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  <Override ContentType="application/vnd.openxmlformats-officedocument.spreadsheetml.worksheet+xml" PartName="/xl/worksheets/sheet35.xml"/>
  <Override ContentType="application/vnd.openxmlformats-officedocument.spreadsheetml.worksheet+xml" PartName="/xl/worksheets/sheet36.xml"/>
  <Override ContentType="application/vnd.openxmlformats-officedocument.spreadsheetml.worksheet+xml" PartName="/xl/worksheets/sheet37.xml"/>
  <Override ContentType="application/vnd.openxmlformats-officedocument.spreadsheetml.worksheet+xml" PartName="/xl/worksheets/sheet38.xml"/>
  <Override ContentType="application/vnd.openxmlformats-officedocument.spreadsheetml.worksheet+xml" PartName="/xl/worksheets/sheet39.xml"/>
  <Override ContentType="application/vnd.openxmlformats-officedocument.spreadsheetml.worksheet+xml" PartName="/xl/worksheets/sheet40.xml"/>
  <Override ContentType="application/vnd.openxmlformats-officedocument.spreadsheetml.worksheet+xml" PartName="/xl/worksheets/sheet41.xml"/>
  <Override ContentType="application/vnd.openxmlformats-officedocument.spreadsheetml.worksheet+xml" PartName="/xl/worksheets/sheet42.xml"/>
  <Override ContentType="application/vnd.openxmlformats-officedocument.spreadsheetml.worksheet+xml" PartName="/xl/worksheets/sheet43.xml"/>
  <Override ContentType="application/vnd.openxmlformats-officedocument.spreadsheetml.worksheet+xml" PartName="/xl/worksheets/sheet44.xml"/>
  <Override ContentType="application/vnd.openxmlformats-officedocument.spreadsheetml.worksheet+xml" PartName="/xl/worksheets/sheet45.xml"/>
  <Override ContentType="application/vnd.openxmlformats-officedocument.spreadsheetml.worksheet+xml" PartName="/xl/worksheets/sheet46.xml"/>
  <Override ContentType="application/vnd.openxmlformats-officedocument.spreadsheetml.worksheet+xml" PartName="/xl/worksheets/sheet47.xml"/>
  <Override ContentType="application/vnd.openxmlformats-officedocument.spreadsheetml.worksheet+xml" PartName="/xl/worksheets/sheet48.xml"/>
  <Override ContentType="application/vnd.openxmlformats-officedocument.spreadsheetml.worksheet+xml" PartName="/xl/worksheets/sheet49.xml"/>
  <Override ContentType="application/vnd.openxmlformats-officedocument.spreadsheetml.worksheet+xml" PartName="/xl/worksheets/sheet50.xml"/>
  <Override ContentType="application/vnd.openxmlformats-officedocument.spreadsheetml.worksheet+xml" PartName="/xl/worksheets/sheet51.xml"/>
  <Override ContentType="application/vnd.openxmlformats-officedocument.spreadsheetml.worksheet+xml" PartName="/xl/worksheets/sheet52.xml"/>
  <Override ContentType="application/vnd.openxmlformats-officedocument.spreadsheetml.worksheet+xml" PartName="/xl/worksheets/sheet53.xml"/>
  <Override ContentType="application/vnd.openxmlformats-officedocument.spreadsheetml.worksheet+xml" PartName="/xl/worksheets/sheet54.xml"/>
  <Override ContentType="application/vnd.openxmlformats-officedocument.spreadsheetml.worksheet+xml" PartName="/xl/worksheets/sheet55.xml"/>
  <Override ContentType="application/vnd.openxmlformats-officedocument.spreadsheetml.worksheet+xml" PartName="/xl/worksheets/sheet56.xml"/>
  <Override ContentType="application/vnd.openxmlformats-officedocument.spreadsheetml.worksheet+xml" PartName="/xl/worksheets/sheet57.xml"/>
  <Override ContentType="application/vnd.openxmlformats-officedocument.spreadsheetml.worksheet+xml" PartName="/xl/worksheets/sheet58.xml"/>
  <Override ContentType="application/vnd.openxmlformats-officedocument.spreadsheetml.worksheet+xml" PartName="/xl/worksheets/sheet59.xml"/>
  <Override ContentType="application/vnd.openxmlformats-officedocument.spreadsheetml.worksheet+xml" PartName="/xl/worksheets/sheet60.xml"/>
  <Override ContentType="application/vnd.openxmlformats-officedocument.spreadsheetml.worksheet+xml" PartName="/xl/worksheets/sheet61.xml"/>
  <Override ContentType="application/vnd.openxmlformats-officedocument.spreadsheetml.worksheet+xml" PartName="/xl/worksheets/sheet62.xml"/>
  <Override ContentType="application/vnd.openxmlformats-officedocument.spreadsheetml.worksheet+xml" PartName="/xl/worksheets/sheet63.xml"/>
  <Override ContentType="application/vnd.openxmlformats-officedocument.spreadsheetml.worksheet+xml" PartName="/xl/worksheets/sheet64.xml"/>
  <Override ContentType="application/vnd.openxmlformats-officedocument.spreadsheetml.worksheet+xml" PartName="/xl/worksheets/sheet65.xml"/>
  <Override ContentType="application/vnd.openxmlformats-officedocument.spreadsheetml.worksheet+xml" PartName="/xl/worksheets/sheet66.xml"/>
  <Override ContentType="application/vnd.openxmlformats-officedocument.spreadsheetml.worksheet+xml" PartName="/xl/worksheets/sheet67.xml"/>
  <Override ContentType="application/vnd.openxmlformats-officedocument.spreadsheetml.worksheet+xml" PartName="/xl/worksheets/sheet68.xml"/>
  <Override ContentType="application/vnd.openxmlformats-officedocument.spreadsheetml.worksheet+xml" PartName="/xl/worksheets/sheet69.xml"/>
  <Override ContentType="application/vnd.openxmlformats-officedocument.spreadsheetml.worksheet+xml" PartName="/xl/worksheets/sheet70.xml"/>
  <Override ContentType="application/vnd.openxmlformats-officedocument.spreadsheetml.worksheet+xml" PartName="/xl/worksheets/sheet71.xml"/>
  <Override ContentType="application/vnd.openxmlformats-officedocument.spreadsheetml.worksheet+xml" PartName="/xl/worksheets/sheet72.xml"/>
  <Override ContentType="application/vnd.openxmlformats-officedocument.spreadsheetml.worksheet+xml" PartName="/xl/worksheets/sheet73.xml"/>
  <Override ContentType="application/vnd.openxmlformats-officedocument.spreadsheetml.worksheet+xml" PartName="/xl/worksheets/sheet74.xml"/>
  <Override ContentType="application/vnd.openxmlformats-officedocument.spreadsheetml.worksheet+xml" PartName="/xl/worksheets/sheet75.xml"/>
  <Override ContentType="application/vnd.openxmlformats-officedocument.spreadsheetml.worksheet+xml" PartName="/xl/worksheets/sheet76.xml"/>
  <Override ContentType="application/vnd.openxmlformats-officedocument.spreadsheetml.worksheet+xml" PartName="/xl/worksheets/sheet77.xml"/>
  <Override ContentType="application/vnd.openxmlformats-officedocument.spreadsheetml.worksheet+xml" PartName="/xl/worksheets/sheet78.xml"/>
  <Override ContentType="application/vnd.openxmlformats-officedocument.spreadsheetml.worksheet+xml" PartName="/xl/worksheets/sheet79.xml"/>
  <Override ContentType="application/vnd.openxmlformats-officedocument.spreadsheetml.worksheet+xml" PartName="/xl/worksheets/sheet80.xml"/>
  <Override ContentType="application/vnd.openxmlformats-officedocument.spreadsheetml.worksheet+xml" PartName="/xl/worksheets/sheet81.xml"/>
  <Override ContentType="application/vnd.openxmlformats-officedocument.spreadsheetml.worksheet+xml" PartName="/xl/worksheets/sheet82.xml"/>
  <Override ContentType="application/vnd.openxmlformats-officedocument.spreadsheetml.worksheet+xml" PartName="/xl/worksheets/sheet83.xml"/>
  <Override ContentType="application/vnd.openxmlformats-officedocument.spreadsheetml.worksheet+xml" PartName="/xl/worksheets/sheet84.xml"/>
  <Override ContentType="application/vnd.openxmlformats-officedocument.spreadsheetml.worksheet+xml" PartName="/xl/worksheets/sheet85.xml"/>
  <Override ContentType="application/vnd.openxmlformats-officedocument.spreadsheetml.worksheet+xml" PartName="/xl/worksheets/sheet86.xml"/>
  <Override ContentType="application/vnd.openxmlformats-officedocument.spreadsheetml.worksheet+xml" PartName="/xl/worksheets/sheet87.xml"/>
  <Override ContentType="application/vnd.openxmlformats-officedocument.spreadsheetml.worksheet+xml" PartName="/xl/worksheets/sheet88.xml"/>
  <Override ContentType="application/vnd.openxmlformats-officedocument.spreadsheetml.worksheet+xml" PartName="/xl/worksheets/sheet89.xml"/>
  <Override ContentType="application/vnd.openxmlformats-officedocument.spreadsheetml.worksheet+xml" PartName="/xl/worksheets/sheet90.xml"/>
  <Override ContentType="application/vnd.openxmlformats-officedocument.spreadsheetml.worksheet+xml" PartName="/xl/worksheets/sheet91.xml"/>
  <Override ContentType="application/vnd.openxmlformats-officedocument.spreadsheetml.worksheet+xml" PartName="/xl/worksheets/sheet92.xml"/>
  <Override ContentType="application/vnd.openxmlformats-officedocument.spreadsheetml.worksheet+xml" PartName="/xl/worksheets/sheet93.xml"/>
  <Override ContentType="application/vnd.openxmlformats-officedocument.spreadsheetml.worksheet+xml" PartName="/xl/worksheets/sheet94.xml"/>
  <Override ContentType="application/vnd.openxmlformats-officedocument.spreadsheetml.worksheet+xml" PartName="/xl/worksheets/sheet95.xml"/>
  <Override ContentType="application/vnd.openxmlformats-officedocument.spreadsheetml.worksheet+xml" PartName="/xl/worksheets/sheet96.xml"/>
  <Override ContentType="application/vnd.openxmlformats-officedocument.spreadsheetml.worksheet+xml" PartName="/xl/worksheets/sheet97.xml"/>
  <Override ContentType="application/vnd.openxmlformats-officedocument.spreadsheetml.worksheet+xml" PartName="/xl/worksheets/sheet98.xml"/>
  <Override ContentType="application/vnd.openxmlformats-officedocument.spreadsheetml.worksheet+xml" PartName="/xl/worksheets/sheet99.xml"/>
  <Override ContentType="application/vnd.openxmlformats-officedocument.spreadsheetml.worksheet+xml" PartName="/xl/worksheets/sheet100.xml"/>
  <Override ContentType="application/vnd.openxmlformats-officedocument.spreadsheetml.worksheet+xml" PartName="/xl/worksheets/sheet101.xml"/>
  <Override ContentType="application/vnd.openxmlformats-officedocument.spreadsheetml.worksheet+xml" PartName="/xl/worksheets/sheet102.xml"/>
  <Override ContentType="application/vnd.openxmlformats-officedocument.spreadsheetml.worksheet+xml" PartName="/xl/worksheets/sheet103.xml"/>
  <Override ContentType="application/vnd.openxmlformats-officedocument.spreadsheetml.worksheet+xml" PartName="/xl/worksheets/sheet104.xml"/>
  <Override ContentType="application/vnd.openxmlformats-officedocument.spreadsheetml.worksheet+xml" PartName="/xl/worksheets/sheet105.xml"/>
  <Override ContentType="application/vnd.openxmlformats-officedocument.spreadsheetml.worksheet+xml" PartName="/xl/worksheets/sheet106.xml"/>
  <Override ContentType="application/vnd.openxmlformats-officedocument.spreadsheetml.worksheet+xml" PartName="/xl/worksheets/sheet107.xml"/>
  <Override ContentType="application/vnd.openxmlformats-officedocument.spreadsheetml.worksheet+xml" PartName="/xl/worksheets/sheet108.xml"/>
  <Override ContentType="application/vnd.openxmlformats-officedocument.spreadsheetml.worksheet+xml" PartName="/xl/worksheets/sheet109.xml"/>
  <Override ContentType="application/vnd.openxmlformats-officedocument.spreadsheetml.worksheet+xml" PartName="/xl/worksheets/sheet110.xml"/>
  <Override ContentType="application/vnd.openxmlformats-officedocument.spreadsheetml.worksheet+xml" PartName="/xl/worksheets/sheet111.xml"/>
  <Override ContentType="application/vnd.openxmlformats-officedocument.spreadsheetml.worksheet+xml" PartName="/xl/worksheets/sheet112.xml"/>
  <Override ContentType="application/vnd.openxmlformats-officedocument.spreadsheetml.worksheet+xml" PartName="/xl/worksheets/sheet113.xml"/>
  <Override ContentType="application/vnd.openxmlformats-officedocument.spreadsheetml.worksheet+xml" PartName="/xl/worksheets/sheet114.xml"/>
  <Override ContentType="application/vnd.openxmlformats-officedocument.spreadsheetml.worksheet+xml" PartName="/xl/worksheets/sheet115.xml"/>
  <Override ContentType="application/vnd.openxmlformats-officedocument.spreadsheetml.worksheet+xml" PartName="/xl/worksheets/sheet116.xml"/>
  <Override ContentType="application/vnd.openxmlformats-officedocument.spreadsheetml.worksheet+xml" PartName="/xl/worksheets/sheet117.xml"/>
  <Override ContentType="application/vnd.openxmlformats-officedocument.spreadsheetml.worksheet+xml" PartName="/xl/worksheets/sheet118.xml"/>
  <Override ContentType="application/vnd.openxmlformats-officedocument.spreadsheetml.worksheet+xml" PartName="/xl/worksheets/sheet119.xml"/>
  <Override ContentType="application/vnd.openxmlformats-officedocument.spreadsheetml.worksheet+xml" PartName="/xl/worksheets/sheet120.xml"/>
  <Override ContentType="application/vnd.openxmlformats-officedocument.spreadsheetml.worksheet+xml" PartName="/xl/worksheets/sheet121.xml"/>
  <Override ContentType="application/vnd.openxmlformats-officedocument.spreadsheetml.worksheet+xml" PartName="/xl/worksheets/sheet122.xml"/>
  <Override ContentType="application/vnd.openxmlformats-officedocument.spreadsheetml.worksheet+xml" PartName="/xl/worksheets/sheet123.xml"/>
  <Override ContentType="application/vnd.openxmlformats-officedocument.spreadsheetml.worksheet+xml" PartName="/xl/worksheets/sheet124.xml"/>
  <Override ContentType="application/vnd.openxmlformats-officedocument.spreadsheetml.worksheet+xml" PartName="/xl/worksheets/sheet12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166925"/>
  <mc:AlternateContent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89B5E5E8-3DAD-D94A-8544-53F45E917164}" xr6:coauthVersionLast="47" xr6:coauthVersionMax="47" xr10:uidLastSave="{00000000-0000-0000-0000-000000000000}"/>
  <bookViews>
    <workbookView xWindow="0" yWindow="760" windowWidth="30240" windowHeight="16860" activeTab="8" xr2:uid="{57AB1A5A-A236-F448-99B6-5E1C1F1EBEE7}"/>
  </bookViews>
  <sheets>
    <sheet name="RS" sheetId="3" r:id="rId1"/>
    <sheet name="GDNN" sheetId="65" r:id="rId2"/>
    <sheet name="GDTD" sheetId="120" r:id="rId3"/>
    <sheet name="Top" sheetId="108" r:id="rId4"/>
    <sheet name="Shortcuts" sheetId="62" r:id="rId5"/>
    <sheet name="VN30" sheetId="112" r:id="rId6"/>
    <sheet name="VNINDEX" sheetId="9" r:id="rId7"/>
    <sheet name="SSI" sheetId="4" r:id="rId8"/>
    <sheet name="VND" sheetId="2" r:id="rId9"/>
    <sheet name="BSI" sheetId="64" r:id="rId10"/>
    <sheet name="VCI" sheetId="32" r:id="rId11"/>
    <sheet name="HCM" sheetId="63" r:id="rId12"/>
    <sheet name="MBS" sheetId="56" r:id="rId13"/>
    <sheet name="VIX" sheetId="66" r:id="rId14"/>
    <sheet name="SHS" sheetId="67" r:id="rId15"/>
    <sheet name="FTS" sheetId="57" r:id="rId16"/>
    <sheet name="TPB" sheetId="52" r:id="rId17"/>
    <sheet name="VCB" sheetId="30" r:id="rId18"/>
    <sheet name="VPB" sheetId="21" r:id="rId19"/>
    <sheet name="MSB" sheetId="73" r:id="rId20"/>
    <sheet name="LPB" sheetId="72" r:id="rId21"/>
    <sheet name="VIB" sheetId="71" r:id="rId22"/>
    <sheet name="ACB" sheetId="70" r:id="rId23"/>
    <sheet name="CTG" sheetId="69" r:id="rId24"/>
    <sheet name="TCB" sheetId="20" r:id="rId25"/>
    <sheet name="MBB" sheetId="19" r:id="rId26"/>
    <sheet name="STB" sheetId="18" r:id="rId27"/>
    <sheet name="HPG" sheetId="11" r:id="rId28"/>
    <sheet name="HSG" sheetId="33" r:id="rId29"/>
    <sheet name="NKG" sheetId="7" r:id="rId30"/>
    <sheet name="VHM" sheetId="29" r:id="rId31"/>
    <sheet name="DXG" sheetId="36" r:id="rId32"/>
    <sheet name="NLG" sheetId="47" r:id="rId33"/>
    <sheet name="DIG" sheetId="74" r:id="rId34"/>
    <sheet name="KDH" sheetId="48" r:id="rId35"/>
    <sheet name="NTL" sheetId="76" r:id="rId36"/>
    <sheet name="CEO" sheetId="75" r:id="rId37"/>
    <sheet name="PDR" sheetId="6" r:id="rId38"/>
    <sheet name="NVL" sheetId="22" r:id="rId39"/>
    <sheet name="VGC" sheetId="35" r:id="rId40"/>
    <sheet name="DPR" sheetId="82" r:id="rId41"/>
    <sheet name="SZC" sheetId="79" r:id="rId42"/>
    <sheet name="PHR" sheetId="81" r:id="rId43"/>
    <sheet name="LHG" sheetId="80" r:id="rId44"/>
    <sheet name="IDC" sheetId="78" r:id="rId45"/>
    <sheet name="KBC" sheetId="23" r:id="rId46"/>
    <sheet name="VRE" sheetId="28" r:id="rId47"/>
    <sheet name="MSN" sheetId="31" r:id="rId48"/>
    <sheet name="MWG" sheetId="8" r:id="rId49"/>
    <sheet name="DGW" sheetId="12" r:id="rId50"/>
    <sheet name="VNM" sheetId="44" r:id="rId51"/>
    <sheet name="PNJ" sheetId="43" r:id="rId52"/>
    <sheet name="FRT" sheetId="13" r:id="rId53"/>
    <sheet name="PET" sheetId="14" r:id="rId54"/>
    <sheet name="BWE" sheetId="142" r:id="rId55"/>
    <sheet name="GMD" sheetId="15" r:id="rId56"/>
    <sheet name="VOS" sheetId="97" r:id="rId57"/>
    <sheet name="VSC" sheetId="98" r:id="rId58"/>
    <sheet name="SGP" sheetId="136" r:id="rId59"/>
    <sheet name="HAH" sheetId="16" r:id="rId60"/>
    <sheet name="LAS" sheetId="122" r:id="rId61"/>
    <sheet name="DDV" sheetId="121" r:id="rId62"/>
    <sheet name="CSV" sheetId="96" r:id="rId63"/>
    <sheet name="DPM" sheetId="100" r:id="rId64"/>
    <sheet name="DCM" sheetId="99" r:id="rId65"/>
    <sheet name="DGC" sheetId="17" r:id="rId66"/>
    <sheet name="GEX" sheetId="24" r:id="rId67"/>
    <sheet name="ANV" sheetId="55" r:id="rId68"/>
    <sheet name="IDI" sheetId="105" r:id="rId69"/>
    <sheet name="FMC" sheetId="104" r:id="rId70"/>
    <sheet name="VHC" sheetId="25" r:id="rId71"/>
    <sheet name="FCN" sheetId="53" r:id="rId72"/>
    <sheet name="DTD" sheetId="87" r:id="rId73"/>
    <sheet name="HHV" sheetId="54" r:id="rId74"/>
    <sheet name="CTR" sheetId="58" r:id="rId75"/>
    <sheet name="C4G" sheetId="86" r:id="rId76"/>
    <sheet name="CTD" sheetId="27" r:id="rId77"/>
    <sheet name="THG" sheetId="88" r:id="rId78"/>
    <sheet name="VCG" sheetId="34" r:id="rId79"/>
    <sheet name="VCS" sheetId="94" r:id="rId80"/>
    <sheet name="PTB" sheetId="37" r:id="rId81"/>
    <sheet name="HDG" sheetId="106" r:id="rId82"/>
    <sheet name="REE" sheetId="38" r:id="rId83"/>
    <sheet name="PC1" sheetId="40" r:id="rId84"/>
    <sheet name="TV2" sheetId="41" r:id="rId85"/>
    <sheet name="PVS" sheetId="90" r:id="rId86"/>
    <sheet name="PLX" sheetId="92" r:id="rId87"/>
    <sheet name="PVT" sheetId="45" r:id="rId88"/>
    <sheet name="BSR" sheetId="91" r:id="rId89"/>
    <sheet name="PVD" sheetId="42" r:id="rId90"/>
    <sheet name="QNS" sheetId="46" r:id="rId91"/>
    <sheet name="GEG" sheetId="93" r:id="rId92"/>
    <sheet name="NT2" sheetId="49" r:id="rId93"/>
    <sheet name="QTP" sheetId="50" r:id="rId94"/>
    <sheet name="FPT" sheetId="51" r:id="rId95"/>
    <sheet name="VTP" sheetId="59" r:id="rId96"/>
    <sheet name="DHC" sheetId="103" r:id="rId97"/>
    <sheet name="NTP" sheetId="95" r:id="rId98"/>
    <sheet name="BMP" sheetId="60" r:id="rId99"/>
    <sheet name="VIC" sheetId="107" r:id="rId100"/>
    <sheet name="HT1" sheetId="111" r:id="rId101"/>
    <sheet name="STK" sheetId="114" r:id="rId102"/>
    <sheet name="MSH" sheetId="115" r:id="rId103"/>
    <sheet name="TNG" sheetId="116" r:id="rId104"/>
    <sheet name="ADS" sheetId="117" r:id="rId105"/>
    <sheet name="VGT" sheetId="118" r:id="rId106"/>
    <sheet name="GIL" sheetId="119" r:id="rId107"/>
    <sheet name="DBC" sheetId="123" r:id="rId108"/>
    <sheet name="HAG" sheetId="124" r:id="rId109"/>
    <sheet name="BAF" sheetId="125" r:id="rId110"/>
    <sheet name="BCG" sheetId="126" r:id="rId111"/>
    <sheet name="LTG" sheetId="127" r:id="rId112"/>
    <sheet name="PAN" sheetId="128" r:id="rId113"/>
    <sheet name="KSB" sheetId="129" r:id="rId114"/>
    <sheet name="VLB" sheetId="130" r:id="rId115"/>
    <sheet name="DHA" sheetId="131" r:id="rId116"/>
    <sheet name="PLC" sheetId="132" r:id="rId117"/>
    <sheet name="GAS" sheetId="133" r:id="rId118"/>
    <sheet name="DRC" sheetId="134" r:id="rId119"/>
    <sheet name="GVR" sheetId="135" r:id="rId120"/>
    <sheet name="TCH" sheetId="137" r:id="rId121"/>
    <sheet name="VGI" sheetId="138" r:id="rId122"/>
    <sheet name="MCH" sheetId="139" r:id="rId123"/>
    <sheet name="VIP" sheetId="140" r:id="rId124"/>
    <sheet name="SIP" sheetId="141" r:id="rId125"/>
  </sheets>
  <functionGroups builtInGroupCount="19"/>
  <definedNames>
    <definedName name="_xlnm._FilterDatabase" localSheetId="3" hidden="1">Top!$A$103:$E$104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112" l="1"/>
  <c r="U3" i="9"/>
  <c r="T3" i="112"/>
  <c r="F3" i="112"/>
  <c r="F3" i="9"/>
  <c r="U4" i="112"/>
  <c r="U4" i="9"/>
  <c r="T4" i="112"/>
  <c r="F4" i="112"/>
  <c r="F4" i="9"/>
  <c r="A134" i="108" a="1"/>
  <c r="A139" i="108" a="1"/>
  <c r="A151" i="108" a="1"/>
  <c r="A147" i="108" a="1"/>
  <c r="A143" i="108" a="1"/>
  <c r="A130" i="108" a="1"/>
  <c r="A126" i="108" a="1"/>
  <c r="A122" i="108" a="1"/>
  <c r="A117" i="108" a="1"/>
  <c r="A113" i="108" a="1"/>
  <c r="A110" i="108" a="1"/>
  <c r="A107" i="108" a="1"/>
  <c r="A104" i="108" a="1"/>
  <c r="A100" i="108" a="1"/>
  <c r="A96" i="108" a="1"/>
  <c r="A92" i="108" a="1"/>
  <c r="A88" i="108" a="1"/>
  <c r="A84" i="108" a="1"/>
  <c r="A80" i="108" a="1"/>
  <c r="A75" i="108" a="1"/>
  <c r="A71" i="108" a="1"/>
  <c r="H64" i="108" a="1"/>
  <c r="E64" i="108" a="1"/>
  <c r="A113" i="108" l="1"/>
  <c r="A110" i="108"/>
  <c r="A107" i="108"/>
  <c r="A104" i="108"/>
  <c r="A100" i="108"/>
  <c r="A96" i="108"/>
  <c r="A92" i="108"/>
  <c r="A88" i="108"/>
  <c r="A84" i="108"/>
  <c r="A80" i="108"/>
  <c r="A75" i="108"/>
  <c r="A71" i="108"/>
  <c r="H64" i="108"/>
  <c r="E64" i="108"/>
  <c r="A117" i="108"/>
  <c r="A139" i="108"/>
  <c r="A151" i="108"/>
  <c r="A147" i="108"/>
  <c r="A143" i="108"/>
  <c r="A130" i="108"/>
  <c r="A126" i="108"/>
  <c r="A122" i="108"/>
  <c r="J64" i="108"/>
  <c r="A134" i="108"/>
  <c r="F89" i="108" a="1"/>
  <c r="F114" i="108" a="1"/>
  <c r="G93" i="108" a="1"/>
  <c r="J89" i="108" a="1"/>
  <c r="D127" i="108"/>
  <c r="C118" i="108" a="1"/>
  <c r="I89" i="108" a="1"/>
  <c r="C93" i="108" a="1"/>
  <c r="G118" i="108" a="1"/>
  <c r="C114" i="108" a="1"/>
  <c r="B93" i="108" a="1"/>
  <c r="F93" i="108" a="1"/>
  <c r="B114" i="108" a="1"/>
  <c r="C127" i="108"/>
  <c r="J114" i="108" a="1"/>
  <c r="E89" i="108" a="1"/>
  <c r="B89" i="108" a="1"/>
  <c r="J93" i="108" a="1"/>
  <c r="E127" i="108"/>
  <c r="W137" i="3" a="1"/>
  <c r="W137" i="3" l="1"/>
  <c r="J89" i="108"/>
  <c r="J93" i="108"/>
  <c r="I89" i="108"/>
  <c r="G93" i="108"/>
  <c r="C118" i="108"/>
  <c r="G118" i="108"/>
  <c r="G64" i="108"/>
  <c r="B93" i="108"/>
  <c r="B114" i="108"/>
  <c r="C114" i="108"/>
  <c r="B89" i="108"/>
  <c r="F114" i="108"/>
  <c r="E89" i="108"/>
  <c r="C93" i="108"/>
  <c r="J114" i="108"/>
  <c r="F89" i="108"/>
  <c r="F93" i="108"/>
  <c r="B123" i="108"/>
  <c r="A101" i="108" a="1"/>
  <c r="E148" i="108"/>
  <c r="H144" i="108"/>
  <c r="I135" i="108"/>
  <c r="I114" i="108" a="1"/>
  <c r="G135" i="108"/>
  <c r="B72" i="108" a="1"/>
  <c r="J135" i="108"/>
  <c r="B127" i="108"/>
  <c r="H135" i="108"/>
  <c r="H152" i="108"/>
  <c r="H81" i="108" a="1"/>
  <c r="F72" i="108" a="1"/>
  <c r="D97" i="108" a="1"/>
  <c r="G97" i="108" a="1"/>
  <c r="G72" i="108" a="1"/>
  <c r="J152" i="108"/>
  <c r="J144" i="108"/>
  <c r="I72" i="108" a="1"/>
  <c r="J131" i="108"/>
  <c r="E76" i="108" a="1"/>
  <c r="J81" i="108" a="1"/>
  <c r="I123" i="108"/>
  <c r="A114" i="108" a="1"/>
  <c r="A131" i="108"/>
  <c r="G152" i="108"/>
  <c r="G85" i="108" a="1"/>
  <c r="D140" i="108"/>
  <c r="B135" i="108"/>
  <c r="H72" i="108" a="1"/>
  <c r="G144" i="108"/>
  <c r="D118" i="108" a="1"/>
  <c r="H131" i="108"/>
  <c r="E131" i="108"/>
  <c r="C140" i="108"/>
  <c r="I85" i="108" a="1"/>
  <c r="F127" i="108"/>
  <c r="A93" i="108" a="1"/>
  <c r="I148" i="108"/>
  <c r="A135" i="108"/>
  <c r="A118" i="108" a="1"/>
  <c r="E152" i="108"/>
  <c r="B97" i="108" a="1"/>
  <c r="I152" i="108"/>
  <c r="E101" i="108" a="1"/>
  <c r="G127" i="108"/>
  <c r="F152" i="108"/>
  <c r="B152" i="108"/>
  <c r="F97" i="108" a="1"/>
  <c r="C144" i="108"/>
  <c r="B148" i="108"/>
  <c r="B140" i="108"/>
  <c r="J127" i="108"/>
  <c r="G81" i="108" a="1"/>
  <c r="H118" i="108" a="1"/>
  <c r="C81" i="108" a="1"/>
  <c r="H89" i="108" a="1"/>
  <c r="D93" i="108" a="1"/>
  <c r="G131" i="108"/>
  <c r="C131" i="108"/>
  <c r="J76" i="108" a="1"/>
  <c r="A76" i="108" a="1"/>
  <c r="J118" i="108" a="1"/>
  <c r="J101" i="108" a="1"/>
  <c r="D135" i="108"/>
  <c r="F135" i="108"/>
  <c r="G101" i="108" a="1"/>
  <c r="H123" i="108"/>
  <c r="F76" i="108" a="1"/>
  <c r="D148" i="108"/>
  <c r="E97" i="108" a="1"/>
  <c r="E118" i="108" a="1"/>
  <c r="D101" i="108" a="1"/>
  <c r="B131" i="108"/>
  <c r="E114" i="108" a="1"/>
  <c r="J97" i="108" a="1"/>
  <c r="A127" i="108"/>
  <c r="F123" i="108"/>
  <c r="D85" i="108" a="1"/>
  <c r="F140" i="108"/>
  <c r="F118" i="108" a="1"/>
  <c r="A123" i="108"/>
  <c r="I131" i="108"/>
  <c r="B81" i="108" a="1"/>
  <c r="A152" i="108"/>
  <c r="J140" i="108"/>
  <c r="I97" i="108" a="1"/>
  <c r="B85" i="108" a="1"/>
  <c r="D144" i="108"/>
  <c r="D123" i="108"/>
  <c r="D81" i="108" a="1"/>
  <c r="E81" i="108" a="1"/>
  <c r="B101" i="108" a="1"/>
  <c r="H140" i="108"/>
  <c r="F144" i="108"/>
  <c r="D72" i="108" a="1"/>
  <c r="B144" i="108"/>
  <c r="C148" i="108"/>
  <c r="H148" i="108"/>
  <c r="G114" i="108" a="1"/>
  <c r="D152" i="108"/>
  <c r="C123" i="108"/>
  <c r="I93" i="108" a="1"/>
  <c r="A144" i="108"/>
  <c r="H97" i="108" a="1"/>
  <c r="A148" i="108"/>
  <c r="A97" i="108" a="1"/>
  <c r="I127" i="108"/>
  <c r="C76" i="108" a="1"/>
  <c r="H85" i="108" a="1"/>
  <c r="D131" i="108"/>
  <c r="I140" i="108"/>
  <c r="A89" i="108" a="1"/>
  <c r="E140" i="108"/>
  <c r="C152" i="108"/>
  <c r="I101" i="108" a="1"/>
  <c r="G140" i="108"/>
  <c r="J72" i="108" a="1"/>
  <c r="D114" i="108" a="1"/>
  <c r="G76" i="108" a="1"/>
  <c r="J85" i="108" a="1"/>
  <c r="E85" i="108" a="1"/>
  <c r="G148" i="108"/>
  <c r="F85" i="108" a="1"/>
  <c r="C101" i="108" a="1"/>
  <c r="E123" i="108"/>
  <c r="F148" i="108"/>
  <c r="E72" i="108" a="1"/>
  <c r="B118" i="108" a="1"/>
  <c r="C85" i="108" a="1"/>
  <c r="B76" i="108" a="1"/>
  <c r="G89" i="108" a="1"/>
  <c r="C72" i="108" a="1"/>
  <c r="A85" i="108" a="1"/>
  <c r="I144" i="108"/>
  <c r="I81" i="108" a="1"/>
  <c r="I118" i="108" a="1"/>
  <c r="D76" i="108" a="1"/>
  <c r="D89" i="108" a="1"/>
  <c r="I76" i="108" a="1"/>
  <c r="A81" i="108" a="1"/>
  <c r="E144" i="108"/>
  <c r="H101" i="108" a="1"/>
  <c r="A140" i="108"/>
  <c r="E135" i="108"/>
  <c r="H127" i="108"/>
  <c r="J148" i="108"/>
  <c r="H114" i="108" a="1"/>
  <c r="A72" i="108" a="1"/>
  <c r="C97" i="108" a="1"/>
  <c r="H93" i="108" a="1"/>
  <c r="J123" i="108"/>
  <c r="G123" i="108"/>
  <c r="C135" i="108"/>
  <c r="E93" i="108" a="1"/>
  <c r="F131" i="108"/>
  <c r="C89" i="108" a="1"/>
  <c r="H76" i="108" a="1"/>
  <c r="F101" i="108" a="1"/>
  <c r="F81" i="108" a="1"/>
  <c r="F118" i="108" l="1"/>
  <c r="E97" i="108"/>
  <c r="C81" i="108"/>
  <c r="G76" i="108"/>
  <c r="J118" i="108"/>
  <c r="H93" i="108"/>
  <c r="I114" i="108"/>
  <c r="F101" i="108"/>
  <c r="I97" i="108"/>
  <c r="A85" i="108"/>
  <c r="D81" i="108"/>
  <c r="J81" i="108"/>
  <c r="I72" i="108"/>
  <c r="J76" i="108"/>
  <c r="A118" i="108"/>
  <c r="D89" i="108"/>
  <c r="E93" i="108"/>
  <c r="A114" i="108"/>
  <c r="J101" i="108"/>
  <c r="B97" i="108"/>
  <c r="H85" i="108"/>
  <c r="G81" i="108"/>
  <c r="C72" i="108"/>
  <c r="D76" i="108"/>
  <c r="F97" i="108"/>
  <c r="D72" i="108"/>
  <c r="C89" i="108"/>
  <c r="B101" i="108"/>
  <c r="I85" i="108"/>
  <c r="F81" i="108"/>
  <c r="E118" i="108"/>
  <c r="H89" i="108"/>
  <c r="H101" i="108"/>
  <c r="H81" i="108"/>
  <c r="G72" i="108"/>
  <c r="A89" i="108"/>
  <c r="J97" i="108"/>
  <c r="F85" i="108"/>
  <c r="H72" i="108"/>
  <c r="H118" i="108"/>
  <c r="J85" i="108"/>
  <c r="B72" i="108"/>
  <c r="A76" i="108"/>
  <c r="D118" i="108"/>
  <c r="G97" i="108"/>
  <c r="H114" i="108"/>
  <c r="A101" i="108"/>
  <c r="D97" i="108"/>
  <c r="D85" i="108"/>
  <c r="C85" i="108"/>
  <c r="I81" i="108"/>
  <c r="J72" i="108"/>
  <c r="A72" i="108"/>
  <c r="C76" i="108"/>
  <c r="E76" i="108"/>
  <c r="D93" i="108"/>
  <c r="E114" i="108"/>
  <c r="F72" i="108"/>
  <c r="A93" i="108"/>
  <c r="E101" i="108"/>
  <c r="C101" i="108"/>
  <c r="B85" i="108"/>
  <c r="H76" i="108"/>
  <c r="I118" i="108"/>
  <c r="I93" i="108"/>
  <c r="H97" i="108"/>
  <c r="G101" i="108"/>
  <c r="A81" i="108"/>
  <c r="I76" i="108"/>
  <c r="D114" i="108"/>
  <c r="C97" i="108"/>
  <c r="E81" i="108"/>
  <c r="B76" i="108"/>
  <c r="G89" i="108"/>
  <c r="B118" i="108"/>
  <c r="I101" i="108"/>
  <c r="G114" i="108"/>
  <c r="D101" i="108"/>
  <c r="A97" i="108"/>
  <c r="E85" i="108"/>
  <c r="G85" i="108"/>
  <c r="B81" i="108"/>
  <c r="E72" i="108"/>
  <c r="F76" i="108"/>
  <c r="AG137" i="3" a="1"/>
  <c r="B137" i="3" a="1"/>
  <c r="AL137" i="3" a="1"/>
  <c r="AP137" i="3" a="1"/>
  <c r="AH137" i="3" a="1"/>
  <c r="AO137" i="3" a="1"/>
  <c r="AF137" i="3" a="1"/>
  <c r="AK137" i="3" a="1"/>
  <c r="I137" i="3" a="1"/>
  <c r="I137" i="3" l="1"/>
  <c r="AF137" i="3"/>
  <c r="B137" i="3"/>
  <c r="AQ193" i="3"/>
  <c r="AQ201" i="3"/>
  <c r="AQ194" i="3"/>
  <c r="AQ202" i="3"/>
  <c r="AQ205" i="3"/>
  <c r="AR205" i="3" s="1"/>
  <c r="AQ195" i="3"/>
  <c r="AQ203" i="3"/>
  <c r="AQ196" i="3"/>
  <c r="AQ204" i="3"/>
  <c r="AQ197" i="3"/>
  <c r="AQ198" i="3"/>
  <c r="AQ199" i="3"/>
  <c r="AQ200" i="3"/>
  <c r="AQ138" i="3"/>
  <c r="AQ146" i="3"/>
  <c r="AQ154" i="3"/>
  <c r="AQ162" i="3"/>
  <c r="AQ170" i="3"/>
  <c r="AQ178" i="3"/>
  <c r="AQ186" i="3"/>
  <c r="AQ144" i="3"/>
  <c r="AQ169" i="3"/>
  <c r="AQ139" i="3"/>
  <c r="AQ147" i="3"/>
  <c r="AQ155" i="3"/>
  <c r="AQ163" i="3"/>
  <c r="AQ171" i="3"/>
  <c r="AQ179" i="3"/>
  <c r="AQ187" i="3"/>
  <c r="AQ151" i="3"/>
  <c r="AQ183" i="3"/>
  <c r="AQ160" i="3"/>
  <c r="AQ184" i="3"/>
  <c r="AQ161" i="3"/>
  <c r="AQ185" i="3"/>
  <c r="AQ140" i="3"/>
  <c r="AQ148" i="3"/>
  <c r="AQ156" i="3"/>
  <c r="AQ164" i="3"/>
  <c r="AQ172" i="3"/>
  <c r="AQ180" i="3"/>
  <c r="AQ188" i="3"/>
  <c r="AQ159" i="3"/>
  <c r="AQ191" i="3"/>
  <c r="AQ168" i="3"/>
  <c r="AQ145" i="3"/>
  <c r="AQ141" i="3"/>
  <c r="AQ149" i="3"/>
  <c r="AQ157" i="3"/>
  <c r="AQ165" i="3"/>
  <c r="AQ173" i="3"/>
  <c r="AQ181" i="3"/>
  <c r="AQ189" i="3"/>
  <c r="AQ142" i="3"/>
  <c r="AQ150" i="3"/>
  <c r="AQ158" i="3"/>
  <c r="AQ166" i="3"/>
  <c r="AQ174" i="3"/>
  <c r="AQ182" i="3"/>
  <c r="AQ190" i="3"/>
  <c r="AQ143" i="3"/>
  <c r="AQ167" i="3"/>
  <c r="AQ175" i="3"/>
  <c r="AQ152" i="3"/>
  <c r="AQ176" i="3"/>
  <c r="AQ153" i="3"/>
  <c r="AQ177" i="3"/>
  <c r="AQ192" i="3"/>
  <c r="AP137" i="3"/>
  <c r="AO137" i="3"/>
  <c r="AM138" i="3"/>
  <c r="AM146" i="3"/>
  <c r="AM154" i="3"/>
  <c r="AM162" i="3"/>
  <c r="AM170" i="3"/>
  <c r="AM178" i="3"/>
  <c r="AM186" i="3"/>
  <c r="AM139" i="3"/>
  <c r="AM147" i="3"/>
  <c r="AM155" i="3"/>
  <c r="AM163" i="3"/>
  <c r="AM171" i="3"/>
  <c r="AM179" i="3"/>
  <c r="AM187" i="3"/>
  <c r="AM140" i="3"/>
  <c r="AM148" i="3"/>
  <c r="AM156" i="3"/>
  <c r="AM164" i="3"/>
  <c r="AM172" i="3"/>
  <c r="AM180" i="3"/>
  <c r="AM188" i="3"/>
  <c r="AM141" i="3"/>
  <c r="AM149" i="3"/>
  <c r="AM157" i="3"/>
  <c r="AM165" i="3"/>
  <c r="AM173" i="3"/>
  <c r="AM181" i="3"/>
  <c r="AM189" i="3"/>
  <c r="AM142" i="3"/>
  <c r="AM150" i="3"/>
  <c r="AM158" i="3"/>
  <c r="AM166" i="3"/>
  <c r="AM174" i="3"/>
  <c r="AM182" i="3"/>
  <c r="AM190" i="3"/>
  <c r="AM143" i="3"/>
  <c r="AM151" i="3"/>
  <c r="AM159" i="3"/>
  <c r="AM167" i="3"/>
  <c r="AM175" i="3"/>
  <c r="AM183" i="3"/>
  <c r="AM191" i="3"/>
  <c r="AM144" i="3"/>
  <c r="AM152" i="3"/>
  <c r="AM160" i="3"/>
  <c r="AM168" i="3"/>
  <c r="AM176" i="3"/>
  <c r="AM184" i="3"/>
  <c r="AM153" i="3"/>
  <c r="AM161" i="3"/>
  <c r="AM169" i="3"/>
  <c r="AM177" i="3"/>
  <c r="AM185" i="3"/>
  <c r="AM145" i="3"/>
  <c r="AM193" i="3"/>
  <c r="AM201" i="3"/>
  <c r="AM194" i="3"/>
  <c r="AM202" i="3"/>
  <c r="AM195" i="3"/>
  <c r="AM203" i="3"/>
  <c r="AM196" i="3"/>
  <c r="AM204" i="3"/>
  <c r="AM205" i="3"/>
  <c r="AN205" i="3" s="1"/>
  <c r="AM197" i="3"/>
  <c r="AM198" i="3"/>
  <c r="AM199" i="3"/>
  <c r="AM200" i="3"/>
  <c r="AM192" i="3"/>
  <c r="AI138" i="3"/>
  <c r="AI146" i="3"/>
  <c r="AI154" i="3"/>
  <c r="AI162" i="3"/>
  <c r="AI170" i="3"/>
  <c r="AI178" i="3"/>
  <c r="AI186" i="3"/>
  <c r="AI139" i="3"/>
  <c r="AI147" i="3"/>
  <c r="AI155" i="3"/>
  <c r="AI163" i="3"/>
  <c r="AI171" i="3"/>
  <c r="AI179" i="3"/>
  <c r="AI187" i="3"/>
  <c r="AI140" i="3"/>
  <c r="AI148" i="3"/>
  <c r="AI156" i="3"/>
  <c r="AI164" i="3"/>
  <c r="AI172" i="3"/>
  <c r="AI180" i="3"/>
  <c r="AI188" i="3"/>
  <c r="AI141" i="3"/>
  <c r="AI149" i="3"/>
  <c r="AI157" i="3"/>
  <c r="AI165" i="3"/>
  <c r="AI173" i="3"/>
  <c r="AI181" i="3"/>
  <c r="AI189" i="3"/>
  <c r="AI142" i="3"/>
  <c r="AI150" i="3"/>
  <c r="AI158" i="3"/>
  <c r="AI166" i="3"/>
  <c r="AI174" i="3"/>
  <c r="AI182" i="3"/>
  <c r="AI190" i="3"/>
  <c r="AI143" i="3"/>
  <c r="AI151" i="3"/>
  <c r="AI159" i="3"/>
  <c r="AI167" i="3"/>
  <c r="AI175" i="3"/>
  <c r="AI183" i="3"/>
  <c r="AI191" i="3"/>
  <c r="AI144" i="3"/>
  <c r="AI152" i="3"/>
  <c r="AI160" i="3"/>
  <c r="AI168" i="3"/>
  <c r="AI176" i="3"/>
  <c r="AI184" i="3"/>
  <c r="AI145" i="3"/>
  <c r="AI153" i="3"/>
  <c r="AI161" i="3"/>
  <c r="AI169" i="3"/>
  <c r="AI177" i="3"/>
  <c r="AI185" i="3"/>
  <c r="AI193" i="3"/>
  <c r="AI201" i="3"/>
  <c r="AI199" i="3"/>
  <c r="AI194" i="3"/>
  <c r="AI202" i="3"/>
  <c r="AI195" i="3"/>
  <c r="AI203" i="3"/>
  <c r="AI196" i="3"/>
  <c r="AI204" i="3"/>
  <c r="AI200" i="3"/>
  <c r="AI197" i="3"/>
  <c r="AI205" i="3"/>
  <c r="AJ205" i="3" s="1"/>
  <c r="AI198" i="3"/>
  <c r="AI192" i="3"/>
  <c r="AL137" i="3"/>
  <c r="AK137" i="3"/>
  <c r="AH137" i="3"/>
  <c r="AG137" i="3"/>
  <c r="AR204" i="3" l="1"/>
  <c r="AR203" i="3" s="1"/>
  <c r="AR202" i="3" s="1"/>
  <c r="AR201" i="3" s="1"/>
  <c r="AR200" i="3" s="1"/>
  <c r="AR199" i="3" s="1"/>
  <c r="AR198" i="3" s="1"/>
  <c r="AR197" i="3" s="1"/>
  <c r="AR196" i="3" s="1"/>
  <c r="AR195" i="3" s="1"/>
  <c r="AR194" i="3" s="1"/>
  <c r="AR193" i="3" s="1"/>
  <c r="AR192" i="3" s="1"/>
  <c r="AR191" i="3" s="1"/>
  <c r="AR190" i="3" s="1"/>
  <c r="AR189" i="3" s="1"/>
  <c r="AR188" i="3" s="1"/>
  <c r="AR187" i="3" s="1"/>
  <c r="AR186" i="3" s="1"/>
  <c r="AR185" i="3" s="1"/>
  <c r="AR184" i="3" s="1"/>
  <c r="AR183" i="3" s="1"/>
  <c r="AR182" i="3" s="1"/>
  <c r="AR181" i="3" s="1"/>
  <c r="AR180" i="3" s="1"/>
  <c r="AR179" i="3" s="1"/>
  <c r="AR178" i="3" s="1"/>
  <c r="AR177" i="3" s="1"/>
  <c r="AR176" i="3" s="1"/>
  <c r="AR175" i="3" s="1"/>
  <c r="AR174" i="3" s="1"/>
  <c r="AR173" i="3" s="1"/>
  <c r="AR172" i="3" s="1"/>
  <c r="AR171" i="3" s="1"/>
  <c r="AR170" i="3" s="1"/>
  <c r="AR169" i="3" s="1"/>
  <c r="AR168" i="3" s="1"/>
  <c r="AR167" i="3" s="1"/>
  <c r="AR166" i="3" s="1"/>
  <c r="AR165" i="3" s="1"/>
  <c r="AR164" i="3" s="1"/>
  <c r="AR163" i="3" s="1"/>
  <c r="AR162" i="3" s="1"/>
  <c r="AR161" i="3" s="1"/>
  <c r="AR160" i="3" s="1"/>
  <c r="AR159" i="3" s="1"/>
  <c r="AR158" i="3" s="1"/>
  <c r="AR157" i="3" s="1"/>
  <c r="AR156" i="3" s="1"/>
  <c r="AR155" i="3" s="1"/>
  <c r="AR154" i="3" s="1"/>
  <c r="AR153" i="3" s="1"/>
  <c r="AR152" i="3" s="1"/>
  <c r="AR151" i="3" s="1"/>
  <c r="AR150" i="3" s="1"/>
  <c r="AR149" i="3" s="1"/>
  <c r="AR148" i="3" s="1"/>
  <c r="AR147" i="3" s="1"/>
  <c r="AR146" i="3" s="1"/>
  <c r="AR145" i="3" s="1"/>
  <c r="AR144" i="3" s="1"/>
  <c r="AR143" i="3" s="1"/>
  <c r="AR142" i="3" s="1"/>
  <c r="AR141" i="3" s="1"/>
  <c r="AR140" i="3" s="1"/>
  <c r="AR139" i="3" s="1"/>
  <c r="AR138" i="3" s="1"/>
  <c r="AN204" i="3"/>
  <c r="AN203" i="3" s="1"/>
  <c r="AN202" i="3" s="1"/>
  <c r="AN201" i="3" s="1"/>
  <c r="AN200" i="3" s="1"/>
  <c r="AN199" i="3" s="1"/>
  <c r="AN198" i="3" s="1"/>
  <c r="AN197" i="3" s="1"/>
  <c r="AN196" i="3" s="1"/>
  <c r="AN195" i="3" s="1"/>
  <c r="AN194" i="3" s="1"/>
  <c r="AN193" i="3" s="1"/>
  <c r="AN192" i="3" s="1"/>
  <c r="AN191" i="3" s="1"/>
  <c r="AN190" i="3" s="1"/>
  <c r="AN189" i="3" s="1"/>
  <c r="AN188" i="3" s="1"/>
  <c r="AN187" i="3" s="1"/>
  <c r="AN186" i="3" s="1"/>
  <c r="AN185" i="3" s="1"/>
  <c r="AN184" i="3" s="1"/>
  <c r="AN183" i="3" s="1"/>
  <c r="AN182" i="3" s="1"/>
  <c r="AN181" i="3" s="1"/>
  <c r="AN180" i="3" s="1"/>
  <c r="AN179" i="3" s="1"/>
  <c r="AN178" i="3" s="1"/>
  <c r="AN177" i="3" s="1"/>
  <c r="AN176" i="3" s="1"/>
  <c r="AN175" i="3" s="1"/>
  <c r="AN174" i="3" s="1"/>
  <c r="AN173" i="3" s="1"/>
  <c r="AN172" i="3" s="1"/>
  <c r="AN171" i="3" s="1"/>
  <c r="AN170" i="3" s="1"/>
  <c r="AN169" i="3" s="1"/>
  <c r="AN168" i="3" s="1"/>
  <c r="AN167" i="3" s="1"/>
  <c r="AN166" i="3" s="1"/>
  <c r="AN165" i="3" s="1"/>
  <c r="AN164" i="3" s="1"/>
  <c r="AN163" i="3" s="1"/>
  <c r="AN162" i="3" s="1"/>
  <c r="AN161" i="3" s="1"/>
  <c r="AN160" i="3" s="1"/>
  <c r="AN159" i="3" s="1"/>
  <c r="AN158" i="3" s="1"/>
  <c r="AN157" i="3" s="1"/>
  <c r="AN156" i="3" s="1"/>
  <c r="AN155" i="3" s="1"/>
  <c r="AN154" i="3" s="1"/>
  <c r="AN153" i="3" s="1"/>
  <c r="AN152" i="3" s="1"/>
  <c r="AN151" i="3" s="1"/>
  <c r="AN150" i="3" s="1"/>
  <c r="AN149" i="3" s="1"/>
  <c r="AN148" i="3" s="1"/>
  <c r="AN147" i="3" s="1"/>
  <c r="AN146" i="3" s="1"/>
  <c r="AN145" i="3" s="1"/>
  <c r="AN144" i="3" s="1"/>
  <c r="AN143" i="3" s="1"/>
  <c r="AN142" i="3" s="1"/>
  <c r="AN141" i="3" s="1"/>
  <c r="AN140" i="3" s="1"/>
  <c r="AN139" i="3" s="1"/>
  <c r="AN138" i="3" s="1"/>
  <c r="AJ204" i="3"/>
  <c r="AJ203" i="3" s="1"/>
  <c r="AJ202" i="3" s="1"/>
  <c r="AJ201" i="3" s="1"/>
  <c r="AJ200" i="3" s="1"/>
  <c r="AJ199" i="3" s="1"/>
  <c r="AJ198" i="3" s="1"/>
  <c r="AJ197" i="3" s="1"/>
  <c r="AJ196" i="3" s="1"/>
  <c r="AJ195" i="3" s="1"/>
  <c r="AJ194" i="3" s="1"/>
  <c r="AJ193" i="3" s="1"/>
  <c r="AJ192" i="3" s="1"/>
  <c r="AJ191" i="3" s="1"/>
  <c r="AJ190" i="3" s="1"/>
  <c r="AJ189" i="3" s="1"/>
  <c r="AJ188" i="3" s="1"/>
  <c r="AJ187" i="3" s="1"/>
  <c r="AJ186" i="3" s="1"/>
  <c r="AJ185" i="3" s="1"/>
  <c r="AJ184" i="3" s="1"/>
  <c r="AJ183" i="3" s="1"/>
  <c r="AJ182" i="3" s="1"/>
  <c r="AJ181" i="3" s="1"/>
  <c r="AJ180" i="3" s="1"/>
  <c r="AJ179" i="3" s="1"/>
  <c r="AJ178" i="3" s="1"/>
  <c r="AJ177" i="3" s="1"/>
  <c r="AJ176" i="3" s="1"/>
  <c r="AJ175" i="3" s="1"/>
  <c r="AJ174" i="3" s="1"/>
  <c r="AJ173" i="3" s="1"/>
  <c r="AJ172" i="3" s="1"/>
  <c r="AJ171" i="3" s="1"/>
  <c r="AJ170" i="3" s="1"/>
  <c r="AJ169" i="3" s="1"/>
  <c r="AJ168" i="3" s="1"/>
  <c r="AJ167" i="3" s="1"/>
  <c r="AJ166" i="3" s="1"/>
  <c r="AJ165" i="3" s="1"/>
  <c r="AJ164" i="3" s="1"/>
  <c r="AJ163" i="3" s="1"/>
  <c r="AJ162" i="3" s="1"/>
  <c r="AJ161" i="3" s="1"/>
  <c r="AJ160" i="3" s="1"/>
  <c r="AJ159" i="3" s="1"/>
  <c r="AJ158" i="3" s="1"/>
  <c r="AJ157" i="3" s="1"/>
  <c r="AJ156" i="3" s="1"/>
  <c r="AJ155" i="3" s="1"/>
  <c r="AJ154" i="3" s="1"/>
  <c r="AJ153" i="3" s="1"/>
  <c r="AJ152" i="3" s="1"/>
  <c r="AJ151" i="3" s="1"/>
  <c r="AJ150" i="3" s="1"/>
  <c r="AJ149" i="3" s="1"/>
  <c r="AJ148" i="3" s="1"/>
  <c r="AJ147" i="3" s="1"/>
  <c r="AJ146" i="3" s="1"/>
  <c r="AJ145" i="3" s="1"/>
  <c r="AJ144" i="3" s="1"/>
  <c r="AJ143" i="3" s="1"/>
  <c r="AJ142" i="3" s="1"/>
  <c r="AJ141" i="3" s="1"/>
  <c r="AJ140" i="3" s="1"/>
  <c r="AJ139" i="3" s="1"/>
  <c r="AJ138" i="3" s="1"/>
  <c r="AF229" i="65" a="1"/>
  <c r="AX13" i="65" a="1"/>
  <c r="AY158" i="65" a="1"/>
  <c r="AJ13" i="65" a="1"/>
  <c r="BJ13" i="65" a="1"/>
  <c r="AH230" i="65" a="1"/>
  <c r="X13" i="65" a="1"/>
  <c r="W229" i="65" a="1"/>
  <c r="AH230" i="65" l="1"/>
  <c r="AF229" i="65"/>
  <c r="W229" i="65"/>
  <c r="AY158" i="65"/>
  <c r="AX13" i="65"/>
  <c r="AJ13" i="65"/>
  <c r="BJ13" i="65"/>
  <c r="X13" i="65"/>
  <c r="BM87" i="120" a="1"/>
  <c r="AP160" i="120" a="1"/>
  <c r="AY87" i="120" a="1"/>
  <c r="AK158" i="65" a="1"/>
  <c r="AN87" i="120" a="1"/>
  <c r="AJ14" i="120" a="1"/>
  <c r="Z88" i="120" a="1"/>
  <c r="AK159" i="120" a="1"/>
  <c r="BE87" i="120" a="1"/>
  <c r="AA88" i="120" a="1"/>
  <c r="X87" i="120" a="1"/>
  <c r="AG87" i="120" a="1"/>
  <c r="X86" i="65" a="1"/>
  <c r="Y88" i="120" a="1"/>
  <c r="AS158" i="65" a="1"/>
  <c r="X14" i="120" a="1"/>
  <c r="AC88" i="120" a="1"/>
  <c r="X158" i="65" a="1"/>
  <c r="AX14" i="120" a="1"/>
  <c r="AS159" i="120" a="1"/>
  <c r="AB88" i="120" a="1"/>
  <c r="BJ14" i="120" a="1"/>
  <c r="X159" i="120" a="1"/>
  <c r="AX14" i="120" l="1"/>
  <c r="BJ14" i="120"/>
  <c r="AJ14" i="120"/>
  <c r="X14" i="120"/>
  <c r="AP160" i="120"/>
  <c r="AS159" i="120"/>
  <c r="AK159" i="120"/>
  <c r="X159" i="120"/>
  <c r="AS158" i="65"/>
  <c r="AK158" i="65"/>
  <c r="X158" i="65"/>
  <c r="AC88" i="120"/>
  <c r="AB88" i="120"/>
  <c r="AA88" i="120"/>
  <c r="Z88" i="120"/>
  <c r="Y88" i="120"/>
  <c r="AY87" i="120"/>
  <c r="BM87" i="120"/>
  <c r="X87" i="120"/>
  <c r="BE87" i="120"/>
  <c r="AG87" i="120"/>
  <c r="AN87" i="120"/>
  <c r="X86" i="65"/>
  <c r="AB137" i="3" a="1"/>
  <c r="AC205" i="3" l="1"/>
  <c r="AC204" i="3" s="1"/>
  <c r="AC203" i="3" s="1"/>
  <c r="AC202" i="3" s="1"/>
  <c r="AC201" i="3" s="1"/>
  <c r="AC200" i="3" s="1"/>
  <c r="AC199" i="3" s="1"/>
  <c r="AC198" i="3" s="1"/>
  <c r="AC197" i="3" s="1"/>
  <c r="AC196" i="3" s="1"/>
  <c r="AC195" i="3" s="1"/>
  <c r="AC194" i="3" s="1"/>
  <c r="AC193" i="3" s="1"/>
  <c r="AC192" i="3" s="1"/>
  <c r="AC191" i="3" s="1"/>
  <c r="AC190" i="3" s="1"/>
  <c r="AC189" i="3" s="1"/>
  <c r="AC188" i="3" s="1"/>
  <c r="AC187" i="3" s="1"/>
  <c r="AC186" i="3" s="1"/>
  <c r="AC185" i="3" s="1"/>
  <c r="AC184" i="3" s="1"/>
  <c r="AC183" i="3" s="1"/>
  <c r="AC182" i="3" s="1"/>
  <c r="AC181" i="3" s="1"/>
  <c r="AC180" i="3" s="1"/>
  <c r="AC179" i="3" s="1"/>
  <c r="AC178" i="3" s="1"/>
  <c r="AC177" i="3" s="1"/>
  <c r="AC176" i="3" s="1"/>
  <c r="AC175" i="3" s="1"/>
  <c r="AC174" i="3" s="1"/>
  <c r="AC173" i="3" s="1"/>
  <c r="AC172" i="3" s="1"/>
  <c r="AC171" i="3" s="1"/>
  <c r="AC170" i="3" s="1"/>
  <c r="AC169" i="3" s="1"/>
  <c r="AC168" i="3" s="1"/>
  <c r="AC167" i="3" s="1"/>
  <c r="AC166" i="3" s="1"/>
  <c r="AC165" i="3" s="1"/>
  <c r="AC164" i="3" s="1"/>
  <c r="AC163" i="3" s="1"/>
  <c r="AC162" i="3" s="1"/>
  <c r="AC161" i="3" s="1"/>
  <c r="AC160" i="3" s="1"/>
  <c r="AC159" i="3" s="1"/>
  <c r="AC158" i="3" s="1"/>
  <c r="AC157" i="3" s="1"/>
  <c r="AC156" i="3" s="1"/>
  <c r="AC155" i="3" s="1"/>
  <c r="AC154" i="3" s="1"/>
  <c r="AC153" i="3" s="1"/>
  <c r="AC152" i="3" s="1"/>
  <c r="AC151" i="3" s="1"/>
  <c r="AC150" i="3" s="1"/>
  <c r="AC149" i="3" s="1"/>
  <c r="AC148" i="3" s="1"/>
  <c r="AC147" i="3" s="1"/>
  <c r="AC146" i="3" s="1"/>
  <c r="AC145" i="3" s="1"/>
  <c r="AC144" i="3" s="1"/>
  <c r="AC143" i="3" s="1"/>
  <c r="AC142" i="3" s="1"/>
  <c r="AC141" i="3" s="1"/>
  <c r="AC140" i="3" s="1"/>
  <c r="AC139" i="3" s="1"/>
  <c r="AC138" i="3" s="1"/>
  <c r="AB137" i="3"/>
  <c r="Y137" i="3" l="1"/>
  <c r="X136" i="3"/>
  <c r="BE86" i="65" a="1"/>
  <c r="L137" i="3" a="1"/>
  <c r="Q137" i="3" a="1"/>
  <c r="X137" i="3" a="1"/>
  <c r="AN86" i="65" a="1"/>
  <c r="P137" i="3" a="1"/>
  <c r="Z137" i="3" a="1"/>
  <c r="D137" i="3" a="1"/>
  <c r="AY86" i="65" a="1"/>
  <c r="AG86" i="65" a="1"/>
  <c r="K137" i="3" a="1"/>
  <c r="BM86" i="65" a="1"/>
  <c r="J137" i="3" a="1"/>
  <c r="C137" i="3" a="1"/>
  <c r="E137" i="3" a="1"/>
  <c r="AN86" i="65" l="1"/>
  <c r="AG86" i="65"/>
  <c r="AY86" i="65"/>
  <c r="BE86" i="65"/>
  <c r="BM86" i="65"/>
  <c r="T202" i="3"/>
  <c r="T203" i="3"/>
  <c r="T204" i="3"/>
  <c r="T205" i="3"/>
  <c r="S201" i="3"/>
  <c r="S202" i="3"/>
  <c r="S203" i="3"/>
  <c r="S204" i="3"/>
  <c r="S205" i="3"/>
  <c r="R138" i="3"/>
  <c r="R146" i="3"/>
  <c r="R154" i="3"/>
  <c r="R162" i="3"/>
  <c r="R170" i="3"/>
  <c r="R178" i="3"/>
  <c r="R186" i="3"/>
  <c r="R194" i="3"/>
  <c r="R147" i="3"/>
  <c r="R187" i="3"/>
  <c r="R164" i="3"/>
  <c r="R139" i="3"/>
  <c r="R140" i="3"/>
  <c r="R141" i="3"/>
  <c r="R149" i="3"/>
  <c r="R157" i="3"/>
  <c r="R165" i="3"/>
  <c r="R173" i="3"/>
  <c r="R181" i="3"/>
  <c r="R189" i="3"/>
  <c r="R197" i="3"/>
  <c r="R167" i="3"/>
  <c r="R183" i="3"/>
  <c r="R199" i="3"/>
  <c r="R172" i="3"/>
  <c r="R142" i="3"/>
  <c r="R150" i="3"/>
  <c r="R158" i="3"/>
  <c r="R166" i="3"/>
  <c r="R174" i="3"/>
  <c r="R182" i="3"/>
  <c r="R190" i="3"/>
  <c r="R198" i="3"/>
  <c r="R159" i="3"/>
  <c r="R175" i="3"/>
  <c r="R191" i="3"/>
  <c r="R180" i="3"/>
  <c r="R143" i="3"/>
  <c r="R151" i="3"/>
  <c r="R144" i="3"/>
  <c r="R152" i="3"/>
  <c r="R160" i="3"/>
  <c r="R168" i="3"/>
  <c r="R176" i="3"/>
  <c r="R184" i="3"/>
  <c r="R192" i="3"/>
  <c r="R163" i="3"/>
  <c r="R171" i="3"/>
  <c r="R195" i="3"/>
  <c r="R156" i="3"/>
  <c r="R196" i="3"/>
  <c r="R145" i="3"/>
  <c r="R153" i="3"/>
  <c r="R161" i="3"/>
  <c r="R169" i="3"/>
  <c r="R177" i="3"/>
  <c r="R185" i="3"/>
  <c r="R193" i="3"/>
  <c r="R155" i="3"/>
  <c r="R179" i="3"/>
  <c r="R148" i="3"/>
  <c r="R188" i="3"/>
  <c r="R200" i="3"/>
  <c r="AA205" i="3"/>
  <c r="AA204" i="3" s="1"/>
  <c r="AA203" i="3" s="1"/>
  <c r="AA202" i="3" s="1"/>
  <c r="AA201" i="3" s="1"/>
  <c r="AA200" i="3" s="1"/>
  <c r="AA199" i="3" s="1"/>
  <c r="AA198" i="3" s="1"/>
  <c r="AA197" i="3" s="1"/>
  <c r="AA196" i="3" s="1"/>
  <c r="AA195" i="3" s="1"/>
  <c r="AA194" i="3" s="1"/>
  <c r="AA193" i="3" s="1"/>
  <c r="AA192" i="3" s="1"/>
  <c r="AA191" i="3" s="1"/>
  <c r="AA190" i="3" s="1"/>
  <c r="AA189" i="3" s="1"/>
  <c r="AA188" i="3" s="1"/>
  <c r="AA187" i="3" s="1"/>
  <c r="AA186" i="3" s="1"/>
  <c r="AA185" i="3" s="1"/>
  <c r="AA184" i="3" s="1"/>
  <c r="AA183" i="3" s="1"/>
  <c r="AA182" i="3" s="1"/>
  <c r="AA181" i="3" s="1"/>
  <c r="AA180" i="3" s="1"/>
  <c r="AA179" i="3" s="1"/>
  <c r="AA178" i="3" s="1"/>
  <c r="AA177" i="3" s="1"/>
  <c r="AA176" i="3" s="1"/>
  <c r="AA175" i="3" s="1"/>
  <c r="AA174" i="3" s="1"/>
  <c r="AA173" i="3" s="1"/>
  <c r="AA172" i="3" s="1"/>
  <c r="AA171" i="3" s="1"/>
  <c r="AA170" i="3" s="1"/>
  <c r="AA169" i="3" s="1"/>
  <c r="AA168" i="3" s="1"/>
  <c r="AA167" i="3" s="1"/>
  <c r="AA166" i="3" s="1"/>
  <c r="AA165" i="3" s="1"/>
  <c r="AA164" i="3" s="1"/>
  <c r="AA163" i="3" s="1"/>
  <c r="AA162" i="3" s="1"/>
  <c r="AA161" i="3" s="1"/>
  <c r="AA160" i="3" s="1"/>
  <c r="AA159" i="3" s="1"/>
  <c r="AA158" i="3" s="1"/>
  <c r="AA157" i="3" s="1"/>
  <c r="AA156" i="3" s="1"/>
  <c r="AA155" i="3" s="1"/>
  <c r="AA154" i="3" s="1"/>
  <c r="AA153" i="3" s="1"/>
  <c r="AA152" i="3" s="1"/>
  <c r="AA151" i="3" s="1"/>
  <c r="AA150" i="3" s="1"/>
  <c r="AA149" i="3" s="1"/>
  <c r="AA148" i="3" s="1"/>
  <c r="AA147" i="3" s="1"/>
  <c r="AA146" i="3" s="1"/>
  <c r="AA145" i="3" s="1"/>
  <c r="AA144" i="3" s="1"/>
  <c r="AA143" i="3" s="1"/>
  <c r="AA142" i="3" s="1"/>
  <c r="AA141" i="3" s="1"/>
  <c r="AA140" i="3" s="1"/>
  <c r="AA139" i="3" s="1"/>
  <c r="AA138" i="3" s="1"/>
  <c r="Y205" i="3"/>
  <c r="Y204" i="3" s="1"/>
  <c r="Y203" i="3" s="1"/>
  <c r="Y202" i="3" s="1"/>
  <c r="Y201" i="3" s="1"/>
  <c r="Y200" i="3" s="1"/>
  <c r="Y199" i="3" s="1"/>
  <c r="Y198" i="3" s="1"/>
  <c r="Y197" i="3" s="1"/>
  <c r="Y196" i="3" s="1"/>
  <c r="Y195" i="3" s="1"/>
  <c r="Y194" i="3" s="1"/>
  <c r="Y193" i="3" s="1"/>
  <c r="Y192" i="3" s="1"/>
  <c r="Y191" i="3" s="1"/>
  <c r="Y190" i="3" s="1"/>
  <c r="Y189" i="3" s="1"/>
  <c r="Y188" i="3" s="1"/>
  <c r="Y187" i="3" s="1"/>
  <c r="Y186" i="3" s="1"/>
  <c r="Y185" i="3" s="1"/>
  <c r="Y184" i="3" s="1"/>
  <c r="Y183" i="3" s="1"/>
  <c r="Y182" i="3" s="1"/>
  <c r="Y181" i="3" s="1"/>
  <c r="Y180" i="3" s="1"/>
  <c r="Y179" i="3" s="1"/>
  <c r="Y178" i="3" s="1"/>
  <c r="Y177" i="3" s="1"/>
  <c r="Y176" i="3" s="1"/>
  <c r="Y175" i="3" s="1"/>
  <c r="Y174" i="3" s="1"/>
  <c r="Y173" i="3" s="1"/>
  <c r="Y172" i="3" s="1"/>
  <c r="Y171" i="3" s="1"/>
  <c r="Y170" i="3" s="1"/>
  <c r="Y169" i="3" s="1"/>
  <c r="Y168" i="3" s="1"/>
  <c r="Y167" i="3" s="1"/>
  <c r="Y166" i="3" s="1"/>
  <c r="Y165" i="3" s="1"/>
  <c r="Y164" i="3" s="1"/>
  <c r="Y163" i="3" s="1"/>
  <c r="Y162" i="3" s="1"/>
  <c r="Y161" i="3" s="1"/>
  <c r="Y160" i="3" s="1"/>
  <c r="Y159" i="3" s="1"/>
  <c r="Y158" i="3" s="1"/>
  <c r="Y157" i="3" s="1"/>
  <c r="Y156" i="3" s="1"/>
  <c r="Y155" i="3" s="1"/>
  <c r="Y154" i="3" s="1"/>
  <c r="Y153" i="3" s="1"/>
  <c r="Y152" i="3" s="1"/>
  <c r="Y151" i="3" s="1"/>
  <c r="Y150" i="3" s="1"/>
  <c r="Y149" i="3" s="1"/>
  <c r="Y148" i="3" s="1"/>
  <c r="Y147" i="3" s="1"/>
  <c r="Y146" i="3" s="1"/>
  <c r="Y145" i="3" s="1"/>
  <c r="Y144" i="3" s="1"/>
  <c r="Y143" i="3" s="1"/>
  <c r="Y142" i="3" s="1"/>
  <c r="Y141" i="3" s="1"/>
  <c r="Y140" i="3" s="1"/>
  <c r="Y139" i="3" s="1"/>
  <c r="Y138" i="3" s="1"/>
  <c r="Z137" i="3"/>
  <c r="Q137" i="3"/>
  <c r="P137" i="3"/>
  <c r="L137" i="3"/>
  <c r="K137" i="3"/>
  <c r="J137" i="3"/>
  <c r="X137" i="3"/>
  <c r="E137" i="3"/>
  <c r="D137" i="3"/>
  <c r="C137" i="3"/>
  <c r="T138" i="3"/>
  <c r="T146" i="3"/>
  <c r="T154" i="3"/>
  <c r="T162" i="3"/>
  <c r="T170" i="3"/>
  <c r="T178" i="3"/>
  <c r="T186" i="3"/>
  <c r="T194" i="3"/>
  <c r="T156" i="3"/>
  <c r="T180" i="3"/>
  <c r="T196" i="3"/>
  <c r="T166" i="3"/>
  <c r="T190" i="3"/>
  <c r="T151" i="3"/>
  <c r="T175" i="3"/>
  <c r="T199" i="3"/>
  <c r="T139" i="3"/>
  <c r="T147" i="3"/>
  <c r="T155" i="3"/>
  <c r="T163" i="3"/>
  <c r="T171" i="3"/>
  <c r="T179" i="3"/>
  <c r="T187" i="3"/>
  <c r="T195" i="3"/>
  <c r="T148" i="3"/>
  <c r="T188" i="3"/>
  <c r="T158" i="3"/>
  <c r="T198" i="3"/>
  <c r="T159" i="3"/>
  <c r="T191" i="3"/>
  <c r="T140" i="3"/>
  <c r="T141" i="3"/>
  <c r="T149" i="3"/>
  <c r="T157" i="3"/>
  <c r="T165" i="3"/>
  <c r="T173" i="3"/>
  <c r="T181" i="3"/>
  <c r="T189" i="3"/>
  <c r="T197" i="3"/>
  <c r="T142" i="3"/>
  <c r="T143" i="3"/>
  <c r="T144" i="3"/>
  <c r="T152" i="3"/>
  <c r="T160" i="3"/>
  <c r="T168" i="3"/>
  <c r="T176" i="3"/>
  <c r="T184" i="3"/>
  <c r="T192" i="3"/>
  <c r="T200" i="3"/>
  <c r="T145" i="3"/>
  <c r="T153" i="3"/>
  <c r="T161" i="3"/>
  <c r="T169" i="3"/>
  <c r="T177" i="3"/>
  <c r="T185" i="3"/>
  <c r="T193" i="3"/>
  <c r="T164" i="3"/>
  <c r="T172" i="3"/>
  <c r="T150" i="3"/>
  <c r="T174" i="3"/>
  <c r="T182" i="3"/>
  <c r="T167" i="3"/>
  <c r="T183" i="3"/>
  <c r="T201" i="3"/>
  <c r="S138" i="3"/>
  <c r="S146" i="3"/>
  <c r="S154" i="3"/>
  <c r="S162" i="3"/>
  <c r="S142" i="3"/>
  <c r="S166" i="3"/>
  <c r="S139" i="3"/>
  <c r="S147" i="3"/>
  <c r="S155" i="3"/>
  <c r="S163" i="3"/>
  <c r="S150" i="3"/>
  <c r="S161" i="3"/>
  <c r="S140" i="3"/>
  <c r="S148" i="3"/>
  <c r="S156" i="3"/>
  <c r="S164" i="3"/>
  <c r="S158" i="3"/>
  <c r="S153" i="3"/>
  <c r="S141" i="3"/>
  <c r="S149" i="3"/>
  <c r="S157" i="3"/>
  <c r="S165" i="3"/>
  <c r="S143" i="3"/>
  <c r="S151" i="3"/>
  <c r="S159" i="3"/>
  <c r="S167" i="3"/>
  <c r="S144" i="3"/>
  <c r="S152" i="3"/>
  <c r="S160" i="3"/>
  <c r="S145" i="3"/>
  <c r="S168" i="3"/>
  <c r="S176" i="3"/>
  <c r="S184" i="3"/>
  <c r="S192" i="3"/>
  <c r="S200" i="3"/>
  <c r="S198" i="3"/>
  <c r="S175" i="3"/>
  <c r="S169" i="3"/>
  <c r="S177" i="3"/>
  <c r="S185" i="3"/>
  <c r="S193" i="3"/>
  <c r="S190" i="3"/>
  <c r="S183" i="3"/>
  <c r="S170" i="3"/>
  <c r="S178" i="3"/>
  <c r="S186" i="3"/>
  <c r="S194" i="3"/>
  <c r="S199" i="3"/>
  <c r="S171" i="3"/>
  <c r="S179" i="3"/>
  <c r="S187" i="3"/>
  <c r="S195" i="3"/>
  <c r="S172" i="3"/>
  <c r="S180" i="3"/>
  <c r="S188" i="3"/>
  <c r="S196" i="3"/>
  <c r="S181" i="3"/>
  <c r="S189" i="3"/>
  <c r="S197" i="3"/>
  <c r="S182" i="3"/>
  <c r="S191" i="3"/>
  <c r="S173" i="3"/>
  <c r="S174" i="3"/>
  <c r="U64" i="9" l="1"/>
  <c r="T64" i="9"/>
  <c r="E64" i="9"/>
  <c r="F64" i="9" s="1"/>
  <c r="U63" i="9"/>
  <c r="T63" i="9"/>
  <c r="E63" i="9"/>
  <c r="U62" i="9"/>
  <c r="T62" i="9"/>
  <c r="E62" i="9"/>
  <c r="U61" i="9"/>
  <c r="T61" i="9"/>
  <c r="E61" i="9"/>
  <c r="U60" i="9"/>
  <c r="T60" i="9"/>
  <c r="E60" i="9"/>
  <c r="U59" i="9"/>
  <c r="T59" i="9"/>
  <c r="E59" i="9"/>
  <c r="U58" i="9"/>
  <c r="T58" i="9"/>
  <c r="E58" i="9"/>
  <c r="U57" i="9"/>
  <c r="T57" i="9"/>
  <c r="E57" i="9"/>
  <c r="U56" i="9"/>
  <c r="T56" i="9"/>
  <c r="E56" i="9"/>
  <c r="U55" i="9"/>
  <c r="T55" i="9"/>
  <c r="E55" i="9"/>
  <c r="U54" i="9"/>
  <c r="T54" i="9"/>
  <c r="E54" i="9"/>
  <c r="U53" i="9"/>
  <c r="T53" i="9"/>
  <c r="E53" i="9"/>
  <c r="U52" i="9"/>
  <c r="T52" i="9"/>
  <c r="E52" i="9"/>
  <c r="U51" i="9"/>
  <c r="T51" i="9"/>
  <c r="E51" i="9"/>
  <c r="U50" i="9"/>
  <c r="T50" i="9"/>
  <c r="E50" i="9"/>
  <c r="U49" i="9"/>
  <c r="T49" i="9"/>
  <c r="E49" i="9"/>
  <c r="U48" i="9"/>
  <c r="T48" i="9"/>
  <c r="E48" i="9"/>
  <c r="U47" i="9"/>
  <c r="T47" i="9"/>
  <c r="E47" i="9"/>
  <c r="U46" i="9"/>
  <c r="T46" i="9"/>
  <c r="E46" i="9"/>
  <c r="U45" i="9"/>
  <c r="T45" i="9"/>
  <c r="E45" i="9"/>
  <c r="U44" i="9"/>
  <c r="T44" i="9"/>
  <c r="E44" i="9"/>
  <c r="U43" i="9"/>
  <c r="T43" i="9"/>
  <c r="E43" i="9"/>
  <c r="U42" i="9"/>
  <c r="T42" i="9"/>
  <c r="E42" i="9"/>
  <c r="D42" i="9"/>
  <c r="U41" i="9"/>
  <c r="T41" i="9"/>
  <c r="E41" i="9"/>
  <c r="D41" i="9"/>
  <c r="U40" i="9"/>
  <c r="T40" i="9"/>
  <c r="U39" i="9"/>
  <c r="T39" i="9"/>
  <c r="U38" i="9"/>
  <c r="T38" i="9"/>
  <c r="U37" i="9"/>
  <c r="T37" i="9"/>
  <c r="U36" i="9"/>
  <c r="T36" i="9"/>
  <c r="U35" i="9"/>
  <c r="T35" i="9"/>
  <c r="U34" i="9"/>
  <c r="T34" i="9"/>
  <c r="U33" i="9"/>
  <c r="T33" i="9"/>
  <c r="U32" i="9"/>
  <c r="T32" i="9"/>
  <c r="U31" i="9"/>
  <c r="T31" i="9"/>
  <c r="U30" i="9"/>
  <c r="T30" i="9"/>
  <c r="U29" i="9"/>
  <c r="T29" i="9"/>
  <c r="U28" i="9"/>
  <c r="T28" i="9"/>
  <c r="U27" i="9"/>
  <c r="T27" i="9"/>
  <c r="U26" i="9"/>
  <c r="T26" i="9"/>
  <c r="U25" i="9"/>
  <c r="T25" i="9"/>
  <c r="U24" i="9"/>
  <c r="T24" i="9"/>
  <c r="U23" i="9"/>
  <c r="T23" i="9"/>
  <c r="U22" i="9"/>
  <c r="T22" i="9"/>
  <c r="U21" i="9"/>
  <c r="T21" i="9"/>
  <c r="U20" i="9"/>
  <c r="T20" i="9"/>
  <c r="U19" i="9"/>
  <c r="T19" i="9"/>
  <c r="U18" i="9"/>
  <c r="T18" i="9"/>
  <c r="U17" i="9"/>
  <c r="T17" i="9"/>
  <c r="U16" i="9"/>
  <c r="T16" i="9"/>
  <c r="U15" i="9"/>
  <c r="T15" i="9"/>
  <c r="U14" i="9"/>
  <c r="T14" i="9"/>
  <c r="U13" i="9"/>
  <c r="T13" i="9"/>
  <c r="U12" i="9"/>
  <c r="T12" i="9"/>
  <c r="U11" i="9"/>
  <c r="T11" i="9"/>
  <c r="U10" i="9"/>
  <c r="T10" i="9"/>
  <c r="U9" i="9"/>
  <c r="T9" i="9"/>
  <c r="U8" i="9"/>
  <c r="T8" i="9"/>
  <c r="U7" i="9"/>
  <c r="T7" i="9"/>
  <c r="U6" i="9"/>
  <c r="U5" i="9"/>
  <c r="F64" i="112"/>
  <c r="F63" i="112" s="1"/>
  <c r="F62" i="112" s="1"/>
  <c r="F61" i="112" s="1"/>
  <c r="F60" i="112" s="1"/>
  <c r="F59" i="112" s="1"/>
  <c r="F58" i="112" s="1"/>
  <c r="F57" i="112" s="1"/>
  <c r="F56" i="112" s="1"/>
  <c r="F55" i="112" s="1"/>
  <c r="F54" i="112" s="1"/>
  <c r="F53" i="112" s="1"/>
  <c r="F52" i="112" s="1"/>
  <c r="F51" i="112" s="1"/>
  <c r="F50" i="112" s="1"/>
  <c r="F49" i="112" s="1"/>
  <c r="F48" i="112" s="1"/>
  <c r="F47" i="112" s="1"/>
  <c r="F46" i="112" s="1"/>
  <c r="F45" i="112" s="1"/>
  <c r="F44" i="112" s="1"/>
  <c r="F43" i="112" s="1"/>
  <c r="F42" i="112" s="1"/>
  <c r="F41" i="112" s="1"/>
  <c r="F40" i="112" s="1"/>
  <c r="F39" i="112" s="1"/>
  <c r="F38" i="112" s="1"/>
  <c r="F37" i="112" s="1"/>
  <c r="F36" i="112" s="1"/>
  <c r="F35" i="112" s="1"/>
  <c r="F34" i="112" s="1"/>
  <c r="F33" i="112" s="1"/>
  <c r="F32" i="112" s="1"/>
  <c r="F31" i="112" s="1"/>
  <c r="F30" i="112" s="1"/>
  <c r="F29" i="112" s="1"/>
  <c r="F28" i="112" s="1"/>
  <c r="F27" i="112" s="1"/>
  <c r="F26" i="112" s="1"/>
  <c r="F25" i="112" s="1"/>
  <c r="F24" i="112" s="1"/>
  <c r="F23" i="112" s="1"/>
  <c r="F22" i="112" s="1"/>
  <c r="F21" i="112" s="1"/>
  <c r="F20" i="112" s="1"/>
  <c r="F19" i="112" s="1"/>
  <c r="F18" i="112" s="1"/>
  <c r="F17" i="112" s="1"/>
  <c r="F16" i="112" s="1"/>
  <c r="F15" i="112" s="1"/>
  <c r="F14" i="112" s="1"/>
  <c r="F13" i="112" s="1"/>
  <c r="F12" i="112" s="1"/>
  <c r="F11" i="112" s="1"/>
  <c r="F10" i="112" s="1"/>
  <c r="F9" i="112" s="1"/>
  <c r="F8" i="112" s="1"/>
  <c r="F7" i="112" s="1"/>
  <c r="F6" i="112" s="1"/>
  <c r="F5" i="112" s="1"/>
  <c r="U64" i="112"/>
  <c r="T64" i="112"/>
  <c r="U63" i="112"/>
  <c r="T63" i="112"/>
  <c r="U62" i="112"/>
  <c r="T62" i="112"/>
  <c r="U61" i="112"/>
  <c r="T61" i="112"/>
  <c r="U60" i="112"/>
  <c r="T60" i="112"/>
  <c r="U59" i="112"/>
  <c r="T59" i="112"/>
  <c r="U58" i="112"/>
  <c r="T58" i="112"/>
  <c r="U57" i="112"/>
  <c r="T57" i="112"/>
  <c r="U56" i="112"/>
  <c r="T56" i="112"/>
  <c r="U55" i="112"/>
  <c r="T55" i="112"/>
  <c r="U54" i="112"/>
  <c r="T54" i="112"/>
  <c r="U53" i="112"/>
  <c r="T53" i="112"/>
  <c r="U52" i="112"/>
  <c r="T52" i="112"/>
  <c r="U51" i="112"/>
  <c r="T51" i="112"/>
  <c r="U50" i="112"/>
  <c r="T50" i="112"/>
  <c r="U49" i="112"/>
  <c r="T49" i="112"/>
  <c r="U48" i="112"/>
  <c r="T48" i="112"/>
  <c r="U47" i="112"/>
  <c r="T47" i="112"/>
  <c r="U46" i="112"/>
  <c r="T46" i="112"/>
  <c r="U45" i="112"/>
  <c r="T45" i="112"/>
  <c r="U44" i="112"/>
  <c r="T44" i="112"/>
  <c r="U43" i="112"/>
  <c r="T43" i="112"/>
  <c r="U42" i="112"/>
  <c r="T42" i="112"/>
  <c r="U41" i="112"/>
  <c r="T41" i="112"/>
  <c r="U40" i="112"/>
  <c r="T40" i="112"/>
  <c r="U39" i="112"/>
  <c r="T39" i="112"/>
  <c r="U38" i="112"/>
  <c r="T38" i="112"/>
  <c r="U37" i="112"/>
  <c r="T37" i="112"/>
  <c r="U36" i="112"/>
  <c r="T36" i="112"/>
  <c r="U35" i="112"/>
  <c r="T35" i="112"/>
  <c r="U34" i="112"/>
  <c r="T34" i="112"/>
  <c r="U33" i="112"/>
  <c r="T33" i="112"/>
  <c r="U32" i="112"/>
  <c r="T32" i="112"/>
  <c r="U31" i="112"/>
  <c r="T31" i="112"/>
  <c r="U30" i="112"/>
  <c r="T30" i="112"/>
  <c r="U29" i="112"/>
  <c r="T29" i="112"/>
  <c r="U28" i="112"/>
  <c r="T28" i="112"/>
  <c r="U27" i="112"/>
  <c r="T27" i="112"/>
  <c r="U26" i="112"/>
  <c r="T26" i="112"/>
  <c r="U25" i="112"/>
  <c r="T25" i="112"/>
  <c r="U24" i="112"/>
  <c r="T24" i="112"/>
  <c r="U23" i="112"/>
  <c r="T23" i="112"/>
  <c r="U22" i="112"/>
  <c r="T22" i="112"/>
  <c r="U21" i="112"/>
  <c r="T21" i="112"/>
  <c r="U20" i="112"/>
  <c r="T20" i="112"/>
  <c r="U19" i="112"/>
  <c r="T19" i="112"/>
  <c r="U18" i="112"/>
  <c r="T18" i="112"/>
  <c r="U17" i="112"/>
  <c r="T17" i="112"/>
  <c r="U16" i="112"/>
  <c r="T16" i="112"/>
  <c r="U15" i="112"/>
  <c r="T15" i="112"/>
  <c r="U14" i="112"/>
  <c r="T14" i="112"/>
  <c r="U13" i="112"/>
  <c r="T13" i="112"/>
  <c r="U12" i="112"/>
  <c r="T12" i="112"/>
  <c r="U11" i="112"/>
  <c r="T11" i="112"/>
  <c r="U10" i="112"/>
  <c r="T10" i="112"/>
  <c r="U9" i="112"/>
  <c r="T9" i="112"/>
  <c r="U8" i="112"/>
  <c r="T8" i="112"/>
  <c r="U7" i="112"/>
  <c r="T7" i="112"/>
  <c r="U6" i="112"/>
  <c r="T6" i="112"/>
  <c r="U5" i="112"/>
  <c r="T5" i="112"/>
  <c r="B201" i="9" a="1"/>
  <c r="C201" i="9" a="1"/>
  <c r="A201" i="9" a="1"/>
  <c r="F63" i="9" l="1"/>
  <c r="F62" i="9" s="1"/>
  <c r="F61" i="9"/>
  <c r="F60" i="9" s="1"/>
  <c r="F59" i="9"/>
  <c r="F58" i="9" s="1"/>
  <c r="F57" i="9" s="1"/>
  <c r="F56" i="9" s="1"/>
  <c r="F55" i="9" s="1"/>
  <c r="F54" i="9" s="1"/>
  <c r="F53" i="9" s="1"/>
  <c r="F52" i="9" s="1"/>
  <c r="F51" i="9" s="1"/>
  <c r="F50" i="9" s="1"/>
  <c r="F49" i="9" s="1"/>
  <c r="F48" i="9" s="1"/>
  <c r="F47" i="9" s="1"/>
  <c r="F46" i="9" s="1"/>
  <c r="F45" i="9" s="1"/>
  <c r="F44" i="9" s="1"/>
  <c r="F43" i="9" s="1"/>
  <c r="F42" i="9" s="1"/>
  <c r="F41" i="9" s="1"/>
  <c r="F40" i="9" s="1"/>
  <c r="F39" i="9" s="1"/>
  <c r="F38" i="9" s="1"/>
  <c r="F37" i="9" s="1"/>
  <c r="F36" i="9" s="1"/>
  <c r="F35" i="9" s="1"/>
  <c r="F34" i="9" s="1"/>
  <c r="F33" i="9" s="1"/>
  <c r="F32" i="9" s="1"/>
  <c r="F31" i="9" s="1"/>
  <c r="F30" i="9" s="1"/>
  <c r="F29" i="9" s="1"/>
  <c r="F28" i="9" s="1"/>
  <c r="F27" i="9" s="1"/>
  <c r="F26" i="9" s="1"/>
  <c r="F25" i="9" s="1"/>
  <c r="F24" i="9" s="1"/>
  <c r="F23" i="9" s="1"/>
  <c r="F22" i="9" s="1"/>
  <c r="F21" i="9" s="1"/>
  <c r="F20" i="9" s="1"/>
  <c r="F19" i="9" s="1"/>
  <c r="F18" i="9" s="1"/>
  <c r="F17" i="9" s="1"/>
  <c r="F16" i="9" s="1"/>
  <c r="F15" i="9" s="1"/>
  <c r="F14" i="9" s="1"/>
  <c r="F13" i="9" s="1"/>
  <c r="F12" i="9" s="1"/>
  <c r="F11" i="9" s="1"/>
  <c r="F10" i="9" s="1"/>
  <c r="F9" i="9" s="1"/>
  <c r="F8" i="9" s="1"/>
  <c r="F7" i="9" s="1"/>
  <c r="F6" i="9" s="1"/>
  <c r="F5" i="9" s="1"/>
  <c r="A201" i="9"/>
  <c r="B201" i="9"/>
  <c r="C201" i="9"/>
  <c r="AV87" i="65" a="1"/>
  <c r="BI88" i="120" a="1"/>
  <c r="AQ87" i="65" a="1"/>
  <c r="AN160" i="120" a="1"/>
  <c r="BG14" i="65" a="1"/>
  <c r="AQ88" i="120" a="1"/>
  <c r="AB14" i="65" a="1"/>
  <c r="BT88" i="120" a="1"/>
  <c r="AI87" i="65" a="1"/>
  <c r="AD15" i="120" a="1"/>
  <c r="BJ88" i="120" a="1"/>
  <c r="AO159" i="65" a="1"/>
  <c r="AD159" i="65" a="1"/>
  <c r="AT87" i="65" a="1"/>
  <c r="BB87" i="65" a="1"/>
  <c r="AF15" i="120" a="1"/>
  <c r="BR87" i="65" a="1"/>
  <c r="AE15" i="120" a="1"/>
  <c r="AU88" i="120" a="1"/>
  <c r="BN88" i="120" a="1"/>
  <c r="AF159" i="65" a="1"/>
  <c r="AF160" i="120" a="1"/>
  <c r="AO14" i="65" a="1"/>
  <c r="BO14" i="65" a="1"/>
  <c r="AA87" i="65" a="1"/>
  <c r="Y230" i="65" a="1"/>
  <c r="AQ15" i="120" a="1"/>
  <c r="AU87" i="65" a="1"/>
  <c r="AC87" i="65" a="1"/>
  <c r="BA15" i="120" a="1"/>
  <c r="AR87" i="65" a="1"/>
  <c r="AM15" i="120" a="1"/>
  <c r="BQ88" i="120" a="1"/>
  <c r="AA160" i="120" a="1"/>
  <c r="AG14" i="65" a="1"/>
  <c r="BF87" i="65" a="1"/>
  <c r="AK88" i="120" a="1"/>
  <c r="AJ88" i="120" a="1"/>
  <c r="Z14" i="65" a="1"/>
  <c r="BF15" i="120" a="1"/>
  <c r="BO88" i="120" a="1"/>
  <c r="AD14" i="65" a="1"/>
  <c r="AL14" i="65" a="1"/>
  <c r="AS87" i="65" a="1"/>
  <c r="BP15" i="120" a="1"/>
  <c r="AU14" i="65" a="1"/>
  <c r="Y15" i="120" a="1"/>
  <c r="BI87" i="65" a="1"/>
  <c r="AT88" i="120" a="1"/>
  <c r="AR14" i="65" a="1"/>
  <c r="AO87" i="65" a="1"/>
  <c r="AB160" i="120" a="1"/>
  <c r="Z160" i="120" a="1"/>
  <c r="AZ88" i="120" a="1"/>
  <c r="AA14" i="65" a="1"/>
  <c r="BC14" i="65" a="1"/>
  <c r="AC159" i="65" a="1"/>
  <c r="BF88" i="120" a="1"/>
  <c r="Z87" i="65" a="1"/>
  <c r="AV88" i="120" a="1"/>
  <c r="AC160" i="120" a="1"/>
  <c r="Z230" i="65" a="1"/>
  <c r="AG159" i="65" a="1"/>
  <c r="AU160" i="120" a="1"/>
  <c r="BM14" i="65" a="1"/>
  <c r="AD160" i="120" a="1"/>
  <c r="AN15" i="120" a="1"/>
  <c r="AN14" i="65" a="1"/>
  <c r="AY15" i="120" a="1"/>
  <c r="AN159" i="65" a="1"/>
  <c r="AT15" i="120" a="1"/>
  <c r="AR88" i="120" a="1"/>
  <c r="AI88" i="120" a="1"/>
  <c r="AE159" i="65" a="1"/>
  <c r="AB15" i="120" a="1"/>
  <c r="BK15" i="120" a="1"/>
  <c r="AL15" i="120" a="1"/>
  <c r="AT14" i="65" a="1"/>
  <c r="BP88" i="120" a="1"/>
  <c r="BQ15" i="120" a="1"/>
  <c r="AT159" i="65" a="1"/>
  <c r="BJ87" i="65" a="1"/>
  <c r="AH160" i="120" a="1"/>
  <c r="AA230" i="65" a="1"/>
  <c r="BP14" i="65" a="1"/>
  <c r="AZ15" i="120" a="1"/>
  <c r="AP87" i="65" a="1"/>
  <c r="BQ87" i="65" a="1"/>
  <c r="AL159" i="65" a="1"/>
  <c r="AU159" i="65" a="1"/>
  <c r="BB88" i="120" a="1"/>
  <c r="BA87" i="65" a="1"/>
  <c r="AF14" i="65" a="1"/>
  <c r="AY14" i="65" a="1"/>
  <c r="BC15" i="120" a="1"/>
  <c r="AS15" i="120" a="1"/>
  <c r="AU15" i="120" a="1"/>
  <c r="AT160" i="120" a="1"/>
  <c r="AC14" i="65" a="1"/>
  <c r="BA88" i="120" a="1"/>
  <c r="AA15" i="120" a="1"/>
  <c r="Y159" i="65" a="1"/>
  <c r="BD15" i="120" a="1"/>
  <c r="AJ87" i="65" a="1"/>
  <c r="BS88" i="120" a="1"/>
  <c r="BD159" i="65" a="1"/>
  <c r="Y87" i="65" a="1"/>
  <c r="AB230" i="65" a="1"/>
  <c r="AO160" i="120" a="1"/>
  <c r="BK14" i="65" a="1"/>
  <c r="BF14" i="65" a="1"/>
  <c r="AC15" i="120" a="1"/>
  <c r="AP159" i="65" a="1"/>
  <c r="BM15" i="120" a="1"/>
  <c r="AI230" i="65" a="1"/>
  <c r="BA159" i="65" a="1"/>
  <c r="AE14" i="65" a="1"/>
  <c r="AK14" i="65" a="1"/>
  <c r="AG15" i="120" a="1"/>
  <c r="Z159" i="65" a="1"/>
  <c r="AM14" i="65" a="1"/>
  <c r="BB159" i="65" a="1"/>
  <c r="BG88" i="120" a="1"/>
  <c r="BC159" i="65" a="1"/>
  <c r="BH87" i="65" a="1"/>
  <c r="BB14" i="65" a="1"/>
  <c r="AZ14" i="65" a="1"/>
  <c r="BD14" i="65" a="1"/>
  <c r="BB15" i="120" a="1"/>
  <c r="Z15" i="120" a="1"/>
  <c r="BO87" i="65" a="1"/>
  <c r="BG87" i="65" a="1"/>
  <c r="AZ159" i="65" a="1"/>
  <c r="BN15" i="120" a="1"/>
  <c r="BP87" i="65" a="1"/>
  <c r="AA159" i="65" a="1"/>
  <c r="BO15" i="120" a="1"/>
  <c r="AQ14" i="65" a="1"/>
  <c r="AJ230" i="65" a="1"/>
  <c r="BS87" i="65" a="1"/>
  <c r="AO88" i="120" a="1"/>
  <c r="AZ87" i="65" a="1"/>
  <c r="X230" i="65" a="1"/>
  <c r="Y160" i="120" a="1"/>
  <c r="AP14" i="65" a="1"/>
  <c r="BE15" i="120" a="1"/>
  <c r="AH87" i="65" a="1"/>
  <c r="BQ14" i="65" a="1"/>
  <c r="AE160" i="120" a="1"/>
  <c r="AD88" i="120" a="1"/>
  <c r="AK15" i="120" a="1"/>
  <c r="F137" i="3" a="1"/>
  <c r="Y14" i="65" a="1"/>
  <c r="AL160" i="120" a="1"/>
  <c r="AB159" i="65" a="1"/>
  <c r="BN14" i="65" a="1"/>
  <c r="BH88" i="120" a="1"/>
  <c r="BE159" i="65" a="1"/>
  <c r="AH159" i="65" a="1"/>
  <c r="BE14" i="65" a="1"/>
  <c r="AG230" i="65" a="1"/>
  <c r="AB87" i="65" a="1"/>
  <c r="BL15" i="120" a="1"/>
  <c r="BN87" i="65" a="1"/>
  <c r="AP88" i="120" a="1"/>
  <c r="BL14" i="65" a="1"/>
  <c r="BA14" i="65" a="1"/>
  <c r="BG15" i="120" a="1"/>
  <c r="AR15" i="120" a="1"/>
  <c r="AD87" i="65" a="1"/>
  <c r="AK87" i="65" a="1"/>
  <c r="AK230" i="65" a="1"/>
  <c r="BT87" i="65" a="1"/>
  <c r="AS14" i="65" a="1"/>
  <c r="AG160" i="120" a="1"/>
  <c r="AS88" i="120" a="1"/>
  <c r="AH88" i="120" a="1"/>
  <c r="BR88" i="120" a="1"/>
  <c r="AM159" i="65" a="1"/>
  <c r="AM160" i="120" a="1"/>
  <c r="AE15" i="120" l="1"/>
  <c r="Z15" i="120"/>
  <c r="AB14" i="65"/>
  <c r="AF14" i="65"/>
  <c r="BB87" i="65"/>
  <c r="Y14" i="65"/>
  <c r="AK14" i="65"/>
  <c r="AE14" i="65"/>
  <c r="AB15" i="120"/>
  <c r="AD15" i="120"/>
  <c r="AG15" i="120"/>
  <c r="AC14" i="65"/>
  <c r="AT14" i="65"/>
  <c r="AZ87" i="65"/>
  <c r="Z14" i="65"/>
  <c r="AS14" i="65"/>
  <c r="AZ88" i="120"/>
  <c r="AC15" i="120"/>
  <c r="AL14" i="65"/>
  <c r="AK15" i="120"/>
  <c r="AU15" i="120"/>
  <c r="AA15" i="120"/>
  <c r="AO14" i="65"/>
  <c r="Y15" i="120"/>
  <c r="AD14" i="65"/>
  <c r="AF15" i="120"/>
  <c r="AG14" i="65"/>
  <c r="AA14" i="65"/>
  <c r="AS15" i="120"/>
  <c r="AN14" i="65"/>
  <c r="AQ15" i="120"/>
  <c r="AL15" i="120"/>
  <c r="AR15" i="120"/>
  <c r="AM14" i="65"/>
  <c r="AN15" i="120"/>
  <c r="AR14" i="65"/>
  <c r="AP14" i="65"/>
  <c r="AT15" i="120"/>
  <c r="AU14" i="65"/>
  <c r="AM15" i="120"/>
  <c r="BB15" i="120"/>
  <c r="AY15" i="120"/>
  <c r="BC14" i="65"/>
  <c r="BE15" i="120"/>
  <c r="BD14" i="65"/>
  <c r="BN15" i="120"/>
  <c r="AQ14" i="65"/>
  <c r="BA88" i="120"/>
  <c r="BM14" i="65"/>
  <c r="BM15" i="120"/>
  <c r="BB14" i="65"/>
  <c r="BO15" i="120"/>
  <c r="AY14" i="65"/>
  <c r="BA87" i="65"/>
  <c r="BE14" i="65"/>
  <c r="BD15" i="120"/>
  <c r="BO14" i="65"/>
  <c r="BA15" i="120"/>
  <c r="BQ14" i="65"/>
  <c r="BB88" i="120"/>
  <c r="BC15" i="120"/>
  <c r="BG15" i="120"/>
  <c r="BF14" i="65"/>
  <c r="BF15" i="120"/>
  <c r="BA14" i="65"/>
  <c r="AZ14" i="65"/>
  <c r="BQ15" i="120"/>
  <c r="BG14" i="65"/>
  <c r="BN88" i="120"/>
  <c r="BL15" i="120"/>
  <c r="BT88" i="120"/>
  <c r="BP88" i="120"/>
  <c r="BR87" i="65"/>
  <c r="BQ88" i="120"/>
  <c r="BQ87" i="65"/>
  <c r="BS87" i="65"/>
  <c r="BL14" i="65"/>
  <c r="AD159" i="65"/>
  <c r="BO88" i="120"/>
  <c r="BS88" i="120"/>
  <c r="AZ15" i="120"/>
  <c r="BP14" i="65"/>
  <c r="BK14" i="65"/>
  <c r="BP87" i="65"/>
  <c r="BP15" i="120"/>
  <c r="BK15" i="120"/>
  <c r="BT87" i="65"/>
  <c r="BN87" i="65"/>
  <c r="BN14" i="65"/>
  <c r="AD160" i="120"/>
  <c r="BR88" i="120"/>
  <c r="BO87" i="65"/>
  <c r="BJ87" i="65"/>
  <c r="BG88" i="120"/>
  <c r="BJ88" i="120"/>
  <c r="BB159" i="65"/>
  <c r="BF88" i="120"/>
  <c r="BF87" i="65"/>
  <c r="BI87" i="65"/>
  <c r="BI88" i="120"/>
  <c r="AT88" i="120"/>
  <c r="BC159" i="65"/>
  <c r="AJ87" i="65"/>
  <c r="AQ88" i="120"/>
  <c r="BE159" i="65"/>
  <c r="BG87" i="65"/>
  <c r="AK87" i="65"/>
  <c r="AH87" i="65"/>
  <c r="AQ87" i="65"/>
  <c r="AS88" i="120"/>
  <c r="AO87" i="65"/>
  <c r="BA159" i="65"/>
  <c r="BD159" i="65"/>
  <c r="AU159" i="65"/>
  <c r="AZ159" i="65"/>
  <c r="AE159" i="65"/>
  <c r="AI87" i="65"/>
  <c r="AK88" i="120"/>
  <c r="AJ88" i="120"/>
  <c r="AO88" i="120"/>
  <c r="AS87" i="65"/>
  <c r="AT87" i="65"/>
  <c r="AR87" i="65"/>
  <c r="Y159" i="65"/>
  <c r="Y160" i="120"/>
  <c r="AE160" i="120"/>
  <c r="AV87" i="65"/>
  <c r="AR88" i="120"/>
  <c r="AU160" i="120"/>
  <c r="AV88" i="120"/>
  <c r="AH88" i="120"/>
  <c r="AI88" i="120"/>
  <c r="AP87" i="65"/>
  <c r="AU88" i="120"/>
  <c r="AP88" i="120"/>
  <c r="AU87" i="65"/>
  <c r="AF160" i="120"/>
  <c r="AL160" i="120"/>
  <c r="AH159" i="65"/>
  <c r="AH160" i="120"/>
  <c r="AL159" i="65"/>
  <c r="AF159" i="65"/>
  <c r="AO160" i="120"/>
  <c r="AN159" i="65"/>
  <c r="AM159" i="65"/>
  <c r="BH87" i="65"/>
  <c r="AG159" i="65"/>
  <c r="AG160" i="120"/>
  <c r="AO159" i="65"/>
  <c r="AM160" i="120"/>
  <c r="AN160" i="120"/>
  <c r="Z160" i="120"/>
  <c r="Z159" i="65"/>
  <c r="AC160" i="120"/>
  <c r="AC159" i="65"/>
  <c r="BH88" i="120"/>
  <c r="AB159" i="65"/>
  <c r="AT159" i="65"/>
  <c r="AB160" i="120"/>
  <c r="AT160" i="120"/>
  <c r="AJ230" i="65"/>
  <c r="AA160" i="120"/>
  <c r="AA159" i="65"/>
  <c r="F137" i="3"/>
  <c r="Y87" i="65"/>
  <c r="AA87" i="65"/>
  <c r="AD87" i="65"/>
  <c r="AB87" i="65"/>
  <c r="AC87" i="65"/>
  <c r="Z87" i="65"/>
  <c r="X230" i="65"/>
  <c r="AA230" i="65"/>
  <c r="AD88" i="120"/>
  <c r="Y230" i="65"/>
  <c r="Z230" i="65"/>
  <c r="AB230" i="65"/>
  <c r="AP159" i="65"/>
  <c r="AK230" i="65"/>
  <c r="AI230" i="65"/>
  <c r="AG230" i="65"/>
  <c r="AO15" i="120" a="1"/>
  <c r="M137" i="3" a="1"/>
  <c r="AP15" i="120" a="1"/>
  <c r="AO15" i="120" l="1"/>
  <c r="M137" i="3"/>
  <c r="AP15" i="120"/>
  <c r="C256" i="74" l="1"/>
  <c r="A256" i="8"/>
  <c r="B256" i="44"/>
  <c r="C256" i="13"/>
  <c r="C256" i="15"/>
  <c r="B256" i="97"/>
  <c r="A256" i="98"/>
  <c r="B256" i="16"/>
  <c r="A256" i="53"/>
  <c r="B256" i="54"/>
  <c r="C256" i="86"/>
  <c r="B256" i="40"/>
  <c r="C256" i="46"/>
  <c r="B256" i="93"/>
  <c r="A256" i="49"/>
  <c r="AG181" i="125"/>
  <c r="C256" i="64"/>
  <c r="A256" i="66"/>
  <c r="B256" i="57"/>
  <c r="C256" i="30"/>
  <c r="A256" i="71"/>
  <c r="B256" i="69"/>
  <c r="C256" i="19"/>
  <c r="A256" i="7"/>
  <c r="B256" i="36"/>
  <c r="A256" i="6"/>
  <c r="B256" i="35"/>
  <c r="C256" i="79"/>
  <c r="A256" i="23"/>
  <c r="A256" i="2"/>
  <c r="B256" i="32"/>
  <c r="C256" i="56"/>
  <c r="A256" i="52"/>
  <c r="B256" i="21"/>
  <c r="C256" i="72"/>
  <c r="A256" i="20"/>
  <c r="B256" i="18"/>
  <c r="C256" i="33"/>
  <c r="A256" i="47"/>
  <c r="B256" i="48"/>
  <c r="C256" i="75"/>
  <c r="A256" i="82"/>
  <c r="B256" i="81"/>
  <c r="C256" i="78"/>
  <c r="C256" i="31"/>
  <c r="A256" i="43"/>
  <c r="B256" i="14"/>
  <c r="C256" i="17"/>
  <c r="A256" i="24"/>
  <c r="C256" i="55"/>
  <c r="B256" i="105"/>
  <c r="A256" i="104"/>
  <c r="C256" i="25"/>
  <c r="A256" i="58"/>
  <c r="B256" i="27"/>
  <c r="C256" i="34"/>
  <c r="B256" i="94"/>
  <c r="B256" i="106"/>
  <c r="A256" i="41"/>
  <c r="C256" i="92"/>
  <c r="B256" i="45"/>
  <c r="A256" i="91"/>
  <c r="A256" i="50"/>
  <c r="C256" i="51"/>
  <c r="C247" i="59"/>
  <c r="A256" i="103"/>
  <c r="C256" i="60"/>
  <c r="B256" i="107"/>
  <c r="A256" i="73"/>
  <c r="B256" i="71"/>
  <c r="C256" i="69"/>
  <c r="A256" i="11"/>
  <c r="B256" i="7"/>
  <c r="C256" i="36"/>
  <c r="A256" i="76"/>
  <c r="B256" i="6"/>
  <c r="C256" i="35"/>
  <c r="A256" i="80"/>
  <c r="B256" i="23"/>
  <c r="B256" i="8"/>
  <c r="C256" i="44"/>
  <c r="C256" i="97"/>
  <c r="B256" i="98"/>
  <c r="C256" i="16"/>
  <c r="B256" i="53"/>
  <c r="C256" i="54"/>
  <c r="A256" i="88"/>
  <c r="C256" i="40"/>
  <c r="C256" i="93"/>
  <c r="B256" i="49"/>
  <c r="AH181" i="125"/>
  <c r="A256" i="63"/>
  <c r="B256" i="52"/>
  <c r="C256" i="21"/>
  <c r="A256" i="70"/>
  <c r="B256" i="20"/>
  <c r="C256" i="18"/>
  <c r="A256" i="29"/>
  <c r="B256" i="47"/>
  <c r="C256" i="48"/>
  <c r="A256" i="22"/>
  <c r="B256" i="82"/>
  <c r="C256" i="81"/>
  <c r="A256" i="28"/>
  <c r="A256" i="12"/>
  <c r="B256" i="43"/>
  <c r="C256" i="14"/>
  <c r="B256" i="24"/>
  <c r="C256" i="105"/>
  <c r="B256" i="104"/>
  <c r="A256" i="87"/>
  <c r="B256" i="58"/>
  <c r="C256" i="27"/>
  <c r="C256" i="94"/>
  <c r="A256" i="37"/>
  <c r="C256" i="106"/>
  <c r="A256" i="38"/>
  <c r="B256" i="41"/>
  <c r="A256" i="90"/>
  <c r="C256" i="45"/>
  <c r="B256" i="91"/>
  <c r="A256" i="42"/>
  <c r="B256" i="50"/>
  <c r="B256" i="103"/>
  <c r="A256" i="95"/>
  <c r="C256" i="107"/>
  <c r="C256" i="57"/>
  <c r="B256" i="63"/>
  <c r="C256" i="66"/>
  <c r="A256" i="30"/>
  <c r="B256" i="73"/>
  <c r="C256" i="71"/>
  <c r="A256" i="19"/>
  <c r="B256" i="11"/>
  <c r="C256" i="7"/>
  <c r="A256" i="74"/>
  <c r="B256" i="76"/>
  <c r="C256" i="6"/>
  <c r="A256" i="79"/>
  <c r="B256" i="80"/>
  <c r="C256" i="23"/>
  <c r="C256" i="8"/>
  <c r="A256" i="13"/>
  <c r="A256" i="15"/>
  <c r="C256" i="98"/>
  <c r="C256" i="53"/>
  <c r="A256" i="86"/>
  <c r="B256" i="88"/>
  <c r="A256" i="46"/>
  <c r="C256" i="49"/>
  <c r="C256" i="32"/>
  <c r="A256" i="67"/>
  <c r="C256" i="52"/>
  <c r="B256" i="70"/>
  <c r="C256" i="20"/>
  <c r="A256" i="33"/>
  <c r="B256" i="29"/>
  <c r="C256" i="47"/>
  <c r="A256" i="75"/>
  <c r="B256" i="22"/>
  <c r="C256" i="82"/>
  <c r="A256" i="78"/>
  <c r="B256" i="28"/>
  <c r="A256" i="31"/>
  <c r="B256" i="12"/>
  <c r="C256" i="43"/>
  <c r="A256" i="17"/>
  <c r="C256" i="24"/>
  <c r="A256" i="55"/>
  <c r="C256" i="104"/>
  <c r="A256" i="25"/>
  <c r="B256" i="87"/>
  <c r="C256" i="58"/>
  <c r="A256" i="34"/>
  <c r="B256" i="37"/>
  <c r="B256" i="38"/>
  <c r="C256" i="41"/>
  <c r="B256" i="90"/>
  <c r="A256" i="92"/>
  <c r="C256" i="91"/>
  <c r="B256" i="42"/>
  <c r="C256" i="50"/>
  <c r="A256" i="51"/>
  <c r="A247" i="59"/>
  <c r="C256" i="103"/>
  <c r="B256" i="95"/>
  <c r="A256" i="60"/>
  <c r="B256" i="66"/>
  <c r="B256" i="2"/>
  <c r="A256" i="56"/>
  <c r="B256" i="67"/>
  <c r="A256" i="72"/>
  <c r="B256" i="64"/>
  <c r="C256" i="63"/>
  <c r="A256" i="57"/>
  <c r="B256" i="30"/>
  <c r="C256" i="73"/>
  <c r="A256" i="69"/>
  <c r="B256" i="19"/>
  <c r="C256" i="11"/>
  <c r="A256" i="36"/>
  <c r="B256" i="74"/>
  <c r="C256" i="76"/>
  <c r="A256" i="35"/>
  <c r="B256" i="79"/>
  <c r="C256" i="80"/>
  <c r="A256" i="44"/>
  <c r="B256" i="13"/>
  <c r="B256" i="15"/>
  <c r="A256" i="97"/>
  <c r="A256" i="16"/>
  <c r="A256" i="54"/>
  <c r="B256" i="86"/>
  <c r="C256" i="88"/>
  <c r="A256" i="40"/>
  <c r="B256" i="46"/>
  <c r="A256" i="93"/>
  <c r="AF181" i="125"/>
  <c r="A256" i="64"/>
  <c r="C256" i="2"/>
  <c r="A256" i="32"/>
  <c r="B256" i="56"/>
  <c r="C256" i="67"/>
  <c r="A256" i="21"/>
  <c r="B256" i="72"/>
  <c r="C256" i="70"/>
  <c r="A256" i="18"/>
  <c r="B256" i="33"/>
  <c r="C256" i="29"/>
  <c r="A256" i="48"/>
  <c r="B256" i="75"/>
  <c r="C256" i="22"/>
  <c r="A256" i="81"/>
  <c r="B256" i="78"/>
  <c r="C256" i="28"/>
  <c r="B256" i="31"/>
  <c r="C256" i="12"/>
  <c r="A256" i="14"/>
  <c r="B256" i="17"/>
  <c r="B256" i="55"/>
  <c r="A256" i="105"/>
  <c r="B256" i="25"/>
  <c r="C256" i="87"/>
  <c r="A256" i="27"/>
  <c r="B256" i="34"/>
  <c r="A256" i="94"/>
  <c r="C256" i="37"/>
  <c r="A256" i="106"/>
  <c r="C256" i="38"/>
  <c r="C256" i="90"/>
  <c r="B256" i="92"/>
  <c r="A256" i="45"/>
  <c r="C256" i="42"/>
  <c r="B256" i="51"/>
  <c r="B247" i="59"/>
  <c r="C256" i="95"/>
  <c r="B256" i="60"/>
  <c r="A256" i="10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<sst xmlns="http://schemas.openxmlformats.org/spreadsheetml/2006/main" count="14862" uniqueCount="345">
  <si>
    <t>Mua ròng</t>
  </si>
  <si>
    <t>Bán ròng</t>
  </si>
  <si>
    <t>GT Mua - Bán</t>
  </si>
  <si>
    <t>Tổng KL</t>
  </si>
  <si>
    <t>Date</t>
  </si>
  <si>
    <t>GDNN</t>
  </si>
  <si>
    <t>GDTD</t>
  </si>
  <si>
    <t>Luỹ kế GT</t>
  </si>
  <si>
    <t>KL Mua</t>
  </si>
  <si>
    <t>KL Bán</t>
  </si>
  <si>
    <t>KL Mua - Bán ròng</t>
  </si>
  <si>
    <t>GT Mua - Bán ròng</t>
  </si>
  <si>
    <t>Biến động(%)</t>
  </si>
  <si>
    <t>KL GDNN</t>
  </si>
  <si>
    <t>KL GDTD</t>
  </si>
  <si>
    <t>Khối Lượng</t>
  </si>
  <si>
    <t>KLTB 5D</t>
  </si>
  <si>
    <t>Lệnh mua</t>
  </si>
  <si>
    <t>Lệnh bán</t>
  </si>
  <si>
    <t>KL mua</t>
  </si>
  <si>
    <t>KL bán</t>
  </si>
  <si>
    <t>VNI</t>
  </si>
  <si>
    <t>SL CP tăng</t>
  </si>
  <si>
    <t>SL CP giảm</t>
  </si>
  <si>
    <t>SL CP ko đổi</t>
  </si>
  <si>
    <t>Bán Lẻ</t>
  </si>
  <si>
    <t>Thuỷ Sản</t>
  </si>
  <si>
    <t>VCB</t>
  </si>
  <si>
    <t>TCB</t>
  </si>
  <si>
    <t>STB</t>
  </si>
  <si>
    <t>VPB</t>
  </si>
  <si>
    <t>MBB</t>
  </si>
  <si>
    <t>SSI</t>
  </si>
  <si>
    <t>VND</t>
  </si>
  <si>
    <t>MBS</t>
  </si>
  <si>
    <t>FTS</t>
  </si>
  <si>
    <t>VCI</t>
  </si>
  <si>
    <t>PDR</t>
  </si>
  <si>
    <t>DXG</t>
  </si>
  <si>
    <t>NVL</t>
  </si>
  <si>
    <t>CTD</t>
  </si>
  <si>
    <t>VCG</t>
  </si>
  <si>
    <t>KBC</t>
  </si>
  <si>
    <t>IDC</t>
  </si>
  <si>
    <t>SZC</t>
  </si>
  <si>
    <t>Thép</t>
  </si>
  <si>
    <t>HPG</t>
  </si>
  <si>
    <t>NKG</t>
  </si>
  <si>
    <t>HSG</t>
  </si>
  <si>
    <t>DGC</t>
  </si>
  <si>
    <t>CSV</t>
  </si>
  <si>
    <t>GMD</t>
  </si>
  <si>
    <t>HAH</t>
  </si>
  <si>
    <t>VOS</t>
  </si>
  <si>
    <t>VSC</t>
  </si>
  <si>
    <t>MWG</t>
  </si>
  <si>
    <t>FRT</t>
  </si>
  <si>
    <t>DGW</t>
  </si>
  <si>
    <t>PET</t>
  </si>
  <si>
    <t>DBC</t>
  </si>
  <si>
    <t>BAF</t>
  </si>
  <si>
    <t>HAG</t>
  </si>
  <si>
    <t>DCM</t>
  </si>
  <si>
    <t>DPM</t>
  </si>
  <si>
    <t>LAS</t>
  </si>
  <si>
    <t>KSB</t>
  </si>
  <si>
    <t>DHA</t>
  </si>
  <si>
    <t>VLB</t>
  </si>
  <si>
    <t>PTB</t>
  </si>
  <si>
    <t>FCN</t>
  </si>
  <si>
    <t>HHV</t>
  </si>
  <si>
    <t>CTR</t>
  </si>
  <si>
    <t>PC1</t>
  </si>
  <si>
    <t>TV2</t>
  </si>
  <si>
    <t>GEX</t>
  </si>
  <si>
    <t>NLG</t>
  </si>
  <si>
    <t>KDH</t>
  </si>
  <si>
    <t>C4G</t>
  </si>
  <si>
    <t>VHC</t>
  </si>
  <si>
    <t>ANV</t>
  </si>
  <si>
    <t>Nông Nghiệp</t>
  </si>
  <si>
    <t>PAN</t>
  </si>
  <si>
    <t>FMC</t>
  </si>
  <si>
    <t>IDI</t>
  </si>
  <si>
    <t>BMP</t>
  </si>
  <si>
    <t>Dầu Khí</t>
  </si>
  <si>
    <t>BSR</t>
  </si>
  <si>
    <t>PVD</t>
  </si>
  <si>
    <t>PVT</t>
  </si>
  <si>
    <t>PVS</t>
  </si>
  <si>
    <t>PLX</t>
  </si>
  <si>
    <t>REE</t>
  </si>
  <si>
    <t>HT1</t>
  </si>
  <si>
    <t>DTD</t>
  </si>
  <si>
    <t>PNJ</t>
  </si>
  <si>
    <t>MSN</t>
  </si>
  <si>
    <t>HCM</t>
  </si>
  <si>
    <t>BSI</t>
  </si>
  <si>
    <t>VIX</t>
  </si>
  <si>
    <t>TPB</t>
  </si>
  <si>
    <t>VIB</t>
  </si>
  <si>
    <t>VGC</t>
  </si>
  <si>
    <t>TNG</t>
  </si>
  <si>
    <t>VGT</t>
  </si>
  <si>
    <t>MSH</t>
  </si>
  <si>
    <t>STK</t>
  </si>
  <si>
    <t>ADS</t>
  </si>
  <si>
    <t>GIL</t>
  </si>
  <si>
    <t>DDV</t>
  </si>
  <si>
    <t>LTG</t>
  </si>
  <si>
    <t>PHR</t>
  </si>
  <si>
    <t>DPR</t>
  </si>
  <si>
    <t>QNS</t>
  </si>
  <si>
    <t>FPT</t>
  </si>
  <si>
    <t>VHM</t>
  </si>
  <si>
    <t>DIG</t>
  </si>
  <si>
    <t>ACB</t>
  </si>
  <si>
    <t>VRE</t>
  </si>
  <si>
    <t>VNM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</si>
  <si>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</si>
  <si>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</si>
  <si>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</si>
  <si>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</si>
  <si>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</si>
  <si>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</si>
  <si>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</si>
  <si>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</si>
  <si>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</si>
  <si>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</si>
  <si>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</si>
  <si>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</si>
  <si>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SHS</t>
  </si>
  <si>
    <t>CTG</t>
  </si>
  <si>
    <t>MSB</t>
  </si>
  <si>
    <t>LPB</t>
  </si>
  <si>
    <t>NTL</t>
  </si>
  <si>
    <t>CEO</t>
  </si>
  <si>
    <t>LHG</t>
  </si>
  <si>
    <t>THG</t>
  </si>
  <si>
    <t>20/12/2023</t>
  </si>
  <si>
    <t>D</t>
  </si>
  <si>
    <t>Cảng Vận Tải Biển</t>
  </si>
  <si>
    <t>Hạ Tầng Xây Dựng</t>
  </si>
  <si>
    <t>VNINDEX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</si>
  <si>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</si>
  <si>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</si>
  <si>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</si>
  <si>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</si>
  <si>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</si>
  <si>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</si>
  <si>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</si>
  <si>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Lệnh mua lớn</t>
  </si>
  <si>
    <t>Lệnh bán lớn</t>
  </si>
  <si>
    <t>Biên độ(%)</t>
  </si>
  <si>
    <t>02/01/2024</t>
  </si>
  <si>
    <t>03/01/2024</t>
  </si>
  <si>
    <t>04/01/2024</t>
  </si>
  <si>
    <t>1M</t>
  </si>
  <si>
    <t>2M</t>
  </si>
  <si>
    <t>3M</t>
  </si>
  <si>
    <t>M1</t>
  </si>
  <si>
    <t>M3</t>
  </si>
  <si>
    <t>M2</t>
  </si>
  <si>
    <t>f</t>
  </si>
  <si>
    <t>05/01/2024</t>
  </si>
  <si>
    <t>Monthly</t>
  </si>
  <si>
    <t>VN30</t>
  </si>
  <si>
    <t>KLTB 10D</t>
  </si>
  <si>
    <t>Min 5D</t>
  </si>
  <si>
    <t>DHC</t>
  </si>
  <si>
    <t>Top 10 Nước Ngoài mua</t>
  </si>
  <si>
    <t>Top 10 Nước Ngoài bán</t>
  </si>
  <si>
    <t>Top 10 TD mua</t>
  </si>
  <si>
    <t>Top 10 TD bán</t>
  </si>
  <si>
    <t>08/01/2024</t>
  </si>
  <si>
    <t>09/01/2024</t>
  </si>
  <si>
    <t>DỆT MAY</t>
  </si>
  <si>
    <t>10/01/2024</t>
  </si>
  <si>
    <t>VIC</t>
  </si>
  <si>
    <t>GAS</t>
  </si>
  <si>
    <t>Mid Cap</t>
  </si>
  <si>
    <t>BLUE CHIP</t>
  </si>
  <si>
    <t>11/01/2024</t>
  </si>
  <si>
    <t>12/01/2024</t>
  </si>
  <si>
    <t>15/01/2024</t>
  </si>
  <si>
    <t>16/01/2024</t>
  </si>
  <si>
    <t>17/01/2024</t>
  </si>
  <si>
    <t>18/01/2024</t>
  </si>
  <si>
    <t>19/01/2024</t>
  </si>
  <si>
    <t>22/01/2024</t>
  </si>
  <si>
    <t>23/01/2024</t>
  </si>
  <si>
    <t>24/01/2024</t>
  </si>
  <si>
    <t>25/01/2024</t>
  </si>
  <si>
    <t>26/01/2024</t>
  </si>
  <si>
    <t>Market Strength</t>
  </si>
  <si>
    <t>SLCP có lực mua mạnh</t>
  </si>
  <si>
    <t>Tỉ trọng</t>
  </si>
  <si>
    <t>SLCP có lực bán mạnh</t>
  </si>
  <si>
    <t>HOÁ CHẤT, PHÂN BÓN</t>
  </si>
  <si>
    <t>29/01/2024</t>
  </si>
  <si>
    <t>30/01/2024</t>
  </si>
  <si>
    <t>Nguyên vật liệu</t>
  </si>
  <si>
    <t>PLC</t>
  </si>
  <si>
    <t>31/01/2024</t>
  </si>
  <si>
    <t>01/02/2024</t>
  </si>
  <si>
    <t>02/02/2024</t>
  </si>
  <si>
    <t>05/02/2024</t>
  </si>
  <si>
    <t>06/02/2024</t>
  </si>
  <si>
    <t>07/02/2024</t>
  </si>
  <si>
    <t>e</t>
  </si>
  <si>
    <t>15/02/2024</t>
  </si>
  <si>
    <t>16/02/2024</t>
  </si>
  <si>
    <t>19/02/2024</t>
  </si>
  <si>
    <t>20/02/2024</t>
  </si>
  <si>
    <t>21/02/2024</t>
  </si>
  <si>
    <t>22/02/2024</t>
  </si>
  <si>
    <t>23/02/2024</t>
  </si>
  <si>
    <t>26/02/2024</t>
  </si>
  <si>
    <t>27/02/2024</t>
  </si>
  <si>
    <t>28/02/2024</t>
  </si>
  <si>
    <t>29/02/2024</t>
  </si>
  <si>
    <t>01/03/2024</t>
  </si>
  <si>
    <t>04/03/2024</t>
  </si>
  <si>
    <t>05/03/2024</t>
  </si>
  <si>
    <t>06/03/2024</t>
  </si>
  <si>
    <t>07/03/2024</t>
  </si>
  <si>
    <t>08/03/2024</t>
  </si>
  <si>
    <t>11/03/2024</t>
  </si>
  <si>
    <t>12/03/2024</t>
  </si>
  <si>
    <t>13/03/2024</t>
  </si>
  <si>
    <t>14/03/2024</t>
  </si>
  <si>
    <t>15/03/2024</t>
  </si>
  <si>
    <t>18/03/2024</t>
  </si>
  <si>
    <t>19/03/2024</t>
  </si>
  <si>
    <t>20/03/2024</t>
  </si>
  <si>
    <t>21/03/2024</t>
  </si>
  <si>
    <t>22/03/2024</t>
  </si>
  <si>
    <t>Luỹ kế lệnh M/B</t>
  </si>
  <si>
    <t>Lệnh M/B lớn ròng</t>
  </si>
  <si>
    <t>Lệnh M/B ròng</t>
  </si>
  <si>
    <t>Luỹ kế lệnh M/B lớn</t>
  </si>
  <si>
    <t>KL M/B ròng</t>
  </si>
  <si>
    <t>Luỹ kế KL M/B</t>
  </si>
  <si>
    <t>25/03/2024</t>
  </si>
  <si>
    <t>26/03/2024</t>
  </si>
  <si>
    <t>27/03/2024</t>
  </si>
  <si>
    <t>28/03/2024</t>
  </si>
  <si>
    <t>29/03/2024</t>
  </si>
  <si>
    <t>01/04/2024</t>
  </si>
  <si>
    <t>02/04/2024</t>
  </si>
  <si>
    <t>03/04/2024</t>
  </si>
  <si>
    <t>04/04/2024</t>
  </si>
  <si>
    <t>05/04/2024</t>
  </si>
  <si>
    <t>08/04/2024</t>
  </si>
  <si>
    <t>09/04/2024</t>
  </si>
  <si>
    <t>Top 10 Lực mua áp đảo</t>
  </si>
  <si>
    <t>Top 10 Lực bán áp đảo</t>
  </si>
  <si>
    <t>Intraday</t>
  </si>
  <si>
    <t>Top 10 Tự Doanh mua</t>
  </si>
  <si>
    <t>Top 10 Tự Doanh bán</t>
  </si>
  <si>
    <t>Top 10 lệnh mua lớn (100tr)</t>
  </si>
  <si>
    <t>Top 10 lệnh bán lớn (100tr)</t>
  </si>
  <si>
    <t>Top 10 khối lượng lớn</t>
  </si>
  <si>
    <t xml:space="preserve">Top 10 KLGD cao bất thường (&gt; TB10D*1.3) </t>
  </si>
  <si>
    <t xml:space="preserve">Top 10 KLGD thấp bất thường (&lt; Min 5D) </t>
  </si>
  <si>
    <t>Top 10 biến động lớn</t>
  </si>
  <si>
    <t>Top 10 biến động thấp</t>
  </si>
  <si>
    <t>Weekly</t>
  </si>
  <si>
    <t>10/04/2024</t>
  </si>
  <si>
    <t>11/04/2024</t>
  </si>
  <si>
    <t>12/04/2024</t>
  </si>
  <si>
    <t>Ngân Hàng</t>
  </si>
  <si>
    <t>Chứng Khoán</t>
  </si>
  <si>
    <t>BĐS</t>
  </si>
  <si>
    <t>Hạ Tầng, Xây Dựng</t>
  </si>
  <si>
    <t>BĐS KCN</t>
  </si>
  <si>
    <t>Cảng, Vận Tải Biển</t>
  </si>
  <si>
    <t>Xay Lap</t>
  </si>
  <si>
    <t>Điện</t>
  </si>
  <si>
    <t>NT2</t>
  </si>
  <si>
    <t>QTP</t>
  </si>
  <si>
    <t>GEG</t>
  </si>
  <si>
    <t>BCM</t>
  </si>
  <si>
    <t>VTP</t>
  </si>
  <si>
    <t>SGP</t>
  </si>
  <si>
    <t>NTC</t>
  </si>
  <si>
    <t>GVR</t>
  </si>
  <si>
    <t>Hoá Chất</t>
  </si>
  <si>
    <t xml:space="preserve">Nguyên Vật Liệu </t>
  </si>
  <si>
    <t>Nhựa</t>
  </si>
  <si>
    <t>Phân Bón</t>
  </si>
  <si>
    <t>XK Gỗ</t>
  </si>
  <si>
    <t>Chăn Nuôi</t>
  </si>
  <si>
    <t>Đa Ngành</t>
  </si>
  <si>
    <t>NTP</t>
  </si>
  <si>
    <t>VCS</t>
  </si>
  <si>
    <t>HDG</t>
  </si>
  <si>
    <t>BFC</t>
  </si>
  <si>
    <t>BCG</t>
  </si>
  <si>
    <t>May Mặc</t>
  </si>
  <si>
    <t>Đường</t>
  </si>
  <si>
    <t>Dược</t>
  </si>
  <si>
    <t>Công Nghệ</t>
  </si>
  <si>
    <t>Ô tô</t>
  </si>
  <si>
    <t>Bao bì</t>
  </si>
  <si>
    <t>DHG</t>
  </si>
  <si>
    <t>HAX</t>
  </si>
  <si>
    <t>SBT</t>
  </si>
  <si>
    <t>IMP</t>
  </si>
  <si>
    <t>VEA</t>
  </si>
  <si>
    <t>LSS</t>
  </si>
  <si>
    <t>AMV</t>
  </si>
  <si>
    <t>SLS</t>
  </si>
  <si>
    <t>15/04/2024</t>
  </si>
  <si>
    <t>16/04/2024</t>
  </si>
  <si>
    <t>17/04/2024</t>
  </si>
  <si>
    <t>19/04/2024</t>
  </si>
  <si>
    <t>22/04/2024</t>
  </si>
  <si>
    <t>23/04/2024</t>
  </si>
  <si>
    <t>24/04/2024</t>
  </si>
  <si>
    <t>25/04/2024</t>
  </si>
  <si>
    <t>26/04/2024</t>
  </si>
  <si>
    <t>02/05/2024</t>
  </si>
  <si>
    <t>03/05/2024</t>
  </si>
  <si>
    <t>06/05/2024</t>
  </si>
  <si>
    <t>07/05/2024</t>
  </si>
  <si>
    <t>08/05/2024</t>
  </si>
  <si>
    <t>09/05/2024</t>
  </si>
  <si>
    <t>10/05/2024</t>
  </si>
  <si>
    <t>13/05/2024</t>
  </si>
  <si>
    <t>14/05/2024</t>
  </si>
  <si>
    <t>15/05/2024</t>
  </si>
  <si>
    <t>16/05/2024</t>
  </si>
  <si>
    <t>17/05/2024</t>
  </si>
  <si>
    <t>Top 10 mạnh hơn</t>
  </si>
  <si>
    <t>20/05/2024</t>
  </si>
  <si>
    <t>21/05/2024</t>
  </si>
  <si>
    <t>22/05/2024</t>
  </si>
  <si>
    <t>23/05/2024</t>
  </si>
  <si>
    <t>24/05/2024</t>
  </si>
  <si>
    <t>27/05/2024</t>
  </si>
  <si>
    <t>28/05/2024</t>
  </si>
  <si>
    <t>29/05/2024</t>
  </si>
  <si>
    <t>30/05/2024</t>
  </si>
  <si>
    <t>31/05/2024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</si>
</sst>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164" formatCode="[$]dd/mm/yyyy;@"/>
    <numFmt numFmtId="165" formatCode="dd/MM/yyyy"/>
  </numFmts>
  <fonts count="11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41" fontId="5" fillId="0" borderId="0" applyFont="0" applyFill="0" applyBorder="0" applyAlignment="0" applyProtection="0"/>
  </cellStyleXfs>
  <cellXfs count="4221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0" borderId="2" xfId="0" applyBorder="1"/>
    <xf numFmtId="3" fontId="0" fillId="0" borderId="0" xfId="0" applyNumberFormat="1"/>
    <xf numFmtId="10" fontId="0" fillId="0" borderId="0" xfId="0" applyNumberFormat="1"/>
    <xf numFmtId="14" fontId="2" fillId="0" borderId="0" xfId="0" applyNumberFormat="1" applyFont="1"/>
    <xf numFmtId="0" fontId="0" fillId="0" borderId="3" xfId="0" applyBorder="1"/>
    <xf numFmtId="2" fontId="0" fillId="0" borderId="0" xfId="0" applyNumberFormat="1"/>
    <xf numFmtId="0" fontId="4" fillId="0" borderId="0" xfId="0" applyFont="1"/>
    <xf numFmtId="1" fontId="0" fillId="0" borderId="0" xfId="0" applyNumberFormat="1"/>
    <xf numFmtId="10" fontId="0" fillId="0" borderId="0" xfId="1" applyNumberFormat="1" applyFont="1"/>
    <xf numFmtId="3" fontId="0" fillId="0" borderId="0" xfId="1" applyNumberFormat="1" applyFont="1"/>
    <xf numFmtId="0" fontId="3" fillId="0" borderId="0" xfId="0" applyFont="1"/>
    <xf numFmtId="0" fontId="6" fillId="0" borderId="0" xfId="2" applyAlignment="1">
      <alignment horizontal="left"/>
    </xf>
    <xf numFmtId="0" fontId="6" fillId="0" borderId="0" xfId="2"/>
    <xf numFmtId="14" fontId="0" fillId="0" borderId="0" xfId="0" applyNumberFormat="1" applyAlignment="1">
      <alignment horizontal="right"/>
    </xf>
    <xf numFmtId="0" fontId="6" fillId="0" borderId="0" xfId="2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0" xfId="0" applyFill="1"/>
    <xf numFmtId="0" fontId="0" fillId="14" borderId="0" xfId="0" applyFill="1"/>
    <xf numFmtId="3" fontId="0" fillId="15" borderId="0" xfId="0" applyNumberFormat="1" applyFill="1"/>
    <xf numFmtId="10" fontId="0" fillId="15" borderId="0" xfId="0" applyNumberFormat="1" applyFill="1"/>
    <xf numFmtId="41" fontId="0" fillId="0" borderId="0" xfId="3" applyFont="1"/>
    <xf numFmtId="0" fontId="0" fillId="0" borderId="0" xfId="0" applyAlignment="1">
      <alignment vertical="center"/>
    </xf>
    <xf numFmtId="41" fontId="0" fillId="0" borderId="0" xfId="0" applyNumberFormat="1"/>
    <xf numFmtId="3" fontId="0" fillId="0" borderId="0" xfId="3" applyNumberFormat="1" applyFont="1"/>
    <xf numFmtId="0" fontId="0" fillId="18" borderId="0" xfId="0" applyFill="1"/>
    <xf numFmtId="0" fontId="0" fillId="19" borderId="0" xfId="0" applyFill="1"/>
    <xf numFmtId="0" fontId="0" fillId="21" borderId="0" xfId="0" applyFill="1"/>
    <xf numFmtId="0" fontId="0" fillId="4" borderId="0" xfId="0" applyFill="1"/>
    <xf numFmtId="0" fontId="0" fillId="2" borderId="0" xfId="0" applyFill="1"/>
    <xf numFmtId="0" fontId="0" fillId="23" borderId="0" xfId="0" applyFill="1"/>
    <xf numFmtId="0" fontId="0" fillId="6" borderId="0" xfId="0" applyFill="1"/>
    <xf numFmtId="0" fontId="0" fillId="8" borderId="0" xfId="0" applyFill="1"/>
    <xf numFmtId="0" fontId="2" fillId="0" borderId="0" xfId="0" applyFont="1"/>
    <xf numFmtId="0" fontId="2" fillId="0" borderId="3" xfId="0" applyFont="1" applyBorder="1"/>
    <xf numFmtId="0" fontId="2" fillId="0" borderId="2" xfId="0" applyFont="1" applyBorder="1"/>
    <xf numFmtId="0" fontId="8" fillId="28" borderId="0" xfId="0" applyFont="1" applyFill="1"/>
    <xf numFmtId="0" fontId="7" fillId="29" borderId="0" xfId="0" applyFont="1" applyFill="1"/>
    <xf numFmtId="3" fontId="0" fillId="33" borderId="0" xfId="0" applyNumberFormat="1" applyFill="1"/>
    <xf numFmtId="10" fontId="0" fillId="33" borderId="0" xfId="0" applyNumberFormat="1" applyFill="1"/>
    <xf numFmtId="3" fontId="0" fillId="7" borderId="0" xfId="0" applyNumberFormat="1" applyFill="1"/>
    <xf numFmtId="10" fontId="0" fillId="7" borderId="0" xfId="0" applyNumberFormat="1" applyFill="1"/>
    <xf numFmtId="41" fontId="0" fillId="0" borderId="0" xfId="1" applyNumberFormat="1" applyFont="1"/>
    <xf numFmtId="3" fontId="0" fillId="5" borderId="0" xfId="0" applyNumberFormat="1" applyFill="1"/>
    <xf numFmtId="0" fontId="10" fillId="20" borderId="0" xfId="0" applyFont="1" applyFill="1"/>
    <xf numFmtId="0" fontId="10" fillId="22" borderId="0" xfId="0" applyFont="1" applyFill="1"/>
    <xf numFmtId="9" fontId="0" fillId="0" borderId="0" xfId="1" applyFont="1"/>
    <xf numFmtId="3" fontId="0" fillId="18" borderId="0" xfId="0" applyNumberFormat="1" applyFill="1"/>
    <xf numFmtId="37" fontId="0" fillId="0" borderId="0" xfId="3" applyNumberFormat="1" applyFont="1"/>
    <xf numFmtId="164" fontId="0" fillId="0" borderId="0" xfId="0" applyNumberFormat="1"/>
    <xf numFmtId="164" fontId="0" fillId="0" borderId="0" xfId="0" applyNumberFormat="1" applyAlignment="1">
      <alignment horizontal="right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 vertical="top"/>
    </xf>
    <xf numFmtId="41" fontId="3" fillId="0" borderId="0" xfId="3" applyFont="1"/>
    <xf numFmtId="41" fontId="6" fillId="0" borderId="0" xfId="3" applyFont="1"/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3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34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9" fillId="1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19" borderId="0" xfId="0" applyFill="1" applyAlignment="1">
      <alignment horizontal="center"/>
    </xf>
    <xf numFmtId="0" fontId="0" fillId="0" borderId="0" xfId="0" applyAlignment="1">
      <alignment horizontal="center"/>
    </xf>
    <xf numFmtId="0" fontId="9" fillId="5" borderId="0" xfId="0" applyFont="1" applyFill="1" applyAlignment="1">
      <alignment horizontal="center"/>
    </xf>
    <xf numFmtId="0" fontId="9" fillId="24" borderId="0" xfId="0" applyFont="1" applyFill="1" applyAlignment="1">
      <alignment horizontal="center"/>
    </xf>
    <xf numFmtId="0" fontId="9" fillId="17" borderId="0" xfId="0" applyFont="1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25" borderId="3" xfId="0" applyFont="1" applyFill="1" applyBorder="1" applyAlignment="1">
      <alignment horizontal="center"/>
    </xf>
    <xf numFmtId="0" fontId="2" fillId="26" borderId="3" xfId="0" applyFont="1" applyFill="1" applyBorder="1" applyAlignment="1">
      <alignment horizontal="center"/>
    </xf>
    <xf numFmtId="0" fontId="2" fillId="27" borderId="3" xfId="0" applyFont="1" applyFill="1" applyBorder="1" applyAlignment="1">
      <alignment horizontal="center"/>
    </xf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0" fontId="0" fillId="0" borderId="0" xfId="0" applyNumberFormat="true"/>
    <xf numFmtId="10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5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</cellXfs>
  <cellStyles count="4">
    <cellStyle name="Comma [0]" xfId="3" builtinId="6"/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8F00"/>
      <color rgb="FFFF7E79"/>
      <color rgb="FF009051"/>
      <color rgb="FFFF85FF"/>
      <color rgb="FFFFFD78"/>
      <color rgb="FFD883FF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00" Target="worksheets/sheet100.xml" Type="http://schemas.openxmlformats.org/officeDocument/2006/relationships/worksheet"/><Relationship Id="rId101" Target="worksheets/sheet101.xml" Type="http://schemas.openxmlformats.org/officeDocument/2006/relationships/worksheet"/><Relationship Id="rId102" Target="worksheets/sheet102.xml" Type="http://schemas.openxmlformats.org/officeDocument/2006/relationships/worksheet"/><Relationship Id="rId103" Target="worksheets/sheet103.xml" Type="http://schemas.openxmlformats.org/officeDocument/2006/relationships/worksheet"/><Relationship Id="rId104" Target="worksheets/sheet104.xml" Type="http://schemas.openxmlformats.org/officeDocument/2006/relationships/worksheet"/><Relationship Id="rId105" Target="worksheets/sheet105.xml" Type="http://schemas.openxmlformats.org/officeDocument/2006/relationships/worksheet"/><Relationship Id="rId106" Target="worksheets/sheet106.xml" Type="http://schemas.openxmlformats.org/officeDocument/2006/relationships/worksheet"/><Relationship Id="rId107" Target="worksheets/sheet107.xml" Type="http://schemas.openxmlformats.org/officeDocument/2006/relationships/worksheet"/><Relationship Id="rId108" Target="worksheets/sheet108.xml" Type="http://schemas.openxmlformats.org/officeDocument/2006/relationships/worksheet"/><Relationship Id="rId109" Target="worksheets/sheet109.xml" Type="http://schemas.openxmlformats.org/officeDocument/2006/relationships/worksheet"/><Relationship Id="rId11" Target="worksheets/sheet11.xml" Type="http://schemas.openxmlformats.org/officeDocument/2006/relationships/worksheet"/><Relationship Id="rId110" Target="worksheets/sheet110.xml" Type="http://schemas.openxmlformats.org/officeDocument/2006/relationships/worksheet"/><Relationship Id="rId111" Target="worksheets/sheet111.xml" Type="http://schemas.openxmlformats.org/officeDocument/2006/relationships/worksheet"/><Relationship Id="rId112" Target="worksheets/sheet112.xml" Type="http://schemas.openxmlformats.org/officeDocument/2006/relationships/worksheet"/><Relationship Id="rId113" Target="worksheets/sheet113.xml" Type="http://schemas.openxmlformats.org/officeDocument/2006/relationships/worksheet"/><Relationship Id="rId114" Target="worksheets/sheet114.xml" Type="http://schemas.openxmlformats.org/officeDocument/2006/relationships/worksheet"/><Relationship Id="rId115" Target="worksheets/sheet115.xml" Type="http://schemas.openxmlformats.org/officeDocument/2006/relationships/worksheet"/><Relationship Id="rId116" Target="worksheets/sheet116.xml" Type="http://schemas.openxmlformats.org/officeDocument/2006/relationships/worksheet"/><Relationship Id="rId117" Target="worksheets/sheet117.xml" Type="http://schemas.openxmlformats.org/officeDocument/2006/relationships/worksheet"/><Relationship Id="rId118" Target="worksheets/sheet118.xml" Type="http://schemas.openxmlformats.org/officeDocument/2006/relationships/worksheet"/><Relationship Id="rId119" Target="worksheets/sheet119.xml" Type="http://schemas.openxmlformats.org/officeDocument/2006/relationships/worksheet"/><Relationship Id="rId12" Target="worksheets/sheet12.xml" Type="http://schemas.openxmlformats.org/officeDocument/2006/relationships/worksheet"/><Relationship Id="rId120" Target="worksheets/sheet120.xml" Type="http://schemas.openxmlformats.org/officeDocument/2006/relationships/worksheet"/><Relationship Id="rId121" Target="worksheets/sheet121.xml" Type="http://schemas.openxmlformats.org/officeDocument/2006/relationships/worksheet"/><Relationship Id="rId122" Target="worksheets/sheet122.xml" Type="http://schemas.openxmlformats.org/officeDocument/2006/relationships/worksheet"/><Relationship Id="rId123" Target="worksheets/sheet123.xml" Type="http://schemas.openxmlformats.org/officeDocument/2006/relationships/worksheet"/><Relationship Id="rId124" Target="worksheets/sheet124.xml" Type="http://schemas.openxmlformats.org/officeDocument/2006/relationships/worksheet"/><Relationship Id="rId125" Target="worksheets/sheet125.xml" Type="http://schemas.openxmlformats.org/officeDocument/2006/relationships/worksheet"/><Relationship Id="rId126" Target="theme/theme1.xml" Type="http://schemas.openxmlformats.org/officeDocument/2006/relationships/theme"/><Relationship Id="rId127" Target="styles.xml" Type="http://schemas.openxmlformats.org/officeDocument/2006/relationships/styles"/><Relationship Id="rId128" Target="sharedStrings.xml" Type="http://schemas.openxmlformats.org/officeDocument/2006/relationships/sharedStrings"/><Relationship Id="rId129" Target="metadata.xml" Type="http://schemas.openxmlformats.org/officeDocument/2006/relationships/sheetMetadata"/><Relationship Id="rId13" Target="worksheets/sheet13.xml" Type="http://schemas.openxmlformats.org/officeDocument/2006/relationships/worksheet"/><Relationship Id="rId130" Target="calcChain.xml" Type="http://schemas.openxmlformats.org/officeDocument/2006/relationships/calcChain"/><Relationship Id="rId131" Target="vbaProject.bin" Type="http://schemas.microsoft.com/office/2006/relationships/vbaProjec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worksheets/sheet21.xml" Type="http://schemas.openxmlformats.org/officeDocument/2006/relationships/worksheet"/><Relationship Id="rId22" Target="worksheets/sheet22.xml" Type="http://schemas.openxmlformats.org/officeDocument/2006/relationships/worksheet"/><Relationship Id="rId23" Target="worksheets/sheet23.xml" Type="http://schemas.openxmlformats.org/officeDocument/2006/relationships/worksheet"/><Relationship Id="rId24" Target="worksheets/sheet24.xml" Type="http://schemas.openxmlformats.org/officeDocument/2006/relationships/worksheet"/><Relationship Id="rId25" Target="worksheets/sheet25.xml" Type="http://schemas.openxmlformats.org/officeDocument/2006/relationships/worksheet"/><Relationship Id="rId26" Target="worksheets/sheet26.xml" Type="http://schemas.openxmlformats.org/officeDocument/2006/relationships/worksheet"/><Relationship Id="rId27" Target="worksheets/sheet27.xml" Type="http://schemas.openxmlformats.org/officeDocument/2006/relationships/worksheet"/><Relationship Id="rId28" Target="worksheets/sheet28.xml" Type="http://schemas.openxmlformats.org/officeDocument/2006/relationships/worksheet"/><Relationship Id="rId29" Target="worksheets/sheet29.xml" Type="http://schemas.openxmlformats.org/officeDocument/2006/relationships/worksheet"/><Relationship Id="rId3" Target="worksheets/sheet3.xml" Type="http://schemas.openxmlformats.org/officeDocument/2006/relationships/worksheet"/><Relationship Id="rId30" Target="worksheets/sheet30.xml" Type="http://schemas.openxmlformats.org/officeDocument/2006/relationships/worksheet"/><Relationship Id="rId31" Target="worksheets/sheet31.xml" Type="http://schemas.openxmlformats.org/officeDocument/2006/relationships/worksheet"/><Relationship Id="rId32" Target="worksheets/sheet32.xml" Type="http://schemas.openxmlformats.org/officeDocument/2006/relationships/worksheet"/><Relationship Id="rId33" Target="worksheets/sheet33.xml" Type="http://schemas.openxmlformats.org/officeDocument/2006/relationships/worksheet"/><Relationship Id="rId34" Target="worksheets/sheet34.xml" Type="http://schemas.openxmlformats.org/officeDocument/2006/relationships/worksheet"/><Relationship Id="rId35" Target="worksheets/sheet35.xml" Type="http://schemas.openxmlformats.org/officeDocument/2006/relationships/worksheet"/><Relationship Id="rId36" Target="worksheets/sheet36.xml" Type="http://schemas.openxmlformats.org/officeDocument/2006/relationships/worksheet"/><Relationship Id="rId37" Target="worksheets/sheet37.xml" Type="http://schemas.openxmlformats.org/officeDocument/2006/relationships/worksheet"/><Relationship Id="rId38" Target="worksheets/sheet38.xml" Type="http://schemas.openxmlformats.org/officeDocument/2006/relationships/worksheet"/><Relationship Id="rId39" Target="worksheets/sheet39.xml" Type="http://schemas.openxmlformats.org/officeDocument/2006/relationships/worksheet"/><Relationship Id="rId4" Target="worksheets/sheet4.xml" Type="http://schemas.openxmlformats.org/officeDocument/2006/relationships/worksheet"/><Relationship Id="rId40" Target="worksheets/sheet40.xml" Type="http://schemas.openxmlformats.org/officeDocument/2006/relationships/worksheet"/><Relationship Id="rId41" Target="worksheets/sheet41.xml" Type="http://schemas.openxmlformats.org/officeDocument/2006/relationships/worksheet"/><Relationship Id="rId42" Target="worksheets/sheet42.xml" Type="http://schemas.openxmlformats.org/officeDocument/2006/relationships/worksheet"/><Relationship Id="rId43" Target="worksheets/sheet43.xml" Type="http://schemas.openxmlformats.org/officeDocument/2006/relationships/worksheet"/><Relationship Id="rId44" Target="worksheets/sheet44.xml" Type="http://schemas.openxmlformats.org/officeDocument/2006/relationships/worksheet"/><Relationship Id="rId45" Target="worksheets/sheet45.xml" Type="http://schemas.openxmlformats.org/officeDocument/2006/relationships/worksheet"/><Relationship Id="rId46" Target="worksheets/sheet46.xml" Type="http://schemas.openxmlformats.org/officeDocument/2006/relationships/worksheet"/><Relationship Id="rId47" Target="worksheets/sheet47.xml" Type="http://schemas.openxmlformats.org/officeDocument/2006/relationships/worksheet"/><Relationship Id="rId48" Target="worksheets/sheet48.xml" Type="http://schemas.openxmlformats.org/officeDocument/2006/relationships/worksheet"/><Relationship Id="rId49" Target="worksheets/sheet49.xml" Type="http://schemas.openxmlformats.org/officeDocument/2006/relationships/worksheet"/><Relationship Id="rId5" Target="worksheets/sheet5.xml" Type="http://schemas.openxmlformats.org/officeDocument/2006/relationships/worksheet"/><Relationship Id="rId50" Target="worksheets/sheet50.xml" Type="http://schemas.openxmlformats.org/officeDocument/2006/relationships/worksheet"/><Relationship Id="rId51" Target="worksheets/sheet51.xml" Type="http://schemas.openxmlformats.org/officeDocument/2006/relationships/worksheet"/><Relationship Id="rId52" Target="worksheets/sheet52.xml" Type="http://schemas.openxmlformats.org/officeDocument/2006/relationships/worksheet"/><Relationship Id="rId53" Target="worksheets/sheet53.xml" Type="http://schemas.openxmlformats.org/officeDocument/2006/relationships/worksheet"/><Relationship Id="rId54" Target="worksheets/sheet54.xml" Type="http://schemas.openxmlformats.org/officeDocument/2006/relationships/worksheet"/><Relationship Id="rId55" Target="worksheets/sheet55.xml" Type="http://schemas.openxmlformats.org/officeDocument/2006/relationships/worksheet"/><Relationship Id="rId56" Target="worksheets/sheet56.xml" Type="http://schemas.openxmlformats.org/officeDocument/2006/relationships/worksheet"/><Relationship Id="rId57" Target="worksheets/sheet57.xml" Type="http://schemas.openxmlformats.org/officeDocument/2006/relationships/worksheet"/><Relationship Id="rId58" Target="worksheets/sheet58.xml" Type="http://schemas.openxmlformats.org/officeDocument/2006/relationships/worksheet"/><Relationship Id="rId59" Target="worksheets/sheet59.xml" Type="http://schemas.openxmlformats.org/officeDocument/2006/relationships/worksheet"/><Relationship Id="rId6" Target="worksheets/sheet6.xml" Type="http://schemas.openxmlformats.org/officeDocument/2006/relationships/worksheet"/><Relationship Id="rId60" Target="worksheets/sheet60.xml" Type="http://schemas.openxmlformats.org/officeDocument/2006/relationships/worksheet"/><Relationship Id="rId61" Target="worksheets/sheet61.xml" Type="http://schemas.openxmlformats.org/officeDocument/2006/relationships/worksheet"/><Relationship Id="rId62" Target="worksheets/sheet62.xml" Type="http://schemas.openxmlformats.org/officeDocument/2006/relationships/worksheet"/><Relationship Id="rId63" Target="worksheets/sheet63.xml" Type="http://schemas.openxmlformats.org/officeDocument/2006/relationships/worksheet"/><Relationship Id="rId64" Target="worksheets/sheet64.xml" Type="http://schemas.openxmlformats.org/officeDocument/2006/relationships/worksheet"/><Relationship Id="rId65" Target="worksheets/sheet65.xml" Type="http://schemas.openxmlformats.org/officeDocument/2006/relationships/worksheet"/><Relationship Id="rId66" Target="worksheets/sheet66.xml" Type="http://schemas.openxmlformats.org/officeDocument/2006/relationships/worksheet"/><Relationship Id="rId67" Target="worksheets/sheet67.xml" Type="http://schemas.openxmlformats.org/officeDocument/2006/relationships/worksheet"/><Relationship Id="rId68" Target="worksheets/sheet68.xml" Type="http://schemas.openxmlformats.org/officeDocument/2006/relationships/worksheet"/><Relationship Id="rId69" Target="worksheets/sheet69.xml" Type="http://schemas.openxmlformats.org/officeDocument/2006/relationships/worksheet"/><Relationship Id="rId7" Target="worksheets/sheet7.xml" Type="http://schemas.openxmlformats.org/officeDocument/2006/relationships/worksheet"/><Relationship Id="rId70" Target="worksheets/sheet70.xml" Type="http://schemas.openxmlformats.org/officeDocument/2006/relationships/worksheet"/><Relationship Id="rId71" Target="worksheets/sheet71.xml" Type="http://schemas.openxmlformats.org/officeDocument/2006/relationships/worksheet"/><Relationship Id="rId72" Target="worksheets/sheet72.xml" Type="http://schemas.openxmlformats.org/officeDocument/2006/relationships/worksheet"/><Relationship Id="rId73" Target="worksheets/sheet73.xml" Type="http://schemas.openxmlformats.org/officeDocument/2006/relationships/worksheet"/><Relationship Id="rId74" Target="worksheets/sheet74.xml" Type="http://schemas.openxmlformats.org/officeDocument/2006/relationships/worksheet"/><Relationship Id="rId75" Target="worksheets/sheet75.xml" Type="http://schemas.openxmlformats.org/officeDocument/2006/relationships/worksheet"/><Relationship Id="rId76" Target="worksheets/sheet76.xml" Type="http://schemas.openxmlformats.org/officeDocument/2006/relationships/worksheet"/><Relationship Id="rId77" Target="worksheets/sheet77.xml" Type="http://schemas.openxmlformats.org/officeDocument/2006/relationships/worksheet"/><Relationship Id="rId78" Target="worksheets/sheet78.xml" Type="http://schemas.openxmlformats.org/officeDocument/2006/relationships/worksheet"/><Relationship Id="rId79" Target="worksheets/sheet79.xml" Type="http://schemas.openxmlformats.org/officeDocument/2006/relationships/worksheet"/><Relationship Id="rId8" Target="worksheets/sheet8.xml" Type="http://schemas.openxmlformats.org/officeDocument/2006/relationships/worksheet"/><Relationship Id="rId80" Target="worksheets/sheet80.xml" Type="http://schemas.openxmlformats.org/officeDocument/2006/relationships/worksheet"/><Relationship Id="rId81" Target="worksheets/sheet81.xml" Type="http://schemas.openxmlformats.org/officeDocument/2006/relationships/worksheet"/><Relationship Id="rId82" Target="worksheets/sheet82.xml" Type="http://schemas.openxmlformats.org/officeDocument/2006/relationships/worksheet"/><Relationship Id="rId83" Target="worksheets/sheet83.xml" Type="http://schemas.openxmlformats.org/officeDocument/2006/relationships/worksheet"/><Relationship Id="rId84" Target="worksheets/sheet84.xml" Type="http://schemas.openxmlformats.org/officeDocument/2006/relationships/worksheet"/><Relationship Id="rId85" Target="worksheets/sheet85.xml" Type="http://schemas.openxmlformats.org/officeDocument/2006/relationships/worksheet"/><Relationship Id="rId86" Target="worksheets/sheet86.xml" Type="http://schemas.openxmlformats.org/officeDocument/2006/relationships/worksheet"/><Relationship Id="rId87" Target="worksheets/sheet87.xml" Type="http://schemas.openxmlformats.org/officeDocument/2006/relationships/worksheet"/><Relationship Id="rId88" Target="worksheets/sheet88.xml" Type="http://schemas.openxmlformats.org/officeDocument/2006/relationships/worksheet"/><Relationship Id="rId89" Target="worksheets/sheet89.xml" Type="http://schemas.openxmlformats.org/officeDocument/2006/relationships/worksheet"/><Relationship Id="rId9" Target="worksheets/sheet9.xml" Type="http://schemas.openxmlformats.org/officeDocument/2006/relationships/worksheet"/><Relationship Id="rId90" Target="worksheets/sheet90.xml" Type="http://schemas.openxmlformats.org/officeDocument/2006/relationships/worksheet"/><Relationship Id="rId91" Target="worksheets/sheet91.xml" Type="http://schemas.openxmlformats.org/officeDocument/2006/relationships/worksheet"/><Relationship Id="rId92" Target="worksheets/sheet92.xml" Type="http://schemas.openxmlformats.org/officeDocument/2006/relationships/worksheet"/><Relationship Id="rId93" Target="worksheets/sheet93.xml" Type="http://schemas.openxmlformats.org/officeDocument/2006/relationships/worksheet"/><Relationship Id="rId94" Target="worksheets/sheet94.xml" Type="http://schemas.openxmlformats.org/officeDocument/2006/relationships/worksheet"/><Relationship Id="rId95" Target="worksheets/sheet95.xml" Type="http://schemas.openxmlformats.org/officeDocument/2006/relationships/worksheet"/><Relationship Id="rId96" Target="worksheets/sheet96.xml" Type="http://schemas.openxmlformats.org/officeDocument/2006/relationships/worksheet"/><Relationship Id="rId97" Target="worksheets/sheet97.xml" Type="http://schemas.openxmlformats.org/officeDocument/2006/relationships/worksheet"/><Relationship Id="rId98" Target="worksheets/sheet98.xml" Type="http://schemas.openxmlformats.org/officeDocument/2006/relationships/worksheet"/><Relationship Id="rId99" Target="worksheets/sheet99.xml" Type="http://schemas.openxmlformats.org/officeDocument/2006/relationships/worksheet"/></Relationships>
</file>

<file path=xl/charts/_rels/chart1.xml.rels><?xml version="1.0" encoding="UTF-8" standalone="yes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yes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_rels/chart3.xml.rels><?xml version="1.0" encoding="UTF-8" standalone="yes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/Relationships>
</file>

<file path=xl/charts/_rels/chart4.xml.rels><?xml version="1.0" encoding="UTF-8" standalone="yes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/Relationships>
</file>

<file path=xl/charts/_rels/chart5.xml.rels><?xml version="1.0" encoding="UTF-8" standalone="yes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/Relationships>
</file>

<file path=xl/charts/_rels/chart6.xml.rels><?xml version="1.0" encoding="UTF-8" standalone="yes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/Relationships>
</file>

<file path=xl/charts/_rels/chart7.xml.rels><?xml version="1.0" encoding="UTF-8" standalone="yes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/Relationships>
</file>

<file path=xl/charts/_rels/chart8.xml.rels><?xml version="1.0" encoding="UTF-8" standalone="yes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/Relationships>
</file>

<file path=xl/charts/_rels/chart9.xml.rels><?xml version="1.0" encoding="UTF-8" standalone="yes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/Relationships>
</file>

<file path=xl/charts/_rels/chart10.xml.rels><?xml version="1.0" encoding="UTF-8" standalone="yes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/Relationships>
</file>

<file path=xl/charts/_rels/chart11.xml.rels><?xml version="1.0" encoding="UTF-8" standalone="yes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/Relationships>
</file>

<file path=xl/charts/_rels/chart12.xml.rels><?xml version="1.0" encoding="UTF-8" standalone="yes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/Relationships>
</file>

<file path=xl/charts/_rels/chart13.xml.rels><?xml version="1.0" encoding="UTF-8" standalone="yes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/Relationships>
</file>

<file path=xl/charts/_rels/chart14.xml.rels><?xml version="1.0" encoding="UTF-8" standalone="yes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/Relationships>
</file>

<file path=xl/charts/_rels/chart15.xml.rels><?xml version="1.0" encoding="UTF-8" standalone="yes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/Relationships>
</file>

<file path=xl/charts/_rels/chart16.xml.rels><?xml version="1.0" encoding="UTF-8" standalone="yes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/Relationships>
</file>

<file path=xl/charts/_rels/chart17.xml.rels><?xml version="1.0" encoding="UTF-8" standalone="yes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/Relationships>
</file>

<file path=xl/charts/_rels/chart18.xml.rels><?xml version="1.0" encoding="UTF-8" standalone="yes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/Relationships>
</file>

<file path=xl/charts/_rels/chart19.xml.rels><?xml version="1.0" encoding="UTF-8" standalone="yes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/Relationships>
</file>

<file path=xl/charts/_rels/chart20.xml.rels><?xml version="1.0" encoding="UTF-8" standalone="yes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/Relationships>
</file>

<file path=xl/charts/_rels/chart21.xml.rels><?xml version="1.0" encoding="UTF-8" standalone="yes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/Relationships>
</file>

<file path=xl/charts/_rels/chart22.xml.rels><?xml version="1.0" encoding="UTF-8" standalone="yes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/Relationships>
</file>

<file path=xl/charts/_rels/chart23.xml.rels><?xml version="1.0" encoding="UTF-8" standalone="yes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/Relationships>
</file>

<file path=xl/charts/_rels/chart24.xml.rels><?xml version="1.0" encoding="UTF-8" standalone="yes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/Relationships>
</file>

<file path=xl/charts/_rels/chart25.xml.rels><?xml version="1.0" encoding="UTF-8" standalone="yes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/Relationships>
</file>

<file path=xl/charts/_rels/chart26.xml.rels><?xml version="1.0" encoding="UTF-8" standalone="yes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/Relationships>
</file>

<file path=xl/charts/_rels/chart27.xml.rels><?xml version="1.0" encoding="UTF-8" standalone="yes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/Relationships>
</file>

<file path=xl/charts/_rels/chart28.xml.rels><?xml version="1.0" encoding="UTF-8" standalone="yes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/Relationships>
</file>

<file path=xl/charts/_rels/chart29.xml.rels><?xml version="1.0" encoding="UTF-8" standalone="yes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/Relationships>
</file>

<file path=xl/charts/_rels/chart30.xml.rels><?xml version="1.0" encoding="UTF-8" standalone="yes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/Relationships>
</file>

<file path=xl/charts/_rels/chart31.xml.rels><?xml version="1.0" encoding="UTF-8" standalone="yes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/Relationships>
</file>

<file path=xl/charts/_rels/chart32.xml.rels><?xml version="1.0" encoding="UTF-8" standalone="yes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NN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RS!$E$137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RS!$A$138:$B$205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00/01/1900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00/01/1900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RS!$E$138:$E$205</c:f>
              <c:numCache>
                <c:formatCode>#,##0</c:formatCode>
                <c:ptCount val="68"/>
                <c:pt idx="0">
                  <c:v>49708353</c:v>
                </c:pt>
                <c:pt idx="1">
                  <c:v>-5753928452</c:v>
                </c:pt>
                <c:pt idx="2">
                  <c:v>-3112147812</c:v>
                </c:pt>
                <c:pt idx="3">
                  <c:v>-13486518982</c:v>
                </c:pt>
                <c:pt idx="4">
                  <c:v>19966351962</c:v>
                </c:pt>
                <c:pt idx="5">
                  <c:v>6622913434</c:v>
                </c:pt>
                <c:pt idx="6">
                  <c:v>-1080722681</c:v>
                </c:pt>
                <c:pt idx="7">
                  <c:v>-6690656970</c:v>
                </c:pt>
                <c:pt idx="8">
                  <c:v>0</c:v>
                </c:pt>
                <c:pt idx="9">
                  <c:v>-7323814901</c:v>
                </c:pt>
                <c:pt idx="10">
                  <c:v>-8475133589</c:v>
                </c:pt>
                <c:pt idx="11">
                  <c:v>-2098136661</c:v>
                </c:pt>
                <c:pt idx="12">
                  <c:v>-2456804056</c:v>
                </c:pt>
                <c:pt idx="13">
                  <c:v>-4863814</c:v>
                </c:pt>
                <c:pt idx="14">
                  <c:v>-7576534565</c:v>
                </c:pt>
                <c:pt idx="15">
                  <c:v>0</c:v>
                </c:pt>
                <c:pt idx="16">
                  <c:v>-10029373852</c:v>
                </c:pt>
                <c:pt idx="17">
                  <c:v>2929252579</c:v>
                </c:pt>
                <c:pt idx="18">
                  <c:v>4230418817</c:v>
                </c:pt>
                <c:pt idx="19">
                  <c:v>3233534001</c:v>
                </c:pt>
                <c:pt idx="20">
                  <c:v>184486626</c:v>
                </c:pt>
                <c:pt idx="21">
                  <c:v>-4555023364</c:v>
                </c:pt>
                <c:pt idx="22">
                  <c:v>-8908416153</c:v>
                </c:pt>
                <c:pt idx="23">
                  <c:v>-4553793</c:v>
                </c:pt>
                <c:pt idx="24">
                  <c:v>0</c:v>
                </c:pt>
                <c:pt idx="25">
                  <c:v>7579923067</c:v>
                </c:pt>
                <c:pt idx="26">
                  <c:v>4603029400</c:v>
                </c:pt>
                <c:pt idx="27">
                  <c:v>-2952298501</c:v>
                </c:pt>
                <c:pt idx="28">
                  <c:v>507043369</c:v>
                </c:pt>
                <c:pt idx="29">
                  <c:v>-3776598036</c:v>
                </c:pt>
                <c:pt idx="30">
                  <c:v>1435423568</c:v>
                </c:pt>
                <c:pt idx="31">
                  <c:v>298904321</c:v>
                </c:pt>
                <c:pt idx="32">
                  <c:v>247013871</c:v>
                </c:pt>
                <c:pt idx="33">
                  <c:v>1471139475</c:v>
                </c:pt>
                <c:pt idx="34">
                  <c:v>126687385</c:v>
                </c:pt>
                <c:pt idx="35">
                  <c:v>-2940012</c:v>
                </c:pt>
                <c:pt idx="36">
                  <c:v>-24699293</c:v>
                </c:pt>
                <c:pt idx="37">
                  <c:v>128154642</c:v>
                </c:pt>
                <c:pt idx="38">
                  <c:v>24602450</c:v>
                </c:pt>
                <c:pt idx="39">
                  <c:v>-24939271</c:v>
                </c:pt>
                <c:pt idx="40">
                  <c:v>13295101421</c:v>
                </c:pt>
                <c:pt idx="41">
                  <c:v>5133163611</c:v>
                </c:pt>
                <c:pt idx="42">
                  <c:v>-24046549</c:v>
                </c:pt>
                <c:pt idx="43">
                  <c:v>-4007672464</c:v>
                </c:pt>
                <c:pt idx="44">
                  <c:v>-7235013546</c:v>
                </c:pt>
                <c:pt idx="45">
                  <c:v>-4942369429</c:v>
                </c:pt>
                <c:pt idx="46">
                  <c:v>0</c:v>
                </c:pt>
                <c:pt idx="47">
                  <c:v>3402358828</c:v>
                </c:pt>
                <c:pt idx="48">
                  <c:v>1037294541</c:v>
                </c:pt>
                <c:pt idx="49">
                  <c:v>0</c:v>
                </c:pt>
                <c:pt idx="50">
                  <c:v>3613782872</c:v>
                </c:pt>
                <c:pt idx="51">
                  <c:v>1127635981</c:v>
                </c:pt>
                <c:pt idx="52">
                  <c:v>-7459654283</c:v>
                </c:pt>
                <c:pt idx="53">
                  <c:v>-20013036922</c:v>
                </c:pt>
                <c:pt idx="54">
                  <c:v>-4826441</c:v>
                </c:pt>
                <c:pt idx="55">
                  <c:v>24280289</c:v>
                </c:pt>
                <c:pt idx="56">
                  <c:v>-1198576771</c:v>
                </c:pt>
                <c:pt idx="57">
                  <c:v>9891184925</c:v>
                </c:pt>
                <c:pt idx="58">
                  <c:v>-7377428086</c:v>
                </c:pt>
                <c:pt idx="59">
                  <c:v>29113488</c:v>
                </c:pt>
                <c:pt idx="60">
                  <c:v>0</c:v>
                </c:pt>
                <c:pt idx="61">
                  <c:v>-4881030278</c:v>
                </c:pt>
                <c:pt idx="62">
                  <c:v>-14661079043</c:v>
                </c:pt>
                <c:pt idx="63">
                  <c:v>-9055743449</c:v>
                </c:pt>
                <c:pt idx="64">
                  <c:v>-13856029545</c:v>
                </c:pt>
                <c:pt idx="65">
                  <c:v>-10006272268</c:v>
                </c:pt>
                <c:pt idx="66">
                  <c:v>2287458612</c:v>
                </c:pt>
                <c:pt idx="67">
                  <c:v>12659826146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82368"/>
        <c:axId val="223172368"/>
      </c:barChart>
      <c:lineChart>
        <c:grouping val="standard"/>
        <c:varyColors val="0"/>
        <c:ser>
          <c:idx val="3"/>
          <c:order val="1"/>
          <c:tx>
            <c:strRef>
              <c:f>RS!$F$137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RS!$A$138:$B$205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00/01/1900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00/01/1900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RS!$F$138:$F$205</c:f>
              <c:numCache>
                <c:formatCode>#,##0</c:formatCode>
                <c:ptCount val="68"/>
                <c:pt idx="0">
                  <c:v>-115919565922</c:v>
                </c:pt>
                <c:pt idx="1">
                  <c:v>-115969274275</c:v>
                </c:pt>
                <c:pt idx="2">
                  <c:v>-110215345823</c:v>
                </c:pt>
                <c:pt idx="3">
                  <c:v>-107103198011</c:v>
                </c:pt>
                <c:pt idx="4">
                  <c:v>-93616679029</c:v>
                </c:pt>
                <c:pt idx="5">
                  <c:v>-113583030991</c:v>
                </c:pt>
                <c:pt idx="6">
                  <c:v>-120205944425</c:v>
                </c:pt>
                <c:pt idx="7">
                  <c:v>-119125221744</c:v>
                </c:pt>
                <c:pt idx="8">
                  <c:v>-112434564774</c:v>
                </c:pt>
                <c:pt idx="9">
                  <c:v>-112434564774</c:v>
                </c:pt>
                <c:pt idx="10">
                  <c:v>-105110749873</c:v>
                </c:pt>
                <c:pt idx="11">
                  <c:v>-96635616284</c:v>
                </c:pt>
                <c:pt idx="12">
                  <c:v>-94537479623</c:v>
                </c:pt>
                <c:pt idx="13">
                  <c:v>-92080675567</c:v>
                </c:pt>
                <c:pt idx="14">
                  <c:v>-92075811753</c:v>
                </c:pt>
                <c:pt idx="15">
                  <c:v>-84499277188</c:v>
                </c:pt>
                <c:pt idx="16">
                  <c:v>-84499277188</c:v>
                </c:pt>
                <c:pt idx="17">
                  <c:v>-74469903336</c:v>
                </c:pt>
                <c:pt idx="18">
                  <c:v>-77399155915</c:v>
                </c:pt>
                <c:pt idx="19">
                  <c:v>-81629574732</c:v>
                </c:pt>
                <c:pt idx="20">
                  <c:v>-84863108733</c:v>
                </c:pt>
                <c:pt idx="21">
                  <c:v>-85047595359</c:v>
                </c:pt>
                <c:pt idx="22">
                  <c:v>-80492571995</c:v>
                </c:pt>
                <c:pt idx="23">
                  <c:v>-71584155842</c:v>
                </c:pt>
                <c:pt idx="24">
                  <c:v>-71579602049</c:v>
                </c:pt>
                <c:pt idx="25">
                  <c:v>-71579602049</c:v>
                </c:pt>
                <c:pt idx="26">
                  <c:v>-79159525116</c:v>
                </c:pt>
                <c:pt idx="27">
                  <c:v>-83762554516</c:v>
                </c:pt>
                <c:pt idx="28">
                  <c:v>-80810256015</c:v>
                </c:pt>
                <c:pt idx="29">
                  <c:v>-81317299384</c:v>
                </c:pt>
                <c:pt idx="30">
                  <c:v>-77540701348</c:v>
                </c:pt>
                <c:pt idx="31">
                  <c:v>-78976124916</c:v>
                </c:pt>
                <c:pt idx="32">
                  <c:v>-79275029237</c:v>
                </c:pt>
                <c:pt idx="33">
                  <c:v>-79522043108</c:v>
                </c:pt>
                <c:pt idx="34">
                  <c:v>-80993182583</c:v>
                </c:pt>
                <c:pt idx="35">
                  <c:v>-81119869968</c:v>
                </c:pt>
                <c:pt idx="36">
                  <c:v>-81116929956</c:v>
                </c:pt>
                <c:pt idx="37">
                  <c:v>-81092230663</c:v>
                </c:pt>
                <c:pt idx="38">
                  <c:v>-81220385305</c:v>
                </c:pt>
                <c:pt idx="39">
                  <c:v>-81244987755</c:v>
                </c:pt>
                <c:pt idx="40">
                  <c:v>-81220048484</c:v>
                </c:pt>
                <c:pt idx="41">
                  <c:v>-94515149905</c:v>
                </c:pt>
                <c:pt idx="42">
                  <c:v>-99648313516</c:v>
                </c:pt>
                <c:pt idx="43">
                  <c:v>-99624266967</c:v>
                </c:pt>
                <c:pt idx="44">
                  <c:v>-95616594503</c:v>
                </c:pt>
                <c:pt idx="45">
                  <c:v>-88381580957</c:v>
                </c:pt>
                <c:pt idx="46">
                  <c:v>-83439211528</c:v>
                </c:pt>
                <c:pt idx="47">
                  <c:v>-83439211528</c:v>
                </c:pt>
                <c:pt idx="48">
                  <c:v>-86841570356</c:v>
                </c:pt>
                <c:pt idx="49">
                  <c:v>-87878864897</c:v>
                </c:pt>
                <c:pt idx="50">
                  <c:v>-87878864897</c:v>
                </c:pt>
                <c:pt idx="51">
                  <c:v>-91492647769</c:v>
                </c:pt>
                <c:pt idx="52">
                  <c:v>-92620283750</c:v>
                </c:pt>
                <c:pt idx="53">
                  <c:v>-85160629467</c:v>
                </c:pt>
                <c:pt idx="54">
                  <c:v>-65147592545</c:v>
                </c:pt>
                <c:pt idx="55">
                  <c:v>-65142766104</c:v>
                </c:pt>
                <c:pt idx="56">
                  <c:v>-65167046393</c:v>
                </c:pt>
                <c:pt idx="57">
                  <c:v>-63968469622</c:v>
                </c:pt>
                <c:pt idx="58">
                  <c:v>-73859654547</c:v>
                </c:pt>
                <c:pt idx="59">
                  <c:v>-66482226461</c:v>
                </c:pt>
                <c:pt idx="60">
                  <c:v>-66511339949</c:v>
                </c:pt>
                <c:pt idx="61">
                  <c:v>-66511339949</c:v>
                </c:pt>
                <c:pt idx="62">
                  <c:v>-61630309671</c:v>
                </c:pt>
                <c:pt idx="63">
                  <c:v>-46969230628</c:v>
                </c:pt>
                <c:pt idx="64">
                  <c:v>-37913487179</c:v>
                </c:pt>
                <c:pt idx="65">
                  <c:v>-24057457634</c:v>
                </c:pt>
                <c:pt idx="66">
                  <c:v>-14051185366</c:v>
                </c:pt>
                <c:pt idx="67">
                  <c:v>-16338643978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2368"/>
        <c:axId val="223172368"/>
      </c:lineChart>
      <c:catAx>
        <c:axId val="22328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172368"/>
        <c:crosses val="autoZero"/>
        <c:auto val="1"/>
        <c:lblAlgn val="ctr"/>
        <c:lblOffset val="100"/>
        <c:noMultiLvlLbl val="0"/>
      </c:catAx>
      <c:valAx>
        <c:axId val="22317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282368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RS!$L$137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RS!$H$138:$I$205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00/01/1900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00/01/1900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45.351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RS!$L$138:$L$205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-8244320000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-3180000000</c:v>
                </c:pt>
                <c:pt idx="11">
                  <c:v>0</c:v>
                </c:pt>
                <c:pt idx="12">
                  <c:v>0</c:v>
                </c:pt>
                <c:pt idx="13">
                  <c:v>-3414560000</c:v>
                </c:pt>
                <c:pt idx="14">
                  <c:v>0</c:v>
                </c:pt>
                <c:pt idx="15">
                  <c:v>0</c:v>
                </c:pt>
                <c:pt idx="16">
                  <c:v>-10148900000</c:v>
                </c:pt>
                <c:pt idx="17">
                  <c:v>-919320000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28462500000</c:v>
                </c:pt>
                <c:pt idx="29">
                  <c:v>-2550000000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1467240000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2370000000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14215000000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-499000000</c:v>
                </c:pt>
                <c:pt idx="59">
                  <c:v>0</c:v>
                </c:pt>
                <c:pt idx="60">
                  <c:v>0</c:v>
                </c:pt>
                <c:pt idx="61">
                  <c:v>-3816400000</c:v>
                </c:pt>
                <c:pt idx="62">
                  <c:v>-3816400000</c:v>
                </c:pt>
                <c:pt idx="63">
                  <c:v>0</c:v>
                </c:pt>
                <c:pt idx="64" formatCode="General">
                  <c:v>-953560000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41839"/>
        <c:axId val="312089775"/>
      </c:barChart>
      <c:lineChart>
        <c:grouping val="standard"/>
        <c:varyColors val="0"/>
        <c:ser>
          <c:idx val="3"/>
          <c:order val="1"/>
          <c:tx>
            <c:strRef>
              <c:f>RS!$M$137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RS!$H$138:$I$205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00/01/1900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00/01/1900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45.351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RS!$M$138:$M$205</c:f>
              <c:numCache>
                <c:formatCode>#,##0</c:formatCode>
                <c:ptCount val="68"/>
                <c:pt idx="0">
                  <c:v>11183280000</c:v>
                </c:pt>
                <c:pt idx="1">
                  <c:v>11183280000</c:v>
                </c:pt>
                <c:pt idx="2">
                  <c:v>11183280000</c:v>
                </c:pt>
                <c:pt idx="3">
                  <c:v>11183280000</c:v>
                </c:pt>
                <c:pt idx="4">
                  <c:v>11183280000</c:v>
                </c:pt>
                <c:pt idx="5">
                  <c:v>19427600000</c:v>
                </c:pt>
                <c:pt idx="6">
                  <c:v>19427600000</c:v>
                </c:pt>
                <c:pt idx="7">
                  <c:v>19427600000</c:v>
                </c:pt>
                <c:pt idx="8">
                  <c:v>19427600000</c:v>
                </c:pt>
                <c:pt idx="9">
                  <c:v>19427600000</c:v>
                </c:pt>
                <c:pt idx="10">
                  <c:v>19427600000</c:v>
                </c:pt>
                <c:pt idx="11">
                  <c:v>22607600000</c:v>
                </c:pt>
                <c:pt idx="12">
                  <c:v>22607600000</c:v>
                </c:pt>
                <c:pt idx="13">
                  <c:v>22607600000</c:v>
                </c:pt>
                <c:pt idx="14">
                  <c:v>26022160000</c:v>
                </c:pt>
                <c:pt idx="15">
                  <c:v>26022160000</c:v>
                </c:pt>
                <c:pt idx="16">
                  <c:v>26022160000</c:v>
                </c:pt>
                <c:pt idx="17">
                  <c:v>36171060000</c:v>
                </c:pt>
                <c:pt idx="18">
                  <c:v>37090380000</c:v>
                </c:pt>
                <c:pt idx="19">
                  <c:v>37090380000</c:v>
                </c:pt>
                <c:pt idx="20">
                  <c:v>37090380000</c:v>
                </c:pt>
                <c:pt idx="21">
                  <c:v>37090380000</c:v>
                </c:pt>
                <c:pt idx="22">
                  <c:v>37090380000</c:v>
                </c:pt>
                <c:pt idx="23">
                  <c:v>37090380000</c:v>
                </c:pt>
                <c:pt idx="24">
                  <c:v>37090380000</c:v>
                </c:pt>
                <c:pt idx="25">
                  <c:v>37090380000</c:v>
                </c:pt>
                <c:pt idx="26">
                  <c:v>37090380000</c:v>
                </c:pt>
                <c:pt idx="27">
                  <c:v>37090380000</c:v>
                </c:pt>
                <c:pt idx="28">
                  <c:v>37090380000</c:v>
                </c:pt>
                <c:pt idx="29">
                  <c:v>8627880000</c:v>
                </c:pt>
                <c:pt idx="30">
                  <c:v>11177880000</c:v>
                </c:pt>
                <c:pt idx="31">
                  <c:v>11177880000</c:v>
                </c:pt>
                <c:pt idx="32">
                  <c:v>11177880000</c:v>
                </c:pt>
                <c:pt idx="33">
                  <c:v>11177880000</c:v>
                </c:pt>
                <c:pt idx="34">
                  <c:v>9710640000</c:v>
                </c:pt>
                <c:pt idx="35">
                  <c:v>9710640000</c:v>
                </c:pt>
                <c:pt idx="36">
                  <c:v>9710640000</c:v>
                </c:pt>
                <c:pt idx="37">
                  <c:v>9710640000</c:v>
                </c:pt>
                <c:pt idx="38">
                  <c:v>9710640000</c:v>
                </c:pt>
                <c:pt idx="39">
                  <c:v>9710640000</c:v>
                </c:pt>
                <c:pt idx="40">
                  <c:v>9710640000</c:v>
                </c:pt>
                <c:pt idx="41">
                  <c:v>9710640000</c:v>
                </c:pt>
                <c:pt idx="42">
                  <c:v>9710640000</c:v>
                </c:pt>
                <c:pt idx="43">
                  <c:v>9710640000</c:v>
                </c:pt>
                <c:pt idx="44">
                  <c:v>9710640000</c:v>
                </c:pt>
                <c:pt idx="45">
                  <c:v>9710640000</c:v>
                </c:pt>
                <c:pt idx="46">
                  <c:v>9710640000</c:v>
                </c:pt>
                <c:pt idx="47">
                  <c:v>9710640000</c:v>
                </c:pt>
                <c:pt idx="48">
                  <c:v>9710640000</c:v>
                </c:pt>
                <c:pt idx="49">
                  <c:v>7340640000</c:v>
                </c:pt>
                <c:pt idx="50">
                  <c:v>7340640000</c:v>
                </c:pt>
                <c:pt idx="51">
                  <c:v>7340640000</c:v>
                </c:pt>
                <c:pt idx="52">
                  <c:v>7340640000</c:v>
                </c:pt>
                <c:pt idx="53">
                  <c:v>7340640000</c:v>
                </c:pt>
                <c:pt idx="54">
                  <c:v>-6874360000</c:v>
                </c:pt>
                <c:pt idx="55">
                  <c:v>-6874360000</c:v>
                </c:pt>
                <c:pt idx="56">
                  <c:v>-6874360000</c:v>
                </c:pt>
                <c:pt idx="57">
                  <c:v>-6874360000</c:v>
                </c:pt>
                <c:pt idx="58">
                  <c:v>-6874360000</c:v>
                </c:pt>
                <c:pt idx="59">
                  <c:v>-6375360000</c:v>
                </c:pt>
                <c:pt idx="60">
                  <c:v>-6375360000</c:v>
                </c:pt>
                <c:pt idx="61">
                  <c:v>-6375360000</c:v>
                </c:pt>
                <c:pt idx="62">
                  <c:v>-2558960000</c:v>
                </c:pt>
                <c:pt idx="63">
                  <c:v>1257440000</c:v>
                </c:pt>
                <c:pt idx="64" formatCode="General">
                  <c:v>1257440000</c:v>
                </c:pt>
                <c:pt idx="65" formatCode="General">
                  <c:v>2211000000</c:v>
                </c:pt>
                <c:pt idx="66" formatCode="General">
                  <c:v>2211000000</c:v>
                </c:pt>
                <c:pt idx="67" formatCode="General">
                  <c:v>2211000000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839"/>
        <c:axId val="312089775"/>
      </c:lineChart>
      <c:catAx>
        <c:axId val="500418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089775"/>
        <c:crosses val="autoZero"/>
        <c:auto val="1"/>
        <c:lblAlgn val="ctr"/>
        <c:lblOffset val="100"/>
        <c:noMultiLvlLbl val="0"/>
      </c:catAx>
      <c:valAx>
        <c:axId val="312089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00418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RS!$Q$137</c:f>
              <c:strCache>
                <c:ptCount val="1"/>
                <c:pt idx="0">
                  <c:v>Tổng KL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00/01/1900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00/01/1900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RS!$Q$138:$Q$205</c:f>
              <c:numCache>
                <c:formatCode>#,##0</c:formatCode>
                <c:ptCount val="68"/>
                <c:pt idx="0">
                  <c:v>1042700</c:v>
                </c:pt>
                <c:pt idx="1">
                  <c:v>923000</c:v>
                </c:pt>
                <c:pt idx="2">
                  <c:v>1063000</c:v>
                </c:pt>
                <c:pt idx="3">
                  <c:v>2122900</c:v>
                </c:pt>
                <c:pt idx="4">
                  <c:v>4664100</c:v>
                </c:pt>
                <c:pt idx="5">
                  <c:v>870200</c:v>
                </c:pt>
                <c:pt idx="6">
                  <c:v>1903600</c:v>
                </c:pt>
                <c:pt idx="7">
                  <c:v>858400</c:v>
                </c:pt>
                <c:pt idx="8">
                  <c:v>793600</c:v>
                </c:pt>
                <c:pt idx="9">
                  <c:v>947600</c:v>
                </c:pt>
                <c:pt idx="10">
                  <c:v>1284600</c:v>
                </c:pt>
                <c:pt idx="11">
                  <c:v>359600</c:v>
                </c:pt>
                <c:pt idx="12">
                  <c:v>873900</c:v>
                </c:pt>
                <c:pt idx="13">
                  <c:v>648200</c:v>
                </c:pt>
                <c:pt idx="14">
                  <c:v>1523200</c:v>
                </c:pt>
                <c:pt idx="15">
                  <c:v>780800</c:v>
                </c:pt>
                <c:pt idx="16">
                  <c:v>2259300</c:v>
                </c:pt>
                <c:pt idx="17">
                  <c:v>1401472</c:v>
                </c:pt>
                <c:pt idx="18">
                  <c:v>598838</c:v>
                </c:pt>
                <c:pt idx="19">
                  <c:v>302700</c:v>
                </c:pt>
                <c:pt idx="20">
                  <c:v>231800</c:v>
                </c:pt>
                <c:pt idx="21">
                  <c:v>214000</c:v>
                </c:pt>
                <c:pt idx="22">
                  <c:v>373000</c:v>
                </c:pt>
                <c:pt idx="23">
                  <c:v>152900</c:v>
                </c:pt>
                <c:pt idx="24">
                  <c:v>141200</c:v>
                </c:pt>
                <c:pt idx="25">
                  <c:v>755800</c:v>
                </c:pt>
                <c:pt idx="26">
                  <c:v>1158800</c:v>
                </c:pt>
                <c:pt idx="27">
                  <c:v>1040600</c:v>
                </c:pt>
                <c:pt idx="28">
                  <c:v>1521300</c:v>
                </c:pt>
                <c:pt idx="29">
                  <c:v>1502000</c:v>
                </c:pt>
                <c:pt idx="30">
                  <c:v>279800</c:v>
                </c:pt>
                <c:pt idx="31">
                  <c:v>395700</c:v>
                </c:pt>
                <c:pt idx="32">
                  <c:v>537100</c:v>
                </c:pt>
                <c:pt idx="33">
                  <c:v>266700</c:v>
                </c:pt>
                <c:pt idx="34">
                  <c:v>468800</c:v>
                </c:pt>
                <c:pt idx="35">
                  <c:v>659200</c:v>
                </c:pt>
                <c:pt idx="36">
                  <c:v>403200</c:v>
                </c:pt>
                <c:pt idx="37">
                  <c:v>384500</c:v>
                </c:pt>
                <c:pt idx="38">
                  <c:v>371400</c:v>
                </c:pt>
                <c:pt idx="39">
                  <c:v>551800</c:v>
                </c:pt>
                <c:pt idx="40">
                  <c:v>684800</c:v>
                </c:pt>
                <c:pt idx="41">
                  <c:v>1357400</c:v>
                </c:pt>
                <c:pt idx="42">
                  <c:v>343400</c:v>
                </c:pt>
                <c:pt idx="43">
                  <c:v>673600</c:v>
                </c:pt>
                <c:pt idx="44">
                  <c:v>775600</c:v>
                </c:pt>
                <c:pt idx="45">
                  <c:v>407500</c:v>
                </c:pt>
                <c:pt idx="46">
                  <c:v>347700</c:v>
                </c:pt>
                <c:pt idx="47">
                  <c:v>404400</c:v>
                </c:pt>
                <c:pt idx="48">
                  <c:v>747600</c:v>
                </c:pt>
                <c:pt idx="49">
                  <c:v>259300</c:v>
                </c:pt>
                <c:pt idx="50">
                  <c:v>437600</c:v>
                </c:pt>
                <c:pt idx="51">
                  <c:v>398100</c:v>
                </c:pt>
                <c:pt idx="52">
                  <c:v>459500</c:v>
                </c:pt>
                <c:pt idx="53">
                  <c:v>1611300</c:v>
                </c:pt>
                <c:pt idx="54">
                  <c:v>781100</c:v>
                </c:pt>
                <c:pt idx="55">
                  <c:v>535500</c:v>
                </c:pt>
                <c:pt idx="56">
                  <c:v>573000</c:v>
                </c:pt>
                <c:pt idx="57">
                  <c:v>556600</c:v>
                </c:pt>
                <c:pt idx="58">
                  <c:v>1187800</c:v>
                </c:pt>
                <c:pt idx="59">
                  <c:v>574300</c:v>
                </c:pt>
                <c:pt idx="60">
                  <c:v>551400</c:v>
                </c:pt>
                <c:pt idx="61">
                  <c:v>696000</c:v>
                </c:pt>
                <c:pt idx="62">
                  <c:v>841100</c:v>
                </c:pt>
                <c:pt idx="63">
                  <c:v>684400</c:v>
                </c:pt>
                <c:pt idx="64">
                  <c:v>1195500</c:v>
                </c:pt>
                <c:pt idx="65">
                  <c:v>889400</c:v>
                </c:pt>
                <c:pt idx="66">
                  <c:v>245000</c:v>
                </c:pt>
                <c:pt idx="67">
                  <c:v>730400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7-1A4A-B85C-D9F40C336D3B}"/>
            </c:ext>
          </c:extLst>
        </c:ser>
        <c:ser>
          <c:idx val="2"/>
          <c:order val="2"/>
          <c:tx>
            <c:strRef>
              <c:f>RS!$S$137</c:f>
              <c:strCache>
                <c:ptCount val="1"/>
                <c:pt idx="0">
                  <c:v>KL GDNN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00/01/1900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00/01/1900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RS!$S$138:$S$205</c:f>
              <c:numCache>
                <c:formatCode>#,##0</c:formatCode>
                <c:ptCount val="68"/>
                <c:pt idx="0">
                  <c:v>1000</c:v>
                </c:pt>
                <c:pt idx="1">
                  <c:v>118700</c:v>
                </c:pt>
                <c:pt idx="2">
                  <c:v>62700</c:v>
                </c:pt>
                <c:pt idx="3">
                  <c:v>268300</c:v>
                </c:pt>
                <c:pt idx="4">
                  <c:v>1201040</c:v>
                </c:pt>
                <c:pt idx="5">
                  <c:v>236500</c:v>
                </c:pt>
                <c:pt idx="6">
                  <c:v>778010</c:v>
                </c:pt>
                <c:pt idx="7">
                  <c:v>262100</c:v>
                </c:pt>
                <c:pt idx="8">
                  <c:v>0</c:v>
                </c:pt>
                <c:pt idx="9">
                  <c:v>150000</c:v>
                </c:pt>
                <c:pt idx="10">
                  <c:v>297060</c:v>
                </c:pt>
                <c:pt idx="11">
                  <c:v>56700</c:v>
                </c:pt>
                <c:pt idx="12">
                  <c:v>161120</c:v>
                </c:pt>
                <c:pt idx="13">
                  <c:v>100</c:v>
                </c:pt>
                <c:pt idx="14">
                  <c:v>253200</c:v>
                </c:pt>
                <c:pt idx="15">
                  <c:v>200000</c:v>
                </c:pt>
                <c:pt idx="16">
                  <c:v>201100</c:v>
                </c:pt>
                <c:pt idx="17">
                  <c:v>61100</c:v>
                </c:pt>
                <c:pt idx="18">
                  <c:v>90700</c:v>
                </c:pt>
                <c:pt idx="19">
                  <c:v>70200</c:v>
                </c:pt>
                <c:pt idx="20">
                  <c:v>4000</c:v>
                </c:pt>
                <c:pt idx="21">
                  <c:v>100000</c:v>
                </c:pt>
                <c:pt idx="22">
                  <c:v>195700</c:v>
                </c:pt>
                <c:pt idx="23">
                  <c:v>100</c:v>
                </c:pt>
                <c:pt idx="24">
                  <c:v>0</c:v>
                </c:pt>
                <c:pt idx="25">
                  <c:v>170600</c:v>
                </c:pt>
                <c:pt idx="26">
                  <c:v>100100</c:v>
                </c:pt>
                <c:pt idx="27">
                  <c:v>66900</c:v>
                </c:pt>
                <c:pt idx="28">
                  <c:v>10200</c:v>
                </c:pt>
                <c:pt idx="29">
                  <c:v>226000</c:v>
                </c:pt>
                <c:pt idx="30">
                  <c:v>29000</c:v>
                </c:pt>
                <c:pt idx="31">
                  <c:v>6000</c:v>
                </c:pt>
                <c:pt idx="32">
                  <c:v>5000</c:v>
                </c:pt>
                <c:pt idx="33">
                  <c:v>30100</c:v>
                </c:pt>
                <c:pt idx="34">
                  <c:v>2600</c:v>
                </c:pt>
                <c:pt idx="35">
                  <c:v>140</c:v>
                </c:pt>
                <c:pt idx="36">
                  <c:v>500</c:v>
                </c:pt>
                <c:pt idx="37">
                  <c:v>3400</c:v>
                </c:pt>
                <c:pt idx="38">
                  <c:v>500</c:v>
                </c:pt>
                <c:pt idx="39">
                  <c:v>900</c:v>
                </c:pt>
                <c:pt idx="40">
                  <c:v>273100</c:v>
                </c:pt>
                <c:pt idx="41">
                  <c:v>309900</c:v>
                </c:pt>
                <c:pt idx="42">
                  <c:v>140500</c:v>
                </c:pt>
                <c:pt idx="43">
                  <c:v>404100</c:v>
                </c:pt>
                <c:pt idx="44">
                  <c:v>443800</c:v>
                </c:pt>
                <c:pt idx="45">
                  <c:v>122000</c:v>
                </c:pt>
                <c:pt idx="46">
                  <c:v>0</c:v>
                </c:pt>
                <c:pt idx="47">
                  <c:v>70700</c:v>
                </c:pt>
                <c:pt idx="48">
                  <c:v>21700</c:v>
                </c:pt>
                <c:pt idx="49">
                  <c:v>0</c:v>
                </c:pt>
                <c:pt idx="50">
                  <c:v>74500</c:v>
                </c:pt>
                <c:pt idx="51">
                  <c:v>27600</c:v>
                </c:pt>
                <c:pt idx="52">
                  <c:v>163100</c:v>
                </c:pt>
                <c:pt idx="53">
                  <c:v>422140</c:v>
                </c:pt>
                <c:pt idx="54">
                  <c:v>100</c:v>
                </c:pt>
                <c:pt idx="55">
                  <c:v>500</c:v>
                </c:pt>
                <c:pt idx="56">
                  <c:v>24500</c:v>
                </c:pt>
                <c:pt idx="57">
                  <c:v>401310</c:v>
                </c:pt>
                <c:pt idx="58">
                  <c:v>148900</c:v>
                </c:pt>
                <c:pt idx="59">
                  <c:v>600</c:v>
                </c:pt>
                <c:pt idx="60">
                  <c:v>0</c:v>
                </c:pt>
                <c:pt idx="61">
                  <c:v>109300</c:v>
                </c:pt>
                <c:pt idx="62">
                  <c:v>304900</c:v>
                </c:pt>
                <c:pt idx="63">
                  <c:v>589000</c:v>
                </c:pt>
                <c:pt idx="64">
                  <c:v>288410</c:v>
                </c:pt>
                <c:pt idx="65">
                  <c:v>636900</c:v>
                </c:pt>
                <c:pt idx="66">
                  <c:v>48000</c:v>
                </c:pt>
                <c:pt idx="67">
                  <c:v>465300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7-1A4A-B85C-D9F40C336D3B}"/>
            </c:ext>
          </c:extLst>
        </c:ser>
        <c:ser>
          <c:idx val="3"/>
          <c:order val="3"/>
          <c:tx>
            <c:strRef>
              <c:f>RS!$T$137</c:f>
              <c:strCache>
                <c:ptCount val="1"/>
                <c:pt idx="0">
                  <c:v>KL GDTD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00/01/1900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00/01/1900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RS!$T$138:$T$205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423423"/>
        <c:axId val="518145712"/>
      </c:barChart>
      <c:lineChart>
        <c:grouping val="standard"/>
        <c:varyColors val="0"/>
        <c:ser>
          <c:idx val="1"/>
          <c:order val="1"/>
          <c:tx>
            <c:strRef>
              <c:f>RS!$R$137</c:f>
              <c:strCache>
                <c:ptCount val="1"/>
                <c:pt idx="0">
                  <c:v>KLTB 5D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RS!$O$138:$P$205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00/01/1900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00/01/1900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RS!$R$138:$R$205</c:f>
              <c:numCache>
                <c:formatCode>#,##0</c:formatCode>
                <c:ptCount val="68"/>
                <c:pt idx="0">
                  <c:v>1780983.3333333333</c:v>
                </c:pt>
                <c:pt idx="1">
                  <c:v>1924466.6666666667</c:v>
                </c:pt>
                <c:pt idx="2">
                  <c:v>1913700</c:v>
                </c:pt>
                <c:pt idx="3">
                  <c:v>1868800</c:v>
                </c:pt>
                <c:pt idx="4">
                  <c:v>1672916.6666666667</c:v>
                </c:pt>
                <c:pt idx="5">
                  <c:v>1109666.6666666667</c:v>
                </c:pt>
                <c:pt idx="6">
                  <c:v>1024566.6666666666</c:v>
                </c:pt>
                <c:pt idx="7">
                  <c:v>852950</c:v>
                </c:pt>
                <c:pt idx="8">
                  <c:v>817916.66666666663</c:v>
                </c:pt>
                <c:pt idx="9">
                  <c:v>939516.66666666663</c:v>
                </c:pt>
                <c:pt idx="10">
                  <c:v>911716.66666666663</c:v>
                </c:pt>
                <c:pt idx="11">
                  <c:v>1074166.6666666667</c:v>
                </c:pt>
                <c:pt idx="12">
                  <c:v>1247812</c:v>
                </c:pt>
                <c:pt idx="13">
                  <c:v>1201968.3333333333</c:v>
                </c:pt>
                <c:pt idx="14">
                  <c:v>1144385</c:v>
                </c:pt>
                <c:pt idx="15">
                  <c:v>929151.66666666663</c:v>
                </c:pt>
                <c:pt idx="16">
                  <c:v>834685</c:v>
                </c:pt>
                <c:pt idx="17">
                  <c:v>520301.66666666669</c:v>
                </c:pt>
                <c:pt idx="18">
                  <c:v>312206.33333333331</c:v>
                </c:pt>
                <c:pt idx="19">
                  <c:v>235933.33333333334</c:v>
                </c:pt>
                <c:pt idx="20">
                  <c:v>311450</c:v>
                </c:pt>
                <c:pt idx="21">
                  <c:v>465950</c:v>
                </c:pt>
                <c:pt idx="22">
                  <c:v>603716.66666666663</c:v>
                </c:pt>
                <c:pt idx="23">
                  <c:v>795100</c:v>
                </c:pt>
                <c:pt idx="24">
                  <c:v>1019950</c:v>
                </c:pt>
                <c:pt idx="25">
                  <c:v>1043050</c:v>
                </c:pt>
                <c:pt idx="26">
                  <c:v>983033.33333333337</c:v>
                </c:pt>
                <c:pt idx="27">
                  <c:v>879416.66666666663</c:v>
                </c:pt>
                <c:pt idx="28">
                  <c:v>750433.33333333337</c:v>
                </c:pt>
                <c:pt idx="29">
                  <c:v>575016.66666666663</c:v>
                </c:pt>
                <c:pt idx="30">
                  <c:v>434550</c:v>
                </c:pt>
                <c:pt idx="31">
                  <c:v>455116.66666666669</c:v>
                </c:pt>
                <c:pt idx="32">
                  <c:v>453250</c:v>
                </c:pt>
                <c:pt idx="33">
                  <c:v>425633.33333333331</c:v>
                </c:pt>
                <c:pt idx="34">
                  <c:v>473150</c:v>
                </c:pt>
                <c:pt idx="35">
                  <c:v>509150</c:v>
                </c:pt>
                <c:pt idx="36">
                  <c:v>625516.66666666663</c:v>
                </c:pt>
                <c:pt idx="37">
                  <c:v>615550</c:v>
                </c:pt>
                <c:pt idx="38">
                  <c:v>663733.33333333337</c:v>
                </c:pt>
                <c:pt idx="39">
                  <c:v>731100</c:v>
                </c:pt>
                <c:pt idx="40">
                  <c:v>707050</c:v>
                </c:pt>
                <c:pt idx="41">
                  <c:v>650866.66666666663</c:v>
                </c:pt>
                <c:pt idx="42">
                  <c:v>492033.33333333331</c:v>
                </c:pt>
                <c:pt idx="43">
                  <c:v>559400</c:v>
                </c:pt>
                <c:pt idx="44">
                  <c:v>490350</c:v>
                </c:pt>
                <c:pt idx="45">
                  <c:v>434016.66666666669</c:v>
                </c:pt>
                <c:pt idx="46">
                  <c:v>432450</c:v>
                </c:pt>
                <c:pt idx="47">
                  <c:v>451083.33333333331</c:v>
                </c:pt>
                <c:pt idx="48">
                  <c:v>652233.33333333337</c:v>
                </c:pt>
                <c:pt idx="49">
                  <c:v>657816.66666666663</c:v>
                </c:pt>
                <c:pt idx="50">
                  <c:v>703850</c:v>
                </c:pt>
                <c:pt idx="51">
                  <c:v>726416.66666666663</c:v>
                </c:pt>
                <c:pt idx="52">
                  <c:v>752833.33333333337</c:v>
                </c:pt>
                <c:pt idx="53">
                  <c:v>874216.66666666663</c:v>
                </c:pt>
                <c:pt idx="54">
                  <c:v>701383.33333333337</c:v>
                </c:pt>
                <c:pt idx="55">
                  <c:v>663100</c:v>
                </c:pt>
                <c:pt idx="56">
                  <c:v>689850</c:v>
                </c:pt>
                <c:pt idx="57">
                  <c:v>734533.33333333337</c:v>
                </c:pt>
                <c:pt idx="58">
                  <c:v>755833.33333333337</c:v>
                </c:pt>
                <c:pt idx="59">
                  <c:v>757116.66666666663</c:v>
                </c:pt>
                <c:pt idx="60">
                  <c:v>809633.33333333337</c:v>
                </c:pt>
                <c:pt idx="61">
                  <c:v>758566.66666666663</c:v>
                </c:pt>
                <c:pt idx="62">
                  <c:v>764300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23423"/>
        <c:axId val="518145712"/>
      </c:lineChart>
      <c:catAx>
        <c:axId val="1324234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18145712"/>
        <c:crosses val="autoZero"/>
        <c:auto val="1"/>
        <c:lblAlgn val="ctr"/>
        <c:lblOffset val="100"/>
        <c:noMultiLvlLbl val="0"/>
      </c:catAx>
      <c:valAx>
        <c:axId val="51814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242342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Biến Động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RS!$Y$137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45371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45366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45351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RS!$Y$138:$Y$205</c:f>
              <c:numCache>
                <c:formatCode>0.00%</c:formatCode>
                <c:ptCount val="68"/>
                <c:pt idx="0">
                  <c:v>3.1699999999999992E-2</c:v>
                </c:pt>
                <c:pt idx="1">
                  <c:v>4.9899999999999993E-2</c:v>
                </c:pt>
                <c:pt idx="2">
                  <c:v>4.179999999999999E-2</c:v>
                </c:pt>
                <c:pt idx="3">
                  <c:v>4.5799999999999993E-2</c:v>
                </c:pt>
                <c:pt idx="4">
                  <c:v>7.7799999999999994E-2</c:v>
                </c:pt>
                <c:pt idx="5">
                  <c:v>2.4699999999999996E-2</c:v>
                </c:pt>
                <c:pt idx="6">
                  <c:v>2.8699999999999996E-2</c:v>
                </c:pt>
                <c:pt idx="7">
                  <c:v>9.999999999999995E-3</c:v>
                </c:pt>
                <c:pt idx="8">
                  <c:v>2.0299999999999995E-2</c:v>
                </c:pt>
                <c:pt idx="9">
                  <c:v>1.8199999999999994E-2</c:v>
                </c:pt>
                <c:pt idx="10">
                  <c:v>2.4299999999999995E-2</c:v>
                </c:pt>
                <c:pt idx="11">
                  <c:v>2.0199999999999996E-2</c:v>
                </c:pt>
                <c:pt idx="12">
                  <c:v>1.1899999999999997E-2</c:v>
                </c:pt>
                <c:pt idx="13">
                  <c:v>2.0099999999999996E-2</c:v>
                </c:pt>
                <c:pt idx="14">
                  <c:v>2.0099999999999996E-2</c:v>
                </c:pt>
                <c:pt idx="15">
                  <c:v>3.2299999999999995E-2</c:v>
                </c:pt>
                <c:pt idx="16">
                  <c:v>3.6299999999999999E-2</c:v>
                </c:pt>
                <c:pt idx="17">
                  <c:v>1.78E-2</c:v>
                </c:pt>
                <c:pt idx="18">
                  <c:v>-1.8400000000000003E-2</c:v>
                </c:pt>
                <c:pt idx="19">
                  <c:v>-2.7000000000000003E-2</c:v>
                </c:pt>
                <c:pt idx="20">
                  <c:v>-4.0100000000000004E-2</c:v>
                </c:pt>
                <c:pt idx="21">
                  <c:v>-4.6700000000000005E-2</c:v>
                </c:pt>
                <c:pt idx="22">
                  <c:v>-4.8900000000000006E-2</c:v>
                </c:pt>
                <c:pt idx="23">
                  <c:v>-5.1100000000000007E-2</c:v>
                </c:pt>
                <c:pt idx="24">
                  <c:v>-4.2400000000000007E-2</c:v>
                </c:pt>
                <c:pt idx="25">
                  <c:v>-5.1200000000000009E-2</c:v>
                </c:pt>
                <c:pt idx="26">
                  <c:v>-4.0300000000000009E-2</c:v>
                </c:pt>
                <c:pt idx="27">
                  <c:v>-3.8200000000000012E-2</c:v>
                </c:pt>
                <c:pt idx="28">
                  <c:v>2.8999999999999988E-2</c:v>
                </c:pt>
                <c:pt idx="29">
                  <c:v>4.519999999999999E-2</c:v>
                </c:pt>
                <c:pt idx="30">
                  <c:v>4.1099999999999991E-2</c:v>
                </c:pt>
                <c:pt idx="31">
                  <c:v>3.4999999999999989E-2</c:v>
                </c:pt>
                <c:pt idx="32">
                  <c:v>4.299999999999999E-2</c:v>
                </c:pt>
                <c:pt idx="33">
                  <c:v>2.2499999999999992E-2</c:v>
                </c:pt>
                <c:pt idx="34">
                  <c:v>2.2499999999999992E-2</c:v>
                </c:pt>
                <c:pt idx="35">
                  <c:v>2.2499999999999992E-2</c:v>
                </c:pt>
                <c:pt idx="36">
                  <c:v>3.0599999999999995E-2</c:v>
                </c:pt>
                <c:pt idx="37">
                  <c:v>3.2599999999999997E-2</c:v>
                </c:pt>
                <c:pt idx="38">
                  <c:v>2.8499999999999998E-2</c:v>
                </c:pt>
                <c:pt idx="39">
                  <c:v>3.6600000000000001E-2</c:v>
                </c:pt>
                <c:pt idx="40">
                  <c:v>4.4600000000000001E-2</c:v>
                </c:pt>
                <c:pt idx="41">
                  <c:v>3.44E-2</c:v>
                </c:pt>
                <c:pt idx="42">
                  <c:v>5.1999999999999998E-3</c:v>
                </c:pt>
                <c:pt idx="43">
                  <c:v>3.1000000000000003E-3</c:v>
                </c:pt>
                <c:pt idx="44">
                  <c:v>3.1000000000000003E-3</c:v>
                </c:pt>
                <c:pt idx="45">
                  <c:v>7.1999999999999998E-3</c:v>
                </c:pt>
                <c:pt idx="46">
                  <c:v>1.1299999999999999E-2</c:v>
                </c:pt>
                <c:pt idx="47">
                  <c:v>1.1299999999999999E-2</c:v>
                </c:pt>
                <c:pt idx="48">
                  <c:v>-3.4000000000000002E-3</c:v>
                </c:pt>
                <c:pt idx="49">
                  <c:v>4.8999999999999998E-3</c:v>
                </c:pt>
                <c:pt idx="50">
                  <c:v>1.32E-2</c:v>
                </c:pt>
                <c:pt idx="51">
                  <c:v>5.9999999999999984E-4</c:v>
                </c:pt>
                <c:pt idx="52">
                  <c:v>-7.9000000000000008E-3</c:v>
                </c:pt>
                <c:pt idx="53">
                  <c:v>-1.2200000000000001E-2</c:v>
                </c:pt>
                <c:pt idx="54">
                  <c:v>2.4999999999999988E-3</c:v>
                </c:pt>
                <c:pt idx="55">
                  <c:v>1.9099999999999999E-2</c:v>
                </c:pt>
                <c:pt idx="56">
                  <c:v>1.9099999999999999E-2</c:v>
                </c:pt>
                <c:pt idx="57">
                  <c:v>3.7499999999999999E-2</c:v>
                </c:pt>
                <c:pt idx="58">
                  <c:v>3.3399999999999999E-2</c:v>
                </c:pt>
                <c:pt idx="59">
                  <c:v>1.6899999999999998E-2</c:v>
                </c:pt>
                <c:pt idx="60">
                  <c:v>1.0699999999999999E-2</c:v>
                </c:pt>
                <c:pt idx="61">
                  <c:v>1.0699999999999999E-2</c:v>
                </c:pt>
                <c:pt idx="62">
                  <c:v>2.3E-3</c:v>
                </c:pt>
                <c:pt idx="63">
                  <c:v>6.3999999999999994E-3</c:v>
                </c:pt>
                <c:pt idx="64">
                  <c:v>2.2000000000000001E-3</c:v>
                </c:pt>
                <c:pt idx="65">
                  <c:v>2.2000000000000001E-3</c:v>
                </c:pt>
                <c:pt idx="66">
                  <c:v>-1.9999999999999996E-3</c:v>
                </c:pt>
                <c:pt idx="67">
                  <c:v>2.0999999999999999E-3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D-8B49-B2EA-20E24FCD9CD6}"/>
            </c:ext>
          </c:extLst>
        </c:ser>
        <c:ser>
          <c:idx val="3"/>
          <c:order val="1"/>
          <c:tx>
            <c:strRef>
              <c:f>RS!$AA$137</c:f>
              <c:strCache>
                <c:ptCount val="1"/>
                <c:pt idx="0">
                  <c:v>VNINDEX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45371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45366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45351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RS!$AA$138:$AA$205</c:f>
              <c:numCache>
                <c:formatCode>0.00%</c:formatCode>
                <c:ptCount val="68"/>
                <c:pt idx="0">
                  <c:v>0.13360000000000002</c:v>
                </c:pt>
                <c:pt idx="1">
                  <c:v>0.13850000000000001</c:v>
                </c:pt>
                <c:pt idx="2">
                  <c:v>0.11800000000000002</c:v>
                </c:pt>
                <c:pt idx="3">
                  <c:v>0.11030000000000002</c:v>
                </c:pt>
                <c:pt idx="4">
                  <c:v>0.11980000000000002</c:v>
                </c:pt>
                <c:pt idx="5">
                  <c:v>0.13640000000000002</c:v>
                </c:pt>
                <c:pt idx="6">
                  <c:v>0.13190000000000002</c:v>
                </c:pt>
                <c:pt idx="7">
                  <c:v>0.13760000000000003</c:v>
                </c:pt>
                <c:pt idx="8">
                  <c:v>0.13080000000000003</c:v>
                </c:pt>
                <c:pt idx="9">
                  <c:v>0.12830000000000003</c:v>
                </c:pt>
                <c:pt idx="10">
                  <c:v>0.12390000000000004</c:v>
                </c:pt>
                <c:pt idx="11">
                  <c:v>0.12540000000000004</c:v>
                </c:pt>
                <c:pt idx="12">
                  <c:v>0.11160000000000003</c:v>
                </c:pt>
                <c:pt idx="13">
                  <c:v>0.10070000000000003</c:v>
                </c:pt>
                <c:pt idx="14">
                  <c:v>9.0700000000000031E-2</c:v>
                </c:pt>
                <c:pt idx="15">
                  <c:v>8.7400000000000033E-2</c:v>
                </c:pt>
                <c:pt idx="16">
                  <c:v>7.8900000000000026E-2</c:v>
                </c:pt>
                <c:pt idx="17">
                  <c:v>7.6900000000000024E-2</c:v>
                </c:pt>
                <c:pt idx="18">
                  <c:v>6.5400000000000028E-2</c:v>
                </c:pt>
                <c:pt idx="19">
                  <c:v>6.5800000000000025E-2</c:v>
                </c:pt>
                <c:pt idx="20">
                  <c:v>5.8300000000000018E-2</c:v>
                </c:pt>
                <c:pt idx="21">
                  <c:v>7.1300000000000016E-2</c:v>
                </c:pt>
                <c:pt idx="22">
                  <c:v>6.7900000000000016E-2</c:v>
                </c:pt>
                <c:pt idx="23">
                  <c:v>6.7900000000000016E-2</c:v>
                </c:pt>
                <c:pt idx="24">
                  <c:v>6.3400000000000012E-2</c:v>
                </c:pt>
                <c:pt idx="25">
                  <c:v>6.5600000000000006E-2</c:v>
                </c:pt>
                <c:pt idx="26">
                  <c:v>6.9400000000000003E-2</c:v>
                </c:pt>
                <c:pt idx="27">
                  <c:v>7.3900000000000007E-2</c:v>
                </c:pt>
                <c:pt idx="28">
                  <c:v>7.2700000000000001E-2</c:v>
                </c:pt>
                <c:pt idx="29">
                  <c:v>6.2100000000000002E-2</c:v>
                </c:pt>
                <c:pt idx="30">
                  <c:v>5.6500000000000002E-2</c:v>
                </c:pt>
                <c:pt idx="31">
                  <c:v>5.7000000000000002E-2</c:v>
                </c:pt>
                <c:pt idx="32">
                  <c:v>4.9200000000000001E-2</c:v>
                </c:pt>
                <c:pt idx="33">
                  <c:v>4.9700000000000001E-2</c:v>
                </c:pt>
                <c:pt idx="34">
                  <c:v>5.62E-2</c:v>
                </c:pt>
                <c:pt idx="35">
                  <c:v>5.5599999999999997E-2</c:v>
                </c:pt>
                <c:pt idx="36">
                  <c:v>5.3099999999999994E-2</c:v>
                </c:pt>
                <c:pt idx="37">
                  <c:v>5.1699999999999996E-2</c:v>
                </c:pt>
                <c:pt idx="38">
                  <c:v>4.6899999999999997E-2</c:v>
                </c:pt>
                <c:pt idx="39">
                  <c:v>4.3499999999999997E-2</c:v>
                </c:pt>
                <c:pt idx="40">
                  <c:v>3.78E-2</c:v>
                </c:pt>
                <c:pt idx="41">
                  <c:v>2.6800000000000001E-2</c:v>
                </c:pt>
                <c:pt idx="42">
                  <c:v>2.52E-2</c:v>
                </c:pt>
                <c:pt idx="43">
                  <c:v>2.4299999999999999E-2</c:v>
                </c:pt>
                <c:pt idx="44">
                  <c:v>1.8099999999999998E-2</c:v>
                </c:pt>
                <c:pt idx="45">
                  <c:v>1.8299999999999997E-2</c:v>
                </c:pt>
                <c:pt idx="46">
                  <c:v>1.4199999999999996E-2</c:v>
                </c:pt>
                <c:pt idx="47">
                  <c:v>9.9999999999999612E-4</c:v>
                </c:pt>
                <c:pt idx="48">
                  <c:v>3.9999999999999628E-4</c:v>
                </c:pt>
                <c:pt idx="49">
                  <c:v>-1.1000000000000038E-3</c:v>
                </c:pt>
                <c:pt idx="50">
                  <c:v>-5.2000000000000032E-3</c:v>
                </c:pt>
                <c:pt idx="51">
                  <c:v>-9.2000000000000033E-3</c:v>
                </c:pt>
                <c:pt idx="52">
                  <c:v>2.9999999999999732E-4</c:v>
                </c:pt>
                <c:pt idx="53">
                  <c:v>7.3999999999999969E-3</c:v>
                </c:pt>
                <c:pt idx="54">
                  <c:v>1.1099999999999997E-2</c:v>
                </c:pt>
                <c:pt idx="55">
                  <c:v>2.2999999999999996E-2</c:v>
                </c:pt>
                <c:pt idx="56">
                  <c:v>2.1099999999999997E-2</c:v>
                </c:pt>
                <c:pt idx="57">
                  <c:v>2.0199999999999996E-2</c:v>
                </c:pt>
                <c:pt idx="58">
                  <c:v>1.7599999999999998E-2</c:v>
                </c:pt>
                <c:pt idx="59">
                  <c:v>2.1999999999999999E-2</c:v>
                </c:pt>
                <c:pt idx="60">
                  <c:v>1.26E-2</c:v>
                </c:pt>
                <c:pt idx="61">
                  <c:v>1.66E-2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CD-8B49-B2EA-20E24FCD9CD6}"/>
            </c:ext>
          </c:extLst>
        </c:ser>
        <c:ser>
          <c:idx val="5"/>
          <c:order val="2"/>
          <c:tx>
            <c:strRef>
              <c:f>RS!$AC$137</c:f>
              <c:strCache>
                <c:ptCount val="1"/>
                <c:pt idx="0">
                  <c:v>VN30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45371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45366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45351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RS!$AC$138:$AC$205</c:f>
              <c:numCache>
                <c:formatCode>0.00%</c:formatCode>
                <c:ptCount val="68"/>
                <c:pt idx="0">
                  <c:v>0.1449</c:v>
                </c:pt>
                <c:pt idx="1">
                  <c:v>0.15429999999999999</c:v>
                </c:pt>
                <c:pt idx="2">
                  <c:v>0.13009999999999999</c:v>
                </c:pt>
                <c:pt idx="3">
                  <c:v>0.12429999999999999</c:v>
                </c:pt>
                <c:pt idx="4">
                  <c:v>0.13639999999999999</c:v>
                </c:pt>
                <c:pt idx="5">
                  <c:v>0.157</c:v>
                </c:pt>
                <c:pt idx="6">
                  <c:v>0.1527</c:v>
                </c:pt>
                <c:pt idx="7">
                  <c:v>0.1598</c:v>
                </c:pt>
                <c:pt idx="8">
                  <c:v>0.15059999999999998</c:v>
                </c:pt>
                <c:pt idx="9">
                  <c:v>0.14939999999999998</c:v>
                </c:pt>
                <c:pt idx="10">
                  <c:v>0.14499999999999999</c:v>
                </c:pt>
                <c:pt idx="11">
                  <c:v>0.1447</c:v>
                </c:pt>
                <c:pt idx="12">
                  <c:v>0.13070000000000001</c:v>
                </c:pt>
                <c:pt idx="13">
                  <c:v>0.11890000000000001</c:v>
                </c:pt>
                <c:pt idx="14">
                  <c:v>0.1105</c:v>
                </c:pt>
                <c:pt idx="15">
                  <c:v>0.1069</c:v>
                </c:pt>
                <c:pt idx="16">
                  <c:v>9.5599999999999991E-2</c:v>
                </c:pt>
                <c:pt idx="17">
                  <c:v>9.4099999999999989E-2</c:v>
                </c:pt>
                <c:pt idx="18">
                  <c:v>7.4899999999999994E-2</c:v>
                </c:pt>
                <c:pt idx="19">
                  <c:v>7.3699999999999988E-2</c:v>
                </c:pt>
                <c:pt idx="20">
                  <c:v>6.7699999999999982E-2</c:v>
                </c:pt>
                <c:pt idx="21">
                  <c:v>8.069999999999998E-2</c:v>
                </c:pt>
                <c:pt idx="22">
                  <c:v>7.8499999999999986E-2</c:v>
                </c:pt>
                <c:pt idx="23">
                  <c:v>8.1599999999999992E-2</c:v>
                </c:pt>
                <c:pt idx="24">
                  <c:v>7.7099999999999988E-2</c:v>
                </c:pt>
                <c:pt idx="25">
                  <c:v>7.8699999999999992E-2</c:v>
                </c:pt>
                <c:pt idx="26">
                  <c:v>8.2399999999999987E-2</c:v>
                </c:pt>
                <c:pt idx="27">
                  <c:v>8.7199999999999986E-2</c:v>
                </c:pt>
                <c:pt idx="28">
                  <c:v>8.3499999999999991E-2</c:v>
                </c:pt>
                <c:pt idx="29">
                  <c:v>7.3899999999999993E-2</c:v>
                </c:pt>
                <c:pt idx="30">
                  <c:v>6.7599999999999993E-2</c:v>
                </c:pt>
                <c:pt idx="31">
                  <c:v>7.0699999999999999E-2</c:v>
                </c:pt>
                <c:pt idx="32">
                  <c:v>6.3E-2</c:v>
                </c:pt>
                <c:pt idx="33">
                  <c:v>6.5000000000000002E-2</c:v>
                </c:pt>
                <c:pt idx="34">
                  <c:v>6.4899999999999999E-2</c:v>
                </c:pt>
                <c:pt idx="35">
                  <c:v>6.4100000000000004E-2</c:v>
                </c:pt>
                <c:pt idx="36">
                  <c:v>6.2E-2</c:v>
                </c:pt>
                <c:pt idx="37">
                  <c:v>6.4799999999999996E-2</c:v>
                </c:pt>
                <c:pt idx="38">
                  <c:v>6.2799999999999995E-2</c:v>
                </c:pt>
                <c:pt idx="39">
                  <c:v>5.8699999999999988E-2</c:v>
                </c:pt>
                <c:pt idx="40">
                  <c:v>4.859999999999999E-2</c:v>
                </c:pt>
                <c:pt idx="41">
                  <c:v>3.6899999999999995E-2</c:v>
                </c:pt>
                <c:pt idx="42">
                  <c:v>3.6699999999999997E-2</c:v>
                </c:pt>
                <c:pt idx="43">
                  <c:v>3.4099999999999998E-2</c:v>
                </c:pt>
                <c:pt idx="44">
                  <c:v>2.2800000000000001E-2</c:v>
                </c:pt>
                <c:pt idx="45">
                  <c:v>2.2600000000000002E-2</c:v>
                </c:pt>
                <c:pt idx="46">
                  <c:v>2.0000000000000004E-2</c:v>
                </c:pt>
                <c:pt idx="47">
                  <c:v>6.9000000000000034E-3</c:v>
                </c:pt>
                <c:pt idx="48">
                  <c:v>6.9000000000000034E-3</c:v>
                </c:pt>
                <c:pt idx="49">
                  <c:v>6.5000000000000032E-3</c:v>
                </c:pt>
                <c:pt idx="50">
                  <c:v>1.8000000000000039E-3</c:v>
                </c:pt>
                <c:pt idx="51">
                  <c:v>-4.7999999999999961E-3</c:v>
                </c:pt>
                <c:pt idx="52">
                  <c:v>6.8000000000000031E-3</c:v>
                </c:pt>
                <c:pt idx="53">
                  <c:v>1.3200000000000003E-2</c:v>
                </c:pt>
                <c:pt idx="54">
                  <c:v>1.5300000000000003E-2</c:v>
                </c:pt>
                <c:pt idx="55">
                  <c:v>2.8100000000000003E-2</c:v>
                </c:pt>
                <c:pt idx="56">
                  <c:v>2.4600000000000004E-2</c:v>
                </c:pt>
                <c:pt idx="57">
                  <c:v>2.2400000000000003E-2</c:v>
                </c:pt>
                <c:pt idx="58">
                  <c:v>1.9200000000000002E-2</c:v>
                </c:pt>
                <c:pt idx="59">
                  <c:v>1.7300000000000003E-2</c:v>
                </c:pt>
                <c:pt idx="60">
                  <c:v>9.300000000000001E-3</c:v>
                </c:pt>
                <c:pt idx="61">
                  <c:v>1.54E-2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CD-8B49-B2EA-20E24FCD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112255"/>
        <c:axId val="1336963968"/>
      </c:lineChart>
      <c:catAx>
        <c:axId val="117211225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36963968"/>
        <c:crosses val="autoZero"/>
        <c:auto val="1"/>
        <c:lblAlgn val="ctr"/>
        <c:lblOffset val="100"/>
        <c:noMultiLvlLbl val="0"/>
      </c:catAx>
      <c:valAx>
        <c:axId val="1336963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7211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Luỹ kế lệnh mua bán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RS!$AI$137</c:f>
              <c:strCache>
                <c:ptCount val="1"/>
                <c:pt idx="0">
                  <c:v>Lệnh M/B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RS!$AE$138:$AF$205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00/01/1900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00/01/1900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45371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45366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45351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RS!$AI$138:$AI$205</c:f>
              <c:numCache>
                <c:formatCode>#,##0</c:formatCode>
                <c:ptCount val="68"/>
                <c:pt idx="0">
                  <c:v>-72</c:v>
                </c:pt>
                <c:pt idx="1">
                  <c:v>39</c:v>
                </c:pt>
                <c:pt idx="2">
                  <c:v>12</c:v>
                </c:pt>
                <c:pt idx="3">
                  <c:v>-353</c:v>
                </c:pt>
                <c:pt idx="4">
                  <c:v>214</c:v>
                </c:pt>
                <c:pt idx="5">
                  <c:v>1</c:v>
                </c:pt>
                <c:pt idx="6">
                  <c:v>-68</c:v>
                </c:pt>
                <c:pt idx="7">
                  <c:v>-114</c:v>
                </c:pt>
                <c:pt idx="8">
                  <c:v>23</c:v>
                </c:pt>
                <c:pt idx="9">
                  <c:v>-219</c:v>
                </c:pt>
                <c:pt idx="10">
                  <c:v>71</c:v>
                </c:pt>
                <c:pt idx="11">
                  <c:v>-41</c:v>
                </c:pt>
                <c:pt idx="12">
                  <c:v>-83</c:v>
                </c:pt>
                <c:pt idx="13">
                  <c:v>30</c:v>
                </c:pt>
                <c:pt idx="14">
                  <c:v>53</c:v>
                </c:pt>
                <c:pt idx="15">
                  <c:v>36</c:v>
                </c:pt>
                <c:pt idx="16">
                  <c:v>-10</c:v>
                </c:pt>
                <c:pt idx="17">
                  <c:v>118</c:v>
                </c:pt>
                <c:pt idx="18">
                  <c:v>-6</c:v>
                </c:pt>
                <c:pt idx="19">
                  <c:v>4</c:v>
                </c:pt>
                <c:pt idx="20">
                  <c:v>15</c:v>
                </c:pt>
                <c:pt idx="21">
                  <c:v>-107</c:v>
                </c:pt>
                <c:pt idx="22">
                  <c:v>13</c:v>
                </c:pt>
                <c:pt idx="23">
                  <c:v>-31</c:v>
                </c:pt>
                <c:pt idx="24">
                  <c:v>-42</c:v>
                </c:pt>
                <c:pt idx="25">
                  <c:v>-84</c:v>
                </c:pt>
                <c:pt idx="26">
                  <c:v>-12</c:v>
                </c:pt>
                <c:pt idx="27">
                  <c:v>-222</c:v>
                </c:pt>
                <c:pt idx="28">
                  <c:v>-149</c:v>
                </c:pt>
                <c:pt idx="29">
                  <c:v>-38</c:v>
                </c:pt>
                <c:pt idx="30">
                  <c:v>52</c:v>
                </c:pt>
                <c:pt idx="31">
                  <c:v>48</c:v>
                </c:pt>
                <c:pt idx="32">
                  <c:v>110</c:v>
                </c:pt>
                <c:pt idx="33">
                  <c:v>-17</c:v>
                </c:pt>
                <c:pt idx="34">
                  <c:v>5</c:v>
                </c:pt>
                <c:pt idx="35">
                  <c:v>66</c:v>
                </c:pt>
                <c:pt idx="36">
                  <c:v>-56</c:v>
                </c:pt>
                <c:pt idx="37">
                  <c:v>27</c:v>
                </c:pt>
                <c:pt idx="38">
                  <c:v>17</c:v>
                </c:pt>
                <c:pt idx="39">
                  <c:v>35</c:v>
                </c:pt>
                <c:pt idx="40">
                  <c:v>57</c:v>
                </c:pt>
                <c:pt idx="41">
                  <c:v>138</c:v>
                </c:pt>
                <c:pt idx="42">
                  <c:v>117</c:v>
                </c:pt>
                <c:pt idx="43">
                  <c:v>-60</c:v>
                </c:pt>
                <c:pt idx="44">
                  <c:v>121</c:v>
                </c:pt>
                <c:pt idx="45">
                  <c:v>30</c:v>
                </c:pt>
                <c:pt idx="46">
                  <c:v>84</c:v>
                </c:pt>
                <c:pt idx="47">
                  <c:v>45</c:v>
                </c:pt>
                <c:pt idx="48">
                  <c:v>-62</c:v>
                </c:pt>
                <c:pt idx="49">
                  <c:v>-28</c:v>
                </c:pt>
                <c:pt idx="50">
                  <c:v>37</c:v>
                </c:pt>
                <c:pt idx="51">
                  <c:v>52</c:v>
                </c:pt>
                <c:pt idx="52">
                  <c:v>99</c:v>
                </c:pt>
                <c:pt idx="53">
                  <c:v>259</c:v>
                </c:pt>
                <c:pt idx="54">
                  <c:v>18</c:v>
                </c:pt>
                <c:pt idx="55">
                  <c:v>15</c:v>
                </c:pt>
                <c:pt idx="56">
                  <c:v>31</c:v>
                </c:pt>
                <c:pt idx="57">
                  <c:v>131</c:v>
                </c:pt>
                <c:pt idx="58">
                  <c:v>32</c:v>
                </c:pt>
                <c:pt idx="59">
                  <c:v>86</c:v>
                </c:pt>
                <c:pt idx="60">
                  <c:v>54</c:v>
                </c:pt>
                <c:pt idx="61">
                  <c:v>-356</c:v>
                </c:pt>
                <c:pt idx="62">
                  <c:v>-102</c:v>
                </c:pt>
                <c:pt idx="63">
                  <c:v>-45</c:v>
                </c:pt>
                <c:pt idx="64">
                  <c:v>-274</c:v>
                </c:pt>
                <c:pt idx="65">
                  <c:v>9</c:v>
                </c:pt>
                <c:pt idx="66">
                  <c:v>32</c:v>
                </c:pt>
                <c:pt idx="67">
                  <c:v>62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29F1-3A41-9E32-2FFE82A7BDC7}"/>
            </c:ext>
          </c:extLst>
        </c:ser>
        <c:ser>
          <c:idx val="6"/>
          <c:order val="2"/>
          <c:tx>
            <c:strRef>
              <c:f>RS!$AM$137</c:f>
              <c:strCache>
                <c:ptCount val="1"/>
                <c:pt idx="0">
                  <c:v>Lệnh M/B lớn ròng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1"/>
          <c:cat>
            <c:multiLvlStrRef>
              <c:f>RS!$AE$138:$AF$205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00/01/1900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00/01/1900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45371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45366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45351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RS!$AM$138:$AM$205</c:f>
              <c:numCache>
                <c:formatCode>General</c:formatCode>
                <c:ptCount val="68"/>
                <c:pt idx="0">
                  <c:v>-53</c:v>
                </c:pt>
                <c:pt idx="1">
                  <c:v>7</c:v>
                </c:pt>
                <c:pt idx="2">
                  <c:v>-6</c:v>
                </c:pt>
                <c:pt idx="3">
                  <c:v>-102</c:v>
                </c:pt>
                <c:pt idx="4">
                  <c:v>154</c:v>
                </c:pt>
                <c:pt idx="5">
                  <c:v>-22</c:v>
                </c:pt>
                <c:pt idx="6">
                  <c:v>16</c:v>
                </c:pt>
                <c:pt idx="7">
                  <c:v>-28</c:v>
                </c:pt>
                <c:pt idx="8">
                  <c:v>-22</c:v>
                </c:pt>
                <c:pt idx="9">
                  <c:v>-33</c:v>
                </c:pt>
                <c:pt idx="10">
                  <c:v>-2</c:v>
                </c:pt>
                <c:pt idx="11">
                  <c:v>2</c:v>
                </c:pt>
                <c:pt idx="12">
                  <c:v>-21</c:v>
                </c:pt>
                <c:pt idx="13">
                  <c:v>-13</c:v>
                </c:pt>
                <c:pt idx="14">
                  <c:v>-35</c:v>
                </c:pt>
                <c:pt idx="15">
                  <c:v>-18</c:v>
                </c:pt>
                <c:pt idx="16">
                  <c:v>-25</c:v>
                </c:pt>
                <c:pt idx="17">
                  <c:v>52</c:v>
                </c:pt>
                <c:pt idx="18">
                  <c:v>-10</c:v>
                </c:pt>
                <c:pt idx="19">
                  <c:v>-5</c:v>
                </c:pt>
                <c:pt idx="20">
                  <c:v>-7</c:v>
                </c:pt>
                <c:pt idx="21">
                  <c:v>3</c:v>
                </c:pt>
                <c:pt idx="22">
                  <c:v>-14</c:v>
                </c:pt>
                <c:pt idx="23">
                  <c:v>-8</c:v>
                </c:pt>
                <c:pt idx="24">
                  <c:v>3</c:v>
                </c:pt>
                <c:pt idx="25">
                  <c:v>-28</c:v>
                </c:pt>
                <c:pt idx="26">
                  <c:v>-18</c:v>
                </c:pt>
                <c:pt idx="27">
                  <c:v>-41</c:v>
                </c:pt>
                <c:pt idx="28">
                  <c:v>-53</c:v>
                </c:pt>
                <c:pt idx="29">
                  <c:v>10</c:v>
                </c:pt>
                <c:pt idx="30">
                  <c:v>-11</c:v>
                </c:pt>
                <c:pt idx="31">
                  <c:v>-2</c:v>
                </c:pt>
                <c:pt idx="32">
                  <c:v>18</c:v>
                </c:pt>
                <c:pt idx="33">
                  <c:v>-4</c:v>
                </c:pt>
                <c:pt idx="34">
                  <c:v>-9</c:v>
                </c:pt>
                <c:pt idx="35">
                  <c:v>-26</c:v>
                </c:pt>
                <c:pt idx="36">
                  <c:v>-11</c:v>
                </c:pt>
                <c:pt idx="37">
                  <c:v>1</c:v>
                </c:pt>
                <c:pt idx="38">
                  <c:v>-13</c:v>
                </c:pt>
                <c:pt idx="39">
                  <c:v>-29</c:v>
                </c:pt>
                <c:pt idx="40">
                  <c:v>1</c:v>
                </c:pt>
                <c:pt idx="41">
                  <c:v>44</c:v>
                </c:pt>
                <c:pt idx="42">
                  <c:v>12</c:v>
                </c:pt>
                <c:pt idx="43">
                  <c:v>-29</c:v>
                </c:pt>
                <c:pt idx="44">
                  <c:v>14</c:v>
                </c:pt>
                <c:pt idx="45">
                  <c:v>-15</c:v>
                </c:pt>
                <c:pt idx="46">
                  <c:v>2</c:v>
                </c:pt>
                <c:pt idx="47">
                  <c:v>5</c:v>
                </c:pt>
                <c:pt idx="48">
                  <c:v>-29</c:v>
                </c:pt>
                <c:pt idx="49">
                  <c:v>-18</c:v>
                </c:pt>
                <c:pt idx="50">
                  <c:v>7</c:v>
                </c:pt>
                <c:pt idx="51">
                  <c:v>-14</c:v>
                </c:pt>
                <c:pt idx="52">
                  <c:v>4</c:v>
                </c:pt>
                <c:pt idx="53">
                  <c:v>-25</c:v>
                </c:pt>
                <c:pt idx="54">
                  <c:v>-32</c:v>
                </c:pt>
                <c:pt idx="55">
                  <c:v>-20</c:v>
                </c:pt>
                <c:pt idx="56">
                  <c:v>-21</c:v>
                </c:pt>
                <c:pt idx="57">
                  <c:v>74</c:v>
                </c:pt>
                <c:pt idx="58">
                  <c:v>3</c:v>
                </c:pt>
                <c:pt idx="59">
                  <c:v>-7</c:v>
                </c:pt>
                <c:pt idx="60">
                  <c:v>-5</c:v>
                </c:pt>
                <c:pt idx="61">
                  <c:v>-26</c:v>
                </c:pt>
                <c:pt idx="62">
                  <c:v>-4</c:v>
                </c:pt>
                <c:pt idx="63">
                  <c:v>-113</c:v>
                </c:pt>
                <c:pt idx="64">
                  <c:v>-18</c:v>
                </c:pt>
                <c:pt idx="65">
                  <c:v>15</c:v>
                </c:pt>
                <c:pt idx="66">
                  <c:v>2</c:v>
                </c:pt>
                <c:pt idx="67">
                  <c:v>-13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6-29F1-3A41-9E32-2FFE82A7B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2515343"/>
        <c:axId val="312517071"/>
      </c:barChart>
      <c:lineChart>
        <c:grouping val="standard"/>
        <c:varyColors val="0"/>
        <c:ser>
          <c:idx val="3"/>
          <c:order val="1"/>
          <c:tx>
            <c:strRef>
              <c:f>RS!$AJ$137</c:f>
              <c:strCache>
                <c:ptCount val="1"/>
                <c:pt idx="0">
                  <c:v>Luỹ kế lệnh M/B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RS!$AE$138:$AF$205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00/01/1900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00/01/1900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45371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45366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45351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RS!$AJ$138:$AJ$205</c:f>
              <c:numCache>
                <c:formatCode>#,##0</c:formatCode>
                <c:ptCount val="68"/>
                <c:pt idx="0">
                  <c:v>-153</c:v>
                </c:pt>
                <c:pt idx="1">
                  <c:v>-81</c:v>
                </c:pt>
                <c:pt idx="2">
                  <c:v>-120</c:v>
                </c:pt>
                <c:pt idx="3">
                  <c:v>-132</c:v>
                </c:pt>
                <c:pt idx="4">
                  <c:v>221</c:v>
                </c:pt>
                <c:pt idx="5">
                  <c:v>7</c:v>
                </c:pt>
                <c:pt idx="6">
                  <c:v>6</c:v>
                </c:pt>
                <c:pt idx="7">
                  <c:v>74</c:v>
                </c:pt>
                <c:pt idx="8">
                  <c:v>188</c:v>
                </c:pt>
                <c:pt idx="9">
                  <c:v>165</c:v>
                </c:pt>
                <c:pt idx="10">
                  <c:v>384</c:v>
                </c:pt>
                <c:pt idx="11">
                  <c:v>313</c:v>
                </c:pt>
                <c:pt idx="12">
                  <c:v>354</c:v>
                </c:pt>
                <c:pt idx="13">
                  <c:v>437</c:v>
                </c:pt>
                <c:pt idx="14">
                  <c:v>407</c:v>
                </c:pt>
                <c:pt idx="15">
                  <c:v>354</c:v>
                </c:pt>
                <c:pt idx="16">
                  <c:v>318</c:v>
                </c:pt>
                <c:pt idx="17">
                  <c:v>328</c:v>
                </c:pt>
                <c:pt idx="18">
                  <c:v>210</c:v>
                </c:pt>
                <c:pt idx="19">
                  <c:v>216</c:v>
                </c:pt>
                <c:pt idx="20">
                  <c:v>212</c:v>
                </c:pt>
                <c:pt idx="21">
                  <c:v>197</c:v>
                </c:pt>
                <c:pt idx="22">
                  <c:v>304</c:v>
                </c:pt>
                <c:pt idx="23">
                  <c:v>291</c:v>
                </c:pt>
                <c:pt idx="24">
                  <c:v>322</c:v>
                </c:pt>
                <c:pt idx="25">
                  <c:v>364</c:v>
                </c:pt>
                <c:pt idx="26">
                  <c:v>448</c:v>
                </c:pt>
                <c:pt idx="27">
                  <c:v>460</c:v>
                </c:pt>
                <c:pt idx="28">
                  <c:v>682</c:v>
                </c:pt>
                <c:pt idx="29">
                  <c:v>831</c:v>
                </c:pt>
                <c:pt idx="30">
                  <c:v>869</c:v>
                </c:pt>
                <c:pt idx="31">
                  <c:v>817</c:v>
                </c:pt>
                <c:pt idx="32">
                  <c:v>769</c:v>
                </c:pt>
                <c:pt idx="33">
                  <c:v>659</c:v>
                </c:pt>
                <c:pt idx="34">
                  <c:v>676</c:v>
                </c:pt>
                <c:pt idx="35">
                  <c:v>671</c:v>
                </c:pt>
                <c:pt idx="36">
                  <c:v>605</c:v>
                </c:pt>
                <c:pt idx="37">
                  <c:v>661</c:v>
                </c:pt>
                <c:pt idx="38">
                  <c:v>634</c:v>
                </c:pt>
                <c:pt idx="39">
                  <c:v>617</c:v>
                </c:pt>
                <c:pt idx="40">
                  <c:v>582</c:v>
                </c:pt>
                <c:pt idx="41">
                  <c:v>525</c:v>
                </c:pt>
                <c:pt idx="42">
                  <c:v>387</c:v>
                </c:pt>
                <c:pt idx="43">
                  <c:v>270</c:v>
                </c:pt>
                <c:pt idx="44">
                  <c:v>330</c:v>
                </c:pt>
                <c:pt idx="45">
                  <c:v>209</c:v>
                </c:pt>
                <c:pt idx="46">
                  <c:v>179</c:v>
                </c:pt>
                <c:pt idx="47">
                  <c:v>95</c:v>
                </c:pt>
                <c:pt idx="48">
                  <c:v>50</c:v>
                </c:pt>
                <c:pt idx="49">
                  <c:v>112</c:v>
                </c:pt>
                <c:pt idx="50">
                  <c:v>140</c:v>
                </c:pt>
                <c:pt idx="51">
                  <c:v>103</c:v>
                </c:pt>
                <c:pt idx="52">
                  <c:v>51</c:v>
                </c:pt>
                <c:pt idx="53">
                  <c:v>-48</c:v>
                </c:pt>
                <c:pt idx="54">
                  <c:v>-307</c:v>
                </c:pt>
                <c:pt idx="55">
                  <c:v>-325</c:v>
                </c:pt>
                <c:pt idx="56">
                  <c:v>-340</c:v>
                </c:pt>
                <c:pt idx="57">
                  <c:v>-371</c:v>
                </c:pt>
                <c:pt idx="58">
                  <c:v>-502</c:v>
                </c:pt>
                <c:pt idx="59">
                  <c:v>-534</c:v>
                </c:pt>
                <c:pt idx="60">
                  <c:v>-620</c:v>
                </c:pt>
                <c:pt idx="61">
                  <c:v>-674</c:v>
                </c:pt>
                <c:pt idx="62">
                  <c:v>-318</c:v>
                </c:pt>
                <c:pt idx="63">
                  <c:v>-216</c:v>
                </c:pt>
                <c:pt idx="64">
                  <c:v>-171</c:v>
                </c:pt>
                <c:pt idx="65">
                  <c:v>103</c:v>
                </c:pt>
                <c:pt idx="66">
                  <c:v>94</c:v>
                </c:pt>
                <c:pt idx="67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F1-3A41-9E32-2FFE82A7BDC7}"/>
            </c:ext>
          </c:extLst>
        </c:ser>
        <c:ser>
          <c:idx val="7"/>
          <c:order val="3"/>
          <c:tx>
            <c:strRef>
              <c:f>RS!$AN$137</c:f>
              <c:strCache>
                <c:ptCount val="1"/>
                <c:pt idx="0">
                  <c:v>Luỹ kế lệnh M/B lớn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multiLvlStrRef>
              <c:f>RS!$AE$138:$AF$205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00/01/1900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00/01/1900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45371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45366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45351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RS!$AN$138:$AN$205</c:f>
              <c:numCache>
                <c:formatCode>General</c:formatCode>
                <c:ptCount val="68"/>
                <c:pt idx="0">
                  <c:v>-609</c:v>
                </c:pt>
                <c:pt idx="1">
                  <c:v>-556</c:v>
                </c:pt>
                <c:pt idx="2">
                  <c:v>-563</c:v>
                </c:pt>
                <c:pt idx="3">
                  <c:v>-557</c:v>
                </c:pt>
                <c:pt idx="4">
                  <c:v>-455</c:v>
                </c:pt>
                <c:pt idx="5">
                  <c:v>-609</c:v>
                </c:pt>
                <c:pt idx="6">
                  <c:v>-587</c:v>
                </c:pt>
                <c:pt idx="7">
                  <c:v>-603</c:v>
                </c:pt>
                <c:pt idx="8">
                  <c:v>-575</c:v>
                </c:pt>
                <c:pt idx="9">
                  <c:v>-553</c:v>
                </c:pt>
                <c:pt idx="10">
                  <c:v>-520</c:v>
                </c:pt>
                <c:pt idx="11">
                  <c:v>-518</c:v>
                </c:pt>
                <c:pt idx="12">
                  <c:v>-520</c:v>
                </c:pt>
                <c:pt idx="13">
                  <c:v>-499</c:v>
                </c:pt>
                <c:pt idx="14">
                  <c:v>-486</c:v>
                </c:pt>
                <c:pt idx="15">
                  <c:v>-451</c:v>
                </c:pt>
                <c:pt idx="16">
                  <c:v>-433</c:v>
                </c:pt>
                <c:pt idx="17">
                  <c:v>-408</c:v>
                </c:pt>
                <c:pt idx="18">
                  <c:v>-460</c:v>
                </c:pt>
                <c:pt idx="19">
                  <c:v>-450</c:v>
                </c:pt>
                <c:pt idx="20">
                  <c:v>-445</c:v>
                </c:pt>
                <c:pt idx="21">
                  <c:v>-438</c:v>
                </c:pt>
                <c:pt idx="22">
                  <c:v>-441</c:v>
                </c:pt>
                <c:pt idx="23">
                  <c:v>-427</c:v>
                </c:pt>
                <c:pt idx="24">
                  <c:v>-419</c:v>
                </c:pt>
                <c:pt idx="25">
                  <c:v>-422</c:v>
                </c:pt>
                <c:pt idx="26">
                  <c:v>-394</c:v>
                </c:pt>
                <c:pt idx="27">
                  <c:v>-376</c:v>
                </c:pt>
                <c:pt idx="28">
                  <c:v>-335</c:v>
                </c:pt>
                <c:pt idx="29">
                  <c:v>-282</c:v>
                </c:pt>
                <c:pt idx="30">
                  <c:v>-292</c:v>
                </c:pt>
                <c:pt idx="31">
                  <c:v>-281</c:v>
                </c:pt>
                <c:pt idx="32">
                  <c:v>-279</c:v>
                </c:pt>
                <c:pt idx="33">
                  <c:v>-297</c:v>
                </c:pt>
                <c:pt idx="34">
                  <c:v>-293</c:v>
                </c:pt>
                <c:pt idx="35">
                  <c:v>-284</c:v>
                </c:pt>
                <c:pt idx="36">
                  <c:v>-258</c:v>
                </c:pt>
                <c:pt idx="37">
                  <c:v>-247</c:v>
                </c:pt>
                <c:pt idx="38">
                  <c:v>-248</c:v>
                </c:pt>
                <c:pt idx="39">
                  <c:v>-235</c:v>
                </c:pt>
                <c:pt idx="40">
                  <c:v>-206</c:v>
                </c:pt>
                <c:pt idx="41">
                  <c:v>-207</c:v>
                </c:pt>
                <c:pt idx="42">
                  <c:v>-251</c:v>
                </c:pt>
                <c:pt idx="43">
                  <c:v>-263</c:v>
                </c:pt>
                <c:pt idx="44">
                  <c:v>-234</c:v>
                </c:pt>
                <c:pt idx="45">
                  <c:v>-248</c:v>
                </c:pt>
                <c:pt idx="46">
                  <c:v>-233</c:v>
                </c:pt>
                <c:pt idx="47">
                  <c:v>-235</c:v>
                </c:pt>
                <c:pt idx="48">
                  <c:v>-240</c:v>
                </c:pt>
                <c:pt idx="49">
                  <c:v>-211</c:v>
                </c:pt>
                <c:pt idx="50">
                  <c:v>-193</c:v>
                </c:pt>
                <c:pt idx="51">
                  <c:v>-200</c:v>
                </c:pt>
                <c:pt idx="52">
                  <c:v>-186</c:v>
                </c:pt>
                <c:pt idx="53">
                  <c:v>-190</c:v>
                </c:pt>
                <c:pt idx="54">
                  <c:v>-165</c:v>
                </c:pt>
                <c:pt idx="55">
                  <c:v>-133</c:v>
                </c:pt>
                <c:pt idx="56">
                  <c:v>-113</c:v>
                </c:pt>
                <c:pt idx="57">
                  <c:v>-92</c:v>
                </c:pt>
                <c:pt idx="58">
                  <c:v>-166</c:v>
                </c:pt>
                <c:pt idx="59">
                  <c:v>-169</c:v>
                </c:pt>
                <c:pt idx="60">
                  <c:v>-162</c:v>
                </c:pt>
                <c:pt idx="61">
                  <c:v>-157</c:v>
                </c:pt>
                <c:pt idx="62">
                  <c:v>-131</c:v>
                </c:pt>
                <c:pt idx="63">
                  <c:v>-127</c:v>
                </c:pt>
                <c:pt idx="64">
                  <c:v>-14</c:v>
                </c:pt>
                <c:pt idx="65">
                  <c:v>4</c:v>
                </c:pt>
                <c:pt idx="66">
                  <c:v>-11</c:v>
                </c:pt>
                <c:pt idx="67">
                  <c:v>-13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9F1-3A41-9E32-2FFE82A7B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515343"/>
        <c:axId val="312517071"/>
      </c:lineChart>
      <c:catAx>
        <c:axId val="312515343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517071"/>
        <c:crosses val="autoZero"/>
        <c:auto val="1"/>
        <c:lblAlgn val="ctr"/>
        <c:lblOffset val="100"/>
        <c:noMultiLvlLbl val="0"/>
      </c:catAx>
      <c:valAx>
        <c:axId val="31251707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51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Luỹ kế KL mua bán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RS!$AQ$137</c:f>
              <c:strCache>
                <c:ptCount val="1"/>
                <c:pt idx="0">
                  <c:v>KL M/B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RS!$AE$138:$AF$205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00/01/1900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00/01/1900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45371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45366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45351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RS!$AQ$138:$AQ$205</c:f>
              <c:numCache>
                <c:formatCode>#,##0</c:formatCode>
                <c:ptCount val="68"/>
                <c:pt idx="0">
                  <c:v>-457200</c:v>
                </c:pt>
                <c:pt idx="1">
                  <c:v>6100</c:v>
                </c:pt>
                <c:pt idx="2">
                  <c:v>-78700</c:v>
                </c:pt>
                <c:pt idx="3">
                  <c:v>-829300</c:v>
                </c:pt>
                <c:pt idx="4">
                  <c:v>1351700</c:v>
                </c:pt>
                <c:pt idx="5">
                  <c:v>-179600</c:v>
                </c:pt>
                <c:pt idx="6">
                  <c:v>-82400</c:v>
                </c:pt>
                <c:pt idx="7">
                  <c:v>-329000</c:v>
                </c:pt>
                <c:pt idx="8">
                  <c:v>-262200</c:v>
                </c:pt>
                <c:pt idx="9">
                  <c:v>-282700</c:v>
                </c:pt>
                <c:pt idx="10">
                  <c:v>-116500</c:v>
                </c:pt>
                <c:pt idx="11">
                  <c:v>9500</c:v>
                </c:pt>
                <c:pt idx="12">
                  <c:v>-292100</c:v>
                </c:pt>
                <c:pt idx="13">
                  <c:v>-179500</c:v>
                </c:pt>
                <c:pt idx="14">
                  <c:v>-200300</c:v>
                </c:pt>
                <c:pt idx="15">
                  <c:v>-109200</c:v>
                </c:pt>
                <c:pt idx="16">
                  <c:v>-243000</c:v>
                </c:pt>
                <c:pt idx="17">
                  <c:v>413100</c:v>
                </c:pt>
                <c:pt idx="18">
                  <c:v>-91600</c:v>
                </c:pt>
                <c:pt idx="19">
                  <c:v>-18700</c:v>
                </c:pt>
                <c:pt idx="20">
                  <c:v>-33300</c:v>
                </c:pt>
                <c:pt idx="21">
                  <c:v>-82800</c:v>
                </c:pt>
                <c:pt idx="22">
                  <c:v>-48200</c:v>
                </c:pt>
                <c:pt idx="23">
                  <c:v>-69800</c:v>
                </c:pt>
                <c:pt idx="24">
                  <c:v>-8300</c:v>
                </c:pt>
                <c:pt idx="25">
                  <c:v>-347900</c:v>
                </c:pt>
                <c:pt idx="26">
                  <c:v>-46900</c:v>
                </c:pt>
                <c:pt idx="27">
                  <c:v>-238700</c:v>
                </c:pt>
                <c:pt idx="28">
                  <c:v>-410300</c:v>
                </c:pt>
                <c:pt idx="29">
                  <c:v>136500</c:v>
                </c:pt>
                <c:pt idx="30">
                  <c:v>-78700</c:v>
                </c:pt>
                <c:pt idx="31">
                  <c:v>-28500</c:v>
                </c:pt>
                <c:pt idx="32">
                  <c:v>178300</c:v>
                </c:pt>
                <c:pt idx="33">
                  <c:v>-46400</c:v>
                </c:pt>
                <c:pt idx="34">
                  <c:v>-16800</c:v>
                </c:pt>
                <c:pt idx="35">
                  <c:v>-146700</c:v>
                </c:pt>
                <c:pt idx="36">
                  <c:v>-61900</c:v>
                </c:pt>
                <c:pt idx="37">
                  <c:v>-6800</c:v>
                </c:pt>
                <c:pt idx="38">
                  <c:v>-76600</c:v>
                </c:pt>
                <c:pt idx="39">
                  <c:v>-134800</c:v>
                </c:pt>
                <c:pt idx="40">
                  <c:v>271600</c:v>
                </c:pt>
                <c:pt idx="41">
                  <c:v>353000</c:v>
                </c:pt>
                <c:pt idx="42">
                  <c:v>55800</c:v>
                </c:pt>
                <c:pt idx="43">
                  <c:v>-196100</c:v>
                </c:pt>
                <c:pt idx="44">
                  <c:v>-134600</c:v>
                </c:pt>
                <c:pt idx="45">
                  <c:v>-74300</c:v>
                </c:pt>
                <c:pt idx="46">
                  <c:v>78600</c:v>
                </c:pt>
                <c:pt idx="47">
                  <c:v>-28600</c:v>
                </c:pt>
                <c:pt idx="48">
                  <c:v>-209900</c:v>
                </c:pt>
                <c:pt idx="49">
                  <c:v>-105100</c:v>
                </c:pt>
                <c:pt idx="50">
                  <c:v>98700</c:v>
                </c:pt>
                <c:pt idx="51">
                  <c:v>-83800</c:v>
                </c:pt>
                <c:pt idx="52">
                  <c:v>42200</c:v>
                </c:pt>
                <c:pt idx="53">
                  <c:v>-131600</c:v>
                </c:pt>
                <c:pt idx="54">
                  <c:v>-318800</c:v>
                </c:pt>
                <c:pt idx="55">
                  <c:v>-34800</c:v>
                </c:pt>
                <c:pt idx="56">
                  <c:v>-188700</c:v>
                </c:pt>
                <c:pt idx="57">
                  <c:v>226000</c:v>
                </c:pt>
                <c:pt idx="58">
                  <c:v>-44700</c:v>
                </c:pt>
                <c:pt idx="59">
                  <c:v>-1000</c:v>
                </c:pt>
                <c:pt idx="60">
                  <c:v>-33500</c:v>
                </c:pt>
                <c:pt idx="61">
                  <c:v>-285500</c:v>
                </c:pt>
                <c:pt idx="62">
                  <c:v>-124300</c:v>
                </c:pt>
                <c:pt idx="63">
                  <c:v>-317400</c:v>
                </c:pt>
                <c:pt idx="64">
                  <c:v>-84400</c:v>
                </c:pt>
                <c:pt idx="65">
                  <c:v>125500</c:v>
                </c:pt>
                <c:pt idx="66">
                  <c:v>-6100</c:v>
                </c:pt>
                <c:pt idx="67">
                  <c:v>-81000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A-3954-AF43-9E09-FDA0C5C61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946639"/>
        <c:axId val="1346565456"/>
      </c:barChart>
      <c:lineChart>
        <c:grouping val="standard"/>
        <c:varyColors val="0"/>
        <c:ser>
          <c:idx val="11"/>
          <c:order val="1"/>
          <c:tx>
            <c:strRef>
              <c:f>RS!$AR$137</c:f>
              <c:strCache>
                <c:ptCount val="1"/>
                <c:pt idx="0">
                  <c:v>Luỹ kế KL M/B</c:v>
                </c:pt>
              </c:strCache>
            </c:strRef>
          </c:tx>
          <c:spPr>
            <a:ln w="254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RS!$AE$138:$AF$205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00/01/1900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00/01/1900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45371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45366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45351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RS!$AR$138:$AR$205</c:f>
              <c:numCache>
                <c:formatCode>#,##0</c:formatCode>
                <c:ptCount val="68"/>
                <c:pt idx="0">
                  <c:v>-4773000</c:v>
                </c:pt>
                <c:pt idx="1">
                  <c:v>-4315800</c:v>
                </c:pt>
                <c:pt idx="2">
                  <c:v>-4321900</c:v>
                </c:pt>
                <c:pt idx="3">
                  <c:v>-4243200</c:v>
                </c:pt>
                <c:pt idx="4">
                  <c:v>-3413900</c:v>
                </c:pt>
                <c:pt idx="5">
                  <c:v>-4765600</c:v>
                </c:pt>
                <c:pt idx="6">
                  <c:v>-4586000</c:v>
                </c:pt>
                <c:pt idx="7">
                  <c:v>-4503600</c:v>
                </c:pt>
                <c:pt idx="8">
                  <c:v>-4174600</c:v>
                </c:pt>
                <c:pt idx="9">
                  <c:v>-3912400</c:v>
                </c:pt>
                <c:pt idx="10">
                  <c:v>-3629700</c:v>
                </c:pt>
                <c:pt idx="11">
                  <c:v>-3513200</c:v>
                </c:pt>
                <c:pt idx="12">
                  <c:v>-3522700</c:v>
                </c:pt>
                <c:pt idx="13">
                  <c:v>-3230600</c:v>
                </c:pt>
                <c:pt idx="14">
                  <c:v>-3051100</c:v>
                </c:pt>
                <c:pt idx="15">
                  <c:v>-2850800</c:v>
                </c:pt>
                <c:pt idx="16">
                  <c:v>-2741600</c:v>
                </c:pt>
                <c:pt idx="17">
                  <c:v>-2498600</c:v>
                </c:pt>
                <c:pt idx="18">
                  <c:v>-2911700</c:v>
                </c:pt>
                <c:pt idx="19">
                  <c:v>-2820100</c:v>
                </c:pt>
                <c:pt idx="20">
                  <c:v>-2801400</c:v>
                </c:pt>
                <c:pt idx="21">
                  <c:v>-2768100</c:v>
                </c:pt>
                <c:pt idx="22">
                  <c:v>-2685300</c:v>
                </c:pt>
                <c:pt idx="23">
                  <c:v>-2637100</c:v>
                </c:pt>
                <c:pt idx="24">
                  <c:v>-2567300</c:v>
                </c:pt>
                <c:pt idx="25">
                  <c:v>-2559000</c:v>
                </c:pt>
                <c:pt idx="26">
                  <c:v>-2211100</c:v>
                </c:pt>
                <c:pt idx="27">
                  <c:v>-2164200</c:v>
                </c:pt>
                <c:pt idx="28">
                  <c:v>-1925500</c:v>
                </c:pt>
                <c:pt idx="29">
                  <c:v>-1515200</c:v>
                </c:pt>
                <c:pt idx="30">
                  <c:v>-1651700</c:v>
                </c:pt>
                <c:pt idx="31">
                  <c:v>-1573000</c:v>
                </c:pt>
                <c:pt idx="32">
                  <c:v>-1544500</c:v>
                </c:pt>
                <c:pt idx="33">
                  <c:v>-1722800</c:v>
                </c:pt>
                <c:pt idx="34">
                  <c:v>-1676400</c:v>
                </c:pt>
                <c:pt idx="35">
                  <c:v>-1659600</c:v>
                </c:pt>
                <c:pt idx="36">
                  <c:v>-1512900</c:v>
                </c:pt>
                <c:pt idx="37">
                  <c:v>-1451000</c:v>
                </c:pt>
                <c:pt idx="38">
                  <c:v>-1444200</c:v>
                </c:pt>
                <c:pt idx="39">
                  <c:v>-1367600</c:v>
                </c:pt>
                <c:pt idx="40">
                  <c:v>-1232800</c:v>
                </c:pt>
                <c:pt idx="41">
                  <c:v>-1504400</c:v>
                </c:pt>
                <c:pt idx="42">
                  <c:v>-1857400</c:v>
                </c:pt>
                <c:pt idx="43">
                  <c:v>-1913200</c:v>
                </c:pt>
                <c:pt idx="44">
                  <c:v>-1717100</c:v>
                </c:pt>
                <c:pt idx="45">
                  <c:v>-1582500</c:v>
                </c:pt>
                <c:pt idx="46">
                  <c:v>-1508200</c:v>
                </c:pt>
                <c:pt idx="47">
                  <c:v>-1586800</c:v>
                </c:pt>
                <c:pt idx="48">
                  <c:v>-1558200</c:v>
                </c:pt>
                <c:pt idx="49">
                  <c:v>-1348300</c:v>
                </c:pt>
                <c:pt idx="50">
                  <c:v>-1243200</c:v>
                </c:pt>
                <c:pt idx="51">
                  <c:v>-1341900</c:v>
                </c:pt>
                <c:pt idx="52">
                  <c:v>-1258100</c:v>
                </c:pt>
                <c:pt idx="53">
                  <c:v>-1300300</c:v>
                </c:pt>
                <c:pt idx="54">
                  <c:v>-1168700</c:v>
                </c:pt>
                <c:pt idx="55">
                  <c:v>-849900</c:v>
                </c:pt>
                <c:pt idx="56">
                  <c:v>-815100</c:v>
                </c:pt>
                <c:pt idx="57">
                  <c:v>-626400</c:v>
                </c:pt>
                <c:pt idx="58">
                  <c:v>-852400</c:v>
                </c:pt>
                <c:pt idx="59">
                  <c:v>-807700</c:v>
                </c:pt>
                <c:pt idx="60">
                  <c:v>-806700</c:v>
                </c:pt>
                <c:pt idx="61">
                  <c:v>-773200</c:v>
                </c:pt>
                <c:pt idx="62">
                  <c:v>-487700</c:v>
                </c:pt>
                <c:pt idx="63">
                  <c:v>-363400</c:v>
                </c:pt>
                <c:pt idx="64">
                  <c:v>-46000</c:v>
                </c:pt>
                <c:pt idx="65">
                  <c:v>38400</c:v>
                </c:pt>
                <c:pt idx="66">
                  <c:v>-87100</c:v>
                </c:pt>
                <c:pt idx="67">
                  <c:v>-81000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954-AF43-9E09-FDA0C5C61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46639"/>
        <c:axId val="1346565456"/>
      </c:lineChart>
      <c:catAx>
        <c:axId val="1769466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46565456"/>
        <c:crosses val="autoZero"/>
        <c:auto val="1"/>
        <c:lblAlgn val="ctr"/>
        <c:lblOffset val="100"/>
        <c:noMultiLvlLbl val="0"/>
      </c:catAx>
      <c:valAx>
        <c:axId val="1346565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76946639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GDNN!$Y$13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GDNN!$W$14:$X$80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GDNN!$Y$14:$Y$80</c:f>
              <c:numCache>
                <c:formatCode>#,##0</c:formatCode>
                <c:ptCount val="67"/>
                <c:pt idx="0">
                  <c:v>103676286122</c:v>
                </c:pt>
                <c:pt idx="1">
                  <c:v>207732276122</c:v>
                </c:pt>
                <c:pt idx="2">
                  <c:v>244274836122</c:v>
                </c:pt>
                <c:pt idx="3">
                  <c:v>269790476122</c:v>
                </c:pt>
                <c:pt idx="4">
                  <c:v>369052856122</c:v>
                </c:pt>
                <c:pt idx="5">
                  <c:v>349348106122</c:v>
                </c:pt>
                <c:pt idx="6">
                  <c:v>392321136122</c:v>
                </c:pt>
                <c:pt idx="7">
                  <c:v>414468076122</c:v>
                </c:pt>
                <c:pt idx="8">
                  <c:v>440469886122</c:v>
                </c:pt>
                <c:pt idx="9">
                  <c:v>448068246122</c:v>
                </c:pt>
                <c:pt idx="10">
                  <c:v>447363916122</c:v>
                </c:pt>
                <c:pt idx="11">
                  <c:v>459282446122</c:v>
                </c:pt>
                <c:pt idx="12">
                  <c:v>499287326122</c:v>
                </c:pt>
                <c:pt idx="13">
                  <c:v>510095406122</c:v>
                </c:pt>
                <c:pt idx="14">
                  <c:v>498331626122</c:v>
                </c:pt>
                <c:pt idx="15">
                  <c:v>504588636122</c:v>
                </c:pt>
                <c:pt idx="16">
                  <c:v>496083266122</c:v>
                </c:pt>
                <c:pt idx="17">
                  <c:v>497583106122</c:v>
                </c:pt>
                <c:pt idx="18">
                  <c:v>484268696122</c:v>
                </c:pt>
                <c:pt idx="19">
                  <c:v>475985006122</c:v>
                </c:pt>
                <c:pt idx="20">
                  <c:v>578733356122</c:v>
                </c:pt>
                <c:pt idx="21">
                  <c:v>542573006122</c:v>
                </c:pt>
                <c:pt idx="22">
                  <c:v>531557496122</c:v>
                </c:pt>
                <c:pt idx="23">
                  <c:v>458806936122</c:v>
                </c:pt>
                <c:pt idx="24">
                  <c:v>413981266122</c:v>
                </c:pt>
                <c:pt idx="25">
                  <c:v>351655756122</c:v>
                </c:pt>
                <c:pt idx="26">
                  <c:v>332130716122</c:v>
                </c:pt>
                <c:pt idx="27">
                  <c:v>309143776122</c:v>
                </c:pt>
                <c:pt idx="28">
                  <c:v>218601696122</c:v>
                </c:pt>
                <c:pt idx="29">
                  <c:v>304791976122</c:v>
                </c:pt>
                <c:pt idx="30">
                  <c:v>330439736122</c:v>
                </c:pt>
                <c:pt idx="31">
                  <c:v>244972686122</c:v>
                </c:pt>
                <c:pt idx="32">
                  <c:v>249515376122</c:v>
                </c:pt>
                <c:pt idx="33">
                  <c:v>227992236122</c:v>
                </c:pt>
                <c:pt idx="34">
                  <c:v>227924856122</c:v>
                </c:pt>
                <c:pt idx="35">
                  <c:v>269458076122</c:v>
                </c:pt>
                <c:pt idx="36">
                  <c:v>260022186122</c:v>
                </c:pt>
                <c:pt idx="37">
                  <c:v>393029616122</c:v>
                </c:pt>
                <c:pt idx="38">
                  <c:v>549050516122</c:v>
                </c:pt>
                <c:pt idx="39">
                  <c:v>719160626122</c:v>
                </c:pt>
                <c:pt idx="40">
                  <c:v>684355136122</c:v>
                </c:pt>
                <c:pt idx="41">
                  <c:v>638377816122</c:v>
                </c:pt>
                <c:pt idx="42">
                  <c:v>640457016122</c:v>
                </c:pt>
                <c:pt idx="43">
                  <c:v>598421396122</c:v>
                </c:pt>
                <c:pt idx="44">
                  <c:v>567922516122</c:v>
                </c:pt>
                <c:pt idx="45">
                  <c:v>560175416122</c:v>
                </c:pt>
                <c:pt idx="46">
                  <c:v>445694186122</c:v>
                </c:pt>
                <c:pt idx="47">
                  <c:v>470939876122</c:v>
                </c:pt>
                <c:pt idx="48">
                  <c:v>630135506122</c:v>
                </c:pt>
                <c:pt idx="49">
                  <c:v>681754186122</c:v>
                </c:pt>
                <c:pt idx="50">
                  <c:v>715291276122</c:v>
                </c:pt>
                <c:pt idx="51">
                  <c:v>585131096122</c:v>
                </c:pt>
                <c:pt idx="52">
                  <c:v>566185006122</c:v>
                </c:pt>
                <c:pt idx="53">
                  <c:v>592786746122</c:v>
                </c:pt>
                <c:pt idx="54">
                  <c:v>569937406122</c:v>
                </c:pt>
                <c:pt idx="55">
                  <c:v>634339756122</c:v>
                </c:pt>
                <c:pt idx="56">
                  <c:v>552666326122</c:v>
                </c:pt>
                <c:pt idx="57">
                  <c:v>480165396122</c:v>
                </c:pt>
                <c:pt idx="58">
                  <c:v>616262556122</c:v>
                </c:pt>
                <c:pt idx="59">
                  <c:v>605480666122</c:v>
                </c:pt>
                <c:pt idx="60">
                  <c:v>476603606122</c:v>
                </c:pt>
                <c:pt idx="61">
                  <c:v>297300266122</c:v>
                </c:pt>
                <c:pt idx="62">
                  <c:v>242399576122</c:v>
                </c:pt>
                <c:pt idx="63">
                  <c:v>110689766122</c:v>
                </c:pt>
                <c:pt idx="64">
                  <c:v>72709406122</c:v>
                </c:pt>
                <c:pt idx="65">
                  <c:v>137811546122</c:v>
                </c:pt>
                <c:pt idx="66">
                  <c:v>156208116122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9-214D-B91F-CB55A5E77E2F}"/>
            </c:ext>
          </c:extLst>
        </c:ser>
        <c:ser>
          <c:idx val="1"/>
          <c:order val="1"/>
          <c:tx>
            <c:strRef>
              <c:f>GDNN!$Z$13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GDNN!$W$14:$X$80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GDNN!$Z$14:$Z$80</c:f>
              <c:numCache>
                <c:formatCode>#,##0</c:formatCode>
                <c:ptCount val="67"/>
                <c:pt idx="0">
                  <c:v>-1264955469980</c:v>
                </c:pt>
                <c:pt idx="1">
                  <c:v>-1076847389980</c:v>
                </c:pt>
                <c:pt idx="2">
                  <c:v>-1044360619980</c:v>
                </c:pt>
                <c:pt idx="3">
                  <c:v>-1045154089980</c:v>
                </c:pt>
                <c:pt idx="4">
                  <c:v>-1008036889980</c:v>
                </c:pt>
                <c:pt idx="5">
                  <c:v>-940450789980</c:v>
                </c:pt>
                <c:pt idx="6">
                  <c:v>-920167999980</c:v>
                </c:pt>
                <c:pt idx="7">
                  <c:v>-874583749980</c:v>
                </c:pt>
                <c:pt idx="8">
                  <c:v>-837336959980</c:v>
                </c:pt>
                <c:pt idx="9">
                  <c:v>-814716129980</c:v>
                </c:pt>
                <c:pt idx="10">
                  <c:v>-808452899980</c:v>
                </c:pt>
                <c:pt idx="11">
                  <c:v>-821351499980</c:v>
                </c:pt>
                <c:pt idx="12">
                  <c:v>-816712479980</c:v>
                </c:pt>
                <c:pt idx="13">
                  <c:v>-810923622849</c:v>
                </c:pt>
                <c:pt idx="14">
                  <c:v>-815709922849</c:v>
                </c:pt>
                <c:pt idx="15">
                  <c:v>-786062882849</c:v>
                </c:pt>
                <c:pt idx="16">
                  <c:v>-774746402849</c:v>
                </c:pt>
                <c:pt idx="17">
                  <c:v>-778178372849</c:v>
                </c:pt>
                <c:pt idx="18">
                  <c:v>-817979972849</c:v>
                </c:pt>
                <c:pt idx="19">
                  <c:v>-817370622849</c:v>
                </c:pt>
                <c:pt idx="20">
                  <c:v>-809432572849</c:v>
                </c:pt>
                <c:pt idx="21">
                  <c:v>-811983842849</c:v>
                </c:pt>
                <c:pt idx="22">
                  <c:v>-857268642849</c:v>
                </c:pt>
                <c:pt idx="23">
                  <c:v>-948345422849</c:v>
                </c:pt>
                <c:pt idx="24">
                  <c:v>-906528442849</c:v>
                </c:pt>
                <c:pt idx="25">
                  <c:v>-1048274262849</c:v>
                </c:pt>
                <c:pt idx="26">
                  <c:v>-1137673392849</c:v>
                </c:pt>
                <c:pt idx="27">
                  <c:v>-1135768662849</c:v>
                </c:pt>
                <c:pt idx="28">
                  <c:v>-1139864572849</c:v>
                </c:pt>
                <c:pt idx="29">
                  <c:v>-1132128612849</c:v>
                </c:pt>
                <c:pt idx="30">
                  <c:v>-1111952712849</c:v>
                </c:pt>
                <c:pt idx="31">
                  <c:v>-1106834962849</c:v>
                </c:pt>
                <c:pt idx="32">
                  <c:v>-1104504642849</c:v>
                </c:pt>
                <c:pt idx="33">
                  <c:v>-1111331752849</c:v>
                </c:pt>
                <c:pt idx="34">
                  <c:v>-1115626442849</c:v>
                </c:pt>
                <c:pt idx="35">
                  <c:v>-1105759602849</c:v>
                </c:pt>
                <c:pt idx="36">
                  <c:v>-1103255622849</c:v>
                </c:pt>
                <c:pt idx="37">
                  <c:v>-1033502202849</c:v>
                </c:pt>
                <c:pt idx="38">
                  <c:v>-1008813442849</c:v>
                </c:pt>
                <c:pt idx="39">
                  <c:v>-948618782849</c:v>
                </c:pt>
                <c:pt idx="40">
                  <c:v>-759162062849</c:v>
                </c:pt>
                <c:pt idx="41">
                  <c:v>-647033746083</c:v>
                </c:pt>
                <c:pt idx="42">
                  <c:v>-626327656083</c:v>
                </c:pt>
                <c:pt idx="43">
                  <c:v>-230946276083</c:v>
                </c:pt>
                <c:pt idx="44">
                  <c:v>-141797636083</c:v>
                </c:pt>
                <c:pt idx="45">
                  <c:v>-138659016083</c:v>
                </c:pt>
                <c:pt idx="46">
                  <c:v>-326453596083</c:v>
                </c:pt>
                <c:pt idx="47">
                  <c:v>-306258076083</c:v>
                </c:pt>
                <c:pt idx="48">
                  <c:v>-270993226083</c:v>
                </c:pt>
                <c:pt idx="49">
                  <c:v>-260838706083</c:v>
                </c:pt>
                <c:pt idx="50">
                  <c:v>-142633416083</c:v>
                </c:pt>
                <c:pt idx="51">
                  <c:v>-149849056083</c:v>
                </c:pt>
                <c:pt idx="52">
                  <c:v>-100613736083</c:v>
                </c:pt>
                <c:pt idx="53">
                  <c:v>-100213816083</c:v>
                </c:pt>
                <c:pt idx="54">
                  <c:v>-93389716083</c:v>
                </c:pt>
                <c:pt idx="55">
                  <c:v>-26585186083</c:v>
                </c:pt>
                <c:pt idx="56">
                  <c:v>-53617986083</c:v>
                </c:pt>
                <c:pt idx="57">
                  <c:v>-35603186083</c:v>
                </c:pt>
                <c:pt idx="58">
                  <c:v>-47624636083</c:v>
                </c:pt>
                <c:pt idx="59">
                  <c:v>-124935116083</c:v>
                </c:pt>
                <c:pt idx="60">
                  <c:v>-201928846083</c:v>
                </c:pt>
                <c:pt idx="61">
                  <c:v>-188207926083</c:v>
                </c:pt>
                <c:pt idx="62">
                  <c:v>-191394906083</c:v>
                </c:pt>
                <c:pt idx="63">
                  <c:v>-196211946083</c:v>
                </c:pt>
                <c:pt idx="64">
                  <c:v>-222013576083</c:v>
                </c:pt>
                <c:pt idx="65">
                  <c:v>-232345186083</c:v>
                </c:pt>
                <c:pt idx="66">
                  <c:v>-221077496083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09-214D-B91F-CB55A5E77E2F}"/>
            </c:ext>
          </c:extLst>
        </c:ser>
        <c:ser>
          <c:idx val="2"/>
          <c:order val="2"/>
          <c:tx>
            <c:strRef>
              <c:f>GDNN!$AA$13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GDNN!$W$14:$X$80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GDNN!$AA$14:$AA$80</c:f>
              <c:numCache>
                <c:formatCode>#,##0</c:formatCode>
                <c:ptCount val="67"/>
                <c:pt idx="0">
                  <c:v>-510257170343</c:v>
                </c:pt>
                <c:pt idx="1">
                  <c:v>-480949220343</c:v>
                </c:pt>
                <c:pt idx="2">
                  <c:v>-477170140343</c:v>
                </c:pt>
                <c:pt idx="3">
                  <c:v>-436576420343</c:v>
                </c:pt>
                <c:pt idx="4">
                  <c:v>-403190250343</c:v>
                </c:pt>
                <c:pt idx="5">
                  <c:v>-408137700343</c:v>
                </c:pt>
                <c:pt idx="6">
                  <c:v>-396494240343</c:v>
                </c:pt>
                <c:pt idx="7">
                  <c:v>-389479060343</c:v>
                </c:pt>
                <c:pt idx="8">
                  <c:v>-374096330343</c:v>
                </c:pt>
                <c:pt idx="9">
                  <c:v>-362048820343</c:v>
                </c:pt>
                <c:pt idx="10">
                  <c:v>-369118329390</c:v>
                </c:pt>
                <c:pt idx="11">
                  <c:v>-328256569390</c:v>
                </c:pt>
                <c:pt idx="12">
                  <c:v>-278962699390</c:v>
                </c:pt>
                <c:pt idx="13">
                  <c:v>-251037259610</c:v>
                </c:pt>
                <c:pt idx="14">
                  <c:v>-204108609610</c:v>
                </c:pt>
                <c:pt idx="15">
                  <c:v>-142447909610</c:v>
                </c:pt>
                <c:pt idx="16">
                  <c:v>-138592519610</c:v>
                </c:pt>
                <c:pt idx="17">
                  <c:v>-130450259610</c:v>
                </c:pt>
                <c:pt idx="18">
                  <c:v>-137838679610</c:v>
                </c:pt>
                <c:pt idx="19">
                  <c:v>-147397779610</c:v>
                </c:pt>
                <c:pt idx="20">
                  <c:v>-121033129610</c:v>
                </c:pt>
                <c:pt idx="21">
                  <c:v>-149109159610</c:v>
                </c:pt>
                <c:pt idx="22">
                  <c:v>-142880829610</c:v>
                </c:pt>
                <c:pt idx="23">
                  <c:v>-134062009610</c:v>
                </c:pt>
                <c:pt idx="24">
                  <c:v>-131693219610</c:v>
                </c:pt>
                <c:pt idx="25">
                  <c:v>-179430449610</c:v>
                </c:pt>
                <c:pt idx="26">
                  <c:v>-246525229610</c:v>
                </c:pt>
                <c:pt idx="27">
                  <c:v>-215526779610</c:v>
                </c:pt>
                <c:pt idx="28">
                  <c:v>-201325329610</c:v>
                </c:pt>
                <c:pt idx="29">
                  <c:v>-153745329610</c:v>
                </c:pt>
                <c:pt idx="30">
                  <c:v>-126001779610</c:v>
                </c:pt>
                <c:pt idx="31">
                  <c:v>-123667659610</c:v>
                </c:pt>
                <c:pt idx="32">
                  <c:v>-119336829610</c:v>
                </c:pt>
                <c:pt idx="33">
                  <c:v>-146533029610</c:v>
                </c:pt>
                <c:pt idx="34">
                  <c:v>-164659329610</c:v>
                </c:pt>
                <c:pt idx="35">
                  <c:v>-153390229610</c:v>
                </c:pt>
                <c:pt idx="36">
                  <c:v>-161587859610</c:v>
                </c:pt>
                <c:pt idx="37">
                  <c:v>-78693269610</c:v>
                </c:pt>
                <c:pt idx="38">
                  <c:v>145330250390</c:v>
                </c:pt>
                <c:pt idx="39">
                  <c:v>243513230390</c:v>
                </c:pt>
                <c:pt idx="40">
                  <c:v>230835460390</c:v>
                </c:pt>
                <c:pt idx="41">
                  <c:v>273417297614</c:v>
                </c:pt>
                <c:pt idx="42">
                  <c:v>312409307614</c:v>
                </c:pt>
                <c:pt idx="43">
                  <c:v>294963247614</c:v>
                </c:pt>
                <c:pt idx="44">
                  <c:v>279162697614</c:v>
                </c:pt>
                <c:pt idx="45">
                  <c:v>332020407614</c:v>
                </c:pt>
                <c:pt idx="46">
                  <c:v>313645897614</c:v>
                </c:pt>
                <c:pt idx="47">
                  <c:v>278147137614</c:v>
                </c:pt>
                <c:pt idx="48">
                  <c:v>312099077614</c:v>
                </c:pt>
                <c:pt idx="49">
                  <c:v>321001587614</c:v>
                </c:pt>
                <c:pt idx="50">
                  <c:v>303841177614</c:v>
                </c:pt>
                <c:pt idx="51">
                  <c:v>309197047614</c:v>
                </c:pt>
                <c:pt idx="52">
                  <c:v>284007207614</c:v>
                </c:pt>
                <c:pt idx="53">
                  <c:v>278755197614</c:v>
                </c:pt>
                <c:pt idx="54">
                  <c:v>287959537614</c:v>
                </c:pt>
                <c:pt idx="55">
                  <c:v>322444197614</c:v>
                </c:pt>
                <c:pt idx="56">
                  <c:v>276552427614</c:v>
                </c:pt>
                <c:pt idx="57">
                  <c:v>331697607614</c:v>
                </c:pt>
                <c:pt idx="58">
                  <c:v>352176307614</c:v>
                </c:pt>
                <c:pt idx="59">
                  <c:v>343697917614</c:v>
                </c:pt>
                <c:pt idx="60">
                  <c:v>261999797614</c:v>
                </c:pt>
                <c:pt idx="61">
                  <c:v>254605777614</c:v>
                </c:pt>
                <c:pt idx="62">
                  <c:v>257394747614</c:v>
                </c:pt>
                <c:pt idx="63">
                  <c:v>264152417614</c:v>
                </c:pt>
                <c:pt idx="64">
                  <c:v>257355337614</c:v>
                </c:pt>
                <c:pt idx="65">
                  <c:v>261942847614</c:v>
                </c:pt>
                <c:pt idx="66">
                  <c:v>256902097614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09-214D-B91F-CB55A5E77E2F}"/>
            </c:ext>
          </c:extLst>
        </c:ser>
        <c:ser>
          <c:idx val="3"/>
          <c:order val="3"/>
          <c:tx>
            <c:strRef>
              <c:f>GDNN!$AB$13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GDNN!$W$14:$X$80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GDNN!$AB$14:$AB$80</c:f>
              <c:numCache>
                <c:formatCode>#,##0</c:formatCode>
                <c:ptCount val="67"/>
                <c:pt idx="0">
                  <c:v>298776838452</c:v>
                </c:pt>
                <c:pt idx="1">
                  <c:v>306450698452</c:v>
                </c:pt>
                <c:pt idx="2">
                  <c:v>315004708452</c:v>
                </c:pt>
                <c:pt idx="3">
                  <c:v>340695408452</c:v>
                </c:pt>
                <c:pt idx="4">
                  <c:v>328302898452</c:v>
                </c:pt>
                <c:pt idx="5">
                  <c:v>323719308452</c:v>
                </c:pt>
                <c:pt idx="6">
                  <c:v>275042238452</c:v>
                </c:pt>
                <c:pt idx="7">
                  <c:v>274351538452</c:v>
                </c:pt>
                <c:pt idx="8">
                  <c:v>286531938452</c:v>
                </c:pt>
                <c:pt idx="9">
                  <c:v>295051148452</c:v>
                </c:pt>
                <c:pt idx="10">
                  <c:v>277064257178</c:v>
                </c:pt>
                <c:pt idx="11">
                  <c:v>272601267178</c:v>
                </c:pt>
                <c:pt idx="12">
                  <c:v>260820597178</c:v>
                </c:pt>
                <c:pt idx="13">
                  <c:v>274461451701</c:v>
                </c:pt>
                <c:pt idx="14">
                  <c:v>267829221701</c:v>
                </c:pt>
                <c:pt idx="15">
                  <c:v>284001411701</c:v>
                </c:pt>
                <c:pt idx="16">
                  <c:v>281739831701</c:v>
                </c:pt>
                <c:pt idx="17">
                  <c:v>276596701701</c:v>
                </c:pt>
                <c:pt idx="18">
                  <c:v>258899511701</c:v>
                </c:pt>
                <c:pt idx="19">
                  <c:v>263610491701</c:v>
                </c:pt>
                <c:pt idx="20">
                  <c:v>300888931701</c:v>
                </c:pt>
                <c:pt idx="21">
                  <c:v>284811561701</c:v>
                </c:pt>
                <c:pt idx="22">
                  <c:v>300993431701</c:v>
                </c:pt>
                <c:pt idx="23">
                  <c:v>312091311701</c:v>
                </c:pt>
                <c:pt idx="24">
                  <c:v>309338971701</c:v>
                </c:pt>
                <c:pt idx="25">
                  <c:v>286870451701</c:v>
                </c:pt>
                <c:pt idx="26">
                  <c:v>256622351701</c:v>
                </c:pt>
                <c:pt idx="27">
                  <c:v>276503541701</c:v>
                </c:pt>
                <c:pt idx="28">
                  <c:v>278065911701</c:v>
                </c:pt>
                <c:pt idx="29">
                  <c:v>261907221701</c:v>
                </c:pt>
                <c:pt idx="30">
                  <c:v>234998391701</c:v>
                </c:pt>
                <c:pt idx="31">
                  <c:v>219392221701</c:v>
                </c:pt>
                <c:pt idx="32">
                  <c:v>206147623749</c:v>
                </c:pt>
                <c:pt idx="33">
                  <c:v>182046783749</c:v>
                </c:pt>
                <c:pt idx="34">
                  <c:v>172342763749</c:v>
                </c:pt>
                <c:pt idx="35">
                  <c:v>215219673749</c:v>
                </c:pt>
                <c:pt idx="36">
                  <c:v>205026453749</c:v>
                </c:pt>
                <c:pt idx="37">
                  <c:v>202436043749</c:v>
                </c:pt>
                <c:pt idx="38">
                  <c:v>190199213749</c:v>
                </c:pt>
                <c:pt idx="39">
                  <c:v>188239793749</c:v>
                </c:pt>
                <c:pt idx="40">
                  <c:v>177865263749</c:v>
                </c:pt>
                <c:pt idx="41">
                  <c:v>146393392033</c:v>
                </c:pt>
                <c:pt idx="42">
                  <c:v>146051452033</c:v>
                </c:pt>
                <c:pt idx="43">
                  <c:v>118227652033</c:v>
                </c:pt>
                <c:pt idx="44">
                  <c:v>119463852033</c:v>
                </c:pt>
                <c:pt idx="45">
                  <c:v>128268282033</c:v>
                </c:pt>
                <c:pt idx="46">
                  <c:v>132097962033</c:v>
                </c:pt>
                <c:pt idx="47">
                  <c:v>148573462033</c:v>
                </c:pt>
                <c:pt idx="48">
                  <c:v>146746372033</c:v>
                </c:pt>
                <c:pt idx="49">
                  <c:v>165728582033</c:v>
                </c:pt>
                <c:pt idx="50">
                  <c:v>209320542033</c:v>
                </c:pt>
                <c:pt idx="51">
                  <c:v>222640862033</c:v>
                </c:pt>
                <c:pt idx="52">
                  <c:v>209850762033</c:v>
                </c:pt>
                <c:pt idx="53">
                  <c:v>182542322033</c:v>
                </c:pt>
                <c:pt idx="54">
                  <c:v>169734912033</c:v>
                </c:pt>
                <c:pt idx="55">
                  <c:v>172919922033</c:v>
                </c:pt>
                <c:pt idx="56">
                  <c:v>159764662033</c:v>
                </c:pt>
                <c:pt idx="57">
                  <c:v>157610512033</c:v>
                </c:pt>
                <c:pt idx="58">
                  <c:v>157682742033</c:v>
                </c:pt>
                <c:pt idx="59">
                  <c:v>158263232033</c:v>
                </c:pt>
                <c:pt idx="60">
                  <c:v>163642132033</c:v>
                </c:pt>
                <c:pt idx="61">
                  <c:v>261553852033</c:v>
                </c:pt>
                <c:pt idx="62">
                  <c:v>266808882033</c:v>
                </c:pt>
                <c:pt idx="63">
                  <c:v>267887142033</c:v>
                </c:pt>
                <c:pt idx="64">
                  <c:v>133815182033</c:v>
                </c:pt>
                <c:pt idx="65">
                  <c:v>142028202033</c:v>
                </c:pt>
                <c:pt idx="66">
                  <c:v>165021002033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09-214D-B91F-CB55A5E77E2F}"/>
            </c:ext>
          </c:extLst>
        </c:ser>
        <c:ser>
          <c:idx val="4"/>
          <c:order val="4"/>
          <c:tx>
            <c:strRef>
              <c:f>GDNN!$AC$13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GDNN!$W$14:$X$80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GDNN!$AC$14:$AC$80</c:f>
              <c:numCache>
                <c:formatCode>#,##0</c:formatCode>
                <c:ptCount val="67"/>
                <c:pt idx="0">
                  <c:v>236447894275</c:v>
                </c:pt>
                <c:pt idx="1">
                  <c:v>239550764275</c:v>
                </c:pt>
                <c:pt idx="2">
                  <c:v>239563634275</c:v>
                </c:pt>
                <c:pt idx="3">
                  <c:v>238659824275</c:v>
                </c:pt>
                <c:pt idx="4">
                  <c:v>249942194275</c:v>
                </c:pt>
                <c:pt idx="5">
                  <c:v>250977954275</c:v>
                </c:pt>
                <c:pt idx="6">
                  <c:v>258125254275</c:v>
                </c:pt>
                <c:pt idx="7">
                  <c:v>257919214275</c:v>
                </c:pt>
                <c:pt idx="8">
                  <c:v>287016184275</c:v>
                </c:pt>
                <c:pt idx="9">
                  <c:v>284168544275</c:v>
                </c:pt>
                <c:pt idx="10">
                  <c:v>285298167831</c:v>
                </c:pt>
                <c:pt idx="11">
                  <c:v>260192567831</c:v>
                </c:pt>
                <c:pt idx="12">
                  <c:v>262597287831</c:v>
                </c:pt>
                <c:pt idx="13">
                  <c:v>265915790552</c:v>
                </c:pt>
                <c:pt idx="14">
                  <c:v>260123790552</c:v>
                </c:pt>
                <c:pt idx="15">
                  <c:v>266156730552</c:v>
                </c:pt>
                <c:pt idx="16">
                  <c:v>272124950552</c:v>
                </c:pt>
                <c:pt idx="17">
                  <c:v>273638030552</c:v>
                </c:pt>
                <c:pt idx="18">
                  <c:v>248836250552</c:v>
                </c:pt>
                <c:pt idx="19">
                  <c:v>255416350552</c:v>
                </c:pt>
                <c:pt idx="20">
                  <c:v>267310110552</c:v>
                </c:pt>
                <c:pt idx="21">
                  <c:v>297509340552</c:v>
                </c:pt>
                <c:pt idx="22">
                  <c:v>311941070552</c:v>
                </c:pt>
                <c:pt idx="23">
                  <c:v>309492070552</c:v>
                </c:pt>
                <c:pt idx="24">
                  <c:v>308454820552</c:v>
                </c:pt>
                <c:pt idx="25">
                  <c:v>284868240552</c:v>
                </c:pt>
                <c:pt idx="26">
                  <c:v>238153780552</c:v>
                </c:pt>
                <c:pt idx="27">
                  <c:v>241936710552</c:v>
                </c:pt>
                <c:pt idx="28">
                  <c:v>228295400552</c:v>
                </c:pt>
                <c:pt idx="29">
                  <c:v>224824750552</c:v>
                </c:pt>
                <c:pt idx="30">
                  <c:v>237778690552</c:v>
                </c:pt>
                <c:pt idx="31">
                  <c:v>242794470552</c:v>
                </c:pt>
                <c:pt idx="32">
                  <c:v>244496520552</c:v>
                </c:pt>
                <c:pt idx="33">
                  <c:v>236805980552</c:v>
                </c:pt>
                <c:pt idx="34">
                  <c:v>225407090552</c:v>
                </c:pt>
                <c:pt idx="35">
                  <c:v>226590590552</c:v>
                </c:pt>
                <c:pt idx="36">
                  <c:v>226271600552</c:v>
                </c:pt>
                <c:pt idx="37">
                  <c:v>224864960552</c:v>
                </c:pt>
                <c:pt idx="38">
                  <c:v>246392970552</c:v>
                </c:pt>
                <c:pt idx="39">
                  <c:v>246335140552</c:v>
                </c:pt>
                <c:pt idx="40">
                  <c:v>255356390552</c:v>
                </c:pt>
                <c:pt idx="41">
                  <c:v>223529874380</c:v>
                </c:pt>
                <c:pt idx="42">
                  <c:v>223380024380</c:v>
                </c:pt>
                <c:pt idx="43">
                  <c:v>222875924380</c:v>
                </c:pt>
                <c:pt idx="44">
                  <c:v>226106844380</c:v>
                </c:pt>
                <c:pt idx="45">
                  <c:v>226495794380</c:v>
                </c:pt>
                <c:pt idx="46">
                  <c:v>228531854380</c:v>
                </c:pt>
                <c:pt idx="47">
                  <c:v>233059934380</c:v>
                </c:pt>
                <c:pt idx="48">
                  <c:v>238655564380</c:v>
                </c:pt>
                <c:pt idx="49">
                  <c:v>241499904380</c:v>
                </c:pt>
                <c:pt idx="50">
                  <c:v>102925204380</c:v>
                </c:pt>
                <c:pt idx="51">
                  <c:v>137159024380</c:v>
                </c:pt>
                <c:pt idx="52">
                  <c:v>134235974380</c:v>
                </c:pt>
                <c:pt idx="53">
                  <c:v>102974014380</c:v>
                </c:pt>
                <c:pt idx="54">
                  <c:v>40115584380</c:v>
                </c:pt>
                <c:pt idx="55">
                  <c:v>54531484380</c:v>
                </c:pt>
                <c:pt idx="56">
                  <c:v>54784274380</c:v>
                </c:pt>
                <c:pt idx="57">
                  <c:v>58773584380</c:v>
                </c:pt>
                <c:pt idx="58">
                  <c:v>42491674380</c:v>
                </c:pt>
                <c:pt idx="59">
                  <c:v>52780994380</c:v>
                </c:pt>
                <c:pt idx="60">
                  <c:v>63050574380</c:v>
                </c:pt>
                <c:pt idx="61">
                  <c:v>45824704380</c:v>
                </c:pt>
                <c:pt idx="62">
                  <c:v>38672234380</c:v>
                </c:pt>
                <c:pt idx="63">
                  <c:v>45516204380</c:v>
                </c:pt>
                <c:pt idx="64">
                  <c:v>36464464380</c:v>
                </c:pt>
                <c:pt idx="65">
                  <c:v>45039094380</c:v>
                </c:pt>
                <c:pt idx="66">
                  <c:v>45206924380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09-214D-B91F-CB55A5E77E2F}"/>
            </c:ext>
          </c:extLst>
        </c:ser>
        <c:ser>
          <c:idx val="5"/>
          <c:order val="5"/>
          <c:tx>
            <c:strRef>
              <c:f>GDNN!$AD$13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GDNN!$W$14:$X$80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GDNN!$AD$14:$AD$80</c:f>
              <c:numCache>
                <c:formatCode>#,##0</c:formatCode>
                <c:ptCount val="67"/>
                <c:pt idx="0">
                  <c:v>164143038835</c:v>
                </c:pt>
                <c:pt idx="1">
                  <c:v>169619113885</c:v>
                </c:pt>
                <c:pt idx="2">
                  <c:v>145859276755</c:v>
                </c:pt>
                <c:pt idx="3">
                  <c:v>141236632840</c:v>
                </c:pt>
                <c:pt idx="4">
                  <c:v>136714169766</c:v>
                </c:pt>
                <c:pt idx="5">
                  <c:v>125162105438</c:v>
                </c:pt>
                <c:pt idx="6">
                  <c:v>124704922708</c:v>
                </c:pt>
                <c:pt idx="7">
                  <c:v>112466780502</c:v>
                </c:pt>
                <c:pt idx="8">
                  <c:v>104796742417</c:v>
                </c:pt>
                <c:pt idx="9">
                  <c:v>87115301206</c:v>
                </c:pt>
                <c:pt idx="10">
                  <c:v>76048762114</c:v>
                </c:pt>
                <c:pt idx="11">
                  <c:v>57968159720</c:v>
                </c:pt>
                <c:pt idx="12">
                  <c:v>52326948111</c:v>
                </c:pt>
                <c:pt idx="13">
                  <c:v>54471747520</c:v>
                </c:pt>
                <c:pt idx="14">
                  <c:v>48393456646</c:v>
                </c:pt>
                <c:pt idx="15">
                  <c:v>37299488234</c:v>
                </c:pt>
                <c:pt idx="16">
                  <c:v>21709730551</c:v>
                </c:pt>
                <c:pt idx="17">
                  <c:v>6956539598</c:v>
                </c:pt>
                <c:pt idx="18">
                  <c:v>1207481452</c:v>
                </c:pt>
                <c:pt idx="19">
                  <c:v>6862115298</c:v>
                </c:pt>
                <c:pt idx="20">
                  <c:v>13527134665</c:v>
                </c:pt>
                <c:pt idx="21">
                  <c:v>14661910319</c:v>
                </c:pt>
                <c:pt idx="22">
                  <c:v>14278421328</c:v>
                </c:pt>
                <c:pt idx="23">
                  <c:v>2455919044</c:v>
                </c:pt>
                <c:pt idx="24">
                  <c:v>-3267753151</c:v>
                </c:pt>
                <c:pt idx="25">
                  <c:v>-21715893296</c:v>
                </c:pt>
                <c:pt idx="26">
                  <c:v>-15938096235</c:v>
                </c:pt>
                <c:pt idx="27">
                  <c:v>-11049511556</c:v>
                </c:pt>
                <c:pt idx="28">
                  <c:v>-9992188745</c:v>
                </c:pt>
                <c:pt idx="29">
                  <c:v>-27238736737</c:v>
                </c:pt>
                <c:pt idx="30">
                  <c:v>-24969146244</c:v>
                </c:pt>
                <c:pt idx="31">
                  <c:v>-22034738874</c:v>
                </c:pt>
                <c:pt idx="32">
                  <c:v>-21776803362</c:v>
                </c:pt>
                <c:pt idx="33">
                  <c:v>-22339410109</c:v>
                </c:pt>
                <c:pt idx="34">
                  <c:v>-29947782420</c:v>
                </c:pt>
                <c:pt idx="35">
                  <c:v>-26273891452</c:v>
                </c:pt>
                <c:pt idx="36">
                  <c:v>-26368390649</c:v>
                </c:pt>
                <c:pt idx="37">
                  <c:v>-19666342229</c:v>
                </c:pt>
                <c:pt idx="38">
                  <c:v>-5975236110</c:v>
                </c:pt>
                <c:pt idx="39">
                  <c:v>-8214191553</c:v>
                </c:pt>
                <c:pt idx="40">
                  <c:v>-9172005938</c:v>
                </c:pt>
                <c:pt idx="41">
                  <c:v>-27919271076</c:v>
                </c:pt>
                <c:pt idx="42">
                  <c:v>-27547814908</c:v>
                </c:pt>
                <c:pt idx="43">
                  <c:v>-19569040866</c:v>
                </c:pt>
                <c:pt idx="44">
                  <c:v>-19597390554</c:v>
                </c:pt>
                <c:pt idx="45">
                  <c:v>-19223968703</c:v>
                </c:pt>
                <c:pt idx="46">
                  <c:v>-23582981463</c:v>
                </c:pt>
                <c:pt idx="47">
                  <c:v>-23593221230</c:v>
                </c:pt>
                <c:pt idx="48">
                  <c:v>-23439112257</c:v>
                </c:pt>
                <c:pt idx="49">
                  <c:v>-22560941148</c:v>
                </c:pt>
                <c:pt idx="50">
                  <c:v>-17502002222</c:v>
                </c:pt>
                <c:pt idx="51">
                  <c:v>-18375331044</c:v>
                </c:pt>
                <c:pt idx="52">
                  <c:v>-24745493585</c:v>
                </c:pt>
                <c:pt idx="53">
                  <c:v>-28784946570</c:v>
                </c:pt>
                <c:pt idx="54">
                  <c:v>-24511437222</c:v>
                </c:pt>
                <c:pt idx="55">
                  <c:v>-16950381488</c:v>
                </c:pt>
                <c:pt idx="56">
                  <c:v>-14809960892</c:v>
                </c:pt>
                <c:pt idx="57">
                  <c:v>-11817882478</c:v>
                </c:pt>
                <c:pt idx="58">
                  <c:v>-15975173455</c:v>
                </c:pt>
                <c:pt idx="59">
                  <c:v>-3424173748</c:v>
                </c:pt>
                <c:pt idx="60">
                  <c:v>-1054260099</c:v>
                </c:pt>
                <c:pt idx="61">
                  <c:v>11434467638</c:v>
                </c:pt>
                <c:pt idx="62">
                  <c:v>20759485824</c:v>
                </c:pt>
                <c:pt idx="63">
                  <c:v>16378347827</c:v>
                </c:pt>
                <c:pt idx="64">
                  <c:v>-3830705894</c:v>
                </c:pt>
                <c:pt idx="65">
                  <c:v>-13259336732</c:v>
                </c:pt>
                <c:pt idx="66">
                  <c:v>-13349974798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09-214D-B91F-CB55A5E77E2F}"/>
            </c:ext>
          </c:extLst>
        </c:ser>
        <c:ser>
          <c:idx val="6"/>
          <c:order val="6"/>
          <c:tx>
            <c:strRef>
              <c:f>GDNN!$AE$13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GDNN!$W$14:$X$80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GDNN!$AE$14:$AE$80</c:f>
              <c:numCache>
                <c:formatCode>#,##0</c:formatCode>
                <c:ptCount val="67"/>
                <c:pt idx="0">
                  <c:v>-72257654597</c:v>
                </c:pt>
                <c:pt idx="1">
                  <c:v>-72671764597</c:v>
                </c:pt>
                <c:pt idx="2">
                  <c:v>-72160924597</c:v>
                </c:pt>
                <c:pt idx="3">
                  <c:v>-72314584597</c:v>
                </c:pt>
                <c:pt idx="4">
                  <c:v>-64989174597</c:v>
                </c:pt>
                <c:pt idx="5">
                  <c:v>-60240574597</c:v>
                </c:pt>
                <c:pt idx="6">
                  <c:v>-59450714597</c:v>
                </c:pt>
                <c:pt idx="7">
                  <c:v>-60275534597</c:v>
                </c:pt>
                <c:pt idx="8">
                  <c:v>-55540494597</c:v>
                </c:pt>
                <c:pt idx="9">
                  <c:v>-56305434597</c:v>
                </c:pt>
                <c:pt idx="10">
                  <c:v>-52509257608</c:v>
                </c:pt>
                <c:pt idx="11">
                  <c:v>-57409917608</c:v>
                </c:pt>
                <c:pt idx="12">
                  <c:v>-54933147608</c:v>
                </c:pt>
                <c:pt idx="13">
                  <c:v>-47560157944</c:v>
                </c:pt>
                <c:pt idx="14">
                  <c:v>-44788707944</c:v>
                </c:pt>
                <c:pt idx="15">
                  <c:v>-35794777944</c:v>
                </c:pt>
                <c:pt idx="16">
                  <c:v>-36256367944</c:v>
                </c:pt>
                <c:pt idx="17">
                  <c:v>-30481247944</c:v>
                </c:pt>
                <c:pt idx="18">
                  <c:v>-39036687944</c:v>
                </c:pt>
                <c:pt idx="19">
                  <c:v>-36965297944</c:v>
                </c:pt>
                <c:pt idx="20">
                  <c:v>-27003327944</c:v>
                </c:pt>
                <c:pt idx="21">
                  <c:v>-20415007944</c:v>
                </c:pt>
                <c:pt idx="22">
                  <c:v>-12170847944</c:v>
                </c:pt>
                <c:pt idx="23">
                  <c:v>-10377527944</c:v>
                </c:pt>
                <c:pt idx="24">
                  <c:v>-8029447944</c:v>
                </c:pt>
                <c:pt idx="25">
                  <c:v>-18314197944</c:v>
                </c:pt>
                <c:pt idx="26">
                  <c:v>-46180657944</c:v>
                </c:pt>
                <c:pt idx="27">
                  <c:v>-35098217944</c:v>
                </c:pt>
                <c:pt idx="28">
                  <c:v>-39500337944</c:v>
                </c:pt>
                <c:pt idx="29">
                  <c:v>-35594017944</c:v>
                </c:pt>
                <c:pt idx="30">
                  <c:v>-27208027944</c:v>
                </c:pt>
                <c:pt idx="31">
                  <c:v>-28554117944</c:v>
                </c:pt>
                <c:pt idx="32">
                  <c:v>-26369577944</c:v>
                </c:pt>
                <c:pt idx="33">
                  <c:v>-29792087944</c:v>
                </c:pt>
                <c:pt idx="34">
                  <c:v>-27328497944</c:v>
                </c:pt>
                <c:pt idx="35">
                  <c:v>-29165587944</c:v>
                </c:pt>
                <c:pt idx="36">
                  <c:v>-28204717944</c:v>
                </c:pt>
                <c:pt idx="37">
                  <c:v>-32943567944</c:v>
                </c:pt>
                <c:pt idx="38">
                  <c:v>-28806337944</c:v>
                </c:pt>
                <c:pt idx="39">
                  <c:v>-26986587944</c:v>
                </c:pt>
                <c:pt idx="40">
                  <c:v>-23899037944</c:v>
                </c:pt>
                <c:pt idx="41">
                  <c:v>-26473557570</c:v>
                </c:pt>
                <c:pt idx="42">
                  <c:v>-21614377570</c:v>
                </c:pt>
                <c:pt idx="43">
                  <c:v>-21688717570</c:v>
                </c:pt>
                <c:pt idx="44">
                  <c:v>-18936087570</c:v>
                </c:pt>
                <c:pt idx="45">
                  <c:v>-24195467570</c:v>
                </c:pt>
                <c:pt idx="46">
                  <c:v>-23168867570</c:v>
                </c:pt>
                <c:pt idx="47">
                  <c:v>-23846437570</c:v>
                </c:pt>
                <c:pt idx="48">
                  <c:v>-23803867570</c:v>
                </c:pt>
                <c:pt idx="49">
                  <c:v>-14375457570</c:v>
                </c:pt>
                <c:pt idx="50">
                  <c:v>-9212277570</c:v>
                </c:pt>
                <c:pt idx="51">
                  <c:v>-6303757570</c:v>
                </c:pt>
                <c:pt idx="52">
                  <c:v>-13873007570</c:v>
                </c:pt>
                <c:pt idx="53">
                  <c:v>-20947567570</c:v>
                </c:pt>
                <c:pt idx="54">
                  <c:v>-23106247570</c:v>
                </c:pt>
                <c:pt idx="55">
                  <c:v>-16606277570</c:v>
                </c:pt>
                <c:pt idx="56">
                  <c:v>-28030197570</c:v>
                </c:pt>
                <c:pt idx="57">
                  <c:v>-18858517570</c:v>
                </c:pt>
                <c:pt idx="58">
                  <c:v>-13032277570</c:v>
                </c:pt>
                <c:pt idx="59">
                  <c:v>-11101117570</c:v>
                </c:pt>
                <c:pt idx="60">
                  <c:v>-31786667570</c:v>
                </c:pt>
                <c:pt idx="61">
                  <c:v>-45355477570</c:v>
                </c:pt>
                <c:pt idx="62">
                  <c:v>-43929387570</c:v>
                </c:pt>
                <c:pt idx="63">
                  <c:v>-45272917570</c:v>
                </c:pt>
                <c:pt idx="64">
                  <c:v>-49884527570</c:v>
                </c:pt>
                <c:pt idx="65">
                  <c:v>-47627717570</c:v>
                </c:pt>
                <c:pt idx="66">
                  <c:v>-35647267570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09-214D-B91F-CB55A5E77E2F}"/>
            </c:ext>
          </c:extLst>
        </c:ser>
        <c:ser>
          <c:idx val="7"/>
          <c:order val="7"/>
          <c:tx>
            <c:strRef>
              <c:f>GDNN!$AF$13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GDNN!$W$14:$X$80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GDNN!$AF$14:$AF$80</c:f>
              <c:numCache>
                <c:formatCode>#,##0</c:formatCode>
                <c:ptCount val="67"/>
                <c:pt idx="0">
                  <c:v>144616077532</c:v>
                </c:pt>
                <c:pt idx="1">
                  <c:v>153924957532</c:v>
                </c:pt>
                <c:pt idx="2">
                  <c:v>156022077532</c:v>
                </c:pt>
                <c:pt idx="3">
                  <c:v>156674867532</c:v>
                </c:pt>
                <c:pt idx="4">
                  <c:v>228665277532</c:v>
                </c:pt>
                <c:pt idx="5">
                  <c:v>247916437532</c:v>
                </c:pt>
                <c:pt idx="6">
                  <c:v>256140057532</c:v>
                </c:pt>
                <c:pt idx="7">
                  <c:v>258034397532</c:v>
                </c:pt>
                <c:pt idx="8">
                  <c:v>260701597532</c:v>
                </c:pt>
                <c:pt idx="9">
                  <c:v>272839487532</c:v>
                </c:pt>
                <c:pt idx="10">
                  <c:v>281157387532</c:v>
                </c:pt>
                <c:pt idx="11">
                  <c:v>282928337532</c:v>
                </c:pt>
                <c:pt idx="12">
                  <c:v>285293562033</c:v>
                </c:pt>
                <c:pt idx="13">
                  <c:v>286157935779</c:v>
                </c:pt>
                <c:pt idx="14">
                  <c:v>277640195779</c:v>
                </c:pt>
                <c:pt idx="15">
                  <c:v>307216595779</c:v>
                </c:pt>
                <c:pt idx="16">
                  <c:v>307678845779</c:v>
                </c:pt>
                <c:pt idx="17">
                  <c:v>306786755779</c:v>
                </c:pt>
                <c:pt idx="18">
                  <c:v>275186255779</c:v>
                </c:pt>
                <c:pt idx="19">
                  <c:v>274314025779</c:v>
                </c:pt>
                <c:pt idx="20">
                  <c:v>275673815779</c:v>
                </c:pt>
                <c:pt idx="21">
                  <c:v>279708915779</c:v>
                </c:pt>
                <c:pt idx="22">
                  <c:v>294371645779</c:v>
                </c:pt>
                <c:pt idx="23">
                  <c:v>307909175779</c:v>
                </c:pt>
                <c:pt idx="24">
                  <c:v>328096075779</c:v>
                </c:pt>
                <c:pt idx="25">
                  <c:v>328192485779</c:v>
                </c:pt>
                <c:pt idx="26">
                  <c:v>280275135779</c:v>
                </c:pt>
                <c:pt idx="27">
                  <c:v>268684325779</c:v>
                </c:pt>
                <c:pt idx="28">
                  <c:v>212810705779</c:v>
                </c:pt>
                <c:pt idx="29">
                  <c:v>245320835779</c:v>
                </c:pt>
                <c:pt idx="30">
                  <c:v>257204905779</c:v>
                </c:pt>
                <c:pt idx="31">
                  <c:v>264225595779</c:v>
                </c:pt>
                <c:pt idx="32">
                  <c:v>264562845779</c:v>
                </c:pt>
                <c:pt idx="33">
                  <c:v>229211555779</c:v>
                </c:pt>
                <c:pt idx="34">
                  <c:v>209086855779</c:v>
                </c:pt>
                <c:pt idx="35">
                  <c:v>208017395779</c:v>
                </c:pt>
                <c:pt idx="36">
                  <c:v>208868725779</c:v>
                </c:pt>
                <c:pt idx="37">
                  <c:v>210045415779</c:v>
                </c:pt>
                <c:pt idx="38">
                  <c:v>213018775779</c:v>
                </c:pt>
                <c:pt idx="39">
                  <c:v>211174995779</c:v>
                </c:pt>
                <c:pt idx="40">
                  <c:v>231302405779</c:v>
                </c:pt>
                <c:pt idx="41">
                  <c:v>231724325779</c:v>
                </c:pt>
                <c:pt idx="42">
                  <c:v>396445815779</c:v>
                </c:pt>
                <c:pt idx="43">
                  <c:v>338530105779</c:v>
                </c:pt>
                <c:pt idx="44">
                  <c:v>338020715779</c:v>
                </c:pt>
                <c:pt idx="45">
                  <c:v>349793625779</c:v>
                </c:pt>
                <c:pt idx="46">
                  <c:v>340959145779</c:v>
                </c:pt>
                <c:pt idx="47">
                  <c:v>363444435779</c:v>
                </c:pt>
                <c:pt idx="48">
                  <c:v>403499505779</c:v>
                </c:pt>
                <c:pt idx="49">
                  <c:v>394687915779</c:v>
                </c:pt>
                <c:pt idx="50">
                  <c:v>385495865779</c:v>
                </c:pt>
                <c:pt idx="51">
                  <c:v>336341895779</c:v>
                </c:pt>
                <c:pt idx="52">
                  <c:v>338752935779</c:v>
                </c:pt>
                <c:pt idx="53">
                  <c:v>484010995779</c:v>
                </c:pt>
                <c:pt idx="54">
                  <c:v>461890005779</c:v>
                </c:pt>
                <c:pt idx="55">
                  <c:v>472436695779</c:v>
                </c:pt>
                <c:pt idx="56">
                  <c:v>174392375779</c:v>
                </c:pt>
                <c:pt idx="57">
                  <c:v>290644285779</c:v>
                </c:pt>
                <c:pt idx="58">
                  <c:v>307538565779</c:v>
                </c:pt>
                <c:pt idx="59">
                  <c:v>285757055779</c:v>
                </c:pt>
                <c:pt idx="60">
                  <c:v>158211795779</c:v>
                </c:pt>
                <c:pt idx="61">
                  <c:v>119008605779</c:v>
                </c:pt>
                <c:pt idx="62">
                  <c:v>119505325779</c:v>
                </c:pt>
                <c:pt idx="63">
                  <c:v>91686185779</c:v>
                </c:pt>
                <c:pt idx="64">
                  <c:v>96963215779</c:v>
                </c:pt>
                <c:pt idx="65">
                  <c:v>238833865779</c:v>
                </c:pt>
                <c:pt idx="66">
                  <c:v>239792075779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09-214D-B91F-CB55A5E77E2F}"/>
            </c:ext>
          </c:extLst>
        </c:ser>
        <c:ser>
          <c:idx val="8"/>
          <c:order val="8"/>
          <c:tx>
            <c:strRef>
              <c:f>GDNN!$AG$13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GDNN!$W$14:$X$80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GDNN!$AG$14:$AG$80</c:f>
              <c:numCache>
                <c:formatCode>#,##0</c:formatCode>
                <c:ptCount val="67"/>
                <c:pt idx="0">
                  <c:v>-515514055825</c:v>
                </c:pt>
                <c:pt idx="1">
                  <c:v>-514902188378</c:v>
                </c:pt>
                <c:pt idx="2">
                  <c:v>-514744848382</c:v>
                </c:pt>
                <c:pt idx="3">
                  <c:v>-514591467886</c:v>
                </c:pt>
                <c:pt idx="4">
                  <c:v>-514385445234</c:v>
                </c:pt>
                <c:pt idx="5">
                  <c:v>-511238155390</c:v>
                </c:pt>
                <c:pt idx="6">
                  <c:v>-512600604973</c:v>
                </c:pt>
                <c:pt idx="7">
                  <c:v>-512901642835</c:v>
                </c:pt>
                <c:pt idx="8">
                  <c:v>-491001464986</c:v>
                </c:pt>
                <c:pt idx="9">
                  <c:v>-489971853630</c:v>
                </c:pt>
                <c:pt idx="10">
                  <c:v>-489237263656</c:v>
                </c:pt>
                <c:pt idx="11">
                  <c:v>-490600613188</c:v>
                </c:pt>
                <c:pt idx="12">
                  <c:v>-508333442310</c:v>
                </c:pt>
                <c:pt idx="13">
                  <c:v>-507555325752</c:v>
                </c:pt>
                <c:pt idx="14">
                  <c:v>-521719026178</c:v>
                </c:pt>
                <c:pt idx="15">
                  <c:v>-507097333011</c:v>
                </c:pt>
                <c:pt idx="16">
                  <c:v>-504451554353</c:v>
                </c:pt>
                <c:pt idx="17">
                  <c:v>-500710172931</c:v>
                </c:pt>
                <c:pt idx="18">
                  <c:v>-510359689141</c:v>
                </c:pt>
                <c:pt idx="19">
                  <c:v>-508729003345</c:v>
                </c:pt>
                <c:pt idx="20">
                  <c:v>-504010519169</c:v>
                </c:pt>
                <c:pt idx="21">
                  <c:v>-503111520776</c:v>
                </c:pt>
                <c:pt idx="22">
                  <c:v>-491403787469</c:v>
                </c:pt>
                <c:pt idx="23">
                  <c:v>-480552674656</c:v>
                </c:pt>
                <c:pt idx="24">
                  <c:v>-478329139277</c:v>
                </c:pt>
                <c:pt idx="25">
                  <c:v>-480056095576</c:v>
                </c:pt>
                <c:pt idx="26">
                  <c:v>-468166376596</c:v>
                </c:pt>
                <c:pt idx="27">
                  <c:v>-460465466435</c:v>
                </c:pt>
                <c:pt idx="28">
                  <c:v>-468582131933</c:v>
                </c:pt>
                <c:pt idx="29">
                  <c:v>-493233651524</c:v>
                </c:pt>
                <c:pt idx="30">
                  <c:v>-495884467766</c:v>
                </c:pt>
                <c:pt idx="31">
                  <c:v>-502744498273</c:v>
                </c:pt>
                <c:pt idx="32">
                  <c:v>-497273344800</c:v>
                </c:pt>
                <c:pt idx="33">
                  <c:v>-504783685125</c:v>
                </c:pt>
                <c:pt idx="34">
                  <c:v>-497426164328</c:v>
                </c:pt>
                <c:pt idx="35">
                  <c:v>-481541993908</c:v>
                </c:pt>
                <c:pt idx="36">
                  <c:v>-481478416701</c:v>
                </c:pt>
                <c:pt idx="37">
                  <c:v>-483268400329</c:v>
                </c:pt>
                <c:pt idx="38">
                  <c:v>-486205322203</c:v>
                </c:pt>
                <c:pt idx="39">
                  <c:v>-493847000184</c:v>
                </c:pt>
                <c:pt idx="40">
                  <c:v>-486252100017</c:v>
                </c:pt>
                <c:pt idx="41">
                  <c:v>-479131720817</c:v>
                </c:pt>
                <c:pt idx="42">
                  <c:v>-472173189960</c:v>
                </c:pt>
                <c:pt idx="43">
                  <c:v>-427130641031</c:v>
                </c:pt>
                <c:pt idx="44">
                  <c:v>-422504690578</c:v>
                </c:pt>
                <c:pt idx="45">
                  <c:v>-397478130812</c:v>
                </c:pt>
                <c:pt idx="46">
                  <c:v>-439392513939</c:v>
                </c:pt>
                <c:pt idx="47">
                  <c:v>-433383497377</c:v>
                </c:pt>
                <c:pt idx="48">
                  <c:v>-426067523745</c:v>
                </c:pt>
                <c:pt idx="49">
                  <c:v>-446614847872</c:v>
                </c:pt>
                <c:pt idx="50">
                  <c:v>-460365647148</c:v>
                </c:pt>
                <c:pt idx="51">
                  <c:v>-512540116223</c:v>
                </c:pt>
                <c:pt idx="52">
                  <c:v>-484830370923</c:v>
                </c:pt>
                <c:pt idx="53">
                  <c:v>-435585238640</c:v>
                </c:pt>
                <c:pt idx="54">
                  <c:v>-418892173218</c:v>
                </c:pt>
                <c:pt idx="55">
                  <c:v>-440658497387</c:v>
                </c:pt>
                <c:pt idx="56">
                  <c:v>-508605544864</c:v>
                </c:pt>
                <c:pt idx="57">
                  <c:v>-484524369124</c:v>
                </c:pt>
                <c:pt idx="58">
                  <c:v>-512017708049</c:v>
                </c:pt>
                <c:pt idx="59">
                  <c:v>-533324424314</c:v>
                </c:pt>
                <c:pt idx="60">
                  <c:v>-574596586439</c:v>
                </c:pt>
                <c:pt idx="61">
                  <c:v>-566066001667</c:v>
                </c:pt>
                <c:pt idx="62">
                  <c:v>-550627216237</c:v>
                </c:pt>
                <c:pt idx="63">
                  <c:v>-575921473610</c:v>
                </c:pt>
                <c:pt idx="64">
                  <c:v>-562674550672</c:v>
                </c:pt>
                <c:pt idx="65">
                  <c:v>-543961071088</c:v>
                </c:pt>
                <c:pt idx="66">
                  <c:v>-537431253340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09-214D-B91F-CB55A5E77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GDNN!$AK$13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GDNN!$AI$14:$AJ$80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GDNN!$AK$14:$AK$80</c:f>
              <c:numCache>
                <c:formatCode>#,##0</c:formatCode>
                <c:ptCount val="67"/>
                <c:pt idx="0">
                  <c:v>237299571444</c:v>
                </c:pt>
                <c:pt idx="1">
                  <c:v>272472801444</c:v>
                </c:pt>
                <c:pt idx="2">
                  <c:v>273427511444</c:v>
                </c:pt>
                <c:pt idx="3">
                  <c:v>256505341444</c:v>
                </c:pt>
                <c:pt idx="4">
                  <c:v>294504331444</c:v>
                </c:pt>
                <c:pt idx="5">
                  <c:v>297686561444</c:v>
                </c:pt>
                <c:pt idx="6">
                  <c:v>339673861444</c:v>
                </c:pt>
                <c:pt idx="7">
                  <c:v>420990431444</c:v>
                </c:pt>
                <c:pt idx="8">
                  <c:v>414408691444</c:v>
                </c:pt>
                <c:pt idx="9">
                  <c:v>443256021444</c:v>
                </c:pt>
                <c:pt idx="10">
                  <c:v>475986148431</c:v>
                </c:pt>
                <c:pt idx="11">
                  <c:v>514663478431</c:v>
                </c:pt>
                <c:pt idx="12">
                  <c:v>543770898431</c:v>
                </c:pt>
                <c:pt idx="13">
                  <c:v>580789448431</c:v>
                </c:pt>
                <c:pt idx="14">
                  <c:v>605930928431</c:v>
                </c:pt>
                <c:pt idx="15">
                  <c:v>610967018431</c:v>
                </c:pt>
                <c:pt idx="16">
                  <c:v>587958908431</c:v>
                </c:pt>
                <c:pt idx="17">
                  <c:v>568050418431</c:v>
                </c:pt>
                <c:pt idx="18">
                  <c:v>566303818431</c:v>
                </c:pt>
                <c:pt idx="19">
                  <c:v>514409978431</c:v>
                </c:pt>
                <c:pt idx="20">
                  <c:v>496542748431</c:v>
                </c:pt>
                <c:pt idx="21">
                  <c:v>427720578431</c:v>
                </c:pt>
                <c:pt idx="22">
                  <c:v>410437498431</c:v>
                </c:pt>
                <c:pt idx="23">
                  <c:v>461708658431</c:v>
                </c:pt>
                <c:pt idx="24">
                  <c:v>427983098431</c:v>
                </c:pt>
                <c:pt idx="25">
                  <c:v>413424238431</c:v>
                </c:pt>
                <c:pt idx="26">
                  <c:v>387358168431</c:v>
                </c:pt>
                <c:pt idx="27">
                  <c:v>386253388431</c:v>
                </c:pt>
                <c:pt idx="28">
                  <c:v>445552928431</c:v>
                </c:pt>
                <c:pt idx="29">
                  <c:v>522761898431</c:v>
                </c:pt>
                <c:pt idx="30">
                  <c:v>525637938431</c:v>
                </c:pt>
                <c:pt idx="31">
                  <c:v>522704438431</c:v>
                </c:pt>
                <c:pt idx="32">
                  <c:v>531192328431</c:v>
                </c:pt>
                <c:pt idx="33">
                  <c:v>541933828431</c:v>
                </c:pt>
                <c:pt idx="34">
                  <c:v>509519028431</c:v>
                </c:pt>
                <c:pt idx="35">
                  <c:v>490957428431</c:v>
                </c:pt>
                <c:pt idx="36">
                  <c:v>406867948431</c:v>
                </c:pt>
                <c:pt idx="37">
                  <c:v>403328128431</c:v>
                </c:pt>
                <c:pt idx="38">
                  <c:v>421666768431</c:v>
                </c:pt>
                <c:pt idx="39">
                  <c:v>424778968431</c:v>
                </c:pt>
                <c:pt idx="40">
                  <c:v>461632678431</c:v>
                </c:pt>
                <c:pt idx="41">
                  <c:v>493642358681</c:v>
                </c:pt>
                <c:pt idx="42">
                  <c:v>483114878681</c:v>
                </c:pt>
                <c:pt idx="43">
                  <c:v>460347698681</c:v>
                </c:pt>
                <c:pt idx="44">
                  <c:v>422660908681</c:v>
                </c:pt>
                <c:pt idx="45">
                  <c:v>343811708681</c:v>
                </c:pt>
                <c:pt idx="46">
                  <c:v>314786068681</c:v>
                </c:pt>
                <c:pt idx="47">
                  <c:v>334640328681</c:v>
                </c:pt>
                <c:pt idx="48">
                  <c:v>319406248681</c:v>
                </c:pt>
                <c:pt idx="49">
                  <c:v>332780998681</c:v>
                </c:pt>
                <c:pt idx="50">
                  <c:v>425676408681</c:v>
                </c:pt>
                <c:pt idx="51">
                  <c:v>476560408681</c:v>
                </c:pt>
                <c:pt idx="52">
                  <c:v>520149538681</c:v>
                </c:pt>
                <c:pt idx="53">
                  <c:v>526688048681</c:v>
                </c:pt>
                <c:pt idx="54">
                  <c:v>516356948681</c:v>
                </c:pt>
                <c:pt idx="55">
                  <c:v>507859358681</c:v>
                </c:pt>
                <c:pt idx="56">
                  <c:v>566096228681</c:v>
                </c:pt>
                <c:pt idx="57">
                  <c:v>594023028681</c:v>
                </c:pt>
                <c:pt idx="58">
                  <c:v>631298208681</c:v>
                </c:pt>
                <c:pt idx="59">
                  <c:v>656930478681</c:v>
                </c:pt>
                <c:pt idx="60">
                  <c:v>643582258681</c:v>
                </c:pt>
                <c:pt idx="61">
                  <c:v>683511728681</c:v>
                </c:pt>
                <c:pt idx="62">
                  <c:v>661313848681</c:v>
                </c:pt>
                <c:pt idx="63">
                  <c:v>667351148681</c:v>
                </c:pt>
                <c:pt idx="64">
                  <c:v>670188118681</c:v>
                </c:pt>
                <c:pt idx="65">
                  <c:v>692377528681</c:v>
                </c:pt>
                <c:pt idx="66">
                  <c:v>713387328681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7B40-BBC7-75A123973984}"/>
            </c:ext>
          </c:extLst>
        </c:ser>
        <c:ser>
          <c:idx val="1"/>
          <c:order val="1"/>
          <c:tx>
            <c:strRef>
              <c:f>GDNN!$AL$13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GDNN!$AI$14:$AJ$80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GDNN!$AL$14:$AL$80</c:f>
              <c:numCache>
                <c:formatCode>#,##0</c:formatCode>
                <c:ptCount val="67"/>
                <c:pt idx="0">
                  <c:v>370472114778</c:v>
                </c:pt>
                <c:pt idx="1">
                  <c:v>388523034778</c:v>
                </c:pt>
                <c:pt idx="2">
                  <c:v>365072684778</c:v>
                </c:pt>
                <c:pt idx="3">
                  <c:v>368928704778</c:v>
                </c:pt>
                <c:pt idx="4">
                  <c:v>399188404778</c:v>
                </c:pt>
                <c:pt idx="5">
                  <c:v>406356024778</c:v>
                </c:pt>
                <c:pt idx="6">
                  <c:v>407755934778</c:v>
                </c:pt>
                <c:pt idx="7">
                  <c:v>438956254778</c:v>
                </c:pt>
                <c:pt idx="8">
                  <c:v>435599964778</c:v>
                </c:pt>
                <c:pt idx="9">
                  <c:v>410724834778</c:v>
                </c:pt>
                <c:pt idx="10">
                  <c:v>354550928481</c:v>
                </c:pt>
                <c:pt idx="11">
                  <c:v>309117378481</c:v>
                </c:pt>
                <c:pt idx="12">
                  <c:v>361305138481</c:v>
                </c:pt>
                <c:pt idx="13">
                  <c:v>417108921720</c:v>
                </c:pt>
                <c:pt idx="14">
                  <c:v>447462511720</c:v>
                </c:pt>
                <c:pt idx="15">
                  <c:v>471331811720</c:v>
                </c:pt>
                <c:pt idx="16">
                  <c:v>501831001720</c:v>
                </c:pt>
                <c:pt idx="17">
                  <c:v>516044591720</c:v>
                </c:pt>
                <c:pt idx="18">
                  <c:v>543722121720</c:v>
                </c:pt>
                <c:pt idx="19">
                  <c:v>571063281720</c:v>
                </c:pt>
                <c:pt idx="20">
                  <c:v>582452441720</c:v>
                </c:pt>
                <c:pt idx="21">
                  <c:v>598839201720</c:v>
                </c:pt>
                <c:pt idx="22">
                  <c:v>598192971720</c:v>
                </c:pt>
                <c:pt idx="23">
                  <c:v>608656811720</c:v>
                </c:pt>
                <c:pt idx="24">
                  <c:v>626904071720</c:v>
                </c:pt>
                <c:pt idx="25">
                  <c:v>645920041720</c:v>
                </c:pt>
                <c:pt idx="26">
                  <c:v>608507621720</c:v>
                </c:pt>
                <c:pt idx="27">
                  <c:v>613311511720</c:v>
                </c:pt>
                <c:pt idx="28">
                  <c:v>643910671720</c:v>
                </c:pt>
                <c:pt idx="29">
                  <c:v>690094251720</c:v>
                </c:pt>
                <c:pt idx="30">
                  <c:v>735222891720</c:v>
                </c:pt>
                <c:pt idx="31">
                  <c:v>731070001720</c:v>
                </c:pt>
                <c:pt idx="32">
                  <c:v>719211091720</c:v>
                </c:pt>
                <c:pt idx="33">
                  <c:v>731155611720</c:v>
                </c:pt>
                <c:pt idx="34">
                  <c:v>749357821720</c:v>
                </c:pt>
                <c:pt idx="35">
                  <c:v>704408661720</c:v>
                </c:pt>
                <c:pt idx="36">
                  <c:v>655979841720</c:v>
                </c:pt>
                <c:pt idx="37">
                  <c:v>674402001720</c:v>
                </c:pt>
                <c:pt idx="38">
                  <c:v>957470571720</c:v>
                </c:pt>
                <c:pt idx="39">
                  <c:v>910371881720</c:v>
                </c:pt>
                <c:pt idx="40">
                  <c:v>1055645331720</c:v>
                </c:pt>
                <c:pt idx="41">
                  <c:v>873085111720</c:v>
                </c:pt>
                <c:pt idx="42">
                  <c:v>906139171720</c:v>
                </c:pt>
                <c:pt idx="43">
                  <c:v>952855821720</c:v>
                </c:pt>
                <c:pt idx="44">
                  <c:v>912088411720</c:v>
                </c:pt>
                <c:pt idx="45">
                  <c:v>870049151720</c:v>
                </c:pt>
                <c:pt idx="46">
                  <c:v>806201601720</c:v>
                </c:pt>
                <c:pt idx="47">
                  <c:v>704794721720</c:v>
                </c:pt>
                <c:pt idx="48">
                  <c:v>734430211720</c:v>
                </c:pt>
                <c:pt idx="49">
                  <c:v>671944591720</c:v>
                </c:pt>
                <c:pt idx="50">
                  <c:v>766296861720</c:v>
                </c:pt>
                <c:pt idx="51">
                  <c:v>805897231720</c:v>
                </c:pt>
                <c:pt idx="52">
                  <c:v>806993651720</c:v>
                </c:pt>
                <c:pt idx="53">
                  <c:v>755372381720</c:v>
                </c:pt>
                <c:pt idx="54">
                  <c:v>717021531720</c:v>
                </c:pt>
                <c:pt idx="55">
                  <c:v>716187771720</c:v>
                </c:pt>
                <c:pt idx="56">
                  <c:v>740212281720</c:v>
                </c:pt>
                <c:pt idx="57">
                  <c:v>700829381720</c:v>
                </c:pt>
                <c:pt idx="58">
                  <c:v>601556941720</c:v>
                </c:pt>
                <c:pt idx="59">
                  <c:v>575391681720</c:v>
                </c:pt>
                <c:pt idx="60">
                  <c:v>467992831720</c:v>
                </c:pt>
                <c:pt idx="61">
                  <c:v>467983041720</c:v>
                </c:pt>
                <c:pt idx="62">
                  <c:v>434178421720</c:v>
                </c:pt>
                <c:pt idx="63">
                  <c:v>521353141720</c:v>
                </c:pt>
                <c:pt idx="64">
                  <c:v>694565531720</c:v>
                </c:pt>
                <c:pt idx="65">
                  <c:v>679725391720</c:v>
                </c:pt>
                <c:pt idx="66">
                  <c:v>776075501720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7B40-BBC7-75A123973984}"/>
            </c:ext>
          </c:extLst>
        </c:ser>
        <c:ser>
          <c:idx val="2"/>
          <c:order val="2"/>
          <c:tx>
            <c:strRef>
              <c:f>GDNN!$AM$13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GDNN!$AI$14:$AJ$80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GDNN!$AM$14:$AM$80</c:f>
              <c:numCache>
                <c:formatCode>#,##0</c:formatCode>
                <c:ptCount val="67"/>
                <c:pt idx="0">
                  <c:v>-1314137691717</c:v>
                </c:pt>
                <c:pt idx="1">
                  <c:v>-978384841717</c:v>
                </c:pt>
                <c:pt idx="2">
                  <c:v>-513649031717</c:v>
                </c:pt>
                <c:pt idx="3">
                  <c:v>-404576961717</c:v>
                </c:pt>
                <c:pt idx="4">
                  <c:v>-352539081717</c:v>
                </c:pt>
                <c:pt idx="5">
                  <c:v>-351784421717</c:v>
                </c:pt>
                <c:pt idx="6">
                  <c:v>-355586881717</c:v>
                </c:pt>
                <c:pt idx="7">
                  <c:v>-343808231717</c:v>
                </c:pt>
                <c:pt idx="8">
                  <c:v>-278443921717</c:v>
                </c:pt>
                <c:pt idx="9">
                  <c:v>-241075541717</c:v>
                </c:pt>
                <c:pt idx="10">
                  <c:v>-168458911717</c:v>
                </c:pt>
                <c:pt idx="11">
                  <c:v>-28976731717</c:v>
                </c:pt>
                <c:pt idx="12">
                  <c:v>23751738283</c:v>
                </c:pt>
                <c:pt idx="13">
                  <c:v>132000833734</c:v>
                </c:pt>
                <c:pt idx="14">
                  <c:v>151043693734</c:v>
                </c:pt>
                <c:pt idx="15">
                  <c:v>175195403734</c:v>
                </c:pt>
                <c:pt idx="16">
                  <c:v>220308853734</c:v>
                </c:pt>
                <c:pt idx="17">
                  <c:v>226485473734</c:v>
                </c:pt>
                <c:pt idx="18">
                  <c:v>216133883734</c:v>
                </c:pt>
                <c:pt idx="19">
                  <c:v>233186243734</c:v>
                </c:pt>
                <c:pt idx="20">
                  <c:v>298371263734</c:v>
                </c:pt>
                <c:pt idx="21">
                  <c:v>356285733734</c:v>
                </c:pt>
                <c:pt idx="22">
                  <c:v>359759283734</c:v>
                </c:pt>
                <c:pt idx="23">
                  <c:v>345786843734</c:v>
                </c:pt>
                <c:pt idx="24">
                  <c:v>367857113734</c:v>
                </c:pt>
                <c:pt idx="25">
                  <c:v>336299583734</c:v>
                </c:pt>
                <c:pt idx="26">
                  <c:v>327564303734</c:v>
                </c:pt>
                <c:pt idx="27">
                  <c:v>363892303734</c:v>
                </c:pt>
                <c:pt idx="28">
                  <c:v>362331043734</c:v>
                </c:pt>
                <c:pt idx="29">
                  <c:v>572841213734</c:v>
                </c:pt>
                <c:pt idx="30">
                  <c:v>554381113734</c:v>
                </c:pt>
                <c:pt idx="31">
                  <c:v>554657353734</c:v>
                </c:pt>
                <c:pt idx="32">
                  <c:v>591692203734</c:v>
                </c:pt>
                <c:pt idx="33">
                  <c:v>579204013734</c:v>
                </c:pt>
                <c:pt idx="34">
                  <c:v>543907423734</c:v>
                </c:pt>
                <c:pt idx="35">
                  <c:v>479651013734</c:v>
                </c:pt>
                <c:pt idx="36">
                  <c:v>471387063734</c:v>
                </c:pt>
                <c:pt idx="37">
                  <c:v>467348473734</c:v>
                </c:pt>
                <c:pt idx="38">
                  <c:v>435054173734</c:v>
                </c:pt>
                <c:pt idx="39">
                  <c:v>477433563734</c:v>
                </c:pt>
                <c:pt idx="40">
                  <c:v>450117973734</c:v>
                </c:pt>
                <c:pt idx="41">
                  <c:v>491363793734</c:v>
                </c:pt>
                <c:pt idx="42">
                  <c:v>497447073734</c:v>
                </c:pt>
                <c:pt idx="43">
                  <c:v>496317723734</c:v>
                </c:pt>
                <c:pt idx="44">
                  <c:v>526330573734</c:v>
                </c:pt>
                <c:pt idx="45">
                  <c:v>507805173734</c:v>
                </c:pt>
                <c:pt idx="46">
                  <c:v>534637613734</c:v>
                </c:pt>
                <c:pt idx="47">
                  <c:v>531379813734</c:v>
                </c:pt>
                <c:pt idx="48">
                  <c:v>603724753734</c:v>
                </c:pt>
                <c:pt idx="49">
                  <c:v>621413133734</c:v>
                </c:pt>
                <c:pt idx="50">
                  <c:v>601763903734</c:v>
                </c:pt>
                <c:pt idx="51">
                  <c:v>621514173734</c:v>
                </c:pt>
                <c:pt idx="52">
                  <c:v>640715723734</c:v>
                </c:pt>
                <c:pt idx="53">
                  <c:v>619778763734</c:v>
                </c:pt>
                <c:pt idx="54">
                  <c:v>599653323734</c:v>
                </c:pt>
                <c:pt idx="55">
                  <c:v>651789393734</c:v>
                </c:pt>
                <c:pt idx="56">
                  <c:v>654585663734</c:v>
                </c:pt>
                <c:pt idx="57">
                  <c:v>583564853734</c:v>
                </c:pt>
                <c:pt idx="58">
                  <c:v>615444563734</c:v>
                </c:pt>
                <c:pt idx="59">
                  <c:v>563555933734</c:v>
                </c:pt>
                <c:pt idx="60">
                  <c:v>553929373734</c:v>
                </c:pt>
                <c:pt idx="61">
                  <c:v>565336213734</c:v>
                </c:pt>
                <c:pt idx="62">
                  <c:v>602400853734</c:v>
                </c:pt>
                <c:pt idx="63">
                  <c:v>618341873734</c:v>
                </c:pt>
                <c:pt idx="64">
                  <c:v>613795023734</c:v>
                </c:pt>
                <c:pt idx="65">
                  <c:v>584102533734</c:v>
                </c:pt>
                <c:pt idx="66">
                  <c:v>604044593734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4-7B40-BBC7-75A123973984}"/>
            </c:ext>
          </c:extLst>
        </c:ser>
        <c:ser>
          <c:idx val="3"/>
          <c:order val="3"/>
          <c:tx>
            <c:strRef>
              <c:f>GDNN!$AN$13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GDNN!$AI$14:$AJ$80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GDNN!$AN$14:$AN$80</c:f>
              <c:numCache>
                <c:formatCode>#,##0</c:formatCode>
                <c:ptCount val="67"/>
                <c:pt idx="0">
                  <c:v>-502318896875</c:v>
                </c:pt>
                <c:pt idx="1">
                  <c:v>-544662936875</c:v>
                </c:pt>
                <c:pt idx="2">
                  <c:v>-548886496875</c:v>
                </c:pt>
                <c:pt idx="3">
                  <c:v>-558385186875</c:v>
                </c:pt>
                <c:pt idx="4">
                  <c:v>-591315746875</c:v>
                </c:pt>
                <c:pt idx="5">
                  <c:v>-594768716875</c:v>
                </c:pt>
                <c:pt idx="6">
                  <c:v>-557000796875</c:v>
                </c:pt>
                <c:pt idx="7">
                  <c:v>-478390236875</c:v>
                </c:pt>
                <c:pt idx="8">
                  <c:v>-459582326875</c:v>
                </c:pt>
                <c:pt idx="9">
                  <c:v>-449119616875</c:v>
                </c:pt>
                <c:pt idx="10">
                  <c:v>-492957707238</c:v>
                </c:pt>
                <c:pt idx="11">
                  <c:v>-457085887238</c:v>
                </c:pt>
                <c:pt idx="12">
                  <c:v>-398037817238</c:v>
                </c:pt>
                <c:pt idx="13">
                  <c:v>-411954886173</c:v>
                </c:pt>
                <c:pt idx="14">
                  <c:v>-473435986173</c:v>
                </c:pt>
                <c:pt idx="15">
                  <c:v>-405975156173</c:v>
                </c:pt>
                <c:pt idx="16">
                  <c:v>-186643366173</c:v>
                </c:pt>
                <c:pt idx="17">
                  <c:v>-86084326173</c:v>
                </c:pt>
                <c:pt idx="18">
                  <c:v>-32519546173</c:v>
                </c:pt>
                <c:pt idx="19">
                  <c:v>-11308366173</c:v>
                </c:pt>
                <c:pt idx="20">
                  <c:v>-5733886173</c:v>
                </c:pt>
                <c:pt idx="21">
                  <c:v>-10433806173</c:v>
                </c:pt>
                <c:pt idx="22">
                  <c:v>-13870916173</c:v>
                </c:pt>
                <c:pt idx="23">
                  <c:v>-16592516173</c:v>
                </c:pt>
                <c:pt idx="24">
                  <c:v>-11355276173</c:v>
                </c:pt>
                <c:pt idx="25">
                  <c:v>-8130756173</c:v>
                </c:pt>
                <c:pt idx="26">
                  <c:v>-4610656173</c:v>
                </c:pt>
                <c:pt idx="27">
                  <c:v>-4610656173</c:v>
                </c:pt>
                <c:pt idx="28">
                  <c:v>-4610656173</c:v>
                </c:pt>
                <c:pt idx="29">
                  <c:v>-4610656173</c:v>
                </c:pt>
                <c:pt idx="30">
                  <c:v>-4610656173</c:v>
                </c:pt>
                <c:pt idx="31">
                  <c:v>-4610656173</c:v>
                </c:pt>
                <c:pt idx="32">
                  <c:v>-4610656173</c:v>
                </c:pt>
                <c:pt idx="33">
                  <c:v>-4610656173</c:v>
                </c:pt>
                <c:pt idx="34">
                  <c:v>-4610656173</c:v>
                </c:pt>
                <c:pt idx="35">
                  <c:v>-4610656173</c:v>
                </c:pt>
                <c:pt idx="36">
                  <c:v>-4610656173</c:v>
                </c:pt>
                <c:pt idx="37">
                  <c:v>-4610656173</c:v>
                </c:pt>
                <c:pt idx="38">
                  <c:v>-194306496173</c:v>
                </c:pt>
                <c:pt idx="39">
                  <c:v>-194306496173</c:v>
                </c:pt>
                <c:pt idx="40">
                  <c:v>-192305936173</c:v>
                </c:pt>
                <c:pt idx="41">
                  <c:v>-4303620</c:v>
                </c:pt>
                <c:pt idx="42">
                  <c:v>-2370753620</c:v>
                </c:pt>
                <c:pt idx="43">
                  <c:v>-2361353620</c:v>
                </c:pt>
                <c:pt idx="44">
                  <c:v>-2361353620</c:v>
                </c:pt>
                <c:pt idx="45">
                  <c:v>-116353620</c:v>
                </c:pt>
                <c:pt idx="46">
                  <c:v>-116353620</c:v>
                </c:pt>
                <c:pt idx="47">
                  <c:v>-116353620</c:v>
                </c:pt>
                <c:pt idx="48">
                  <c:v>-116353620</c:v>
                </c:pt>
                <c:pt idx="49">
                  <c:v>-116353620</c:v>
                </c:pt>
                <c:pt idx="50">
                  <c:v>-116353620</c:v>
                </c:pt>
                <c:pt idx="51">
                  <c:v>-116353620</c:v>
                </c:pt>
                <c:pt idx="52">
                  <c:v>-116353620</c:v>
                </c:pt>
                <c:pt idx="53">
                  <c:v>-116353620</c:v>
                </c:pt>
                <c:pt idx="54">
                  <c:v>-116353620</c:v>
                </c:pt>
                <c:pt idx="55">
                  <c:v>-116353620</c:v>
                </c:pt>
                <c:pt idx="56">
                  <c:v>-116353620</c:v>
                </c:pt>
                <c:pt idx="57">
                  <c:v>-42313620</c:v>
                </c:pt>
                <c:pt idx="58">
                  <c:v>-42313620</c:v>
                </c:pt>
                <c:pt idx="59">
                  <c:v>-42313620</c:v>
                </c:pt>
                <c:pt idx="60">
                  <c:v>-42313620</c:v>
                </c:pt>
                <c:pt idx="61">
                  <c:v>-42313620</c:v>
                </c:pt>
                <c:pt idx="62">
                  <c:v>-42313620</c:v>
                </c:pt>
                <c:pt idx="63">
                  <c:v>-42313620</c:v>
                </c:pt>
                <c:pt idx="64">
                  <c:v>-42313620</c:v>
                </c:pt>
                <c:pt idx="65">
                  <c:v>-42313620</c:v>
                </c:pt>
                <c:pt idx="66">
                  <c:v>-42313620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B4-7B40-BBC7-75A123973984}"/>
            </c:ext>
          </c:extLst>
        </c:ser>
        <c:ser>
          <c:idx val="4"/>
          <c:order val="4"/>
          <c:tx>
            <c:strRef>
              <c:f>GDNN!$AO$13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GDNN!$AI$14:$AJ$80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GDNN!$AO$14:$AO$80</c:f>
              <c:numCache>
                <c:formatCode>#,##0</c:formatCode>
                <c:ptCount val="67"/>
                <c:pt idx="0">
                  <c:v>-1124043403578</c:v>
                </c:pt>
                <c:pt idx="1">
                  <c:v>-1071783223578</c:v>
                </c:pt>
                <c:pt idx="2">
                  <c:v>-1057256443578</c:v>
                </c:pt>
                <c:pt idx="3">
                  <c:v>-1024803713578</c:v>
                </c:pt>
                <c:pt idx="4">
                  <c:v>-990672693578</c:v>
                </c:pt>
                <c:pt idx="5">
                  <c:v>-1012259133578</c:v>
                </c:pt>
                <c:pt idx="6">
                  <c:v>-969360303578</c:v>
                </c:pt>
                <c:pt idx="7">
                  <c:v>-892886233578</c:v>
                </c:pt>
                <c:pt idx="8">
                  <c:v>-802476023578</c:v>
                </c:pt>
                <c:pt idx="9">
                  <c:v>-757568103578</c:v>
                </c:pt>
                <c:pt idx="10">
                  <c:v>-722185323578</c:v>
                </c:pt>
                <c:pt idx="11">
                  <c:v>-703635933578</c:v>
                </c:pt>
                <c:pt idx="12">
                  <c:v>-603230793578</c:v>
                </c:pt>
                <c:pt idx="13">
                  <c:v>-529122252184</c:v>
                </c:pt>
                <c:pt idx="14">
                  <c:v>-473947022184</c:v>
                </c:pt>
                <c:pt idx="15">
                  <c:v>-453292872184</c:v>
                </c:pt>
                <c:pt idx="16">
                  <c:v>-417994092184</c:v>
                </c:pt>
                <c:pt idx="17">
                  <c:v>-402289562184</c:v>
                </c:pt>
                <c:pt idx="18">
                  <c:v>-378119192184</c:v>
                </c:pt>
                <c:pt idx="19">
                  <c:v>-355307182184</c:v>
                </c:pt>
                <c:pt idx="20">
                  <c:v>-316700772184</c:v>
                </c:pt>
                <c:pt idx="21">
                  <c:v>-297634232184</c:v>
                </c:pt>
                <c:pt idx="22">
                  <c:v>-282719572184</c:v>
                </c:pt>
                <c:pt idx="23">
                  <c:v>-322323172184</c:v>
                </c:pt>
                <c:pt idx="24">
                  <c:v>-331408682184</c:v>
                </c:pt>
                <c:pt idx="25">
                  <c:v>-359650062184</c:v>
                </c:pt>
                <c:pt idx="26">
                  <c:v>-368485792184</c:v>
                </c:pt>
                <c:pt idx="27">
                  <c:v>-354936252184</c:v>
                </c:pt>
                <c:pt idx="28">
                  <c:v>-385145342184</c:v>
                </c:pt>
                <c:pt idx="29">
                  <c:v>-355583662184</c:v>
                </c:pt>
                <c:pt idx="30">
                  <c:v>-370221112184</c:v>
                </c:pt>
                <c:pt idx="31">
                  <c:v>-382945402184</c:v>
                </c:pt>
                <c:pt idx="32">
                  <c:v>-337095658463</c:v>
                </c:pt>
                <c:pt idx="33">
                  <c:v>-352267048463</c:v>
                </c:pt>
                <c:pt idx="34">
                  <c:v>-378021608463</c:v>
                </c:pt>
                <c:pt idx="35">
                  <c:v>-424382118463</c:v>
                </c:pt>
                <c:pt idx="36">
                  <c:v>-450215308463</c:v>
                </c:pt>
                <c:pt idx="37">
                  <c:v>-472746988463</c:v>
                </c:pt>
                <c:pt idx="38">
                  <c:v>-456567118463</c:v>
                </c:pt>
                <c:pt idx="39">
                  <c:v>-431985158463</c:v>
                </c:pt>
                <c:pt idx="40">
                  <c:v>-486689188463</c:v>
                </c:pt>
                <c:pt idx="41">
                  <c:v>-517176038463</c:v>
                </c:pt>
                <c:pt idx="42">
                  <c:v>-500492098463</c:v>
                </c:pt>
                <c:pt idx="43">
                  <c:v>-594678678463</c:v>
                </c:pt>
                <c:pt idx="44">
                  <c:v>-583654018463</c:v>
                </c:pt>
                <c:pt idx="45">
                  <c:v>-565954058463</c:v>
                </c:pt>
                <c:pt idx="46">
                  <c:v>-555942248463</c:v>
                </c:pt>
                <c:pt idx="47">
                  <c:v>-519647058463</c:v>
                </c:pt>
                <c:pt idx="48">
                  <c:v>-440298348463</c:v>
                </c:pt>
                <c:pt idx="49">
                  <c:v>-309623888463</c:v>
                </c:pt>
                <c:pt idx="50">
                  <c:v>-224407008463</c:v>
                </c:pt>
                <c:pt idx="51">
                  <c:v>-183416958463</c:v>
                </c:pt>
                <c:pt idx="52">
                  <c:v>-188118078463</c:v>
                </c:pt>
                <c:pt idx="53">
                  <c:v>-170666388463</c:v>
                </c:pt>
                <c:pt idx="54">
                  <c:v>-121632578463</c:v>
                </c:pt>
                <c:pt idx="55">
                  <c:v>-15681098463</c:v>
                </c:pt>
                <c:pt idx="56">
                  <c:v>-14149598463</c:v>
                </c:pt>
                <c:pt idx="57">
                  <c:v>-12893538463</c:v>
                </c:pt>
                <c:pt idx="58">
                  <c:v>-13864568463</c:v>
                </c:pt>
                <c:pt idx="59">
                  <c:v>-8111638463</c:v>
                </c:pt>
                <c:pt idx="60">
                  <c:v>-3929808463</c:v>
                </c:pt>
                <c:pt idx="61">
                  <c:v>-5259308463</c:v>
                </c:pt>
                <c:pt idx="62">
                  <c:v>-43251678463</c:v>
                </c:pt>
                <c:pt idx="63">
                  <c:v>29701301537</c:v>
                </c:pt>
                <c:pt idx="64">
                  <c:v>128322901537</c:v>
                </c:pt>
                <c:pt idx="65">
                  <c:v>323920151537</c:v>
                </c:pt>
                <c:pt idx="66">
                  <c:v>440908221537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B4-7B40-BBC7-75A123973984}"/>
            </c:ext>
          </c:extLst>
        </c:ser>
        <c:ser>
          <c:idx val="5"/>
          <c:order val="5"/>
          <c:tx>
            <c:strRef>
              <c:f>GDNN!$AP$13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GDNN!$AI$14:$AJ$80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GDNN!$AP$14:$AP$80</c:f>
              <c:numCache>
                <c:formatCode>#,##0</c:formatCode>
                <c:ptCount val="67"/>
                <c:pt idx="0">
                  <c:v>-665443629319</c:v>
                </c:pt>
                <c:pt idx="1">
                  <c:v>-664302989319</c:v>
                </c:pt>
                <c:pt idx="2">
                  <c:v>-654031499319</c:v>
                </c:pt>
                <c:pt idx="3">
                  <c:v>-617050059319</c:v>
                </c:pt>
                <c:pt idx="4">
                  <c:v>-525528409319</c:v>
                </c:pt>
                <c:pt idx="5">
                  <c:v>-530552239319</c:v>
                </c:pt>
                <c:pt idx="6">
                  <c:v>-529270679319</c:v>
                </c:pt>
                <c:pt idx="7">
                  <c:v>-529393739319</c:v>
                </c:pt>
                <c:pt idx="8">
                  <c:v>-524422799319</c:v>
                </c:pt>
                <c:pt idx="9">
                  <c:v>-517959719319</c:v>
                </c:pt>
                <c:pt idx="10">
                  <c:v>-543679467826</c:v>
                </c:pt>
                <c:pt idx="11">
                  <c:v>-538495277826</c:v>
                </c:pt>
                <c:pt idx="12">
                  <c:v>-531997147826</c:v>
                </c:pt>
                <c:pt idx="13">
                  <c:v>-519908143437</c:v>
                </c:pt>
                <c:pt idx="14">
                  <c:v>-491726543437</c:v>
                </c:pt>
                <c:pt idx="15">
                  <c:v>-472446893437</c:v>
                </c:pt>
                <c:pt idx="16">
                  <c:v>-459433263437</c:v>
                </c:pt>
                <c:pt idx="17">
                  <c:v>-453992143437</c:v>
                </c:pt>
                <c:pt idx="18">
                  <c:v>-446229123437</c:v>
                </c:pt>
                <c:pt idx="19">
                  <c:v>-465099683437</c:v>
                </c:pt>
                <c:pt idx="20">
                  <c:v>-464200083437</c:v>
                </c:pt>
                <c:pt idx="21">
                  <c:v>-479603613437</c:v>
                </c:pt>
                <c:pt idx="22">
                  <c:v>-522190143437</c:v>
                </c:pt>
                <c:pt idx="23">
                  <c:v>-582695853437</c:v>
                </c:pt>
                <c:pt idx="24">
                  <c:v>-589061703437</c:v>
                </c:pt>
                <c:pt idx="25">
                  <c:v>-615497173437</c:v>
                </c:pt>
                <c:pt idx="26">
                  <c:v>-612420263437</c:v>
                </c:pt>
                <c:pt idx="27">
                  <c:v>-603472813437</c:v>
                </c:pt>
                <c:pt idx="28">
                  <c:v>-576455783437</c:v>
                </c:pt>
                <c:pt idx="29">
                  <c:v>-518671503437</c:v>
                </c:pt>
                <c:pt idx="30">
                  <c:v>-518701103437</c:v>
                </c:pt>
                <c:pt idx="31">
                  <c:v>-506453023437</c:v>
                </c:pt>
                <c:pt idx="32">
                  <c:v>-511755863437</c:v>
                </c:pt>
                <c:pt idx="33">
                  <c:v>-532055553437</c:v>
                </c:pt>
                <c:pt idx="34">
                  <c:v>-536857693437</c:v>
                </c:pt>
                <c:pt idx="35">
                  <c:v>-541840533437</c:v>
                </c:pt>
                <c:pt idx="36">
                  <c:v>-572005103437</c:v>
                </c:pt>
                <c:pt idx="37">
                  <c:v>-572595483437</c:v>
                </c:pt>
                <c:pt idx="38">
                  <c:v>-570900573437</c:v>
                </c:pt>
                <c:pt idx="39">
                  <c:v>-549171743437</c:v>
                </c:pt>
                <c:pt idx="40">
                  <c:v>-563889873437</c:v>
                </c:pt>
                <c:pt idx="41">
                  <c:v>-548660818046</c:v>
                </c:pt>
                <c:pt idx="42">
                  <c:v>-566629578046</c:v>
                </c:pt>
                <c:pt idx="43">
                  <c:v>-542825728046</c:v>
                </c:pt>
                <c:pt idx="44">
                  <c:v>-553167608046</c:v>
                </c:pt>
                <c:pt idx="45">
                  <c:v>-561578428046</c:v>
                </c:pt>
                <c:pt idx="46">
                  <c:v>-558805108046</c:v>
                </c:pt>
                <c:pt idx="47">
                  <c:v>-567417868046</c:v>
                </c:pt>
                <c:pt idx="48">
                  <c:v>-563268648046</c:v>
                </c:pt>
                <c:pt idx="49">
                  <c:v>-562444078046</c:v>
                </c:pt>
                <c:pt idx="50">
                  <c:v>-573379828046</c:v>
                </c:pt>
                <c:pt idx="51">
                  <c:v>-571940108046</c:v>
                </c:pt>
                <c:pt idx="52">
                  <c:v>-579080248046</c:v>
                </c:pt>
                <c:pt idx="53">
                  <c:v>-576960648046</c:v>
                </c:pt>
                <c:pt idx="54">
                  <c:v>-577954618046</c:v>
                </c:pt>
                <c:pt idx="55">
                  <c:v>-575465558046</c:v>
                </c:pt>
                <c:pt idx="56">
                  <c:v>-574778658046</c:v>
                </c:pt>
                <c:pt idx="57">
                  <c:v>-564229288046</c:v>
                </c:pt>
                <c:pt idx="58">
                  <c:v>-525561318046</c:v>
                </c:pt>
                <c:pt idx="59">
                  <c:v>-497390778046</c:v>
                </c:pt>
                <c:pt idx="60">
                  <c:v>-508426068046</c:v>
                </c:pt>
                <c:pt idx="61">
                  <c:v>-472327638046</c:v>
                </c:pt>
                <c:pt idx="62">
                  <c:v>-515282958046</c:v>
                </c:pt>
                <c:pt idx="63">
                  <c:v>-476595268046</c:v>
                </c:pt>
                <c:pt idx="64">
                  <c:v>-454214528046</c:v>
                </c:pt>
                <c:pt idx="65">
                  <c:v>-375398548046</c:v>
                </c:pt>
                <c:pt idx="66">
                  <c:v>-357108968046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B4-7B40-BBC7-75A123973984}"/>
            </c:ext>
          </c:extLst>
        </c:ser>
        <c:ser>
          <c:idx val="6"/>
          <c:order val="6"/>
          <c:tx>
            <c:strRef>
              <c:f>GDNN!$AQ$13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GDNN!$AI$14:$AJ$80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GDNN!$AQ$14:$AQ$80</c:f>
              <c:numCache>
                <c:formatCode>#,##0</c:formatCode>
                <c:ptCount val="67"/>
                <c:pt idx="0">
                  <c:v>197589012486</c:v>
                </c:pt>
                <c:pt idx="1">
                  <c:v>193640912486</c:v>
                </c:pt>
                <c:pt idx="2">
                  <c:v>182847172486</c:v>
                </c:pt>
                <c:pt idx="3">
                  <c:v>178200222486</c:v>
                </c:pt>
                <c:pt idx="4">
                  <c:v>291156062486</c:v>
                </c:pt>
                <c:pt idx="5">
                  <c:v>285535942486</c:v>
                </c:pt>
                <c:pt idx="6">
                  <c:v>275415312486</c:v>
                </c:pt>
                <c:pt idx="7">
                  <c:v>262669022486</c:v>
                </c:pt>
                <c:pt idx="8">
                  <c:v>244984912486</c:v>
                </c:pt>
                <c:pt idx="9">
                  <c:v>250983852486</c:v>
                </c:pt>
                <c:pt idx="10">
                  <c:v>339204377834</c:v>
                </c:pt>
                <c:pt idx="11">
                  <c:v>346538937834</c:v>
                </c:pt>
                <c:pt idx="12">
                  <c:v>388593907834</c:v>
                </c:pt>
                <c:pt idx="13">
                  <c:v>404994923654</c:v>
                </c:pt>
                <c:pt idx="14">
                  <c:v>388018243654</c:v>
                </c:pt>
                <c:pt idx="15">
                  <c:v>397424043654</c:v>
                </c:pt>
                <c:pt idx="16">
                  <c:v>398034593654</c:v>
                </c:pt>
                <c:pt idx="17">
                  <c:v>424312463654</c:v>
                </c:pt>
                <c:pt idx="18">
                  <c:v>424336393654</c:v>
                </c:pt>
                <c:pt idx="19">
                  <c:v>424216613654</c:v>
                </c:pt>
                <c:pt idx="20">
                  <c:v>424170933654</c:v>
                </c:pt>
                <c:pt idx="21">
                  <c:v>424170933654</c:v>
                </c:pt>
                <c:pt idx="22">
                  <c:v>423895863654</c:v>
                </c:pt>
                <c:pt idx="23">
                  <c:v>424237303654</c:v>
                </c:pt>
                <c:pt idx="24">
                  <c:v>424237303654</c:v>
                </c:pt>
                <c:pt idx="25">
                  <c:v>424660213654</c:v>
                </c:pt>
                <c:pt idx="26">
                  <c:v>424930493654</c:v>
                </c:pt>
                <c:pt idx="27">
                  <c:v>424930493654</c:v>
                </c:pt>
                <c:pt idx="28">
                  <c:v>424979213654</c:v>
                </c:pt>
                <c:pt idx="29">
                  <c:v>424979213654</c:v>
                </c:pt>
                <c:pt idx="30">
                  <c:v>424979213654</c:v>
                </c:pt>
                <c:pt idx="31">
                  <c:v>424977483654</c:v>
                </c:pt>
                <c:pt idx="32">
                  <c:v>-2773126346</c:v>
                </c:pt>
                <c:pt idx="33">
                  <c:v>-2773126346</c:v>
                </c:pt>
                <c:pt idx="34">
                  <c:v>-2771466346</c:v>
                </c:pt>
                <c:pt idx="35">
                  <c:v>-2771466346</c:v>
                </c:pt>
                <c:pt idx="36">
                  <c:v>-2772606346</c:v>
                </c:pt>
                <c:pt idx="37">
                  <c:v>-2772606346</c:v>
                </c:pt>
                <c:pt idx="38">
                  <c:v>-2774856346</c:v>
                </c:pt>
                <c:pt idx="39">
                  <c:v>-2773576346</c:v>
                </c:pt>
                <c:pt idx="40">
                  <c:v>-2771656346</c:v>
                </c:pt>
                <c:pt idx="41">
                  <c:v>-2769386346</c:v>
                </c:pt>
                <c:pt idx="42">
                  <c:v>-2812816346</c:v>
                </c:pt>
                <c:pt idx="43">
                  <c:v>-2812816346</c:v>
                </c:pt>
                <c:pt idx="44">
                  <c:v>-2826746346</c:v>
                </c:pt>
                <c:pt idx="45">
                  <c:v>-2783666346</c:v>
                </c:pt>
                <c:pt idx="46">
                  <c:v>-2779306346</c:v>
                </c:pt>
                <c:pt idx="47">
                  <c:v>-2765976346</c:v>
                </c:pt>
                <c:pt idx="48">
                  <c:v>-2751496346</c:v>
                </c:pt>
                <c:pt idx="49">
                  <c:v>-2865096346</c:v>
                </c:pt>
                <c:pt idx="50">
                  <c:v>-3019856346</c:v>
                </c:pt>
                <c:pt idx="51">
                  <c:v>-3015196346</c:v>
                </c:pt>
                <c:pt idx="52">
                  <c:v>-3005236346</c:v>
                </c:pt>
                <c:pt idx="53">
                  <c:v>-2804006346</c:v>
                </c:pt>
                <c:pt idx="54">
                  <c:v>-2804006346</c:v>
                </c:pt>
                <c:pt idx="55">
                  <c:v>-2888036346</c:v>
                </c:pt>
                <c:pt idx="56">
                  <c:v>-2853556346</c:v>
                </c:pt>
                <c:pt idx="57">
                  <c:v>-2759986346</c:v>
                </c:pt>
                <c:pt idx="58">
                  <c:v>-2569886346</c:v>
                </c:pt>
                <c:pt idx="59">
                  <c:v>-2397146346</c:v>
                </c:pt>
                <c:pt idx="60">
                  <c:v>-2185926346</c:v>
                </c:pt>
                <c:pt idx="61">
                  <c:v>-2707926346</c:v>
                </c:pt>
                <c:pt idx="62">
                  <c:v>-2666456346</c:v>
                </c:pt>
                <c:pt idx="63">
                  <c:v>-2663196346</c:v>
                </c:pt>
                <c:pt idx="64">
                  <c:v>-2184616346</c:v>
                </c:pt>
                <c:pt idx="65">
                  <c:v>-2157676346</c:v>
                </c:pt>
                <c:pt idx="66">
                  <c:v>-2153626346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B4-7B40-BBC7-75A123973984}"/>
            </c:ext>
          </c:extLst>
        </c:ser>
        <c:ser>
          <c:idx val="7"/>
          <c:order val="7"/>
          <c:tx>
            <c:strRef>
              <c:f>GDNN!$AR$13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GDNN!$AI$14:$AJ$80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GDNN!$AR$14:$AR$80</c:f>
              <c:numCache>
                <c:formatCode>#,##0</c:formatCode>
                <c:ptCount val="67"/>
                <c:pt idx="0">
                  <c:v>30967366</c:v>
                </c:pt>
                <c:pt idx="1">
                  <c:v>30967366</c:v>
                </c:pt>
                <c:pt idx="2">
                  <c:v>30967366</c:v>
                </c:pt>
                <c:pt idx="3">
                  <c:v>30967366</c:v>
                </c:pt>
                <c:pt idx="4">
                  <c:v>30967366</c:v>
                </c:pt>
                <c:pt idx="5">
                  <c:v>30967366</c:v>
                </c:pt>
                <c:pt idx="6">
                  <c:v>30967366</c:v>
                </c:pt>
                <c:pt idx="7">
                  <c:v>30967366</c:v>
                </c:pt>
                <c:pt idx="8">
                  <c:v>33447366</c:v>
                </c:pt>
                <c:pt idx="9">
                  <c:v>33447366</c:v>
                </c:pt>
                <c:pt idx="10">
                  <c:v>32037886</c:v>
                </c:pt>
                <c:pt idx="11">
                  <c:v>-1543192114</c:v>
                </c:pt>
                <c:pt idx="12">
                  <c:v>-1543192114</c:v>
                </c:pt>
                <c:pt idx="13">
                  <c:v>-1541803776</c:v>
                </c:pt>
                <c:pt idx="14">
                  <c:v>-123776</c:v>
                </c:pt>
                <c:pt idx="15">
                  <c:v>-123776</c:v>
                </c:pt>
                <c:pt idx="16">
                  <c:v>-123776</c:v>
                </c:pt>
                <c:pt idx="17">
                  <c:v>-123776</c:v>
                </c:pt>
                <c:pt idx="18">
                  <c:v>-123776</c:v>
                </c:pt>
                <c:pt idx="19">
                  <c:v>-123776</c:v>
                </c:pt>
                <c:pt idx="20">
                  <c:v>-123776</c:v>
                </c:pt>
                <c:pt idx="21">
                  <c:v>-123776</c:v>
                </c:pt>
                <c:pt idx="22">
                  <c:v>-123776</c:v>
                </c:pt>
                <c:pt idx="23">
                  <c:v>-123776</c:v>
                </c:pt>
                <c:pt idx="24">
                  <c:v>-123776</c:v>
                </c:pt>
                <c:pt idx="25">
                  <c:v>-123776</c:v>
                </c:pt>
                <c:pt idx="26">
                  <c:v>-123776</c:v>
                </c:pt>
                <c:pt idx="27">
                  <c:v>-283776</c:v>
                </c:pt>
                <c:pt idx="28">
                  <c:v>-283776</c:v>
                </c:pt>
                <c:pt idx="29">
                  <c:v>-283776</c:v>
                </c:pt>
                <c:pt idx="30">
                  <c:v>-113776</c:v>
                </c:pt>
                <c:pt idx="31" formatCode="General">
                  <c:v>-113776</c:v>
                </c:pt>
                <c:pt idx="32" formatCode="General">
                  <c:v>-113776</c:v>
                </c:pt>
                <c:pt idx="33" formatCode="General">
                  <c:v>-113776</c:v>
                </c:pt>
                <c:pt idx="34" formatCode="General">
                  <c:v>-113776</c:v>
                </c:pt>
                <c:pt idx="35" formatCode="General">
                  <c:v>-113776</c:v>
                </c:pt>
                <c:pt idx="36" formatCode="General">
                  <c:v>-113776</c:v>
                </c:pt>
                <c:pt idx="37" formatCode="General">
                  <c:v>-113776</c:v>
                </c:pt>
                <c:pt idx="38" formatCode="General">
                  <c:v>-2553776</c:v>
                </c:pt>
                <c:pt idx="39" formatCode="General">
                  <c:v>-2553776</c:v>
                </c:pt>
                <c:pt idx="40" formatCode="General">
                  <c:v>-2553776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B4-7B40-BBC7-75A123973984}"/>
            </c:ext>
          </c:extLst>
        </c:ser>
        <c:ser>
          <c:idx val="8"/>
          <c:order val="8"/>
          <c:tx>
            <c:strRef>
              <c:f>GDNN!$AS$13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GDNN!$AI$14:$AJ$80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GDNN!$AS$14:$AS$80</c:f>
              <c:numCache>
                <c:formatCode>#,##0</c:formatCode>
                <c:ptCount val="67"/>
                <c:pt idx="0">
                  <c:v>-7700191454</c:v>
                </c:pt>
                <c:pt idx="1">
                  <c:v>-12743091454</c:v>
                </c:pt>
                <c:pt idx="2">
                  <c:v>-19278371454</c:v>
                </c:pt>
                <c:pt idx="3">
                  <c:v>-21277791454</c:v>
                </c:pt>
                <c:pt idx="4">
                  <c:v>-16567041454</c:v>
                </c:pt>
                <c:pt idx="5">
                  <c:v>-9981381454</c:v>
                </c:pt>
                <c:pt idx="6">
                  <c:v>-8849341454</c:v>
                </c:pt>
                <c:pt idx="7">
                  <c:v>-10397961454</c:v>
                </c:pt>
                <c:pt idx="8">
                  <c:v>-17227931454</c:v>
                </c:pt>
                <c:pt idx="9">
                  <c:v>-28057181454</c:v>
                </c:pt>
                <c:pt idx="10">
                  <c:v>-32944501306</c:v>
                </c:pt>
                <c:pt idx="11">
                  <c:v>-31162051306</c:v>
                </c:pt>
                <c:pt idx="12">
                  <c:v>-26778631306</c:v>
                </c:pt>
                <c:pt idx="13">
                  <c:v>-19444421306</c:v>
                </c:pt>
                <c:pt idx="14">
                  <c:v>-14740881306</c:v>
                </c:pt>
                <c:pt idx="15">
                  <c:v>-8499331306</c:v>
                </c:pt>
                <c:pt idx="16">
                  <c:v>-8499331306</c:v>
                </c:pt>
                <c:pt idx="17">
                  <c:v>-9284961306</c:v>
                </c:pt>
                <c:pt idx="18">
                  <c:v>-9284961306</c:v>
                </c:pt>
                <c:pt idx="19">
                  <c:v>-9284961306</c:v>
                </c:pt>
                <c:pt idx="20">
                  <c:v>-8705201306</c:v>
                </c:pt>
                <c:pt idx="21">
                  <c:v>-8705201306</c:v>
                </c:pt>
                <c:pt idx="22">
                  <c:v>-8705201306</c:v>
                </c:pt>
                <c:pt idx="23">
                  <c:v>-8519521306</c:v>
                </c:pt>
                <c:pt idx="24">
                  <c:v>-8519521306</c:v>
                </c:pt>
                <c:pt idx="25">
                  <c:v>-8519521306</c:v>
                </c:pt>
                <c:pt idx="26">
                  <c:v>-8519521306</c:v>
                </c:pt>
                <c:pt idx="27">
                  <c:v>-8519521306</c:v>
                </c:pt>
                <c:pt idx="28">
                  <c:v>-8519521306</c:v>
                </c:pt>
                <c:pt idx="29">
                  <c:v>-8519521306</c:v>
                </c:pt>
                <c:pt idx="30">
                  <c:v>-8519521306</c:v>
                </c:pt>
                <c:pt idx="31">
                  <c:v>-8519521306</c:v>
                </c:pt>
                <c:pt idx="32">
                  <c:v>-8598036603</c:v>
                </c:pt>
                <c:pt idx="33">
                  <c:v>-8598036603</c:v>
                </c:pt>
                <c:pt idx="34">
                  <c:v>-8598036603</c:v>
                </c:pt>
                <c:pt idx="35">
                  <c:v>-8520176603</c:v>
                </c:pt>
                <c:pt idx="36">
                  <c:v>-8892266603</c:v>
                </c:pt>
                <c:pt idx="37">
                  <c:v>-8892266603</c:v>
                </c:pt>
                <c:pt idx="38">
                  <c:v>-8892416603</c:v>
                </c:pt>
                <c:pt idx="39">
                  <c:v>-8512426603</c:v>
                </c:pt>
                <c:pt idx="40">
                  <c:v>-8512426603</c:v>
                </c:pt>
                <c:pt idx="41">
                  <c:v>-8511213916</c:v>
                </c:pt>
                <c:pt idx="42">
                  <c:v>-8657313916</c:v>
                </c:pt>
                <c:pt idx="43">
                  <c:v>-9622733916</c:v>
                </c:pt>
                <c:pt idx="44">
                  <c:v>-21236983916</c:v>
                </c:pt>
                <c:pt idx="45">
                  <c:v>-21092683916</c:v>
                </c:pt>
                <c:pt idx="46">
                  <c:v>-19876783916</c:v>
                </c:pt>
                <c:pt idx="47">
                  <c:v>-9158943916</c:v>
                </c:pt>
                <c:pt idx="48">
                  <c:v>-9792103916</c:v>
                </c:pt>
                <c:pt idx="49">
                  <c:v>-9881913916</c:v>
                </c:pt>
                <c:pt idx="50">
                  <c:v>-7831213916</c:v>
                </c:pt>
                <c:pt idx="51">
                  <c:v>-7446133916</c:v>
                </c:pt>
                <c:pt idx="52">
                  <c:v>-6909293916</c:v>
                </c:pt>
                <c:pt idx="53">
                  <c:v>-7632523916</c:v>
                </c:pt>
                <c:pt idx="54">
                  <c:v>-7197823916</c:v>
                </c:pt>
                <c:pt idx="55">
                  <c:v>-6915653916</c:v>
                </c:pt>
                <c:pt idx="56">
                  <c:v>-4734953916</c:v>
                </c:pt>
                <c:pt idx="57">
                  <c:v>-5753933916</c:v>
                </c:pt>
                <c:pt idx="58">
                  <c:v>-5348783916</c:v>
                </c:pt>
                <c:pt idx="59">
                  <c:v>-4949293916</c:v>
                </c:pt>
                <c:pt idx="60">
                  <c:v>-3036443916</c:v>
                </c:pt>
                <c:pt idx="61">
                  <c:v>-5051493916</c:v>
                </c:pt>
                <c:pt idx="62">
                  <c:v>-5051493916</c:v>
                </c:pt>
                <c:pt idx="63">
                  <c:v>-5048823916</c:v>
                </c:pt>
                <c:pt idx="64">
                  <c:v>-2954813916</c:v>
                </c:pt>
                <c:pt idx="65">
                  <c:v>-4471313916</c:v>
                </c:pt>
                <c:pt idx="66">
                  <c:v>-7159803916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B4-7B40-BBC7-75A123973984}"/>
            </c:ext>
          </c:extLst>
        </c:ser>
        <c:ser>
          <c:idx val="9"/>
          <c:order val="9"/>
          <c:tx>
            <c:strRef>
              <c:f>GDNN!$AT$13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GDNN!$AI$14:$AJ$80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GDNN!$AT$14:$AT$80</c:f>
              <c:numCache>
                <c:formatCode>#,##0</c:formatCode>
                <c:ptCount val="67"/>
                <c:pt idx="0">
                  <c:v>795842323553</c:v>
                </c:pt>
                <c:pt idx="1">
                  <c:v>795899323553</c:v>
                </c:pt>
                <c:pt idx="2">
                  <c:v>796197053553</c:v>
                </c:pt>
                <c:pt idx="3">
                  <c:v>796273753553</c:v>
                </c:pt>
                <c:pt idx="4">
                  <c:v>799232143553</c:v>
                </c:pt>
                <c:pt idx="5">
                  <c:v>799636833553</c:v>
                </c:pt>
                <c:pt idx="6">
                  <c:v>798619423553</c:v>
                </c:pt>
                <c:pt idx="7">
                  <c:v>798883653553</c:v>
                </c:pt>
                <c:pt idx="8">
                  <c:v>797934643553</c:v>
                </c:pt>
                <c:pt idx="9">
                  <c:v>803682503553</c:v>
                </c:pt>
                <c:pt idx="10">
                  <c:v>801500285410</c:v>
                </c:pt>
                <c:pt idx="11">
                  <c:v>800589105410</c:v>
                </c:pt>
                <c:pt idx="12">
                  <c:v>804890965410</c:v>
                </c:pt>
                <c:pt idx="13">
                  <c:v>810507275410</c:v>
                </c:pt>
                <c:pt idx="14">
                  <c:v>816589165410</c:v>
                </c:pt>
                <c:pt idx="15">
                  <c:v>814420335410</c:v>
                </c:pt>
                <c:pt idx="16">
                  <c:v>819432295410</c:v>
                </c:pt>
                <c:pt idx="17">
                  <c:v>829889725410</c:v>
                </c:pt>
                <c:pt idx="18">
                  <c:v>823222945410</c:v>
                </c:pt>
                <c:pt idx="19">
                  <c:v>812073475410</c:v>
                </c:pt>
                <c:pt idx="20">
                  <c:v>815865615410</c:v>
                </c:pt>
                <c:pt idx="21">
                  <c:v>803085105410</c:v>
                </c:pt>
                <c:pt idx="22">
                  <c:v>809575985410</c:v>
                </c:pt>
                <c:pt idx="23">
                  <c:v>825167465410</c:v>
                </c:pt>
                <c:pt idx="24">
                  <c:v>820329495410</c:v>
                </c:pt>
                <c:pt idx="25">
                  <c:v>818348165410</c:v>
                </c:pt>
                <c:pt idx="26">
                  <c:v>806518035410</c:v>
                </c:pt>
                <c:pt idx="27">
                  <c:v>849108105410</c:v>
                </c:pt>
                <c:pt idx="28">
                  <c:v>885020075410</c:v>
                </c:pt>
                <c:pt idx="29">
                  <c:v>919329405410</c:v>
                </c:pt>
                <c:pt idx="30">
                  <c:v>920140115410</c:v>
                </c:pt>
                <c:pt idx="31">
                  <c:v>920433795410</c:v>
                </c:pt>
                <c:pt idx="32">
                  <c:v>921176825410</c:v>
                </c:pt>
                <c:pt idx="33">
                  <c:v>917588285410</c:v>
                </c:pt>
                <c:pt idx="34">
                  <c:v>917485645410</c:v>
                </c:pt>
                <c:pt idx="35">
                  <c:v>917499945410</c:v>
                </c:pt>
                <c:pt idx="36">
                  <c:v>917864195410</c:v>
                </c:pt>
                <c:pt idx="37">
                  <c:v>921553595410</c:v>
                </c:pt>
                <c:pt idx="38">
                  <c:v>921740865410</c:v>
                </c:pt>
                <c:pt idx="39">
                  <c:v>921740865410</c:v>
                </c:pt>
                <c:pt idx="40">
                  <c:v>921740865410</c:v>
                </c:pt>
                <c:pt idx="41">
                  <c:v>915656172565</c:v>
                </c:pt>
                <c:pt idx="42">
                  <c:v>915598062565</c:v>
                </c:pt>
                <c:pt idx="43">
                  <c:v>915586302565</c:v>
                </c:pt>
                <c:pt idx="44">
                  <c:v>917278102565</c:v>
                </c:pt>
                <c:pt idx="45">
                  <c:v>917337292565</c:v>
                </c:pt>
                <c:pt idx="46">
                  <c:v>915704072565</c:v>
                </c:pt>
                <c:pt idx="47">
                  <c:v>920028222565</c:v>
                </c:pt>
                <c:pt idx="48">
                  <c:v>919690422565</c:v>
                </c:pt>
                <c:pt idx="49">
                  <c:v>921264672565</c:v>
                </c:pt>
                <c:pt idx="50">
                  <c:v>921232782565</c:v>
                </c:pt>
                <c:pt idx="51">
                  <c:v>921570062565</c:v>
                </c:pt>
                <c:pt idx="52">
                  <c:v>919084172565</c:v>
                </c:pt>
                <c:pt idx="53">
                  <c:v>916945892565</c:v>
                </c:pt>
                <c:pt idx="54">
                  <c:v>903506182565</c:v>
                </c:pt>
                <c:pt idx="55">
                  <c:v>904185712565</c:v>
                </c:pt>
                <c:pt idx="56">
                  <c:v>898928512565</c:v>
                </c:pt>
                <c:pt idx="57">
                  <c:v>907723622565</c:v>
                </c:pt>
                <c:pt idx="58">
                  <c:v>900631002565</c:v>
                </c:pt>
                <c:pt idx="59">
                  <c:v>908710692565</c:v>
                </c:pt>
                <c:pt idx="60">
                  <c:v>896594592565</c:v>
                </c:pt>
                <c:pt idx="61">
                  <c:v>904311212565</c:v>
                </c:pt>
                <c:pt idx="62">
                  <c:v>869052722565</c:v>
                </c:pt>
                <c:pt idx="63">
                  <c:v>876829512565</c:v>
                </c:pt>
                <c:pt idx="64">
                  <c:v>874035532565</c:v>
                </c:pt>
                <c:pt idx="65">
                  <c:v>864121012565</c:v>
                </c:pt>
                <c:pt idx="66">
                  <c:v>887318732565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B4-7B40-BBC7-75A123973984}"/>
            </c:ext>
          </c:extLst>
        </c:ser>
        <c:ser>
          <c:idx val="10"/>
          <c:order val="10"/>
          <c:tx>
            <c:strRef>
              <c:f>GDNN!$AU$13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GDNN!$AI$14:$AJ$80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GDNN!$AU$14:$AU$80</c:f>
              <c:numCache>
                <c:formatCode>#,##0</c:formatCode>
                <c:ptCount val="67"/>
                <c:pt idx="0">
                  <c:v>-894388559866</c:v>
                </c:pt>
                <c:pt idx="1">
                  <c:v>-860827319866</c:v>
                </c:pt>
                <c:pt idx="2">
                  <c:v>-900699529866</c:v>
                </c:pt>
                <c:pt idx="3">
                  <c:v>-896547959866</c:v>
                </c:pt>
                <c:pt idx="4">
                  <c:v>-885745909866</c:v>
                </c:pt>
                <c:pt idx="5">
                  <c:v>-890929009866</c:v>
                </c:pt>
                <c:pt idx="6">
                  <c:v>-900476959866</c:v>
                </c:pt>
                <c:pt idx="7">
                  <c:v>-895451819866</c:v>
                </c:pt>
                <c:pt idx="8">
                  <c:v>-877450169866</c:v>
                </c:pt>
                <c:pt idx="9">
                  <c:v>-858386759866</c:v>
                </c:pt>
                <c:pt idx="10">
                  <c:v>-846213909866</c:v>
                </c:pt>
                <c:pt idx="11">
                  <c:v>-838328769866</c:v>
                </c:pt>
                <c:pt idx="12">
                  <c:v>-847660679866</c:v>
                </c:pt>
                <c:pt idx="13">
                  <c:v>-841054749866</c:v>
                </c:pt>
                <c:pt idx="14">
                  <c:v>-840225299866</c:v>
                </c:pt>
                <c:pt idx="15">
                  <c:v>-837880299866</c:v>
                </c:pt>
                <c:pt idx="16">
                  <c:v>-821493359866</c:v>
                </c:pt>
                <c:pt idx="17">
                  <c:v>-798917269866</c:v>
                </c:pt>
                <c:pt idx="18">
                  <c:v>-808965539866</c:v>
                </c:pt>
                <c:pt idx="19">
                  <c:v>-806786349866</c:v>
                </c:pt>
                <c:pt idx="20">
                  <c:v>-791024119866</c:v>
                </c:pt>
                <c:pt idx="21">
                  <c:v>-766096559866</c:v>
                </c:pt>
                <c:pt idx="22">
                  <c:v>-740385189866</c:v>
                </c:pt>
                <c:pt idx="23">
                  <c:v>-724671579866</c:v>
                </c:pt>
                <c:pt idx="24">
                  <c:v>-701296889866</c:v>
                </c:pt>
                <c:pt idx="25">
                  <c:v>-675968329866</c:v>
                </c:pt>
                <c:pt idx="26">
                  <c:v>-637204669866</c:v>
                </c:pt>
                <c:pt idx="27">
                  <c:v>-619684579866</c:v>
                </c:pt>
                <c:pt idx="28">
                  <c:v>-612834739866</c:v>
                </c:pt>
                <c:pt idx="29">
                  <c:v>-604642219866</c:v>
                </c:pt>
                <c:pt idx="30">
                  <c:v>-602928489866</c:v>
                </c:pt>
                <c:pt idx="31">
                  <c:v>-598944329866</c:v>
                </c:pt>
                <c:pt idx="32">
                  <c:v>-576153144702</c:v>
                </c:pt>
                <c:pt idx="33">
                  <c:v>-575209214702</c:v>
                </c:pt>
                <c:pt idx="34">
                  <c:v>-582517284702</c:v>
                </c:pt>
                <c:pt idx="35">
                  <c:v>-581747614702</c:v>
                </c:pt>
                <c:pt idx="36">
                  <c:v>-578941794702</c:v>
                </c:pt>
                <c:pt idx="37">
                  <c:v>-572455264702</c:v>
                </c:pt>
                <c:pt idx="38">
                  <c:v>-559257964702</c:v>
                </c:pt>
                <c:pt idx="39">
                  <c:v>-550164954702</c:v>
                </c:pt>
                <c:pt idx="40">
                  <c:v>-554009074702</c:v>
                </c:pt>
                <c:pt idx="41">
                  <c:v>-547888864702</c:v>
                </c:pt>
                <c:pt idx="42">
                  <c:v>-543891744702</c:v>
                </c:pt>
                <c:pt idx="43">
                  <c:v>-540073634702</c:v>
                </c:pt>
                <c:pt idx="44">
                  <c:v>-533425424702</c:v>
                </c:pt>
                <c:pt idx="45">
                  <c:v>-522883634702</c:v>
                </c:pt>
                <c:pt idx="46">
                  <c:v>-514196654702</c:v>
                </c:pt>
                <c:pt idx="47">
                  <c:v>-513914534702</c:v>
                </c:pt>
                <c:pt idx="48">
                  <c:v>-512225854702</c:v>
                </c:pt>
                <c:pt idx="49">
                  <c:v>-505071594702</c:v>
                </c:pt>
                <c:pt idx="50">
                  <c:v>-495363164702</c:v>
                </c:pt>
                <c:pt idx="51">
                  <c:v>-485048254702</c:v>
                </c:pt>
                <c:pt idx="52">
                  <c:v>-477958394702</c:v>
                </c:pt>
                <c:pt idx="53">
                  <c:v>-471668304702</c:v>
                </c:pt>
                <c:pt idx="54">
                  <c:v>-467577244702</c:v>
                </c:pt>
                <c:pt idx="55">
                  <c:v>-449100434702</c:v>
                </c:pt>
                <c:pt idx="56">
                  <c:v>-442279454702</c:v>
                </c:pt>
                <c:pt idx="57">
                  <c:v>-430427694702</c:v>
                </c:pt>
                <c:pt idx="58">
                  <c:v>-424032794702</c:v>
                </c:pt>
                <c:pt idx="59">
                  <c:v>-414413914702</c:v>
                </c:pt>
                <c:pt idx="60">
                  <c:v>-411705874702</c:v>
                </c:pt>
                <c:pt idx="61">
                  <c:v>-404985694702</c:v>
                </c:pt>
                <c:pt idx="62">
                  <c:v>-408779864702</c:v>
                </c:pt>
                <c:pt idx="63">
                  <c:v>-418312314702</c:v>
                </c:pt>
                <c:pt idx="64">
                  <c:v>-416825564702</c:v>
                </c:pt>
                <c:pt idx="65">
                  <c:v>-419224214702</c:v>
                </c:pt>
                <c:pt idx="66">
                  <c:v>-418129484702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B4-7B40-BBC7-75A123973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GDNN!$AZ$13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GDNN!$AW$14:$AX$80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GDNN!$AZ$14:$AZ$80</c:f>
              <c:numCache>
                <c:formatCode>#,##0</c:formatCode>
                <c:ptCount val="67"/>
                <c:pt idx="0">
                  <c:v>204980896530</c:v>
                </c:pt>
                <c:pt idx="1">
                  <c:v>199376536530</c:v>
                </c:pt>
                <c:pt idx="2">
                  <c:v>190719946530</c:v>
                </c:pt>
                <c:pt idx="3">
                  <c:v>189346556530</c:v>
                </c:pt>
                <c:pt idx="4">
                  <c:v>202978376530</c:v>
                </c:pt>
                <c:pt idx="5">
                  <c:v>203757546530</c:v>
                </c:pt>
                <c:pt idx="6">
                  <c:v>165564096530</c:v>
                </c:pt>
                <c:pt idx="7">
                  <c:v>146486586530</c:v>
                </c:pt>
                <c:pt idx="8">
                  <c:v>143892616530</c:v>
                </c:pt>
                <c:pt idx="9">
                  <c:v>110873696530</c:v>
                </c:pt>
                <c:pt idx="10">
                  <c:v>93718490402</c:v>
                </c:pt>
                <c:pt idx="11">
                  <c:v>15112180402</c:v>
                </c:pt>
                <c:pt idx="12">
                  <c:v>-355029598</c:v>
                </c:pt>
                <c:pt idx="13">
                  <c:v>-4904885450</c:v>
                </c:pt>
                <c:pt idx="14">
                  <c:v>-6995235450</c:v>
                </c:pt>
                <c:pt idx="15">
                  <c:v>-7871235450</c:v>
                </c:pt>
                <c:pt idx="16">
                  <c:v>-17841145450</c:v>
                </c:pt>
                <c:pt idx="17">
                  <c:v>-13430135450</c:v>
                </c:pt>
                <c:pt idx="18">
                  <c:v>-20421245450</c:v>
                </c:pt>
                <c:pt idx="19">
                  <c:v>-20380175450</c:v>
                </c:pt>
                <c:pt idx="20">
                  <c:v>-19381425450</c:v>
                </c:pt>
                <c:pt idx="21">
                  <c:v>-23705285450</c:v>
                </c:pt>
                <c:pt idx="22">
                  <c:v>-24049105450</c:v>
                </c:pt>
                <c:pt idx="23">
                  <c:v>-3256965450</c:v>
                </c:pt>
                <c:pt idx="24">
                  <c:v>-2932245450</c:v>
                </c:pt>
                <c:pt idx="25">
                  <c:v>7861834550</c:v>
                </c:pt>
                <c:pt idx="26">
                  <c:v>3515764550</c:v>
                </c:pt>
                <c:pt idx="27">
                  <c:v>-1976955450</c:v>
                </c:pt>
                <c:pt idx="28">
                  <c:v>3730204550</c:v>
                </c:pt>
                <c:pt idx="29">
                  <c:v>2689524550</c:v>
                </c:pt>
                <c:pt idx="30">
                  <c:v>25377714550</c:v>
                </c:pt>
                <c:pt idx="31">
                  <c:v>75415494550</c:v>
                </c:pt>
                <c:pt idx="32">
                  <c:v>243802164550</c:v>
                </c:pt>
                <c:pt idx="33">
                  <c:v>259158364550</c:v>
                </c:pt>
                <c:pt idx="34">
                  <c:v>270385154550</c:v>
                </c:pt>
                <c:pt idx="35">
                  <c:v>46163074550</c:v>
                </c:pt>
                <c:pt idx="36">
                  <c:v>55681914550</c:v>
                </c:pt>
                <c:pt idx="37">
                  <c:v>64363014550</c:v>
                </c:pt>
                <c:pt idx="38">
                  <c:v>97908834550</c:v>
                </c:pt>
                <c:pt idx="39">
                  <c:v>68500844550</c:v>
                </c:pt>
                <c:pt idx="40">
                  <c:v>116317544550</c:v>
                </c:pt>
                <c:pt idx="41">
                  <c:v>274763830000</c:v>
                </c:pt>
                <c:pt idx="42">
                  <c:v>268390700000</c:v>
                </c:pt>
                <c:pt idx="43">
                  <c:v>269867650000</c:v>
                </c:pt>
                <c:pt idx="44">
                  <c:v>32482810000</c:v>
                </c:pt>
                <c:pt idx="45">
                  <c:v>59580340000</c:v>
                </c:pt>
                <c:pt idx="46">
                  <c:v>83591610000</c:v>
                </c:pt>
                <c:pt idx="47">
                  <c:v>109269190000</c:v>
                </c:pt>
                <c:pt idx="48">
                  <c:v>123375330000</c:v>
                </c:pt>
                <c:pt idx="49">
                  <c:v>103215860000</c:v>
                </c:pt>
                <c:pt idx="50">
                  <c:v>118836220000</c:v>
                </c:pt>
                <c:pt idx="51">
                  <c:v>116368010000</c:v>
                </c:pt>
                <c:pt idx="52">
                  <c:v>116241330000</c:v>
                </c:pt>
                <c:pt idx="53">
                  <c:v>116474380000</c:v>
                </c:pt>
                <c:pt idx="54">
                  <c:v>116341160000</c:v>
                </c:pt>
                <c:pt idx="55">
                  <c:v>117353200000</c:v>
                </c:pt>
                <c:pt idx="56">
                  <c:v>113840860000</c:v>
                </c:pt>
                <c:pt idx="57">
                  <c:v>113414080000</c:v>
                </c:pt>
                <c:pt idx="58">
                  <c:v>111714240000</c:v>
                </c:pt>
                <c:pt idx="59">
                  <c:v>74511650000</c:v>
                </c:pt>
                <c:pt idx="60">
                  <c:v>63151340000</c:v>
                </c:pt>
                <c:pt idx="61">
                  <c:v>49278660000</c:v>
                </c:pt>
                <c:pt idx="62">
                  <c:v>26661080000</c:v>
                </c:pt>
                <c:pt idx="63">
                  <c:v>3328830000</c:v>
                </c:pt>
                <c:pt idx="64">
                  <c:v>703120000</c:v>
                </c:pt>
                <c:pt idx="65">
                  <c:v>4392970000</c:v>
                </c:pt>
                <c:pt idx="66">
                  <c:v>5592540000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2-7E4D-A9F7-503CA972B20D}"/>
            </c:ext>
          </c:extLst>
        </c:ser>
        <c:ser>
          <c:idx val="2"/>
          <c:order val="1"/>
          <c:tx>
            <c:strRef>
              <c:f>GDNN!$BA$13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GDNN!$AW$14:$AX$80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GDNN!$BA$14:$BA$80</c:f>
              <c:numCache>
                <c:formatCode>#,##0</c:formatCode>
                <c:ptCount val="67"/>
                <c:pt idx="0">
                  <c:v>222036264187</c:v>
                </c:pt>
                <c:pt idx="1">
                  <c:v>224929444187</c:v>
                </c:pt>
                <c:pt idx="2">
                  <c:v>223961304187</c:v>
                </c:pt>
                <c:pt idx="3">
                  <c:v>270933504187</c:v>
                </c:pt>
                <c:pt idx="4">
                  <c:v>285020864187</c:v>
                </c:pt>
                <c:pt idx="5">
                  <c:v>285868534187</c:v>
                </c:pt>
                <c:pt idx="6">
                  <c:v>245598664187</c:v>
                </c:pt>
                <c:pt idx="7">
                  <c:v>252361144187</c:v>
                </c:pt>
                <c:pt idx="8">
                  <c:v>264140084187</c:v>
                </c:pt>
                <c:pt idx="9">
                  <c:v>263744994187</c:v>
                </c:pt>
                <c:pt idx="10">
                  <c:v>249630642803</c:v>
                </c:pt>
                <c:pt idx="11">
                  <c:v>248194412803</c:v>
                </c:pt>
                <c:pt idx="12">
                  <c:v>248509946848</c:v>
                </c:pt>
                <c:pt idx="13">
                  <c:v>237210860133</c:v>
                </c:pt>
                <c:pt idx="14">
                  <c:v>252196420133</c:v>
                </c:pt>
                <c:pt idx="15">
                  <c:v>270974900133</c:v>
                </c:pt>
                <c:pt idx="16">
                  <c:v>301072450133</c:v>
                </c:pt>
                <c:pt idx="17">
                  <c:v>292690980133</c:v>
                </c:pt>
                <c:pt idx="18">
                  <c:v>251869890133</c:v>
                </c:pt>
                <c:pt idx="19">
                  <c:v>167514810133</c:v>
                </c:pt>
                <c:pt idx="20">
                  <c:v>174882720133</c:v>
                </c:pt>
                <c:pt idx="21">
                  <c:v>176836720133</c:v>
                </c:pt>
                <c:pt idx="22">
                  <c:v>186375850133</c:v>
                </c:pt>
                <c:pt idx="23">
                  <c:v>155010830133</c:v>
                </c:pt>
                <c:pt idx="24">
                  <c:v>181832410133</c:v>
                </c:pt>
                <c:pt idx="25">
                  <c:v>186860400133</c:v>
                </c:pt>
                <c:pt idx="26">
                  <c:v>205220230133</c:v>
                </c:pt>
                <c:pt idx="27">
                  <c:v>219504440133</c:v>
                </c:pt>
                <c:pt idx="28">
                  <c:v>182009600133</c:v>
                </c:pt>
                <c:pt idx="29">
                  <c:v>235868670133</c:v>
                </c:pt>
                <c:pt idx="30">
                  <c:v>296695830133</c:v>
                </c:pt>
                <c:pt idx="31">
                  <c:v>329818920133</c:v>
                </c:pt>
                <c:pt idx="32">
                  <c:v>388666090133</c:v>
                </c:pt>
                <c:pt idx="33">
                  <c:v>390736170133</c:v>
                </c:pt>
                <c:pt idx="34">
                  <c:v>400635820133</c:v>
                </c:pt>
                <c:pt idx="35">
                  <c:v>379533410133</c:v>
                </c:pt>
                <c:pt idx="36">
                  <c:v>306899950133</c:v>
                </c:pt>
                <c:pt idx="37">
                  <c:v>325191910133</c:v>
                </c:pt>
                <c:pt idx="38">
                  <c:v>378865580133</c:v>
                </c:pt>
                <c:pt idx="39">
                  <c:v>292153370133</c:v>
                </c:pt>
                <c:pt idx="40">
                  <c:v>311876210133</c:v>
                </c:pt>
                <c:pt idx="41">
                  <c:v>293485250133</c:v>
                </c:pt>
                <c:pt idx="42">
                  <c:v>322287650133</c:v>
                </c:pt>
                <c:pt idx="43">
                  <c:v>200945440133</c:v>
                </c:pt>
                <c:pt idx="44">
                  <c:v>139412430133</c:v>
                </c:pt>
                <c:pt idx="45">
                  <c:v>17229680133</c:v>
                </c:pt>
                <c:pt idx="46">
                  <c:v>2550133</c:v>
                </c:pt>
                <c:pt idx="47">
                  <c:v>34920930133</c:v>
                </c:pt>
                <c:pt idx="48">
                  <c:v>29431830133</c:v>
                </c:pt>
                <c:pt idx="49">
                  <c:v>-34221169867</c:v>
                </c:pt>
                <c:pt idx="50">
                  <c:v>-4297159867</c:v>
                </c:pt>
                <c:pt idx="51">
                  <c:v>14852120133</c:v>
                </c:pt>
                <c:pt idx="52">
                  <c:v>28095670133</c:v>
                </c:pt>
                <c:pt idx="53">
                  <c:v>26378530133</c:v>
                </c:pt>
                <c:pt idx="54">
                  <c:v>10716110133</c:v>
                </c:pt>
                <c:pt idx="55">
                  <c:v>11453960133</c:v>
                </c:pt>
                <c:pt idx="56">
                  <c:v>9001730133</c:v>
                </c:pt>
                <c:pt idx="57">
                  <c:v>6193290133</c:v>
                </c:pt>
                <c:pt idx="58">
                  <c:v>3125610133</c:v>
                </c:pt>
                <c:pt idx="59">
                  <c:v>-33345899867</c:v>
                </c:pt>
                <c:pt idx="60">
                  <c:v>-29454019867</c:v>
                </c:pt>
                <c:pt idx="61">
                  <c:v>-45049229867</c:v>
                </c:pt>
                <c:pt idx="62">
                  <c:v>-65230889867</c:v>
                </c:pt>
                <c:pt idx="63">
                  <c:v>-70678529867</c:v>
                </c:pt>
                <c:pt idx="64">
                  <c:v>-56848059867</c:v>
                </c:pt>
                <c:pt idx="65">
                  <c:v>-56106389867</c:v>
                </c:pt>
                <c:pt idx="66">
                  <c:v>-20422819867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2-7E4D-A9F7-503CA972B20D}"/>
            </c:ext>
          </c:extLst>
        </c:ser>
        <c:ser>
          <c:idx val="3"/>
          <c:order val="2"/>
          <c:tx>
            <c:strRef>
              <c:f>GDNN!$BB$13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GDNN!$AW$14:$AX$80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GDNN!$BB$14:$BB$80</c:f>
              <c:numCache>
                <c:formatCode>#,##0</c:formatCode>
                <c:ptCount val="67"/>
                <c:pt idx="0">
                  <c:v>4043151195</c:v>
                </c:pt>
                <c:pt idx="1">
                  <c:v>17076521195</c:v>
                </c:pt>
                <c:pt idx="2">
                  <c:v>17209061195</c:v>
                </c:pt>
                <c:pt idx="3">
                  <c:v>23588331195</c:v>
                </c:pt>
                <c:pt idx="4">
                  <c:v>45093561195</c:v>
                </c:pt>
                <c:pt idx="5">
                  <c:v>57418511195</c:v>
                </c:pt>
                <c:pt idx="6">
                  <c:v>53555551195</c:v>
                </c:pt>
                <c:pt idx="7">
                  <c:v>50631501195</c:v>
                </c:pt>
                <c:pt idx="8">
                  <c:v>59944711195</c:v>
                </c:pt>
                <c:pt idx="9">
                  <c:v>57200221195</c:v>
                </c:pt>
                <c:pt idx="10">
                  <c:v>26937519578</c:v>
                </c:pt>
                <c:pt idx="11">
                  <c:v>43383499578</c:v>
                </c:pt>
                <c:pt idx="12">
                  <c:v>28329019578</c:v>
                </c:pt>
                <c:pt idx="13">
                  <c:v>32989350358</c:v>
                </c:pt>
                <c:pt idx="14">
                  <c:v>28087920358</c:v>
                </c:pt>
                <c:pt idx="15">
                  <c:v>23071090358</c:v>
                </c:pt>
                <c:pt idx="16">
                  <c:v>48382830358</c:v>
                </c:pt>
                <c:pt idx="17">
                  <c:v>51418600358</c:v>
                </c:pt>
                <c:pt idx="18">
                  <c:v>27373440358</c:v>
                </c:pt>
                <c:pt idx="19">
                  <c:v>33400850358</c:v>
                </c:pt>
                <c:pt idx="20">
                  <c:v>40689620358</c:v>
                </c:pt>
                <c:pt idx="21">
                  <c:v>43558630358</c:v>
                </c:pt>
                <c:pt idx="22">
                  <c:v>48311000358</c:v>
                </c:pt>
                <c:pt idx="23">
                  <c:v>26193990358</c:v>
                </c:pt>
                <c:pt idx="24">
                  <c:v>55314320358</c:v>
                </c:pt>
                <c:pt idx="25">
                  <c:v>53631060358</c:v>
                </c:pt>
                <c:pt idx="26">
                  <c:v>64714330358</c:v>
                </c:pt>
                <c:pt idx="27">
                  <c:v>72335260358</c:v>
                </c:pt>
                <c:pt idx="28">
                  <c:v>57577320358</c:v>
                </c:pt>
                <c:pt idx="29">
                  <c:v>51504120358</c:v>
                </c:pt>
                <c:pt idx="30">
                  <c:v>52809400358</c:v>
                </c:pt>
                <c:pt idx="31">
                  <c:v>58624260358</c:v>
                </c:pt>
                <c:pt idx="32">
                  <c:v>80842630358</c:v>
                </c:pt>
                <c:pt idx="33">
                  <c:v>87461540358</c:v>
                </c:pt>
                <c:pt idx="34">
                  <c:v>76573920358</c:v>
                </c:pt>
                <c:pt idx="35">
                  <c:v>65237440358</c:v>
                </c:pt>
                <c:pt idx="36">
                  <c:v>18287390358</c:v>
                </c:pt>
                <c:pt idx="37">
                  <c:v>-10930429642</c:v>
                </c:pt>
                <c:pt idx="38">
                  <c:v>-69727569642</c:v>
                </c:pt>
                <c:pt idx="39">
                  <c:v>-94155559642</c:v>
                </c:pt>
                <c:pt idx="40">
                  <c:v>-106367689642</c:v>
                </c:pt>
                <c:pt idx="41">
                  <c:v>-101548903405</c:v>
                </c:pt>
                <c:pt idx="42">
                  <c:v>-101516893405</c:v>
                </c:pt>
                <c:pt idx="43">
                  <c:v>-82598653405</c:v>
                </c:pt>
                <c:pt idx="44">
                  <c:v>-70013873405</c:v>
                </c:pt>
                <c:pt idx="45">
                  <c:v>-70069693405</c:v>
                </c:pt>
                <c:pt idx="46">
                  <c:v>-107874173405</c:v>
                </c:pt>
                <c:pt idx="47">
                  <c:v>-113888913405</c:v>
                </c:pt>
                <c:pt idx="48">
                  <c:v>-109018153405</c:v>
                </c:pt>
                <c:pt idx="49">
                  <c:v>-137372703405</c:v>
                </c:pt>
                <c:pt idx="50">
                  <c:v>-132702173405</c:v>
                </c:pt>
                <c:pt idx="51">
                  <c:v>-107213243405</c:v>
                </c:pt>
                <c:pt idx="52">
                  <c:v>-112774963405</c:v>
                </c:pt>
                <c:pt idx="53">
                  <c:v>-116802253405</c:v>
                </c:pt>
                <c:pt idx="54">
                  <c:v>-78982253405</c:v>
                </c:pt>
                <c:pt idx="55">
                  <c:v>-50832593405</c:v>
                </c:pt>
                <c:pt idx="56">
                  <c:v>-36183533405</c:v>
                </c:pt>
                <c:pt idx="57">
                  <c:v>-45035163405</c:v>
                </c:pt>
                <c:pt idx="58">
                  <c:v>-37376693405</c:v>
                </c:pt>
                <c:pt idx="59">
                  <c:v>-52851343405</c:v>
                </c:pt>
                <c:pt idx="60">
                  <c:v>-45459003405</c:v>
                </c:pt>
                <c:pt idx="61">
                  <c:v>-66954323405</c:v>
                </c:pt>
                <c:pt idx="62">
                  <c:v>-68492073405</c:v>
                </c:pt>
                <c:pt idx="63">
                  <c:v>-52436383405</c:v>
                </c:pt>
                <c:pt idx="64">
                  <c:v>-32153623405</c:v>
                </c:pt>
                <c:pt idx="65">
                  <c:v>-41281203405</c:v>
                </c:pt>
                <c:pt idx="66">
                  <c:v>-21752013405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2-7E4D-A9F7-503CA972B20D}"/>
            </c:ext>
          </c:extLst>
        </c:ser>
        <c:ser>
          <c:idx val="4"/>
          <c:order val="3"/>
          <c:tx>
            <c:strRef>
              <c:f>GDNN!$BC$13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GDNN!$AW$14:$AX$80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GDNN!$BC$14:$BC$80</c:f>
              <c:numCache>
                <c:formatCode>#,##0</c:formatCode>
                <c:ptCount val="67"/>
                <c:pt idx="0">
                  <c:v>1057113975992</c:v>
                </c:pt>
                <c:pt idx="1">
                  <c:v>1034265575992</c:v>
                </c:pt>
                <c:pt idx="2">
                  <c:v>1063158055992</c:v>
                </c:pt>
                <c:pt idx="3">
                  <c:v>1059820675992</c:v>
                </c:pt>
                <c:pt idx="4">
                  <c:v>1044770105992</c:v>
                </c:pt>
                <c:pt idx="5">
                  <c:v>1004700835992</c:v>
                </c:pt>
                <c:pt idx="6">
                  <c:v>944031615992</c:v>
                </c:pt>
                <c:pt idx="7">
                  <c:v>948187525992</c:v>
                </c:pt>
                <c:pt idx="8">
                  <c:v>925148505992</c:v>
                </c:pt>
                <c:pt idx="9">
                  <c:v>886315945992</c:v>
                </c:pt>
                <c:pt idx="10">
                  <c:v>775256345992</c:v>
                </c:pt>
                <c:pt idx="11">
                  <c:v>767892645992</c:v>
                </c:pt>
                <c:pt idx="12">
                  <c:v>771600505992</c:v>
                </c:pt>
                <c:pt idx="13">
                  <c:v>772603475992</c:v>
                </c:pt>
                <c:pt idx="14">
                  <c:v>770600525992</c:v>
                </c:pt>
                <c:pt idx="15">
                  <c:v>749973915992</c:v>
                </c:pt>
                <c:pt idx="16">
                  <c:v>743197645992</c:v>
                </c:pt>
                <c:pt idx="17">
                  <c:v>739638645992</c:v>
                </c:pt>
                <c:pt idx="18">
                  <c:v>721761845992</c:v>
                </c:pt>
                <c:pt idx="19">
                  <c:v>730260175992</c:v>
                </c:pt>
                <c:pt idx="20">
                  <c:v>736524855992</c:v>
                </c:pt>
                <c:pt idx="21">
                  <c:v>753854855992</c:v>
                </c:pt>
                <c:pt idx="22">
                  <c:v>763511625992</c:v>
                </c:pt>
                <c:pt idx="23">
                  <c:v>738504345992</c:v>
                </c:pt>
                <c:pt idx="24">
                  <c:v>764249315992</c:v>
                </c:pt>
                <c:pt idx="25">
                  <c:v>786641275992</c:v>
                </c:pt>
                <c:pt idx="26">
                  <c:v>793716435992</c:v>
                </c:pt>
                <c:pt idx="27">
                  <c:v>804500755992</c:v>
                </c:pt>
                <c:pt idx="28">
                  <c:v>787110275992</c:v>
                </c:pt>
                <c:pt idx="29">
                  <c:v>782182285992</c:v>
                </c:pt>
                <c:pt idx="30">
                  <c:v>777073175992</c:v>
                </c:pt>
                <c:pt idx="31">
                  <c:v>784391015992</c:v>
                </c:pt>
                <c:pt idx="32">
                  <c:v>787211305992</c:v>
                </c:pt>
                <c:pt idx="33">
                  <c:v>770490955992</c:v>
                </c:pt>
                <c:pt idx="34">
                  <c:v>742414095992</c:v>
                </c:pt>
                <c:pt idx="35">
                  <c:v>698474655992</c:v>
                </c:pt>
                <c:pt idx="36">
                  <c:v>654831635992</c:v>
                </c:pt>
                <c:pt idx="37">
                  <c:v>600011635992</c:v>
                </c:pt>
                <c:pt idx="38">
                  <c:v>579251825992</c:v>
                </c:pt>
                <c:pt idx="39">
                  <c:v>550967125992</c:v>
                </c:pt>
                <c:pt idx="40">
                  <c:v>557208875992</c:v>
                </c:pt>
                <c:pt idx="41">
                  <c:v>565855245559</c:v>
                </c:pt>
                <c:pt idx="42">
                  <c:v>555681905559</c:v>
                </c:pt>
                <c:pt idx="43">
                  <c:v>565029035559</c:v>
                </c:pt>
                <c:pt idx="44">
                  <c:v>558282895559</c:v>
                </c:pt>
                <c:pt idx="45">
                  <c:v>561374985559</c:v>
                </c:pt>
                <c:pt idx="46">
                  <c:v>584987215559</c:v>
                </c:pt>
                <c:pt idx="47">
                  <c:v>594476495559</c:v>
                </c:pt>
                <c:pt idx="48">
                  <c:v>574733965559</c:v>
                </c:pt>
                <c:pt idx="49">
                  <c:v>563961225559</c:v>
                </c:pt>
                <c:pt idx="50">
                  <c:v>582971475559</c:v>
                </c:pt>
                <c:pt idx="51">
                  <c:v>562612875559</c:v>
                </c:pt>
                <c:pt idx="52">
                  <c:v>540695175559</c:v>
                </c:pt>
                <c:pt idx="53">
                  <c:v>511427355559</c:v>
                </c:pt>
                <c:pt idx="54">
                  <c:v>487299805559</c:v>
                </c:pt>
                <c:pt idx="55">
                  <c:v>495753585559</c:v>
                </c:pt>
                <c:pt idx="56">
                  <c:v>488581095559</c:v>
                </c:pt>
                <c:pt idx="57">
                  <c:v>403585185559</c:v>
                </c:pt>
                <c:pt idx="58">
                  <c:v>379057665559</c:v>
                </c:pt>
                <c:pt idx="59">
                  <c:v>304894885559</c:v>
                </c:pt>
                <c:pt idx="60">
                  <c:v>308988555559</c:v>
                </c:pt>
                <c:pt idx="61">
                  <c:v>252624505559</c:v>
                </c:pt>
                <c:pt idx="62">
                  <c:v>247827525559</c:v>
                </c:pt>
                <c:pt idx="63">
                  <c:v>233367225559</c:v>
                </c:pt>
                <c:pt idx="64">
                  <c:v>235666785559</c:v>
                </c:pt>
                <c:pt idx="65">
                  <c:v>224767745559</c:v>
                </c:pt>
                <c:pt idx="66">
                  <c:v>219633975559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2-7E4D-A9F7-503CA972B20D}"/>
            </c:ext>
          </c:extLst>
        </c:ser>
        <c:ser>
          <c:idx val="5"/>
          <c:order val="4"/>
          <c:tx>
            <c:strRef>
              <c:f>GDNN!$BD$13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GDNN!$AW$14:$AX$80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GDNN!$BD$14:$BD$80</c:f>
              <c:numCache>
                <c:formatCode>#,##0</c:formatCode>
                <c:ptCount val="67"/>
                <c:pt idx="0">
                  <c:v>441773337533</c:v>
                </c:pt>
                <c:pt idx="1">
                  <c:v>481866007533</c:v>
                </c:pt>
                <c:pt idx="2">
                  <c:v>508619057533</c:v>
                </c:pt>
                <c:pt idx="3">
                  <c:v>517734807533</c:v>
                </c:pt>
                <c:pt idx="4">
                  <c:v>561467567533</c:v>
                </c:pt>
                <c:pt idx="5">
                  <c:v>544004207533</c:v>
                </c:pt>
                <c:pt idx="6">
                  <c:v>553540067533</c:v>
                </c:pt>
                <c:pt idx="7">
                  <c:v>557513027533</c:v>
                </c:pt>
                <c:pt idx="8">
                  <c:v>544173217533</c:v>
                </c:pt>
                <c:pt idx="9">
                  <c:v>544664447533</c:v>
                </c:pt>
                <c:pt idx="10">
                  <c:v>540212897533</c:v>
                </c:pt>
                <c:pt idx="11">
                  <c:v>509134117533</c:v>
                </c:pt>
                <c:pt idx="12">
                  <c:v>519621747533</c:v>
                </c:pt>
                <c:pt idx="13">
                  <c:v>517608989635</c:v>
                </c:pt>
                <c:pt idx="14">
                  <c:v>497997989635</c:v>
                </c:pt>
                <c:pt idx="15">
                  <c:v>479991039635</c:v>
                </c:pt>
                <c:pt idx="16">
                  <c:v>473434179635</c:v>
                </c:pt>
                <c:pt idx="17">
                  <c:v>451759309635</c:v>
                </c:pt>
                <c:pt idx="18">
                  <c:v>456641809635</c:v>
                </c:pt>
                <c:pt idx="19">
                  <c:v>458642309635</c:v>
                </c:pt>
                <c:pt idx="20">
                  <c:v>454142349635</c:v>
                </c:pt>
                <c:pt idx="21">
                  <c:v>406187589635</c:v>
                </c:pt>
                <c:pt idx="22">
                  <c:v>377388339635</c:v>
                </c:pt>
                <c:pt idx="23">
                  <c:v>360219929635</c:v>
                </c:pt>
                <c:pt idx="24">
                  <c:v>327366779635</c:v>
                </c:pt>
                <c:pt idx="25">
                  <c:v>329022909635</c:v>
                </c:pt>
                <c:pt idx="26">
                  <c:v>308788709635</c:v>
                </c:pt>
                <c:pt idx="27">
                  <c:v>312376379635</c:v>
                </c:pt>
                <c:pt idx="28">
                  <c:v>272871259635</c:v>
                </c:pt>
                <c:pt idx="29">
                  <c:v>284753829635</c:v>
                </c:pt>
                <c:pt idx="30">
                  <c:v>291784579635</c:v>
                </c:pt>
                <c:pt idx="31">
                  <c:v>257269779635</c:v>
                </c:pt>
                <c:pt idx="32">
                  <c:v>248255229635</c:v>
                </c:pt>
                <c:pt idx="33">
                  <c:v>254287719635</c:v>
                </c:pt>
                <c:pt idx="34">
                  <c:v>253312239635</c:v>
                </c:pt>
                <c:pt idx="35">
                  <c:v>213202019635</c:v>
                </c:pt>
                <c:pt idx="36">
                  <c:v>201650249635</c:v>
                </c:pt>
                <c:pt idx="37">
                  <c:v>223407119635</c:v>
                </c:pt>
                <c:pt idx="38">
                  <c:v>235145219635</c:v>
                </c:pt>
                <c:pt idx="39">
                  <c:v>247849449635</c:v>
                </c:pt>
                <c:pt idx="40">
                  <c:v>252759469635</c:v>
                </c:pt>
                <c:pt idx="41">
                  <c:v>249118798849</c:v>
                </c:pt>
                <c:pt idx="42">
                  <c:v>236997698849</c:v>
                </c:pt>
                <c:pt idx="43">
                  <c:v>186830598849</c:v>
                </c:pt>
                <c:pt idx="44">
                  <c:v>210886848849</c:v>
                </c:pt>
                <c:pt idx="45">
                  <c:v>218066798849</c:v>
                </c:pt>
                <c:pt idx="46">
                  <c:v>242621148849</c:v>
                </c:pt>
                <c:pt idx="47">
                  <c:v>274479548849</c:v>
                </c:pt>
                <c:pt idx="48">
                  <c:v>276915548849</c:v>
                </c:pt>
                <c:pt idx="49">
                  <c:v>244439968849</c:v>
                </c:pt>
                <c:pt idx="50">
                  <c:v>260316748849</c:v>
                </c:pt>
                <c:pt idx="51">
                  <c:v>209987588849</c:v>
                </c:pt>
                <c:pt idx="52">
                  <c:v>187147378849</c:v>
                </c:pt>
                <c:pt idx="53">
                  <c:v>167931318849</c:v>
                </c:pt>
                <c:pt idx="54">
                  <c:v>120391118849</c:v>
                </c:pt>
                <c:pt idx="55">
                  <c:v>49317718849</c:v>
                </c:pt>
                <c:pt idx="56">
                  <c:v>28246188849</c:v>
                </c:pt>
                <c:pt idx="57">
                  <c:v>-3104751151</c:v>
                </c:pt>
                <c:pt idx="58">
                  <c:v>-32618711151</c:v>
                </c:pt>
                <c:pt idx="59">
                  <c:v>-92654551151</c:v>
                </c:pt>
                <c:pt idx="60">
                  <c:v>-64695971151</c:v>
                </c:pt>
                <c:pt idx="61">
                  <c:v>-112919451151</c:v>
                </c:pt>
                <c:pt idx="62">
                  <c:v>-120550501151</c:v>
                </c:pt>
                <c:pt idx="63">
                  <c:v>-131142861151</c:v>
                </c:pt>
                <c:pt idx="64">
                  <c:v>-119889421151</c:v>
                </c:pt>
                <c:pt idx="65">
                  <c:v>-115013141151</c:v>
                </c:pt>
                <c:pt idx="66">
                  <c:v>-113394601151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2-7E4D-A9F7-503CA972B20D}"/>
            </c:ext>
          </c:extLst>
        </c:ser>
        <c:ser>
          <c:idx val="6"/>
          <c:order val="5"/>
          <c:tx>
            <c:strRef>
              <c:f>GDNN!$BE$13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GDNN!$AW$14:$AX$80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GDNN!$BE$14:$BE$80</c:f>
              <c:numCache>
                <c:formatCode>#,##0</c:formatCode>
                <c:ptCount val="67"/>
                <c:pt idx="0">
                  <c:v>-86959864847</c:v>
                </c:pt>
                <c:pt idx="1">
                  <c:v>-80997164847</c:v>
                </c:pt>
                <c:pt idx="2">
                  <c:v>-81733384847</c:v>
                </c:pt>
                <c:pt idx="3">
                  <c:v>-70925264847</c:v>
                </c:pt>
                <c:pt idx="4">
                  <c:v>-69071604847</c:v>
                </c:pt>
                <c:pt idx="5">
                  <c:v>-66373814847</c:v>
                </c:pt>
                <c:pt idx="6">
                  <c:v>-63974474847</c:v>
                </c:pt>
                <c:pt idx="7">
                  <c:v>-49508304847</c:v>
                </c:pt>
                <c:pt idx="8">
                  <c:v>-38358764847</c:v>
                </c:pt>
                <c:pt idx="9">
                  <c:v>-37007964847</c:v>
                </c:pt>
                <c:pt idx="10">
                  <c:v>-31350294717</c:v>
                </c:pt>
                <c:pt idx="11">
                  <c:v>-26811754717</c:v>
                </c:pt>
                <c:pt idx="12">
                  <c:v>-37878714717</c:v>
                </c:pt>
                <c:pt idx="13">
                  <c:v>-4623594717</c:v>
                </c:pt>
                <c:pt idx="14">
                  <c:v>-35433114717</c:v>
                </c:pt>
                <c:pt idx="15">
                  <c:v>3982165283</c:v>
                </c:pt>
                <c:pt idx="16">
                  <c:v>-27937544717</c:v>
                </c:pt>
                <c:pt idx="17">
                  <c:v>-26300614717</c:v>
                </c:pt>
                <c:pt idx="18">
                  <c:v>-71104064717</c:v>
                </c:pt>
                <c:pt idx="19">
                  <c:v>-74128244717</c:v>
                </c:pt>
                <c:pt idx="20">
                  <c:v>-13108084717</c:v>
                </c:pt>
                <c:pt idx="21">
                  <c:v>46671275283</c:v>
                </c:pt>
                <c:pt idx="22">
                  <c:v>90605595283</c:v>
                </c:pt>
                <c:pt idx="23">
                  <c:v>52643205283</c:v>
                </c:pt>
                <c:pt idx="24">
                  <c:v>110568825283</c:v>
                </c:pt>
                <c:pt idx="25">
                  <c:v>139057325283</c:v>
                </c:pt>
                <c:pt idx="26">
                  <c:v>48274825283</c:v>
                </c:pt>
                <c:pt idx="27">
                  <c:v>51236045283</c:v>
                </c:pt>
                <c:pt idx="28">
                  <c:v>20523495283</c:v>
                </c:pt>
                <c:pt idx="29">
                  <c:v>49357165283</c:v>
                </c:pt>
                <c:pt idx="30">
                  <c:v>83760255283</c:v>
                </c:pt>
                <c:pt idx="31">
                  <c:v>70274795283</c:v>
                </c:pt>
                <c:pt idx="32">
                  <c:v>114948615283</c:v>
                </c:pt>
                <c:pt idx="33">
                  <c:v>128671515283</c:v>
                </c:pt>
                <c:pt idx="34">
                  <c:v>156273305283</c:v>
                </c:pt>
                <c:pt idx="35">
                  <c:v>199708165283</c:v>
                </c:pt>
                <c:pt idx="36">
                  <c:v>170121435283</c:v>
                </c:pt>
                <c:pt idx="37">
                  <c:v>201793555283</c:v>
                </c:pt>
                <c:pt idx="38">
                  <c:v>200941275283</c:v>
                </c:pt>
                <c:pt idx="39">
                  <c:v>35285685283</c:v>
                </c:pt>
                <c:pt idx="40">
                  <c:v>44669625283</c:v>
                </c:pt>
                <c:pt idx="41">
                  <c:v>74667750181</c:v>
                </c:pt>
                <c:pt idx="42">
                  <c:v>69341100181</c:v>
                </c:pt>
                <c:pt idx="43">
                  <c:v>58709480181</c:v>
                </c:pt>
                <c:pt idx="44">
                  <c:v>58337040181</c:v>
                </c:pt>
                <c:pt idx="45">
                  <c:v>136481580181</c:v>
                </c:pt>
                <c:pt idx="46">
                  <c:v>283362490181</c:v>
                </c:pt>
                <c:pt idx="47">
                  <c:v>290230230181</c:v>
                </c:pt>
                <c:pt idx="48">
                  <c:v>309744470181</c:v>
                </c:pt>
                <c:pt idx="49">
                  <c:v>177602250181</c:v>
                </c:pt>
                <c:pt idx="50">
                  <c:v>77901480181</c:v>
                </c:pt>
                <c:pt idx="51">
                  <c:v>87555630181</c:v>
                </c:pt>
                <c:pt idx="52">
                  <c:v>94223110181</c:v>
                </c:pt>
                <c:pt idx="53">
                  <c:v>96460520181</c:v>
                </c:pt>
                <c:pt idx="54">
                  <c:v>96877340181</c:v>
                </c:pt>
                <c:pt idx="55">
                  <c:v>102086780181</c:v>
                </c:pt>
                <c:pt idx="56">
                  <c:v>176783680181</c:v>
                </c:pt>
                <c:pt idx="57">
                  <c:v>179923150181</c:v>
                </c:pt>
                <c:pt idx="58">
                  <c:v>179752210181</c:v>
                </c:pt>
                <c:pt idx="59">
                  <c:v>75753000181</c:v>
                </c:pt>
                <c:pt idx="60">
                  <c:v>69030870181</c:v>
                </c:pt>
                <c:pt idx="61">
                  <c:v>52618980181</c:v>
                </c:pt>
                <c:pt idx="62">
                  <c:v>42863710181</c:v>
                </c:pt>
                <c:pt idx="63">
                  <c:v>-3528149819</c:v>
                </c:pt>
                <c:pt idx="64">
                  <c:v>-3315079819</c:v>
                </c:pt>
                <c:pt idx="65">
                  <c:v>-3549169819</c:v>
                </c:pt>
                <c:pt idx="66">
                  <c:v>-2730149819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2-7E4D-A9F7-503CA972B20D}"/>
            </c:ext>
          </c:extLst>
        </c:ser>
        <c:ser>
          <c:idx val="7"/>
          <c:order val="6"/>
          <c:tx>
            <c:strRef>
              <c:f>GDNN!$BF$13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GDNN!$AW$14:$AX$80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GDNN!$BF$14:$BF$80</c:f>
              <c:numCache>
                <c:formatCode>#,##0</c:formatCode>
                <c:ptCount val="67"/>
                <c:pt idx="0">
                  <c:v>-64668877314</c:v>
                </c:pt>
                <c:pt idx="1">
                  <c:v>-63860760164</c:v>
                </c:pt>
                <c:pt idx="2">
                  <c:v>-63552181372</c:v>
                </c:pt>
                <c:pt idx="3">
                  <c:v>-53401758116</c:v>
                </c:pt>
                <c:pt idx="4">
                  <c:v>-53966550316</c:v>
                </c:pt>
                <c:pt idx="5">
                  <c:v>-52330170207</c:v>
                </c:pt>
                <c:pt idx="6">
                  <c:v>-63019716002</c:v>
                </c:pt>
                <c:pt idx="7">
                  <c:v>-63074998621</c:v>
                </c:pt>
                <c:pt idx="8">
                  <c:v>-46462626422</c:v>
                </c:pt>
                <c:pt idx="9">
                  <c:v>-41295066199</c:v>
                </c:pt>
                <c:pt idx="10">
                  <c:v>-37232516057</c:v>
                </c:pt>
                <c:pt idx="11">
                  <c:v>-50770784288</c:v>
                </c:pt>
                <c:pt idx="12">
                  <c:v>-50300522081</c:v>
                </c:pt>
                <c:pt idx="13">
                  <c:v>-54616343076</c:v>
                </c:pt>
                <c:pt idx="14">
                  <c:v>-58545923423</c:v>
                </c:pt>
                <c:pt idx="15">
                  <c:v>-57715106472</c:v>
                </c:pt>
                <c:pt idx="16">
                  <c:v>-50498381976</c:v>
                </c:pt>
                <c:pt idx="17">
                  <c:v>-49224280011</c:v>
                </c:pt>
                <c:pt idx="18">
                  <c:v>-45117160136</c:v>
                </c:pt>
                <c:pt idx="19">
                  <c:v>-50839454263</c:v>
                </c:pt>
                <c:pt idx="20">
                  <c:v>-41563574096</c:v>
                </c:pt>
                <c:pt idx="21">
                  <c:v>-38295742829</c:v>
                </c:pt>
                <c:pt idx="22">
                  <c:v>-32883246015</c:v>
                </c:pt>
                <c:pt idx="23">
                  <c:v>-34165298078</c:v>
                </c:pt>
                <c:pt idx="24">
                  <c:v>-31709575463</c:v>
                </c:pt>
                <c:pt idx="25">
                  <c:v>-28721904956</c:v>
                </c:pt>
                <c:pt idx="26">
                  <c:v>-38359045947</c:v>
                </c:pt>
                <c:pt idx="27">
                  <c:v>-39207199112</c:v>
                </c:pt>
                <c:pt idx="28">
                  <c:v>-50463390970</c:v>
                </c:pt>
                <c:pt idx="29">
                  <c:v>-53827220052</c:v>
                </c:pt>
                <c:pt idx="30">
                  <c:v>-53838492434</c:v>
                </c:pt>
                <c:pt idx="31">
                  <c:v>-49969739918</c:v>
                </c:pt>
                <c:pt idx="32">
                  <c:v>-50447727004</c:v>
                </c:pt>
                <c:pt idx="33">
                  <c:v>-53811205569</c:v>
                </c:pt>
                <c:pt idx="34">
                  <c:v>-47765511016</c:v>
                </c:pt>
                <c:pt idx="35">
                  <c:v>-38691356177</c:v>
                </c:pt>
                <c:pt idx="36">
                  <c:v>-37196048367</c:v>
                </c:pt>
                <c:pt idx="37">
                  <c:v>-52884832794</c:v>
                </c:pt>
                <c:pt idx="38">
                  <c:v>-56940047595</c:v>
                </c:pt>
                <c:pt idx="39">
                  <c:v>-57338552607</c:v>
                </c:pt>
                <c:pt idx="40">
                  <c:v>-53933034018</c:v>
                </c:pt>
                <c:pt idx="41">
                  <c:v>-50604887115</c:v>
                </c:pt>
                <c:pt idx="42">
                  <c:v>-42134396196</c:v>
                </c:pt>
                <c:pt idx="43">
                  <c:v>-43368457660</c:v>
                </c:pt>
                <c:pt idx="44">
                  <c:v>-46250699922</c:v>
                </c:pt>
                <c:pt idx="45">
                  <c:v>-44961153844</c:v>
                </c:pt>
                <c:pt idx="46">
                  <c:v>-47224675009</c:v>
                </c:pt>
                <c:pt idx="47">
                  <c:v>-44905407926</c:v>
                </c:pt>
                <c:pt idx="48">
                  <c:v>-45135020687</c:v>
                </c:pt>
                <c:pt idx="49">
                  <c:v>-75226074859</c:v>
                </c:pt>
                <c:pt idx="50">
                  <c:v>-66740102790</c:v>
                </c:pt>
                <c:pt idx="51">
                  <c:v>-64859482976</c:v>
                </c:pt>
                <c:pt idx="52">
                  <c:v>-55774151856</c:v>
                </c:pt>
                <c:pt idx="53">
                  <c:v>-55074860095</c:v>
                </c:pt>
                <c:pt idx="54">
                  <c:v>-30557972274</c:v>
                </c:pt>
                <c:pt idx="55">
                  <c:v>-27970509171</c:v>
                </c:pt>
                <c:pt idx="56">
                  <c:v>-24711116183</c:v>
                </c:pt>
                <c:pt idx="57">
                  <c:v>-16676571566</c:v>
                </c:pt>
                <c:pt idx="58">
                  <c:v>-2360421949</c:v>
                </c:pt>
                <c:pt idx="59">
                  <c:v>3785936090</c:v>
                </c:pt>
                <c:pt idx="60">
                  <c:v>6229569386</c:v>
                </c:pt>
                <c:pt idx="61">
                  <c:v>5148306672</c:v>
                </c:pt>
                <c:pt idx="62">
                  <c:v>941033417</c:v>
                </c:pt>
                <c:pt idx="63">
                  <c:v>-15805453225</c:v>
                </c:pt>
                <c:pt idx="64">
                  <c:v>-23171065050</c:v>
                </c:pt>
                <c:pt idx="65">
                  <c:v>-11063106452</c:v>
                </c:pt>
                <c:pt idx="66">
                  <c:v>-11071773157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42-7E4D-A9F7-503CA972B20D}"/>
            </c:ext>
          </c:extLst>
        </c:ser>
        <c:ser>
          <c:idx val="8"/>
          <c:order val="7"/>
          <c:tx>
            <c:strRef>
              <c:f>GDNN!$BG$13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GDNN!$AW$14:$AX$80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GDNN!$BG$14:$BG$80</c:f>
              <c:numCache>
                <c:formatCode>#,##0</c:formatCode>
                <c:ptCount val="67"/>
                <c:pt idx="0">
                  <c:v>40440377631</c:v>
                </c:pt>
                <c:pt idx="1">
                  <c:v>38785197631</c:v>
                </c:pt>
                <c:pt idx="2">
                  <c:v>38621907631</c:v>
                </c:pt>
                <c:pt idx="3">
                  <c:v>37831107631</c:v>
                </c:pt>
                <c:pt idx="4">
                  <c:v>36208857631</c:v>
                </c:pt>
                <c:pt idx="5">
                  <c:v>39541267631</c:v>
                </c:pt>
                <c:pt idx="6">
                  <c:v>39904267631</c:v>
                </c:pt>
                <c:pt idx="7">
                  <c:v>41058147631</c:v>
                </c:pt>
                <c:pt idx="8">
                  <c:v>40919117631</c:v>
                </c:pt>
                <c:pt idx="9">
                  <c:v>42036777631</c:v>
                </c:pt>
                <c:pt idx="10">
                  <c:v>50102965374</c:v>
                </c:pt>
                <c:pt idx="11">
                  <c:v>52159505374</c:v>
                </c:pt>
                <c:pt idx="12">
                  <c:v>56310925374</c:v>
                </c:pt>
                <c:pt idx="13">
                  <c:v>55573915374</c:v>
                </c:pt>
                <c:pt idx="14">
                  <c:v>75339465374</c:v>
                </c:pt>
                <c:pt idx="15">
                  <c:v>86869135374</c:v>
                </c:pt>
                <c:pt idx="16">
                  <c:v>85838405374</c:v>
                </c:pt>
                <c:pt idx="17">
                  <c:v>83998055374</c:v>
                </c:pt>
                <c:pt idx="18">
                  <c:v>67132555374</c:v>
                </c:pt>
                <c:pt idx="19">
                  <c:v>69827095374</c:v>
                </c:pt>
                <c:pt idx="20">
                  <c:v>75759435374</c:v>
                </c:pt>
                <c:pt idx="21">
                  <c:v>75564215374</c:v>
                </c:pt>
                <c:pt idx="22">
                  <c:v>80651385374</c:v>
                </c:pt>
                <c:pt idx="23">
                  <c:v>84694965374</c:v>
                </c:pt>
                <c:pt idx="24">
                  <c:v>81038725374</c:v>
                </c:pt>
                <c:pt idx="25">
                  <c:v>80158595374</c:v>
                </c:pt>
                <c:pt idx="26">
                  <c:v>76765205374</c:v>
                </c:pt>
                <c:pt idx="27">
                  <c:v>73449525374</c:v>
                </c:pt>
                <c:pt idx="28">
                  <c:v>56024235374</c:v>
                </c:pt>
                <c:pt idx="29">
                  <c:v>48795615374</c:v>
                </c:pt>
                <c:pt idx="30">
                  <c:v>49019875374</c:v>
                </c:pt>
                <c:pt idx="31">
                  <c:v>48058935374</c:v>
                </c:pt>
                <c:pt idx="32">
                  <c:v>34627255374</c:v>
                </c:pt>
                <c:pt idx="33">
                  <c:v>57587875374</c:v>
                </c:pt>
                <c:pt idx="34">
                  <c:v>58823345374</c:v>
                </c:pt>
                <c:pt idx="35">
                  <c:v>46622435374</c:v>
                </c:pt>
                <c:pt idx="36">
                  <c:v>32156065374</c:v>
                </c:pt>
                <c:pt idx="37">
                  <c:v>40625285374</c:v>
                </c:pt>
                <c:pt idx="38">
                  <c:v>40671415374</c:v>
                </c:pt>
                <c:pt idx="39">
                  <c:v>43862725374</c:v>
                </c:pt>
                <c:pt idx="40">
                  <c:v>44516165374</c:v>
                </c:pt>
                <c:pt idx="41">
                  <c:v>42275342365</c:v>
                </c:pt>
                <c:pt idx="42">
                  <c:v>34817612365</c:v>
                </c:pt>
                <c:pt idx="43">
                  <c:v>26571592365</c:v>
                </c:pt>
                <c:pt idx="44">
                  <c:v>32864692365</c:v>
                </c:pt>
                <c:pt idx="45">
                  <c:v>37909352365</c:v>
                </c:pt>
                <c:pt idx="46">
                  <c:v>41572882365</c:v>
                </c:pt>
                <c:pt idx="47">
                  <c:v>43270802365</c:v>
                </c:pt>
                <c:pt idx="48">
                  <c:v>29000312365</c:v>
                </c:pt>
                <c:pt idx="49">
                  <c:v>30284762365</c:v>
                </c:pt>
                <c:pt idx="50">
                  <c:v>30962782365</c:v>
                </c:pt>
                <c:pt idx="51">
                  <c:v>30671322365</c:v>
                </c:pt>
                <c:pt idx="52">
                  <c:v>24820172365</c:v>
                </c:pt>
                <c:pt idx="53">
                  <c:v>16381462365</c:v>
                </c:pt>
                <c:pt idx="54">
                  <c:v>16059872365</c:v>
                </c:pt>
                <c:pt idx="55">
                  <c:v>16271792365</c:v>
                </c:pt>
                <c:pt idx="56">
                  <c:v>17270592365</c:v>
                </c:pt>
                <c:pt idx="57">
                  <c:v>17422902365</c:v>
                </c:pt>
                <c:pt idx="58">
                  <c:v>19504762365</c:v>
                </c:pt>
                <c:pt idx="59">
                  <c:v>17763082365</c:v>
                </c:pt>
                <c:pt idx="60">
                  <c:v>25086592365</c:v>
                </c:pt>
                <c:pt idx="61">
                  <c:v>23115992365</c:v>
                </c:pt>
                <c:pt idx="62">
                  <c:v>22137682365</c:v>
                </c:pt>
                <c:pt idx="63">
                  <c:v>17339492365</c:v>
                </c:pt>
                <c:pt idx="64">
                  <c:v>12954052365</c:v>
                </c:pt>
                <c:pt idx="65">
                  <c:v>11725732365</c:v>
                </c:pt>
                <c:pt idx="66">
                  <c:v>3939392365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42-7E4D-A9F7-503CA972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majorUnit val="1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GDNN!$BN$86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GDNN!$BL$87:$BM$153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GDNN!$BN$87:$BN$153</c:f>
              <c:numCache>
                <c:formatCode>#,##0</c:formatCode>
                <c:ptCount val="67"/>
                <c:pt idx="0">
                  <c:v>-4734437444236</c:v>
                </c:pt>
                <c:pt idx="1">
                  <c:v>-4633561634236</c:v>
                </c:pt>
                <c:pt idx="2">
                  <c:v>-4509692024236</c:v>
                </c:pt>
                <c:pt idx="3">
                  <c:v>-4456893694236</c:v>
                </c:pt>
                <c:pt idx="4">
                  <c:v>-4399927714236</c:v>
                </c:pt>
                <c:pt idx="5">
                  <c:v>-4409839644236</c:v>
                </c:pt>
                <c:pt idx="6">
                  <c:v>-4330459814236</c:v>
                </c:pt>
                <c:pt idx="7">
                  <c:v>-4239893304236</c:v>
                </c:pt>
                <c:pt idx="8">
                  <c:v>-4087119224236</c:v>
                </c:pt>
                <c:pt idx="9">
                  <c:v>-4014314904236</c:v>
                </c:pt>
                <c:pt idx="10">
                  <c:v>-4052307541952</c:v>
                </c:pt>
                <c:pt idx="11">
                  <c:v>-4104031661952</c:v>
                </c:pt>
                <c:pt idx="12">
                  <c:v>-4141470142055</c:v>
                </c:pt>
                <c:pt idx="13">
                  <c:v>-4119671849004</c:v>
                </c:pt>
                <c:pt idx="14">
                  <c:v>-4106159049004</c:v>
                </c:pt>
                <c:pt idx="15">
                  <c:v>-4092300689004</c:v>
                </c:pt>
                <c:pt idx="16">
                  <c:v>-4109290419004</c:v>
                </c:pt>
                <c:pt idx="17">
                  <c:v>-4224876269004</c:v>
                </c:pt>
                <c:pt idx="18">
                  <c:v>-4236499259004</c:v>
                </c:pt>
                <c:pt idx="19">
                  <c:v>-4251299499004</c:v>
                </c:pt>
                <c:pt idx="20">
                  <c:v>-4296263429004</c:v>
                </c:pt>
                <c:pt idx="21">
                  <c:v>-4339229819004</c:v>
                </c:pt>
                <c:pt idx="22">
                  <c:v>-4361186349004</c:v>
                </c:pt>
                <c:pt idx="23">
                  <c:v>-4358527299004</c:v>
                </c:pt>
                <c:pt idx="24">
                  <c:v>-4334744329004</c:v>
                </c:pt>
                <c:pt idx="25">
                  <c:v>-4315428779004</c:v>
                </c:pt>
                <c:pt idx="26">
                  <c:v>-4408993099004</c:v>
                </c:pt>
                <c:pt idx="27">
                  <c:v>-4515415149004</c:v>
                </c:pt>
                <c:pt idx="28">
                  <c:v>-4431725979004</c:v>
                </c:pt>
                <c:pt idx="29">
                  <c:v>-4356550219004</c:v>
                </c:pt>
                <c:pt idx="30">
                  <c:v>-4306668399004</c:v>
                </c:pt>
                <c:pt idx="31">
                  <c:v>-4254000069004</c:v>
                </c:pt>
                <c:pt idx="32">
                  <c:v>-4188068276738</c:v>
                </c:pt>
                <c:pt idx="33">
                  <c:v>-4122201976738</c:v>
                </c:pt>
                <c:pt idx="34">
                  <c:v>-4099944266738</c:v>
                </c:pt>
                <c:pt idx="35">
                  <c:v>-4146531776738</c:v>
                </c:pt>
                <c:pt idx="36">
                  <c:v>-4282130146738</c:v>
                </c:pt>
                <c:pt idx="37">
                  <c:v>-4124263056738</c:v>
                </c:pt>
                <c:pt idx="38">
                  <c:v>-3995137636738</c:v>
                </c:pt>
                <c:pt idx="39">
                  <c:v>-3835861516738</c:v>
                </c:pt>
                <c:pt idx="40">
                  <c:v>-3741726166738</c:v>
                </c:pt>
                <c:pt idx="41">
                  <c:v>-3581779883501</c:v>
                </c:pt>
                <c:pt idx="42">
                  <c:v>-3509993663501</c:v>
                </c:pt>
                <c:pt idx="43">
                  <c:v>-3453413663501</c:v>
                </c:pt>
                <c:pt idx="44">
                  <c:v>-3289718473501</c:v>
                </c:pt>
                <c:pt idx="45">
                  <c:v>-3070511773501</c:v>
                </c:pt>
                <c:pt idx="46">
                  <c:v>-2868085223501</c:v>
                </c:pt>
                <c:pt idx="47">
                  <c:v>-2784762153501</c:v>
                </c:pt>
                <c:pt idx="48">
                  <c:v>-2736807773501</c:v>
                </c:pt>
                <c:pt idx="49">
                  <c:v>-2629994063501</c:v>
                </c:pt>
                <c:pt idx="50">
                  <c:v>-2535563613501</c:v>
                </c:pt>
                <c:pt idx="51">
                  <c:v>-2394354443501</c:v>
                </c:pt>
                <c:pt idx="52">
                  <c:v>-2151664553501</c:v>
                </c:pt>
                <c:pt idx="53">
                  <c:v>-2097633623501</c:v>
                </c:pt>
                <c:pt idx="54">
                  <c:v>-2098202253501</c:v>
                </c:pt>
                <c:pt idx="55">
                  <c:v>-1971500423501</c:v>
                </c:pt>
                <c:pt idx="56">
                  <c:v>-1818172773501</c:v>
                </c:pt>
                <c:pt idx="57">
                  <c:v>-1789342493501</c:v>
                </c:pt>
                <c:pt idx="58">
                  <c:v>-1749826923501</c:v>
                </c:pt>
                <c:pt idx="59">
                  <c:v>-1783573063501</c:v>
                </c:pt>
                <c:pt idx="60">
                  <c:v>-1648565143501</c:v>
                </c:pt>
                <c:pt idx="61">
                  <c:v>-1533304083501</c:v>
                </c:pt>
                <c:pt idx="62">
                  <c:v>-1526415803501</c:v>
                </c:pt>
                <c:pt idx="63">
                  <c:v>-1473104743501</c:v>
                </c:pt>
                <c:pt idx="64">
                  <c:v>-1481521923501</c:v>
                </c:pt>
                <c:pt idx="65">
                  <c:v>-1518299113501</c:v>
                </c:pt>
                <c:pt idx="66">
                  <c:v>-1454748913501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3-3448-B44E-87A0A7B36BFC}"/>
            </c:ext>
          </c:extLst>
        </c:ser>
        <c:ser>
          <c:idx val="1"/>
          <c:order val="1"/>
          <c:tx>
            <c:strRef>
              <c:f>GDNN!$BO$86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GDNN!$BL$87:$BM$153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GDNN!$BO$87:$BO$153</c:f>
              <c:numCache>
                <c:formatCode>#,##0</c:formatCode>
                <c:ptCount val="67"/>
                <c:pt idx="0">
                  <c:v>13661899352</c:v>
                </c:pt>
                <c:pt idx="1">
                  <c:v>18170269352</c:v>
                </c:pt>
                <c:pt idx="2">
                  <c:v>19317719352</c:v>
                </c:pt>
                <c:pt idx="3">
                  <c:v>19624709352</c:v>
                </c:pt>
                <c:pt idx="4">
                  <c:v>29912879352</c:v>
                </c:pt>
                <c:pt idx="5">
                  <c:v>30131759352</c:v>
                </c:pt>
                <c:pt idx="6">
                  <c:v>43292509352</c:v>
                </c:pt>
                <c:pt idx="7">
                  <c:v>49952989352</c:v>
                </c:pt>
                <c:pt idx="8">
                  <c:v>56278249352</c:v>
                </c:pt>
                <c:pt idx="9">
                  <c:v>18582459352</c:v>
                </c:pt>
                <c:pt idx="10">
                  <c:v>21043229352</c:v>
                </c:pt>
                <c:pt idx="11">
                  <c:v>16385079352</c:v>
                </c:pt>
                <c:pt idx="12">
                  <c:v>13096759352</c:v>
                </c:pt>
                <c:pt idx="13">
                  <c:v>41259182782</c:v>
                </c:pt>
                <c:pt idx="14">
                  <c:v>60169822782</c:v>
                </c:pt>
                <c:pt idx="15">
                  <c:v>63695872782</c:v>
                </c:pt>
                <c:pt idx="16">
                  <c:v>74785212782</c:v>
                </c:pt>
                <c:pt idx="17">
                  <c:v>74389302782</c:v>
                </c:pt>
                <c:pt idx="18">
                  <c:v>62995872782</c:v>
                </c:pt>
                <c:pt idx="19">
                  <c:v>67559322782</c:v>
                </c:pt>
                <c:pt idx="20">
                  <c:v>76048712782</c:v>
                </c:pt>
                <c:pt idx="21">
                  <c:v>69408272782</c:v>
                </c:pt>
                <c:pt idx="22">
                  <c:v>76893162782</c:v>
                </c:pt>
                <c:pt idx="23">
                  <c:v>29278172782</c:v>
                </c:pt>
                <c:pt idx="24">
                  <c:v>40483812782</c:v>
                </c:pt>
                <c:pt idx="25">
                  <c:v>-1515987218</c:v>
                </c:pt>
                <c:pt idx="26">
                  <c:v>-17791607218</c:v>
                </c:pt>
                <c:pt idx="27">
                  <c:v>-4872747218</c:v>
                </c:pt>
                <c:pt idx="28">
                  <c:v>-10692997218</c:v>
                </c:pt>
                <c:pt idx="29">
                  <c:v>-3853257218</c:v>
                </c:pt>
                <c:pt idx="30">
                  <c:v>-774077218</c:v>
                </c:pt>
                <c:pt idx="31">
                  <c:v>-15907927218</c:v>
                </c:pt>
                <c:pt idx="32">
                  <c:v>-15344497218</c:v>
                </c:pt>
                <c:pt idx="33">
                  <c:v>-14248907218</c:v>
                </c:pt>
                <c:pt idx="34">
                  <c:v>-13806867218</c:v>
                </c:pt>
                <c:pt idx="35">
                  <c:v>-5846277218</c:v>
                </c:pt>
                <c:pt idx="36">
                  <c:v>-5320337218</c:v>
                </c:pt>
                <c:pt idx="37">
                  <c:v>18130012782</c:v>
                </c:pt>
                <c:pt idx="38">
                  <c:v>15594232782</c:v>
                </c:pt>
                <c:pt idx="39">
                  <c:v>20176512782</c:v>
                </c:pt>
                <c:pt idx="40">
                  <c:v>13542172782</c:v>
                </c:pt>
                <c:pt idx="41">
                  <c:v>10830852782</c:v>
                </c:pt>
                <c:pt idx="42">
                  <c:v>48910802782</c:v>
                </c:pt>
                <c:pt idx="43">
                  <c:v>84873172782</c:v>
                </c:pt>
                <c:pt idx="44">
                  <c:v>98149712782</c:v>
                </c:pt>
                <c:pt idx="45">
                  <c:v>101693172782</c:v>
                </c:pt>
                <c:pt idx="46">
                  <c:v>81324072782</c:v>
                </c:pt>
                <c:pt idx="47">
                  <c:v>69304632782</c:v>
                </c:pt>
                <c:pt idx="48">
                  <c:v>72591912782</c:v>
                </c:pt>
                <c:pt idx="49">
                  <c:v>80004512782</c:v>
                </c:pt>
                <c:pt idx="50">
                  <c:v>36071082782</c:v>
                </c:pt>
                <c:pt idx="51">
                  <c:v>42012972782</c:v>
                </c:pt>
                <c:pt idx="52">
                  <c:v>53692652782</c:v>
                </c:pt>
                <c:pt idx="53">
                  <c:v>44365442782</c:v>
                </c:pt>
                <c:pt idx="54">
                  <c:v>78655102782</c:v>
                </c:pt>
                <c:pt idx="55">
                  <c:v>15062682782</c:v>
                </c:pt>
                <c:pt idx="56">
                  <c:v>19190752782</c:v>
                </c:pt>
                <c:pt idx="57">
                  <c:v>31839132782</c:v>
                </c:pt>
                <c:pt idx="58">
                  <c:v>31039112782</c:v>
                </c:pt>
                <c:pt idx="59">
                  <c:v>25010072782</c:v>
                </c:pt>
                <c:pt idx="60">
                  <c:v>-28592787218</c:v>
                </c:pt>
                <c:pt idx="61">
                  <c:v>-26152507218</c:v>
                </c:pt>
                <c:pt idx="62">
                  <c:v>-28014737218</c:v>
                </c:pt>
                <c:pt idx="63">
                  <c:v>-27983367218</c:v>
                </c:pt>
                <c:pt idx="64">
                  <c:v>-28281937218</c:v>
                </c:pt>
                <c:pt idx="65">
                  <c:v>-25656817218</c:v>
                </c:pt>
                <c:pt idx="66">
                  <c:v>-25684597218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C3-3448-B44E-87A0A7B36BFC}"/>
            </c:ext>
          </c:extLst>
        </c:ser>
        <c:ser>
          <c:idx val="2"/>
          <c:order val="2"/>
          <c:tx>
            <c:strRef>
              <c:f>GDNN!$BP$86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GDNN!$BL$87:$BM$153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GDNN!$BP$87:$BP$153</c:f>
              <c:numCache>
                <c:formatCode>#,##0</c:formatCode>
                <c:ptCount val="67"/>
                <c:pt idx="0">
                  <c:v>3152593311041</c:v>
                </c:pt>
                <c:pt idx="1">
                  <c:v>3197374711041</c:v>
                </c:pt>
                <c:pt idx="2">
                  <c:v>3228038111041</c:v>
                </c:pt>
                <c:pt idx="3">
                  <c:v>3282743311041</c:v>
                </c:pt>
                <c:pt idx="4">
                  <c:v>3414619421041</c:v>
                </c:pt>
                <c:pt idx="5">
                  <c:v>3333370191041</c:v>
                </c:pt>
                <c:pt idx="6">
                  <c:v>3324792091041</c:v>
                </c:pt>
                <c:pt idx="7">
                  <c:v>3326567981041</c:v>
                </c:pt>
                <c:pt idx="8">
                  <c:v>3432175381041</c:v>
                </c:pt>
                <c:pt idx="9">
                  <c:v>3490417801041</c:v>
                </c:pt>
                <c:pt idx="10">
                  <c:v>3279442510625</c:v>
                </c:pt>
                <c:pt idx="11">
                  <c:v>3007798080625</c:v>
                </c:pt>
                <c:pt idx="12">
                  <c:v>2786884395901</c:v>
                </c:pt>
                <c:pt idx="13">
                  <c:v>2663887139877</c:v>
                </c:pt>
                <c:pt idx="14">
                  <c:v>2592923839877</c:v>
                </c:pt>
                <c:pt idx="15">
                  <c:v>2482750039877</c:v>
                </c:pt>
                <c:pt idx="16">
                  <c:v>2414634189877</c:v>
                </c:pt>
                <c:pt idx="17">
                  <c:v>2290870899877</c:v>
                </c:pt>
                <c:pt idx="18">
                  <c:v>2189372169877</c:v>
                </c:pt>
                <c:pt idx="19">
                  <c:v>1643883549877</c:v>
                </c:pt>
                <c:pt idx="20">
                  <c:v>1404229379877</c:v>
                </c:pt>
                <c:pt idx="21">
                  <c:v>1129726999877</c:v>
                </c:pt>
                <c:pt idx="22">
                  <c:v>919143559877</c:v>
                </c:pt>
                <c:pt idx="23">
                  <c:v>758781989877</c:v>
                </c:pt>
                <c:pt idx="24">
                  <c:v>667547619877</c:v>
                </c:pt>
                <c:pt idx="25">
                  <c:v>756128509877</c:v>
                </c:pt>
                <c:pt idx="26">
                  <c:v>854028079877</c:v>
                </c:pt>
                <c:pt idx="27">
                  <c:v>825808249877</c:v>
                </c:pt>
                <c:pt idx="28">
                  <c:v>768125939877</c:v>
                </c:pt>
                <c:pt idx="29">
                  <c:v>662563129877</c:v>
                </c:pt>
                <c:pt idx="30">
                  <c:v>649262259877</c:v>
                </c:pt>
                <c:pt idx="31">
                  <c:v>574447829877</c:v>
                </c:pt>
                <c:pt idx="32">
                  <c:v>623038989771</c:v>
                </c:pt>
                <c:pt idx="33">
                  <c:v>346917459771</c:v>
                </c:pt>
                <c:pt idx="34">
                  <c:v>330524509771</c:v>
                </c:pt>
                <c:pt idx="35">
                  <c:v>209572379771</c:v>
                </c:pt>
                <c:pt idx="36">
                  <c:v>99119079771</c:v>
                </c:pt>
                <c:pt idx="37">
                  <c:v>139289479771</c:v>
                </c:pt>
                <c:pt idx="38">
                  <c:v>68568159771</c:v>
                </c:pt>
                <c:pt idx="39">
                  <c:v>-61128770229</c:v>
                </c:pt>
                <c:pt idx="40">
                  <c:v>-230874670229</c:v>
                </c:pt>
                <c:pt idx="41">
                  <c:v>-265623085553</c:v>
                </c:pt>
                <c:pt idx="42">
                  <c:v>-295106225553</c:v>
                </c:pt>
                <c:pt idx="43">
                  <c:v>-154352075553</c:v>
                </c:pt>
                <c:pt idx="44">
                  <c:v>-156137925553</c:v>
                </c:pt>
                <c:pt idx="45">
                  <c:v>-195135685553</c:v>
                </c:pt>
                <c:pt idx="46">
                  <c:v>-246208455553</c:v>
                </c:pt>
                <c:pt idx="47">
                  <c:v>-305958625553</c:v>
                </c:pt>
                <c:pt idx="48">
                  <c:v>-266550115553</c:v>
                </c:pt>
                <c:pt idx="49">
                  <c:v>-280725105553</c:v>
                </c:pt>
                <c:pt idx="50">
                  <c:v>-273607205553</c:v>
                </c:pt>
                <c:pt idx="51">
                  <c:v>-217363935553</c:v>
                </c:pt>
                <c:pt idx="52">
                  <c:v>-285833595553</c:v>
                </c:pt>
                <c:pt idx="53">
                  <c:v>-23116945553</c:v>
                </c:pt>
                <c:pt idx="54">
                  <c:v>9824954447</c:v>
                </c:pt>
                <c:pt idx="55">
                  <c:v>47495784447</c:v>
                </c:pt>
                <c:pt idx="56">
                  <c:v>104614484447</c:v>
                </c:pt>
                <c:pt idx="57">
                  <c:v>109122974447</c:v>
                </c:pt>
                <c:pt idx="58">
                  <c:v>-102270495553</c:v>
                </c:pt>
                <c:pt idx="59">
                  <c:v>-178070645553</c:v>
                </c:pt>
                <c:pt idx="60">
                  <c:v>-316741025553</c:v>
                </c:pt>
                <c:pt idx="61">
                  <c:v>-329148285553</c:v>
                </c:pt>
                <c:pt idx="62">
                  <c:v>-346130455553</c:v>
                </c:pt>
                <c:pt idx="63">
                  <c:v>-282872055553</c:v>
                </c:pt>
                <c:pt idx="64">
                  <c:v>-201455115553</c:v>
                </c:pt>
                <c:pt idx="65">
                  <c:v>-17904295553</c:v>
                </c:pt>
                <c:pt idx="66">
                  <c:v>87581294447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C3-3448-B44E-87A0A7B36BFC}"/>
            </c:ext>
          </c:extLst>
        </c:ser>
        <c:ser>
          <c:idx val="3"/>
          <c:order val="3"/>
          <c:tx>
            <c:strRef>
              <c:f>GDNN!$BQ$86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GDNN!$BL$87:$BM$153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GDNN!$BQ$87:$BQ$153</c:f>
              <c:numCache>
                <c:formatCode>#,##0</c:formatCode>
                <c:ptCount val="67"/>
                <c:pt idx="0">
                  <c:v>-127713649557</c:v>
                </c:pt>
                <c:pt idx="1">
                  <c:v>-144280519557</c:v>
                </c:pt>
                <c:pt idx="2">
                  <c:v>-152303809557</c:v>
                </c:pt>
                <c:pt idx="3">
                  <c:v>-167278299557</c:v>
                </c:pt>
                <c:pt idx="4">
                  <c:v>-176924379557</c:v>
                </c:pt>
                <c:pt idx="5">
                  <c:v>-171757159557</c:v>
                </c:pt>
                <c:pt idx="6">
                  <c:v>-140336399557</c:v>
                </c:pt>
                <c:pt idx="7">
                  <c:v>-127951319557</c:v>
                </c:pt>
                <c:pt idx="8">
                  <c:v>-124210849557</c:v>
                </c:pt>
                <c:pt idx="9">
                  <c:v>-115745919557</c:v>
                </c:pt>
                <c:pt idx="10">
                  <c:v>-156844489557</c:v>
                </c:pt>
                <c:pt idx="11">
                  <c:v>-174603899557</c:v>
                </c:pt>
                <c:pt idx="12">
                  <c:v>-177214690399</c:v>
                </c:pt>
                <c:pt idx="13">
                  <c:v>-146006031193</c:v>
                </c:pt>
                <c:pt idx="14">
                  <c:v>-138981151193</c:v>
                </c:pt>
                <c:pt idx="15">
                  <c:v>-148287531193</c:v>
                </c:pt>
                <c:pt idx="16">
                  <c:v>-130630721193</c:v>
                </c:pt>
                <c:pt idx="17">
                  <c:v>-111956311193</c:v>
                </c:pt>
                <c:pt idx="18">
                  <c:v>-95591301193</c:v>
                </c:pt>
                <c:pt idx="19">
                  <c:v>-76843081193</c:v>
                </c:pt>
                <c:pt idx="20">
                  <c:v>-77919851193</c:v>
                </c:pt>
                <c:pt idx="21">
                  <c:v>-70858701193</c:v>
                </c:pt>
                <c:pt idx="22">
                  <c:v>-60801581193</c:v>
                </c:pt>
                <c:pt idx="23">
                  <c:v>-75627091193</c:v>
                </c:pt>
                <c:pt idx="24">
                  <c:v>-67114521193</c:v>
                </c:pt>
                <c:pt idx="25">
                  <c:v>-64191231193</c:v>
                </c:pt>
                <c:pt idx="26">
                  <c:v>-71408881193</c:v>
                </c:pt>
                <c:pt idx="27">
                  <c:v>-75555471193</c:v>
                </c:pt>
                <c:pt idx="28">
                  <c:v>-71209231193</c:v>
                </c:pt>
                <c:pt idx="29">
                  <c:v>-63260031193</c:v>
                </c:pt>
                <c:pt idx="30">
                  <c:v>-65140731193</c:v>
                </c:pt>
                <c:pt idx="31">
                  <c:v>-95186941193</c:v>
                </c:pt>
                <c:pt idx="32">
                  <c:v>-97263891193</c:v>
                </c:pt>
                <c:pt idx="33">
                  <c:v>-104244251193</c:v>
                </c:pt>
                <c:pt idx="34">
                  <c:v>-86266971193</c:v>
                </c:pt>
                <c:pt idx="35">
                  <c:v>-109748701193</c:v>
                </c:pt>
                <c:pt idx="36">
                  <c:v>-149048731193</c:v>
                </c:pt>
                <c:pt idx="37">
                  <c:v>-102304271193</c:v>
                </c:pt>
                <c:pt idx="38">
                  <c:v>-83155011193</c:v>
                </c:pt>
                <c:pt idx="39">
                  <c:v>-83135681193</c:v>
                </c:pt>
                <c:pt idx="40">
                  <c:v>-106983821193</c:v>
                </c:pt>
                <c:pt idx="41">
                  <c:v>-128376290000</c:v>
                </c:pt>
                <c:pt idx="42">
                  <c:v>-97295560000</c:v>
                </c:pt>
                <c:pt idx="43">
                  <c:v>-86121730000</c:v>
                </c:pt>
                <c:pt idx="44">
                  <c:v>-59993800000</c:v>
                </c:pt>
                <c:pt idx="45">
                  <c:v>-35282730000</c:v>
                </c:pt>
                <c:pt idx="46">
                  <c:v>-10578020000</c:v>
                </c:pt>
                <c:pt idx="47">
                  <c:v>-15796710000</c:v>
                </c:pt>
                <c:pt idx="48">
                  <c:v>-58284040000</c:v>
                </c:pt>
                <c:pt idx="49">
                  <c:v>-151817200000</c:v>
                </c:pt>
                <c:pt idx="50">
                  <c:v>-85614430000</c:v>
                </c:pt>
                <c:pt idx="51">
                  <c:v>18728940000</c:v>
                </c:pt>
                <c:pt idx="52">
                  <c:v>39393290000</c:v>
                </c:pt>
                <c:pt idx="53">
                  <c:v>-9961020000</c:v>
                </c:pt>
                <c:pt idx="54">
                  <c:v>-107296900000</c:v>
                </c:pt>
                <c:pt idx="55">
                  <c:v>-130047610000</c:v>
                </c:pt>
                <c:pt idx="56">
                  <c:v>-144516210000</c:v>
                </c:pt>
                <c:pt idx="57">
                  <c:v>-159466900000</c:v>
                </c:pt>
                <c:pt idx="58">
                  <c:v>-162675980000</c:v>
                </c:pt>
                <c:pt idx="59">
                  <c:v>-145466740000</c:v>
                </c:pt>
                <c:pt idx="60">
                  <c:v>-104473210000</c:v>
                </c:pt>
                <c:pt idx="61">
                  <c:v>-83150440000</c:v>
                </c:pt>
                <c:pt idx="62">
                  <c:v>-92859910000</c:v>
                </c:pt>
                <c:pt idx="63">
                  <c:v>-75135560000</c:v>
                </c:pt>
                <c:pt idx="64">
                  <c:v>-77723830000</c:v>
                </c:pt>
                <c:pt idx="65">
                  <c:v>-95672680000</c:v>
                </c:pt>
                <c:pt idx="66">
                  <c:v>-93990720000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C3-3448-B44E-87A0A7B36BFC}"/>
            </c:ext>
          </c:extLst>
        </c:ser>
        <c:ser>
          <c:idx val="4"/>
          <c:order val="4"/>
          <c:tx>
            <c:strRef>
              <c:f>GDNN!$BR$86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GDNN!$BL$87:$BM$153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GDNN!$BR$87:$BR$153</c:f>
              <c:numCache>
                <c:formatCode>#,##0</c:formatCode>
                <c:ptCount val="67"/>
                <c:pt idx="0">
                  <c:v>284835548191</c:v>
                </c:pt>
                <c:pt idx="1">
                  <c:v>284929748191</c:v>
                </c:pt>
                <c:pt idx="2">
                  <c:v>285042868191</c:v>
                </c:pt>
                <c:pt idx="3">
                  <c:v>286005988191</c:v>
                </c:pt>
                <c:pt idx="4">
                  <c:v>285955638191</c:v>
                </c:pt>
                <c:pt idx="5">
                  <c:v>255863778191</c:v>
                </c:pt>
                <c:pt idx="6">
                  <c:v>254355098191</c:v>
                </c:pt>
                <c:pt idx="7">
                  <c:v>254365398191</c:v>
                </c:pt>
                <c:pt idx="8">
                  <c:v>284243978191</c:v>
                </c:pt>
                <c:pt idx="9">
                  <c:v>281688688191</c:v>
                </c:pt>
                <c:pt idx="10">
                  <c:v>275724289679</c:v>
                </c:pt>
                <c:pt idx="11">
                  <c:v>268824279679</c:v>
                </c:pt>
                <c:pt idx="12">
                  <c:v>268763969679</c:v>
                </c:pt>
                <c:pt idx="13">
                  <c:v>273287389679</c:v>
                </c:pt>
                <c:pt idx="14">
                  <c:v>278130219679</c:v>
                </c:pt>
                <c:pt idx="15">
                  <c:v>278200459679</c:v>
                </c:pt>
                <c:pt idx="16">
                  <c:v>283325339679</c:v>
                </c:pt>
                <c:pt idx="17">
                  <c:v>280643879679</c:v>
                </c:pt>
                <c:pt idx="18">
                  <c:v>276850559679</c:v>
                </c:pt>
                <c:pt idx="19">
                  <c:v>277139289679</c:v>
                </c:pt>
                <c:pt idx="20">
                  <c:v>282067819679</c:v>
                </c:pt>
                <c:pt idx="21">
                  <c:v>285710999679</c:v>
                </c:pt>
                <c:pt idx="22">
                  <c:v>285710999679</c:v>
                </c:pt>
                <c:pt idx="23">
                  <c:v>285488759679</c:v>
                </c:pt>
                <c:pt idx="24">
                  <c:v>276007759679</c:v>
                </c:pt>
                <c:pt idx="25">
                  <c:v>276007759679</c:v>
                </c:pt>
                <c:pt idx="26">
                  <c:v>276227359679</c:v>
                </c:pt>
                <c:pt idx="27">
                  <c:v>291950789679</c:v>
                </c:pt>
                <c:pt idx="28">
                  <c:v>292057379679</c:v>
                </c:pt>
                <c:pt idx="29">
                  <c:v>292057379679</c:v>
                </c:pt>
                <c:pt idx="30">
                  <c:v>292037239679</c:v>
                </c:pt>
                <c:pt idx="31">
                  <c:v>292037239679</c:v>
                </c:pt>
                <c:pt idx="32">
                  <c:v>292037239679</c:v>
                </c:pt>
                <c:pt idx="33">
                  <c:v>292056499679</c:v>
                </c:pt>
                <c:pt idx="34">
                  <c:v>292056499679</c:v>
                </c:pt>
                <c:pt idx="35">
                  <c:v>292056499679</c:v>
                </c:pt>
                <c:pt idx="36">
                  <c:v>292027339679</c:v>
                </c:pt>
                <c:pt idx="37">
                  <c:v>292027339679</c:v>
                </c:pt>
                <c:pt idx="38">
                  <c:v>292027339679</c:v>
                </c:pt>
                <c:pt idx="39">
                  <c:v>292056849679</c:v>
                </c:pt>
                <c:pt idx="40">
                  <c:v>290023909679</c:v>
                </c:pt>
                <c:pt idx="41">
                  <c:v>290023909679</c:v>
                </c:pt>
                <c:pt idx="42">
                  <c:v>289992849679</c:v>
                </c:pt>
                <c:pt idx="43">
                  <c:v>291961069679</c:v>
                </c:pt>
                <c:pt idx="44">
                  <c:v>290649469679</c:v>
                </c:pt>
                <c:pt idx="45">
                  <c:v>290675589679</c:v>
                </c:pt>
                <c:pt idx="46">
                  <c:v>290680529679</c:v>
                </c:pt>
                <c:pt idx="47">
                  <c:v>291972559679</c:v>
                </c:pt>
                <c:pt idx="48">
                  <c:v>291876459679</c:v>
                </c:pt>
                <c:pt idx="49">
                  <c:v>291876459679</c:v>
                </c:pt>
                <c:pt idx="50">
                  <c:v>291882979679</c:v>
                </c:pt>
                <c:pt idx="51">
                  <c:v>291985779679</c:v>
                </c:pt>
                <c:pt idx="52">
                  <c:v>291985779679</c:v>
                </c:pt>
                <c:pt idx="53">
                  <c:v>291985779679</c:v>
                </c:pt>
                <c:pt idx="54">
                  <c:v>291985779679</c:v>
                </c:pt>
                <c:pt idx="55">
                  <c:v>291985779679</c:v>
                </c:pt>
                <c:pt idx="56">
                  <c:v>293390559679</c:v>
                </c:pt>
                <c:pt idx="57">
                  <c:v>294488939679</c:v>
                </c:pt>
                <c:pt idx="58">
                  <c:v>294306729679</c:v>
                </c:pt>
                <c:pt idx="59">
                  <c:v>294299079679</c:v>
                </c:pt>
                <c:pt idx="60">
                  <c:v>293877239679</c:v>
                </c:pt>
                <c:pt idx="61">
                  <c:v>294049379679</c:v>
                </c:pt>
                <c:pt idx="62">
                  <c:v>294058409679</c:v>
                </c:pt>
                <c:pt idx="63">
                  <c:v>294503409679</c:v>
                </c:pt>
                <c:pt idx="64">
                  <c:v>294503409679</c:v>
                </c:pt>
                <c:pt idx="65">
                  <c:v>293802189679</c:v>
                </c:pt>
                <c:pt idx="66">
                  <c:v>293805129679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3-3448-B44E-87A0A7B36BFC}"/>
            </c:ext>
          </c:extLst>
        </c:ser>
        <c:ser>
          <c:idx val="5"/>
          <c:order val="5"/>
          <c:tx>
            <c:strRef>
              <c:f>GDNN!$BS$86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GDNN!$BL$87:$BM$153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GDNN!$BS$87:$BS$153</c:f>
              <c:numCache>
                <c:formatCode>#,##0</c:formatCode>
                <c:ptCount val="67"/>
                <c:pt idx="0">
                  <c:v>-1370510000</c:v>
                </c:pt>
                <c:pt idx="1">
                  <c:v>-1370000000</c:v>
                </c:pt>
                <c:pt idx="2">
                  <c:v>-1366950000</c:v>
                </c:pt>
                <c:pt idx="3">
                  <c:v>-1366950000</c:v>
                </c:pt>
                <c:pt idx="4">
                  <c:v>-1361630000</c:v>
                </c:pt>
                <c:pt idx="5">
                  <c:v>-1353950000</c:v>
                </c:pt>
                <c:pt idx="6">
                  <c:v>-1246220000</c:v>
                </c:pt>
                <c:pt idx="7">
                  <c:v>-1245260000</c:v>
                </c:pt>
                <c:pt idx="8">
                  <c:v>-1244670000</c:v>
                </c:pt>
                <c:pt idx="9">
                  <c:v>-1244670000</c:v>
                </c:pt>
                <c:pt idx="10">
                  <c:v>-1244670000</c:v>
                </c:pt>
                <c:pt idx="11">
                  <c:v>-1244670000</c:v>
                </c:pt>
                <c:pt idx="12">
                  <c:v>-1242170000</c:v>
                </c:pt>
                <c:pt idx="13">
                  <c:v>-1242170000</c:v>
                </c:pt>
                <c:pt idx="14">
                  <c:v>-1242170000</c:v>
                </c:pt>
                <c:pt idx="15">
                  <c:v>-760850000</c:v>
                </c:pt>
                <c:pt idx="16">
                  <c:v>-760850000</c:v>
                </c:pt>
                <c:pt idx="17">
                  <c:v>-760850000</c:v>
                </c:pt>
                <c:pt idx="18">
                  <c:v>-760850000</c:v>
                </c:pt>
                <c:pt idx="19">
                  <c:v>-760850000</c:v>
                </c:pt>
                <c:pt idx="20">
                  <c:v>-760850000</c:v>
                </c:pt>
                <c:pt idx="21">
                  <c:v>-760850000</c:v>
                </c:pt>
                <c:pt idx="22">
                  <c:v>-760850000</c:v>
                </c:pt>
                <c:pt idx="23">
                  <c:v>-760850000</c:v>
                </c:pt>
                <c:pt idx="24">
                  <c:v>-759810000</c:v>
                </c:pt>
                <c:pt idx="25">
                  <c:v>-759810000</c:v>
                </c:pt>
                <c:pt idx="26">
                  <c:v>-759810000</c:v>
                </c:pt>
                <c:pt idx="27">
                  <c:v>-722010000</c:v>
                </c:pt>
                <c:pt idx="28">
                  <c:v>-722010000</c:v>
                </c:pt>
                <c:pt idx="29">
                  <c:v>-722010000</c:v>
                </c:pt>
                <c:pt idx="30">
                  <c:v>-722010000</c:v>
                </c:pt>
                <c:pt idx="31">
                  <c:v>-722010000</c:v>
                </c:pt>
                <c:pt idx="32">
                  <c:v>-722010000</c:v>
                </c:pt>
                <c:pt idx="33">
                  <c:v>-722010000</c:v>
                </c:pt>
                <c:pt idx="34">
                  <c:v>-722010000</c:v>
                </c:pt>
                <c:pt idx="35">
                  <c:v>-722010000</c:v>
                </c:pt>
                <c:pt idx="36">
                  <c:v>-722010000</c:v>
                </c:pt>
                <c:pt idx="37">
                  <c:v>-194410000</c:v>
                </c:pt>
                <c:pt idx="38">
                  <c:v>-194410000</c:v>
                </c:pt>
                <c:pt idx="39">
                  <c:v>-194410000</c:v>
                </c:pt>
                <c:pt idx="40">
                  <c:v>-194410000</c:v>
                </c:pt>
                <c:pt idx="41">
                  <c:v>-194410000</c:v>
                </c:pt>
                <c:pt idx="42">
                  <c:v>-194180000</c:v>
                </c:pt>
                <c:pt idx="43">
                  <c:v>-191350000</c:v>
                </c:pt>
                <c:pt idx="44">
                  <c:v>-191120000</c:v>
                </c:pt>
                <c:pt idx="45">
                  <c:v>-188670000</c:v>
                </c:pt>
                <c:pt idx="46">
                  <c:v>-176470000</c:v>
                </c:pt>
                <c:pt idx="47">
                  <c:v>-174870000</c:v>
                </c:pt>
                <c:pt idx="48">
                  <c:v>-174870000</c:v>
                </c:pt>
                <c:pt idx="49">
                  <c:v>-166390000</c:v>
                </c:pt>
                <c:pt idx="50">
                  <c:v>-166390000</c:v>
                </c:pt>
                <c:pt idx="51">
                  <c:v>-166390000</c:v>
                </c:pt>
                <c:pt idx="52">
                  <c:v>-166390000</c:v>
                </c:pt>
                <c:pt idx="53">
                  <c:v>-166390000</c:v>
                </c:pt>
                <c:pt idx="54">
                  <c:v>-166390000</c:v>
                </c:pt>
                <c:pt idx="55">
                  <c:v>-134770000</c:v>
                </c:pt>
                <c:pt idx="56">
                  <c:v>-134770000</c:v>
                </c:pt>
                <c:pt idx="57">
                  <c:v>-134770000</c:v>
                </c:pt>
                <c:pt idx="58">
                  <c:v>-134770000</c:v>
                </c:pt>
                <c:pt idx="59">
                  <c:v>-134770000</c:v>
                </c:pt>
                <c:pt idx="60">
                  <c:v>-134770000</c:v>
                </c:pt>
                <c:pt idx="61">
                  <c:v>-134770000</c:v>
                </c:pt>
                <c:pt idx="62">
                  <c:v>-134770000</c:v>
                </c:pt>
                <c:pt idx="63">
                  <c:v>-134770000</c:v>
                </c:pt>
                <c:pt idx="64">
                  <c:v>-134770000</c:v>
                </c:pt>
                <c:pt idx="65">
                  <c:v>-134770000</c:v>
                </c:pt>
                <c:pt idx="66">
                  <c:v>-134770000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C3-3448-B44E-87A0A7B36BFC}"/>
            </c:ext>
          </c:extLst>
        </c:ser>
        <c:ser>
          <c:idx val="6"/>
          <c:order val="6"/>
          <c:tx>
            <c:strRef>
              <c:f>GDNN!$BT$86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GDNN!$BL$87:$BM$153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GDNN!$BT$87:$BT$153</c:f>
              <c:numCache>
                <c:formatCode>#,##0</c:formatCode>
                <c:ptCount val="67"/>
                <c:pt idx="0">
                  <c:v>-2178712959359</c:v>
                </c:pt>
                <c:pt idx="1">
                  <c:v>-2119262019359</c:v>
                </c:pt>
                <c:pt idx="2">
                  <c:v>-2104212649359</c:v>
                </c:pt>
                <c:pt idx="3">
                  <c:v>-2073745059359</c:v>
                </c:pt>
                <c:pt idx="4">
                  <c:v>-2015906219359</c:v>
                </c:pt>
                <c:pt idx="5">
                  <c:v>-1997617309359</c:v>
                </c:pt>
                <c:pt idx="6">
                  <c:v>-1942591009359</c:v>
                </c:pt>
                <c:pt idx="7">
                  <c:v>-1910408559359</c:v>
                </c:pt>
                <c:pt idx="8">
                  <c:v>-1886072829359</c:v>
                </c:pt>
                <c:pt idx="9">
                  <c:v>-1840410309359</c:v>
                </c:pt>
                <c:pt idx="10">
                  <c:v>-1841644229359</c:v>
                </c:pt>
                <c:pt idx="11">
                  <c:v>-1813310009359</c:v>
                </c:pt>
                <c:pt idx="12">
                  <c:v>-1765904736570</c:v>
                </c:pt>
                <c:pt idx="13">
                  <c:v>-1753495897197</c:v>
                </c:pt>
                <c:pt idx="14">
                  <c:v>-1708914137197</c:v>
                </c:pt>
                <c:pt idx="15">
                  <c:v>-1686674387197</c:v>
                </c:pt>
                <c:pt idx="16">
                  <c:v>-1635831057197</c:v>
                </c:pt>
                <c:pt idx="17">
                  <c:v>-1612541487197</c:v>
                </c:pt>
                <c:pt idx="18">
                  <c:v>-1602058247197</c:v>
                </c:pt>
                <c:pt idx="19">
                  <c:v>-1661734937197</c:v>
                </c:pt>
                <c:pt idx="20">
                  <c:v>-1614679967197</c:v>
                </c:pt>
                <c:pt idx="21">
                  <c:v>-1558105247197</c:v>
                </c:pt>
                <c:pt idx="22">
                  <c:v>-1565408977197</c:v>
                </c:pt>
                <c:pt idx="23">
                  <c:v>-1569727127197</c:v>
                </c:pt>
                <c:pt idx="24">
                  <c:v>-1569141637197</c:v>
                </c:pt>
                <c:pt idx="25">
                  <c:v>-1619568757197</c:v>
                </c:pt>
                <c:pt idx="26">
                  <c:v>-1597246767197</c:v>
                </c:pt>
                <c:pt idx="27">
                  <c:v>-1546358217197</c:v>
                </c:pt>
                <c:pt idx="28">
                  <c:v>-1482216517197</c:v>
                </c:pt>
                <c:pt idx="29">
                  <c:v>-1432780087197</c:v>
                </c:pt>
                <c:pt idx="30">
                  <c:v>-1419712997197</c:v>
                </c:pt>
                <c:pt idx="31">
                  <c:v>-1413432057197</c:v>
                </c:pt>
                <c:pt idx="32">
                  <c:v>-1421381437197</c:v>
                </c:pt>
                <c:pt idx="33">
                  <c:v>-1458062357197</c:v>
                </c:pt>
                <c:pt idx="34">
                  <c:v>-1335424677197</c:v>
                </c:pt>
                <c:pt idx="35">
                  <c:v>-1315693787197</c:v>
                </c:pt>
                <c:pt idx="36">
                  <c:v>-1322941827197</c:v>
                </c:pt>
                <c:pt idx="37">
                  <c:v>-1298543327197</c:v>
                </c:pt>
                <c:pt idx="38">
                  <c:v>-1216837847197</c:v>
                </c:pt>
                <c:pt idx="39">
                  <c:v>-1180406477197</c:v>
                </c:pt>
                <c:pt idx="40">
                  <c:v>-1136497847197</c:v>
                </c:pt>
                <c:pt idx="41">
                  <c:v>-880794807197</c:v>
                </c:pt>
                <c:pt idx="42">
                  <c:v>-837908087197</c:v>
                </c:pt>
                <c:pt idx="43">
                  <c:v>-844701607197</c:v>
                </c:pt>
                <c:pt idx="44">
                  <c:v>-837791207197</c:v>
                </c:pt>
                <c:pt idx="45">
                  <c:v>-837005417197</c:v>
                </c:pt>
                <c:pt idx="46">
                  <c:v>-870048627197</c:v>
                </c:pt>
                <c:pt idx="47">
                  <c:v>-841982967197</c:v>
                </c:pt>
                <c:pt idx="48">
                  <c:v>-757272897197</c:v>
                </c:pt>
                <c:pt idx="49">
                  <c:v>-898669897197</c:v>
                </c:pt>
                <c:pt idx="50">
                  <c:v>-891378007197</c:v>
                </c:pt>
                <c:pt idx="51">
                  <c:v>-872747187197</c:v>
                </c:pt>
                <c:pt idx="52">
                  <c:v>-861388767197</c:v>
                </c:pt>
                <c:pt idx="53">
                  <c:v>-919107337197</c:v>
                </c:pt>
                <c:pt idx="54">
                  <c:v>-941300867197</c:v>
                </c:pt>
                <c:pt idx="55">
                  <c:v>-955723447197</c:v>
                </c:pt>
                <c:pt idx="56">
                  <c:v>-999398297197</c:v>
                </c:pt>
                <c:pt idx="57">
                  <c:v>-1041169877197</c:v>
                </c:pt>
                <c:pt idx="58">
                  <c:v>-1062353097197</c:v>
                </c:pt>
                <c:pt idx="59">
                  <c:v>-1067791867197</c:v>
                </c:pt>
                <c:pt idx="60">
                  <c:v>-1029156707197</c:v>
                </c:pt>
                <c:pt idx="61">
                  <c:v>-856905627197</c:v>
                </c:pt>
                <c:pt idx="62">
                  <c:v>-849647137197</c:v>
                </c:pt>
                <c:pt idx="63">
                  <c:v>-880793937197</c:v>
                </c:pt>
                <c:pt idx="64">
                  <c:v>-878823417197</c:v>
                </c:pt>
                <c:pt idx="65">
                  <c:v>-928349847197</c:v>
                </c:pt>
                <c:pt idx="66">
                  <c:v>-890836757197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C3-3448-B44E-87A0A7B3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GDNN!$BK$13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GDNN!$BI$14:$BJ$80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GDNN!$BK$14:$BK$80</c:f>
              <c:numCache>
                <c:formatCode>#,##0</c:formatCode>
                <c:ptCount val="67"/>
                <c:pt idx="0">
                  <c:v>17012677483</c:v>
                </c:pt>
                <c:pt idx="1">
                  <c:v>-3182532517</c:v>
                </c:pt>
                <c:pt idx="2">
                  <c:v>-3065372517</c:v>
                </c:pt>
                <c:pt idx="3">
                  <c:v>-4996972517</c:v>
                </c:pt>
                <c:pt idx="4">
                  <c:v>21364047483</c:v>
                </c:pt>
                <c:pt idx="5">
                  <c:v>20996807483</c:v>
                </c:pt>
                <c:pt idx="6">
                  <c:v>59913117483</c:v>
                </c:pt>
                <c:pt idx="7">
                  <c:v>252648907483</c:v>
                </c:pt>
                <c:pt idx="8">
                  <c:v>295879657483</c:v>
                </c:pt>
                <c:pt idx="9">
                  <c:v>336437937483</c:v>
                </c:pt>
                <c:pt idx="10">
                  <c:v>357588617483</c:v>
                </c:pt>
                <c:pt idx="11">
                  <c:v>389887607483</c:v>
                </c:pt>
                <c:pt idx="12">
                  <c:v>450333267483</c:v>
                </c:pt>
                <c:pt idx="13">
                  <c:v>478858498627</c:v>
                </c:pt>
                <c:pt idx="14">
                  <c:v>495609768627</c:v>
                </c:pt>
                <c:pt idx="15">
                  <c:v>497912998627</c:v>
                </c:pt>
                <c:pt idx="16">
                  <c:v>500369038627</c:v>
                </c:pt>
                <c:pt idx="17">
                  <c:v>496017218627</c:v>
                </c:pt>
                <c:pt idx="18">
                  <c:v>490642878627</c:v>
                </c:pt>
                <c:pt idx="19">
                  <c:v>471737528627</c:v>
                </c:pt>
                <c:pt idx="20">
                  <c:v>475844558627</c:v>
                </c:pt>
                <c:pt idx="21">
                  <c:v>493160438627</c:v>
                </c:pt>
                <c:pt idx="22">
                  <c:v>506103138627</c:v>
                </c:pt>
                <c:pt idx="23">
                  <c:v>503157468627</c:v>
                </c:pt>
                <c:pt idx="24">
                  <c:v>511515238627</c:v>
                </c:pt>
                <c:pt idx="25">
                  <c:v>483431318627</c:v>
                </c:pt>
                <c:pt idx="26">
                  <c:v>456745258627</c:v>
                </c:pt>
                <c:pt idx="27">
                  <c:v>471474418627</c:v>
                </c:pt>
                <c:pt idx="28">
                  <c:v>440823168627</c:v>
                </c:pt>
                <c:pt idx="29">
                  <c:v>440263898627</c:v>
                </c:pt>
                <c:pt idx="30">
                  <c:v>480061268627</c:v>
                </c:pt>
                <c:pt idx="31">
                  <c:v>424647918627</c:v>
                </c:pt>
                <c:pt idx="32">
                  <c:v>434338198627</c:v>
                </c:pt>
                <c:pt idx="33">
                  <c:v>416237008627</c:v>
                </c:pt>
                <c:pt idx="34">
                  <c:v>395286968627</c:v>
                </c:pt>
                <c:pt idx="35">
                  <c:v>404831188627</c:v>
                </c:pt>
                <c:pt idx="36">
                  <c:v>402789838627</c:v>
                </c:pt>
                <c:pt idx="37">
                  <c:v>487586088627</c:v>
                </c:pt>
                <c:pt idx="38">
                  <c:v>423917108627</c:v>
                </c:pt>
                <c:pt idx="39">
                  <c:v>492226288627</c:v>
                </c:pt>
                <c:pt idx="40">
                  <c:v>472279608627</c:v>
                </c:pt>
                <c:pt idx="41">
                  <c:v>472551797101</c:v>
                </c:pt>
                <c:pt idx="42">
                  <c:v>501958657101</c:v>
                </c:pt>
                <c:pt idx="43">
                  <c:v>456925367101</c:v>
                </c:pt>
                <c:pt idx="44">
                  <c:v>431744057101</c:v>
                </c:pt>
                <c:pt idx="45">
                  <c:v>284061707101</c:v>
                </c:pt>
                <c:pt idx="46">
                  <c:v>135934167101</c:v>
                </c:pt>
                <c:pt idx="47">
                  <c:v>106386197101</c:v>
                </c:pt>
                <c:pt idx="48">
                  <c:v>103088917101</c:v>
                </c:pt>
                <c:pt idx="49">
                  <c:v>143012977101</c:v>
                </c:pt>
                <c:pt idx="50">
                  <c:v>157245027101</c:v>
                </c:pt>
                <c:pt idx="51">
                  <c:v>143879617101</c:v>
                </c:pt>
                <c:pt idx="52">
                  <c:v>182725727101</c:v>
                </c:pt>
                <c:pt idx="53">
                  <c:v>212335397101</c:v>
                </c:pt>
                <c:pt idx="54">
                  <c:v>276540747101</c:v>
                </c:pt>
                <c:pt idx="55">
                  <c:v>356995997101</c:v>
                </c:pt>
                <c:pt idx="56">
                  <c:v>382757497101</c:v>
                </c:pt>
                <c:pt idx="57">
                  <c:v>340961177101</c:v>
                </c:pt>
                <c:pt idx="58">
                  <c:v>314459807101</c:v>
                </c:pt>
                <c:pt idx="59">
                  <c:v>32908757101</c:v>
                </c:pt>
                <c:pt idx="60">
                  <c:v>26347427101</c:v>
                </c:pt>
                <c:pt idx="61">
                  <c:v>-14034942899</c:v>
                </c:pt>
                <c:pt idx="62">
                  <c:v>-44222802899</c:v>
                </c:pt>
                <c:pt idx="63">
                  <c:v>-53881952899</c:v>
                </c:pt>
                <c:pt idx="64">
                  <c:v>-47272942899</c:v>
                </c:pt>
                <c:pt idx="65">
                  <c:v>-33050522899</c:v>
                </c:pt>
                <c:pt idx="66">
                  <c:v>-30922192899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0-1C40-92C5-E0277C46DF85}"/>
            </c:ext>
          </c:extLst>
        </c:ser>
        <c:ser>
          <c:idx val="1"/>
          <c:order val="1"/>
          <c:tx>
            <c:strRef>
              <c:f>GDNN!$BL$13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GDNN!$BI$14:$BJ$80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GDNN!$BL$14:$BL$80</c:f>
              <c:numCache>
                <c:formatCode>#,##0</c:formatCode>
                <c:ptCount val="67"/>
                <c:pt idx="0">
                  <c:v>1122301639184</c:v>
                </c:pt>
                <c:pt idx="1">
                  <c:v>1114286222005</c:v>
                </c:pt>
                <c:pt idx="2">
                  <c:v>1135352106182</c:v>
                </c:pt>
                <c:pt idx="3">
                  <c:v>1128620338993</c:v>
                </c:pt>
                <c:pt idx="4">
                  <c:v>1081202366122</c:v>
                </c:pt>
                <c:pt idx="5">
                  <c:v>1089531094596</c:v>
                </c:pt>
                <c:pt idx="6">
                  <c:v>1077235470649</c:v>
                </c:pt>
                <c:pt idx="7">
                  <c:v>1092179159275</c:v>
                </c:pt>
                <c:pt idx="8">
                  <c:v>1101344295346</c:v>
                </c:pt>
                <c:pt idx="9">
                  <c:v>1114480427514</c:v>
                </c:pt>
                <c:pt idx="10">
                  <c:v>1071977586132</c:v>
                </c:pt>
                <c:pt idx="11">
                  <c:v>1047161885769</c:v>
                </c:pt>
                <c:pt idx="12">
                  <c:v>1024897508406</c:v>
                </c:pt>
                <c:pt idx="13">
                  <c:v>1016073064996</c:v>
                </c:pt>
                <c:pt idx="14">
                  <c:v>1010731468396</c:v>
                </c:pt>
                <c:pt idx="15">
                  <c:v>955980703996</c:v>
                </c:pt>
                <c:pt idx="16">
                  <c:v>881472516782</c:v>
                </c:pt>
                <c:pt idx="17">
                  <c:v>870113862915</c:v>
                </c:pt>
                <c:pt idx="18">
                  <c:v>844075140714</c:v>
                </c:pt>
                <c:pt idx="19">
                  <c:v>819992425153</c:v>
                </c:pt>
                <c:pt idx="20">
                  <c:v>810872030598</c:v>
                </c:pt>
                <c:pt idx="21">
                  <c:v>800212584961</c:v>
                </c:pt>
                <c:pt idx="22">
                  <c:v>786102340335</c:v>
                </c:pt>
                <c:pt idx="23">
                  <c:v>804987689815</c:v>
                </c:pt>
                <c:pt idx="24">
                  <c:v>812250415005</c:v>
                </c:pt>
                <c:pt idx="25">
                  <c:v>818836203627</c:v>
                </c:pt>
                <c:pt idx="26">
                  <c:v>860324730471</c:v>
                </c:pt>
                <c:pt idx="27">
                  <c:v>859459638378</c:v>
                </c:pt>
                <c:pt idx="28">
                  <c:v>846885380732</c:v>
                </c:pt>
                <c:pt idx="29">
                  <c:v>821644454975</c:v>
                </c:pt>
                <c:pt idx="30">
                  <c:v>796595193446</c:v>
                </c:pt>
                <c:pt idx="31">
                  <c:v>789021884028</c:v>
                </c:pt>
                <c:pt idx="32">
                  <c:v>789828279755</c:v>
                </c:pt>
                <c:pt idx="33">
                  <c:v>790314289134</c:v>
                </c:pt>
                <c:pt idx="34">
                  <c:v>777105222694</c:v>
                </c:pt>
                <c:pt idx="35">
                  <c:v>761018409288</c:v>
                </c:pt>
                <c:pt idx="36">
                  <c:v>747540165357</c:v>
                </c:pt>
                <c:pt idx="37">
                  <c:v>764896734029</c:v>
                </c:pt>
                <c:pt idx="38">
                  <c:v>742413509251</c:v>
                </c:pt>
                <c:pt idx="39">
                  <c:v>743428306167</c:v>
                </c:pt>
                <c:pt idx="40">
                  <c:v>724323192833</c:v>
                </c:pt>
                <c:pt idx="41">
                  <c:v>714733011269</c:v>
                </c:pt>
                <c:pt idx="42">
                  <c:v>714838593218</c:v>
                </c:pt>
                <c:pt idx="43">
                  <c:v>712934113652</c:v>
                </c:pt>
                <c:pt idx="44">
                  <c:v>705883989719</c:v>
                </c:pt>
                <c:pt idx="45">
                  <c:v>685894487234</c:v>
                </c:pt>
                <c:pt idx="46">
                  <c:v>670452138835</c:v>
                </c:pt>
                <c:pt idx="47">
                  <c:v>658701598375</c:v>
                </c:pt>
                <c:pt idx="48">
                  <c:v>662985308519</c:v>
                </c:pt>
                <c:pt idx="49">
                  <c:v>644280788732</c:v>
                </c:pt>
                <c:pt idx="50">
                  <c:v>640975606998</c:v>
                </c:pt>
                <c:pt idx="51">
                  <c:v>644703943939</c:v>
                </c:pt>
                <c:pt idx="52">
                  <c:v>655420981384</c:v>
                </c:pt>
                <c:pt idx="53">
                  <c:v>630752221167</c:v>
                </c:pt>
                <c:pt idx="54">
                  <c:v>616551548507</c:v>
                </c:pt>
                <c:pt idx="55">
                  <c:v>589606153523</c:v>
                </c:pt>
                <c:pt idx="56">
                  <c:v>583113875857</c:v>
                </c:pt>
                <c:pt idx="57">
                  <c:v>587899822258</c:v>
                </c:pt>
                <c:pt idx="58">
                  <c:v>588589688346</c:v>
                </c:pt>
                <c:pt idx="59">
                  <c:v>587930815197</c:v>
                </c:pt>
                <c:pt idx="60">
                  <c:v>595353278974</c:v>
                </c:pt>
                <c:pt idx="61">
                  <c:v>580972669254</c:v>
                </c:pt>
                <c:pt idx="62">
                  <c:v>573783962239</c:v>
                </c:pt>
                <c:pt idx="63">
                  <c:v>533977351111</c:v>
                </c:pt>
                <c:pt idx="64">
                  <c:v>502438037896</c:v>
                </c:pt>
                <c:pt idx="65">
                  <c:v>456023398577</c:v>
                </c:pt>
                <c:pt idx="66">
                  <c:v>422286754134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0-1C40-92C5-E0277C46DF85}"/>
            </c:ext>
          </c:extLst>
        </c:ser>
        <c:ser>
          <c:idx val="2"/>
          <c:order val="2"/>
          <c:tx>
            <c:strRef>
              <c:f>GDNN!$BM$13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GDNN!$BI$14:$BJ$80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GDNN!$BM$14:$BM$80</c:f>
              <c:numCache>
                <c:formatCode>#,##0</c:formatCode>
                <c:ptCount val="67"/>
                <c:pt idx="0">
                  <c:v>48913490296</c:v>
                </c:pt>
                <c:pt idx="1">
                  <c:v>51454430296</c:v>
                </c:pt>
                <c:pt idx="2">
                  <c:v>33957610296</c:v>
                </c:pt>
                <c:pt idx="3">
                  <c:v>33957610296</c:v>
                </c:pt>
                <c:pt idx="4">
                  <c:v>30059530296</c:v>
                </c:pt>
                <c:pt idx="5">
                  <c:v>24617230296</c:v>
                </c:pt>
                <c:pt idx="6">
                  <c:v>27718010296</c:v>
                </c:pt>
                <c:pt idx="7">
                  <c:v>30055680296</c:v>
                </c:pt>
                <c:pt idx="8">
                  <c:v>30328070296</c:v>
                </c:pt>
                <c:pt idx="9">
                  <c:v>36608880296</c:v>
                </c:pt>
                <c:pt idx="10">
                  <c:v>40255700011</c:v>
                </c:pt>
                <c:pt idx="11">
                  <c:v>41183250011</c:v>
                </c:pt>
                <c:pt idx="12">
                  <c:v>32530830011</c:v>
                </c:pt>
                <c:pt idx="13">
                  <c:v>33908760011</c:v>
                </c:pt>
                <c:pt idx="14">
                  <c:v>33395830011</c:v>
                </c:pt>
                <c:pt idx="15">
                  <c:v>29741410011</c:v>
                </c:pt>
                <c:pt idx="16">
                  <c:v>25457130011</c:v>
                </c:pt>
                <c:pt idx="17">
                  <c:v>24470050011</c:v>
                </c:pt>
                <c:pt idx="18">
                  <c:v>25955370011</c:v>
                </c:pt>
                <c:pt idx="19">
                  <c:v>25812070011</c:v>
                </c:pt>
                <c:pt idx="20">
                  <c:v>23926600011</c:v>
                </c:pt>
                <c:pt idx="21">
                  <c:v>20859180011</c:v>
                </c:pt>
                <c:pt idx="22">
                  <c:v>21360740011</c:v>
                </c:pt>
                <c:pt idx="23">
                  <c:v>19038480011</c:v>
                </c:pt>
                <c:pt idx="24">
                  <c:v>18716020011</c:v>
                </c:pt>
                <c:pt idx="25">
                  <c:v>26677670011</c:v>
                </c:pt>
                <c:pt idx="26">
                  <c:v>26844950011</c:v>
                </c:pt>
                <c:pt idx="27">
                  <c:v>26588800011</c:v>
                </c:pt>
                <c:pt idx="28">
                  <c:v>14419360011</c:v>
                </c:pt>
                <c:pt idx="29">
                  <c:v>7463330011</c:v>
                </c:pt>
                <c:pt idx="30">
                  <c:v>8155750011</c:v>
                </c:pt>
                <c:pt idx="31">
                  <c:v>11138450011</c:v>
                </c:pt>
                <c:pt idx="32">
                  <c:v>11355473380</c:v>
                </c:pt>
                <c:pt idx="33">
                  <c:v>9056073380</c:v>
                </c:pt>
                <c:pt idx="34">
                  <c:v>-3506536620</c:v>
                </c:pt>
                <c:pt idx="35">
                  <c:v>-7631436620</c:v>
                </c:pt>
                <c:pt idx="36">
                  <c:v>-7600126620</c:v>
                </c:pt>
                <c:pt idx="37">
                  <c:v>14412073380</c:v>
                </c:pt>
                <c:pt idx="38">
                  <c:v>14073773380</c:v>
                </c:pt>
                <c:pt idx="39">
                  <c:v>14439753380</c:v>
                </c:pt>
                <c:pt idx="40">
                  <c:v>8483933380</c:v>
                </c:pt>
                <c:pt idx="41">
                  <c:v>18760831006</c:v>
                </c:pt>
                <c:pt idx="42">
                  <c:v>18405851006</c:v>
                </c:pt>
                <c:pt idx="43">
                  <c:v>17982191006</c:v>
                </c:pt>
                <c:pt idx="44">
                  <c:v>19362241006</c:v>
                </c:pt>
                <c:pt idx="45">
                  <c:v>19394491006</c:v>
                </c:pt>
                <c:pt idx="46">
                  <c:v>21890801006</c:v>
                </c:pt>
                <c:pt idx="47">
                  <c:v>20814601006</c:v>
                </c:pt>
                <c:pt idx="48">
                  <c:v>25181481006</c:v>
                </c:pt>
                <c:pt idx="49">
                  <c:v>31993431006</c:v>
                </c:pt>
                <c:pt idx="50">
                  <c:v>51758351006</c:v>
                </c:pt>
                <c:pt idx="51">
                  <c:v>51201091006</c:v>
                </c:pt>
                <c:pt idx="52">
                  <c:v>50954791006</c:v>
                </c:pt>
                <c:pt idx="53">
                  <c:v>21204751006</c:v>
                </c:pt>
                <c:pt idx="54">
                  <c:v>20461981006</c:v>
                </c:pt>
                <c:pt idx="55">
                  <c:v>19080361006</c:v>
                </c:pt>
                <c:pt idx="56">
                  <c:v>19277001006</c:v>
                </c:pt>
                <c:pt idx="57">
                  <c:v>10815081006</c:v>
                </c:pt>
                <c:pt idx="58">
                  <c:v>-7447098994</c:v>
                </c:pt>
                <c:pt idx="59">
                  <c:v>-5319448994</c:v>
                </c:pt>
                <c:pt idx="60">
                  <c:v>19022771006</c:v>
                </c:pt>
                <c:pt idx="61">
                  <c:v>21294141006</c:v>
                </c:pt>
                <c:pt idx="62">
                  <c:v>28253291006</c:v>
                </c:pt>
                <c:pt idx="63">
                  <c:v>6963671006</c:v>
                </c:pt>
                <c:pt idx="64">
                  <c:v>2332861006</c:v>
                </c:pt>
                <c:pt idx="65">
                  <c:v>4009961006</c:v>
                </c:pt>
                <c:pt idx="66">
                  <c:v>-8450138994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20-1C40-92C5-E0277C46DF85}"/>
            </c:ext>
          </c:extLst>
        </c:ser>
        <c:ser>
          <c:idx val="3"/>
          <c:order val="3"/>
          <c:tx>
            <c:strRef>
              <c:f>GDNN!$BN$13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GDNN!$BI$14:$BJ$80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GDNN!$BN$14:$BN$80</c:f>
              <c:numCache>
                <c:formatCode>#,##0</c:formatCode>
                <c:ptCount val="67"/>
                <c:pt idx="0">
                  <c:v>-65785157543</c:v>
                </c:pt>
                <c:pt idx="1">
                  <c:v>-59265574011</c:v>
                </c:pt>
                <c:pt idx="2">
                  <c:v>-59460954011</c:v>
                </c:pt>
                <c:pt idx="3">
                  <c:v>-59684174011</c:v>
                </c:pt>
                <c:pt idx="4">
                  <c:v>-56762634011</c:v>
                </c:pt>
                <c:pt idx="5">
                  <c:v>-59195294011</c:v>
                </c:pt>
                <c:pt idx="6">
                  <c:v>-57643884011</c:v>
                </c:pt>
                <c:pt idx="7">
                  <c:v>-54767144011</c:v>
                </c:pt>
                <c:pt idx="8">
                  <c:v>-52120574011</c:v>
                </c:pt>
                <c:pt idx="9">
                  <c:v>-50733524011</c:v>
                </c:pt>
                <c:pt idx="10">
                  <c:v>-50853134011</c:v>
                </c:pt>
                <c:pt idx="11">
                  <c:v>-52883134011</c:v>
                </c:pt>
                <c:pt idx="12">
                  <c:v>-51138744011</c:v>
                </c:pt>
                <c:pt idx="13">
                  <c:v>-45758554011</c:v>
                </c:pt>
                <c:pt idx="14">
                  <c:v>-42921164011</c:v>
                </c:pt>
                <c:pt idx="15">
                  <c:v>-46185204011</c:v>
                </c:pt>
                <c:pt idx="16">
                  <c:v>-46872714011</c:v>
                </c:pt>
                <c:pt idx="17">
                  <c:v>-48394014011</c:v>
                </c:pt>
                <c:pt idx="18">
                  <c:v>-46728284011</c:v>
                </c:pt>
                <c:pt idx="19">
                  <c:v>-45535904011</c:v>
                </c:pt>
                <c:pt idx="20">
                  <c:v>-54554114011</c:v>
                </c:pt>
                <c:pt idx="21">
                  <c:v>-54879744011</c:v>
                </c:pt>
                <c:pt idx="22">
                  <c:v>-54504654011</c:v>
                </c:pt>
                <c:pt idx="23">
                  <c:v>-45813464011</c:v>
                </c:pt>
                <c:pt idx="24">
                  <c:v>-35456494011</c:v>
                </c:pt>
                <c:pt idx="25">
                  <c:v>-30813384011</c:v>
                </c:pt>
                <c:pt idx="26">
                  <c:v>-31070964011</c:v>
                </c:pt>
                <c:pt idx="27">
                  <c:v>-42761784011</c:v>
                </c:pt>
                <c:pt idx="28">
                  <c:v>-45662994011</c:v>
                </c:pt>
                <c:pt idx="29">
                  <c:v>-44937814011</c:v>
                </c:pt>
                <c:pt idx="30">
                  <c:v>-43899274011</c:v>
                </c:pt>
                <c:pt idx="31">
                  <c:v>-50054974011</c:v>
                </c:pt>
                <c:pt idx="32">
                  <c:v>-60946104101</c:v>
                </c:pt>
                <c:pt idx="33">
                  <c:v>-65232604101</c:v>
                </c:pt>
                <c:pt idx="34">
                  <c:v>-67250154101</c:v>
                </c:pt>
                <c:pt idx="35">
                  <c:v>-68688784101</c:v>
                </c:pt>
                <c:pt idx="36">
                  <c:v>-67049494101</c:v>
                </c:pt>
                <c:pt idx="37">
                  <c:v>-62937494101</c:v>
                </c:pt>
                <c:pt idx="38">
                  <c:v>-81654224101</c:v>
                </c:pt>
                <c:pt idx="39">
                  <c:v>-103618494101</c:v>
                </c:pt>
                <c:pt idx="40">
                  <c:v>-104680114101</c:v>
                </c:pt>
                <c:pt idx="41">
                  <c:v>-110186474101</c:v>
                </c:pt>
                <c:pt idx="42">
                  <c:v>-104468134101</c:v>
                </c:pt>
                <c:pt idx="43">
                  <c:v>-120393614101</c:v>
                </c:pt>
                <c:pt idx="44">
                  <c:v>-116314944101</c:v>
                </c:pt>
                <c:pt idx="45">
                  <c:v>-112762624101</c:v>
                </c:pt>
                <c:pt idx="46">
                  <c:v>-108990024101</c:v>
                </c:pt>
                <c:pt idx="47">
                  <c:v>-112350454101</c:v>
                </c:pt>
                <c:pt idx="48">
                  <c:v>-111364324101</c:v>
                </c:pt>
                <c:pt idx="49">
                  <c:v>-87131614101</c:v>
                </c:pt>
                <c:pt idx="50">
                  <c:v>-100088254101</c:v>
                </c:pt>
                <c:pt idx="51">
                  <c:v>-109408224101</c:v>
                </c:pt>
                <c:pt idx="52">
                  <c:v>-131192804101</c:v>
                </c:pt>
                <c:pt idx="53">
                  <c:v>-134520364101</c:v>
                </c:pt>
                <c:pt idx="54">
                  <c:v>-133240274101</c:v>
                </c:pt>
                <c:pt idx="55">
                  <c:v>-131356074101</c:v>
                </c:pt>
                <c:pt idx="56">
                  <c:v>-119744204101</c:v>
                </c:pt>
                <c:pt idx="57">
                  <c:v>-116440504101</c:v>
                </c:pt>
                <c:pt idx="58">
                  <c:v>-101930344101</c:v>
                </c:pt>
                <c:pt idx="59">
                  <c:v>-110660234101</c:v>
                </c:pt>
                <c:pt idx="60">
                  <c:v>-103437974101</c:v>
                </c:pt>
                <c:pt idx="61">
                  <c:v>-119887974101</c:v>
                </c:pt>
                <c:pt idx="62">
                  <c:v>-116649144101</c:v>
                </c:pt>
                <c:pt idx="63">
                  <c:v>-109067814101</c:v>
                </c:pt>
                <c:pt idx="64">
                  <c:v>-94069064101</c:v>
                </c:pt>
                <c:pt idx="65">
                  <c:v>-96160824101</c:v>
                </c:pt>
                <c:pt idx="66">
                  <c:v>-95722404101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20-1C40-92C5-E0277C46DF85}"/>
            </c:ext>
          </c:extLst>
        </c:ser>
        <c:ser>
          <c:idx val="4"/>
          <c:order val="4"/>
          <c:tx>
            <c:strRef>
              <c:f>GDNN!$BO$13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GDNN!$BI$14:$BJ$80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GDNN!$BO$14:$BO$80</c:f>
              <c:numCache>
                <c:formatCode>#,##0</c:formatCode>
                <c:ptCount val="67"/>
                <c:pt idx="0">
                  <c:v>193128744350</c:v>
                </c:pt>
                <c:pt idx="1">
                  <c:v>184425284350</c:v>
                </c:pt>
                <c:pt idx="2">
                  <c:v>183723574350</c:v>
                </c:pt>
                <c:pt idx="3">
                  <c:v>186068114350</c:v>
                </c:pt>
                <c:pt idx="4">
                  <c:v>187144774350</c:v>
                </c:pt>
                <c:pt idx="5">
                  <c:v>183367474350</c:v>
                </c:pt>
                <c:pt idx="6">
                  <c:v>184423754350</c:v>
                </c:pt>
                <c:pt idx="7">
                  <c:v>184580764350</c:v>
                </c:pt>
                <c:pt idx="8">
                  <c:v>185078724350</c:v>
                </c:pt>
                <c:pt idx="9">
                  <c:v>186802674350</c:v>
                </c:pt>
                <c:pt idx="10">
                  <c:v>184517065957</c:v>
                </c:pt>
                <c:pt idx="11">
                  <c:v>184928445957</c:v>
                </c:pt>
                <c:pt idx="12">
                  <c:v>184034585957</c:v>
                </c:pt>
                <c:pt idx="13">
                  <c:v>190901551076</c:v>
                </c:pt>
                <c:pt idx="14">
                  <c:v>191490041076</c:v>
                </c:pt>
                <c:pt idx="15">
                  <c:v>188986631076</c:v>
                </c:pt>
                <c:pt idx="16">
                  <c:v>197160151076</c:v>
                </c:pt>
                <c:pt idx="17">
                  <c:v>193737251076</c:v>
                </c:pt>
                <c:pt idx="18">
                  <c:v>200386681076</c:v>
                </c:pt>
                <c:pt idx="19">
                  <c:v>191743631076</c:v>
                </c:pt>
                <c:pt idx="20">
                  <c:v>190870431076</c:v>
                </c:pt>
                <c:pt idx="21">
                  <c:v>194373061076</c:v>
                </c:pt>
                <c:pt idx="22">
                  <c:v>196724891076</c:v>
                </c:pt>
                <c:pt idx="23">
                  <c:v>189225351076</c:v>
                </c:pt>
                <c:pt idx="24">
                  <c:v>189803561076</c:v>
                </c:pt>
                <c:pt idx="25">
                  <c:v>195514621076</c:v>
                </c:pt>
                <c:pt idx="26">
                  <c:v>181250151076</c:v>
                </c:pt>
                <c:pt idx="27">
                  <c:v>182900601076</c:v>
                </c:pt>
                <c:pt idx="28">
                  <c:v>169108171076</c:v>
                </c:pt>
                <c:pt idx="29">
                  <c:v>169481051076</c:v>
                </c:pt>
                <c:pt idx="30">
                  <c:v>168139821076</c:v>
                </c:pt>
                <c:pt idx="31">
                  <c:v>155912081076</c:v>
                </c:pt>
                <c:pt idx="32">
                  <c:v>157173821076</c:v>
                </c:pt>
                <c:pt idx="33">
                  <c:v>129030821076</c:v>
                </c:pt>
                <c:pt idx="34">
                  <c:v>122248291076</c:v>
                </c:pt>
                <c:pt idx="35">
                  <c:v>120704771076</c:v>
                </c:pt>
                <c:pt idx="36">
                  <c:v>113452791076</c:v>
                </c:pt>
                <c:pt idx="37">
                  <c:v>110566841076</c:v>
                </c:pt>
                <c:pt idx="38">
                  <c:v>117662731076</c:v>
                </c:pt>
                <c:pt idx="39">
                  <c:v>108889591076</c:v>
                </c:pt>
                <c:pt idx="40">
                  <c:v>105085861076</c:v>
                </c:pt>
                <c:pt idx="41">
                  <c:v>103207258241</c:v>
                </c:pt>
                <c:pt idx="42">
                  <c:v>104565228241</c:v>
                </c:pt>
                <c:pt idx="43">
                  <c:v>104697258241</c:v>
                </c:pt>
                <c:pt idx="44">
                  <c:v>106090848241</c:v>
                </c:pt>
                <c:pt idx="45">
                  <c:v>108626778241</c:v>
                </c:pt>
                <c:pt idx="46">
                  <c:v>112482678241</c:v>
                </c:pt>
                <c:pt idx="47">
                  <c:v>115217828241</c:v>
                </c:pt>
                <c:pt idx="48">
                  <c:v>80402818241</c:v>
                </c:pt>
                <c:pt idx="49">
                  <c:v>48907758241</c:v>
                </c:pt>
                <c:pt idx="50">
                  <c:v>36477898241</c:v>
                </c:pt>
                <c:pt idx="51">
                  <c:v>47869208241</c:v>
                </c:pt>
                <c:pt idx="52">
                  <c:v>43323898241</c:v>
                </c:pt>
                <c:pt idx="53">
                  <c:v>42784308241</c:v>
                </c:pt>
                <c:pt idx="54">
                  <c:v>33420858241</c:v>
                </c:pt>
                <c:pt idx="55">
                  <c:v>26867158241</c:v>
                </c:pt>
                <c:pt idx="56">
                  <c:v>28156118241</c:v>
                </c:pt>
                <c:pt idx="57">
                  <c:v>28598858241</c:v>
                </c:pt>
                <c:pt idx="58">
                  <c:v>29330998241</c:v>
                </c:pt>
                <c:pt idx="59">
                  <c:v>20936758241</c:v>
                </c:pt>
                <c:pt idx="60">
                  <c:v>14473478241</c:v>
                </c:pt>
                <c:pt idx="61">
                  <c:v>15634298241</c:v>
                </c:pt>
                <c:pt idx="62">
                  <c:v>14134298241</c:v>
                </c:pt>
                <c:pt idx="63">
                  <c:v>16377068241</c:v>
                </c:pt>
                <c:pt idx="64">
                  <c:v>18749228241</c:v>
                </c:pt>
                <c:pt idx="65">
                  <c:v>20353968241</c:v>
                </c:pt>
                <c:pt idx="66">
                  <c:v>22317128241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20-1C40-92C5-E0277C46DF85}"/>
            </c:ext>
          </c:extLst>
        </c:ser>
        <c:ser>
          <c:idx val="5"/>
          <c:order val="5"/>
          <c:tx>
            <c:strRef>
              <c:f>GDNN!$BP$13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GDNN!$BI$14:$BJ$80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GDNN!$BP$14:$BP$80</c:f>
              <c:numCache>
                <c:formatCode>#,##0</c:formatCode>
                <c:ptCount val="67"/>
                <c:pt idx="0">
                  <c:v>-26432186586</c:v>
                </c:pt>
                <c:pt idx="1">
                  <c:v>-27378896586</c:v>
                </c:pt>
                <c:pt idx="2">
                  <c:v>-28047076586</c:v>
                </c:pt>
                <c:pt idx="3">
                  <c:v>-28219556586</c:v>
                </c:pt>
                <c:pt idx="4">
                  <c:v>-22523836586</c:v>
                </c:pt>
                <c:pt idx="5">
                  <c:v>-22661626586</c:v>
                </c:pt>
                <c:pt idx="6">
                  <c:v>-22944076586</c:v>
                </c:pt>
                <c:pt idx="7">
                  <c:v>-22930156586</c:v>
                </c:pt>
                <c:pt idx="8">
                  <c:v>-22817206586</c:v>
                </c:pt>
                <c:pt idx="9">
                  <c:v>-23038446586</c:v>
                </c:pt>
                <c:pt idx="10">
                  <c:v>-24433266586</c:v>
                </c:pt>
                <c:pt idx="11">
                  <c:v>-24359966586</c:v>
                </c:pt>
                <c:pt idx="12">
                  <c:v>-24499296586</c:v>
                </c:pt>
                <c:pt idx="13">
                  <c:v>-22635295617</c:v>
                </c:pt>
                <c:pt idx="14">
                  <c:v>-22627005617</c:v>
                </c:pt>
                <c:pt idx="15">
                  <c:v>-22246675617</c:v>
                </c:pt>
                <c:pt idx="16">
                  <c:v>-22105725617</c:v>
                </c:pt>
                <c:pt idx="17">
                  <c:v>-21997595617</c:v>
                </c:pt>
                <c:pt idx="18">
                  <c:v>-23065655617</c:v>
                </c:pt>
                <c:pt idx="19">
                  <c:v>-23123617214</c:v>
                </c:pt>
                <c:pt idx="20">
                  <c:v>-22702827214</c:v>
                </c:pt>
                <c:pt idx="21">
                  <c:v>-22341297214</c:v>
                </c:pt>
                <c:pt idx="22">
                  <c:v>-23594897214</c:v>
                </c:pt>
                <c:pt idx="23">
                  <c:v>-23895897214</c:v>
                </c:pt>
                <c:pt idx="24">
                  <c:v>-24333907214</c:v>
                </c:pt>
                <c:pt idx="25">
                  <c:v>-21195927214</c:v>
                </c:pt>
                <c:pt idx="26">
                  <c:v>-21040267214</c:v>
                </c:pt>
                <c:pt idx="27">
                  <c:v>-21455547214</c:v>
                </c:pt>
                <c:pt idx="28">
                  <c:v>-22132017214</c:v>
                </c:pt>
                <c:pt idx="29">
                  <c:v>-20877027214</c:v>
                </c:pt>
                <c:pt idx="30">
                  <c:v>-21082857214</c:v>
                </c:pt>
                <c:pt idx="31">
                  <c:v>-21003167214</c:v>
                </c:pt>
                <c:pt idx="32">
                  <c:v>-19938137214</c:v>
                </c:pt>
                <c:pt idx="33">
                  <c:v>-19915767214</c:v>
                </c:pt>
                <c:pt idx="34">
                  <c:v>-17772297214</c:v>
                </c:pt>
                <c:pt idx="35">
                  <c:v>-17278457214</c:v>
                </c:pt>
                <c:pt idx="36">
                  <c:v>-12325327214</c:v>
                </c:pt>
                <c:pt idx="37">
                  <c:v>-13050677214</c:v>
                </c:pt>
                <c:pt idx="38">
                  <c:v>-9993417214</c:v>
                </c:pt>
                <c:pt idx="39">
                  <c:v>-8214547214</c:v>
                </c:pt>
                <c:pt idx="40">
                  <c:v>-6473277214</c:v>
                </c:pt>
                <c:pt idx="41">
                  <c:v>-9356046226</c:v>
                </c:pt>
                <c:pt idx="42">
                  <c:v>-7286596226</c:v>
                </c:pt>
                <c:pt idx="43">
                  <c:v>-6696926226</c:v>
                </c:pt>
                <c:pt idx="44">
                  <c:v>-5820076226</c:v>
                </c:pt>
                <c:pt idx="45">
                  <c:v>-2243016226</c:v>
                </c:pt>
                <c:pt idx="46">
                  <c:v>-2010656226</c:v>
                </c:pt>
                <c:pt idx="47">
                  <c:v>-1827976226</c:v>
                </c:pt>
                <c:pt idx="48">
                  <c:v>-2986496226</c:v>
                </c:pt>
                <c:pt idx="49">
                  <c:v>795623774</c:v>
                </c:pt>
                <c:pt idx="50">
                  <c:v>2077853774</c:v>
                </c:pt>
                <c:pt idx="51">
                  <c:v>2311873774</c:v>
                </c:pt>
                <c:pt idx="52">
                  <c:v>-2117666226</c:v>
                </c:pt>
                <c:pt idx="53">
                  <c:v>-2055596226</c:v>
                </c:pt>
                <c:pt idx="54">
                  <c:v>-2152906226</c:v>
                </c:pt>
                <c:pt idx="55">
                  <c:v>-4107356226</c:v>
                </c:pt>
                <c:pt idx="56">
                  <c:v>-3743566226</c:v>
                </c:pt>
                <c:pt idx="57">
                  <c:v>-3677186226</c:v>
                </c:pt>
                <c:pt idx="58">
                  <c:v>-3691716226</c:v>
                </c:pt>
                <c:pt idx="59">
                  <c:v>-3250876226</c:v>
                </c:pt>
                <c:pt idx="60">
                  <c:v>-2961056226</c:v>
                </c:pt>
                <c:pt idx="61">
                  <c:v>-2578496226</c:v>
                </c:pt>
                <c:pt idx="62">
                  <c:v>-2672646226</c:v>
                </c:pt>
                <c:pt idx="63">
                  <c:v>-3593196226</c:v>
                </c:pt>
                <c:pt idx="64">
                  <c:v>-4076896226</c:v>
                </c:pt>
                <c:pt idx="65">
                  <c:v>-3837766226</c:v>
                </c:pt>
                <c:pt idx="66">
                  <c:v>-3901646226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20-1C40-92C5-E0277C46DF85}"/>
            </c:ext>
          </c:extLst>
        </c:ser>
        <c:ser>
          <c:idx val="6"/>
          <c:order val="6"/>
          <c:tx>
            <c:strRef>
              <c:f>GDNN!$BQ$13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GDNN!$BI$14:$BJ$80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GDNN!$BQ$14:$BQ$80</c:f>
              <c:numCache>
                <c:formatCode>#,##0</c:formatCode>
                <c:ptCount val="67"/>
                <c:pt idx="0">
                  <c:v>51273754371</c:v>
                </c:pt>
                <c:pt idx="1">
                  <c:v>55199544371</c:v>
                </c:pt>
                <c:pt idx="2">
                  <c:v>56302254371</c:v>
                </c:pt>
                <c:pt idx="3">
                  <c:v>46612314371</c:v>
                </c:pt>
                <c:pt idx="4">
                  <c:v>43511834371</c:v>
                </c:pt>
                <c:pt idx="5">
                  <c:v>42264934371</c:v>
                </c:pt>
                <c:pt idx="6">
                  <c:v>43166504371</c:v>
                </c:pt>
                <c:pt idx="7">
                  <c:v>43019114371</c:v>
                </c:pt>
                <c:pt idx="8">
                  <c:v>44127804371</c:v>
                </c:pt>
                <c:pt idx="9">
                  <c:v>44491654371</c:v>
                </c:pt>
                <c:pt idx="10">
                  <c:v>45715794371</c:v>
                </c:pt>
                <c:pt idx="11">
                  <c:v>41633324371</c:v>
                </c:pt>
                <c:pt idx="12">
                  <c:v>41468324371</c:v>
                </c:pt>
                <c:pt idx="13">
                  <c:v>40576674371</c:v>
                </c:pt>
                <c:pt idx="14">
                  <c:v>35217664371</c:v>
                </c:pt>
                <c:pt idx="15">
                  <c:v>36535524371</c:v>
                </c:pt>
                <c:pt idx="16">
                  <c:v>35025554371</c:v>
                </c:pt>
                <c:pt idx="17">
                  <c:v>38246084371</c:v>
                </c:pt>
                <c:pt idx="18">
                  <c:v>39176874371</c:v>
                </c:pt>
                <c:pt idx="19">
                  <c:v>36719004371</c:v>
                </c:pt>
                <c:pt idx="20">
                  <c:v>34435364371</c:v>
                </c:pt>
                <c:pt idx="21">
                  <c:v>34997664371</c:v>
                </c:pt>
                <c:pt idx="22">
                  <c:v>36370964371</c:v>
                </c:pt>
                <c:pt idx="23">
                  <c:v>32656134371</c:v>
                </c:pt>
                <c:pt idx="24">
                  <c:v>35660364371</c:v>
                </c:pt>
                <c:pt idx="25">
                  <c:v>37191474371</c:v>
                </c:pt>
                <c:pt idx="26">
                  <c:v>34723674371</c:v>
                </c:pt>
                <c:pt idx="27">
                  <c:v>35283714371</c:v>
                </c:pt>
                <c:pt idx="28">
                  <c:v>31480504371</c:v>
                </c:pt>
                <c:pt idx="29">
                  <c:v>37041314371</c:v>
                </c:pt>
                <c:pt idx="30">
                  <c:v>38500084371</c:v>
                </c:pt>
                <c:pt idx="31">
                  <c:v>35915884371</c:v>
                </c:pt>
                <c:pt idx="32">
                  <c:v>39838741992</c:v>
                </c:pt>
                <c:pt idx="33">
                  <c:v>38105301992</c:v>
                </c:pt>
                <c:pt idx="34">
                  <c:v>27367861992</c:v>
                </c:pt>
                <c:pt idx="35">
                  <c:v>23514141992</c:v>
                </c:pt>
                <c:pt idx="36">
                  <c:v>23633921992</c:v>
                </c:pt>
                <c:pt idx="37">
                  <c:v>26055181992</c:v>
                </c:pt>
                <c:pt idx="38">
                  <c:v>22954451992</c:v>
                </c:pt>
                <c:pt idx="39">
                  <c:v>28581671992</c:v>
                </c:pt>
                <c:pt idx="40">
                  <c:v>36386821992</c:v>
                </c:pt>
                <c:pt idx="41">
                  <c:v>37553921442</c:v>
                </c:pt>
                <c:pt idx="42">
                  <c:v>38634491442</c:v>
                </c:pt>
                <c:pt idx="43">
                  <c:v>26615441442</c:v>
                </c:pt>
                <c:pt idx="44">
                  <c:v>28141591442</c:v>
                </c:pt>
                <c:pt idx="45">
                  <c:v>31299151442</c:v>
                </c:pt>
                <c:pt idx="46">
                  <c:v>29136641442</c:v>
                </c:pt>
                <c:pt idx="47">
                  <c:v>29569761442</c:v>
                </c:pt>
                <c:pt idx="48">
                  <c:v>27922641442</c:v>
                </c:pt>
                <c:pt idx="49">
                  <c:v>28575561442</c:v>
                </c:pt>
                <c:pt idx="50">
                  <c:v>32864751442</c:v>
                </c:pt>
                <c:pt idx="51">
                  <c:v>30796491442</c:v>
                </c:pt>
                <c:pt idx="52">
                  <c:v>22518921442</c:v>
                </c:pt>
                <c:pt idx="53">
                  <c:v>8635771442</c:v>
                </c:pt>
                <c:pt idx="54">
                  <c:v>6591491442</c:v>
                </c:pt>
                <c:pt idx="55">
                  <c:v>6914191442</c:v>
                </c:pt>
                <c:pt idx="56">
                  <c:v>7427681442</c:v>
                </c:pt>
                <c:pt idx="57">
                  <c:v>7580001442</c:v>
                </c:pt>
                <c:pt idx="58">
                  <c:v>8329681442</c:v>
                </c:pt>
                <c:pt idx="59">
                  <c:v>10300941442</c:v>
                </c:pt>
                <c:pt idx="60">
                  <c:v>10838101442</c:v>
                </c:pt>
                <c:pt idx="61">
                  <c:v>10686301442</c:v>
                </c:pt>
                <c:pt idx="62">
                  <c:v>4149741442</c:v>
                </c:pt>
                <c:pt idx="63">
                  <c:v>3042211442</c:v>
                </c:pt>
                <c:pt idx="64">
                  <c:v>1375701442</c:v>
                </c:pt>
                <c:pt idx="65">
                  <c:v>1383911442</c:v>
                </c:pt>
                <c:pt idx="66">
                  <c:v>1983021442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20-1C40-92C5-E0277C46D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GDNN!$AZ$86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GDNN!$AX$87:$AY$153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GDNN!$AZ$87:$AZ$153</c:f>
              <c:numCache>
                <c:formatCode>#,##0</c:formatCode>
                <c:ptCount val="67"/>
                <c:pt idx="0">
                  <c:v>808063350375</c:v>
                </c:pt>
                <c:pt idx="1">
                  <c:v>1039124480375</c:v>
                </c:pt>
                <c:pt idx="2">
                  <c:v>1132869030375</c:v>
                </c:pt>
                <c:pt idx="3">
                  <c:v>1206990550375</c:v>
                </c:pt>
                <c:pt idx="4">
                  <c:v>1232613490375</c:v>
                </c:pt>
                <c:pt idx="5">
                  <c:v>1152454210375</c:v>
                </c:pt>
                <c:pt idx="6">
                  <c:v>1233503770375</c:v>
                </c:pt>
                <c:pt idx="7">
                  <c:v>1150134680375</c:v>
                </c:pt>
                <c:pt idx="8">
                  <c:v>1221471620375</c:v>
                </c:pt>
                <c:pt idx="9">
                  <c:v>1243378560375</c:v>
                </c:pt>
                <c:pt idx="10">
                  <c:v>1201461310375</c:v>
                </c:pt>
                <c:pt idx="11">
                  <c:v>1025183680375</c:v>
                </c:pt>
                <c:pt idx="12">
                  <c:v>1119172030375</c:v>
                </c:pt>
                <c:pt idx="13">
                  <c:v>1130133097229</c:v>
                </c:pt>
                <c:pt idx="14">
                  <c:v>1133984127229</c:v>
                </c:pt>
                <c:pt idx="15">
                  <c:v>1047096997229</c:v>
                </c:pt>
                <c:pt idx="16">
                  <c:v>965013627229</c:v>
                </c:pt>
                <c:pt idx="17">
                  <c:v>745314217229</c:v>
                </c:pt>
                <c:pt idx="18">
                  <c:v>748208177229</c:v>
                </c:pt>
                <c:pt idx="19">
                  <c:v>705245967229</c:v>
                </c:pt>
                <c:pt idx="20">
                  <c:v>699752947229</c:v>
                </c:pt>
                <c:pt idx="21">
                  <c:v>706792787229</c:v>
                </c:pt>
                <c:pt idx="22">
                  <c:v>665961117229</c:v>
                </c:pt>
                <c:pt idx="23">
                  <c:v>501977027229</c:v>
                </c:pt>
                <c:pt idx="24">
                  <c:v>399303907229</c:v>
                </c:pt>
                <c:pt idx="25">
                  <c:v>414910427229</c:v>
                </c:pt>
                <c:pt idx="26">
                  <c:v>333000167229</c:v>
                </c:pt>
                <c:pt idx="27">
                  <c:v>338844447229</c:v>
                </c:pt>
                <c:pt idx="28">
                  <c:v>348509477229</c:v>
                </c:pt>
                <c:pt idx="29">
                  <c:v>402512467229</c:v>
                </c:pt>
                <c:pt idx="30">
                  <c:v>375279507229</c:v>
                </c:pt>
                <c:pt idx="31">
                  <c:v>352464057229</c:v>
                </c:pt>
                <c:pt idx="32">
                  <c:v>350196587229</c:v>
                </c:pt>
                <c:pt idx="33">
                  <c:v>305837577229</c:v>
                </c:pt>
                <c:pt idx="34">
                  <c:v>251240207229</c:v>
                </c:pt>
                <c:pt idx="35">
                  <c:v>240806847229</c:v>
                </c:pt>
                <c:pt idx="36">
                  <c:v>354612977229</c:v>
                </c:pt>
                <c:pt idx="37">
                  <c:v>384670057229</c:v>
                </c:pt>
                <c:pt idx="38">
                  <c:v>398646067229</c:v>
                </c:pt>
                <c:pt idx="39">
                  <c:v>416264597229</c:v>
                </c:pt>
                <c:pt idx="40">
                  <c:v>439967027229</c:v>
                </c:pt>
                <c:pt idx="41">
                  <c:v>513932187229</c:v>
                </c:pt>
                <c:pt idx="42">
                  <c:v>552754697229</c:v>
                </c:pt>
                <c:pt idx="43">
                  <c:v>529305647229</c:v>
                </c:pt>
                <c:pt idx="44">
                  <c:v>574619477229</c:v>
                </c:pt>
                <c:pt idx="45">
                  <c:v>710402747229</c:v>
                </c:pt>
                <c:pt idx="46">
                  <c:v>730292607229</c:v>
                </c:pt>
                <c:pt idx="47">
                  <c:v>749165297229</c:v>
                </c:pt>
                <c:pt idx="48">
                  <c:v>821633337229</c:v>
                </c:pt>
                <c:pt idx="49">
                  <c:v>907386887229</c:v>
                </c:pt>
                <c:pt idx="50">
                  <c:v>1105762797229</c:v>
                </c:pt>
                <c:pt idx="51">
                  <c:v>1169536747229</c:v>
                </c:pt>
                <c:pt idx="52">
                  <c:v>1138193397229</c:v>
                </c:pt>
                <c:pt idx="53">
                  <c:v>1159334307229</c:v>
                </c:pt>
                <c:pt idx="54">
                  <c:v>1096779457229</c:v>
                </c:pt>
                <c:pt idx="55">
                  <c:v>1100763917229</c:v>
                </c:pt>
                <c:pt idx="56">
                  <c:v>1148833647229</c:v>
                </c:pt>
                <c:pt idx="57">
                  <c:v>1136156857229</c:v>
                </c:pt>
                <c:pt idx="58">
                  <c:v>1097172797229</c:v>
                </c:pt>
                <c:pt idx="59">
                  <c:v>1206542677229</c:v>
                </c:pt>
                <c:pt idx="60">
                  <c:v>1295570247229</c:v>
                </c:pt>
                <c:pt idx="61">
                  <c:v>1204493137229</c:v>
                </c:pt>
                <c:pt idx="62">
                  <c:v>1074720997229</c:v>
                </c:pt>
                <c:pt idx="63">
                  <c:v>622321647229</c:v>
                </c:pt>
                <c:pt idx="64">
                  <c:v>584921167229</c:v>
                </c:pt>
                <c:pt idx="65">
                  <c:v>557760517229</c:v>
                </c:pt>
                <c:pt idx="66">
                  <c:v>707813727229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E-D340-AB4C-E417E9D222A0}"/>
            </c:ext>
          </c:extLst>
        </c:ser>
        <c:ser>
          <c:idx val="1"/>
          <c:order val="1"/>
          <c:tx>
            <c:strRef>
              <c:f>GDNN!$BA$86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GDNN!$AX$87:$AY$153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GDNN!$BA$87:$BA$153</c:f>
              <c:numCache>
                <c:formatCode>#,##0</c:formatCode>
                <c:ptCount val="67"/>
                <c:pt idx="0">
                  <c:v>-109969338440</c:v>
                </c:pt>
                <c:pt idx="1">
                  <c:v>-96378928440</c:v>
                </c:pt>
                <c:pt idx="2">
                  <c:v>-97294788440</c:v>
                </c:pt>
                <c:pt idx="3">
                  <c:v>-99373928440</c:v>
                </c:pt>
                <c:pt idx="4">
                  <c:v>-95952498440</c:v>
                </c:pt>
                <c:pt idx="5">
                  <c:v>-104133248440</c:v>
                </c:pt>
                <c:pt idx="6">
                  <c:v>-97479798440</c:v>
                </c:pt>
                <c:pt idx="7">
                  <c:v>-76348138440</c:v>
                </c:pt>
                <c:pt idx="8">
                  <c:v>-116897488440</c:v>
                </c:pt>
                <c:pt idx="9">
                  <c:v>-121557568440</c:v>
                </c:pt>
                <c:pt idx="10">
                  <c:v>-116123085343</c:v>
                </c:pt>
                <c:pt idx="11">
                  <c:v>-152964185343</c:v>
                </c:pt>
                <c:pt idx="12">
                  <c:v>-159306025343</c:v>
                </c:pt>
                <c:pt idx="13">
                  <c:v>-179272835343</c:v>
                </c:pt>
                <c:pt idx="14">
                  <c:v>-176744955343</c:v>
                </c:pt>
                <c:pt idx="15">
                  <c:v>-180747695343</c:v>
                </c:pt>
                <c:pt idx="16">
                  <c:v>-175812175343</c:v>
                </c:pt>
                <c:pt idx="17">
                  <c:v>-181371675343</c:v>
                </c:pt>
                <c:pt idx="18">
                  <c:v>-194923335343</c:v>
                </c:pt>
                <c:pt idx="19">
                  <c:v>-193018645343</c:v>
                </c:pt>
                <c:pt idx="20">
                  <c:v>-188083035343</c:v>
                </c:pt>
                <c:pt idx="21">
                  <c:v>-185850135343</c:v>
                </c:pt>
                <c:pt idx="22">
                  <c:v>-173160685343</c:v>
                </c:pt>
                <c:pt idx="23">
                  <c:v>-179808755343</c:v>
                </c:pt>
                <c:pt idx="24">
                  <c:v>-180230885343</c:v>
                </c:pt>
                <c:pt idx="25">
                  <c:v>-182254605343</c:v>
                </c:pt>
                <c:pt idx="26">
                  <c:v>-184967595343</c:v>
                </c:pt>
                <c:pt idx="27">
                  <c:v>-187926255343</c:v>
                </c:pt>
                <c:pt idx="28">
                  <c:v>-146998675343</c:v>
                </c:pt>
                <c:pt idx="29">
                  <c:v>-162998555343</c:v>
                </c:pt>
                <c:pt idx="30">
                  <c:v>-167270905343</c:v>
                </c:pt>
                <c:pt idx="31">
                  <c:v>-200474475343</c:v>
                </c:pt>
                <c:pt idx="32">
                  <c:v>-199729795343</c:v>
                </c:pt>
                <c:pt idx="33">
                  <c:v>-198012295343</c:v>
                </c:pt>
                <c:pt idx="34">
                  <c:v>-193165865343</c:v>
                </c:pt>
                <c:pt idx="35">
                  <c:v>-178476975343</c:v>
                </c:pt>
                <c:pt idx="36">
                  <c:v>-179185765343</c:v>
                </c:pt>
                <c:pt idx="37">
                  <c:v>-162743635343</c:v>
                </c:pt>
                <c:pt idx="38">
                  <c:v>-174345895343</c:v>
                </c:pt>
                <c:pt idx="39">
                  <c:v>-172556975343</c:v>
                </c:pt>
                <c:pt idx="40">
                  <c:v>-172194905343</c:v>
                </c:pt>
                <c:pt idx="41">
                  <c:v>-172996195343</c:v>
                </c:pt>
                <c:pt idx="42">
                  <c:v>-146349345343</c:v>
                </c:pt>
                <c:pt idx="43">
                  <c:v>-142453185343</c:v>
                </c:pt>
                <c:pt idx="44">
                  <c:v>-121188005343</c:v>
                </c:pt>
                <c:pt idx="45">
                  <c:v>-83310955343</c:v>
                </c:pt>
                <c:pt idx="46">
                  <c:v>-82276295343</c:v>
                </c:pt>
                <c:pt idx="47">
                  <c:v>-86320675343</c:v>
                </c:pt>
                <c:pt idx="48">
                  <c:v>-174432215343</c:v>
                </c:pt>
                <c:pt idx="49">
                  <c:v>-165042185343</c:v>
                </c:pt>
                <c:pt idx="50">
                  <c:v>-166206015343</c:v>
                </c:pt>
                <c:pt idx="51">
                  <c:v>-158856015343</c:v>
                </c:pt>
                <c:pt idx="52">
                  <c:v>-158195525343</c:v>
                </c:pt>
                <c:pt idx="53">
                  <c:v>-148847305343</c:v>
                </c:pt>
                <c:pt idx="54">
                  <c:v>-146807365343</c:v>
                </c:pt>
                <c:pt idx="55">
                  <c:v>-135967095343</c:v>
                </c:pt>
                <c:pt idx="56">
                  <c:v>-130823535343</c:v>
                </c:pt>
                <c:pt idx="57">
                  <c:v>-155192215343</c:v>
                </c:pt>
                <c:pt idx="58">
                  <c:v>-156801285343</c:v>
                </c:pt>
                <c:pt idx="59">
                  <c:v>-159024575343</c:v>
                </c:pt>
                <c:pt idx="60">
                  <c:v>-158643095343</c:v>
                </c:pt>
                <c:pt idx="61">
                  <c:v>-157352325343</c:v>
                </c:pt>
                <c:pt idx="62">
                  <c:v>-156159785343</c:v>
                </c:pt>
                <c:pt idx="63">
                  <c:v>-159108885343</c:v>
                </c:pt>
                <c:pt idx="64">
                  <c:v>-156985535343</c:v>
                </c:pt>
                <c:pt idx="65">
                  <c:v>-163677775343</c:v>
                </c:pt>
                <c:pt idx="66">
                  <c:v>-149685075343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6E-D340-AB4C-E417E9D222A0}"/>
            </c:ext>
          </c:extLst>
        </c:ser>
        <c:ser>
          <c:idx val="2"/>
          <c:order val="2"/>
          <c:tx>
            <c:strRef>
              <c:f>GDNN!$BB$86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GDNN!$AX$87:$AY$153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GDNN!$BB$87:$BB$153</c:f>
              <c:numCache>
                <c:formatCode>#,##0</c:formatCode>
                <c:ptCount val="67"/>
                <c:pt idx="0">
                  <c:v>-360711329230</c:v>
                </c:pt>
                <c:pt idx="1">
                  <c:v>-330768309230</c:v>
                </c:pt>
                <c:pt idx="2">
                  <c:v>-319086499230</c:v>
                </c:pt>
                <c:pt idx="3">
                  <c:v>-317376599230</c:v>
                </c:pt>
                <c:pt idx="4">
                  <c:v>-314331569230</c:v>
                </c:pt>
                <c:pt idx="5">
                  <c:v>-306089879230</c:v>
                </c:pt>
                <c:pt idx="6">
                  <c:v>-305007799230</c:v>
                </c:pt>
                <c:pt idx="7">
                  <c:v>-309766489230</c:v>
                </c:pt>
                <c:pt idx="8">
                  <c:v>-277841209230</c:v>
                </c:pt>
                <c:pt idx="9">
                  <c:v>-306467899230</c:v>
                </c:pt>
                <c:pt idx="10">
                  <c:v>-336268231714</c:v>
                </c:pt>
                <c:pt idx="11">
                  <c:v>-361386531714</c:v>
                </c:pt>
                <c:pt idx="12">
                  <c:v>-350221431714</c:v>
                </c:pt>
                <c:pt idx="13">
                  <c:v>-347385309707</c:v>
                </c:pt>
                <c:pt idx="14">
                  <c:v>-333658519707</c:v>
                </c:pt>
                <c:pt idx="15">
                  <c:v>-309365969707</c:v>
                </c:pt>
                <c:pt idx="16">
                  <c:v>-292287669707</c:v>
                </c:pt>
                <c:pt idx="17">
                  <c:v>-283318499707</c:v>
                </c:pt>
                <c:pt idx="18">
                  <c:v>-264056369707</c:v>
                </c:pt>
                <c:pt idx="19">
                  <c:v>-289283379707</c:v>
                </c:pt>
                <c:pt idx="20">
                  <c:v>-281368019707</c:v>
                </c:pt>
                <c:pt idx="21">
                  <c:v>-278676379707</c:v>
                </c:pt>
                <c:pt idx="22">
                  <c:v>-267705219707</c:v>
                </c:pt>
                <c:pt idx="23">
                  <c:v>-239792419707</c:v>
                </c:pt>
                <c:pt idx="24">
                  <c:v>-227715779707</c:v>
                </c:pt>
                <c:pt idx="25">
                  <c:v>-244552829707</c:v>
                </c:pt>
                <c:pt idx="26">
                  <c:v>-277484229707</c:v>
                </c:pt>
                <c:pt idx="27">
                  <c:v>-267999379707</c:v>
                </c:pt>
                <c:pt idx="28">
                  <c:v>-233432369707</c:v>
                </c:pt>
                <c:pt idx="29">
                  <c:v>-174850109707</c:v>
                </c:pt>
                <c:pt idx="30">
                  <c:v>-113416319707</c:v>
                </c:pt>
                <c:pt idx="31">
                  <c:v>-90441149707</c:v>
                </c:pt>
                <c:pt idx="32">
                  <c:v>-54520289707</c:v>
                </c:pt>
                <c:pt idx="33">
                  <c:v>-47708649707</c:v>
                </c:pt>
                <c:pt idx="34">
                  <c:v>-42289419707</c:v>
                </c:pt>
                <c:pt idx="35">
                  <c:v>-17142279707</c:v>
                </c:pt>
                <c:pt idx="36">
                  <c:v>-26574719707</c:v>
                </c:pt>
                <c:pt idx="37">
                  <c:v>-15916329707</c:v>
                </c:pt>
                <c:pt idx="38">
                  <c:v>-68015889707</c:v>
                </c:pt>
                <c:pt idx="39">
                  <c:v>-47700899707</c:v>
                </c:pt>
                <c:pt idx="40">
                  <c:v>-36008459707</c:v>
                </c:pt>
                <c:pt idx="41">
                  <c:v>-21407406369</c:v>
                </c:pt>
                <c:pt idx="42">
                  <c:v>-54048596369</c:v>
                </c:pt>
                <c:pt idx="43">
                  <c:v>-47562016369</c:v>
                </c:pt>
                <c:pt idx="44">
                  <c:v>-48018886369</c:v>
                </c:pt>
                <c:pt idx="45">
                  <c:v>-77807466369</c:v>
                </c:pt>
                <c:pt idx="46">
                  <c:v>-96405786369</c:v>
                </c:pt>
                <c:pt idx="47">
                  <c:v>-93808966369</c:v>
                </c:pt>
                <c:pt idx="48">
                  <c:v>-46168436369</c:v>
                </c:pt>
                <c:pt idx="49">
                  <c:v>-18349446369</c:v>
                </c:pt>
                <c:pt idx="50">
                  <c:v>31235113631</c:v>
                </c:pt>
                <c:pt idx="51">
                  <c:v>84022153631</c:v>
                </c:pt>
                <c:pt idx="52">
                  <c:v>112881083631</c:v>
                </c:pt>
                <c:pt idx="53">
                  <c:v>153048313631</c:v>
                </c:pt>
                <c:pt idx="54">
                  <c:v>145159313631</c:v>
                </c:pt>
                <c:pt idx="55">
                  <c:v>157795583631</c:v>
                </c:pt>
                <c:pt idx="56">
                  <c:v>154705213631</c:v>
                </c:pt>
                <c:pt idx="57">
                  <c:v>165162633631</c:v>
                </c:pt>
                <c:pt idx="58">
                  <c:v>165011933631</c:v>
                </c:pt>
                <c:pt idx="59">
                  <c:v>154212463631</c:v>
                </c:pt>
                <c:pt idx="60">
                  <c:v>151626433631</c:v>
                </c:pt>
                <c:pt idx="61">
                  <c:v>161086983631</c:v>
                </c:pt>
                <c:pt idx="62">
                  <c:v>161148503631</c:v>
                </c:pt>
                <c:pt idx="63">
                  <c:v>153835523631</c:v>
                </c:pt>
                <c:pt idx="64">
                  <c:v>170082373631</c:v>
                </c:pt>
                <c:pt idx="65">
                  <c:v>174344793631</c:v>
                </c:pt>
                <c:pt idx="66">
                  <c:v>210675983631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6E-D340-AB4C-E417E9D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GDNN!$BF$86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GDNN!$BD$87:$BE$153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GDNN!$BF$87:$BF$153</c:f>
              <c:numCache>
                <c:formatCode>#,##0</c:formatCode>
                <c:ptCount val="67"/>
                <c:pt idx="0">
                  <c:v>-9254888075</c:v>
                </c:pt>
                <c:pt idx="1">
                  <c:v>27428385459</c:v>
                </c:pt>
                <c:pt idx="2">
                  <c:v>32785935459</c:v>
                </c:pt>
                <c:pt idx="3">
                  <c:v>29866315459</c:v>
                </c:pt>
                <c:pt idx="4">
                  <c:v>37208885459</c:v>
                </c:pt>
                <c:pt idx="5">
                  <c:v>31317275459</c:v>
                </c:pt>
                <c:pt idx="6">
                  <c:v>31455085459</c:v>
                </c:pt>
                <c:pt idx="7">
                  <c:v>29065852412</c:v>
                </c:pt>
                <c:pt idx="8">
                  <c:v>27558382412</c:v>
                </c:pt>
                <c:pt idx="9">
                  <c:v>28010632412</c:v>
                </c:pt>
                <c:pt idx="10">
                  <c:v>25394462412</c:v>
                </c:pt>
                <c:pt idx="11">
                  <c:v>37493372412</c:v>
                </c:pt>
                <c:pt idx="12">
                  <c:v>53201182279</c:v>
                </c:pt>
                <c:pt idx="13">
                  <c:v>69038834248</c:v>
                </c:pt>
                <c:pt idx="14">
                  <c:v>99683424248</c:v>
                </c:pt>
                <c:pt idx="15">
                  <c:v>126120924248</c:v>
                </c:pt>
                <c:pt idx="16">
                  <c:v>169757974248</c:v>
                </c:pt>
                <c:pt idx="17">
                  <c:v>197736574248</c:v>
                </c:pt>
                <c:pt idx="18">
                  <c:v>238602214248</c:v>
                </c:pt>
                <c:pt idx="19">
                  <c:v>233315474248</c:v>
                </c:pt>
                <c:pt idx="20">
                  <c:v>254838354248</c:v>
                </c:pt>
                <c:pt idx="21">
                  <c:v>230016184248</c:v>
                </c:pt>
                <c:pt idx="22">
                  <c:v>227639774248</c:v>
                </c:pt>
                <c:pt idx="23">
                  <c:v>216448014248</c:v>
                </c:pt>
                <c:pt idx="24">
                  <c:v>230682874248</c:v>
                </c:pt>
                <c:pt idx="25">
                  <c:v>228879394248</c:v>
                </c:pt>
                <c:pt idx="26">
                  <c:v>200421964248</c:v>
                </c:pt>
                <c:pt idx="27">
                  <c:v>138343904248</c:v>
                </c:pt>
                <c:pt idx="28">
                  <c:v>138367454248</c:v>
                </c:pt>
                <c:pt idx="29">
                  <c:v>136045654248</c:v>
                </c:pt>
                <c:pt idx="30">
                  <c:v>145742074248</c:v>
                </c:pt>
                <c:pt idx="31">
                  <c:v>145633314248</c:v>
                </c:pt>
                <c:pt idx="32">
                  <c:v>145207615865</c:v>
                </c:pt>
                <c:pt idx="33">
                  <c:v>142808535865</c:v>
                </c:pt>
                <c:pt idx="34">
                  <c:v>134862325865</c:v>
                </c:pt>
                <c:pt idx="35">
                  <c:v>135289085865</c:v>
                </c:pt>
                <c:pt idx="36">
                  <c:v>136311725865</c:v>
                </c:pt>
                <c:pt idx="37">
                  <c:v>144578335865</c:v>
                </c:pt>
                <c:pt idx="38">
                  <c:v>135926435865</c:v>
                </c:pt>
                <c:pt idx="39">
                  <c:v>116422875865</c:v>
                </c:pt>
                <c:pt idx="40">
                  <c:v>114522555865</c:v>
                </c:pt>
                <c:pt idx="41">
                  <c:v>123002142534</c:v>
                </c:pt>
                <c:pt idx="42">
                  <c:v>137270252534</c:v>
                </c:pt>
                <c:pt idx="43">
                  <c:v>137448282534</c:v>
                </c:pt>
                <c:pt idx="44">
                  <c:v>135612932534</c:v>
                </c:pt>
                <c:pt idx="45">
                  <c:v>130711582534</c:v>
                </c:pt>
                <c:pt idx="46">
                  <c:v>125098382534</c:v>
                </c:pt>
                <c:pt idx="47">
                  <c:v>107765982534</c:v>
                </c:pt>
                <c:pt idx="48">
                  <c:v>99384712534</c:v>
                </c:pt>
                <c:pt idx="49">
                  <c:v>57472252534</c:v>
                </c:pt>
                <c:pt idx="50">
                  <c:v>21490642534</c:v>
                </c:pt>
                <c:pt idx="51">
                  <c:v>20306792534</c:v>
                </c:pt>
                <c:pt idx="52">
                  <c:v>45088452534</c:v>
                </c:pt>
                <c:pt idx="53">
                  <c:v>43512772534</c:v>
                </c:pt>
                <c:pt idx="54">
                  <c:v>40142252534</c:v>
                </c:pt>
                <c:pt idx="55">
                  <c:v>40805172534</c:v>
                </c:pt>
                <c:pt idx="56">
                  <c:v>31116412534</c:v>
                </c:pt>
                <c:pt idx="57">
                  <c:v>52462762534</c:v>
                </c:pt>
                <c:pt idx="58">
                  <c:v>52733022534</c:v>
                </c:pt>
                <c:pt idx="59">
                  <c:v>62518402534</c:v>
                </c:pt>
                <c:pt idx="60">
                  <c:v>64408582534</c:v>
                </c:pt>
                <c:pt idx="61">
                  <c:v>50704872534</c:v>
                </c:pt>
                <c:pt idx="62">
                  <c:v>50244422534</c:v>
                </c:pt>
                <c:pt idx="63">
                  <c:v>46547032534</c:v>
                </c:pt>
                <c:pt idx="64">
                  <c:v>20544862534</c:v>
                </c:pt>
                <c:pt idx="65">
                  <c:v>16437772534</c:v>
                </c:pt>
                <c:pt idx="66">
                  <c:v>13808422534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D-184E-A033-95638FCCED38}"/>
            </c:ext>
          </c:extLst>
        </c:ser>
        <c:ser>
          <c:idx val="1"/>
          <c:order val="1"/>
          <c:tx>
            <c:strRef>
              <c:f>GDNN!$BG$86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GDNN!$BD$87:$BE$153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GDNN!$BG$87:$BG$153</c:f>
              <c:numCache>
                <c:formatCode>#,##0</c:formatCode>
                <c:ptCount val="67"/>
                <c:pt idx="0">
                  <c:v>-6009029301</c:v>
                </c:pt>
                <c:pt idx="1">
                  <c:v>-9672139301</c:v>
                </c:pt>
                <c:pt idx="2">
                  <c:v>-10139759301</c:v>
                </c:pt>
                <c:pt idx="3">
                  <c:v>-14913119301</c:v>
                </c:pt>
                <c:pt idx="4">
                  <c:v>-10660269301</c:v>
                </c:pt>
                <c:pt idx="5">
                  <c:v>-10754119301</c:v>
                </c:pt>
                <c:pt idx="6">
                  <c:v>5835870699</c:v>
                </c:pt>
                <c:pt idx="7">
                  <c:v>9316810699</c:v>
                </c:pt>
                <c:pt idx="8">
                  <c:v>10501290699</c:v>
                </c:pt>
                <c:pt idx="9">
                  <c:v>4216530699</c:v>
                </c:pt>
                <c:pt idx="10">
                  <c:v>5811120699</c:v>
                </c:pt>
                <c:pt idx="11">
                  <c:v>1860320699</c:v>
                </c:pt>
                <c:pt idx="12">
                  <c:v>3515270699</c:v>
                </c:pt>
                <c:pt idx="13">
                  <c:v>3891921648</c:v>
                </c:pt>
                <c:pt idx="14">
                  <c:v>4397671648</c:v>
                </c:pt>
                <c:pt idx="15">
                  <c:v>-10549298352</c:v>
                </c:pt>
                <c:pt idx="16">
                  <c:v>-7215638352</c:v>
                </c:pt>
                <c:pt idx="17">
                  <c:v>-92458352</c:v>
                </c:pt>
                <c:pt idx="18">
                  <c:v>-4071548352</c:v>
                </c:pt>
                <c:pt idx="19">
                  <c:v>-551968352</c:v>
                </c:pt>
                <c:pt idx="20">
                  <c:v>-1018978352</c:v>
                </c:pt>
                <c:pt idx="21">
                  <c:v>-587718352</c:v>
                </c:pt>
                <c:pt idx="22">
                  <c:v>-545808352</c:v>
                </c:pt>
                <c:pt idx="23">
                  <c:v>2034331648</c:v>
                </c:pt>
                <c:pt idx="24">
                  <c:v>3338331648</c:v>
                </c:pt>
                <c:pt idx="25">
                  <c:v>6335541648</c:v>
                </c:pt>
                <c:pt idx="26">
                  <c:v>5285361648</c:v>
                </c:pt>
                <c:pt idx="27">
                  <c:v>3870381648</c:v>
                </c:pt>
                <c:pt idx="28">
                  <c:v>-10559108352</c:v>
                </c:pt>
                <c:pt idx="29">
                  <c:v>-11726018352</c:v>
                </c:pt>
                <c:pt idx="30">
                  <c:v>-7918208352</c:v>
                </c:pt>
                <c:pt idx="31">
                  <c:v>-9751248352</c:v>
                </c:pt>
                <c:pt idx="32">
                  <c:v>-8210998352</c:v>
                </c:pt>
                <c:pt idx="33">
                  <c:v>-6830958352</c:v>
                </c:pt>
                <c:pt idx="34">
                  <c:v>-3657388352</c:v>
                </c:pt>
                <c:pt idx="35">
                  <c:v>-4262038352</c:v>
                </c:pt>
                <c:pt idx="36">
                  <c:v>-4964678352</c:v>
                </c:pt>
                <c:pt idx="37">
                  <c:v>-8593088352</c:v>
                </c:pt>
                <c:pt idx="38">
                  <c:v>-8488278352</c:v>
                </c:pt>
                <c:pt idx="39">
                  <c:v>-8074188352</c:v>
                </c:pt>
                <c:pt idx="40">
                  <c:v>-8070318352</c:v>
                </c:pt>
                <c:pt idx="41">
                  <c:v>-7104678352</c:v>
                </c:pt>
                <c:pt idx="42">
                  <c:v>-7394658352</c:v>
                </c:pt>
                <c:pt idx="43">
                  <c:v>-7721258352</c:v>
                </c:pt>
                <c:pt idx="44">
                  <c:v>-9641718352</c:v>
                </c:pt>
                <c:pt idx="45">
                  <c:v>-9567728352</c:v>
                </c:pt>
                <c:pt idx="46">
                  <c:v>-8196128352</c:v>
                </c:pt>
                <c:pt idx="47">
                  <c:v>-9301798352</c:v>
                </c:pt>
                <c:pt idx="48">
                  <c:v>-9197888352</c:v>
                </c:pt>
                <c:pt idx="49">
                  <c:v>2109261648</c:v>
                </c:pt>
                <c:pt idx="50">
                  <c:v>36869041648</c:v>
                </c:pt>
                <c:pt idx="51">
                  <c:v>20902151648</c:v>
                </c:pt>
                <c:pt idx="52">
                  <c:v>20409851648</c:v>
                </c:pt>
                <c:pt idx="53">
                  <c:v>-44108878352</c:v>
                </c:pt>
                <c:pt idx="54">
                  <c:v>-42955988352</c:v>
                </c:pt>
                <c:pt idx="55">
                  <c:v>-41497058352</c:v>
                </c:pt>
                <c:pt idx="56">
                  <c:v>-35255138352</c:v>
                </c:pt>
                <c:pt idx="57">
                  <c:v>-26323288352</c:v>
                </c:pt>
                <c:pt idx="58">
                  <c:v>-16383718352</c:v>
                </c:pt>
                <c:pt idx="59">
                  <c:v>-7903658352</c:v>
                </c:pt>
                <c:pt idx="60">
                  <c:v>-2592658352</c:v>
                </c:pt>
                <c:pt idx="61">
                  <c:v>30319981648</c:v>
                </c:pt>
                <c:pt idx="62">
                  <c:v>50027761648</c:v>
                </c:pt>
                <c:pt idx="63">
                  <c:v>52263321648</c:v>
                </c:pt>
                <c:pt idx="64">
                  <c:v>16863911648</c:v>
                </c:pt>
                <c:pt idx="65">
                  <c:v>1979781648</c:v>
                </c:pt>
                <c:pt idx="66">
                  <c:v>-167628352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D-184E-A033-95638FCCED38}"/>
            </c:ext>
          </c:extLst>
        </c:ser>
        <c:ser>
          <c:idx val="2"/>
          <c:order val="2"/>
          <c:tx>
            <c:strRef>
              <c:f>GDNN!$BH$86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GDNN!$BD$87:$BE$153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GDNN!$BH$87:$BH$153</c:f>
              <c:numCache>
                <c:formatCode>#,##0</c:formatCode>
                <c:ptCount val="67"/>
                <c:pt idx="0">
                  <c:v>159899075307</c:v>
                </c:pt>
                <c:pt idx="1">
                  <c:v>132396235307</c:v>
                </c:pt>
                <c:pt idx="2">
                  <c:v>148714545307</c:v>
                </c:pt>
                <c:pt idx="3">
                  <c:v>139532415307</c:v>
                </c:pt>
                <c:pt idx="4">
                  <c:v>144216785307</c:v>
                </c:pt>
                <c:pt idx="5">
                  <c:v>141883965307</c:v>
                </c:pt>
                <c:pt idx="6">
                  <c:v>160894735307</c:v>
                </c:pt>
                <c:pt idx="7">
                  <c:v>152608805307</c:v>
                </c:pt>
                <c:pt idx="8">
                  <c:v>153682125307</c:v>
                </c:pt>
                <c:pt idx="9">
                  <c:v>162402265307</c:v>
                </c:pt>
                <c:pt idx="10">
                  <c:v>170489725300</c:v>
                </c:pt>
                <c:pt idx="11">
                  <c:v>183793935300</c:v>
                </c:pt>
                <c:pt idx="12">
                  <c:v>164529463230</c:v>
                </c:pt>
                <c:pt idx="13">
                  <c:v>149502435709</c:v>
                </c:pt>
                <c:pt idx="14">
                  <c:v>100737005709</c:v>
                </c:pt>
                <c:pt idx="15">
                  <c:v>56861785709</c:v>
                </c:pt>
                <c:pt idx="16">
                  <c:v>49809585709</c:v>
                </c:pt>
                <c:pt idx="17">
                  <c:v>49528345709</c:v>
                </c:pt>
                <c:pt idx="18">
                  <c:v>51198175709</c:v>
                </c:pt>
                <c:pt idx="19">
                  <c:v>54968965709</c:v>
                </c:pt>
                <c:pt idx="20">
                  <c:v>51916855709</c:v>
                </c:pt>
                <c:pt idx="21">
                  <c:v>49851705709</c:v>
                </c:pt>
                <c:pt idx="22">
                  <c:v>53479165709</c:v>
                </c:pt>
                <c:pt idx="23">
                  <c:v>51546665709</c:v>
                </c:pt>
                <c:pt idx="24">
                  <c:v>38699725709</c:v>
                </c:pt>
                <c:pt idx="25">
                  <c:v>38472255709</c:v>
                </c:pt>
                <c:pt idx="26">
                  <c:v>38032775709</c:v>
                </c:pt>
                <c:pt idx="27">
                  <c:v>40633665709</c:v>
                </c:pt>
                <c:pt idx="28">
                  <c:v>33206645709</c:v>
                </c:pt>
                <c:pt idx="29">
                  <c:v>44215135709</c:v>
                </c:pt>
                <c:pt idx="30">
                  <c:v>42896895709</c:v>
                </c:pt>
                <c:pt idx="31">
                  <c:v>44088415709</c:v>
                </c:pt>
                <c:pt idx="32">
                  <c:v>45406615709</c:v>
                </c:pt>
                <c:pt idx="33">
                  <c:v>42635445709</c:v>
                </c:pt>
                <c:pt idx="34">
                  <c:v>52474165709</c:v>
                </c:pt>
                <c:pt idx="35">
                  <c:v>69517505709</c:v>
                </c:pt>
                <c:pt idx="36">
                  <c:v>72185335709</c:v>
                </c:pt>
                <c:pt idx="37">
                  <c:v>78028985709</c:v>
                </c:pt>
                <c:pt idx="38">
                  <c:v>44124055709</c:v>
                </c:pt>
                <c:pt idx="39">
                  <c:v>50267215709</c:v>
                </c:pt>
                <c:pt idx="40">
                  <c:v>55267635709</c:v>
                </c:pt>
                <c:pt idx="41">
                  <c:v>58476291874</c:v>
                </c:pt>
                <c:pt idx="42">
                  <c:v>60290681874</c:v>
                </c:pt>
                <c:pt idx="43">
                  <c:v>54380691874</c:v>
                </c:pt>
                <c:pt idx="44">
                  <c:v>72583751874</c:v>
                </c:pt>
                <c:pt idx="45">
                  <c:v>87350661874</c:v>
                </c:pt>
                <c:pt idx="46">
                  <c:v>130977821874</c:v>
                </c:pt>
                <c:pt idx="47">
                  <c:v>128630511874</c:v>
                </c:pt>
                <c:pt idx="48">
                  <c:v>133361911874</c:v>
                </c:pt>
                <c:pt idx="49">
                  <c:v>104745401874</c:v>
                </c:pt>
                <c:pt idx="50">
                  <c:v>95264261874</c:v>
                </c:pt>
                <c:pt idx="51">
                  <c:v>54685371874</c:v>
                </c:pt>
                <c:pt idx="52">
                  <c:v>49191231874</c:v>
                </c:pt>
                <c:pt idx="53">
                  <c:v>57517341874</c:v>
                </c:pt>
                <c:pt idx="54">
                  <c:v>83419311874</c:v>
                </c:pt>
                <c:pt idx="55">
                  <c:v>89600081874</c:v>
                </c:pt>
                <c:pt idx="56">
                  <c:v>86561951874</c:v>
                </c:pt>
                <c:pt idx="57">
                  <c:v>57607671874</c:v>
                </c:pt>
                <c:pt idx="58">
                  <c:v>55452091874</c:v>
                </c:pt>
                <c:pt idx="59">
                  <c:v>56370491874</c:v>
                </c:pt>
                <c:pt idx="60">
                  <c:v>56835761874</c:v>
                </c:pt>
                <c:pt idx="61">
                  <c:v>56903381874</c:v>
                </c:pt>
                <c:pt idx="62">
                  <c:v>54812141874</c:v>
                </c:pt>
                <c:pt idx="63">
                  <c:v>49506001874</c:v>
                </c:pt>
                <c:pt idx="64">
                  <c:v>48652961874</c:v>
                </c:pt>
                <c:pt idx="65">
                  <c:v>50202791874</c:v>
                </c:pt>
                <c:pt idx="66">
                  <c:v>51543031874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D-184E-A033-95638FCCED38}"/>
            </c:ext>
          </c:extLst>
        </c:ser>
        <c:ser>
          <c:idx val="3"/>
          <c:order val="3"/>
          <c:tx>
            <c:strRef>
              <c:f>GDNN!$BI$86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GDNN!$BD$87:$BE$153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GDNN!$BI$87:$BI$153</c:f>
              <c:numCache>
                <c:formatCode>#,##0</c:formatCode>
                <c:ptCount val="67"/>
                <c:pt idx="0">
                  <c:v>37713361563</c:v>
                </c:pt>
                <c:pt idx="1">
                  <c:v>36837031563</c:v>
                </c:pt>
                <c:pt idx="2">
                  <c:v>37458011563</c:v>
                </c:pt>
                <c:pt idx="3">
                  <c:v>35584761563</c:v>
                </c:pt>
                <c:pt idx="4">
                  <c:v>33567011563</c:v>
                </c:pt>
                <c:pt idx="5">
                  <c:v>27053511563</c:v>
                </c:pt>
                <c:pt idx="6">
                  <c:v>31878201563</c:v>
                </c:pt>
                <c:pt idx="7">
                  <c:v>30266961563</c:v>
                </c:pt>
                <c:pt idx="8">
                  <c:v>28525601563</c:v>
                </c:pt>
                <c:pt idx="9">
                  <c:v>23730781563</c:v>
                </c:pt>
                <c:pt idx="10">
                  <c:v>17963235846</c:v>
                </c:pt>
                <c:pt idx="11">
                  <c:v>18158155846</c:v>
                </c:pt>
                <c:pt idx="12">
                  <c:v>17926705152</c:v>
                </c:pt>
                <c:pt idx="13">
                  <c:v>16116845152</c:v>
                </c:pt>
                <c:pt idx="14">
                  <c:v>14671515152</c:v>
                </c:pt>
                <c:pt idx="15">
                  <c:v>6651155152</c:v>
                </c:pt>
                <c:pt idx="16">
                  <c:v>1778535152</c:v>
                </c:pt>
                <c:pt idx="17">
                  <c:v>1774075152</c:v>
                </c:pt>
                <c:pt idx="18">
                  <c:v>306135152</c:v>
                </c:pt>
                <c:pt idx="19">
                  <c:v>442565152</c:v>
                </c:pt>
                <c:pt idx="20">
                  <c:v>740175152</c:v>
                </c:pt>
                <c:pt idx="21">
                  <c:v>805465152</c:v>
                </c:pt>
                <c:pt idx="22">
                  <c:v>1373435152</c:v>
                </c:pt>
                <c:pt idx="23">
                  <c:v>1311795152</c:v>
                </c:pt>
                <c:pt idx="24">
                  <c:v>2208035152</c:v>
                </c:pt>
                <c:pt idx="25">
                  <c:v>2530255152</c:v>
                </c:pt>
                <c:pt idx="26">
                  <c:v>1384545152</c:v>
                </c:pt>
                <c:pt idx="27">
                  <c:v>1569565152</c:v>
                </c:pt>
                <c:pt idx="28">
                  <c:v>322315152</c:v>
                </c:pt>
                <c:pt idx="29">
                  <c:v>1910815152</c:v>
                </c:pt>
                <c:pt idx="30">
                  <c:v>2003655152</c:v>
                </c:pt>
                <c:pt idx="31">
                  <c:v>1508315152</c:v>
                </c:pt>
                <c:pt idx="32">
                  <c:v>1698545152</c:v>
                </c:pt>
                <c:pt idx="33">
                  <c:v>1924025152</c:v>
                </c:pt>
                <c:pt idx="34">
                  <c:v>4614755152</c:v>
                </c:pt>
                <c:pt idx="35">
                  <c:v>3897285152</c:v>
                </c:pt>
                <c:pt idx="36">
                  <c:v>5258035152</c:v>
                </c:pt>
                <c:pt idx="37">
                  <c:v>1454185152</c:v>
                </c:pt>
                <c:pt idx="38">
                  <c:v>3523975152</c:v>
                </c:pt>
                <c:pt idx="39">
                  <c:v>6962355152</c:v>
                </c:pt>
                <c:pt idx="40">
                  <c:v>6847745152</c:v>
                </c:pt>
                <c:pt idx="41">
                  <c:v>6791423795</c:v>
                </c:pt>
                <c:pt idx="42">
                  <c:v>-346746205</c:v>
                </c:pt>
                <c:pt idx="43">
                  <c:v>-346746205</c:v>
                </c:pt>
                <c:pt idx="44">
                  <c:v>-490726205</c:v>
                </c:pt>
                <c:pt idx="45">
                  <c:v>-258666205</c:v>
                </c:pt>
                <c:pt idx="46">
                  <c:v>171003795</c:v>
                </c:pt>
                <c:pt idx="47">
                  <c:v>3131543795</c:v>
                </c:pt>
                <c:pt idx="48">
                  <c:v>7573283795</c:v>
                </c:pt>
                <c:pt idx="49">
                  <c:v>8389283795</c:v>
                </c:pt>
                <c:pt idx="50">
                  <c:v>8474333795</c:v>
                </c:pt>
                <c:pt idx="51">
                  <c:v>-254596205</c:v>
                </c:pt>
                <c:pt idx="52">
                  <c:v>-242746205</c:v>
                </c:pt>
                <c:pt idx="53">
                  <c:v>-1035826205</c:v>
                </c:pt>
                <c:pt idx="54">
                  <c:v>-705556205</c:v>
                </c:pt>
                <c:pt idx="55">
                  <c:v>3006383795</c:v>
                </c:pt>
                <c:pt idx="56">
                  <c:v>8193833795</c:v>
                </c:pt>
                <c:pt idx="57">
                  <c:v>7948623795</c:v>
                </c:pt>
                <c:pt idx="58">
                  <c:v>8151273795</c:v>
                </c:pt>
                <c:pt idx="59">
                  <c:v>-748576205</c:v>
                </c:pt>
                <c:pt idx="60">
                  <c:v>-421766205</c:v>
                </c:pt>
                <c:pt idx="61">
                  <c:v>2027133795</c:v>
                </c:pt>
                <c:pt idx="62">
                  <c:v>4661893795</c:v>
                </c:pt>
                <c:pt idx="63">
                  <c:v>7952613795</c:v>
                </c:pt>
                <c:pt idx="64">
                  <c:v>6499443795</c:v>
                </c:pt>
                <c:pt idx="65">
                  <c:v>7947123795</c:v>
                </c:pt>
                <c:pt idx="66">
                  <c:v>3020483795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BD-184E-A033-95638FCCED38}"/>
            </c:ext>
          </c:extLst>
        </c:ser>
        <c:ser>
          <c:idx val="4"/>
          <c:order val="4"/>
          <c:tx>
            <c:strRef>
              <c:f>GDNN!$BJ$86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GDNN!$BD$87:$BE$153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GDNN!$BJ$87:$BJ$153</c:f>
              <c:numCache>
                <c:formatCode>#,##0</c:formatCode>
                <c:ptCount val="67"/>
                <c:pt idx="0">
                  <c:v>22634749500</c:v>
                </c:pt>
                <c:pt idx="1">
                  <c:v>23175449500</c:v>
                </c:pt>
                <c:pt idx="2">
                  <c:v>26603429500</c:v>
                </c:pt>
                <c:pt idx="3">
                  <c:v>26663469500</c:v>
                </c:pt>
                <c:pt idx="4">
                  <c:v>26118669500</c:v>
                </c:pt>
                <c:pt idx="5">
                  <c:v>15031889500</c:v>
                </c:pt>
                <c:pt idx="6">
                  <c:v>21030489500</c:v>
                </c:pt>
                <c:pt idx="7">
                  <c:v>20491619500</c:v>
                </c:pt>
                <c:pt idx="8">
                  <c:v>15493129500</c:v>
                </c:pt>
                <c:pt idx="9">
                  <c:v>9382499500</c:v>
                </c:pt>
                <c:pt idx="10">
                  <c:v>9069091520</c:v>
                </c:pt>
                <c:pt idx="11">
                  <c:v>8068871520</c:v>
                </c:pt>
                <c:pt idx="12">
                  <c:v>8499701520</c:v>
                </c:pt>
                <c:pt idx="13">
                  <c:v>8610895122</c:v>
                </c:pt>
                <c:pt idx="14">
                  <c:v>10395575122</c:v>
                </c:pt>
                <c:pt idx="15">
                  <c:v>16619195122</c:v>
                </c:pt>
                <c:pt idx="16">
                  <c:v>17886075122</c:v>
                </c:pt>
                <c:pt idx="17">
                  <c:v>20054475122</c:v>
                </c:pt>
                <c:pt idx="18">
                  <c:v>11603845122</c:v>
                </c:pt>
                <c:pt idx="19">
                  <c:v>11646985122</c:v>
                </c:pt>
                <c:pt idx="20">
                  <c:v>11959155122</c:v>
                </c:pt>
                <c:pt idx="21">
                  <c:v>13014645122</c:v>
                </c:pt>
                <c:pt idx="22">
                  <c:v>11556675122</c:v>
                </c:pt>
                <c:pt idx="23">
                  <c:v>9842325122</c:v>
                </c:pt>
                <c:pt idx="24">
                  <c:v>3968855122</c:v>
                </c:pt>
                <c:pt idx="25">
                  <c:v>4495175122</c:v>
                </c:pt>
                <c:pt idx="26">
                  <c:v>3471905122</c:v>
                </c:pt>
                <c:pt idx="27">
                  <c:v>4536695122</c:v>
                </c:pt>
                <c:pt idx="28">
                  <c:v>3597565122</c:v>
                </c:pt>
                <c:pt idx="29">
                  <c:v>8546795122</c:v>
                </c:pt>
                <c:pt idx="30">
                  <c:v>8911195122</c:v>
                </c:pt>
                <c:pt idx="31">
                  <c:v>5624875122</c:v>
                </c:pt>
                <c:pt idx="32">
                  <c:v>2984345122</c:v>
                </c:pt>
                <c:pt idx="33">
                  <c:v>-529474878</c:v>
                </c:pt>
                <c:pt idx="34">
                  <c:v>-2364054878</c:v>
                </c:pt>
                <c:pt idx="35">
                  <c:v>2653725122</c:v>
                </c:pt>
                <c:pt idx="36">
                  <c:v>14962445122</c:v>
                </c:pt>
                <c:pt idx="37">
                  <c:v>41941805122</c:v>
                </c:pt>
                <c:pt idx="38">
                  <c:v>46729465122</c:v>
                </c:pt>
                <c:pt idx="39">
                  <c:v>56073905122</c:v>
                </c:pt>
                <c:pt idx="40">
                  <c:v>56692015122</c:v>
                </c:pt>
                <c:pt idx="41">
                  <c:v>56372126264</c:v>
                </c:pt>
                <c:pt idx="42">
                  <c:v>11039886264</c:v>
                </c:pt>
                <c:pt idx="43">
                  <c:v>12079306264</c:v>
                </c:pt>
                <c:pt idx="44">
                  <c:v>9679086264</c:v>
                </c:pt>
                <c:pt idx="45">
                  <c:v>5023356264</c:v>
                </c:pt>
                <c:pt idx="46">
                  <c:v>3579406264</c:v>
                </c:pt>
                <c:pt idx="47">
                  <c:v>3839406264</c:v>
                </c:pt>
                <c:pt idx="48">
                  <c:v>-72103736</c:v>
                </c:pt>
                <c:pt idx="49">
                  <c:v>221016264</c:v>
                </c:pt>
                <c:pt idx="50">
                  <c:v>5028156264</c:v>
                </c:pt>
                <c:pt idx="51">
                  <c:v>4616046264</c:v>
                </c:pt>
                <c:pt idx="52">
                  <c:v>5096266264</c:v>
                </c:pt>
                <c:pt idx="53">
                  <c:v>-4054253736</c:v>
                </c:pt>
                <c:pt idx="54">
                  <c:v>-3655203736</c:v>
                </c:pt>
                <c:pt idx="55">
                  <c:v>-4032963736</c:v>
                </c:pt>
                <c:pt idx="56">
                  <c:v>-3225153736</c:v>
                </c:pt>
                <c:pt idx="57">
                  <c:v>-4920063736</c:v>
                </c:pt>
                <c:pt idx="58">
                  <c:v>-3255913736</c:v>
                </c:pt>
                <c:pt idx="59">
                  <c:v>13935796264</c:v>
                </c:pt>
                <c:pt idx="60">
                  <c:v>13870686264</c:v>
                </c:pt>
                <c:pt idx="61">
                  <c:v>12398586264</c:v>
                </c:pt>
                <c:pt idx="62">
                  <c:v>-2411313736</c:v>
                </c:pt>
                <c:pt idx="63">
                  <c:v>-824803736</c:v>
                </c:pt>
                <c:pt idx="64">
                  <c:v>-6225543736</c:v>
                </c:pt>
                <c:pt idx="65">
                  <c:v>2436826264</c:v>
                </c:pt>
                <c:pt idx="66">
                  <c:v>4884896264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BD-184E-A033-95638FCCE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GDNN!$AO$86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GDNN!$AM$87:$AN$153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GDNN!$AO$87:$AO$153</c:f>
              <c:numCache>
                <c:formatCode>#,##0</c:formatCode>
                <c:ptCount val="67"/>
                <c:pt idx="0">
                  <c:v>-78671825658</c:v>
                </c:pt>
                <c:pt idx="1">
                  <c:v>-81774295658</c:v>
                </c:pt>
                <c:pt idx="2">
                  <c:v>-87309635658</c:v>
                </c:pt>
                <c:pt idx="3">
                  <c:v>-87314735658</c:v>
                </c:pt>
                <c:pt idx="4">
                  <c:v>-82754575658</c:v>
                </c:pt>
                <c:pt idx="5">
                  <c:v>-81920815658</c:v>
                </c:pt>
                <c:pt idx="6">
                  <c:v>-79642015658</c:v>
                </c:pt>
                <c:pt idx="7">
                  <c:v>-70967075658</c:v>
                </c:pt>
                <c:pt idx="8">
                  <c:v>-72336315658</c:v>
                </c:pt>
                <c:pt idx="9">
                  <c:v>-71128545658</c:v>
                </c:pt>
                <c:pt idx="10">
                  <c:v>-72072255658</c:v>
                </c:pt>
                <c:pt idx="11">
                  <c:v>-79363285658</c:v>
                </c:pt>
                <c:pt idx="12">
                  <c:v>-66650805658</c:v>
                </c:pt>
                <c:pt idx="13">
                  <c:v>-64245249159</c:v>
                </c:pt>
                <c:pt idx="14">
                  <c:v>-65175329159</c:v>
                </c:pt>
                <c:pt idx="15">
                  <c:v>-58700949159</c:v>
                </c:pt>
                <c:pt idx="16">
                  <c:v>-39975349159</c:v>
                </c:pt>
                <c:pt idx="17">
                  <c:v>-38740909159</c:v>
                </c:pt>
                <c:pt idx="18">
                  <c:v>-50113999159</c:v>
                </c:pt>
                <c:pt idx="19">
                  <c:v>-45804169159</c:v>
                </c:pt>
                <c:pt idx="20">
                  <c:v>-39338249159</c:v>
                </c:pt>
                <c:pt idx="21">
                  <c:v>-39116229159</c:v>
                </c:pt>
                <c:pt idx="22">
                  <c:v>-37695079159</c:v>
                </c:pt>
                <c:pt idx="23">
                  <c:v>-46866799159</c:v>
                </c:pt>
                <c:pt idx="24">
                  <c:v>-32969519159</c:v>
                </c:pt>
                <c:pt idx="25">
                  <c:v>-31603259159</c:v>
                </c:pt>
                <c:pt idx="26">
                  <c:v>-34645749159</c:v>
                </c:pt>
                <c:pt idx="27">
                  <c:v>-23281329159</c:v>
                </c:pt>
                <c:pt idx="28">
                  <c:v>-29484609159</c:v>
                </c:pt>
                <c:pt idx="29">
                  <c:v>-26792539159</c:v>
                </c:pt>
                <c:pt idx="30">
                  <c:v>-22262579159</c:v>
                </c:pt>
                <c:pt idx="31">
                  <c:v>-23779619159</c:v>
                </c:pt>
                <c:pt idx="32">
                  <c:v>-22521259159</c:v>
                </c:pt>
                <c:pt idx="33">
                  <c:v>-22549639159</c:v>
                </c:pt>
                <c:pt idx="34">
                  <c:v>4546990841</c:v>
                </c:pt>
                <c:pt idx="35">
                  <c:v>4455320841</c:v>
                </c:pt>
                <c:pt idx="36">
                  <c:v>4500040841</c:v>
                </c:pt>
                <c:pt idx="37">
                  <c:v>-15003309159</c:v>
                </c:pt>
                <c:pt idx="38">
                  <c:v>-15656509159</c:v>
                </c:pt>
                <c:pt idx="39">
                  <c:v>-12717399159</c:v>
                </c:pt>
                <c:pt idx="40">
                  <c:v>-12277599159</c:v>
                </c:pt>
                <c:pt idx="41">
                  <c:v>-7470632745</c:v>
                </c:pt>
                <c:pt idx="42">
                  <c:v>-6849972745</c:v>
                </c:pt>
                <c:pt idx="43">
                  <c:v>-6574332745</c:v>
                </c:pt>
                <c:pt idx="44">
                  <c:v>-8880352745</c:v>
                </c:pt>
                <c:pt idx="45">
                  <c:v>-1478352745</c:v>
                </c:pt>
                <c:pt idx="46">
                  <c:v>-6568512745</c:v>
                </c:pt>
                <c:pt idx="47">
                  <c:v>-4602892745</c:v>
                </c:pt>
                <c:pt idx="48">
                  <c:v>-12203702745</c:v>
                </c:pt>
                <c:pt idx="49">
                  <c:v>-12036862745</c:v>
                </c:pt>
                <c:pt idx="50">
                  <c:v>-10128092745</c:v>
                </c:pt>
                <c:pt idx="51">
                  <c:v>-10033092745</c:v>
                </c:pt>
                <c:pt idx="52">
                  <c:v>-10340582745</c:v>
                </c:pt>
                <c:pt idx="53">
                  <c:v>-10376962745</c:v>
                </c:pt>
                <c:pt idx="54">
                  <c:v>-9437862745</c:v>
                </c:pt>
                <c:pt idx="55">
                  <c:v>-6060952745</c:v>
                </c:pt>
                <c:pt idx="56">
                  <c:v>-5917592745</c:v>
                </c:pt>
                <c:pt idx="57">
                  <c:v>3780427255</c:v>
                </c:pt>
                <c:pt idx="58">
                  <c:v>3686977255</c:v>
                </c:pt>
                <c:pt idx="59">
                  <c:v>4394437255</c:v>
                </c:pt>
                <c:pt idx="60">
                  <c:v>1971297255</c:v>
                </c:pt>
                <c:pt idx="61">
                  <c:v>350817255</c:v>
                </c:pt>
                <c:pt idx="62">
                  <c:v>6388257255</c:v>
                </c:pt>
                <c:pt idx="63">
                  <c:v>-10037542745</c:v>
                </c:pt>
                <c:pt idx="64">
                  <c:v>-28532082745</c:v>
                </c:pt>
                <c:pt idx="65">
                  <c:v>-34727942745</c:v>
                </c:pt>
                <c:pt idx="66">
                  <c:v>-30995072745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C-094C-9276-1DDE3ED83141}"/>
            </c:ext>
          </c:extLst>
        </c:ser>
        <c:ser>
          <c:idx val="1"/>
          <c:order val="1"/>
          <c:tx>
            <c:strRef>
              <c:f>GDNN!$AP$86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GDNN!$AM$87:$AN$153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GDNN!$AP$87:$AP$153</c:f>
              <c:numCache>
                <c:formatCode>#,##0</c:formatCode>
                <c:ptCount val="67"/>
                <c:pt idx="0">
                  <c:v>72887729981</c:v>
                </c:pt>
                <c:pt idx="1">
                  <c:v>62600199981</c:v>
                </c:pt>
                <c:pt idx="2">
                  <c:v>51048219981</c:v>
                </c:pt>
                <c:pt idx="3">
                  <c:v>47299169981</c:v>
                </c:pt>
                <c:pt idx="4">
                  <c:v>33655459981</c:v>
                </c:pt>
                <c:pt idx="5">
                  <c:v>34571409981</c:v>
                </c:pt>
                <c:pt idx="6">
                  <c:v>31651129981</c:v>
                </c:pt>
                <c:pt idx="7">
                  <c:v>29108789981</c:v>
                </c:pt>
                <c:pt idx="8">
                  <c:v>25585609981</c:v>
                </c:pt>
                <c:pt idx="9">
                  <c:v>22080289981</c:v>
                </c:pt>
                <c:pt idx="10">
                  <c:v>35834199981</c:v>
                </c:pt>
                <c:pt idx="11">
                  <c:v>44032469981</c:v>
                </c:pt>
                <c:pt idx="12">
                  <c:v>51206917716</c:v>
                </c:pt>
                <c:pt idx="13">
                  <c:v>58571657716</c:v>
                </c:pt>
                <c:pt idx="14">
                  <c:v>59403757716</c:v>
                </c:pt>
                <c:pt idx="15">
                  <c:v>65237827716</c:v>
                </c:pt>
                <c:pt idx="16">
                  <c:v>66381887716</c:v>
                </c:pt>
                <c:pt idx="17">
                  <c:v>64753727716</c:v>
                </c:pt>
                <c:pt idx="18">
                  <c:v>62383287716</c:v>
                </c:pt>
                <c:pt idx="19">
                  <c:v>63537947716</c:v>
                </c:pt>
                <c:pt idx="20">
                  <c:v>63967667716</c:v>
                </c:pt>
                <c:pt idx="21">
                  <c:v>65572307716</c:v>
                </c:pt>
                <c:pt idx="22">
                  <c:v>60912877716</c:v>
                </c:pt>
                <c:pt idx="23">
                  <c:v>44015397716</c:v>
                </c:pt>
                <c:pt idx="24">
                  <c:v>26443087716</c:v>
                </c:pt>
                <c:pt idx="25">
                  <c:v>12054997716</c:v>
                </c:pt>
                <c:pt idx="26">
                  <c:v>8148577716</c:v>
                </c:pt>
                <c:pt idx="27">
                  <c:v>7791907716</c:v>
                </c:pt>
                <c:pt idx="28">
                  <c:v>2774677716</c:v>
                </c:pt>
                <c:pt idx="29">
                  <c:v>2423637716</c:v>
                </c:pt>
                <c:pt idx="30">
                  <c:v>4243607716</c:v>
                </c:pt>
                <c:pt idx="31">
                  <c:v>4696527716</c:v>
                </c:pt>
                <c:pt idx="32">
                  <c:v>5029270475</c:v>
                </c:pt>
                <c:pt idx="33">
                  <c:v>5956290475</c:v>
                </c:pt>
                <c:pt idx="34">
                  <c:v>6679330475</c:v>
                </c:pt>
                <c:pt idx="35">
                  <c:v>6926530475</c:v>
                </c:pt>
                <c:pt idx="36">
                  <c:v>6175130475</c:v>
                </c:pt>
                <c:pt idx="37">
                  <c:v>22791990475</c:v>
                </c:pt>
                <c:pt idx="38">
                  <c:v>22835020475</c:v>
                </c:pt>
                <c:pt idx="39">
                  <c:v>24074560475</c:v>
                </c:pt>
                <c:pt idx="40">
                  <c:v>24846300475</c:v>
                </c:pt>
                <c:pt idx="41">
                  <c:v>27558460475</c:v>
                </c:pt>
                <c:pt idx="42">
                  <c:v>30349000475</c:v>
                </c:pt>
                <c:pt idx="43">
                  <c:v>29895970475</c:v>
                </c:pt>
                <c:pt idx="44">
                  <c:v>15690370475</c:v>
                </c:pt>
                <c:pt idx="45">
                  <c:v>34460600475</c:v>
                </c:pt>
                <c:pt idx="46">
                  <c:v>56000850475</c:v>
                </c:pt>
                <c:pt idx="47">
                  <c:v>73780040475</c:v>
                </c:pt>
                <c:pt idx="48">
                  <c:v>102211640475</c:v>
                </c:pt>
                <c:pt idx="49">
                  <c:v>102536380475</c:v>
                </c:pt>
                <c:pt idx="50">
                  <c:v>70704580475</c:v>
                </c:pt>
                <c:pt idx="51">
                  <c:v>44860950475</c:v>
                </c:pt>
                <c:pt idx="52">
                  <c:v>38914720475</c:v>
                </c:pt>
                <c:pt idx="53">
                  <c:v>38775890475</c:v>
                </c:pt>
                <c:pt idx="54">
                  <c:v>34136140475</c:v>
                </c:pt>
                <c:pt idx="55">
                  <c:v>52891430475</c:v>
                </c:pt>
                <c:pt idx="56">
                  <c:v>73059260475</c:v>
                </c:pt>
                <c:pt idx="57">
                  <c:v>86276740475</c:v>
                </c:pt>
                <c:pt idx="58">
                  <c:v>35452690475</c:v>
                </c:pt>
                <c:pt idx="59">
                  <c:v>12767490475</c:v>
                </c:pt>
                <c:pt idx="60">
                  <c:v>-14881299525</c:v>
                </c:pt>
                <c:pt idx="61">
                  <c:v>-14044669525</c:v>
                </c:pt>
                <c:pt idx="62">
                  <c:v>-15390789525</c:v>
                </c:pt>
                <c:pt idx="63">
                  <c:v>-32264479525</c:v>
                </c:pt>
                <c:pt idx="64">
                  <c:v>-40335539525</c:v>
                </c:pt>
                <c:pt idx="65">
                  <c:v>-31116779525</c:v>
                </c:pt>
                <c:pt idx="66">
                  <c:v>-50204169525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C-094C-9276-1DDE3ED83141}"/>
            </c:ext>
          </c:extLst>
        </c:ser>
        <c:ser>
          <c:idx val="2"/>
          <c:order val="2"/>
          <c:tx>
            <c:strRef>
              <c:f>GDNN!$AQ$86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GDNN!$AM$87:$AN$153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GDNN!$AQ$87:$AQ$153</c:f>
              <c:numCache>
                <c:formatCode>#,##0</c:formatCode>
                <c:ptCount val="67"/>
                <c:pt idx="0">
                  <c:v>-53346235331</c:v>
                </c:pt>
                <c:pt idx="1">
                  <c:v>-53723165331</c:v>
                </c:pt>
                <c:pt idx="2">
                  <c:v>-55234645331</c:v>
                </c:pt>
                <c:pt idx="3">
                  <c:v>-55334765331</c:v>
                </c:pt>
                <c:pt idx="4">
                  <c:v>-53609765331</c:v>
                </c:pt>
                <c:pt idx="5">
                  <c:v>-52861245331</c:v>
                </c:pt>
                <c:pt idx="6">
                  <c:v>-51972915331</c:v>
                </c:pt>
                <c:pt idx="7">
                  <c:v>-54644655331</c:v>
                </c:pt>
                <c:pt idx="8">
                  <c:v>-55356305331</c:v>
                </c:pt>
                <c:pt idx="9">
                  <c:v>-53960805331</c:v>
                </c:pt>
                <c:pt idx="10">
                  <c:v>-53394865331</c:v>
                </c:pt>
                <c:pt idx="11">
                  <c:v>-53802755331</c:v>
                </c:pt>
                <c:pt idx="12">
                  <c:v>-53193505331</c:v>
                </c:pt>
                <c:pt idx="13">
                  <c:v>-53057675331</c:v>
                </c:pt>
                <c:pt idx="14">
                  <c:v>-52569115331</c:v>
                </c:pt>
                <c:pt idx="15">
                  <c:v>-50456785331</c:v>
                </c:pt>
                <c:pt idx="16">
                  <c:v>-49885715331</c:v>
                </c:pt>
                <c:pt idx="17">
                  <c:v>-47735095331</c:v>
                </c:pt>
                <c:pt idx="18">
                  <c:v>-48273345331</c:v>
                </c:pt>
                <c:pt idx="19">
                  <c:v>-48179978808</c:v>
                </c:pt>
                <c:pt idx="20">
                  <c:v>-45262498808</c:v>
                </c:pt>
                <c:pt idx="21">
                  <c:v>-45130248808</c:v>
                </c:pt>
                <c:pt idx="22">
                  <c:v>-44089988808</c:v>
                </c:pt>
                <c:pt idx="23">
                  <c:v>-45755348808</c:v>
                </c:pt>
                <c:pt idx="24">
                  <c:v>-43556488808</c:v>
                </c:pt>
                <c:pt idx="25">
                  <c:v>-43679558808</c:v>
                </c:pt>
                <c:pt idx="26">
                  <c:v>-46157668808</c:v>
                </c:pt>
                <c:pt idx="27">
                  <c:v>-46078928808</c:v>
                </c:pt>
                <c:pt idx="28">
                  <c:v>-47997218808</c:v>
                </c:pt>
                <c:pt idx="29">
                  <c:v>-47674678808</c:v>
                </c:pt>
                <c:pt idx="30">
                  <c:v>-47441388808</c:v>
                </c:pt>
                <c:pt idx="31">
                  <c:v>-47445618808</c:v>
                </c:pt>
                <c:pt idx="32">
                  <c:v>-45862207041</c:v>
                </c:pt>
                <c:pt idx="33">
                  <c:v>-44290297041</c:v>
                </c:pt>
                <c:pt idx="34">
                  <c:v>-44281777041</c:v>
                </c:pt>
                <c:pt idx="35">
                  <c:v>-44563127041</c:v>
                </c:pt>
                <c:pt idx="36">
                  <c:v>-40073307041</c:v>
                </c:pt>
                <c:pt idx="37">
                  <c:v>-36901597041</c:v>
                </c:pt>
                <c:pt idx="38">
                  <c:v>-36267457041</c:v>
                </c:pt>
                <c:pt idx="39">
                  <c:v>-40688447041</c:v>
                </c:pt>
                <c:pt idx="40">
                  <c:v>-39869367041</c:v>
                </c:pt>
                <c:pt idx="41">
                  <c:v>-38148007041</c:v>
                </c:pt>
                <c:pt idx="42">
                  <c:v>-33576507041</c:v>
                </c:pt>
                <c:pt idx="43">
                  <c:v>-32348007041</c:v>
                </c:pt>
                <c:pt idx="44">
                  <c:v>-25683677041</c:v>
                </c:pt>
                <c:pt idx="45">
                  <c:v>-18381047041</c:v>
                </c:pt>
                <c:pt idx="46">
                  <c:v>-14396807041</c:v>
                </c:pt>
                <c:pt idx="47">
                  <c:v>-17449947041</c:v>
                </c:pt>
                <c:pt idx="48">
                  <c:v>-12532067041</c:v>
                </c:pt>
                <c:pt idx="49">
                  <c:v>-15305407041</c:v>
                </c:pt>
                <c:pt idx="50">
                  <c:v>-7334677041</c:v>
                </c:pt>
                <c:pt idx="51">
                  <c:v>-16419487041</c:v>
                </c:pt>
                <c:pt idx="52">
                  <c:v>-10251087041</c:v>
                </c:pt>
                <c:pt idx="53">
                  <c:v>-17547697041</c:v>
                </c:pt>
                <c:pt idx="54">
                  <c:v>-9242357041</c:v>
                </c:pt>
                <c:pt idx="55">
                  <c:v>5421972959</c:v>
                </c:pt>
                <c:pt idx="56">
                  <c:v>8563012959</c:v>
                </c:pt>
                <c:pt idx="57">
                  <c:v>11213472959</c:v>
                </c:pt>
                <c:pt idx="58">
                  <c:v>-7785347041</c:v>
                </c:pt>
                <c:pt idx="59">
                  <c:v>-6146897041</c:v>
                </c:pt>
                <c:pt idx="60">
                  <c:v>-12019097041</c:v>
                </c:pt>
                <c:pt idx="61">
                  <c:v>-9348717041</c:v>
                </c:pt>
                <c:pt idx="62">
                  <c:v>-9265357041</c:v>
                </c:pt>
                <c:pt idx="63">
                  <c:v>-9113427041</c:v>
                </c:pt>
                <c:pt idx="64">
                  <c:v>-9291647041</c:v>
                </c:pt>
                <c:pt idx="65">
                  <c:v>-3967827041</c:v>
                </c:pt>
                <c:pt idx="66">
                  <c:v>-4530797041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094C-9276-1DDE3ED83141}"/>
            </c:ext>
          </c:extLst>
        </c:ser>
        <c:ser>
          <c:idx val="3"/>
          <c:order val="3"/>
          <c:tx>
            <c:strRef>
              <c:f>GDNN!$AR$86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GDNN!$AM$87:$AN$153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GDNN!$AR$87:$AR$153</c:f>
              <c:numCache>
                <c:formatCode>#,##0</c:formatCode>
                <c:ptCount val="67"/>
                <c:pt idx="0">
                  <c:v>47987532666</c:v>
                </c:pt>
                <c:pt idx="1">
                  <c:v>43425252666</c:v>
                </c:pt>
                <c:pt idx="2">
                  <c:v>40073152666</c:v>
                </c:pt>
                <c:pt idx="3">
                  <c:v>38046622666</c:v>
                </c:pt>
                <c:pt idx="4">
                  <c:v>50102612666</c:v>
                </c:pt>
                <c:pt idx="5">
                  <c:v>50904232666</c:v>
                </c:pt>
                <c:pt idx="6">
                  <c:v>54141162666</c:v>
                </c:pt>
                <c:pt idx="7">
                  <c:v>59262602666</c:v>
                </c:pt>
                <c:pt idx="8">
                  <c:v>61176192666</c:v>
                </c:pt>
                <c:pt idx="9">
                  <c:v>61945752666</c:v>
                </c:pt>
                <c:pt idx="10">
                  <c:v>55013801610</c:v>
                </c:pt>
                <c:pt idx="11">
                  <c:v>47489011610</c:v>
                </c:pt>
                <c:pt idx="12">
                  <c:v>47959541610</c:v>
                </c:pt>
                <c:pt idx="13">
                  <c:v>59144391610</c:v>
                </c:pt>
                <c:pt idx="14">
                  <c:v>58294601610</c:v>
                </c:pt>
                <c:pt idx="15">
                  <c:v>62032851610</c:v>
                </c:pt>
                <c:pt idx="16">
                  <c:v>70584791610</c:v>
                </c:pt>
                <c:pt idx="17">
                  <c:v>71233861610</c:v>
                </c:pt>
                <c:pt idx="18">
                  <c:v>70247701610</c:v>
                </c:pt>
                <c:pt idx="19">
                  <c:v>69103851610</c:v>
                </c:pt>
                <c:pt idx="20">
                  <c:v>70154461610</c:v>
                </c:pt>
                <c:pt idx="21">
                  <c:v>70194761610</c:v>
                </c:pt>
                <c:pt idx="22">
                  <c:v>72659831610</c:v>
                </c:pt>
                <c:pt idx="23">
                  <c:v>68867661610</c:v>
                </c:pt>
                <c:pt idx="24">
                  <c:v>71327171610</c:v>
                </c:pt>
                <c:pt idx="25">
                  <c:v>73608121610</c:v>
                </c:pt>
                <c:pt idx="26">
                  <c:v>67009381610</c:v>
                </c:pt>
                <c:pt idx="27">
                  <c:v>78763161610</c:v>
                </c:pt>
                <c:pt idx="28">
                  <c:v>72656821610</c:v>
                </c:pt>
                <c:pt idx="29">
                  <c:v>79266261610</c:v>
                </c:pt>
                <c:pt idx="30">
                  <c:v>80387181610</c:v>
                </c:pt>
                <c:pt idx="31">
                  <c:v>82588801610</c:v>
                </c:pt>
                <c:pt idx="32">
                  <c:v>90587468664</c:v>
                </c:pt>
                <c:pt idx="33">
                  <c:v>84216458664</c:v>
                </c:pt>
                <c:pt idx="34">
                  <c:v>83500288664</c:v>
                </c:pt>
                <c:pt idx="35">
                  <c:v>84048968664</c:v>
                </c:pt>
                <c:pt idx="36">
                  <c:v>85531828664</c:v>
                </c:pt>
                <c:pt idx="37">
                  <c:v>99399438664</c:v>
                </c:pt>
                <c:pt idx="38">
                  <c:v>98804098664</c:v>
                </c:pt>
                <c:pt idx="39">
                  <c:v>102583208664</c:v>
                </c:pt>
                <c:pt idx="40">
                  <c:v>89018538664</c:v>
                </c:pt>
                <c:pt idx="41">
                  <c:v>90682045942</c:v>
                </c:pt>
                <c:pt idx="42">
                  <c:v>94197035942</c:v>
                </c:pt>
                <c:pt idx="43">
                  <c:v>94567285942</c:v>
                </c:pt>
                <c:pt idx="44">
                  <c:v>95350595942</c:v>
                </c:pt>
                <c:pt idx="45">
                  <c:v>93020255942</c:v>
                </c:pt>
                <c:pt idx="46">
                  <c:v>83535855942</c:v>
                </c:pt>
                <c:pt idx="47">
                  <c:v>84373315942</c:v>
                </c:pt>
                <c:pt idx="48">
                  <c:v>98635065942</c:v>
                </c:pt>
                <c:pt idx="49">
                  <c:v>112425665942</c:v>
                </c:pt>
                <c:pt idx="50">
                  <c:v>125055645942</c:v>
                </c:pt>
                <c:pt idx="51">
                  <c:v>127669935942</c:v>
                </c:pt>
                <c:pt idx="52">
                  <c:v>171032535942</c:v>
                </c:pt>
                <c:pt idx="53">
                  <c:v>195794525942</c:v>
                </c:pt>
                <c:pt idx="54">
                  <c:v>207925515942</c:v>
                </c:pt>
                <c:pt idx="55">
                  <c:v>208026285942</c:v>
                </c:pt>
                <c:pt idx="56">
                  <c:v>206508175942</c:v>
                </c:pt>
                <c:pt idx="57">
                  <c:v>207985725942</c:v>
                </c:pt>
                <c:pt idx="58">
                  <c:v>207135885942</c:v>
                </c:pt>
                <c:pt idx="59">
                  <c:v>208559265942</c:v>
                </c:pt>
                <c:pt idx="60">
                  <c:v>192807865942</c:v>
                </c:pt>
                <c:pt idx="61">
                  <c:v>197048865942</c:v>
                </c:pt>
                <c:pt idx="62">
                  <c:v>209323435942</c:v>
                </c:pt>
                <c:pt idx="63">
                  <c:v>235446915942</c:v>
                </c:pt>
                <c:pt idx="64">
                  <c:v>247094805942</c:v>
                </c:pt>
                <c:pt idx="65">
                  <c:v>291667785942</c:v>
                </c:pt>
                <c:pt idx="66">
                  <c:v>346326225942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C-094C-9276-1DDE3ED83141}"/>
            </c:ext>
          </c:extLst>
        </c:ser>
        <c:ser>
          <c:idx val="4"/>
          <c:order val="4"/>
          <c:tx>
            <c:strRef>
              <c:f>GDNN!$AS$86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GDNN!$AM$87:$AN$153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GDNN!$AS$87:$AS$153</c:f>
              <c:numCache>
                <c:formatCode>#,##0</c:formatCode>
                <c:ptCount val="67"/>
                <c:pt idx="0">
                  <c:v>95678909861</c:v>
                </c:pt>
                <c:pt idx="1">
                  <c:v>94195938031</c:v>
                </c:pt>
                <c:pt idx="2">
                  <c:v>96569838739</c:v>
                </c:pt>
                <c:pt idx="3">
                  <c:v>96213875381</c:v>
                </c:pt>
                <c:pt idx="4">
                  <c:v>96106317465</c:v>
                </c:pt>
                <c:pt idx="5">
                  <c:v>92807189428</c:v>
                </c:pt>
                <c:pt idx="6">
                  <c:v>92866988450</c:v>
                </c:pt>
                <c:pt idx="7">
                  <c:v>91487250797</c:v>
                </c:pt>
                <c:pt idx="8">
                  <c:v>92686234076</c:v>
                </c:pt>
                <c:pt idx="9">
                  <c:v>92410963690</c:v>
                </c:pt>
                <c:pt idx="10">
                  <c:v>89954399366</c:v>
                </c:pt>
                <c:pt idx="11">
                  <c:v>89111720124</c:v>
                </c:pt>
                <c:pt idx="12">
                  <c:v>89061519744</c:v>
                </c:pt>
                <c:pt idx="13">
                  <c:v>89499505805</c:v>
                </c:pt>
                <c:pt idx="14">
                  <c:v>89953572246</c:v>
                </c:pt>
                <c:pt idx="15">
                  <c:v>90319524868</c:v>
                </c:pt>
                <c:pt idx="16">
                  <c:v>90311687256</c:v>
                </c:pt>
                <c:pt idx="17">
                  <c:v>89099860836</c:v>
                </c:pt>
                <c:pt idx="18">
                  <c:v>87954311578</c:v>
                </c:pt>
                <c:pt idx="19">
                  <c:v>88041839155</c:v>
                </c:pt>
                <c:pt idx="20">
                  <c:v>88698343042</c:v>
                </c:pt>
                <c:pt idx="21">
                  <c:v>88825129351</c:v>
                </c:pt>
                <c:pt idx="22">
                  <c:v>87176077112</c:v>
                </c:pt>
                <c:pt idx="23">
                  <c:v>86493278399</c:v>
                </c:pt>
                <c:pt idx="24">
                  <c:v>80129017719</c:v>
                </c:pt>
                <c:pt idx="25">
                  <c:v>79685575787</c:v>
                </c:pt>
                <c:pt idx="26">
                  <c:v>81046310252</c:v>
                </c:pt>
                <c:pt idx="27">
                  <c:v>76403491215</c:v>
                </c:pt>
                <c:pt idx="28">
                  <c:v>75641407981</c:v>
                </c:pt>
                <c:pt idx="29">
                  <c:v>74014920532</c:v>
                </c:pt>
                <c:pt idx="30">
                  <c:v>75083839636</c:v>
                </c:pt>
                <c:pt idx="31">
                  <c:v>75014356293</c:v>
                </c:pt>
                <c:pt idx="32">
                  <c:v>68215610443</c:v>
                </c:pt>
                <c:pt idx="33">
                  <c:v>67063588804</c:v>
                </c:pt>
                <c:pt idx="34">
                  <c:v>67172631985</c:v>
                </c:pt>
                <c:pt idx="35">
                  <c:v>63262120680</c:v>
                </c:pt>
                <c:pt idx="36">
                  <c:v>64714369555</c:v>
                </c:pt>
                <c:pt idx="37">
                  <c:v>62380271591</c:v>
                </c:pt>
                <c:pt idx="38">
                  <c:v>65639085118</c:v>
                </c:pt>
                <c:pt idx="39">
                  <c:v>62453434026</c:v>
                </c:pt>
                <c:pt idx="40">
                  <c:v>62519513553</c:v>
                </c:pt>
                <c:pt idx="41">
                  <c:v>56383311841</c:v>
                </c:pt>
                <c:pt idx="42">
                  <c:v>56521316087</c:v>
                </c:pt>
                <c:pt idx="43">
                  <c:v>50828748744</c:v>
                </c:pt>
                <c:pt idx="44">
                  <c:v>50840369721</c:v>
                </c:pt>
                <c:pt idx="45">
                  <c:v>50193810361</c:v>
                </c:pt>
                <c:pt idx="46">
                  <c:v>53214278490</c:v>
                </c:pt>
                <c:pt idx="47">
                  <c:v>53993223702</c:v>
                </c:pt>
                <c:pt idx="48">
                  <c:v>56831656897</c:v>
                </c:pt>
                <c:pt idx="49">
                  <c:v>64912715467</c:v>
                </c:pt>
                <c:pt idx="50">
                  <c:v>64676207568</c:v>
                </c:pt>
                <c:pt idx="51">
                  <c:v>61108647976</c:v>
                </c:pt>
                <c:pt idx="52">
                  <c:v>49908005169</c:v>
                </c:pt>
                <c:pt idx="53">
                  <c:v>40619064335</c:v>
                </c:pt>
                <c:pt idx="54">
                  <c:v>41210111438</c:v>
                </c:pt>
                <c:pt idx="55">
                  <c:v>35956238863</c:v>
                </c:pt>
                <c:pt idx="56">
                  <c:v>38223640324</c:v>
                </c:pt>
                <c:pt idx="57">
                  <c:v>38468401252</c:v>
                </c:pt>
                <c:pt idx="58">
                  <c:v>39696365732</c:v>
                </c:pt>
                <c:pt idx="59">
                  <c:v>35600792812</c:v>
                </c:pt>
                <c:pt idx="60">
                  <c:v>29939633819</c:v>
                </c:pt>
                <c:pt idx="61">
                  <c:v>34060998913</c:v>
                </c:pt>
                <c:pt idx="62">
                  <c:v>33189130964</c:v>
                </c:pt>
                <c:pt idx="63">
                  <c:v>31576419563</c:v>
                </c:pt>
                <c:pt idx="64">
                  <c:v>29866141224</c:v>
                </c:pt>
                <c:pt idx="65">
                  <c:v>29253768153</c:v>
                </c:pt>
                <c:pt idx="66">
                  <c:v>30601104706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C-094C-9276-1DDE3ED83141}"/>
            </c:ext>
          </c:extLst>
        </c:ser>
        <c:ser>
          <c:idx val="5"/>
          <c:order val="5"/>
          <c:tx>
            <c:strRef>
              <c:f>GDNN!$AT$86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GDNN!$AM$87:$AN$153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GDNN!$AT$87:$AT$153</c:f>
              <c:numCache>
                <c:formatCode>#,##0</c:formatCode>
                <c:ptCount val="67"/>
                <c:pt idx="0">
                  <c:v>-75629572173</c:v>
                </c:pt>
                <c:pt idx="1">
                  <c:v>-73389842173</c:v>
                </c:pt>
                <c:pt idx="2">
                  <c:v>-85046392173</c:v>
                </c:pt>
                <c:pt idx="3">
                  <c:v>-100035062173</c:v>
                </c:pt>
                <c:pt idx="4">
                  <c:v>-95905802173</c:v>
                </c:pt>
                <c:pt idx="5">
                  <c:v>-86361862173</c:v>
                </c:pt>
                <c:pt idx="6">
                  <c:v>-81091122173</c:v>
                </c:pt>
                <c:pt idx="7">
                  <c:v>-67087622173</c:v>
                </c:pt>
                <c:pt idx="8">
                  <c:v>-45254972173</c:v>
                </c:pt>
                <c:pt idx="9">
                  <c:v>-23980862173</c:v>
                </c:pt>
                <c:pt idx="10">
                  <c:v>-25374898648</c:v>
                </c:pt>
                <c:pt idx="11">
                  <c:v>-58129378648</c:v>
                </c:pt>
                <c:pt idx="12">
                  <c:v>-57603488648</c:v>
                </c:pt>
                <c:pt idx="13">
                  <c:v>-52710526189</c:v>
                </c:pt>
                <c:pt idx="14">
                  <c:v>-49057096189</c:v>
                </c:pt>
                <c:pt idx="15">
                  <c:v>-47139166189</c:v>
                </c:pt>
                <c:pt idx="16">
                  <c:v>-46950316189</c:v>
                </c:pt>
                <c:pt idx="17">
                  <c:v>-35822196189</c:v>
                </c:pt>
                <c:pt idx="18">
                  <c:v>-35757686189</c:v>
                </c:pt>
                <c:pt idx="19">
                  <c:v>-36398566189</c:v>
                </c:pt>
                <c:pt idx="20">
                  <c:v>-41087926189</c:v>
                </c:pt>
                <c:pt idx="21">
                  <c:v>-34547476189</c:v>
                </c:pt>
                <c:pt idx="22">
                  <c:v>-7612766189</c:v>
                </c:pt>
                <c:pt idx="23">
                  <c:v>-6290656189</c:v>
                </c:pt>
                <c:pt idx="24">
                  <c:v>-2336676189</c:v>
                </c:pt>
                <c:pt idx="25">
                  <c:v>1003283811</c:v>
                </c:pt>
                <c:pt idx="26">
                  <c:v>9730193811</c:v>
                </c:pt>
                <c:pt idx="27">
                  <c:v>14345153811</c:v>
                </c:pt>
                <c:pt idx="28">
                  <c:v>7744893811</c:v>
                </c:pt>
                <c:pt idx="29">
                  <c:v>15258953811</c:v>
                </c:pt>
                <c:pt idx="30">
                  <c:v>15514843811</c:v>
                </c:pt>
                <c:pt idx="31">
                  <c:v>5223283811</c:v>
                </c:pt>
                <c:pt idx="32">
                  <c:v>7276693811</c:v>
                </c:pt>
                <c:pt idx="33">
                  <c:v>-8314896189</c:v>
                </c:pt>
                <c:pt idx="34">
                  <c:v>-26675836189</c:v>
                </c:pt>
                <c:pt idx="35">
                  <c:v>-18198816189</c:v>
                </c:pt>
                <c:pt idx="36">
                  <c:v>-25651076189</c:v>
                </c:pt>
                <c:pt idx="37">
                  <c:v>-20402136189</c:v>
                </c:pt>
                <c:pt idx="38">
                  <c:v>-20324526189</c:v>
                </c:pt>
                <c:pt idx="39">
                  <c:v>-8527446189</c:v>
                </c:pt>
                <c:pt idx="40">
                  <c:v>29324973811</c:v>
                </c:pt>
                <c:pt idx="41">
                  <c:v>25151999258</c:v>
                </c:pt>
                <c:pt idx="42">
                  <c:v>41510899258</c:v>
                </c:pt>
                <c:pt idx="43">
                  <c:v>40835769258</c:v>
                </c:pt>
                <c:pt idx="44">
                  <c:v>48316369258</c:v>
                </c:pt>
                <c:pt idx="45">
                  <c:v>61691449258</c:v>
                </c:pt>
                <c:pt idx="46">
                  <c:v>57017769258</c:v>
                </c:pt>
                <c:pt idx="47">
                  <c:v>42424469258</c:v>
                </c:pt>
                <c:pt idx="48">
                  <c:v>44129239258</c:v>
                </c:pt>
                <c:pt idx="49">
                  <c:v>33708399258</c:v>
                </c:pt>
                <c:pt idx="50">
                  <c:v>34771999258</c:v>
                </c:pt>
                <c:pt idx="51">
                  <c:v>71456609258</c:v>
                </c:pt>
                <c:pt idx="52">
                  <c:v>67521089258</c:v>
                </c:pt>
                <c:pt idx="53">
                  <c:v>62929759258</c:v>
                </c:pt>
                <c:pt idx="54">
                  <c:v>79841959258</c:v>
                </c:pt>
                <c:pt idx="55">
                  <c:v>80001159258</c:v>
                </c:pt>
                <c:pt idx="56">
                  <c:v>84365699258</c:v>
                </c:pt>
                <c:pt idx="57">
                  <c:v>83820289258</c:v>
                </c:pt>
                <c:pt idx="58">
                  <c:v>92515739258</c:v>
                </c:pt>
                <c:pt idx="59">
                  <c:v>93202269258</c:v>
                </c:pt>
                <c:pt idx="60">
                  <c:v>97939489258</c:v>
                </c:pt>
                <c:pt idx="61">
                  <c:v>99326879258</c:v>
                </c:pt>
                <c:pt idx="62">
                  <c:v>99953769258</c:v>
                </c:pt>
                <c:pt idx="63">
                  <c:v>103917929258</c:v>
                </c:pt>
                <c:pt idx="64">
                  <c:v>92927689258</c:v>
                </c:pt>
                <c:pt idx="65">
                  <c:v>91817859258</c:v>
                </c:pt>
                <c:pt idx="66">
                  <c:v>83008819258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C-094C-9276-1DDE3ED83141}"/>
            </c:ext>
          </c:extLst>
        </c:ser>
        <c:ser>
          <c:idx val="6"/>
          <c:order val="6"/>
          <c:tx>
            <c:strRef>
              <c:f>GDNN!$AU$86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GDNN!$AM$87:$AN$153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GDNN!$AU$87:$AU$153</c:f>
              <c:numCache>
                <c:formatCode>#,##0</c:formatCode>
                <c:ptCount val="67"/>
                <c:pt idx="0">
                  <c:v>-187232606</c:v>
                </c:pt>
                <c:pt idx="1">
                  <c:v>-182902606</c:v>
                </c:pt>
                <c:pt idx="2">
                  <c:v>-75662606</c:v>
                </c:pt>
                <c:pt idx="3">
                  <c:v>-41342606</c:v>
                </c:pt>
                <c:pt idx="4">
                  <c:v>-41342606</c:v>
                </c:pt>
                <c:pt idx="5">
                  <c:v>-41342606</c:v>
                </c:pt>
                <c:pt idx="6">
                  <c:v>-41342606</c:v>
                </c:pt>
                <c:pt idx="7">
                  <c:v>-41342606</c:v>
                </c:pt>
                <c:pt idx="8">
                  <c:v>2457394</c:v>
                </c:pt>
                <c:pt idx="9">
                  <c:v>-32432606</c:v>
                </c:pt>
                <c:pt idx="10">
                  <c:v>-32432606</c:v>
                </c:pt>
                <c:pt idx="11">
                  <c:v>-32432606</c:v>
                </c:pt>
                <c:pt idx="12">
                  <c:v>-36728606</c:v>
                </c:pt>
                <c:pt idx="13">
                  <c:v>-36728606</c:v>
                </c:pt>
                <c:pt idx="14">
                  <c:v>-36728606</c:v>
                </c:pt>
                <c:pt idx="15">
                  <c:v>-36728606</c:v>
                </c:pt>
                <c:pt idx="16">
                  <c:v>-36728606</c:v>
                </c:pt>
                <c:pt idx="17">
                  <c:v>-10958606</c:v>
                </c:pt>
                <c:pt idx="18">
                  <c:v>-10958606</c:v>
                </c:pt>
                <c:pt idx="19">
                  <c:v>-10958606</c:v>
                </c:pt>
                <c:pt idx="20">
                  <c:v>-128558606</c:v>
                </c:pt>
                <c:pt idx="21">
                  <c:v>-107358606</c:v>
                </c:pt>
                <c:pt idx="22">
                  <c:v>-107358606</c:v>
                </c:pt>
                <c:pt idx="23">
                  <c:v>-107358606</c:v>
                </c:pt>
                <c:pt idx="24">
                  <c:v>-107358606</c:v>
                </c:pt>
                <c:pt idx="25">
                  <c:v>32491394</c:v>
                </c:pt>
                <c:pt idx="26">
                  <c:v>32491394</c:v>
                </c:pt>
                <c:pt idx="27">
                  <c:v>32491394</c:v>
                </c:pt>
                <c:pt idx="28">
                  <c:v>28631394</c:v>
                </c:pt>
                <c:pt idx="29">
                  <c:v>-95218606</c:v>
                </c:pt>
                <c:pt idx="30">
                  <c:v>-95218606</c:v>
                </c:pt>
                <c:pt idx="31">
                  <c:v>-86928606</c:v>
                </c:pt>
                <c:pt idx="32">
                  <c:v>-86928606</c:v>
                </c:pt>
                <c:pt idx="33">
                  <c:v>-74368606</c:v>
                </c:pt>
                <c:pt idx="34">
                  <c:v>-70188606</c:v>
                </c:pt>
                <c:pt idx="35">
                  <c:v>-44958606</c:v>
                </c:pt>
                <c:pt idx="36">
                  <c:v>-49178606</c:v>
                </c:pt>
                <c:pt idx="37">
                  <c:v>-82728606</c:v>
                </c:pt>
                <c:pt idx="38">
                  <c:v>-82728606</c:v>
                </c:pt>
                <c:pt idx="39">
                  <c:v>-81988606</c:v>
                </c:pt>
                <c:pt idx="40">
                  <c:v>-81988606</c:v>
                </c:pt>
                <c:pt idx="41">
                  <c:v>-81988606</c:v>
                </c:pt>
                <c:pt idx="42">
                  <c:v>-81988606</c:v>
                </c:pt>
                <c:pt idx="43">
                  <c:v>-81988606</c:v>
                </c:pt>
                <c:pt idx="44">
                  <c:v>-81988606</c:v>
                </c:pt>
                <c:pt idx="45">
                  <c:v>-81988606</c:v>
                </c:pt>
                <c:pt idx="46">
                  <c:v>-81988606</c:v>
                </c:pt>
                <c:pt idx="47">
                  <c:v>-65648606</c:v>
                </c:pt>
                <c:pt idx="48">
                  <c:v>-65648606</c:v>
                </c:pt>
                <c:pt idx="49">
                  <c:v>-124798606</c:v>
                </c:pt>
                <c:pt idx="50">
                  <c:v>-124798606</c:v>
                </c:pt>
                <c:pt idx="51">
                  <c:v>-124798606</c:v>
                </c:pt>
                <c:pt idx="52">
                  <c:v>-124798606</c:v>
                </c:pt>
                <c:pt idx="53">
                  <c:v>-124798606</c:v>
                </c:pt>
                <c:pt idx="54">
                  <c:v>-259198606</c:v>
                </c:pt>
                <c:pt idx="55">
                  <c:v>-321898606</c:v>
                </c:pt>
                <c:pt idx="56">
                  <c:v>-321898606</c:v>
                </c:pt>
                <c:pt idx="57">
                  <c:v>-321898606</c:v>
                </c:pt>
                <c:pt idx="58">
                  <c:v>-321898606</c:v>
                </c:pt>
                <c:pt idx="59">
                  <c:v>-1168448606</c:v>
                </c:pt>
                <c:pt idx="60">
                  <c:v>-1347688606</c:v>
                </c:pt>
                <c:pt idx="61">
                  <c:v>-1803628606</c:v>
                </c:pt>
                <c:pt idx="62">
                  <c:v>-2118778606</c:v>
                </c:pt>
                <c:pt idx="63">
                  <c:v>-2327668606</c:v>
                </c:pt>
                <c:pt idx="64">
                  <c:v>-2327668606</c:v>
                </c:pt>
                <c:pt idx="65">
                  <c:v>-2327668606</c:v>
                </c:pt>
                <c:pt idx="66">
                  <c:v>-2327668606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C-094C-9276-1DDE3ED8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GDNN!$AH$86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GDNN!$AF$87:$AG$153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GDNN!$AH$87:$AH$153</c:f>
              <c:numCache>
                <c:formatCode>#,##0</c:formatCode>
                <c:ptCount val="67"/>
                <c:pt idx="0">
                  <c:v>-146715577515</c:v>
                </c:pt>
                <c:pt idx="1">
                  <c:v>-132212267515</c:v>
                </c:pt>
                <c:pt idx="2">
                  <c:v>-115657947515</c:v>
                </c:pt>
                <c:pt idx="3">
                  <c:v>-118358397515</c:v>
                </c:pt>
                <c:pt idx="4">
                  <c:v>-102210667515</c:v>
                </c:pt>
                <c:pt idx="5">
                  <c:v>-95620897515</c:v>
                </c:pt>
                <c:pt idx="6">
                  <c:v>-92069037515</c:v>
                </c:pt>
                <c:pt idx="7">
                  <c:v>-94700407515</c:v>
                </c:pt>
                <c:pt idx="8">
                  <c:v>-54308977515</c:v>
                </c:pt>
                <c:pt idx="9">
                  <c:v>-55678107515</c:v>
                </c:pt>
                <c:pt idx="10">
                  <c:v>-39326947515</c:v>
                </c:pt>
                <c:pt idx="11">
                  <c:v>-24883007515</c:v>
                </c:pt>
                <c:pt idx="12">
                  <c:v>-3565688067</c:v>
                </c:pt>
                <c:pt idx="13">
                  <c:v>3953901933</c:v>
                </c:pt>
                <c:pt idx="14">
                  <c:v>8437031933</c:v>
                </c:pt>
                <c:pt idx="15">
                  <c:v>109492011933</c:v>
                </c:pt>
                <c:pt idx="16">
                  <c:v>122138521933</c:v>
                </c:pt>
                <c:pt idx="17">
                  <c:v>106843051933</c:v>
                </c:pt>
                <c:pt idx="18">
                  <c:v>115675781933</c:v>
                </c:pt>
                <c:pt idx="19">
                  <c:v>126401381933</c:v>
                </c:pt>
                <c:pt idx="20">
                  <c:v>127429701933</c:v>
                </c:pt>
                <c:pt idx="21">
                  <c:v>127648861933</c:v>
                </c:pt>
                <c:pt idx="22">
                  <c:v>131824061933</c:v>
                </c:pt>
                <c:pt idx="23">
                  <c:v>114489281933</c:v>
                </c:pt>
                <c:pt idx="24">
                  <c:v>112890091933</c:v>
                </c:pt>
                <c:pt idx="25">
                  <c:v>110727701933</c:v>
                </c:pt>
                <c:pt idx="26">
                  <c:v>100344361933</c:v>
                </c:pt>
                <c:pt idx="27">
                  <c:v>101124081933</c:v>
                </c:pt>
                <c:pt idx="28">
                  <c:v>99590671933</c:v>
                </c:pt>
                <c:pt idx="29">
                  <c:v>102326861933</c:v>
                </c:pt>
                <c:pt idx="30">
                  <c:v>103006191933</c:v>
                </c:pt>
                <c:pt idx="31">
                  <c:v>98089391933</c:v>
                </c:pt>
                <c:pt idx="32">
                  <c:v>98653281933</c:v>
                </c:pt>
                <c:pt idx="33">
                  <c:v>93126631933</c:v>
                </c:pt>
                <c:pt idx="34">
                  <c:v>83523811933</c:v>
                </c:pt>
                <c:pt idx="35">
                  <c:v>90707811933</c:v>
                </c:pt>
                <c:pt idx="36">
                  <c:v>94193831933</c:v>
                </c:pt>
                <c:pt idx="37">
                  <c:v>88144521933</c:v>
                </c:pt>
                <c:pt idx="38">
                  <c:v>111158521933</c:v>
                </c:pt>
                <c:pt idx="39">
                  <c:v>113635121933</c:v>
                </c:pt>
                <c:pt idx="40">
                  <c:v>114381341933</c:v>
                </c:pt>
                <c:pt idx="41">
                  <c:v>103791851933</c:v>
                </c:pt>
                <c:pt idx="42">
                  <c:v>105906361933</c:v>
                </c:pt>
                <c:pt idx="43">
                  <c:v>113915701933</c:v>
                </c:pt>
                <c:pt idx="44">
                  <c:v>122776201933</c:v>
                </c:pt>
                <c:pt idx="45">
                  <c:v>134778251933</c:v>
                </c:pt>
                <c:pt idx="46">
                  <c:v>160682511933</c:v>
                </c:pt>
                <c:pt idx="47">
                  <c:v>160093971933</c:v>
                </c:pt>
                <c:pt idx="48">
                  <c:v>139813041933</c:v>
                </c:pt>
                <c:pt idx="49">
                  <c:v>120531361933</c:v>
                </c:pt>
                <c:pt idx="50">
                  <c:v>112336271933</c:v>
                </c:pt>
                <c:pt idx="51">
                  <c:v>102124601933</c:v>
                </c:pt>
                <c:pt idx="52">
                  <c:v>91907661933</c:v>
                </c:pt>
                <c:pt idx="53">
                  <c:v>60978191933</c:v>
                </c:pt>
                <c:pt idx="54">
                  <c:v>71681601933</c:v>
                </c:pt>
                <c:pt idx="55">
                  <c:v>64553591933</c:v>
                </c:pt>
                <c:pt idx="56">
                  <c:v>68324681933</c:v>
                </c:pt>
                <c:pt idx="57">
                  <c:v>49015751933</c:v>
                </c:pt>
                <c:pt idx="58">
                  <c:v>64589721933</c:v>
                </c:pt>
                <c:pt idx="59">
                  <c:v>104147911933</c:v>
                </c:pt>
                <c:pt idx="60">
                  <c:v>114326571933</c:v>
                </c:pt>
                <c:pt idx="61">
                  <c:v>111972941933</c:v>
                </c:pt>
                <c:pt idx="62">
                  <c:v>145666781933</c:v>
                </c:pt>
                <c:pt idx="63">
                  <c:v>142366181933</c:v>
                </c:pt>
                <c:pt idx="64">
                  <c:v>128974351933</c:v>
                </c:pt>
                <c:pt idx="65">
                  <c:v>105080151933</c:v>
                </c:pt>
                <c:pt idx="66">
                  <c:v>101761821933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9-0048-AEEC-7C748BE6925F}"/>
            </c:ext>
          </c:extLst>
        </c:ser>
        <c:ser>
          <c:idx val="1"/>
          <c:order val="1"/>
          <c:tx>
            <c:strRef>
              <c:f>GDNN!$AI$86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GDNN!$AF$87:$AG$153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GDNN!$AI$87:$AI$153</c:f>
              <c:numCache>
                <c:formatCode>#,##0</c:formatCode>
                <c:ptCount val="67"/>
                <c:pt idx="0">
                  <c:v>-87899320545</c:v>
                </c:pt>
                <c:pt idx="1">
                  <c:v>-91302390545</c:v>
                </c:pt>
                <c:pt idx="2">
                  <c:v>-91365670545</c:v>
                </c:pt>
                <c:pt idx="3">
                  <c:v>-91115510545</c:v>
                </c:pt>
                <c:pt idx="4">
                  <c:v>-87406430545</c:v>
                </c:pt>
                <c:pt idx="5">
                  <c:v>-84737570545</c:v>
                </c:pt>
                <c:pt idx="6">
                  <c:v>-76625130545</c:v>
                </c:pt>
                <c:pt idx="7">
                  <c:v>-68104580545</c:v>
                </c:pt>
                <c:pt idx="8">
                  <c:v>-66292980545</c:v>
                </c:pt>
                <c:pt idx="9">
                  <c:v>-65124090545</c:v>
                </c:pt>
                <c:pt idx="10">
                  <c:v>-64909270545</c:v>
                </c:pt>
                <c:pt idx="11">
                  <c:v>-62435860545</c:v>
                </c:pt>
                <c:pt idx="12">
                  <c:v>-55808270545</c:v>
                </c:pt>
                <c:pt idx="13">
                  <c:v>-54807046277</c:v>
                </c:pt>
                <c:pt idx="14">
                  <c:v>-47605296277</c:v>
                </c:pt>
                <c:pt idx="15">
                  <c:v>-37737936277</c:v>
                </c:pt>
                <c:pt idx="16">
                  <c:v>-31385856277</c:v>
                </c:pt>
                <c:pt idx="17">
                  <c:v>-22244236277</c:v>
                </c:pt>
                <c:pt idx="18">
                  <c:v>-24020016277</c:v>
                </c:pt>
                <c:pt idx="19">
                  <c:v>-24611613344</c:v>
                </c:pt>
                <c:pt idx="20">
                  <c:v>-25364133344</c:v>
                </c:pt>
                <c:pt idx="21">
                  <c:v>-25381913344</c:v>
                </c:pt>
                <c:pt idx="22">
                  <c:v>-22769673344</c:v>
                </c:pt>
                <c:pt idx="23">
                  <c:v>-25088553344</c:v>
                </c:pt>
                <c:pt idx="24">
                  <c:v>-20728593344</c:v>
                </c:pt>
                <c:pt idx="25">
                  <c:v>-17776933344</c:v>
                </c:pt>
                <c:pt idx="26">
                  <c:v>-21540013344</c:v>
                </c:pt>
                <c:pt idx="27">
                  <c:v>-21061173344</c:v>
                </c:pt>
                <c:pt idx="28">
                  <c:v>-28368893344</c:v>
                </c:pt>
                <c:pt idx="29">
                  <c:v>-28578083344</c:v>
                </c:pt>
                <c:pt idx="30">
                  <c:v>-29352353344</c:v>
                </c:pt>
                <c:pt idx="31">
                  <c:v>-29567493344</c:v>
                </c:pt>
                <c:pt idx="32">
                  <c:v>-28983573344</c:v>
                </c:pt>
                <c:pt idx="33">
                  <c:v>-29475323344</c:v>
                </c:pt>
                <c:pt idx="34">
                  <c:v>-26701193344</c:v>
                </c:pt>
                <c:pt idx="35">
                  <c:v>-27312983344</c:v>
                </c:pt>
                <c:pt idx="36">
                  <c:v>-29895743344</c:v>
                </c:pt>
                <c:pt idx="37">
                  <c:v>-32638913344</c:v>
                </c:pt>
                <c:pt idx="38">
                  <c:v>-30681563344</c:v>
                </c:pt>
                <c:pt idx="39">
                  <c:v>-29872603344</c:v>
                </c:pt>
                <c:pt idx="40">
                  <c:v>-26850883344</c:v>
                </c:pt>
                <c:pt idx="41">
                  <c:v>-30073723344</c:v>
                </c:pt>
                <c:pt idx="42">
                  <c:v>-31449933344</c:v>
                </c:pt>
                <c:pt idx="43">
                  <c:v>-31546123344</c:v>
                </c:pt>
                <c:pt idx="44">
                  <c:v>-31669643344</c:v>
                </c:pt>
                <c:pt idx="45">
                  <c:v>-33698873344</c:v>
                </c:pt>
                <c:pt idx="46">
                  <c:v>-32688253344</c:v>
                </c:pt>
                <c:pt idx="47">
                  <c:v>-33486693344</c:v>
                </c:pt>
                <c:pt idx="48">
                  <c:v>-32623523344</c:v>
                </c:pt>
                <c:pt idx="49">
                  <c:v>-34492383344</c:v>
                </c:pt>
                <c:pt idx="50">
                  <c:v>-31532113344</c:v>
                </c:pt>
                <c:pt idx="51">
                  <c:v>-28638493344</c:v>
                </c:pt>
                <c:pt idx="52">
                  <c:v>-27118373344</c:v>
                </c:pt>
                <c:pt idx="53">
                  <c:v>-33341443344</c:v>
                </c:pt>
                <c:pt idx="54">
                  <c:v>-36782763344</c:v>
                </c:pt>
                <c:pt idx="55">
                  <c:v>-37206483344</c:v>
                </c:pt>
                <c:pt idx="56">
                  <c:v>-37396363344</c:v>
                </c:pt>
                <c:pt idx="57">
                  <c:v>-36538923344</c:v>
                </c:pt>
                <c:pt idx="58">
                  <c:v>-37213933344</c:v>
                </c:pt>
                <c:pt idx="59">
                  <c:v>-36281263344</c:v>
                </c:pt>
                <c:pt idx="60">
                  <c:v>-37716693344</c:v>
                </c:pt>
                <c:pt idx="61">
                  <c:v>-35476143344</c:v>
                </c:pt>
                <c:pt idx="62">
                  <c:v>-34587273344</c:v>
                </c:pt>
                <c:pt idx="63">
                  <c:v>-39574433344</c:v>
                </c:pt>
                <c:pt idx="64">
                  <c:v>-42733523344</c:v>
                </c:pt>
                <c:pt idx="65">
                  <c:v>-43028573344</c:v>
                </c:pt>
                <c:pt idx="66">
                  <c:v>-46426543344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9-0048-AEEC-7C748BE6925F}"/>
            </c:ext>
          </c:extLst>
        </c:ser>
        <c:ser>
          <c:idx val="2"/>
          <c:order val="2"/>
          <c:tx>
            <c:strRef>
              <c:f>GDNN!$AJ$86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GDNN!$AF$87:$AG$153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GDNN!$AJ$87:$AJ$153</c:f>
              <c:numCache>
                <c:formatCode>#,##0</c:formatCode>
                <c:ptCount val="67"/>
                <c:pt idx="0">
                  <c:v>36314129767</c:v>
                </c:pt>
                <c:pt idx="1">
                  <c:v>36605779767</c:v>
                </c:pt>
                <c:pt idx="2">
                  <c:v>36962549767</c:v>
                </c:pt>
                <c:pt idx="3">
                  <c:v>37070649767</c:v>
                </c:pt>
                <c:pt idx="4">
                  <c:v>37172099767</c:v>
                </c:pt>
                <c:pt idx="5">
                  <c:v>37106899767</c:v>
                </c:pt>
                <c:pt idx="6">
                  <c:v>37086649767</c:v>
                </c:pt>
                <c:pt idx="7">
                  <c:v>36956979767</c:v>
                </c:pt>
                <c:pt idx="8">
                  <c:v>37341869767</c:v>
                </c:pt>
                <c:pt idx="9">
                  <c:v>37290869767</c:v>
                </c:pt>
                <c:pt idx="10">
                  <c:v>37366821921</c:v>
                </c:pt>
                <c:pt idx="11">
                  <c:v>37538281921</c:v>
                </c:pt>
                <c:pt idx="12">
                  <c:v>38083621921</c:v>
                </c:pt>
                <c:pt idx="13">
                  <c:v>39983967651</c:v>
                </c:pt>
                <c:pt idx="14">
                  <c:v>39947347651</c:v>
                </c:pt>
                <c:pt idx="15">
                  <c:v>39768617651</c:v>
                </c:pt>
                <c:pt idx="16">
                  <c:v>39789397651</c:v>
                </c:pt>
                <c:pt idx="17">
                  <c:v>40924827651</c:v>
                </c:pt>
                <c:pt idx="18">
                  <c:v>41057657651</c:v>
                </c:pt>
                <c:pt idx="19">
                  <c:v>41087207651</c:v>
                </c:pt>
                <c:pt idx="20">
                  <c:v>41388297651</c:v>
                </c:pt>
                <c:pt idx="21">
                  <c:v>41301257651</c:v>
                </c:pt>
                <c:pt idx="22">
                  <c:v>41291567651</c:v>
                </c:pt>
                <c:pt idx="23">
                  <c:v>41316057651</c:v>
                </c:pt>
                <c:pt idx="24">
                  <c:v>41349707651</c:v>
                </c:pt>
                <c:pt idx="25">
                  <c:v>41440947651</c:v>
                </c:pt>
                <c:pt idx="26">
                  <c:v>41528267651</c:v>
                </c:pt>
                <c:pt idx="27">
                  <c:v>41772697651</c:v>
                </c:pt>
                <c:pt idx="28">
                  <c:v>39954127651</c:v>
                </c:pt>
                <c:pt idx="29">
                  <c:v>40550017651</c:v>
                </c:pt>
                <c:pt idx="30">
                  <c:v>40699727651</c:v>
                </c:pt>
                <c:pt idx="31">
                  <c:v>40376107651</c:v>
                </c:pt>
                <c:pt idx="32">
                  <c:v>39624498640</c:v>
                </c:pt>
                <c:pt idx="33">
                  <c:v>38684488640</c:v>
                </c:pt>
                <c:pt idx="34">
                  <c:v>37512208640</c:v>
                </c:pt>
                <c:pt idx="35">
                  <c:v>32692158640</c:v>
                </c:pt>
                <c:pt idx="36">
                  <c:v>32189788640</c:v>
                </c:pt>
                <c:pt idx="37">
                  <c:v>31729768640</c:v>
                </c:pt>
                <c:pt idx="38">
                  <c:v>31507788640</c:v>
                </c:pt>
                <c:pt idx="39">
                  <c:v>31350618640</c:v>
                </c:pt>
                <c:pt idx="40">
                  <c:v>31305628640</c:v>
                </c:pt>
                <c:pt idx="41">
                  <c:v>30996198640</c:v>
                </c:pt>
                <c:pt idx="42">
                  <c:v>30936098640</c:v>
                </c:pt>
                <c:pt idx="43">
                  <c:v>30696648640</c:v>
                </c:pt>
                <c:pt idx="44">
                  <c:v>30609828640</c:v>
                </c:pt>
                <c:pt idx="45">
                  <c:v>30410088640</c:v>
                </c:pt>
                <c:pt idx="46">
                  <c:v>30335838640</c:v>
                </c:pt>
                <c:pt idx="47">
                  <c:v>30028148640</c:v>
                </c:pt>
                <c:pt idx="48">
                  <c:v>29950218640</c:v>
                </c:pt>
                <c:pt idx="49">
                  <c:v>29978808640</c:v>
                </c:pt>
                <c:pt idx="50">
                  <c:v>29833958640</c:v>
                </c:pt>
                <c:pt idx="51">
                  <c:v>29441598640</c:v>
                </c:pt>
                <c:pt idx="52">
                  <c:v>27912158640</c:v>
                </c:pt>
                <c:pt idx="53">
                  <c:v>26533498640</c:v>
                </c:pt>
                <c:pt idx="54">
                  <c:v>26458238640</c:v>
                </c:pt>
                <c:pt idx="55">
                  <c:v>23661088640</c:v>
                </c:pt>
                <c:pt idx="56">
                  <c:v>22287068640</c:v>
                </c:pt>
                <c:pt idx="57">
                  <c:v>20011738640</c:v>
                </c:pt>
                <c:pt idx="58">
                  <c:v>17406318640</c:v>
                </c:pt>
                <c:pt idx="59">
                  <c:v>17861358640</c:v>
                </c:pt>
                <c:pt idx="60">
                  <c:v>17664198640</c:v>
                </c:pt>
                <c:pt idx="61">
                  <c:v>17876958640</c:v>
                </c:pt>
                <c:pt idx="62">
                  <c:v>17749258640</c:v>
                </c:pt>
                <c:pt idx="63">
                  <c:v>15769608640</c:v>
                </c:pt>
                <c:pt idx="64">
                  <c:v>13819918640</c:v>
                </c:pt>
                <c:pt idx="65">
                  <c:v>10607438640</c:v>
                </c:pt>
                <c:pt idx="66">
                  <c:v>8954868640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9-0048-AEEC-7C748BE6925F}"/>
            </c:ext>
          </c:extLst>
        </c:ser>
        <c:ser>
          <c:idx val="3"/>
          <c:order val="3"/>
          <c:tx>
            <c:strRef>
              <c:f>GDNN!$AK$86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GDNN!$AF$87:$AG$153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GDNN!$AK$87:$AK$153</c:f>
              <c:numCache>
                <c:formatCode>#,##0</c:formatCode>
                <c:ptCount val="67"/>
                <c:pt idx="0">
                  <c:v>8947739146</c:v>
                </c:pt>
                <c:pt idx="1">
                  <c:v>4447539146</c:v>
                </c:pt>
                <c:pt idx="2">
                  <c:v>4255399146</c:v>
                </c:pt>
                <c:pt idx="3">
                  <c:v>2894109146</c:v>
                </c:pt>
                <c:pt idx="4">
                  <c:v>2852629146</c:v>
                </c:pt>
                <c:pt idx="5">
                  <c:v>758149146</c:v>
                </c:pt>
                <c:pt idx="6">
                  <c:v>2586169146</c:v>
                </c:pt>
                <c:pt idx="7">
                  <c:v>2796089146</c:v>
                </c:pt>
                <c:pt idx="8">
                  <c:v>2656099146</c:v>
                </c:pt>
                <c:pt idx="9">
                  <c:v>4138779146</c:v>
                </c:pt>
                <c:pt idx="10">
                  <c:v>4159650990</c:v>
                </c:pt>
                <c:pt idx="11">
                  <c:v>4412350990</c:v>
                </c:pt>
                <c:pt idx="12">
                  <c:v>3484090990</c:v>
                </c:pt>
                <c:pt idx="13">
                  <c:v>3405028558</c:v>
                </c:pt>
                <c:pt idx="14">
                  <c:v>4302088558</c:v>
                </c:pt>
                <c:pt idx="15">
                  <c:v>5054298558</c:v>
                </c:pt>
                <c:pt idx="16">
                  <c:v>6080758558</c:v>
                </c:pt>
                <c:pt idx="17">
                  <c:v>6010418558</c:v>
                </c:pt>
                <c:pt idx="18">
                  <c:v>4454848558</c:v>
                </c:pt>
                <c:pt idx="19">
                  <c:v>4542998558</c:v>
                </c:pt>
                <c:pt idx="20">
                  <c:v>4308788558</c:v>
                </c:pt>
                <c:pt idx="21">
                  <c:v>4242308558</c:v>
                </c:pt>
                <c:pt idx="22">
                  <c:v>4545538558</c:v>
                </c:pt>
                <c:pt idx="23">
                  <c:v>4210478558</c:v>
                </c:pt>
                <c:pt idx="24">
                  <c:v>3368058558</c:v>
                </c:pt>
                <c:pt idx="25">
                  <c:v>3336708558</c:v>
                </c:pt>
                <c:pt idx="26">
                  <c:v>1060608558</c:v>
                </c:pt>
                <c:pt idx="27">
                  <c:v>1079618558</c:v>
                </c:pt>
                <c:pt idx="28">
                  <c:v>953958558</c:v>
                </c:pt>
                <c:pt idx="29">
                  <c:v>850498558</c:v>
                </c:pt>
                <c:pt idx="30">
                  <c:v>1808068558</c:v>
                </c:pt>
                <c:pt idx="31">
                  <c:v>1619288558</c:v>
                </c:pt>
                <c:pt idx="32">
                  <c:v>5268128558</c:v>
                </c:pt>
                <c:pt idx="33">
                  <c:v>8202098558</c:v>
                </c:pt>
                <c:pt idx="34">
                  <c:v>22551578558</c:v>
                </c:pt>
                <c:pt idx="35">
                  <c:v>23878068558</c:v>
                </c:pt>
                <c:pt idx="36">
                  <c:v>24997238558</c:v>
                </c:pt>
                <c:pt idx="37">
                  <c:v>2695198558</c:v>
                </c:pt>
                <c:pt idx="38">
                  <c:v>4206048558</c:v>
                </c:pt>
                <c:pt idx="39">
                  <c:v>7201588558</c:v>
                </c:pt>
                <c:pt idx="40">
                  <c:v>7985298558</c:v>
                </c:pt>
                <c:pt idx="41">
                  <c:v>6311276047</c:v>
                </c:pt>
                <c:pt idx="42">
                  <c:v>4520626047</c:v>
                </c:pt>
                <c:pt idx="43">
                  <c:v>4516816047</c:v>
                </c:pt>
                <c:pt idx="44">
                  <c:v>4570606047</c:v>
                </c:pt>
                <c:pt idx="45">
                  <c:v>3770396047</c:v>
                </c:pt>
                <c:pt idx="46">
                  <c:v>2213126047</c:v>
                </c:pt>
                <c:pt idx="47">
                  <c:v>-889753953</c:v>
                </c:pt>
                <c:pt idx="48">
                  <c:v>-1276763953</c:v>
                </c:pt>
                <c:pt idx="49">
                  <c:v>1146496047</c:v>
                </c:pt>
                <c:pt idx="50">
                  <c:v>14412706047</c:v>
                </c:pt>
                <c:pt idx="51">
                  <c:v>31793896047</c:v>
                </c:pt>
                <c:pt idx="52">
                  <c:v>28414626047</c:v>
                </c:pt>
                <c:pt idx="53">
                  <c:v>22035796047</c:v>
                </c:pt>
                <c:pt idx="54">
                  <c:v>-1513653953</c:v>
                </c:pt>
                <c:pt idx="55">
                  <c:v>-2431963953</c:v>
                </c:pt>
                <c:pt idx="56">
                  <c:v>-2583823953</c:v>
                </c:pt>
                <c:pt idx="57">
                  <c:v>-2608173953</c:v>
                </c:pt>
                <c:pt idx="58">
                  <c:v>-2509153953</c:v>
                </c:pt>
                <c:pt idx="59">
                  <c:v>-742193953</c:v>
                </c:pt>
                <c:pt idx="60">
                  <c:v>1073946047</c:v>
                </c:pt>
                <c:pt idx="61">
                  <c:v>9990026047</c:v>
                </c:pt>
                <c:pt idx="62">
                  <c:v>14244336047</c:v>
                </c:pt>
                <c:pt idx="63">
                  <c:v>19060786047</c:v>
                </c:pt>
                <c:pt idx="64">
                  <c:v>16248096047</c:v>
                </c:pt>
                <c:pt idx="65">
                  <c:v>3588316047</c:v>
                </c:pt>
                <c:pt idx="66">
                  <c:v>-373803953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9-0048-AEEC-7C748BE69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GDNN!$Y$86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GDNN!$W$87:$X$154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GDNN!$Y$87:$Y$154</c:f>
              <c:numCache>
                <c:formatCode>#,##0</c:formatCode>
                <c:ptCount val="68"/>
                <c:pt idx="0">
                  <c:v>10847886588</c:v>
                </c:pt>
                <c:pt idx="1">
                  <c:v>11461886588</c:v>
                </c:pt>
                <c:pt idx="2">
                  <c:v>11891316588</c:v>
                </c:pt>
                <c:pt idx="3">
                  <c:v>11839096588</c:v>
                </c:pt>
                <c:pt idx="4">
                  <c:v>9915486588</c:v>
                </c:pt>
                <c:pt idx="5">
                  <c:v>7543886588</c:v>
                </c:pt>
                <c:pt idx="6">
                  <c:v>6751886588</c:v>
                </c:pt>
                <c:pt idx="7">
                  <c:v>6559896588</c:v>
                </c:pt>
                <c:pt idx="8">
                  <c:v>6577796588</c:v>
                </c:pt>
                <c:pt idx="9">
                  <c:v>6577796588</c:v>
                </c:pt>
                <c:pt idx="10">
                  <c:v>6636786588</c:v>
                </c:pt>
                <c:pt idx="11">
                  <c:v>6632236588</c:v>
                </c:pt>
                <c:pt idx="12">
                  <c:v>6631756588</c:v>
                </c:pt>
                <c:pt idx="13">
                  <c:v>6793440302</c:v>
                </c:pt>
                <c:pt idx="14">
                  <c:v>6845660302</c:v>
                </c:pt>
                <c:pt idx="15">
                  <c:v>6845660302</c:v>
                </c:pt>
                <c:pt idx="16">
                  <c:v>6845660302</c:v>
                </c:pt>
                <c:pt idx="17">
                  <c:v>6698940302</c:v>
                </c:pt>
                <c:pt idx="18">
                  <c:v>6736500302</c:v>
                </c:pt>
                <c:pt idx="19">
                  <c:v>5401684906</c:v>
                </c:pt>
                <c:pt idx="20">
                  <c:v>5439414906</c:v>
                </c:pt>
                <c:pt idx="21">
                  <c:v>5553924906</c:v>
                </c:pt>
                <c:pt idx="22">
                  <c:v>3935704906</c:v>
                </c:pt>
                <c:pt idx="23">
                  <c:v>3930004906</c:v>
                </c:pt>
                <c:pt idx="24">
                  <c:v>3941404906</c:v>
                </c:pt>
                <c:pt idx="25">
                  <c:v>3904614906</c:v>
                </c:pt>
                <c:pt idx="26">
                  <c:v>3788304906</c:v>
                </c:pt>
                <c:pt idx="27">
                  <c:v>3694254906</c:v>
                </c:pt>
                <c:pt idx="28">
                  <c:v>3841684906</c:v>
                </c:pt>
                <c:pt idx="29">
                  <c:v>3779484906</c:v>
                </c:pt>
                <c:pt idx="30">
                  <c:v>3801444906</c:v>
                </c:pt>
                <c:pt idx="31">
                  <c:v>3810834906</c:v>
                </c:pt>
                <c:pt idx="32">
                  <c:v>3810834906</c:v>
                </c:pt>
                <c:pt idx="33">
                  <c:v>3872454906</c:v>
                </c:pt>
                <c:pt idx="34">
                  <c:v>5404154906</c:v>
                </c:pt>
                <c:pt idx="35">
                  <c:v>5463654906</c:v>
                </c:pt>
                <c:pt idx="36">
                  <c:v>5436854906</c:v>
                </c:pt>
                <c:pt idx="37">
                  <c:v>5101004906</c:v>
                </c:pt>
                <c:pt idx="38">
                  <c:v>5106414906</c:v>
                </c:pt>
                <c:pt idx="39">
                  <c:v>5147104906</c:v>
                </c:pt>
                <c:pt idx="40">
                  <c:v>5137164906</c:v>
                </c:pt>
                <c:pt idx="41">
                  <c:v>2692864906</c:v>
                </c:pt>
                <c:pt idx="42">
                  <c:v>2692864906</c:v>
                </c:pt>
                <c:pt idx="43">
                  <c:v>2699664906</c:v>
                </c:pt>
                <c:pt idx="44">
                  <c:v>2831484906</c:v>
                </c:pt>
                <c:pt idx="45">
                  <c:v>2894564906</c:v>
                </c:pt>
                <c:pt idx="46">
                  <c:v>2822674906</c:v>
                </c:pt>
                <c:pt idx="47">
                  <c:v>4075354906</c:v>
                </c:pt>
                <c:pt idx="48">
                  <c:v>4075354906</c:v>
                </c:pt>
                <c:pt idx="49">
                  <c:v>3445454906</c:v>
                </c:pt>
                <c:pt idx="50">
                  <c:v>2425594906</c:v>
                </c:pt>
                <c:pt idx="51">
                  <c:v>2499104906</c:v>
                </c:pt>
                <c:pt idx="52">
                  <c:v>2533284906</c:v>
                </c:pt>
                <c:pt idx="53">
                  <c:v>836604906</c:v>
                </c:pt>
                <c:pt idx="54">
                  <c:v>830574906</c:v>
                </c:pt>
                <c:pt idx="55">
                  <c:v>470110000</c:v>
                </c:pt>
                <c:pt idx="56">
                  <c:v>585710000</c:v>
                </c:pt>
                <c:pt idx="57">
                  <c:v>427110000</c:v>
                </c:pt>
                <c:pt idx="58">
                  <c:v>464290000</c:v>
                </c:pt>
                <c:pt idx="59">
                  <c:v>467170000</c:v>
                </c:pt>
                <c:pt idx="60">
                  <c:v>1858370000</c:v>
                </c:pt>
                <c:pt idx="61">
                  <c:v>2079210000</c:v>
                </c:pt>
                <c:pt idx="62">
                  <c:v>2017590000</c:v>
                </c:pt>
                <c:pt idx="63">
                  <c:v>2020390000</c:v>
                </c:pt>
                <c:pt idx="64">
                  <c:v>2025990000</c:v>
                </c:pt>
                <c:pt idx="65">
                  <c:v>2023620000</c:v>
                </c:pt>
                <c:pt idx="66">
                  <c:v>2018020000</c:v>
                </c:pt>
                <c:pt idx="67">
                  <c:v>2012420000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F-8E4D-B0DE-8BFD799B7F7D}"/>
            </c:ext>
          </c:extLst>
        </c:ser>
        <c:ser>
          <c:idx val="1"/>
          <c:order val="1"/>
          <c:tx>
            <c:strRef>
              <c:f>GDNN!$Z$86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GDNN!$W$87:$X$154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GDNN!$Z$87:$Z$154</c:f>
              <c:numCache>
                <c:formatCode>#,##0</c:formatCode>
                <c:ptCount val="68"/>
                <c:pt idx="0">
                  <c:v>6591797766</c:v>
                </c:pt>
                <c:pt idx="1">
                  <c:v>5610667766</c:v>
                </c:pt>
                <c:pt idx="2">
                  <c:v>5874747766</c:v>
                </c:pt>
                <c:pt idx="3">
                  <c:v>5874747766</c:v>
                </c:pt>
                <c:pt idx="4">
                  <c:v>5850327766</c:v>
                </c:pt>
                <c:pt idx="5">
                  <c:v>5098897766</c:v>
                </c:pt>
                <c:pt idx="6">
                  <c:v>6012867766</c:v>
                </c:pt>
                <c:pt idx="7">
                  <c:v>6858547766</c:v>
                </c:pt>
                <c:pt idx="8">
                  <c:v>18377207766</c:v>
                </c:pt>
                <c:pt idx="9">
                  <c:v>18259327766</c:v>
                </c:pt>
                <c:pt idx="10">
                  <c:v>21020577794</c:v>
                </c:pt>
                <c:pt idx="11">
                  <c:v>11725777794</c:v>
                </c:pt>
                <c:pt idx="12">
                  <c:v>12363017794</c:v>
                </c:pt>
                <c:pt idx="13">
                  <c:v>12636549462</c:v>
                </c:pt>
                <c:pt idx="14">
                  <c:v>13598519462</c:v>
                </c:pt>
                <c:pt idx="15">
                  <c:v>17651949462</c:v>
                </c:pt>
                <c:pt idx="16">
                  <c:v>18457989462</c:v>
                </c:pt>
                <c:pt idx="17">
                  <c:v>18858499462</c:v>
                </c:pt>
                <c:pt idx="18">
                  <c:v>15510819462</c:v>
                </c:pt>
                <c:pt idx="19">
                  <c:v>16878549462</c:v>
                </c:pt>
                <c:pt idx="20">
                  <c:v>16675169462</c:v>
                </c:pt>
                <c:pt idx="21">
                  <c:v>18847109462</c:v>
                </c:pt>
                <c:pt idx="22">
                  <c:v>22634609462</c:v>
                </c:pt>
                <c:pt idx="23">
                  <c:v>22007709462</c:v>
                </c:pt>
                <c:pt idx="24">
                  <c:v>22352719462</c:v>
                </c:pt>
                <c:pt idx="25">
                  <c:v>20208479462</c:v>
                </c:pt>
                <c:pt idx="26">
                  <c:v>13184239462</c:v>
                </c:pt>
                <c:pt idx="27">
                  <c:v>13299879462</c:v>
                </c:pt>
                <c:pt idx="28">
                  <c:v>14667439462</c:v>
                </c:pt>
                <c:pt idx="29">
                  <c:v>23642439462</c:v>
                </c:pt>
                <c:pt idx="30">
                  <c:v>27268609462</c:v>
                </c:pt>
                <c:pt idx="31">
                  <c:v>23420769462</c:v>
                </c:pt>
                <c:pt idx="32">
                  <c:v>23750524190</c:v>
                </c:pt>
                <c:pt idx="33">
                  <c:v>14672994190</c:v>
                </c:pt>
                <c:pt idx="34">
                  <c:v>4171484190</c:v>
                </c:pt>
                <c:pt idx="35">
                  <c:v>5543734190</c:v>
                </c:pt>
                <c:pt idx="36">
                  <c:v>5205474190</c:v>
                </c:pt>
                <c:pt idx="37">
                  <c:v>6688524190</c:v>
                </c:pt>
                <c:pt idx="38">
                  <c:v>7213374190</c:v>
                </c:pt>
                <c:pt idx="39">
                  <c:v>15583194190</c:v>
                </c:pt>
                <c:pt idx="40">
                  <c:v>18276164190</c:v>
                </c:pt>
                <c:pt idx="41">
                  <c:v>16761204190</c:v>
                </c:pt>
                <c:pt idx="42">
                  <c:v>10474494190</c:v>
                </c:pt>
                <c:pt idx="43">
                  <c:v>6292544190</c:v>
                </c:pt>
                <c:pt idx="44">
                  <c:v>9010114190</c:v>
                </c:pt>
                <c:pt idx="45">
                  <c:v>12716574190</c:v>
                </c:pt>
                <c:pt idx="46">
                  <c:v>24634364190</c:v>
                </c:pt>
                <c:pt idx="47">
                  <c:v>22270034190</c:v>
                </c:pt>
                <c:pt idx="48">
                  <c:v>28645374190</c:v>
                </c:pt>
                <c:pt idx="49">
                  <c:v>38062444190</c:v>
                </c:pt>
                <c:pt idx="50">
                  <c:v>30788694190</c:v>
                </c:pt>
                <c:pt idx="51">
                  <c:v>24389944190</c:v>
                </c:pt>
                <c:pt idx="52">
                  <c:v>10367214190</c:v>
                </c:pt>
                <c:pt idx="53">
                  <c:v>5551294190</c:v>
                </c:pt>
                <c:pt idx="54">
                  <c:v>5551294190</c:v>
                </c:pt>
                <c:pt idx="55">
                  <c:v>5905044190</c:v>
                </c:pt>
                <c:pt idx="56">
                  <c:v>11557884190</c:v>
                </c:pt>
                <c:pt idx="57">
                  <c:v>12490514190</c:v>
                </c:pt>
                <c:pt idx="58">
                  <c:v>12386834190</c:v>
                </c:pt>
                <c:pt idx="59">
                  <c:v>6731714190</c:v>
                </c:pt>
                <c:pt idx="60">
                  <c:v>5824464190</c:v>
                </c:pt>
                <c:pt idx="61">
                  <c:v>6670444190</c:v>
                </c:pt>
                <c:pt idx="62">
                  <c:v>7848524190</c:v>
                </c:pt>
                <c:pt idx="63">
                  <c:v>12877034190</c:v>
                </c:pt>
                <c:pt idx="64">
                  <c:v>12766644190</c:v>
                </c:pt>
                <c:pt idx="65">
                  <c:v>14287694190</c:v>
                </c:pt>
                <c:pt idx="66">
                  <c:v>10156344190</c:v>
                </c:pt>
                <c:pt idx="67">
                  <c:v>11988884190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F-8E4D-B0DE-8BFD799B7F7D}"/>
            </c:ext>
          </c:extLst>
        </c:ser>
        <c:ser>
          <c:idx val="2"/>
          <c:order val="2"/>
          <c:tx>
            <c:strRef>
              <c:f>GDNN!$AA$86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GDNN!$W$87:$X$154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GDNN!$AA$87:$AA$154</c:f>
              <c:numCache>
                <c:formatCode>#,##0</c:formatCode>
                <c:ptCount val="68"/>
                <c:pt idx="0">
                  <c:v>13436901648</c:v>
                </c:pt>
                <c:pt idx="1">
                  <c:v>13515031648</c:v>
                </c:pt>
                <c:pt idx="2">
                  <c:v>13308331648</c:v>
                </c:pt>
                <c:pt idx="3">
                  <c:v>13431511648</c:v>
                </c:pt>
                <c:pt idx="4">
                  <c:v>14048331648</c:v>
                </c:pt>
                <c:pt idx="5">
                  <c:v>14244541648</c:v>
                </c:pt>
                <c:pt idx="6">
                  <c:v>14978411648</c:v>
                </c:pt>
                <c:pt idx="7">
                  <c:v>15501771648</c:v>
                </c:pt>
                <c:pt idx="8">
                  <c:v>15154671648</c:v>
                </c:pt>
                <c:pt idx="9">
                  <c:v>17224031648</c:v>
                </c:pt>
                <c:pt idx="10">
                  <c:v>19356092631</c:v>
                </c:pt>
                <c:pt idx="11">
                  <c:v>22938382631</c:v>
                </c:pt>
                <c:pt idx="12">
                  <c:v>22058742631</c:v>
                </c:pt>
                <c:pt idx="13">
                  <c:v>22688544441</c:v>
                </c:pt>
                <c:pt idx="14">
                  <c:v>20698254441</c:v>
                </c:pt>
                <c:pt idx="15">
                  <c:v>19990034441</c:v>
                </c:pt>
                <c:pt idx="16">
                  <c:v>17325874441</c:v>
                </c:pt>
                <c:pt idx="17">
                  <c:v>17093794441</c:v>
                </c:pt>
                <c:pt idx="18">
                  <c:v>17075964441</c:v>
                </c:pt>
                <c:pt idx="19">
                  <c:v>17120564441</c:v>
                </c:pt>
                <c:pt idx="20">
                  <c:v>17801324441</c:v>
                </c:pt>
                <c:pt idx="21">
                  <c:v>17909714441</c:v>
                </c:pt>
                <c:pt idx="22">
                  <c:v>17935464441</c:v>
                </c:pt>
                <c:pt idx="23">
                  <c:v>17925964441</c:v>
                </c:pt>
                <c:pt idx="24">
                  <c:v>18369814441</c:v>
                </c:pt>
                <c:pt idx="25">
                  <c:v>17746624441</c:v>
                </c:pt>
                <c:pt idx="26">
                  <c:v>16690534441</c:v>
                </c:pt>
                <c:pt idx="27">
                  <c:v>15888514441</c:v>
                </c:pt>
                <c:pt idx="28">
                  <c:v>16263224441</c:v>
                </c:pt>
                <c:pt idx="29">
                  <c:v>17142174441</c:v>
                </c:pt>
                <c:pt idx="30">
                  <c:v>16653084441</c:v>
                </c:pt>
                <c:pt idx="31">
                  <c:v>17126994441</c:v>
                </c:pt>
                <c:pt idx="32">
                  <c:v>17399204441</c:v>
                </c:pt>
                <c:pt idx="33">
                  <c:v>17270084441</c:v>
                </c:pt>
                <c:pt idx="34">
                  <c:v>19157634441</c:v>
                </c:pt>
                <c:pt idx="35">
                  <c:v>19167464441</c:v>
                </c:pt>
                <c:pt idx="36">
                  <c:v>19103064441</c:v>
                </c:pt>
                <c:pt idx="37">
                  <c:v>14552024441</c:v>
                </c:pt>
                <c:pt idx="38">
                  <c:v>14556254441</c:v>
                </c:pt>
                <c:pt idx="39">
                  <c:v>14749184441</c:v>
                </c:pt>
                <c:pt idx="40">
                  <c:v>14944744441</c:v>
                </c:pt>
                <c:pt idx="41">
                  <c:v>15209041796</c:v>
                </c:pt>
                <c:pt idx="42">
                  <c:v>15097151796</c:v>
                </c:pt>
                <c:pt idx="43">
                  <c:v>14982411796</c:v>
                </c:pt>
                <c:pt idx="44">
                  <c:v>15381901796</c:v>
                </c:pt>
                <c:pt idx="45">
                  <c:v>15390571796</c:v>
                </c:pt>
                <c:pt idx="46">
                  <c:v>14888621796</c:v>
                </c:pt>
                <c:pt idx="47">
                  <c:v>14893161796</c:v>
                </c:pt>
                <c:pt idx="48">
                  <c:v>14756831796</c:v>
                </c:pt>
                <c:pt idx="49">
                  <c:v>14178011796</c:v>
                </c:pt>
                <c:pt idx="50">
                  <c:v>10935241796</c:v>
                </c:pt>
                <c:pt idx="51">
                  <c:v>6354851796</c:v>
                </c:pt>
                <c:pt idx="52">
                  <c:v>6196581796</c:v>
                </c:pt>
                <c:pt idx="53">
                  <c:v>5771191796</c:v>
                </c:pt>
                <c:pt idx="54">
                  <c:v>5509771796</c:v>
                </c:pt>
                <c:pt idx="55">
                  <c:v>3930071796</c:v>
                </c:pt>
                <c:pt idx="56">
                  <c:v>3934111796</c:v>
                </c:pt>
                <c:pt idx="57">
                  <c:v>3986221796</c:v>
                </c:pt>
                <c:pt idx="58">
                  <c:v>3870951796</c:v>
                </c:pt>
                <c:pt idx="59">
                  <c:v>3001951796</c:v>
                </c:pt>
                <c:pt idx="60">
                  <c:v>2788581796</c:v>
                </c:pt>
                <c:pt idx="61">
                  <c:v>2904481796</c:v>
                </c:pt>
                <c:pt idx="62">
                  <c:v>2944871796</c:v>
                </c:pt>
                <c:pt idx="63">
                  <c:v>2797231796</c:v>
                </c:pt>
                <c:pt idx="64">
                  <c:v>2179421796</c:v>
                </c:pt>
                <c:pt idx="65">
                  <c:v>1672951796</c:v>
                </c:pt>
                <c:pt idx="66">
                  <c:v>1492951796</c:v>
                </c:pt>
                <c:pt idx="67">
                  <c:v>1277601796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EF-8E4D-B0DE-8BFD799B7F7D}"/>
            </c:ext>
          </c:extLst>
        </c:ser>
        <c:ser>
          <c:idx val="3"/>
          <c:order val="3"/>
          <c:tx>
            <c:strRef>
              <c:f>GDNN!$AB$86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GDNN!$W$87:$X$154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GDNN!$AB$87:$AB$154</c:f>
              <c:numCache>
                <c:formatCode>#,##0</c:formatCode>
                <c:ptCount val="68"/>
                <c:pt idx="0">
                  <c:v>16091926085</c:v>
                </c:pt>
                <c:pt idx="1">
                  <c:v>20167433856</c:v>
                </c:pt>
                <c:pt idx="2">
                  <c:v>23739432293</c:v>
                </c:pt>
                <c:pt idx="3">
                  <c:v>23974854343</c:v>
                </c:pt>
                <c:pt idx="4">
                  <c:v>23616846015</c:v>
                </c:pt>
                <c:pt idx="5">
                  <c:v>21168039568</c:v>
                </c:pt>
                <c:pt idx="6">
                  <c:v>23263845770</c:v>
                </c:pt>
                <c:pt idx="7">
                  <c:v>41336521945</c:v>
                </c:pt>
                <c:pt idx="8">
                  <c:v>36666098319</c:v>
                </c:pt>
                <c:pt idx="9">
                  <c:v>30178516508</c:v>
                </c:pt>
                <c:pt idx="10">
                  <c:v>34260897369</c:v>
                </c:pt>
                <c:pt idx="11">
                  <c:v>34732531668</c:v>
                </c:pt>
                <c:pt idx="12">
                  <c:v>35193279507</c:v>
                </c:pt>
                <c:pt idx="13">
                  <c:v>37906100327</c:v>
                </c:pt>
                <c:pt idx="14">
                  <c:v>41552804550</c:v>
                </c:pt>
                <c:pt idx="15">
                  <c:v>49008463417</c:v>
                </c:pt>
                <c:pt idx="16">
                  <c:v>53953225730</c:v>
                </c:pt>
                <c:pt idx="17">
                  <c:v>51011864889</c:v>
                </c:pt>
                <c:pt idx="18">
                  <c:v>51535813792</c:v>
                </c:pt>
                <c:pt idx="19">
                  <c:v>51932581912</c:v>
                </c:pt>
                <c:pt idx="20">
                  <c:v>51378258847</c:v>
                </c:pt>
                <c:pt idx="21">
                  <c:v>51283518512</c:v>
                </c:pt>
                <c:pt idx="22">
                  <c:v>52554215170</c:v>
                </c:pt>
                <c:pt idx="23">
                  <c:v>56839082243</c:v>
                </c:pt>
                <c:pt idx="24">
                  <c:v>58501683905</c:v>
                </c:pt>
                <c:pt idx="25">
                  <c:v>55924238128</c:v>
                </c:pt>
                <c:pt idx="26">
                  <c:v>51934643519</c:v>
                </c:pt>
                <c:pt idx="27">
                  <c:v>51009669605</c:v>
                </c:pt>
                <c:pt idx="28">
                  <c:v>47293806401</c:v>
                </c:pt>
                <c:pt idx="29">
                  <c:v>48491478846</c:v>
                </c:pt>
                <c:pt idx="30">
                  <c:v>47472430915</c:v>
                </c:pt>
                <c:pt idx="31">
                  <c:v>48196392339</c:v>
                </c:pt>
                <c:pt idx="32">
                  <c:v>48194194984</c:v>
                </c:pt>
                <c:pt idx="33">
                  <c:v>48185501640</c:v>
                </c:pt>
                <c:pt idx="34">
                  <c:v>47189763425</c:v>
                </c:pt>
                <c:pt idx="35">
                  <c:v>48880063188</c:v>
                </c:pt>
                <c:pt idx="36">
                  <c:v>46478272966</c:v>
                </c:pt>
                <c:pt idx="37">
                  <c:v>45748702190</c:v>
                </c:pt>
                <c:pt idx="38">
                  <c:v>42960500332</c:v>
                </c:pt>
                <c:pt idx="39">
                  <c:v>49157084739</c:v>
                </c:pt>
                <c:pt idx="40">
                  <c:v>50462995481</c:v>
                </c:pt>
                <c:pt idx="41">
                  <c:v>51353284637</c:v>
                </c:pt>
                <c:pt idx="42">
                  <c:v>44699217539</c:v>
                </c:pt>
                <c:pt idx="43">
                  <c:v>43332526107</c:v>
                </c:pt>
                <c:pt idx="44">
                  <c:v>41502376118</c:v>
                </c:pt>
                <c:pt idx="45">
                  <c:v>40399049021</c:v>
                </c:pt>
                <c:pt idx="46">
                  <c:v>35281905848</c:v>
                </c:pt>
                <c:pt idx="47">
                  <c:v>31440358468</c:v>
                </c:pt>
                <c:pt idx="48">
                  <c:v>31652756701</c:v>
                </c:pt>
                <c:pt idx="49">
                  <c:v>33666578967</c:v>
                </c:pt>
                <c:pt idx="50">
                  <c:v>37342381889</c:v>
                </c:pt>
                <c:pt idx="51">
                  <c:v>38163437521</c:v>
                </c:pt>
                <c:pt idx="52">
                  <c:v>35999231118</c:v>
                </c:pt>
                <c:pt idx="53">
                  <c:v>25441974226</c:v>
                </c:pt>
                <c:pt idx="54">
                  <c:v>40628056344</c:v>
                </c:pt>
                <c:pt idx="55">
                  <c:v>41706583887</c:v>
                </c:pt>
                <c:pt idx="56">
                  <c:v>39907083078</c:v>
                </c:pt>
                <c:pt idx="57">
                  <c:v>37287473208</c:v>
                </c:pt>
                <c:pt idx="58">
                  <c:v>33659929273</c:v>
                </c:pt>
                <c:pt idx="59">
                  <c:v>19916128818</c:v>
                </c:pt>
                <c:pt idx="60">
                  <c:v>20259859570</c:v>
                </c:pt>
                <c:pt idx="61">
                  <c:v>20889218557</c:v>
                </c:pt>
                <c:pt idx="62">
                  <c:v>20487671230</c:v>
                </c:pt>
                <c:pt idx="63">
                  <c:v>24759560272</c:v>
                </c:pt>
                <c:pt idx="64">
                  <c:v>23636865816</c:v>
                </c:pt>
                <c:pt idx="65">
                  <c:v>23191139341</c:v>
                </c:pt>
                <c:pt idx="66">
                  <c:v>22760663971</c:v>
                </c:pt>
                <c:pt idx="67">
                  <c:v>17252369137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EF-8E4D-B0DE-8BFD799B7F7D}"/>
            </c:ext>
          </c:extLst>
        </c:ser>
        <c:ser>
          <c:idx val="4"/>
          <c:order val="4"/>
          <c:tx>
            <c:strRef>
              <c:f>GDNN!$AC$86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GDNN!$W$87:$X$154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GDNN!$AC$87:$AC$154</c:f>
              <c:numCache>
                <c:formatCode>#,##0</c:formatCode>
                <c:ptCount val="68"/>
                <c:pt idx="0">
                  <c:v>2698751179</c:v>
                </c:pt>
                <c:pt idx="1">
                  <c:v>3204151179</c:v>
                </c:pt>
                <c:pt idx="2">
                  <c:v>3500571179</c:v>
                </c:pt>
                <c:pt idx="3">
                  <c:v>3825001179</c:v>
                </c:pt>
                <c:pt idx="4">
                  <c:v>3195821179</c:v>
                </c:pt>
                <c:pt idx="5">
                  <c:v>2524881179</c:v>
                </c:pt>
                <c:pt idx="6">
                  <c:v>2186431179</c:v>
                </c:pt>
                <c:pt idx="7">
                  <c:v>1827031179</c:v>
                </c:pt>
                <c:pt idx="8">
                  <c:v>1055491179</c:v>
                </c:pt>
                <c:pt idx="9">
                  <c:v>826141179</c:v>
                </c:pt>
                <c:pt idx="10">
                  <c:v>807803640</c:v>
                </c:pt>
                <c:pt idx="11">
                  <c:v>319223640</c:v>
                </c:pt>
                <c:pt idx="12">
                  <c:v>395267457</c:v>
                </c:pt>
                <c:pt idx="13">
                  <c:v>585299803</c:v>
                </c:pt>
                <c:pt idx="14">
                  <c:v>1065109803</c:v>
                </c:pt>
                <c:pt idx="15">
                  <c:v>1760979803</c:v>
                </c:pt>
                <c:pt idx="16">
                  <c:v>1577389803</c:v>
                </c:pt>
                <c:pt idx="17">
                  <c:v>1642949803</c:v>
                </c:pt>
                <c:pt idx="18">
                  <c:v>61839803</c:v>
                </c:pt>
                <c:pt idx="19">
                  <c:v>439469803</c:v>
                </c:pt>
                <c:pt idx="20">
                  <c:v>325149803</c:v>
                </c:pt>
                <c:pt idx="21">
                  <c:v>325149803</c:v>
                </c:pt>
                <c:pt idx="22">
                  <c:v>682249803</c:v>
                </c:pt>
                <c:pt idx="23">
                  <c:v>681009803</c:v>
                </c:pt>
                <c:pt idx="24">
                  <c:v>1219099803</c:v>
                </c:pt>
                <c:pt idx="25">
                  <c:v>1111459803</c:v>
                </c:pt>
                <c:pt idx="26">
                  <c:v>1812209803</c:v>
                </c:pt>
                <c:pt idx="27">
                  <c:v>2079899803</c:v>
                </c:pt>
                <c:pt idx="28">
                  <c:v>2348139803</c:v>
                </c:pt>
                <c:pt idx="29">
                  <c:v>2327119803</c:v>
                </c:pt>
                <c:pt idx="30">
                  <c:v>2355469803</c:v>
                </c:pt>
                <c:pt idx="31">
                  <c:v>2033869803</c:v>
                </c:pt>
                <c:pt idx="32">
                  <c:v>2129009803</c:v>
                </c:pt>
                <c:pt idx="33">
                  <c:v>2808879803</c:v>
                </c:pt>
                <c:pt idx="34">
                  <c:v>3350729803</c:v>
                </c:pt>
                <c:pt idx="35">
                  <c:v>4479879803</c:v>
                </c:pt>
                <c:pt idx="36">
                  <c:v>5647119803</c:v>
                </c:pt>
                <c:pt idx="37">
                  <c:v>5875989803</c:v>
                </c:pt>
                <c:pt idx="38">
                  <c:v>5583139803</c:v>
                </c:pt>
                <c:pt idx="39">
                  <c:v>7746679803</c:v>
                </c:pt>
                <c:pt idx="40">
                  <c:v>7904949803</c:v>
                </c:pt>
                <c:pt idx="41">
                  <c:v>7953619803</c:v>
                </c:pt>
                <c:pt idx="42">
                  <c:v>4630979803</c:v>
                </c:pt>
                <c:pt idx="43">
                  <c:v>5135389803</c:v>
                </c:pt>
                <c:pt idx="44">
                  <c:v>6134769803</c:v>
                </c:pt>
                <c:pt idx="45">
                  <c:v>6394309803</c:v>
                </c:pt>
                <c:pt idx="46">
                  <c:v>3218819803</c:v>
                </c:pt>
                <c:pt idx="47">
                  <c:v>4808209803</c:v>
                </c:pt>
                <c:pt idx="48">
                  <c:v>5867969803</c:v>
                </c:pt>
                <c:pt idx="49">
                  <c:v>9005409803</c:v>
                </c:pt>
                <c:pt idx="50">
                  <c:v>6948779803</c:v>
                </c:pt>
                <c:pt idx="51">
                  <c:v>5332339803</c:v>
                </c:pt>
                <c:pt idx="52">
                  <c:v>2227859803</c:v>
                </c:pt>
                <c:pt idx="53">
                  <c:v>2034579803</c:v>
                </c:pt>
                <c:pt idx="54">
                  <c:v>2085709803</c:v>
                </c:pt>
                <c:pt idx="55">
                  <c:v>2398619803</c:v>
                </c:pt>
                <c:pt idx="56">
                  <c:v>2822269803</c:v>
                </c:pt>
                <c:pt idx="57">
                  <c:v>2915339803</c:v>
                </c:pt>
                <c:pt idx="58">
                  <c:v>2915339803</c:v>
                </c:pt>
                <c:pt idx="59">
                  <c:v>2050579803</c:v>
                </c:pt>
                <c:pt idx="60">
                  <c:v>2064899803</c:v>
                </c:pt>
                <c:pt idx="61">
                  <c:v>2209989803</c:v>
                </c:pt>
                <c:pt idx="62">
                  <c:v>2563309803</c:v>
                </c:pt>
                <c:pt idx="63">
                  <c:v>3203159803</c:v>
                </c:pt>
                <c:pt idx="64">
                  <c:v>3118269803</c:v>
                </c:pt>
                <c:pt idx="65">
                  <c:v>3568309803</c:v>
                </c:pt>
                <c:pt idx="66">
                  <c:v>1931969803</c:v>
                </c:pt>
                <c:pt idx="67">
                  <c:v>1816879803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EF-8E4D-B0DE-8BFD799B7F7D}"/>
            </c:ext>
          </c:extLst>
        </c:ser>
        <c:ser>
          <c:idx val="5"/>
          <c:order val="5"/>
          <c:tx>
            <c:strRef>
              <c:f>GDNN!$AD$86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GDNN!$W$87:$X$154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GDNN!$AD$87:$AD$154</c:f>
              <c:numCache>
                <c:formatCode>#,##0</c:formatCode>
                <c:ptCount val="68"/>
                <c:pt idx="0">
                  <c:v>68299250530</c:v>
                </c:pt>
                <c:pt idx="1">
                  <c:v>68330643171</c:v>
                </c:pt>
                <c:pt idx="2">
                  <c:v>68330643171</c:v>
                </c:pt>
                <c:pt idx="3">
                  <c:v>68315256318</c:v>
                </c:pt>
                <c:pt idx="4">
                  <c:v>68315256318</c:v>
                </c:pt>
                <c:pt idx="5">
                  <c:v>68284489266</c:v>
                </c:pt>
                <c:pt idx="6">
                  <c:v>68284489266</c:v>
                </c:pt>
                <c:pt idx="7">
                  <c:v>71489033852</c:v>
                </c:pt>
                <c:pt idx="8">
                  <c:v>71489033852</c:v>
                </c:pt>
                <c:pt idx="9">
                  <c:v>73055492865</c:v>
                </c:pt>
                <c:pt idx="10">
                  <c:v>69631774972</c:v>
                </c:pt>
                <c:pt idx="11">
                  <c:v>74371215876</c:v>
                </c:pt>
                <c:pt idx="12">
                  <c:v>74371215876</c:v>
                </c:pt>
                <c:pt idx="13">
                  <c:v>74371215876</c:v>
                </c:pt>
                <c:pt idx="14">
                  <c:v>74371215876</c:v>
                </c:pt>
                <c:pt idx="15">
                  <c:v>74359231621</c:v>
                </c:pt>
                <c:pt idx="16">
                  <c:v>74366490361</c:v>
                </c:pt>
                <c:pt idx="17">
                  <c:v>74366490361</c:v>
                </c:pt>
                <c:pt idx="18">
                  <c:v>71536547492</c:v>
                </c:pt>
                <c:pt idx="19">
                  <c:v>69879160907</c:v>
                </c:pt>
                <c:pt idx="20">
                  <c:v>69879160907</c:v>
                </c:pt>
                <c:pt idx="21">
                  <c:v>66045513434</c:v>
                </c:pt>
                <c:pt idx="22">
                  <c:v>66045513434</c:v>
                </c:pt>
                <c:pt idx="23">
                  <c:v>63553768292</c:v>
                </c:pt>
                <c:pt idx="24">
                  <c:v>63553768292</c:v>
                </c:pt>
                <c:pt idx="25">
                  <c:v>61169378758</c:v>
                </c:pt>
                <c:pt idx="26">
                  <c:v>55296719917</c:v>
                </c:pt>
                <c:pt idx="27">
                  <c:v>55296719917</c:v>
                </c:pt>
                <c:pt idx="28">
                  <c:v>49457889268</c:v>
                </c:pt>
                <c:pt idx="29">
                  <c:v>45591746527</c:v>
                </c:pt>
                <c:pt idx="30">
                  <c:v>45591746527</c:v>
                </c:pt>
                <c:pt idx="31">
                  <c:v>45591746527</c:v>
                </c:pt>
                <c:pt idx="32">
                  <c:v>45591746527</c:v>
                </c:pt>
                <c:pt idx="33">
                  <c:v>45591746527</c:v>
                </c:pt>
                <c:pt idx="34">
                  <c:v>45597961843</c:v>
                </c:pt>
                <c:pt idx="35">
                  <c:v>42846934862</c:v>
                </c:pt>
                <c:pt idx="36">
                  <c:v>42846934862</c:v>
                </c:pt>
                <c:pt idx="37">
                  <c:v>42850731726</c:v>
                </c:pt>
                <c:pt idx="38">
                  <c:v>40138898649</c:v>
                </c:pt>
                <c:pt idx="39">
                  <c:v>40138898649</c:v>
                </c:pt>
                <c:pt idx="40">
                  <c:v>36689029125</c:v>
                </c:pt>
                <c:pt idx="41">
                  <c:v>34189556401</c:v>
                </c:pt>
                <c:pt idx="42">
                  <c:v>31198790876</c:v>
                </c:pt>
                <c:pt idx="43">
                  <c:v>28894733532</c:v>
                </c:pt>
                <c:pt idx="44">
                  <c:v>25800858726</c:v>
                </c:pt>
                <c:pt idx="45">
                  <c:v>25800858726</c:v>
                </c:pt>
                <c:pt idx="46">
                  <c:v>25763017398</c:v>
                </c:pt>
                <c:pt idx="47">
                  <c:v>23271291443</c:v>
                </c:pt>
                <c:pt idx="48">
                  <c:v>23271291443</c:v>
                </c:pt>
                <c:pt idx="49">
                  <c:v>20459596954</c:v>
                </c:pt>
                <c:pt idx="50">
                  <c:v>20472224883</c:v>
                </c:pt>
                <c:pt idx="51">
                  <c:v>20472224883</c:v>
                </c:pt>
                <c:pt idx="52">
                  <c:v>20433723688</c:v>
                </c:pt>
                <c:pt idx="53">
                  <c:v>19193054267</c:v>
                </c:pt>
                <c:pt idx="54">
                  <c:v>16491084037</c:v>
                </c:pt>
                <c:pt idx="55">
                  <c:v>13386353461</c:v>
                </c:pt>
                <c:pt idx="56">
                  <c:v>10267952641</c:v>
                </c:pt>
                <c:pt idx="57">
                  <c:v>7756703882</c:v>
                </c:pt>
                <c:pt idx="58">
                  <c:v>5740992620</c:v>
                </c:pt>
                <c:pt idx="59">
                  <c:v>4404372523</c:v>
                </c:pt>
                <c:pt idx="60">
                  <c:v>1937318513</c:v>
                </c:pt>
                <c:pt idx="61">
                  <c:v>33563228</c:v>
                </c:pt>
                <c:pt idx="62">
                  <c:v>33563228</c:v>
                </c:pt>
                <c:pt idx="63">
                  <c:v>33563228</c:v>
                </c:pt>
                <c:pt idx="64">
                  <c:v>33563228</c:v>
                </c:pt>
                <c:pt idx="65">
                  <c:v>33563228</c:v>
                </c:pt>
                <c:pt idx="66">
                  <c:v>33563228</c:v>
                </c:pt>
                <c:pt idx="67">
                  <c:v>33563228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EF-8E4D-B0DE-8BFD799B7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 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GDNN!$Y$158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GDNN!$W$159:$X$226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GDNN!$Y$159:$Y$226</c:f>
              <c:numCache>
                <c:formatCode>#,##0</c:formatCode>
                <c:ptCount val="68"/>
                <c:pt idx="0">
                  <c:v>158394175729</c:v>
                </c:pt>
                <c:pt idx="1">
                  <c:v>163010785729</c:v>
                </c:pt>
                <c:pt idx="2">
                  <c:v>162314115729</c:v>
                </c:pt>
                <c:pt idx="3">
                  <c:v>164457425729</c:v>
                </c:pt>
                <c:pt idx="4">
                  <c:v>163246665729</c:v>
                </c:pt>
                <c:pt idx="5">
                  <c:v>175931655729</c:v>
                </c:pt>
                <c:pt idx="6">
                  <c:v>170053015729</c:v>
                </c:pt>
                <c:pt idx="7">
                  <c:v>171790265729</c:v>
                </c:pt>
                <c:pt idx="8">
                  <c:v>172787915729</c:v>
                </c:pt>
                <c:pt idx="9">
                  <c:v>179577735729</c:v>
                </c:pt>
                <c:pt idx="10">
                  <c:v>179496725729</c:v>
                </c:pt>
                <c:pt idx="11">
                  <c:v>176922555729</c:v>
                </c:pt>
                <c:pt idx="12">
                  <c:v>174435315729</c:v>
                </c:pt>
                <c:pt idx="13">
                  <c:v>173365725729</c:v>
                </c:pt>
                <c:pt idx="14">
                  <c:v>174071075729</c:v>
                </c:pt>
                <c:pt idx="15">
                  <c:v>177034055729</c:v>
                </c:pt>
                <c:pt idx="16">
                  <c:v>176925455729</c:v>
                </c:pt>
                <c:pt idx="17">
                  <c:v>174508125729</c:v>
                </c:pt>
                <c:pt idx="18">
                  <c:v>177650495729</c:v>
                </c:pt>
                <c:pt idx="19">
                  <c:v>174153423442</c:v>
                </c:pt>
                <c:pt idx="20">
                  <c:v>182454473442</c:v>
                </c:pt>
                <c:pt idx="21">
                  <c:v>179057743442</c:v>
                </c:pt>
                <c:pt idx="22">
                  <c:v>177331413442</c:v>
                </c:pt>
                <c:pt idx="23">
                  <c:v>171809263442</c:v>
                </c:pt>
                <c:pt idx="24">
                  <c:v>162642003442</c:v>
                </c:pt>
                <c:pt idx="25">
                  <c:v>126287693442</c:v>
                </c:pt>
                <c:pt idx="26">
                  <c:v>126038703442</c:v>
                </c:pt>
                <c:pt idx="27">
                  <c:v>132465803442</c:v>
                </c:pt>
                <c:pt idx="28">
                  <c:v>130159273442</c:v>
                </c:pt>
                <c:pt idx="29">
                  <c:v>133204633442</c:v>
                </c:pt>
                <c:pt idx="30">
                  <c:v>125615393442</c:v>
                </c:pt>
                <c:pt idx="31">
                  <c:v>122218333442</c:v>
                </c:pt>
                <c:pt idx="32">
                  <c:v>119219059914</c:v>
                </c:pt>
                <c:pt idx="33">
                  <c:v>117216409914</c:v>
                </c:pt>
                <c:pt idx="34">
                  <c:v>118758539914</c:v>
                </c:pt>
                <c:pt idx="35">
                  <c:v>124946229914</c:v>
                </c:pt>
                <c:pt idx="36">
                  <c:v>125098569914</c:v>
                </c:pt>
                <c:pt idx="37">
                  <c:v>130341169914</c:v>
                </c:pt>
                <c:pt idx="38">
                  <c:v>123091219914</c:v>
                </c:pt>
                <c:pt idx="39">
                  <c:v>136338969914</c:v>
                </c:pt>
                <c:pt idx="40">
                  <c:v>120909079914</c:v>
                </c:pt>
                <c:pt idx="41">
                  <c:v>117724019914</c:v>
                </c:pt>
                <c:pt idx="42">
                  <c:v>100708429914</c:v>
                </c:pt>
                <c:pt idx="43">
                  <c:v>108666919914</c:v>
                </c:pt>
                <c:pt idx="44">
                  <c:v>116827529914</c:v>
                </c:pt>
                <c:pt idx="45">
                  <c:v>119928529914</c:v>
                </c:pt>
                <c:pt idx="46">
                  <c:v>112830939914</c:v>
                </c:pt>
                <c:pt idx="47">
                  <c:v>111668329914</c:v>
                </c:pt>
                <c:pt idx="48">
                  <c:v>105152249914</c:v>
                </c:pt>
                <c:pt idx="49">
                  <c:v>69922829914</c:v>
                </c:pt>
                <c:pt idx="50">
                  <c:v>63795269914</c:v>
                </c:pt>
                <c:pt idx="51">
                  <c:v>35595759914</c:v>
                </c:pt>
                <c:pt idx="52">
                  <c:v>33925019914</c:v>
                </c:pt>
                <c:pt idx="53">
                  <c:v>34902759914</c:v>
                </c:pt>
                <c:pt idx="54">
                  <c:v>33521779914</c:v>
                </c:pt>
                <c:pt idx="55">
                  <c:v>26630509914</c:v>
                </c:pt>
                <c:pt idx="56">
                  <c:v>35108969914</c:v>
                </c:pt>
                <c:pt idx="57">
                  <c:v>33843979914</c:v>
                </c:pt>
                <c:pt idx="58">
                  <c:v>28224809914</c:v>
                </c:pt>
                <c:pt idx="59">
                  <c:v>26836949914</c:v>
                </c:pt>
                <c:pt idx="60">
                  <c:v>22734149914</c:v>
                </c:pt>
                <c:pt idx="61">
                  <c:v>21759589914</c:v>
                </c:pt>
                <c:pt idx="62">
                  <c:v>18945779914</c:v>
                </c:pt>
                <c:pt idx="63">
                  <c:v>15850219914</c:v>
                </c:pt>
                <c:pt idx="64">
                  <c:v>11739569914</c:v>
                </c:pt>
                <c:pt idx="65">
                  <c:v>12453099914</c:v>
                </c:pt>
                <c:pt idx="66">
                  <c:v>13687109914</c:v>
                </c:pt>
                <c:pt idx="67">
                  <c:v>13873289914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2-FE47-ACBD-53D70E7B85DE}"/>
            </c:ext>
          </c:extLst>
        </c:ser>
        <c:ser>
          <c:idx val="1"/>
          <c:order val="1"/>
          <c:tx>
            <c:strRef>
              <c:f>GDNN!$Z$158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GDNN!$W$159:$X$226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GDNN!$Z$159:$Z$226</c:f>
              <c:numCache>
                <c:formatCode>#,##0</c:formatCode>
                <c:ptCount val="68"/>
                <c:pt idx="0">
                  <c:v>-115919565922</c:v>
                </c:pt>
                <c:pt idx="1">
                  <c:v>-115969274275</c:v>
                </c:pt>
                <c:pt idx="2">
                  <c:v>-110215345823</c:v>
                </c:pt>
                <c:pt idx="3">
                  <c:v>-107103198011</c:v>
                </c:pt>
                <c:pt idx="4">
                  <c:v>-93616679029</c:v>
                </c:pt>
                <c:pt idx="5">
                  <c:v>-113583030991</c:v>
                </c:pt>
                <c:pt idx="6">
                  <c:v>-120205944425</c:v>
                </c:pt>
                <c:pt idx="7">
                  <c:v>-119125221744</c:v>
                </c:pt>
                <c:pt idx="8">
                  <c:v>-112434564774</c:v>
                </c:pt>
                <c:pt idx="9">
                  <c:v>-112434564774</c:v>
                </c:pt>
                <c:pt idx="10">
                  <c:v>-105110749873</c:v>
                </c:pt>
                <c:pt idx="11">
                  <c:v>-96635616284</c:v>
                </c:pt>
                <c:pt idx="12">
                  <c:v>-94537479623</c:v>
                </c:pt>
                <c:pt idx="13">
                  <c:v>-92080675567</c:v>
                </c:pt>
                <c:pt idx="14">
                  <c:v>-92075811753</c:v>
                </c:pt>
                <c:pt idx="15">
                  <c:v>-84499277188</c:v>
                </c:pt>
                <c:pt idx="16">
                  <c:v>-84499277188</c:v>
                </c:pt>
                <c:pt idx="17">
                  <c:v>-74469903336</c:v>
                </c:pt>
                <c:pt idx="18">
                  <c:v>-77399155915</c:v>
                </c:pt>
                <c:pt idx="19">
                  <c:v>-81629574732</c:v>
                </c:pt>
                <c:pt idx="20">
                  <c:v>-84863108733</c:v>
                </c:pt>
                <c:pt idx="21">
                  <c:v>-85047595359</c:v>
                </c:pt>
                <c:pt idx="22">
                  <c:v>-80492571995</c:v>
                </c:pt>
                <c:pt idx="23">
                  <c:v>-71584155842</c:v>
                </c:pt>
                <c:pt idx="24">
                  <c:v>-71579602049</c:v>
                </c:pt>
                <c:pt idx="25">
                  <c:v>-71579602049</c:v>
                </c:pt>
                <c:pt idx="26">
                  <c:v>-79159525116</c:v>
                </c:pt>
                <c:pt idx="27">
                  <c:v>-83762554516</c:v>
                </c:pt>
                <c:pt idx="28">
                  <c:v>-80810256015</c:v>
                </c:pt>
                <c:pt idx="29">
                  <c:v>-81317299384</c:v>
                </c:pt>
                <c:pt idx="30">
                  <c:v>-77540701348</c:v>
                </c:pt>
                <c:pt idx="31">
                  <c:v>-78976124916</c:v>
                </c:pt>
                <c:pt idx="32">
                  <c:v>-79275029237</c:v>
                </c:pt>
                <c:pt idx="33">
                  <c:v>-79522043108</c:v>
                </c:pt>
                <c:pt idx="34">
                  <c:v>-80993182583</c:v>
                </c:pt>
                <c:pt idx="35">
                  <c:v>-81119869968</c:v>
                </c:pt>
                <c:pt idx="36">
                  <c:v>-81116929956</c:v>
                </c:pt>
                <c:pt idx="37">
                  <c:v>-81092230663</c:v>
                </c:pt>
                <c:pt idx="38">
                  <c:v>-81220385305</c:v>
                </c:pt>
                <c:pt idx="39">
                  <c:v>-81244987755</c:v>
                </c:pt>
                <c:pt idx="40">
                  <c:v>-81220048484</c:v>
                </c:pt>
                <c:pt idx="41">
                  <c:v>-94515149905</c:v>
                </c:pt>
                <c:pt idx="42">
                  <c:v>-99648313516</c:v>
                </c:pt>
                <c:pt idx="43">
                  <c:v>-99624266967</c:v>
                </c:pt>
                <c:pt idx="44">
                  <c:v>-95616594503</c:v>
                </c:pt>
                <c:pt idx="45">
                  <c:v>-88381580957</c:v>
                </c:pt>
                <c:pt idx="46">
                  <c:v>-83439211528</c:v>
                </c:pt>
                <c:pt idx="47">
                  <c:v>-83439211528</c:v>
                </c:pt>
                <c:pt idx="48">
                  <c:v>-86841570356</c:v>
                </c:pt>
                <c:pt idx="49">
                  <c:v>-87878864897</c:v>
                </c:pt>
                <c:pt idx="50">
                  <c:v>-87878864897</c:v>
                </c:pt>
                <c:pt idx="51">
                  <c:v>-91492647769</c:v>
                </c:pt>
                <c:pt idx="52">
                  <c:v>-92620283750</c:v>
                </c:pt>
                <c:pt idx="53">
                  <c:v>-85160629467</c:v>
                </c:pt>
                <c:pt idx="54">
                  <c:v>-65147592545</c:v>
                </c:pt>
                <c:pt idx="55">
                  <c:v>-65142766104</c:v>
                </c:pt>
                <c:pt idx="56">
                  <c:v>-65167046393</c:v>
                </c:pt>
                <c:pt idx="57">
                  <c:v>-63968469622</c:v>
                </c:pt>
                <c:pt idx="58">
                  <c:v>-73859654547</c:v>
                </c:pt>
                <c:pt idx="59">
                  <c:v>-66482226461</c:v>
                </c:pt>
                <c:pt idx="60">
                  <c:v>-66511339949</c:v>
                </c:pt>
                <c:pt idx="61">
                  <c:v>-66511339949</c:v>
                </c:pt>
                <c:pt idx="62">
                  <c:v>-61630309671</c:v>
                </c:pt>
                <c:pt idx="63">
                  <c:v>-46969230628</c:v>
                </c:pt>
                <c:pt idx="64">
                  <c:v>-37913487179</c:v>
                </c:pt>
                <c:pt idx="65">
                  <c:v>-24057457634</c:v>
                </c:pt>
                <c:pt idx="66">
                  <c:v>-14051185366</c:v>
                </c:pt>
                <c:pt idx="67">
                  <c:v>-16338643978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E2-FE47-ACBD-53D70E7B85DE}"/>
            </c:ext>
          </c:extLst>
        </c:ser>
        <c:ser>
          <c:idx val="2"/>
          <c:order val="2"/>
          <c:tx>
            <c:strRef>
              <c:f>GDNN!$AA$158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GDNN!$W$159:$X$226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GDNN!$AA$159:$AA$226</c:f>
              <c:numCache>
                <c:formatCode>#,##0</c:formatCode>
                <c:ptCount val="68"/>
                <c:pt idx="0">
                  <c:v>-180547624194</c:v>
                </c:pt>
                <c:pt idx="1">
                  <c:v>-172979654194</c:v>
                </c:pt>
                <c:pt idx="2">
                  <c:v>-171962544194</c:v>
                </c:pt>
                <c:pt idx="3">
                  <c:v>-171885044194</c:v>
                </c:pt>
                <c:pt idx="4">
                  <c:v>-171383354194</c:v>
                </c:pt>
                <c:pt idx="5">
                  <c:v>-170503764194</c:v>
                </c:pt>
                <c:pt idx="6">
                  <c:v>-169891014194</c:v>
                </c:pt>
                <c:pt idx="7">
                  <c:v>-161631804194</c:v>
                </c:pt>
                <c:pt idx="8">
                  <c:v>-162533054194</c:v>
                </c:pt>
                <c:pt idx="9">
                  <c:v>-160090034194</c:v>
                </c:pt>
                <c:pt idx="10">
                  <c:v>-156641347942</c:v>
                </c:pt>
                <c:pt idx="11">
                  <c:v>-147988087942</c:v>
                </c:pt>
                <c:pt idx="12">
                  <c:v>-138338347942</c:v>
                </c:pt>
                <c:pt idx="13">
                  <c:v>-137683457942</c:v>
                </c:pt>
                <c:pt idx="14">
                  <c:v>-138247457942</c:v>
                </c:pt>
                <c:pt idx="15">
                  <c:v>-131170917942</c:v>
                </c:pt>
                <c:pt idx="16">
                  <c:v>-118067647942</c:v>
                </c:pt>
                <c:pt idx="17">
                  <c:v>-114650837942</c:v>
                </c:pt>
                <c:pt idx="18">
                  <c:v>-112748137942</c:v>
                </c:pt>
                <c:pt idx="19">
                  <c:v>-113279427942</c:v>
                </c:pt>
                <c:pt idx="20">
                  <c:v>-106301737942</c:v>
                </c:pt>
                <c:pt idx="21">
                  <c:v>-98058357942</c:v>
                </c:pt>
                <c:pt idx="22">
                  <c:v>-95890437942</c:v>
                </c:pt>
                <c:pt idx="23">
                  <c:v>-86588347942</c:v>
                </c:pt>
                <c:pt idx="24">
                  <c:v>-91216797942</c:v>
                </c:pt>
                <c:pt idx="25">
                  <c:v>-84589257942</c:v>
                </c:pt>
                <c:pt idx="26">
                  <c:v>-76836767942</c:v>
                </c:pt>
                <c:pt idx="27">
                  <c:v>-69088227942</c:v>
                </c:pt>
                <c:pt idx="28">
                  <c:v>-60597757942</c:v>
                </c:pt>
                <c:pt idx="29">
                  <c:v>-59179547942</c:v>
                </c:pt>
                <c:pt idx="30">
                  <c:v>-75400457942</c:v>
                </c:pt>
                <c:pt idx="31">
                  <c:v>-70377317942</c:v>
                </c:pt>
                <c:pt idx="32">
                  <c:v>-69258197942</c:v>
                </c:pt>
                <c:pt idx="33">
                  <c:v>-71056977942</c:v>
                </c:pt>
                <c:pt idx="34">
                  <c:v>-69235767942</c:v>
                </c:pt>
                <c:pt idx="35">
                  <c:v>-61773957942</c:v>
                </c:pt>
                <c:pt idx="36">
                  <c:v>-63077927942</c:v>
                </c:pt>
                <c:pt idx="37">
                  <c:v>-55609687942</c:v>
                </c:pt>
                <c:pt idx="38">
                  <c:v>-59360547942</c:v>
                </c:pt>
                <c:pt idx="39">
                  <c:v>-59374277942</c:v>
                </c:pt>
                <c:pt idx="40">
                  <c:v>-51504847942</c:v>
                </c:pt>
                <c:pt idx="41">
                  <c:v>-48722814349</c:v>
                </c:pt>
                <c:pt idx="42">
                  <c:v>-43777414349</c:v>
                </c:pt>
                <c:pt idx="43">
                  <c:v>-37161864349</c:v>
                </c:pt>
                <c:pt idx="44">
                  <c:v>-29038114349</c:v>
                </c:pt>
                <c:pt idx="45">
                  <c:v>-22721444349</c:v>
                </c:pt>
                <c:pt idx="46">
                  <c:v>-17227014349</c:v>
                </c:pt>
                <c:pt idx="47">
                  <c:v>-9948224349</c:v>
                </c:pt>
                <c:pt idx="48">
                  <c:v>-6982504349</c:v>
                </c:pt>
                <c:pt idx="49">
                  <c:v>-3594664349</c:v>
                </c:pt>
                <c:pt idx="50">
                  <c:v>279755651</c:v>
                </c:pt>
                <c:pt idx="51">
                  <c:v>645235651</c:v>
                </c:pt>
                <c:pt idx="52">
                  <c:v>7319775651</c:v>
                </c:pt>
                <c:pt idx="53">
                  <c:v>-9451814349</c:v>
                </c:pt>
                <c:pt idx="54">
                  <c:v>-12502874349</c:v>
                </c:pt>
                <c:pt idx="55">
                  <c:v>-2260164349</c:v>
                </c:pt>
                <c:pt idx="56">
                  <c:v>-4820744349</c:v>
                </c:pt>
                <c:pt idx="57">
                  <c:v>-4652234349</c:v>
                </c:pt>
                <c:pt idx="58">
                  <c:v>-3408054349</c:v>
                </c:pt>
                <c:pt idx="59">
                  <c:v>5784125651</c:v>
                </c:pt>
                <c:pt idx="60">
                  <c:v>11424285651</c:v>
                </c:pt>
                <c:pt idx="61">
                  <c:v>-9532354349</c:v>
                </c:pt>
                <c:pt idx="62">
                  <c:v>-343404349</c:v>
                </c:pt>
                <c:pt idx="63">
                  <c:v>7465635651</c:v>
                </c:pt>
                <c:pt idx="64">
                  <c:v>4398795651</c:v>
                </c:pt>
                <c:pt idx="65">
                  <c:v>560785651</c:v>
                </c:pt>
                <c:pt idx="66">
                  <c:v>-6148744349</c:v>
                </c:pt>
                <c:pt idx="67">
                  <c:v>-5601804349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2-FE47-ACBD-53D70E7B85DE}"/>
            </c:ext>
          </c:extLst>
        </c:ser>
        <c:ser>
          <c:idx val="3"/>
          <c:order val="3"/>
          <c:tx>
            <c:strRef>
              <c:f>GDNN!$AB$158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GDNN!$W$159:$X$226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GDNN!$AB$159:$AB$226</c:f>
              <c:numCache>
                <c:formatCode>#,##0</c:formatCode>
                <c:ptCount val="68"/>
                <c:pt idx="0">
                  <c:v>-507149548471</c:v>
                </c:pt>
                <c:pt idx="1">
                  <c:v>-643223228471</c:v>
                </c:pt>
                <c:pt idx="2">
                  <c:v>-755737918471</c:v>
                </c:pt>
                <c:pt idx="3">
                  <c:v>-785561168471</c:v>
                </c:pt>
                <c:pt idx="4">
                  <c:v>-430253188471</c:v>
                </c:pt>
                <c:pt idx="5">
                  <c:v>-243102008471</c:v>
                </c:pt>
                <c:pt idx="6">
                  <c:v>-167176298471</c:v>
                </c:pt>
                <c:pt idx="7">
                  <c:v>-122772048471</c:v>
                </c:pt>
                <c:pt idx="8">
                  <c:v>-119110898471</c:v>
                </c:pt>
                <c:pt idx="9">
                  <c:v>-53097088471</c:v>
                </c:pt>
                <c:pt idx="10">
                  <c:v>-20719123070</c:v>
                </c:pt>
                <c:pt idx="11">
                  <c:v>-71716983070</c:v>
                </c:pt>
                <c:pt idx="12">
                  <c:v>-72215838703</c:v>
                </c:pt>
                <c:pt idx="13">
                  <c:v>-67096455159</c:v>
                </c:pt>
                <c:pt idx="14">
                  <c:v>-17323935159</c:v>
                </c:pt>
                <c:pt idx="15">
                  <c:v>-16804185159</c:v>
                </c:pt>
                <c:pt idx="16">
                  <c:v>-16804785159</c:v>
                </c:pt>
                <c:pt idx="17">
                  <c:v>-18734485159</c:v>
                </c:pt>
                <c:pt idx="18">
                  <c:v>-20378985159</c:v>
                </c:pt>
                <c:pt idx="19">
                  <c:v>-20776095159</c:v>
                </c:pt>
                <c:pt idx="20">
                  <c:v>-18982185159</c:v>
                </c:pt>
                <c:pt idx="21">
                  <c:v>-17378685159</c:v>
                </c:pt>
                <c:pt idx="22">
                  <c:v>-19796825159</c:v>
                </c:pt>
                <c:pt idx="23">
                  <c:v>-19383015159</c:v>
                </c:pt>
                <c:pt idx="24">
                  <c:v>-19383015159</c:v>
                </c:pt>
                <c:pt idx="25">
                  <c:v>-16964295159</c:v>
                </c:pt>
                <c:pt idx="26">
                  <c:v>-16237535159</c:v>
                </c:pt>
                <c:pt idx="27">
                  <c:v>-15007875159</c:v>
                </c:pt>
                <c:pt idx="28">
                  <c:v>-14141985159</c:v>
                </c:pt>
                <c:pt idx="29">
                  <c:v>-14153535159</c:v>
                </c:pt>
                <c:pt idx="30">
                  <c:v>-15677665159</c:v>
                </c:pt>
                <c:pt idx="31">
                  <c:v>-15677665159</c:v>
                </c:pt>
                <c:pt idx="32">
                  <c:v>-15762395159</c:v>
                </c:pt>
                <c:pt idx="33">
                  <c:v>-14279755159</c:v>
                </c:pt>
                <c:pt idx="34">
                  <c:v>-14279755159</c:v>
                </c:pt>
                <c:pt idx="35">
                  <c:v>-14183675159</c:v>
                </c:pt>
                <c:pt idx="36">
                  <c:v>-15152775159</c:v>
                </c:pt>
                <c:pt idx="37">
                  <c:v>-14588715159</c:v>
                </c:pt>
                <c:pt idx="38">
                  <c:v>-14562565159</c:v>
                </c:pt>
                <c:pt idx="39">
                  <c:v>-13783185159</c:v>
                </c:pt>
                <c:pt idx="40">
                  <c:v>-13759965159</c:v>
                </c:pt>
                <c:pt idx="41">
                  <c:v>-13759965159</c:v>
                </c:pt>
                <c:pt idx="42">
                  <c:v>-13565655159</c:v>
                </c:pt>
                <c:pt idx="43">
                  <c:v>-12858855159</c:v>
                </c:pt>
                <c:pt idx="44">
                  <c:v>-12612555159</c:v>
                </c:pt>
                <c:pt idx="45">
                  <c:v>-12612555159</c:v>
                </c:pt>
                <c:pt idx="46">
                  <c:v>-12589515159</c:v>
                </c:pt>
                <c:pt idx="47">
                  <c:v>-12589515159</c:v>
                </c:pt>
                <c:pt idx="48">
                  <c:v>-13313625159</c:v>
                </c:pt>
                <c:pt idx="49">
                  <c:v>-13325205159</c:v>
                </c:pt>
                <c:pt idx="50">
                  <c:v>-12521495159</c:v>
                </c:pt>
                <c:pt idx="51">
                  <c:v>-12410495159</c:v>
                </c:pt>
                <c:pt idx="52">
                  <c:v>-12838915159</c:v>
                </c:pt>
                <c:pt idx="53">
                  <c:v>-12833005159</c:v>
                </c:pt>
                <c:pt idx="54">
                  <c:v>-12229635159</c:v>
                </c:pt>
                <c:pt idx="55">
                  <c:v>-12156465159</c:v>
                </c:pt>
                <c:pt idx="56">
                  <c:v>-10720155159</c:v>
                </c:pt>
                <c:pt idx="57">
                  <c:v>-10716325159</c:v>
                </c:pt>
                <c:pt idx="58">
                  <c:v>-10358875159</c:v>
                </c:pt>
                <c:pt idx="59">
                  <c:v>-10247615159</c:v>
                </c:pt>
                <c:pt idx="60">
                  <c:v>-10247615159</c:v>
                </c:pt>
                <c:pt idx="61">
                  <c:v>-10473855159</c:v>
                </c:pt>
                <c:pt idx="62">
                  <c:v>-10328525159</c:v>
                </c:pt>
                <c:pt idx="63">
                  <c:v>-9894945159</c:v>
                </c:pt>
                <c:pt idx="64">
                  <c:v>-9676975159</c:v>
                </c:pt>
                <c:pt idx="65">
                  <c:v>-9672495159</c:v>
                </c:pt>
                <c:pt idx="66">
                  <c:v>-9665355159</c:v>
                </c:pt>
                <c:pt idx="67">
                  <c:v>-9662865159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E2-FE47-ACBD-53D70E7B85DE}"/>
            </c:ext>
          </c:extLst>
        </c:ser>
        <c:ser>
          <c:idx val="4"/>
          <c:order val="4"/>
          <c:tx>
            <c:strRef>
              <c:f>GDNN!$AC$158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GDNN!$W$159:$X$226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GDNN!$AC$159:$AC$226</c:f>
              <c:numCache>
                <c:formatCode>#,##0</c:formatCode>
                <c:ptCount val="68"/>
                <c:pt idx="0">
                  <c:v>104588710557</c:v>
                </c:pt>
                <c:pt idx="1">
                  <c:v>104462830557</c:v>
                </c:pt>
                <c:pt idx="2">
                  <c:v>103088910557</c:v>
                </c:pt>
                <c:pt idx="3">
                  <c:v>102867780557</c:v>
                </c:pt>
                <c:pt idx="4">
                  <c:v>102269090557</c:v>
                </c:pt>
                <c:pt idx="5">
                  <c:v>102925900557</c:v>
                </c:pt>
                <c:pt idx="6">
                  <c:v>103633550557</c:v>
                </c:pt>
                <c:pt idx="7">
                  <c:v>103966400557</c:v>
                </c:pt>
                <c:pt idx="8">
                  <c:v>108318340557</c:v>
                </c:pt>
                <c:pt idx="9">
                  <c:v>107159150557</c:v>
                </c:pt>
                <c:pt idx="10">
                  <c:v>110704250557</c:v>
                </c:pt>
                <c:pt idx="11">
                  <c:v>109886240557</c:v>
                </c:pt>
                <c:pt idx="12">
                  <c:v>109790230557</c:v>
                </c:pt>
                <c:pt idx="13">
                  <c:v>114815009721</c:v>
                </c:pt>
                <c:pt idx="14">
                  <c:v>115105989721</c:v>
                </c:pt>
                <c:pt idx="15">
                  <c:v>116379189721</c:v>
                </c:pt>
                <c:pt idx="16">
                  <c:v>116347309721</c:v>
                </c:pt>
                <c:pt idx="17">
                  <c:v>116451099721</c:v>
                </c:pt>
                <c:pt idx="18">
                  <c:v>114632279721</c:v>
                </c:pt>
                <c:pt idx="19">
                  <c:v>114269599721</c:v>
                </c:pt>
                <c:pt idx="20">
                  <c:v>114425299721</c:v>
                </c:pt>
                <c:pt idx="21">
                  <c:v>125120629721</c:v>
                </c:pt>
                <c:pt idx="22">
                  <c:v>130013309721</c:v>
                </c:pt>
                <c:pt idx="23">
                  <c:v>129880299721</c:v>
                </c:pt>
                <c:pt idx="24">
                  <c:v>129976189721</c:v>
                </c:pt>
                <c:pt idx="25">
                  <c:v>133462759721</c:v>
                </c:pt>
                <c:pt idx="26">
                  <c:v>137489889721</c:v>
                </c:pt>
                <c:pt idx="27">
                  <c:v>139488849721</c:v>
                </c:pt>
                <c:pt idx="28">
                  <c:v>138919479721</c:v>
                </c:pt>
                <c:pt idx="29">
                  <c:v>139996599721</c:v>
                </c:pt>
                <c:pt idx="30">
                  <c:v>140781749721</c:v>
                </c:pt>
                <c:pt idx="31">
                  <c:v>141325809721</c:v>
                </c:pt>
                <c:pt idx="32">
                  <c:v>143820119721</c:v>
                </c:pt>
                <c:pt idx="33">
                  <c:v>143235689721</c:v>
                </c:pt>
                <c:pt idx="34">
                  <c:v>145188669721</c:v>
                </c:pt>
                <c:pt idx="35">
                  <c:v>146616659721</c:v>
                </c:pt>
                <c:pt idx="36">
                  <c:v>155657759721</c:v>
                </c:pt>
                <c:pt idx="37">
                  <c:v>152602259721</c:v>
                </c:pt>
                <c:pt idx="38">
                  <c:v>151868909721</c:v>
                </c:pt>
                <c:pt idx="39">
                  <c:v>161677179721</c:v>
                </c:pt>
                <c:pt idx="40">
                  <c:v>166787899721</c:v>
                </c:pt>
                <c:pt idx="41">
                  <c:v>166745710000</c:v>
                </c:pt>
                <c:pt idx="42">
                  <c:v>171126690000</c:v>
                </c:pt>
                <c:pt idx="43">
                  <c:v>174444720000</c:v>
                </c:pt>
                <c:pt idx="44">
                  <c:v>170117580000</c:v>
                </c:pt>
                <c:pt idx="45">
                  <c:v>174526120000</c:v>
                </c:pt>
                <c:pt idx="46">
                  <c:v>180540440000</c:v>
                </c:pt>
                <c:pt idx="47">
                  <c:v>181124960000</c:v>
                </c:pt>
                <c:pt idx="48">
                  <c:v>183641160000</c:v>
                </c:pt>
                <c:pt idx="49">
                  <c:v>179263550000</c:v>
                </c:pt>
                <c:pt idx="50">
                  <c:v>170680900000</c:v>
                </c:pt>
                <c:pt idx="51">
                  <c:v>158706650000</c:v>
                </c:pt>
                <c:pt idx="52">
                  <c:v>150438870000</c:v>
                </c:pt>
                <c:pt idx="53">
                  <c:v>153071890000</c:v>
                </c:pt>
                <c:pt idx="54">
                  <c:v>145663770000</c:v>
                </c:pt>
                <c:pt idx="55">
                  <c:v>142053800000</c:v>
                </c:pt>
                <c:pt idx="56">
                  <c:v>140463550000</c:v>
                </c:pt>
                <c:pt idx="57">
                  <c:v>138007470000</c:v>
                </c:pt>
                <c:pt idx="58">
                  <c:v>138817810000</c:v>
                </c:pt>
                <c:pt idx="59">
                  <c:v>136728880000</c:v>
                </c:pt>
                <c:pt idx="60">
                  <c:v>141442050000</c:v>
                </c:pt>
                <c:pt idx="61">
                  <c:v>142707020000</c:v>
                </c:pt>
                <c:pt idx="62">
                  <c:v>144149570000</c:v>
                </c:pt>
                <c:pt idx="63">
                  <c:v>143558590000</c:v>
                </c:pt>
                <c:pt idx="64">
                  <c:v>142161360000</c:v>
                </c:pt>
                <c:pt idx="65">
                  <c:v>141595660000</c:v>
                </c:pt>
                <c:pt idx="66">
                  <c:v>131049170000</c:v>
                </c:pt>
                <c:pt idx="67">
                  <c:v>132985890000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E2-FE47-ACBD-53D70E7B85DE}"/>
            </c:ext>
          </c:extLst>
        </c:ser>
        <c:ser>
          <c:idx val="5"/>
          <c:order val="5"/>
          <c:tx>
            <c:strRef>
              <c:f>GDNN!$AD$158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GDNN!$W$159:$X$226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GDNN!$AD$159:$AD$226</c:f>
              <c:numCache>
                <c:formatCode>#,##0</c:formatCode>
                <c:ptCount val="68"/>
                <c:pt idx="0">
                  <c:v>-3684395197096</c:v>
                </c:pt>
                <c:pt idx="1">
                  <c:v>-3611053087096</c:v>
                </c:pt>
                <c:pt idx="2">
                  <c:v>-3552506657096</c:v>
                </c:pt>
                <c:pt idx="3">
                  <c:v>-3560981627096</c:v>
                </c:pt>
                <c:pt idx="4">
                  <c:v>-3577778597096</c:v>
                </c:pt>
                <c:pt idx="5">
                  <c:v>-3543225487096</c:v>
                </c:pt>
                <c:pt idx="6">
                  <c:v>-3548534457096</c:v>
                </c:pt>
                <c:pt idx="7">
                  <c:v>-3535951207096</c:v>
                </c:pt>
                <c:pt idx="8">
                  <c:v>-3537947617096</c:v>
                </c:pt>
                <c:pt idx="9">
                  <c:v>-3574947807096</c:v>
                </c:pt>
                <c:pt idx="10">
                  <c:v>-3569969101589</c:v>
                </c:pt>
                <c:pt idx="11">
                  <c:v>-3525260921589</c:v>
                </c:pt>
                <c:pt idx="12">
                  <c:v>-3448145093174</c:v>
                </c:pt>
                <c:pt idx="13">
                  <c:v>-3430154683466</c:v>
                </c:pt>
                <c:pt idx="14">
                  <c:v>-3428237663466</c:v>
                </c:pt>
                <c:pt idx="15">
                  <c:v>-3408004363466</c:v>
                </c:pt>
                <c:pt idx="16">
                  <c:v>-3453682363466</c:v>
                </c:pt>
                <c:pt idx="17">
                  <c:v>-3496575173466</c:v>
                </c:pt>
                <c:pt idx="18">
                  <c:v>-3487186243466</c:v>
                </c:pt>
                <c:pt idx="19">
                  <c:v>-3535693273466</c:v>
                </c:pt>
                <c:pt idx="20">
                  <c:v>-3549267613466</c:v>
                </c:pt>
                <c:pt idx="21">
                  <c:v>-3599076713466</c:v>
                </c:pt>
                <c:pt idx="22">
                  <c:v>-3576910273466</c:v>
                </c:pt>
                <c:pt idx="23">
                  <c:v>-3583064953466</c:v>
                </c:pt>
                <c:pt idx="24">
                  <c:v>-3532704663466</c:v>
                </c:pt>
                <c:pt idx="25">
                  <c:v>-3533058933466</c:v>
                </c:pt>
                <c:pt idx="26">
                  <c:v>-3535283533466</c:v>
                </c:pt>
                <c:pt idx="27">
                  <c:v>-3468179273466</c:v>
                </c:pt>
                <c:pt idx="28">
                  <c:v>-3425380833466</c:v>
                </c:pt>
                <c:pt idx="29">
                  <c:v>-3407604893466</c:v>
                </c:pt>
                <c:pt idx="30">
                  <c:v>-3322877473466</c:v>
                </c:pt>
                <c:pt idx="31">
                  <c:v>-3302886913466</c:v>
                </c:pt>
                <c:pt idx="32">
                  <c:v>-3255453883466</c:v>
                </c:pt>
                <c:pt idx="33">
                  <c:v>-3302262763466</c:v>
                </c:pt>
                <c:pt idx="34">
                  <c:v>-3309489343466</c:v>
                </c:pt>
                <c:pt idx="35">
                  <c:v>-3273271813466</c:v>
                </c:pt>
                <c:pt idx="36">
                  <c:v>-3238825323466</c:v>
                </c:pt>
                <c:pt idx="37">
                  <c:v>-3172620573466</c:v>
                </c:pt>
                <c:pt idx="38">
                  <c:v>-3031284543466</c:v>
                </c:pt>
                <c:pt idx="39">
                  <c:v>-2783193853466</c:v>
                </c:pt>
                <c:pt idx="40">
                  <c:v>-2564676223466</c:v>
                </c:pt>
                <c:pt idx="41">
                  <c:v>-2442316750846</c:v>
                </c:pt>
                <c:pt idx="42">
                  <c:v>-1434100460846</c:v>
                </c:pt>
                <c:pt idx="43">
                  <c:v>-1408136010846</c:v>
                </c:pt>
                <c:pt idx="44">
                  <c:v>-1273298410846</c:v>
                </c:pt>
                <c:pt idx="45">
                  <c:v>-1213367750846</c:v>
                </c:pt>
                <c:pt idx="46">
                  <c:v>-1039815200846</c:v>
                </c:pt>
                <c:pt idx="47">
                  <c:v>-958197700846</c:v>
                </c:pt>
                <c:pt idx="48">
                  <c:v>-946396290846</c:v>
                </c:pt>
                <c:pt idx="49">
                  <c:v>-1024321390846</c:v>
                </c:pt>
                <c:pt idx="50">
                  <c:v>-967132070846</c:v>
                </c:pt>
                <c:pt idx="51">
                  <c:v>-935534990846</c:v>
                </c:pt>
                <c:pt idx="52">
                  <c:v>-903004930846</c:v>
                </c:pt>
                <c:pt idx="53">
                  <c:v>-848466760846</c:v>
                </c:pt>
                <c:pt idx="54">
                  <c:v>-756827890846</c:v>
                </c:pt>
                <c:pt idx="55">
                  <c:v>-722522520846</c:v>
                </c:pt>
                <c:pt idx="56">
                  <c:v>-715586240846</c:v>
                </c:pt>
                <c:pt idx="57">
                  <c:v>-750620230846</c:v>
                </c:pt>
                <c:pt idx="58">
                  <c:v>-865851370846</c:v>
                </c:pt>
                <c:pt idx="59">
                  <c:v>-857778120846</c:v>
                </c:pt>
                <c:pt idx="60">
                  <c:v>-825888530846</c:v>
                </c:pt>
                <c:pt idx="61">
                  <c:v>-828096980846</c:v>
                </c:pt>
                <c:pt idx="62">
                  <c:v>-801457680846</c:v>
                </c:pt>
                <c:pt idx="63">
                  <c:v>-757780230846</c:v>
                </c:pt>
                <c:pt idx="64">
                  <c:v>-711408210846</c:v>
                </c:pt>
                <c:pt idx="65">
                  <c:v>-635100680846</c:v>
                </c:pt>
                <c:pt idx="66">
                  <c:v>-525669330846</c:v>
                </c:pt>
                <c:pt idx="67">
                  <c:v>-473516210846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E2-FE47-ACBD-53D70E7B85DE}"/>
            </c:ext>
          </c:extLst>
        </c:ser>
        <c:ser>
          <c:idx val="6"/>
          <c:order val="6"/>
          <c:tx>
            <c:strRef>
              <c:f>GDNN!$AE$158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GDNN!$W$159:$X$226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GDNN!$AE$159:$AE$226</c:f>
              <c:numCache>
                <c:formatCode>#,##0</c:formatCode>
                <c:ptCount val="68"/>
                <c:pt idx="0">
                  <c:v>-614771491145</c:v>
                </c:pt>
                <c:pt idx="1">
                  <c:v>-570683591145</c:v>
                </c:pt>
                <c:pt idx="2">
                  <c:v>-527275101145</c:v>
                </c:pt>
                <c:pt idx="3">
                  <c:v>-525394301145</c:v>
                </c:pt>
                <c:pt idx="4">
                  <c:v>-542963101145</c:v>
                </c:pt>
                <c:pt idx="5">
                  <c:v>-570732081145</c:v>
                </c:pt>
                <c:pt idx="6">
                  <c:v>-559615981145</c:v>
                </c:pt>
                <c:pt idx="7">
                  <c:v>-552521471145</c:v>
                </c:pt>
                <c:pt idx="8">
                  <c:v>-536021741145</c:v>
                </c:pt>
                <c:pt idx="9">
                  <c:v>-535790171145</c:v>
                </c:pt>
                <c:pt idx="10">
                  <c:v>-543034642879</c:v>
                </c:pt>
                <c:pt idx="11">
                  <c:v>-543327882879</c:v>
                </c:pt>
                <c:pt idx="12">
                  <c:v>-542607872879</c:v>
                </c:pt>
                <c:pt idx="13">
                  <c:v>-524339887364</c:v>
                </c:pt>
                <c:pt idx="14">
                  <c:v>-519453877364</c:v>
                </c:pt>
                <c:pt idx="15">
                  <c:v>-518821047364</c:v>
                </c:pt>
                <c:pt idx="16">
                  <c:v>-514648977364</c:v>
                </c:pt>
                <c:pt idx="17">
                  <c:v>-533270577364</c:v>
                </c:pt>
                <c:pt idx="18">
                  <c:v>-536896947364</c:v>
                </c:pt>
                <c:pt idx="19">
                  <c:v>-530524727364</c:v>
                </c:pt>
                <c:pt idx="20">
                  <c:v>-532862157364</c:v>
                </c:pt>
                <c:pt idx="21">
                  <c:v>-524804067364</c:v>
                </c:pt>
                <c:pt idx="22">
                  <c:v>-489417257364</c:v>
                </c:pt>
                <c:pt idx="23">
                  <c:v>-497030587364</c:v>
                </c:pt>
                <c:pt idx="24">
                  <c:v>-484911257364</c:v>
                </c:pt>
                <c:pt idx="25">
                  <c:v>-472710417364</c:v>
                </c:pt>
                <c:pt idx="26">
                  <c:v>-537641877364</c:v>
                </c:pt>
                <c:pt idx="27">
                  <c:v>-532763787364</c:v>
                </c:pt>
                <c:pt idx="28">
                  <c:v>-575614457364</c:v>
                </c:pt>
                <c:pt idx="29">
                  <c:v>-578081637364</c:v>
                </c:pt>
                <c:pt idx="30">
                  <c:v>-575842687364</c:v>
                </c:pt>
                <c:pt idx="31">
                  <c:v>-573236007364</c:v>
                </c:pt>
                <c:pt idx="32">
                  <c:v>-543026757364</c:v>
                </c:pt>
                <c:pt idx="33">
                  <c:v>-546414627364</c:v>
                </c:pt>
                <c:pt idx="34">
                  <c:v>-555070137364</c:v>
                </c:pt>
                <c:pt idx="35">
                  <c:v>-546558247364</c:v>
                </c:pt>
                <c:pt idx="36">
                  <c:v>-554027477364</c:v>
                </c:pt>
                <c:pt idx="37">
                  <c:v>-541267557364</c:v>
                </c:pt>
                <c:pt idx="38">
                  <c:v>-543474127364</c:v>
                </c:pt>
                <c:pt idx="39">
                  <c:v>-532612137364</c:v>
                </c:pt>
                <c:pt idx="40">
                  <c:v>-503580817364</c:v>
                </c:pt>
                <c:pt idx="41">
                  <c:v>-437493741794</c:v>
                </c:pt>
                <c:pt idx="42">
                  <c:v>-318682631794</c:v>
                </c:pt>
                <c:pt idx="43">
                  <c:v>-400818041794</c:v>
                </c:pt>
                <c:pt idx="44">
                  <c:v>-404609581794</c:v>
                </c:pt>
                <c:pt idx="45">
                  <c:v>-597453201794</c:v>
                </c:pt>
                <c:pt idx="46">
                  <c:v>-600070871794</c:v>
                </c:pt>
                <c:pt idx="47">
                  <c:v>-640977281794</c:v>
                </c:pt>
                <c:pt idx="48">
                  <c:v>-641586981794</c:v>
                </c:pt>
                <c:pt idx="49">
                  <c:v>-647664261794</c:v>
                </c:pt>
                <c:pt idx="50">
                  <c:v>-625886511794</c:v>
                </c:pt>
                <c:pt idx="51">
                  <c:v>-618722821794</c:v>
                </c:pt>
                <c:pt idx="52">
                  <c:v>-567750191794</c:v>
                </c:pt>
                <c:pt idx="53">
                  <c:v>-534748141794</c:v>
                </c:pt>
                <c:pt idx="54">
                  <c:v>-511002791794</c:v>
                </c:pt>
                <c:pt idx="55">
                  <c:v>-512437371794</c:v>
                </c:pt>
                <c:pt idx="56">
                  <c:v>-534649141794</c:v>
                </c:pt>
                <c:pt idx="57">
                  <c:v>-496755911794</c:v>
                </c:pt>
                <c:pt idx="58">
                  <c:v>-498410451794</c:v>
                </c:pt>
                <c:pt idx="59">
                  <c:v>-482483371794</c:v>
                </c:pt>
                <c:pt idx="60">
                  <c:v>-568403531794</c:v>
                </c:pt>
                <c:pt idx="61">
                  <c:v>-561305651794</c:v>
                </c:pt>
                <c:pt idx="62">
                  <c:v>-532194021794</c:v>
                </c:pt>
                <c:pt idx="63">
                  <c:v>-509619161794</c:v>
                </c:pt>
                <c:pt idx="64">
                  <c:v>-490095191794</c:v>
                </c:pt>
                <c:pt idx="65">
                  <c:v>-447144941794</c:v>
                </c:pt>
                <c:pt idx="66">
                  <c:v>-413379681794</c:v>
                </c:pt>
                <c:pt idx="67">
                  <c:v>-337530221794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E2-FE47-ACBD-53D70E7B85DE}"/>
            </c:ext>
          </c:extLst>
        </c:ser>
        <c:ser>
          <c:idx val="7"/>
          <c:order val="7"/>
          <c:tx>
            <c:strRef>
              <c:f>GDNN!$AF$158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GDNN!$W$159:$X$226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GDNN!$AF$159:$AF$226</c:f>
              <c:numCache>
                <c:formatCode>#,##0</c:formatCode>
                <c:ptCount val="68"/>
                <c:pt idx="0">
                  <c:v>-360480000</c:v>
                </c:pt>
                <c:pt idx="1">
                  <c:v>-665280000</c:v>
                </c:pt>
                <c:pt idx="2">
                  <c:v>-665280000</c:v>
                </c:pt>
                <c:pt idx="3">
                  <c:v>-665280000</c:v>
                </c:pt>
                <c:pt idx="4">
                  <c:v>-371990000</c:v>
                </c:pt>
                <c:pt idx="5">
                  <c:v>-401540000</c:v>
                </c:pt>
                <c:pt idx="6">
                  <c:v>-401540000</c:v>
                </c:pt>
                <c:pt idx="7">
                  <c:v>-401540000</c:v>
                </c:pt>
                <c:pt idx="8">
                  <c:v>-436240000</c:v>
                </c:pt>
                <c:pt idx="9">
                  <c:v>-436240000</c:v>
                </c:pt>
                <c:pt idx="10">
                  <c:v>-436240000</c:v>
                </c:pt>
                <c:pt idx="11">
                  <c:v>-369140000</c:v>
                </c:pt>
                <c:pt idx="12">
                  <c:v>-369140000</c:v>
                </c:pt>
                <c:pt idx="13">
                  <c:v>-369140000</c:v>
                </c:pt>
                <c:pt idx="14">
                  <c:v>-369140000</c:v>
                </c:pt>
                <c:pt idx="15">
                  <c:v>-436440000</c:v>
                </c:pt>
                <c:pt idx="16">
                  <c:v>-436440000</c:v>
                </c:pt>
                <c:pt idx="17">
                  <c:v>-502340000</c:v>
                </c:pt>
                <c:pt idx="18">
                  <c:v>-436540000</c:v>
                </c:pt>
                <c:pt idx="19">
                  <c:v>-436540000</c:v>
                </c:pt>
                <c:pt idx="20">
                  <c:v>-472960000</c:v>
                </c:pt>
                <c:pt idx="21">
                  <c:v>-472960000</c:v>
                </c:pt>
                <c:pt idx="22">
                  <c:v>-472960000</c:v>
                </c:pt>
                <c:pt idx="23">
                  <c:v>-375840000</c:v>
                </c:pt>
                <c:pt idx="24">
                  <c:v>-375840000</c:v>
                </c:pt>
                <c:pt idx="25">
                  <c:v>-375840000</c:v>
                </c:pt>
                <c:pt idx="26">
                  <c:v>-375840000</c:v>
                </c:pt>
                <c:pt idx="27">
                  <c:v>-375840000</c:v>
                </c:pt>
                <c:pt idx="28">
                  <c:v>-375840000</c:v>
                </c:pt>
                <c:pt idx="29">
                  <c:v>-375840000</c:v>
                </c:pt>
                <c:pt idx="30">
                  <c:v>-375840000</c:v>
                </c:pt>
                <c:pt idx="31">
                  <c:v>-375840000</c:v>
                </c:pt>
                <c:pt idx="32">
                  <c:v>-375840000</c:v>
                </c:pt>
                <c:pt idx="33">
                  <c:v>-375840000</c:v>
                </c:pt>
                <c:pt idx="34">
                  <c:v>-375840000</c:v>
                </c:pt>
                <c:pt idx="35">
                  <c:v>-375840000</c:v>
                </c:pt>
                <c:pt idx="36">
                  <c:v>-414470000</c:v>
                </c:pt>
                <c:pt idx="37">
                  <c:v>-1057420000</c:v>
                </c:pt>
                <c:pt idx="38">
                  <c:v>-1266970000</c:v>
                </c:pt>
                <c:pt idx="39">
                  <c:v>-1228180000</c:v>
                </c:pt>
                <c:pt idx="40">
                  <c:v>-586380000</c:v>
                </c:pt>
                <c:pt idx="41">
                  <c:v>-375510000</c:v>
                </c:pt>
                <c:pt idx="42">
                  <c:v>-375510000</c:v>
                </c:pt>
                <c:pt idx="43">
                  <c:v>-375510000</c:v>
                </c:pt>
                <c:pt idx="44">
                  <c:v>-375510000</c:v>
                </c:pt>
                <c:pt idx="45">
                  <c:v>-375510000</c:v>
                </c:pt>
                <c:pt idx="46">
                  <c:v>-375510000</c:v>
                </c:pt>
                <c:pt idx="47">
                  <c:v>-375510000</c:v>
                </c:pt>
                <c:pt idx="48">
                  <c:v>-375640000</c:v>
                </c:pt>
                <c:pt idx="49">
                  <c:v>-375640000</c:v>
                </c:pt>
                <c:pt idx="50">
                  <c:v>-376030000</c:v>
                </c:pt>
                <c:pt idx="51">
                  <c:v>-375900000</c:v>
                </c:pt>
                <c:pt idx="52">
                  <c:v>-375900000</c:v>
                </c:pt>
                <c:pt idx="53">
                  <c:v>-375520000</c:v>
                </c:pt>
                <c:pt idx="54">
                  <c:v>-375520000</c:v>
                </c:pt>
                <c:pt idx="55">
                  <c:v>-375520000</c:v>
                </c:pt>
                <c:pt idx="56">
                  <c:v>-375520000</c:v>
                </c:pt>
                <c:pt idx="57">
                  <c:v>-375520000</c:v>
                </c:pt>
                <c:pt idx="58">
                  <c:v>-375520000</c:v>
                </c:pt>
                <c:pt idx="59">
                  <c:v>-375520000</c:v>
                </c:pt>
                <c:pt idx="60">
                  <c:v>-375520000</c:v>
                </c:pt>
                <c:pt idx="61">
                  <c:v>-375520000</c:v>
                </c:pt>
                <c:pt idx="62">
                  <c:v>-375580000</c:v>
                </c:pt>
                <c:pt idx="63">
                  <c:v>-375580000</c:v>
                </c:pt>
                <c:pt idx="64">
                  <c:v>-375580000</c:v>
                </c:pt>
                <c:pt idx="65">
                  <c:v>-387940000</c:v>
                </c:pt>
                <c:pt idx="66">
                  <c:v>-359430000</c:v>
                </c:pt>
                <c:pt idx="67">
                  <c:v>-359430000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E2-FE47-ACBD-53D70E7B85DE}"/>
            </c:ext>
          </c:extLst>
        </c:ser>
        <c:ser>
          <c:idx val="8"/>
          <c:order val="8"/>
          <c:tx>
            <c:strRef>
              <c:f>GDNN!$AG$158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GDNN!$W$159:$X$226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GDNN!$AG$159:$AG$226</c:f>
              <c:numCache>
                <c:formatCode>#,##0</c:formatCode>
                <c:ptCount val="68"/>
                <c:pt idx="0">
                  <c:v>-106438381520</c:v>
                </c:pt>
                <c:pt idx="1">
                  <c:v>-82066831520</c:v>
                </c:pt>
                <c:pt idx="2">
                  <c:v>-44829641520</c:v>
                </c:pt>
                <c:pt idx="3">
                  <c:v>-51284621520</c:v>
                </c:pt>
                <c:pt idx="4">
                  <c:v>-70737031520</c:v>
                </c:pt>
                <c:pt idx="5">
                  <c:v>-148506971520</c:v>
                </c:pt>
                <c:pt idx="6">
                  <c:v>-149430481520</c:v>
                </c:pt>
                <c:pt idx="7">
                  <c:v>-144658701520</c:v>
                </c:pt>
                <c:pt idx="8">
                  <c:v>-143147741520</c:v>
                </c:pt>
                <c:pt idx="9">
                  <c:v>-142592411520</c:v>
                </c:pt>
                <c:pt idx="10">
                  <c:v>-150353147600</c:v>
                </c:pt>
                <c:pt idx="11">
                  <c:v>-147097757600</c:v>
                </c:pt>
                <c:pt idx="12">
                  <c:v>-147538927600</c:v>
                </c:pt>
                <c:pt idx="13">
                  <c:v>-147867645746</c:v>
                </c:pt>
                <c:pt idx="14">
                  <c:v>-146397195746</c:v>
                </c:pt>
                <c:pt idx="15">
                  <c:v>-145111665746</c:v>
                </c:pt>
                <c:pt idx="16">
                  <c:v>-144994525746</c:v>
                </c:pt>
                <c:pt idx="17">
                  <c:v>-142630325746</c:v>
                </c:pt>
                <c:pt idx="18">
                  <c:v>-143238575746</c:v>
                </c:pt>
                <c:pt idx="19">
                  <c:v>-142052755746</c:v>
                </c:pt>
                <c:pt idx="20">
                  <c:v>-141711435746</c:v>
                </c:pt>
                <c:pt idx="21">
                  <c:v>-141363645746</c:v>
                </c:pt>
                <c:pt idx="22">
                  <c:v>-140970425746</c:v>
                </c:pt>
                <c:pt idx="23">
                  <c:v>-140884635746</c:v>
                </c:pt>
                <c:pt idx="24">
                  <c:v>-139019245746</c:v>
                </c:pt>
                <c:pt idx="25">
                  <c:v>-138245385746</c:v>
                </c:pt>
                <c:pt idx="26">
                  <c:v>-136084815746</c:v>
                </c:pt>
                <c:pt idx="27">
                  <c:v>-134265785746</c:v>
                </c:pt>
                <c:pt idx="28">
                  <c:v>-139358335746</c:v>
                </c:pt>
                <c:pt idx="29">
                  <c:v>-143311815746</c:v>
                </c:pt>
                <c:pt idx="30">
                  <c:v>-146270655746</c:v>
                </c:pt>
                <c:pt idx="31">
                  <c:v>-145784635746</c:v>
                </c:pt>
                <c:pt idx="32">
                  <c:v>-144623135746</c:v>
                </c:pt>
                <c:pt idx="33">
                  <c:v>-144599815746</c:v>
                </c:pt>
                <c:pt idx="34">
                  <c:v>-143955845746</c:v>
                </c:pt>
                <c:pt idx="35">
                  <c:v>-122412225746</c:v>
                </c:pt>
                <c:pt idx="36">
                  <c:v>-123201305746</c:v>
                </c:pt>
                <c:pt idx="37">
                  <c:v>-122132805746</c:v>
                </c:pt>
                <c:pt idx="38">
                  <c:v>-155109635746</c:v>
                </c:pt>
                <c:pt idx="39">
                  <c:v>-155146505746</c:v>
                </c:pt>
                <c:pt idx="40">
                  <c:v>-156652935746</c:v>
                </c:pt>
                <c:pt idx="41">
                  <c:v>-154623085746</c:v>
                </c:pt>
                <c:pt idx="42">
                  <c:v>-154501035746</c:v>
                </c:pt>
                <c:pt idx="43">
                  <c:v>-155696545746</c:v>
                </c:pt>
                <c:pt idx="44">
                  <c:v>-161199115746</c:v>
                </c:pt>
                <c:pt idx="45">
                  <c:v>-158435515746</c:v>
                </c:pt>
                <c:pt idx="46">
                  <c:v>-157556915746</c:v>
                </c:pt>
                <c:pt idx="47">
                  <c:v>-160130985746</c:v>
                </c:pt>
                <c:pt idx="48">
                  <c:v>-164656585746</c:v>
                </c:pt>
                <c:pt idx="49">
                  <c:v>-130260415746</c:v>
                </c:pt>
                <c:pt idx="50">
                  <c:v>-114524975746</c:v>
                </c:pt>
                <c:pt idx="51">
                  <c:v>-94789815746</c:v>
                </c:pt>
                <c:pt idx="52">
                  <c:v>-95064155746</c:v>
                </c:pt>
                <c:pt idx="53">
                  <c:v>-99955865746</c:v>
                </c:pt>
                <c:pt idx="54">
                  <c:v>-94561845746</c:v>
                </c:pt>
                <c:pt idx="55">
                  <c:v>-101769535746</c:v>
                </c:pt>
                <c:pt idx="56">
                  <c:v>-102988455746</c:v>
                </c:pt>
                <c:pt idx="57">
                  <c:v>-107768285746</c:v>
                </c:pt>
                <c:pt idx="58">
                  <c:v>-109132445746</c:v>
                </c:pt>
                <c:pt idx="59">
                  <c:v>-107278205746</c:v>
                </c:pt>
                <c:pt idx="60">
                  <c:v>-105511915746</c:v>
                </c:pt>
                <c:pt idx="61">
                  <c:v>-103650635746</c:v>
                </c:pt>
                <c:pt idx="62">
                  <c:v>-102669685746</c:v>
                </c:pt>
                <c:pt idx="63">
                  <c:v>-66816525746</c:v>
                </c:pt>
                <c:pt idx="64">
                  <c:v>-66815255746</c:v>
                </c:pt>
                <c:pt idx="65">
                  <c:v>-56988765746</c:v>
                </c:pt>
                <c:pt idx="66">
                  <c:v>-59453995746</c:v>
                </c:pt>
                <c:pt idx="67">
                  <c:v>-58779815746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E2-FE47-ACBD-53D70E7B85DE}"/>
            </c:ext>
          </c:extLst>
        </c:ser>
        <c:ser>
          <c:idx val="9"/>
          <c:order val="9"/>
          <c:tx>
            <c:strRef>
              <c:f>GDNN!$AH$158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GDNN!$W$159:$X$226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GDNN!$AH$159:$AH$226</c:f>
              <c:numCache>
                <c:formatCode>#,##0</c:formatCode>
                <c:ptCount val="68"/>
                <c:pt idx="0">
                  <c:v>-78625263834</c:v>
                </c:pt>
                <c:pt idx="1">
                  <c:v>-75684863834</c:v>
                </c:pt>
                <c:pt idx="2">
                  <c:v>-56764883834</c:v>
                </c:pt>
                <c:pt idx="3">
                  <c:v>-65156463834</c:v>
                </c:pt>
                <c:pt idx="4">
                  <c:v>-64176883834</c:v>
                </c:pt>
                <c:pt idx="5">
                  <c:v>-57883923834</c:v>
                </c:pt>
                <c:pt idx="6">
                  <c:v>-58501163834</c:v>
                </c:pt>
                <c:pt idx="7">
                  <c:v>-52516683834</c:v>
                </c:pt>
                <c:pt idx="8">
                  <c:v>-49149693834</c:v>
                </c:pt>
                <c:pt idx="9">
                  <c:v>-43666153834</c:v>
                </c:pt>
                <c:pt idx="10">
                  <c:v>-38948863834</c:v>
                </c:pt>
                <c:pt idx="11">
                  <c:v>-41108253834</c:v>
                </c:pt>
                <c:pt idx="12">
                  <c:v>-33659097953</c:v>
                </c:pt>
                <c:pt idx="13">
                  <c:v>-27840583969</c:v>
                </c:pt>
                <c:pt idx="14">
                  <c:v>-25599613969</c:v>
                </c:pt>
                <c:pt idx="15">
                  <c:v>-28479453969</c:v>
                </c:pt>
                <c:pt idx="16">
                  <c:v>-28924833969</c:v>
                </c:pt>
                <c:pt idx="17">
                  <c:v>-27112473969</c:v>
                </c:pt>
                <c:pt idx="18">
                  <c:v>-29335213969</c:v>
                </c:pt>
                <c:pt idx="19">
                  <c:v>-28060313969</c:v>
                </c:pt>
                <c:pt idx="20">
                  <c:v>-28365503969</c:v>
                </c:pt>
                <c:pt idx="21">
                  <c:v>-29789323969</c:v>
                </c:pt>
                <c:pt idx="22">
                  <c:v>-22218263969</c:v>
                </c:pt>
                <c:pt idx="23">
                  <c:v>-17008553969</c:v>
                </c:pt>
                <c:pt idx="24">
                  <c:v>-14421753969</c:v>
                </c:pt>
                <c:pt idx="25">
                  <c:v>-13741473969</c:v>
                </c:pt>
                <c:pt idx="26">
                  <c:v>-13004953969</c:v>
                </c:pt>
                <c:pt idx="27">
                  <c:v>-23871653969</c:v>
                </c:pt>
                <c:pt idx="28">
                  <c:v>-27147183969</c:v>
                </c:pt>
                <c:pt idx="29">
                  <c:v>-31061963969</c:v>
                </c:pt>
                <c:pt idx="30">
                  <c:v>-23252943969</c:v>
                </c:pt>
                <c:pt idx="31">
                  <c:v>-24900303969</c:v>
                </c:pt>
                <c:pt idx="32">
                  <c:v>-25979603969</c:v>
                </c:pt>
                <c:pt idx="33">
                  <c:v>-31107683969</c:v>
                </c:pt>
                <c:pt idx="34">
                  <c:v>-25509653969</c:v>
                </c:pt>
                <c:pt idx="35">
                  <c:v>-28875653969</c:v>
                </c:pt>
                <c:pt idx="36">
                  <c:v>-29577953969</c:v>
                </c:pt>
                <c:pt idx="37">
                  <c:v>-28688943969</c:v>
                </c:pt>
                <c:pt idx="38">
                  <c:v>-32606803969</c:v>
                </c:pt>
                <c:pt idx="39">
                  <c:v>-33309623969</c:v>
                </c:pt>
                <c:pt idx="40">
                  <c:v>-30783263969</c:v>
                </c:pt>
                <c:pt idx="41">
                  <c:v>-26288729349</c:v>
                </c:pt>
                <c:pt idx="42">
                  <c:v>-25544319349</c:v>
                </c:pt>
                <c:pt idx="43">
                  <c:v>-25722619349</c:v>
                </c:pt>
                <c:pt idx="44">
                  <c:v>-19303009349</c:v>
                </c:pt>
                <c:pt idx="45">
                  <c:v>-18940989349</c:v>
                </c:pt>
                <c:pt idx="46">
                  <c:v>-12144939349</c:v>
                </c:pt>
                <c:pt idx="47">
                  <c:v>-2193339349</c:v>
                </c:pt>
                <c:pt idx="48">
                  <c:v>-3074349349</c:v>
                </c:pt>
                <c:pt idx="49">
                  <c:v>-2376129349</c:v>
                </c:pt>
                <c:pt idx="50">
                  <c:v>-6896879349</c:v>
                </c:pt>
                <c:pt idx="51">
                  <c:v>-14284159349</c:v>
                </c:pt>
                <c:pt idx="52">
                  <c:v>-15864849349</c:v>
                </c:pt>
                <c:pt idx="53">
                  <c:v>-16043179349</c:v>
                </c:pt>
                <c:pt idx="54">
                  <c:v>-15152839349</c:v>
                </c:pt>
                <c:pt idx="55">
                  <c:v>-14239869349</c:v>
                </c:pt>
                <c:pt idx="56">
                  <c:v>-13501269349</c:v>
                </c:pt>
                <c:pt idx="57">
                  <c:v>-12233819349</c:v>
                </c:pt>
                <c:pt idx="58">
                  <c:v>-10860559349</c:v>
                </c:pt>
                <c:pt idx="59">
                  <c:v>-10314689349</c:v>
                </c:pt>
                <c:pt idx="60">
                  <c:v>-12201519349</c:v>
                </c:pt>
                <c:pt idx="61">
                  <c:v>-11123879349</c:v>
                </c:pt>
                <c:pt idx="62">
                  <c:v>-10794109349</c:v>
                </c:pt>
                <c:pt idx="63">
                  <c:v>-10569679349</c:v>
                </c:pt>
                <c:pt idx="64">
                  <c:v>-12303769349</c:v>
                </c:pt>
                <c:pt idx="65">
                  <c:v>-11432939349</c:v>
                </c:pt>
                <c:pt idx="66">
                  <c:v>-11393469349</c:v>
                </c:pt>
                <c:pt idx="67">
                  <c:v>-10981479349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E2-FE47-ACBD-53D70E7B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56895"/>
        <c:axId val="491131311"/>
      </c:lineChart>
      <c:catAx>
        <c:axId val="557568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91131311"/>
        <c:crosses val="autoZero"/>
        <c:auto val="1"/>
        <c:lblAlgn val="ctr"/>
        <c:lblOffset val="100"/>
        <c:noMultiLvlLbl val="0"/>
      </c:catAx>
      <c:valAx>
        <c:axId val="491131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57568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GDNN!$AL$158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GDNN!$AJ$159:$AK$226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</c:v>
                  </c:pt>
                  <c:pt idx="9">
                    <c:v>16/05/2024</c:v>
                  </c:pt>
                  <c:pt idx="10">
                    <c:v>0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</c:v>
                  </c:pt>
                  <c:pt idx="15">
                    <c:v>08/05/2024</c:v>
                  </c:pt>
                  <c:pt idx="16">
                    <c:v>0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0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GDNN!$AL$159:$AL$226</c:f>
              <c:numCache>
                <c:formatCode>#,##0</c:formatCode>
                <c:ptCount val="68"/>
                <c:pt idx="0">
                  <c:v>-76401654338</c:v>
                </c:pt>
                <c:pt idx="1">
                  <c:v>-75031061949</c:v>
                </c:pt>
                <c:pt idx="2">
                  <c:v>-74786668932</c:v>
                </c:pt>
                <c:pt idx="3">
                  <c:v>-74788921928</c:v>
                </c:pt>
                <c:pt idx="4">
                  <c:v>-74340561481</c:v>
                </c:pt>
                <c:pt idx="5">
                  <c:v>-73158084948</c:v>
                </c:pt>
                <c:pt idx="6">
                  <c:v>-70258371593</c:v>
                </c:pt>
                <c:pt idx="7">
                  <c:v>-70270244552</c:v>
                </c:pt>
                <c:pt idx="8">
                  <c:v>-69758830193</c:v>
                </c:pt>
                <c:pt idx="9">
                  <c:v>-69758830193</c:v>
                </c:pt>
                <c:pt idx="10">
                  <c:v>-68836194769</c:v>
                </c:pt>
                <c:pt idx="11">
                  <c:v>-68836194769</c:v>
                </c:pt>
                <c:pt idx="12">
                  <c:v>-46129173874</c:v>
                </c:pt>
                <c:pt idx="13">
                  <c:v>-32621142181</c:v>
                </c:pt>
                <c:pt idx="14">
                  <c:v>-32450720529</c:v>
                </c:pt>
                <c:pt idx="15">
                  <c:v>-32450720529</c:v>
                </c:pt>
                <c:pt idx="16">
                  <c:v>-34273343164</c:v>
                </c:pt>
                <c:pt idx="17">
                  <c:v>-34273343164</c:v>
                </c:pt>
                <c:pt idx="18">
                  <c:v>-34269628979</c:v>
                </c:pt>
                <c:pt idx="19">
                  <c:v>650627512</c:v>
                </c:pt>
                <c:pt idx="20">
                  <c:v>578671011</c:v>
                </c:pt>
                <c:pt idx="21">
                  <c:v>578671011</c:v>
                </c:pt>
                <c:pt idx="22">
                  <c:v>-1636199744</c:v>
                </c:pt>
                <c:pt idx="23">
                  <c:v>-1453796422</c:v>
                </c:pt>
                <c:pt idx="24">
                  <c:v>-2361229243</c:v>
                </c:pt>
                <c:pt idx="25">
                  <c:v>-12112055495</c:v>
                </c:pt>
                <c:pt idx="26">
                  <c:v>-13305499524</c:v>
                </c:pt>
                <c:pt idx="27">
                  <c:v>-14472449992</c:v>
                </c:pt>
                <c:pt idx="28">
                  <c:v>-20590695791</c:v>
                </c:pt>
                <c:pt idx="29">
                  <c:v>-1793899709</c:v>
                </c:pt>
                <c:pt idx="30">
                  <c:v>17679117212</c:v>
                </c:pt>
                <c:pt idx="31">
                  <c:v>2110306925</c:v>
                </c:pt>
                <c:pt idx="32">
                  <c:v>17676971521</c:v>
                </c:pt>
                <c:pt idx="33">
                  <c:v>36321484941</c:v>
                </c:pt>
                <c:pt idx="34">
                  <c:v>50600968308</c:v>
                </c:pt>
                <c:pt idx="35">
                  <c:v>45571539315</c:v>
                </c:pt>
                <c:pt idx="36">
                  <c:v>67884391280</c:v>
                </c:pt>
                <c:pt idx="37">
                  <c:v>95210501324</c:v>
                </c:pt>
                <c:pt idx="38">
                  <c:v>109556681236</c:v>
                </c:pt>
                <c:pt idx="39">
                  <c:v>128050115098</c:v>
                </c:pt>
                <c:pt idx="40">
                  <c:v>117694486453</c:v>
                </c:pt>
                <c:pt idx="41">
                  <c:v>126366457422</c:v>
                </c:pt>
                <c:pt idx="42">
                  <c:v>128391983399</c:v>
                </c:pt>
                <c:pt idx="43">
                  <c:v>121873430733</c:v>
                </c:pt>
                <c:pt idx="44">
                  <c:v>125442336027</c:v>
                </c:pt>
                <c:pt idx="45">
                  <c:v>117959574942</c:v>
                </c:pt>
                <c:pt idx="46">
                  <c:v>110389722423</c:v>
                </c:pt>
                <c:pt idx="47">
                  <c:v>112381371526</c:v>
                </c:pt>
                <c:pt idx="48">
                  <c:v>119858632385</c:v>
                </c:pt>
                <c:pt idx="49">
                  <c:v>137893624496</c:v>
                </c:pt>
                <c:pt idx="50">
                  <c:v>156488520121</c:v>
                </c:pt>
                <c:pt idx="51">
                  <c:v>184591278587</c:v>
                </c:pt>
                <c:pt idx="52">
                  <c:v>194087032816</c:v>
                </c:pt>
                <c:pt idx="53">
                  <c:v>203403872803</c:v>
                </c:pt>
                <c:pt idx="54">
                  <c:v>203398107326</c:v>
                </c:pt>
                <c:pt idx="55">
                  <c:v>203472158862</c:v>
                </c:pt>
                <c:pt idx="56">
                  <c:v>203511396645</c:v>
                </c:pt>
                <c:pt idx="57">
                  <c:v>203472366165</c:v>
                </c:pt>
                <c:pt idx="58">
                  <c:v>207220936971</c:v>
                </c:pt>
                <c:pt idx="59">
                  <c:v>208319701263</c:v>
                </c:pt>
                <c:pt idx="60">
                  <c:v>208309806392</c:v>
                </c:pt>
                <c:pt idx="61">
                  <c:v>206300011494</c:v>
                </c:pt>
                <c:pt idx="62">
                  <c:v>208469826201</c:v>
                </c:pt>
                <c:pt idx="63">
                  <c:v>209543957320</c:v>
                </c:pt>
                <c:pt idx="64">
                  <c:v>209227134024</c:v>
                </c:pt>
                <c:pt idx="65">
                  <c:v>211169295026</c:v>
                </c:pt>
                <c:pt idx="66">
                  <c:v>211169295026</c:v>
                </c:pt>
                <c:pt idx="67">
                  <c:v>211171250423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8-714C-97E3-62C03CFAA2A5}"/>
            </c:ext>
          </c:extLst>
        </c:ser>
        <c:ser>
          <c:idx val="1"/>
          <c:order val="1"/>
          <c:tx>
            <c:strRef>
              <c:f>GDNN!$AM$158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GDNN!$AJ$159:$AK$226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</c:v>
                  </c:pt>
                  <c:pt idx="9">
                    <c:v>16/05/2024</c:v>
                  </c:pt>
                  <c:pt idx="10">
                    <c:v>0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</c:v>
                  </c:pt>
                  <c:pt idx="15">
                    <c:v>08/05/2024</c:v>
                  </c:pt>
                  <c:pt idx="16">
                    <c:v>0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0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GDNN!$AM$159:$AM$226</c:f>
              <c:numCache>
                <c:formatCode>#,##0</c:formatCode>
                <c:ptCount val="68"/>
                <c:pt idx="0">
                  <c:v>202078848008</c:v>
                </c:pt>
                <c:pt idx="1">
                  <c:v>205170828008</c:v>
                </c:pt>
                <c:pt idx="2">
                  <c:v>205794648008</c:v>
                </c:pt>
                <c:pt idx="3">
                  <c:v>241669418008</c:v>
                </c:pt>
                <c:pt idx="4">
                  <c:v>238117988008</c:v>
                </c:pt>
                <c:pt idx="5">
                  <c:v>227564158008</c:v>
                </c:pt>
                <c:pt idx="6">
                  <c:v>221287338008</c:v>
                </c:pt>
                <c:pt idx="7">
                  <c:v>243260568008</c:v>
                </c:pt>
                <c:pt idx="8">
                  <c:v>244531288008</c:v>
                </c:pt>
                <c:pt idx="9">
                  <c:v>274884968008</c:v>
                </c:pt>
                <c:pt idx="10">
                  <c:v>286511638008</c:v>
                </c:pt>
                <c:pt idx="11">
                  <c:v>277796848008</c:v>
                </c:pt>
                <c:pt idx="12">
                  <c:v>280208098008</c:v>
                </c:pt>
                <c:pt idx="13">
                  <c:v>277916128289</c:v>
                </c:pt>
                <c:pt idx="14">
                  <c:v>266427028289</c:v>
                </c:pt>
                <c:pt idx="15">
                  <c:v>250411168289</c:v>
                </c:pt>
                <c:pt idx="16">
                  <c:v>249386698289</c:v>
                </c:pt>
                <c:pt idx="17">
                  <c:v>236095318289</c:v>
                </c:pt>
                <c:pt idx="18">
                  <c:v>234804338289</c:v>
                </c:pt>
                <c:pt idx="19">
                  <c:v>233344988289</c:v>
                </c:pt>
                <c:pt idx="20">
                  <c:v>234246278289</c:v>
                </c:pt>
                <c:pt idx="21">
                  <c:v>228741998289</c:v>
                </c:pt>
                <c:pt idx="22">
                  <c:v>224615008289</c:v>
                </c:pt>
                <c:pt idx="23">
                  <c:v>238249258289</c:v>
                </c:pt>
                <c:pt idx="24">
                  <c:v>234262848289</c:v>
                </c:pt>
                <c:pt idx="25">
                  <c:v>235538088289</c:v>
                </c:pt>
                <c:pt idx="26">
                  <c:v>236757858289</c:v>
                </c:pt>
                <c:pt idx="27">
                  <c:v>239091338289</c:v>
                </c:pt>
                <c:pt idx="28">
                  <c:v>242586008289</c:v>
                </c:pt>
                <c:pt idx="29">
                  <c:v>242704828289</c:v>
                </c:pt>
                <c:pt idx="30">
                  <c:v>241272798289</c:v>
                </c:pt>
                <c:pt idx="31">
                  <c:v>248051528289</c:v>
                </c:pt>
                <c:pt idx="32">
                  <c:v>249309363129</c:v>
                </c:pt>
                <c:pt idx="33">
                  <c:v>248493533129</c:v>
                </c:pt>
                <c:pt idx="34">
                  <c:v>246872563129</c:v>
                </c:pt>
                <c:pt idx="35">
                  <c:v>228113703129</c:v>
                </c:pt>
                <c:pt idx="36">
                  <c:v>227346703129</c:v>
                </c:pt>
                <c:pt idx="37">
                  <c:v>230493513129</c:v>
                </c:pt>
                <c:pt idx="38">
                  <c:v>231301623129</c:v>
                </c:pt>
                <c:pt idx="39">
                  <c:v>232727903129</c:v>
                </c:pt>
                <c:pt idx="40">
                  <c:v>232501523129</c:v>
                </c:pt>
                <c:pt idx="41">
                  <c:v>234999223106</c:v>
                </c:pt>
                <c:pt idx="42">
                  <c:v>221533033106</c:v>
                </c:pt>
                <c:pt idx="43">
                  <c:v>224561463106</c:v>
                </c:pt>
                <c:pt idx="44">
                  <c:v>228684163106</c:v>
                </c:pt>
                <c:pt idx="45">
                  <c:v>227396253106</c:v>
                </c:pt>
                <c:pt idx="46">
                  <c:v>204295003106</c:v>
                </c:pt>
                <c:pt idx="47">
                  <c:v>200199683106</c:v>
                </c:pt>
                <c:pt idx="48">
                  <c:v>126675983106</c:v>
                </c:pt>
                <c:pt idx="49">
                  <c:v>125003753106</c:v>
                </c:pt>
                <c:pt idx="50">
                  <c:v>125777843106</c:v>
                </c:pt>
                <c:pt idx="51">
                  <c:v>130045983106</c:v>
                </c:pt>
                <c:pt idx="52">
                  <c:v>111582313106</c:v>
                </c:pt>
                <c:pt idx="53">
                  <c:v>98887713106</c:v>
                </c:pt>
                <c:pt idx="54">
                  <c:v>107548643106</c:v>
                </c:pt>
                <c:pt idx="55">
                  <c:v>107977373106</c:v>
                </c:pt>
                <c:pt idx="56">
                  <c:v>71468173106</c:v>
                </c:pt>
                <c:pt idx="57">
                  <c:v>67023413106</c:v>
                </c:pt>
                <c:pt idx="58">
                  <c:v>66104173106</c:v>
                </c:pt>
                <c:pt idx="59">
                  <c:v>73420123106</c:v>
                </c:pt>
                <c:pt idx="60">
                  <c:v>75043873106</c:v>
                </c:pt>
                <c:pt idx="61">
                  <c:v>74890663106</c:v>
                </c:pt>
                <c:pt idx="62">
                  <c:v>65174403106</c:v>
                </c:pt>
                <c:pt idx="63">
                  <c:v>67147863106</c:v>
                </c:pt>
                <c:pt idx="64">
                  <c:v>66597503106</c:v>
                </c:pt>
                <c:pt idx="65">
                  <c:v>69785473106</c:v>
                </c:pt>
                <c:pt idx="66">
                  <c:v>80075913106</c:v>
                </c:pt>
                <c:pt idx="67">
                  <c:v>84711013106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58-714C-97E3-62C03CFAA2A5}"/>
            </c:ext>
          </c:extLst>
        </c:ser>
        <c:ser>
          <c:idx val="2"/>
          <c:order val="2"/>
          <c:tx>
            <c:strRef>
              <c:f>GDNN!$AN$158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GDNN!$AJ$159:$AK$226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</c:v>
                  </c:pt>
                  <c:pt idx="9">
                    <c:v>16/05/2024</c:v>
                  </c:pt>
                  <c:pt idx="10">
                    <c:v>0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</c:v>
                  </c:pt>
                  <c:pt idx="15">
                    <c:v>08/05/2024</c:v>
                  </c:pt>
                  <c:pt idx="16">
                    <c:v>0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0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GDNN!$AN$159:$AN$226</c:f>
              <c:numCache>
                <c:formatCode>#,##0</c:formatCode>
                <c:ptCount val="68"/>
                <c:pt idx="0">
                  <c:v>-1140995343671</c:v>
                </c:pt>
                <c:pt idx="1">
                  <c:v>-1138357793671</c:v>
                </c:pt>
                <c:pt idx="2">
                  <c:v>-1122472163671</c:v>
                </c:pt>
                <c:pt idx="3">
                  <c:v>-1102606363671</c:v>
                </c:pt>
                <c:pt idx="4">
                  <c:v>-1095606453671</c:v>
                </c:pt>
                <c:pt idx="5">
                  <c:v>-1087598313671</c:v>
                </c:pt>
                <c:pt idx="6">
                  <c:v>-1082072153671</c:v>
                </c:pt>
                <c:pt idx="7">
                  <c:v>-1067755423671</c:v>
                </c:pt>
                <c:pt idx="8">
                  <c:v>-1060692783671</c:v>
                </c:pt>
                <c:pt idx="9">
                  <c:v>-1031452823671</c:v>
                </c:pt>
                <c:pt idx="10">
                  <c:v>-926818178446</c:v>
                </c:pt>
                <c:pt idx="11">
                  <c:v>-915084098446</c:v>
                </c:pt>
                <c:pt idx="12">
                  <c:v>-915863768446</c:v>
                </c:pt>
                <c:pt idx="13">
                  <c:v>-917719928446</c:v>
                </c:pt>
                <c:pt idx="14">
                  <c:v>-909993768446</c:v>
                </c:pt>
                <c:pt idx="15">
                  <c:v>-913001928446</c:v>
                </c:pt>
                <c:pt idx="16">
                  <c:v>-840941188446</c:v>
                </c:pt>
                <c:pt idx="17">
                  <c:v>-836721078446</c:v>
                </c:pt>
                <c:pt idx="18">
                  <c:v>-839896768446</c:v>
                </c:pt>
                <c:pt idx="19">
                  <c:v>-844094088446</c:v>
                </c:pt>
                <c:pt idx="20">
                  <c:v>-829193828446</c:v>
                </c:pt>
                <c:pt idx="21">
                  <c:v>-824177288446</c:v>
                </c:pt>
                <c:pt idx="22">
                  <c:v>-842384998446</c:v>
                </c:pt>
                <c:pt idx="23">
                  <c:v>-870819868446</c:v>
                </c:pt>
                <c:pt idx="24">
                  <c:v>-881081748446</c:v>
                </c:pt>
                <c:pt idx="25">
                  <c:v>-883480698446</c:v>
                </c:pt>
                <c:pt idx="26">
                  <c:v>-904358418446</c:v>
                </c:pt>
                <c:pt idx="27">
                  <c:v>-897192388446</c:v>
                </c:pt>
                <c:pt idx="28">
                  <c:v>-899726178446</c:v>
                </c:pt>
                <c:pt idx="29">
                  <c:v>-845589708446</c:v>
                </c:pt>
                <c:pt idx="30">
                  <c:v>-837517148446</c:v>
                </c:pt>
                <c:pt idx="31">
                  <c:v>-835284108446</c:v>
                </c:pt>
                <c:pt idx="32">
                  <c:v>-772291708446</c:v>
                </c:pt>
                <c:pt idx="33">
                  <c:v>-750871468446</c:v>
                </c:pt>
                <c:pt idx="34">
                  <c:v>-753931388446</c:v>
                </c:pt>
                <c:pt idx="35">
                  <c:v>-642487998446</c:v>
                </c:pt>
                <c:pt idx="36">
                  <c:v>-595595468446</c:v>
                </c:pt>
                <c:pt idx="37">
                  <c:v>-581107528446</c:v>
                </c:pt>
                <c:pt idx="38">
                  <c:v>-630355018446</c:v>
                </c:pt>
                <c:pt idx="39">
                  <c:v>-655345218446</c:v>
                </c:pt>
                <c:pt idx="40">
                  <c:v>-601471108446</c:v>
                </c:pt>
                <c:pt idx="41">
                  <c:v>-590967385676</c:v>
                </c:pt>
                <c:pt idx="42">
                  <c:v>-580804445676</c:v>
                </c:pt>
                <c:pt idx="43">
                  <c:v>-590699675676</c:v>
                </c:pt>
                <c:pt idx="44">
                  <c:v>-535522925676</c:v>
                </c:pt>
                <c:pt idx="45">
                  <c:v>-465894365676</c:v>
                </c:pt>
                <c:pt idx="46">
                  <c:v>-379939045676</c:v>
                </c:pt>
                <c:pt idx="47">
                  <c:v>-375344215676</c:v>
                </c:pt>
                <c:pt idx="48">
                  <c:v>-300527335676</c:v>
                </c:pt>
                <c:pt idx="49">
                  <c:v>-247208225676</c:v>
                </c:pt>
                <c:pt idx="50">
                  <c:v>-243918075676</c:v>
                </c:pt>
                <c:pt idx="51">
                  <c:v>-315008035676</c:v>
                </c:pt>
                <c:pt idx="52">
                  <c:v>-311065465676</c:v>
                </c:pt>
                <c:pt idx="53">
                  <c:v>-305644615676</c:v>
                </c:pt>
                <c:pt idx="54">
                  <c:v>-264591365676</c:v>
                </c:pt>
                <c:pt idx="55">
                  <c:v>-270753045676</c:v>
                </c:pt>
                <c:pt idx="56">
                  <c:v>-267188865676</c:v>
                </c:pt>
                <c:pt idx="57">
                  <c:v>-271695775676</c:v>
                </c:pt>
                <c:pt idx="58">
                  <c:v>-233952835676</c:v>
                </c:pt>
                <c:pt idx="59">
                  <c:v>-145378605676</c:v>
                </c:pt>
                <c:pt idx="60">
                  <c:v>-143151985676</c:v>
                </c:pt>
                <c:pt idx="61">
                  <c:v>-127921785676</c:v>
                </c:pt>
                <c:pt idx="62">
                  <c:v>-166052435676</c:v>
                </c:pt>
                <c:pt idx="63">
                  <c:v>-101959945676</c:v>
                </c:pt>
                <c:pt idx="64">
                  <c:v>-66455035676</c:v>
                </c:pt>
                <c:pt idx="65">
                  <c:v>-43272115676</c:v>
                </c:pt>
                <c:pt idx="66">
                  <c:v>-69736615676</c:v>
                </c:pt>
                <c:pt idx="67">
                  <c:v>-71899175676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58-714C-97E3-62C03CFAA2A5}"/>
            </c:ext>
          </c:extLst>
        </c:ser>
        <c:ser>
          <c:idx val="3"/>
          <c:order val="3"/>
          <c:tx>
            <c:strRef>
              <c:f>GDNN!$AO$158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GDNN!$AJ$159:$AK$226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</c:v>
                  </c:pt>
                  <c:pt idx="9">
                    <c:v>16/05/2024</c:v>
                  </c:pt>
                  <c:pt idx="10">
                    <c:v>0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</c:v>
                  </c:pt>
                  <c:pt idx="15">
                    <c:v>08/05/2024</c:v>
                  </c:pt>
                  <c:pt idx="16">
                    <c:v>0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0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GDNN!$AO$159:$AO$226</c:f>
              <c:numCache>
                <c:formatCode>#,##0</c:formatCode>
                <c:ptCount val="68"/>
                <c:pt idx="0">
                  <c:v>-50495384704</c:v>
                </c:pt>
                <c:pt idx="1">
                  <c:v>-48070845864</c:v>
                </c:pt>
                <c:pt idx="2">
                  <c:v>-51783521909</c:v>
                </c:pt>
                <c:pt idx="3">
                  <c:v>-50659295222</c:v>
                </c:pt>
                <c:pt idx="4">
                  <c:v>-24866242978</c:v>
                </c:pt>
                <c:pt idx="5">
                  <c:v>-25916512604</c:v>
                </c:pt>
                <c:pt idx="6">
                  <c:v>-33809275806</c:v>
                </c:pt>
                <c:pt idx="7">
                  <c:v>-39766787319</c:v>
                </c:pt>
                <c:pt idx="8">
                  <c:v>-33920168751</c:v>
                </c:pt>
                <c:pt idx="9">
                  <c:v>-27306064998</c:v>
                </c:pt>
                <c:pt idx="10">
                  <c:v>-48666809931</c:v>
                </c:pt>
                <c:pt idx="11">
                  <c:v>-44248885843</c:v>
                </c:pt>
                <c:pt idx="12">
                  <c:v>-20503443235</c:v>
                </c:pt>
                <c:pt idx="13">
                  <c:v>39422421481</c:v>
                </c:pt>
                <c:pt idx="14">
                  <c:v>27610664148</c:v>
                </c:pt>
                <c:pt idx="15">
                  <c:v>27064118995</c:v>
                </c:pt>
                <c:pt idx="16">
                  <c:v>26576113131</c:v>
                </c:pt>
                <c:pt idx="17">
                  <c:v>10523263040</c:v>
                </c:pt>
                <c:pt idx="18">
                  <c:v>920003546</c:v>
                </c:pt>
                <c:pt idx="19">
                  <c:v>1602898492</c:v>
                </c:pt>
                <c:pt idx="20">
                  <c:v>4480029142</c:v>
                </c:pt>
                <c:pt idx="21">
                  <c:v>-90693820361</c:v>
                </c:pt>
                <c:pt idx="22">
                  <c:v>-169881351557</c:v>
                </c:pt>
                <c:pt idx="23">
                  <c:v>-249799111117</c:v>
                </c:pt>
                <c:pt idx="24">
                  <c:v>-278166862392</c:v>
                </c:pt>
                <c:pt idx="25">
                  <c:v>-309235174994</c:v>
                </c:pt>
                <c:pt idx="26">
                  <c:v>-331354901614</c:v>
                </c:pt>
                <c:pt idx="27">
                  <c:v>-323251275440</c:v>
                </c:pt>
                <c:pt idx="28">
                  <c:v>-305174416526</c:v>
                </c:pt>
                <c:pt idx="29">
                  <c:v>-278458478308</c:v>
                </c:pt>
                <c:pt idx="30">
                  <c:v>-265573895827</c:v>
                </c:pt>
                <c:pt idx="31">
                  <c:v>-329784680788</c:v>
                </c:pt>
                <c:pt idx="32">
                  <c:v>-335072320447</c:v>
                </c:pt>
                <c:pt idx="33">
                  <c:v>-350513330191</c:v>
                </c:pt>
                <c:pt idx="34">
                  <c:v>-414757498926</c:v>
                </c:pt>
                <c:pt idx="35">
                  <c:v>-402341201464</c:v>
                </c:pt>
                <c:pt idx="36">
                  <c:v>-406127148937</c:v>
                </c:pt>
                <c:pt idx="37">
                  <c:v>-402187451266</c:v>
                </c:pt>
                <c:pt idx="38">
                  <c:v>-564743745693</c:v>
                </c:pt>
                <c:pt idx="39">
                  <c:v>-635191693352</c:v>
                </c:pt>
                <c:pt idx="40">
                  <c:v>-686471960418</c:v>
                </c:pt>
                <c:pt idx="41">
                  <c:v>-686953722226</c:v>
                </c:pt>
                <c:pt idx="42">
                  <c:v>-686767112936</c:v>
                </c:pt>
                <c:pt idx="43">
                  <c:v>-666296995775</c:v>
                </c:pt>
                <c:pt idx="44">
                  <c:v>-699216766077</c:v>
                </c:pt>
                <c:pt idx="45">
                  <c:v>-688058173075</c:v>
                </c:pt>
                <c:pt idx="46">
                  <c:v>-702685961412</c:v>
                </c:pt>
                <c:pt idx="47">
                  <c:v>-700307689172</c:v>
                </c:pt>
                <c:pt idx="48">
                  <c:v>-682414744958</c:v>
                </c:pt>
                <c:pt idx="49">
                  <c:v>-683225972193</c:v>
                </c:pt>
                <c:pt idx="50">
                  <c:v>-702502963893</c:v>
                </c:pt>
                <c:pt idx="51">
                  <c:v>-756953940996</c:v>
                </c:pt>
                <c:pt idx="52">
                  <c:v>-737253695232</c:v>
                </c:pt>
                <c:pt idx="53">
                  <c:v>-719600331045</c:v>
                </c:pt>
                <c:pt idx="54">
                  <c:v>-621583944396</c:v>
                </c:pt>
                <c:pt idx="55">
                  <c:v>-624986361119</c:v>
                </c:pt>
                <c:pt idx="56">
                  <c:v>-626985309455</c:v>
                </c:pt>
                <c:pt idx="57">
                  <c:v>-588637573554</c:v>
                </c:pt>
                <c:pt idx="58">
                  <c:v>-589415864642</c:v>
                </c:pt>
                <c:pt idx="59">
                  <c:v>-552250239968</c:v>
                </c:pt>
                <c:pt idx="60">
                  <c:v>-514189382914</c:v>
                </c:pt>
                <c:pt idx="61">
                  <c:v>-466428566242</c:v>
                </c:pt>
                <c:pt idx="62">
                  <c:v>-464423364603</c:v>
                </c:pt>
                <c:pt idx="63">
                  <c:v>-420983221305</c:v>
                </c:pt>
                <c:pt idx="64">
                  <c:v>-418698457232</c:v>
                </c:pt>
                <c:pt idx="65">
                  <c:v>-375829670608</c:v>
                </c:pt>
                <c:pt idx="66">
                  <c:v>-372892373453</c:v>
                </c:pt>
                <c:pt idx="67">
                  <c:v>-353128502462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58-714C-97E3-62C03CFAA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4623"/>
        <c:axId val="131622431"/>
      </c:lineChart>
      <c:catAx>
        <c:axId val="131274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622431"/>
        <c:crosses val="autoZero"/>
        <c:auto val="1"/>
        <c:lblAlgn val="ctr"/>
        <c:lblOffset val="100"/>
        <c:noMultiLvlLbl val="0"/>
      </c:catAx>
      <c:valAx>
        <c:axId val="13162243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274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Hoá Chất, Phân Bón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GDNN!$BA$158</c:f>
              <c:strCache>
                <c:ptCount val="1"/>
                <c:pt idx="0">
                  <c:v>CSV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GDNN!$AX$159:$AY$225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GDNN!$BA$159:$BA$225</c:f>
              <c:numCache>
                <c:formatCode>#,##0</c:formatCode>
                <c:ptCount val="67"/>
                <c:pt idx="0">
                  <c:v>-947719225</c:v>
                </c:pt>
                <c:pt idx="1">
                  <c:v>19861410775</c:v>
                </c:pt>
                <c:pt idx="2">
                  <c:v>20453780775</c:v>
                </c:pt>
                <c:pt idx="3">
                  <c:v>20993010775</c:v>
                </c:pt>
                <c:pt idx="4">
                  <c:v>-5825909225</c:v>
                </c:pt>
                <c:pt idx="5">
                  <c:v>-5776129225</c:v>
                </c:pt>
                <c:pt idx="6">
                  <c:v>-3163149225</c:v>
                </c:pt>
                <c:pt idx="7">
                  <c:v>-8650409225</c:v>
                </c:pt>
                <c:pt idx="8">
                  <c:v>-5756339225</c:v>
                </c:pt>
                <c:pt idx="9">
                  <c:v>-3473409225</c:v>
                </c:pt>
                <c:pt idx="10">
                  <c:v>-1685829225</c:v>
                </c:pt>
                <c:pt idx="11">
                  <c:v>-4542139225</c:v>
                </c:pt>
                <c:pt idx="12">
                  <c:v>-5851189225</c:v>
                </c:pt>
                <c:pt idx="13">
                  <c:v>-1690379225</c:v>
                </c:pt>
                <c:pt idx="14">
                  <c:v>-826899225</c:v>
                </c:pt>
                <c:pt idx="15">
                  <c:v>828030775</c:v>
                </c:pt>
                <c:pt idx="16">
                  <c:v>-1580459225</c:v>
                </c:pt>
                <c:pt idx="17">
                  <c:v>-1245439225</c:v>
                </c:pt>
                <c:pt idx="18">
                  <c:v>49080775</c:v>
                </c:pt>
                <c:pt idx="19">
                  <c:v>-1088989225</c:v>
                </c:pt>
                <c:pt idx="20">
                  <c:v>3734280775</c:v>
                </c:pt>
                <c:pt idx="21">
                  <c:v>7532660775</c:v>
                </c:pt>
                <c:pt idx="22">
                  <c:v>11674630775</c:v>
                </c:pt>
                <c:pt idx="23">
                  <c:v>7933890775</c:v>
                </c:pt>
                <c:pt idx="24">
                  <c:v>13810250775</c:v>
                </c:pt>
                <c:pt idx="25">
                  <c:v>10458890775</c:v>
                </c:pt>
                <c:pt idx="26">
                  <c:v>8859480775</c:v>
                </c:pt>
                <c:pt idx="27">
                  <c:v>11672230775</c:v>
                </c:pt>
                <c:pt idx="28">
                  <c:v>7582300775</c:v>
                </c:pt>
                <c:pt idx="29">
                  <c:v>18233180775</c:v>
                </c:pt>
                <c:pt idx="30">
                  <c:v>20650430775</c:v>
                </c:pt>
                <c:pt idx="31">
                  <c:v>20365320775</c:v>
                </c:pt>
                <c:pt idx="32">
                  <c:v>29370705491</c:v>
                </c:pt>
                <c:pt idx="33">
                  <c:v>40907295491</c:v>
                </c:pt>
                <c:pt idx="34">
                  <c:v>38674765491</c:v>
                </c:pt>
                <c:pt idx="35">
                  <c:v>46890955491</c:v>
                </c:pt>
                <c:pt idx="36">
                  <c:v>30698895491</c:v>
                </c:pt>
                <c:pt idx="37">
                  <c:v>40988705491</c:v>
                </c:pt>
                <c:pt idx="38">
                  <c:v>38615735491</c:v>
                </c:pt>
                <c:pt idx="39">
                  <c:v>34806525491</c:v>
                </c:pt>
                <c:pt idx="40">
                  <c:v>11239145491</c:v>
                </c:pt>
                <c:pt idx="41">
                  <c:v>10439275491</c:v>
                </c:pt>
                <c:pt idx="42">
                  <c:v>10044285491</c:v>
                </c:pt>
                <c:pt idx="43">
                  <c:v>9987735491</c:v>
                </c:pt>
                <c:pt idx="44">
                  <c:v>10241655491</c:v>
                </c:pt>
                <c:pt idx="45">
                  <c:v>10824755491</c:v>
                </c:pt>
                <c:pt idx="46">
                  <c:v>7483275491</c:v>
                </c:pt>
                <c:pt idx="47">
                  <c:v>12847605491</c:v>
                </c:pt>
                <c:pt idx="48">
                  <c:v>12783195491</c:v>
                </c:pt>
                <c:pt idx="49">
                  <c:v>18639605491</c:v>
                </c:pt>
                <c:pt idx="50">
                  <c:v>22403195491</c:v>
                </c:pt>
                <c:pt idx="51">
                  <c:v>38989045491</c:v>
                </c:pt>
                <c:pt idx="52">
                  <c:v>36856595491</c:v>
                </c:pt>
                <c:pt idx="53">
                  <c:v>37655755491</c:v>
                </c:pt>
                <c:pt idx="54">
                  <c:v>15562475491</c:v>
                </c:pt>
                <c:pt idx="55">
                  <c:v>14481695491</c:v>
                </c:pt>
                <c:pt idx="56">
                  <c:v>10048655491</c:v>
                </c:pt>
                <c:pt idx="57">
                  <c:v>11845855491</c:v>
                </c:pt>
                <c:pt idx="58">
                  <c:v>13699305491</c:v>
                </c:pt>
                <c:pt idx="59">
                  <c:v>17187455491</c:v>
                </c:pt>
                <c:pt idx="60">
                  <c:v>16514345491</c:v>
                </c:pt>
                <c:pt idx="61">
                  <c:v>12693155491</c:v>
                </c:pt>
                <c:pt idx="62">
                  <c:v>12606825491</c:v>
                </c:pt>
                <c:pt idx="63">
                  <c:v>21461625491</c:v>
                </c:pt>
                <c:pt idx="64">
                  <c:v>24346035491</c:v>
                </c:pt>
                <c:pt idx="65">
                  <c:v>22747135491</c:v>
                </c:pt>
                <c:pt idx="66">
                  <c:v>27060535491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C-A849-B6CF-93C310BEC5D0}"/>
            </c:ext>
          </c:extLst>
        </c:ser>
        <c:ser>
          <c:idx val="2"/>
          <c:order val="1"/>
          <c:tx>
            <c:strRef>
              <c:f>GDNN!$BB$158</c:f>
              <c:strCache>
                <c:ptCount val="1"/>
                <c:pt idx="0">
                  <c:v>DDV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GDNN!$AX$159:$AY$225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GDNN!$BB$159:$BB$225</c:f>
              <c:numCache>
                <c:formatCode>#,##0</c:formatCode>
                <c:ptCount val="67"/>
                <c:pt idx="0">
                  <c:v>119329810804</c:v>
                </c:pt>
                <c:pt idx="1">
                  <c:v>119329810804</c:v>
                </c:pt>
                <c:pt idx="2">
                  <c:v>119335623156</c:v>
                </c:pt>
                <c:pt idx="3">
                  <c:v>119335623156</c:v>
                </c:pt>
                <c:pt idx="4">
                  <c:v>119316352435</c:v>
                </c:pt>
                <c:pt idx="5">
                  <c:v>119316352435</c:v>
                </c:pt>
                <c:pt idx="6">
                  <c:v>119316352435</c:v>
                </c:pt>
                <c:pt idx="7">
                  <c:v>110073168691</c:v>
                </c:pt>
                <c:pt idx="8">
                  <c:v>110135291476</c:v>
                </c:pt>
                <c:pt idx="9">
                  <c:v>110135291476</c:v>
                </c:pt>
                <c:pt idx="10">
                  <c:v>110060783166</c:v>
                </c:pt>
                <c:pt idx="11">
                  <c:v>110155946038</c:v>
                </c:pt>
                <c:pt idx="12">
                  <c:v>101681592243</c:v>
                </c:pt>
                <c:pt idx="13">
                  <c:v>101681592243</c:v>
                </c:pt>
                <c:pt idx="14">
                  <c:v>99320147497</c:v>
                </c:pt>
                <c:pt idx="15">
                  <c:v>99506982289</c:v>
                </c:pt>
                <c:pt idx="16">
                  <c:v>99506982289</c:v>
                </c:pt>
                <c:pt idx="17">
                  <c:v>94010988911</c:v>
                </c:pt>
                <c:pt idx="18">
                  <c:v>83821926235</c:v>
                </c:pt>
                <c:pt idx="19">
                  <c:v>83821926235</c:v>
                </c:pt>
                <c:pt idx="20">
                  <c:v>83821926235</c:v>
                </c:pt>
                <c:pt idx="21">
                  <c:v>83801575221</c:v>
                </c:pt>
                <c:pt idx="22">
                  <c:v>83801575221</c:v>
                </c:pt>
                <c:pt idx="23">
                  <c:v>83804475909</c:v>
                </c:pt>
                <c:pt idx="24">
                  <c:v>83804475909</c:v>
                </c:pt>
                <c:pt idx="25">
                  <c:v>83804475909</c:v>
                </c:pt>
                <c:pt idx="26">
                  <c:v>83804475909</c:v>
                </c:pt>
                <c:pt idx="27">
                  <c:v>83804475909</c:v>
                </c:pt>
                <c:pt idx="28">
                  <c:v>83804475909</c:v>
                </c:pt>
                <c:pt idx="29">
                  <c:v>83907499982</c:v>
                </c:pt>
                <c:pt idx="30">
                  <c:v>77778680088</c:v>
                </c:pt>
                <c:pt idx="31">
                  <c:v>78380593033</c:v>
                </c:pt>
                <c:pt idx="32">
                  <c:v>72390756166</c:v>
                </c:pt>
                <c:pt idx="33">
                  <c:v>72392203520</c:v>
                </c:pt>
                <c:pt idx="34">
                  <c:v>71826644400</c:v>
                </c:pt>
                <c:pt idx="35">
                  <c:v>71826644400</c:v>
                </c:pt>
                <c:pt idx="36">
                  <c:v>71319702677</c:v>
                </c:pt>
                <c:pt idx="37">
                  <c:v>71316336770</c:v>
                </c:pt>
                <c:pt idx="38">
                  <c:v>71316336770</c:v>
                </c:pt>
                <c:pt idx="39">
                  <c:v>71316336770</c:v>
                </c:pt>
                <c:pt idx="40">
                  <c:v>59920842550</c:v>
                </c:pt>
                <c:pt idx="41">
                  <c:v>50295917455</c:v>
                </c:pt>
                <c:pt idx="42">
                  <c:v>41165837011</c:v>
                </c:pt>
                <c:pt idx="43">
                  <c:v>26080783938</c:v>
                </c:pt>
                <c:pt idx="44">
                  <c:v>11940724091</c:v>
                </c:pt>
                <c:pt idx="45">
                  <c:v>7844567694</c:v>
                </c:pt>
                <c:pt idx="46">
                  <c:v>7466940689</c:v>
                </c:pt>
                <c:pt idx="47">
                  <c:v>7466940689</c:v>
                </c:pt>
                <c:pt idx="48">
                  <c:v>7466940689</c:v>
                </c:pt>
                <c:pt idx="49">
                  <c:v>6025047837</c:v>
                </c:pt>
                <c:pt idx="50">
                  <c:v>5889260944</c:v>
                </c:pt>
                <c:pt idx="51">
                  <c:v>5889260944</c:v>
                </c:pt>
                <c:pt idx="52">
                  <c:v>5889260944</c:v>
                </c:pt>
                <c:pt idx="53">
                  <c:v>5889260944</c:v>
                </c:pt>
                <c:pt idx="54">
                  <c:v>4928932010</c:v>
                </c:pt>
                <c:pt idx="55">
                  <c:v>3590814638</c:v>
                </c:pt>
                <c:pt idx="56">
                  <c:v>3590814638</c:v>
                </c:pt>
                <c:pt idx="57">
                  <c:v>3590814638</c:v>
                </c:pt>
                <c:pt idx="58">
                  <c:v>3590814638</c:v>
                </c:pt>
                <c:pt idx="59">
                  <c:v>3590814638</c:v>
                </c:pt>
                <c:pt idx="60">
                  <c:v>3590814638</c:v>
                </c:pt>
                <c:pt idx="61">
                  <c:v>3590814638</c:v>
                </c:pt>
                <c:pt idx="62">
                  <c:v>3590814638</c:v>
                </c:pt>
                <c:pt idx="63">
                  <c:v>3590814638</c:v>
                </c:pt>
                <c:pt idx="64">
                  <c:v>1927640902</c:v>
                </c:pt>
                <c:pt idx="65">
                  <c:v>616035311</c:v>
                </c:pt>
                <c:pt idx="66">
                  <c:v>616035311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9C-A849-B6CF-93C310BEC5D0}"/>
            </c:ext>
          </c:extLst>
        </c:ser>
        <c:ser>
          <c:idx val="3"/>
          <c:order val="2"/>
          <c:tx>
            <c:strRef>
              <c:f>GDNN!$BC$158</c:f>
              <c:strCache>
                <c:ptCount val="1"/>
                <c:pt idx="0">
                  <c:v>LAS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GDNN!$AX$159:$AY$225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GDNN!$BC$159:$BC$225</c:f>
              <c:numCache>
                <c:formatCode>#,##0</c:formatCode>
                <c:ptCount val="67"/>
                <c:pt idx="0">
                  <c:v>53979878038</c:v>
                </c:pt>
                <c:pt idx="1">
                  <c:v>53745032127</c:v>
                </c:pt>
                <c:pt idx="2">
                  <c:v>53749437246</c:v>
                </c:pt>
                <c:pt idx="3">
                  <c:v>53182637405</c:v>
                </c:pt>
                <c:pt idx="4">
                  <c:v>53633075204</c:v>
                </c:pt>
                <c:pt idx="5">
                  <c:v>53630824060</c:v>
                </c:pt>
                <c:pt idx="6">
                  <c:v>55092081167</c:v>
                </c:pt>
                <c:pt idx="7">
                  <c:v>54146203425</c:v>
                </c:pt>
                <c:pt idx="8">
                  <c:v>54536125321</c:v>
                </c:pt>
                <c:pt idx="9">
                  <c:v>54486088410</c:v>
                </c:pt>
                <c:pt idx="10">
                  <c:v>56528451223</c:v>
                </c:pt>
                <c:pt idx="11">
                  <c:v>52755775994</c:v>
                </c:pt>
                <c:pt idx="12">
                  <c:v>54780176975</c:v>
                </c:pt>
                <c:pt idx="13">
                  <c:v>55389720121</c:v>
                </c:pt>
                <c:pt idx="14">
                  <c:v>54759138468</c:v>
                </c:pt>
                <c:pt idx="15">
                  <c:v>57473991261</c:v>
                </c:pt>
                <c:pt idx="16">
                  <c:v>55743496506</c:v>
                </c:pt>
                <c:pt idx="17">
                  <c:v>54505135209</c:v>
                </c:pt>
                <c:pt idx="18">
                  <c:v>52071778320</c:v>
                </c:pt>
                <c:pt idx="19">
                  <c:v>52489566144</c:v>
                </c:pt>
                <c:pt idx="20">
                  <c:v>50026625682</c:v>
                </c:pt>
                <c:pt idx="21">
                  <c:v>49533755172</c:v>
                </c:pt>
                <c:pt idx="22">
                  <c:v>33104848393</c:v>
                </c:pt>
                <c:pt idx="23">
                  <c:v>33139417366</c:v>
                </c:pt>
                <c:pt idx="24">
                  <c:v>32753269388</c:v>
                </c:pt>
                <c:pt idx="25">
                  <c:v>31538430393</c:v>
                </c:pt>
                <c:pt idx="26">
                  <c:v>33341846297</c:v>
                </c:pt>
                <c:pt idx="27">
                  <c:v>27751190137</c:v>
                </c:pt>
                <c:pt idx="28">
                  <c:v>21497473955</c:v>
                </c:pt>
                <c:pt idx="29">
                  <c:v>17329565540</c:v>
                </c:pt>
                <c:pt idx="30">
                  <c:v>12422437904</c:v>
                </c:pt>
                <c:pt idx="31">
                  <c:v>13030499820</c:v>
                </c:pt>
                <c:pt idx="32">
                  <c:v>14112233296</c:v>
                </c:pt>
                <c:pt idx="33">
                  <c:v>13974253284</c:v>
                </c:pt>
                <c:pt idx="34">
                  <c:v>14889652183</c:v>
                </c:pt>
                <c:pt idx="35">
                  <c:v>13449897436</c:v>
                </c:pt>
                <c:pt idx="36">
                  <c:v>11260813878</c:v>
                </c:pt>
                <c:pt idx="37">
                  <c:v>6790653145</c:v>
                </c:pt>
                <c:pt idx="38">
                  <c:v>6637999780</c:v>
                </c:pt>
                <c:pt idx="39">
                  <c:v>6991214425</c:v>
                </c:pt>
                <c:pt idx="40">
                  <c:v>5537749821</c:v>
                </c:pt>
                <c:pt idx="41">
                  <c:v>5527508591</c:v>
                </c:pt>
                <c:pt idx="42">
                  <c:v>5527508591</c:v>
                </c:pt>
                <c:pt idx="43">
                  <c:v>5486564948</c:v>
                </c:pt>
                <c:pt idx="44">
                  <c:v>6011006379</c:v>
                </c:pt>
                <c:pt idx="45">
                  <c:v>6577837878</c:v>
                </c:pt>
                <c:pt idx="46">
                  <c:v>7383903779</c:v>
                </c:pt>
                <c:pt idx="47">
                  <c:v>6474067873</c:v>
                </c:pt>
                <c:pt idx="48">
                  <c:v>6098521467</c:v>
                </c:pt>
                <c:pt idx="49">
                  <c:v>8684143346</c:v>
                </c:pt>
                <c:pt idx="50">
                  <c:v>10464050941</c:v>
                </c:pt>
                <c:pt idx="51">
                  <c:v>12647567272</c:v>
                </c:pt>
                <c:pt idx="52">
                  <c:v>9577394856</c:v>
                </c:pt>
                <c:pt idx="53">
                  <c:v>9134600755</c:v>
                </c:pt>
                <c:pt idx="54">
                  <c:v>6326915431</c:v>
                </c:pt>
                <c:pt idx="55">
                  <c:v>6999591662</c:v>
                </c:pt>
                <c:pt idx="56">
                  <c:v>6300111759</c:v>
                </c:pt>
                <c:pt idx="57">
                  <c:v>7761725150</c:v>
                </c:pt>
                <c:pt idx="58">
                  <c:v>7226564055</c:v>
                </c:pt>
                <c:pt idx="59">
                  <c:v>9167619955</c:v>
                </c:pt>
                <c:pt idx="60">
                  <c:v>9960434771</c:v>
                </c:pt>
                <c:pt idx="61">
                  <c:v>11022482933</c:v>
                </c:pt>
                <c:pt idx="62">
                  <c:v>12387532462</c:v>
                </c:pt>
                <c:pt idx="63">
                  <c:v>9972862749</c:v>
                </c:pt>
                <c:pt idx="64">
                  <c:v>8691813105</c:v>
                </c:pt>
                <c:pt idx="65">
                  <c:v>7682609028</c:v>
                </c:pt>
                <c:pt idx="66">
                  <c:v>8888920577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9C-A849-B6CF-93C310BEC5D0}"/>
            </c:ext>
          </c:extLst>
        </c:ser>
        <c:ser>
          <c:idx val="4"/>
          <c:order val="3"/>
          <c:tx>
            <c:strRef>
              <c:f>GDNN!$BD$158</c:f>
              <c:strCache>
                <c:ptCount val="1"/>
                <c:pt idx="0">
                  <c:v>DPM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GDNN!$AX$159:$AY$225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GDNN!$BD$159:$BD$225</c:f>
              <c:numCache>
                <c:formatCode>#,##0</c:formatCode>
                <c:ptCount val="67"/>
                <c:pt idx="0">
                  <c:v>-241489200232</c:v>
                </c:pt>
                <c:pt idx="1">
                  <c:v>-233420410232</c:v>
                </c:pt>
                <c:pt idx="2">
                  <c:v>-231936390232</c:v>
                </c:pt>
                <c:pt idx="3">
                  <c:v>-236799290232</c:v>
                </c:pt>
                <c:pt idx="4">
                  <c:v>-233312560232</c:v>
                </c:pt>
                <c:pt idx="5">
                  <c:v>-238127780232</c:v>
                </c:pt>
                <c:pt idx="6">
                  <c:v>-231323320232</c:v>
                </c:pt>
                <c:pt idx="7">
                  <c:v>-234043510232</c:v>
                </c:pt>
                <c:pt idx="8">
                  <c:v>-222340880232</c:v>
                </c:pt>
                <c:pt idx="9">
                  <c:v>-219896580232</c:v>
                </c:pt>
                <c:pt idx="10">
                  <c:v>-217480830554</c:v>
                </c:pt>
                <c:pt idx="11">
                  <c:v>-227382760554</c:v>
                </c:pt>
                <c:pt idx="12">
                  <c:v>-226222919894</c:v>
                </c:pt>
                <c:pt idx="13">
                  <c:v>-225571359894</c:v>
                </c:pt>
                <c:pt idx="14">
                  <c:v>-225434569894</c:v>
                </c:pt>
                <c:pt idx="15">
                  <c:v>-219915759894</c:v>
                </c:pt>
                <c:pt idx="16">
                  <c:v>-226042419894</c:v>
                </c:pt>
                <c:pt idx="17">
                  <c:v>-226259639894</c:v>
                </c:pt>
                <c:pt idx="18">
                  <c:v>-236420039894</c:v>
                </c:pt>
                <c:pt idx="19">
                  <c:v>-237307569894</c:v>
                </c:pt>
                <c:pt idx="20">
                  <c:v>-237278759894</c:v>
                </c:pt>
                <c:pt idx="21">
                  <c:v>-238023219894</c:v>
                </c:pt>
                <c:pt idx="22">
                  <c:v>-226556849894</c:v>
                </c:pt>
                <c:pt idx="23">
                  <c:v>-210432319894</c:v>
                </c:pt>
                <c:pt idx="24">
                  <c:v>-208202489894</c:v>
                </c:pt>
                <c:pt idx="25">
                  <c:v>-205583559894</c:v>
                </c:pt>
                <c:pt idx="26">
                  <c:v>-204126099894</c:v>
                </c:pt>
                <c:pt idx="27">
                  <c:v>-203485849894</c:v>
                </c:pt>
                <c:pt idx="28">
                  <c:v>-202300269894</c:v>
                </c:pt>
                <c:pt idx="29">
                  <c:v>-200390039894</c:v>
                </c:pt>
                <c:pt idx="30">
                  <c:v>-195175449894</c:v>
                </c:pt>
                <c:pt idx="31">
                  <c:v>-185133139894</c:v>
                </c:pt>
                <c:pt idx="32">
                  <c:v>-167909073719</c:v>
                </c:pt>
                <c:pt idx="33">
                  <c:v>-153910623719</c:v>
                </c:pt>
                <c:pt idx="34">
                  <c:v>-126973103719</c:v>
                </c:pt>
                <c:pt idx="35">
                  <c:v>-126702403719</c:v>
                </c:pt>
                <c:pt idx="36">
                  <c:v>-127729573719</c:v>
                </c:pt>
                <c:pt idx="37">
                  <c:v>-202682793719</c:v>
                </c:pt>
                <c:pt idx="38">
                  <c:v>-198945263719</c:v>
                </c:pt>
                <c:pt idx="39">
                  <c:v>-202029963719</c:v>
                </c:pt>
                <c:pt idx="40">
                  <c:v>-201787713719</c:v>
                </c:pt>
                <c:pt idx="41">
                  <c:v>-202779098570</c:v>
                </c:pt>
                <c:pt idx="42">
                  <c:v>-198234268570</c:v>
                </c:pt>
                <c:pt idx="43">
                  <c:v>-196524468570</c:v>
                </c:pt>
                <c:pt idx="44">
                  <c:v>-192112638570</c:v>
                </c:pt>
                <c:pt idx="45">
                  <c:v>-185864198570</c:v>
                </c:pt>
                <c:pt idx="46">
                  <c:v>-179650798570</c:v>
                </c:pt>
                <c:pt idx="47">
                  <c:v>-178827008570</c:v>
                </c:pt>
                <c:pt idx="48">
                  <c:v>-177239588570</c:v>
                </c:pt>
                <c:pt idx="49">
                  <c:v>-144683758570</c:v>
                </c:pt>
                <c:pt idx="50">
                  <c:v>-135877138570</c:v>
                </c:pt>
                <c:pt idx="51">
                  <c:v>-120926828570</c:v>
                </c:pt>
                <c:pt idx="52">
                  <c:v>-152192068570</c:v>
                </c:pt>
                <c:pt idx="53">
                  <c:v>-137416288570</c:v>
                </c:pt>
                <c:pt idx="54">
                  <c:v>-136717318570</c:v>
                </c:pt>
                <c:pt idx="55">
                  <c:v>-140127458570</c:v>
                </c:pt>
                <c:pt idx="56">
                  <c:v>-144372038570</c:v>
                </c:pt>
                <c:pt idx="57">
                  <c:v>-143588368570</c:v>
                </c:pt>
                <c:pt idx="58">
                  <c:v>-145083438570</c:v>
                </c:pt>
                <c:pt idx="59">
                  <c:v>-138205428570</c:v>
                </c:pt>
                <c:pt idx="60">
                  <c:v>-136952528570</c:v>
                </c:pt>
                <c:pt idx="61">
                  <c:v>-134418688570</c:v>
                </c:pt>
                <c:pt idx="62">
                  <c:v>-149018938570</c:v>
                </c:pt>
                <c:pt idx="63">
                  <c:v>-148161728570</c:v>
                </c:pt>
                <c:pt idx="64">
                  <c:v>-151051428570</c:v>
                </c:pt>
                <c:pt idx="65">
                  <c:v>-145987278570</c:v>
                </c:pt>
                <c:pt idx="66">
                  <c:v>-140816228570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9C-A849-B6CF-93C310BEC5D0}"/>
            </c:ext>
          </c:extLst>
        </c:ser>
        <c:ser>
          <c:idx val="5"/>
          <c:order val="4"/>
          <c:tx>
            <c:strRef>
              <c:f>GDNN!$BE$158</c:f>
              <c:strCache>
                <c:ptCount val="1"/>
                <c:pt idx="0">
                  <c:v>DCM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GDNN!$AX$159:$AY$225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GDNN!$BE$159:$BE$225</c:f>
              <c:numCache>
                <c:formatCode>#,##0</c:formatCode>
                <c:ptCount val="67"/>
                <c:pt idx="0">
                  <c:v>-402962127105</c:v>
                </c:pt>
                <c:pt idx="1">
                  <c:v>-378526517105</c:v>
                </c:pt>
                <c:pt idx="2">
                  <c:v>-371239577105</c:v>
                </c:pt>
                <c:pt idx="3">
                  <c:v>-375413617105</c:v>
                </c:pt>
                <c:pt idx="4">
                  <c:v>-368590747105</c:v>
                </c:pt>
                <c:pt idx="5">
                  <c:v>-345159727105</c:v>
                </c:pt>
                <c:pt idx="6">
                  <c:v>-320018367105</c:v>
                </c:pt>
                <c:pt idx="7">
                  <c:v>-360939197105</c:v>
                </c:pt>
                <c:pt idx="8">
                  <c:v>-356571427105</c:v>
                </c:pt>
                <c:pt idx="9">
                  <c:v>-359195227105</c:v>
                </c:pt>
                <c:pt idx="10">
                  <c:v>-381177277105</c:v>
                </c:pt>
                <c:pt idx="11">
                  <c:v>-440759847105</c:v>
                </c:pt>
                <c:pt idx="12">
                  <c:v>-441765487105</c:v>
                </c:pt>
                <c:pt idx="13">
                  <c:v>-431627455140</c:v>
                </c:pt>
                <c:pt idx="14">
                  <c:v>-451404405140</c:v>
                </c:pt>
                <c:pt idx="15">
                  <c:v>-462563445140</c:v>
                </c:pt>
                <c:pt idx="16">
                  <c:v>-499107985140</c:v>
                </c:pt>
                <c:pt idx="17">
                  <c:v>-507408975140</c:v>
                </c:pt>
                <c:pt idx="18">
                  <c:v>-507367385140</c:v>
                </c:pt>
                <c:pt idx="19">
                  <c:v>-508127775140</c:v>
                </c:pt>
                <c:pt idx="20">
                  <c:v>-516284325140</c:v>
                </c:pt>
                <c:pt idx="21">
                  <c:v>-508677115140</c:v>
                </c:pt>
                <c:pt idx="22">
                  <c:v>-497614575140</c:v>
                </c:pt>
                <c:pt idx="23">
                  <c:v>-497442845140</c:v>
                </c:pt>
                <c:pt idx="24">
                  <c:v>-480017065140</c:v>
                </c:pt>
                <c:pt idx="25">
                  <c:v>-470391525140</c:v>
                </c:pt>
                <c:pt idx="26">
                  <c:v>-462098395140</c:v>
                </c:pt>
                <c:pt idx="27">
                  <c:v>-461113665140</c:v>
                </c:pt>
                <c:pt idx="28">
                  <c:v>-464099855140</c:v>
                </c:pt>
                <c:pt idx="29">
                  <c:v>-460822575140</c:v>
                </c:pt>
                <c:pt idx="30">
                  <c:v>-454715125140</c:v>
                </c:pt>
                <c:pt idx="31">
                  <c:v>-452684865140</c:v>
                </c:pt>
                <c:pt idx="32">
                  <c:v>-445701655140</c:v>
                </c:pt>
                <c:pt idx="33">
                  <c:v>-434372945140</c:v>
                </c:pt>
                <c:pt idx="34">
                  <c:v>-410413285140</c:v>
                </c:pt>
                <c:pt idx="35">
                  <c:v>-412855825140</c:v>
                </c:pt>
                <c:pt idx="36">
                  <c:v>-414065975140</c:v>
                </c:pt>
                <c:pt idx="37">
                  <c:v>-465617045140</c:v>
                </c:pt>
                <c:pt idx="38">
                  <c:v>-445817595140</c:v>
                </c:pt>
                <c:pt idx="39">
                  <c:v>-441613685140</c:v>
                </c:pt>
                <c:pt idx="40">
                  <c:v>-433200275140</c:v>
                </c:pt>
                <c:pt idx="41">
                  <c:v>-431993555140</c:v>
                </c:pt>
                <c:pt idx="42">
                  <c:v>-430178615140</c:v>
                </c:pt>
                <c:pt idx="43">
                  <c:v>-429449895140</c:v>
                </c:pt>
                <c:pt idx="44">
                  <c:v>-416662865140</c:v>
                </c:pt>
                <c:pt idx="45">
                  <c:v>-423145865140</c:v>
                </c:pt>
                <c:pt idx="46">
                  <c:v>-406282375140</c:v>
                </c:pt>
                <c:pt idx="47">
                  <c:v>-404898415140</c:v>
                </c:pt>
                <c:pt idx="48">
                  <c:v>-383942925140</c:v>
                </c:pt>
                <c:pt idx="49">
                  <c:v>-330118605140</c:v>
                </c:pt>
                <c:pt idx="50">
                  <c:v>-320047075140</c:v>
                </c:pt>
                <c:pt idx="51">
                  <c:v>-290908445140</c:v>
                </c:pt>
                <c:pt idx="52">
                  <c:v>-332893835140</c:v>
                </c:pt>
                <c:pt idx="53">
                  <c:v>-298281265140</c:v>
                </c:pt>
                <c:pt idx="54">
                  <c:v>-300469405140</c:v>
                </c:pt>
                <c:pt idx="55">
                  <c:v>-315424485140</c:v>
                </c:pt>
                <c:pt idx="56">
                  <c:v>-319495685140</c:v>
                </c:pt>
                <c:pt idx="57">
                  <c:v>-306342395140</c:v>
                </c:pt>
                <c:pt idx="58">
                  <c:v>-297053695140</c:v>
                </c:pt>
                <c:pt idx="59">
                  <c:v>-249054255140</c:v>
                </c:pt>
                <c:pt idx="60">
                  <c:v>-217168355140</c:v>
                </c:pt>
                <c:pt idx="61">
                  <c:v>-210709455140</c:v>
                </c:pt>
                <c:pt idx="62">
                  <c:v>-209836075140</c:v>
                </c:pt>
                <c:pt idx="63">
                  <c:v>-206059545140</c:v>
                </c:pt>
                <c:pt idx="64">
                  <c:v>-210385995140</c:v>
                </c:pt>
                <c:pt idx="65">
                  <c:v>-164933275140</c:v>
                </c:pt>
                <c:pt idx="66">
                  <c:v>-162752745140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9C-A849-B6CF-93C310BE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109760"/>
        <c:axId val="1372095088"/>
      </c:lineChart>
      <c:catAx>
        <c:axId val="137210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095088"/>
        <c:crosses val="autoZero"/>
        <c:auto val="1"/>
        <c:lblAlgn val="ctr"/>
        <c:lblOffset val="100"/>
        <c:noMultiLvlLbl val="0"/>
      </c:catAx>
      <c:valAx>
        <c:axId val="1372095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10976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Nông Nghiệp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GDNN!$X$229</c:f>
              <c:strCache>
                <c:ptCount val="1"/>
                <c:pt idx="0">
                  <c:v>DBC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GDNN!$W$230:$W$295</c:f>
              <c:strCache>
                <c:ptCount val="66"/>
                <c:pt idx="0">
                  <c:v>29/05/2024</c:v>
                </c:pt>
                <c:pt idx="1">
                  <c:v>28/05/2024</c:v>
                </c:pt>
                <c:pt idx="2">
                  <c:v>27/05/2024</c:v>
                </c:pt>
                <c:pt idx="3">
                  <c:v>24/05/2024</c:v>
                </c:pt>
                <c:pt idx="4">
                  <c:v>23/05/2024</c:v>
                </c:pt>
                <c:pt idx="5">
                  <c:v>22/05/2024</c:v>
                </c:pt>
                <c:pt idx="6">
                  <c:v>21/05/2024</c:v>
                </c:pt>
                <c:pt idx="7">
                  <c:v>20/05/2024</c:v>
                </c:pt>
                <c:pt idx="8">
                  <c:v>17/05/2024</c:v>
                </c:pt>
                <c:pt idx="9">
                  <c:v>16/05/2024</c:v>
                </c:pt>
                <c:pt idx="10">
                  <c:v>15/05/2024</c:v>
                </c:pt>
                <c:pt idx="11">
                  <c:v>14/05/2024</c:v>
                </c:pt>
                <c:pt idx="12">
                  <c:v>13/05/2024</c:v>
                </c:pt>
                <c:pt idx="13">
                  <c:v>10/05/2024</c:v>
                </c:pt>
                <c:pt idx="14">
                  <c:v>09/05/2024</c:v>
                </c:pt>
                <c:pt idx="15">
                  <c:v>08/05/2024</c:v>
                </c:pt>
                <c:pt idx="16">
                  <c:v>07/05/2024</c:v>
                </c:pt>
                <c:pt idx="17">
                  <c:v>06/05/2024</c:v>
                </c:pt>
                <c:pt idx="18">
                  <c:v>03/05/2024</c:v>
                </c:pt>
                <c:pt idx="19">
                  <c:v>02/05/2024</c:v>
                </c:pt>
                <c:pt idx="20">
                  <c:v>26/04/2024</c:v>
                </c:pt>
                <c:pt idx="21">
                  <c:v>25/04/2024</c:v>
                </c:pt>
                <c:pt idx="22">
                  <c:v>24/04/2024</c:v>
                </c:pt>
                <c:pt idx="23">
                  <c:v>23/04/2024</c:v>
                </c:pt>
                <c:pt idx="24">
                  <c:v>22/04/2024</c:v>
                </c:pt>
                <c:pt idx="25">
                  <c:v>19/04/2024</c:v>
                </c:pt>
                <c:pt idx="26">
                  <c:v>17/04/2024</c:v>
                </c:pt>
                <c:pt idx="27">
                  <c:v>16/04/2024</c:v>
                </c:pt>
                <c:pt idx="28">
                  <c:v>15/04/2024</c:v>
                </c:pt>
                <c:pt idx="29">
                  <c:v>12/04/2024</c:v>
                </c:pt>
                <c:pt idx="30">
                  <c:v>11/04/2024</c:v>
                </c:pt>
                <c:pt idx="31">
                  <c:v>10/04/2024</c:v>
                </c:pt>
                <c:pt idx="32">
                  <c:v>09/04/2024</c:v>
                </c:pt>
                <c:pt idx="33">
                  <c:v>08/04/2024</c:v>
                </c:pt>
                <c:pt idx="34">
                  <c:v>05/04/2024</c:v>
                </c:pt>
                <c:pt idx="35">
                  <c:v>04/04/2024</c:v>
                </c:pt>
                <c:pt idx="36">
                  <c:v>03/04/2024</c:v>
                </c:pt>
                <c:pt idx="37">
                  <c:v>02/04/2024</c:v>
                </c:pt>
                <c:pt idx="38">
                  <c:v>01/04/2024</c:v>
                </c:pt>
                <c:pt idx="39">
                  <c:v>29/03/2024</c:v>
                </c:pt>
                <c:pt idx="40">
                  <c:v>28/03/2024</c:v>
                </c:pt>
                <c:pt idx="41">
                  <c:v>27/03/2024</c:v>
                </c:pt>
                <c:pt idx="42">
                  <c:v>26/03/2024</c:v>
                </c:pt>
                <c:pt idx="43">
                  <c:v>25/03/2024</c:v>
                </c:pt>
                <c:pt idx="44">
                  <c:v>22/03/2024</c:v>
                </c:pt>
                <c:pt idx="45">
                  <c:v>21/03/2024</c:v>
                </c:pt>
                <c:pt idx="46">
                  <c:v>20/03/2024</c:v>
                </c:pt>
                <c:pt idx="47">
                  <c:v>19/03/2024</c:v>
                </c:pt>
                <c:pt idx="48">
                  <c:v>18/03/2024</c:v>
                </c:pt>
                <c:pt idx="49">
                  <c:v>15/03/2024</c:v>
                </c:pt>
                <c:pt idx="50">
                  <c:v>14/03/2024</c:v>
                </c:pt>
                <c:pt idx="51">
                  <c:v>13/03/2024</c:v>
                </c:pt>
                <c:pt idx="52">
                  <c:v>12/03/2024</c:v>
                </c:pt>
                <c:pt idx="53">
                  <c:v>11/03/2024</c:v>
                </c:pt>
                <c:pt idx="54">
                  <c:v>08/03/2024</c:v>
                </c:pt>
                <c:pt idx="55">
                  <c:v>07/03/2024</c:v>
                </c:pt>
                <c:pt idx="56">
                  <c:v>06/03/2024</c:v>
                </c:pt>
                <c:pt idx="57">
                  <c:v>05/03/2024</c:v>
                </c:pt>
                <c:pt idx="58">
                  <c:v>04/03/2024</c:v>
                </c:pt>
                <c:pt idx="59">
                  <c:v>01/03/2024</c:v>
                </c:pt>
                <c:pt idx="60">
                  <c:v>29/02/2024</c:v>
                </c:pt>
                <c:pt idx="61">
                  <c:v>28/02/2024</c:v>
                </c:pt>
                <c:pt idx="62">
                  <c:v>27/02/2024</c:v>
                </c:pt>
                <c:pt idx="63">
                  <c:v>26/02/2024</c:v>
                </c:pt>
                <c:pt idx="64">
                  <c:v>23/02/2024</c:v>
                </c:pt>
                <c:pt idx="65">
                  <c:v>22/02/2024</c:v>
                </c:pt>
              </c:strCache>
            </c:strRef>
          </c:cat>
          <c:val>
            <c:numRef>
              <c:f>GDNN!$X$230:$X$295</c:f>
              <c:numCache>
                <c:formatCode>#,##0</c:formatCode>
                <c:ptCount val="66"/>
                <c:pt idx="0">
                  <c:v>561080836775</c:v>
                </c:pt>
                <c:pt idx="1">
                  <c:v>598774496775</c:v>
                </c:pt>
                <c:pt idx="2">
                  <c:v>604344726775</c:v>
                </c:pt>
                <c:pt idx="3">
                  <c:v>600645436775</c:v>
                </c:pt>
                <c:pt idx="4">
                  <c:v>567343926775</c:v>
                </c:pt>
                <c:pt idx="5">
                  <c:v>467922746775</c:v>
                </c:pt>
                <c:pt idx="6">
                  <c:v>427152916775</c:v>
                </c:pt>
                <c:pt idx="7">
                  <c:v>138580126775</c:v>
                </c:pt>
                <c:pt idx="8">
                  <c:v>-26501253225</c:v>
                </c:pt>
                <c:pt idx="9">
                  <c:v>-74422773225</c:v>
                </c:pt>
                <c:pt idx="10">
                  <c:v>-93560700837</c:v>
                </c:pt>
                <c:pt idx="11">
                  <c:v>-77820680837</c:v>
                </c:pt>
                <c:pt idx="12">
                  <c:v>-112018729178</c:v>
                </c:pt>
                <c:pt idx="13">
                  <c:v>-113556733548</c:v>
                </c:pt>
                <c:pt idx="14">
                  <c:v>-131902743548</c:v>
                </c:pt>
                <c:pt idx="15">
                  <c:v>-101574263548</c:v>
                </c:pt>
                <c:pt idx="16">
                  <c:v>-72415553548</c:v>
                </c:pt>
                <c:pt idx="17">
                  <c:v>-73048083548</c:v>
                </c:pt>
                <c:pt idx="18">
                  <c:v>-106986713548</c:v>
                </c:pt>
                <c:pt idx="19">
                  <c:v>-105074313548</c:v>
                </c:pt>
                <c:pt idx="20">
                  <c:v>-94942043548</c:v>
                </c:pt>
                <c:pt idx="21">
                  <c:v>-87625043548</c:v>
                </c:pt>
                <c:pt idx="22">
                  <c:v>-74388363548</c:v>
                </c:pt>
                <c:pt idx="23">
                  <c:v>-82938643548</c:v>
                </c:pt>
                <c:pt idx="24">
                  <c:v>-84967343548</c:v>
                </c:pt>
                <c:pt idx="25">
                  <c:v>-108977863548</c:v>
                </c:pt>
                <c:pt idx="26">
                  <c:v>-112206123548</c:v>
                </c:pt>
                <c:pt idx="27">
                  <c:v>-118087983548</c:v>
                </c:pt>
                <c:pt idx="28">
                  <c:v>-120640743548</c:v>
                </c:pt>
                <c:pt idx="29">
                  <c:v>-116671383548</c:v>
                </c:pt>
                <c:pt idx="30">
                  <c:v>-116374683548</c:v>
                </c:pt>
                <c:pt idx="31">
                  <c:v>-115733633548</c:v>
                </c:pt>
                <c:pt idx="32">
                  <c:v>-116753085691</c:v>
                </c:pt>
                <c:pt idx="33">
                  <c:v>-59950465691</c:v>
                </c:pt>
                <c:pt idx="34">
                  <c:v>-59970285691</c:v>
                </c:pt>
                <c:pt idx="35">
                  <c:v>-70385505691</c:v>
                </c:pt>
                <c:pt idx="36">
                  <c:v>-136896055691</c:v>
                </c:pt>
                <c:pt idx="37">
                  <c:v>-132731625691</c:v>
                </c:pt>
                <c:pt idx="38">
                  <c:v>-126151635691</c:v>
                </c:pt>
                <c:pt idx="39">
                  <c:v>-126049615691</c:v>
                </c:pt>
                <c:pt idx="40">
                  <c:v>-129430825691</c:v>
                </c:pt>
                <c:pt idx="41">
                  <c:v>-136671105621</c:v>
                </c:pt>
                <c:pt idx="42">
                  <c:v>-136623785621</c:v>
                </c:pt>
                <c:pt idx="43">
                  <c:v>-136729205621</c:v>
                </c:pt>
                <c:pt idx="44">
                  <c:v>-137088465621</c:v>
                </c:pt>
                <c:pt idx="45">
                  <c:v>-136924725621</c:v>
                </c:pt>
                <c:pt idx="46">
                  <c:v>-136584395621</c:v>
                </c:pt>
                <c:pt idx="47">
                  <c:v>-136888475621</c:v>
                </c:pt>
                <c:pt idx="48">
                  <c:v>-126584795621</c:v>
                </c:pt>
                <c:pt idx="49">
                  <c:v>-122813785621</c:v>
                </c:pt>
                <c:pt idx="50">
                  <c:v>-122187595621</c:v>
                </c:pt>
                <c:pt idx="51">
                  <c:v>-64968825621</c:v>
                </c:pt>
                <c:pt idx="52">
                  <c:v>-67030995621</c:v>
                </c:pt>
                <c:pt idx="53">
                  <c:v>-66596975621</c:v>
                </c:pt>
                <c:pt idx="54">
                  <c:v>-116458935621</c:v>
                </c:pt>
                <c:pt idx="55">
                  <c:v>-117208125621</c:v>
                </c:pt>
                <c:pt idx="56">
                  <c:v>-97913355621</c:v>
                </c:pt>
                <c:pt idx="57">
                  <c:v>-101648425621</c:v>
                </c:pt>
                <c:pt idx="58">
                  <c:v>-101584895621</c:v>
                </c:pt>
                <c:pt idx="59">
                  <c:v>-102143515621</c:v>
                </c:pt>
                <c:pt idx="60">
                  <c:v>-101810765621</c:v>
                </c:pt>
                <c:pt idx="61">
                  <c:v>-76785405621</c:v>
                </c:pt>
                <c:pt idx="62">
                  <c:v>-71231415621</c:v>
                </c:pt>
                <c:pt idx="63">
                  <c:v>-64279665621</c:v>
                </c:pt>
                <c:pt idx="64">
                  <c:v>-95893905621</c:v>
                </c:pt>
                <c:pt idx="65">
                  <c:v>-95238785621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38-674D-97FE-40D0766BD675}"/>
            </c:ext>
          </c:extLst>
        </c:ser>
        <c:ser>
          <c:idx val="1"/>
          <c:order val="1"/>
          <c:tx>
            <c:strRef>
              <c:f>GDNN!$Y$229</c:f>
              <c:strCache>
                <c:ptCount val="1"/>
                <c:pt idx="0">
                  <c:v>HAG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GDNN!$W$230:$W$295</c:f>
              <c:strCache>
                <c:ptCount val="66"/>
                <c:pt idx="0">
                  <c:v>29/05/2024</c:v>
                </c:pt>
                <c:pt idx="1">
                  <c:v>28/05/2024</c:v>
                </c:pt>
                <c:pt idx="2">
                  <c:v>27/05/2024</c:v>
                </c:pt>
                <c:pt idx="3">
                  <c:v>24/05/2024</c:v>
                </c:pt>
                <c:pt idx="4">
                  <c:v>23/05/2024</c:v>
                </c:pt>
                <c:pt idx="5">
                  <c:v>22/05/2024</c:v>
                </c:pt>
                <c:pt idx="6">
                  <c:v>21/05/2024</c:v>
                </c:pt>
                <c:pt idx="7">
                  <c:v>20/05/2024</c:v>
                </c:pt>
                <c:pt idx="8">
                  <c:v>17/05/2024</c:v>
                </c:pt>
                <c:pt idx="9">
                  <c:v>16/05/2024</c:v>
                </c:pt>
                <c:pt idx="10">
                  <c:v>15/05/2024</c:v>
                </c:pt>
                <c:pt idx="11">
                  <c:v>14/05/2024</c:v>
                </c:pt>
                <c:pt idx="12">
                  <c:v>13/05/2024</c:v>
                </c:pt>
                <c:pt idx="13">
                  <c:v>10/05/2024</c:v>
                </c:pt>
                <c:pt idx="14">
                  <c:v>09/05/2024</c:v>
                </c:pt>
                <c:pt idx="15">
                  <c:v>08/05/2024</c:v>
                </c:pt>
                <c:pt idx="16">
                  <c:v>07/05/2024</c:v>
                </c:pt>
                <c:pt idx="17">
                  <c:v>06/05/2024</c:v>
                </c:pt>
                <c:pt idx="18">
                  <c:v>03/05/2024</c:v>
                </c:pt>
                <c:pt idx="19">
                  <c:v>02/05/2024</c:v>
                </c:pt>
                <c:pt idx="20">
                  <c:v>26/04/2024</c:v>
                </c:pt>
                <c:pt idx="21">
                  <c:v>25/04/2024</c:v>
                </c:pt>
                <c:pt idx="22">
                  <c:v>24/04/2024</c:v>
                </c:pt>
                <c:pt idx="23">
                  <c:v>23/04/2024</c:v>
                </c:pt>
                <c:pt idx="24">
                  <c:v>22/04/2024</c:v>
                </c:pt>
                <c:pt idx="25">
                  <c:v>19/04/2024</c:v>
                </c:pt>
                <c:pt idx="26">
                  <c:v>17/04/2024</c:v>
                </c:pt>
                <c:pt idx="27">
                  <c:v>16/04/2024</c:v>
                </c:pt>
                <c:pt idx="28">
                  <c:v>15/04/2024</c:v>
                </c:pt>
                <c:pt idx="29">
                  <c:v>12/04/2024</c:v>
                </c:pt>
                <c:pt idx="30">
                  <c:v>11/04/2024</c:v>
                </c:pt>
                <c:pt idx="31">
                  <c:v>10/04/2024</c:v>
                </c:pt>
                <c:pt idx="32">
                  <c:v>09/04/2024</c:v>
                </c:pt>
                <c:pt idx="33">
                  <c:v>08/04/2024</c:v>
                </c:pt>
                <c:pt idx="34">
                  <c:v>05/04/2024</c:v>
                </c:pt>
                <c:pt idx="35">
                  <c:v>04/04/2024</c:v>
                </c:pt>
                <c:pt idx="36">
                  <c:v>03/04/2024</c:v>
                </c:pt>
                <c:pt idx="37">
                  <c:v>02/04/2024</c:v>
                </c:pt>
                <c:pt idx="38">
                  <c:v>01/04/2024</c:v>
                </c:pt>
                <c:pt idx="39">
                  <c:v>29/03/2024</c:v>
                </c:pt>
                <c:pt idx="40">
                  <c:v>28/03/2024</c:v>
                </c:pt>
                <c:pt idx="41">
                  <c:v>27/03/2024</c:v>
                </c:pt>
                <c:pt idx="42">
                  <c:v>26/03/2024</c:v>
                </c:pt>
                <c:pt idx="43">
                  <c:v>25/03/2024</c:v>
                </c:pt>
                <c:pt idx="44">
                  <c:v>22/03/2024</c:v>
                </c:pt>
                <c:pt idx="45">
                  <c:v>21/03/2024</c:v>
                </c:pt>
                <c:pt idx="46">
                  <c:v>20/03/2024</c:v>
                </c:pt>
                <c:pt idx="47">
                  <c:v>19/03/2024</c:v>
                </c:pt>
                <c:pt idx="48">
                  <c:v>18/03/2024</c:v>
                </c:pt>
                <c:pt idx="49">
                  <c:v>15/03/2024</c:v>
                </c:pt>
                <c:pt idx="50">
                  <c:v>14/03/2024</c:v>
                </c:pt>
                <c:pt idx="51">
                  <c:v>13/03/2024</c:v>
                </c:pt>
                <c:pt idx="52">
                  <c:v>12/03/2024</c:v>
                </c:pt>
                <c:pt idx="53">
                  <c:v>11/03/2024</c:v>
                </c:pt>
                <c:pt idx="54">
                  <c:v>08/03/2024</c:v>
                </c:pt>
                <c:pt idx="55">
                  <c:v>07/03/2024</c:v>
                </c:pt>
                <c:pt idx="56">
                  <c:v>06/03/2024</c:v>
                </c:pt>
                <c:pt idx="57">
                  <c:v>05/03/2024</c:v>
                </c:pt>
                <c:pt idx="58">
                  <c:v>04/03/2024</c:v>
                </c:pt>
                <c:pt idx="59">
                  <c:v>01/03/2024</c:v>
                </c:pt>
                <c:pt idx="60">
                  <c:v>29/02/2024</c:v>
                </c:pt>
                <c:pt idx="61">
                  <c:v>28/02/2024</c:v>
                </c:pt>
                <c:pt idx="62">
                  <c:v>27/02/2024</c:v>
                </c:pt>
                <c:pt idx="63">
                  <c:v>26/02/2024</c:v>
                </c:pt>
                <c:pt idx="64">
                  <c:v>23/02/2024</c:v>
                </c:pt>
                <c:pt idx="65">
                  <c:v>22/02/2024</c:v>
                </c:pt>
              </c:strCache>
            </c:strRef>
          </c:cat>
          <c:val>
            <c:numRef>
              <c:f>GDNN!$Y$230:$Y$295</c:f>
              <c:numCache>
                <c:formatCode>#,##0</c:formatCode>
                <c:ptCount val="66"/>
                <c:pt idx="0">
                  <c:v>-4910510827</c:v>
                </c:pt>
                <c:pt idx="1">
                  <c:v>8396689173</c:v>
                </c:pt>
                <c:pt idx="2">
                  <c:v>30013399173</c:v>
                </c:pt>
                <c:pt idx="3">
                  <c:v>25513459173</c:v>
                </c:pt>
                <c:pt idx="4">
                  <c:v>42123299173</c:v>
                </c:pt>
                <c:pt idx="5">
                  <c:v>22867109173</c:v>
                </c:pt>
                <c:pt idx="6">
                  <c:v>78478499173</c:v>
                </c:pt>
                <c:pt idx="7">
                  <c:v>52103509173</c:v>
                </c:pt>
                <c:pt idx="8">
                  <c:v>35055009173</c:v>
                </c:pt>
                <c:pt idx="9">
                  <c:v>-7231910827</c:v>
                </c:pt>
                <c:pt idx="10">
                  <c:v>3551549173</c:v>
                </c:pt>
                <c:pt idx="11">
                  <c:v>6418839173</c:v>
                </c:pt>
                <c:pt idx="12">
                  <c:v>15835259173</c:v>
                </c:pt>
                <c:pt idx="13">
                  <c:v>-77892984</c:v>
                </c:pt>
                <c:pt idx="14">
                  <c:v>-96922984</c:v>
                </c:pt>
                <c:pt idx="15">
                  <c:v>3657557016</c:v>
                </c:pt>
                <c:pt idx="16">
                  <c:v>4872957016</c:v>
                </c:pt>
                <c:pt idx="17">
                  <c:v>5346817016</c:v>
                </c:pt>
                <c:pt idx="18">
                  <c:v>2624077016</c:v>
                </c:pt>
                <c:pt idx="19">
                  <c:v>398927016</c:v>
                </c:pt>
                <c:pt idx="20">
                  <c:v>795197016</c:v>
                </c:pt>
                <c:pt idx="21">
                  <c:v>-1394992984</c:v>
                </c:pt>
                <c:pt idx="22">
                  <c:v>1158617016</c:v>
                </c:pt>
                <c:pt idx="23">
                  <c:v>-3132412984</c:v>
                </c:pt>
                <c:pt idx="24">
                  <c:v>-6181162984</c:v>
                </c:pt>
                <c:pt idx="25">
                  <c:v>-6152712984</c:v>
                </c:pt>
                <c:pt idx="26">
                  <c:v>-12462162984</c:v>
                </c:pt>
                <c:pt idx="27">
                  <c:v>-11997522984</c:v>
                </c:pt>
                <c:pt idx="28">
                  <c:v>-9785422984</c:v>
                </c:pt>
                <c:pt idx="29">
                  <c:v>1030537016</c:v>
                </c:pt>
                <c:pt idx="30">
                  <c:v>4942227016</c:v>
                </c:pt>
                <c:pt idx="31">
                  <c:v>13481567016</c:v>
                </c:pt>
                <c:pt idx="32">
                  <c:v>9016517016</c:v>
                </c:pt>
                <c:pt idx="33">
                  <c:v>8421657016</c:v>
                </c:pt>
                <c:pt idx="34">
                  <c:v>-9793752984</c:v>
                </c:pt>
                <c:pt idx="35">
                  <c:v>-14035102984</c:v>
                </c:pt>
                <c:pt idx="36">
                  <c:v>-13923402984</c:v>
                </c:pt>
                <c:pt idx="37">
                  <c:v>-14289582984</c:v>
                </c:pt>
                <c:pt idx="38">
                  <c:v>2488817016</c:v>
                </c:pt>
                <c:pt idx="39">
                  <c:v>2733247016</c:v>
                </c:pt>
                <c:pt idx="40">
                  <c:v>7798477016</c:v>
                </c:pt>
                <c:pt idx="41">
                  <c:v>4082107016</c:v>
                </c:pt>
                <c:pt idx="42">
                  <c:v>5014077016</c:v>
                </c:pt>
                <c:pt idx="43">
                  <c:v>3907247016</c:v>
                </c:pt>
                <c:pt idx="44">
                  <c:v>23058477016</c:v>
                </c:pt>
                <c:pt idx="45">
                  <c:v>24698087016</c:v>
                </c:pt>
                <c:pt idx="46">
                  <c:v>24550167016</c:v>
                </c:pt>
                <c:pt idx="47">
                  <c:v>-17337392984</c:v>
                </c:pt>
                <c:pt idx="48">
                  <c:v>-19622962984</c:v>
                </c:pt>
                <c:pt idx="49">
                  <c:v>-22263012984</c:v>
                </c:pt>
                <c:pt idx="50">
                  <c:v>-17657012984</c:v>
                </c:pt>
                <c:pt idx="51">
                  <c:v>-16834982984</c:v>
                </c:pt>
                <c:pt idx="52">
                  <c:v>-17072882984</c:v>
                </c:pt>
                <c:pt idx="53">
                  <c:v>-17378222984</c:v>
                </c:pt>
                <c:pt idx="54">
                  <c:v>-15294042984</c:v>
                </c:pt>
                <c:pt idx="55">
                  <c:v>-9716182984</c:v>
                </c:pt>
                <c:pt idx="56">
                  <c:v>-7276642984</c:v>
                </c:pt>
                <c:pt idx="57">
                  <c:v>-10781142984</c:v>
                </c:pt>
                <c:pt idx="58">
                  <c:v>-18468822984</c:v>
                </c:pt>
                <c:pt idx="59">
                  <c:v>-22862172984</c:v>
                </c:pt>
                <c:pt idx="60">
                  <c:v>-17001592984</c:v>
                </c:pt>
                <c:pt idx="61">
                  <c:v>-14530022984</c:v>
                </c:pt>
                <c:pt idx="62">
                  <c:v>-13206402984</c:v>
                </c:pt>
                <c:pt idx="63">
                  <c:v>-11621582984</c:v>
                </c:pt>
                <c:pt idx="64">
                  <c:v>-37868552984</c:v>
                </c:pt>
                <c:pt idx="65">
                  <c:v>-39230602984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38-674D-97FE-40D0766BD675}"/>
            </c:ext>
          </c:extLst>
        </c:ser>
        <c:ser>
          <c:idx val="2"/>
          <c:order val="2"/>
          <c:tx>
            <c:strRef>
              <c:f>GDNN!$Z$229</c:f>
              <c:strCache>
                <c:ptCount val="1"/>
                <c:pt idx="0">
                  <c:v>BAF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GDNN!$W$230:$W$295</c:f>
              <c:strCache>
                <c:ptCount val="66"/>
                <c:pt idx="0">
                  <c:v>29/05/2024</c:v>
                </c:pt>
                <c:pt idx="1">
                  <c:v>28/05/2024</c:v>
                </c:pt>
                <c:pt idx="2">
                  <c:v>27/05/2024</c:v>
                </c:pt>
                <c:pt idx="3">
                  <c:v>24/05/2024</c:v>
                </c:pt>
                <c:pt idx="4">
                  <c:v>23/05/2024</c:v>
                </c:pt>
                <c:pt idx="5">
                  <c:v>22/05/2024</c:v>
                </c:pt>
                <c:pt idx="6">
                  <c:v>21/05/2024</c:v>
                </c:pt>
                <c:pt idx="7">
                  <c:v>20/05/2024</c:v>
                </c:pt>
                <c:pt idx="8">
                  <c:v>17/05/2024</c:v>
                </c:pt>
                <c:pt idx="9">
                  <c:v>16/05/2024</c:v>
                </c:pt>
                <c:pt idx="10">
                  <c:v>15/05/2024</c:v>
                </c:pt>
                <c:pt idx="11">
                  <c:v>14/05/2024</c:v>
                </c:pt>
                <c:pt idx="12">
                  <c:v>13/05/2024</c:v>
                </c:pt>
                <c:pt idx="13">
                  <c:v>10/05/2024</c:v>
                </c:pt>
                <c:pt idx="14">
                  <c:v>09/05/2024</c:v>
                </c:pt>
                <c:pt idx="15">
                  <c:v>08/05/2024</c:v>
                </c:pt>
                <c:pt idx="16">
                  <c:v>07/05/2024</c:v>
                </c:pt>
                <c:pt idx="17">
                  <c:v>06/05/2024</c:v>
                </c:pt>
                <c:pt idx="18">
                  <c:v>03/05/2024</c:v>
                </c:pt>
                <c:pt idx="19">
                  <c:v>02/05/2024</c:v>
                </c:pt>
                <c:pt idx="20">
                  <c:v>26/04/2024</c:v>
                </c:pt>
                <c:pt idx="21">
                  <c:v>25/04/2024</c:v>
                </c:pt>
                <c:pt idx="22">
                  <c:v>24/04/2024</c:v>
                </c:pt>
                <c:pt idx="23">
                  <c:v>23/04/2024</c:v>
                </c:pt>
                <c:pt idx="24">
                  <c:v>22/04/2024</c:v>
                </c:pt>
                <c:pt idx="25">
                  <c:v>19/04/2024</c:v>
                </c:pt>
                <c:pt idx="26">
                  <c:v>17/04/2024</c:v>
                </c:pt>
                <c:pt idx="27">
                  <c:v>16/04/2024</c:v>
                </c:pt>
                <c:pt idx="28">
                  <c:v>15/04/2024</c:v>
                </c:pt>
                <c:pt idx="29">
                  <c:v>12/04/2024</c:v>
                </c:pt>
                <c:pt idx="30">
                  <c:v>11/04/2024</c:v>
                </c:pt>
                <c:pt idx="31">
                  <c:v>10/04/2024</c:v>
                </c:pt>
                <c:pt idx="32">
                  <c:v>09/04/2024</c:v>
                </c:pt>
                <c:pt idx="33">
                  <c:v>08/04/2024</c:v>
                </c:pt>
                <c:pt idx="34">
                  <c:v>05/04/2024</c:v>
                </c:pt>
                <c:pt idx="35">
                  <c:v>04/04/2024</c:v>
                </c:pt>
                <c:pt idx="36">
                  <c:v>03/04/2024</c:v>
                </c:pt>
                <c:pt idx="37">
                  <c:v>02/04/2024</c:v>
                </c:pt>
                <c:pt idx="38">
                  <c:v>01/04/2024</c:v>
                </c:pt>
                <c:pt idx="39">
                  <c:v>29/03/2024</c:v>
                </c:pt>
                <c:pt idx="40">
                  <c:v>28/03/2024</c:v>
                </c:pt>
                <c:pt idx="41">
                  <c:v>27/03/2024</c:v>
                </c:pt>
                <c:pt idx="42">
                  <c:v>26/03/2024</c:v>
                </c:pt>
                <c:pt idx="43">
                  <c:v>25/03/2024</c:v>
                </c:pt>
                <c:pt idx="44">
                  <c:v>22/03/2024</c:v>
                </c:pt>
                <c:pt idx="45">
                  <c:v>21/03/2024</c:v>
                </c:pt>
                <c:pt idx="46">
                  <c:v>20/03/2024</c:v>
                </c:pt>
                <c:pt idx="47">
                  <c:v>19/03/2024</c:v>
                </c:pt>
                <c:pt idx="48">
                  <c:v>18/03/2024</c:v>
                </c:pt>
                <c:pt idx="49">
                  <c:v>15/03/2024</c:v>
                </c:pt>
                <c:pt idx="50">
                  <c:v>14/03/2024</c:v>
                </c:pt>
                <c:pt idx="51">
                  <c:v>13/03/2024</c:v>
                </c:pt>
                <c:pt idx="52">
                  <c:v>12/03/2024</c:v>
                </c:pt>
                <c:pt idx="53">
                  <c:v>11/03/2024</c:v>
                </c:pt>
                <c:pt idx="54">
                  <c:v>08/03/2024</c:v>
                </c:pt>
                <c:pt idx="55">
                  <c:v>07/03/2024</c:v>
                </c:pt>
                <c:pt idx="56">
                  <c:v>06/03/2024</c:v>
                </c:pt>
                <c:pt idx="57">
                  <c:v>05/03/2024</c:v>
                </c:pt>
                <c:pt idx="58">
                  <c:v>04/03/2024</c:v>
                </c:pt>
                <c:pt idx="59">
                  <c:v>01/03/2024</c:v>
                </c:pt>
                <c:pt idx="60">
                  <c:v>29/02/2024</c:v>
                </c:pt>
                <c:pt idx="61">
                  <c:v>28/02/2024</c:v>
                </c:pt>
                <c:pt idx="62">
                  <c:v>27/02/2024</c:v>
                </c:pt>
                <c:pt idx="63">
                  <c:v>26/02/2024</c:v>
                </c:pt>
                <c:pt idx="64">
                  <c:v>23/02/2024</c:v>
                </c:pt>
                <c:pt idx="65">
                  <c:v>22/02/2024</c:v>
                </c:pt>
              </c:strCache>
            </c:strRef>
          </c:cat>
          <c:val>
            <c:numRef>
              <c:f>GDNN!$Z$230:$Z$295</c:f>
              <c:numCache>
                <c:formatCode>#,##0</c:formatCode>
                <c:ptCount val="66"/>
                <c:pt idx="0">
                  <c:v>20195957386</c:v>
                </c:pt>
                <c:pt idx="1">
                  <c:v>14554677386</c:v>
                </c:pt>
                <c:pt idx="2">
                  <c:v>17639107386</c:v>
                </c:pt>
                <c:pt idx="3">
                  <c:v>17895817386</c:v>
                </c:pt>
                <c:pt idx="4">
                  <c:v>23103577386</c:v>
                </c:pt>
                <c:pt idx="5">
                  <c:v>34021137386</c:v>
                </c:pt>
                <c:pt idx="6">
                  <c:v>38000887386</c:v>
                </c:pt>
                <c:pt idx="7">
                  <c:v>34940697386</c:v>
                </c:pt>
                <c:pt idx="8">
                  <c:v>33642937386</c:v>
                </c:pt>
                <c:pt idx="9">
                  <c:v>34426717386</c:v>
                </c:pt>
                <c:pt idx="10">
                  <c:v>48803020708</c:v>
                </c:pt>
                <c:pt idx="11">
                  <c:v>46602330708</c:v>
                </c:pt>
                <c:pt idx="12">
                  <c:v>47012560708</c:v>
                </c:pt>
                <c:pt idx="13">
                  <c:v>-4956600150</c:v>
                </c:pt>
                <c:pt idx="14">
                  <c:v>-6139550150</c:v>
                </c:pt>
                <c:pt idx="15">
                  <c:v>-6066660150</c:v>
                </c:pt>
                <c:pt idx="16">
                  <c:v>-6380800150</c:v>
                </c:pt>
                <c:pt idx="17">
                  <c:v>-6651820150</c:v>
                </c:pt>
                <c:pt idx="18">
                  <c:v>-10356070150</c:v>
                </c:pt>
                <c:pt idx="19">
                  <c:v>-4150770150</c:v>
                </c:pt>
                <c:pt idx="20">
                  <c:v>-3859710150</c:v>
                </c:pt>
                <c:pt idx="21">
                  <c:v>-3296040150</c:v>
                </c:pt>
                <c:pt idx="22">
                  <c:v>4771189850</c:v>
                </c:pt>
                <c:pt idx="23">
                  <c:v>2640679850</c:v>
                </c:pt>
                <c:pt idx="24">
                  <c:v>4917939850</c:v>
                </c:pt>
                <c:pt idx="25">
                  <c:v>2088459850</c:v>
                </c:pt>
                <c:pt idx="26">
                  <c:v>-2006330150</c:v>
                </c:pt>
                <c:pt idx="27">
                  <c:v>-3037470150</c:v>
                </c:pt>
                <c:pt idx="28">
                  <c:v>-8063180150</c:v>
                </c:pt>
                <c:pt idx="29">
                  <c:v>5420439850</c:v>
                </c:pt>
                <c:pt idx="30">
                  <c:v>6387659850</c:v>
                </c:pt>
                <c:pt idx="31">
                  <c:v>2279579850</c:v>
                </c:pt>
                <c:pt idx="32">
                  <c:v>-11102366273</c:v>
                </c:pt>
                <c:pt idx="33">
                  <c:v>-11542146273</c:v>
                </c:pt>
                <c:pt idx="34">
                  <c:v>-11542146273</c:v>
                </c:pt>
                <c:pt idx="35">
                  <c:v>-10935056273</c:v>
                </c:pt>
                <c:pt idx="36">
                  <c:v>-11523326273</c:v>
                </c:pt>
                <c:pt idx="37">
                  <c:v>-9185866273</c:v>
                </c:pt>
                <c:pt idx="38">
                  <c:v>-10051456273</c:v>
                </c:pt>
                <c:pt idx="39">
                  <c:v>6268083727</c:v>
                </c:pt>
                <c:pt idx="40">
                  <c:v>13153803727</c:v>
                </c:pt>
                <c:pt idx="41">
                  <c:v>14390522977</c:v>
                </c:pt>
                <c:pt idx="42">
                  <c:v>5795392977</c:v>
                </c:pt>
                <c:pt idx="43">
                  <c:v>8138532977</c:v>
                </c:pt>
                <c:pt idx="44">
                  <c:v>12412072977</c:v>
                </c:pt>
                <c:pt idx="45">
                  <c:v>16770992977</c:v>
                </c:pt>
                <c:pt idx="46">
                  <c:v>14610172977</c:v>
                </c:pt>
                <c:pt idx="47">
                  <c:v>14584162977</c:v>
                </c:pt>
                <c:pt idx="48">
                  <c:v>18117482977</c:v>
                </c:pt>
                <c:pt idx="49">
                  <c:v>9907612977</c:v>
                </c:pt>
                <c:pt idx="50">
                  <c:v>27024992977</c:v>
                </c:pt>
                <c:pt idx="51">
                  <c:v>35860532977</c:v>
                </c:pt>
                <c:pt idx="52">
                  <c:v>35895852977</c:v>
                </c:pt>
                <c:pt idx="53">
                  <c:v>44417612977</c:v>
                </c:pt>
                <c:pt idx="54">
                  <c:v>16074522977</c:v>
                </c:pt>
                <c:pt idx="55">
                  <c:v>19190392977</c:v>
                </c:pt>
                <c:pt idx="56">
                  <c:v>14165462977</c:v>
                </c:pt>
                <c:pt idx="57">
                  <c:v>11733782977</c:v>
                </c:pt>
                <c:pt idx="58">
                  <c:v>29313482977</c:v>
                </c:pt>
                <c:pt idx="59">
                  <c:v>38279952977</c:v>
                </c:pt>
                <c:pt idx="60">
                  <c:v>33149462977</c:v>
                </c:pt>
                <c:pt idx="61">
                  <c:v>20382452977</c:v>
                </c:pt>
                <c:pt idx="62">
                  <c:v>-7961267023</c:v>
                </c:pt>
                <c:pt idx="63">
                  <c:v>-8780317023</c:v>
                </c:pt>
                <c:pt idx="64">
                  <c:v>-7754497023</c:v>
                </c:pt>
                <c:pt idx="65">
                  <c:v>-7607877023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38-674D-97FE-40D0766BD675}"/>
            </c:ext>
          </c:extLst>
        </c:ser>
        <c:ser>
          <c:idx val="3"/>
          <c:order val="3"/>
          <c:tx>
            <c:strRef>
              <c:f>GDNN!$AA$229</c:f>
              <c:strCache>
                <c:ptCount val="1"/>
                <c:pt idx="0">
                  <c:v>PAN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GDNN!$W$230:$W$295</c:f>
              <c:strCache>
                <c:ptCount val="66"/>
                <c:pt idx="0">
                  <c:v>29/05/2024</c:v>
                </c:pt>
                <c:pt idx="1">
                  <c:v>28/05/2024</c:v>
                </c:pt>
                <c:pt idx="2">
                  <c:v>27/05/2024</c:v>
                </c:pt>
                <c:pt idx="3">
                  <c:v>24/05/2024</c:v>
                </c:pt>
                <c:pt idx="4">
                  <c:v>23/05/2024</c:v>
                </c:pt>
                <c:pt idx="5">
                  <c:v>22/05/2024</c:v>
                </c:pt>
                <c:pt idx="6">
                  <c:v>21/05/2024</c:v>
                </c:pt>
                <c:pt idx="7">
                  <c:v>20/05/2024</c:v>
                </c:pt>
                <c:pt idx="8">
                  <c:v>17/05/2024</c:v>
                </c:pt>
                <c:pt idx="9">
                  <c:v>16/05/2024</c:v>
                </c:pt>
                <c:pt idx="10">
                  <c:v>15/05/2024</c:v>
                </c:pt>
                <c:pt idx="11">
                  <c:v>14/05/2024</c:v>
                </c:pt>
                <c:pt idx="12">
                  <c:v>13/05/2024</c:v>
                </c:pt>
                <c:pt idx="13">
                  <c:v>10/05/2024</c:v>
                </c:pt>
                <c:pt idx="14">
                  <c:v>09/05/2024</c:v>
                </c:pt>
                <c:pt idx="15">
                  <c:v>08/05/2024</c:v>
                </c:pt>
                <c:pt idx="16">
                  <c:v>07/05/2024</c:v>
                </c:pt>
                <c:pt idx="17">
                  <c:v>06/05/2024</c:v>
                </c:pt>
                <c:pt idx="18">
                  <c:v>03/05/2024</c:v>
                </c:pt>
                <c:pt idx="19">
                  <c:v>02/05/2024</c:v>
                </c:pt>
                <c:pt idx="20">
                  <c:v>26/04/2024</c:v>
                </c:pt>
                <c:pt idx="21">
                  <c:v>25/04/2024</c:v>
                </c:pt>
                <c:pt idx="22">
                  <c:v>24/04/2024</c:v>
                </c:pt>
                <c:pt idx="23">
                  <c:v>23/04/2024</c:v>
                </c:pt>
                <c:pt idx="24">
                  <c:v>22/04/2024</c:v>
                </c:pt>
                <c:pt idx="25">
                  <c:v>19/04/2024</c:v>
                </c:pt>
                <c:pt idx="26">
                  <c:v>17/04/2024</c:v>
                </c:pt>
                <c:pt idx="27">
                  <c:v>16/04/2024</c:v>
                </c:pt>
                <c:pt idx="28">
                  <c:v>15/04/2024</c:v>
                </c:pt>
                <c:pt idx="29">
                  <c:v>12/04/2024</c:v>
                </c:pt>
                <c:pt idx="30">
                  <c:v>11/04/2024</c:v>
                </c:pt>
                <c:pt idx="31">
                  <c:v>10/04/2024</c:v>
                </c:pt>
                <c:pt idx="32">
                  <c:v>09/04/2024</c:v>
                </c:pt>
                <c:pt idx="33">
                  <c:v>08/04/2024</c:v>
                </c:pt>
                <c:pt idx="34">
                  <c:v>05/04/2024</c:v>
                </c:pt>
                <c:pt idx="35">
                  <c:v>04/04/2024</c:v>
                </c:pt>
                <c:pt idx="36">
                  <c:v>03/04/2024</c:v>
                </c:pt>
                <c:pt idx="37">
                  <c:v>02/04/2024</c:v>
                </c:pt>
                <c:pt idx="38">
                  <c:v>01/04/2024</c:v>
                </c:pt>
                <c:pt idx="39">
                  <c:v>29/03/2024</c:v>
                </c:pt>
                <c:pt idx="40">
                  <c:v>28/03/2024</c:v>
                </c:pt>
                <c:pt idx="41">
                  <c:v>27/03/2024</c:v>
                </c:pt>
                <c:pt idx="42">
                  <c:v>26/03/2024</c:v>
                </c:pt>
                <c:pt idx="43">
                  <c:v>25/03/2024</c:v>
                </c:pt>
                <c:pt idx="44">
                  <c:v>22/03/2024</c:v>
                </c:pt>
                <c:pt idx="45">
                  <c:v>21/03/2024</c:v>
                </c:pt>
                <c:pt idx="46">
                  <c:v>20/03/2024</c:v>
                </c:pt>
                <c:pt idx="47">
                  <c:v>19/03/2024</c:v>
                </c:pt>
                <c:pt idx="48">
                  <c:v>18/03/2024</c:v>
                </c:pt>
                <c:pt idx="49">
                  <c:v>15/03/2024</c:v>
                </c:pt>
                <c:pt idx="50">
                  <c:v>14/03/2024</c:v>
                </c:pt>
                <c:pt idx="51">
                  <c:v>13/03/2024</c:v>
                </c:pt>
                <c:pt idx="52">
                  <c:v>12/03/2024</c:v>
                </c:pt>
                <c:pt idx="53">
                  <c:v>11/03/2024</c:v>
                </c:pt>
                <c:pt idx="54">
                  <c:v>08/03/2024</c:v>
                </c:pt>
                <c:pt idx="55">
                  <c:v>07/03/2024</c:v>
                </c:pt>
                <c:pt idx="56">
                  <c:v>06/03/2024</c:v>
                </c:pt>
                <c:pt idx="57">
                  <c:v>05/03/2024</c:v>
                </c:pt>
                <c:pt idx="58">
                  <c:v>04/03/2024</c:v>
                </c:pt>
                <c:pt idx="59">
                  <c:v>01/03/2024</c:v>
                </c:pt>
                <c:pt idx="60">
                  <c:v>29/02/2024</c:v>
                </c:pt>
                <c:pt idx="61">
                  <c:v>28/02/2024</c:v>
                </c:pt>
                <c:pt idx="62">
                  <c:v>27/02/2024</c:v>
                </c:pt>
                <c:pt idx="63">
                  <c:v>26/02/2024</c:v>
                </c:pt>
                <c:pt idx="64">
                  <c:v>23/02/2024</c:v>
                </c:pt>
                <c:pt idx="65">
                  <c:v>22/02/2024</c:v>
                </c:pt>
              </c:strCache>
            </c:strRef>
          </c:cat>
          <c:val>
            <c:numRef>
              <c:f>GDNN!$AA$230:$AA$295</c:f>
              <c:numCache>
                <c:formatCode>#,##0</c:formatCode>
                <c:ptCount val="66"/>
                <c:pt idx="0">
                  <c:v>58708287466</c:v>
                </c:pt>
                <c:pt idx="1">
                  <c:v>54503227466</c:v>
                </c:pt>
                <c:pt idx="2">
                  <c:v>57482827466</c:v>
                </c:pt>
                <c:pt idx="3">
                  <c:v>59484437466</c:v>
                </c:pt>
                <c:pt idx="4">
                  <c:v>42780547466</c:v>
                </c:pt>
                <c:pt idx="5">
                  <c:v>41111507466</c:v>
                </c:pt>
                <c:pt idx="6">
                  <c:v>37723147466</c:v>
                </c:pt>
                <c:pt idx="7">
                  <c:v>34729887466</c:v>
                </c:pt>
                <c:pt idx="8">
                  <c:v>32169837466</c:v>
                </c:pt>
                <c:pt idx="9">
                  <c:v>32847127466</c:v>
                </c:pt>
                <c:pt idx="10">
                  <c:v>32148517466</c:v>
                </c:pt>
                <c:pt idx="11">
                  <c:v>31376357466</c:v>
                </c:pt>
                <c:pt idx="12">
                  <c:v>31891117466</c:v>
                </c:pt>
                <c:pt idx="13">
                  <c:v>26974394857</c:v>
                </c:pt>
                <c:pt idx="14">
                  <c:v>29167664857</c:v>
                </c:pt>
                <c:pt idx="15">
                  <c:v>35022044857</c:v>
                </c:pt>
                <c:pt idx="16">
                  <c:v>31773864857</c:v>
                </c:pt>
                <c:pt idx="17">
                  <c:v>32564024857</c:v>
                </c:pt>
                <c:pt idx="18">
                  <c:v>32736774857</c:v>
                </c:pt>
                <c:pt idx="19">
                  <c:v>33884174857</c:v>
                </c:pt>
                <c:pt idx="20">
                  <c:v>34244844857</c:v>
                </c:pt>
                <c:pt idx="21">
                  <c:v>34871954857</c:v>
                </c:pt>
                <c:pt idx="22">
                  <c:v>39037264857</c:v>
                </c:pt>
                <c:pt idx="23">
                  <c:v>38029444857</c:v>
                </c:pt>
                <c:pt idx="24">
                  <c:v>36850394857</c:v>
                </c:pt>
                <c:pt idx="25">
                  <c:v>33788984857</c:v>
                </c:pt>
                <c:pt idx="26">
                  <c:v>30676604857</c:v>
                </c:pt>
                <c:pt idx="27">
                  <c:v>27713764857</c:v>
                </c:pt>
                <c:pt idx="28">
                  <c:v>22098744857</c:v>
                </c:pt>
                <c:pt idx="29">
                  <c:v>20472674857</c:v>
                </c:pt>
                <c:pt idx="30">
                  <c:v>21022144857</c:v>
                </c:pt>
                <c:pt idx="31">
                  <c:v>17967084857</c:v>
                </c:pt>
                <c:pt idx="32">
                  <c:v>18526830428</c:v>
                </c:pt>
                <c:pt idx="33">
                  <c:v>19891630428</c:v>
                </c:pt>
                <c:pt idx="34">
                  <c:v>19623220428</c:v>
                </c:pt>
                <c:pt idx="35">
                  <c:v>19167140428</c:v>
                </c:pt>
                <c:pt idx="36">
                  <c:v>18896680428</c:v>
                </c:pt>
                <c:pt idx="37">
                  <c:v>20439160428</c:v>
                </c:pt>
                <c:pt idx="38">
                  <c:v>36887040428</c:v>
                </c:pt>
                <c:pt idx="39">
                  <c:v>39490880428</c:v>
                </c:pt>
                <c:pt idx="40">
                  <c:v>39522990428</c:v>
                </c:pt>
                <c:pt idx="41">
                  <c:v>25860564680</c:v>
                </c:pt>
                <c:pt idx="42">
                  <c:v>23934114680</c:v>
                </c:pt>
                <c:pt idx="43">
                  <c:v>23660654680</c:v>
                </c:pt>
                <c:pt idx="44">
                  <c:v>19855634680</c:v>
                </c:pt>
                <c:pt idx="45">
                  <c:v>20316634680</c:v>
                </c:pt>
                <c:pt idx="46">
                  <c:v>19402934680</c:v>
                </c:pt>
                <c:pt idx="47">
                  <c:v>22327924680</c:v>
                </c:pt>
                <c:pt idx="48">
                  <c:v>15280564680</c:v>
                </c:pt>
                <c:pt idx="49">
                  <c:v>2240574680</c:v>
                </c:pt>
                <c:pt idx="50">
                  <c:v>-11005805320</c:v>
                </c:pt>
                <c:pt idx="51">
                  <c:v>-4941995320</c:v>
                </c:pt>
                <c:pt idx="52">
                  <c:v>-14298865320</c:v>
                </c:pt>
                <c:pt idx="53">
                  <c:v>-5181735320</c:v>
                </c:pt>
                <c:pt idx="54">
                  <c:v>-1890355320</c:v>
                </c:pt>
                <c:pt idx="55">
                  <c:v>-20610835320</c:v>
                </c:pt>
                <c:pt idx="56">
                  <c:v>-38443185320</c:v>
                </c:pt>
                <c:pt idx="57">
                  <c:v>-42731085320</c:v>
                </c:pt>
                <c:pt idx="58">
                  <c:v>-41079255320</c:v>
                </c:pt>
                <c:pt idx="59">
                  <c:v>-41711615320</c:v>
                </c:pt>
                <c:pt idx="60">
                  <c:v>-33465075320</c:v>
                </c:pt>
                <c:pt idx="61">
                  <c:v>-24078495320</c:v>
                </c:pt>
                <c:pt idx="62">
                  <c:v>-2447565320</c:v>
                </c:pt>
                <c:pt idx="63">
                  <c:v>484524680</c:v>
                </c:pt>
                <c:pt idx="64">
                  <c:v>-1768815320</c:v>
                </c:pt>
                <c:pt idx="65">
                  <c:v>-34451675320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38-674D-97FE-40D0766BD675}"/>
            </c:ext>
          </c:extLst>
        </c:ser>
        <c:ser>
          <c:idx val="4"/>
          <c:order val="4"/>
          <c:tx>
            <c:strRef>
              <c:f>GDNN!$AB$229</c:f>
              <c:strCache>
                <c:ptCount val="1"/>
                <c:pt idx="0">
                  <c:v>LTG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GDNN!$W$230:$W$295</c:f>
              <c:strCache>
                <c:ptCount val="66"/>
                <c:pt idx="0">
                  <c:v>29/05/2024</c:v>
                </c:pt>
                <c:pt idx="1">
                  <c:v>28/05/2024</c:v>
                </c:pt>
                <c:pt idx="2">
                  <c:v>27/05/2024</c:v>
                </c:pt>
                <c:pt idx="3">
                  <c:v>24/05/2024</c:v>
                </c:pt>
                <c:pt idx="4">
                  <c:v>23/05/2024</c:v>
                </c:pt>
                <c:pt idx="5">
                  <c:v>22/05/2024</c:v>
                </c:pt>
                <c:pt idx="6">
                  <c:v>21/05/2024</c:v>
                </c:pt>
                <c:pt idx="7">
                  <c:v>20/05/2024</c:v>
                </c:pt>
                <c:pt idx="8">
                  <c:v>17/05/2024</c:v>
                </c:pt>
                <c:pt idx="9">
                  <c:v>16/05/2024</c:v>
                </c:pt>
                <c:pt idx="10">
                  <c:v>15/05/2024</c:v>
                </c:pt>
                <c:pt idx="11">
                  <c:v>14/05/2024</c:v>
                </c:pt>
                <c:pt idx="12">
                  <c:v>13/05/2024</c:v>
                </c:pt>
                <c:pt idx="13">
                  <c:v>10/05/2024</c:v>
                </c:pt>
                <c:pt idx="14">
                  <c:v>09/05/2024</c:v>
                </c:pt>
                <c:pt idx="15">
                  <c:v>08/05/2024</c:v>
                </c:pt>
                <c:pt idx="16">
                  <c:v>07/05/2024</c:v>
                </c:pt>
                <c:pt idx="17">
                  <c:v>06/05/2024</c:v>
                </c:pt>
                <c:pt idx="18">
                  <c:v>03/05/2024</c:v>
                </c:pt>
                <c:pt idx="19">
                  <c:v>02/05/2024</c:v>
                </c:pt>
                <c:pt idx="20">
                  <c:v>26/04/2024</c:v>
                </c:pt>
                <c:pt idx="21">
                  <c:v>25/04/2024</c:v>
                </c:pt>
                <c:pt idx="22">
                  <c:v>24/04/2024</c:v>
                </c:pt>
                <c:pt idx="23">
                  <c:v>23/04/2024</c:v>
                </c:pt>
                <c:pt idx="24">
                  <c:v>22/04/2024</c:v>
                </c:pt>
                <c:pt idx="25">
                  <c:v>19/04/2024</c:v>
                </c:pt>
                <c:pt idx="26">
                  <c:v>17/04/2024</c:v>
                </c:pt>
                <c:pt idx="27">
                  <c:v>16/04/2024</c:v>
                </c:pt>
                <c:pt idx="28">
                  <c:v>15/04/2024</c:v>
                </c:pt>
                <c:pt idx="29">
                  <c:v>12/04/2024</c:v>
                </c:pt>
                <c:pt idx="30">
                  <c:v>11/04/2024</c:v>
                </c:pt>
                <c:pt idx="31">
                  <c:v>10/04/2024</c:v>
                </c:pt>
                <c:pt idx="32">
                  <c:v>09/04/2024</c:v>
                </c:pt>
                <c:pt idx="33">
                  <c:v>08/04/2024</c:v>
                </c:pt>
                <c:pt idx="34">
                  <c:v>05/04/2024</c:v>
                </c:pt>
                <c:pt idx="35">
                  <c:v>04/04/2024</c:v>
                </c:pt>
                <c:pt idx="36">
                  <c:v>03/04/2024</c:v>
                </c:pt>
                <c:pt idx="37">
                  <c:v>02/04/2024</c:v>
                </c:pt>
                <c:pt idx="38">
                  <c:v>01/04/2024</c:v>
                </c:pt>
                <c:pt idx="39">
                  <c:v>29/03/2024</c:v>
                </c:pt>
                <c:pt idx="40">
                  <c:v>28/03/2024</c:v>
                </c:pt>
                <c:pt idx="41">
                  <c:v>27/03/2024</c:v>
                </c:pt>
                <c:pt idx="42">
                  <c:v>26/03/2024</c:v>
                </c:pt>
                <c:pt idx="43">
                  <c:v>25/03/2024</c:v>
                </c:pt>
                <c:pt idx="44">
                  <c:v>22/03/2024</c:v>
                </c:pt>
                <c:pt idx="45">
                  <c:v>21/03/2024</c:v>
                </c:pt>
                <c:pt idx="46">
                  <c:v>20/03/2024</c:v>
                </c:pt>
                <c:pt idx="47">
                  <c:v>19/03/2024</c:v>
                </c:pt>
                <c:pt idx="48">
                  <c:v>18/03/2024</c:v>
                </c:pt>
                <c:pt idx="49">
                  <c:v>15/03/2024</c:v>
                </c:pt>
                <c:pt idx="50">
                  <c:v>14/03/2024</c:v>
                </c:pt>
                <c:pt idx="51">
                  <c:v>13/03/2024</c:v>
                </c:pt>
                <c:pt idx="52">
                  <c:v>12/03/2024</c:v>
                </c:pt>
                <c:pt idx="53">
                  <c:v>11/03/2024</c:v>
                </c:pt>
                <c:pt idx="54">
                  <c:v>08/03/2024</c:v>
                </c:pt>
                <c:pt idx="55">
                  <c:v>07/03/2024</c:v>
                </c:pt>
                <c:pt idx="56">
                  <c:v>06/03/2024</c:v>
                </c:pt>
                <c:pt idx="57">
                  <c:v>05/03/2024</c:v>
                </c:pt>
                <c:pt idx="58">
                  <c:v>04/03/2024</c:v>
                </c:pt>
                <c:pt idx="59">
                  <c:v>01/03/2024</c:v>
                </c:pt>
                <c:pt idx="60">
                  <c:v>29/02/2024</c:v>
                </c:pt>
                <c:pt idx="61">
                  <c:v>28/02/2024</c:v>
                </c:pt>
                <c:pt idx="62">
                  <c:v>27/02/2024</c:v>
                </c:pt>
                <c:pt idx="63">
                  <c:v>26/02/2024</c:v>
                </c:pt>
                <c:pt idx="64">
                  <c:v>23/02/2024</c:v>
                </c:pt>
                <c:pt idx="65">
                  <c:v>22/02/2024</c:v>
                </c:pt>
              </c:strCache>
            </c:strRef>
          </c:cat>
          <c:val>
            <c:numRef>
              <c:f>GDNN!$AB$230:$AB$295</c:f>
              <c:numCache>
                <c:formatCode>#,##0</c:formatCode>
                <c:ptCount val="66"/>
                <c:pt idx="0">
                  <c:v>-13017838068</c:v>
                </c:pt>
                <c:pt idx="1">
                  <c:v>-8617256149</c:v>
                </c:pt>
                <c:pt idx="2">
                  <c:v>-4142702672</c:v>
                </c:pt>
                <c:pt idx="3">
                  <c:v>-4142702672</c:v>
                </c:pt>
                <c:pt idx="4">
                  <c:v>-4142702672</c:v>
                </c:pt>
                <c:pt idx="5">
                  <c:v>385334534</c:v>
                </c:pt>
                <c:pt idx="6">
                  <c:v>5853507458</c:v>
                </c:pt>
                <c:pt idx="7">
                  <c:v>9496311103</c:v>
                </c:pt>
                <c:pt idx="8">
                  <c:v>14289773717</c:v>
                </c:pt>
                <c:pt idx="9">
                  <c:v>17837049039</c:v>
                </c:pt>
                <c:pt idx="10">
                  <c:v>22203956980</c:v>
                </c:pt>
                <c:pt idx="11">
                  <c:v>27597895942</c:v>
                </c:pt>
                <c:pt idx="12">
                  <c:v>30755828180</c:v>
                </c:pt>
                <c:pt idx="13">
                  <c:v>33355944243</c:v>
                </c:pt>
                <c:pt idx="14">
                  <c:v>36021240574</c:v>
                </c:pt>
                <c:pt idx="15">
                  <c:v>36428938264</c:v>
                </c:pt>
                <c:pt idx="16">
                  <c:v>39167564703</c:v>
                </c:pt>
                <c:pt idx="17">
                  <c:v>39167564703</c:v>
                </c:pt>
                <c:pt idx="18">
                  <c:v>39156366337</c:v>
                </c:pt>
                <c:pt idx="19">
                  <c:v>38918973019</c:v>
                </c:pt>
                <c:pt idx="20">
                  <c:v>38912245305</c:v>
                </c:pt>
                <c:pt idx="21">
                  <c:v>37953611865</c:v>
                </c:pt>
                <c:pt idx="22">
                  <c:v>36370389672</c:v>
                </c:pt>
                <c:pt idx="23">
                  <c:v>31961382528</c:v>
                </c:pt>
                <c:pt idx="24">
                  <c:v>28515883059</c:v>
                </c:pt>
                <c:pt idx="25">
                  <c:v>27140742531</c:v>
                </c:pt>
                <c:pt idx="26">
                  <c:v>27140742531</c:v>
                </c:pt>
                <c:pt idx="27">
                  <c:v>27149815666</c:v>
                </c:pt>
                <c:pt idx="28">
                  <c:v>27149815666</c:v>
                </c:pt>
                <c:pt idx="29">
                  <c:v>27149815666</c:v>
                </c:pt>
                <c:pt idx="30">
                  <c:v>27149815666</c:v>
                </c:pt>
                <c:pt idx="31">
                  <c:v>27171682291</c:v>
                </c:pt>
                <c:pt idx="32">
                  <c:v>27171682291</c:v>
                </c:pt>
                <c:pt idx="33">
                  <c:v>27171682291</c:v>
                </c:pt>
                <c:pt idx="34">
                  <c:v>27437728270</c:v>
                </c:pt>
                <c:pt idx="35">
                  <c:v>27437728270</c:v>
                </c:pt>
                <c:pt idx="36">
                  <c:v>27424994423</c:v>
                </c:pt>
                <c:pt idx="37">
                  <c:v>27424994423</c:v>
                </c:pt>
                <c:pt idx="38">
                  <c:v>27488809373</c:v>
                </c:pt>
                <c:pt idx="39">
                  <c:v>27488809373</c:v>
                </c:pt>
                <c:pt idx="40">
                  <c:v>27488809373</c:v>
                </c:pt>
                <c:pt idx="41">
                  <c:v>27488809373</c:v>
                </c:pt>
                <c:pt idx="42">
                  <c:v>27027168319</c:v>
                </c:pt>
                <c:pt idx="43">
                  <c:v>27027168319</c:v>
                </c:pt>
                <c:pt idx="44">
                  <c:v>27027168319</c:v>
                </c:pt>
                <c:pt idx="45">
                  <c:v>26894021167</c:v>
                </c:pt>
                <c:pt idx="46">
                  <c:v>26891381489</c:v>
                </c:pt>
                <c:pt idx="47">
                  <c:v>26893990036</c:v>
                </c:pt>
                <c:pt idx="48">
                  <c:v>26893990036</c:v>
                </c:pt>
                <c:pt idx="49">
                  <c:v>28923444508</c:v>
                </c:pt>
                <c:pt idx="50">
                  <c:v>32990983052</c:v>
                </c:pt>
                <c:pt idx="51">
                  <c:v>32962942860</c:v>
                </c:pt>
                <c:pt idx="52">
                  <c:v>32962942860</c:v>
                </c:pt>
                <c:pt idx="53">
                  <c:v>32962942860</c:v>
                </c:pt>
                <c:pt idx="54">
                  <c:v>34299020562</c:v>
                </c:pt>
                <c:pt idx="55">
                  <c:v>34505046549</c:v>
                </c:pt>
                <c:pt idx="56">
                  <c:v>34847828516</c:v>
                </c:pt>
                <c:pt idx="57">
                  <c:v>34847828516</c:v>
                </c:pt>
                <c:pt idx="58">
                  <c:v>34847828516</c:v>
                </c:pt>
                <c:pt idx="59">
                  <c:v>33734192376</c:v>
                </c:pt>
                <c:pt idx="60">
                  <c:v>33371549827</c:v>
                </c:pt>
                <c:pt idx="61">
                  <c:v>31378548390</c:v>
                </c:pt>
                <c:pt idx="62">
                  <c:v>30487659547</c:v>
                </c:pt>
                <c:pt idx="63">
                  <c:v>29151779094</c:v>
                </c:pt>
                <c:pt idx="64">
                  <c:v>28201674896</c:v>
                </c:pt>
                <c:pt idx="65">
                  <c:v>27375464460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38-674D-97FE-40D0766BD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121632"/>
        <c:axId val="357123360"/>
      </c:lineChart>
      <c:catAx>
        <c:axId val="35712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3360"/>
        <c:crosses val="autoZero"/>
        <c:auto val="1"/>
        <c:lblAlgn val="ctr"/>
        <c:lblOffset val="100"/>
        <c:noMultiLvlLbl val="0"/>
      </c:catAx>
      <c:valAx>
        <c:axId val="357123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1632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GDTD!$Y$14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GDTD!$W$15:$X$81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GDTD!$Y$15:$Y$81</c:f>
              <c:numCache>
                <c:formatCode>#,##0</c:formatCode>
                <c:ptCount val="67"/>
                <c:pt idx="0">
                  <c:v>18147399000</c:v>
                </c:pt>
                <c:pt idx="1">
                  <c:v>30558935000</c:v>
                </c:pt>
                <c:pt idx="2">
                  <c:v>29569564000</c:v>
                </c:pt>
                <c:pt idx="3">
                  <c:v>27085013000</c:v>
                </c:pt>
                <c:pt idx="4">
                  <c:v>54011602000</c:v>
                </c:pt>
                <c:pt idx="5">
                  <c:v>58252401000</c:v>
                </c:pt>
                <c:pt idx="6">
                  <c:v>60851901000</c:v>
                </c:pt>
                <c:pt idx="7">
                  <c:v>60956899000</c:v>
                </c:pt>
                <c:pt idx="8">
                  <c:v>85478457000</c:v>
                </c:pt>
                <c:pt idx="9">
                  <c:v>110000015000</c:v>
                </c:pt>
                <c:pt idx="10">
                  <c:v>70311355000</c:v>
                </c:pt>
                <c:pt idx="11">
                  <c:v>69250230000</c:v>
                </c:pt>
                <c:pt idx="12">
                  <c:v>61719140000</c:v>
                </c:pt>
                <c:pt idx="13">
                  <c:v>50450050000</c:v>
                </c:pt>
                <c:pt idx="14">
                  <c:v>44442020000</c:v>
                </c:pt>
                <c:pt idx="15">
                  <c:v>50364183000</c:v>
                </c:pt>
                <c:pt idx="16">
                  <c:v>60347473000</c:v>
                </c:pt>
                <c:pt idx="17">
                  <c:v>60347473000</c:v>
                </c:pt>
                <c:pt idx="18">
                  <c:v>66347092000</c:v>
                </c:pt>
                <c:pt idx="19">
                  <c:v>64389659000</c:v>
                </c:pt>
                <c:pt idx="20">
                  <c:v>59529849000</c:v>
                </c:pt>
                <c:pt idx="21">
                  <c:v>66576914000</c:v>
                </c:pt>
                <c:pt idx="22">
                  <c:v>75671474000</c:v>
                </c:pt>
                <c:pt idx="23">
                  <c:v>61519596000</c:v>
                </c:pt>
                <c:pt idx="24">
                  <c:v>89704736000</c:v>
                </c:pt>
                <c:pt idx="25">
                  <c:v>98300527000</c:v>
                </c:pt>
                <c:pt idx="26">
                  <c:v>90145032000</c:v>
                </c:pt>
                <c:pt idx="27">
                  <c:v>102739708000</c:v>
                </c:pt>
                <c:pt idx="28">
                  <c:v>43308980000</c:v>
                </c:pt>
                <c:pt idx="29">
                  <c:v>20189675000</c:v>
                </c:pt>
                <c:pt idx="30">
                  <c:v>12589555000</c:v>
                </c:pt>
                <c:pt idx="31">
                  <c:v>7995405000</c:v>
                </c:pt>
                <c:pt idx="32">
                  <c:v>16201665000</c:v>
                </c:pt>
                <c:pt idx="33">
                  <c:v>13666540000</c:v>
                </c:pt>
                <c:pt idx="34">
                  <c:v>25780650000</c:v>
                </c:pt>
                <c:pt idx="35">
                  <c:v>-40207450000</c:v>
                </c:pt>
                <c:pt idx="36">
                  <c:v>-62872490000</c:v>
                </c:pt>
                <c:pt idx="37">
                  <c:v>-29117569000</c:v>
                </c:pt>
                <c:pt idx="38">
                  <c:v>-33827088000</c:v>
                </c:pt>
                <c:pt idx="39">
                  <c:v>-58399465000</c:v>
                </c:pt>
                <c:pt idx="40">
                  <c:v>-58279260000</c:v>
                </c:pt>
                <c:pt idx="41">
                  <c:v>-40642384000</c:v>
                </c:pt>
                <c:pt idx="42">
                  <c:v>-21506778000</c:v>
                </c:pt>
                <c:pt idx="43">
                  <c:v>-41928343000</c:v>
                </c:pt>
                <c:pt idx="44">
                  <c:v>-84407843000</c:v>
                </c:pt>
                <c:pt idx="45">
                  <c:v>-123500508000</c:v>
                </c:pt>
                <c:pt idx="46">
                  <c:v>-144079823000</c:v>
                </c:pt>
                <c:pt idx="47">
                  <c:v>-148472453000</c:v>
                </c:pt>
                <c:pt idx="48">
                  <c:v>-133754403000</c:v>
                </c:pt>
                <c:pt idx="49">
                  <c:v>-131237858000</c:v>
                </c:pt>
                <c:pt idx="50">
                  <c:v>-124391608000</c:v>
                </c:pt>
                <c:pt idx="51">
                  <c:v>-113301943000</c:v>
                </c:pt>
                <c:pt idx="52">
                  <c:v>-123235988000</c:v>
                </c:pt>
                <c:pt idx="53">
                  <c:v>-124600928000</c:v>
                </c:pt>
                <c:pt idx="54">
                  <c:v>-131494714000</c:v>
                </c:pt>
                <c:pt idx="55">
                  <c:v>-146849577000</c:v>
                </c:pt>
                <c:pt idx="56">
                  <c:v>-132490708000</c:v>
                </c:pt>
                <c:pt idx="57">
                  <c:v>-120124018000</c:v>
                </c:pt>
                <c:pt idx="58">
                  <c:v>-107782518000</c:v>
                </c:pt>
                <c:pt idx="59">
                  <c:v>-105116318000</c:v>
                </c:pt>
                <c:pt idx="60">
                  <c:v>-123347353000</c:v>
                </c:pt>
                <c:pt idx="61">
                  <c:v>-82097228000</c:v>
                </c:pt>
                <c:pt idx="62">
                  <c:v>-79051568000</c:v>
                </c:pt>
                <c:pt idx="63">
                  <c:v>22066115000</c:v>
                </c:pt>
                <c:pt idx="64">
                  <c:v>15426282000</c:v>
                </c:pt>
                <c:pt idx="65">
                  <c:v>-24684528000</c:v>
                </c:pt>
                <c:pt idx="66">
                  <c:v>-15207883000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1-6449-8EC4-BC643EC245C8}"/>
            </c:ext>
          </c:extLst>
        </c:ser>
        <c:ser>
          <c:idx val="1"/>
          <c:order val="1"/>
          <c:tx>
            <c:strRef>
              <c:f>GDTD!$Z$14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GDTD!$W$15:$X$81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GDTD!$Z$15:$Z$81</c:f>
              <c:numCache>
                <c:formatCode>#,##0</c:formatCode>
                <c:ptCount val="67"/>
                <c:pt idx="0">
                  <c:v>-122501714000</c:v>
                </c:pt>
                <c:pt idx="1">
                  <c:v>-121912354000</c:v>
                </c:pt>
                <c:pt idx="2">
                  <c:v>-121322994000</c:v>
                </c:pt>
                <c:pt idx="3">
                  <c:v>-121501634000</c:v>
                </c:pt>
                <c:pt idx="4">
                  <c:v>-110155694000</c:v>
                </c:pt>
                <c:pt idx="5">
                  <c:v>-100316249000</c:v>
                </c:pt>
                <c:pt idx="6">
                  <c:v>-101289049000</c:v>
                </c:pt>
                <c:pt idx="7">
                  <c:v>-100592604000</c:v>
                </c:pt>
                <c:pt idx="8">
                  <c:v>-96735389000</c:v>
                </c:pt>
                <c:pt idx="9">
                  <c:v>-97960799000</c:v>
                </c:pt>
                <c:pt idx="10">
                  <c:v>-99186209000</c:v>
                </c:pt>
                <c:pt idx="11">
                  <c:v>-96745939000</c:v>
                </c:pt>
                <c:pt idx="12">
                  <c:v>-97890074000</c:v>
                </c:pt>
                <c:pt idx="13">
                  <c:v>-95893829000</c:v>
                </c:pt>
                <c:pt idx="14">
                  <c:v>-97877199000</c:v>
                </c:pt>
                <c:pt idx="15">
                  <c:v>-88509724000</c:v>
                </c:pt>
                <c:pt idx="16">
                  <c:v>-79142249000</c:v>
                </c:pt>
                <c:pt idx="17">
                  <c:v>-79142249000</c:v>
                </c:pt>
                <c:pt idx="18">
                  <c:v>-80319419000</c:v>
                </c:pt>
                <c:pt idx="19">
                  <c:v>-75688059000</c:v>
                </c:pt>
                <c:pt idx="20">
                  <c:v>-74079489000</c:v>
                </c:pt>
                <c:pt idx="21">
                  <c:v>-74237284000</c:v>
                </c:pt>
                <c:pt idx="22">
                  <c:v>-75377144000</c:v>
                </c:pt>
                <c:pt idx="23">
                  <c:v>-80442899000</c:v>
                </c:pt>
                <c:pt idx="24">
                  <c:v>-82105949000</c:v>
                </c:pt>
                <c:pt idx="25">
                  <c:v>-85502504000</c:v>
                </c:pt>
                <c:pt idx="26">
                  <c:v>-86327444000</c:v>
                </c:pt>
                <c:pt idx="27">
                  <c:v>-77142799000</c:v>
                </c:pt>
                <c:pt idx="28">
                  <c:v>-67958154000</c:v>
                </c:pt>
                <c:pt idx="29">
                  <c:v>-76079614000</c:v>
                </c:pt>
                <c:pt idx="30">
                  <c:v>-69638654000</c:v>
                </c:pt>
                <c:pt idx="31">
                  <c:v>-67189134000</c:v>
                </c:pt>
                <c:pt idx="32">
                  <c:v>-61616784000</c:v>
                </c:pt>
                <c:pt idx="33">
                  <c:v>-57998449000</c:v>
                </c:pt>
                <c:pt idx="34">
                  <c:v>-57012559000</c:v>
                </c:pt>
                <c:pt idx="35">
                  <c:v>-56515999000</c:v>
                </c:pt>
                <c:pt idx="36">
                  <c:v>-63588164000</c:v>
                </c:pt>
                <c:pt idx="37">
                  <c:v>-56717414000</c:v>
                </c:pt>
                <c:pt idx="38">
                  <c:v>-56403099000</c:v>
                </c:pt>
                <c:pt idx="39">
                  <c:v>-54830619000</c:v>
                </c:pt>
                <c:pt idx="40">
                  <c:v>-57103389000</c:v>
                </c:pt>
                <c:pt idx="41">
                  <c:v>-58846904000</c:v>
                </c:pt>
                <c:pt idx="42">
                  <c:v>-58863759000</c:v>
                </c:pt>
                <c:pt idx="43">
                  <c:v>-56735774000</c:v>
                </c:pt>
                <c:pt idx="44">
                  <c:v>-57907594000</c:v>
                </c:pt>
                <c:pt idx="45">
                  <c:v>-61199569000</c:v>
                </c:pt>
                <c:pt idx="46">
                  <c:v>-63576179000</c:v>
                </c:pt>
                <c:pt idx="47">
                  <c:v>-67125319000</c:v>
                </c:pt>
                <c:pt idx="48">
                  <c:v>-63802359000</c:v>
                </c:pt>
                <c:pt idx="49">
                  <c:v>-60312844000</c:v>
                </c:pt>
                <c:pt idx="50">
                  <c:v>-58219289000</c:v>
                </c:pt>
                <c:pt idx="51">
                  <c:v>-58882784000</c:v>
                </c:pt>
                <c:pt idx="52">
                  <c:v>-59576644000</c:v>
                </c:pt>
                <c:pt idx="53">
                  <c:v>-59576644000</c:v>
                </c:pt>
                <c:pt idx="54">
                  <c:v>-60283489000</c:v>
                </c:pt>
                <c:pt idx="55">
                  <c:v>-60283489000</c:v>
                </c:pt>
                <c:pt idx="56">
                  <c:v>-58499444000</c:v>
                </c:pt>
                <c:pt idx="57">
                  <c:v>-60437229000</c:v>
                </c:pt>
                <c:pt idx="58">
                  <c:v>-64417659000</c:v>
                </c:pt>
                <c:pt idx="59">
                  <c:v>-68314229000</c:v>
                </c:pt>
                <c:pt idx="60">
                  <c:v>-66907089000</c:v>
                </c:pt>
                <c:pt idx="61">
                  <c:v>-66107529000</c:v>
                </c:pt>
                <c:pt idx="62">
                  <c:v>-65836539000</c:v>
                </c:pt>
                <c:pt idx="63">
                  <c:v>-65565549000</c:v>
                </c:pt>
                <c:pt idx="64">
                  <c:v>-64501764000</c:v>
                </c:pt>
                <c:pt idx="65">
                  <c:v>-42863544000</c:v>
                </c:pt>
                <c:pt idx="66">
                  <c:v>-42520119000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1-6449-8EC4-BC643EC245C8}"/>
            </c:ext>
          </c:extLst>
        </c:ser>
        <c:ser>
          <c:idx val="2"/>
          <c:order val="2"/>
          <c:tx>
            <c:strRef>
              <c:f>GDTD!$AA$14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GDTD!$W$15:$X$81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GDTD!$AA$15:$AA$81</c:f>
              <c:numCache>
                <c:formatCode>#,##0</c:formatCode>
                <c:ptCount val="67"/>
                <c:pt idx="0">
                  <c:v>-4665895000</c:v>
                </c:pt>
                <c:pt idx="1">
                  <c:v>-4349060000</c:v>
                </c:pt>
                <c:pt idx="2">
                  <c:v>-4032225000</c:v>
                </c:pt>
                <c:pt idx="3">
                  <c:v>-4099075000</c:v>
                </c:pt>
                <c:pt idx="4">
                  <c:v>7177885000</c:v>
                </c:pt>
                <c:pt idx="5">
                  <c:v>8762005000</c:v>
                </c:pt>
                <c:pt idx="6">
                  <c:v>8752520000</c:v>
                </c:pt>
                <c:pt idx="7">
                  <c:v>8962670000</c:v>
                </c:pt>
                <c:pt idx="8">
                  <c:v>10788260000</c:v>
                </c:pt>
                <c:pt idx="9">
                  <c:v>3990700000</c:v>
                </c:pt>
                <c:pt idx="10">
                  <c:v>-2806860000</c:v>
                </c:pt>
                <c:pt idx="11">
                  <c:v>-5305345000</c:v>
                </c:pt>
                <c:pt idx="12">
                  <c:v>-6396765000</c:v>
                </c:pt>
                <c:pt idx="13">
                  <c:v>-7462980000</c:v>
                </c:pt>
                <c:pt idx="14">
                  <c:v>-11477195000</c:v>
                </c:pt>
                <c:pt idx="15">
                  <c:v>-8052560000</c:v>
                </c:pt>
                <c:pt idx="16">
                  <c:v>-4627925000</c:v>
                </c:pt>
                <c:pt idx="17">
                  <c:v>-4627925000</c:v>
                </c:pt>
                <c:pt idx="18">
                  <c:v>-4836445000</c:v>
                </c:pt>
                <c:pt idx="19">
                  <c:v>990920000</c:v>
                </c:pt>
                <c:pt idx="20">
                  <c:v>1810565000</c:v>
                </c:pt>
                <c:pt idx="21">
                  <c:v>1698215000</c:v>
                </c:pt>
                <c:pt idx="22">
                  <c:v>1835415000</c:v>
                </c:pt>
                <c:pt idx="23">
                  <c:v>1886725000</c:v>
                </c:pt>
                <c:pt idx="24">
                  <c:v>1938035000</c:v>
                </c:pt>
                <c:pt idx="25">
                  <c:v>885745000</c:v>
                </c:pt>
                <c:pt idx="26">
                  <c:v>-4314605000</c:v>
                </c:pt>
                <c:pt idx="27">
                  <c:v>-5816330000</c:v>
                </c:pt>
                <c:pt idx="28">
                  <c:v>-7318055000</c:v>
                </c:pt>
                <c:pt idx="29">
                  <c:v>-8208965000</c:v>
                </c:pt>
                <c:pt idx="30">
                  <c:v>-4637525000</c:v>
                </c:pt>
                <c:pt idx="31">
                  <c:v>-3580495000</c:v>
                </c:pt>
                <c:pt idx="32">
                  <c:v>-2002135000</c:v>
                </c:pt>
                <c:pt idx="33">
                  <c:v>-423775000</c:v>
                </c:pt>
                <c:pt idx="34">
                  <c:v>-931670000</c:v>
                </c:pt>
                <c:pt idx="35">
                  <c:v>-1713420000</c:v>
                </c:pt>
                <c:pt idx="36">
                  <c:v>-2495170000</c:v>
                </c:pt>
                <c:pt idx="37">
                  <c:v>2552360000</c:v>
                </c:pt>
                <c:pt idx="38">
                  <c:v>5538980000</c:v>
                </c:pt>
                <c:pt idx="39">
                  <c:v>5865730000</c:v>
                </c:pt>
                <c:pt idx="40">
                  <c:v>4538340000</c:v>
                </c:pt>
                <c:pt idx="41">
                  <c:v>3210950000</c:v>
                </c:pt>
                <c:pt idx="42">
                  <c:v>3839170000</c:v>
                </c:pt>
                <c:pt idx="43">
                  <c:v>3972840000</c:v>
                </c:pt>
                <c:pt idx="44">
                  <c:v>2965540000</c:v>
                </c:pt>
                <c:pt idx="45">
                  <c:v>1958240000</c:v>
                </c:pt>
                <c:pt idx="46">
                  <c:v>-5207880000</c:v>
                </c:pt>
                <c:pt idx="47">
                  <c:v>-7159160000</c:v>
                </c:pt>
                <c:pt idx="48">
                  <c:v>-6843530000</c:v>
                </c:pt>
                <c:pt idx="49">
                  <c:v>-8580240000</c:v>
                </c:pt>
                <c:pt idx="50">
                  <c:v>-7746420000</c:v>
                </c:pt>
                <c:pt idx="51">
                  <c:v>-4493735000</c:v>
                </c:pt>
                <c:pt idx="52">
                  <c:v>-1241050000</c:v>
                </c:pt>
                <c:pt idx="53">
                  <c:v>-1241050000</c:v>
                </c:pt>
                <c:pt idx="54">
                  <c:v>10710835000</c:v>
                </c:pt>
                <c:pt idx="55">
                  <c:v>10710835000</c:v>
                </c:pt>
                <c:pt idx="56">
                  <c:v>11204945000</c:v>
                </c:pt>
                <c:pt idx="57">
                  <c:v>10691345000</c:v>
                </c:pt>
                <c:pt idx="58">
                  <c:v>10327060000</c:v>
                </c:pt>
                <c:pt idx="59">
                  <c:v>10856380000</c:v>
                </c:pt>
                <c:pt idx="60">
                  <c:v>11647930000</c:v>
                </c:pt>
                <c:pt idx="61">
                  <c:v>12061875000</c:v>
                </c:pt>
                <c:pt idx="62">
                  <c:v>12626310000</c:v>
                </c:pt>
                <c:pt idx="63">
                  <c:v>13190745000</c:v>
                </c:pt>
                <c:pt idx="64">
                  <c:v>14156665000</c:v>
                </c:pt>
                <c:pt idx="65">
                  <c:v>2411375000</c:v>
                </c:pt>
                <c:pt idx="66">
                  <c:v>5796445000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1-6449-8EC4-BC643EC245C8}"/>
            </c:ext>
          </c:extLst>
        </c:ser>
        <c:ser>
          <c:idx val="3"/>
          <c:order val="3"/>
          <c:tx>
            <c:strRef>
              <c:f>GDTD!$AB$14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GDTD!$W$15:$X$81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GDTD!$AB$15:$AB$81</c:f>
              <c:numCache>
                <c:formatCode>#,##0</c:formatCode>
                <c:ptCount val="67"/>
                <c:pt idx="0">
                  <c:v>165029061000</c:v>
                </c:pt>
                <c:pt idx="1">
                  <c:v>159989001000</c:v>
                </c:pt>
                <c:pt idx="2">
                  <c:v>160131321000</c:v>
                </c:pt>
                <c:pt idx="3">
                  <c:v>161896751000</c:v>
                </c:pt>
                <c:pt idx="4">
                  <c:v>145660551000</c:v>
                </c:pt>
                <c:pt idx="5">
                  <c:v>145516371000</c:v>
                </c:pt>
                <c:pt idx="6">
                  <c:v>145627351000</c:v>
                </c:pt>
                <c:pt idx="7">
                  <c:v>145791951000</c:v>
                </c:pt>
                <c:pt idx="8">
                  <c:v>146759236000</c:v>
                </c:pt>
                <c:pt idx="9">
                  <c:v>131873566000</c:v>
                </c:pt>
                <c:pt idx="10">
                  <c:v>114150836000</c:v>
                </c:pt>
                <c:pt idx="11">
                  <c:v>111313776000</c:v>
                </c:pt>
                <c:pt idx="12">
                  <c:v>109798316000</c:v>
                </c:pt>
                <c:pt idx="13">
                  <c:v>92604021000</c:v>
                </c:pt>
                <c:pt idx="14">
                  <c:v>82145711000</c:v>
                </c:pt>
                <c:pt idx="15">
                  <c:v>83992751000</c:v>
                </c:pt>
                <c:pt idx="16">
                  <c:v>85839791000</c:v>
                </c:pt>
                <c:pt idx="17">
                  <c:v>88616251000</c:v>
                </c:pt>
                <c:pt idx="18">
                  <c:v>90946431000</c:v>
                </c:pt>
                <c:pt idx="19">
                  <c:v>91467851000</c:v>
                </c:pt>
                <c:pt idx="20">
                  <c:v>92092376000</c:v>
                </c:pt>
                <c:pt idx="21">
                  <c:v>93269131000</c:v>
                </c:pt>
                <c:pt idx="22">
                  <c:v>92988666000</c:v>
                </c:pt>
                <c:pt idx="23">
                  <c:v>91674796000</c:v>
                </c:pt>
                <c:pt idx="24">
                  <c:v>90360926000</c:v>
                </c:pt>
                <c:pt idx="25">
                  <c:v>90350831000</c:v>
                </c:pt>
                <c:pt idx="26">
                  <c:v>76901256000</c:v>
                </c:pt>
                <c:pt idx="27">
                  <c:v>70419911000</c:v>
                </c:pt>
                <c:pt idx="28">
                  <c:v>67966256000</c:v>
                </c:pt>
                <c:pt idx="29">
                  <c:v>68058946000</c:v>
                </c:pt>
                <c:pt idx="30">
                  <c:v>68402971000</c:v>
                </c:pt>
                <c:pt idx="31">
                  <c:v>69529236000</c:v>
                </c:pt>
                <c:pt idx="32">
                  <c:v>70622631000</c:v>
                </c:pt>
                <c:pt idx="33">
                  <c:v>71716026000</c:v>
                </c:pt>
                <c:pt idx="34">
                  <c:v>72432716000</c:v>
                </c:pt>
                <c:pt idx="35">
                  <c:v>72011356000</c:v>
                </c:pt>
                <c:pt idx="36">
                  <c:v>71589996000</c:v>
                </c:pt>
                <c:pt idx="37">
                  <c:v>67361631000</c:v>
                </c:pt>
                <c:pt idx="38">
                  <c:v>67612441000</c:v>
                </c:pt>
                <c:pt idx="39">
                  <c:v>72626026000</c:v>
                </c:pt>
                <c:pt idx="40">
                  <c:v>74085606000</c:v>
                </c:pt>
                <c:pt idx="41">
                  <c:v>75545186000</c:v>
                </c:pt>
                <c:pt idx="42">
                  <c:v>75441916000</c:v>
                </c:pt>
                <c:pt idx="43">
                  <c:v>75260746000</c:v>
                </c:pt>
                <c:pt idx="44">
                  <c:v>62847276000</c:v>
                </c:pt>
                <c:pt idx="45">
                  <c:v>62962336000</c:v>
                </c:pt>
                <c:pt idx="46">
                  <c:v>65427136000</c:v>
                </c:pt>
                <c:pt idx="47">
                  <c:v>65565736000</c:v>
                </c:pt>
                <c:pt idx="48">
                  <c:v>66243596000</c:v>
                </c:pt>
                <c:pt idx="49">
                  <c:v>61442146000</c:v>
                </c:pt>
                <c:pt idx="50">
                  <c:v>59343866000</c:v>
                </c:pt>
                <c:pt idx="51">
                  <c:v>53775526000</c:v>
                </c:pt>
                <c:pt idx="52">
                  <c:v>53936351000</c:v>
                </c:pt>
                <c:pt idx="53">
                  <c:v>53936351000</c:v>
                </c:pt>
                <c:pt idx="54">
                  <c:v>57138531000</c:v>
                </c:pt>
                <c:pt idx="55">
                  <c:v>57138531000</c:v>
                </c:pt>
                <c:pt idx="56">
                  <c:v>57555291000</c:v>
                </c:pt>
                <c:pt idx="57">
                  <c:v>57026711000</c:v>
                </c:pt>
                <c:pt idx="58">
                  <c:v>55417921000</c:v>
                </c:pt>
                <c:pt idx="59">
                  <c:v>55942681000</c:v>
                </c:pt>
                <c:pt idx="60">
                  <c:v>58309151000</c:v>
                </c:pt>
                <c:pt idx="61">
                  <c:v>56946206000</c:v>
                </c:pt>
                <c:pt idx="62">
                  <c:v>55846886000</c:v>
                </c:pt>
                <c:pt idx="63">
                  <c:v>54263295000</c:v>
                </c:pt>
                <c:pt idx="64">
                  <c:v>54889230000</c:v>
                </c:pt>
                <c:pt idx="65">
                  <c:v>13083895000</c:v>
                </c:pt>
                <c:pt idx="66">
                  <c:v>12988195000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11-6449-8EC4-BC643EC245C8}"/>
            </c:ext>
          </c:extLst>
        </c:ser>
        <c:ser>
          <c:idx val="4"/>
          <c:order val="4"/>
          <c:tx>
            <c:strRef>
              <c:f>GDTD!$AC$14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GDTD!$W$15:$X$81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GDTD!$AC$15:$AC$81</c:f>
              <c:numCache>
                <c:formatCode>#,##0</c:formatCode>
                <c:ptCount val="67"/>
                <c:pt idx="0">
                  <c:v>14855853000</c:v>
                </c:pt>
                <c:pt idx="1">
                  <c:v>14911413000</c:v>
                </c:pt>
                <c:pt idx="2">
                  <c:v>14966973000</c:v>
                </c:pt>
                <c:pt idx="3">
                  <c:v>14966973000</c:v>
                </c:pt>
                <c:pt idx="4">
                  <c:v>15139888000</c:v>
                </c:pt>
                <c:pt idx="5">
                  <c:v>15205378000</c:v>
                </c:pt>
                <c:pt idx="6">
                  <c:v>15356398000</c:v>
                </c:pt>
                <c:pt idx="7">
                  <c:v>15420688000</c:v>
                </c:pt>
                <c:pt idx="8">
                  <c:v>15714813000</c:v>
                </c:pt>
                <c:pt idx="9">
                  <c:v>15424388000</c:v>
                </c:pt>
                <c:pt idx="10">
                  <c:v>15133963000</c:v>
                </c:pt>
                <c:pt idx="11">
                  <c:v>15169703000</c:v>
                </c:pt>
                <c:pt idx="12">
                  <c:v>14852623000</c:v>
                </c:pt>
                <c:pt idx="13">
                  <c:v>14549383000</c:v>
                </c:pt>
                <c:pt idx="14">
                  <c:v>14693123000</c:v>
                </c:pt>
                <c:pt idx="15">
                  <c:v>15023643000</c:v>
                </c:pt>
                <c:pt idx="16">
                  <c:v>15354163000</c:v>
                </c:pt>
                <c:pt idx="17">
                  <c:v>16247403000</c:v>
                </c:pt>
                <c:pt idx="18">
                  <c:v>16109043000</c:v>
                </c:pt>
                <c:pt idx="19">
                  <c:v>15777443000</c:v>
                </c:pt>
                <c:pt idx="20">
                  <c:v>15984303000</c:v>
                </c:pt>
                <c:pt idx="21">
                  <c:v>15939963000</c:v>
                </c:pt>
                <c:pt idx="22">
                  <c:v>16016753000</c:v>
                </c:pt>
                <c:pt idx="23">
                  <c:v>15963633000</c:v>
                </c:pt>
                <c:pt idx="24">
                  <c:v>15910513000</c:v>
                </c:pt>
                <c:pt idx="25">
                  <c:v>15711873000</c:v>
                </c:pt>
                <c:pt idx="26">
                  <c:v>15500193000</c:v>
                </c:pt>
                <c:pt idx="27">
                  <c:v>14880853000</c:v>
                </c:pt>
                <c:pt idx="28">
                  <c:v>14261513000</c:v>
                </c:pt>
                <c:pt idx="29">
                  <c:v>14014813000</c:v>
                </c:pt>
                <c:pt idx="30">
                  <c:v>14693823000</c:v>
                </c:pt>
                <c:pt idx="31">
                  <c:v>14888623000</c:v>
                </c:pt>
                <c:pt idx="32">
                  <c:v>14761863000</c:v>
                </c:pt>
                <c:pt idx="33">
                  <c:v>14635103000</c:v>
                </c:pt>
                <c:pt idx="34">
                  <c:v>14002093000</c:v>
                </c:pt>
                <c:pt idx="35">
                  <c:v>13775373000</c:v>
                </c:pt>
                <c:pt idx="36">
                  <c:v>13548653000</c:v>
                </c:pt>
                <c:pt idx="37">
                  <c:v>14453513000</c:v>
                </c:pt>
                <c:pt idx="38">
                  <c:v>14641453000</c:v>
                </c:pt>
                <c:pt idx="39">
                  <c:v>14677263000</c:v>
                </c:pt>
                <c:pt idx="40">
                  <c:v>14170263000</c:v>
                </c:pt>
                <c:pt idx="41">
                  <c:v>13663263000</c:v>
                </c:pt>
                <c:pt idx="42">
                  <c:v>14215093000</c:v>
                </c:pt>
                <c:pt idx="43">
                  <c:v>14407343000</c:v>
                </c:pt>
                <c:pt idx="44">
                  <c:v>14168813000</c:v>
                </c:pt>
                <c:pt idx="45">
                  <c:v>13930283000</c:v>
                </c:pt>
                <c:pt idx="46">
                  <c:v>11461053000</c:v>
                </c:pt>
                <c:pt idx="47">
                  <c:v>10848573000</c:v>
                </c:pt>
                <c:pt idx="48">
                  <c:v>10261133000</c:v>
                </c:pt>
                <c:pt idx="49">
                  <c:v>9102373000</c:v>
                </c:pt>
                <c:pt idx="50">
                  <c:v>8984873000</c:v>
                </c:pt>
                <c:pt idx="51">
                  <c:v>7226973000</c:v>
                </c:pt>
                <c:pt idx="52">
                  <c:v>5469073000</c:v>
                </c:pt>
                <c:pt idx="53">
                  <c:v>5469073000</c:v>
                </c:pt>
                <c:pt idx="54">
                  <c:v>8595773000</c:v>
                </c:pt>
                <c:pt idx="55">
                  <c:v>8595773000</c:v>
                </c:pt>
                <c:pt idx="56">
                  <c:v>1288763000</c:v>
                </c:pt>
                <c:pt idx="57">
                  <c:v>1069343000</c:v>
                </c:pt>
                <c:pt idx="58">
                  <c:v>804423000</c:v>
                </c:pt>
                <c:pt idx="59">
                  <c:v>1048183000</c:v>
                </c:pt>
                <c:pt idx="60">
                  <c:v>211513000</c:v>
                </c:pt>
                <c:pt idx="61">
                  <c:v>-1243547000</c:v>
                </c:pt>
                <c:pt idx="62">
                  <c:v>-873941000</c:v>
                </c:pt>
                <c:pt idx="63">
                  <c:v>-504335000</c:v>
                </c:pt>
                <c:pt idx="64">
                  <c:v>-25985000</c:v>
                </c:pt>
                <c:pt idx="65">
                  <c:v>-185875000</c:v>
                </c:pt>
                <c:pt idx="66">
                  <c:v>-135000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11-6449-8EC4-BC643EC245C8}"/>
            </c:ext>
          </c:extLst>
        </c:ser>
        <c:ser>
          <c:idx val="5"/>
          <c:order val="5"/>
          <c:tx>
            <c:strRef>
              <c:f>GDTD!$AD$14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GDTD!$W$15:$X$81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GDTD!$AD$15:$AD$81</c:f>
              <c:numCache>
                <c:formatCode>#,##0</c:formatCode>
                <c:ptCount val="67"/>
                <c:pt idx="0">
                  <c:v>93776100000</c:v>
                </c:pt>
                <c:pt idx="1">
                  <c:v>97176100000</c:v>
                </c:pt>
                <c:pt idx="2">
                  <c:v>100576100000</c:v>
                </c:pt>
                <c:pt idx="3">
                  <c:v>100576100000</c:v>
                </c:pt>
                <c:pt idx="4">
                  <c:v>100576100000</c:v>
                </c:pt>
                <c:pt idx="5">
                  <c:v>100576100000</c:v>
                </c:pt>
                <c:pt idx="6">
                  <c:v>103876100000</c:v>
                </c:pt>
                <c:pt idx="7">
                  <c:v>103876100000</c:v>
                </c:pt>
                <c:pt idx="8">
                  <c:v>110952320000</c:v>
                </c:pt>
                <c:pt idx="9">
                  <c:v>111714820000</c:v>
                </c:pt>
                <c:pt idx="10">
                  <c:v>112477320000</c:v>
                </c:pt>
                <c:pt idx="11">
                  <c:v>114840320000</c:v>
                </c:pt>
                <c:pt idx="12">
                  <c:v>114840320000</c:v>
                </c:pt>
                <c:pt idx="13">
                  <c:v>114840320000</c:v>
                </c:pt>
                <c:pt idx="14">
                  <c:v>114840320000</c:v>
                </c:pt>
                <c:pt idx="15">
                  <c:v>114840320000</c:v>
                </c:pt>
                <c:pt idx="16">
                  <c:v>114840320000</c:v>
                </c:pt>
                <c:pt idx="17">
                  <c:v>114840320000</c:v>
                </c:pt>
                <c:pt idx="18">
                  <c:v>114840320000</c:v>
                </c:pt>
                <c:pt idx="19">
                  <c:v>114840320000</c:v>
                </c:pt>
                <c:pt idx="20">
                  <c:v>114840320000</c:v>
                </c:pt>
                <c:pt idx="21">
                  <c:v>114840320000</c:v>
                </c:pt>
                <c:pt idx="22">
                  <c:v>114840320000</c:v>
                </c:pt>
                <c:pt idx="23">
                  <c:v>113505320000</c:v>
                </c:pt>
                <c:pt idx="24">
                  <c:v>113505320000</c:v>
                </c:pt>
                <c:pt idx="25">
                  <c:v>103945320000</c:v>
                </c:pt>
                <c:pt idx="26">
                  <c:v>89587660000</c:v>
                </c:pt>
                <c:pt idx="27">
                  <c:v>89587660000</c:v>
                </c:pt>
                <c:pt idx="28">
                  <c:v>89587660000</c:v>
                </c:pt>
                <c:pt idx="29">
                  <c:v>89587660000</c:v>
                </c:pt>
                <c:pt idx="30">
                  <c:v>89587660000</c:v>
                </c:pt>
                <c:pt idx="31">
                  <c:v>89587660000</c:v>
                </c:pt>
                <c:pt idx="32">
                  <c:v>89587660000</c:v>
                </c:pt>
                <c:pt idx="33">
                  <c:v>89587660000</c:v>
                </c:pt>
                <c:pt idx="34">
                  <c:v>89587660000</c:v>
                </c:pt>
                <c:pt idx="35">
                  <c:v>89587660000</c:v>
                </c:pt>
                <c:pt idx="36">
                  <c:v>89587660000</c:v>
                </c:pt>
                <c:pt idx="37">
                  <c:v>74120660000</c:v>
                </c:pt>
                <c:pt idx="38">
                  <c:v>74120660000</c:v>
                </c:pt>
                <c:pt idx="39">
                  <c:v>74120660000</c:v>
                </c:pt>
                <c:pt idx="40">
                  <c:v>79176660000</c:v>
                </c:pt>
                <c:pt idx="41">
                  <c:v>84232660000</c:v>
                </c:pt>
                <c:pt idx="42">
                  <c:v>84232660000</c:v>
                </c:pt>
                <c:pt idx="43">
                  <c:v>84232660000</c:v>
                </c:pt>
                <c:pt idx="44">
                  <c:v>79186660000</c:v>
                </c:pt>
                <c:pt idx="45">
                  <c:v>74140660000</c:v>
                </c:pt>
                <c:pt idx="46">
                  <c:v>59996110000</c:v>
                </c:pt>
                <c:pt idx="47">
                  <c:v>59996110000</c:v>
                </c:pt>
                <c:pt idx="48">
                  <c:v>59996110000</c:v>
                </c:pt>
                <c:pt idx="49">
                  <c:v>59996110000</c:v>
                </c:pt>
                <c:pt idx="50">
                  <c:v>59996110000</c:v>
                </c:pt>
                <c:pt idx="51">
                  <c:v>59996110000</c:v>
                </c:pt>
                <c:pt idx="52">
                  <c:v>59996110000</c:v>
                </c:pt>
                <c:pt idx="53">
                  <c:v>59996110000</c:v>
                </c:pt>
                <c:pt idx="54">
                  <c:v>59996110000</c:v>
                </c:pt>
                <c:pt idx="55">
                  <c:v>59996110000</c:v>
                </c:pt>
                <c:pt idx="56">
                  <c:v>64742270000</c:v>
                </c:pt>
                <c:pt idx="57">
                  <c:v>64742270000</c:v>
                </c:pt>
                <c:pt idx="58">
                  <c:v>64742270000</c:v>
                </c:pt>
                <c:pt idx="59">
                  <c:v>64742270000</c:v>
                </c:pt>
                <c:pt idx="60">
                  <c:v>64742270000</c:v>
                </c:pt>
                <c:pt idx="61">
                  <c:v>64742270000</c:v>
                </c:pt>
                <c:pt idx="62">
                  <c:v>64742270000</c:v>
                </c:pt>
                <c:pt idx="63">
                  <c:v>64742270000</c:v>
                </c:pt>
                <c:pt idx="64">
                  <c:v>64742270000</c:v>
                </c:pt>
                <c:pt idx="65">
                  <c:v>45033270000</c:v>
                </c:pt>
                <c:pt idx="66">
                  <c:v>44495270000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11-6449-8EC4-BC643EC245C8}"/>
            </c:ext>
          </c:extLst>
        </c:ser>
        <c:ser>
          <c:idx val="6"/>
          <c:order val="6"/>
          <c:tx>
            <c:strRef>
              <c:f>GDTD!$AE$14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GDTD!$W$15:$X$81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GDTD!$AE$15:$AE$81</c:f>
              <c:numCache>
                <c:formatCode>#,##0</c:formatCode>
                <c:ptCount val="67"/>
                <c:pt idx="0">
                  <c:v>-5610</c:v>
                </c:pt>
                <c:pt idx="1">
                  <c:v>-5610</c:v>
                </c:pt>
                <c:pt idx="2">
                  <c:v>-5610</c:v>
                </c:pt>
                <c:pt idx="3">
                  <c:v>-5610</c:v>
                </c:pt>
                <c:pt idx="4">
                  <c:v>-5610</c:v>
                </c:pt>
                <c:pt idx="5">
                  <c:v>-5610</c:v>
                </c:pt>
                <c:pt idx="6">
                  <c:v>-5610</c:v>
                </c:pt>
                <c:pt idx="7">
                  <c:v>-5610</c:v>
                </c:pt>
                <c:pt idx="8">
                  <c:v>-5610</c:v>
                </c:pt>
                <c:pt idx="9">
                  <c:v>-5610</c:v>
                </c:pt>
                <c:pt idx="10">
                  <c:v>-5610</c:v>
                </c:pt>
                <c:pt idx="11">
                  <c:v>-5610</c:v>
                </c:pt>
                <c:pt idx="12">
                  <c:v>-5610</c:v>
                </c:pt>
                <c:pt idx="13">
                  <c:v>-5610</c:v>
                </c:pt>
                <c:pt idx="14">
                  <c:v>-5610</c:v>
                </c:pt>
                <c:pt idx="15">
                  <c:v>-5610</c:v>
                </c:pt>
                <c:pt idx="16">
                  <c:v>-5610</c:v>
                </c:pt>
                <c:pt idx="17">
                  <c:v>-5610</c:v>
                </c:pt>
                <c:pt idx="18">
                  <c:v>-5610</c:v>
                </c:pt>
                <c:pt idx="19">
                  <c:v>-5610</c:v>
                </c:pt>
                <c:pt idx="20">
                  <c:v>-5610</c:v>
                </c:pt>
                <c:pt idx="21">
                  <c:v>-5610</c:v>
                </c:pt>
                <c:pt idx="22">
                  <c:v>-5610</c:v>
                </c:pt>
                <c:pt idx="23">
                  <c:v>-5610</c:v>
                </c:pt>
                <c:pt idx="24">
                  <c:v>-5610</c:v>
                </c:pt>
                <c:pt idx="25">
                  <c:v>-5610</c:v>
                </c:pt>
                <c:pt idx="26">
                  <c:v>-5610</c:v>
                </c:pt>
                <c:pt idx="27">
                  <c:v>-5610</c:v>
                </c:pt>
                <c:pt idx="28">
                  <c:v>-5610</c:v>
                </c:pt>
                <c:pt idx="29">
                  <c:v>-5610</c:v>
                </c:pt>
                <c:pt idx="30">
                  <c:v>-5610</c:v>
                </c:pt>
                <c:pt idx="31">
                  <c:v>-5610</c:v>
                </c:pt>
                <c:pt idx="32">
                  <c:v>-5610</c:v>
                </c:pt>
                <c:pt idx="33">
                  <c:v>-5610</c:v>
                </c:pt>
                <c:pt idx="34">
                  <c:v>-5610</c:v>
                </c:pt>
                <c:pt idx="35">
                  <c:v>-5610</c:v>
                </c:pt>
                <c:pt idx="36">
                  <c:v>-5610</c:v>
                </c:pt>
                <c:pt idx="37">
                  <c:v>-5610</c:v>
                </c:pt>
                <c:pt idx="38">
                  <c:v>-5610</c:v>
                </c:pt>
                <c:pt idx="39">
                  <c:v>-5610</c:v>
                </c:pt>
                <c:pt idx="40">
                  <c:v>-5610</c:v>
                </c:pt>
                <c:pt idx="41">
                  <c:v>-5610</c:v>
                </c:pt>
                <c:pt idx="42">
                  <c:v>-5610</c:v>
                </c:pt>
                <c:pt idx="43">
                  <c:v>-5610</c:v>
                </c:pt>
                <c:pt idx="44">
                  <c:v>-5610</c:v>
                </c:pt>
                <c:pt idx="45">
                  <c:v>-5610</c:v>
                </c:pt>
                <c:pt idx="46">
                  <c:v>-5610</c:v>
                </c:pt>
                <c:pt idx="47">
                  <c:v>-5610</c:v>
                </c:pt>
                <c:pt idx="48">
                  <c:v>-5610</c:v>
                </c:pt>
                <c:pt idx="49">
                  <c:v>-5610</c:v>
                </c:pt>
                <c:pt idx="50">
                  <c:v>-5610</c:v>
                </c:pt>
                <c:pt idx="51">
                  <c:v>-5610</c:v>
                </c:pt>
                <c:pt idx="52">
                  <c:v>-5610</c:v>
                </c:pt>
                <c:pt idx="53">
                  <c:v>-5610</c:v>
                </c:pt>
                <c:pt idx="54">
                  <c:v>-5610</c:v>
                </c:pt>
                <c:pt idx="55">
                  <c:v>-5610</c:v>
                </c:pt>
                <c:pt idx="56">
                  <c:v>-5610</c:v>
                </c:pt>
                <c:pt idx="57">
                  <c:v>-5610</c:v>
                </c:pt>
                <c:pt idx="58">
                  <c:v>4419490</c:v>
                </c:pt>
                <c:pt idx="59">
                  <c:v>4419490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11-6449-8EC4-BC643EC245C8}"/>
            </c:ext>
          </c:extLst>
        </c:ser>
        <c:ser>
          <c:idx val="7"/>
          <c:order val="7"/>
          <c:tx>
            <c:strRef>
              <c:f>GDTD!$AF$14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GDTD!$W$15:$X$81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GDTD!$AF$15:$AF$81</c:f>
              <c:numCache>
                <c:formatCode>#,##0</c:formatCode>
                <c:ptCount val="67"/>
                <c:pt idx="0">
                  <c:v>102227989000</c:v>
                </c:pt>
                <c:pt idx="1">
                  <c:v>102369169000</c:v>
                </c:pt>
                <c:pt idx="2">
                  <c:v>102510349000</c:v>
                </c:pt>
                <c:pt idx="3">
                  <c:v>102510349000</c:v>
                </c:pt>
                <c:pt idx="4">
                  <c:v>102943499000</c:v>
                </c:pt>
                <c:pt idx="5">
                  <c:v>104002784000</c:v>
                </c:pt>
                <c:pt idx="6">
                  <c:v>104375729000</c:v>
                </c:pt>
                <c:pt idx="7">
                  <c:v>104541284000</c:v>
                </c:pt>
                <c:pt idx="8">
                  <c:v>105361349000</c:v>
                </c:pt>
                <c:pt idx="9">
                  <c:v>104655524000</c:v>
                </c:pt>
                <c:pt idx="10">
                  <c:v>103949699000</c:v>
                </c:pt>
                <c:pt idx="11">
                  <c:v>103982244000</c:v>
                </c:pt>
                <c:pt idx="12">
                  <c:v>103382814000</c:v>
                </c:pt>
                <c:pt idx="13">
                  <c:v>102816219000</c:v>
                </c:pt>
                <c:pt idx="14">
                  <c:v>103073444000</c:v>
                </c:pt>
                <c:pt idx="15">
                  <c:v>134968299000</c:v>
                </c:pt>
                <c:pt idx="16">
                  <c:v>166863154000</c:v>
                </c:pt>
                <c:pt idx="17">
                  <c:v>178219424000</c:v>
                </c:pt>
                <c:pt idx="18">
                  <c:v>217481459000</c:v>
                </c:pt>
                <c:pt idx="19">
                  <c:v>216819434000</c:v>
                </c:pt>
                <c:pt idx="20">
                  <c:v>217233159000</c:v>
                </c:pt>
                <c:pt idx="21">
                  <c:v>217145464000</c:v>
                </c:pt>
                <c:pt idx="22">
                  <c:v>217246414000</c:v>
                </c:pt>
                <c:pt idx="23">
                  <c:v>217136499000</c:v>
                </c:pt>
                <c:pt idx="24">
                  <c:v>217026584000</c:v>
                </c:pt>
                <c:pt idx="25">
                  <c:v>216611564000</c:v>
                </c:pt>
                <c:pt idx="26">
                  <c:v>215338624000</c:v>
                </c:pt>
                <c:pt idx="27">
                  <c:v>302287289000</c:v>
                </c:pt>
                <c:pt idx="28">
                  <c:v>389235954000</c:v>
                </c:pt>
                <c:pt idx="29">
                  <c:v>388732854000</c:v>
                </c:pt>
                <c:pt idx="30">
                  <c:v>390127529000</c:v>
                </c:pt>
                <c:pt idx="31">
                  <c:v>390494809000</c:v>
                </c:pt>
                <c:pt idx="32">
                  <c:v>390228879000</c:v>
                </c:pt>
                <c:pt idx="33">
                  <c:v>389962949000</c:v>
                </c:pt>
                <c:pt idx="34">
                  <c:v>387672439000</c:v>
                </c:pt>
                <c:pt idx="35">
                  <c:v>387196379000</c:v>
                </c:pt>
                <c:pt idx="36">
                  <c:v>386720319000</c:v>
                </c:pt>
                <c:pt idx="37">
                  <c:v>388589139000</c:v>
                </c:pt>
                <c:pt idx="38">
                  <c:v>388984029000</c:v>
                </c:pt>
                <c:pt idx="39">
                  <c:v>467550764000</c:v>
                </c:pt>
                <c:pt idx="40">
                  <c:v>497675199000</c:v>
                </c:pt>
                <c:pt idx="41">
                  <c:v>527799634000</c:v>
                </c:pt>
                <c:pt idx="42">
                  <c:v>529018709000</c:v>
                </c:pt>
                <c:pt idx="43">
                  <c:v>528949334000</c:v>
                </c:pt>
                <c:pt idx="44">
                  <c:v>569509319000</c:v>
                </c:pt>
                <c:pt idx="45">
                  <c:v>610069304000</c:v>
                </c:pt>
                <c:pt idx="46">
                  <c:v>640099224000</c:v>
                </c:pt>
                <c:pt idx="47">
                  <c:v>638822544000</c:v>
                </c:pt>
                <c:pt idx="48">
                  <c:v>638695989000</c:v>
                </c:pt>
                <c:pt idx="49">
                  <c:v>639226139000</c:v>
                </c:pt>
                <c:pt idx="50">
                  <c:v>639353714000</c:v>
                </c:pt>
                <c:pt idx="51">
                  <c:v>447631449000</c:v>
                </c:pt>
                <c:pt idx="52">
                  <c:v>255909184000</c:v>
                </c:pt>
                <c:pt idx="53">
                  <c:v>255909184000</c:v>
                </c:pt>
                <c:pt idx="54">
                  <c:v>255757734000</c:v>
                </c:pt>
                <c:pt idx="55">
                  <c:v>255757734000</c:v>
                </c:pt>
                <c:pt idx="56">
                  <c:v>256247314000</c:v>
                </c:pt>
                <c:pt idx="57">
                  <c:v>255810309000</c:v>
                </c:pt>
                <c:pt idx="58">
                  <c:v>255662109000</c:v>
                </c:pt>
                <c:pt idx="59">
                  <c:v>256178209000</c:v>
                </c:pt>
                <c:pt idx="60">
                  <c:v>256861554000</c:v>
                </c:pt>
                <c:pt idx="61">
                  <c:v>257196084000</c:v>
                </c:pt>
                <c:pt idx="62">
                  <c:v>215764154000</c:v>
                </c:pt>
                <c:pt idx="63">
                  <c:v>216253972000</c:v>
                </c:pt>
                <c:pt idx="64">
                  <c:v>207711387000</c:v>
                </c:pt>
                <c:pt idx="65">
                  <c:v>206876007000</c:v>
                </c:pt>
                <c:pt idx="66">
                  <c:v>207064377000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11-6449-8EC4-BC643EC245C8}"/>
            </c:ext>
          </c:extLst>
        </c:ser>
        <c:ser>
          <c:idx val="8"/>
          <c:order val="8"/>
          <c:tx>
            <c:strRef>
              <c:f>GDTD!$AG$14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GDTD!$W$15:$X$81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GDTD!$AG$15:$AG$81</c:f>
              <c:numCache>
                <c:formatCode>#,##0</c:formatCode>
                <c:ptCount val="67"/>
                <c:pt idx="0">
                  <c:v>2275672600</c:v>
                </c:pt>
                <c:pt idx="1">
                  <c:v>3654672600</c:v>
                </c:pt>
                <c:pt idx="2">
                  <c:v>5033672600</c:v>
                </c:pt>
                <c:pt idx="3">
                  <c:v>5033672600</c:v>
                </c:pt>
                <c:pt idx="4">
                  <c:v>5033672600</c:v>
                </c:pt>
                <c:pt idx="5">
                  <c:v>5033672600</c:v>
                </c:pt>
                <c:pt idx="6">
                  <c:v>5035622600</c:v>
                </c:pt>
                <c:pt idx="7">
                  <c:v>5035622600</c:v>
                </c:pt>
                <c:pt idx="8">
                  <c:v>5035622600</c:v>
                </c:pt>
                <c:pt idx="9">
                  <c:v>3065622600</c:v>
                </c:pt>
                <c:pt idx="10">
                  <c:v>1095622600</c:v>
                </c:pt>
                <c:pt idx="11">
                  <c:v>-814377400</c:v>
                </c:pt>
                <c:pt idx="12">
                  <c:v>-814377400</c:v>
                </c:pt>
                <c:pt idx="13">
                  <c:v>123022600</c:v>
                </c:pt>
                <c:pt idx="14">
                  <c:v>1060422600</c:v>
                </c:pt>
                <c:pt idx="15">
                  <c:v>1060422600</c:v>
                </c:pt>
                <c:pt idx="16">
                  <c:v>1060422600</c:v>
                </c:pt>
                <c:pt idx="17">
                  <c:v>1060422600</c:v>
                </c:pt>
                <c:pt idx="18">
                  <c:v>125422600</c:v>
                </c:pt>
                <c:pt idx="19">
                  <c:v>125422600</c:v>
                </c:pt>
                <c:pt idx="20">
                  <c:v>125422600</c:v>
                </c:pt>
                <c:pt idx="21">
                  <c:v>125422600</c:v>
                </c:pt>
                <c:pt idx="22">
                  <c:v>125422600</c:v>
                </c:pt>
                <c:pt idx="23">
                  <c:v>125422600</c:v>
                </c:pt>
                <c:pt idx="24">
                  <c:v>125422600</c:v>
                </c:pt>
                <c:pt idx="25">
                  <c:v>125422600</c:v>
                </c:pt>
                <c:pt idx="26">
                  <c:v>110862600</c:v>
                </c:pt>
                <c:pt idx="27">
                  <c:v>112782600</c:v>
                </c:pt>
                <c:pt idx="28">
                  <c:v>112782600</c:v>
                </c:pt>
                <c:pt idx="29">
                  <c:v>245112600</c:v>
                </c:pt>
                <c:pt idx="30">
                  <c:v>375502600</c:v>
                </c:pt>
                <c:pt idx="31">
                  <c:v>4316702600</c:v>
                </c:pt>
                <c:pt idx="32">
                  <c:v>4316702600</c:v>
                </c:pt>
                <c:pt idx="33">
                  <c:v>4316702600</c:v>
                </c:pt>
                <c:pt idx="34">
                  <c:v>4316702600</c:v>
                </c:pt>
                <c:pt idx="35">
                  <c:v>2183902600</c:v>
                </c:pt>
                <c:pt idx="36">
                  <c:v>51102600</c:v>
                </c:pt>
                <c:pt idx="37">
                  <c:v>53222600</c:v>
                </c:pt>
                <c:pt idx="38">
                  <c:v>53222600</c:v>
                </c:pt>
                <c:pt idx="39">
                  <c:v>1932222600</c:v>
                </c:pt>
                <c:pt idx="40">
                  <c:v>5689022600</c:v>
                </c:pt>
                <c:pt idx="41">
                  <c:v>5689022600</c:v>
                </c:pt>
                <c:pt idx="42">
                  <c:v>5689022600</c:v>
                </c:pt>
                <c:pt idx="43">
                  <c:v>5689022600</c:v>
                </c:pt>
                <c:pt idx="44">
                  <c:v>3699022600</c:v>
                </c:pt>
                <c:pt idx="45">
                  <c:v>1709022600</c:v>
                </c:pt>
                <c:pt idx="46">
                  <c:v>1709022600</c:v>
                </c:pt>
                <c:pt idx="47">
                  <c:v>1710902600</c:v>
                </c:pt>
                <c:pt idx="48">
                  <c:v>1710902600</c:v>
                </c:pt>
                <c:pt idx="49">
                  <c:v>1710902600</c:v>
                </c:pt>
                <c:pt idx="50">
                  <c:v>1710902600</c:v>
                </c:pt>
                <c:pt idx="51">
                  <c:v>3610902600</c:v>
                </c:pt>
                <c:pt idx="52">
                  <c:v>3610902600</c:v>
                </c:pt>
                <c:pt idx="53">
                  <c:v>3610902600</c:v>
                </c:pt>
                <c:pt idx="54">
                  <c:v>3610902600</c:v>
                </c:pt>
                <c:pt idx="55">
                  <c:v>12772402600</c:v>
                </c:pt>
                <c:pt idx="56">
                  <c:v>7154402600</c:v>
                </c:pt>
                <c:pt idx="57">
                  <c:v>3554002600</c:v>
                </c:pt>
                <c:pt idx="58">
                  <c:v>3554002600</c:v>
                </c:pt>
                <c:pt idx="59">
                  <c:v>-105997400</c:v>
                </c:pt>
                <c:pt idx="60">
                  <c:v>2872026200</c:v>
                </c:pt>
                <c:pt idx="61">
                  <c:v>2872026200</c:v>
                </c:pt>
                <c:pt idx="62">
                  <c:v>2872026200</c:v>
                </c:pt>
                <c:pt idx="63">
                  <c:v>2872026200</c:v>
                </c:pt>
                <c:pt idx="64">
                  <c:v>-662783800</c:v>
                </c:pt>
                <c:pt idx="65">
                  <c:v>-662783800</c:v>
                </c:pt>
                <c:pt idx="66">
                  <c:v>-662783800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11-6449-8EC4-BC643EC24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majorUnit val="5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GDTD!$AK$14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GDTD!$AI$15:$AJ$81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GDTD!$AK$15:$AK$81</c:f>
              <c:numCache>
                <c:formatCode>#,##0</c:formatCode>
                <c:ptCount val="67"/>
                <c:pt idx="0">
                  <c:v>-45360506000</c:v>
                </c:pt>
                <c:pt idx="1">
                  <c:v>-35228459000</c:v>
                </c:pt>
                <c:pt idx="2">
                  <c:v>890501000</c:v>
                </c:pt>
                <c:pt idx="3">
                  <c:v>20113745000</c:v>
                </c:pt>
                <c:pt idx="4">
                  <c:v>25104275000</c:v>
                </c:pt>
                <c:pt idx="5">
                  <c:v>12665203000</c:v>
                </c:pt>
                <c:pt idx="6">
                  <c:v>-24040541000</c:v>
                </c:pt>
                <c:pt idx="7">
                  <c:v>-31940892000</c:v>
                </c:pt>
                <c:pt idx="8">
                  <c:v>-44548933000</c:v>
                </c:pt>
                <c:pt idx="9">
                  <c:v>-57156974000</c:v>
                </c:pt>
                <c:pt idx="10">
                  <c:v>-125332406000</c:v>
                </c:pt>
                <c:pt idx="11">
                  <c:v>-141402550000</c:v>
                </c:pt>
                <c:pt idx="12">
                  <c:v>-139108370000</c:v>
                </c:pt>
                <c:pt idx="13">
                  <c:v>-140611966000</c:v>
                </c:pt>
                <c:pt idx="14">
                  <c:v>-141404848000</c:v>
                </c:pt>
                <c:pt idx="15">
                  <c:v>-143460638000</c:v>
                </c:pt>
                <c:pt idx="16">
                  <c:v>-132132408000</c:v>
                </c:pt>
                <c:pt idx="17">
                  <c:v>-128944978000</c:v>
                </c:pt>
                <c:pt idx="18">
                  <c:v>-135904402000</c:v>
                </c:pt>
                <c:pt idx="19">
                  <c:v>-127537332000</c:v>
                </c:pt>
                <c:pt idx="20">
                  <c:v>-125645472000</c:v>
                </c:pt>
                <c:pt idx="21">
                  <c:v>-116289312000</c:v>
                </c:pt>
                <c:pt idx="22">
                  <c:v>-107810922000</c:v>
                </c:pt>
                <c:pt idx="23">
                  <c:v>-122711632000</c:v>
                </c:pt>
                <c:pt idx="24">
                  <c:v>-83018852000</c:v>
                </c:pt>
                <c:pt idx="25">
                  <c:v>-72970582000</c:v>
                </c:pt>
                <c:pt idx="26">
                  <c:v>-80097892000</c:v>
                </c:pt>
                <c:pt idx="27">
                  <c:v>-61816552000</c:v>
                </c:pt>
                <c:pt idx="28">
                  <c:v>-104629862000</c:v>
                </c:pt>
                <c:pt idx="29">
                  <c:v>-127821992000</c:v>
                </c:pt>
                <c:pt idx="30">
                  <c:v>-135366852000</c:v>
                </c:pt>
                <c:pt idx="31">
                  <c:v>-134504742000</c:v>
                </c:pt>
                <c:pt idx="32">
                  <c:v>-120881262000</c:v>
                </c:pt>
                <c:pt idx="33">
                  <c:v>-120199882000</c:v>
                </c:pt>
                <c:pt idx="34">
                  <c:v>-92669632000</c:v>
                </c:pt>
                <c:pt idx="35">
                  <c:v>-83540652000</c:v>
                </c:pt>
                <c:pt idx="36">
                  <c:v>-110417722000</c:v>
                </c:pt>
                <c:pt idx="37">
                  <c:v>-75755532000</c:v>
                </c:pt>
                <c:pt idx="38">
                  <c:v>-83286538000</c:v>
                </c:pt>
                <c:pt idx="39">
                  <c:v>-90766228000</c:v>
                </c:pt>
                <c:pt idx="40">
                  <c:v>-92484728000</c:v>
                </c:pt>
                <c:pt idx="41">
                  <c:v>-95750328000</c:v>
                </c:pt>
                <c:pt idx="42">
                  <c:v>-77224972000</c:v>
                </c:pt>
                <c:pt idx="43">
                  <c:v>-86411342000</c:v>
                </c:pt>
                <c:pt idx="44">
                  <c:v>-65392952000</c:v>
                </c:pt>
                <c:pt idx="45">
                  <c:v>-50608272000</c:v>
                </c:pt>
                <c:pt idx="46">
                  <c:v>-75355822000</c:v>
                </c:pt>
                <c:pt idx="47">
                  <c:v>-79498782000</c:v>
                </c:pt>
                <c:pt idx="48">
                  <c:v>-64132972000</c:v>
                </c:pt>
                <c:pt idx="49">
                  <c:v>-74321662000</c:v>
                </c:pt>
                <c:pt idx="50">
                  <c:v>-87604672000</c:v>
                </c:pt>
                <c:pt idx="51">
                  <c:v>-85080623000</c:v>
                </c:pt>
                <c:pt idx="52">
                  <c:v>-97782073000</c:v>
                </c:pt>
                <c:pt idx="53">
                  <c:v>-84520673000</c:v>
                </c:pt>
                <c:pt idx="54">
                  <c:v>-95737813000</c:v>
                </c:pt>
                <c:pt idx="55">
                  <c:v>-98939403000</c:v>
                </c:pt>
                <c:pt idx="56">
                  <c:v>-102041733000</c:v>
                </c:pt>
                <c:pt idx="57">
                  <c:v>-87883083000</c:v>
                </c:pt>
                <c:pt idx="58">
                  <c:v>-83293063000</c:v>
                </c:pt>
                <c:pt idx="59">
                  <c:v>-75962563000</c:v>
                </c:pt>
                <c:pt idx="60">
                  <c:v>-90105883000</c:v>
                </c:pt>
                <c:pt idx="61">
                  <c:v>-100341503000</c:v>
                </c:pt>
                <c:pt idx="62">
                  <c:v>-92786513000</c:v>
                </c:pt>
                <c:pt idx="63">
                  <c:v>-75262243000</c:v>
                </c:pt>
                <c:pt idx="64">
                  <c:v>-86645803000</c:v>
                </c:pt>
                <c:pt idx="65">
                  <c:v>-102132673000</c:v>
                </c:pt>
                <c:pt idx="66">
                  <c:v>-94801803000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0-E449-AB71-AD3328E1D6D2}"/>
            </c:ext>
          </c:extLst>
        </c:ser>
        <c:ser>
          <c:idx val="1"/>
          <c:order val="1"/>
          <c:tx>
            <c:strRef>
              <c:f>GDTD!$AL$14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GDTD!$AI$15:$AJ$81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GDTD!$AL$15:$AL$81</c:f>
              <c:numCache>
                <c:formatCode>#,##0</c:formatCode>
                <c:ptCount val="67"/>
                <c:pt idx="0">
                  <c:v>-800907652000</c:v>
                </c:pt>
                <c:pt idx="1">
                  <c:v>-782178082000</c:v>
                </c:pt>
                <c:pt idx="2">
                  <c:v>-764307742000</c:v>
                </c:pt>
                <c:pt idx="3">
                  <c:v>-769958957000</c:v>
                </c:pt>
                <c:pt idx="4">
                  <c:v>-725195037000</c:v>
                </c:pt>
                <c:pt idx="5">
                  <c:v>-730284367000</c:v>
                </c:pt>
                <c:pt idx="6">
                  <c:v>-723734437000</c:v>
                </c:pt>
                <c:pt idx="7">
                  <c:v>-692618172000</c:v>
                </c:pt>
                <c:pt idx="8">
                  <c:v>-666732357000</c:v>
                </c:pt>
                <c:pt idx="9">
                  <c:v>-640846542000</c:v>
                </c:pt>
                <c:pt idx="10">
                  <c:v>-689803612000</c:v>
                </c:pt>
                <c:pt idx="11">
                  <c:v>-704136702000</c:v>
                </c:pt>
                <c:pt idx="12">
                  <c:v>-651501407000</c:v>
                </c:pt>
                <c:pt idx="13">
                  <c:v>-634588049000</c:v>
                </c:pt>
                <c:pt idx="14">
                  <c:v>-627156029000</c:v>
                </c:pt>
                <c:pt idx="15">
                  <c:v>-633036264000</c:v>
                </c:pt>
                <c:pt idx="16">
                  <c:v>-582595584000</c:v>
                </c:pt>
                <c:pt idx="17">
                  <c:v>-569720544000</c:v>
                </c:pt>
                <c:pt idx="18">
                  <c:v>-615253589000</c:v>
                </c:pt>
                <c:pt idx="19">
                  <c:v>-603270349000</c:v>
                </c:pt>
                <c:pt idx="20">
                  <c:v>-610730194000</c:v>
                </c:pt>
                <c:pt idx="21">
                  <c:v>-581371059000</c:v>
                </c:pt>
                <c:pt idx="22">
                  <c:v>-560477254000</c:v>
                </c:pt>
                <c:pt idx="23">
                  <c:v>-564113939000</c:v>
                </c:pt>
                <c:pt idx="24">
                  <c:v>-504028779000</c:v>
                </c:pt>
                <c:pt idx="25">
                  <c:v>-501512904000</c:v>
                </c:pt>
                <c:pt idx="26">
                  <c:v>-456738589000</c:v>
                </c:pt>
                <c:pt idx="27">
                  <c:v>-492792434000</c:v>
                </c:pt>
                <c:pt idx="28">
                  <c:v>-467737024000</c:v>
                </c:pt>
                <c:pt idx="29">
                  <c:v>-399182589000</c:v>
                </c:pt>
                <c:pt idx="30">
                  <c:v>-415949244000</c:v>
                </c:pt>
                <c:pt idx="31">
                  <c:v>-389003254000</c:v>
                </c:pt>
                <c:pt idx="32">
                  <c:v>-342648269000</c:v>
                </c:pt>
                <c:pt idx="33">
                  <c:v>-310253054000</c:v>
                </c:pt>
                <c:pt idx="34">
                  <c:v>-188214574000</c:v>
                </c:pt>
                <c:pt idx="35">
                  <c:v>-168347794000</c:v>
                </c:pt>
                <c:pt idx="36">
                  <c:v>-138229359000</c:v>
                </c:pt>
                <c:pt idx="37">
                  <c:v>-58324864000</c:v>
                </c:pt>
                <c:pt idx="38">
                  <c:v>17947306000</c:v>
                </c:pt>
                <c:pt idx="39">
                  <c:v>-2095144000</c:v>
                </c:pt>
                <c:pt idx="40">
                  <c:v>-12206014000</c:v>
                </c:pt>
                <c:pt idx="41">
                  <c:v>-22341909000</c:v>
                </c:pt>
                <c:pt idx="42">
                  <c:v>-8888204000</c:v>
                </c:pt>
                <c:pt idx="43">
                  <c:v>-34837359000</c:v>
                </c:pt>
                <c:pt idx="44">
                  <c:v>1195536000</c:v>
                </c:pt>
                <c:pt idx="45">
                  <c:v>64352106000</c:v>
                </c:pt>
                <c:pt idx="46">
                  <c:v>21453161000</c:v>
                </c:pt>
                <c:pt idx="47">
                  <c:v>27357606000</c:v>
                </c:pt>
                <c:pt idx="48">
                  <c:v>46197816000</c:v>
                </c:pt>
                <c:pt idx="49">
                  <c:v>33872711000</c:v>
                </c:pt>
                <c:pt idx="50">
                  <c:v>40259846000</c:v>
                </c:pt>
                <c:pt idx="51">
                  <c:v>48996531000</c:v>
                </c:pt>
                <c:pt idx="52">
                  <c:v>54053976000</c:v>
                </c:pt>
                <c:pt idx="53">
                  <c:v>32995430000</c:v>
                </c:pt>
                <c:pt idx="54">
                  <c:v>-5234255000</c:v>
                </c:pt>
                <c:pt idx="55">
                  <c:v>-38613610000</c:v>
                </c:pt>
                <c:pt idx="56">
                  <c:v>-74086195000</c:v>
                </c:pt>
                <c:pt idx="57">
                  <c:v>-51668820000</c:v>
                </c:pt>
                <c:pt idx="58">
                  <c:v>-44611470000</c:v>
                </c:pt>
                <c:pt idx="59">
                  <c:v>-46649755000</c:v>
                </c:pt>
                <c:pt idx="60">
                  <c:v>-34360315000</c:v>
                </c:pt>
                <c:pt idx="61">
                  <c:v>-22018095000</c:v>
                </c:pt>
                <c:pt idx="62">
                  <c:v>30872670000</c:v>
                </c:pt>
                <c:pt idx="63">
                  <c:v>30862685000</c:v>
                </c:pt>
                <c:pt idx="64">
                  <c:v>4366340000</c:v>
                </c:pt>
                <c:pt idx="65">
                  <c:v>-7874215000</c:v>
                </c:pt>
                <c:pt idx="66">
                  <c:v>-4046785000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0-E449-AB71-AD3328E1D6D2}"/>
            </c:ext>
          </c:extLst>
        </c:ser>
        <c:ser>
          <c:idx val="2"/>
          <c:order val="2"/>
          <c:tx>
            <c:strRef>
              <c:f>GDTD!$AM$14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GDTD!$AI$15:$AJ$81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GDTD!$AM$15:$AM$81</c:f>
              <c:numCache>
                <c:formatCode>#,##0</c:formatCode>
                <c:ptCount val="67"/>
                <c:pt idx="0">
                  <c:v>-352742802000</c:v>
                </c:pt>
                <c:pt idx="1">
                  <c:v>-352414262000</c:v>
                </c:pt>
                <c:pt idx="2">
                  <c:v>-393146832000</c:v>
                </c:pt>
                <c:pt idx="3">
                  <c:v>-392286517000</c:v>
                </c:pt>
                <c:pt idx="4">
                  <c:v>-383792487000</c:v>
                </c:pt>
                <c:pt idx="5">
                  <c:v>-395388547000</c:v>
                </c:pt>
                <c:pt idx="6">
                  <c:v>-399538777000</c:v>
                </c:pt>
                <c:pt idx="7">
                  <c:v>-403534827000</c:v>
                </c:pt>
                <c:pt idx="8">
                  <c:v>-399316477000</c:v>
                </c:pt>
                <c:pt idx="9">
                  <c:v>-395098127000</c:v>
                </c:pt>
                <c:pt idx="10">
                  <c:v>-424952037000</c:v>
                </c:pt>
                <c:pt idx="11">
                  <c:v>-432977617000</c:v>
                </c:pt>
                <c:pt idx="12">
                  <c:v>-441411752000</c:v>
                </c:pt>
                <c:pt idx="13">
                  <c:v>-443456772000</c:v>
                </c:pt>
                <c:pt idx="14">
                  <c:v>-476723864000</c:v>
                </c:pt>
                <c:pt idx="15">
                  <c:v>-476437409000</c:v>
                </c:pt>
                <c:pt idx="16">
                  <c:v>-468290809000</c:v>
                </c:pt>
                <c:pt idx="17">
                  <c:v>-460240379000</c:v>
                </c:pt>
                <c:pt idx="18">
                  <c:v>-463127169000</c:v>
                </c:pt>
                <c:pt idx="19">
                  <c:v>-454215159000</c:v>
                </c:pt>
                <c:pt idx="20">
                  <c:v>-452388354000</c:v>
                </c:pt>
                <c:pt idx="21">
                  <c:v>-444875614000</c:v>
                </c:pt>
                <c:pt idx="22">
                  <c:v>-421672179000</c:v>
                </c:pt>
                <c:pt idx="23">
                  <c:v>-423210749000</c:v>
                </c:pt>
                <c:pt idx="24">
                  <c:v>-413700049000</c:v>
                </c:pt>
                <c:pt idx="25">
                  <c:v>-413206219000</c:v>
                </c:pt>
                <c:pt idx="26">
                  <c:v>-444620854000</c:v>
                </c:pt>
                <c:pt idx="27">
                  <c:v>-437754899000</c:v>
                </c:pt>
                <c:pt idx="28">
                  <c:v>-462245534000</c:v>
                </c:pt>
                <c:pt idx="29">
                  <c:v>-481416309000</c:v>
                </c:pt>
                <c:pt idx="30">
                  <c:v>-480240769000</c:v>
                </c:pt>
                <c:pt idx="31">
                  <c:v>-482981139000</c:v>
                </c:pt>
                <c:pt idx="32">
                  <c:v>-471658069000</c:v>
                </c:pt>
                <c:pt idx="33">
                  <c:v>-460360779000</c:v>
                </c:pt>
                <c:pt idx="34">
                  <c:v>-448747999000</c:v>
                </c:pt>
                <c:pt idx="35">
                  <c:v>-454178644000</c:v>
                </c:pt>
                <c:pt idx="36">
                  <c:v>-468645694000</c:v>
                </c:pt>
                <c:pt idx="37">
                  <c:v>-436330709000</c:v>
                </c:pt>
                <c:pt idx="38">
                  <c:v>-439775619000</c:v>
                </c:pt>
                <c:pt idx="39">
                  <c:v>-440935739000</c:v>
                </c:pt>
                <c:pt idx="40">
                  <c:v>-439407224000</c:v>
                </c:pt>
                <c:pt idx="41">
                  <c:v>-441522729000</c:v>
                </c:pt>
                <c:pt idx="42">
                  <c:v>-431711054000</c:v>
                </c:pt>
                <c:pt idx="43">
                  <c:v>-435546789000</c:v>
                </c:pt>
                <c:pt idx="44">
                  <c:v>-425376049000</c:v>
                </c:pt>
                <c:pt idx="45">
                  <c:v>-405601954000</c:v>
                </c:pt>
                <c:pt idx="46">
                  <c:v>-414073919000</c:v>
                </c:pt>
                <c:pt idx="47">
                  <c:v>-402310469000</c:v>
                </c:pt>
                <c:pt idx="48">
                  <c:v>-377677209000</c:v>
                </c:pt>
                <c:pt idx="49">
                  <c:v>-392805813000</c:v>
                </c:pt>
                <c:pt idx="50">
                  <c:v>-397446438000</c:v>
                </c:pt>
                <c:pt idx="51">
                  <c:v>-394027438000</c:v>
                </c:pt>
                <c:pt idx="52">
                  <c:v>-395064758000</c:v>
                </c:pt>
                <c:pt idx="53">
                  <c:v>-380787043000</c:v>
                </c:pt>
                <c:pt idx="54">
                  <c:v>-390437823000</c:v>
                </c:pt>
                <c:pt idx="55">
                  <c:v>-411857913000</c:v>
                </c:pt>
                <c:pt idx="56">
                  <c:v>-410682423000</c:v>
                </c:pt>
                <c:pt idx="57">
                  <c:v>-386998198000</c:v>
                </c:pt>
                <c:pt idx="58">
                  <c:v>-374722458000</c:v>
                </c:pt>
                <c:pt idx="59">
                  <c:v>-375244133000</c:v>
                </c:pt>
                <c:pt idx="60">
                  <c:v>-379873163000</c:v>
                </c:pt>
                <c:pt idx="61">
                  <c:v>-373425413000</c:v>
                </c:pt>
                <c:pt idx="62">
                  <c:v>-372821498000</c:v>
                </c:pt>
                <c:pt idx="63">
                  <c:v>-353437933000</c:v>
                </c:pt>
                <c:pt idx="64">
                  <c:v>-356706073000</c:v>
                </c:pt>
                <c:pt idx="65">
                  <c:v>-356514618000</c:v>
                </c:pt>
                <c:pt idx="66">
                  <c:v>-356100953000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0-E449-AB71-AD3328E1D6D2}"/>
            </c:ext>
          </c:extLst>
        </c:ser>
        <c:ser>
          <c:idx val="3"/>
          <c:order val="3"/>
          <c:tx>
            <c:strRef>
              <c:f>GDTD!$AN$14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GDTD!$AI$15:$AJ$81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GDTD!$AN$15:$AN$81</c:f>
              <c:numCache>
                <c:formatCode>#,##0</c:formatCode>
                <c:ptCount val="67"/>
                <c:pt idx="0">
                  <c:v>-514792725000</c:v>
                </c:pt>
                <c:pt idx="1">
                  <c:v>-497198710000</c:v>
                </c:pt>
                <c:pt idx="2">
                  <c:v>-490082335000</c:v>
                </c:pt>
                <c:pt idx="3">
                  <c:v>-494850590000</c:v>
                </c:pt>
                <c:pt idx="4">
                  <c:v>-403716247000</c:v>
                </c:pt>
                <c:pt idx="5">
                  <c:v>-416093902000</c:v>
                </c:pt>
                <c:pt idx="6">
                  <c:v>-456539787000</c:v>
                </c:pt>
                <c:pt idx="7">
                  <c:v>-477548302000</c:v>
                </c:pt>
                <c:pt idx="8">
                  <c:v>-481716852000</c:v>
                </c:pt>
                <c:pt idx="9">
                  <c:v>-485885402000</c:v>
                </c:pt>
                <c:pt idx="10">
                  <c:v>-598547896000</c:v>
                </c:pt>
                <c:pt idx="11">
                  <c:v>-615365875000</c:v>
                </c:pt>
                <c:pt idx="12">
                  <c:v>-615124205000</c:v>
                </c:pt>
                <c:pt idx="13">
                  <c:v>-629077180000</c:v>
                </c:pt>
                <c:pt idx="14">
                  <c:v>-635952310000</c:v>
                </c:pt>
                <c:pt idx="15">
                  <c:v>-631419086000</c:v>
                </c:pt>
                <c:pt idx="16">
                  <c:v>-616800431000</c:v>
                </c:pt>
                <c:pt idx="17">
                  <c:v>-552461142000</c:v>
                </c:pt>
                <c:pt idx="18">
                  <c:v>-553870812000</c:v>
                </c:pt>
                <c:pt idx="19">
                  <c:v>-630723207000</c:v>
                </c:pt>
                <c:pt idx="20">
                  <c:v>-619414257000</c:v>
                </c:pt>
                <c:pt idx="21">
                  <c:v>-600143367000</c:v>
                </c:pt>
                <c:pt idx="22">
                  <c:v>-507966032000</c:v>
                </c:pt>
                <c:pt idx="23">
                  <c:v>-515680914000</c:v>
                </c:pt>
                <c:pt idx="24">
                  <c:v>-420372244000</c:v>
                </c:pt>
                <c:pt idx="25">
                  <c:v>-405640234000</c:v>
                </c:pt>
                <c:pt idx="26">
                  <c:v>-425888814000</c:v>
                </c:pt>
                <c:pt idx="27">
                  <c:v>-377800944000</c:v>
                </c:pt>
                <c:pt idx="28">
                  <c:v>-439807829000</c:v>
                </c:pt>
                <c:pt idx="29">
                  <c:v>-461986274000</c:v>
                </c:pt>
                <c:pt idx="30">
                  <c:v>-445925769000</c:v>
                </c:pt>
                <c:pt idx="31">
                  <c:v>-442041799000</c:v>
                </c:pt>
                <c:pt idx="32">
                  <c:v>-423686564000</c:v>
                </c:pt>
                <c:pt idx="33">
                  <c:v>-423310414000</c:v>
                </c:pt>
                <c:pt idx="34">
                  <c:v>-378607974000</c:v>
                </c:pt>
                <c:pt idx="35">
                  <c:v>-460710599000</c:v>
                </c:pt>
                <c:pt idx="36">
                  <c:v>-508976129000</c:v>
                </c:pt>
                <c:pt idx="37">
                  <c:v>-472296149000</c:v>
                </c:pt>
                <c:pt idx="38">
                  <c:v>-421313577000</c:v>
                </c:pt>
                <c:pt idx="39">
                  <c:v>-440946422000</c:v>
                </c:pt>
                <c:pt idx="40">
                  <c:v>-429830777000</c:v>
                </c:pt>
                <c:pt idx="41">
                  <c:v>-438157937000</c:v>
                </c:pt>
                <c:pt idx="42">
                  <c:v>-412760737000</c:v>
                </c:pt>
                <c:pt idx="43">
                  <c:v>-424048517000</c:v>
                </c:pt>
                <c:pt idx="44">
                  <c:v>-373811287000</c:v>
                </c:pt>
                <c:pt idx="45">
                  <c:v>-351701085000</c:v>
                </c:pt>
                <c:pt idx="46">
                  <c:v>-377322590000</c:v>
                </c:pt>
                <c:pt idx="47">
                  <c:v>-334087190000</c:v>
                </c:pt>
                <c:pt idx="48">
                  <c:v>-264513050000</c:v>
                </c:pt>
                <c:pt idx="49">
                  <c:v>-295654130000</c:v>
                </c:pt>
                <c:pt idx="50">
                  <c:v>-306216940000</c:v>
                </c:pt>
                <c:pt idx="51">
                  <c:v>-307494925000</c:v>
                </c:pt>
                <c:pt idx="52">
                  <c:v>-316627365000</c:v>
                </c:pt>
                <c:pt idx="53">
                  <c:v>-291794985000</c:v>
                </c:pt>
                <c:pt idx="54">
                  <c:v>-309883040000</c:v>
                </c:pt>
                <c:pt idx="55">
                  <c:v>-305998135000</c:v>
                </c:pt>
                <c:pt idx="56">
                  <c:v>-236683045000</c:v>
                </c:pt>
                <c:pt idx="57">
                  <c:v>-195252775000</c:v>
                </c:pt>
                <c:pt idx="58">
                  <c:v>-188355880000</c:v>
                </c:pt>
                <c:pt idx="59">
                  <c:v>-182625170000</c:v>
                </c:pt>
                <c:pt idx="60">
                  <c:v>-173242295000</c:v>
                </c:pt>
                <c:pt idx="61">
                  <c:v>-191577340000</c:v>
                </c:pt>
                <c:pt idx="62">
                  <c:v>-178737405000</c:v>
                </c:pt>
                <c:pt idx="63">
                  <c:v>-151018422000</c:v>
                </c:pt>
                <c:pt idx="64">
                  <c:v>-150045337000</c:v>
                </c:pt>
                <c:pt idx="65">
                  <c:v>-142121787000</c:v>
                </c:pt>
                <c:pt idx="66">
                  <c:v>-177223274000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0-E449-AB71-AD3328E1D6D2}"/>
            </c:ext>
          </c:extLst>
        </c:ser>
        <c:ser>
          <c:idx val="4"/>
          <c:order val="4"/>
          <c:tx>
            <c:strRef>
              <c:f>GDTD!$AO$14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GDTD!$AI$15:$AJ$81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GDTD!$AO$15:$AO$81</c:f>
              <c:numCache>
                <c:formatCode>#,##0</c:formatCode>
                <c:ptCount val="67"/>
                <c:pt idx="0">
                  <c:v>-4936711000</c:v>
                </c:pt>
                <c:pt idx="1">
                  <c:v>-25064341000</c:v>
                </c:pt>
                <c:pt idx="2">
                  <c:v>-4856901000</c:v>
                </c:pt>
                <c:pt idx="3">
                  <c:v>-40939731000</c:v>
                </c:pt>
                <c:pt idx="4">
                  <c:v>20593169000</c:v>
                </c:pt>
                <c:pt idx="5">
                  <c:v>-10327996000</c:v>
                </c:pt>
                <c:pt idx="6">
                  <c:v>418596615000</c:v>
                </c:pt>
                <c:pt idx="7">
                  <c:v>452453275000</c:v>
                </c:pt>
                <c:pt idx="8">
                  <c:v>490246010000</c:v>
                </c:pt>
                <c:pt idx="9">
                  <c:v>528038745000</c:v>
                </c:pt>
                <c:pt idx="10">
                  <c:v>458192260000</c:v>
                </c:pt>
                <c:pt idx="11">
                  <c:v>438321520000</c:v>
                </c:pt>
                <c:pt idx="12">
                  <c:v>400829100000</c:v>
                </c:pt>
                <c:pt idx="13">
                  <c:v>401586294000</c:v>
                </c:pt>
                <c:pt idx="14">
                  <c:v>407554149000</c:v>
                </c:pt>
                <c:pt idx="15">
                  <c:v>399172354000</c:v>
                </c:pt>
                <c:pt idx="16">
                  <c:v>440596364000</c:v>
                </c:pt>
                <c:pt idx="17">
                  <c:v>453109584000</c:v>
                </c:pt>
                <c:pt idx="18">
                  <c:v>436750104000</c:v>
                </c:pt>
                <c:pt idx="19">
                  <c:v>449614069000</c:v>
                </c:pt>
                <c:pt idx="20">
                  <c:v>466105014000</c:v>
                </c:pt>
                <c:pt idx="21">
                  <c:v>489520319000</c:v>
                </c:pt>
                <c:pt idx="22">
                  <c:v>501845429000</c:v>
                </c:pt>
                <c:pt idx="23">
                  <c:v>337699964000</c:v>
                </c:pt>
                <c:pt idx="24">
                  <c:v>270894984000</c:v>
                </c:pt>
                <c:pt idx="25">
                  <c:v>-5528981000</c:v>
                </c:pt>
                <c:pt idx="26">
                  <c:v>-12139971000</c:v>
                </c:pt>
                <c:pt idx="27">
                  <c:v>34381891000</c:v>
                </c:pt>
                <c:pt idx="28">
                  <c:v>-480135482000</c:v>
                </c:pt>
                <c:pt idx="29">
                  <c:v>-523809122000</c:v>
                </c:pt>
                <c:pt idx="30">
                  <c:v>-528247152000</c:v>
                </c:pt>
                <c:pt idx="31">
                  <c:v>-512722397000</c:v>
                </c:pt>
                <c:pt idx="32">
                  <c:v>-489784352000</c:v>
                </c:pt>
                <c:pt idx="33">
                  <c:v>-474066537000</c:v>
                </c:pt>
                <c:pt idx="34">
                  <c:v>-421769467000</c:v>
                </c:pt>
                <c:pt idx="35">
                  <c:v>-362077552000</c:v>
                </c:pt>
                <c:pt idx="36">
                  <c:v>-405830127000</c:v>
                </c:pt>
                <c:pt idx="37">
                  <c:v>-336141647000</c:v>
                </c:pt>
                <c:pt idx="38">
                  <c:v>-351634797000</c:v>
                </c:pt>
                <c:pt idx="39">
                  <c:v>-368060329000</c:v>
                </c:pt>
                <c:pt idx="40">
                  <c:v>-588748894000</c:v>
                </c:pt>
                <c:pt idx="41">
                  <c:v>-615893114000</c:v>
                </c:pt>
                <c:pt idx="42">
                  <c:v>-588515039000</c:v>
                </c:pt>
                <c:pt idx="43">
                  <c:v>-620032029000</c:v>
                </c:pt>
                <c:pt idx="44">
                  <c:v>-572613674000</c:v>
                </c:pt>
                <c:pt idx="45">
                  <c:v>-551958769000</c:v>
                </c:pt>
                <c:pt idx="46">
                  <c:v>-593051299000</c:v>
                </c:pt>
                <c:pt idx="47">
                  <c:v>-580518804000</c:v>
                </c:pt>
                <c:pt idx="48">
                  <c:v>-504481199000</c:v>
                </c:pt>
                <c:pt idx="49">
                  <c:v>-496162833000</c:v>
                </c:pt>
                <c:pt idx="50">
                  <c:v>-505099038000</c:v>
                </c:pt>
                <c:pt idx="51">
                  <c:v>-498611053000</c:v>
                </c:pt>
                <c:pt idx="52">
                  <c:v>-519209398000</c:v>
                </c:pt>
                <c:pt idx="53">
                  <c:v>-488234288000</c:v>
                </c:pt>
                <c:pt idx="54">
                  <c:v>-491695753000</c:v>
                </c:pt>
                <c:pt idx="55">
                  <c:v>-517865673000</c:v>
                </c:pt>
                <c:pt idx="56">
                  <c:v>-521749918000</c:v>
                </c:pt>
                <c:pt idx="57">
                  <c:v>-496719343000</c:v>
                </c:pt>
                <c:pt idx="58">
                  <c:v>-489823158000</c:v>
                </c:pt>
                <c:pt idx="59">
                  <c:v>-477301173000</c:v>
                </c:pt>
                <c:pt idx="60">
                  <c:v>-488612313000</c:v>
                </c:pt>
                <c:pt idx="61">
                  <c:v>-500583723000</c:v>
                </c:pt>
                <c:pt idx="62">
                  <c:v>-498705588000</c:v>
                </c:pt>
                <c:pt idx="63">
                  <c:v>-468183144000</c:v>
                </c:pt>
                <c:pt idx="64">
                  <c:v>-479551571000</c:v>
                </c:pt>
                <c:pt idx="65">
                  <c:v>-500301856000</c:v>
                </c:pt>
                <c:pt idx="66">
                  <c:v>-497570106000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70-E449-AB71-AD3328E1D6D2}"/>
            </c:ext>
          </c:extLst>
        </c:ser>
        <c:ser>
          <c:idx val="5"/>
          <c:order val="5"/>
          <c:tx>
            <c:strRef>
              <c:f>GDTD!$AP$14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GDTD!$AI$15:$AJ$81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GDTD!$AP$15:$AP$81</c:f>
              <c:numCache>
                <c:formatCode>#,##0</c:formatCode>
                <c:ptCount val="67"/>
                <c:pt idx="0">
                  <c:v>-196397421000</c:v>
                </c:pt>
                <c:pt idx="1">
                  <c:v>-191579641000</c:v>
                </c:pt>
                <c:pt idx="2">
                  <c:v>-187200578000</c:v>
                </c:pt>
                <c:pt idx="3">
                  <c:v>-186424718000</c:v>
                </c:pt>
                <c:pt idx="4">
                  <c:v>-175508423000</c:v>
                </c:pt>
                <c:pt idx="5">
                  <c:v>-182514038000</c:v>
                </c:pt>
                <c:pt idx="6">
                  <c:v>-185785323000</c:v>
                </c:pt>
                <c:pt idx="7">
                  <c:v>-187221633000</c:v>
                </c:pt>
                <c:pt idx="8">
                  <c:v>-184757873000</c:v>
                </c:pt>
                <c:pt idx="9">
                  <c:v>-182294113000</c:v>
                </c:pt>
                <c:pt idx="10">
                  <c:v>-194374916000</c:v>
                </c:pt>
                <c:pt idx="11">
                  <c:v>-197815631000</c:v>
                </c:pt>
                <c:pt idx="12">
                  <c:v>-196692059000</c:v>
                </c:pt>
                <c:pt idx="13">
                  <c:v>-197202181000</c:v>
                </c:pt>
                <c:pt idx="14">
                  <c:v>-195719981000</c:v>
                </c:pt>
                <c:pt idx="15">
                  <c:v>-195282293000</c:v>
                </c:pt>
                <c:pt idx="16">
                  <c:v>-189002160000</c:v>
                </c:pt>
                <c:pt idx="17">
                  <c:v>-189002143000</c:v>
                </c:pt>
                <c:pt idx="18">
                  <c:v>-191258834000</c:v>
                </c:pt>
                <c:pt idx="19">
                  <c:v>-183273099000</c:v>
                </c:pt>
                <c:pt idx="20">
                  <c:v>-181178847000</c:v>
                </c:pt>
                <c:pt idx="21">
                  <c:v>-173804337000</c:v>
                </c:pt>
                <c:pt idx="22">
                  <c:v>-146507995000</c:v>
                </c:pt>
                <c:pt idx="23">
                  <c:v>-146278425000</c:v>
                </c:pt>
                <c:pt idx="24">
                  <c:v>-118585695000</c:v>
                </c:pt>
                <c:pt idx="25">
                  <c:v>-112479605000</c:v>
                </c:pt>
                <c:pt idx="26">
                  <c:v>-115473549000</c:v>
                </c:pt>
                <c:pt idx="27">
                  <c:v>-104695399000</c:v>
                </c:pt>
                <c:pt idx="28">
                  <c:v>-121781864000</c:v>
                </c:pt>
                <c:pt idx="29">
                  <c:v>-125989937000</c:v>
                </c:pt>
                <c:pt idx="30">
                  <c:v>-129571762000</c:v>
                </c:pt>
                <c:pt idx="31">
                  <c:v>-132067117000</c:v>
                </c:pt>
                <c:pt idx="32">
                  <c:v>-122679322000</c:v>
                </c:pt>
                <c:pt idx="33">
                  <c:v>-123231942000</c:v>
                </c:pt>
                <c:pt idx="34">
                  <c:v>-113640342000</c:v>
                </c:pt>
                <c:pt idx="35">
                  <c:v>-110182852000</c:v>
                </c:pt>
                <c:pt idx="36">
                  <c:v>-123969977000</c:v>
                </c:pt>
                <c:pt idx="37">
                  <c:v>-103619967000</c:v>
                </c:pt>
                <c:pt idx="38">
                  <c:v>-105824942000</c:v>
                </c:pt>
                <c:pt idx="39">
                  <c:v>-110962844000</c:v>
                </c:pt>
                <c:pt idx="40">
                  <c:v>-109055706000</c:v>
                </c:pt>
                <c:pt idx="41">
                  <c:v>-111099721000</c:v>
                </c:pt>
                <c:pt idx="42">
                  <c:v>-101667781000</c:v>
                </c:pt>
                <c:pt idx="43">
                  <c:v>-105006581000</c:v>
                </c:pt>
                <c:pt idx="44">
                  <c:v>-95725741000</c:v>
                </c:pt>
                <c:pt idx="45">
                  <c:v>-87872811000</c:v>
                </c:pt>
                <c:pt idx="46">
                  <c:v>-100814814000</c:v>
                </c:pt>
                <c:pt idx="47">
                  <c:v>-85916082000</c:v>
                </c:pt>
                <c:pt idx="48">
                  <c:v>-57165763000</c:v>
                </c:pt>
                <c:pt idx="49">
                  <c:v>-60610424000</c:v>
                </c:pt>
                <c:pt idx="50">
                  <c:v>-68794944000</c:v>
                </c:pt>
                <c:pt idx="51">
                  <c:v>-65940966000</c:v>
                </c:pt>
                <c:pt idx="52">
                  <c:v>-74006071000</c:v>
                </c:pt>
                <c:pt idx="53">
                  <c:v>-65136151000</c:v>
                </c:pt>
                <c:pt idx="54">
                  <c:v>-68786054000</c:v>
                </c:pt>
                <c:pt idx="55">
                  <c:v>-71624714000</c:v>
                </c:pt>
                <c:pt idx="56">
                  <c:v>-69401814000</c:v>
                </c:pt>
                <c:pt idx="57">
                  <c:v>-61918361000</c:v>
                </c:pt>
                <c:pt idx="58">
                  <c:v>-63165723000</c:v>
                </c:pt>
                <c:pt idx="59">
                  <c:v>-56503454000</c:v>
                </c:pt>
                <c:pt idx="60">
                  <c:v>-60312209000</c:v>
                </c:pt>
                <c:pt idx="61">
                  <c:v>-64935540000</c:v>
                </c:pt>
                <c:pt idx="62">
                  <c:v>-64069027000</c:v>
                </c:pt>
                <c:pt idx="63">
                  <c:v>-50943967000</c:v>
                </c:pt>
                <c:pt idx="64">
                  <c:v>-52118857000</c:v>
                </c:pt>
                <c:pt idx="65">
                  <c:v>-61410497000</c:v>
                </c:pt>
                <c:pt idx="66">
                  <c:v>-60409271000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70-E449-AB71-AD3328E1D6D2}"/>
            </c:ext>
          </c:extLst>
        </c:ser>
        <c:ser>
          <c:idx val="6"/>
          <c:order val="6"/>
          <c:tx>
            <c:strRef>
              <c:f>GDTD!$AQ$14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GDTD!$AI$15:$AJ$81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GDTD!$AQ$15:$AQ$81</c:f>
              <c:numCache>
                <c:formatCode>#,##0</c:formatCode>
                <c:ptCount val="67"/>
                <c:pt idx="0">
                  <c:v>-594307375000</c:v>
                </c:pt>
                <c:pt idx="1">
                  <c:v>-596154470000</c:v>
                </c:pt>
                <c:pt idx="2">
                  <c:v>-608566370000</c:v>
                </c:pt>
                <c:pt idx="3">
                  <c:v>-625294780000</c:v>
                </c:pt>
                <c:pt idx="4">
                  <c:v>-584073000000</c:v>
                </c:pt>
                <c:pt idx="5">
                  <c:v>-590997665000</c:v>
                </c:pt>
                <c:pt idx="6">
                  <c:v>-628758615000</c:v>
                </c:pt>
                <c:pt idx="7">
                  <c:v>-620188675000</c:v>
                </c:pt>
                <c:pt idx="8">
                  <c:v>-594967560000</c:v>
                </c:pt>
                <c:pt idx="9">
                  <c:v>-569746445000</c:v>
                </c:pt>
                <c:pt idx="10">
                  <c:v>-579330156000</c:v>
                </c:pt>
                <c:pt idx="11">
                  <c:v>-601901553000</c:v>
                </c:pt>
                <c:pt idx="12">
                  <c:v>-590172488000</c:v>
                </c:pt>
                <c:pt idx="13">
                  <c:v>-621173058000</c:v>
                </c:pt>
                <c:pt idx="14">
                  <c:v>-628033973000</c:v>
                </c:pt>
                <c:pt idx="15">
                  <c:v>-636006038000</c:v>
                </c:pt>
                <c:pt idx="16">
                  <c:v>-662416468000</c:v>
                </c:pt>
                <c:pt idx="17">
                  <c:v>-615759857000</c:v>
                </c:pt>
                <c:pt idx="18">
                  <c:v>-616814266000</c:v>
                </c:pt>
                <c:pt idx="19">
                  <c:v>-617285240000</c:v>
                </c:pt>
                <c:pt idx="20">
                  <c:v>-614100580000</c:v>
                </c:pt>
                <c:pt idx="21">
                  <c:v>-606385975000</c:v>
                </c:pt>
                <c:pt idx="22">
                  <c:v>-528988135000</c:v>
                </c:pt>
                <c:pt idx="23">
                  <c:v>-527775204000</c:v>
                </c:pt>
                <c:pt idx="24">
                  <c:v>-483989359000</c:v>
                </c:pt>
                <c:pt idx="25">
                  <c:v>-490197724000</c:v>
                </c:pt>
                <c:pt idx="26">
                  <c:v>-543400812000</c:v>
                </c:pt>
                <c:pt idx="27">
                  <c:v>-605032982000</c:v>
                </c:pt>
                <c:pt idx="28">
                  <c:v>-671461092000</c:v>
                </c:pt>
                <c:pt idx="29">
                  <c:v>-708411262000</c:v>
                </c:pt>
                <c:pt idx="30">
                  <c:v>-696640952000</c:v>
                </c:pt>
                <c:pt idx="31">
                  <c:v>-698358297000</c:v>
                </c:pt>
                <c:pt idx="32">
                  <c:v>-441280322000</c:v>
                </c:pt>
                <c:pt idx="33">
                  <c:v>-441864372000</c:v>
                </c:pt>
                <c:pt idx="34">
                  <c:v>-450842332000</c:v>
                </c:pt>
                <c:pt idx="35">
                  <c:v>-560483341000</c:v>
                </c:pt>
                <c:pt idx="36">
                  <c:v>-588947109000</c:v>
                </c:pt>
                <c:pt idx="37">
                  <c:v>-468940136000</c:v>
                </c:pt>
                <c:pt idx="38">
                  <c:v>-488508361000</c:v>
                </c:pt>
                <c:pt idx="39">
                  <c:v>-511372478000</c:v>
                </c:pt>
                <c:pt idx="40">
                  <c:v>-500519229000</c:v>
                </c:pt>
                <c:pt idx="41">
                  <c:v>-502531104000</c:v>
                </c:pt>
                <c:pt idx="42">
                  <c:v>-481468039000</c:v>
                </c:pt>
                <c:pt idx="43">
                  <c:v>-492066229000</c:v>
                </c:pt>
                <c:pt idx="44">
                  <c:v>-497144164000</c:v>
                </c:pt>
                <c:pt idx="45">
                  <c:v>-459543192000</c:v>
                </c:pt>
                <c:pt idx="46">
                  <c:v>-470284447000</c:v>
                </c:pt>
                <c:pt idx="47">
                  <c:v>-421319357000</c:v>
                </c:pt>
                <c:pt idx="48">
                  <c:v>-404061860000</c:v>
                </c:pt>
                <c:pt idx="49">
                  <c:v>-480694950000</c:v>
                </c:pt>
                <c:pt idx="50">
                  <c:v>-479236290000</c:v>
                </c:pt>
                <c:pt idx="51">
                  <c:v>-468156620000</c:v>
                </c:pt>
                <c:pt idx="52">
                  <c:v>-474346520000</c:v>
                </c:pt>
                <c:pt idx="53">
                  <c:v>-491109840000</c:v>
                </c:pt>
                <c:pt idx="54">
                  <c:v>-498000763000</c:v>
                </c:pt>
                <c:pt idx="55">
                  <c:v>-516100723000</c:v>
                </c:pt>
                <c:pt idx="56">
                  <c:v>-528529368000</c:v>
                </c:pt>
                <c:pt idx="57">
                  <c:v>-479178048000</c:v>
                </c:pt>
                <c:pt idx="58">
                  <c:v>-460658595000</c:v>
                </c:pt>
                <c:pt idx="59">
                  <c:v>-446053843000</c:v>
                </c:pt>
                <c:pt idx="60">
                  <c:v>-452960448000</c:v>
                </c:pt>
                <c:pt idx="61">
                  <c:v>-462593628000</c:v>
                </c:pt>
                <c:pt idx="62">
                  <c:v>-461030275000</c:v>
                </c:pt>
                <c:pt idx="63">
                  <c:v>-442150996000</c:v>
                </c:pt>
                <c:pt idx="64">
                  <c:v>-447777006000</c:v>
                </c:pt>
                <c:pt idx="65">
                  <c:v>-460125931000</c:v>
                </c:pt>
                <c:pt idx="66">
                  <c:v>-447026251000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70-E449-AB71-AD3328E1D6D2}"/>
            </c:ext>
          </c:extLst>
        </c:ser>
        <c:ser>
          <c:idx val="7"/>
          <c:order val="7"/>
          <c:tx>
            <c:strRef>
              <c:f>GDTD!$AR$14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GDTD!$AI$15:$AJ$81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GDTD!$AR$15:$AR$81</c:f>
              <c:numCache>
                <c:formatCode>#,##0</c:formatCode>
                <c:ptCount val="67"/>
                <c:pt idx="0">
                  <c:v>-500521862000</c:v>
                </c:pt>
                <c:pt idx="1">
                  <c:v>-500828343000</c:v>
                </c:pt>
                <c:pt idx="2">
                  <c:v>-500689708000</c:v>
                </c:pt>
                <c:pt idx="3">
                  <c:v>-497467378000</c:v>
                </c:pt>
                <c:pt idx="4">
                  <c:v>-424012886000</c:v>
                </c:pt>
                <c:pt idx="5">
                  <c:v>-433016426000</c:v>
                </c:pt>
                <c:pt idx="6">
                  <c:v>-451710941000</c:v>
                </c:pt>
                <c:pt idx="7">
                  <c:v>-385323131000</c:v>
                </c:pt>
                <c:pt idx="8">
                  <c:v>-362219631000</c:v>
                </c:pt>
                <c:pt idx="9">
                  <c:v>-339116131000</c:v>
                </c:pt>
                <c:pt idx="10">
                  <c:v>-438066262000</c:v>
                </c:pt>
                <c:pt idx="11">
                  <c:v>-472593264000</c:v>
                </c:pt>
                <c:pt idx="12">
                  <c:v>-454787629000</c:v>
                </c:pt>
                <c:pt idx="13">
                  <c:v>-474072963000</c:v>
                </c:pt>
                <c:pt idx="14">
                  <c:v>-521618332000</c:v>
                </c:pt>
                <c:pt idx="15">
                  <c:v>-513944767000</c:v>
                </c:pt>
                <c:pt idx="16">
                  <c:v>-487644236000</c:v>
                </c:pt>
                <c:pt idx="17">
                  <c:v>-405264496000</c:v>
                </c:pt>
                <c:pt idx="18">
                  <c:v>-390818185000</c:v>
                </c:pt>
                <c:pt idx="19">
                  <c:v>-448607510000</c:v>
                </c:pt>
                <c:pt idx="20">
                  <c:v>-464264910000</c:v>
                </c:pt>
                <c:pt idx="21">
                  <c:v>-450334660000</c:v>
                </c:pt>
                <c:pt idx="22">
                  <c:v>-372260745000</c:v>
                </c:pt>
                <c:pt idx="23">
                  <c:v>-373890780000</c:v>
                </c:pt>
                <c:pt idx="24">
                  <c:v>-294329465000</c:v>
                </c:pt>
                <c:pt idx="25">
                  <c:v>-281114315000</c:v>
                </c:pt>
                <c:pt idx="26">
                  <c:v>-308340500000</c:v>
                </c:pt>
                <c:pt idx="27">
                  <c:v>-266791235000</c:v>
                </c:pt>
                <c:pt idx="28">
                  <c:v>-326899205000</c:v>
                </c:pt>
                <c:pt idx="29">
                  <c:v>-377754250000</c:v>
                </c:pt>
                <c:pt idx="30">
                  <c:v>-374646474000</c:v>
                </c:pt>
                <c:pt idx="31" formatCode="General">
                  <c:v>-379507464000</c:v>
                </c:pt>
                <c:pt idx="32" formatCode="General">
                  <c:v>-353164479000</c:v>
                </c:pt>
                <c:pt idx="33" formatCode="General">
                  <c:v>-349631954000</c:v>
                </c:pt>
                <c:pt idx="34" formatCode="General">
                  <c:v>-318447219000</c:v>
                </c:pt>
                <c:pt idx="35" formatCode="General">
                  <c:v>-306758331000</c:v>
                </c:pt>
                <c:pt idx="36" formatCode="General">
                  <c:v>-332067616000</c:v>
                </c:pt>
                <c:pt idx="37" formatCode="General">
                  <c:v>-289248017000</c:v>
                </c:pt>
                <c:pt idx="38" formatCode="General">
                  <c:v>-294340032000</c:v>
                </c:pt>
                <c:pt idx="39" formatCode="General">
                  <c:v>-310717797000</c:v>
                </c:pt>
                <c:pt idx="40" formatCode="General">
                  <c:v>-298545736000</c:v>
                </c:pt>
                <c:pt idx="41" formatCode="General">
                  <c:v>-335131267000</c:v>
                </c:pt>
                <c:pt idx="42" formatCode="General">
                  <c:v>-322801677000</c:v>
                </c:pt>
                <c:pt idx="43" formatCode="General">
                  <c:v>-333466951000</c:v>
                </c:pt>
                <c:pt idx="44" formatCode="General">
                  <c:v>-288059801000</c:v>
                </c:pt>
                <c:pt idx="45" formatCode="General">
                  <c:v>-251813381000</c:v>
                </c:pt>
                <c:pt idx="46" formatCode="General">
                  <c:v>-284054316000</c:v>
                </c:pt>
                <c:pt idx="47" formatCode="General">
                  <c:v>-259427541000</c:v>
                </c:pt>
                <c:pt idx="48" formatCode="General">
                  <c:v>-188103291000</c:v>
                </c:pt>
                <c:pt idx="49" formatCode="General">
                  <c:v>-214035646000</c:v>
                </c:pt>
                <c:pt idx="50" formatCode="General">
                  <c:v>-217603126000</c:v>
                </c:pt>
                <c:pt idx="51" formatCode="General">
                  <c:v>-227276320000</c:v>
                </c:pt>
                <c:pt idx="52" formatCode="General">
                  <c:v>-245843020000</c:v>
                </c:pt>
                <c:pt idx="53" formatCode="General">
                  <c:v>-229057510000</c:v>
                </c:pt>
                <c:pt idx="54" formatCode="General">
                  <c:v>-241997145000</c:v>
                </c:pt>
                <c:pt idx="55" formatCode="General">
                  <c:v>-235342145000</c:v>
                </c:pt>
                <c:pt idx="56" formatCode="General">
                  <c:v>-245726279000</c:v>
                </c:pt>
                <c:pt idx="57" formatCode="General">
                  <c:v>-239735497000</c:v>
                </c:pt>
                <c:pt idx="58" formatCode="General">
                  <c:v>-220551502000</c:v>
                </c:pt>
                <c:pt idx="59" formatCode="General">
                  <c:v>-208211215000</c:v>
                </c:pt>
                <c:pt idx="60" formatCode="General">
                  <c:v>-209214689000</c:v>
                </c:pt>
                <c:pt idx="61" formatCode="General">
                  <c:v>-213003619000</c:v>
                </c:pt>
                <c:pt idx="62" formatCode="General">
                  <c:v>-207435919000</c:v>
                </c:pt>
                <c:pt idx="63" formatCode="General">
                  <c:v>-192767837000</c:v>
                </c:pt>
                <c:pt idx="64" formatCode="General">
                  <c:v>-177439687000</c:v>
                </c:pt>
                <c:pt idx="65" formatCode="General">
                  <c:v>-147902701000</c:v>
                </c:pt>
                <c:pt idx="66" formatCode="General">
                  <c:v>-137278111000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0-E449-AB71-AD3328E1D6D2}"/>
            </c:ext>
          </c:extLst>
        </c:ser>
        <c:ser>
          <c:idx val="8"/>
          <c:order val="8"/>
          <c:tx>
            <c:strRef>
              <c:f>GDTD!$AS$14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GDTD!$AI$15:$AJ$81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GDTD!$AS$15:$AS$81</c:f>
              <c:numCache>
                <c:formatCode>#,##0</c:formatCode>
                <c:ptCount val="67"/>
                <c:pt idx="0">
                  <c:v>-126650654000</c:v>
                </c:pt>
                <c:pt idx="1">
                  <c:v>-136140468000</c:v>
                </c:pt>
                <c:pt idx="2">
                  <c:v>-149763622000</c:v>
                </c:pt>
                <c:pt idx="3">
                  <c:v>-149443962000</c:v>
                </c:pt>
                <c:pt idx="4">
                  <c:v>-139900927000</c:v>
                </c:pt>
                <c:pt idx="5">
                  <c:v>-138517337000</c:v>
                </c:pt>
                <c:pt idx="6">
                  <c:v>-143465622000</c:v>
                </c:pt>
                <c:pt idx="7">
                  <c:v>-109458011000</c:v>
                </c:pt>
                <c:pt idx="8">
                  <c:v>-103753556000</c:v>
                </c:pt>
                <c:pt idx="9">
                  <c:v>-98049101000</c:v>
                </c:pt>
                <c:pt idx="10">
                  <c:v>-107154216000</c:v>
                </c:pt>
                <c:pt idx="11">
                  <c:v>-107593736000</c:v>
                </c:pt>
                <c:pt idx="12">
                  <c:v>-116982221000</c:v>
                </c:pt>
                <c:pt idx="13">
                  <c:v>-123970541000</c:v>
                </c:pt>
                <c:pt idx="14">
                  <c:v>-117340226000</c:v>
                </c:pt>
                <c:pt idx="15">
                  <c:v>-113643156000</c:v>
                </c:pt>
                <c:pt idx="16">
                  <c:v>-108482916000</c:v>
                </c:pt>
                <c:pt idx="17">
                  <c:v>-108487486000</c:v>
                </c:pt>
                <c:pt idx="18">
                  <c:v>-111056456000</c:v>
                </c:pt>
                <c:pt idx="19">
                  <c:v>-111931251000</c:v>
                </c:pt>
                <c:pt idx="20">
                  <c:v>-110608982000</c:v>
                </c:pt>
                <c:pt idx="21">
                  <c:v>-110494557000</c:v>
                </c:pt>
                <c:pt idx="22">
                  <c:v>-86739022000</c:v>
                </c:pt>
                <c:pt idx="23">
                  <c:v>-87048087000</c:v>
                </c:pt>
                <c:pt idx="24">
                  <c:v>-70423392000</c:v>
                </c:pt>
                <c:pt idx="25">
                  <c:v>-73826642000</c:v>
                </c:pt>
                <c:pt idx="26">
                  <c:v>-78389612000</c:v>
                </c:pt>
                <c:pt idx="27">
                  <c:v>-66003966000</c:v>
                </c:pt>
                <c:pt idx="28">
                  <c:v>-82342351000</c:v>
                </c:pt>
                <c:pt idx="29">
                  <c:v>-107103911000</c:v>
                </c:pt>
                <c:pt idx="30">
                  <c:v>-102037966000</c:v>
                </c:pt>
                <c:pt idx="31">
                  <c:v>-107762711000</c:v>
                </c:pt>
                <c:pt idx="32">
                  <c:v>-101886636000</c:v>
                </c:pt>
                <c:pt idx="33">
                  <c:v>-102269516000</c:v>
                </c:pt>
                <c:pt idx="34">
                  <c:v>-88190511000</c:v>
                </c:pt>
                <c:pt idx="35">
                  <c:v>-91175396000</c:v>
                </c:pt>
                <c:pt idx="36">
                  <c:v>-104909699000</c:v>
                </c:pt>
                <c:pt idx="37">
                  <c:v>-74266869000</c:v>
                </c:pt>
                <c:pt idx="38">
                  <c:v>-82903874000</c:v>
                </c:pt>
                <c:pt idx="39">
                  <c:v>-91060198000</c:v>
                </c:pt>
                <c:pt idx="40">
                  <c:v>-91072133000</c:v>
                </c:pt>
                <c:pt idx="41">
                  <c:v>-110773983000</c:v>
                </c:pt>
                <c:pt idx="42">
                  <c:v>-111759655000</c:v>
                </c:pt>
                <c:pt idx="43">
                  <c:v>-117805213000</c:v>
                </c:pt>
                <c:pt idx="44">
                  <c:v>-130925018000</c:v>
                </c:pt>
                <c:pt idx="45">
                  <c:v>-118267410000</c:v>
                </c:pt>
                <c:pt idx="46">
                  <c:v>-119038038000</c:v>
                </c:pt>
                <c:pt idx="47">
                  <c:v>-40725128000</c:v>
                </c:pt>
                <c:pt idx="48">
                  <c:v>-13261552000</c:v>
                </c:pt>
                <c:pt idx="49">
                  <c:v>-19922578000</c:v>
                </c:pt>
                <c:pt idx="50">
                  <c:v>-15546393000</c:v>
                </c:pt>
                <c:pt idx="51">
                  <c:v>-22395593000</c:v>
                </c:pt>
                <c:pt idx="52">
                  <c:v>-25563153000</c:v>
                </c:pt>
                <c:pt idx="53">
                  <c:v>-21023298000</c:v>
                </c:pt>
                <c:pt idx="54">
                  <c:v>-26034348000</c:v>
                </c:pt>
                <c:pt idx="55">
                  <c:v>-21654503000</c:v>
                </c:pt>
                <c:pt idx="56">
                  <c:v>-22470018000</c:v>
                </c:pt>
                <c:pt idx="57">
                  <c:v>-33372682000</c:v>
                </c:pt>
                <c:pt idx="58">
                  <c:v>-35604726000</c:v>
                </c:pt>
                <c:pt idx="59">
                  <c:v>-31334946000</c:v>
                </c:pt>
                <c:pt idx="60">
                  <c:v>-22343250000</c:v>
                </c:pt>
                <c:pt idx="61">
                  <c:v>-13306803000</c:v>
                </c:pt>
                <c:pt idx="62">
                  <c:v>-12507911000</c:v>
                </c:pt>
                <c:pt idx="63">
                  <c:v>-6400176000</c:v>
                </c:pt>
                <c:pt idx="64">
                  <c:v>-3820800000</c:v>
                </c:pt>
                <c:pt idx="65">
                  <c:v>-3789294000</c:v>
                </c:pt>
                <c:pt idx="66">
                  <c:v>-2615698000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0-E449-AB71-AD3328E1D6D2}"/>
            </c:ext>
          </c:extLst>
        </c:ser>
        <c:ser>
          <c:idx val="9"/>
          <c:order val="9"/>
          <c:tx>
            <c:strRef>
              <c:f>GDTD!$AT$14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GDTD!$AI$15:$AJ$81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GDTD!$AT$15:$AT$81</c:f>
              <c:numCache>
                <c:formatCode>#,##0</c:formatCode>
                <c:ptCount val="67"/>
                <c:pt idx="0">
                  <c:v>-140652211000</c:v>
                </c:pt>
                <c:pt idx="1">
                  <c:v>-139110806000</c:v>
                </c:pt>
                <c:pt idx="2">
                  <c:v>-137569401000</c:v>
                </c:pt>
                <c:pt idx="3">
                  <c:v>-137192016000</c:v>
                </c:pt>
                <c:pt idx="4">
                  <c:v>-136293016000</c:v>
                </c:pt>
                <c:pt idx="5">
                  <c:v>-140244761000</c:v>
                </c:pt>
                <c:pt idx="6">
                  <c:v>-141499136000</c:v>
                </c:pt>
                <c:pt idx="7">
                  <c:v>-139588216000</c:v>
                </c:pt>
                <c:pt idx="8">
                  <c:v>-137609211000</c:v>
                </c:pt>
                <c:pt idx="9">
                  <c:v>-139311066000</c:v>
                </c:pt>
                <c:pt idx="10">
                  <c:v>-141012921000</c:v>
                </c:pt>
                <c:pt idx="11">
                  <c:v>-137605136000</c:v>
                </c:pt>
                <c:pt idx="12">
                  <c:v>-138894486000</c:v>
                </c:pt>
                <c:pt idx="13">
                  <c:v>-137854457000</c:v>
                </c:pt>
                <c:pt idx="14">
                  <c:v>-136814428000</c:v>
                </c:pt>
                <c:pt idx="15">
                  <c:v>-131554403000</c:v>
                </c:pt>
                <c:pt idx="16">
                  <c:v>-126294378000</c:v>
                </c:pt>
                <c:pt idx="17">
                  <c:v>-120729603000</c:v>
                </c:pt>
                <c:pt idx="18">
                  <c:v>-121039433000</c:v>
                </c:pt>
                <c:pt idx="19">
                  <c:v>-118636293000</c:v>
                </c:pt>
                <c:pt idx="20">
                  <c:v>-117031218000</c:v>
                </c:pt>
                <c:pt idx="21">
                  <c:v>-114258563000</c:v>
                </c:pt>
                <c:pt idx="22">
                  <c:v>-90089298000</c:v>
                </c:pt>
                <c:pt idx="23">
                  <c:v>-78837893000</c:v>
                </c:pt>
                <c:pt idx="24">
                  <c:v>-67586488000</c:v>
                </c:pt>
                <c:pt idx="25">
                  <c:v>-66258003000</c:v>
                </c:pt>
                <c:pt idx="26">
                  <c:v>-67986443000</c:v>
                </c:pt>
                <c:pt idx="27">
                  <c:v>-65181253000</c:v>
                </c:pt>
                <c:pt idx="28">
                  <c:v>-70543433000</c:v>
                </c:pt>
                <c:pt idx="29">
                  <c:v>-72017353000</c:v>
                </c:pt>
                <c:pt idx="30">
                  <c:v>-67000438000</c:v>
                </c:pt>
                <c:pt idx="31">
                  <c:v>-67831013000</c:v>
                </c:pt>
                <c:pt idx="32">
                  <c:v>-64879273000</c:v>
                </c:pt>
                <c:pt idx="33">
                  <c:v>-63111743000</c:v>
                </c:pt>
                <c:pt idx="34">
                  <c:v>-64829548000</c:v>
                </c:pt>
                <c:pt idx="35">
                  <c:v>-66449753000</c:v>
                </c:pt>
                <c:pt idx="36">
                  <c:v>-76303968000</c:v>
                </c:pt>
                <c:pt idx="37">
                  <c:v>-77044493000</c:v>
                </c:pt>
                <c:pt idx="38">
                  <c:v>-77394903000</c:v>
                </c:pt>
                <c:pt idx="39">
                  <c:v>-79377258000</c:v>
                </c:pt>
                <c:pt idx="40">
                  <c:v>-81427658000</c:v>
                </c:pt>
                <c:pt idx="41">
                  <c:v>-83478058000</c:v>
                </c:pt>
                <c:pt idx="42">
                  <c:v>-80400333000</c:v>
                </c:pt>
                <c:pt idx="43">
                  <c:v>-79773428000</c:v>
                </c:pt>
                <c:pt idx="44">
                  <c:v>-74497663000</c:v>
                </c:pt>
                <c:pt idx="45">
                  <c:v>-69221898000</c:v>
                </c:pt>
                <c:pt idx="46">
                  <c:v>-66661563000</c:v>
                </c:pt>
                <c:pt idx="47">
                  <c:v>-50355243000</c:v>
                </c:pt>
                <c:pt idx="48">
                  <c:v>-28890273000</c:v>
                </c:pt>
                <c:pt idx="49">
                  <c:v>-27546108000</c:v>
                </c:pt>
                <c:pt idx="50">
                  <c:v>-28858408000</c:v>
                </c:pt>
                <c:pt idx="51">
                  <c:v>-29946893000</c:v>
                </c:pt>
                <c:pt idx="52">
                  <c:v>-31035378000</c:v>
                </c:pt>
                <c:pt idx="53">
                  <c:v>-32129393000</c:v>
                </c:pt>
                <c:pt idx="54">
                  <c:v>-31347968000</c:v>
                </c:pt>
                <c:pt idx="55">
                  <c:v>-28137368000</c:v>
                </c:pt>
                <c:pt idx="56">
                  <c:v>-8953233000</c:v>
                </c:pt>
                <c:pt idx="57">
                  <c:v>-6669038000</c:v>
                </c:pt>
                <c:pt idx="58">
                  <c:v>-1961559000</c:v>
                </c:pt>
                <c:pt idx="59">
                  <c:v>-3152294000</c:v>
                </c:pt>
                <c:pt idx="60">
                  <c:v>1476491000</c:v>
                </c:pt>
                <c:pt idx="61">
                  <c:v>-901484000</c:v>
                </c:pt>
                <c:pt idx="62">
                  <c:v>393256000</c:v>
                </c:pt>
                <c:pt idx="63">
                  <c:v>1687996000</c:v>
                </c:pt>
                <c:pt idx="64">
                  <c:v>5558991000</c:v>
                </c:pt>
                <c:pt idx="65">
                  <c:v>5747991000</c:v>
                </c:pt>
                <c:pt idx="66">
                  <c:v>-7233224000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70-E449-AB71-AD3328E1D6D2}"/>
            </c:ext>
          </c:extLst>
        </c:ser>
        <c:ser>
          <c:idx val="10"/>
          <c:order val="10"/>
          <c:tx>
            <c:strRef>
              <c:f>GDTD!$AU$14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GDTD!$AI$15:$AJ$81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GDTD!$AU$15:$AU$81</c:f>
              <c:numCache>
                <c:formatCode>#,##0</c:formatCode>
                <c:ptCount val="67"/>
                <c:pt idx="0">
                  <c:v>-3528819000</c:v>
                </c:pt>
                <c:pt idx="1">
                  <c:v>-2648009000</c:v>
                </c:pt>
                <c:pt idx="2">
                  <c:v>-1767199000</c:v>
                </c:pt>
                <c:pt idx="3">
                  <c:v>-1851169000</c:v>
                </c:pt>
                <c:pt idx="4">
                  <c:v>2931276000</c:v>
                </c:pt>
                <c:pt idx="5">
                  <c:v>3629686000</c:v>
                </c:pt>
                <c:pt idx="6">
                  <c:v>4411131000</c:v>
                </c:pt>
                <c:pt idx="7">
                  <c:v>5159371000</c:v>
                </c:pt>
                <c:pt idx="8">
                  <c:v>9886441000</c:v>
                </c:pt>
                <c:pt idx="9">
                  <c:v>7067241000</c:v>
                </c:pt>
                <c:pt idx="10">
                  <c:v>4248041000</c:v>
                </c:pt>
                <c:pt idx="11">
                  <c:v>5372831000</c:v>
                </c:pt>
                <c:pt idx="12">
                  <c:v>-3153384000</c:v>
                </c:pt>
                <c:pt idx="13">
                  <c:v>-6081899000</c:v>
                </c:pt>
                <c:pt idx="14">
                  <c:v>-5026364000</c:v>
                </c:pt>
                <c:pt idx="15">
                  <c:v>1416681000</c:v>
                </c:pt>
                <c:pt idx="16">
                  <c:v>7859726000</c:v>
                </c:pt>
                <c:pt idx="17">
                  <c:v>17556811000</c:v>
                </c:pt>
                <c:pt idx="18">
                  <c:v>18163601000</c:v>
                </c:pt>
                <c:pt idx="19">
                  <c:v>18527621000</c:v>
                </c:pt>
                <c:pt idx="20">
                  <c:v>20871131000</c:v>
                </c:pt>
                <c:pt idx="21">
                  <c:v>20502049000</c:v>
                </c:pt>
                <c:pt idx="22">
                  <c:v>20909774000</c:v>
                </c:pt>
                <c:pt idx="23">
                  <c:v>20760044000</c:v>
                </c:pt>
                <c:pt idx="24">
                  <c:v>20610314000</c:v>
                </c:pt>
                <c:pt idx="25">
                  <c:v>17921469000</c:v>
                </c:pt>
                <c:pt idx="26">
                  <c:v>23799424000</c:v>
                </c:pt>
                <c:pt idx="27">
                  <c:v>19032404000</c:v>
                </c:pt>
                <c:pt idx="28">
                  <c:v>14265384000</c:v>
                </c:pt>
                <c:pt idx="29">
                  <c:v>12226729000</c:v>
                </c:pt>
                <c:pt idx="30">
                  <c:v>19856414000</c:v>
                </c:pt>
                <c:pt idx="31">
                  <c:v>22128319000</c:v>
                </c:pt>
                <c:pt idx="32">
                  <c:v>23709199000</c:v>
                </c:pt>
                <c:pt idx="33">
                  <c:v>25290079000</c:v>
                </c:pt>
                <c:pt idx="34">
                  <c:v>23010739000</c:v>
                </c:pt>
                <c:pt idx="35">
                  <c:v>21271419000</c:v>
                </c:pt>
                <c:pt idx="36">
                  <c:v>19532099000</c:v>
                </c:pt>
                <c:pt idx="37">
                  <c:v>27729924000</c:v>
                </c:pt>
                <c:pt idx="38">
                  <c:v>28778589000</c:v>
                </c:pt>
                <c:pt idx="39">
                  <c:v>28000924000</c:v>
                </c:pt>
                <c:pt idx="40">
                  <c:v>24828229000</c:v>
                </c:pt>
                <c:pt idx="41">
                  <c:v>21655534000</c:v>
                </c:pt>
                <c:pt idx="42">
                  <c:v>23646944000</c:v>
                </c:pt>
                <c:pt idx="43">
                  <c:v>24062454000</c:v>
                </c:pt>
                <c:pt idx="44">
                  <c:v>22067994000</c:v>
                </c:pt>
                <c:pt idx="45">
                  <c:v>20073534000</c:v>
                </c:pt>
                <c:pt idx="46">
                  <c:v>17666714000</c:v>
                </c:pt>
                <c:pt idx="47">
                  <c:v>13317004000</c:v>
                </c:pt>
                <c:pt idx="48">
                  <c:v>14279929000</c:v>
                </c:pt>
                <c:pt idx="49">
                  <c:v>19778458000</c:v>
                </c:pt>
                <c:pt idx="50">
                  <c:v>21022108000</c:v>
                </c:pt>
                <c:pt idx="51">
                  <c:v>20950368000</c:v>
                </c:pt>
                <c:pt idx="52">
                  <c:v>20878628000</c:v>
                </c:pt>
                <c:pt idx="53">
                  <c:v>20878628000</c:v>
                </c:pt>
                <c:pt idx="54">
                  <c:v>19901383000</c:v>
                </c:pt>
                <c:pt idx="55">
                  <c:v>19901383000</c:v>
                </c:pt>
                <c:pt idx="56">
                  <c:v>21390338000</c:v>
                </c:pt>
                <c:pt idx="57">
                  <c:v>19864473000</c:v>
                </c:pt>
                <c:pt idx="58">
                  <c:v>19323623000</c:v>
                </c:pt>
                <c:pt idx="59">
                  <c:v>20813278000</c:v>
                </c:pt>
                <c:pt idx="60">
                  <c:v>22665473000</c:v>
                </c:pt>
                <c:pt idx="61">
                  <c:v>23688023000</c:v>
                </c:pt>
                <c:pt idx="62">
                  <c:v>24586503000</c:v>
                </c:pt>
                <c:pt idx="63">
                  <c:v>25484983000</c:v>
                </c:pt>
                <c:pt idx="64">
                  <c:v>26018893000</c:v>
                </c:pt>
                <c:pt idx="65">
                  <c:v>23293443000</c:v>
                </c:pt>
                <c:pt idx="66">
                  <c:v>23041263000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70-E449-AB71-AD3328E1D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GDTD!$AZ$14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GDTD!$AW$15:$AX$81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GDTD!$AZ$15:$AZ$81</c:f>
              <c:numCache>
                <c:formatCode>#,##0</c:formatCode>
                <c:ptCount val="67"/>
                <c:pt idx="0">
                  <c:v>-621369932000</c:v>
                </c:pt>
                <c:pt idx="1">
                  <c:v>-621369932000</c:v>
                </c:pt>
                <c:pt idx="2">
                  <c:v>-621369932000</c:v>
                </c:pt>
                <c:pt idx="3">
                  <c:v>-621369932000</c:v>
                </c:pt>
                <c:pt idx="4">
                  <c:v>-622849932000</c:v>
                </c:pt>
                <c:pt idx="5">
                  <c:v>-622849932000</c:v>
                </c:pt>
                <c:pt idx="6">
                  <c:v>-622849932000</c:v>
                </c:pt>
                <c:pt idx="7">
                  <c:v>-622849932000</c:v>
                </c:pt>
                <c:pt idx="8">
                  <c:v>-622849932000</c:v>
                </c:pt>
                <c:pt idx="9">
                  <c:v>-622849932000</c:v>
                </c:pt>
                <c:pt idx="10">
                  <c:v>-622849932000</c:v>
                </c:pt>
                <c:pt idx="11">
                  <c:v>-622849932000</c:v>
                </c:pt>
                <c:pt idx="12">
                  <c:v>-622849932000</c:v>
                </c:pt>
                <c:pt idx="13">
                  <c:v>-621494932000</c:v>
                </c:pt>
                <c:pt idx="14">
                  <c:v>-621494932000</c:v>
                </c:pt>
                <c:pt idx="15">
                  <c:v>-629654932000</c:v>
                </c:pt>
                <c:pt idx="16">
                  <c:v>-637814932000</c:v>
                </c:pt>
                <c:pt idx="17">
                  <c:v>-637814932000</c:v>
                </c:pt>
                <c:pt idx="18">
                  <c:v>-645954932000</c:v>
                </c:pt>
                <c:pt idx="19">
                  <c:v>-645954932000</c:v>
                </c:pt>
                <c:pt idx="20">
                  <c:v>-648934932000</c:v>
                </c:pt>
                <c:pt idx="21">
                  <c:v>-648934932000</c:v>
                </c:pt>
                <c:pt idx="22">
                  <c:v>-648934932000</c:v>
                </c:pt>
                <c:pt idx="23">
                  <c:v>-652714932000</c:v>
                </c:pt>
                <c:pt idx="24">
                  <c:v>-656494932000</c:v>
                </c:pt>
                <c:pt idx="25">
                  <c:v>-656494932000</c:v>
                </c:pt>
                <c:pt idx="26">
                  <c:v>-662257417000</c:v>
                </c:pt>
                <c:pt idx="27">
                  <c:v>-677230477000</c:v>
                </c:pt>
                <c:pt idx="28">
                  <c:v>-692203537000</c:v>
                </c:pt>
                <c:pt idx="29">
                  <c:v>-692203537000</c:v>
                </c:pt>
                <c:pt idx="30">
                  <c:v>-692203537000</c:v>
                </c:pt>
                <c:pt idx="31">
                  <c:v>-692203537000</c:v>
                </c:pt>
                <c:pt idx="32">
                  <c:v>-692203537000</c:v>
                </c:pt>
                <c:pt idx="33">
                  <c:v>-692203537000</c:v>
                </c:pt>
                <c:pt idx="34">
                  <c:v>-692203537000</c:v>
                </c:pt>
                <c:pt idx="35">
                  <c:v>-692203537000</c:v>
                </c:pt>
                <c:pt idx="36">
                  <c:v>-692203537000</c:v>
                </c:pt>
                <c:pt idx="37">
                  <c:v>-692203537000</c:v>
                </c:pt>
                <c:pt idx="38">
                  <c:v>-692203537000</c:v>
                </c:pt>
                <c:pt idx="39">
                  <c:v>-690455037000</c:v>
                </c:pt>
                <c:pt idx="40">
                  <c:v>-694065037000</c:v>
                </c:pt>
                <c:pt idx="41">
                  <c:v>-697675037000</c:v>
                </c:pt>
                <c:pt idx="42">
                  <c:v>-697675037000</c:v>
                </c:pt>
                <c:pt idx="43">
                  <c:v>-696422037000</c:v>
                </c:pt>
                <c:pt idx="44">
                  <c:v>-696422037000</c:v>
                </c:pt>
                <c:pt idx="45">
                  <c:v>-696422037000</c:v>
                </c:pt>
                <c:pt idx="46">
                  <c:v>-631319237000</c:v>
                </c:pt>
                <c:pt idx="47">
                  <c:v>-626349237000</c:v>
                </c:pt>
                <c:pt idx="48">
                  <c:v>-626349237000</c:v>
                </c:pt>
                <c:pt idx="49">
                  <c:v>-626349237000</c:v>
                </c:pt>
                <c:pt idx="50">
                  <c:v>-626349237000</c:v>
                </c:pt>
                <c:pt idx="51">
                  <c:v>-626349237000</c:v>
                </c:pt>
                <c:pt idx="52">
                  <c:v>-626349237000</c:v>
                </c:pt>
                <c:pt idx="53">
                  <c:v>-626349237000</c:v>
                </c:pt>
                <c:pt idx="54">
                  <c:v>-626349237000</c:v>
                </c:pt>
                <c:pt idx="55">
                  <c:v>-626349237000</c:v>
                </c:pt>
                <c:pt idx="56">
                  <c:v>-626349237000</c:v>
                </c:pt>
                <c:pt idx="57">
                  <c:v>-537314537000</c:v>
                </c:pt>
                <c:pt idx="58">
                  <c:v>-500945257000</c:v>
                </c:pt>
                <c:pt idx="59">
                  <c:v>-500945257000</c:v>
                </c:pt>
                <c:pt idx="60">
                  <c:v>-500945257000</c:v>
                </c:pt>
                <c:pt idx="61">
                  <c:v>-467382957000</c:v>
                </c:pt>
                <c:pt idx="62">
                  <c:v>-467382957000</c:v>
                </c:pt>
                <c:pt idx="63">
                  <c:v>-467382957000</c:v>
                </c:pt>
                <c:pt idx="64">
                  <c:v>-467382957000</c:v>
                </c:pt>
                <c:pt idx="65">
                  <c:v>-427047057000</c:v>
                </c:pt>
                <c:pt idx="66">
                  <c:v>-337480557000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E-654F-A55F-BB9FF4C6FE11}"/>
            </c:ext>
          </c:extLst>
        </c:ser>
        <c:ser>
          <c:idx val="2"/>
          <c:order val="1"/>
          <c:tx>
            <c:strRef>
              <c:f>GDTD!$BA$14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GDTD!$AW$15:$AX$81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GDTD!$BA$15:$BA$81</c:f>
              <c:numCache>
                <c:formatCode>#,##0</c:formatCode>
                <c:ptCount val="67"/>
                <c:pt idx="0">
                  <c:v>41617075000</c:v>
                </c:pt>
                <c:pt idx="1">
                  <c:v>40850075000</c:v>
                </c:pt>
                <c:pt idx="2">
                  <c:v>41840165000</c:v>
                </c:pt>
                <c:pt idx="3">
                  <c:v>42604915000</c:v>
                </c:pt>
                <c:pt idx="4">
                  <c:v>42889945000</c:v>
                </c:pt>
                <c:pt idx="5">
                  <c:v>42953095000</c:v>
                </c:pt>
                <c:pt idx="6">
                  <c:v>43694005000</c:v>
                </c:pt>
                <c:pt idx="7">
                  <c:v>44820955000</c:v>
                </c:pt>
                <c:pt idx="8">
                  <c:v>45971125000</c:v>
                </c:pt>
                <c:pt idx="9">
                  <c:v>45780305000</c:v>
                </c:pt>
                <c:pt idx="10">
                  <c:v>45589485000</c:v>
                </c:pt>
                <c:pt idx="11">
                  <c:v>45635145000</c:v>
                </c:pt>
                <c:pt idx="12">
                  <c:v>45246485000</c:v>
                </c:pt>
                <c:pt idx="13">
                  <c:v>44878035000</c:v>
                </c:pt>
                <c:pt idx="14">
                  <c:v>45024585000</c:v>
                </c:pt>
                <c:pt idx="15">
                  <c:v>44053955000</c:v>
                </c:pt>
                <c:pt idx="16">
                  <c:v>43083325000</c:v>
                </c:pt>
                <c:pt idx="17">
                  <c:v>38822275000</c:v>
                </c:pt>
                <c:pt idx="18">
                  <c:v>38701145000</c:v>
                </c:pt>
                <c:pt idx="19">
                  <c:v>38215415000</c:v>
                </c:pt>
                <c:pt idx="20">
                  <c:v>38513285000</c:v>
                </c:pt>
                <c:pt idx="21">
                  <c:v>38450285000</c:v>
                </c:pt>
                <c:pt idx="22">
                  <c:v>38461295000</c:v>
                </c:pt>
                <c:pt idx="23">
                  <c:v>38382425000</c:v>
                </c:pt>
                <c:pt idx="24">
                  <c:v>38303555000</c:v>
                </c:pt>
                <c:pt idx="25">
                  <c:v>37734895000</c:v>
                </c:pt>
                <c:pt idx="26">
                  <c:v>37442845000</c:v>
                </c:pt>
                <c:pt idx="27">
                  <c:v>36516715000</c:v>
                </c:pt>
                <c:pt idx="28">
                  <c:v>35590585000</c:v>
                </c:pt>
                <c:pt idx="29">
                  <c:v>39136695000</c:v>
                </c:pt>
                <c:pt idx="30">
                  <c:v>38619680000</c:v>
                </c:pt>
                <c:pt idx="31">
                  <c:v>37328370000</c:v>
                </c:pt>
                <c:pt idx="32">
                  <c:v>46409170000</c:v>
                </c:pt>
                <c:pt idx="33">
                  <c:v>55489970000</c:v>
                </c:pt>
                <c:pt idx="34">
                  <c:v>66751615000</c:v>
                </c:pt>
                <c:pt idx="35">
                  <c:v>47221595000</c:v>
                </c:pt>
                <c:pt idx="36">
                  <c:v>27691575000</c:v>
                </c:pt>
                <c:pt idx="37">
                  <c:v>33009785000</c:v>
                </c:pt>
                <c:pt idx="38">
                  <c:v>33286405000</c:v>
                </c:pt>
                <c:pt idx="39">
                  <c:v>31875675000</c:v>
                </c:pt>
                <c:pt idx="40">
                  <c:v>28165450000</c:v>
                </c:pt>
                <c:pt idx="41">
                  <c:v>325075000</c:v>
                </c:pt>
                <c:pt idx="42">
                  <c:v>2323225000</c:v>
                </c:pt>
                <c:pt idx="43">
                  <c:v>2058445000</c:v>
                </c:pt>
                <c:pt idx="44">
                  <c:v>1802555000</c:v>
                </c:pt>
                <c:pt idx="45">
                  <c:v>1546665000</c:v>
                </c:pt>
                <c:pt idx="46">
                  <c:v>3943765000</c:v>
                </c:pt>
                <c:pt idx="47">
                  <c:v>10600245000</c:v>
                </c:pt>
                <c:pt idx="48">
                  <c:v>10513395000</c:v>
                </c:pt>
                <c:pt idx="49">
                  <c:v>16653515000</c:v>
                </c:pt>
                <c:pt idx="50">
                  <c:v>16755995000</c:v>
                </c:pt>
                <c:pt idx="51">
                  <c:v>15364895000</c:v>
                </c:pt>
                <c:pt idx="52">
                  <c:v>13973795000</c:v>
                </c:pt>
                <c:pt idx="53">
                  <c:v>13973795000</c:v>
                </c:pt>
                <c:pt idx="54">
                  <c:v>13840250000</c:v>
                </c:pt>
                <c:pt idx="55">
                  <c:v>13840250000</c:v>
                </c:pt>
                <c:pt idx="56">
                  <c:v>14164190000</c:v>
                </c:pt>
                <c:pt idx="57">
                  <c:v>13858945000</c:v>
                </c:pt>
                <c:pt idx="58">
                  <c:v>13754875000</c:v>
                </c:pt>
                <c:pt idx="59">
                  <c:v>14125135000</c:v>
                </c:pt>
                <c:pt idx="60">
                  <c:v>14613235000</c:v>
                </c:pt>
                <c:pt idx="61">
                  <c:v>14859025000</c:v>
                </c:pt>
                <c:pt idx="62">
                  <c:v>9235285000</c:v>
                </c:pt>
                <c:pt idx="63">
                  <c:v>3611545000</c:v>
                </c:pt>
                <c:pt idx="64">
                  <c:v>4342645000</c:v>
                </c:pt>
                <c:pt idx="65">
                  <c:v>3729565000</c:v>
                </c:pt>
                <c:pt idx="66">
                  <c:v>9698995000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E-654F-A55F-BB9FF4C6FE11}"/>
            </c:ext>
          </c:extLst>
        </c:ser>
        <c:ser>
          <c:idx val="3"/>
          <c:order val="2"/>
          <c:tx>
            <c:strRef>
              <c:f>GDTD!$BB$14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GDTD!$AW$15:$AX$81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GDTD!$BB$15:$BB$81</c:f>
              <c:numCache>
                <c:formatCode>#,##0</c:formatCode>
                <c:ptCount val="67"/>
                <c:pt idx="0">
                  <c:v>27333340000</c:v>
                </c:pt>
                <c:pt idx="1">
                  <c:v>27454300000</c:v>
                </c:pt>
                <c:pt idx="2">
                  <c:v>27575260000</c:v>
                </c:pt>
                <c:pt idx="3">
                  <c:v>27575260000</c:v>
                </c:pt>
                <c:pt idx="4">
                  <c:v>27941800000</c:v>
                </c:pt>
                <c:pt idx="5">
                  <c:v>28056210000</c:v>
                </c:pt>
                <c:pt idx="6">
                  <c:v>28374980000</c:v>
                </c:pt>
                <c:pt idx="7">
                  <c:v>41655160000</c:v>
                </c:pt>
                <c:pt idx="8">
                  <c:v>28482955000</c:v>
                </c:pt>
                <c:pt idx="9">
                  <c:v>15310750000</c:v>
                </c:pt>
                <c:pt idx="10">
                  <c:v>14734225000</c:v>
                </c:pt>
                <c:pt idx="11">
                  <c:v>14775595000</c:v>
                </c:pt>
                <c:pt idx="12">
                  <c:v>14246385000</c:v>
                </c:pt>
                <c:pt idx="13">
                  <c:v>13747360000</c:v>
                </c:pt>
                <c:pt idx="14">
                  <c:v>13960435000</c:v>
                </c:pt>
                <c:pt idx="15">
                  <c:v>14586950000</c:v>
                </c:pt>
                <c:pt idx="16">
                  <c:v>15213465000</c:v>
                </c:pt>
                <c:pt idx="17">
                  <c:v>16759465000</c:v>
                </c:pt>
                <c:pt idx="18">
                  <c:v>16561180000</c:v>
                </c:pt>
                <c:pt idx="19">
                  <c:v>15912545000</c:v>
                </c:pt>
                <c:pt idx="20">
                  <c:v>16310150000</c:v>
                </c:pt>
                <c:pt idx="21">
                  <c:v>16227470000</c:v>
                </c:pt>
                <c:pt idx="22">
                  <c:v>16267355000</c:v>
                </c:pt>
                <c:pt idx="23">
                  <c:v>16163160000</c:v>
                </c:pt>
                <c:pt idx="24">
                  <c:v>16058965000</c:v>
                </c:pt>
                <c:pt idx="25">
                  <c:v>15662530000</c:v>
                </c:pt>
                <c:pt idx="26">
                  <c:v>15274265000</c:v>
                </c:pt>
                <c:pt idx="27">
                  <c:v>22786680000</c:v>
                </c:pt>
                <c:pt idx="28">
                  <c:v>30299095000</c:v>
                </c:pt>
                <c:pt idx="29">
                  <c:v>29790795000</c:v>
                </c:pt>
                <c:pt idx="30">
                  <c:v>31161690000</c:v>
                </c:pt>
                <c:pt idx="31">
                  <c:v>31573915000</c:v>
                </c:pt>
                <c:pt idx="32">
                  <c:v>31311070000</c:v>
                </c:pt>
                <c:pt idx="33">
                  <c:v>31048225000</c:v>
                </c:pt>
                <c:pt idx="34">
                  <c:v>29724020000</c:v>
                </c:pt>
                <c:pt idx="35">
                  <c:v>30990610000</c:v>
                </c:pt>
                <c:pt idx="36">
                  <c:v>29544530000</c:v>
                </c:pt>
                <c:pt idx="37">
                  <c:v>23125340000</c:v>
                </c:pt>
                <c:pt idx="38">
                  <c:v>23501080000</c:v>
                </c:pt>
                <c:pt idx="39">
                  <c:v>23610300000</c:v>
                </c:pt>
                <c:pt idx="40">
                  <c:v>22568875000</c:v>
                </c:pt>
                <c:pt idx="41">
                  <c:v>21527450000</c:v>
                </c:pt>
                <c:pt idx="42">
                  <c:v>20675295000</c:v>
                </c:pt>
                <c:pt idx="43">
                  <c:v>20586700000</c:v>
                </c:pt>
                <c:pt idx="44">
                  <c:v>20104810000</c:v>
                </c:pt>
                <c:pt idx="45">
                  <c:v>19622920000</c:v>
                </c:pt>
                <c:pt idx="46">
                  <c:v>19030315000</c:v>
                </c:pt>
                <c:pt idx="47">
                  <c:v>17851315000</c:v>
                </c:pt>
                <c:pt idx="48">
                  <c:v>17729830000</c:v>
                </c:pt>
                <c:pt idx="49">
                  <c:v>18204590000</c:v>
                </c:pt>
                <c:pt idx="50">
                  <c:v>18337300000</c:v>
                </c:pt>
                <c:pt idx="51">
                  <c:v>18345210000</c:v>
                </c:pt>
                <c:pt idx="52">
                  <c:v>18353120000</c:v>
                </c:pt>
                <c:pt idx="53">
                  <c:v>18353120000</c:v>
                </c:pt>
                <c:pt idx="54">
                  <c:v>18165985000</c:v>
                </c:pt>
                <c:pt idx="55">
                  <c:v>18165985000</c:v>
                </c:pt>
                <c:pt idx="56">
                  <c:v>18615005000</c:v>
                </c:pt>
                <c:pt idx="57">
                  <c:v>18091885000</c:v>
                </c:pt>
                <c:pt idx="58">
                  <c:v>17947585000</c:v>
                </c:pt>
                <c:pt idx="59">
                  <c:v>18456730000</c:v>
                </c:pt>
                <c:pt idx="60">
                  <c:v>19097565000</c:v>
                </c:pt>
                <c:pt idx="61">
                  <c:v>19431275000</c:v>
                </c:pt>
                <c:pt idx="62">
                  <c:v>20625260000</c:v>
                </c:pt>
                <c:pt idx="63">
                  <c:v>21819245000</c:v>
                </c:pt>
                <c:pt idx="64">
                  <c:v>22445650000</c:v>
                </c:pt>
                <c:pt idx="65">
                  <c:v>21584855000</c:v>
                </c:pt>
                <c:pt idx="66">
                  <c:v>21777905000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E-654F-A55F-BB9FF4C6FE11}"/>
            </c:ext>
          </c:extLst>
        </c:ser>
        <c:ser>
          <c:idx val="4"/>
          <c:order val="3"/>
          <c:tx>
            <c:strRef>
              <c:f>GDTD!$BC$14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GDTD!$AW$15:$AX$81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GDTD!$BC$15:$BC$81</c:f>
              <c:numCache>
                <c:formatCode>#,##0</c:formatCode>
                <c:ptCount val="67"/>
                <c:pt idx="0">
                  <c:v>-122453809000</c:v>
                </c:pt>
                <c:pt idx="1">
                  <c:v>-107698959000</c:v>
                </c:pt>
                <c:pt idx="2">
                  <c:v>-106277739000</c:v>
                </c:pt>
                <c:pt idx="3">
                  <c:v>-106382899000</c:v>
                </c:pt>
                <c:pt idx="4">
                  <c:v>-113016259000</c:v>
                </c:pt>
                <c:pt idx="5">
                  <c:v>-117473749000</c:v>
                </c:pt>
                <c:pt idx="6">
                  <c:v>-111358249000</c:v>
                </c:pt>
                <c:pt idx="7">
                  <c:v>-107457119000</c:v>
                </c:pt>
                <c:pt idx="8">
                  <c:v>-102352464000</c:v>
                </c:pt>
                <c:pt idx="9">
                  <c:v>-97247809000</c:v>
                </c:pt>
                <c:pt idx="10">
                  <c:v>-84846264000</c:v>
                </c:pt>
                <c:pt idx="11">
                  <c:v>-102702929000</c:v>
                </c:pt>
                <c:pt idx="12">
                  <c:v>-110221809000</c:v>
                </c:pt>
                <c:pt idx="13">
                  <c:v>-112146694000</c:v>
                </c:pt>
                <c:pt idx="14">
                  <c:v>-103418514000</c:v>
                </c:pt>
                <c:pt idx="15">
                  <c:v>-77480674000</c:v>
                </c:pt>
                <c:pt idx="16">
                  <c:v>-51542834000</c:v>
                </c:pt>
                <c:pt idx="17">
                  <c:v>68506740000</c:v>
                </c:pt>
                <c:pt idx="18">
                  <c:v>97638600000</c:v>
                </c:pt>
                <c:pt idx="19">
                  <c:v>-6030625000</c:v>
                </c:pt>
                <c:pt idx="20">
                  <c:v>-24501235000</c:v>
                </c:pt>
                <c:pt idx="21">
                  <c:v>-36021945000</c:v>
                </c:pt>
                <c:pt idx="22">
                  <c:v>-29955645000</c:v>
                </c:pt>
                <c:pt idx="23">
                  <c:v>-20568455000</c:v>
                </c:pt>
                <c:pt idx="24">
                  <c:v>-11181265000</c:v>
                </c:pt>
                <c:pt idx="25">
                  <c:v>-26640880000</c:v>
                </c:pt>
                <c:pt idx="26">
                  <c:v>-44870850000</c:v>
                </c:pt>
                <c:pt idx="27">
                  <c:v>-41547195000</c:v>
                </c:pt>
                <c:pt idx="28">
                  <c:v>-44413325000</c:v>
                </c:pt>
                <c:pt idx="29">
                  <c:v>-70947025000</c:v>
                </c:pt>
                <c:pt idx="30">
                  <c:v>-68188310000</c:v>
                </c:pt>
                <c:pt idx="31">
                  <c:v>-83432120000</c:v>
                </c:pt>
                <c:pt idx="32">
                  <c:v>-77864245000</c:v>
                </c:pt>
                <c:pt idx="33">
                  <c:v>-67526435000</c:v>
                </c:pt>
                <c:pt idx="34">
                  <c:v>-70142395000</c:v>
                </c:pt>
                <c:pt idx="35">
                  <c:v>-75596960000</c:v>
                </c:pt>
                <c:pt idx="36">
                  <c:v>-92385535000</c:v>
                </c:pt>
                <c:pt idx="37">
                  <c:v>-87948815000</c:v>
                </c:pt>
                <c:pt idx="38">
                  <c:v>-88008410000</c:v>
                </c:pt>
                <c:pt idx="39">
                  <c:v>-91990760000</c:v>
                </c:pt>
                <c:pt idx="40">
                  <c:v>-93872265000</c:v>
                </c:pt>
                <c:pt idx="41">
                  <c:v>-95753770000</c:v>
                </c:pt>
                <c:pt idx="42">
                  <c:v>-75767545000</c:v>
                </c:pt>
                <c:pt idx="43">
                  <c:v>-51685320000</c:v>
                </c:pt>
                <c:pt idx="44">
                  <c:v>-46500785000</c:v>
                </c:pt>
                <c:pt idx="45">
                  <c:v>-45954690000</c:v>
                </c:pt>
                <c:pt idx="46">
                  <c:v>-47478215000</c:v>
                </c:pt>
                <c:pt idx="47">
                  <c:v>-35167780000</c:v>
                </c:pt>
                <c:pt idx="48">
                  <c:v>-12796060000</c:v>
                </c:pt>
                <c:pt idx="49">
                  <c:v>-12933375000</c:v>
                </c:pt>
                <c:pt idx="50">
                  <c:v>-11996195000</c:v>
                </c:pt>
                <c:pt idx="51">
                  <c:v>-22594655000</c:v>
                </c:pt>
                <c:pt idx="52">
                  <c:v>-33193115000</c:v>
                </c:pt>
                <c:pt idx="53">
                  <c:v>-32424760000</c:v>
                </c:pt>
                <c:pt idx="54">
                  <c:v>-32292780000</c:v>
                </c:pt>
                <c:pt idx="55">
                  <c:v>-28876000000</c:v>
                </c:pt>
                <c:pt idx="56">
                  <c:v>-24554855000</c:v>
                </c:pt>
                <c:pt idx="57">
                  <c:v>-7915905000</c:v>
                </c:pt>
                <c:pt idx="58">
                  <c:v>-4819920000</c:v>
                </c:pt>
                <c:pt idx="59">
                  <c:v>-376975000</c:v>
                </c:pt>
                <c:pt idx="60">
                  <c:v>4321460000</c:v>
                </c:pt>
                <c:pt idx="61">
                  <c:v>6260405000</c:v>
                </c:pt>
                <c:pt idx="62">
                  <c:v>8470670000</c:v>
                </c:pt>
                <c:pt idx="63">
                  <c:v>10680935000</c:v>
                </c:pt>
                <c:pt idx="64">
                  <c:v>13125075000</c:v>
                </c:pt>
                <c:pt idx="65">
                  <c:v>15191190000</c:v>
                </c:pt>
                <c:pt idx="66">
                  <c:v>18724525000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E-654F-A55F-BB9FF4C6FE11}"/>
            </c:ext>
          </c:extLst>
        </c:ser>
        <c:ser>
          <c:idx val="5"/>
          <c:order val="4"/>
          <c:tx>
            <c:strRef>
              <c:f>GDTD!$BD$14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GDTD!$AW$15:$AX$81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GDTD!$BD$15:$BD$81</c:f>
              <c:numCache>
                <c:formatCode>#,##0</c:formatCode>
                <c:ptCount val="67"/>
                <c:pt idx="0">
                  <c:v>-241420231000</c:v>
                </c:pt>
                <c:pt idx="1">
                  <c:v>-218472291000</c:v>
                </c:pt>
                <c:pt idx="2">
                  <c:v>-204909388000</c:v>
                </c:pt>
                <c:pt idx="3">
                  <c:v>-211720351000</c:v>
                </c:pt>
                <c:pt idx="4">
                  <c:v>-258100686000</c:v>
                </c:pt>
                <c:pt idx="5">
                  <c:v>-258020047000</c:v>
                </c:pt>
                <c:pt idx="6">
                  <c:v>-238986309000</c:v>
                </c:pt>
                <c:pt idx="7">
                  <c:v>-237963550000</c:v>
                </c:pt>
                <c:pt idx="8">
                  <c:v>-235398835000</c:v>
                </c:pt>
                <c:pt idx="9">
                  <c:v>-232834120000</c:v>
                </c:pt>
                <c:pt idx="10">
                  <c:v>-224874369000</c:v>
                </c:pt>
                <c:pt idx="11">
                  <c:v>-221878178000</c:v>
                </c:pt>
                <c:pt idx="12">
                  <c:v>-223924808000</c:v>
                </c:pt>
                <c:pt idx="13">
                  <c:v>-225386136000</c:v>
                </c:pt>
                <c:pt idx="14">
                  <c:v>-223247434000</c:v>
                </c:pt>
                <c:pt idx="15">
                  <c:v>-214908256000</c:v>
                </c:pt>
                <c:pt idx="16">
                  <c:v>-206569078000</c:v>
                </c:pt>
                <c:pt idx="17">
                  <c:v>-165533238000</c:v>
                </c:pt>
                <c:pt idx="18">
                  <c:v>-152978953000</c:v>
                </c:pt>
                <c:pt idx="19">
                  <c:v>-178215323000</c:v>
                </c:pt>
                <c:pt idx="20">
                  <c:v>-189929278000</c:v>
                </c:pt>
                <c:pt idx="21">
                  <c:v>-191378533000</c:v>
                </c:pt>
                <c:pt idx="22">
                  <c:v>-173215318000</c:v>
                </c:pt>
                <c:pt idx="23">
                  <c:v>-165722788000</c:v>
                </c:pt>
                <c:pt idx="24">
                  <c:v>-158230258000</c:v>
                </c:pt>
                <c:pt idx="25">
                  <c:v>-164591498000</c:v>
                </c:pt>
                <c:pt idx="26">
                  <c:v>-179003058000</c:v>
                </c:pt>
                <c:pt idx="27">
                  <c:v>-182993298000</c:v>
                </c:pt>
                <c:pt idx="28">
                  <c:v>-189784448000</c:v>
                </c:pt>
                <c:pt idx="29">
                  <c:v>-190169913000</c:v>
                </c:pt>
                <c:pt idx="30">
                  <c:v>-187049413000</c:v>
                </c:pt>
                <c:pt idx="31">
                  <c:v>-188973868000</c:v>
                </c:pt>
                <c:pt idx="32">
                  <c:v>-179658968000</c:v>
                </c:pt>
                <c:pt idx="33">
                  <c:v>-167127608000</c:v>
                </c:pt>
                <c:pt idx="34">
                  <c:v>-169963073000</c:v>
                </c:pt>
                <c:pt idx="35">
                  <c:v>-171983333000</c:v>
                </c:pt>
                <c:pt idx="36">
                  <c:v>-174003593000</c:v>
                </c:pt>
                <c:pt idx="37">
                  <c:v>-172557338000</c:v>
                </c:pt>
                <c:pt idx="38">
                  <c:v>-176098476000</c:v>
                </c:pt>
                <c:pt idx="39">
                  <c:v>-177450616000</c:v>
                </c:pt>
                <c:pt idx="40">
                  <c:v>-179641081000</c:v>
                </c:pt>
                <c:pt idx="41">
                  <c:v>-181831546000</c:v>
                </c:pt>
                <c:pt idx="42">
                  <c:v>-179477927000</c:v>
                </c:pt>
                <c:pt idx="43">
                  <c:v>-164133252000</c:v>
                </c:pt>
                <c:pt idx="44">
                  <c:v>-159146262000</c:v>
                </c:pt>
                <c:pt idx="45">
                  <c:v>-158755762000</c:v>
                </c:pt>
                <c:pt idx="46">
                  <c:v>-155960078000</c:v>
                </c:pt>
                <c:pt idx="47">
                  <c:v>-148754118000</c:v>
                </c:pt>
                <c:pt idx="48">
                  <c:v>-134390663000</c:v>
                </c:pt>
                <c:pt idx="49">
                  <c:v>-130654958000</c:v>
                </c:pt>
                <c:pt idx="50">
                  <c:v>-128725198000</c:v>
                </c:pt>
                <c:pt idx="51">
                  <c:v>-94653348000</c:v>
                </c:pt>
                <c:pt idx="52">
                  <c:v>-60581498000</c:v>
                </c:pt>
                <c:pt idx="53">
                  <c:v>-60581498000</c:v>
                </c:pt>
                <c:pt idx="54">
                  <c:v>-60656823000</c:v>
                </c:pt>
                <c:pt idx="55">
                  <c:v>-60656823000</c:v>
                </c:pt>
                <c:pt idx="56">
                  <c:v>-52987073000</c:v>
                </c:pt>
                <c:pt idx="57">
                  <c:v>-38180578000</c:v>
                </c:pt>
                <c:pt idx="58">
                  <c:v>-31255693000</c:v>
                </c:pt>
                <c:pt idx="59">
                  <c:v>8209952000</c:v>
                </c:pt>
                <c:pt idx="60">
                  <c:v>16954267000</c:v>
                </c:pt>
                <c:pt idx="61">
                  <c:v>20660337000</c:v>
                </c:pt>
                <c:pt idx="62">
                  <c:v>19717592000</c:v>
                </c:pt>
                <c:pt idx="63">
                  <c:v>21646827000</c:v>
                </c:pt>
                <c:pt idx="64">
                  <c:v>22263607000</c:v>
                </c:pt>
                <c:pt idx="65">
                  <c:v>23192347000</c:v>
                </c:pt>
                <c:pt idx="66">
                  <c:v>23551397000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9E-654F-A55F-BB9FF4C6FE11}"/>
            </c:ext>
          </c:extLst>
        </c:ser>
        <c:ser>
          <c:idx val="6"/>
          <c:order val="5"/>
          <c:tx>
            <c:strRef>
              <c:f>GDTD!$BE$14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GDTD!$AW$15:$AX$81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GDTD!$BE$15:$BE$81</c:f>
              <c:numCache>
                <c:formatCode>#,##0</c:formatCode>
                <c:ptCount val="67"/>
                <c:pt idx="0">
                  <c:v>-11079241000</c:v>
                </c:pt>
                <c:pt idx="1">
                  <c:v>-8144591000</c:v>
                </c:pt>
                <c:pt idx="2">
                  <c:v>-5209941000</c:v>
                </c:pt>
                <c:pt idx="3">
                  <c:v>-5209941000</c:v>
                </c:pt>
                <c:pt idx="4">
                  <c:v>-5354166000</c:v>
                </c:pt>
                <c:pt idx="5">
                  <c:v>-5151116000</c:v>
                </c:pt>
                <c:pt idx="6">
                  <c:v>-7322916000</c:v>
                </c:pt>
                <c:pt idx="7">
                  <c:v>-7121866000</c:v>
                </c:pt>
                <c:pt idx="8">
                  <c:v>-6094666000</c:v>
                </c:pt>
                <c:pt idx="9">
                  <c:v>-5856671000</c:v>
                </c:pt>
                <c:pt idx="10">
                  <c:v>-5618676000</c:v>
                </c:pt>
                <c:pt idx="11">
                  <c:v>-3067731000</c:v>
                </c:pt>
                <c:pt idx="12">
                  <c:v>-3822881000</c:v>
                </c:pt>
                <c:pt idx="13">
                  <c:v>-2677881000</c:v>
                </c:pt>
                <c:pt idx="14">
                  <c:v>-1532881000</c:v>
                </c:pt>
                <c:pt idx="15">
                  <c:v>446574000</c:v>
                </c:pt>
                <c:pt idx="16">
                  <c:v>1259004000</c:v>
                </c:pt>
                <c:pt idx="17">
                  <c:v>6044854000</c:v>
                </c:pt>
                <c:pt idx="18">
                  <c:v>9761104000</c:v>
                </c:pt>
                <c:pt idx="19">
                  <c:v>8947954000</c:v>
                </c:pt>
                <c:pt idx="20">
                  <c:v>-1178396000</c:v>
                </c:pt>
                <c:pt idx="21">
                  <c:v>-6890871000</c:v>
                </c:pt>
                <c:pt idx="22">
                  <c:v>-3867471000</c:v>
                </c:pt>
                <c:pt idx="23">
                  <c:v>-4000081000</c:v>
                </c:pt>
                <c:pt idx="24">
                  <c:v>-4132691000</c:v>
                </c:pt>
                <c:pt idx="25">
                  <c:v>-16391256000</c:v>
                </c:pt>
                <c:pt idx="26">
                  <c:v>-23988241000</c:v>
                </c:pt>
                <c:pt idx="27">
                  <c:v>-25672586000</c:v>
                </c:pt>
                <c:pt idx="28">
                  <c:v>-27356931000</c:v>
                </c:pt>
                <c:pt idx="29">
                  <c:v>-24526856000</c:v>
                </c:pt>
                <c:pt idx="30">
                  <c:v>-22489821000</c:v>
                </c:pt>
                <c:pt idx="31">
                  <c:v>-21953771000</c:v>
                </c:pt>
                <c:pt idx="32">
                  <c:v>-22118546000</c:v>
                </c:pt>
                <c:pt idx="33">
                  <c:v>-22283321000</c:v>
                </c:pt>
                <c:pt idx="34">
                  <c:v>-24036681000</c:v>
                </c:pt>
                <c:pt idx="35">
                  <c:v>19432039000</c:v>
                </c:pt>
                <c:pt idx="36">
                  <c:v>62900759000</c:v>
                </c:pt>
                <c:pt idx="37">
                  <c:v>71378954000</c:v>
                </c:pt>
                <c:pt idx="38">
                  <c:v>71878554000</c:v>
                </c:pt>
                <c:pt idx="39">
                  <c:v>74387309000</c:v>
                </c:pt>
                <c:pt idx="40">
                  <c:v>85543954000</c:v>
                </c:pt>
                <c:pt idx="41">
                  <c:v>96700599000</c:v>
                </c:pt>
                <c:pt idx="42">
                  <c:v>94665989000</c:v>
                </c:pt>
                <c:pt idx="43">
                  <c:v>85489939000</c:v>
                </c:pt>
                <c:pt idx="44">
                  <c:v>74241459000</c:v>
                </c:pt>
                <c:pt idx="45">
                  <c:v>73620434000</c:v>
                </c:pt>
                <c:pt idx="46">
                  <c:v>21384924000</c:v>
                </c:pt>
                <c:pt idx="47">
                  <c:v>19847924000</c:v>
                </c:pt>
                <c:pt idx="48">
                  <c:v>19697824000</c:v>
                </c:pt>
                <c:pt idx="49">
                  <c:v>23340574000</c:v>
                </c:pt>
                <c:pt idx="50">
                  <c:v>40634874000</c:v>
                </c:pt>
                <c:pt idx="51">
                  <c:v>40610769000</c:v>
                </c:pt>
                <c:pt idx="52">
                  <c:v>40586664000</c:v>
                </c:pt>
                <c:pt idx="53">
                  <c:v>40586664000</c:v>
                </c:pt>
                <c:pt idx="54">
                  <c:v>40400914000</c:v>
                </c:pt>
                <c:pt idx="55">
                  <c:v>35229944000</c:v>
                </c:pt>
                <c:pt idx="56">
                  <c:v>35746794000</c:v>
                </c:pt>
                <c:pt idx="57">
                  <c:v>35790363000</c:v>
                </c:pt>
                <c:pt idx="58">
                  <c:v>35623563000</c:v>
                </c:pt>
                <c:pt idx="59">
                  <c:v>34303893000</c:v>
                </c:pt>
                <c:pt idx="60">
                  <c:v>30958893000</c:v>
                </c:pt>
                <c:pt idx="61">
                  <c:v>31345343000</c:v>
                </c:pt>
                <c:pt idx="62">
                  <c:v>31475558000</c:v>
                </c:pt>
                <c:pt idx="63">
                  <c:v>31605773000</c:v>
                </c:pt>
                <c:pt idx="64">
                  <c:v>24463623000</c:v>
                </c:pt>
                <c:pt idx="65">
                  <c:v>8779573000</c:v>
                </c:pt>
                <c:pt idx="66">
                  <c:v>8996873000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9E-654F-A55F-BB9FF4C6FE11}"/>
            </c:ext>
          </c:extLst>
        </c:ser>
        <c:ser>
          <c:idx val="7"/>
          <c:order val="6"/>
          <c:tx>
            <c:strRef>
              <c:f>GDTD!$BF$14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GDTD!$AW$15:$AX$81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GDTD!$BF$15:$BF$81</c:f>
              <c:numCache>
                <c:formatCode>#,##0</c:formatCode>
                <c:ptCount val="67"/>
                <c:pt idx="0">
                  <c:v>-50022000</c:v>
                </c:pt>
                <c:pt idx="1">
                  <c:v>-50022000</c:v>
                </c:pt>
                <c:pt idx="2">
                  <c:v>-50022000</c:v>
                </c:pt>
                <c:pt idx="3">
                  <c:v>-50022000</c:v>
                </c:pt>
                <c:pt idx="4">
                  <c:v>-50022000</c:v>
                </c:pt>
                <c:pt idx="5">
                  <c:v>-50022000</c:v>
                </c:pt>
                <c:pt idx="6">
                  <c:v>-50022000</c:v>
                </c:pt>
                <c:pt idx="7">
                  <c:v>-50022000</c:v>
                </c:pt>
                <c:pt idx="8">
                  <c:v>-50022000</c:v>
                </c:pt>
                <c:pt idx="9">
                  <c:v>-50022000</c:v>
                </c:pt>
                <c:pt idx="10">
                  <c:v>-50022000</c:v>
                </c:pt>
                <c:pt idx="11">
                  <c:v>-50022000</c:v>
                </c:pt>
                <c:pt idx="12">
                  <c:v>-50022000</c:v>
                </c:pt>
                <c:pt idx="13">
                  <c:v>-50022000</c:v>
                </c:pt>
                <c:pt idx="14">
                  <c:v>-50022000</c:v>
                </c:pt>
                <c:pt idx="15">
                  <c:v>-50022000</c:v>
                </c:pt>
                <c:pt idx="16">
                  <c:v>-50022000</c:v>
                </c:pt>
                <c:pt idx="17">
                  <c:v>-50022000</c:v>
                </c:pt>
                <c:pt idx="18">
                  <c:v>-50022000</c:v>
                </c:pt>
                <c:pt idx="19">
                  <c:v>-50022000</c:v>
                </c:pt>
                <c:pt idx="20">
                  <c:v>-50022000</c:v>
                </c:pt>
                <c:pt idx="21">
                  <c:v>-50022000</c:v>
                </c:pt>
                <c:pt idx="22">
                  <c:v>-50022000</c:v>
                </c:pt>
                <c:pt idx="23">
                  <c:v>-48222000</c:v>
                </c:pt>
                <c:pt idx="24">
                  <c:v>-48222000</c:v>
                </c:pt>
                <c:pt idx="25">
                  <c:v>-48222000</c:v>
                </c:pt>
                <c:pt idx="26">
                  <c:v>-48222000</c:v>
                </c:pt>
                <c:pt idx="27">
                  <c:v>-46252000</c:v>
                </c:pt>
                <c:pt idx="28">
                  <c:v>-46252000</c:v>
                </c:pt>
                <c:pt idx="29">
                  <c:v>-46252000</c:v>
                </c:pt>
                <c:pt idx="30">
                  <c:v>-46252000</c:v>
                </c:pt>
                <c:pt idx="31">
                  <c:v>-46252000</c:v>
                </c:pt>
                <c:pt idx="32">
                  <c:v>-46252000</c:v>
                </c:pt>
                <c:pt idx="33">
                  <c:v>-46252000</c:v>
                </c:pt>
                <c:pt idx="34">
                  <c:v>-46252000</c:v>
                </c:pt>
                <c:pt idx="35">
                  <c:v>-46252000</c:v>
                </c:pt>
                <c:pt idx="36">
                  <c:v>-46252000</c:v>
                </c:pt>
                <c:pt idx="37">
                  <c:v>-41432000</c:v>
                </c:pt>
                <c:pt idx="38">
                  <c:v>-41432000</c:v>
                </c:pt>
                <c:pt idx="39">
                  <c:v>-41432000</c:v>
                </c:pt>
                <c:pt idx="40">
                  <c:v>-41432000</c:v>
                </c:pt>
                <c:pt idx="41">
                  <c:v>-41432000</c:v>
                </c:pt>
                <c:pt idx="42">
                  <c:v>-34442000</c:v>
                </c:pt>
                <c:pt idx="43">
                  <c:v>-34442000</c:v>
                </c:pt>
                <c:pt idx="44">
                  <c:v>-34442000</c:v>
                </c:pt>
                <c:pt idx="45">
                  <c:v>-34442000</c:v>
                </c:pt>
                <c:pt idx="46">
                  <c:v>-34442000</c:v>
                </c:pt>
                <c:pt idx="47">
                  <c:v>-29942000</c:v>
                </c:pt>
                <c:pt idx="48">
                  <c:v>-29942000</c:v>
                </c:pt>
                <c:pt idx="49">
                  <c:v>-29942000</c:v>
                </c:pt>
                <c:pt idx="50">
                  <c:v>-29942000</c:v>
                </c:pt>
                <c:pt idx="51">
                  <c:v>-27812000</c:v>
                </c:pt>
                <c:pt idx="52">
                  <c:v>-25682000</c:v>
                </c:pt>
                <c:pt idx="53">
                  <c:v>-25682000</c:v>
                </c:pt>
                <c:pt idx="54">
                  <c:v>-25682000</c:v>
                </c:pt>
                <c:pt idx="55">
                  <c:v>-25682000</c:v>
                </c:pt>
                <c:pt idx="56">
                  <c:v>-25682000</c:v>
                </c:pt>
                <c:pt idx="57">
                  <c:v>-25682000</c:v>
                </c:pt>
                <c:pt idx="58">
                  <c:v>-25682000</c:v>
                </c:pt>
                <c:pt idx="59">
                  <c:v>-25682000</c:v>
                </c:pt>
                <c:pt idx="60">
                  <c:v>-25682000</c:v>
                </c:pt>
                <c:pt idx="61">
                  <c:v>-25682000</c:v>
                </c:pt>
                <c:pt idx="62">
                  <c:v>-25682000</c:v>
                </c:pt>
                <c:pt idx="63">
                  <c:v>-25682000</c:v>
                </c:pt>
                <c:pt idx="64">
                  <c:v>-25682000</c:v>
                </c:pt>
                <c:pt idx="65">
                  <c:v>-25682000</c:v>
                </c:pt>
                <c:pt idx="66">
                  <c:v>-25682000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A9E-654F-A55F-BB9FF4C6FE11}"/>
            </c:ext>
          </c:extLst>
        </c:ser>
        <c:ser>
          <c:idx val="8"/>
          <c:order val="7"/>
          <c:tx>
            <c:strRef>
              <c:f>GDTD!$BG$14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GDTD!$AW$15:$AX$81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GDTD!$BG$15:$BG$81</c:f>
              <c:numCache>
                <c:formatCode>#,##0</c:formatCode>
                <c:ptCount val="67"/>
                <c:pt idx="0">
                  <c:v>479610000</c:v>
                </c:pt>
                <c:pt idx="1">
                  <c:v>566410000</c:v>
                </c:pt>
                <c:pt idx="2">
                  <c:v>653210000</c:v>
                </c:pt>
                <c:pt idx="3">
                  <c:v>738010000</c:v>
                </c:pt>
                <c:pt idx="4">
                  <c:v>738010000</c:v>
                </c:pt>
                <c:pt idx="5">
                  <c:v>738010000</c:v>
                </c:pt>
                <c:pt idx="6">
                  <c:v>738010000</c:v>
                </c:pt>
                <c:pt idx="7">
                  <c:v>738010000</c:v>
                </c:pt>
                <c:pt idx="8">
                  <c:v>954010000</c:v>
                </c:pt>
                <c:pt idx="9">
                  <c:v>954010000</c:v>
                </c:pt>
                <c:pt idx="10">
                  <c:v>954010000</c:v>
                </c:pt>
                <c:pt idx="11">
                  <c:v>33289380000</c:v>
                </c:pt>
                <c:pt idx="12">
                  <c:v>33289380000</c:v>
                </c:pt>
                <c:pt idx="13">
                  <c:v>-615420000</c:v>
                </c:pt>
                <c:pt idx="14">
                  <c:v>-569420000</c:v>
                </c:pt>
                <c:pt idx="15">
                  <c:v>-479420000</c:v>
                </c:pt>
                <c:pt idx="16">
                  <c:v>-389420000</c:v>
                </c:pt>
                <c:pt idx="17">
                  <c:v>-389420000</c:v>
                </c:pt>
                <c:pt idx="18">
                  <c:v>-302220000</c:v>
                </c:pt>
                <c:pt idx="19">
                  <c:v>-220220000</c:v>
                </c:pt>
                <c:pt idx="20">
                  <c:v>-88875000</c:v>
                </c:pt>
                <c:pt idx="21">
                  <c:v>-7275000</c:v>
                </c:pt>
                <c:pt idx="22">
                  <c:v>-7275000</c:v>
                </c:pt>
                <c:pt idx="23">
                  <c:v>-7275000</c:v>
                </c:pt>
                <c:pt idx="24">
                  <c:v>-7275000</c:v>
                </c:pt>
                <c:pt idx="25">
                  <c:v>-7275000</c:v>
                </c:pt>
                <c:pt idx="26">
                  <c:v>71125000</c:v>
                </c:pt>
                <c:pt idx="27">
                  <c:v>71125000</c:v>
                </c:pt>
                <c:pt idx="28">
                  <c:v>71125000</c:v>
                </c:pt>
                <c:pt idx="29">
                  <c:v>71125000</c:v>
                </c:pt>
                <c:pt idx="30">
                  <c:v>71125000</c:v>
                </c:pt>
                <c:pt idx="31">
                  <c:v>71125000</c:v>
                </c:pt>
                <c:pt idx="32">
                  <c:v>71125000</c:v>
                </c:pt>
                <c:pt idx="33">
                  <c:v>71125000</c:v>
                </c:pt>
                <c:pt idx="34">
                  <c:v>71125000</c:v>
                </c:pt>
                <c:pt idx="35">
                  <c:v>71125000</c:v>
                </c:pt>
                <c:pt idx="36">
                  <c:v>71125000</c:v>
                </c:pt>
                <c:pt idx="37">
                  <c:v>71125000</c:v>
                </c:pt>
                <c:pt idx="38">
                  <c:v>71125000</c:v>
                </c:pt>
                <c:pt idx="39">
                  <c:v>71125000</c:v>
                </c:pt>
                <c:pt idx="40">
                  <c:v>71125000</c:v>
                </c:pt>
                <c:pt idx="41">
                  <c:v>71125000</c:v>
                </c:pt>
                <c:pt idx="42">
                  <c:v>71125000</c:v>
                </c:pt>
                <c:pt idx="43">
                  <c:v>71125000</c:v>
                </c:pt>
                <c:pt idx="44">
                  <c:v>71125000</c:v>
                </c:pt>
                <c:pt idx="45">
                  <c:v>71125000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9E-654F-A55F-BB9FF4C6F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GDTD!$BN$87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GDTD!$BL$88:$BM$154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GDTD!$BN$88:$BN$154</c:f>
              <c:numCache>
                <c:formatCode>#,##0</c:formatCode>
                <c:ptCount val="67"/>
                <c:pt idx="0">
                  <c:v>205625909000</c:v>
                </c:pt>
                <c:pt idx="1">
                  <c:v>209261489000</c:v>
                </c:pt>
                <c:pt idx="2">
                  <c:v>204352819000</c:v>
                </c:pt>
                <c:pt idx="3">
                  <c:v>205545579000</c:v>
                </c:pt>
                <c:pt idx="4">
                  <c:v>236749749000</c:v>
                </c:pt>
                <c:pt idx="5">
                  <c:v>223272359000</c:v>
                </c:pt>
                <c:pt idx="6">
                  <c:v>213892419000</c:v>
                </c:pt>
                <c:pt idx="7">
                  <c:v>228991449000</c:v>
                </c:pt>
                <c:pt idx="8">
                  <c:v>246602139000</c:v>
                </c:pt>
                <c:pt idx="9">
                  <c:v>264212829000</c:v>
                </c:pt>
                <c:pt idx="10">
                  <c:v>207960369000</c:v>
                </c:pt>
                <c:pt idx="11">
                  <c:v>185723259000</c:v>
                </c:pt>
                <c:pt idx="12">
                  <c:v>186327579000</c:v>
                </c:pt>
                <c:pt idx="13">
                  <c:v>174455769000</c:v>
                </c:pt>
                <c:pt idx="14">
                  <c:v>182942119000</c:v>
                </c:pt>
                <c:pt idx="15">
                  <c:v>182775779000</c:v>
                </c:pt>
                <c:pt idx="16">
                  <c:v>192238819000</c:v>
                </c:pt>
                <c:pt idx="17">
                  <c:v>193726199000</c:v>
                </c:pt>
                <c:pt idx="18">
                  <c:v>184578259000</c:v>
                </c:pt>
                <c:pt idx="19">
                  <c:v>191114559000</c:v>
                </c:pt>
                <c:pt idx="20">
                  <c:v>190970779000</c:v>
                </c:pt>
                <c:pt idx="21">
                  <c:v>200808899000</c:v>
                </c:pt>
                <c:pt idx="22">
                  <c:v>208137049000</c:v>
                </c:pt>
                <c:pt idx="23">
                  <c:v>205607719000</c:v>
                </c:pt>
                <c:pt idx="24">
                  <c:v>243726449000</c:v>
                </c:pt>
                <c:pt idx="25">
                  <c:v>253843819000</c:v>
                </c:pt>
                <c:pt idx="26">
                  <c:v>245611999000</c:v>
                </c:pt>
                <c:pt idx="27">
                  <c:v>258691646000</c:v>
                </c:pt>
                <c:pt idx="28">
                  <c:v>218729406000</c:v>
                </c:pt>
                <c:pt idx="29">
                  <c:v>196339616000</c:v>
                </c:pt>
                <c:pt idx="30">
                  <c:v>179742506000</c:v>
                </c:pt>
                <c:pt idx="31">
                  <c:v>162217296000</c:v>
                </c:pt>
                <c:pt idx="32">
                  <c:v>172900756000</c:v>
                </c:pt>
                <c:pt idx="33">
                  <c:v>171463356000</c:v>
                </c:pt>
                <c:pt idx="34">
                  <c:v>194535326000</c:v>
                </c:pt>
                <c:pt idx="35">
                  <c:v>195500006000</c:v>
                </c:pt>
                <c:pt idx="36">
                  <c:v>178739706000</c:v>
                </c:pt>
                <c:pt idx="37">
                  <c:v>206747722000</c:v>
                </c:pt>
                <c:pt idx="38">
                  <c:v>189855132000</c:v>
                </c:pt>
                <c:pt idx="39">
                  <c:v>169123292000</c:v>
                </c:pt>
                <c:pt idx="40">
                  <c:v>171125602000</c:v>
                </c:pt>
                <c:pt idx="41">
                  <c:v>137710612000</c:v>
                </c:pt>
                <c:pt idx="42">
                  <c:v>147913742000</c:v>
                </c:pt>
                <c:pt idx="43">
                  <c:v>149537932000</c:v>
                </c:pt>
                <c:pt idx="44">
                  <c:v>173274302000</c:v>
                </c:pt>
                <c:pt idx="45">
                  <c:v>179831342000</c:v>
                </c:pt>
                <c:pt idx="46">
                  <c:v>149770602000</c:v>
                </c:pt>
                <c:pt idx="47">
                  <c:v>152988312000</c:v>
                </c:pt>
                <c:pt idx="48">
                  <c:v>176945142000</c:v>
                </c:pt>
                <c:pt idx="49">
                  <c:v>163481302000</c:v>
                </c:pt>
                <c:pt idx="50">
                  <c:v>142876412000</c:v>
                </c:pt>
                <c:pt idx="51">
                  <c:v>155156892000</c:v>
                </c:pt>
                <c:pt idx="52">
                  <c:v>116760352000</c:v>
                </c:pt>
                <c:pt idx="53">
                  <c:v>131505152000</c:v>
                </c:pt>
                <c:pt idx="54">
                  <c:v>124075602000</c:v>
                </c:pt>
                <c:pt idx="55">
                  <c:v>124878512000</c:v>
                </c:pt>
                <c:pt idx="56">
                  <c:v>98168052000</c:v>
                </c:pt>
                <c:pt idx="57">
                  <c:v>106777172000</c:v>
                </c:pt>
                <c:pt idx="58">
                  <c:v>75463822000</c:v>
                </c:pt>
                <c:pt idx="59">
                  <c:v>35810622000</c:v>
                </c:pt>
                <c:pt idx="60">
                  <c:v>13752122000</c:v>
                </c:pt>
                <c:pt idx="61">
                  <c:v>-31707618000</c:v>
                </c:pt>
                <c:pt idx="62">
                  <c:v>-24473408000</c:v>
                </c:pt>
                <c:pt idx="63">
                  <c:v>22882000</c:v>
                </c:pt>
                <c:pt idx="64">
                  <c:v>-6519858000</c:v>
                </c:pt>
                <c:pt idx="65">
                  <c:v>-16338438000</c:v>
                </c:pt>
                <c:pt idx="66">
                  <c:v>-6278508000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4-7248-AE74-233DAF2A1561}"/>
            </c:ext>
          </c:extLst>
        </c:ser>
        <c:ser>
          <c:idx val="1"/>
          <c:order val="1"/>
          <c:tx>
            <c:strRef>
              <c:f>GDTD!$BO$87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GDTD!$BL$88:$BM$154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GDTD!$BO$88:$BO$154</c:f>
              <c:numCache>
                <c:formatCode>#,##0</c:formatCode>
                <c:ptCount val="67"/>
                <c:pt idx="0">
                  <c:v>-18178150000</c:v>
                </c:pt>
                <c:pt idx="1">
                  <c:v>-18113530000</c:v>
                </c:pt>
                <c:pt idx="2">
                  <c:v>-18048910000</c:v>
                </c:pt>
                <c:pt idx="3">
                  <c:v>-18048910000</c:v>
                </c:pt>
                <c:pt idx="4">
                  <c:v>-17804610000</c:v>
                </c:pt>
                <c:pt idx="5">
                  <c:v>-17715150000</c:v>
                </c:pt>
                <c:pt idx="6">
                  <c:v>-17510090000</c:v>
                </c:pt>
                <c:pt idx="7">
                  <c:v>-17420450000</c:v>
                </c:pt>
                <c:pt idx="8">
                  <c:v>-16975100000</c:v>
                </c:pt>
                <c:pt idx="9">
                  <c:v>-17365300000</c:v>
                </c:pt>
                <c:pt idx="10">
                  <c:v>-17755500000</c:v>
                </c:pt>
                <c:pt idx="11">
                  <c:v>-17743330000</c:v>
                </c:pt>
                <c:pt idx="12">
                  <c:v>-18063410000</c:v>
                </c:pt>
                <c:pt idx="13">
                  <c:v>-18373110000</c:v>
                </c:pt>
                <c:pt idx="14">
                  <c:v>-18224850000</c:v>
                </c:pt>
                <c:pt idx="15">
                  <c:v>-17871510000</c:v>
                </c:pt>
                <c:pt idx="16">
                  <c:v>-17518170000</c:v>
                </c:pt>
                <c:pt idx="17">
                  <c:v>-16590010000</c:v>
                </c:pt>
                <c:pt idx="18">
                  <c:v>-16736540000</c:v>
                </c:pt>
                <c:pt idx="19">
                  <c:v>-17092540000</c:v>
                </c:pt>
                <c:pt idx="20">
                  <c:v>-16864640000</c:v>
                </c:pt>
                <c:pt idx="21">
                  <c:v>-16911720000</c:v>
                </c:pt>
                <c:pt idx="22">
                  <c:v>-16831890000</c:v>
                </c:pt>
                <c:pt idx="23">
                  <c:v>-16887770000</c:v>
                </c:pt>
                <c:pt idx="24">
                  <c:v>-16943650000</c:v>
                </c:pt>
                <c:pt idx="25">
                  <c:v>-17147420000</c:v>
                </c:pt>
                <c:pt idx="26">
                  <c:v>-17369520000</c:v>
                </c:pt>
                <c:pt idx="27">
                  <c:v>-18023300000</c:v>
                </c:pt>
                <c:pt idx="28">
                  <c:v>-18677080000</c:v>
                </c:pt>
                <c:pt idx="29">
                  <c:v>-18927780000</c:v>
                </c:pt>
                <c:pt idx="30">
                  <c:v>-18217440000</c:v>
                </c:pt>
                <c:pt idx="31">
                  <c:v>-18014600000</c:v>
                </c:pt>
                <c:pt idx="32">
                  <c:v>-18150790000</c:v>
                </c:pt>
                <c:pt idx="33">
                  <c:v>-18286980000</c:v>
                </c:pt>
                <c:pt idx="34">
                  <c:v>-18968780000</c:v>
                </c:pt>
                <c:pt idx="35">
                  <c:v>-19264910000</c:v>
                </c:pt>
                <c:pt idx="36">
                  <c:v>-19561040000</c:v>
                </c:pt>
                <c:pt idx="37">
                  <c:v>-18615420000</c:v>
                </c:pt>
                <c:pt idx="38">
                  <c:v>-18417400000</c:v>
                </c:pt>
                <c:pt idx="39">
                  <c:v>-18378040000</c:v>
                </c:pt>
                <c:pt idx="40">
                  <c:v>4956430000</c:v>
                </c:pt>
                <c:pt idx="41">
                  <c:v>28290900000</c:v>
                </c:pt>
                <c:pt idx="42">
                  <c:v>28873990000</c:v>
                </c:pt>
                <c:pt idx="43">
                  <c:v>28932900000</c:v>
                </c:pt>
                <c:pt idx="44">
                  <c:v>28672460000</c:v>
                </c:pt>
                <c:pt idx="45">
                  <c:v>28412020000</c:v>
                </c:pt>
                <c:pt idx="46">
                  <c:v>2060560000</c:v>
                </c:pt>
                <c:pt idx="47">
                  <c:v>1392050000</c:v>
                </c:pt>
                <c:pt idx="48">
                  <c:v>815590000</c:v>
                </c:pt>
                <c:pt idx="49">
                  <c:v>-2039680000</c:v>
                </c:pt>
                <c:pt idx="50">
                  <c:v>-2146710000</c:v>
                </c:pt>
                <c:pt idx="51">
                  <c:v>-1249750000</c:v>
                </c:pt>
                <c:pt idx="52">
                  <c:v>-352790000</c:v>
                </c:pt>
                <c:pt idx="53">
                  <c:v>-352790000</c:v>
                </c:pt>
                <c:pt idx="54">
                  <c:v>-425050000</c:v>
                </c:pt>
                <c:pt idx="55">
                  <c:v>-425050000</c:v>
                </c:pt>
                <c:pt idx="56">
                  <c:v>-202550000</c:v>
                </c:pt>
                <c:pt idx="57">
                  <c:v>155760000</c:v>
                </c:pt>
                <c:pt idx="58">
                  <c:v>84340000</c:v>
                </c:pt>
                <c:pt idx="59">
                  <c:v>331980000</c:v>
                </c:pt>
                <c:pt idx="60">
                  <c:v>662240000</c:v>
                </c:pt>
                <c:pt idx="61">
                  <c:v>265900000</c:v>
                </c:pt>
                <c:pt idx="62">
                  <c:v>2923880000</c:v>
                </c:pt>
                <c:pt idx="63">
                  <c:v>5581860000</c:v>
                </c:pt>
                <c:pt idx="64">
                  <c:v>5874820000</c:v>
                </c:pt>
                <c:pt idx="65">
                  <c:v>2745480000</c:v>
                </c:pt>
                <c:pt idx="66">
                  <c:v>2834760000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4-7248-AE74-233DAF2A1561}"/>
            </c:ext>
          </c:extLst>
        </c:ser>
        <c:ser>
          <c:idx val="2"/>
          <c:order val="2"/>
          <c:tx>
            <c:strRef>
              <c:f>GDTD!$BP$87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GDTD!$BL$88:$BM$154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GDTD!$BP$88:$BP$154</c:f>
              <c:numCache>
                <c:formatCode>#,##0</c:formatCode>
                <c:ptCount val="67"/>
                <c:pt idx="0">
                  <c:v>-1161101588000</c:v>
                </c:pt>
                <c:pt idx="1">
                  <c:v>-1142120317000</c:v>
                </c:pt>
                <c:pt idx="2">
                  <c:v>-1125360322000</c:v>
                </c:pt>
                <c:pt idx="3">
                  <c:v>-1128575941000</c:v>
                </c:pt>
                <c:pt idx="4">
                  <c:v>-1094116013000</c:v>
                </c:pt>
                <c:pt idx="5">
                  <c:v>-1034939918000</c:v>
                </c:pt>
                <c:pt idx="6">
                  <c:v>-1041652772000</c:v>
                </c:pt>
                <c:pt idx="7">
                  <c:v>-1089452607000</c:v>
                </c:pt>
                <c:pt idx="8">
                  <c:v>-1095066632000</c:v>
                </c:pt>
                <c:pt idx="9">
                  <c:v>-1100680657000</c:v>
                </c:pt>
                <c:pt idx="10">
                  <c:v>-1050922903000</c:v>
                </c:pt>
                <c:pt idx="11">
                  <c:v>-1050882909000</c:v>
                </c:pt>
                <c:pt idx="12">
                  <c:v>-1006802921000</c:v>
                </c:pt>
                <c:pt idx="13">
                  <c:v>-1001239310000</c:v>
                </c:pt>
                <c:pt idx="14">
                  <c:v>-1003451743000</c:v>
                </c:pt>
                <c:pt idx="15">
                  <c:v>-1077553243000</c:v>
                </c:pt>
                <c:pt idx="16">
                  <c:v>-1071510003000</c:v>
                </c:pt>
                <c:pt idx="17">
                  <c:v>-1043346383000</c:v>
                </c:pt>
                <c:pt idx="18">
                  <c:v>-979543083000</c:v>
                </c:pt>
                <c:pt idx="19">
                  <c:v>-973168073000</c:v>
                </c:pt>
                <c:pt idx="20">
                  <c:v>-838201843000</c:v>
                </c:pt>
                <c:pt idx="21">
                  <c:v>-784420803000</c:v>
                </c:pt>
                <c:pt idx="22">
                  <c:v>-544632283000</c:v>
                </c:pt>
                <c:pt idx="23">
                  <c:v>-538478363000</c:v>
                </c:pt>
                <c:pt idx="24">
                  <c:v>-432927893000</c:v>
                </c:pt>
                <c:pt idx="25">
                  <c:v>-426398108000</c:v>
                </c:pt>
                <c:pt idx="26">
                  <c:v>-463188058000</c:v>
                </c:pt>
                <c:pt idx="27">
                  <c:v>-434984993000</c:v>
                </c:pt>
                <c:pt idx="28">
                  <c:v>-489196383000</c:v>
                </c:pt>
                <c:pt idx="29">
                  <c:v>-555423158000</c:v>
                </c:pt>
                <c:pt idx="30">
                  <c:v>-593292248000</c:v>
                </c:pt>
                <c:pt idx="31">
                  <c:v>-595932278000</c:v>
                </c:pt>
                <c:pt idx="32">
                  <c:v>-550371398000</c:v>
                </c:pt>
                <c:pt idx="33">
                  <c:v>-466845978000</c:v>
                </c:pt>
                <c:pt idx="34">
                  <c:v>-484414588000</c:v>
                </c:pt>
                <c:pt idx="35">
                  <c:v>-510300508000</c:v>
                </c:pt>
                <c:pt idx="36">
                  <c:v>-517958883000</c:v>
                </c:pt>
                <c:pt idx="37">
                  <c:v>-495181318000</c:v>
                </c:pt>
                <c:pt idx="38">
                  <c:v>-501120880000</c:v>
                </c:pt>
                <c:pt idx="39">
                  <c:v>-516741730000</c:v>
                </c:pt>
                <c:pt idx="40">
                  <c:v>-490840170000</c:v>
                </c:pt>
                <c:pt idx="41">
                  <c:v>-505709128000</c:v>
                </c:pt>
                <c:pt idx="42">
                  <c:v>-500607345000</c:v>
                </c:pt>
                <c:pt idx="43">
                  <c:v>-521864185000</c:v>
                </c:pt>
                <c:pt idx="44">
                  <c:v>-495819485000</c:v>
                </c:pt>
                <c:pt idx="45">
                  <c:v>-468730360000</c:v>
                </c:pt>
                <c:pt idx="46">
                  <c:v>-443487675000</c:v>
                </c:pt>
                <c:pt idx="47">
                  <c:v>-354132790000</c:v>
                </c:pt>
                <c:pt idx="48">
                  <c:v>-214339985000</c:v>
                </c:pt>
                <c:pt idx="49">
                  <c:v>-235953890000</c:v>
                </c:pt>
                <c:pt idx="50">
                  <c:v>-249367565000</c:v>
                </c:pt>
                <c:pt idx="51">
                  <c:v>-241602620000</c:v>
                </c:pt>
                <c:pt idx="52">
                  <c:v>-260324360000</c:v>
                </c:pt>
                <c:pt idx="53">
                  <c:v>-249457760000</c:v>
                </c:pt>
                <c:pt idx="54">
                  <c:v>-260626822000</c:v>
                </c:pt>
                <c:pt idx="55">
                  <c:v>-257721982000</c:v>
                </c:pt>
                <c:pt idx="56">
                  <c:v>-238145617000</c:v>
                </c:pt>
                <c:pt idx="57">
                  <c:v>-213107452000</c:v>
                </c:pt>
                <c:pt idx="58">
                  <c:v>-166692272000</c:v>
                </c:pt>
                <c:pt idx="59">
                  <c:v>-130590137000</c:v>
                </c:pt>
                <c:pt idx="60">
                  <c:v>-112014812000</c:v>
                </c:pt>
                <c:pt idx="61">
                  <c:v>-102810512000</c:v>
                </c:pt>
                <c:pt idx="62">
                  <c:v>-97035227000</c:v>
                </c:pt>
                <c:pt idx="63">
                  <c:v>-69421840000</c:v>
                </c:pt>
                <c:pt idx="64">
                  <c:v>-70557220000</c:v>
                </c:pt>
                <c:pt idx="65">
                  <c:v>-76409200000</c:v>
                </c:pt>
                <c:pt idx="66">
                  <c:v>-64529485000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64-7248-AE74-233DAF2A1561}"/>
            </c:ext>
          </c:extLst>
        </c:ser>
        <c:ser>
          <c:idx val="3"/>
          <c:order val="3"/>
          <c:tx>
            <c:strRef>
              <c:f>GDTD!$BQ$87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GDTD!$BL$88:$BM$154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GDTD!$BQ$88:$BQ$154</c:f>
              <c:numCache>
                <c:formatCode>#,##0</c:formatCode>
                <c:ptCount val="67"/>
                <c:pt idx="0">
                  <c:v>-77197284000</c:v>
                </c:pt>
                <c:pt idx="1">
                  <c:v>-77002114000</c:v>
                </c:pt>
                <c:pt idx="2">
                  <c:v>-76806944000</c:v>
                </c:pt>
                <c:pt idx="3">
                  <c:v>-76806944000</c:v>
                </c:pt>
                <c:pt idx="4">
                  <c:v>-76196274000</c:v>
                </c:pt>
                <c:pt idx="5">
                  <c:v>-75971994000</c:v>
                </c:pt>
                <c:pt idx="6">
                  <c:v>-75454754000</c:v>
                </c:pt>
                <c:pt idx="7">
                  <c:v>-75226594000</c:v>
                </c:pt>
                <c:pt idx="8">
                  <c:v>-74051384000</c:v>
                </c:pt>
                <c:pt idx="9">
                  <c:v>-53296214000</c:v>
                </c:pt>
                <c:pt idx="10">
                  <c:v>-32541044000</c:v>
                </c:pt>
                <c:pt idx="11">
                  <c:v>-32507544000</c:v>
                </c:pt>
                <c:pt idx="12">
                  <c:v>-33356534000</c:v>
                </c:pt>
                <c:pt idx="13">
                  <c:v>-29276054000</c:v>
                </c:pt>
                <c:pt idx="14">
                  <c:v>-35736284000</c:v>
                </c:pt>
                <c:pt idx="15">
                  <c:v>-34762454000</c:v>
                </c:pt>
                <c:pt idx="16">
                  <c:v>-33788624000</c:v>
                </c:pt>
                <c:pt idx="17">
                  <c:v>-20748004000</c:v>
                </c:pt>
                <c:pt idx="18">
                  <c:v>-21137184000</c:v>
                </c:pt>
                <c:pt idx="19">
                  <c:v>-13830174000</c:v>
                </c:pt>
                <c:pt idx="20">
                  <c:v>-13209274000</c:v>
                </c:pt>
                <c:pt idx="21">
                  <c:v>-9971964000</c:v>
                </c:pt>
                <c:pt idx="22">
                  <c:v>-9757714000</c:v>
                </c:pt>
                <c:pt idx="23">
                  <c:v>-10627204000</c:v>
                </c:pt>
                <c:pt idx="24">
                  <c:v>-11496694000</c:v>
                </c:pt>
                <c:pt idx="25">
                  <c:v>-23622404000</c:v>
                </c:pt>
                <c:pt idx="26">
                  <c:v>-33227264000</c:v>
                </c:pt>
                <c:pt idx="27">
                  <c:v>-42206544000</c:v>
                </c:pt>
                <c:pt idx="28">
                  <c:v>-51185824000</c:v>
                </c:pt>
                <c:pt idx="29">
                  <c:v>-51750024000</c:v>
                </c:pt>
                <c:pt idx="30">
                  <c:v>-50127454000</c:v>
                </c:pt>
                <c:pt idx="31">
                  <c:v>-49655644000</c:v>
                </c:pt>
                <c:pt idx="32">
                  <c:v>-36121794000</c:v>
                </c:pt>
                <c:pt idx="33">
                  <c:v>-22587944000</c:v>
                </c:pt>
                <c:pt idx="34">
                  <c:v>-24150034000</c:v>
                </c:pt>
                <c:pt idx="35">
                  <c:v>-24732964000</c:v>
                </c:pt>
                <c:pt idx="36">
                  <c:v>-25315894000</c:v>
                </c:pt>
                <c:pt idx="37">
                  <c:v>-23203684000</c:v>
                </c:pt>
                <c:pt idx="38">
                  <c:v>-22751274000</c:v>
                </c:pt>
                <c:pt idx="39">
                  <c:v>-22751774000</c:v>
                </c:pt>
                <c:pt idx="40">
                  <c:v>-23974444000</c:v>
                </c:pt>
                <c:pt idx="41">
                  <c:v>-25197114000</c:v>
                </c:pt>
                <c:pt idx="42">
                  <c:v>-24197534000</c:v>
                </c:pt>
                <c:pt idx="43">
                  <c:v>-24255664000</c:v>
                </c:pt>
                <c:pt idx="44">
                  <c:v>-24833904000</c:v>
                </c:pt>
                <c:pt idx="45">
                  <c:v>-25412144000</c:v>
                </c:pt>
                <c:pt idx="46">
                  <c:v>-26122754000</c:v>
                </c:pt>
                <c:pt idx="47">
                  <c:v>-27636494000</c:v>
                </c:pt>
                <c:pt idx="48">
                  <c:v>-20270564000</c:v>
                </c:pt>
                <c:pt idx="49">
                  <c:v>-18180294000</c:v>
                </c:pt>
                <c:pt idx="50">
                  <c:v>-18226754000</c:v>
                </c:pt>
                <c:pt idx="51">
                  <c:v>-19808304000</c:v>
                </c:pt>
                <c:pt idx="52">
                  <c:v>-21389854000</c:v>
                </c:pt>
                <c:pt idx="53">
                  <c:v>-21389854000</c:v>
                </c:pt>
                <c:pt idx="54">
                  <c:v>-6431014000</c:v>
                </c:pt>
                <c:pt idx="55">
                  <c:v>-6431014000</c:v>
                </c:pt>
                <c:pt idx="56">
                  <c:v>-17574734000</c:v>
                </c:pt>
                <c:pt idx="57">
                  <c:v>-3698954000</c:v>
                </c:pt>
                <c:pt idx="58">
                  <c:v>-3872714000</c:v>
                </c:pt>
                <c:pt idx="59">
                  <c:v>-3277154000</c:v>
                </c:pt>
                <c:pt idx="60">
                  <c:v>-2458414000</c:v>
                </c:pt>
                <c:pt idx="61">
                  <c:v>-2067174000</c:v>
                </c:pt>
                <c:pt idx="62">
                  <c:v>-1656509000</c:v>
                </c:pt>
                <c:pt idx="63">
                  <c:v>-1245844000</c:v>
                </c:pt>
                <c:pt idx="64">
                  <c:v>-536604000</c:v>
                </c:pt>
                <c:pt idx="65">
                  <c:v>-1470924000</c:v>
                </c:pt>
                <c:pt idx="66">
                  <c:v>3769636000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64-7248-AE74-233DAF2A1561}"/>
            </c:ext>
          </c:extLst>
        </c:ser>
        <c:ser>
          <c:idx val="4"/>
          <c:order val="4"/>
          <c:tx>
            <c:strRef>
              <c:f>GDTD!$BR$87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GDTD!$BL$88:$BM$154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GDTD!$BR$88:$BR$154</c:f>
              <c:numCache>
                <c:formatCode>#,##0</c:formatCode>
                <c:ptCount val="67"/>
                <c:pt idx="0">
                  <c:v>-756497311000</c:v>
                </c:pt>
                <c:pt idx="1">
                  <c:v>-748703221000</c:v>
                </c:pt>
                <c:pt idx="2">
                  <c:v>-743479921000</c:v>
                </c:pt>
                <c:pt idx="3">
                  <c:v>-744840021000</c:v>
                </c:pt>
                <c:pt idx="4">
                  <c:v>-761438501000</c:v>
                </c:pt>
                <c:pt idx="5">
                  <c:v>-788420061000</c:v>
                </c:pt>
                <c:pt idx="6">
                  <c:v>-793219681000</c:v>
                </c:pt>
                <c:pt idx="7">
                  <c:v>-763443411000</c:v>
                </c:pt>
                <c:pt idx="8">
                  <c:v>-770624798000</c:v>
                </c:pt>
                <c:pt idx="9">
                  <c:v>-777806185000</c:v>
                </c:pt>
                <c:pt idx="10">
                  <c:v>-758986771000</c:v>
                </c:pt>
                <c:pt idx="11">
                  <c:v>-743816711000</c:v>
                </c:pt>
                <c:pt idx="12">
                  <c:v>-743960411000</c:v>
                </c:pt>
                <c:pt idx="13">
                  <c:v>-747533621000</c:v>
                </c:pt>
                <c:pt idx="14">
                  <c:v>-741339161000</c:v>
                </c:pt>
                <c:pt idx="15">
                  <c:v>-723527661000</c:v>
                </c:pt>
                <c:pt idx="16">
                  <c:v>-705716161000</c:v>
                </c:pt>
                <c:pt idx="17">
                  <c:v>-462430767000</c:v>
                </c:pt>
                <c:pt idx="18">
                  <c:v>-441651790000</c:v>
                </c:pt>
                <c:pt idx="19">
                  <c:v>-571701450000</c:v>
                </c:pt>
                <c:pt idx="20">
                  <c:v>-571458606000</c:v>
                </c:pt>
                <c:pt idx="21">
                  <c:v>-529038816000</c:v>
                </c:pt>
                <c:pt idx="22">
                  <c:v>-504334586000</c:v>
                </c:pt>
                <c:pt idx="23">
                  <c:v>-458913232000</c:v>
                </c:pt>
                <c:pt idx="24">
                  <c:v>-413491878000</c:v>
                </c:pt>
                <c:pt idx="25">
                  <c:v>-417152968000</c:v>
                </c:pt>
                <c:pt idx="26">
                  <c:v>-435059778000</c:v>
                </c:pt>
                <c:pt idx="27">
                  <c:v>-438520618000</c:v>
                </c:pt>
                <c:pt idx="28">
                  <c:v>-458349478000</c:v>
                </c:pt>
                <c:pt idx="29">
                  <c:v>-466126708000</c:v>
                </c:pt>
                <c:pt idx="30">
                  <c:v>-445635878000</c:v>
                </c:pt>
                <c:pt idx="31">
                  <c:v>-451051958000</c:v>
                </c:pt>
                <c:pt idx="32">
                  <c:v>-422324448000</c:v>
                </c:pt>
                <c:pt idx="33">
                  <c:v>-399070498000</c:v>
                </c:pt>
                <c:pt idx="34">
                  <c:v>-405097088000</c:v>
                </c:pt>
                <c:pt idx="35">
                  <c:v>-407485728000</c:v>
                </c:pt>
                <c:pt idx="36">
                  <c:v>-415643288000</c:v>
                </c:pt>
                <c:pt idx="37">
                  <c:v>-387109228000</c:v>
                </c:pt>
                <c:pt idx="38">
                  <c:v>-386998778000</c:v>
                </c:pt>
                <c:pt idx="39">
                  <c:v>-394593378000</c:v>
                </c:pt>
                <c:pt idx="40">
                  <c:v>-381473176000</c:v>
                </c:pt>
                <c:pt idx="41">
                  <c:v>-386671826000</c:v>
                </c:pt>
                <c:pt idx="42">
                  <c:v>-377634676000</c:v>
                </c:pt>
                <c:pt idx="43">
                  <c:v>-372899636000</c:v>
                </c:pt>
                <c:pt idx="44">
                  <c:v>-372397186000</c:v>
                </c:pt>
                <c:pt idx="45">
                  <c:v>-392874146000</c:v>
                </c:pt>
                <c:pt idx="46">
                  <c:v>-397884856000</c:v>
                </c:pt>
                <c:pt idx="47">
                  <c:v>-345953306000</c:v>
                </c:pt>
                <c:pt idx="48">
                  <c:v>-248318096000</c:v>
                </c:pt>
                <c:pt idx="49">
                  <c:v>-258431376000</c:v>
                </c:pt>
                <c:pt idx="50">
                  <c:v>-257168926000</c:v>
                </c:pt>
                <c:pt idx="51">
                  <c:v>-257655116000</c:v>
                </c:pt>
                <c:pt idx="52">
                  <c:v>-259086876000</c:v>
                </c:pt>
                <c:pt idx="53">
                  <c:v>-259086876000</c:v>
                </c:pt>
                <c:pt idx="54">
                  <c:v>-261340726000</c:v>
                </c:pt>
                <c:pt idx="55">
                  <c:v>-261340726000</c:v>
                </c:pt>
                <c:pt idx="56">
                  <c:v>-251822096000</c:v>
                </c:pt>
                <c:pt idx="57">
                  <c:v>-229993126000</c:v>
                </c:pt>
                <c:pt idx="58">
                  <c:v>-217124176000</c:v>
                </c:pt>
                <c:pt idx="59">
                  <c:v>-201183806000</c:v>
                </c:pt>
                <c:pt idx="60">
                  <c:v>-204777426000</c:v>
                </c:pt>
                <c:pt idx="61">
                  <c:v>-199180466000</c:v>
                </c:pt>
                <c:pt idx="62">
                  <c:v>-200971806000</c:v>
                </c:pt>
                <c:pt idx="63">
                  <c:v>-169084366000</c:v>
                </c:pt>
                <c:pt idx="64">
                  <c:v>-155423706000</c:v>
                </c:pt>
                <c:pt idx="65">
                  <c:v>-128972596000</c:v>
                </c:pt>
                <c:pt idx="66">
                  <c:v>-108728329000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64-7248-AE74-233DAF2A1561}"/>
            </c:ext>
          </c:extLst>
        </c:ser>
        <c:ser>
          <c:idx val="5"/>
          <c:order val="5"/>
          <c:tx>
            <c:strRef>
              <c:f>GDTD!$BS$87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GDTD!$BL$88:$BM$154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GDTD!$BS$88:$BS$154</c:f>
              <c:numCache>
                <c:formatCode>#,##0</c:formatCode>
                <c:ptCount val="67"/>
                <c:pt idx="0">
                  <c:v>-194000</c:v>
                </c:pt>
                <c:pt idx="1">
                  <c:v>-194000</c:v>
                </c:pt>
                <c:pt idx="2">
                  <c:v>-194000</c:v>
                </c:pt>
                <c:pt idx="3">
                  <c:v>-194000</c:v>
                </c:pt>
                <c:pt idx="4">
                  <c:v>-194000</c:v>
                </c:pt>
                <c:pt idx="5">
                  <c:v>-194000</c:v>
                </c:pt>
                <c:pt idx="6">
                  <c:v>-194000</c:v>
                </c:pt>
                <c:pt idx="7">
                  <c:v>-194000</c:v>
                </c:pt>
                <c:pt idx="8">
                  <c:v>-194000</c:v>
                </c:pt>
                <c:pt idx="9">
                  <c:v>-194000</c:v>
                </c:pt>
                <c:pt idx="10">
                  <c:v>-194000</c:v>
                </c:pt>
                <c:pt idx="11">
                  <c:v>-194000</c:v>
                </c:pt>
                <c:pt idx="12">
                  <c:v>-194000</c:v>
                </c:pt>
                <c:pt idx="13">
                  <c:v>-194000</c:v>
                </c:pt>
                <c:pt idx="14">
                  <c:v>-194000</c:v>
                </c:pt>
                <c:pt idx="15">
                  <c:v>-194000</c:v>
                </c:pt>
                <c:pt idx="16">
                  <c:v>-194000</c:v>
                </c:pt>
                <c:pt idx="17">
                  <c:v>-194000</c:v>
                </c:pt>
                <c:pt idx="18">
                  <c:v>-194000</c:v>
                </c:pt>
                <c:pt idx="19">
                  <c:v>-194000</c:v>
                </c:pt>
                <c:pt idx="20">
                  <c:v>-194000</c:v>
                </c:pt>
                <c:pt idx="21">
                  <c:v>-194000</c:v>
                </c:pt>
                <c:pt idx="22">
                  <c:v>-194000</c:v>
                </c:pt>
                <c:pt idx="23">
                  <c:v>-194000</c:v>
                </c:pt>
                <c:pt idx="24">
                  <c:v>-194000</c:v>
                </c:pt>
                <c:pt idx="25">
                  <c:v>-194000</c:v>
                </c:pt>
                <c:pt idx="26">
                  <c:v>-194000</c:v>
                </c:pt>
                <c:pt idx="27">
                  <c:v>-194000</c:v>
                </c:pt>
                <c:pt idx="28">
                  <c:v>-194000</c:v>
                </c:pt>
                <c:pt idx="29">
                  <c:v>-194000</c:v>
                </c:pt>
                <c:pt idx="30">
                  <c:v>-194000</c:v>
                </c:pt>
                <c:pt idx="31">
                  <c:v>-194000</c:v>
                </c:pt>
                <c:pt idx="32">
                  <c:v>-194000</c:v>
                </c:pt>
                <c:pt idx="33">
                  <c:v>-194000</c:v>
                </c:pt>
                <c:pt idx="34">
                  <c:v>-194000</c:v>
                </c:pt>
                <c:pt idx="35">
                  <c:v>-194000</c:v>
                </c:pt>
                <c:pt idx="36">
                  <c:v>-194000</c:v>
                </c:pt>
                <c:pt idx="37">
                  <c:v>-194000</c:v>
                </c:pt>
                <c:pt idx="38">
                  <c:v>-194000</c:v>
                </c:pt>
                <c:pt idx="39">
                  <c:v>-194000</c:v>
                </c:pt>
                <c:pt idx="40">
                  <c:v>-194000</c:v>
                </c:pt>
                <c:pt idx="41">
                  <c:v>-194000</c:v>
                </c:pt>
                <c:pt idx="42">
                  <c:v>-194000</c:v>
                </c:pt>
                <c:pt idx="43">
                  <c:v>-194000</c:v>
                </c:pt>
                <c:pt idx="44">
                  <c:v>-194000</c:v>
                </c:pt>
                <c:pt idx="45">
                  <c:v>-194000</c:v>
                </c:pt>
                <c:pt idx="46">
                  <c:v>-194000</c:v>
                </c:pt>
                <c:pt idx="47">
                  <c:v>-194000</c:v>
                </c:pt>
                <c:pt idx="48">
                  <c:v>-194000</c:v>
                </c:pt>
                <c:pt idx="49">
                  <c:v>-194000</c:v>
                </c:pt>
                <c:pt idx="50">
                  <c:v>-194000</c:v>
                </c:pt>
                <c:pt idx="51">
                  <c:v>-194000</c:v>
                </c:pt>
                <c:pt idx="52">
                  <c:v>-194000</c:v>
                </c:pt>
                <c:pt idx="53">
                  <c:v>-194000</c:v>
                </c:pt>
                <c:pt idx="54">
                  <c:v>-194000</c:v>
                </c:pt>
                <c:pt idx="55">
                  <c:v>-194000</c:v>
                </c:pt>
                <c:pt idx="56">
                  <c:v>-194000</c:v>
                </c:pt>
                <c:pt idx="57">
                  <c:v>-194000</c:v>
                </c:pt>
                <c:pt idx="58">
                  <c:v>-194000</c:v>
                </c:pt>
                <c:pt idx="59">
                  <c:v>-194000</c:v>
                </c:pt>
                <c:pt idx="60">
                  <c:v>-194000</c:v>
                </c:pt>
                <c:pt idx="61">
                  <c:v>-194000</c:v>
                </c:pt>
                <c:pt idx="62">
                  <c:v>-97000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64-7248-AE74-233DAF2A1561}"/>
            </c:ext>
          </c:extLst>
        </c:ser>
        <c:ser>
          <c:idx val="6"/>
          <c:order val="6"/>
          <c:tx>
            <c:strRef>
              <c:f>GDTD!$BT$87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GDTD!$BL$88:$BM$154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GDTD!$BT$88:$BT$154</c:f>
              <c:numCache>
                <c:formatCode>#,##0</c:formatCode>
                <c:ptCount val="67"/>
                <c:pt idx="0">
                  <c:v>-55980241000</c:v>
                </c:pt>
                <c:pt idx="1">
                  <c:v>-50835141000</c:v>
                </c:pt>
                <c:pt idx="2">
                  <c:v>-45690041000</c:v>
                </c:pt>
                <c:pt idx="3">
                  <c:v>-43828771000</c:v>
                </c:pt>
                <c:pt idx="4">
                  <c:v>-28048306000</c:v>
                </c:pt>
                <c:pt idx="5">
                  <c:v>-32435421000</c:v>
                </c:pt>
                <c:pt idx="6">
                  <c:v>-33413326000</c:v>
                </c:pt>
                <c:pt idx="7">
                  <c:v>-9775116000</c:v>
                </c:pt>
                <c:pt idx="8">
                  <c:v>-7780806000</c:v>
                </c:pt>
                <c:pt idx="9">
                  <c:v>-11034776000</c:v>
                </c:pt>
                <c:pt idx="10">
                  <c:v>-14288746000</c:v>
                </c:pt>
                <c:pt idx="11">
                  <c:v>-21390391000</c:v>
                </c:pt>
                <c:pt idx="12">
                  <c:v>-20141066000</c:v>
                </c:pt>
                <c:pt idx="13">
                  <c:v>-14370181000</c:v>
                </c:pt>
                <c:pt idx="14">
                  <c:v>-12083601000</c:v>
                </c:pt>
                <c:pt idx="15">
                  <c:v>-13049581000</c:v>
                </c:pt>
                <c:pt idx="16">
                  <c:v>-14015561000</c:v>
                </c:pt>
                <c:pt idx="17">
                  <c:v>-14015561000</c:v>
                </c:pt>
                <c:pt idx="18">
                  <c:v>24185154000</c:v>
                </c:pt>
                <c:pt idx="19">
                  <c:v>4174829000</c:v>
                </c:pt>
                <c:pt idx="20">
                  <c:v>-31786986000</c:v>
                </c:pt>
                <c:pt idx="21">
                  <c:v>-27625511000</c:v>
                </c:pt>
                <c:pt idx="22">
                  <c:v>-12718706000</c:v>
                </c:pt>
                <c:pt idx="23">
                  <c:v>1478489000</c:v>
                </c:pt>
                <c:pt idx="24">
                  <c:v>15675684000</c:v>
                </c:pt>
                <c:pt idx="25">
                  <c:v>17629354000</c:v>
                </c:pt>
                <c:pt idx="26">
                  <c:v>19908404000</c:v>
                </c:pt>
                <c:pt idx="27">
                  <c:v>17657584000</c:v>
                </c:pt>
                <c:pt idx="28">
                  <c:v>15406764000</c:v>
                </c:pt>
                <c:pt idx="29">
                  <c:v>21464959000</c:v>
                </c:pt>
                <c:pt idx="30">
                  <c:v>16387019000</c:v>
                </c:pt>
                <c:pt idx="31">
                  <c:v>24145009000</c:v>
                </c:pt>
                <c:pt idx="32">
                  <c:v>33563639000</c:v>
                </c:pt>
                <c:pt idx="33">
                  <c:v>42982269000</c:v>
                </c:pt>
                <c:pt idx="34">
                  <c:v>42401704000</c:v>
                </c:pt>
                <c:pt idx="35">
                  <c:v>33890419000</c:v>
                </c:pt>
                <c:pt idx="36">
                  <c:v>25379134000</c:v>
                </c:pt>
                <c:pt idx="37">
                  <c:v>41076564000</c:v>
                </c:pt>
                <c:pt idx="38">
                  <c:v>40076294000</c:v>
                </c:pt>
                <c:pt idx="39">
                  <c:v>35030964000</c:v>
                </c:pt>
                <c:pt idx="40">
                  <c:v>33258224000</c:v>
                </c:pt>
                <c:pt idx="41">
                  <c:v>31485484000</c:v>
                </c:pt>
                <c:pt idx="42">
                  <c:v>40298439000</c:v>
                </c:pt>
                <c:pt idx="43">
                  <c:v>32408469000</c:v>
                </c:pt>
                <c:pt idx="44">
                  <c:v>34862654000</c:v>
                </c:pt>
                <c:pt idx="45">
                  <c:v>37316839000</c:v>
                </c:pt>
                <c:pt idx="46">
                  <c:v>25229449000</c:v>
                </c:pt>
                <c:pt idx="47">
                  <c:v>28926709000</c:v>
                </c:pt>
                <c:pt idx="48">
                  <c:v>47256009000</c:v>
                </c:pt>
                <c:pt idx="49">
                  <c:v>25529123000</c:v>
                </c:pt>
                <c:pt idx="50">
                  <c:v>30792378000</c:v>
                </c:pt>
                <c:pt idx="51">
                  <c:v>14722458000</c:v>
                </c:pt>
                <c:pt idx="52">
                  <c:v>-1347462000</c:v>
                </c:pt>
                <c:pt idx="53">
                  <c:v>-1347462000</c:v>
                </c:pt>
                <c:pt idx="54">
                  <c:v>-7936297000</c:v>
                </c:pt>
                <c:pt idx="55">
                  <c:v>-7936297000</c:v>
                </c:pt>
                <c:pt idx="56">
                  <c:v>-530647000</c:v>
                </c:pt>
                <c:pt idx="57">
                  <c:v>13705908000</c:v>
                </c:pt>
                <c:pt idx="58">
                  <c:v>28100408000</c:v>
                </c:pt>
                <c:pt idx="59">
                  <c:v>34785383000</c:v>
                </c:pt>
                <c:pt idx="60">
                  <c:v>24808893000</c:v>
                </c:pt>
                <c:pt idx="61">
                  <c:v>6344073000</c:v>
                </c:pt>
                <c:pt idx="62">
                  <c:v>13223058000</c:v>
                </c:pt>
                <c:pt idx="63">
                  <c:v>20102043000</c:v>
                </c:pt>
                <c:pt idx="64">
                  <c:v>27692680000</c:v>
                </c:pt>
                <c:pt idx="65">
                  <c:v>53294790000</c:v>
                </c:pt>
                <c:pt idx="66">
                  <c:v>47624480000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64-7248-AE74-233DAF2A1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GDTD!$BK$14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GDTD!$BI$15:$BJ$81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GDTD!$BK$15:$BK$81</c:f>
              <c:numCache>
                <c:formatCode>#,##0</c:formatCode>
                <c:ptCount val="67"/>
                <c:pt idx="0">
                  <c:v>178101337000</c:v>
                </c:pt>
                <c:pt idx="1">
                  <c:v>186888197000</c:v>
                </c:pt>
                <c:pt idx="2">
                  <c:v>195675057000</c:v>
                </c:pt>
                <c:pt idx="3">
                  <c:v>191589362000</c:v>
                </c:pt>
                <c:pt idx="4">
                  <c:v>191973347000</c:v>
                </c:pt>
                <c:pt idx="5">
                  <c:v>184138337000</c:v>
                </c:pt>
                <c:pt idx="6">
                  <c:v>184711887000</c:v>
                </c:pt>
                <c:pt idx="7">
                  <c:v>169464522000</c:v>
                </c:pt>
                <c:pt idx="8">
                  <c:v>173785942000</c:v>
                </c:pt>
                <c:pt idx="9">
                  <c:v>178107362000</c:v>
                </c:pt>
                <c:pt idx="10">
                  <c:v>143017689000</c:v>
                </c:pt>
                <c:pt idx="11">
                  <c:v>124922714000</c:v>
                </c:pt>
                <c:pt idx="12">
                  <c:v>118916144000</c:v>
                </c:pt>
                <c:pt idx="13">
                  <c:v>118024889000</c:v>
                </c:pt>
                <c:pt idx="14">
                  <c:v>117133634000</c:v>
                </c:pt>
                <c:pt idx="15">
                  <c:v>118184017000</c:v>
                </c:pt>
                <c:pt idx="16">
                  <c:v>119234400000</c:v>
                </c:pt>
                <c:pt idx="17">
                  <c:v>115618980000</c:v>
                </c:pt>
                <c:pt idx="18">
                  <c:v>114157295000</c:v>
                </c:pt>
                <c:pt idx="19">
                  <c:v>108080090000</c:v>
                </c:pt>
                <c:pt idx="20">
                  <c:v>108732650000</c:v>
                </c:pt>
                <c:pt idx="21">
                  <c:v>108593990000</c:v>
                </c:pt>
                <c:pt idx="22">
                  <c:v>113098380000</c:v>
                </c:pt>
                <c:pt idx="23">
                  <c:v>110099860000</c:v>
                </c:pt>
                <c:pt idx="24">
                  <c:v>107101340000</c:v>
                </c:pt>
                <c:pt idx="25">
                  <c:v>106445840000</c:v>
                </c:pt>
                <c:pt idx="26">
                  <c:v>105771465000</c:v>
                </c:pt>
                <c:pt idx="27">
                  <c:v>97452290000</c:v>
                </c:pt>
                <c:pt idx="28">
                  <c:v>89133115000</c:v>
                </c:pt>
                <c:pt idx="29">
                  <c:v>83740285000</c:v>
                </c:pt>
                <c:pt idx="30">
                  <c:v>84412470000</c:v>
                </c:pt>
                <c:pt idx="31">
                  <c:v>85056270000</c:v>
                </c:pt>
                <c:pt idx="32">
                  <c:v>85372780000</c:v>
                </c:pt>
                <c:pt idx="33">
                  <c:v>98131885000</c:v>
                </c:pt>
                <c:pt idx="34">
                  <c:v>130653835000</c:v>
                </c:pt>
                <c:pt idx="35">
                  <c:v>131086420000</c:v>
                </c:pt>
                <c:pt idx="36">
                  <c:v>130151455000</c:v>
                </c:pt>
                <c:pt idx="37">
                  <c:v>132598050000</c:v>
                </c:pt>
                <c:pt idx="38">
                  <c:v>133202555000</c:v>
                </c:pt>
                <c:pt idx="39">
                  <c:v>133318715000</c:v>
                </c:pt>
                <c:pt idx="40">
                  <c:v>158984075000</c:v>
                </c:pt>
                <c:pt idx="41">
                  <c:v>163367525000</c:v>
                </c:pt>
                <c:pt idx="42">
                  <c:v>164946990000</c:v>
                </c:pt>
                <c:pt idx="43">
                  <c:v>164579705000</c:v>
                </c:pt>
                <c:pt idx="44">
                  <c:v>106623160000</c:v>
                </c:pt>
                <c:pt idx="45">
                  <c:v>48666615000</c:v>
                </c:pt>
                <c:pt idx="46">
                  <c:v>43750970000</c:v>
                </c:pt>
                <c:pt idx="47">
                  <c:v>43457860000</c:v>
                </c:pt>
                <c:pt idx="48">
                  <c:v>41640540000</c:v>
                </c:pt>
                <c:pt idx="49">
                  <c:v>40822400000</c:v>
                </c:pt>
                <c:pt idx="50">
                  <c:v>43352275000</c:v>
                </c:pt>
                <c:pt idx="51">
                  <c:v>31234535000</c:v>
                </c:pt>
                <c:pt idx="52">
                  <c:v>34371525000</c:v>
                </c:pt>
                <c:pt idx="53">
                  <c:v>31264980000</c:v>
                </c:pt>
                <c:pt idx="54">
                  <c:v>30664300000</c:v>
                </c:pt>
                <c:pt idx="55">
                  <c:v>33844455000</c:v>
                </c:pt>
                <c:pt idx="56">
                  <c:v>33945530000</c:v>
                </c:pt>
                <c:pt idx="57">
                  <c:v>29689475000</c:v>
                </c:pt>
                <c:pt idx="58">
                  <c:v>34618845000</c:v>
                </c:pt>
                <c:pt idx="59">
                  <c:v>41944165000</c:v>
                </c:pt>
                <c:pt idx="60">
                  <c:v>42983965000</c:v>
                </c:pt>
                <c:pt idx="61">
                  <c:v>43509380000</c:v>
                </c:pt>
                <c:pt idx="62">
                  <c:v>40940400000</c:v>
                </c:pt>
                <c:pt idx="63">
                  <c:v>43027620000</c:v>
                </c:pt>
                <c:pt idx="64">
                  <c:v>42490305000</c:v>
                </c:pt>
                <c:pt idx="65">
                  <c:v>33657565000</c:v>
                </c:pt>
                <c:pt idx="66">
                  <c:v>36193985000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7B4F-A0F4-2D6BFAB6B21E}"/>
            </c:ext>
          </c:extLst>
        </c:ser>
        <c:ser>
          <c:idx val="1"/>
          <c:order val="1"/>
          <c:tx>
            <c:strRef>
              <c:f>GDTD!$BL$14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GDTD!$BI$15:$BJ$81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GDTD!$BL$15:$BL$81</c:f>
              <c:numCache>
                <c:formatCode>#,##0</c:formatCode>
                <c:ptCount val="67"/>
                <c:pt idx="0">
                  <c:v>-147702422500</c:v>
                </c:pt>
                <c:pt idx="1">
                  <c:v>-156134082500</c:v>
                </c:pt>
                <c:pt idx="2">
                  <c:v>-164565742500</c:v>
                </c:pt>
                <c:pt idx="3">
                  <c:v>-164565742500</c:v>
                </c:pt>
                <c:pt idx="4">
                  <c:v>-164565742500</c:v>
                </c:pt>
                <c:pt idx="5">
                  <c:v>-164565742500</c:v>
                </c:pt>
                <c:pt idx="6">
                  <c:v>-164559472500</c:v>
                </c:pt>
                <c:pt idx="7">
                  <c:v>-164559472500</c:v>
                </c:pt>
                <c:pt idx="8">
                  <c:v>-164559472500</c:v>
                </c:pt>
                <c:pt idx="9">
                  <c:v>-154980592500</c:v>
                </c:pt>
                <c:pt idx="10">
                  <c:v>-145401712500</c:v>
                </c:pt>
                <c:pt idx="11">
                  <c:v>-143030492500</c:v>
                </c:pt>
                <c:pt idx="12">
                  <c:v>-143030492500</c:v>
                </c:pt>
                <c:pt idx="13">
                  <c:v>-143030431000</c:v>
                </c:pt>
                <c:pt idx="14">
                  <c:v>-144526491000</c:v>
                </c:pt>
                <c:pt idx="15">
                  <c:v>-80314660500</c:v>
                </c:pt>
                <c:pt idx="16">
                  <c:v>-16102830000</c:v>
                </c:pt>
                <c:pt idx="17">
                  <c:v>-6570420000</c:v>
                </c:pt>
                <c:pt idx="18">
                  <c:v>39693940000</c:v>
                </c:pt>
                <c:pt idx="19">
                  <c:v>19595240000</c:v>
                </c:pt>
                <c:pt idx="20">
                  <c:v>22491240000</c:v>
                </c:pt>
                <c:pt idx="21">
                  <c:v>8968630000</c:v>
                </c:pt>
                <c:pt idx="22">
                  <c:v>-18990550000</c:v>
                </c:pt>
                <c:pt idx="23">
                  <c:v>-29904190000</c:v>
                </c:pt>
                <c:pt idx="24">
                  <c:v>-29904190000</c:v>
                </c:pt>
                <c:pt idx="25">
                  <c:v>-39851380000</c:v>
                </c:pt>
                <c:pt idx="26">
                  <c:v>-49518190000</c:v>
                </c:pt>
                <c:pt idx="27">
                  <c:v>-56539350000</c:v>
                </c:pt>
                <c:pt idx="28">
                  <c:v>-63560510000</c:v>
                </c:pt>
                <c:pt idx="29">
                  <c:v>-63468220000</c:v>
                </c:pt>
                <c:pt idx="30">
                  <c:v>-63959810000</c:v>
                </c:pt>
                <c:pt idx="31">
                  <c:v>-63959810000</c:v>
                </c:pt>
                <c:pt idx="32">
                  <c:v>-51221300000</c:v>
                </c:pt>
                <c:pt idx="33">
                  <c:v>-38482790000</c:v>
                </c:pt>
                <c:pt idx="34">
                  <c:v>-39343790000</c:v>
                </c:pt>
                <c:pt idx="35">
                  <c:v>-39402190000</c:v>
                </c:pt>
                <c:pt idx="36">
                  <c:v>-39460590000</c:v>
                </c:pt>
                <c:pt idx="37">
                  <c:v>-39460590000</c:v>
                </c:pt>
                <c:pt idx="38">
                  <c:v>-39460590000</c:v>
                </c:pt>
                <c:pt idx="39">
                  <c:v>-39460590000</c:v>
                </c:pt>
                <c:pt idx="40">
                  <c:v>-39460590000</c:v>
                </c:pt>
                <c:pt idx="41">
                  <c:v>-39460590000</c:v>
                </c:pt>
                <c:pt idx="42">
                  <c:v>-39630820000</c:v>
                </c:pt>
                <c:pt idx="43">
                  <c:v>-41201460000</c:v>
                </c:pt>
                <c:pt idx="44">
                  <c:v>-29300260000</c:v>
                </c:pt>
                <c:pt idx="45">
                  <c:v>-17399060000</c:v>
                </c:pt>
                <c:pt idx="46">
                  <c:v>-16814060000</c:v>
                </c:pt>
                <c:pt idx="47">
                  <c:v>-13925560000</c:v>
                </c:pt>
                <c:pt idx="48">
                  <c:v>-14498560000</c:v>
                </c:pt>
                <c:pt idx="49">
                  <c:v>-21070270000</c:v>
                </c:pt>
                <c:pt idx="50">
                  <c:v>-21070270000</c:v>
                </c:pt>
                <c:pt idx="51">
                  <c:v>-13582180000</c:v>
                </c:pt>
                <c:pt idx="52">
                  <c:v>-6094090000</c:v>
                </c:pt>
                <c:pt idx="53">
                  <c:v>-6094090000</c:v>
                </c:pt>
                <c:pt idx="54">
                  <c:v>-6094090000</c:v>
                </c:pt>
                <c:pt idx="55">
                  <c:v>-6094090000</c:v>
                </c:pt>
                <c:pt idx="56">
                  <c:v>-5517090000</c:v>
                </c:pt>
                <c:pt idx="57">
                  <c:v>3761290000</c:v>
                </c:pt>
                <c:pt idx="58">
                  <c:v>3470790000</c:v>
                </c:pt>
                <c:pt idx="59">
                  <c:v>3719870000</c:v>
                </c:pt>
                <c:pt idx="60">
                  <c:v>3137870000</c:v>
                </c:pt>
                <c:pt idx="61">
                  <c:v>3162870000</c:v>
                </c:pt>
                <c:pt idx="62">
                  <c:v>4316370000</c:v>
                </c:pt>
                <c:pt idx="63">
                  <c:v>5469870000</c:v>
                </c:pt>
                <c:pt idx="64">
                  <c:v>6334370000</c:v>
                </c:pt>
                <c:pt idx="65">
                  <c:v>5492870000</c:v>
                </c:pt>
                <c:pt idx="66">
                  <c:v>9757370000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4-7B4F-A0F4-2D6BFAB6B21E}"/>
            </c:ext>
          </c:extLst>
        </c:ser>
        <c:ser>
          <c:idx val="2"/>
          <c:order val="2"/>
          <c:tx>
            <c:strRef>
              <c:f>GDTD!$BM$14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GDTD!$BI$15:$BJ$81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GDTD!$BM$15:$BM$81</c:f>
              <c:numCache>
                <c:formatCode>#,##0</c:formatCode>
                <c:ptCount val="67"/>
                <c:pt idx="0">
                  <c:v>-3365765000</c:v>
                </c:pt>
                <c:pt idx="1">
                  <c:v>69355000</c:v>
                </c:pt>
                <c:pt idx="2">
                  <c:v>3504475000</c:v>
                </c:pt>
                <c:pt idx="3">
                  <c:v>3504475000</c:v>
                </c:pt>
                <c:pt idx="4">
                  <c:v>4850385000</c:v>
                </c:pt>
                <c:pt idx="5">
                  <c:v>4587685000</c:v>
                </c:pt>
                <c:pt idx="6">
                  <c:v>4630840000</c:v>
                </c:pt>
                <c:pt idx="7">
                  <c:v>4661065000</c:v>
                </c:pt>
                <c:pt idx="8">
                  <c:v>3483995000</c:v>
                </c:pt>
                <c:pt idx="9">
                  <c:v>2808630000</c:v>
                </c:pt>
                <c:pt idx="10">
                  <c:v>2133265000</c:v>
                </c:pt>
                <c:pt idx="11">
                  <c:v>12080000</c:v>
                </c:pt>
                <c:pt idx="12">
                  <c:v>-90840000</c:v>
                </c:pt>
                <c:pt idx="13">
                  <c:v>-182215000</c:v>
                </c:pt>
                <c:pt idx="14">
                  <c:v>-169520000</c:v>
                </c:pt>
                <c:pt idx="15">
                  <c:v>-52545000</c:v>
                </c:pt>
                <c:pt idx="16">
                  <c:v>64430000</c:v>
                </c:pt>
                <c:pt idx="17">
                  <c:v>64430000</c:v>
                </c:pt>
                <c:pt idx="18">
                  <c:v>64760000</c:v>
                </c:pt>
                <c:pt idx="19">
                  <c:v>-180245000</c:v>
                </c:pt>
                <c:pt idx="20">
                  <c:v>-27285000</c:v>
                </c:pt>
                <c:pt idx="21">
                  <c:v>-58790000</c:v>
                </c:pt>
                <c:pt idx="22">
                  <c:v>-155640000</c:v>
                </c:pt>
                <c:pt idx="23">
                  <c:v>6625000</c:v>
                </c:pt>
                <c:pt idx="24">
                  <c:v>168890000</c:v>
                </c:pt>
                <c:pt idx="25">
                  <c:v>18890000</c:v>
                </c:pt>
                <c:pt idx="26">
                  <c:v>-74730000</c:v>
                </c:pt>
                <c:pt idx="27">
                  <c:v>-418890000</c:v>
                </c:pt>
                <c:pt idx="28">
                  <c:v>-763050000</c:v>
                </c:pt>
                <c:pt idx="29">
                  <c:v>-928950000</c:v>
                </c:pt>
                <c:pt idx="30">
                  <c:v>-552370000</c:v>
                </c:pt>
                <c:pt idx="31">
                  <c:v>-420750000</c:v>
                </c:pt>
                <c:pt idx="32">
                  <c:v>-160410000</c:v>
                </c:pt>
                <c:pt idx="33">
                  <c:v>99930000</c:v>
                </c:pt>
                <c:pt idx="34">
                  <c:v>-234200000</c:v>
                </c:pt>
                <c:pt idx="35">
                  <c:v>-147970000</c:v>
                </c:pt>
                <c:pt idx="36">
                  <c:v>-61740000</c:v>
                </c:pt>
                <c:pt idx="37">
                  <c:v>354050000</c:v>
                </c:pt>
                <c:pt idx="38">
                  <c:v>719700000</c:v>
                </c:pt>
                <c:pt idx="39">
                  <c:v>785290000</c:v>
                </c:pt>
                <c:pt idx="40">
                  <c:v>474470000</c:v>
                </c:pt>
                <c:pt idx="41">
                  <c:v>163650000</c:v>
                </c:pt>
                <c:pt idx="42">
                  <c:v>497095000</c:v>
                </c:pt>
                <c:pt idx="43">
                  <c:v>428105000</c:v>
                </c:pt>
                <c:pt idx="44">
                  <c:v>279580000</c:v>
                </c:pt>
                <c:pt idx="45">
                  <c:v>131055000</c:v>
                </c:pt>
                <c:pt idx="46">
                  <c:v>-76770000</c:v>
                </c:pt>
                <c:pt idx="47">
                  <c:v>-442750000</c:v>
                </c:pt>
                <c:pt idx="48">
                  <c:v>-484920000</c:v>
                </c:pt>
                <c:pt idx="49">
                  <c:v>-314450000</c:v>
                </c:pt>
                <c:pt idx="50">
                  <c:v>-243500000</c:v>
                </c:pt>
                <c:pt idx="51">
                  <c:v>-207240000</c:v>
                </c:pt>
                <c:pt idx="52">
                  <c:v>-170980000</c:v>
                </c:pt>
                <c:pt idx="53">
                  <c:v>-170980000</c:v>
                </c:pt>
                <c:pt idx="54">
                  <c:v>38870000</c:v>
                </c:pt>
                <c:pt idx="55">
                  <c:v>38870000</c:v>
                </c:pt>
                <c:pt idx="56">
                  <c:v>201480000</c:v>
                </c:pt>
                <c:pt idx="57">
                  <c:v>3330000</c:v>
                </c:pt>
                <c:pt idx="58">
                  <c:v>-48740000</c:v>
                </c:pt>
                <c:pt idx="59">
                  <c:v>134571000</c:v>
                </c:pt>
                <c:pt idx="60">
                  <c:v>375641000</c:v>
                </c:pt>
                <c:pt idx="61">
                  <c:v>494856000</c:v>
                </c:pt>
                <c:pt idx="62">
                  <c:v>617276000</c:v>
                </c:pt>
                <c:pt idx="63">
                  <c:v>739696000</c:v>
                </c:pt>
                <c:pt idx="64">
                  <c:v>963486000</c:v>
                </c:pt>
                <c:pt idx="65">
                  <c:v>661526000</c:v>
                </c:pt>
                <c:pt idx="66">
                  <c:v>729136000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4-7B4F-A0F4-2D6BFAB6B21E}"/>
            </c:ext>
          </c:extLst>
        </c:ser>
        <c:ser>
          <c:idx val="3"/>
          <c:order val="3"/>
          <c:tx>
            <c:strRef>
              <c:f>GDTD!$BN$14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GDTD!$BI$15:$BJ$81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GDTD!$BN$15:$BN$81</c:f>
              <c:numCache>
                <c:formatCode>#,##0</c:formatCode>
                <c:ptCount val="67"/>
                <c:pt idx="0">
                  <c:v>43264192000</c:v>
                </c:pt>
                <c:pt idx="1">
                  <c:v>43297982000</c:v>
                </c:pt>
                <c:pt idx="2">
                  <c:v>43331772000</c:v>
                </c:pt>
                <c:pt idx="3">
                  <c:v>43331772000</c:v>
                </c:pt>
                <c:pt idx="4">
                  <c:v>45844462000</c:v>
                </c:pt>
                <c:pt idx="5">
                  <c:v>45833502000</c:v>
                </c:pt>
                <c:pt idx="6">
                  <c:v>45888172000</c:v>
                </c:pt>
                <c:pt idx="7">
                  <c:v>45926282000</c:v>
                </c:pt>
                <c:pt idx="8">
                  <c:v>46062472000</c:v>
                </c:pt>
                <c:pt idx="9">
                  <c:v>46012882000</c:v>
                </c:pt>
                <c:pt idx="10">
                  <c:v>45963292000</c:v>
                </c:pt>
                <c:pt idx="11">
                  <c:v>46001322000</c:v>
                </c:pt>
                <c:pt idx="12">
                  <c:v>45872022000</c:v>
                </c:pt>
                <c:pt idx="13">
                  <c:v>47609512000</c:v>
                </c:pt>
                <c:pt idx="14">
                  <c:v>47625652000</c:v>
                </c:pt>
                <c:pt idx="15">
                  <c:v>47774322000</c:v>
                </c:pt>
                <c:pt idx="16">
                  <c:v>47922992000</c:v>
                </c:pt>
                <c:pt idx="17">
                  <c:v>47922992000</c:v>
                </c:pt>
                <c:pt idx="18">
                  <c:v>47933702000</c:v>
                </c:pt>
                <c:pt idx="19">
                  <c:v>47777882000</c:v>
                </c:pt>
                <c:pt idx="20">
                  <c:v>47875052000</c:v>
                </c:pt>
                <c:pt idx="21">
                  <c:v>47854652000</c:v>
                </c:pt>
                <c:pt idx="22">
                  <c:v>49264012000</c:v>
                </c:pt>
                <c:pt idx="23">
                  <c:v>46739047000</c:v>
                </c:pt>
                <c:pt idx="24">
                  <c:v>44214082000</c:v>
                </c:pt>
                <c:pt idx="25">
                  <c:v>48358087000</c:v>
                </c:pt>
                <c:pt idx="26">
                  <c:v>45676347000</c:v>
                </c:pt>
                <c:pt idx="27">
                  <c:v>45444067000</c:v>
                </c:pt>
                <c:pt idx="28">
                  <c:v>45211787000</c:v>
                </c:pt>
                <c:pt idx="29">
                  <c:v>47945207000</c:v>
                </c:pt>
                <c:pt idx="30">
                  <c:v>48248057000</c:v>
                </c:pt>
                <c:pt idx="31">
                  <c:v>48338237000</c:v>
                </c:pt>
                <c:pt idx="32">
                  <c:v>48126267000</c:v>
                </c:pt>
                <c:pt idx="33">
                  <c:v>47914297000</c:v>
                </c:pt>
                <c:pt idx="34">
                  <c:v>47685167000</c:v>
                </c:pt>
                <c:pt idx="35">
                  <c:v>46050407000</c:v>
                </c:pt>
                <c:pt idx="36">
                  <c:v>45923437000</c:v>
                </c:pt>
                <c:pt idx="37">
                  <c:v>46667807000</c:v>
                </c:pt>
                <c:pt idx="38">
                  <c:v>47377812000</c:v>
                </c:pt>
                <c:pt idx="39">
                  <c:v>47424932000</c:v>
                </c:pt>
                <c:pt idx="40">
                  <c:v>47212192000</c:v>
                </c:pt>
                <c:pt idx="41">
                  <c:v>46999452000</c:v>
                </c:pt>
                <c:pt idx="42">
                  <c:v>47253092000</c:v>
                </c:pt>
                <c:pt idx="43">
                  <c:v>47206232000</c:v>
                </c:pt>
                <c:pt idx="44">
                  <c:v>43505872000</c:v>
                </c:pt>
                <c:pt idx="45">
                  <c:v>39805512000</c:v>
                </c:pt>
                <c:pt idx="46">
                  <c:v>39670172000</c:v>
                </c:pt>
                <c:pt idx="47">
                  <c:v>39423162000</c:v>
                </c:pt>
                <c:pt idx="48">
                  <c:v>39394352000</c:v>
                </c:pt>
                <c:pt idx="49">
                  <c:v>39539452000</c:v>
                </c:pt>
                <c:pt idx="50">
                  <c:v>39592552000</c:v>
                </c:pt>
                <c:pt idx="51">
                  <c:v>38440892000</c:v>
                </c:pt>
                <c:pt idx="52">
                  <c:v>37289232000</c:v>
                </c:pt>
                <c:pt idx="53">
                  <c:v>37289232000</c:v>
                </c:pt>
                <c:pt idx="54">
                  <c:v>36905452000</c:v>
                </c:pt>
                <c:pt idx="55">
                  <c:v>36905452000</c:v>
                </c:pt>
                <c:pt idx="56">
                  <c:v>30510882000</c:v>
                </c:pt>
                <c:pt idx="57">
                  <c:v>29309692000</c:v>
                </c:pt>
                <c:pt idx="58">
                  <c:v>29276225000</c:v>
                </c:pt>
                <c:pt idx="59">
                  <c:v>29395445000</c:v>
                </c:pt>
                <c:pt idx="60">
                  <c:v>28997115000</c:v>
                </c:pt>
                <c:pt idx="61">
                  <c:v>29075195000</c:v>
                </c:pt>
                <c:pt idx="62">
                  <c:v>29181815000</c:v>
                </c:pt>
                <c:pt idx="63">
                  <c:v>29288435000</c:v>
                </c:pt>
                <c:pt idx="64">
                  <c:v>29432475000</c:v>
                </c:pt>
                <c:pt idx="65">
                  <c:v>31735255000</c:v>
                </c:pt>
                <c:pt idx="66">
                  <c:v>31779535000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4-7B4F-A0F4-2D6BFAB6B21E}"/>
            </c:ext>
          </c:extLst>
        </c:ser>
        <c:ser>
          <c:idx val="4"/>
          <c:order val="4"/>
          <c:tx>
            <c:strRef>
              <c:f>GDTD!$BO$14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GDTD!$BI$15:$BJ$81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GDTD!$BO$15:$BO$81</c:f>
              <c:numCache>
                <c:formatCode>#,##0</c:formatCode>
                <c:ptCount val="67"/>
                <c:pt idx="0">
                  <c:v>41878554000</c:v>
                </c:pt>
                <c:pt idx="1">
                  <c:v>38848404000</c:v>
                </c:pt>
                <c:pt idx="2">
                  <c:v>35818254000</c:v>
                </c:pt>
                <c:pt idx="3">
                  <c:v>38796104000</c:v>
                </c:pt>
                <c:pt idx="4">
                  <c:v>38971344000</c:v>
                </c:pt>
                <c:pt idx="5">
                  <c:v>38618554000</c:v>
                </c:pt>
                <c:pt idx="6">
                  <c:v>38120454000</c:v>
                </c:pt>
                <c:pt idx="7">
                  <c:v>36663584000</c:v>
                </c:pt>
                <c:pt idx="8">
                  <c:v>34131334000</c:v>
                </c:pt>
                <c:pt idx="9">
                  <c:v>31599084000</c:v>
                </c:pt>
                <c:pt idx="10">
                  <c:v>26720474000</c:v>
                </c:pt>
                <c:pt idx="11">
                  <c:v>26842494000</c:v>
                </c:pt>
                <c:pt idx="12">
                  <c:v>27228504000</c:v>
                </c:pt>
                <c:pt idx="13">
                  <c:v>23598754000</c:v>
                </c:pt>
                <c:pt idx="14">
                  <c:v>19969004000</c:v>
                </c:pt>
                <c:pt idx="15">
                  <c:v>18807894000</c:v>
                </c:pt>
                <c:pt idx="16">
                  <c:v>18384895000</c:v>
                </c:pt>
                <c:pt idx="17">
                  <c:v>18836035000</c:v>
                </c:pt>
                <c:pt idx="18">
                  <c:v>18847605000</c:v>
                </c:pt>
                <c:pt idx="19">
                  <c:v>18673655000</c:v>
                </c:pt>
                <c:pt idx="20">
                  <c:v>18782285000</c:v>
                </c:pt>
                <c:pt idx="21">
                  <c:v>18759415000</c:v>
                </c:pt>
                <c:pt idx="22">
                  <c:v>19250305000</c:v>
                </c:pt>
                <c:pt idx="23">
                  <c:v>18689335000</c:v>
                </c:pt>
                <c:pt idx="24">
                  <c:v>18128365000</c:v>
                </c:pt>
                <c:pt idx="25">
                  <c:v>17477905000</c:v>
                </c:pt>
                <c:pt idx="26">
                  <c:v>17981545000</c:v>
                </c:pt>
                <c:pt idx="27">
                  <c:v>16633545000</c:v>
                </c:pt>
                <c:pt idx="28">
                  <c:v>15285545000</c:v>
                </c:pt>
                <c:pt idx="29">
                  <c:v>15164995000</c:v>
                </c:pt>
                <c:pt idx="30">
                  <c:v>15437525000</c:v>
                </c:pt>
                <c:pt idx="31">
                  <c:v>15534095000</c:v>
                </c:pt>
                <c:pt idx="32">
                  <c:v>15486465000</c:v>
                </c:pt>
                <c:pt idx="33">
                  <c:v>15438835000</c:v>
                </c:pt>
                <c:pt idx="34">
                  <c:v>14290175000</c:v>
                </c:pt>
                <c:pt idx="35">
                  <c:v>14176345000</c:v>
                </c:pt>
                <c:pt idx="36">
                  <c:v>14062515000</c:v>
                </c:pt>
                <c:pt idx="37">
                  <c:v>14382025000</c:v>
                </c:pt>
                <c:pt idx="38">
                  <c:v>14458425000</c:v>
                </c:pt>
                <c:pt idx="39">
                  <c:v>14508925000</c:v>
                </c:pt>
                <c:pt idx="40">
                  <c:v>14278485000</c:v>
                </c:pt>
                <c:pt idx="41">
                  <c:v>14048045000</c:v>
                </c:pt>
                <c:pt idx="42">
                  <c:v>12410465000</c:v>
                </c:pt>
                <c:pt idx="43">
                  <c:v>12359445000</c:v>
                </c:pt>
                <c:pt idx="44">
                  <c:v>12252335000</c:v>
                </c:pt>
                <c:pt idx="45">
                  <c:v>12145225000</c:v>
                </c:pt>
                <c:pt idx="46">
                  <c:v>11999325000</c:v>
                </c:pt>
                <c:pt idx="47">
                  <c:v>11727405000</c:v>
                </c:pt>
                <c:pt idx="48">
                  <c:v>11695415000</c:v>
                </c:pt>
                <c:pt idx="49">
                  <c:v>20165295000</c:v>
                </c:pt>
                <c:pt idx="50">
                  <c:v>20218775000</c:v>
                </c:pt>
                <c:pt idx="51">
                  <c:v>11974085000</c:v>
                </c:pt>
                <c:pt idx="52">
                  <c:v>15863835000</c:v>
                </c:pt>
                <c:pt idx="53">
                  <c:v>15863835000</c:v>
                </c:pt>
                <c:pt idx="54">
                  <c:v>22311475000</c:v>
                </c:pt>
                <c:pt idx="55">
                  <c:v>22311475000</c:v>
                </c:pt>
                <c:pt idx="56">
                  <c:v>26831765000</c:v>
                </c:pt>
                <c:pt idx="57">
                  <c:v>22815815000</c:v>
                </c:pt>
                <c:pt idx="58">
                  <c:v>20515105000</c:v>
                </c:pt>
                <c:pt idx="59">
                  <c:v>19731895000</c:v>
                </c:pt>
                <c:pt idx="60">
                  <c:v>20300655000</c:v>
                </c:pt>
                <c:pt idx="61">
                  <c:v>18700405000</c:v>
                </c:pt>
                <c:pt idx="62">
                  <c:v>18906215000</c:v>
                </c:pt>
                <c:pt idx="63">
                  <c:v>19112025000</c:v>
                </c:pt>
                <c:pt idx="64">
                  <c:v>16592375000</c:v>
                </c:pt>
                <c:pt idx="65">
                  <c:v>13744665000</c:v>
                </c:pt>
                <c:pt idx="66">
                  <c:v>9773815000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4-7B4F-A0F4-2D6BFAB6B21E}"/>
            </c:ext>
          </c:extLst>
        </c:ser>
        <c:ser>
          <c:idx val="5"/>
          <c:order val="5"/>
          <c:tx>
            <c:strRef>
              <c:f>GDTD!$BP$14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GDTD!$BI$15:$BJ$81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GDTD!$BP$15:$BP$81</c:f>
              <c:numCache>
                <c:formatCode>#,##0</c:formatCode>
                <c:ptCount val="67"/>
                <c:pt idx="0">
                  <c:v>3589800000</c:v>
                </c:pt>
                <c:pt idx="1">
                  <c:v>3589800000</c:v>
                </c:pt>
                <c:pt idx="2">
                  <c:v>3589800000</c:v>
                </c:pt>
                <c:pt idx="3">
                  <c:v>3589800000</c:v>
                </c:pt>
                <c:pt idx="4">
                  <c:v>3589800000</c:v>
                </c:pt>
                <c:pt idx="5">
                  <c:v>3589800000</c:v>
                </c:pt>
                <c:pt idx="6">
                  <c:v>3589800000</c:v>
                </c:pt>
                <c:pt idx="7">
                  <c:v>3589800000</c:v>
                </c:pt>
                <c:pt idx="8">
                  <c:v>3589800000</c:v>
                </c:pt>
                <c:pt idx="9">
                  <c:v>3589800000</c:v>
                </c:pt>
                <c:pt idx="10">
                  <c:v>3589800000</c:v>
                </c:pt>
                <c:pt idx="11">
                  <c:v>3589800000</c:v>
                </c:pt>
                <c:pt idx="12">
                  <c:v>3589800000</c:v>
                </c:pt>
                <c:pt idx="13">
                  <c:v>3589800000</c:v>
                </c:pt>
                <c:pt idx="14">
                  <c:v>3589800000</c:v>
                </c:pt>
                <c:pt idx="15">
                  <c:v>3589800000</c:v>
                </c:pt>
                <c:pt idx="16">
                  <c:v>3589800000</c:v>
                </c:pt>
                <c:pt idx="17">
                  <c:v>3589800000</c:v>
                </c:pt>
                <c:pt idx="18">
                  <c:v>3589800000</c:v>
                </c:pt>
                <c:pt idx="19">
                  <c:v>3589800000</c:v>
                </c:pt>
                <c:pt idx="20">
                  <c:v>3589800000</c:v>
                </c:pt>
                <c:pt idx="21">
                  <c:v>3589800000</c:v>
                </c:pt>
                <c:pt idx="22">
                  <c:v>3589800000</c:v>
                </c:pt>
                <c:pt idx="23">
                  <c:v>3589800000</c:v>
                </c:pt>
                <c:pt idx="24">
                  <c:v>3589800000</c:v>
                </c:pt>
                <c:pt idx="25">
                  <c:v>3589800000</c:v>
                </c:pt>
                <c:pt idx="26">
                  <c:v>3589800000</c:v>
                </c:pt>
                <c:pt idx="27">
                  <c:v>3589800000</c:v>
                </c:pt>
                <c:pt idx="28">
                  <c:v>3589800000</c:v>
                </c:pt>
                <c:pt idx="29">
                  <c:v>3589800000</c:v>
                </c:pt>
                <c:pt idx="30">
                  <c:v>3237640000</c:v>
                </c:pt>
                <c:pt idx="31">
                  <c:v>3237640000</c:v>
                </c:pt>
                <c:pt idx="32">
                  <c:v>3711040000</c:v>
                </c:pt>
                <c:pt idx="33">
                  <c:v>4184440000</c:v>
                </c:pt>
                <c:pt idx="34">
                  <c:v>2580190000</c:v>
                </c:pt>
                <c:pt idx="35">
                  <c:v>2580190000</c:v>
                </c:pt>
                <c:pt idx="36">
                  <c:v>2580190000</c:v>
                </c:pt>
                <c:pt idx="37">
                  <c:v>2580190000</c:v>
                </c:pt>
                <c:pt idx="38">
                  <c:v>2580190000</c:v>
                </c:pt>
                <c:pt idx="39">
                  <c:v>2580190000</c:v>
                </c:pt>
                <c:pt idx="40">
                  <c:v>2471540000</c:v>
                </c:pt>
                <c:pt idx="41">
                  <c:v>2362890000</c:v>
                </c:pt>
                <c:pt idx="42">
                  <c:v>2362890000</c:v>
                </c:pt>
                <c:pt idx="43">
                  <c:v>2291390000</c:v>
                </c:pt>
                <c:pt idx="44">
                  <c:v>2291390000</c:v>
                </c:pt>
                <c:pt idx="45">
                  <c:v>2291390000</c:v>
                </c:pt>
                <c:pt idx="46">
                  <c:v>2182490000</c:v>
                </c:pt>
                <c:pt idx="47">
                  <c:v>2038245000</c:v>
                </c:pt>
                <c:pt idx="48">
                  <c:v>2038245000</c:v>
                </c:pt>
                <c:pt idx="49">
                  <c:v>3870200000</c:v>
                </c:pt>
                <c:pt idx="50">
                  <c:v>3870200000</c:v>
                </c:pt>
                <c:pt idx="51">
                  <c:v>2439775000</c:v>
                </c:pt>
                <c:pt idx="52">
                  <c:v>1009350000</c:v>
                </c:pt>
                <c:pt idx="53">
                  <c:v>1009350000</c:v>
                </c:pt>
                <c:pt idx="54">
                  <c:v>1009350000</c:v>
                </c:pt>
                <c:pt idx="55">
                  <c:v>1009350000</c:v>
                </c:pt>
                <c:pt idx="56">
                  <c:v>1009350000</c:v>
                </c:pt>
                <c:pt idx="57">
                  <c:v>1009350000</c:v>
                </c:pt>
                <c:pt idx="58">
                  <c:v>1009350000</c:v>
                </c:pt>
                <c:pt idx="59">
                  <c:v>1009350000</c:v>
                </c:pt>
                <c:pt idx="60">
                  <c:v>1009350000</c:v>
                </c:pt>
                <c:pt idx="61">
                  <c:v>613095000</c:v>
                </c:pt>
                <c:pt idx="62">
                  <c:v>613095000</c:v>
                </c:pt>
                <c:pt idx="63">
                  <c:v>613095000</c:v>
                </c:pt>
                <c:pt idx="64">
                  <c:v>613095000</c:v>
                </c:pt>
                <c:pt idx="65">
                  <c:v>613095000</c:v>
                </c:pt>
                <c:pt idx="66">
                  <c:v>613095000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4-7B4F-A0F4-2D6BFAB6B21E}"/>
            </c:ext>
          </c:extLst>
        </c:ser>
        <c:ser>
          <c:idx val="6"/>
          <c:order val="6"/>
          <c:tx>
            <c:strRef>
              <c:f>GDTD!$BQ$14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GDTD!$BI$15:$BJ$81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GDTD!$BQ$15:$BQ$81</c:f>
              <c:numCache>
                <c:formatCode>#,##0</c:formatCode>
                <c:ptCount val="67"/>
                <c:pt idx="0">
                  <c:v>-1088900000</c:v>
                </c:pt>
                <c:pt idx="1">
                  <c:v>-1088900000</c:v>
                </c:pt>
                <c:pt idx="2">
                  <c:v>-1088900000</c:v>
                </c:pt>
                <c:pt idx="3">
                  <c:v>-1088900000</c:v>
                </c:pt>
                <c:pt idx="4">
                  <c:v>-1088900000</c:v>
                </c:pt>
                <c:pt idx="5">
                  <c:v>-1088900000</c:v>
                </c:pt>
                <c:pt idx="6">
                  <c:v>-1088900000</c:v>
                </c:pt>
                <c:pt idx="7">
                  <c:v>-1088900000</c:v>
                </c:pt>
                <c:pt idx="8">
                  <c:v>-1088900000</c:v>
                </c:pt>
                <c:pt idx="9">
                  <c:v>-1088900000</c:v>
                </c:pt>
                <c:pt idx="10">
                  <c:v>-1088900000</c:v>
                </c:pt>
                <c:pt idx="11">
                  <c:v>-1088900000</c:v>
                </c:pt>
                <c:pt idx="12">
                  <c:v>-1088900000</c:v>
                </c:pt>
                <c:pt idx="13">
                  <c:v>-1088900000</c:v>
                </c:pt>
                <c:pt idx="14">
                  <c:v>-1088900000</c:v>
                </c:pt>
                <c:pt idx="15">
                  <c:v>-1088900000</c:v>
                </c:pt>
                <c:pt idx="16">
                  <c:v>-1088900000</c:v>
                </c:pt>
                <c:pt idx="17">
                  <c:v>-1088900000</c:v>
                </c:pt>
                <c:pt idx="18">
                  <c:v>-1088900000</c:v>
                </c:pt>
                <c:pt idx="19">
                  <c:v>-1088900000</c:v>
                </c:pt>
                <c:pt idx="20">
                  <c:v>-1088900000</c:v>
                </c:pt>
                <c:pt idx="21">
                  <c:v>-1088900000</c:v>
                </c:pt>
                <c:pt idx="22">
                  <c:v>-1088900000</c:v>
                </c:pt>
                <c:pt idx="23">
                  <c:v>-1088900000</c:v>
                </c:pt>
                <c:pt idx="24">
                  <c:v>-1088900000</c:v>
                </c:pt>
                <c:pt idx="25">
                  <c:v>-1088900000</c:v>
                </c:pt>
                <c:pt idx="26">
                  <c:v>-1088900000</c:v>
                </c:pt>
                <c:pt idx="27">
                  <c:v>-1088900000</c:v>
                </c:pt>
                <c:pt idx="28">
                  <c:v>-1088900000</c:v>
                </c:pt>
                <c:pt idx="29">
                  <c:v>-1088900000</c:v>
                </c:pt>
                <c:pt idx="30">
                  <c:v>-1088900000</c:v>
                </c:pt>
                <c:pt idx="31">
                  <c:v>-1088900000</c:v>
                </c:pt>
                <c:pt idx="32">
                  <c:v>-489800000</c:v>
                </c:pt>
                <c:pt idx="33">
                  <c:v>109300000</c:v>
                </c:pt>
                <c:pt idx="34">
                  <c:v>-689700000</c:v>
                </c:pt>
                <c:pt idx="35">
                  <c:v>-560650000</c:v>
                </c:pt>
                <c:pt idx="36">
                  <c:v>-431600000</c:v>
                </c:pt>
                <c:pt idx="37">
                  <c:v>-431600000</c:v>
                </c:pt>
                <c:pt idx="38">
                  <c:v>-431600000</c:v>
                </c:pt>
                <c:pt idx="39">
                  <c:v>-431600000</c:v>
                </c:pt>
                <c:pt idx="40">
                  <c:v>-431600000</c:v>
                </c:pt>
                <c:pt idx="41">
                  <c:v>-431600000</c:v>
                </c:pt>
                <c:pt idx="42">
                  <c:v>-431600000</c:v>
                </c:pt>
                <c:pt idx="43">
                  <c:v>-348700000</c:v>
                </c:pt>
                <c:pt idx="44">
                  <c:v>-348700000</c:v>
                </c:pt>
                <c:pt idx="45">
                  <c:v>-348700000</c:v>
                </c:pt>
                <c:pt idx="46">
                  <c:v>-348700000</c:v>
                </c:pt>
                <c:pt idx="47">
                  <c:v>-348700000</c:v>
                </c:pt>
                <c:pt idx="48">
                  <c:v>-348700000</c:v>
                </c:pt>
                <c:pt idx="49">
                  <c:v>-348700000</c:v>
                </c:pt>
                <c:pt idx="50">
                  <c:v>-348700000</c:v>
                </c:pt>
                <c:pt idx="51">
                  <c:v>-348700000</c:v>
                </c:pt>
                <c:pt idx="52">
                  <c:v>-348700000</c:v>
                </c:pt>
                <c:pt idx="53">
                  <c:v>-348700000</c:v>
                </c:pt>
                <c:pt idx="54">
                  <c:v>-278300000</c:v>
                </c:pt>
                <c:pt idx="55">
                  <c:v>-278300000</c:v>
                </c:pt>
                <c:pt idx="56">
                  <c:v>-278300000</c:v>
                </c:pt>
                <c:pt idx="57">
                  <c:v>-278300000</c:v>
                </c:pt>
                <c:pt idx="58">
                  <c:v>-278300000</c:v>
                </c:pt>
                <c:pt idx="59">
                  <c:v>-278300000</c:v>
                </c:pt>
                <c:pt idx="60">
                  <c:v>-278300000</c:v>
                </c:pt>
                <c:pt idx="61">
                  <c:v>-278300000</c:v>
                </c:pt>
                <c:pt idx="62">
                  <c:v>-278300000</c:v>
                </c:pt>
                <c:pt idx="63">
                  <c:v>-278300000</c:v>
                </c:pt>
                <c:pt idx="64">
                  <c:v>-278300000</c:v>
                </c:pt>
                <c:pt idx="65">
                  <c:v>-278300000</c:v>
                </c:pt>
                <c:pt idx="66">
                  <c:v>-278300000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4-7B4F-A0F4-2D6BFAB6B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GDTD!$AZ$87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GDTD!$AX$88:$AY$154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GDTD!$AZ$88:$AZ$154</c:f>
              <c:numCache>
                <c:formatCode>#,##0</c:formatCode>
                <c:ptCount val="67"/>
                <c:pt idx="0">
                  <c:v>351359301000</c:v>
                </c:pt>
                <c:pt idx="1">
                  <c:v>314058342000</c:v>
                </c:pt>
                <c:pt idx="2">
                  <c:v>306777868000</c:v>
                </c:pt>
                <c:pt idx="3">
                  <c:v>262200658000</c:v>
                </c:pt>
                <c:pt idx="4">
                  <c:v>292210992000</c:v>
                </c:pt>
                <c:pt idx="5">
                  <c:v>299966375000</c:v>
                </c:pt>
                <c:pt idx="6">
                  <c:v>280717158000</c:v>
                </c:pt>
                <c:pt idx="7">
                  <c:v>326783024000</c:v>
                </c:pt>
                <c:pt idx="8">
                  <c:v>332932610000</c:v>
                </c:pt>
                <c:pt idx="9">
                  <c:v>339082196000</c:v>
                </c:pt>
                <c:pt idx="10">
                  <c:v>298282848000</c:v>
                </c:pt>
                <c:pt idx="11">
                  <c:v>297934715000</c:v>
                </c:pt>
                <c:pt idx="12">
                  <c:v>284452308000</c:v>
                </c:pt>
                <c:pt idx="13">
                  <c:v>278725551000</c:v>
                </c:pt>
                <c:pt idx="14">
                  <c:v>291417317000</c:v>
                </c:pt>
                <c:pt idx="15">
                  <c:v>272100023000</c:v>
                </c:pt>
                <c:pt idx="16">
                  <c:v>276217078000</c:v>
                </c:pt>
                <c:pt idx="17">
                  <c:v>274437903000</c:v>
                </c:pt>
                <c:pt idx="18">
                  <c:v>237585853000</c:v>
                </c:pt>
                <c:pt idx="19">
                  <c:v>256289198000</c:v>
                </c:pt>
                <c:pt idx="20">
                  <c:v>264199953000</c:v>
                </c:pt>
                <c:pt idx="21">
                  <c:v>270407568000</c:v>
                </c:pt>
                <c:pt idx="22">
                  <c:v>286348523000</c:v>
                </c:pt>
                <c:pt idx="23">
                  <c:v>301892154000</c:v>
                </c:pt>
                <c:pt idx="24">
                  <c:v>369742124000</c:v>
                </c:pt>
                <c:pt idx="25">
                  <c:v>366904654000</c:v>
                </c:pt>
                <c:pt idx="26">
                  <c:v>330592809000</c:v>
                </c:pt>
                <c:pt idx="27">
                  <c:v>352256344000</c:v>
                </c:pt>
                <c:pt idx="28">
                  <c:v>257586368000</c:v>
                </c:pt>
                <c:pt idx="29">
                  <c:v>220279313000</c:v>
                </c:pt>
                <c:pt idx="30">
                  <c:v>204462833000</c:v>
                </c:pt>
                <c:pt idx="31">
                  <c:v>215098918000</c:v>
                </c:pt>
                <c:pt idx="32">
                  <c:v>244464438000</c:v>
                </c:pt>
                <c:pt idx="33">
                  <c:v>269763158000</c:v>
                </c:pt>
                <c:pt idx="34">
                  <c:v>296125518000</c:v>
                </c:pt>
                <c:pt idx="35">
                  <c:v>244429278000</c:v>
                </c:pt>
                <c:pt idx="36">
                  <c:v>149831878000</c:v>
                </c:pt>
                <c:pt idx="37">
                  <c:v>202912968000</c:v>
                </c:pt>
                <c:pt idx="38">
                  <c:v>185330868000</c:v>
                </c:pt>
                <c:pt idx="39">
                  <c:v>143073233000</c:v>
                </c:pt>
                <c:pt idx="40">
                  <c:v>149787738000</c:v>
                </c:pt>
                <c:pt idx="41">
                  <c:v>152762663000</c:v>
                </c:pt>
                <c:pt idx="42">
                  <c:v>183796538000</c:v>
                </c:pt>
                <c:pt idx="43">
                  <c:v>173410543000</c:v>
                </c:pt>
                <c:pt idx="44">
                  <c:v>180235698000</c:v>
                </c:pt>
                <c:pt idx="45">
                  <c:v>195263478000</c:v>
                </c:pt>
                <c:pt idx="46">
                  <c:v>160575948000</c:v>
                </c:pt>
                <c:pt idx="47">
                  <c:v>154440873000</c:v>
                </c:pt>
                <c:pt idx="48">
                  <c:v>176372273000</c:v>
                </c:pt>
                <c:pt idx="49">
                  <c:v>60420948000</c:v>
                </c:pt>
                <c:pt idx="50">
                  <c:v>50529128000</c:v>
                </c:pt>
                <c:pt idx="51">
                  <c:v>41564528000</c:v>
                </c:pt>
                <c:pt idx="52">
                  <c:v>33675378000</c:v>
                </c:pt>
                <c:pt idx="53">
                  <c:v>22473068000</c:v>
                </c:pt>
                <c:pt idx="54">
                  <c:v>-4436812000</c:v>
                </c:pt>
                <c:pt idx="55">
                  <c:v>-43642222000</c:v>
                </c:pt>
                <c:pt idx="56">
                  <c:v>-57934907000</c:v>
                </c:pt>
                <c:pt idx="57">
                  <c:v>-66226192000</c:v>
                </c:pt>
                <c:pt idx="58">
                  <c:v>-31176618000</c:v>
                </c:pt>
                <c:pt idx="59">
                  <c:v>-60918838000</c:v>
                </c:pt>
                <c:pt idx="60">
                  <c:v>-90984468000</c:v>
                </c:pt>
                <c:pt idx="61">
                  <c:v>-89877303000</c:v>
                </c:pt>
                <c:pt idx="62">
                  <c:v>-45218516000</c:v>
                </c:pt>
                <c:pt idx="63">
                  <c:v>53076029000</c:v>
                </c:pt>
                <c:pt idx="64">
                  <c:v>29193954000</c:v>
                </c:pt>
                <c:pt idx="65">
                  <c:v>-2100551000</c:v>
                </c:pt>
                <c:pt idx="66">
                  <c:v>-18049894000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2A-0D4B-940D-13AC19650214}"/>
            </c:ext>
          </c:extLst>
        </c:ser>
        <c:ser>
          <c:idx val="1"/>
          <c:order val="1"/>
          <c:tx>
            <c:strRef>
              <c:f>GDTD!$BA$87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GDTD!$AX$88:$AY$154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GDTD!$BA$88:$BA$154</c:f>
              <c:numCache>
                <c:formatCode>#,##0</c:formatCode>
                <c:ptCount val="67"/>
                <c:pt idx="0">
                  <c:v>-25179316000</c:v>
                </c:pt>
                <c:pt idx="1">
                  <c:v>-25119356000</c:v>
                </c:pt>
                <c:pt idx="2">
                  <c:v>-25059396000</c:v>
                </c:pt>
                <c:pt idx="3">
                  <c:v>-25059396000</c:v>
                </c:pt>
                <c:pt idx="4">
                  <c:v>-24864806000</c:v>
                </c:pt>
                <c:pt idx="5">
                  <c:v>-24794046000</c:v>
                </c:pt>
                <c:pt idx="6">
                  <c:v>-24634346000</c:v>
                </c:pt>
                <c:pt idx="7">
                  <c:v>-24564786000</c:v>
                </c:pt>
                <c:pt idx="8">
                  <c:v>-24216396000</c:v>
                </c:pt>
                <c:pt idx="9">
                  <c:v>-24527316000</c:v>
                </c:pt>
                <c:pt idx="10">
                  <c:v>-24838236000</c:v>
                </c:pt>
                <c:pt idx="11">
                  <c:v>-24826271000</c:v>
                </c:pt>
                <c:pt idx="12">
                  <c:v>-25080951000</c:v>
                </c:pt>
                <c:pt idx="13">
                  <c:v>-25321661000</c:v>
                </c:pt>
                <c:pt idx="14">
                  <c:v>-25206971000</c:v>
                </c:pt>
                <c:pt idx="15">
                  <c:v>-24936971000</c:v>
                </c:pt>
                <c:pt idx="16">
                  <c:v>-24666971000</c:v>
                </c:pt>
                <c:pt idx="17">
                  <c:v>-23952071000</c:v>
                </c:pt>
                <c:pt idx="18">
                  <c:v>-22909531000</c:v>
                </c:pt>
                <c:pt idx="19">
                  <c:v>-22033891000</c:v>
                </c:pt>
                <c:pt idx="20">
                  <c:v>-21865211000</c:v>
                </c:pt>
                <c:pt idx="21">
                  <c:v>-21900151000</c:v>
                </c:pt>
                <c:pt idx="22">
                  <c:v>-21845631000</c:v>
                </c:pt>
                <c:pt idx="23">
                  <c:v>-24020671000</c:v>
                </c:pt>
                <c:pt idx="24">
                  <c:v>-26195711000</c:v>
                </c:pt>
                <c:pt idx="25">
                  <c:v>-26366791000</c:v>
                </c:pt>
                <c:pt idx="26">
                  <c:v>-26551601000</c:v>
                </c:pt>
                <c:pt idx="27">
                  <c:v>-27088131000</c:v>
                </c:pt>
                <c:pt idx="28">
                  <c:v>-27624661000</c:v>
                </c:pt>
                <c:pt idx="29">
                  <c:v>-27832561000</c:v>
                </c:pt>
                <c:pt idx="30">
                  <c:v>-27250771000</c:v>
                </c:pt>
                <c:pt idx="31">
                  <c:v>-27099501000</c:v>
                </c:pt>
                <c:pt idx="32">
                  <c:v>-27208781000</c:v>
                </c:pt>
                <c:pt idx="33">
                  <c:v>-27318061000</c:v>
                </c:pt>
                <c:pt idx="34">
                  <c:v>-27858421000</c:v>
                </c:pt>
                <c:pt idx="35">
                  <c:v>-25520741000</c:v>
                </c:pt>
                <c:pt idx="36">
                  <c:v>-23183061000</c:v>
                </c:pt>
                <c:pt idx="37">
                  <c:v>-22454831000</c:v>
                </c:pt>
                <c:pt idx="38">
                  <c:v>-17096111000</c:v>
                </c:pt>
                <c:pt idx="39">
                  <c:v>-18384341000</c:v>
                </c:pt>
                <c:pt idx="40">
                  <c:v>-18804091000</c:v>
                </c:pt>
                <c:pt idx="41">
                  <c:v>-19223841000</c:v>
                </c:pt>
                <c:pt idx="42">
                  <c:v>-18755771000</c:v>
                </c:pt>
                <c:pt idx="43">
                  <c:v>-18776136000</c:v>
                </c:pt>
                <c:pt idx="44">
                  <c:v>-21395511000</c:v>
                </c:pt>
                <c:pt idx="45">
                  <c:v>-27935451000</c:v>
                </c:pt>
                <c:pt idx="46">
                  <c:v>-28181751000</c:v>
                </c:pt>
                <c:pt idx="47">
                  <c:v>-28691371000</c:v>
                </c:pt>
                <c:pt idx="48">
                  <c:v>-28741891000</c:v>
                </c:pt>
                <c:pt idx="49">
                  <c:v>-28495451000</c:v>
                </c:pt>
                <c:pt idx="50">
                  <c:v>-28451011000</c:v>
                </c:pt>
                <c:pt idx="51">
                  <c:v>-28460801000</c:v>
                </c:pt>
                <c:pt idx="52">
                  <c:v>-28470591000</c:v>
                </c:pt>
                <c:pt idx="53">
                  <c:v>-28470591000</c:v>
                </c:pt>
                <c:pt idx="54">
                  <c:v>-28676191000</c:v>
                </c:pt>
                <c:pt idx="55">
                  <c:v>-28676191000</c:v>
                </c:pt>
                <c:pt idx="56">
                  <c:v>-28490111000</c:v>
                </c:pt>
                <c:pt idx="57">
                  <c:v>-28712626000</c:v>
                </c:pt>
                <c:pt idx="58">
                  <c:v>-28771806000</c:v>
                </c:pt>
                <c:pt idx="59">
                  <c:v>-28566146000</c:v>
                </c:pt>
                <c:pt idx="60">
                  <c:v>-28306886000</c:v>
                </c:pt>
                <c:pt idx="61">
                  <c:v>-28170571000</c:v>
                </c:pt>
                <c:pt idx="62">
                  <c:v>-26785893000</c:v>
                </c:pt>
                <c:pt idx="63">
                  <c:v>-25401215000</c:v>
                </c:pt>
                <c:pt idx="64">
                  <c:v>-1265385000</c:v>
                </c:pt>
                <c:pt idx="65">
                  <c:v>-1560145000</c:v>
                </c:pt>
                <c:pt idx="66">
                  <c:v>-1483405000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2A-0D4B-940D-13AC19650214}"/>
            </c:ext>
          </c:extLst>
        </c:ser>
        <c:ser>
          <c:idx val="2"/>
          <c:order val="2"/>
          <c:tx>
            <c:strRef>
              <c:f>GDTD!$BB$87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GDTD!$AX$88:$AY$154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GDTD!$BB$88:$BB$154</c:f>
              <c:numCache>
                <c:formatCode>#,##0</c:formatCode>
                <c:ptCount val="67"/>
                <c:pt idx="0">
                  <c:v>188000745000</c:v>
                </c:pt>
                <c:pt idx="1">
                  <c:v>188049310000</c:v>
                </c:pt>
                <c:pt idx="2">
                  <c:v>188097875000</c:v>
                </c:pt>
                <c:pt idx="3">
                  <c:v>188097875000</c:v>
                </c:pt>
                <c:pt idx="4">
                  <c:v>187362010000</c:v>
                </c:pt>
                <c:pt idx="5">
                  <c:v>183597295000</c:v>
                </c:pt>
                <c:pt idx="6">
                  <c:v>182873325000</c:v>
                </c:pt>
                <c:pt idx="7">
                  <c:v>184941035000</c:v>
                </c:pt>
                <c:pt idx="8">
                  <c:v>185757460000</c:v>
                </c:pt>
                <c:pt idx="9">
                  <c:v>185058325000</c:v>
                </c:pt>
                <c:pt idx="10">
                  <c:v>184359190000</c:v>
                </c:pt>
                <c:pt idx="11">
                  <c:v>183243270000</c:v>
                </c:pt>
                <c:pt idx="12">
                  <c:v>180363750000</c:v>
                </c:pt>
                <c:pt idx="13">
                  <c:v>170318115000</c:v>
                </c:pt>
                <c:pt idx="14">
                  <c:v>168857880000</c:v>
                </c:pt>
                <c:pt idx="15">
                  <c:v>167397645000</c:v>
                </c:pt>
                <c:pt idx="16">
                  <c:v>170289290000</c:v>
                </c:pt>
                <c:pt idx="17">
                  <c:v>172002980000</c:v>
                </c:pt>
                <c:pt idx="18">
                  <c:v>169723235000</c:v>
                </c:pt>
                <c:pt idx="19">
                  <c:v>170056145000</c:v>
                </c:pt>
                <c:pt idx="20">
                  <c:v>170465070000</c:v>
                </c:pt>
                <c:pt idx="21">
                  <c:v>170379875000</c:v>
                </c:pt>
                <c:pt idx="22">
                  <c:v>170083280000</c:v>
                </c:pt>
                <c:pt idx="23">
                  <c:v>169973280000</c:v>
                </c:pt>
                <c:pt idx="24">
                  <c:v>169863280000</c:v>
                </c:pt>
                <c:pt idx="25">
                  <c:v>169446270000</c:v>
                </c:pt>
                <c:pt idx="26">
                  <c:v>168080575000</c:v>
                </c:pt>
                <c:pt idx="27">
                  <c:v>166329635000</c:v>
                </c:pt>
                <c:pt idx="28">
                  <c:v>157830260000</c:v>
                </c:pt>
                <c:pt idx="29">
                  <c:v>150387830000</c:v>
                </c:pt>
                <c:pt idx="30">
                  <c:v>153713265000</c:v>
                </c:pt>
                <c:pt idx="31">
                  <c:v>155230585000</c:v>
                </c:pt>
                <c:pt idx="32">
                  <c:v>155301560000</c:v>
                </c:pt>
                <c:pt idx="33">
                  <c:v>155372535000</c:v>
                </c:pt>
                <c:pt idx="34">
                  <c:v>153249600000</c:v>
                </c:pt>
                <c:pt idx="35">
                  <c:v>112744225000</c:v>
                </c:pt>
                <c:pt idx="36">
                  <c:v>112715615000</c:v>
                </c:pt>
                <c:pt idx="37">
                  <c:v>112121270000</c:v>
                </c:pt>
                <c:pt idx="38">
                  <c:v>114904005000</c:v>
                </c:pt>
                <c:pt idx="39">
                  <c:v>111402275000</c:v>
                </c:pt>
                <c:pt idx="40">
                  <c:v>106772900000</c:v>
                </c:pt>
                <c:pt idx="41">
                  <c:v>99053645000</c:v>
                </c:pt>
                <c:pt idx="42">
                  <c:v>103394310000</c:v>
                </c:pt>
                <c:pt idx="43">
                  <c:v>102153570000</c:v>
                </c:pt>
                <c:pt idx="44">
                  <c:v>107987975000</c:v>
                </c:pt>
                <c:pt idx="45">
                  <c:v>116776630000</c:v>
                </c:pt>
                <c:pt idx="46">
                  <c:v>117310865000</c:v>
                </c:pt>
                <c:pt idx="47">
                  <c:v>114974535000</c:v>
                </c:pt>
                <c:pt idx="48">
                  <c:v>114431605000</c:v>
                </c:pt>
                <c:pt idx="49">
                  <c:v>110644705000</c:v>
                </c:pt>
                <c:pt idx="50">
                  <c:v>110319305000</c:v>
                </c:pt>
                <c:pt idx="51">
                  <c:v>112076990000</c:v>
                </c:pt>
                <c:pt idx="52">
                  <c:v>113834675000</c:v>
                </c:pt>
                <c:pt idx="53">
                  <c:v>113834675000</c:v>
                </c:pt>
                <c:pt idx="54">
                  <c:v>111404095000</c:v>
                </c:pt>
                <c:pt idx="55">
                  <c:v>103880735000</c:v>
                </c:pt>
                <c:pt idx="56">
                  <c:v>106887750000</c:v>
                </c:pt>
                <c:pt idx="57">
                  <c:v>102456400000</c:v>
                </c:pt>
                <c:pt idx="58">
                  <c:v>97576850000</c:v>
                </c:pt>
                <c:pt idx="59">
                  <c:v>100574590000</c:v>
                </c:pt>
                <c:pt idx="60">
                  <c:v>105865810000</c:v>
                </c:pt>
                <c:pt idx="61">
                  <c:v>106217685000</c:v>
                </c:pt>
                <c:pt idx="62">
                  <c:v>104407205000</c:v>
                </c:pt>
                <c:pt idx="63">
                  <c:v>102272967000</c:v>
                </c:pt>
                <c:pt idx="64">
                  <c:v>101193477000</c:v>
                </c:pt>
                <c:pt idx="65">
                  <c:v>96113582000</c:v>
                </c:pt>
                <c:pt idx="66">
                  <c:v>96314387000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A-0D4B-940D-13AC19650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GDTD!$BF$87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GDTD!$BD$88:$BE$154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GDTD!$BF$88:$BF$154</c:f>
              <c:numCache>
                <c:formatCode>#,##0</c:formatCode>
                <c:ptCount val="67"/>
                <c:pt idx="0">
                  <c:v>-561612513000</c:v>
                </c:pt>
                <c:pt idx="1">
                  <c:v>-557438533000</c:v>
                </c:pt>
                <c:pt idx="2">
                  <c:v>-553264553000</c:v>
                </c:pt>
                <c:pt idx="3">
                  <c:v>-553678553000</c:v>
                </c:pt>
                <c:pt idx="4">
                  <c:v>-561144523000</c:v>
                </c:pt>
                <c:pt idx="5">
                  <c:v>-586336613000</c:v>
                </c:pt>
                <c:pt idx="6">
                  <c:v>-592197653000</c:v>
                </c:pt>
                <c:pt idx="7">
                  <c:v>-582106563000</c:v>
                </c:pt>
                <c:pt idx="8">
                  <c:v>-587337453000</c:v>
                </c:pt>
                <c:pt idx="9">
                  <c:v>-592568343000</c:v>
                </c:pt>
                <c:pt idx="10">
                  <c:v>-585828823000</c:v>
                </c:pt>
                <c:pt idx="11">
                  <c:v>-569042313000</c:v>
                </c:pt>
                <c:pt idx="12">
                  <c:v>-570346803000</c:v>
                </c:pt>
                <c:pt idx="13">
                  <c:v>-573888883000</c:v>
                </c:pt>
                <c:pt idx="14">
                  <c:v>-559513923000</c:v>
                </c:pt>
                <c:pt idx="15">
                  <c:v>-548839443000</c:v>
                </c:pt>
                <c:pt idx="16">
                  <c:v>-538164963000</c:v>
                </c:pt>
                <c:pt idx="17">
                  <c:v>-295801611000</c:v>
                </c:pt>
                <c:pt idx="18">
                  <c:v>-264350581000</c:v>
                </c:pt>
                <c:pt idx="19">
                  <c:v>-435028741000</c:v>
                </c:pt>
                <c:pt idx="20">
                  <c:v>-448000951000</c:v>
                </c:pt>
                <c:pt idx="21">
                  <c:v>-394422801000</c:v>
                </c:pt>
                <c:pt idx="22">
                  <c:v>-380379511000</c:v>
                </c:pt>
                <c:pt idx="23">
                  <c:v>-337194291000</c:v>
                </c:pt>
                <c:pt idx="24">
                  <c:v>-294009071000</c:v>
                </c:pt>
                <c:pt idx="25">
                  <c:v>-300493901000</c:v>
                </c:pt>
                <c:pt idx="26">
                  <c:v>-302234671000</c:v>
                </c:pt>
                <c:pt idx="27">
                  <c:v>-304263831000</c:v>
                </c:pt>
                <c:pt idx="28">
                  <c:v>-306292991000</c:v>
                </c:pt>
                <c:pt idx="29">
                  <c:v>-308454391000</c:v>
                </c:pt>
                <c:pt idx="30">
                  <c:v>-301438971000</c:v>
                </c:pt>
                <c:pt idx="31">
                  <c:v>-312065001000</c:v>
                </c:pt>
                <c:pt idx="32">
                  <c:v>-303750461000</c:v>
                </c:pt>
                <c:pt idx="33">
                  <c:v>-302009901000</c:v>
                </c:pt>
                <c:pt idx="34">
                  <c:v>-307713621000</c:v>
                </c:pt>
                <c:pt idx="35">
                  <c:v>-314245151000</c:v>
                </c:pt>
                <c:pt idx="36">
                  <c:v>-320776681000</c:v>
                </c:pt>
                <c:pt idx="37">
                  <c:v>-291254211000</c:v>
                </c:pt>
                <c:pt idx="38">
                  <c:v>-292722051000</c:v>
                </c:pt>
                <c:pt idx="39">
                  <c:v>-299834511000</c:v>
                </c:pt>
                <c:pt idx="40">
                  <c:v>-303983631000</c:v>
                </c:pt>
                <c:pt idx="41">
                  <c:v>-308132751000</c:v>
                </c:pt>
                <c:pt idx="42">
                  <c:v>-302019581000</c:v>
                </c:pt>
                <c:pt idx="43">
                  <c:v>-293636781000</c:v>
                </c:pt>
                <c:pt idx="44">
                  <c:v>-290813861000</c:v>
                </c:pt>
                <c:pt idx="45">
                  <c:v>-303163761000</c:v>
                </c:pt>
                <c:pt idx="46">
                  <c:v>-304710001000</c:v>
                </c:pt>
                <c:pt idx="47">
                  <c:v>-258691111000</c:v>
                </c:pt>
                <c:pt idx="48">
                  <c:v>-179605071000</c:v>
                </c:pt>
                <c:pt idx="49">
                  <c:v>-177934361000</c:v>
                </c:pt>
                <c:pt idx="50">
                  <c:v>-175404711000</c:v>
                </c:pt>
                <c:pt idx="51">
                  <c:v>-176517371000</c:v>
                </c:pt>
                <c:pt idx="52">
                  <c:v>-177630031000</c:v>
                </c:pt>
                <c:pt idx="53">
                  <c:v>-173071341000</c:v>
                </c:pt>
                <c:pt idx="54">
                  <c:v>-172128561000</c:v>
                </c:pt>
                <c:pt idx="55">
                  <c:v>-172128561000</c:v>
                </c:pt>
                <c:pt idx="56">
                  <c:v>-155676591000</c:v>
                </c:pt>
                <c:pt idx="57">
                  <c:v>-145716281000</c:v>
                </c:pt>
                <c:pt idx="58">
                  <c:v>-129213311000</c:v>
                </c:pt>
                <c:pt idx="59">
                  <c:v>-115132581000</c:v>
                </c:pt>
                <c:pt idx="60">
                  <c:v>-97635221000</c:v>
                </c:pt>
                <c:pt idx="61">
                  <c:v>-92433561000</c:v>
                </c:pt>
                <c:pt idx="62">
                  <c:v>-90636221000</c:v>
                </c:pt>
                <c:pt idx="63">
                  <c:v>-80257790000</c:v>
                </c:pt>
                <c:pt idx="64">
                  <c:v>-66902690000</c:v>
                </c:pt>
                <c:pt idx="65">
                  <c:v>-60941410000</c:v>
                </c:pt>
                <c:pt idx="66">
                  <c:v>-60449860000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4-A848-95EC-7F0B5BC315CD}"/>
            </c:ext>
          </c:extLst>
        </c:ser>
        <c:ser>
          <c:idx val="1"/>
          <c:order val="1"/>
          <c:tx>
            <c:strRef>
              <c:f>GDTD!$BG$87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GDTD!$BD$88:$BE$154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GDTD!$BG$88:$BG$154</c:f>
              <c:numCache>
                <c:formatCode>#,##0</c:formatCode>
                <c:ptCount val="67"/>
                <c:pt idx="0">
                  <c:v>118567851000</c:v>
                </c:pt>
                <c:pt idx="1">
                  <c:v>94699646000</c:v>
                </c:pt>
                <c:pt idx="2">
                  <c:v>70014195000</c:v>
                </c:pt>
                <c:pt idx="3">
                  <c:v>70021473000</c:v>
                </c:pt>
                <c:pt idx="4">
                  <c:v>70025653000</c:v>
                </c:pt>
                <c:pt idx="5">
                  <c:v>70028328000</c:v>
                </c:pt>
                <c:pt idx="6">
                  <c:v>70030889000</c:v>
                </c:pt>
                <c:pt idx="7">
                  <c:v>70035893000</c:v>
                </c:pt>
                <c:pt idx="8">
                  <c:v>100951428000</c:v>
                </c:pt>
                <c:pt idx="9">
                  <c:v>126545725000</c:v>
                </c:pt>
                <c:pt idx="10">
                  <c:v>152140022000</c:v>
                </c:pt>
                <c:pt idx="11">
                  <c:v>168750082000</c:v>
                </c:pt>
                <c:pt idx="12">
                  <c:v>168751986000</c:v>
                </c:pt>
                <c:pt idx="13">
                  <c:v>168753832000</c:v>
                </c:pt>
                <c:pt idx="14">
                  <c:v>168754045000</c:v>
                </c:pt>
                <c:pt idx="15">
                  <c:v>86754045000</c:v>
                </c:pt>
                <c:pt idx="16">
                  <c:v>4754045000</c:v>
                </c:pt>
                <c:pt idx="17">
                  <c:v>4754045000</c:v>
                </c:pt>
                <c:pt idx="18">
                  <c:v>4754045000</c:v>
                </c:pt>
                <c:pt idx="19">
                  <c:v>4754045000</c:v>
                </c:pt>
                <c:pt idx="20">
                  <c:v>4754045000</c:v>
                </c:pt>
                <c:pt idx="21">
                  <c:v>4754045000</c:v>
                </c:pt>
                <c:pt idx="22">
                  <c:v>4754045000</c:v>
                </c:pt>
                <c:pt idx="23">
                  <c:v>4754045000</c:v>
                </c:pt>
                <c:pt idx="24">
                  <c:v>4754045000</c:v>
                </c:pt>
                <c:pt idx="25">
                  <c:v>4754045000</c:v>
                </c:pt>
                <c:pt idx="26">
                  <c:v>4754045000</c:v>
                </c:pt>
                <c:pt idx="27">
                  <c:v>4754045000</c:v>
                </c:pt>
                <c:pt idx="28">
                  <c:v>4754045000</c:v>
                </c:pt>
                <c:pt idx="29">
                  <c:v>4754045000</c:v>
                </c:pt>
                <c:pt idx="30">
                  <c:v>4745715000</c:v>
                </c:pt>
                <c:pt idx="31">
                  <c:v>13309495000</c:v>
                </c:pt>
                <c:pt idx="32">
                  <c:v>14949495000</c:v>
                </c:pt>
                <c:pt idx="33">
                  <c:v>16589495000</c:v>
                </c:pt>
                <c:pt idx="34">
                  <c:v>26767025000</c:v>
                </c:pt>
                <c:pt idx="35">
                  <c:v>34121555000</c:v>
                </c:pt>
                <c:pt idx="36">
                  <c:v>41476085000</c:v>
                </c:pt>
                <c:pt idx="37">
                  <c:v>37078520000</c:v>
                </c:pt>
                <c:pt idx="38">
                  <c:v>36950728000</c:v>
                </c:pt>
                <c:pt idx="39">
                  <c:v>36950728000</c:v>
                </c:pt>
                <c:pt idx="40">
                  <c:v>36928994000</c:v>
                </c:pt>
                <c:pt idx="41">
                  <c:v>36907260000</c:v>
                </c:pt>
                <c:pt idx="42">
                  <c:v>36057377000</c:v>
                </c:pt>
                <c:pt idx="43">
                  <c:v>36057377000</c:v>
                </c:pt>
                <c:pt idx="44">
                  <c:v>44677612000</c:v>
                </c:pt>
                <c:pt idx="45">
                  <c:v>53297847000</c:v>
                </c:pt>
                <c:pt idx="46">
                  <c:v>53297847000</c:v>
                </c:pt>
                <c:pt idx="47">
                  <c:v>53297847000</c:v>
                </c:pt>
                <c:pt idx="48">
                  <c:v>53297847000</c:v>
                </c:pt>
                <c:pt idx="49">
                  <c:v>58602957000</c:v>
                </c:pt>
                <c:pt idx="50">
                  <c:v>55980717000</c:v>
                </c:pt>
                <c:pt idx="51">
                  <c:v>53705462000</c:v>
                </c:pt>
                <c:pt idx="52">
                  <c:v>53705462000</c:v>
                </c:pt>
                <c:pt idx="53">
                  <c:v>53705462000</c:v>
                </c:pt>
                <c:pt idx="54">
                  <c:v>51451147000</c:v>
                </c:pt>
                <c:pt idx="55">
                  <c:v>51451147000</c:v>
                </c:pt>
                <c:pt idx="56">
                  <c:v>51451147000</c:v>
                </c:pt>
                <c:pt idx="57">
                  <c:v>49365347000</c:v>
                </c:pt>
                <c:pt idx="58">
                  <c:v>47225647000</c:v>
                </c:pt>
                <c:pt idx="59">
                  <c:v>47225647000</c:v>
                </c:pt>
                <c:pt idx="60">
                  <c:v>46158147000</c:v>
                </c:pt>
                <c:pt idx="61">
                  <c:v>43023097000</c:v>
                </c:pt>
                <c:pt idx="62">
                  <c:v>43879097000</c:v>
                </c:pt>
                <c:pt idx="63">
                  <c:v>44735097000</c:v>
                </c:pt>
                <c:pt idx="64">
                  <c:v>44735097000</c:v>
                </c:pt>
                <c:pt idx="65">
                  <c:v>40613127000</c:v>
                </c:pt>
                <c:pt idx="66">
                  <c:v>37930377000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4-A848-95EC-7F0B5BC315CD}"/>
            </c:ext>
          </c:extLst>
        </c:ser>
        <c:ser>
          <c:idx val="2"/>
          <c:order val="2"/>
          <c:tx>
            <c:strRef>
              <c:f>GDTD!$BH$87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GDTD!$BD$88:$BE$154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GDTD!$BH$88:$BH$154</c:f>
              <c:numCache>
                <c:formatCode>#,##0</c:formatCode>
                <c:ptCount val="67"/>
                <c:pt idx="0">
                  <c:v>49613646000</c:v>
                </c:pt>
                <c:pt idx="1">
                  <c:v>50568026000</c:v>
                </c:pt>
                <c:pt idx="2">
                  <c:v>51522406000</c:v>
                </c:pt>
                <c:pt idx="3">
                  <c:v>52130406000</c:v>
                </c:pt>
                <c:pt idx="4">
                  <c:v>59818971000</c:v>
                </c:pt>
                <c:pt idx="5">
                  <c:v>65260751000</c:v>
                </c:pt>
                <c:pt idx="6">
                  <c:v>77903031000</c:v>
                </c:pt>
                <c:pt idx="7">
                  <c:v>74818621000</c:v>
                </c:pt>
                <c:pt idx="8">
                  <c:v>94254766000</c:v>
                </c:pt>
                <c:pt idx="9">
                  <c:v>113690911000</c:v>
                </c:pt>
                <c:pt idx="10">
                  <c:v>114707516000</c:v>
                </c:pt>
                <c:pt idx="11">
                  <c:v>115019386000</c:v>
                </c:pt>
                <c:pt idx="12">
                  <c:v>116893586000</c:v>
                </c:pt>
                <c:pt idx="13">
                  <c:v>109252556000</c:v>
                </c:pt>
                <c:pt idx="14">
                  <c:v>125259206000</c:v>
                </c:pt>
                <c:pt idx="15">
                  <c:v>127506596000</c:v>
                </c:pt>
                <c:pt idx="16">
                  <c:v>130543346000</c:v>
                </c:pt>
                <c:pt idx="17">
                  <c:v>130543346000</c:v>
                </c:pt>
                <c:pt idx="18">
                  <c:v>125585446000</c:v>
                </c:pt>
                <c:pt idx="19">
                  <c:v>115479661000</c:v>
                </c:pt>
                <c:pt idx="20">
                  <c:v>106206591000</c:v>
                </c:pt>
                <c:pt idx="21">
                  <c:v>107494396000</c:v>
                </c:pt>
                <c:pt idx="22">
                  <c:v>107842706000</c:v>
                </c:pt>
                <c:pt idx="23">
                  <c:v>102097406000</c:v>
                </c:pt>
                <c:pt idx="24">
                  <c:v>97692266000</c:v>
                </c:pt>
                <c:pt idx="25">
                  <c:v>97529086000</c:v>
                </c:pt>
                <c:pt idx="26">
                  <c:v>96300666000</c:v>
                </c:pt>
                <c:pt idx="27">
                  <c:v>93016706000</c:v>
                </c:pt>
                <c:pt idx="28">
                  <c:v>77008251000</c:v>
                </c:pt>
                <c:pt idx="29">
                  <c:v>75104426000</c:v>
                </c:pt>
                <c:pt idx="30">
                  <c:v>69144311000</c:v>
                </c:pt>
                <c:pt idx="31">
                  <c:v>71032216000</c:v>
                </c:pt>
                <c:pt idx="32">
                  <c:v>70931401000</c:v>
                </c:pt>
                <c:pt idx="33">
                  <c:v>70830586000</c:v>
                </c:pt>
                <c:pt idx="34">
                  <c:v>70329361000</c:v>
                </c:pt>
                <c:pt idx="35">
                  <c:v>61777231000</c:v>
                </c:pt>
                <c:pt idx="36">
                  <c:v>53225101000</c:v>
                </c:pt>
                <c:pt idx="37">
                  <c:v>53903241000</c:v>
                </c:pt>
                <c:pt idx="38">
                  <c:v>55521076000</c:v>
                </c:pt>
                <c:pt idx="39">
                  <c:v>55532476000</c:v>
                </c:pt>
                <c:pt idx="40">
                  <c:v>55169311000</c:v>
                </c:pt>
                <c:pt idx="41">
                  <c:v>54806146000</c:v>
                </c:pt>
                <c:pt idx="42">
                  <c:v>55199146000</c:v>
                </c:pt>
                <c:pt idx="43">
                  <c:v>55198241000</c:v>
                </c:pt>
                <c:pt idx="44">
                  <c:v>57746896000</c:v>
                </c:pt>
                <c:pt idx="45">
                  <c:v>60295551000</c:v>
                </c:pt>
                <c:pt idx="46">
                  <c:v>54701916000</c:v>
                </c:pt>
                <c:pt idx="47">
                  <c:v>53091031000</c:v>
                </c:pt>
                <c:pt idx="48">
                  <c:v>50891036000</c:v>
                </c:pt>
                <c:pt idx="49">
                  <c:v>51110211000</c:v>
                </c:pt>
                <c:pt idx="50">
                  <c:v>52012151000</c:v>
                </c:pt>
                <c:pt idx="51">
                  <c:v>54412436000</c:v>
                </c:pt>
                <c:pt idx="52">
                  <c:v>56812721000</c:v>
                </c:pt>
                <c:pt idx="53">
                  <c:v>51986101000</c:v>
                </c:pt>
                <c:pt idx="54">
                  <c:v>47961106000</c:v>
                </c:pt>
                <c:pt idx="55">
                  <c:v>32006056000</c:v>
                </c:pt>
                <c:pt idx="56">
                  <c:v>30777466000</c:v>
                </c:pt>
                <c:pt idx="57">
                  <c:v>31708121000</c:v>
                </c:pt>
                <c:pt idx="58">
                  <c:v>34353361000</c:v>
                </c:pt>
                <c:pt idx="59">
                  <c:v>34523761000</c:v>
                </c:pt>
                <c:pt idx="60">
                  <c:v>37199966000</c:v>
                </c:pt>
                <c:pt idx="61">
                  <c:v>36246046000</c:v>
                </c:pt>
                <c:pt idx="62">
                  <c:v>47927871000</c:v>
                </c:pt>
                <c:pt idx="63">
                  <c:v>49430945000</c:v>
                </c:pt>
                <c:pt idx="64">
                  <c:v>52001330000</c:v>
                </c:pt>
                <c:pt idx="65">
                  <c:v>55131310000</c:v>
                </c:pt>
                <c:pt idx="66">
                  <c:v>58953645000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4-A848-95EC-7F0B5BC315CD}"/>
            </c:ext>
          </c:extLst>
        </c:ser>
        <c:ser>
          <c:idx val="3"/>
          <c:order val="3"/>
          <c:tx>
            <c:strRef>
              <c:f>GDTD!$BI$87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GDTD!$BD$88:$BE$154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GDTD!$BI$88:$BI$154</c:f>
              <c:numCache>
                <c:formatCode>#,##0</c:formatCode>
                <c:ptCount val="67"/>
                <c:pt idx="0">
                  <c:v>8904053000</c:v>
                </c:pt>
                <c:pt idx="1">
                  <c:v>15366250000</c:v>
                </c:pt>
                <c:pt idx="2">
                  <c:v>15366250000</c:v>
                </c:pt>
                <c:pt idx="3">
                  <c:v>15366250000</c:v>
                </c:pt>
                <c:pt idx="4">
                  <c:v>13714150000</c:v>
                </c:pt>
                <c:pt idx="5">
                  <c:v>13714150000</c:v>
                </c:pt>
                <c:pt idx="6">
                  <c:v>13714150000</c:v>
                </c:pt>
                <c:pt idx="7">
                  <c:v>12118700000</c:v>
                </c:pt>
                <c:pt idx="8">
                  <c:v>12118700000</c:v>
                </c:pt>
                <c:pt idx="9">
                  <c:v>12118700000</c:v>
                </c:pt>
                <c:pt idx="10">
                  <c:v>12118700000</c:v>
                </c:pt>
                <c:pt idx="11">
                  <c:v>9625040000</c:v>
                </c:pt>
                <c:pt idx="12">
                  <c:v>9625870000</c:v>
                </c:pt>
                <c:pt idx="13">
                  <c:v>9625870000</c:v>
                </c:pt>
                <c:pt idx="14">
                  <c:v>9625870000</c:v>
                </c:pt>
                <c:pt idx="15">
                  <c:v>9625870000</c:v>
                </c:pt>
                <c:pt idx="16">
                  <c:v>9625870000</c:v>
                </c:pt>
                <c:pt idx="17">
                  <c:v>9625870000</c:v>
                </c:pt>
                <c:pt idx="18">
                  <c:v>9625870000</c:v>
                </c:pt>
                <c:pt idx="19">
                  <c:v>9625870000</c:v>
                </c:pt>
                <c:pt idx="20">
                  <c:v>9625870000</c:v>
                </c:pt>
                <c:pt idx="21">
                  <c:v>9625870000</c:v>
                </c:pt>
                <c:pt idx="22">
                  <c:v>9625870000</c:v>
                </c:pt>
                <c:pt idx="23">
                  <c:v>9625870000</c:v>
                </c:pt>
                <c:pt idx="24">
                  <c:v>9625870000</c:v>
                </c:pt>
                <c:pt idx="25">
                  <c:v>9625870000</c:v>
                </c:pt>
                <c:pt idx="26">
                  <c:v>9625870000</c:v>
                </c:pt>
                <c:pt idx="27">
                  <c:v>9795470000</c:v>
                </c:pt>
                <c:pt idx="28">
                  <c:v>9965070000</c:v>
                </c:pt>
                <c:pt idx="29">
                  <c:v>9965070000</c:v>
                </c:pt>
                <c:pt idx="30">
                  <c:v>11894560000</c:v>
                </c:pt>
                <c:pt idx="31">
                  <c:v>19426355000</c:v>
                </c:pt>
                <c:pt idx="32">
                  <c:v>19426355000</c:v>
                </c:pt>
                <c:pt idx="33">
                  <c:v>19426355000</c:v>
                </c:pt>
                <c:pt idx="34">
                  <c:v>28104190000</c:v>
                </c:pt>
                <c:pt idx="35">
                  <c:v>33321660000</c:v>
                </c:pt>
                <c:pt idx="36">
                  <c:v>38539130000</c:v>
                </c:pt>
                <c:pt idx="37">
                  <c:v>38539130000</c:v>
                </c:pt>
                <c:pt idx="38">
                  <c:v>38539130000</c:v>
                </c:pt>
                <c:pt idx="39">
                  <c:v>38539130000</c:v>
                </c:pt>
                <c:pt idx="40">
                  <c:v>38539130000</c:v>
                </c:pt>
                <c:pt idx="41">
                  <c:v>38539130000</c:v>
                </c:pt>
                <c:pt idx="42">
                  <c:v>38539130000</c:v>
                </c:pt>
                <c:pt idx="43">
                  <c:v>38539130000</c:v>
                </c:pt>
                <c:pt idx="44">
                  <c:v>38539130000</c:v>
                </c:pt>
                <c:pt idx="45">
                  <c:v>38539130000</c:v>
                </c:pt>
                <c:pt idx="46">
                  <c:v>38539130000</c:v>
                </c:pt>
                <c:pt idx="47">
                  <c:v>38539130000</c:v>
                </c:pt>
                <c:pt idx="48">
                  <c:v>38539130000</c:v>
                </c:pt>
                <c:pt idx="49">
                  <c:v>38539130000</c:v>
                </c:pt>
                <c:pt idx="50">
                  <c:v>38539130000</c:v>
                </c:pt>
                <c:pt idx="51">
                  <c:v>38539130000</c:v>
                </c:pt>
                <c:pt idx="52">
                  <c:v>38539130000</c:v>
                </c:pt>
                <c:pt idx="53">
                  <c:v>38539130000</c:v>
                </c:pt>
                <c:pt idx="54">
                  <c:v>38539130000</c:v>
                </c:pt>
                <c:pt idx="55">
                  <c:v>38539130000</c:v>
                </c:pt>
                <c:pt idx="56">
                  <c:v>40580005000</c:v>
                </c:pt>
                <c:pt idx="57">
                  <c:v>48999140000</c:v>
                </c:pt>
                <c:pt idx="58">
                  <c:v>48999140000</c:v>
                </c:pt>
                <c:pt idx="59">
                  <c:v>48999140000</c:v>
                </c:pt>
                <c:pt idx="60">
                  <c:v>48999140000</c:v>
                </c:pt>
                <c:pt idx="61">
                  <c:v>48999140000</c:v>
                </c:pt>
                <c:pt idx="62">
                  <c:v>48999140000</c:v>
                </c:pt>
                <c:pt idx="63">
                  <c:v>48999140000</c:v>
                </c:pt>
                <c:pt idx="64">
                  <c:v>48999140000</c:v>
                </c:pt>
                <c:pt idx="65">
                  <c:v>48999140000</c:v>
                </c:pt>
                <c:pt idx="66">
                  <c:v>41502545000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4-A848-95EC-7F0B5BC315CD}"/>
            </c:ext>
          </c:extLst>
        </c:ser>
        <c:ser>
          <c:idx val="4"/>
          <c:order val="4"/>
          <c:tx>
            <c:strRef>
              <c:f>GDTD!$BJ$87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GDTD!$BD$88:$BE$154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GDTD!$BJ$88:$BJ$154</c:f>
              <c:numCache>
                <c:formatCode>#,##0</c:formatCode>
                <c:ptCount val="67"/>
                <c:pt idx="0">
                  <c:v>-62442705000</c:v>
                </c:pt>
                <c:pt idx="1">
                  <c:v>-62442705000</c:v>
                </c:pt>
                <c:pt idx="2">
                  <c:v>-62442705000</c:v>
                </c:pt>
                <c:pt idx="3">
                  <c:v>-62442705000</c:v>
                </c:pt>
                <c:pt idx="4">
                  <c:v>-62442705000</c:v>
                </c:pt>
                <c:pt idx="5">
                  <c:v>-62442705000</c:v>
                </c:pt>
                <c:pt idx="6">
                  <c:v>-62442705000</c:v>
                </c:pt>
                <c:pt idx="7">
                  <c:v>-62442705000</c:v>
                </c:pt>
                <c:pt idx="8">
                  <c:v>-62442705000</c:v>
                </c:pt>
                <c:pt idx="9">
                  <c:v>-62442705000</c:v>
                </c:pt>
                <c:pt idx="10">
                  <c:v>-62442705000</c:v>
                </c:pt>
                <c:pt idx="11">
                  <c:v>-62442705000</c:v>
                </c:pt>
                <c:pt idx="12">
                  <c:v>-63487705000</c:v>
                </c:pt>
                <c:pt idx="13">
                  <c:v>-63487705000</c:v>
                </c:pt>
                <c:pt idx="14">
                  <c:v>-63487705000</c:v>
                </c:pt>
                <c:pt idx="15">
                  <c:v>-63487705000</c:v>
                </c:pt>
                <c:pt idx="16">
                  <c:v>-63487705000</c:v>
                </c:pt>
                <c:pt idx="17">
                  <c:v>-64544180000</c:v>
                </c:pt>
                <c:pt idx="18">
                  <c:v>-64544180000</c:v>
                </c:pt>
                <c:pt idx="19">
                  <c:v>-64544180000</c:v>
                </c:pt>
                <c:pt idx="20">
                  <c:v>-64544180000</c:v>
                </c:pt>
                <c:pt idx="21">
                  <c:v>-65569180000</c:v>
                </c:pt>
                <c:pt idx="22">
                  <c:v>-65569180000</c:v>
                </c:pt>
                <c:pt idx="23">
                  <c:v>-65569180000</c:v>
                </c:pt>
                <c:pt idx="24">
                  <c:v>-65569180000</c:v>
                </c:pt>
                <c:pt idx="25">
                  <c:v>-65569180000</c:v>
                </c:pt>
                <c:pt idx="26">
                  <c:v>-65569180000</c:v>
                </c:pt>
                <c:pt idx="27">
                  <c:v>-65569180000</c:v>
                </c:pt>
                <c:pt idx="28">
                  <c:v>-65569180000</c:v>
                </c:pt>
                <c:pt idx="29">
                  <c:v>-65569180000</c:v>
                </c:pt>
                <c:pt idx="30">
                  <c:v>-65569180000</c:v>
                </c:pt>
                <c:pt idx="31">
                  <c:v>-65569180000</c:v>
                </c:pt>
                <c:pt idx="32">
                  <c:v>-65569180000</c:v>
                </c:pt>
                <c:pt idx="33">
                  <c:v>-65569180000</c:v>
                </c:pt>
                <c:pt idx="34">
                  <c:v>-65569180000</c:v>
                </c:pt>
                <c:pt idx="35">
                  <c:v>-65569180000</c:v>
                </c:pt>
                <c:pt idx="36">
                  <c:v>-65569180000</c:v>
                </c:pt>
                <c:pt idx="37">
                  <c:v>-65569180000</c:v>
                </c:pt>
                <c:pt idx="38">
                  <c:v>-63740680000</c:v>
                </c:pt>
                <c:pt idx="39">
                  <c:v>-63740680000</c:v>
                </c:pt>
                <c:pt idx="40">
                  <c:v>-63740680000</c:v>
                </c:pt>
                <c:pt idx="41">
                  <c:v>-63740680000</c:v>
                </c:pt>
                <c:pt idx="42">
                  <c:v>-63740680000</c:v>
                </c:pt>
                <c:pt idx="43">
                  <c:v>-63740680000</c:v>
                </c:pt>
                <c:pt idx="44">
                  <c:v>-63740680000</c:v>
                </c:pt>
                <c:pt idx="45">
                  <c:v>-63740680000</c:v>
                </c:pt>
                <c:pt idx="46">
                  <c:v>-63740680000</c:v>
                </c:pt>
                <c:pt idx="47">
                  <c:v>-63740680000</c:v>
                </c:pt>
                <c:pt idx="48">
                  <c:v>-62654180000</c:v>
                </c:pt>
                <c:pt idx="49">
                  <c:v>-62654180000</c:v>
                </c:pt>
                <c:pt idx="50">
                  <c:v>-62632030000</c:v>
                </c:pt>
                <c:pt idx="51">
                  <c:v>-61339230000</c:v>
                </c:pt>
                <c:pt idx="52">
                  <c:v>-60046430000</c:v>
                </c:pt>
                <c:pt idx="53">
                  <c:v>-60046430000</c:v>
                </c:pt>
                <c:pt idx="54">
                  <c:v>-60046430000</c:v>
                </c:pt>
                <c:pt idx="55">
                  <c:v>-60046430000</c:v>
                </c:pt>
                <c:pt idx="56">
                  <c:v>-60309230000</c:v>
                </c:pt>
                <c:pt idx="57">
                  <c:v>-60618630000</c:v>
                </c:pt>
                <c:pt idx="58">
                  <c:v>-60618630000</c:v>
                </c:pt>
                <c:pt idx="59">
                  <c:v>-60618630000</c:v>
                </c:pt>
                <c:pt idx="60">
                  <c:v>-60618630000</c:v>
                </c:pt>
                <c:pt idx="61">
                  <c:v>-60618630000</c:v>
                </c:pt>
                <c:pt idx="62">
                  <c:v>-60604160000</c:v>
                </c:pt>
                <c:pt idx="63">
                  <c:v>-60589690000</c:v>
                </c:pt>
                <c:pt idx="64">
                  <c:v>-60589690000</c:v>
                </c:pt>
                <c:pt idx="65">
                  <c:v>-60589690000</c:v>
                </c:pt>
                <c:pt idx="66">
                  <c:v>-60589690000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A848-95EC-7F0B5BC31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GDTD!$AO$87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GDTD!$AM$88:$AN$154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GDTD!$AO$88:$AO$154</c:f>
              <c:numCache>
                <c:formatCode>#,##0</c:formatCode>
                <c:ptCount val="67"/>
                <c:pt idx="0">
                  <c:v>12236713000</c:v>
                </c:pt>
                <c:pt idx="1">
                  <c:v>10986383000</c:v>
                </c:pt>
                <c:pt idx="2">
                  <c:v>9736053000</c:v>
                </c:pt>
                <c:pt idx="3">
                  <c:v>9736053000</c:v>
                </c:pt>
                <c:pt idx="4">
                  <c:v>8634888000</c:v>
                </c:pt>
                <c:pt idx="5">
                  <c:v>8693043000</c:v>
                </c:pt>
                <c:pt idx="6">
                  <c:v>6834973000</c:v>
                </c:pt>
                <c:pt idx="7">
                  <c:v>4902513000</c:v>
                </c:pt>
                <c:pt idx="8">
                  <c:v>5243798000</c:v>
                </c:pt>
                <c:pt idx="9">
                  <c:v>2933863000</c:v>
                </c:pt>
                <c:pt idx="10">
                  <c:v>623928000</c:v>
                </c:pt>
                <c:pt idx="11">
                  <c:v>624553000</c:v>
                </c:pt>
                <c:pt idx="12">
                  <c:v>384153000</c:v>
                </c:pt>
                <c:pt idx="13">
                  <c:v>150821000</c:v>
                </c:pt>
                <c:pt idx="14">
                  <c:v>1277986000</c:v>
                </c:pt>
                <c:pt idx="15">
                  <c:v>1545051000</c:v>
                </c:pt>
                <c:pt idx="16">
                  <c:v>1812116000</c:v>
                </c:pt>
                <c:pt idx="17">
                  <c:v>2509001000</c:v>
                </c:pt>
                <c:pt idx="18">
                  <c:v>409311000</c:v>
                </c:pt>
                <c:pt idx="19">
                  <c:v>137991000</c:v>
                </c:pt>
                <c:pt idx="20">
                  <c:v>309806000</c:v>
                </c:pt>
                <c:pt idx="21">
                  <c:v>274386000</c:v>
                </c:pt>
                <c:pt idx="22">
                  <c:v>350936000</c:v>
                </c:pt>
                <c:pt idx="23">
                  <c:v>306766000</c:v>
                </c:pt>
                <c:pt idx="24">
                  <c:v>262596000</c:v>
                </c:pt>
                <c:pt idx="25">
                  <c:v>94246000</c:v>
                </c:pt>
                <c:pt idx="26">
                  <c:v>-98414000</c:v>
                </c:pt>
                <c:pt idx="27">
                  <c:v>-632439000</c:v>
                </c:pt>
                <c:pt idx="28">
                  <c:v>-1166464000</c:v>
                </c:pt>
                <c:pt idx="29">
                  <c:v>-1377339000</c:v>
                </c:pt>
                <c:pt idx="30">
                  <c:v>-764679000</c:v>
                </c:pt>
                <c:pt idx="31">
                  <c:v>-613944000</c:v>
                </c:pt>
                <c:pt idx="32">
                  <c:v>-734519000</c:v>
                </c:pt>
                <c:pt idx="33">
                  <c:v>-855094000</c:v>
                </c:pt>
                <c:pt idx="34">
                  <c:v>-1453694000</c:v>
                </c:pt>
                <c:pt idx="35">
                  <c:v>-1651059000</c:v>
                </c:pt>
                <c:pt idx="36">
                  <c:v>-1848424000</c:v>
                </c:pt>
                <c:pt idx="37">
                  <c:v>540111000</c:v>
                </c:pt>
                <c:pt idx="38">
                  <c:v>706461000</c:v>
                </c:pt>
                <c:pt idx="39">
                  <c:v>730941000</c:v>
                </c:pt>
                <c:pt idx="40">
                  <c:v>280951000</c:v>
                </c:pt>
                <c:pt idx="41">
                  <c:v>-169039000</c:v>
                </c:pt>
                <c:pt idx="42">
                  <c:v>335641000</c:v>
                </c:pt>
                <c:pt idx="43">
                  <c:v>323041000</c:v>
                </c:pt>
                <c:pt idx="44">
                  <c:v>105341000</c:v>
                </c:pt>
                <c:pt idx="45">
                  <c:v>-112359000</c:v>
                </c:pt>
                <c:pt idx="46">
                  <c:v>-371519000</c:v>
                </c:pt>
                <c:pt idx="47">
                  <c:v>-906324000</c:v>
                </c:pt>
                <c:pt idx="48">
                  <c:v>-959244000</c:v>
                </c:pt>
                <c:pt idx="49">
                  <c:v>734206000</c:v>
                </c:pt>
                <c:pt idx="50">
                  <c:v>764321000</c:v>
                </c:pt>
                <c:pt idx="51">
                  <c:v>733791000</c:v>
                </c:pt>
                <c:pt idx="52">
                  <c:v>703261000</c:v>
                </c:pt>
                <c:pt idx="53">
                  <c:v>703261000</c:v>
                </c:pt>
                <c:pt idx="54">
                  <c:v>639156000</c:v>
                </c:pt>
                <c:pt idx="55">
                  <c:v>639156000</c:v>
                </c:pt>
                <c:pt idx="56">
                  <c:v>844116000</c:v>
                </c:pt>
                <c:pt idx="57">
                  <c:v>-142124000</c:v>
                </c:pt>
                <c:pt idx="58">
                  <c:v>-208099000</c:v>
                </c:pt>
                <c:pt idx="59">
                  <c:v>21921000</c:v>
                </c:pt>
                <c:pt idx="60">
                  <c:v>-460644000</c:v>
                </c:pt>
                <c:pt idx="61">
                  <c:v>-310319000</c:v>
                </c:pt>
                <c:pt idx="62">
                  <c:v>-38903000</c:v>
                </c:pt>
                <c:pt idx="63">
                  <c:v>232513000</c:v>
                </c:pt>
                <c:pt idx="64">
                  <c:v>520073000</c:v>
                </c:pt>
                <c:pt idx="65">
                  <c:v>128458000</c:v>
                </c:pt>
                <c:pt idx="66">
                  <c:v>211078000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7-EA48-BDDD-EA9E9AF791AF}"/>
            </c:ext>
          </c:extLst>
        </c:ser>
        <c:ser>
          <c:idx val="1"/>
          <c:order val="1"/>
          <c:tx>
            <c:strRef>
              <c:f>GDTD!$AP$87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GDTD!$AM$88:$AN$154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GDTD!$AP$88:$AP$154</c:f>
              <c:numCache>
                <c:formatCode>#,##0</c:formatCode>
                <c:ptCount val="67"/>
                <c:pt idx="0">
                  <c:v>9651703000</c:v>
                </c:pt>
                <c:pt idx="1">
                  <c:v>9696583000</c:v>
                </c:pt>
                <c:pt idx="2">
                  <c:v>9741463000</c:v>
                </c:pt>
                <c:pt idx="3">
                  <c:v>9741463000</c:v>
                </c:pt>
                <c:pt idx="4">
                  <c:v>9598473000</c:v>
                </c:pt>
                <c:pt idx="5">
                  <c:v>9440503000</c:v>
                </c:pt>
                <c:pt idx="6">
                  <c:v>9512873000</c:v>
                </c:pt>
                <c:pt idx="7">
                  <c:v>9563583000</c:v>
                </c:pt>
                <c:pt idx="8">
                  <c:v>9736623000</c:v>
                </c:pt>
                <c:pt idx="9">
                  <c:v>9675013000</c:v>
                </c:pt>
                <c:pt idx="10">
                  <c:v>9613403000</c:v>
                </c:pt>
                <c:pt idx="11">
                  <c:v>9661723000</c:v>
                </c:pt>
                <c:pt idx="12">
                  <c:v>9500623000</c:v>
                </c:pt>
                <c:pt idx="13">
                  <c:v>9351173000</c:v>
                </c:pt>
                <c:pt idx="14">
                  <c:v>9371863000</c:v>
                </c:pt>
                <c:pt idx="15">
                  <c:v>9562513000</c:v>
                </c:pt>
                <c:pt idx="16">
                  <c:v>9753163000</c:v>
                </c:pt>
                <c:pt idx="17">
                  <c:v>10274693000</c:v>
                </c:pt>
                <c:pt idx="18">
                  <c:v>10288153000</c:v>
                </c:pt>
                <c:pt idx="19">
                  <c:v>10088143000</c:v>
                </c:pt>
                <c:pt idx="20">
                  <c:v>10213963000</c:v>
                </c:pt>
                <c:pt idx="21">
                  <c:v>10187883000</c:v>
                </c:pt>
                <c:pt idx="22">
                  <c:v>10110483000</c:v>
                </c:pt>
                <c:pt idx="23">
                  <c:v>10079233000</c:v>
                </c:pt>
                <c:pt idx="24">
                  <c:v>10047983000</c:v>
                </c:pt>
                <c:pt idx="25">
                  <c:v>9930493000</c:v>
                </c:pt>
                <c:pt idx="26">
                  <c:v>9855993000</c:v>
                </c:pt>
                <c:pt idx="27">
                  <c:v>9561563000</c:v>
                </c:pt>
                <c:pt idx="28">
                  <c:v>9267133000</c:v>
                </c:pt>
                <c:pt idx="29">
                  <c:v>11242473000</c:v>
                </c:pt>
                <c:pt idx="30">
                  <c:v>11565773000</c:v>
                </c:pt>
                <c:pt idx="31">
                  <c:v>11677553000</c:v>
                </c:pt>
                <c:pt idx="32">
                  <c:v>11621653000</c:v>
                </c:pt>
                <c:pt idx="33">
                  <c:v>11565753000</c:v>
                </c:pt>
                <c:pt idx="34">
                  <c:v>9170123000</c:v>
                </c:pt>
                <c:pt idx="35">
                  <c:v>9043333000</c:v>
                </c:pt>
                <c:pt idx="36">
                  <c:v>8916543000</c:v>
                </c:pt>
                <c:pt idx="37">
                  <c:v>9282873000</c:v>
                </c:pt>
                <c:pt idx="38">
                  <c:v>9368533000</c:v>
                </c:pt>
                <c:pt idx="39">
                  <c:v>9375953000</c:v>
                </c:pt>
                <c:pt idx="40">
                  <c:v>9113043000</c:v>
                </c:pt>
                <c:pt idx="41">
                  <c:v>8850133000</c:v>
                </c:pt>
                <c:pt idx="42">
                  <c:v>9168183000</c:v>
                </c:pt>
                <c:pt idx="43">
                  <c:v>9109953000</c:v>
                </c:pt>
                <c:pt idx="44">
                  <c:v>8987023000</c:v>
                </c:pt>
                <c:pt idx="45">
                  <c:v>8864093000</c:v>
                </c:pt>
                <c:pt idx="46">
                  <c:v>8698683000</c:v>
                </c:pt>
                <c:pt idx="47">
                  <c:v>8393443000</c:v>
                </c:pt>
                <c:pt idx="48">
                  <c:v>8358013000</c:v>
                </c:pt>
                <c:pt idx="49">
                  <c:v>8507583000</c:v>
                </c:pt>
                <c:pt idx="50">
                  <c:v>8576263000</c:v>
                </c:pt>
                <c:pt idx="51">
                  <c:v>12017473000</c:v>
                </c:pt>
                <c:pt idx="52">
                  <c:v>15458683000</c:v>
                </c:pt>
                <c:pt idx="53">
                  <c:v>15458683000</c:v>
                </c:pt>
                <c:pt idx="54">
                  <c:v>11222710000</c:v>
                </c:pt>
                <c:pt idx="55">
                  <c:v>11222710000</c:v>
                </c:pt>
                <c:pt idx="56">
                  <c:v>11356810000</c:v>
                </c:pt>
                <c:pt idx="57">
                  <c:v>11179110000</c:v>
                </c:pt>
                <c:pt idx="58">
                  <c:v>11128380000</c:v>
                </c:pt>
                <c:pt idx="59">
                  <c:v>11272280000</c:v>
                </c:pt>
                <c:pt idx="60">
                  <c:v>11462240000</c:v>
                </c:pt>
                <c:pt idx="61">
                  <c:v>11521940000</c:v>
                </c:pt>
                <c:pt idx="62">
                  <c:v>11606680000</c:v>
                </c:pt>
                <c:pt idx="63">
                  <c:v>11691420000</c:v>
                </c:pt>
                <c:pt idx="64">
                  <c:v>11868740000</c:v>
                </c:pt>
                <c:pt idx="65">
                  <c:v>10288510000</c:v>
                </c:pt>
                <c:pt idx="66">
                  <c:v>10288510000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7-EA48-BDDD-EA9E9AF791AF}"/>
            </c:ext>
          </c:extLst>
        </c:ser>
        <c:ser>
          <c:idx val="2"/>
          <c:order val="2"/>
          <c:tx>
            <c:strRef>
              <c:f>GDTD!$AQ$87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GDTD!$AM$88:$AN$154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GDTD!$AQ$88:$AQ$154</c:f>
              <c:numCache>
                <c:formatCode>#,##0</c:formatCode>
                <c:ptCount val="67"/>
                <c:pt idx="0">
                  <c:v>165096220000</c:v>
                </c:pt>
                <c:pt idx="1">
                  <c:v>165096220000</c:v>
                </c:pt>
                <c:pt idx="2">
                  <c:v>165096220000</c:v>
                </c:pt>
                <c:pt idx="3">
                  <c:v>164949220000</c:v>
                </c:pt>
                <c:pt idx="4">
                  <c:v>162680120000</c:v>
                </c:pt>
                <c:pt idx="5">
                  <c:v>162680120000</c:v>
                </c:pt>
                <c:pt idx="6">
                  <c:v>162680120000</c:v>
                </c:pt>
                <c:pt idx="7">
                  <c:v>162680120000</c:v>
                </c:pt>
                <c:pt idx="8">
                  <c:v>162680120000</c:v>
                </c:pt>
                <c:pt idx="9">
                  <c:v>162680120000</c:v>
                </c:pt>
                <c:pt idx="10">
                  <c:v>162680120000</c:v>
                </c:pt>
                <c:pt idx="11">
                  <c:v>162680120000</c:v>
                </c:pt>
                <c:pt idx="12">
                  <c:v>162680120000</c:v>
                </c:pt>
                <c:pt idx="13">
                  <c:v>162680136000</c:v>
                </c:pt>
                <c:pt idx="14">
                  <c:v>162680136000</c:v>
                </c:pt>
                <c:pt idx="15">
                  <c:v>162680136000</c:v>
                </c:pt>
                <c:pt idx="16">
                  <c:v>162680136000</c:v>
                </c:pt>
                <c:pt idx="17">
                  <c:v>162680136000</c:v>
                </c:pt>
                <c:pt idx="18">
                  <c:v>162680136000</c:v>
                </c:pt>
                <c:pt idx="19">
                  <c:v>162680136000</c:v>
                </c:pt>
                <c:pt idx="20">
                  <c:v>162680136000</c:v>
                </c:pt>
                <c:pt idx="21">
                  <c:v>162680136000</c:v>
                </c:pt>
                <c:pt idx="22">
                  <c:v>162680136000</c:v>
                </c:pt>
                <c:pt idx="23">
                  <c:v>161645611000</c:v>
                </c:pt>
                <c:pt idx="24">
                  <c:v>160611086000</c:v>
                </c:pt>
                <c:pt idx="25">
                  <c:v>159049791000</c:v>
                </c:pt>
                <c:pt idx="26">
                  <c:v>155266141000</c:v>
                </c:pt>
                <c:pt idx="27">
                  <c:v>153581441000</c:v>
                </c:pt>
                <c:pt idx="28">
                  <c:v>151896741000</c:v>
                </c:pt>
                <c:pt idx="29">
                  <c:v>149656741000</c:v>
                </c:pt>
                <c:pt idx="30">
                  <c:v>143809986000</c:v>
                </c:pt>
                <c:pt idx="31">
                  <c:v>139744706000</c:v>
                </c:pt>
                <c:pt idx="32">
                  <c:v>136984516000</c:v>
                </c:pt>
                <c:pt idx="33">
                  <c:v>134439366000</c:v>
                </c:pt>
                <c:pt idx="34">
                  <c:v>130650476000</c:v>
                </c:pt>
                <c:pt idx="35">
                  <c:v>125228541000</c:v>
                </c:pt>
                <c:pt idx="36">
                  <c:v>125228541000</c:v>
                </c:pt>
                <c:pt idx="37">
                  <c:v>125228541000</c:v>
                </c:pt>
                <c:pt idx="38">
                  <c:v>125228541000</c:v>
                </c:pt>
                <c:pt idx="39">
                  <c:v>125228541000</c:v>
                </c:pt>
                <c:pt idx="40">
                  <c:v>125228541000</c:v>
                </c:pt>
                <c:pt idx="41">
                  <c:v>125228541000</c:v>
                </c:pt>
                <c:pt idx="42">
                  <c:v>125228541000</c:v>
                </c:pt>
                <c:pt idx="43">
                  <c:v>125228541000</c:v>
                </c:pt>
                <c:pt idx="44">
                  <c:v>125228541000</c:v>
                </c:pt>
                <c:pt idx="45">
                  <c:v>125228541000</c:v>
                </c:pt>
                <c:pt idx="46">
                  <c:v>125228541000</c:v>
                </c:pt>
                <c:pt idx="47">
                  <c:v>125228541000</c:v>
                </c:pt>
                <c:pt idx="48">
                  <c:v>125228541000</c:v>
                </c:pt>
                <c:pt idx="49">
                  <c:v>125228525000</c:v>
                </c:pt>
                <c:pt idx="50">
                  <c:v>125228525000</c:v>
                </c:pt>
                <c:pt idx="51">
                  <c:v>101151675000</c:v>
                </c:pt>
                <c:pt idx="52">
                  <c:v>77074825000</c:v>
                </c:pt>
                <c:pt idx="53">
                  <c:v>45918725000</c:v>
                </c:pt>
                <c:pt idx="54">
                  <c:v>38206965000</c:v>
                </c:pt>
                <c:pt idx="55">
                  <c:v>-1920000</c:v>
                </c:pt>
                <c:pt idx="56">
                  <c:v>-1920000</c:v>
                </c:pt>
                <c:pt idx="57">
                  <c:v>-1920000</c:v>
                </c:pt>
                <c:pt idx="58">
                  <c:v>-1920000</c:v>
                </c:pt>
                <c:pt idx="59">
                  <c:v>-1920000</c:v>
                </c:pt>
                <c:pt idx="60">
                  <c:v>-1920000</c:v>
                </c:pt>
                <c:pt idx="61">
                  <c:v>-1920000</c:v>
                </c:pt>
                <c:pt idx="62">
                  <c:v>-960000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B7-EA48-BDDD-EA9E9AF791AF}"/>
            </c:ext>
          </c:extLst>
        </c:ser>
        <c:ser>
          <c:idx val="3"/>
          <c:order val="3"/>
          <c:tx>
            <c:strRef>
              <c:f>GDTD!$AR$87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GDTD!$AM$88:$AN$154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GDTD!$AR$88:$AR$154</c:f>
              <c:numCache>
                <c:formatCode>#,##0</c:formatCode>
                <c:ptCount val="67"/>
                <c:pt idx="0">
                  <c:v>5801371000</c:v>
                </c:pt>
                <c:pt idx="1">
                  <c:v>702421000</c:v>
                </c:pt>
                <c:pt idx="2">
                  <c:v>639741000</c:v>
                </c:pt>
                <c:pt idx="3">
                  <c:v>639741000</c:v>
                </c:pt>
                <c:pt idx="4">
                  <c:v>902571000</c:v>
                </c:pt>
                <c:pt idx="5">
                  <c:v>999141000</c:v>
                </c:pt>
                <c:pt idx="6">
                  <c:v>1085026000</c:v>
                </c:pt>
                <c:pt idx="7">
                  <c:v>1089686000</c:v>
                </c:pt>
                <c:pt idx="8">
                  <c:v>1505776000</c:v>
                </c:pt>
                <c:pt idx="9">
                  <c:v>803431000</c:v>
                </c:pt>
                <c:pt idx="10">
                  <c:v>101086000</c:v>
                </c:pt>
                <c:pt idx="11">
                  <c:v>-224389000</c:v>
                </c:pt>
                <c:pt idx="12">
                  <c:v>-579184000</c:v>
                </c:pt>
                <c:pt idx="13">
                  <c:v>-925684000</c:v>
                </c:pt>
                <c:pt idx="14">
                  <c:v>-760729000</c:v>
                </c:pt>
                <c:pt idx="15">
                  <c:v>-365329000</c:v>
                </c:pt>
                <c:pt idx="16">
                  <c:v>30071000</c:v>
                </c:pt>
                <c:pt idx="17">
                  <c:v>30071000</c:v>
                </c:pt>
                <c:pt idx="18">
                  <c:v>-134929000</c:v>
                </c:pt>
                <c:pt idx="19">
                  <c:v>-545599000</c:v>
                </c:pt>
                <c:pt idx="20">
                  <c:v>-285259000</c:v>
                </c:pt>
                <c:pt idx="21">
                  <c:v>-336409000</c:v>
                </c:pt>
                <c:pt idx="22">
                  <c:v>-41079000</c:v>
                </c:pt>
                <c:pt idx="23">
                  <c:v>146661000</c:v>
                </c:pt>
                <c:pt idx="24">
                  <c:v>334401000</c:v>
                </c:pt>
                <c:pt idx="25">
                  <c:v>79371000</c:v>
                </c:pt>
                <c:pt idx="26">
                  <c:v>-186984000</c:v>
                </c:pt>
                <c:pt idx="27">
                  <c:v>-931349000</c:v>
                </c:pt>
                <c:pt idx="28">
                  <c:v>-1675714000</c:v>
                </c:pt>
                <c:pt idx="29">
                  <c:v>-1909164000</c:v>
                </c:pt>
                <c:pt idx="30">
                  <c:v>-1019624000</c:v>
                </c:pt>
                <c:pt idx="31">
                  <c:v>-805589000</c:v>
                </c:pt>
                <c:pt idx="32">
                  <c:v>-35049000</c:v>
                </c:pt>
                <c:pt idx="33">
                  <c:v>735491000</c:v>
                </c:pt>
                <c:pt idx="34">
                  <c:v>-90064000</c:v>
                </c:pt>
                <c:pt idx="35">
                  <c:v>-430024000</c:v>
                </c:pt>
                <c:pt idx="36">
                  <c:v>-769984000</c:v>
                </c:pt>
                <c:pt idx="37">
                  <c:v>355841000</c:v>
                </c:pt>
                <c:pt idx="38">
                  <c:v>584891000</c:v>
                </c:pt>
                <c:pt idx="39">
                  <c:v>630551000</c:v>
                </c:pt>
                <c:pt idx="40">
                  <c:v>8891000</c:v>
                </c:pt>
                <c:pt idx="41">
                  <c:v>-612769000</c:v>
                </c:pt>
                <c:pt idx="42">
                  <c:v>-76574000</c:v>
                </c:pt>
                <c:pt idx="43">
                  <c:v>-107389000</c:v>
                </c:pt>
                <c:pt idx="44">
                  <c:v>-539774000</c:v>
                </c:pt>
                <c:pt idx="45">
                  <c:v>-972159000</c:v>
                </c:pt>
                <c:pt idx="46">
                  <c:v>-1464279000</c:v>
                </c:pt>
                <c:pt idx="47">
                  <c:v>-2044179000</c:v>
                </c:pt>
                <c:pt idx="48">
                  <c:v>-2120154000</c:v>
                </c:pt>
                <c:pt idx="49">
                  <c:v>-1756494000</c:v>
                </c:pt>
                <c:pt idx="50">
                  <c:v>-1690314000</c:v>
                </c:pt>
                <c:pt idx="51">
                  <c:v>-1702589000</c:v>
                </c:pt>
                <c:pt idx="52">
                  <c:v>-1714864000</c:v>
                </c:pt>
                <c:pt idx="53">
                  <c:v>-1714864000</c:v>
                </c:pt>
                <c:pt idx="54">
                  <c:v>-1875004000</c:v>
                </c:pt>
                <c:pt idx="55">
                  <c:v>-1875004000</c:v>
                </c:pt>
                <c:pt idx="56">
                  <c:v>-1592974000</c:v>
                </c:pt>
                <c:pt idx="57">
                  <c:v>-1890934000</c:v>
                </c:pt>
                <c:pt idx="58">
                  <c:v>-1981184000</c:v>
                </c:pt>
                <c:pt idx="59">
                  <c:v>-1666124000</c:v>
                </c:pt>
                <c:pt idx="60">
                  <c:v>-1252304000</c:v>
                </c:pt>
                <c:pt idx="61">
                  <c:v>-1045244000</c:v>
                </c:pt>
                <c:pt idx="62">
                  <c:v>-678204000</c:v>
                </c:pt>
                <c:pt idx="63">
                  <c:v>-311164000</c:v>
                </c:pt>
                <c:pt idx="64">
                  <c:v>79016000</c:v>
                </c:pt>
                <c:pt idx="65">
                  <c:v>-451564000</c:v>
                </c:pt>
                <c:pt idx="66">
                  <c:v>-331774000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B7-EA48-BDDD-EA9E9AF791AF}"/>
            </c:ext>
          </c:extLst>
        </c:ser>
        <c:ser>
          <c:idx val="4"/>
          <c:order val="4"/>
          <c:tx>
            <c:strRef>
              <c:f>GDTD!$AS$87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GDTD!$AM$88:$AN$154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GDTD!$AS$88:$AS$154</c:f>
              <c:numCache>
                <c:formatCode>#,##0</c:formatCode>
                <c:ptCount val="67"/>
                <c:pt idx="0">
                  <c:v>-3152280000</c:v>
                </c:pt>
                <c:pt idx="1">
                  <c:v>-3152280000</c:v>
                </c:pt>
                <c:pt idx="2">
                  <c:v>-3152280000</c:v>
                </c:pt>
                <c:pt idx="3">
                  <c:v>-3152280000</c:v>
                </c:pt>
                <c:pt idx="4">
                  <c:v>-3152280000</c:v>
                </c:pt>
                <c:pt idx="5">
                  <c:v>-3152280000</c:v>
                </c:pt>
                <c:pt idx="6">
                  <c:v>-3152280000</c:v>
                </c:pt>
                <c:pt idx="7">
                  <c:v>-3152280000</c:v>
                </c:pt>
                <c:pt idx="8">
                  <c:v>-3152280000</c:v>
                </c:pt>
                <c:pt idx="9">
                  <c:v>-3152280000</c:v>
                </c:pt>
                <c:pt idx="10">
                  <c:v>-3152280000</c:v>
                </c:pt>
                <c:pt idx="11">
                  <c:v>-3152280000</c:v>
                </c:pt>
                <c:pt idx="12">
                  <c:v>-3152280000</c:v>
                </c:pt>
                <c:pt idx="13">
                  <c:v>-3152280000</c:v>
                </c:pt>
                <c:pt idx="14">
                  <c:v>-3152280000</c:v>
                </c:pt>
                <c:pt idx="15">
                  <c:v>-3152280000</c:v>
                </c:pt>
                <c:pt idx="16">
                  <c:v>-3152280000</c:v>
                </c:pt>
                <c:pt idx="17">
                  <c:v>-3152280000</c:v>
                </c:pt>
                <c:pt idx="18">
                  <c:v>-3152280000</c:v>
                </c:pt>
                <c:pt idx="19">
                  <c:v>-3152280000</c:v>
                </c:pt>
                <c:pt idx="20">
                  <c:v>-3152280000</c:v>
                </c:pt>
                <c:pt idx="21">
                  <c:v>-3152280000</c:v>
                </c:pt>
                <c:pt idx="22">
                  <c:v>-3152280000</c:v>
                </c:pt>
                <c:pt idx="23">
                  <c:v>-3152280000</c:v>
                </c:pt>
                <c:pt idx="24">
                  <c:v>-3152280000</c:v>
                </c:pt>
                <c:pt idx="25">
                  <c:v>-3152280000</c:v>
                </c:pt>
                <c:pt idx="26">
                  <c:v>-3152280000</c:v>
                </c:pt>
                <c:pt idx="27">
                  <c:v>-3152280000</c:v>
                </c:pt>
                <c:pt idx="28">
                  <c:v>-3152280000</c:v>
                </c:pt>
                <c:pt idx="29">
                  <c:v>-3152280000</c:v>
                </c:pt>
                <c:pt idx="30">
                  <c:v>-3152280000</c:v>
                </c:pt>
                <c:pt idx="31">
                  <c:v>-3152280000</c:v>
                </c:pt>
                <c:pt idx="32">
                  <c:v>-3152280000</c:v>
                </c:pt>
                <c:pt idx="33">
                  <c:v>-3152280000</c:v>
                </c:pt>
                <c:pt idx="34">
                  <c:v>-3152280000</c:v>
                </c:pt>
                <c:pt idx="35">
                  <c:v>-3152280000</c:v>
                </c:pt>
                <c:pt idx="36">
                  <c:v>-3152280000</c:v>
                </c:pt>
                <c:pt idx="37">
                  <c:v>-3152280000</c:v>
                </c:pt>
                <c:pt idx="38">
                  <c:v>-3152280000</c:v>
                </c:pt>
                <c:pt idx="39">
                  <c:v>-3152280000</c:v>
                </c:pt>
                <c:pt idx="40">
                  <c:v>-3152280000</c:v>
                </c:pt>
                <c:pt idx="41">
                  <c:v>-3152280000</c:v>
                </c:pt>
                <c:pt idx="42">
                  <c:v>-3149360000</c:v>
                </c:pt>
                <c:pt idx="43">
                  <c:v>-3149360000</c:v>
                </c:pt>
                <c:pt idx="44">
                  <c:v>-3149360000</c:v>
                </c:pt>
                <c:pt idx="45">
                  <c:v>-3149360000</c:v>
                </c:pt>
                <c:pt idx="46">
                  <c:v>-3149360000</c:v>
                </c:pt>
                <c:pt idx="47">
                  <c:v>-3149360000</c:v>
                </c:pt>
                <c:pt idx="48">
                  <c:v>-3149360000</c:v>
                </c:pt>
                <c:pt idx="49">
                  <c:v>-3149360000</c:v>
                </c:pt>
                <c:pt idx="50">
                  <c:v>-3149360000</c:v>
                </c:pt>
                <c:pt idx="51">
                  <c:v>-3149360000</c:v>
                </c:pt>
                <c:pt idx="52">
                  <c:v>-3149360000</c:v>
                </c:pt>
                <c:pt idx="53">
                  <c:v>-3149360000</c:v>
                </c:pt>
                <c:pt idx="54">
                  <c:v>-3149360000</c:v>
                </c:pt>
                <c:pt idx="55">
                  <c:v>-3149360000</c:v>
                </c:pt>
                <c:pt idx="56">
                  <c:v>-3149360000</c:v>
                </c:pt>
                <c:pt idx="57">
                  <c:v>-3146500000</c:v>
                </c:pt>
                <c:pt idx="58">
                  <c:v>-3146500000</c:v>
                </c:pt>
                <c:pt idx="59">
                  <c:v>-3146500000</c:v>
                </c:pt>
                <c:pt idx="60">
                  <c:v>-3146500000</c:v>
                </c:pt>
                <c:pt idx="61">
                  <c:v>-3146500000</c:v>
                </c:pt>
                <c:pt idx="62">
                  <c:v>-3146500000</c:v>
                </c:pt>
                <c:pt idx="63">
                  <c:v>-3146500000</c:v>
                </c:pt>
                <c:pt idx="64">
                  <c:v>-3146500000</c:v>
                </c:pt>
                <c:pt idx="65">
                  <c:v>-3146500000</c:v>
                </c:pt>
                <c:pt idx="66">
                  <c:v>-3146500000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B7-EA48-BDDD-EA9E9AF791AF}"/>
            </c:ext>
          </c:extLst>
        </c:ser>
        <c:ser>
          <c:idx val="5"/>
          <c:order val="5"/>
          <c:tx>
            <c:strRef>
              <c:f>GDTD!$AT$87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GDTD!$AM$88:$AN$154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GDTD!$AT$88:$AT$154</c:f>
              <c:numCache>
                <c:formatCode>#,##0</c:formatCode>
                <c:ptCount val="67"/>
                <c:pt idx="0">
                  <c:v>-63548680000</c:v>
                </c:pt>
                <c:pt idx="1">
                  <c:v>-63468940000</c:v>
                </c:pt>
                <c:pt idx="2">
                  <c:v>-63389200000</c:v>
                </c:pt>
                <c:pt idx="3">
                  <c:v>-58302340000</c:v>
                </c:pt>
                <c:pt idx="4">
                  <c:v>-58170930000</c:v>
                </c:pt>
                <c:pt idx="5">
                  <c:v>-58196630000</c:v>
                </c:pt>
                <c:pt idx="6">
                  <c:v>-58196310000</c:v>
                </c:pt>
                <c:pt idx="7">
                  <c:v>-58105920000</c:v>
                </c:pt>
                <c:pt idx="8">
                  <c:v>-57769250000</c:v>
                </c:pt>
                <c:pt idx="9">
                  <c:v>-48861260000</c:v>
                </c:pt>
                <c:pt idx="10">
                  <c:v>-39953270000</c:v>
                </c:pt>
                <c:pt idx="11">
                  <c:v>-39862390000</c:v>
                </c:pt>
                <c:pt idx="12">
                  <c:v>-40164910000</c:v>
                </c:pt>
                <c:pt idx="13">
                  <c:v>-40450110000</c:v>
                </c:pt>
                <c:pt idx="14">
                  <c:v>-40410560000</c:v>
                </c:pt>
                <c:pt idx="15">
                  <c:v>-40047830000</c:v>
                </c:pt>
                <c:pt idx="16">
                  <c:v>-39685100000</c:v>
                </c:pt>
                <c:pt idx="17">
                  <c:v>-34482750000</c:v>
                </c:pt>
                <c:pt idx="18">
                  <c:v>-34456920000</c:v>
                </c:pt>
                <c:pt idx="19">
                  <c:v>-27838040000</c:v>
                </c:pt>
                <c:pt idx="20">
                  <c:v>-27601810000</c:v>
                </c:pt>
                <c:pt idx="21">
                  <c:v>-27650850000</c:v>
                </c:pt>
                <c:pt idx="22">
                  <c:v>-29048820000</c:v>
                </c:pt>
                <c:pt idx="23">
                  <c:v>-32663400000</c:v>
                </c:pt>
                <c:pt idx="24">
                  <c:v>-33400970000</c:v>
                </c:pt>
                <c:pt idx="25">
                  <c:v>-43602130000</c:v>
                </c:pt>
                <c:pt idx="26">
                  <c:v>-52362760000</c:v>
                </c:pt>
                <c:pt idx="27">
                  <c:v>-59391860000</c:v>
                </c:pt>
                <c:pt idx="28">
                  <c:v>-67301440000</c:v>
                </c:pt>
                <c:pt idx="29">
                  <c:v>-67549640000</c:v>
                </c:pt>
                <c:pt idx="30">
                  <c:v>-67161830000</c:v>
                </c:pt>
                <c:pt idx="31">
                  <c:v>-66999560000</c:v>
                </c:pt>
                <c:pt idx="32">
                  <c:v>-39736650000</c:v>
                </c:pt>
                <c:pt idx="33">
                  <c:v>-12473740000</c:v>
                </c:pt>
                <c:pt idx="34">
                  <c:v>-12973150000</c:v>
                </c:pt>
                <c:pt idx="35">
                  <c:v>-5183380000</c:v>
                </c:pt>
                <c:pt idx="36">
                  <c:v>2606390000</c:v>
                </c:pt>
                <c:pt idx="37">
                  <c:v>4042700000</c:v>
                </c:pt>
                <c:pt idx="38">
                  <c:v>4208530000</c:v>
                </c:pt>
                <c:pt idx="39">
                  <c:v>4316030000</c:v>
                </c:pt>
                <c:pt idx="40">
                  <c:v>3799260000</c:v>
                </c:pt>
                <c:pt idx="41">
                  <c:v>3282490000</c:v>
                </c:pt>
                <c:pt idx="42">
                  <c:v>3872700000</c:v>
                </c:pt>
                <c:pt idx="43">
                  <c:v>-828870000</c:v>
                </c:pt>
                <c:pt idx="44">
                  <c:v>-1046200000</c:v>
                </c:pt>
                <c:pt idx="45">
                  <c:v>-1263530000</c:v>
                </c:pt>
                <c:pt idx="46">
                  <c:v>-9080460000</c:v>
                </c:pt>
                <c:pt idx="47">
                  <c:v>-9589330000</c:v>
                </c:pt>
                <c:pt idx="48">
                  <c:v>-9647720000</c:v>
                </c:pt>
                <c:pt idx="49">
                  <c:v>-9430330000</c:v>
                </c:pt>
                <c:pt idx="50">
                  <c:v>-9325400000</c:v>
                </c:pt>
                <c:pt idx="51">
                  <c:v>-9276610000</c:v>
                </c:pt>
                <c:pt idx="52">
                  <c:v>-9227820000</c:v>
                </c:pt>
                <c:pt idx="53">
                  <c:v>-9227820000</c:v>
                </c:pt>
                <c:pt idx="54">
                  <c:v>-9272820000</c:v>
                </c:pt>
                <c:pt idx="55">
                  <c:v>-9272820000</c:v>
                </c:pt>
                <c:pt idx="56">
                  <c:v>-9072230000</c:v>
                </c:pt>
                <c:pt idx="57">
                  <c:v>1738310000</c:v>
                </c:pt>
                <c:pt idx="58">
                  <c:v>1676270000</c:v>
                </c:pt>
                <c:pt idx="59">
                  <c:v>1894880000</c:v>
                </c:pt>
                <c:pt idx="60">
                  <c:v>2188800000</c:v>
                </c:pt>
                <c:pt idx="61">
                  <c:v>2332200000</c:v>
                </c:pt>
                <c:pt idx="62">
                  <c:v>2488190000</c:v>
                </c:pt>
                <c:pt idx="63">
                  <c:v>2644180000</c:v>
                </c:pt>
                <c:pt idx="64">
                  <c:v>3017290000</c:v>
                </c:pt>
                <c:pt idx="65">
                  <c:v>2761850000</c:v>
                </c:pt>
                <c:pt idx="66">
                  <c:v>2907560000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B7-EA48-BDDD-EA9E9AF791AF}"/>
            </c:ext>
          </c:extLst>
        </c:ser>
        <c:ser>
          <c:idx val="6"/>
          <c:order val="6"/>
          <c:tx>
            <c:strRef>
              <c:f>GDTD!$AU$87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GDTD!$AM$88:$AN$154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GDTD!$AU$88:$AU$154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B7-EA48-BDDD-EA9E9AF7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GDTD!$AH$87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GDTD!$AF$88:$AG$154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GDTD!$AH$88:$AH$154</c:f>
              <c:numCache>
                <c:formatCode>#,##0</c:formatCode>
                <c:ptCount val="67"/>
                <c:pt idx="0">
                  <c:v>36563900000</c:v>
                </c:pt>
                <c:pt idx="1">
                  <c:v>36652220000</c:v>
                </c:pt>
                <c:pt idx="2">
                  <c:v>36740540000</c:v>
                </c:pt>
                <c:pt idx="3">
                  <c:v>36740540000</c:v>
                </c:pt>
                <c:pt idx="4">
                  <c:v>36387040000</c:v>
                </c:pt>
                <c:pt idx="5">
                  <c:v>36493680000</c:v>
                </c:pt>
                <c:pt idx="6">
                  <c:v>36740160000</c:v>
                </c:pt>
                <c:pt idx="7">
                  <c:v>36733010000</c:v>
                </c:pt>
                <c:pt idx="8">
                  <c:v>36566070000</c:v>
                </c:pt>
                <c:pt idx="9">
                  <c:v>36088160000</c:v>
                </c:pt>
                <c:pt idx="10">
                  <c:v>35610250000</c:v>
                </c:pt>
                <c:pt idx="11">
                  <c:v>35625830000</c:v>
                </c:pt>
                <c:pt idx="12">
                  <c:v>35231570000</c:v>
                </c:pt>
                <c:pt idx="13">
                  <c:v>34061700000</c:v>
                </c:pt>
                <c:pt idx="14">
                  <c:v>32891830000</c:v>
                </c:pt>
                <c:pt idx="15">
                  <c:v>33875990000</c:v>
                </c:pt>
                <c:pt idx="16">
                  <c:v>34332670000</c:v>
                </c:pt>
                <c:pt idx="17">
                  <c:v>34332670000</c:v>
                </c:pt>
                <c:pt idx="18">
                  <c:v>34908280000</c:v>
                </c:pt>
                <c:pt idx="19">
                  <c:v>33706480000</c:v>
                </c:pt>
                <c:pt idx="20">
                  <c:v>33987480000</c:v>
                </c:pt>
                <c:pt idx="21">
                  <c:v>33926630000</c:v>
                </c:pt>
                <c:pt idx="22">
                  <c:v>34014260000</c:v>
                </c:pt>
                <c:pt idx="23">
                  <c:v>33943280000</c:v>
                </c:pt>
                <c:pt idx="24">
                  <c:v>33872300000</c:v>
                </c:pt>
                <c:pt idx="25">
                  <c:v>33605300000</c:v>
                </c:pt>
                <c:pt idx="26">
                  <c:v>33313230000</c:v>
                </c:pt>
                <c:pt idx="27">
                  <c:v>32524470000</c:v>
                </c:pt>
                <c:pt idx="28">
                  <c:v>31735710000</c:v>
                </c:pt>
                <c:pt idx="29">
                  <c:v>30769750000</c:v>
                </c:pt>
                <c:pt idx="30">
                  <c:v>31666020000</c:v>
                </c:pt>
                <c:pt idx="31">
                  <c:v>31145500000</c:v>
                </c:pt>
                <c:pt idx="32">
                  <c:v>31976830000</c:v>
                </c:pt>
                <c:pt idx="33">
                  <c:v>31076970000</c:v>
                </c:pt>
                <c:pt idx="34">
                  <c:v>30269150000</c:v>
                </c:pt>
                <c:pt idx="35">
                  <c:v>4754550000</c:v>
                </c:pt>
                <c:pt idx="36">
                  <c:v>-20760050000</c:v>
                </c:pt>
                <c:pt idx="37">
                  <c:v>-17999270000</c:v>
                </c:pt>
                <c:pt idx="38">
                  <c:v>-15270930000</c:v>
                </c:pt>
                <c:pt idx="39">
                  <c:v>-15270930000</c:v>
                </c:pt>
                <c:pt idx="40">
                  <c:v>-110940000</c:v>
                </c:pt>
                <c:pt idx="41">
                  <c:v>15049050000</c:v>
                </c:pt>
                <c:pt idx="42">
                  <c:v>15735000000</c:v>
                </c:pt>
                <c:pt idx="43">
                  <c:v>15674210000</c:v>
                </c:pt>
                <c:pt idx="44">
                  <c:v>15378920000</c:v>
                </c:pt>
                <c:pt idx="45">
                  <c:v>15083630000</c:v>
                </c:pt>
                <c:pt idx="46">
                  <c:v>18011660000</c:v>
                </c:pt>
                <c:pt idx="47">
                  <c:v>16004830000</c:v>
                </c:pt>
                <c:pt idx="48">
                  <c:v>13573080000</c:v>
                </c:pt>
                <c:pt idx="49">
                  <c:v>12089880000</c:v>
                </c:pt>
                <c:pt idx="50">
                  <c:v>11974180000</c:v>
                </c:pt>
                <c:pt idx="51">
                  <c:v>10610850000</c:v>
                </c:pt>
                <c:pt idx="52">
                  <c:v>9247520000</c:v>
                </c:pt>
                <c:pt idx="53">
                  <c:v>9247520000</c:v>
                </c:pt>
                <c:pt idx="54">
                  <c:v>8402100000</c:v>
                </c:pt>
                <c:pt idx="55">
                  <c:v>8402100000</c:v>
                </c:pt>
                <c:pt idx="56">
                  <c:v>4906090000</c:v>
                </c:pt>
                <c:pt idx="57">
                  <c:v>4635810000</c:v>
                </c:pt>
                <c:pt idx="58">
                  <c:v>4547640000</c:v>
                </c:pt>
                <c:pt idx="59">
                  <c:v>4855220000</c:v>
                </c:pt>
                <c:pt idx="60">
                  <c:v>5263910000</c:v>
                </c:pt>
                <c:pt idx="61">
                  <c:v>320370000</c:v>
                </c:pt>
                <c:pt idx="62">
                  <c:v>674250000</c:v>
                </c:pt>
                <c:pt idx="63">
                  <c:v>1028130000</c:v>
                </c:pt>
                <c:pt idx="64">
                  <c:v>1397630000</c:v>
                </c:pt>
                <c:pt idx="65">
                  <c:v>1058470000</c:v>
                </c:pt>
                <c:pt idx="66">
                  <c:v>1160830000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52-994B-ADDA-6A6D825944D4}"/>
            </c:ext>
          </c:extLst>
        </c:ser>
        <c:ser>
          <c:idx val="1"/>
          <c:order val="1"/>
          <c:tx>
            <c:strRef>
              <c:f>GDTD!$AI$87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GDTD!$AF$88:$AG$154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GDTD!$AI$88:$AI$154</c:f>
              <c:numCache>
                <c:formatCode>#,##0</c:formatCode>
                <c:ptCount val="67"/>
                <c:pt idx="0">
                  <c:v>994000000</c:v>
                </c:pt>
                <c:pt idx="1">
                  <c:v>994000000</c:v>
                </c:pt>
                <c:pt idx="2">
                  <c:v>994000000</c:v>
                </c:pt>
                <c:pt idx="3">
                  <c:v>994000000</c:v>
                </c:pt>
                <c:pt idx="4">
                  <c:v>994000000</c:v>
                </c:pt>
                <c:pt idx="5">
                  <c:v>994000000</c:v>
                </c:pt>
                <c:pt idx="6">
                  <c:v>736300000</c:v>
                </c:pt>
                <c:pt idx="7">
                  <c:v>608900000</c:v>
                </c:pt>
                <c:pt idx="8">
                  <c:v>608900000</c:v>
                </c:pt>
                <c:pt idx="9">
                  <c:v>298450000</c:v>
                </c:pt>
                <c:pt idx="10">
                  <c:v>-12000000</c:v>
                </c:pt>
                <c:pt idx="11">
                  <c:v>-12000000</c:v>
                </c:pt>
                <c:pt idx="12">
                  <c:v>-12000000</c:v>
                </c:pt>
                <c:pt idx="13">
                  <c:v>-12000000</c:v>
                </c:pt>
                <c:pt idx="14">
                  <c:v>-12000000</c:v>
                </c:pt>
                <c:pt idx="15">
                  <c:v>-12000000</c:v>
                </c:pt>
                <c:pt idx="16">
                  <c:v>-12000000</c:v>
                </c:pt>
                <c:pt idx="17">
                  <c:v>-12000000</c:v>
                </c:pt>
                <c:pt idx="18">
                  <c:v>-12000000</c:v>
                </c:pt>
                <c:pt idx="19">
                  <c:v>-12000000</c:v>
                </c:pt>
                <c:pt idx="20">
                  <c:v>-12000000</c:v>
                </c:pt>
                <c:pt idx="21">
                  <c:v>-12000000</c:v>
                </c:pt>
                <c:pt idx="22">
                  <c:v>-12000000</c:v>
                </c:pt>
                <c:pt idx="23">
                  <c:v>-12000000</c:v>
                </c:pt>
                <c:pt idx="24">
                  <c:v>-12000000</c:v>
                </c:pt>
                <c:pt idx="25">
                  <c:v>-12000000</c:v>
                </c:pt>
                <c:pt idx="26">
                  <c:v>-12000000</c:v>
                </c:pt>
                <c:pt idx="27">
                  <c:v>-12000000</c:v>
                </c:pt>
                <c:pt idx="28">
                  <c:v>-12000000</c:v>
                </c:pt>
                <c:pt idx="29">
                  <c:v>-12000000</c:v>
                </c:pt>
                <c:pt idx="30">
                  <c:v>-12000000</c:v>
                </c:pt>
                <c:pt idx="31">
                  <c:v>-12000000</c:v>
                </c:pt>
                <c:pt idx="32">
                  <c:v>-12000000</c:v>
                </c:pt>
                <c:pt idx="33">
                  <c:v>-12000000</c:v>
                </c:pt>
                <c:pt idx="34">
                  <c:v>-12000000</c:v>
                </c:pt>
                <c:pt idx="35">
                  <c:v>-12000000</c:v>
                </c:pt>
                <c:pt idx="36">
                  <c:v>-12000000</c:v>
                </c:pt>
                <c:pt idx="37">
                  <c:v>-12000000</c:v>
                </c:pt>
                <c:pt idx="38">
                  <c:v>-12000000</c:v>
                </c:pt>
                <c:pt idx="39">
                  <c:v>-12000000</c:v>
                </c:pt>
                <c:pt idx="40">
                  <c:v>-12000000</c:v>
                </c:pt>
                <c:pt idx="41">
                  <c:v>-12000000</c:v>
                </c:pt>
                <c:pt idx="42">
                  <c:v>-12000000</c:v>
                </c:pt>
                <c:pt idx="43">
                  <c:v>-12000000</c:v>
                </c:pt>
                <c:pt idx="44">
                  <c:v>-12000000</c:v>
                </c:pt>
                <c:pt idx="45">
                  <c:v>-12000000</c:v>
                </c:pt>
                <c:pt idx="46">
                  <c:v>-12000000</c:v>
                </c:pt>
                <c:pt idx="47">
                  <c:v>-12000000</c:v>
                </c:pt>
                <c:pt idx="48">
                  <c:v>-12000000</c:v>
                </c:pt>
                <c:pt idx="49">
                  <c:v>-12000000</c:v>
                </c:pt>
                <c:pt idx="50">
                  <c:v>-12000000</c:v>
                </c:pt>
                <c:pt idx="51">
                  <c:v>-12000000</c:v>
                </c:pt>
                <c:pt idx="52">
                  <c:v>-12000000</c:v>
                </c:pt>
                <c:pt idx="53">
                  <c:v>-12000000</c:v>
                </c:pt>
                <c:pt idx="54">
                  <c:v>-12000000</c:v>
                </c:pt>
                <c:pt idx="55">
                  <c:v>-12000000</c:v>
                </c:pt>
                <c:pt idx="56">
                  <c:v>692000000</c:v>
                </c:pt>
                <c:pt idx="57">
                  <c:v>692000000</c:v>
                </c:pt>
                <c:pt idx="58">
                  <c:v>692000000</c:v>
                </c:pt>
                <c:pt idx="59">
                  <c:v>692000000</c:v>
                </c:pt>
                <c:pt idx="60">
                  <c:v>692000000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52-994B-ADDA-6A6D825944D4}"/>
            </c:ext>
          </c:extLst>
        </c:ser>
        <c:ser>
          <c:idx val="2"/>
          <c:order val="2"/>
          <c:tx>
            <c:strRef>
              <c:f>GDTD!$AJ$87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GDTD!$AF$88:$AG$154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GDTD!$AJ$88:$AJ$154</c:f>
              <c:numCache>
                <c:formatCode>#,##0</c:formatCode>
                <c:ptCount val="67"/>
                <c:pt idx="0">
                  <c:v>998000000</c:v>
                </c:pt>
                <c:pt idx="1">
                  <c:v>998000000</c:v>
                </c:pt>
                <c:pt idx="2">
                  <c:v>998000000</c:v>
                </c:pt>
                <c:pt idx="3">
                  <c:v>998000000</c:v>
                </c:pt>
                <c:pt idx="4">
                  <c:v>998000000</c:v>
                </c:pt>
                <c:pt idx="5">
                  <c:v>998000000</c:v>
                </c:pt>
                <c:pt idx="6">
                  <c:v>998000000</c:v>
                </c:pt>
                <c:pt idx="7">
                  <c:v>998000000</c:v>
                </c:pt>
                <c:pt idx="8">
                  <c:v>998000000</c:v>
                </c:pt>
                <c:pt idx="9">
                  <c:v>998000000</c:v>
                </c:pt>
                <c:pt idx="10">
                  <c:v>998000000</c:v>
                </c:pt>
                <c:pt idx="11">
                  <c:v>998000000</c:v>
                </c:pt>
                <c:pt idx="12">
                  <c:v>998000000</c:v>
                </c:pt>
                <c:pt idx="13">
                  <c:v>998000000</c:v>
                </c:pt>
                <c:pt idx="14">
                  <c:v>998000000</c:v>
                </c:pt>
                <c:pt idx="15">
                  <c:v>998000000</c:v>
                </c:pt>
                <c:pt idx="16">
                  <c:v>998000000</c:v>
                </c:pt>
                <c:pt idx="17">
                  <c:v>998000000</c:v>
                </c:pt>
                <c:pt idx="18">
                  <c:v>998000000</c:v>
                </c:pt>
                <c:pt idx="19">
                  <c:v>998000000</c:v>
                </c:pt>
                <c:pt idx="20">
                  <c:v>998000000</c:v>
                </c:pt>
                <c:pt idx="21">
                  <c:v>998000000</c:v>
                </c:pt>
                <c:pt idx="22">
                  <c:v>998000000</c:v>
                </c:pt>
                <c:pt idx="23">
                  <c:v>998000000</c:v>
                </c:pt>
                <c:pt idx="24">
                  <c:v>998000000</c:v>
                </c:pt>
                <c:pt idx="25">
                  <c:v>998000000</c:v>
                </c:pt>
                <c:pt idx="26">
                  <c:v>998000000</c:v>
                </c:pt>
                <c:pt idx="27">
                  <c:v>998000000</c:v>
                </c:pt>
                <c:pt idx="28">
                  <c:v>998000000</c:v>
                </c:pt>
                <c:pt idx="29">
                  <c:v>998000000</c:v>
                </c:pt>
                <c:pt idx="30">
                  <c:v>998000000</c:v>
                </c:pt>
                <c:pt idx="31">
                  <c:v>998000000</c:v>
                </c:pt>
                <c:pt idx="32">
                  <c:v>998000000</c:v>
                </c:pt>
                <c:pt idx="33">
                  <c:v>998000000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2-994B-ADDA-6A6D825944D4}"/>
            </c:ext>
          </c:extLst>
        </c:ser>
        <c:ser>
          <c:idx val="3"/>
          <c:order val="3"/>
          <c:tx>
            <c:strRef>
              <c:f>GDTD!$AK$87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GDTD!$AF$88:$AG$154</c:f>
              <c:multiLvlStrCache>
                <c:ptCount val="67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GDTD!$AK$88:$AK$154</c:f>
              <c:numCache>
                <c:formatCode>#,##0</c:formatCode>
                <c:ptCount val="67"/>
                <c:pt idx="0">
                  <c:v>4823039000</c:v>
                </c:pt>
                <c:pt idx="1">
                  <c:v>4823039000</c:v>
                </c:pt>
                <c:pt idx="2">
                  <c:v>4823039000</c:v>
                </c:pt>
                <c:pt idx="3">
                  <c:v>4823039000</c:v>
                </c:pt>
                <c:pt idx="4">
                  <c:v>4823039000</c:v>
                </c:pt>
                <c:pt idx="5">
                  <c:v>4823039000</c:v>
                </c:pt>
                <c:pt idx="6">
                  <c:v>4823039000</c:v>
                </c:pt>
                <c:pt idx="7">
                  <c:v>4823039000</c:v>
                </c:pt>
                <c:pt idx="8">
                  <c:v>4823039000</c:v>
                </c:pt>
                <c:pt idx="9">
                  <c:v>4823039000</c:v>
                </c:pt>
                <c:pt idx="10">
                  <c:v>4823039000</c:v>
                </c:pt>
                <c:pt idx="11">
                  <c:v>4823039000</c:v>
                </c:pt>
                <c:pt idx="12">
                  <c:v>4823039000</c:v>
                </c:pt>
                <c:pt idx="13">
                  <c:v>4823039000</c:v>
                </c:pt>
                <c:pt idx="14">
                  <c:v>4823039000</c:v>
                </c:pt>
                <c:pt idx="15">
                  <c:v>4823039000</c:v>
                </c:pt>
                <c:pt idx="16">
                  <c:v>4823039000</c:v>
                </c:pt>
                <c:pt idx="17">
                  <c:v>4823039000</c:v>
                </c:pt>
                <c:pt idx="18">
                  <c:v>4823039000</c:v>
                </c:pt>
                <c:pt idx="19">
                  <c:v>4823039000</c:v>
                </c:pt>
                <c:pt idx="20">
                  <c:v>4823039000</c:v>
                </c:pt>
                <c:pt idx="21">
                  <c:v>4823039000</c:v>
                </c:pt>
                <c:pt idx="22">
                  <c:v>4823039000</c:v>
                </c:pt>
                <c:pt idx="23">
                  <c:v>4823039000</c:v>
                </c:pt>
                <c:pt idx="24">
                  <c:v>4823039000</c:v>
                </c:pt>
                <c:pt idx="25">
                  <c:v>4823039000</c:v>
                </c:pt>
                <c:pt idx="26">
                  <c:v>4823039000</c:v>
                </c:pt>
                <c:pt idx="27">
                  <c:v>4823039000</c:v>
                </c:pt>
                <c:pt idx="28">
                  <c:v>4823039000</c:v>
                </c:pt>
                <c:pt idx="29">
                  <c:v>4823039000</c:v>
                </c:pt>
                <c:pt idx="30">
                  <c:v>4823039000</c:v>
                </c:pt>
                <c:pt idx="31">
                  <c:v>4823039000</c:v>
                </c:pt>
                <c:pt idx="32">
                  <c:v>4823039000</c:v>
                </c:pt>
                <c:pt idx="33">
                  <c:v>4823039000</c:v>
                </c:pt>
                <c:pt idx="34">
                  <c:v>4823039000</c:v>
                </c:pt>
                <c:pt idx="35">
                  <c:v>4823039000</c:v>
                </c:pt>
                <c:pt idx="36">
                  <c:v>4823039000</c:v>
                </c:pt>
                <c:pt idx="37">
                  <c:v>4823039000</c:v>
                </c:pt>
                <c:pt idx="38">
                  <c:v>4823039000</c:v>
                </c:pt>
                <c:pt idx="39">
                  <c:v>4823039000</c:v>
                </c:pt>
                <c:pt idx="40">
                  <c:v>4823039000</c:v>
                </c:pt>
                <c:pt idx="41">
                  <c:v>4823039000</c:v>
                </c:pt>
                <c:pt idx="42">
                  <c:v>4823039000</c:v>
                </c:pt>
                <c:pt idx="43">
                  <c:v>4823039000</c:v>
                </c:pt>
                <c:pt idx="44">
                  <c:v>4823039000</c:v>
                </c:pt>
                <c:pt idx="45">
                  <c:v>4823039000</c:v>
                </c:pt>
                <c:pt idx="46">
                  <c:v>4823039000</c:v>
                </c:pt>
                <c:pt idx="47">
                  <c:v>4823039000</c:v>
                </c:pt>
                <c:pt idx="48">
                  <c:v>4823039000</c:v>
                </c:pt>
                <c:pt idx="49">
                  <c:v>9668100000</c:v>
                </c:pt>
                <c:pt idx="50">
                  <c:v>9668100000</c:v>
                </c:pt>
                <c:pt idx="51">
                  <c:v>4834050000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52-994B-ADDA-6A6D82594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GDTD!$Y$87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GDTD!$W$88:$X$155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GDTD!$Y$88:$Y$155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4-2F48-A991-07EC3BF8DFEF}"/>
            </c:ext>
          </c:extLst>
        </c:ser>
        <c:ser>
          <c:idx val="1"/>
          <c:order val="1"/>
          <c:tx>
            <c:strRef>
              <c:f>GDTD!$Z$87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GDTD!$W$88:$X$155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GDTD!$Z$88:$Z$155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64-2F48-A991-07EC3BF8DFEF}"/>
            </c:ext>
          </c:extLst>
        </c:ser>
        <c:ser>
          <c:idx val="2"/>
          <c:order val="2"/>
          <c:tx>
            <c:strRef>
              <c:f>GDTD!$AA$87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GDTD!$W$88:$X$155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GDTD!$AA$88:$AA$155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64-2F48-A991-07EC3BF8DFEF}"/>
            </c:ext>
          </c:extLst>
        </c:ser>
        <c:ser>
          <c:idx val="3"/>
          <c:order val="3"/>
          <c:tx>
            <c:strRef>
              <c:f>GDTD!$AB$87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GDTD!$W$88:$X$155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GDTD!$AB$88:$AB$155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64-2F48-A991-07EC3BF8DFEF}"/>
            </c:ext>
          </c:extLst>
        </c:ser>
        <c:ser>
          <c:idx val="4"/>
          <c:order val="4"/>
          <c:tx>
            <c:strRef>
              <c:f>GDTD!$AC$87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GDTD!$W$88:$X$155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GDTD!$AC$88:$AC$155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64-2F48-A991-07EC3BF8DFEF}"/>
            </c:ext>
          </c:extLst>
        </c:ser>
        <c:ser>
          <c:idx val="5"/>
          <c:order val="5"/>
          <c:tx>
            <c:strRef>
              <c:f>GDTD!$AD$87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GDTD!$W$88:$X$155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GDTD!$AD$88:$AD$155</c:f>
              <c:numCache>
                <c:formatCode>#,##0</c:formatCode>
                <c:ptCount val="68"/>
                <c:pt idx="0">
                  <c:v>-53399580000</c:v>
                </c:pt>
                <c:pt idx="1">
                  <c:v>-53399580000</c:v>
                </c:pt>
                <c:pt idx="2">
                  <c:v>-53399580000</c:v>
                </c:pt>
                <c:pt idx="3">
                  <c:v>-53399580000</c:v>
                </c:pt>
                <c:pt idx="4">
                  <c:v>-53399580000</c:v>
                </c:pt>
                <c:pt idx="5">
                  <c:v>-53399580000</c:v>
                </c:pt>
                <c:pt idx="6">
                  <c:v>-53399580000</c:v>
                </c:pt>
                <c:pt idx="7">
                  <c:v>-53399580000</c:v>
                </c:pt>
                <c:pt idx="8">
                  <c:v>-51029580000</c:v>
                </c:pt>
                <c:pt idx="9">
                  <c:v>-49469580000</c:v>
                </c:pt>
                <c:pt idx="10">
                  <c:v>-47909580000</c:v>
                </c:pt>
                <c:pt idx="11">
                  <c:v>-47909580000</c:v>
                </c:pt>
                <c:pt idx="12">
                  <c:v>-47296080000</c:v>
                </c:pt>
                <c:pt idx="13">
                  <c:v>-37920370000</c:v>
                </c:pt>
                <c:pt idx="14">
                  <c:v>-33117470000</c:v>
                </c:pt>
                <c:pt idx="15">
                  <c:v>-18243970000</c:v>
                </c:pt>
                <c:pt idx="16">
                  <c:v>-3370470000</c:v>
                </c:pt>
                <c:pt idx="17">
                  <c:v>-16220240000</c:v>
                </c:pt>
                <c:pt idx="18">
                  <c:v>-16220240000</c:v>
                </c:pt>
                <c:pt idx="19">
                  <c:v>-16220240000</c:v>
                </c:pt>
                <c:pt idx="20">
                  <c:v>-16220240000</c:v>
                </c:pt>
                <c:pt idx="21">
                  <c:v>-16220240000</c:v>
                </c:pt>
                <c:pt idx="22">
                  <c:v>-16220240000</c:v>
                </c:pt>
                <c:pt idx="23">
                  <c:v>-16220240000</c:v>
                </c:pt>
                <c:pt idx="24">
                  <c:v>-16220240000</c:v>
                </c:pt>
                <c:pt idx="25">
                  <c:v>-16220240000</c:v>
                </c:pt>
                <c:pt idx="26">
                  <c:v>-16220240000</c:v>
                </c:pt>
                <c:pt idx="27">
                  <c:v>-16220240000</c:v>
                </c:pt>
                <c:pt idx="28">
                  <c:v>-16220240000</c:v>
                </c:pt>
                <c:pt idx="29">
                  <c:v>-16220240000</c:v>
                </c:pt>
                <c:pt idx="30">
                  <c:v>-16220240000</c:v>
                </c:pt>
                <c:pt idx="31">
                  <c:v>-16220240000</c:v>
                </c:pt>
                <c:pt idx="32">
                  <c:v>-16220240000</c:v>
                </c:pt>
                <c:pt idx="33">
                  <c:v>-16220240000</c:v>
                </c:pt>
                <c:pt idx="34">
                  <c:v>-16220240000</c:v>
                </c:pt>
                <c:pt idx="35">
                  <c:v>-16220240000</c:v>
                </c:pt>
                <c:pt idx="36">
                  <c:v>-16220240000</c:v>
                </c:pt>
                <c:pt idx="37">
                  <c:v>-16220240000</c:v>
                </c:pt>
                <c:pt idx="38">
                  <c:v>-15209080000</c:v>
                </c:pt>
                <c:pt idx="39">
                  <c:v>-14599240000</c:v>
                </c:pt>
                <c:pt idx="40">
                  <c:v>-14599240000</c:v>
                </c:pt>
                <c:pt idx="41">
                  <c:v>-14599240000</c:v>
                </c:pt>
                <c:pt idx="42">
                  <c:v>-14599240000</c:v>
                </c:pt>
                <c:pt idx="43">
                  <c:v>-14599240000</c:v>
                </c:pt>
                <c:pt idx="44">
                  <c:v>-14599240000</c:v>
                </c:pt>
                <c:pt idx="45">
                  <c:v>-14599240000</c:v>
                </c:pt>
                <c:pt idx="46">
                  <c:v>-14599240000</c:v>
                </c:pt>
                <c:pt idx="47">
                  <c:v>-14599240000</c:v>
                </c:pt>
                <c:pt idx="48">
                  <c:v>-14599240000</c:v>
                </c:pt>
                <c:pt idx="49">
                  <c:v>-14599240000</c:v>
                </c:pt>
                <c:pt idx="50">
                  <c:v>-14599240000</c:v>
                </c:pt>
                <c:pt idx="51">
                  <c:v>-10728620000</c:v>
                </c:pt>
                <c:pt idx="52">
                  <c:v>-6858000000</c:v>
                </c:pt>
                <c:pt idx="53">
                  <c:v>-6858000000</c:v>
                </c:pt>
                <c:pt idx="54">
                  <c:v>-6858000000</c:v>
                </c:pt>
                <c:pt idx="55">
                  <c:v>-6858000000</c:v>
                </c:pt>
                <c:pt idx="56">
                  <c:v>-5613000000</c:v>
                </c:pt>
                <c:pt idx="57">
                  <c:v>-5288000000</c:v>
                </c:pt>
                <c:pt idx="58">
                  <c:v>-4985600000</c:v>
                </c:pt>
                <c:pt idx="59">
                  <c:v>-2494000000</c:v>
                </c:pt>
                <c:pt idx="60">
                  <c:v>-1874000000</c:v>
                </c:pt>
                <c:pt idx="61">
                  <c:v>-1874000000</c:v>
                </c:pt>
                <c:pt idx="62">
                  <c:v>579000000</c:v>
                </c:pt>
                <c:pt idx="63">
                  <c:v>3032000000</c:v>
                </c:pt>
                <c:pt idx="64">
                  <c:v>4631000000</c:v>
                </c:pt>
                <c:pt idx="65">
                  <c:v>3451000000</c:v>
                </c:pt>
                <c:pt idx="66">
                  <c:v>1666000000</c:v>
                </c:pt>
                <c:pt idx="67">
                  <c:v>545020000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64-2F48-A991-07EC3BF8D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GDTD!$Y$159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GDTD!$W$160:$X$227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GDTD!$Y$160:$Y$227</c:f>
              <c:numCache>
                <c:formatCode>#,##0</c:formatCode>
                <c:ptCount val="68"/>
                <c:pt idx="0">
                  <c:v>-4420818000</c:v>
                </c:pt>
                <c:pt idx="1">
                  <c:v>-5777818000</c:v>
                </c:pt>
                <c:pt idx="2">
                  <c:v>-7134818000</c:v>
                </c:pt>
                <c:pt idx="3">
                  <c:v>-7844818000</c:v>
                </c:pt>
                <c:pt idx="4">
                  <c:v>-7737588000</c:v>
                </c:pt>
                <c:pt idx="5">
                  <c:v>-7744558000</c:v>
                </c:pt>
                <c:pt idx="6">
                  <c:v>-7675068000</c:v>
                </c:pt>
                <c:pt idx="7">
                  <c:v>-7626408000</c:v>
                </c:pt>
                <c:pt idx="8">
                  <c:v>-7447668000</c:v>
                </c:pt>
                <c:pt idx="9">
                  <c:v>-7512158000</c:v>
                </c:pt>
                <c:pt idx="10">
                  <c:v>-7576648000</c:v>
                </c:pt>
                <c:pt idx="11">
                  <c:v>-7526578000</c:v>
                </c:pt>
                <c:pt idx="12">
                  <c:v>-7693198000</c:v>
                </c:pt>
                <c:pt idx="13">
                  <c:v>-7846978000</c:v>
                </c:pt>
                <c:pt idx="14">
                  <c:v>-7825448000</c:v>
                </c:pt>
                <c:pt idx="15">
                  <c:v>-7804648000</c:v>
                </c:pt>
                <c:pt idx="16">
                  <c:v>-7783848000</c:v>
                </c:pt>
                <c:pt idx="17">
                  <c:v>-7347958000</c:v>
                </c:pt>
                <c:pt idx="18">
                  <c:v>-7568888000</c:v>
                </c:pt>
                <c:pt idx="19">
                  <c:v>-1524308000</c:v>
                </c:pt>
                <c:pt idx="20">
                  <c:v>-266838000</c:v>
                </c:pt>
                <c:pt idx="21">
                  <c:v>9522892000</c:v>
                </c:pt>
                <c:pt idx="22">
                  <c:v>17481662000</c:v>
                </c:pt>
                <c:pt idx="23">
                  <c:v>36704062000</c:v>
                </c:pt>
                <c:pt idx="24">
                  <c:v>55926462000</c:v>
                </c:pt>
                <c:pt idx="25">
                  <c:v>71175022000</c:v>
                </c:pt>
                <c:pt idx="26">
                  <c:v>62902012000</c:v>
                </c:pt>
                <c:pt idx="27">
                  <c:v>61496852000</c:v>
                </c:pt>
                <c:pt idx="28">
                  <c:v>54261212000</c:v>
                </c:pt>
                <c:pt idx="29">
                  <c:v>30051962000</c:v>
                </c:pt>
                <c:pt idx="30">
                  <c:v>23444232000</c:v>
                </c:pt>
                <c:pt idx="31">
                  <c:v>13887122000</c:v>
                </c:pt>
                <c:pt idx="32">
                  <c:v>4351162000</c:v>
                </c:pt>
                <c:pt idx="33">
                  <c:v>-3751858000</c:v>
                </c:pt>
                <c:pt idx="34">
                  <c:v>-6808128000</c:v>
                </c:pt>
                <c:pt idx="35">
                  <c:v>-6933228000</c:v>
                </c:pt>
                <c:pt idx="36">
                  <c:v>-7058328000</c:v>
                </c:pt>
                <c:pt idx="37">
                  <c:v>-6742138000</c:v>
                </c:pt>
                <c:pt idx="38">
                  <c:v>-6665398000</c:v>
                </c:pt>
                <c:pt idx="39">
                  <c:v>-6613878000</c:v>
                </c:pt>
                <c:pt idx="40">
                  <c:v>-2976408000</c:v>
                </c:pt>
                <c:pt idx="41">
                  <c:v>661062000</c:v>
                </c:pt>
                <c:pt idx="42">
                  <c:v>930282000</c:v>
                </c:pt>
                <c:pt idx="43">
                  <c:v>6692212000</c:v>
                </c:pt>
                <c:pt idx="44">
                  <c:v>6582352000</c:v>
                </c:pt>
                <c:pt idx="45">
                  <c:v>6472492000</c:v>
                </c:pt>
                <c:pt idx="46">
                  <c:v>-3614228000</c:v>
                </c:pt>
                <c:pt idx="47">
                  <c:v>-3892318000</c:v>
                </c:pt>
                <c:pt idx="48">
                  <c:v>-3925138000</c:v>
                </c:pt>
                <c:pt idx="49">
                  <c:v>-3766470000</c:v>
                </c:pt>
                <c:pt idx="50">
                  <c:v>-3708810000</c:v>
                </c:pt>
                <c:pt idx="51">
                  <c:v>-3677030000</c:v>
                </c:pt>
                <c:pt idx="52">
                  <c:v>-3645250000</c:v>
                </c:pt>
                <c:pt idx="53">
                  <c:v>-3645250000</c:v>
                </c:pt>
                <c:pt idx="54">
                  <c:v>-3681480000</c:v>
                </c:pt>
                <c:pt idx="55">
                  <c:v>-3681480000</c:v>
                </c:pt>
                <c:pt idx="56">
                  <c:v>-3570970000</c:v>
                </c:pt>
                <c:pt idx="57">
                  <c:v>-3676770000</c:v>
                </c:pt>
                <c:pt idx="58">
                  <c:v>-3712500000</c:v>
                </c:pt>
                <c:pt idx="59">
                  <c:v>-3586960000</c:v>
                </c:pt>
                <c:pt idx="60">
                  <c:v>-3421830000</c:v>
                </c:pt>
                <c:pt idx="61">
                  <c:v>-3341150000</c:v>
                </c:pt>
                <c:pt idx="62">
                  <c:v>-2970130000</c:v>
                </c:pt>
                <c:pt idx="63">
                  <c:v>-2599110000</c:v>
                </c:pt>
                <c:pt idx="64">
                  <c:v>-367340000</c:v>
                </c:pt>
                <c:pt idx="65">
                  <c:v>-563390000</c:v>
                </c:pt>
                <c:pt idx="66">
                  <c:v>-508610000</c:v>
                </c:pt>
                <c:pt idx="67">
                  <c:v>-503440000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3-E04F-B755-C6587B0A154B}"/>
            </c:ext>
          </c:extLst>
        </c:ser>
        <c:ser>
          <c:idx val="1"/>
          <c:order val="1"/>
          <c:tx>
            <c:strRef>
              <c:f>GDTD!$Z$159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GDTD!$W$160:$X$227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GDTD!$Z$160:$Z$227</c:f>
              <c:numCache>
                <c:formatCode>#,##0</c:formatCode>
                <c:ptCount val="68"/>
                <c:pt idx="0">
                  <c:v>11183280000</c:v>
                </c:pt>
                <c:pt idx="1">
                  <c:v>11183280000</c:v>
                </c:pt>
                <c:pt idx="2">
                  <c:v>11183280000</c:v>
                </c:pt>
                <c:pt idx="3">
                  <c:v>11183280000</c:v>
                </c:pt>
                <c:pt idx="4">
                  <c:v>11183280000</c:v>
                </c:pt>
                <c:pt idx="5">
                  <c:v>19427600000</c:v>
                </c:pt>
                <c:pt idx="6">
                  <c:v>19427600000</c:v>
                </c:pt>
                <c:pt idx="7">
                  <c:v>19427600000</c:v>
                </c:pt>
                <c:pt idx="8">
                  <c:v>19427600000</c:v>
                </c:pt>
                <c:pt idx="9">
                  <c:v>19427600000</c:v>
                </c:pt>
                <c:pt idx="10">
                  <c:v>19427600000</c:v>
                </c:pt>
                <c:pt idx="11">
                  <c:v>22607600000</c:v>
                </c:pt>
                <c:pt idx="12">
                  <c:v>22607600000</c:v>
                </c:pt>
                <c:pt idx="13">
                  <c:v>22607600000</c:v>
                </c:pt>
                <c:pt idx="14">
                  <c:v>26022160000</c:v>
                </c:pt>
                <c:pt idx="15">
                  <c:v>26022160000</c:v>
                </c:pt>
                <c:pt idx="16">
                  <c:v>26022160000</c:v>
                </c:pt>
                <c:pt idx="17">
                  <c:v>36171060000</c:v>
                </c:pt>
                <c:pt idx="18">
                  <c:v>37090380000</c:v>
                </c:pt>
                <c:pt idx="19">
                  <c:v>37090380000</c:v>
                </c:pt>
                <c:pt idx="20">
                  <c:v>37090380000</c:v>
                </c:pt>
                <c:pt idx="21">
                  <c:v>37090380000</c:v>
                </c:pt>
                <c:pt idx="22">
                  <c:v>37090380000</c:v>
                </c:pt>
                <c:pt idx="23">
                  <c:v>37090380000</c:v>
                </c:pt>
                <c:pt idx="24">
                  <c:v>37090380000</c:v>
                </c:pt>
                <c:pt idx="25">
                  <c:v>37090380000</c:v>
                </c:pt>
                <c:pt idx="26">
                  <c:v>37090380000</c:v>
                </c:pt>
                <c:pt idx="27">
                  <c:v>37090380000</c:v>
                </c:pt>
                <c:pt idx="28">
                  <c:v>37090380000</c:v>
                </c:pt>
                <c:pt idx="29">
                  <c:v>8627880000</c:v>
                </c:pt>
                <c:pt idx="30">
                  <c:v>11177880000</c:v>
                </c:pt>
                <c:pt idx="31">
                  <c:v>11177880000</c:v>
                </c:pt>
                <c:pt idx="32">
                  <c:v>11177880000</c:v>
                </c:pt>
                <c:pt idx="33">
                  <c:v>11177880000</c:v>
                </c:pt>
                <c:pt idx="34">
                  <c:v>9710640000</c:v>
                </c:pt>
                <c:pt idx="35">
                  <c:v>9710640000</c:v>
                </c:pt>
                <c:pt idx="36">
                  <c:v>9710640000</c:v>
                </c:pt>
                <c:pt idx="37">
                  <c:v>9710640000</c:v>
                </c:pt>
                <c:pt idx="38">
                  <c:v>9710640000</c:v>
                </c:pt>
                <c:pt idx="39">
                  <c:v>9710640000</c:v>
                </c:pt>
                <c:pt idx="40">
                  <c:v>9710640000</c:v>
                </c:pt>
                <c:pt idx="41">
                  <c:v>9710640000</c:v>
                </c:pt>
                <c:pt idx="42">
                  <c:v>9710640000</c:v>
                </c:pt>
                <c:pt idx="43">
                  <c:v>9710640000</c:v>
                </c:pt>
                <c:pt idx="44">
                  <c:v>9710640000</c:v>
                </c:pt>
                <c:pt idx="45">
                  <c:v>9710640000</c:v>
                </c:pt>
                <c:pt idx="46">
                  <c:v>9710640000</c:v>
                </c:pt>
                <c:pt idx="47">
                  <c:v>9710640000</c:v>
                </c:pt>
                <c:pt idx="48">
                  <c:v>9710640000</c:v>
                </c:pt>
                <c:pt idx="49">
                  <c:v>7340640000</c:v>
                </c:pt>
                <c:pt idx="50">
                  <c:v>7340640000</c:v>
                </c:pt>
                <c:pt idx="51">
                  <c:v>7340640000</c:v>
                </c:pt>
                <c:pt idx="52">
                  <c:v>7340640000</c:v>
                </c:pt>
                <c:pt idx="53">
                  <c:v>7340640000</c:v>
                </c:pt>
                <c:pt idx="54">
                  <c:v>-6874360000</c:v>
                </c:pt>
                <c:pt idx="55">
                  <c:v>-6874360000</c:v>
                </c:pt>
                <c:pt idx="56">
                  <c:v>-6874360000</c:v>
                </c:pt>
                <c:pt idx="57">
                  <c:v>-6874360000</c:v>
                </c:pt>
                <c:pt idx="58">
                  <c:v>-6874360000</c:v>
                </c:pt>
                <c:pt idx="59">
                  <c:v>-6375360000</c:v>
                </c:pt>
                <c:pt idx="60">
                  <c:v>-6375360000</c:v>
                </c:pt>
                <c:pt idx="61">
                  <c:v>-6375360000</c:v>
                </c:pt>
                <c:pt idx="62">
                  <c:v>-2558960000</c:v>
                </c:pt>
                <c:pt idx="63">
                  <c:v>1257440000</c:v>
                </c:pt>
                <c:pt idx="64">
                  <c:v>1257440000</c:v>
                </c:pt>
                <c:pt idx="65">
                  <c:v>2211000000</c:v>
                </c:pt>
                <c:pt idx="66">
                  <c:v>2211000000</c:v>
                </c:pt>
                <c:pt idx="67">
                  <c:v>2211000000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3-E04F-B755-C6587B0A154B}"/>
            </c:ext>
          </c:extLst>
        </c:ser>
        <c:ser>
          <c:idx val="2"/>
          <c:order val="2"/>
          <c:tx>
            <c:strRef>
              <c:f>GDTD!$AA$159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GDTD!$W$160:$X$227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GDTD!$AA$160:$AA$227</c:f>
              <c:numCache>
                <c:formatCode>#,##0</c:formatCode>
                <c:ptCount val="68"/>
                <c:pt idx="0">
                  <c:v>77405373000</c:v>
                </c:pt>
                <c:pt idx="1">
                  <c:v>77605023000</c:v>
                </c:pt>
                <c:pt idx="2">
                  <c:v>77804673000</c:v>
                </c:pt>
                <c:pt idx="3">
                  <c:v>77793673000</c:v>
                </c:pt>
                <c:pt idx="4">
                  <c:v>77552553000</c:v>
                </c:pt>
                <c:pt idx="5">
                  <c:v>76887003000</c:v>
                </c:pt>
                <c:pt idx="6">
                  <c:v>76634013000</c:v>
                </c:pt>
                <c:pt idx="7">
                  <c:v>76996153000</c:v>
                </c:pt>
                <c:pt idx="8">
                  <c:v>77100293000</c:v>
                </c:pt>
                <c:pt idx="9">
                  <c:v>37781833000</c:v>
                </c:pt>
                <c:pt idx="10">
                  <c:v>-1047077000</c:v>
                </c:pt>
                <c:pt idx="11">
                  <c:v>-557527000</c:v>
                </c:pt>
                <c:pt idx="12">
                  <c:v>-837067000</c:v>
                </c:pt>
                <c:pt idx="13">
                  <c:v>-661831000</c:v>
                </c:pt>
                <c:pt idx="14">
                  <c:v>-404091000</c:v>
                </c:pt>
                <c:pt idx="15">
                  <c:v>127670000</c:v>
                </c:pt>
                <c:pt idx="16">
                  <c:v>659431000</c:v>
                </c:pt>
                <c:pt idx="17">
                  <c:v>13929191000</c:v>
                </c:pt>
                <c:pt idx="18">
                  <c:v>13975721000</c:v>
                </c:pt>
                <c:pt idx="19">
                  <c:v>3318451000</c:v>
                </c:pt>
                <c:pt idx="20">
                  <c:v>1376811000</c:v>
                </c:pt>
                <c:pt idx="21">
                  <c:v>1332881000</c:v>
                </c:pt>
                <c:pt idx="22">
                  <c:v>1203621000</c:v>
                </c:pt>
                <c:pt idx="23">
                  <c:v>1150431000</c:v>
                </c:pt>
                <c:pt idx="24">
                  <c:v>1097241000</c:v>
                </c:pt>
                <c:pt idx="25">
                  <c:v>894201000</c:v>
                </c:pt>
                <c:pt idx="26">
                  <c:v>763791000</c:v>
                </c:pt>
                <c:pt idx="27">
                  <c:v>75931000</c:v>
                </c:pt>
                <c:pt idx="28">
                  <c:v>-611929000</c:v>
                </c:pt>
                <c:pt idx="29">
                  <c:v>-856079000</c:v>
                </c:pt>
                <c:pt idx="30">
                  <c:v>-242819000</c:v>
                </c:pt>
                <c:pt idx="31">
                  <c:v>-61989000</c:v>
                </c:pt>
                <c:pt idx="32">
                  <c:v>-151549000</c:v>
                </c:pt>
                <c:pt idx="33">
                  <c:v>-241109000</c:v>
                </c:pt>
                <c:pt idx="34">
                  <c:v>-705779000</c:v>
                </c:pt>
                <c:pt idx="35">
                  <c:v>-909819000</c:v>
                </c:pt>
                <c:pt idx="36">
                  <c:v>-1113859000</c:v>
                </c:pt>
                <c:pt idx="37">
                  <c:v>-537389000</c:v>
                </c:pt>
                <c:pt idx="38">
                  <c:v>-400699000</c:v>
                </c:pt>
                <c:pt idx="39">
                  <c:v>-312019000</c:v>
                </c:pt>
                <c:pt idx="40">
                  <c:v>-719079000</c:v>
                </c:pt>
                <c:pt idx="41">
                  <c:v>-1126139000</c:v>
                </c:pt>
                <c:pt idx="42">
                  <c:v>-651229000</c:v>
                </c:pt>
                <c:pt idx="43">
                  <c:v>-803000000</c:v>
                </c:pt>
                <c:pt idx="44">
                  <c:v>-992900000</c:v>
                </c:pt>
                <c:pt idx="45">
                  <c:v>-1182800000</c:v>
                </c:pt>
                <c:pt idx="46">
                  <c:v>-1439820000</c:v>
                </c:pt>
                <c:pt idx="47">
                  <c:v>-1912570000</c:v>
                </c:pt>
                <c:pt idx="48">
                  <c:v>-1967530000</c:v>
                </c:pt>
                <c:pt idx="49">
                  <c:v>-1680520000</c:v>
                </c:pt>
                <c:pt idx="50">
                  <c:v>-1578380000</c:v>
                </c:pt>
                <c:pt idx="51">
                  <c:v>-1519170000</c:v>
                </c:pt>
                <c:pt idx="52">
                  <c:v>-1459960000</c:v>
                </c:pt>
                <c:pt idx="53">
                  <c:v>-1459960000</c:v>
                </c:pt>
                <c:pt idx="54">
                  <c:v>-1550620000</c:v>
                </c:pt>
                <c:pt idx="55">
                  <c:v>-1550620000</c:v>
                </c:pt>
                <c:pt idx="56">
                  <c:v>-1329340000</c:v>
                </c:pt>
                <c:pt idx="57">
                  <c:v>-1537330000</c:v>
                </c:pt>
                <c:pt idx="58">
                  <c:v>-1606850000</c:v>
                </c:pt>
                <c:pt idx="59">
                  <c:v>-1367790000</c:v>
                </c:pt>
                <c:pt idx="60">
                  <c:v>-1046170000</c:v>
                </c:pt>
                <c:pt idx="61">
                  <c:v>-884200000</c:v>
                </c:pt>
                <c:pt idx="62">
                  <c:v>-704290000</c:v>
                </c:pt>
                <c:pt idx="63">
                  <c:v>-524380000</c:v>
                </c:pt>
                <c:pt idx="64">
                  <c:v>-206670000</c:v>
                </c:pt>
                <c:pt idx="65">
                  <c:v>-505640000</c:v>
                </c:pt>
                <c:pt idx="66">
                  <c:v>-417820000</c:v>
                </c:pt>
                <c:pt idx="67">
                  <c:v>-207080000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3-E04F-B755-C6587B0A154B}"/>
            </c:ext>
          </c:extLst>
        </c:ser>
        <c:ser>
          <c:idx val="3"/>
          <c:order val="3"/>
          <c:tx>
            <c:strRef>
              <c:f>GDTD!$AB$159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GDTD!$W$160:$X$227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GDTD!$AB$160:$AB$227</c:f>
              <c:numCache>
                <c:formatCode>#,##0</c:formatCode>
                <c:ptCount val="68"/>
                <c:pt idx="0">
                  <c:v>-1189159102000</c:v>
                </c:pt>
                <c:pt idx="1">
                  <c:v>-1182147032000</c:v>
                </c:pt>
                <c:pt idx="2">
                  <c:v>-1148659042000</c:v>
                </c:pt>
                <c:pt idx="3">
                  <c:v>-1123064172000</c:v>
                </c:pt>
                <c:pt idx="4">
                  <c:v>-1095594384000</c:v>
                </c:pt>
                <c:pt idx="5">
                  <c:v>-1158080245000</c:v>
                </c:pt>
                <c:pt idx="6">
                  <c:v>-1218188355000</c:v>
                </c:pt>
                <c:pt idx="7">
                  <c:v>-1221069045000</c:v>
                </c:pt>
                <c:pt idx="8">
                  <c:v>-1178803529000</c:v>
                </c:pt>
                <c:pt idx="9">
                  <c:v>-1136538013000</c:v>
                </c:pt>
                <c:pt idx="10">
                  <c:v>-1165428066000</c:v>
                </c:pt>
                <c:pt idx="11">
                  <c:v>-1174205741000</c:v>
                </c:pt>
                <c:pt idx="12">
                  <c:v>-1173933531000</c:v>
                </c:pt>
                <c:pt idx="13">
                  <c:v>-1186433621000</c:v>
                </c:pt>
                <c:pt idx="14">
                  <c:v>-1172309381000</c:v>
                </c:pt>
                <c:pt idx="15">
                  <c:v>-1208307085000</c:v>
                </c:pt>
                <c:pt idx="16">
                  <c:v>-1176392225000</c:v>
                </c:pt>
                <c:pt idx="17">
                  <c:v>-1158081085000</c:v>
                </c:pt>
                <c:pt idx="18">
                  <c:v>-1171189694000</c:v>
                </c:pt>
                <c:pt idx="19">
                  <c:v>-1135895504000</c:v>
                </c:pt>
                <c:pt idx="20">
                  <c:v>-1124318434000</c:v>
                </c:pt>
                <c:pt idx="21">
                  <c:v>-1082523124000</c:v>
                </c:pt>
                <c:pt idx="22">
                  <c:v>-913407374000</c:v>
                </c:pt>
                <c:pt idx="23">
                  <c:v>-672788764000</c:v>
                </c:pt>
                <c:pt idx="24">
                  <c:v>-543073204000</c:v>
                </c:pt>
                <c:pt idx="25">
                  <c:v>-540735153000</c:v>
                </c:pt>
                <c:pt idx="26">
                  <c:v>-595422853000</c:v>
                </c:pt>
                <c:pt idx="27">
                  <c:v>-544027693000</c:v>
                </c:pt>
                <c:pt idx="28">
                  <c:v>-620214312000</c:v>
                </c:pt>
                <c:pt idx="29">
                  <c:v>-685695282000</c:v>
                </c:pt>
                <c:pt idx="30">
                  <c:v>-671287182000</c:v>
                </c:pt>
                <c:pt idx="31">
                  <c:v>-673663242000</c:v>
                </c:pt>
                <c:pt idx="32">
                  <c:v>-628258812000</c:v>
                </c:pt>
                <c:pt idx="33">
                  <c:v>-616135222000</c:v>
                </c:pt>
                <c:pt idx="34">
                  <c:v>-604349342000</c:v>
                </c:pt>
                <c:pt idx="35">
                  <c:v>-614521876000</c:v>
                </c:pt>
                <c:pt idx="36">
                  <c:v>-670056476000</c:v>
                </c:pt>
                <c:pt idx="37">
                  <c:v>-566954086000</c:v>
                </c:pt>
                <c:pt idx="38">
                  <c:v>-578080966000</c:v>
                </c:pt>
                <c:pt idx="39">
                  <c:v>-601440766000</c:v>
                </c:pt>
                <c:pt idx="40">
                  <c:v>-619905376000</c:v>
                </c:pt>
                <c:pt idx="41">
                  <c:v>-613599426000</c:v>
                </c:pt>
                <c:pt idx="42">
                  <c:v>-576377876000</c:v>
                </c:pt>
                <c:pt idx="43">
                  <c:v>-549932276000</c:v>
                </c:pt>
                <c:pt idx="44">
                  <c:v>-489709069000</c:v>
                </c:pt>
                <c:pt idx="45">
                  <c:v>-452951424000</c:v>
                </c:pt>
                <c:pt idx="46">
                  <c:v>-486341464000</c:v>
                </c:pt>
                <c:pt idx="47">
                  <c:v>-420340544000</c:v>
                </c:pt>
                <c:pt idx="48">
                  <c:v>-270117354000</c:v>
                </c:pt>
                <c:pt idx="49">
                  <c:v>-301483824000</c:v>
                </c:pt>
                <c:pt idx="50">
                  <c:v>-271715134000</c:v>
                </c:pt>
                <c:pt idx="51">
                  <c:v>-245129525000</c:v>
                </c:pt>
                <c:pt idx="52">
                  <c:v>-235096585000</c:v>
                </c:pt>
                <c:pt idx="53">
                  <c:v>-198596165000</c:v>
                </c:pt>
                <c:pt idx="54">
                  <c:v>-222260835000</c:v>
                </c:pt>
                <c:pt idx="55">
                  <c:v>-225562785000</c:v>
                </c:pt>
                <c:pt idx="56">
                  <c:v>-225686495000</c:v>
                </c:pt>
                <c:pt idx="57">
                  <c:v>-211727962000</c:v>
                </c:pt>
                <c:pt idx="58">
                  <c:v>-169818616000</c:v>
                </c:pt>
                <c:pt idx="59">
                  <c:v>-156986696000</c:v>
                </c:pt>
                <c:pt idx="60">
                  <c:v>-83738206000</c:v>
                </c:pt>
                <c:pt idx="61">
                  <c:v>-88497735000</c:v>
                </c:pt>
                <c:pt idx="62">
                  <c:v>-94961655000</c:v>
                </c:pt>
                <c:pt idx="63">
                  <c:v>-71620419000</c:v>
                </c:pt>
                <c:pt idx="64">
                  <c:v>-59989709000</c:v>
                </c:pt>
                <c:pt idx="65">
                  <c:v>-19135125000</c:v>
                </c:pt>
                <c:pt idx="66">
                  <c:v>22703831000</c:v>
                </c:pt>
                <c:pt idx="67">
                  <c:v>29251351000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3-E04F-B755-C6587B0A154B}"/>
            </c:ext>
          </c:extLst>
        </c:ser>
        <c:ser>
          <c:idx val="4"/>
          <c:order val="4"/>
          <c:tx>
            <c:strRef>
              <c:f>GDTD!$AC$159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GDTD!$W$160:$X$227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GDTD!$AC$160:$AC$227</c:f>
              <c:numCache>
                <c:formatCode>#,##0</c:formatCode>
                <c:ptCount val="68"/>
                <c:pt idx="0">
                  <c:v>2361745000</c:v>
                </c:pt>
                <c:pt idx="1">
                  <c:v>2386215000</c:v>
                </c:pt>
                <c:pt idx="2">
                  <c:v>2410685000</c:v>
                </c:pt>
                <c:pt idx="3">
                  <c:v>2410685000</c:v>
                </c:pt>
                <c:pt idx="4">
                  <c:v>2460665000</c:v>
                </c:pt>
                <c:pt idx="5">
                  <c:v>2452300000</c:v>
                </c:pt>
                <c:pt idx="6">
                  <c:v>2492880000</c:v>
                </c:pt>
                <c:pt idx="7">
                  <c:v>2521145000</c:v>
                </c:pt>
                <c:pt idx="8">
                  <c:v>2620895000</c:v>
                </c:pt>
                <c:pt idx="9">
                  <c:v>2585055000</c:v>
                </c:pt>
                <c:pt idx="10">
                  <c:v>2549215000</c:v>
                </c:pt>
                <c:pt idx="11">
                  <c:v>2576595000</c:v>
                </c:pt>
                <c:pt idx="12">
                  <c:v>2484385000</c:v>
                </c:pt>
                <c:pt idx="13">
                  <c:v>2397535000</c:v>
                </c:pt>
                <c:pt idx="14">
                  <c:v>2409535000</c:v>
                </c:pt>
                <c:pt idx="15">
                  <c:v>2518495000</c:v>
                </c:pt>
                <c:pt idx="16">
                  <c:v>2627455000</c:v>
                </c:pt>
                <c:pt idx="17">
                  <c:v>2923660000</c:v>
                </c:pt>
                <c:pt idx="18">
                  <c:v>2931550000</c:v>
                </c:pt>
                <c:pt idx="19">
                  <c:v>2816970000</c:v>
                </c:pt>
                <c:pt idx="20">
                  <c:v>2889130000</c:v>
                </c:pt>
                <c:pt idx="21">
                  <c:v>2873955000</c:v>
                </c:pt>
                <c:pt idx="22">
                  <c:v>2827615000</c:v>
                </c:pt>
                <c:pt idx="23">
                  <c:v>2808405000</c:v>
                </c:pt>
                <c:pt idx="24">
                  <c:v>2789195000</c:v>
                </c:pt>
                <c:pt idx="25">
                  <c:v>2715540000</c:v>
                </c:pt>
                <c:pt idx="26">
                  <c:v>2670060000</c:v>
                </c:pt>
                <c:pt idx="27">
                  <c:v>2478100000</c:v>
                </c:pt>
                <c:pt idx="28">
                  <c:v>2286140000</c:v>
                </c:pt>
                <c:pt idx="29">
                  <c:v>2202940000</c:v>
                </c:pt>
                <c:pt idx="30">
                  <c:v>2373880000</c:v>
                </c:pt>
                <c:pt idx="31">
                  <c:v>2440440000</c:v>
                </c:pt>
                <c:pt idx="32">
                  <c:v>1985420000</c:v>
                </c:pt>
                <c:pt idx="33">
                  <c:v>1530400000</c:v>
                </c:pt>
                <c:pt idx="34">
                  <c:v>89530000</c:v>
                </c:pt>
                <c:pt idx="35">
                  <c:v>10430000</c:v>
                </c:pt>
                <c:pt idx="36">
                  <c:v>-68670000</c:v>
                </c:pt>
                <c:pt idx="37">
                  <c:v>150625000</c:v>
                </c:pt>
                <c:pt idx="38">
                  <c:v>202485000</c:v>
                </c:pt>
                <c:pt idx="39">
                  <c:v>206630000</c:v>
                </c:pt>
                <c:pt idx="40">
                  <c:v>61525000</c:v>
                </c:pt>
                <c:pt idx="41">
                  <c:v>-83580000</c:v>
                </c:pt>
                <c:pt idx="42">
                  <c:v>104645000</c:v>
                </c:pt>
                <c:pt idx="43">
                  <c:v>69830000</c:v>
                </c:pt>
                <c:pt idx="44">
                  <c:v>-5360000</c:v>
                </c:pt>
                <c:pt idx="45">
                  <c:v>-80550000</c:v>
                </c:pt>
                <c:pt idx="46">
                  <c:v>-182495000</c:v>
                </c:pt>
                <c:pt idx="47">
                  <c:v>-371060000</c:v>
                </c:pt>
                <c:pt idx="48">
                  <c:v>-393070000</c:v>
                </c:pt>
                <c:pt idx="49">
                  <c:v>-286215000</c:v>
                </c:pt>
                <c:pt idx="50">
                  <c:v>-245275000</c:v>
                </c:pt>
                <c:pt idx="51">
                  <c:v>-223245000</c:v>
                </c:pt>
                <c:pt idx="52">
                  <c:v>-201215000</c:v>
                </c:pt>
                <c:pt idx="53">
                  <c:v>-201215000</c:v>
                </c:pt>
                <c:pt idx="54">
                  <c:v>-226665000</c:v>
                </c:pt>
                <c:pt idx="55">
                  <c:v>-226665000</c:v>
                </c:pt>
                <c:pt idx="56">
                  <c:v>-146935000</c:v>
                </c:pt>
                <c:pt idx="57">
                  <c:v>-223205000</c:v>
                </c:pt>
                <c:pt idx="58">
                  <c:v>-248825000</c:v>
                </c:pt>
                <c:pt idx="59">
                  <c:v>-158845000</c:v>
                </c:pt>
                <c:pt idx="60">
                  <c:v>-41685000</c:v>
                </c:pt>
                <c:pt idx="61">
                  <c:v>16520000</c:v>
                </c:pt>
                <c:pt idx="62">
                  <c:v>81875000</c:v>
                </c:pt>
                <c:pt idx="63">
                  <c:v>147230000</c:v>
                </c:pt>
                <c:pt idx="64">
                  <c:v>261070000</c:v>
                </c:pt>
                <c:pt idx="65">
                  <c:v>109020000</c:v>
                </c:pt>
                <c:pt idx="66">
                  <c:v>142740000</c:v>
                </c:pt>
                <c:pt idx="67">
                  <c:v>105435000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3-E04F-B755-C6587B0A154B}"/>
            </c:ext>
          </c:extLst>
        </c:ser>
        <c:ser>
          <c:idx val="5"/>
          <c:order val="5"/>
          <c:tx>
            <c:strRef>
              <c:f>GDTD!$AD$159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GDTD!$W$160:$X$227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GDTD!$AD$160:$AD$227</c:f>
              <c:numCache>
                <c:formatCode>#,##0</c:formatCode>
                <c:ptCount val="68"/>
                <c:pt idx="0">
                  <c:v>-170309609000</c:v>
                </c:pt>
                <c:pt idx="1">
                  <c:v>-167675942000</c:v>
                </c:pt>
                <c:pt idx="2">
                  <c:v>-160106745000</c:v>
                </c:pt>
                <c:pt idx="3">
                  <c:v>-195715023000</c:v>
                </c:pt>
                <c:pt idx="4">
                  <c:v>-145917702000</c:v>
                </c:pt>
                <c:pt idx="5">
                  <c:v>-168314851000</c:v>
                </c:pt>
                <c:pt idx="6">
                  <c:v>-183503279000</c:v>
                </c:pt>
                <c:pt idx="7">
                  <c:v>-166171856000</c:v>
                </c:pt>
                <c:pt idx="8">
                  <c:v>-153645781000</c:v>
                </c:pt>
                <c:pt idx="9">
                  <c:v>-141119706000</c:v>
                </c:pt>
                <c:pt idx="10">
                  <c:v>-176919739000</c:v>
                </c:pt>
                <c:pt idx="11">
                  <c:v>-184814188000</c:v>
                </c:pt>
                <c:pt idx="12">
                  <c:v>-152609828000</c:v>
                </c:pt>
                <c:pt idx="13">
                  <c:v>-157567813000</c:v>
                </c:pt>
                <c:pt idx="14">
                  <c:v>-155049021000</c:v>
                </c:pt>
                <c:pt idx="15">
                  <c:v>-123007243000</c:v>
                </c:pt>
                <c:pt idx="16">
                  <c:v>-114741253000</c:v>
                </c:pt>
                <c:pt idx="17">
                  <c:v>-115598253000</c:v>
                </c:pt>
                <c:pt idx="18">
                  <c:v>-134739533000</c:v>
                </c:pt>
                <c:pt idx="19">
                  <c:v>-132357293000</c:v>
                </c:pt>
                <c:pt idx="20">
                  <c:v>-131007903000</c:v>
                </c:pt>
                <c:pt idx="21">
                  <c:v>-119879983000</c:v>
                </c:pt>
                <c:pt idx="22">
                  <c:v>-79390663000</c:v>
                </c:pt>
                <c:pt idx="23">
                  <c:v>-82786743000</c:v>
                </c:pt>
                <c:pt idx="24">
                  <c:v>-43660503000</c:v>
                </c:pt>
                <c:pt idx="25">
                  <c:v>-36532493000</c:v>
                </c:pt>
                <c:pt idx="26">
                  <c:v>-54305693000</c:v>
                </c:pt>
                <c:pt idx="27">
                  <c:v>-53653533000</c:v>
                </c:pt>
                <c:pt idx="28">
                  <c:v>-56034023000</c:v>
                </c:pt>
                <c:pt idx="29">
                  <c:v>-84195303000</c:v>
                </c:pt>
                <c:pt idx="30">
                  <c:v>-90366673000</c:v>
                </c:pt>
                <c:pt idx="31">
                  <c:v>-95100513000</c:v>
                </c:pt>
                <c:pt idx="32">
                  <c:v>-85098453000</c:v>
                </c:pt>
                <c:pt idx="33">
                  <c:v>-57366863000</c:v>
                </c:pt>
                <c:pt idx="34">
                  <c:v>-35632183000</c:v>
                </c:pt>
                <c:pt idx="35">
                  <c:v>-47806123000</c:v>
                </c:pt>
                <c:pt idx="36">
                  <c:v>-87513113000</c:v>
                </c:pt>
                <c:pt idx="37">
                  <c:v>-1434923000</c:v>
                </c:pt>
                <c:pt idx="38">
                  <c:v>12620417000</c:v>
                </c:pt>
                <c:pt idx="39">
                  <c:v>13034767000</c:v>
                </c:pt>
                <c:pt idx="40">
                  <c:v>14483757000</c:v>
                </c:pt>
                <c:pt idx="41">
                  <c:v>17434027000</c:v>
                </c:pt>
                <c:pt idx="42">
                  <c:v>-184621523000</c:v>
                </c:pt>
                <c:pt idx="43">
                  <c:v>66439927000</c:v>
                </c:pt>
                <c:pt idx="44">
                  <c:v>122291827000</c:v>
                </c:pt>
                <c:pt idx="45">
                  <c:v>124906287000</c:v>
                </c:pt>
                <c:pt idx="46">
                  <c:v>-16112443000</c:v>
                </c:pt>
                <c:pt idx="47">
                  <c:v>-17661813000</c:v>
                </c:pt>
                <c:pt idx="48">
                  <c:v>18480717000</c:v>
                </c:pt>
                <c:pt idx="49">
                  <c:v>986270000</c:v>
                </c:pt>
                <c:pt idx="50">
                  <c:v>-15204930000</c:v>
                </c:pt>
                <c:pt idx="51">
                  <c:v>66517653000</c:v>
                </c:pt>
                <c:pt idx="52">
                  <c:v>65789573000</c:v>
                </c:pt>
                <c:pt idx="53">
                  <c:v>90373343000</c:v>
                </c:pt>
                <c:pt idx="54">
                  <c:v>84065663000</c:v>
                </c:pt>
                <c:pt idx="55">
                  <c:v>52343093000</c:v>
                </c:pt>
                <c:pt idx="56">
                  <c:v>-14405647000</c:v>
                </c:pt>
                <c:pt idx="57">
                  <c:v>-16050157000</c:v>
                </c:pt>
                <c:pt idx="58">
                  <c:v>7857683000</c:v>
                </c:pt>
                <c:pt idx="59">
                  <c:v>10279873000</c:v>
                </c:pt>
                <c:pt idx="60">
                  <c:v>-9519557000</c:v>
                </c:pt>
                <c:pt idx="61">
                  <c:v>-25272477000</c:v>
                </c:pt>
                <c:pt idx="62">
                  <c:v>-24234417000</c:v>
                </c:pt>
                <c:pt idx="63">
                  <c:v>-9582667000</c:v>
                </c:pt>
                <c:pt idx="64">
                  <c:v>-21224527000</c:v>
                </c:pt>
                <c:pt idx="65">
                  <c:v>-33405577000</c:v>
                </c:pt>
                <c:pt idx="66">
                  <c:v>-28066467000</c:v>
                </c:pt>
                <c:pt idx="67">
                  <c:v>-14974787000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3-E04F-B755-C6587B0A154B}"/>
            </c:ext>
          </c:extLst>
        </c:ser>
        <c:ser>
          <c:idx val="6"/>
          <c:order val="6"/>
          <c:tx>
            <c:strRef>
              <c:f>GDTD!$AE$159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GDTD!$W$160:$X$227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GDTD!$AE$160:$AE$227</c:f>
              <c:numCache>
                <c:formatCode>#,##0</c:formatCode>
                <c:ptCount val="68"/>
                <c:pt idx="0">
                  <c:v>477286356000</c:v>
                </c:pt>
                <c:pt idx="1">
                  <c:v>477472451000</c:v>
                </c:pt>
                <c:pt idx="2">
                  <c:v>477658546000</c:v>
                </c:pt>
                <c:pt idx="3">
                  <c:v>477658546000</c:v>
                </c:pt>
                <c:pt idx="4">
                  <c:v>423666986000</c:v>
                </c:pt>
                <c:pt idx="5">
                  <c:v>423863051000</c:v>
                </c:pt>
                <c:pt idx="6">
                  <c:v>435238143000</c:v>
                </c:pt>
                <c:pt idx="7">
                  <c:v>433148483000</c:v>
                </c:pt>
                <c:pt idx="8">
                  <c:v>429242423000</c:v>
                </c:pt>
                <c:pt idx="9">
                  <c:v>404806768000</c:v>
                </c:pt>
                <c:pt idx="10">
                  <c:v>380371113000</c:v>
                </c:pt>
                <c:pt idx="11">
                  <c:v>374682238000</c:v>
                </c:pt>
                <c:pt idx="12">
                  <c:v>366161868000</c:v>
                </c:pt>
                <c:pt idx="13">
                  <c:v>354643548000</c:v>
                </c:pt>
                <c:pt idx="14">
                  <c:v>354964898000</c:v>
                </c:pt>
                <c:pt idx="15">
                  <c:v>334092278000</c:v>
                </c:pt>
                <c:pt idx="16">
                  <c:v>313219658000</c:v>
                </c:pt>
                <c:pt idx="17">
                  <c:v>292373013000</c:v>
                </c:pt>
                <c:pt idx="18">
                  <c:v>268435913000</c:v>
                </c:pt>
                <c:pt idx="19">
                  <c:v>225110063000</c:v>
                </c:pt>
                <c:pt idx="20">
                  <c:v>197958448000</c:v>
                </c:pt>
                <c:pt idx="21">
                  <c:v>153662758000</c:v>
                </c:pt>
                <c:pt idx="22">
                  <c:v>114309343000</c:v>
                </c:pt>
                <c:pt idx="23">
                  <c:v>113332668000</c:v>
                </c:pt>
                <c:pt idx="24">
                  <c:v>112355993000</c:v>
                </c:pt>
                <c:pt idx="25">
                  <c:v>109842448000</c:v>
                </c:pt>
                <c:pt idx="26">
                  <c:v>99459033000</c:v>
                </c:pt>
                <c:pt idx="27">
                  <c:v>108339423000</c:v>
                </c:pt>
                <c:pt idx="28">
                  <c:v>117219813000</c:v>
                </c:pt>
                <c:pt idx="29">
                  <c:v>114576358000</c:v>
                </c:pt>
                <c:pt idx="30">
                  <c:v>116382578000</c:v>
                </c:pt>
                <c:pt idx="31">
                  <c:v>114527398000</c:v>
                </c:pt>
                <c:pt idx="32">
                  <c:v>114200128000</c:v>
                </c:pt>
                <c:pt idx="33">
                  <c:v>113872858000</c:v>
                </c:pt>
                <c:pt idx="34">
                  <c:v>112211508000</c:v>
                </c:pt>
                <c:pt idx="35">
                  <c:v>101781233000</c:v>
                </c:pt>
                <c:pt idx="36">
                  <c:v>91350958000</c:v>
                </c:pt>
                <c:pt idx="37">
                  <c:v>93612998000</c:v>
                </c:pt>
                <c:pt idx="38">
                  <c:v>81306608000</c:v>
                </c:pt>
                <c:pt idx="39">
                  <c:v>51157118000</c:v>
                </c:pt>
                <c:pt idx="40">
                  <c:v>49852088000</c:v>
                </c:pt>
                <c:pt idx="41">
                  <c:v>48547058000</c:v>
                </c:pt>
                <c:pt idx="42">
                  <c:v>49990068000</c:v>
                </c:pt>
                <c:pt idx="43">
                  <c:v>80894043000</c:v>
                </c:pt>
                <c:pt idx="44">
                  <c:v>106294838000</c:v>
                </c:pt>
                <c:pt idx="45">
                  <c:v>131695633000</c:v>
                </c:pt>
                <c:pt idx="46">
                  <c:v>126277673000</c:v>
                </c:pt>
                <c:pt idx="47">
                  <c:v>124775248000</c:v>
                </c:pt>
                <c:pt idx="48">
                  <c:v>126907698000</c:v>
                </c:pt>
                <c:pt idx="49">
                  <c:v>125452983000</c:v>
                </c:pt>
                <c:pt idx="50">
                  <c:v>125598493000</c:v>
                </c:pt>
                <c:pt idx="51">
                  <c:v>125583278000</c:v>
                </c:pt>
                <c:pt idx="52">
                  <c:v>125568063000</c:v>
                </c:pt>
                <c:pt idx="53">
                  <c:v>125568063000</c:v>
                </c:pt>
                <c:pt idx="54">
                  <c:v>124179198000</c:v>
                </c:pt>
                <c:pt idx="55">
                  <c:v>124179198000</c:v>
                </c:pt>
                <c:pt idx="56">
                  <c:v>122437038000</c:v>
                </c:pt>
                <c:pt idx="57">
                  <c:v>117350983000</c:v>
                </c:pt>
                <c:pt idx="58">
                  <c:v>117168723000</c:v>
                </c:pt>
                <c:pt idx="59">
                  <c:v>118963218000</c:v>
                </c:pt>
                <c:pt idx="60">
                  <c:v>122081448000</c:v>
                </c:pt>
                <c:pt idx="61">
                  <c:v>121373963000</c:v>
                </c:pt>
                <c:pt idx="62">
                  <c:v>121978073000</c:v>
                </c:pt>
                <c:pt idx="63">
                  <c:v>122582183000</c:v>
                </c:pt>
                <c:pt idx="64">
                  <c:v>123346128000</c:v>
                </c:pt>
                <c:pt idx="65">
                  <c:v>105829758000</c:v>
                </c:pt>
                <c:pt idx="66">
                  <c:v>106063563000</c:v>
                </c:pt>
                <c:pt idx="67">
                  <c:v>105799273000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3-E04F-B755-C6587B0A154B}"/>
            </c:ext>
          </c:extLst>
        </c:ser>
        <c:ser>
          <c:idx val="7"/>
          <c:order val="7"/>
          <c:tx>
            <c:strRef>
              <c:f>GDTD!$AF$159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GDTD!$W$160:$X$227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GDTD!$AF$160:$AF$227</c:f>
              <c:numCache>
                <c:formatCode>#,##0</c:formatCode>
                <c:ptCount val="68"/>
                <c:pt idx="0">
                  <c:v>-264972864000</c:v>
                </c:pt>
                <c:pt idx="1">
                  <c:v>-261943324000</c:v>
                </c:pt>
                <c:pt idx="2">
                  <c:v>-258913784000</c:v>
                </c:pt>
                <c:pt idx="3">
                  <c:v>-258507614000</c:v>
                </c:pt>
                <c:pt idx="4">
                  <c:v>-265397434000</c:v>
                </c:pt>
                <c:pt idx="5">
                  <c:v>-262807484000</c:v>
                </c:pt>
                <c:pt idx="6">
                  <c:v>-265220044000</c:v>
                </c:pt>
                <c:pt idx="7">
                  <c:v>-260149174000</c:v>
                </c:pt>
                <c:pt idx="8">
                  <c:v>-260854274000</c:v>
                </c:pt>
                <c:pt idx="9">
                  <c:v>-261559374000</c:v>
                </c:pt>
                <c:pt idx="10">
                  <c:v>-262355094000</c:v>
                </c:pt>
                <c:pt idx="11">
                  <c:v>-256011104000</c:v>
                </c:pt>
                <c:pt idx="12">
                  <c:v>-256746564000</c:v>
                </c:pt>
                <c:pt idx="13">
                  <c:v>-262442154000</c:v>
                </c:pt>
                <c:pt idx="14">
                  <c:v>-256338814000</c:v>
                </c:pt>
                <c:pt idx="15">
                  <c:v>-160323694000</c:v>
                </c:pt>
                <c:pt idx="16">
                  <c:v>-64308574000</c:v>
                </c:pt>
                <c:pt idx="17">
                  <c:v>-64308574000</c:v>
                </c:pt>
                <c:pt idx="18">
                  <c:v>-27467644000</c:v>
                </c:pt>
                <c:pt idx="19">
                  <c:v>-103633964000</c:v>
                </c:pt>
                <c:pt idx="20">
                  <c:v>-93183404000</c:v>
                </c:pt>
                <c:pt idx="21">
                  <c:v>-75864674000</c:v>
                </c:pt>
                <c:pt idx="22">
                  <c:v>-70457304000</c:v>
                </c:pt>
                <c:pt idx="23">
                  <c:v>-59319584000</c:v>
                </c:pt>
                <c:pt idx="24">
                  <c:v>-48181864000</c:v>
                </c:pt>
                <c:pt idx="25">
                  <c:v>-55763114000</c:v>
                </c:pt>
                <c:pt idx="26">
                  <c:v>-54212634000</c:v>
                </c:pt>
                <c:pt idx="27">
                  <c:v>-51486654000</c:v>
                </c:pt>
                <c:pt idx="28">
                  <c:v>-72819264000</c:v>
                </c:pt>
                <c:pt idx="29">
                  <c:v>-89263914000</c:v>
                </c:pt>
                <c:pt idx="30">
                  <c:v>-85746724000</c:v>
                </c:pt>
                <c:pt idx="31">
                  <c:v>-77598514000</c:v>
                </c:pt>
                <c:pt idx="32">
                  <c:v>-75066374000</c:v>
                </c:pt>
                <c:pt idx="33">
                  <c:v>-72534234000</c:v>
                </c:pt>
                <c:pt idx="34">
                  <c:v>-73210664000</c:v>
                </c:pt>
                <c:pt idx="35">
                  <c:v>-73580764000</c:v>
                </c:pt>
                <c:pt idx="36">
                  <c:v>-64064944000</c:v>
                </c:pt>
                <c:pt idx="37">
                  <c:v>-61696914000</c:v>
                </c:pt>
                <c:pt idx="38">
                  <c:v>-59518844000</c:v>
                </c:pt>
                <c:pt idx="39">
                  <c:v>-66219074000</c:v>
                </c:pt>
                <c:pt idx="40">
                  <c:v>-68123844000</c:v>
                </c:pt>
                <c:pt idx="41">
                  <c:v>-70028614000</c:v>
                </c:pt>
                <c:pt idx="42">
                  <c:v>-64654394000</c:v>
                </c:pt>
                <c:pt idx="43">
                  <c:v>-61296154000</c:v>
                </c:pt>
                <c:pt idx="44">
                  <c:v>-60600414000</c:v>
                </c:pt>
                <c:pt idx="45">
                  <c:v>-54031764000</c:v>
                </c:pt>
                <c:pt idx="46">
                  <c:v>-51391624000</c:v>
                </c:pt>
                <c:pt idx="47">
                  <c:v>-30990114000</c:v>
                </c:pt>
                <c:pt idx="48">
                  <c:v>5323356000</c:v>
                </c:pt>
                <c:pt idx="49">
                  <c:v>-6386534000</c:v>
                </c:pt>
                <c:pt idx="50">
                  <c:v>-2968564000</c:v>
                </c:pt>
                <c:pt idx="51">
                  <c:v>-5400244000</c:v>
                </c:pt>
                <c:pt idx="52">
                  <c:v>-7831924000</c:v>
                </c:pt>
                <c:pt idx="53">
                  <c:v>-8945104000</c:v>
                </c:pt>
                <c:pt idx="54">
                  <c:v>-9747284000</c:v>
                </c:pt>
                <c:pt idx="55">
                  <c:v>3145015000</c:v>
                </c:pt>
                <c:pt idx="56">
                  <c:v>4310205000</c:v>
                </c:pt>
                <c:pt idx="57">
                  <c:v>-1044125000</c:v>
                </c:pt>
                <c:pt idx="58">
                  <c:v>5181625000</c:v>
                </c:pt>
                <c:pt idx="59">
                  <c:v>-954775000</c:v>
                </c:pt>
                <c:pt idx="60">
                  <c:v>487235000</c:v>
                </c:pt>
                <c:pt idx="61">
                  <c:v>119015000</c:v>
                </c:pt>
                <c:pt idx="62">
                  <c:v>-5836015000</c:v>
                </c:pt>
                <c:pt idx="63">
                  <c:v>-4064838000</c:v>
                </c:pt>
                <c:pt idx="64">
                  <c:v>-1387948000</c:v>
                </c:pt>
                <c:pt idx="65">
                  <c:v>-770588000</c:v>
                </c:pt>
                <c:pt idx="66">
                  <c:v>1840292000</c:v>
                </c:pt>
                <c:pt idx="67">
                  <c:v>2440222000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F3-E04F-B755-C6587B0A154B}"/>
            </c:ext>
          </c:extLst>
        </c:ser>
        <c:ser>
          <c:idx val="8"/>
          <c:order val="8"/>
          <c:tx>
            <c:strRef>
              <c:f>GDTD!$AG$159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GDTD!$W$160:$X$227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GDTD!$AG$160:$AG$227</c:f>
              <c:numCache>
                <c:formatCode>#,##0</c:formatCode>
                <c:ptCount val="68"/>
                <c:pt idx="0">
                  <c:v>-122500071000</c:v>
                </c:pt>
                <c:pt idx="1">
                  <c:v>-79854946000</c:v>
                </c:pt>
                <c:pt idx="2">
                  <c:v>-37209821000</c:v>
                </c:pt>
                <c:pt idx="3">
                  <c:v>-24036186000</c:v>
                </c:pt>
                <c:pt idx="4">
                  <c:v>-23783871000</c:v>
                </c:pt>
                <c:pt idx="5">
                  <c:v>17701894000</c:v>
                </c:pt>
                <c:pt idx="6">
                  <c:v>88202524000</c:v>
                </c:pt>
                <c:pt idx="7">
                  <c:v>142103434000</c:v>
                </c:pt>
                <c:pt idx="8">
                  <c:v>142564034000</c:v>
                </c:pt>
                <c:pt idx="9">
                  <c:v>142192284000</c:v>
                </c:pt>
                <c:pt idx="10">
                  <c:v>141820534000</c:v>
                </c:pt>
                <c:pt idx="11">
                  <c:v>140502904000</c:v>
                </c:pt>
                <c:pt idx="12">
                  <c:v>139475404000</c:v>
                </c:pt>
                <c:pt idx="13">
                  <c:v>139425676000</c:v>
                </c:pt>
                <c:pt idx="14">
                  <c:v>139549876000</c:v>
                </c:pt>
                <c:pt idx="15">
                  <c:v>137559451000</c:v>
                </c:pt>
                <c:pt idx="16">
                  <c:v>135569026000</c:v>
                </c:pt>
                <c:pt idx="17">
                  <c:v>136589501000</c:v>
                </c:pt>
                <c:pt idx="18">
                  <c:v>136472961000</c:v>
                </c:pt>
                <c:pt idx="19">
                  <c:v>135623731000</c:v>
                </c:pt>
                <c:pt idx="20">
                  <c:v>135823371000</c:v>
                </c:pt>
                <c:pt idx="21">
                  <c:v>123251951000</c:v>
                </c:pt>
                <c:pt idx="22">
                  <c:v>99030981000</c:v>
                </c:pt>
                <c:pt idx="23">
                  <c:v>100233811000</c:v>
                </c:pt>
                <c:pt idx="24">
                  <c:v>101436641000</c:v>
                </c:pt>
                <c:pt idx="25">
                  <c:v>101245041000</c:v>
                </c:pt>
                <c:pt idx="26">
                  <c:v>99772571000</c:v>
                </c:pt>
                <c:pt idx="27">
                  <c:v>97736686000</c:v>
                </c:pt>
                <c:pt idx="28">
                  <c:v>95700801000</c:v>
                </c:pt>
                <c:pt idx="29">
                  <c:v>63386051000</c:v>
                </c:pt>
                <c:pt idx="30">
                  <c:v>52053871000</c:v>
                </c:pt>
                <c:pt idx="31">
                  <c:v>52232781000</c:v>
                </c:pt>
                <c:pt idx="32">
                  <c:v>24117376000</c:v>
                </c:pt>
                <c:pt idx="33">
                  <c:v>-3998029000</c:v>
                </c:pt>
                <c:pt idx="34">
                  <c:v>-36341509000</c:v>
                </c:pt>
                <c:pt idx="35">
                  <c:v>-37962389000</c:v>
                </c:pt>
                <c:pt idx="36">
                  <c:v>-39583269000</c:v>
                </c:pt>
                <c:pt idx="37">
                  <c:v>-40234509000</c:v>
                </c:pt>
                <c:pt idx="38">
                  <c:v>-21636149000</c:v>
                </c:pt>
                <c:pt idx="39">
                  <c:v>-21670329000</c:v>
                </c:pt>
                <c:pt idx="40">
                  <c:v>-22133129000</c:v>
                </c:pt>
                <c:pt idx="41">
                  <c:v>-22595929000</c:v>
                </c:pt>
                <c:pt idx="42">
                  <c:v>-22087529000</c:v>
                </c:pt>
                <c:pt idx="43">
                  <c:v>-22110099000</c:v>
                </c:pt>
                <c:pt idx="44">
                  <c:v>-22334079000</c:v>
                </c:pt>
                <c:pt idx="45">
                  <c:v>-22558059000</c:v>
                </c:pt>
                <c:pt idx="46">
                  <c:v>-22842899000</c:v>
                </c:pt>
                <c:pt idx="47">
                  <c:v>-20600439000</c:v>
                </c:pt>
                <c:pt idx="48">
                  <c:v>-20656699000</c:v>
                </c:pt>
                <c:pt idx="49">
                  <c:v>-18939349000</c:v>
                </c:pt>
                <c:pt idx="50">
                  <c:v>-18886739000</c:v>
                </c:pt>
                <c:pt idx="51">
                  <c:v>-17447419000</c:v>
                </c:pt>
                <c:pt idx="52">
                  <c:v>-16008099000</c:v>
                </c:pt>
                <c:pt idx="53">
                  <c:v>-16008099000</c:v>
                </c:pt>
                <c:pt idx="54">
                  <c:v>-26083299000</c:v>
                </c:pt>
                <c:pt idx="55">
                  <c:v>-26083299000</c:v>
                </c:pt>
                <c:pt idx="56">
                  <c:v>-45968164000</c:v>
                </c:pt>
                <c:pt idx="57">
                  <c:v>-47023104000</c:v>
                </c:pt>
                <c:pt idx="58">
                  <c:v>-46236724000</c:v>
                </c:pt>
                <c:pt idx="59">
                  <c:v>-45999004000</c:v>
                </c:pt>
                <c:pt idx="60">
                  <c:v>-46972264000</c:v>
                </c:pt>
                <c:pt idx="61">
                  <c:v>-48327109000</c:v>
                </c:pt>
                <c:pt idx="62">
                  <c:v>-66838542000</c:v>
                </c:pt>
                <c:pt idx="63">
                  <c:v>-85349975000</c:v>
                </c:pt>
                <c:pt idx="64">
                  <c:v>-85050835000</c:v>
                </c:pt>
                <c:pt idx="65">
                  <c:v>12753625000</c:v>
                </c:pt>
                <c:pt idx="66">
                  <c:v>150876665000</c:v>
                </c:pt>
                <c:pt idx="67">
                  <c:v>241616265000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F3-E04F-B755-C6587B0A154B}"/>
            </c:ext>
          </c:extLst>
        </c:ser>
        <c:ser>
          <c:idx val="9"/>
          <c:order val="9"/>
          <c:tx>
            <c:strRef>
              <c:f>GDTD!$AH$159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GDTD!$W$160:$X$227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17/05/2024</c:v>
                  </c:pt>
                  <c:pt idx="9">
                    <c:v>16/05/2024</c:v>
                  </c:pt>
                  <c:pt idx="10">
                    <c:v>15/05/2024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09/05/2024</c:v>
                  </c:pt>
                  <c:pt idx="15">
                    <c:v>08/05/2024</c:v>
                  </c:pt>
                  <c:pt idx="16">
                    <c:v>07/05/2024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26/04/2024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GDTD!$AH$160:$AH$227</c:f>
              <c:numCache>
                <c:formatCode>#,##0</c:formatCode>
                <c:ptCount val="68"/>
                <c:pt idx="0">
                  <c:v>267972000</c:v>
                </c:pt>
                <c:pt idx="1">
                  <c:v>-2009823000</c:v>
                </c:pt>
                <c:pt idx="2">
                  <c:v>-4287618000</c:v>
                </c:pt>
                <c:pt idx="3">
                  <c:v>-6522823000</c:v>
                </c:pt>
                <c:pt idx="4">
                  <c:v>-6522823000</c:v>
                </c:pt>
                <c:pt idx="5">
                  <c:v>-6522823000</c:v>
                </c:pt>
                <c:pt idx="6">
                  <c:v>-8591568000</c:v>
                </c:pt>
                <c:pt idx="7">
                  <c:v>-8591568000</c:v>
                </c:pt>
                <c:pt idx="8">
                  <c:v>-8591568000</c:v>
                </c:pt>
                <c:pt idx="9">
                  <c:v>-8591568000</c:v>
                </c:pt>
                <c:pt idx="10">
                  <c:v>-8591568000</c:v>
                </c:pt>
                <c:pt idx="11">
                  <c:v>-8591568000</c:v>
                </c:pt>
                <c:pt idx="12">
                  <c:v>-8591568000</c:v>
                </c:pt>
                <c:pt idx="13">
                  <c:v>-8591568000</c:v>
                </c:pt>
                <c:pt idx="14">
                  <c:v>-8591568000</c:v>
                </c:pt>
                <c:pt idx="15">
                  <c:v>-8591568000</c:v>
                </c:pt>
                <c:pt idx="16">
                  <c:v>-8591568000</c:v>
                </c:pt>
                <c:pt idx="17">
                  <c:v>-8591568000</c:v>
                </c:pt>
                <c:pt idx="18">
                  <c:v>-8591568000</c:v>
                </c:pt>
                <c:pt idx="19">
                  <c:v>-8591568000</c:v>
                </c:pt>
                <c:pt idx="20">
                  <c:v>-8591568000</c:v>
                </c:pt>
                <c:pt idx="21">
                  <c:v>-8591568000</c:v>
                </c:pt>
                <c:pt idx="22">
                  <c:v>-8591568000</c:v>
                </c:pt>
                <c:pt idx="23">
                  <c:v>-8591568000</c:v>
                </c:pt>
                <c:pt idx="24">
                  <c:v>-8591568000</c:v>
                </c:pt>
                <c:pt idx="25">
                  <c:v>-8591568000</c:v>
                </c:pt>
                <c:pt idx="26">
                  <c:v>-8591568000</c:v>
                </c:pt>
                <c:pt idx="27">
                  <c:v>-8591568000</c:v>
                </c:pt>
                <c:pt idx="28">
                  <c:v>-8591568000</c:v>
                </c:pt>
                <c:pt idx="29">
                  <c:v>-8591568000</c:v>
                </c:pt>
                <c:pt idx="30">
                  <c:v>-8591568000</c:v>
                </c:pt>
                <c:pt idx="31">
                  <c:v>-8591568000</c:v>
                </c:pt>
                <c:pt idx="32">
                  <c:v>1934302000</c:v>
                </c:pt>
                <c:pt idx="33">
                  <c:v>12460172000</c:v>
                </c:pt>
                <c:pt idx="34">
                  <c:v>19900172000</c:v>
                </c:pt>
                <c:pt idx="35">
                  <c:v>19900172000</c:v>
                </c:pt>
                <c:pt idx="36">
                  <c:v>19900172000</c:v>
                </c:pt>
                <c:pt idx="37">
                  <c:v>19900172000</c:v>
                </c:pt>
                <c:pt idx="38">
                  <c:v>19900172000</c:v>
                </c:pt>
                <c:pt idx="39">
                  <c:v>19900172000</c:v>
                </c:pt>
                <c:pt idx="40">
                  <c:v>19900172000</c:v>
                </c:pt>
                <c:pt idx="41">
                  <c:v>19900172000</c:v>
                </c:pt>
                <c:pt idx="42">
                  <c:v>19900172000</c:v>
                </c:pt>
                <c:pt idx="43">
                  <c:v>19900172000</c:v>
                </c:pt>
                <c:pt idx="44">
                  <c:v>19900172000</c:v>
                </c:pt>
                <c:pt idx="45">
                  <c:v>19900172000</c:v>
                </c:pt>
                <c:pt idx="46">
                  <c:v>19900172000</c:v>
                </c:pt>
                <c:pt idx="47">
                  <c:v>19900172000</c:v>
                </c:pt>
                <c:pt idx="48">
                  <c:v>19900172000</c:v>
                </c:pt>
                <c:pt idx="49">
                  <c:v>19900172000</c:v>
                </c:pt>
                <c:pt idx="50">
                  <c:v>19900172000</c:v>
                </c:pt>
                <c:pt idx="51">
                  <c:v>19900172000</c:v>
                </c:pt>
                <c:pt idx="52">
                  <c:v>19900172000</c:v>
                </c:pt>
                <c:pt idx="53">
                  <c:v>19900172000</c:v>
                </c:pt>
                <c:pt idx="54">
                  <c:v>19900172000</c:v>
                </c:pt>
                <c:pt idx="55">
                  <c:v>19900172000</c:v>
                </c:pt>
                <c:pt idx="56">
                  <c:v>19900172000</c:v>
                </c:pt>
                <c:pt idx="57">
                  <c:v>19900172000</c:v>
                </c:pt>
                <c:pt idx="58">
                  <c:v>19900172000</c:v>
                </c:pt>
                <c:pt idx="59">
                  <c:v>19900172000</c:v>
                </c:pt>
                <c:pt idx="60">
                  <c:v>19900172000</c:v>
                </c:pt>
                <c:pt idx="61">
                  <c:v>19900172000</c:v>
                </c:pt>
                <c:pt idx="62">
                  <c:v>19944311000</c:v>
                </c:pt>
                <c:pt idx="63">
                  <c:v>19988450000</c:v>
                </c:pt>
                <c:pt idx="64">
                  <c:v>19988450000</c:v>
                </c:pt>
                <c:pt idx="65">
                  <c:v>19988450000</c:v>
                </c:pt>
                <c:pt idx="66">
                  <c:v>19988450000</c:v>
                </c:pt>
                <c:pt idx="67">
                  <c:v>19988450000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F3-E04F-B755-C6587B0A1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973823"/>
        <c:axId val="121177775"/>
      </c:lineChart>
      <c:catAx>
        <c:axId val="2439738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21177775"/>
        <c:crosses val="autoZero"/>
        <c:auto val="1"/>
        <c:lblAlgn val="ctr"/>
        <c:lblOffset val="100"/>
        <c:noMultiLvlLbl val="0"/>
      </c:catAx>
      <c:valAx>
        <c:axId val="121177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439738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GDTD!$AL$159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GDTD!$AJ$160:$AK$227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</c:v>
                  </c:pt>
                  <c:pt idx="9">
                    <c:v>16/05/2024</c:v>
                  </c:pt>
                  <c:pt idx="10">
                    <c:v>0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</c:v>
                  </c:pt>
                  <c:pt idx="15">
                    <c:v>08/05/2024</c:v>
                  </c:pt>
                  <c:pt idx="16">
                    <c:v>0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0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GDTD!$AL$160:$AL$227</c:f>
              <c:numCache>
                <c:formatCode>#,##0</c:formatCode>
                <c:ptCount val="68"/>
                <c:pt idx="0">
                  <c:v>-28173280000</c:v>
                </c:pt>
                <c:pt idx="1">
                  <c:v>-29541280000</c:v>
                </c:pt>
                <c:pt idx="2">
                  <c:v>-30909280000</c:v>
                </c:pt>
                <c:pt idx="3">
                  <c:v>-30909280000</c:v>
                </c:pt>
                <c:pt idx="4">
                  <c:v>-30909280000</c:v>
                </c:pt>
                <c:pt idx="5">
                  <c:v>-24314640000</c:v>
                </c:pt>
                <c:pt idx="6">
                  <c:v>3254240000</c:v>
                </c:pt>
                <c:pt idx="7">
                  <c:v>3254240000</c:v>
                </c:pt>
                <c:pt idx="8">
                  <c:v>3254240000</c:v>
                </c:pt>
                <c:pt idx="9">
                  <c:v>3254240000</c:v>
                </c:pt>
                <c:pt idx="10">
                  <c:v>3254240000</c:v>
                </c:pt>
                <c:pt idx="11">
                  <c:v>-2425760000</c:v>
                </c:pt>
                <c:pt idx="12">
                  <c:v>-10985300000</c:v>
                </c:pt>
                <c:pt idx="13">
                  <c:v>-10985300000</c:v>
                </c:pt>
                <c:pt idx="14">
                  <c:v>-10985300000</c:v>
                </c:pt>
                <c:pt idx="15">
                  <c:v>-10985300000</c:v>
                </c:pt>
                <c:pt idx="16">
                  <c:v>-10985300000</c:v>
                </c:pt>
                <c:pt idx="17">
                  <c:v>-10045300000</c:v>
                </c:pt>
                <c:pt idx="18">
                  <c:v>-1475500000</c:v>
                </c:pt>
                <c:pt idx="19">
                  <c:v>-1667060000</c:v>
                </c:pt>
                <c:pt idx="20">
                  <c:v>-1667060000</c:v>
                </c:pt>
                <c:pt idx="21">
                  <c:v>-1395560000</c:v>
                </c:pt>
                <c:pt idx="22">
                  <c:v>-1395560000</c:v>
                </c:pt>
                <c:pt idx="23">
                  <c:v>-4125560000</c:v>
                </c:pt>
                <c:pt idx="24">
                  <c:v>-4125560000</c:v>
                </c:pt>
                <c:pt idx="25">
                  <c:v>-6463760000</c:v>
                </c:pt>
                <c:pt idx="26">
                  <c:v>-9208760000</c:v>
                </c:pt>
                <c:pt idx="27">
                  <c:v>-10908760000</c:v>
                </c:pt>
                <c:pt idx="28">
                  <c:v>-12608760000</c:v>
                </c:pt>
                <c:pt idx="29">
                  <c:v>-9840760000</c:v>
                </c:pt>
                <c:pt idx="30">
                  <c:v>-10924110000</c:v>
                </c:pt>
                <c:pt idx="31">
                  <c:v>-9149730000</c:v>
                </c:pt>
                <c:pt idx="32">
                  <c:v>-9545730000</c:v>
                </c:pt>
                <c:pt idx="33">
                  <c:v>-9941730000</c:v>
                </c:pt>
                <c:pt idx="34">
                  <c:v>-10537230000</c:v>
                </c:pt>
                <c:pt idx="35">
                  <c:v>-12331430000</c:v>
                </c:pt>
                <c:pt idx="36">
                  <c:v>-14125630000</c:v>
                </c:pt>
                <c:pt idx="37">
                  <c:v>-8351380000</c:v>
                </c:pt>
                <c:pt idx="38">
                  <c:v>-5426380000</c:v>
                </c:pt>
                <c:pt idx="39">
                  <c:v>-11216380000</c:v>
                </c:pt>
                <c:pt idx="40">
                  <c:v>-12181380000</c:v>
                </c:pt>
                <c:pt idx="41">
                  <c:v>-13146380000</c:v>
                </c:pt>
                <c:pt idx="42">
                  <c:v>-8291380000</c:v>
                </c:pt>
                <c:pt idx="43">
                  <c:v>-8291380000</c:v>
                </c:pt>
                <c:pt idx="44">
                  <c:v>-7409810000</c:v>
                </c:pt>
                <c:pt idx="45">
                  <c:v>-6528240000</c:v>
                </c:pt>
                <c:pt idx="46">
                  <c:v>-6420830000</c:v>
                </c:pt>
                <c:pt idx="47">
                  <c:v>-5460830000</c:v>
                </c:pt>
                <c:pt idx="48">
                  <c:v>-5460830000</c:v>
                </c:pt>
                <c:pt idx="49">
                  <c:v>-4498080000</c:v>
                </c:pt>
                <c:pt idx="50">
                  <c:v>-4498080000</c:v>
                </c:pt>
                <c:pt idx="51">
                  <c:v>-4498080000</c:v>
                </c:pt>
                <c:pt idx="52">
                  <c:v>-4498080000</c:v>
                </c:pt>
                <c:pt idx="53">
                  <c:v>-4498080000</c:v>
                </c:pt>
                <c:pt idx="54">
                  <c:v>-5496520000</c:v>
                </c:pt>
                <c:pt idx="55">
                  <c:v>-5496520000</c:v>
                </c:pt>
                <c:pt idx="56">
                  <c:v>11193890000</c:v>
                </c:pt>
                <c:pt idx="57">
                  <c:v>13191760000</c:v>
                </c:pt>
                <c:pt idx="58">
                  <c:v>13191760000</c:v>
                </c:pt>
                <c:pt idx="59">
                  <c:v>10206760000</c:v>
                </c:pt>
                <c:pt idx="60">
                  <c:v>6233010000</c:v>
                </c:pt>
                <c:pt idx="61">
                  <c:v>-757120000</c:v>
                </c:pt>
                <c:pt idx="62">
                  <c:v>-5607120000</c:v>
                </c:pt>
                <c:pt idx="63">
                  <c:v>-10457120000</c:v>
                </c:pt>
                <c:pt idx="64">
                  <c:v>-13331120000</c:v>
                </c:pt>
                <c:pt idx="65">
                  <c:v>-13331120000</c:v>
                </c:pt>
                <c:pt idx="66">
                  <c:v>-13331120000</c:v>
                </c:pt>
                <c:pt idx="67">
                  <c:v>-9426120000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B-5F4F-8214-8D64053D660C}"/>
            </c:ext>
          </c:extLst>
        </c:ser>
        <c:ser>
          <c:idx val="1"/>
          <c:order val="1"/>
          <c:tx>
            <c:strRef>
              <c:f>GDTD!$AM$159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GDTD!$AJ$160:$AK$227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</c:v>
                  </c:pt>
                  <c:pt idx="9">
                    <c:v>16/05/2024</c:v>
                  </c:pt>
                  <c:pt idx="10">
                    <c:v>0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</c:v>
                  </c:pt>
                  <c:pt idx="15">
                    <c:v>08/05/2024</c:v>
                  </c:pt>
                  <c:pt idx="16">
                    <c:v>0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0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GDTD!$AM$160:$AM$227</c:f>
              <c:numCache>
                <c:formatCode>#,##0</c:formatCode>
                <c:ptCount val="68"/>
                <c:pt idx="0">
                  <c:v>-145998214000</c:v>
                </c:pt>
                <c:pt idx="1">
                  <c:v>-145282009000</c:v>
                </c:pt>
                <c:pt idx="2">
                  <c:v>-144565804000</c:v>
                </c:pt>
                <c:pt idx="3">
                  <c:v>-143725044000</c:v>
                </c:pt>
                <c:pt idx="4">
                  <c:v>-140342974000</c:v>
                </c:pt>
                <c:pt idx="5">
                  <c:v>-127388804000</c:v>
                </c:pt>
                <c:pt idx="6">
                  <c:v>-114001969000</c:v>
                </c:pt>
                <c:pt idx="7">
                  <c:v>-85436229000</c:v>
                </c:pt>
                <c:pt idx="8">
                  <c:v>-92986204000</c:v>
                </c:pt>
                <c:pt idx="9">
                  <c:v>-93637839000</c:v>
                </c:pt>
                <c:pt idx="10">
                  <c:v>-94289474000</c:v>
                </c:pt>
                <c:pt idx="11">
                  <c:v>-87535544000</c:v>
                </c:pt>
                <c:pt idx="12">
                  <c:v>-83623464000</c:v>
                </c:pt>
                <c:pt idx="13">
                  <c:v>-71485229000</c:v>
                </c:pt>
                <c:pt idx="14">
                  <c:v>-70275349000</c:v>
                </c:pt>
                <c:pt idx="15">
                  <c:v>-67440359000</c:v>
                </c:pt>
                <c:pt idx="16">
                  <c:v>-64605369000</c:v>
                </c:pt>
                <c:pt idx="17">
                  <c:v>-57145979000</c:v>
                </c:pt>
                <c:pt idx="18">
                  <c:v>-56252834000</c:v>
                </c:pt>
                <c:pt idx="19">
                  <c:v>-51364134000</c:v>
                </c:pt>
                <c:pt idx="20">
                  <c:v>-57699609000</c:v>
                </c:pt>
                <c:pt idx="21">
                  <c:v>-59814384000</c:v>
                </c:pt>
                <c:pt idx="22">
                  <c:v>-59665469000</c:v>
                </c:pt>
                <c:pt idx="23">
                  <c:v>-61746389000</c:v>
                </c:pt>
                <c:pt idx="24">
                  <c:v>-63827309000</c:v>
                </c:pt>
                <c:pt idx="25">
                  <c:v>-58065189000</c:v>
                </c:pt>
                <c:pt idx="26">
                  <c:v>-60331779000</c:v>
                </c:pt>
                <c:pt idx="27">
                  <c:v>-68809049000</c:v>
                </c:pt>
                <c:pt idx="28">
                  <c:v>-77286319000</c:v>
                </c:pt>
                <c:pt idx="29">
                  <c:v>-100071664000</c:v>
                </c:pt>
                <c:pt idx="30">
                  <c:v>-106178649000</c:v>
                </c:pt>
                <c:pt idx="31">
                  <c:v>-85097369000</c:v>
                </c:pt>
                <c:pt idx="32">
                  <c:v>-85527479000</c:v>
                </c:pt>
                <c:pt idx="33">
                  <c:v>-85957589000</c:v>
                </c:pt>
                <c:pt idx="34">
                  <c:v>-87513689000</c:v>
                </c:pt>
                <c:pt idx="35">
                  <c:v>-82641099000</c:v>
                </c:pt>
                <c:pt idx="36">
                  <c:v>-77768509000</c:v>
                </c:pt>
                <c:pt idx="37">
                  <c:v>-76056512000</c:v>
                </c:pt>
                <c:pt idx="38">
                  <c:v>-73280117000</c:v>
                </c:pt>
                <c:pt idx="39">
                  <c:v>-73374022000</c:v>
                </c:pt>
                <c:pt idx="40">
                  <c:v>-83404082000</c:v>
                </c:pt>
                <c:pt idx="41">
                  <c:v>-93434142000</c:v>
                </c:pt>
                <c:pt idx="42">
                  <c:v>-92672582000</c:v>
                </c:pt>
                <c:pt idx="43">
                  <c:v>-92898647000</c:v>
                </c:pt>
                <c:pt idx="44">
                  <c:v>-96229967000</c:v>
                </c:pt>
                <c:pt idx="45">
                  <c:v>-99561287000</c:v>
                </c:pt>
                <c:pt idx="46">
                  <c:v>-101101152000</c:v>
                </c:pt>
                <c:pt idx="47">
                  <c:v>-98902722000</c:v>
                </c:pt>
                <c:pt idx="48">
                  <c:v>-24894412000</c:v>
                </c:pt>
                <c:pt idx="49">
                  <c:v>-24718297000</c:v>
                </c:pt>
                <c:pt idx="50">
                  <c:v>-52609982000</c:v>
                </c:pt>
                <c:pt idx="51">
                  <c:v>-53178692000</c:v>
                </c:pt>
                <c:pt idx="52">
                  <c:v>-53747402000</c:v>
                </c:pt>
                <c:pt idx="53">
                  <c:v>-53747402000</c:v>
                </c:pt>
                <c:pt idx="54">
                  <c:v>-54005057000</c:v>
                </c:pt>
                <c:pt idx="55">
                  <c:v>-54005057000</c:v>
                </c:pt>
                <c:pt idx="56">
                  <c:v>-54239427000</c:v>
                </c:pt>
                <c:pt idx="57">
                  <c:v>-51200732000</c:v>
                </c:pt>
                <c:pt idx="58">
                  <c:v>-50102592000</c:v>
                </c:pt>
                <c:pt idx="59">
                  <c:v>-49735892000</c:v>
                </c:pt>
                <c:pt idx="60">
                  <c:v>-52408847000</c:v>
                </c:pt>
                <c:pt idx="61">
                  <c:v>-46931247000</c:v>
                </c:pt>
                <c:pt idx="62">
                  <c:v>-41575177000</c:v>
                </c:pt>
                <c:pt idx="63">
                  <c:v>-36219107000</c:v>
                </c:pt>
                <c:pt idx="64">
                  <c:v>-34821647000</c:v>
                </c:pt>
                <c:pt idx="65">
                  <c:v>-34815567000</c:v>
                </c:pt>
                <c:pt idx="66">
                  <c:v>-34091707000</c:v>
                </c:pt>
                <c:pt idx="67">
                  <c:v>-32930337000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B-5F4F-8214-8D64053D660C}"/>
            </c:ext>
          </c:extLst>
        </c:ser>
        <c:ser>
          <c:idx val="2"/>
          <c:order val="2"/>
          <c:tx>
            <c:strRef>
              <c:f>GDTD!$AN$159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GDTD!$AJ$160:$AK$227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</c:v>
                  </c:pt>
                  <c:pt idx="9">
                    <c:v>16/05/2024</c:v>
                  </c:pt>
                  <c:pt idx="10">
                    <c:v>0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</c:v>
                  </c:pt>
                  <c:pt idx="15">
                    <c:v>08/05/2024</c:v>
                  </c:pt>
                  <c:pt idx="16">
                    <c:v>0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0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GDTD!$AN$160:$AN$227</c:f>
              <c:numCache>
                <c:formatCode>#,##0</c:formatCode>
                <c:ptCount val="68"/>
                <c:pt idx="0">
                  <c:v>39256690000</c:v>
                </c:pt>
                <c:pt idx="1">
                  <c:v>39371590000</c:v>
                </c:pt>
                <c:pt idx="2">
                  <c:v>39486490000</c:v>
                </c:pt>
                <c:pt idx="3">
                  <c:v>39486490000</c:v>
                </c:pt>
                <c:pt idx="4">
                  <c:v>39905035000</c:v>
                </c:pt>
                <c:pt idx="5">
                  <c:v>40043395000</c:v>
                </c:pt>
                <c:pt idx="6">
                  <c:v>43686505000</c:v>
                </c:pt>
                <c:pt idx="7">
                  <c:v>47956685000</c:v>
                </c:pt>
                <c:pt idx="8">
                  <c:v>65217325000</c:v>
                </c:pt>
                <c:pt idx="9">
                  <c:v>82477965000</c:v>
                </c:pt>
                <c:pt idx="10">
                  <c:v>80226470000</c:v>
                </c:pt>
                <c:pt idx="11">
                  <c:v>78510660000</c:v>
                </c:pt>
                <c:pt idx="12">
                  <c:v>77908685000</c:v>
                </c:pt>
                <c:pt idx="13">
                  <c:v>74207280000</c:v>
                </c:pt>
                <c:pt idx="14">
                  <c:v>70505875000</c:v>
                </c:pt>
                <c:pt idx="15">
                  <c:v>71046370000</c:v>
                </c:pt>
                <c:pt idx="16">
                  <c:v>71586865000</c:v>
                </c:pt>
                <c:pt idx="17">
                  <c:v>71586865000</c:v>
                </c:pt>
                <c:pt idx="18">
                  <c:v>71369395000</c:v>
                </c:pt>
                <c:pt idx="19">
                  <c:v>70831945000</c:v>
                </c:pt>
                <c:pt idx="20">
                  <c:v>71167585000</c:v>
                </c:pt>
                <c:pt idx="21">
                  <c:v>71095435000</c:v>
                </c:pt>
                <c:pt idx="22">
                  <c:v>71204225000</c:v>
                </c:pt>
                <c:pt idx="23">
                  <c:v>71116745000</c:v>
                </c:pt>
                <c:pt idx="24">
                  <c:v>71029265000</c:v>
                </c:pt>
                <c:pt idx="25">
                  <c:v>70694735000</c:v>
                </c:pt>
                <c:pt idx="26">
                  <c:v>61492775000</c:v>
                </c:pt>
                <c:pt idx="27">
                  <c:v>58006875000</c:v>
                </c:pt>
                <c:pt idx="28">
                  <c:v>48148630000</c:v>
                </c:pt>
                <c:pt idx="29">
                  <c:v>28537215000</c:v>
                </c:pt>
                <c:pt idx="30">
                  <c:v>28097455000</c:v>
                </c:pt>
                <c:pt idx="31">
                  <c:v>19488650000</c:v>
                </c:pt>
                <c:pt idx="32">
                  <c:v>547100000</c:v>
                </c:pt>
                <c:pt idx="33">
                  <c:v>759450000</c:v>
                </c:pt>
                <c:pt idx="34">
                  <c:v>-326775000</c:v>
                </c:pt>
                <c:pt idx="35">
                  <c:v>-1124955000</c:v>
                </c:pt>
                <c:pt idx="36">
                  <c:v>-7810755000</c:v>
                </c:pt>
                <c:pt idx="37">
                  <c:v>-6700985000</c:v>
                </c:pt>
                <c:pt idx="38">
                  <c:v>6942635000</c:v>
                </c:pt>
                <c:pt idx="39">
                  <c:v>10301675000</c:v>
                </c:pt>
                <c:pt idx="40">
                  <c:v>9515585000</c:v>
                </c:pt>
                <c:pt idx="41">
                  <c:v>8729495000</c:v>
                </c:pt>
                <c:pt idx="42">
                  <c:v>9410045000</c:v>
                </c:pt>
                <c:pt idx="43">
                  <c:v>9371690000</c:v>
                </c:pt>
                <c:pt idx="44">
                  <c:v>8995105000</c:v>
                </c:pt>
                <c:pt idx="45">
                  <c:v>8618520000</c:v>
                </c:pt>
                <c:pt idx="46">
                  <c:v>8155230000</c:v>
                </c:pt>
                <c:pt idx="47">
                  <c:v>7175610000</c:v>
                </c:pt>
                <c:pt idx="48">
                  <c:v>7080450000</c:v>
                </c:pt>
                <c:pt idx="49">
                  <c:v>7479265000</c:v>
                </c:pt>
                <c:pt idx="50">
                  <c:v>7565080000</c:v>
                </c:pt>
                <c:pt idx="51">
                  <c:v>7546390000</c:v>
                </c:pt>
                <c:pt idx="52">
                  <c:v>7272895000</c:v>
                </c:pt>
                <c:pt idx="53">
                  <c:v>7272895000</c:v>
                </c:pt>
                <c:pt idx="54">
                  <c:v>7108090000</c:v>
                </c:pt>
                <c:pt idx="55">
                  <c:v>7108090000</c:v>
                </c:pt>
                <c:pt idx="56">
                  <c:v>-17509185000</c:v>
                </c:pt>
                <c:pt idx="57">
                  <c:v>-33579045000</c:v>
                </c:pt>
                <c:pt idx="58">
                  <c:v>-33693045000</c:v>
                </c:pt>
                <c:pt idx="59">
                  <c:v>-33334515000</c:v>
                </c:pt>
                <c:pt idx="60">
                  <c:v>-32799730000</c:v>
                </c:pt>
                <c:pt idx="61">
                  <c:v>-32543800000</c:v>
                </c:pt>
                <c:pt idx="62">
                  <c:v>-3226052000</c:v>
                </c:pt>
                <c:pt idx="63">
                  <c:v>26091696000</c:v>
                </c:pt>
                <c:pt idx="64">
                  <c:v>26546316000</c:v>
                </c:pt>
                <c:pt idx="65">
                  <c:v>25922736000</c:v>
                </c:pt>
                <c:pt idx="66">
                  <c:v>26064726000</c:v>
                </c:pt>
                <c:pt idx="67">
                  <c:v>25909176000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B-5F4F-8214-8D64053D660C}"/>
            </c:ext>
          </c:extLst>
        </c:ser>
        <c:ser>
          <c:idx val="3"/>
          <c:order val="3"/>
          <c:tx>
            <c:strRef>
              <c:f>GDTD!$AO$159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GDTD!$AJ$160:$AK$227</c:f>
              <c:multiLvlStrCache>
                <c:ptCount val="68"/>
                <c:lvl>
                  <c:pt idx="0">
                    <c:v>29/05/2024</c:v>
                  </c:pt>
                  <c:pt idx="1">
                    <c:v>28/05/2024</c:v>
                  </c:pt>
                  <c:pt idx="2">
                    <c:v>27/05/2024</c:v>
                  </c:pt>
                  <c:pt idx="3">
                    <c:v>24/05/2024</c:v>
                  </c:pt>
                  <c:pt idx="4">
                    <c:v>23/05/2024</c:v>
                  </c:pt>
                  <c:pt idx="5">
                    <c:v>22/05/2024</c:v>
                  </c:pt>
                  <c:pt idx="6">
                    <c:v>21/05/2024</c:v>
                  </c:pt>
                  <c:pt idx="7">
                    <c:v>20/05/2024</c:v>
                  </c:pt>
                  <c:pt idx="8">
                    <c:v>0</c:v>
                  </c:pt>
                  <c:pt idx="9">
                    <c:v>16/05/2024</c:v>
                  </c:pt>
                  <c:pt idx="10">
                    <c:v>0</c:v>
                  </c:pt>
                  <c:pt idx="11">
                    <c:v>14/05/2024</c:v>
                  </c:pt>
                  <c:pt idx="12">
                    <c:v>13/05/2024</c:v>
                  </c:pt>
                  <c:pt idx="13">
                    <c:v>10/05/2024</c:v>
                  </c:pt>
                  <c:pt idx="14">
                    <c:v>0</c:v>
                  </c:pt>
                  <c:pt idx="15">
                    <c:v>08/05/2024</c:v>
                  </c:pt>
                  <c:pt idx="16">
                    <c:v>0</c:v>
                  </c:pt>
                  <c:pt idx="17">
                    <c:v>06/05/2024</c:v>
                  </c:pt>
                  <c:pt idx="18">
                    <c:v>03/05/2024</c:v>
                  </c:pt>
                  <c:pt idx="19">
                    <c:v>02/05/2024</c:v>
                  </c:pt>
                  <c:pt idx="20">
                    <c:v>0</c:v>
                  </c:pt>
                  <c:pt idx="21">
                    <c:v>25/04/2024</c:v>
                  </c:pt>
                  <c:pt idx="22">
                    <c:v>24/04/2024</c:v>
                  </c:pt>
                  <c:pt idx="23">
                    <c:v>23/04/2024</c:v>
                  </c:pt>
                  <c:pt idx="24">
                    <c:v>22/04/2024</c:v>
                  </c:pt>
                  <c:pt idx="25">
                    <c:v>19/04/2024</c:v>
                  </c:pt>
                  <c:pt idx="26">
                    <c:v>17/04/2024</c:v>
                  </c:pt>
                  <c:pt idx="27">
                    <c:v>16/04/2024</c:v>
                  </c:pt>
                  <c:pt idx="28">
                    <c:v>15/04/2024</c:v>
                  </c:pt>
                  <c:pt idx="29">
                    <c:v>12/04/2024</c:v>
                  </c:pt>
                  <c:pt idx="30">
                    <c:v>11/04/2024</c:v>
                  </c:pt>
                  <c:pt idx="31">
                    <c:v>10/04/2024</c:v>
                  </c:pt>
                  <c:pt idx="32">
                    <c:v>09/04/2024</c:v>
                  </c:pt>
                  <c:pt idx="33">
                    <c:v>08/04/2024</c:v>
                  </c:pt>
                  <c:pt idx="34">
                    <c:v>05/04/2024</c:v>
                  </c:pt>
                  <c:pt idx="35">
                    <c:v>04/04/2024</c:v>
                  </c:pt>
                  <c:pt idx="36">
                    <c:v>03/04/2024</c:v>
                  </c:pt>
                  <c:pt idx="37">
                    <c:v>02/04/2024</c:v>
                  </c:pt>
                  <c:pt idx="38">
                    <c:v>01/04/2024</c:v>
                  </c:pt>
                  <c:pt idx="39">
                    <c:v>29/03/2024</c:v>
                  </c:pt>
                  <c:pt idx="40">
                    <c:v>28/03/2024</c:v>
                  </c:pt>
                  <c:pt idx="41">
                    <c:v>27/03/2024</c:v>
                  </c:pt>
                  <c:pt idx="42">
                    <c:v>26/03/2024</c:v>
                  </c:pt>
                  <c:pt idx="43">
                    <c:v>25/03/2024</c:v>
                  </c:pt>
                  <c:pt idx="44">
                    <c:v>22/03/2024</c:v>
                  </c:pt>
                  <c:pt idx="45">
                    <c:v>21/03/2024</c:v>
                  </c:pt>
                  <c:pt idx="46">
                    <c:v>20/03/2024</c:v>
                  </c:pt>
                  <c:pt idx="47">
                    <c:v>19/03/2024</c:v>
                  </c:pt>
                  <c:pt idx="48">
                    <c:v>18/03/2024</c:v>
                  </c:pt>
                  <c:pt idx="49">
                    <c:v>15/03/2024</c:v>
                  </c:pt>
                  <c:pt idx="50">
                    <c:v>14/03/2024</c:v>
                  </c:pt>
                  <c:pt idx="51">
                    <c:v>13/03/2024</c:v>
                  </c:pt>
                  <c:pt idx="52">
                    <c:v>12/03/2024</c:v>
                  </c:pt>
                  <c:pt idx="53">
                    <c:v>11/03/2024</c:v>
                  </c:pt>
                  <c:pt idx="54">
                    <c:v>08/03/2024</c:v>
                  </c:pt>
                  <c:pt idx="55">
                    <c:v>07/03/2024</c:v>
                  </c:pt>
                  <c:pt idx="56">
                    <c:v>06/03/2024</c:v>
                  </c:pt>
                  <c:pt idx="57">
                    <c:v>05/03/2024</c:v>
                  </c:pt>
                  <c:pt idx="58">
                    <c:v>04/03/2024</c:v>
                  </c:pt>
                  <c:pt idx="59">
                    <c:v>01/03/2024</c:v>
                  </c:pt>
                  <c:pt idx="60">
                    <c:v>29/02/2024</c:v>
                  </c:pt>
                  <c:pt idx="61">
                    <c:v>28/02/2024</c:v>
                  </c:pt>
                  <c:pt idx="62">
                    <c:v>27/02/2024</c:v>
                  </c:pt>
                  <c:pt idx="63">
                    <c:v>26/02/2024</c:v>
                  </c:pt>
                  <c:pt idx="64">
                    <c:v>23/02/2024</c:v>
                  </c:pt>
                  <c:pt idx="65">
                    <c:v>22/02/2024</c:v>
                  </c:pt>
                  <c:pt idx="66">
                    <c:v>21/02/2024</c:v>
                  </c:pt>
                  <c:pt idx="67">
                    <c:v>20/02/2024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GDTD!$AO$160:$AO$227</c:f>
              <c:numCache>
                <c:formatCode>#,##0</c:formatCode>
                <c:ptCount val="68"/>
                <c:pt idx="0">
                  <c:v>109731639000</c:v>
                </c:pt>
                <c:pt idx="1">
                  <c:v>101663113500</c:v>
                </c:pt>
                <c:pt idx="2">
                  <c:v>102135456800</c:v>
                </c:pt>
                <c:pt idx="3">
                  <c:v>100837890700</c:v>
                </c:pt>
                <c:pt idx="4">
                  <c:v>102597692300</c:v>
                </c:pt>
                <c:pt idx="5">
                  <c:v>107674257300</c:v>
                </c:pt>
                <c:pt idx="6">
                  <c:v>104990344500</c:v>
                </c:pt>
                <c:pt idx="7">
                  <c:v>104990344500</c:v>
                </c:pt>
                <c:pt idx="8">
                  <c:v>104991302100</c:v>
                </c:pt>
                <c:pt idx="9">
                  <c:v>104992259700</c:v>
                </c:pt>
                <c:pt idx="10">
                  <c:v>109315017900</c:v>
                </c:pt>
                <c:pt idx="11">
                  <c:v>108732795900</c:v>
                </c:pt>
                <c:pt idx="12">
                  <c:v>108735825000</c:v>
                </c:pt>
                <c:pt idx="13">
                  <c:v>106750801500</c:v>
                </c:pt>
                <c:pt idx="14">
                  <c:v>120875015000</c:v>
                </c:pt>
                <c:pt idx="15">
                  <c:v>118319230000</c:v>
                </c:pt>
                <c:pt idx="16">
                  <c:v>153050220000</c:v>
                </c:pt>
                <c:pt idx="17">
                  <c:v>153863220000</c:v>
                </c:pt>
                <c:pt idx="18">
                  <c:v>154521640000</c:v>
                </c:pt>
                <c:pt idx="19">
                  <c:v>151019170000</c:v>
                </c:pt>
                <c:pt idx="20">
                  <c:v>149448170000</c:v>
                </c:pt>
                <c:pt idx="21">
                  <c:v>134876150000</c:v>
                </c:pt>
                <c:pt idx="22">
                  <c:v>130549750000</c:v>
                </c:pt>
                <c:pt idx="23">
                  <c:v>131696750000</c:v>
                </c:pt>
                <c:pt idx="24">
                  <c:v>125593750000</c:v>
                </c:pt>
                <c:pt idx="25">
                  <c:v>127540750000</c:v>
                </c:pt>
                <c:pt idx="26">
                  <c:v>110157970000</c:v>
                </c:pt>
                <c:pt idx="27">
                  <c:v>112129650000</c:v>
                </c:pt>
                <c:pt idx="28">
                  <c:v>100486650000</c:v>
                </c:pt>
                <c:pt idx="29">
                  <c:v>69648120000</c:v>
                </c:pt>
                <c:pt idx="30">
                  <c:v>65439230000</c:v>
                </c:pt>
                <c:pt idx="31">
                  <c:v>67555230000</c:v>
                </c:pt>
                <c:pt idx="32">
                  <c:v>44495230000</c:v>
                </c:pt>
                <c:pt idx="33">
                  <c:v>38997230000</c:v>
                </c:pt>
                <c:pt idx="34">
                  <c:v>24192230000</c:v>
                </c:pt>
                <c:pt idx="35">
                  <c:v>10444230000</c:v>
                </c:pt>
                <c:pt idx="36">
                  <c:v>10400830000</c:v>
                </c:pt>
                <c:pt idx="37">
                  <c:v>29771960000</c:v>
                </c:pt>
                <c:pt idx="38">
                  <c:v>52054130000</c:v>
                </c:pt>
                <c:pt idx="39">
                  <c:v>52091130000</c:v>
                </c:pt>
                <c:pt idx="40">
                  <c:v>54080210000</c:v>
                </c:pt>
                <c:pt idx="41">
                  <c:v>45318820000</c:v>
                </c:pt>
                <c:pt idx="42">
                  <c:v>52192710000</c:v>
                </c:pt>
                <c:pt idx="43">
                  <c:v>46347710000</c:v>
                </c:pt>
                <c:pt idx="44">
                  <c:v>52247290000</c:v>
                </c:pt>
                <c:pt idx="45">
                  <c:v>44611290000</c:v>
                </c:pt>
                <c:pt idx="46">
                  <c:v>63841650000</c:v>
                </c:pt>
                <c:pt idx="47">
                  <c:v>65715650000</c:v>
                </c:pt>
                <c:pt idx="48">
                  <c:v>67581650000</c:v>
                </c:pt>
                <c:pt idx="49">
                  <c:v>39861570000</c:v>
                </c:pt>
                <c:pt idx="50">
                  <c:v>39896570000</c:v>
                </c:pt>
                <c:pt idx="51">
                  <c:v>47872570000</c:v>
                </c:pt>
                <c:pt idx="52">
                  <c:v>48979570000</c:v>
                </c:pt>
                <c:pt idx="53">
                  <c:v>47893570000</c:v>
                </c:pt>
                <c:pt idx="54">
                  <c:v>29922570000</c:v>
                </c:pt>
                <c:pt idx="55">
                  <c:v>23529570000</c:v>
                </c:pt>
                <c:pt idx="56">
                  <c:v>31383970000</c:v>
                </c:pt>
                <c:pt idx="57">
                  <c:v>36058690000</c:v>
                </c:pt>
                <c:pt idx="58">
                  <c:v>36058690000</c:v>
                </c:pt>
                <c:pt idx="59">
                  <c:v>37558690000</c:v>
                </c:pt>
                <c:pt idx="60">
                  <c:v>32776690000</c:v>
                </c:pt>
                <c:pt idx="61">
                  <c:v>32028800000</c:v>
                </c:pt>
                <c:pt idx="62">
                  <c:v>43371310000</c:v>
                </c:pt>
                <c:pt idx="63">
                  <c:v>43010310000</c:v>
                </c:pt>
                <c:pt idx="64">
                  <c:v>42295310000</c:v>
                </c:pt>
                <c:pt idx="65">
                  <c:v>37918310000</c:v>
                </c:pt>
                <c:pt idx="66">
                  <c:v>38292310000</c:v>
                </c:pt>
                <c:pt idx="67">
                  <c:v>36442310000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EB-5F4F-8214-8D64053D6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547103"/>
        <c:axId val="953612735"/>
      </c:lineChart>
      <c:catAx>
        <c:axId val="398547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953612735"/>
        <c:crosses val="autoZero"/>
        <c:auto val="1"/>
        <c:lblAlgn val="ctr"/>
        <c:lblOffset val="100"/>
        <c:noMultiLvlLbl val="0"/>
      </c:catAx>
      <c:valAx>
        <c:axId val="9536127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98547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Relationship Id="rId5" Target="../charts/chart5.xml" Type="http://schemas.openxmlformats.org/officeDocument/2006/relationships/chart"/><Relationship Id="rId6" Target="../charts/chart6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7.xml" Type="http://schemas.openxmlformats.org/officeDocument/2006/relationships/chart"/><Relationship Id="rId10" Target="../charts/chart16.xml" Type="http://schemas.openxmlformats.org/officeDocument/2006/relationships/chart"/><Relationship Id="rId11" Target="../charts/chart17.xml" Type="http://schemas.openxmlformats.org/officeDocument/2006/relationships/chart"/><Relationship Id="rId12" Target="../charts/chart18.xml" Type="http://schemas.openxmlformats.org/officeDocument/2006/relationships/chart"/><Relationship Id="rId13" Target="../charts/chart19.xml" Type="http://schemas.openxmlformats.org/officeDocument/2006/relationships/chart"/><Relationship Id="rId14" Target="../charts/chart20.xml" Type="http://schemas.openxmlformats.org/officeDocument/2006/relationships/chart"/><Relationship Id="rId2" Target="../charts/chart8.xml" Type="http://schemas.openxmlformats.org/officeDocument/2006/relationships/chart"/><Relationship Id="rId3" Target="../charts/chart9.xml" Type="http://schemas.openxmlformats.org/officeDocument/2006/relationships/chart"/><Relationship Id="rId4" Target="../charts/chart10.xml" Type="http://schemas.openxmlformats.org/officeDocument/2006/relationships/chart"/><Relationship Id="rId5" Target="../charts/chart11.xml" Type="http://schemas.openxmlformats.org/officeDocument/2006/relationships/chart"/><Relationship Id="rId6" Target="../charts/chart12.xml" Type="http://schemas.openxmlformats.org/officeDocument/2006/relationships/chart"/><Relationship Id="rId7" Target="../charts/chart13.xml" Type="http://schemas.openxmlformats.org/officeDocument/2006/relationships/chart"/><Relationship Id="rId8" Target="../charts/chart14.xml" Type="http://schemas.openxmlformats.org/officeDocument/2006/relationships/chart"/><Relationship Id="rId9" Target="../charts/chart15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21.xml" Type="http://schemas.openxmlformats.org/officeDocument/2006/relationships/chart"/><Relationship Id="rId10" Target="../charts/chart30.xml" Type="http://schemas.openxmlformats.org/officeDocument/2006/relationships/chart"/><Relationship Id="rId11" Target="../charts/chart31.xml" Type="http://schemas.openxmlformats.org/officeDocument/2006/relationships/chart"/><Relationship Id="rId12" Target="../charts/chart32.xml" Type="http://schemas.openxmlformats.org/officeDocument/2006/relationships/chart"/><Relationship Id="rId2" Target="../charts/chart22.xml" Type="http://schemas.openxmlformats.org/officeDocument/2006/relationships/chart"/><Relationship Id="rId3" Target="../charts/chart23.xml" Type="http://schemas.openxmlformats.org/officeDocument/2006/relationships/chart"/><Relationship Id="rId4" Target="../charts/chart24.xml" Type="http://schemas.openxmlformats.org/officeDocument/2006/relationships/chart"/><Relationship Id="rId5" Target="../charts/chart25.xml" Type="http://schemas.openxmlformats.org/officeDocument/2006/relationships/chart"/><Relationship Id="rId6" Target="../charts/chart26.xml" Type="http://schemas.openxmlformats.org/officeDocument/2006/relationships/chart"/><Relationship Id="rId7" Target="../charts/chart27.xml" Type="http://schemas.openxmlformats.org/officeDocument/2006/relationships/chart"/><Relationship Id="rId8" Target="../charts/chart28.xml" Type="http://schemas.openxmlformats.org/officeDocument/2006/relationships/chart"/><Relationship Id="rId9" Target="../charts/chart29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13009</xdr:colOff>
      <xdr:row>2</xdr:row>
      <xdr:rowOff>0</xdr:rowOff>
    </xdr:from>
    <xdr:to>
      <xdr:col>6</xdr:col>
      <xdr:colOff>829733</xdr:colOff>
      <xdr:row>16</xdr:row>
      <xdr:rowOff>213540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807920-AD2C-AF6D-9881-56224B774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17</xdr:row>
      <xdr:rowOff>101149</xdr:rowOff>
    </xdr:from>
    <xdr:to>
      <xdr:col>6</xdr:col>
      <xdr:colOff>829734</xdr:colOff>
      <xdr:row>41</xdr:row>
      <xdr:rowOff>183613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1CD26-10F6-2AC5-DD31-E42B1E0D8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26667</xdr:colOff>
      <xdr:row>42</xdr:row>
      <xdr:rowOff>2022</xdr:rowOff>
    </xdr:from>
    <xdr:to>
      <xdr:col>6</xdr:col>
      <xdr:colOff>850900</xdr:colOff>
      <xdr:row>67</xdr:row>
      <xdr:rowOff>158244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A1B3DB-8AF2-F1C9-38ED-A2463E07A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846667</xdr:colOff>
      <xdr:row>2</xdr:row>
      <xdr:rowOff>0</xdr:rowOff>
    </xdr:from>
    <xdr:to>
      <xdr:col>13</xdr:col>
      <xdr:colOff>710085</xdr:colOff>
      <xdr:row>16</xdr:row>
      <xdr:rowOff>213540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C764E-885D-FF08-BF54-89ABBFC6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897467</xdr:colOff>
      <xdr:row>17</xdr:row>
      <xdr:rowOff>29691</xdr:rowOff>
    </xdr:from>
    <xdr:to>
      <xdr:col>13</xdr:col>
      <xdr:colOff>728133</xdr:colOff>
      <xdr:row>42</xdr:row>
      <xdr:rowOff>136321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60603D-BA87-0B4F-555F-5F286DFE2C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889000</xdr:colOff>
      <xdr:row>42</xdr:row>
      <xdr:rowOff>190500</xdr:rowOff>
    </xdr:from>
    <xdr:to>
      <xdr:col>13</xdr:col>
      <xdr:colOff>571500</xdr:colOff>
      <xdr:row>67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3E4E8F-18A7-468B-654F-ED199FA61F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12</xdr:row>
      <xdr:rowOff>0</xdr:rowOff>
    </xdr:from>
    <xdr:to>
      <xdr:col>6</xdr:col>
      <xdr:colOff>12700</xdr:colOff>
      <xdr:row>35</xdr:row>
      <xdr:rowOff>190500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3EA0ED8-F711-E58C-3F90-0E5F1CBD3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12</xdr:row>
      <xdr:rowOff>0</xdr:rowOff>
    </xdr:from>
    <xdr:to>
      <xdr:col>15</xdr:col>
      <xdr:colOff>127000</xdr:colOff>
      <xdr:row>35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11C4A6-6F6E-D3D5-126F-4644DA2A4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114300</xdr:rowOff>
    </xdr:from>
    <xdr:to>
      <xdr:col>6</xdr:col>
      <xdr:colOff>0</xdr:colOff>
      <xdr:row>61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9D52419-613D-AAF1-FF8A-43FB3901E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61</xdr:row>
      <xdr:rowOff>196850</xdr:rowOff>
    </xdr:from>
    <xdr:to>
      <xdr:col>6</xdr:col>
      <xdr:colOff>0</xdr:colOff>
      <xdr:row>84</xdr:row>
      <xdr:rowOff>88900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4CBCDC9-A454-7036-6A8E-5358F58AB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36</xdr:row>
      <xdr:rowOff>133350</xdr:rowOff>
    </xdr:from>
    <xdr:to>
      <xdr:col>15</xdr:col>
      <xdr:colOff>12700</xdr:colOff>
      <xdr:row>61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9452F93-AD5B-6466-5E1F-9C4BAA46A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61</xdr:row>
      <xdr:rowOff>184150</xdr:rowOff>
    </xdr:from>
    <xdr:to>
      <xdr:col>14</xdr:col>
      <xdr:colOff>812800</xdr:colOff>
      <xdr:row>84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3DD033C-9FCB-F525-C44B-9F9EB7309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85</xdr:row>
      <xdr:rowOff>12700</xdr:rowOff>
    </xdr:from>
    <xdr:to>
      <xdr:col>6</xdr:col>
      <xdr:colOff>25400</xdr:colOff>
      <xdr:row>107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EE81A53-5471-CC38-9DB0-367CAE73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107</xdr:row>
      <xdr:rowOff>190500</xdr:rowOff>
    </xdr:from>
    <xdr:to>
      <xdr:col>6</xdr:col>
      <xdr:colOff>0</xdr:colOff>
      <xdr:row>128</xdr:row>
      <xdr:rowOff>25400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CCEA73B-42CA-4641-BD47-2AF2AF977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85</xdr:row>
      <xdr:rowOff>0</xdr:rowOff>
    </xdr:from>
    <xdr:to>
      <xdr:col>15</xdr:col>
      <xdr:colOff>12700</xdr:colOff>
      <xdr:row>107</xdr:row>
      <xdr:rowOff>12700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9FE31D2-45EE-5D4C-A11F-3A553EA76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107</xdr:row>
      <xdr:rowOff>190500</xdr:rowOff>
    </xdr:from>
    <xdr:to>
      <xdr:col>14</xdr:col>
      <xdr:colOff>812800</xdr:colOff>
      <xdr:row>128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C51DBF-23F8-9359-EA07-0DA993C52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129</xdr:row>
      <xdr:rowOff>0</xdr:rowOff>
    </xdr:from>
    <xdr:to>
      <xdr:col>6</xdr:col>
      <xdr:colOff>25400</xdr:colOff>
      <xdr:row>154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050C8F-676E-6D28-6263-6F9382C0C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12700</xdr:colOff>
      <xdr:row>129</xdr:row>
      <xdr:rowOff>38100</xdr:rowOff>
    </xdr:from>
    <xdr:to>
      <xdr:col>14</xdr:col>
      <xdr:colOff>755650</xdr:colOff>
      <xdr:row>154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61F571-9932-FF70-F0EE-9C570B5100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57150</xdr:colOff>
      <xdr:row>155</xdr:row>
      <xdr:rowOff>158750</xdr:rowOff>
    </xdr:from>
    <xdr:to>
      <xdr:col>6</xdr:col>
      <xdr:colOff>0</xdr:colOff>
      <xdr:row>177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1684B-4A9E-049D-AB22-D1B7F254B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50800</xdr:colOff>
      <xdr:row>155</xdr:row>
      <xdr:rowOff>165100</xdr:rowOff>
    </xdr:from>
    <xdr:to>
      <xdr:col>14</xdr:col>
      <xdr:colOff>546100</xdr:colOff>
      <xdr:row>178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A34A76-2DF7-45B0-6779-F39CE23A0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13</xdr:row>
      <xdr:rowOff>0</xdr:rowOff>
    </xdr:from>
    <xdr:to>
      <xdr:col>6</xdr:col>
      <xdr:colOff>12700</xdr:colOff>
      <xdr:row>36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05BFC0-39D6-B84C-B3DF-12096F9F5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13</xdr:row>
      <xdr:rowOff>0</xdr:rowOff>
    </xdr:from>
    <xdr:to>
      <xdr:col>15</xdr:col>
      <xdr:colOff>127000</xdr:colOff>
      <xdr:row>36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680E20-AB7C-664F-867E-115AFC1BE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114300</xdr:rowOff>
    </xdr:from>
    <xdr:to>
      <xdr:col>6</xdr:col>
      <xdr:colOff>0</xdr:colOff>
      <xdr:row>62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124742-74F0-3348-A6E3-C23B3EF16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62</xdr:row>
      <xdr:rowOff>196850</xdr:rowOff>
    </xdr:from>
    <xdr:to>
      <xdr:col>6</xdr:col>
      <xdr:colOff>0</xdr:colOff>
      <xdr:row>85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3F77C6-E31E-2A41-BC80-A8F8CE323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37</xdr:row>
      <xdr:rowOff>133350</xdr:rowOff>
    </xdr:from>
    <xdr:to>
      <xdr:col>15</xdr:col>
      <xdr:colOff>12700</xdr:colOff>
      <xdr:row>62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3FE61-2E1D-F143-A7C6-0BF9B0F57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62</xdr:row>
      <xdr:rowOff>184150</xdr:rowOff>
    </xdr:from>
    <xdr:to>
      <xdr:col>14</xdr:col>
      <xdr:colOff>812800</xdr:colOff>
      <xdr:row>85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C383DA-0B3B-A347-B809-D6A92EB11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86</xdr:row>
      <xdr:rowOff>12700</xdr:rowOff>
    </xdr:from>
    <xdr:to>
      <xdr:col>6</xdr:col>
      <xdr:colOff>25400</xdr:colOff>
      <xdr:row>108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99C021-78B4-9F49-B6AF-189475ED9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108</xdr:row>
      <xdr:rowOff>190500</xdr:rowOff>
    </xdr:from>
    <xdr:to>
      <xdr:col>6</xdr:col>
      <xdr:colOff>0</xdr:colOff>
      <xdr:row>129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0CD6361-72CB-A149-8434-4F1BE7E0A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86</xdr:row>
      <xdr:rowOff>0</xdr:rowOff>
    </xdr:from>
    <xdr:to>
      <xdr:col>15</xdr:col>
      <xdr:colOff>12700</xdr:colOff>
      <xdr:row>108</xdr:row>
      <xdr:rowOff>12700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666806C-4DA4-8143-B68D-7144B0E54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108</xdr:row>
      <xdr:rowOff>190500</xdr:rowOff>
    </xdr:from>
    <xdr:to>
      <xdr:col>14</xdr:col>
      <xdr:colOff>812800</xdr:colOff>
      <xdr:row>129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B81717E-374F-9142-83A6-1D78A262D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25400</xdr:colOff>
      <xdr:row>129</xdr:row>
      <xdr:rowOff>101600</xdr:rowOff>
    </xdr:from>
    <xdr:to>
      <xdr:col>6</xdr:col>
      <xdr:colOff>12700</xdr:colOff>
      <xdr:row>156</xdr:row>
      <xdr:rowOff>12700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6CF79E-D525-7A23-2402-5E49F8BFD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76200</xdr:colOff>
      <xdr:row>130</xdr:row>
      <xdr:rowOff>6350</xdr:rowOff>
    </xdr:from>
    <xdr:to>
      <xdr:col>15</xdr:col>
      <xdr:colOff>12700</xdr:colOff>
      <xdr:row>156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BC8B4EC-BC58-55DB-31B6-3307E2159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yes"?><Relationships xmlns="http://schemas.openxmlformats.org/package/2006/relationships"><Relationship Id="rId1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8DFA-ED91-D041-A9B9-85C8E374A061}">
  <sheetPr codeName="Sheet1"/>
  <dimension ref="A2:AR206"/>
  <sheetViews>
    <sheetView topLeftCell="B1" zoomScaleNormal="125" workbookViewId="0">
      <selection activeCell="F3" sqref="F3"/>
    </sheetView>
  </sheetViews>
  <sheetFormatPr baseColWidth="10" defaultRowHeight="16" x14ac:dyDescent="0.2"/>
  <cols>
    <col min="2" max="2" customWidth="true" width="21.1640625"/>
    <col min="3" max="3" customWidth="true" width="15.1640625"/>
    <col min="4" max="4" customWidth="true" width="14.83203125"/>
    <col min="5" max="5" customWidth="true" width="22.33203125"/>
    <col min="6" max="10" customWidth="true" width="19.83203125"/>
    <col min="11" max="11" customWidth="true" width="21.5"/>
    <col min="12" max="15" customWidth="true" width="19.83203125"/>
    <col min="16" max="16" customWidth="true" width="16.6640625"/>
    <col min="17" max="17" customWidth="true" width="16.33203125"/>
    <col min="18" max="18" customWidth="true" width="18.33203125"/>
    <col min="19" max="19" customWidth="true" width="16.5"/>
    <col min="20" max="23" customWidth="true" width="13.83203125"/>
    <col min="24" max="24" customWidth="true" width="16.83203125"/>
    <col min="25" max="25" customWidth="true" width="17.83203125"/>
    <col min="26" max="26" customWidth="true" width="15.0"/>
    <col min="27" max="27" customWidth="true" width="14.5"/>
    <col min="35" max="35" customWidth="true" width="17.6640625"/>
    <col min="36" max="36" customWidth="true" width="16.6640625"/>
    <col min="37" max="37" customWidth="true" width="12.33203125"/>
    <col min="38" max="38" customWidth="true" width="14.1640625"/>
    <col min="41" max="41" customWidth="true" width="12.1640625"/>
    <col min="42" max="42" customWidth="true" width="14.0"/>
    <col min="43" max="43" customWidth="true" width="13.1640625"/>
    <col min="44" max="44" customWidth="true" width="15.83203125"/>
  </cols>
  <sheetData>
    <row r="2" spans="2:21" ht="18" customHeight="1" x14ac:dyDescent="0.3">
      <c r="B2" s="64"/>
      <c r="C2" s="64"/>
      <c r="D2" s="64"/>
      <c r="E2" s="64"/>
      <c r="F2" s="18" t="s">
        <v>112</v>
      </c>
      <c r="G2" s="18"/>
      <c r="H2" s="18"/>
      <c r="I2" s="18"/>
      <c r="J2" s="9"/>
      <c r="K2" s="9"/>
    </row>
    <row r="3" spans="2:21" ht="18" customHeight="1" x14ac:dyDescent="0.3">
      <c r="F3" s="9"/>
      <c r="G3" s="9"/>
      <c r="H3" s="9"/>
      <c r="I3" s="9"/>
      <c r="J3" s="9"/>
      <c r="K3" s="24"/>
      <c r="T3" s="12"/>
      <c r="U3" s="12"/>
    </row>
    <row r="4" spans="2:21" ht="18" customHeight="1" x14ac:dyDescent="0.3">
      <c r="F4" s="9"/>
      <c r="G4" s="9"/>
      <c r="H4" s="9"/>
      <c r="I4" s="9"/>
      <c r="J4" s="9"/>
      <c r="K4" s="24"/>
      <c r="T4" s="12"/>
      <c r="U4" s="12"/>
    </row>
    <row r="5" spans="2:21" ht="18" customHeight="1" x14ac:dyDescent="0.3">
      <c r="F5" s="9"/>
      <c r="G5" s="9"/>
      <c r="H5" s="9"/>
      <c r="I5" s="9"/>
      <c r="J5" s="9"/>
      <c r="K5" s="24"/>
      <c r="T5" s="12"/>
      <c r="U5" s="12"/>
    </row>
    <row r="6" spans="2:21" ht="18" customHeight="1" x14ac:dyDescent="0.3">
      <c r="F6" s="9"/>
      <c r="G6" s="9"/>
      <c r="H6" s="9"/>
      <c r="I6" s="9"/>
      <c r="J6" s="9"/>
      <c r="K6" s="24"/>
      <c r="T6" s="12"/>
      <c r="U6" s="12"/>
    </row>
    <row r="7" spans="2:21" ht="18" customHeight="1" x14ac:dyDescent="0.3">
      <c r="F7" s="9"/>
      <c r="G7" s="9"/>
      <c r="H7" s="9"/>
      <c r="I7" s="9"/>
      <c r="J7" s="9"/>
      <c r="K7" s="24"/>
      <c r="T7" s="12"/>
      <c r="U7" s="12"/>
    </row>
    <row r="8" spans="2:21" ht="18" customHeight="1" x14ac:dyDescent="0.3">
      <c r="F8" s="9"/>
      <c r="G8" s="9"/>
      <c r="H8" s="9"/>
      <c r="I8" s="9"/>
      <c r="J8" s="9"/>
      <c r="K8" s="24"/>
      <c r="T8" s="12"/>
      <c r="U8" s="12"/>
    </row>
    <row r="9" spans="2:21" ht="18" customHeight="1" x14ac:dyDescent="0.3">
      <c r="F9" s="9"/>
      <c r="G9" s="9"/>
      <c r="H9" s="9"/>
      <c r="I9" s="9"/>
      <c r="J9" s="9"/>
      <c r="K9" s="24"/>
      <c r="T9" s="12"/>
      <c r="U9" s="12"/>
    </row>
    <row r="10" spans="2:21" ht="18" customHeight="1" x14ac:dyDescent="0.3">
      <c r="F10" s="9"/>
      <c r="G10" s="9"/>
      <c r="H10" s="9"/>
      <c r="I10" s="9"/>
      <c r="J10" s="9"/>
      <c r="K10" s="24"/>
      <c r="T10" s="12"/>
      <c r="U10" s="12"/>
    </row>
    <row r="11" spans="2:21" ht="18" customHeight="1" x14ac:dyDescent="0.3">
      <c r="F11" s="9"/>
      <c r="G11" s="9"/>
      <c r="H11" s="9"/>
      <c r="I11" s="9"/>
      <c r="J11" s="9"/>
      <c r="K11" s="24"/>
      <c r="T11" s="12"/>
      <c r="U11" s="12"/>
    </row>
    <row r="12" spans="2:21" ht="18" customHeight="1" x14ac:dyDescent="0.3">
      <c r="F12" s="9"/>
      <c r="G12" s="9"/>
      <c r="H12" s="9"/>
      <c r="I12" s="9"/>
      <c r="J12" s="9"/>
      <c r="K12" s="24"/>
      <c r="T12" s="12"/>
      <c r="U12" s="12"/>
    </row>
    <row r="13" spans="2:21" ht="18" customHeight="1" x14ac:dyDescent="0.3">
      <c r="F13" s="9"/>
      <c r="G13" s="9"/>
      <c r="H13" s="9"/>
      <c r="I13" s="9"/>
      <c r="J13" s="9"/>
      <c r="K13" s="24"/>
      <c r="T13" s="12"/>
      <c r="U13" s="12"/>
    </row>
    <row r="14" spans="2:21" ht="18" customHeight="1" x14ac:dyDescent="0.3">
      <c r="F14" s="9"/>
      <c r="G14" s="9"/>
      <c r="H14" s="9"/>
      <c r="I14" s="9"/>
      <c r="J14" s="9"/>
      <c r="K14" s="24"/>
      <c r="T14" s="12"/>
      <c r="U14" s="12"/>
    </row>
    <row r="15" spans="2:21" ht="18" customHeight="1" x14ac:dyDescent="0.3">
      <c r="F15" s="9"/>
      <c r="G15" s="9"/>
      <c r="H15" s="9"/>
      <c r="I15" s="9"/>
      <c r="J15" s="9"/>
      <c r="K15" s="24"/>
      <c r="T15" s="12"/>
      <c r="U15" s="12"/>
    </row>
    <row r="16" spans="2:21" ht="18" customHeight="1" x14ac:dyDescent="0.3">
      <c r="F16" s="9"/>
      <c r="G16" s="9"/>
      <c r="H16" s="9"/>
      <c r="I16" s="9"/>
      <c r="J16" s="9"/>
      <c r="K16" s="24"/>
      <c r="T16" s="12"/>
      <c r="U16" s="12"/>
    </row>
    <row r="17" spans="2:26" ht="18" customHeight="1" x14ac:dyDescent="0.3">
      <c r="F17" s="9"/>
      <c r="G17" s="9"/>
      <c r="H17" s="9"/>
      <c r="I17" s="9"/>
      <c r="J17" s="9"/>
      <c r="K17" s="24"/>
      <c r="T17" s="12"/>
      <c r="U17" s="12"/>
    </row>
    <row r="18" spans="2:26" ht="18" customHeight="1" x14ac:dyDescent="0.3">
      <c r="F18" s="9"/>
      <c r="G18" s="9"/>
      <c r="H18" s="9"/>
      <c r="I18" s="9"/>
      <c r="J18" s="9"/>
      <c r="K18" s="24"/>
      <c r="T18" s="12"/>
      <c r="U18" s="12"/>
    </row>
    <row r="19" spans="2:26" ht="18" customHeight="1" x14ac:dyDescent="0.3">
      <c r="F19" s="9"/>
      <c r="G19" s="9"/>
      <c r="H19" s="9"/>
      <c r="I19" s="9"/>
      <c r="J19" s="9"/>
      <c r="K19" s="24"/>
      <c r="T19" s="12"/>
      <c r="U19" s="12"/>
    </row>
    <row r="20" spans="2:26" ht="18" customHeight="1" x14ac:dyDescent="0.3">
      <c r="F20" s="9"/>
      <c r="G20" s="9"/>
      <c r="H20" s="9"/>
      <c r="I20" s="9"/>
      <c r="J20" s="9"/>
      <c r="K20" s="24"/>
      <c r="T20" s="12"/>
      <c r="U20" s="12"/>
    </row>
    <row r="21" spans="2:26" ht="18" customHeight="1" x14ac:dyDescent="0.3">
      <c r="F21" s="9"/>
      <c r="G21" s="9"/>
      <c r="H21" s="9"/>
      <c r="I21" s="9"/>
      <c r="J21" s="9"/>
      <c r="K21" s="24"/>
      <c r="T21" s="12"/>
      <c r="U21" s="12"/>
    </row>
    <row r="22" spans="2:26" ht="18" customHeight="1" x14ac:dyDescent="0.3">
      <c r="F22" s="9"/>
      <c r="G22" s="9"/>
      <c r="H22" s="9"/>
      <c r="I22" s="9"/>
      <c r="J22" s="9"/>
      <c r="K22" s="24"/>
      <c r="T22" s="12"/>
      <c r="U22" s="12"/>
    </row>
    <row r="23" spans="2:26" ht="18" customHeight="1" x14ac:dyDescent="0.3">
      <c r="F23" s="9"/>
      <c r="G23" s="9"/>
      <c r="H23" s="9"/>
      <c r="I23" s="9"/>
      <c r="J23" s="9"/>
      <c r="K23" s="24"/>
      <c r="T23" s="12"/>
      <c r="U23" s="12"/>
    </row>
    <row r="24" spans="2:26" ht="18" customHeight="1" x14ac:dyDescent="0.3">
      <c r="F24" s="9"/>
      <c r="G24" s="9"/>
      <c r="H24" s="9"/>
      <c r="I24" s="9"/>
      <c r="J24" s="9"/>
      <c r="K24" s="24"/>
      <c r="T24" s="12"/>
      <c r="U24" s="12"/>
    </row>
    <row r="25" spans="2:26" ht="18" customHeight="1" x14ac:dyDescent="0.3">
      <c r="F25" s="9"/>
      <c r="G25" s="9"/>
      <c r="H25" s="9"/>
      <c r="I25" s="9"/>
      <c r="J25" s="9"/>
      <c r="K25" s="24"/>
      <c r="T25" s="12"/>
      <c r="U25" s="12"/>
    </row>
    <row r="26" spans="2:26" ht="18" customHeight="1" x14ac:dyDescent="0.3">
      <c r="F26" s="9"/>
      <c r="G26" s="9"/>
      <c r="H26" s="9"/>
      <c r="I26" s="9"/>
      <c r="J26" s="9"/>
      <c r="K26" s="24"/>
      <c r="T26" s="12"/>
      <c r="U26" s="12"/>
    </row>
    <row r="27" spans="2:26" ht="18" customHeight="1" x14ac:dyDescent="0.3">
      <c r="F27" s="9"/>
      <c r="G27" s="9"/>
      <c r="H27" s="9"/>
      <c r="I27" s="9"/>
      <c r="J27" s="9"/>
      <c r="K27" s="24"/>
      <c r="T27" s="12"/>
      <c r="U27" s="12"/>
    </row>
    <row r="28" spans="2:26" ht="18" customHeight="1" x14ac:dyDescent="0.3">
      <c r="F28" s="9"/>
      <c r="G28" s="9"/>
      <c r="H28" s="9"/>
      <c r="I28" s="9"/>
      <c r="J28" s="9"/>
      <c r="K28" s="24"/>
      <c r="T28" s="12"/>
      <c r="U28" s="12"/>
    </row>
    <row r="29" spans="2:26" ht="18" customHeight="1" x14ac:dyDescent="0.3">
      <c r="F29" s="9"/>
      <c r="G29" s="9"/>
      <c r="H29" s="9"/>
      <c r="I29" s="9"/>
      <c r="J29" s="9"/>
      <c r="K29" s="24"/>
      <c r="T29" s="12"/>
      <c r="U29" s="12"/>
    </row>
    <row r="30" spans="2:26" x14ac:dyDescent="0.2">
      <c r="K30" s="24"/>
      <c r="T30" s="12"/>
      <c r="U30" s="12"/>
    </row>
    <row r="31" spans="2:26" x14ac:dyDescent="0.2">
      <c r="K31" s="24"/>
      <c r="T31" s="12"/>
      <c r="U31" s="12"/>
    </row>
    <row r="32" spans="2:26" x14ac:dyDescent="0.2">
      <c r="B32" s="4"/>
      <c r="C32" s="4"/>
      <c r="D32" s="4"/>
      <c r="E32" s="4"/>
      <c r="F32" s="4"/>
      <c r="G32" s="4"/>
      <c r="H32" s="4"/>
      <c r="I32" s="4"/>
      <c r="J32" s="4"/>
      <c r="K32" s="24"/>
      <c r="L32" s="4"/>
      <c r="M32" s="4"/>
      <c r="N32" s="4"/>
      <c r="O32" s="4"/>
      <c r="P32" s="4"/>
      <c r="Q32" s="4"/>
      <c r="S32" s="12"/>
      <c r="T32" s="12"/>
      <c r="U32" s="12"/>
      <c r="V32" s="12"/>
      <c r="W32" s="12"/>
      <c r="X32" s="11"/>
      <c r="Y32" s="11"/>
      <c r="Z32" s="11"/>
    </row>
    <row r="33" spans="2:26" x14ac:dyDescent="0.2">
      <c r="B33" s="4"/>
      <c r="C33" s="4"/>
      <c r="D33" s="4"/>
      <c r="E33" s="4"/>
      <c r="F33" s="4"/>
      <c r="G33" s="4"/>
      <c r="H33" s="4"/>
      <c r="I33" s="4"/>
      <c r="J33" s="4"/>
      <c r="K33" s="24"/>
      <c r="L33" s="4"/>
      <c r="M33" s="4"/>
      <c r="N33" s="4"/>
      <c r="O33" s="4"/>
      <c r="P33" s="4"/>
      <c r="Q33" s="4"/>
      <c r="S33" s="12"/>
      <c r="T33" s="12"/>
      <c r="U33" s="12"/>
      <c r="V33" s="12"/>
      <c r="W33" s="12"/>
      <c r="X33" s="11"/>
      <c r="Y33" s="11"/>
      <c r="Z33" s="11"/>
    </row>
    <row r="34" spans="2:26" x14ac:dyDescent="0.2">
      <c r="B34" s="4"/>
      <c r="C34" s="4"/>
      <c r="D34" s="4"/>
      <c r="E34" s="4"/>
      <c r="F34" s="4"/>
      <c r="G34" s="4"/>
      <c r="H34" s="4"/>
      <c r="I34" s="4"/>
      <c r="J34" s="4"/>
      <c r="K34" s="24"/>
      <c r="L34" s="4"/>
      <c r="M34" s="4"/>
      <c r="N34" s="4"/>
      <c r="O34" s="4"/>
      <c r="P34" s="4"/>
      <c r="Q34" s="4"/>
      <c r="S34" s="12"/>
      <c r="T34" s="12"/>
      <c r="U34" s="12"/>
      <c r="V34" s="12"/>
      <c r="W34" s="12"/>
      <c r="X34" s="11"/>
      <c r="Y34" s="11"/>
      <c r="Z34" s="11"/>
    </row>
    <row r="35" spans="2:26" x14ac:dyDescent="0.2">
      <c r="B35" s="4"/>
      <c r="C35" s="4"/>
      <c r="D35" s="4"/>
      <c r="E35" s="4"/>
      <c r="F35" s="4"/>
      <c r="G35" s="4"/>
      <c r="H35" s="4"/>
      <c r="I35" s="4"/>
      <c r="J35" s="4"/>
      <c r="K35" s="24"/>
      <c r="L35" s="4"/>
      <c r="M35" s="4"/>
      <c r="N35" s="4"/>
      <c r="O35" s="4"/>
      <c r="P35" s="4"/>
      <c r="Q35" s="4"/>
      <c r="R35" s="4"/>
      <c r="S35" s="12"/>
      <c r="T35" s="12"/>
      <c r="U35" s="12"/>
      <c r="V35" s="12"/>
      <c r="W35" s="12"/>
      <c r="X35" s="11"/>
      <c r="Y35" s="11"/>
      <c r="Z35" s="11"/>
    </row>
    <row r="36" spans="2:26" x14ac:dyDescent="0.2">
      <c r="B36" s="4"/>
      <c r="C36" s="4"/>
      <c r="D36" s="4"/>
      <c r="E36" s="4"/>
      <c r="F36" s="4"/>
      <c r="G36" s="4"/>
      <c r="H36" s="4"/>
      <c r="I36" s="4"/>
      <c r="J36" s="4"/>
      <c r="K36" s="24"/>
      <c r="L36" s="4"/>
      <c r="M36" s="4"/>
      <c r="N36" s="4"/>
      <c r="O36" s="4"/>
      <c r="P36" s="4"/>
      <c r="Q36" s="4"/>
      <c r="R36" s="4"/>
      <c r="S36" s="12"/>
      <c r="T36" s="12"/>
      <c r="U36" s="12"/>
      <c r="V36" s="12"/>
      <c r="W36" s="12"/>
      <c r="X36" s="11"/>
      <c r="Y36" s="11"/>
      <c r="Z36" s="11"/>
    </row>
    <row r="37" spans="2:26" x14ac:dyDescent="0.2">
      <c r="B37" s="4"/>
      <c r="C37" s="4"/>
      <c r="D37" s="4"/>
      <c r="E37" s="4"/>
      <c r="F37" s="4"/>
      <c r="G37" s="4"/>
      <c r="H37" s="4"/>
      <c r="I37" s="4"/>
      <c r="J37" s="4"/>
      <c r="K37" s="24"/>
      <c r="L37" s="4"/>
      <c r="M37" s="4"/>
      <c r="N37" s="4"/>
      <c r="O37" s="4"/>
      <c r="P37" s="4"/>
      <c r="Q37" s="4"/>
      <c r="R37" s="4"/>
      <c r="S37" s="12"/>
      <c r="T37" s="12"/>
      <c r="U37" s="12"/>
      <c r="V37" s="12"/>
      <c r="W37" s="12"/>
      <c r="X37" s="11"/>
      <c r="Y37" s="11"/>
      <c r="Z37" s="11"/>
    </row>
    <row r="38" spans="2:26" x14ac:dyDescent="0.2">
      <c r="B38" s="4"/>
      <c r="C38" s="4"/>
      <c r="D38" s="4"/>
      <c r="E38" s="4"/>
      <c r="F38" s="4"/>
      <c r="G38" s="4"/>
      <c r="H38" s="4"/>
      <c r="I38" s="4"/>
      <c r="J38" s="4"/>
      <c r="K38" s="24"/>
      <c r="L38" s="4"/>
      <c r="M38" s="4"/>
      <c r="N38" s="4"/>
      <c r="O38" s="4"/>
      <c r="P38" s="4"/>
      <c r="Q38" s="4"/>
      <c r="R38" s="4"/>
      <c r="S38" s="12"/>
      <c r="T38" s="12"/>
      <c r="U38" s="12"/>
      <c r="V38" s="12"/>
      <c r="W38" s="12"/>
      <c r="X38" s="11"/>
      <c r="Y38" s="11"/>
      <c r="Z38" s="11"/>
    </row>
    <row r="39" spans="2:26" x14ac:dyDescent="0.2">
      <c r="B39" s="4"/>
      <c r="C39" s="4"/>
      <c r="D39" s="4"/>
      <c r="E39" s="4"/>
      <c r="F39" s="4"/>
      <c r="G39" s="4"/>
      <c r="H39" s="4"/>
      <c r="I39" s="4"/>
      <c r="J39" s="4"/>
      <c r="K39" s="24"/>
      <c r="L39" s="4"/>
      <c r="M39" s="4"/>
      <c r="N39" s="4"/>
      <c r="O39" s="4"/>
      <c r="P39" s="4"/>
      <c r="Q39" s="4"/>
      <c r="R39" s="4"/>
      <c r="S39" s="12"/>
      <c r="T39" s="12"/>
      <c r="U39" s="12"/>
      <c r="V39" s="12"/>
      <c r="W39" s="12"/>
      <c r="X39" s="11"/>
      <c r="Y39" s="11"/>
      <c r="Z39" s="11"/>
    </row>
    <row r="40" spans="2:26" x14ac:dyDescent="0.2">
      <c r="B40" s="4"/>
      <c r="C40" s="4"/>
      <c r="D40" s="4"/>
      <c r="E40" s="4"/>
      <c r="F40" s="4"/>
      <c r="G40" s="4"/>
      <c r="H40" s="4"/>
      <c r="I40" s="4"/>
      <c r="J40" s="4"/>
      <c r="K40" s="24"/>
      <c r="L40" s="4"/>
      <c r="M40" s="4"/>
      <c r="N40" s="4"/>
      <c r="O40" s="4"/>
      <c r="P40" s="4"/>
      <c r="Q40" s="4"/>
      <c r="R40" s="4"/>
      <c r="S40" s="12"/>
      <c r="T40" s="12"/>
      <c r="U40" s="12"/>
      <c r="V40" s="12"/>
      <c r="W40" s="12"/>
      <c r="X40" s="11"/>
      <c r="Y40" s="11"/>
      <c r="Z40" s="11"/>
    </row>
    <row r="41" spans="2:26" x14ac:dyDescent="0.2">
      <c r="B41" s="4"/>
      <c r="C41" s="4"/>
      <c r="D41" s="4"/>
      <c r="E41" s="4"/>
      <c r="F41" s="4"/>
      <c r="G41" s="4"/>
      <c r="H41" s="4"/>
      <c r="I41" s="4"/>
      <c r="J41" s="4"/>
      <c r="K41" s="24"/>
      <c r="L41" s="4"/>
      <c r="M41" s="4"/>
      <c r="N41" s="4"/>
      <c r="O41" s="4"/>
      <c r="P41" s="4"/>
      <c r="Q41" s="4"/>
      <c r="R41" s="4"/>
      <c r="S41" s="12"/>
      <c r="T41" s="12"/>
      <c r="U41" s="12"/>
      <c r="V41" s="12"/>
      <c r="W41" s="12"/>
      <c r="X41" s="11"/>
      <c r="Y41" s="11"/>
      <c r="Z41" s="11"/>
    </row>
    <row r="42" spans="2:26" x14ac:dyDescent="0.2">
      <c r="B42" s="4"/>
      <c r="C42" s="4"/>
      <c r="D42" s="4"/>
      <c r="E42" s="4"/>
      <c r="F42" s="4"/>
      <c r="G42" s="4"/>
      <c r="H42" s="4"/>
      <c r="I42" s="4"/>
      <c r="J42" s="4"/>
      <c r="K42" s="24"/>
      <c r="L42" s="4"/>
      <c r="M42" s="4"/>
      <c r="N42" s="4"/>
      <c r="O42" s="4"/>
      <c r="P42" s="4"/>
      <c r="Q42" s="4"/>
      <c r="R42" s="4"/>
      <c r="S42" s="12"/>
      <c r="T42" s="12"/>
      <c r="U42" s="12"/>
      <c r="V42" s="12"/>
      <c r="W42" s="12"/>
      <c r="X42" s="11"/>
      <c r="Y42" s="11"/>
      <c r="Z42" s="11"/>
    </row>
    <row r="43" spans="2:26" x14ac:dyDescent="0.2">
      <c r="B43" s="4"/>
      <c r="C43" s="4"/>
      <c r="D43" s="4"/>
      <c r="E43" s="4"/>
      <c r="F43" s="4"/>
      <c r="G43" s="4"/>
      <c r="H43" s="4"/>
      <c r="I43" s="4"/>
      <c r="J43" s="4"/>
      <c r="K43" s="24"/>
      <c r="L43" s="4"/>
      <c r="M43" s="4"/>
      <c r="N43" s="4"/>
      <c r="O43" s="4"/>
      <c r="P43" s="4"/>
      <c r="Q43" s="4"/>
      <c r="R43" s="4"/>
      <c r="S43" s="12"/>
      <c r="T43" s="12"/>
      <c r="U43" s="12"/>
      <c r="V43" s="12"/>
      <c r="W43" s="12"/>
      <c r="X43" s="11"/>
      <c r="Y43" s="11"/>
      <c r="Z43" s="11"/>
    </row>
    <row r="44" spans="2:26" x14ac:dyDescent="0.2">
      <c r="B44" s="4"/>
      <c r="C44" s="4"/>
      <c r="D44" s="4"/>
      <c r="E44" s="4"/>
      <c r="F44" s="4"/>
      <c r="G44" s="4"/>
      <c r="H44" s="4"/>
      <c r="I44" s="4"/>
      <c r="J44" s="4"/>
      <c r="K44" s="24"/>
      <c r="L44" s="4"/>
      <c r="M44" s="4"/>
      <c r="N44" s="4"/>
      <c r="O44" s="4"/>
      <c r="P44" s="4"/>
      <c r="Q44" s="4"/>
      <c r="R44" s="4"/>
      <c r="S44" s="12"/>
      <c r="T44" s="12"/>
      <c r="U44" s="12"/>
      <c r="V44" s="12"/>
      <c r="W44" s="12"/>
      <c r="X44" s="11"/>
      <c r="Y44" s="11"/>
      <c r="Z44" s="11"/>
    </row>
    <row r="45" spans="2:26" x14ac:dyDescent="0.2">
      <c r="B45" s="4"/>
      <c r="C45" s="4"/>
      <c r="D45" s="4"/>
      <c r="E45" s="4"/>
      <c r="F45" s="4"/>
      <c r="G45" s="4"/>
      <c r="H45" s="4"/>
      <c r="I45" s="4"/>
      <c r="J45" s="4"/>
      <c r="K45" s="24"/>
      <c r="L45" s="4"/>
      <c r="M45" s="4"/>
      <c r="N45" s="4"/>
      <c r="O45" s="4"/>
      <c r="P45" s="4"/>
      <c r="Q45" s="4"/>
      <c r="R45" s="4"/>
      <c r="S45" s="12"/>
      <c r="T45" s="12"/>
      <c r="U45" s="12"/>
      <c r="V45" s="12"/>
      <c r="W45" s="12"/>
      <c r="X45" s="11"/>
      <c r="Y45" s="11"/>
      <c r="Z45" s="11"/>
    </row>
    <row r="46" spans="2:26" x14ac:dyDescent="0.2">
      <c r="B46" s="4"/>
      <c r="C46" s="4"/>
      <c r="D46" s="4"/>
      <c r="E46" s="4"/>
      <c r="F46" s="4"/>
      <c r="G46" s="4"/>
      <c r="H46" s="4"/>
      <c r="I46" s="4"/>
      <c r="J46" s="4"/>
      <c r="K46" s="24"/>
      <c r="L46" s="4"/>
      <c r="M46" s="4"/>
      <c r="N46" s="4"/>
      <c r="O46" s="4"/>
      <c r="P46" s="4"/>
      <c r="Q46" s="4"/>
      <c r="R46" s="4"/>
      <c r="S46" s="12"/>
      <c r="T46" s="12"/>
      <c r="U46" s="12"/>
      <c r="V46" s="12"/>
      <c r="W46" s="12"/>
      <c r="X46" s="11"/>
      <c r="Y46" s="11"/>
      <c r="Z46" s="11"/>
    </row>
    <row r="47" spans="2:26" x14ac:dyDescent="0.2">
      <c r="B47" s="4"/>
      <c r="C47" s="4"/>
      <c r="D47" s="4"/>
      <c r="E47" s="4"/>
      <c r="F47" s="4"/>
      <c r="G47" s="4"/>
      <c r="H47" s="4"/>
      <c r="I47" s="4"/>
      <c r="J47" s="4"/>
      <c r="K47" s="24"/>
      <c r="L47" s="4"/>
      <c r="M47" s="4"/>
      <c r="N47" s="4"/>
      <c r="O47" s="4"/>
      <c r="P47" s="4"/>
      <c r="Q47" s="4"/>
      <c r="R47" s="4"/>
      <c r="S47" s="12"/>
      <c r="T47" s="12"/>
      <c r="U47" s="12"/>
      <c r="V47" s="12"/>
      <c r="W47" s="12"/>
      <c r="X47" s="11"/>
      <c r="Y47" s="11"/>
      <c r="Z47" s="11"/>
    </row>
    <row r="48" spans="2:26" x14ac:dyDescent="0.2">
      <c r="C48" s="4"/>
      <c r="D48" s="4"/>
      <c r="E48" s="4"/>
      <c r="F48" s="4"/>
      <c r="G48" s="4"/>
      <c r="H48" s="4"/>
      <c r="I48" s="4"/>
      <c r="J48" s="4"/>
      <c r="K48" s="24"/>
      <c r="L48" s="4"/>
      <c r="M48" s="4"/>
      <c r="N48" s="4"/>
      <c r="O48" s="4"/>
      <c r="P48" s="4"/>
      <c r="Q48" s="4"/>
      <c r="R48" s="4"/>
      <c r="S48" s="12"/>
      <c r="T48" s="12"/>
      <c r="U48" s="12"/>
      <c r="V48" s="12"/>
      <c r="W48" s="12"/>
      <c r="X48" s="11"/>
      <c r="Y48" s="11"/>
      <c r="Z48" s="11"/>
    </row>
    <row r="49" spans="3:27" x14ac:dyDescent="0.2">
      <c r="C49" s="4"/>
      <c r="D49" s="4"/>
      <c r="E49" s="4"/>
      <c r="F49" s="4"/>
      <c r="G49" s="4"/>
      <c r="H49" s="4"/>
      <c r="I49" s="4"/>
      <c r="J49" s="4"/>
      <c r="K49" s="24"/>
      <c r="L49" s="4"/>
      <c r="M49" s="4"/>
      <c r="N49" s="4"/>
      <c r="O49" s="4"/>
      <c r="P49" s="4"/>
      <c r="Q49" s="4"/>
      <c r="R49" s="4"/>
      <c r="S49" s="12"/>
      <c r="T49" s="12"/>
      <c r="U49" s="12"/>
      <c r="V49" s="12"/>
      <c r="W49" s="12"/>
      <c r="X49" s="11"/>
      <c r="Y49" s="11"/>
      <c r="Z49" s="11"/>
    </row>
    <row r="50" spans="3:27" x14ac:dyDescent="0.2">
      <c r="C50" s="4"/>
      <c r="D50" s="4"/>
      <c r="E50" s="4"/>
      <c r="F50" s="4"/>
      <c r="G50" s="4"/>
      <c r="H50" s="4"/>
      <c r="I50" s="4"/>
      <c r="J50" s="4"/>
      <c r="K50" s="24"/>
      <c r="L50" s="4"/>
      <c r="M50" s="4"/>
      <c r="N50" s="4"/>
      <c r="O50" s="4"/>
      <c r="P50" s="4"/>
      <c r="Q50" s="4"/>
      <c r="R50" s="4"/>
      <c r="S50" s="12"/>
      <c r="T50" s="12"/>
      <c r="U50" s="12"/>
      <c r="V50" s="12"/>
      <c r="W50" s="12"/>
      <c r="X50" s="11"/>
      <c r="Y50" s="11"/>
      <c r="Z50" s="11"/>
      <c r="AA50" s="5"/>
    </row>
    <row r="51" spans="3:27" x14ac:dyDescent="0.2">
      <c r="C51" s="4"/>
      <c r="D51" s="4"/>
      <c r="E51" s="4"/>
      <c r="F51" s="4"/>
      <c r="G51" s="4"/>
      <c r="H51" s="4"/>
      <c r="I51" s="4"/>
      <c r="J51" s="4"/>
      <c r="K51" s="24"/>
      <c r="L51" s="4"/>
      <c r="M51" s="4"/>
      <c r="N51" s="4"/>
      <c r="O51" s="4"/>
      <c r="P51" s="4"/>
      <c r="Q51" s="4"/>
      <c r="R51" s="4"/>
      <c r="S51" s="12"/>
      <c r="T51" s="12"/>
      <c r="U51" s="12"/>
      <c r="V51" s="12"/>
      <c r="W51" s="12"/>
      <c r="X51" s="11"/>
      <c r="Y51" s="11"/>
      <c r="Z51" s="11"/>
      <c r="AA51" s="5"/>
    </row>
    <row r="52" spans="3:27" x14ac:dyDescent="0.2">
      <c r="C52" s="4"/>
      <c r="D52" s="4"/>
      <c r="E52" s="4"/>
      <c r="F52" s="4"/>
      <c r="G52" s="4"/>
      <c r="H52" s="4"/>
      <c r="I52" s="4"/>
      <c r="J52" s="4"/>
      <c r="K52" s="24"/>
      <c r="L52" s="4"/>
      <c r="M52" s="4"/>
      <c r="N52" s="4"/>
      <c r="O52" s="4"/>
      <c r="P52" s="4"/>
      <c r="Q52" s="4"/>
      <c r="R52" s="4"/>
      <c r="S52" s="12"/>
      <c r="T52" s="12"/>
      <c r="U52" s="12"/>
      <c r="V52" s="12"/>
      <c r="W52" s="12"/>
      <c r="X52" s="11"/>
      <c r="Y52" s="11"/>
      <c r="Z52" s="11"/>
      <c r="AA52" s="5"/>
    </row>
    <row r="53" spans="3:27" x14ac:dyDescent="0.2">
      <c r="C53" s="4"/>
      <c r="D53" s="4"/>
      <c r="E53" s="4"/>
      <c r="F53" s="4"/>
      <c r="G53" s="4"/>
      <c r="H53" s="4"/>
      <c r="I53" s="4"/>
      <c r="J53" s="4"/>
      <c r="K53" s="24"/>
      <c r="L53" s="4"/>
      <c r="M53" s="4"/>
      <c r="N53" s="4"/>
      <c r="O53" s="4"/>
      <c r="P53" s="4"/>
      <c r="Q53" s="4"/>
      <c r="R53" s="4"/>
      <c r="S53" s="12"/>
      <c r="T53" s="12"/>
      <c r="U53" s="12"/>
      <c r="V53" s="12"/>
      <c r="W53" s="12"/>
      <c r="X53" s="11"/>
      <c r="Y53" s="11"/>
      <c r="Z53" s="11"/>
      <c r="AA53" s="5"/>
    </row>
    <row r="54" spans="3:27" x14ac:dyDescent="0.2">
      <c r="C54" s="4"/>
      <c r="D54" s="4"/>
      <c r="E54" s="4"/>
      <c r="F54" s="4"/>
      <c r="G54" s="4"/>
      <c r="H54" s="4"/>
      <c r="I54" s="4"/>
      <c r="J54" s="4"/>
      <c r="K54" s="24"/>
      <c r="L54" s="4"/>
      <c r="M54" s="4"/>
      <c r="N54" s="4"/>
      <c r="O54" s="4"/>
      <c r="P54" s="4"/>
      <c r="Q54" s="4"/>
      <c r="R54" s="4"/>
      <c r="S54" s="12"/>
      <c r="T54" s="12"/>
      <c r="U54" s="12"/>
      <c r="V54" s="12"/>
      <c r="W54" s="12"/>
      <c r="X54" s="11"/>
      <c r="Y54" s="11"/>
      <c r="Z54" s="11"/>
      <c r="AA54" s="5"/>
    </row>
    <row r="55" spans="3:27" x14ac:dyDescent="0.2">
      <c r="C55" s="4"/>
      <c r="D55" s="4"/>
      <c r="E55" s="4"/>
      <c r="F55" s="4"/>
      <c r="G55" s="4"/>
      <c r="H55" s="4"/>
      <c r="I55" s="4"/>
      <c r="J55" s="4"/>
      <c r="K55" s="24"/>
      <c r="L55" s="4"/>
      <c r="M55" s="4"/>
      <c r="N55" s="4"/>
      <c r="O55" s="4"/>
      <c r="P55" s="4"/>
      <c r="Q55" s="4"/>
      <c r="R55" s="4"/>
      <c r="S55" s="12"/>
      <c r="T55" s="12"/>
      <c r="U55" s="12"/>
      <c r="V55" s="12"/>
      <c r="W55" s="12"/>
      <c r="X55" s="11"/>
      <c r="Y55" s="11"/>
      <c r="Z55" s="11"/>
      <c r="AA55" s="5"/>
    </row>
    <row r="56" spans="3:27" x14ac:dyDescent="0.2">
      <c r="C56" s="4"/>
      <c r="D56" s="4"/>
      <c r="E56" s="4"/>
      <c r="F56" s="4"/>
      <c r="G56" s="4"/>
      <c r="H56" s="4"/>
      <c r="I56" s="4"/>
      <c r="J56" s="4"/>
      <c r="K56" s="24"/>
      <c r="L56" s="4"/>
      <c r="M56" s="4"/>
      <c r="N56" s="4"/>
      <c r="O56" s="4"/>
      <c r="P56" s="4"/>
      <c r="Q56" s="4"/>
      <c r="R56" s="4"/>
      <c r="S56" s="12"/>
      <c r="T56" s="12"/>
      <c r="U56" s="12"/>
      <c r="V56" s="12"/>
      <c r="W56" s="12"/>
      <c r="X56" s="11"/>
      <c r="Y56" s="11"/>
      <c r="Z56" s="11"/>
      <c r="AA56" s="5"/>
    </row>
    <row r="57" spans="3:27" x14ac:dyDescent="0.2">
      <c r="C57" s="4"/>
      <c r="D57" s="4"/>
      <c r="E57" s="4"/>
      <c r="F57" s="4"/>
      <c r="G57" s="4"/>
      <c r="H57" s="4"/>
      <c r="I57" s="4"/>
      <c r="J57" s="4"/>
      <c r="K57" s="24"/>
      <c r="L57" s="4"/>
      <c r="M57" s="4"/>
      <c r="N57" s="4"/>
      <c r="O57" s="4"/>
      <c r="P57" s="4"/>
      <c r="Q57" s="4"/>
      <c r="R57" s="4"/>
      <c r="S57" s="12"/>
      <c r="T57" s="12"/>
      <c r="U57" s="12"/>
      <c r="V57" s="12"/>
      <c r="W57" s="12"/>
      <c r="X57" s="11"/>
      <c r="Y57" s="11"/>
      <c r="Z57" s="11"/>
      <c r="AA57" s="5"/>
    </row>
    <row r="58" spans="3:27" x14ac:dyDescent="0.2">
      <c r="C58" s="4"/>
      <c r="D58" s="4"/>
      <c r="E58" s="4"/>
      <c r="F58" s="4"/>
      <c r="G58" s="4"/>
      <c r="H58" s="4"/>
      <c r="I58" s="4"/>
      <c r="J58" s="4"/>
      <c r="K58" s="24"/>
      <c r="L58" s="4"/>
      <c r="M58" s="4"/>
      <c r="N58" s="4"/>
      <c r="O58" s="4"/>
      <c r="P58" s="4"/>
      <c r="Q58" s="4"/>
      <c r="R58" s="4"/>
      <c r="S58" s="12"/>
      <c r="T58" s="12"/>
      <c r="U58" s="12"/>
      <c r="V58" s="12"/>
      <c r="W58" s="12"/>
      <c r="X58" s="11"/>
      <c r="Y58" s="11"/>
      <c r="Z58" s="11"/>
      <c r="AA58" s="5"/>
    </row>
    <row r="59" spans="3:27" x14ac:dyDescent="0.2">
      <c r="C59" s="4"/>
      <c r="D59" s="4"/>
      <c r="E59" s="4"/>
      <c r="F59" s="4"/>
      <c r="G59" s="4"/>
      <c r="H59" s="4"/>
      <c r="I59" s="4"/>
      <c r="J59" s="4"/>
      <c r="K59" s="24"/>
      <c r="L59" s="4"/>
      <c r="M59" s="4"/>
      <c r="N59" s="4"/>
      <c r="O59" s="4"/>
      <c r="P59" s="4"/>
      <c r="Q59" s="4"/>
      <c r="R59" s="4"/>
      <c r="S59" s="12"/>
      <c r="T59" s="12"/>
      <c r="U59" s="12"/>
      <c r="V59" s="12"/>
      <c r="W59" s="12"/>
      <c r="X59" s="11"/>
      <c r="Y59" s="11"/>
      <c r="Z59" s="11"/>
      <c r="AA59" s="5"/>
    </row>
    <row r="60" spans="3:27" x14ac:dyDescent="0.2">
      <c r="C60" s="4"/>
      <c r="D60" s="4"/>
      <c r="E60" s="4"/>
      <c r="F60" s="4"/>
      <c r="G60" s="4"/>
      <c r="H60" s="4"/>
      <c r="I60" s="4"/>
      <c r="J60" s="4"/>
      <c r="K60" s="24"/>
      <c r="L60" s="4"/>
      <c r="M60" s="4"/>
      <c r="N60" s="4"/>
      <c r="O60" s="4"/>
      <c r="P60" s="4"/>
      <c r="Q60" s="4"/>
      <c r="R60" s="4"/>
      <c r="S60" s="12"/>
      <c r="T60" s="12"/>
      <c r="U60" s="12"/>
      <c r="V60" s="12"/>
      <c r="W60" s="12"/>
      <c r="X60" s="11"/>
      <c r="Y60" s="11"/>
      <c r="Z60" s="11"/>
      <c r="AA60" s="5"/>
    </row>
    <row r="61" spans="3:27" x14ac:dyDescent="0.2">
      <c r="C61" s="4"/>
      <c r="D61" s="4"/>
      <c r="E61" s="4"/>
      <c r="F61" s="4"/>
      <c r="G61" s="4"/>
      <c r="H61" s="4"/>
      <c r="I61" s="4"/>
      <c r="J61" s="4"/>
      <c r="K61" s="24"/>
      <c r="L61" s="4"/>
      <c r="M61" s="4"/>
      <c r="N61" s="4"/>
      <c r="O61" s="4"/>
      <c r="P61" s="4"/>
      <c r="Q61" s="4"/>
      <c r="R61" s="4"/>
      <c r="S61" s="12"/>
      <c r="T61" s="12"/>
      <c r="U61" s="12"/>
      <c r="V61" s="12"/>
      <c r="W61" s="12"/>
      <c r="X61" s="11"/>
      <c r="Y61" s="11"/>
      <c r="Z61" s="11"/>
      <c r="AA61" s="5"/>
    </row>
    <row r="62" spans="3:27" x14ac:dyDescent="0.2">
      <c r="C62" s="4"/>
      <c r="D62" s="4"/>
      <c r="E62" s="4"/>
      <c r="F62" s="4"/>
      <c r="G62" s="4"/>
      <c r="H62" s="4"/>
      <c r="I62" s="4"/>
      <c r="J62" s="4"/>
      <c r="K62" s="24"/>
      <c r="L62" s="4"/>
      <c r="M62" s="4"/>
      <c r="N62" s="4"/>
      <c r="O62" s="4"/>
      <c r="P62" s="4"/>
      <c r="Q62" s="4"/>
      <c r="R62" s="4"/>
      <c r="S62" s="12"/>
      <c r="T62" s="12"/>
      <c r="U62" s="12"/>
      <c r="V62" s="12"/>
      <c r="W62" s="12"/>
      <c r="X62" s="11"/>
      <c r="Y62" s="11"/>
      <c r="Z62" s="11"/>
      <c r="AA62" s="5"/>
    </row>
    <row r="63" spans="3:27" x14ac:dyDescent="0.2">
      <c r="C63" s="4"/>
      <c r="D63" s="4"/>
      <c r="E63" s="4"/>
      <c r="F63" s="4"/>
      <c r="G63" s="4"/>
      <c r="H63" s="4"/>
      <c r="I63" s="4"/>
      <c r="J63" s="4"/>
      <c r="K63" s="24"/>
      <c r="L63" s="4"/>
      <c r="M63" s="4"/>
      <c r="N63" s="4"/>
      <c r="O63" s="4"/>
      <c r="P63" s="4"/>
      <c r="Q63" s="4"/>
      <c r="R63" s="4"/>
      <c r="S63" s="12"/>
      <c r="T63" s="12"/>
      <c r="U63" s="12"/>
      <c r="V63" s="12"/>
      <c r="W63" s="12"/>
      <c r="X63" s="11"/>
      <c r="Y63" s="11"/>
      <c r="Z63" s="11"/>
      <c r="AA63" s="5"/>
    </row>
    <row r="64" spans="3:27" x14ac:dyDescent="0.2">
      <c r="C64" s="4"/>
      <c r="D64" s="4"/>
      <c r="E64" s="4"/>
      <c r="F64" s="4"/>
      <c r="G64" s="4"/>
      <c r="H64" s="4"/>
      <c r="I64" s="4"/>
      <c r="J64" s="4"/>
      <c r="K64" s="24"/>
      <c r="L64" s="4"/>
      <c r="M64" s="4"/>
      <c r="N64" s="4"/>
      <c r="O64" s="4"/>
      <c r="P64" s="4"/>
      <c r="Q64" s="4"/>
      <c r="R64" s="4"/>
      <c r="S64" s="12"/>
      <c r="T64" s="12"/>
      <c r="U64" s="12"/>
      <c r="V64" s="12"/>
      <c r="W64" s="12"/>
      <c r="X64" s="11"/>
      <c r="Y64" s="11"/>
      <c r="Z64" s="11"/>
      <c r="AA64" s="5"/>
    </row>
    <row r="65" spans="3:32" x14ac:dyDescent="0.2">
      <c r="C65" s="4"/>
      <c r="D65" s="4"/>
      <c r="E65" s="4"/>
      <c r="F65" s="4"/>
      <c r="G65" s="4"/>
      <c r="H65" s="4"/>
      <c r="I65" s="4"/>
      <c r="J65" s="4"/>
      <c r="K65" s="24"/>
      <c r="L65" s="4"/>
      <c r="M65" s="4"/>
      <c r="N65" s="4"/>
      <c r="O65" s="4"/>
      <c r="P65" s="4"/>
      <c r="Q65" s="4"/>
      <c r="R65" s="4"/>
      <c r="S65" s="12"/>
      <c r="T65" s="12"/>
      <c r="U65" s="12"/>
      <c r="V65" s="12"/>
      <c r="W65" s="12"/>
      <c r="X65" s="11"/>
      <c r="Y65" s="11"/>
      <c r="Z65" s="11"/>
      <c r="AA65" s="5"/>
      <c r="AB65" s="4"/>
      <c r="AD65" s="11"/>
      <c r="AF65" s="4"/>
    </row>
    <row r="66" spans="3:32" x14ac:dyDescent="0.2">
      <c r="C66" s="4"/>
      <c r="D66" s="4"/>
      <c r="E66" s="4"/>
      <c r="F66" s="4"/>
      <c r="G66" s="4"/>
      <c r="H66" s="4"/>
      <c r="I66" s="4"/>
      <c r="J66" s="4"/>
      <c r="K66" s="24"/>
      <c r="L66" s="4"/>
      <c r="M66" s="4"/>
      <c r="N66" s="4"/>
      <c r="O66" s="4"/>
      <c r="P66" s="4"/>
      <c r="Q66" s="4"/>
      <c r="R66" s="4"/>
      <c r="S66" s="12"/>
      <c r="T66" s="12"/>
      <c r="U66" s="12"/>
      <c r="V66" s="12"/>
      <c r="W66" s="12"/>
      <c r="X66" s="11"/>
      <c r="Y66" s="11"/>
      <c r="Z66" s="11"/>
      <c r="AA66" s="5"/>
      <c r="AB66" s="4"/>
      <c r="AD66" s="11"/>
      <c r="AE66" s="5"/>
      <c r="AF66" s="4"/>
    </row>
    <row r="67" spans="3:32" x14ac:dyDescent="0.2">
      <c r="C67" s="4"/>
      <c r="D67" s="4"/>
      <c r="E67" s="4"/>
      <c r="F67" s="4"/>
      <c r="G67" s="4"/>
      <c r="H67" s="4"/>
      <c r="I67" s="4"/>
      <c r="J67" s="4"/>
      <c r="K67" s="24"/>
      <c r="L67" s="4"/>
      <c r="M67" s="4"/>
      <c r="N67" s="4"/>
      <c r="O67" s="4"/>
      <c r="P67" s="4"/>
      <c r="Q67" s="4"/>
      <c r="R67" s="4"/>
      <c r="S67" s="12"/>
      <c r="T67" s="12"/>
      <c r="U67" s="12"/>
      <c r="V67" s="12"/>
      <c r="W67" s="12"/>
      <c r="X67" s="11"/>
      <c r="Y67" s="11"/>
      <c r="Z67" s="11"/>
      <c r="AA67" s="5"/>
      <c r="AB67" s="4"/>
      <c r="AD67" s="11"/>
      <c r="AE67" s="5"/>
      <c r="AF67" s="4"/>
    </row>
    <row r="68" spans="3:32" x14ac:dyDescent="0.2">
      <c r="C68" s="4"/>
      <c r="D68" s="4"/>
      <c r="E68" s="4"/>
      <c r="F68" s="4"/>
      <c r="G68" s="4"/>
      <c r="H68" s="4"/>
      <c r="I68" s="4"/>
      <c r="J68" s="4"/>
      <c r="K68" s="24"/>
      <c r="L68" s="4"/>
      <c r="M68" s="4"/>
      <c r="N68" s="4"/>
      <c r="O68" s="4"/>
      <c r="P68" s="4"/>
      <c r="Q68" s="4"/>
      <c r="R68" s="4"/>
      <c r="S68" s="12"/>
      <c r="T68" s="12"/>
      <c r="U68" s="12"/>
      <c r="V68" s="12"/>
      <c r="W68" s="12"/>
      <c r="X68" s="11"/>
      <c r="Y68" s="11"/>
      <c r="Z68" s="11"/>
      <c r="AA68" s="5"/>
      <c r="AB68" s="4"/>
      <c r="AD68" s="11"/>
      <c r="AE68" s="5"/>
      <c r="AF68" s="4"/>
    </row>
    <row r="69" spans="3:32" x14ac:dyDescent="0.2">
      <c r="C69" s="4"/>
      <c r="D69" s="4"/>
      <c r="E69" s="4"/>
      <c r="F69" s="4"/>
      <c r="G69" s="4"/>
      <c r="H69" s="4"/>
      <c r="I69" s="4"/>
      <c r="J69" s="4"/>
      <c r="K69" s="24"/>
      <c r="L69" s="4"/>
      <c r="M69" s="4"/>
      <c r="N69" s="4"/>
      <c r="O69" s="4"/>
      <c r="P69" s="4"/>
      <c r="Q69" s="4"/>
      <c r="R69" s="4"/>
      <c r="S69" s="12"/>
      <c r="T69" s="12"/>
      <c r="U69" s="12"/>
      <c r="V69" s="12"/>
      <c r="W69" s="12"/>
      <c r="X69" s="11"/>
      <c r="Y69" s="11"/>
      <c r="Z69" s="11"/>
      <c r="AA69" s="5"/>
      <c r="AB69" s="4"/>
      <c r="AD69" s="11"/>
      <c r="AE69" s="5"/>
      <c r="AF69" s="4"/>
    </row>
    <row r="70" spans="3:32" x14ac:dyDescent="0.2">
      <c r="C70" s="4"/>
      <c r="D70" s="4"/>
      <c r="E70" s="4"/>
      <c r="F70" s="4"/>
      <c r="G70" s="4"/>
      <c r="H70" s="4"/>
      <c r="I70" s="4"/>
      <c r="J70" s="4"/>
      <c r="K70" s="24"/>
      <c r="L70" s="4"/>
      <c r="M70" s="4"/>
      <c r="N70" s="4"/>
      <c r="O70" s="4"/>
      <c r="P70" s="4"/>
      <c r="Q70" s="4"/>
      <c r="R70" s="4"/>
      <c r="S70" s="12"/>
      <c r="T70" s="12"/>
      <c r="U70" s="12"/>
      <c r="V70" s="12"/>
      <c r="W70" s="12"/>
      <c r="X70" s="11"/>
      <c r="Y70" s="11"/>
      <c r="Z70" s="11"/>
      <c r="AA70" s="5"/>
      <c r="AB70" s="4"/>
      <c r="AD70" s="11"/>
      <c r="AE70" s="5"/>
      <c r="AF70" s="4"/>
    </row>
    <row r="71" spans="3:32" x14ac:dyDescent="0.2">
      <c r="C71" s="4"/>
      <c r="D71" s="4"/>
      <c r="E71" s="4"/>
      <c r="F71" s="4"/>
      <c r="G71" s="4"/>
      <c r="H71" s="4"/>
      <c r="I71" s="4"/>
      <c r="J71" s="4"/>
      <c r="K71" s="24"/>
      <c r="L71" s="4"/>
      <c r="M71" s="4"/>
      <c r="N71" s="4"/>
      <c r="O71" s="4"/>
      <c r="P71" s="4"/>
      <c r="Q71" s="4"/>
      <c r="R71" s="4"/>
      <c r="S71" s="12"/>
      <c r="T71" s="12"/>
      <c r="U71" s="12"/>
      <c r="V71" s="12"/>
      <c r="W71" s="12"/>
      <c r="X71" s="11"/>
      <c r="Y71" s="11"/>
      <c r="Z71" s="11"/>
      <c r="AA71" s="5"/>
      <c r="AB71" s="4"/>
      <c r="AD71" s="11"/>
      <c r="AE71" s="5"/>
      <c r="AF71" s="4"/>
    </row>
    <row r="72" spans="3:32" x14ac:dyDescent="0.2">
      <c r="C72" s="4"/>
      <c r="D72" s="4"/>
      <c r="E72" s="4"/>
      <c r="F72" s="4"/>
      <c r="G72" s="4"/>
      <c r="H72" s="4"/>
      <c r="I72" s="4"/>
      <c r="J72" s="4"/>
      <c r="K72" s="24"/>
      <c r="L72" s="4"/>
      <c r="M72" s="4"/>
      <c r="N72" s="4"/>
      <c r="O72" s="4"/>
      <c r="P72" s="4"/>
      <c r="Q72" s="4"/>
      <c r="R72" s="4"/>
      <c r="S72" s="12"/>
      <c r="T72" s="12"/>
      <c r="U72" s="12"/>
      <c r="V72" s="12"/>
      <c r="W72" s="12"/>
      <c r="X72" s="11"/>
      <c r="Y72" s="11"/>
      <c r="Z72" s="11"/>
      <c r="AA72" s="5"/>
      <c r="AB72" s="4"/>
      <c r="AD72" s="11"/>
      <c r="AE72" s="5"/>
      <c r="AF72" s="4"/>
    </row>
    <row r="73" spans="3:32" x14ac:dyDescent="0.2">
      <c r="C73" s="4"/>
      <c r="D73" s="4"/>
      <c r="E73" s="4"/>
      <c r="F73" s="4"/>
      <c r="G73" s="4"/>
      <c r="H73" s="4"/>
      <c r="I73" s="4"/>
      <c r="J73" s="4"/>
      <c r="K73" s="24"/>
      <c r="L73" s="4"/>
      <c r="M73" s="4"/>
      <c r="N73" s="4"/>
      <c r="O73" s="4"/>
      <c r="P73" s="4"/>
      <c r="Q73" s="4"/>
      <c r="R73" s="4"/>
      <c r="S73" s="12"/>
      <c r="T73" s="12"/>
      <c r="U73" s="12"/>
      <c r="V73" s="12"/>
      <c r="W73" s="12"/>
      <c r="X73" s="11"/>
      <c r="Y73" s="11"/>
      <c r="Z73" s="11"/>
      <c r="AA73" s="5"/>
      <c r="AB73" s="4"/>
      <c r="AD73" s="11"/>
      <c r="AE73" s="5"/>
      <c r="AF73" s="4"/>
    </row>
    <row r="74" spans="3:32" x14ac:dyDescent="0.2">
      <c r="C74" s="4"/>
      <c r="D74" s="4"/>
      <c r="E74" s="4"/>
      <c r="F74" s="4"/>
      <c r="G74" s="4"/>
      <c r="H74" s="4"/>
      <c r="I74" s="4"/>
      <c r="J74" s="4"/>
      <c r="K74" s="24"/>
      <c r="L74" s="4"/>
      <c r="M74" s="4"/>
      <c r="N74" s="4"/>
      <c r="O74" s="4"/>
      <c r="P74" s="4"/>
      <c r="Q74" s="4"/>
      <c r="R74" s="4"/>
      <c r="S74" s="12"/>
      <c r="T74" s="12"/>
      <c r="U74" s="12"/>
      <c r="V74" s="12"/>
      <c r="W74" s="12"/>
      <c r="X74" s="11"/>
      <c r="Y74" s="11"/>
      <c r="Z74" s="11"/>
      <c r="AA74" s="5"/>
      <c r="AB74" s="4"/>
      <c r="AD74" s="11"/>
      <c r="AE74" s="5"/>
      <c r="AF74" s="4"/>
    </row>
    <row r="75" spans="3:32" x14ac:dyDescent="0.2">
      <c r="C75" s="4"/>
      <c r="D75" s="4"/>
      <c r="E75" s="4"/>
      <c r="F75" s="4"/>
      <c r="G75" s="4"/>
      <c r="H75" s="4"/>
      <c r="I75" s="4"/>
      <c r="J75" s="4"/>
      <c r="K75" s="24"/>
      <c r="L75" s="4"/>
      <c r="M75" s="4"/>
      <c r="N75" s="4"/>
      <c r="O75" s="4"/>
      <c r="P75" s="4"/>
      <c r="Q75" s="4"/>
      <c r="R75" s="4"/>
      <c r="S75" s="12"/>
      <c r="T75" s="12"/>
      <c r="U75" s="12"/>
      <c r="V75" s="12"/>
      <c r="W75" s="12"/>
      <c r="X75" s="11"/>
      <c r="Y75" s="11"/>
      <c r="Z75" s="11"/>
      <c r="AA75" s="5"/>
      <c r="AB75" s="4"/>
      <c r="AD75" s="11"/>
      <c r="AE75" s="5"/>
      <c r="AF75" s="4"/>
    </row>
    <row r="76" spans="3:32" x14ac:dyDescent="0.2">
      <c r="C76" s="4"/>
      <c r="D76" s="4"/>
      <c r="E76" s="4"/>
      <c r="F76" s="4"/>
      <c r="G76" s="4"/>
      <c r="H76" s="4"/>
      <c r="I76" s="4"/>
      <c r="J76" s="4"/>
      <c r="K76" s="24"/>
      <c r="L76" s="4"/>
      <c r="M76" s="4"/>
      <c r="N76" s="4"/>
      <c r="O76" s="4"/>
      <c r="P76" s="4"/>
      <c r="Q76" s="4"/>
      <c r="R76" s="4"/>
      <c r="S76" s="12"/>
      <c r="T76" s="12"/>
      <c r="U76" s="12"/>
      <c r="V76" s="12"/>
      <c r="W76" s="12"/>
      <c r="X76" s="11"/>
      <c r="Y76" s="11"/>
      <c r="Z76" s="11"/>
      <c r="AA76" s="5"/>
      <c r="AB76" s="4"/>
      <c r="AD76" s="11"/>
      <c r="AE76" s="5"/>
      <c r="AF76" s="4"/>
    </row>
    <row r="77" spans="3:32" x14ac:dyDescent="0.2">
      <c r="C77" s="4"/>
      <c r="D77" s="4"/>
      <c r="E77" s="4"/>
      <c r="F77" s="4"/>
      <c r="G77" s="4"/>
      <c r="H77" s="4"/>
      <c r="I77" s="4"/>
      <c r="J77" s="4"/>
      <c r="K77" s="24"/>
      <c r="L77" s="4"/>
      <c r="M77" s="4"/>
      <c r="N77" s="4"/>
      <c r="O77" s="4"/>
      <c r="P77" s="4"/>
      <c r="Q77" s="4"/>
      <c r="R77" s="4"/>
      <c r="S77" s="12"/>
      <c r="T77" s="12"/>
      <c r="U77" s="12"/>
      <c r="V77" s="12"/>
      <c r="W77" s="12"/>
      <c r="X77" s="11"/>
      <c r="Y77" s="11"/>
      <c r="Z77" s="11"/>
      <c r="AA77" s="5"/>
      <c r="AB77" s="4"/>
      <c r="AD77" s="11"/>
      <c r="AE77" s="5"/>
      <c r="AF77" s="4"/>
    </row>
    <row r="78" spans="3:32" x14ac:dyDescent="0.2">
      <c r="C78" s="4"/>
      <c r="D78" s="4"/>
      <c r="E78" s="4"/>
      <c r="F78" s="4"/>
      <c r="G78" s="4"/>
      <c r="H78" s="4"/>
      <c r="I78" s="4"/>
      <c r="J78" s="4"/>
      <c r="K78" s="24"/>
      <c r="L78" s="4"/>
      <c r="M78" s="4"/>
      <c r="N78" s="4"/>
      <c r="O78" s="4"/>
      <c r="P78" s="4"/>
      <c r="Q78" s="4"/>
      <c r="R78" s="4"/>
      <c r="S78" s="12"/>
      <c r="T78" s="12"/>
      <c r="U78" s="12"/>
      <c r="V78" s="12"/>
      <c r="W78" s="12"/>
      <c r="X78" s="11"/>
      <c r="Y78" s="11"/>
      <c r="Z78" s="11"/>
      <c r="AA78" s="5"/>
      <c r="AB78" s="4"/>
      <c r="AD78" s="11"/>
      <c r="AE78" s="5"/>
      <c r="AF78" s="4"/>
    </row>
    <row r="79" spans="3:32" x14ac:dyDescent="0.2">
      <c r="C79" s="4"/>
      <c r="D79" s="4"/>
      <c r="E79" s="4"/>
      <c r="F79" s="4"/>
      <c r="G79" s="4"/>
      <c r="H79" s="4"/>
      <c r="I79" s="4"/>
      <c r="J79" s="4"/>
      <c r="K79" s="24"/>
      <c r="L79" s="4"/>
      <c r="M79" s="4"/>
      <c r="N79" s="4"/>
      <c r="O79" s="4"/>
      <c r="P79" s="4"/>
      <c r="Q79" s="4"/>
      <c r="R79" s="4"/>
      <c r="S79" s="12"/>
      <c r="T79" s="12"/>
      <c r="U79" s="12"/>
      <c r="V79" s="12"/>
      <c r="W79" s="12"/>
      <c r="X79" s="11"/>
      <c r="Y79" s="11"/>
      <c r="Z79" s="11"/>
      <c r="AA79" s="5"/>
      <c r="AB79" s="4"/>
      <c r="AD79" s="11"/>
      <c r="AE79" s="5"/>
      <c r="AF79" s="4"/>
    </row>
    <row r="80" spans="3:32" x14ac:dyDescent="0.2">
      <c r="C80" s="4"/>
      <c r="D80" s="4"/>
      <c r="E80" s="4"/>
      <c r="F80" s="4"/>
      <c r="G80" s="4"/>
      <c r="H80" s="4"/>
      <c r="I80" s="4"/>
      <c r="J80" s="4"/>
      <c r="K80" s="24"/>
      <c r="L80" s="4"/>
      <c r="M80" s="4"/>
      <c r="N80" s="4"/>
      <c r="O80" s="4"/>
      <c r="P80" s="4"/>
      <c r="Q80" s="4"/>
      <c r="R80" s="4"/>
      <c r="S80" s="12"/>
      <c r="T80" s="12"/>
      <c r="U80" s="12"/>
      <c r="V80" s="12"/>
      <c r="W80" s="12"/>
      <c r="X80" s="11"/>
      <c r="Y80" s="11"/>
      <c r="Z80" s="11"/>
      <c r="AA80" s="5"/>
      <c r="AB80" s="4"/>
      <c r="AD80" s="11"/>
      <c r="AE80" s="5"/>
      <c r="AF80" s="4"/>
    </row>
    <row r="81" spans="3:32" x14ac:dyDescent="0.2">
      <c r="C81" s="4"/>
      <c r="D81" s="4"/>
      <c r="E81" s="4"/>
      <c r="F81" s="4"/>
      <c r="G81" s="4"/>
      <c r="H81" s="4"/>
      <c r="I81" s="4"/>
      <c r="J81" s="4"/>
      <c r="K81" s="24"/>
      <c r="L81" s="4"/>
      <c r="M81" s="4"/>
      <c r="N81" s="4"/>
      <c r="O81" s="4"/>
      <c r="P81" s="4"/>
      <c r="Q81" s="4"/>
      <c r="R81" s="4"/>
      <c r="S81" s="12"/>
      <c r="T81" s="12"/>
      <c r="U81" s="12"/>
      <c r="V81" s="12"/>
      <c r="W81" s="12"/>
      <c r="X81" s="11"/>
      <c r="Y81" s="11"/>
      <c r="Z81" s="11"/>
      <c r="AA81" s="5"/>
      <c r="AB81" s="4"/>
      <c r="AD81" s="11"/>
      <c r="AE81" s="5"/>
      <c r="AF81" s="4"/>
    </row>
    <row r="82" spans="3:32" x14ac:dyDescent="0.2">
      <c r="C82" s="4"/>
      <c r="D82" s="4"/>
      <c r="E82" s="4"/>
      <c r="F82" s="4"/>
      <c r="G82" s="4"/>
      <c r="H82" s="4"/>
      <c r="I82" s="4"/>
      <c r="K82" s="24"/>
      <c r="L82" s="4"/>
      <c r="M82" s="4"/>
      <c r="N82" s="4"/>
      <c r="O82" s="4"/>
      <c r="P82" s="4"/>
      <c r="Q82" s="4"/>
      <c r="R82" s="4"/>
      <c r="S82" s="12"/>
      <c r="T82" s="12"/>
      <c r="U82" s="12"/>
      <c r="V82" s="12"/>
      <c r="W82" s="12"/>
      <c r="X82" s="11"/>
      <c r="Y82" s="11"/>
      <c r="Z82" s="11"/>
      <c r="AA82" s="5"/>
      <c r="AB82" s="4"/>
      <c r="AD82" s="11"/>
      <c r="AE82" s="5"/>
      <c r="AF82" s="4"/>
    </row>
    <row r="83" spans="3:32" x14ac:dyDescent="0.2">
      <c r="C83" s="4"/>
      <c r="D83" s="4"/>
      <c r="E83" s="4"/>
      <c r="F83" s="4"/>
      <c r="G83" s="4"/>
      <c r="H83" s="4"/>
      <c r="I83" s="4"/>
      <c r="J83" s="4"/>
      <c r="K83" s="24"/>
      <c r="L83" s="4"/>
      <c r="M83" s="4"/>
      <c r="N83" s="4"/>
      <c r="O83" s="4"/>
      <c r="P83" s="4"/>
      <c r="Q83" s="4"/>
      <c r="R83" s="4"/>
      <c r="S83" s="12"/>
      <c r="T83" s="12"/>
      <c r="U83" s="12"/>
      <c r="V83" s="12"/>
      <c r="W83" s="12"/>
      <c r="X83" s="11"/>
      <c r="Y83" s="11"/>
      <c r="Z83" s="11"/>
      <c r="AA83" s="5"/>
      <c r="AB83" s="4"/>
      <c r="AD83" s="11"/>
      <c r="AE83" s="5"/>
      <c r="AF83" s="4"/>
    </row>
    <row r="84" spans="3:32" x14ac:dyDescent="0.2">
      <c r="C84" s="4"/>
      <c r="D84" s="4"/>
      <c r="F84" s="4"/>
      <c r="G84" s="4"/>
      <c r="H84" s="4"/>
      <c r="I84" s="4"/>
      <c r="K84" s="24"/>
      <c r="L84" s="4"/>
      <c r="M84" s="4"/>
      <c r="N84" s="4"/>
      <c r="O84" s="4"/>
      <c r="P84" s="4"/>
      <c r="Q84" s="4"/>
      <c r="R84" s="4"/>
      <c r="S84" s="12"/>
      <c r="T84" s="12"/>
      <c r="U84" s="12"/>
      <c r="V84" s="12"/>
      <c r="W84" s="12"/>
      <c r="X84" s="11"/>
      <c r="Y84" s="11"/>
      <c r="Z84" s="11"/>
      <c r="AB84" s="4"/>
      <c r="AD84" s="11"/>
      <c r="AE84" s="5"/>
      <c r="AF84" s="4"/>
    </row>
    <row r="85" spans="3:32" x14ac:dyDescent="0.2">
      <c r="C85" s="4"/>
      <c r="D85" s="4"/>
      <c r="F85" s="4"/>
      <c r="G85" s="4"/>
      <c r="H85" s="4"/>
      <c r="I85" s="4"/>
      <c r="K85" s="24"/>
      <c r="L85" s="4"/>
      <c r="M85" s="4"/>
      <c r="N85" s="4"/>
      <c r="O85" s="4"/>
      <c r="P85" s="4"/>
      <c r="Q85" s="4"/>
      <c r="R85" s="4"/>
      <c r="S85" s="12"/>
      <c r="T85" s="12"/>
      <c r="U85" s="12"/>
      <c r="V85" s="12"/>
      <c r="W85" s="12"/>
      <c r="X85" s="11"/>
      <c r="Y85" s="11"/>
      <c r="Z85" s="11"/>
      <c r="AB85" s="4"/>
      <c r="AD85" s="11"/>
      <c r="AE85" s="5"/>
      <c r="AF85" s="4"/>
    </row>
    <row r="86" spans="3:32" x14ac:dyDescent="0.2">
      <c r="C86" s="4"/>
      <c r="D86" s="4"/>
      <c r="F86" s="4"/>
      <c r="G86" s="4"/>
      <c r="H86" s="4"/>
      <c r="I86" s="4"/>
      <c r="K86" s="24"/>
      <c r="L86" s="4"/>
      <c r="M86" s="4"/>
      <c r="N86" s="4"/>
      <c r="O86" s="4"/>
      <c r="P86" s="4"/>
      <c r="Q86" s="4"/>
      <c r="R86" s="4"/>
      <c r="S86" s="12"/>
      <c r="T86" s="12"/>
      <c r="U86" s="12"/>
      <c r="V86" s="12"/>
      <c r="W86" s="12"/>
      <c r="X86" s="11"/>
      <c r="Y86" s="11"/>
      <c r="Z86" s="11"/>
      <c r="AB86" s="4"/>
      <c r="AD86" s="11"/>
      <c r="AE86" s="5"/>
      <c r="AF86" s="4"/>
    </row>
    <row r="87" spans="3:32" x14ac:dyDescent="0.2">
      <c r="C87" s="4"/>
      <c r="D87" s="4"/>
      <c r="F87" s="4"/>
      <c r="G87" s="4"/>
      <c r="H87" s="4"/>
      <c r="I87" s="4"/>
      <c r="K87" s="24"/>
      <c r="L87" s="4"/>
      <c r="M87" s="4"/>
      <c r="N87" s="4"/>
      <c r="O87" s="4"/>
      <c r="P87" s="4"/>
      <c r="Q87" s="4"/>
      <c r="R87" s="4"/>
      <c r="S87" s="12"/>
      <c r="T87" s="12"/>
      <c r="U87" s="12"/>
      <c r="V87" s="12"/>
      <c r="W87" s="12"/>
      <c r="X87" s="11"/>
      <c r="Y87" s="11"/>
      <c r="Z87" s="11"/>
      <c r="AB87" s="4"/>
      <c r="AD87" s="11"/>
      <c r="AE87" s="5"/>
      <c r="AF87" s="4"/>
    </row>
    <row r="88" spans="3:32" x14ac:dyDescent="0.2">
      <c r="C88" s="4"/>
      <c r="D88" s="4"/>
      <c r="F88" s="4"/>
      <c r="G88" s="4"/>
      <c r="H88" s="4"/>
      <c r="I88" s="4"/>
      <c r="K88" s="24"/>
      <c r="L88" s="4"/>
      <c r="M88" s="4"/>
      <c r="N88" s="4"/>
      <c r="O88" s="4"/>
      <c r="P88" s="4"/>
      <c r="Q88" s="4"/>
      <c r="R88" s="4"/>
      <c r="S88" s="12"/>
      <c r="T88" s="12"/>
      <c r="U88" s="12"/>
      <c r="V88" s="12"/>
      <c r="W88" s="12"/>
      <c r="X88" s="11"/>
      <c r="Y88" s="11"/>
      <c r="Z88" s="11"/>
      <c r="AB88" s="4"/>
      <c r="AD88" s="11"/>
      <c r="AE88" s="5"/>
      <c r="AF88" s="4"/>
    </row>
    <row r="89" spans="3:32" x14ac:dyDescent="0.2">
      <c r="C89" s="4"/>
      <c r="D89" s="4"/>
      <c r="F89" s="4"/>
      <c r="G89" s="4"/>
      <c r="H89" s="4"/>
      <c r="I89" s="4"/>
      <c r="L89" s="4"/>
      <c r="M89" s="4"/>
      <c r="N89" s="4"/>
      <c r="O89" s="4"/>
      <c r="P89" s="4"/>
      <c r="Q89" s="4"/>
      <c r="R89" s="4"/>
      <c r="S89" s="12"/>
      <c r="T89" s="12"/>
      <c r="U89" s="12"/>
      <c r="V89" s="12"/>
      <c r="W89" s="12"/>
      <c r="X89" s="11"/>
      <c r="Y89" s="11"/>
      <c r="Z89" s="11"/>
      <c r="AB89" s="4"/>
      <c r="AD89" s="11"/>
      <c r="AE89" s="5"/>
      <c r="AF89" s="4"/>
    </row>
    <row r="90" spans="3:32" x14ac:dyDescent="0.2">
      <c r="C90" s="4"/>
      <c r="D90" s="4"/>
      <c r="F90" s="4"/>
      <c r="G90" s="4"/>
      <c r="H90" s="4"/>
      <c r="I90" s="4"/>
      <c r="L90" s="4"/>
      <c r="M90" s="4"/>
      <c r="N90" s="4"/>
      <c r="O90" s="4"/>
      <c r="P90" s="4"/>
      <c r="Q90" s="4"/>
      <c r="R90" s="4"/>
      <c r="S90" s="12"/>
      <c r="T90" s="12"/>
      <c r="U90" s="12"/>
      <c r="V90" s="12"/>
      <c r="W90" s="12"/>
      <c r="X90" s="11"/>
      <c r="Y90" s="11"/>
      <c r="Z90" s="11"/>
      <c r="AB90" s="4"/>
      <c r="AD90" s="11"/>
      <c r="AE90" s="5"/>
      <c r="AF90" s="4"/>
    </row>
    <row r="91" spans="3:32" x14ac:dyDescent="0.2">
      <c r="C91" s="4"/>
      <c r="D91" s="4"/>
      <c r="F91" s="4"/>
      <c r="G91" s="4"/>
      <c r="H91" s="4"/>
      <c r="I91" s="4"/>
      <c r="L91" s="4"/>
      <c r="M91" s="4"/>
      <c r="N91" s="4"/>
      <c r="O91" s="4"/>
      <c r="P91" s="4"/>
      <c r="Q91" s="4"/>
      <c r="R91" s="4"/>
      <c r="S91" s="12"/>
      <c r="T91" s="12"/>
      <c r="U91" s="12"/>
      <c r="V91" s="12"/>
      <c r="W91" s="12"/>
      <c r="X91" s="11"/>
      <c r="Y91" s="11"/>
      <c r="Z91" s="11"/>
    </row>
    <row r="92" spans="3:32" x14ac:dyDescent="0.2">
      <c r="C92" s="4"/>
      <c r="D92" s="4"/>
      <c r="F92" s="4"/>
      <c r="G92" s="4"/>
      <c r="H92" s="4"/>
      <c r="I92" s="4"/>
      <c r="L92" s="4"/>
      <c r="M92" s="4"/>
      <c r="N92" s="4"/>
      <c r="O92" s="4"/>
      <c r="P92" s="4"/>
      <c r="Q92" s="4"/>
      <c r="R92" s="4"/>
      <c r="S92" s="12"/>
      <c r="T92" s="12"/>
      <c r="U92" s="12"/>
      <c r="V92" s="12"/>
      <c r="W92" s="12"/>
      <c r="X92" s="11"/>
      <c r="Y92" s="11"/>
      <c r="Z92" s="11"/>
    </row>
    <row r="93" spans="3:32" x14ac:dyDescent="0.2">
      <c r="C93" s="4"/>
      <c r="D93" s="4"/>
      <c r="F93" s="4"/>
      <c r="G93" s="4"/>
      <c r="H93" s="4"/>
      <c r="I93" s="4"/>
      <c r="L93" s="4"/>
      <c r="M93" s="4"/>
      <c r="N93" s="4"/>
      <c r="O93" s="4"/>
      <c r="P93" s="4"/>
      <c r="Q93" s="4"/>
      <c r="R93" s="4"/>
      <c r="S93" s="12"/>
      <c r="T93" s="12"/>
      <c r="U93" s="12"/>
      <c r="V93" s="12"/>
      <c r="W93" s="12"/>
      <c r="X93" s="11"/>
      <c r="Y93" s="11"/>
      <c r="Z93" s="11"/>
    </row>
    <row r="94" spans="3:32" x14ac:dyDescent="0.2">
      <c r="C94" s="4"/>
      <c r="D94" s="4"/>
      <c r="F94" s="4"/>
      <c r="G94" s="4"/>
      <c r="H94" s="4"/>
      <c r="I94" s="4"/>
      <c r="L94" s="4"/>
      <c r="M94" s="4"/>
      <c r="N94" s="4"/>
      <c r="O94" s="4"/>
      <c r="P94" s="4"/>
      <c r="Q94" s="4"/>
      <c r="R94" s="4"/>
      <c r="S94" s="12"/>
      <c r="T94" s="12"/>
      <c r="U94" s="12"/>
      <c r="V94" s="12"/>
      <c r="W94" s="12"/>
      <c r="X94" s="11"/>
      <c r="Y94" s="11"/>
      <c r="Z94" s="11"/>
    </row>
    <row r="95" spans="3:32" x14ac:dyDescent="0.2">
      <c r="C95" s="4"/>
      <c r="D95" s="4"/>
      <c r="F95" s="4"/>
      <c r="G95" s="4"/>
      <c r="H95" s="4"/>
      <c r="I95" s="4"/>
      <c r="L95" s="4"/>
      <c r="M95" s="4"/>
      <c r="N95" s="4"/>
      <c r="O95" s="4"/>
      <c r="P95" s="4"/>
      <c r="Q95" s="4"/>
      <c r="R95" s="4"/>
      <c r="S95" s="12"/>
      <c r="T95" s="12"/>
      <c r="U95" s="12"/>
      <c r="V95" s="12"/>
      <c r="W95" s="12"/>
      <c r="X95" s="11"/>
      <c r="Y95" s="11"/>
      <c r="Z95" s="11"/>
    </row>
    <row r="96" spans="3:32" x14ac:dyDescent="0.2">
      <c r="Q96" s="4"/>
      <c r="S96" s="11"/>
      <c r="T96" s="11"/>
      <c r="U96" s="11"/>
      <c r="V96" s="11"/>
      <c r="W96" s="11"/>
      <c r="X96" s="4"/>
      <c r="Y96" s="4"/>
      <c r="Z96" s="12"/>
      <c r="AA96" s="12"/>
    </row>
    <row r="109" spans="3:9" x14ac:dyDescent="0.2">
      <c r="C109" s="6"/>
      <c r="D109" s="4"/>
      <c r="E109" s="4"/>
      <c r="F109" s="4"/>
      <c r="G109" s="4"/>
      <c r="H109" s="4"/>
      <c r="I109" s="4"/>
    </row>
    <row r="110" spans="3:9" x14ac:dyDescent="0.2">
      <c r="C110" s="2"/>
      <c r="D110" s="4"/>
      <c r="E110" s="4"/>
      <c r="F110" s="4"/>
      <c r="G110" s="4"/>
      <c r="H110" s="4"/>
      <c r="I110" s="4"/>
    </row>
    <row r="111" spans="3:9" x14ac:dyDescent="0.2">
      <c r="C111" s="2"/>
      <c r="D111" s="4"/>
      <c r="E111" s="4"/>
      <c r="F111" s="4"/>
      <c r="G111" s="4"/>
      <c r="H111" s="4"/>
      <c r="I111" s="4"/>
    </row>
    <row r="112" spans="3:9" x14ac:dyDescent="0.2">
      <c r="C112" s="2"/>
      <c r="D112" s="4"/>
      <c r="E112" s="4"/>
      <c r="F112" s="4"/>
      <c r="G112" s="4"/>
      <c r="H112" s="4"/>
      <c r="I112" s="4"/>
    </row>
    <row r="113" spans="3:9" x14ac:dyDescent="0.2">
      <c r="C113" s="2"/>
      <c r="D113" s="4"/>
      <c r="E113" s="4"/>
      <c r="F113" s="4"/>
      <c r="G113" s="4"/>
      <c r="H113" s="4"/>
      <c r="I113" s="4"/>
    </row>
    <row r="114" spans="3:9" x14ac:dyDescent="0.2">
      <c r="C114" s="2"/>
      <c r="D114" s="4"/>
      <c r="E114" s="4"/>
      <c r="F114" s="4"/>
      <c r="G114" s="4"/>
      <c r="H114" s="4"/>
      <c r="I114" s="4"/>
    </row>
    <row r="115" spans="3:9" x14ac:dyDescent="0.2">
      <c r="C115" s="2"/>
      <c r="D115" s="4"/>
      <c r="E115" s="4"/>
      <c r="F115" s="4"/>
      <c r="G115" s="4"/>
      <c r="H115" s="4"/>
      <c r="I115" s="4"/>
    </row>
    <row r="116" spans="3:9" x14ac:dyDescent="0.2">
      <c r="C116" s="2"/>
      <c r="D116" s="4"/>
      <c r="E116" s="4"/>
      <c r="F116" s="4"/>
      <c r="G116" s="4"/>
      <c r="H116" s="4"/>
      <c r="I116" s="4"/>
    </row>
    <row r="117" spans="3:9" x14ac:dyDescent="0.2">
      <c r="C117" s="2"/>
      <c r="D117" s="4"/>
      <c r="E117" s="4"/>
      <c r="F117" s="4"/>
      <c r="G117" s="4"/>
      <c r="H117" s="4"/>
      <c r="I117" s="4"/>
    </row>
    <row r="118" spans="3:9" x14ac:dyDescent="0.2">
      <c r="C118" s="2"/>
      <c r="D118" s="4"/>
      <c r="E118" s="4"/>
      <c r="F118" s="4"/>
      <c r="G118" s="4"/>
      <c r="H118" s="4"/>
      <c r="I118" s="4"/>
    </row>
    <row r="119" spans="3:9" x14ac:dyDescent="0.2">
      <c r="C119" s="2"/>
      <c r="D119" s="4"/>
      <c r="E119" s="4"/>
      <c r="F119" s="4"/>
      <c r="G119" s="4"/>
      <c r="H119" s="4"/>
      <c r="I119" s="4"/>
    </row>
    <row r="120" spans="3:9" x14ac:dyDescent="0.2">
      <c r="C120" s="2"/>
      <c r="D120" s="4"/>
      <c r="E120" s="4"/>
      <c r="F120" s="4"/>
      <c r="G120" s="4"/>
      <c r="H120" s="4"/>
      <c r="I120" s="4"/>
    </row>
    <row r="121" spans="3:9" x14ac:dyDescent="0.2">
      <c r="C121" s="2"/>
      <c r="D121" s="4"/>
      <c r="E121" s="4"/>
      <c r="F121" s="4"/>
      <c r="G121" s="4"/>
      <c r="H121" s="4"/>
      <c r="I121" s="4"/>
    </row>
    <row r="122" spans="3:9" x14ac:dyDescent="0.2">
      <c r="C122" s="2"/>
      <c r="D122" s="4"/>
      <c r="E122" s="4"/>
      <c r="F122" s="4"/>
      <c r="G122" s="4"/>
      <c r="H122" s="4"/>
      <c r="I122" s="4"/>
    </row>
    <row r="123" spans="3:9" x14ac:dyDescent="0.2">
      <c r="C123" s="2"/>
      <c r="D123" s="4"/>
      <c r="E123" s="4"/>
      <c r="F123" s="4"/>
      <c r="G123" s="4"/>
      <c r="H123" s="4"/>
      <c r="I123" s="4"/>
    </row>
    <row r="124" spans="3:9" x14ac:dyDescent="0.2">
      <c r="C124" s="2"/>
      <c r="D124" s="4"/>
      <c r="E124" s="4"/>
      <c r="F124" s="4"/>
      <c r="G124" s="4"/>
      <c r="H124" s="4"/>
      <c r="I124" s="4"/>
    </row>
    <row r="125" spans="3:9" x14ac:dyDescent="0.2">
      <c r="C125" s="2"/>
      <c r="D125" s="4"/>
      <c r="E125" s="4"/>
      <c r="F125" s="4"/>
      <c r="G125" s="4"/>
      <c r="H125" s="4"/>
      <c r="I125" s="4"/>
    </row>
    <row r="126" spans="3:9" x14ac:dyDescent="0.2">
      <c r="C126" s="2"/>
      <c r="D126" s="4"/>
      <c r="E126" s="4"/>
      <c r="F126" s="4"/>
      <c r="G126" s="4"/>
      <c r="H126" s="4"/>
      <c r="I126" s="4"/>
    </row>
    <row r="127" spans="3:9" x14ac:dyDescent="0.2">
      <c r="C127" s="2"/>
      <c r="D127" s="4"/>
      <c r="E127" s="4"/>
      <c r="F127" s="4"/>
      <c r="G127" s="4"/>
      <c r="H127" s="4"/>
      <c r="I127" s="4"/>
    </row>
    <row r="128" spans="3:9" x14ac:dyDescent="0.2">
      <c r="C128" s="2"/>
      <c r="D128" s="4"/>
      <c r="E128" s="4"/>
      <c r="F128" s="4"/>
      <c r="G128" s="4"/>
      <c r="H128" s="4"/>
      <c r="I128" s="4"/>
    </row>
    <row r="129" spans="1:44" x14ac:dyDescent="0.2">
      <c r="C129" s="2"/>
      <c r="D129" s="4"/>
      <c r="E129" s="4"/>
      <c r="F129" s="4"/>
      <c r="G129" s="4"/>
      <c r="H129" s="4"/>
      <c r="I129" s="4"/>
    </row>
    <row r="130" spans="1:44" x14ac:dyDescent="0.2">
      <c r="C130" s="6"/>
      <c r="D130" s="4"/>
      <c r="E130" s="4"/>
      <c r="F130" s="4"/>
      <c r="G130" s="4"/>
      <c r="H130" s="4"/>
      <c r="I130" s="4"/>
    </row>
    <row r="131" spans="1:44" x14ac:dyDescent="0.2">
      <c r="C131" s="6"/>
      <c r="D131" s="4"/>
      <c r="E131" s="4"/>
      <c r="F131" s="4"/>
      <c r="G131" s="4"/>
      <c r="H131" s="4"/>
      <c r="I131" s="4"/>
    </row>
    <row r="132" spans="1:44" x14ac:dyDescent="0.2">
      <c r="C132" s="6"/>
      <c r="D132" s="4"/>
      <c r="E132" s="4"/>
      <c r="F132" s="4"/>
      <c r="G132" s="4"/>
      <c r="H132" s="4"/>
      <c r="I132" s="4"/>
    </row>
    <row r="133" spans="1:44" x14ac:dyDescent="0.2">
      <c r="C133" s="6"/>
      <c r="D133" s="4"/>
      <c r="E133" s="4"/>
      <c r="F133" s="4"/>
      <c r="G133" s="4"/>
      <c r="H133" s="4"/>
      <c r="I133" s="4"/>
    </row>
    <row r="136" spans="1:44" x14ac:dyDescent="0.2">
      <c r="C136" s="58" t="s">
        <v>5</v>
      </c>
      <c r="D136" s="58"/>
      <c r="E136" s="58"/>
      <c r="F136" s="58"/>
      <c r="J136" s="61" t="s">
        <v>6</v>
      </c>
      <c r="K136" s="61"/>
      <c r="L136" s="61"/>
      <c r="M136" s="61"/>
      <c r="Q136" s="62" t="s">
        <v>15</v>
      </c>
      <c r="R136" s="62"/>
      <c r="S136" s="62"/>
      <c r="T136" s="62"/>
      <c r="X136" s="59" t="str">
        <f>F2</f>
        <v>QNS</v>
      </c>
      <c r="Y136" s="59"/>
      <c r="Z136" s="60" t="s">
        <v>21</v>
      </c>
      <c r="AA136" s="60"/>
      <c r="AB136" s="58" t="s">
        <v>166</v>
      </c>
      <c r="AC136" s="58"/>
    </row>
    <row r="137" spans="1:44" x14ac:dyDescent="0.2">
      <c r="B137" t="str" cm="1" s="0">
        <f t="array" aca="1" ref="B137:B205" ca="1">INDIRECT("'" &amp; F2 &amp; "'!$A$2:$A$70")</f>
        <v>Date</v>
      </c>
      <c r="C137" t="str" cm="1" s="0">
        <f t="array" aca="1" ref="C137:C205" ca="1">INDIRECT("'" &amp; F2 &amp; "'!$B$2:$B$70")</f>
        <v>Mua ròng</v>
      </c>
      <c r="D137" t="str" cm="1" s="0">
        <f t="array" aca="1" ref="D137:D205" ca="1">INDIRECT("'" &amp; F2 &amp; "'!$C$2:$C$70")</f>
        <v>Bán ròng</v>
      </c>
      <c r="E137" t="str" cm="1" s="0">
        <f t="array" aca="1" ref="E137:E205" ca="1">INDIRECT("'" &amp; F2 &amp; "'!$E$2:$E$70")</f>
        <v>GT Mua - Bán ròng</v>
      </c>
      <c r="F137" t="str" cm="1" s="0">
        <f t="array" aca="1" ref="F137:F205" ca="1">INDIRECT("'" &amp; F2 &amp; "'!$F$2:$F$70")</f>
        <v>Luỹ kế GT</v>
      </c>
      <c r="I137" t="str" cm="1" s="0">
        <f t="array" aca="1" ref="I137:I205" ca="1">INDIRECT("'"&amp;F2&amp;"'!$A$2:$A$70")</f>
        <v>Date</v>
      </c>
      <c r="J137" t="str" cm="1" s="0">
        <f t="array" aca="1" ref="J137:J205" ca="1">INDIRECT("'" &amp; F2 &amp; "'!$G$2:$G$70")</f>
        <v>KL Mua</v>
      </c>
      <c r="K137" t="str" cm="1" s="0">
        <f t="array" aca="1" ref="K137:K205" ca="1">INDIRECT("'" &amp; F2 &amp; "'!$H$2:$H$70")</f>
        <v>KL Bán</v>
      </c>
      <c r="L137" t="str" cm="1" s="0">
        <f t="array" aca="1" ref="L137:L205" ca="1">INDIRECT("'" &amp; F2 &amp; "'!$J$2:$J$70")</f>
        <v>GT Mua - Bán ròng</v>
      </c>
      <c r="M137" t="str" cm="1" s="0">
        <f t="array" aca="1" ref="M137:M205" ca="1">INDIRECT("'" &amp; F2 &amp; "'!$K$2:$K$70")</f>
        <v>Luỹ kế GT</v>
      </c>
      <c r="P137" t="str" cm="1" s="0">
        <f t="array" aca="1" ref="P137:P205" ca="1">INDIRECT("'" &amp; F2 &amp; "'!$A$2:$A$70")</f>
        <v>Date</v>
      </c>
      <c r="Q137" t="str" cm="1" s="0">
        <f t="array" aca="1" ref="Q137:Q205" ca="1">INDIRECT("'" &amp; F2 &amp; "'!$S$2:$S$70")</f>
        <v>Tổng KL</v>
      </c>
      <c r="R137" t="s" s="0">
        <v>16</v>
      </c>
      <c r="S137" t="s" s="0">
        <v>13</v>
      </c>
      <c r="T137" t="s" s="0">
        <v>14</v>
      </c>
      <c r="W137" t="str" cm="1" s="0">
        <f t="array" aca="1" ref="W137:W205" ca="1">INDIRECT("'" &amp; F2 &amp; "'!$A$2:$A$70")</f>
        <v>Date</v>
      </c>
      <c r="X137" s="11" t="str" cm="1">
        <f t="array" aca="1" ref="X137:X205" ca="1">INDIRECT("'" &amp; F2 &amp; "'!$R$2:$R$70")</f>
        <v>Biến động(%)</v>
      </c>
      <c r="Y137" t="str" s="0">
        <f>F2</f>
        <v>QNS</v>
      </c>
      <c r="Z137" t="str" cm="1" s="0">
        <f t="array" aca="1" ref="Z137:Z205" ca="1">INDIRECT("'VNINDEX'!$R$2:$R$70")</f>
        <v>Biến động(%)</v>
      </c>
      <c r="AA137" t="s" s="0">
        <v>143</v>
      </c>
      <c r="AB137" t="str" cm="1" s="0">
        <f t="array" aca="1" ref="AB137:AB205" ca="1">INDIRECT("'VN30'!$R$2:$R$70")</f>
        <v>Biến động(%)</v>
      </c>
      <c r="AC137" t="s" s="0">
        <v>166</v>
      </c>
      <c r="AF137" t="str" cm="1" s="0">
        <f t="array" aca="1" ref="AF137:AF205" ca="1">INDIRECT("'" &amp; F2 &amp; "'!$A$2:$A$70")</f>
        <v>Date</v>
      </c>
      <c r="AG137" t="str" cm="1" s="0">
        <f t="array" aca="1" ref="AG137:AG205" ca="1">INDIRECT("'" &amp; F2 &amp; "'!$L$2:$L$70")</f>
        <v>Lệnh mua</v>
      </c>
      <c r="AH137" t="str" cm="1" s="0">
        <f t="array" aca="1" ref="AH137:AH205" ca="1">INDIRECT("'" &amp; F2 &amp; "'!$M$2:$M$70")</f>
        <v>Lệnh bán</v>
      </c>
      <c r="AI137" t="s" s="0">
        <v>239</v>
      </c>
      <c r="AJ137" t="s" s="0">
        <v>237</v>
      </c>
      <c r="AK137" t="str" cm="1" s="0">
        <f t="array" aca="1" ref="AK137:AK205" ca="1">INDIRECT("'" &amp; F2 &amp; "'!$N$2:$N$70")</f>
        <v>Lệnh mua lớn</v>
      </c>
      <c r="AL137" t="str" cm="1" s="0">
        <f t="array" aca="1" ref="AL137:AL205" ca="1">INDIRECT("'" &amp; F2 &amp; "'!$O$2:$O$70")</f>
        <v>Lệnh bán lớn</v>
      </c>
      <c r="AM137" t="s" s="0">
        <v>238</v>
      </c>
      <c r="AN137" t="s" s="0">
        <v>240</v>
      </c>
      <c r="AO137" t="str" cm="1" s="0">
        <f t="array" aca="1" ref="AO137:AO205" ca="1">INDIRECT("'" &amp; F2 &amp; "'!$P$2:$P$70")</f>
        <v>KL mua</v>
      </c>
      <c r="AP137" t="str" cm="1" s="0">
        <f t="array" aca="1" ref="AP137:AP205" ca="1">INDIRECT("'" &amp; F2 &amp; "'!$Q$2:$Q$70")</f>
        <v>KL bán</v>
      </c>
      <c r="AQ137" t="s" s="0">
        <v>241</v>
      </c>
      <c r="AR137" t="s" s="0">
        <v>242</v>
      </c>
    </row>
    <row r="138" spans="1:44" x14ac:dyDescent="0.2">
      <c r="A138" s="63" t="s">
        <v>157</v>
      </c>
      <c r="B138" s="2" t="str">
        <f ca="1"/>
        <v>29/05/2024</v>
      </c>
      <c r="C138" s="4">
        <f ca="1"/>
        <v>1000</v>
      </c>
      <c r="D138" s="4">
        <f ca="1"/>
        <v>0</v>
      </c>
      <c r="E138" s="4">
        <f ca="1"/>
        <v>49708353</v>
      </c>
      <c r="F138" s="4">
        <f ca="1"/>
        <v>-115919565922</v>
      </c>
      <c r="G138" s="4"/>
      <c r="H138" s="63" t="s">
        <v>157</v>
      </c>
      <c r="I138" s="52" t="str">
        <f ca="1"/>
        <v>29/05/2024</v>
      </c>
      <c r="J138" s="4">
        <f ca="1"/>
        <v>0</v>
      </c>
      <c r="K138" s="4">
        <f ca="1"/>
        <v>0</v>
      </c>
      <c r="L138" s="4">
        <f ca="1"/>
        <v>0</v>
      </c>
      <c r="M138" s="4">
        <f ca="1"/>
        <v>11183280000</v>
      </c>
      <c r="N138" s="4"/>
      <c r="O138" s="63" t="s">
        <v>157</v>
      </c>
      <c r="P138" s="2" t="str">
        <f ca="1"/>
        <v>29/05/2024</v>
      </c>
      <c r="Q138" s="4">
        <f ca="1"/>
        <v>1042700</v>
      </c>
      <c r="R138" s="4">
        <f t="shared" ref="R138:R199" ca="1" si="0">AVERAGE(Q138:Q143)</f>
        <v>1780983.3333333333</v>
      </c>
      <c r="S138" s="4">
        <f t="shared" ref="S138:S167" ca="1" si="1">C138+D138</f>
        <v>1000</v>
      </c>
      <c r="T138" s="4">
        <f t="shared" ref="T138:T169" ca="1" si="2">J138+K138</f>
        <v>0</v>
      </c>
      <c r="U138" s="4"/>
      <c r="V138" s="63" t="s">
        <v>157</v>
      </c>
      <c r="W138" t="str" s="0">
        <f ca="1"/>
        <v>29/05/2024</v>
      </c>
      <c r="X138" s="11">
        <f ca="1"/>
        <v>-1.8200000000000001E-2</v>
      </c>
      <c r="Y138" s="5">
        <f t="shared" ref="Y138:Y201" ca="1" si="3">X138+Y139</f>
        <v>3.1699999999999992E-2</v>
      </c>
      <c r="Z138" s="11">
        <f ca="1"/>
        <v>-4.8999999999999998E-3</v>
      </c>
      <c r="AA138" s="5">
        <f t="shared" ref="AA138:AA201" ca="1" si="4">Z138+AA139</f>
        <v>0.13360000000000002</v>
      </c>
      <c r="AB138" s="11">
        <f ca="1"/>
        <v>-9.3999999999999986E-3</v>
      </c>
      <c r="AC138" s="5">
        <f t="shared" ref="AC138:AC201" ca="1" si="5">AB138+AC139</f>
        <v>0.1449</v>
      </c>
      <c r="AE138" s="63" t="s">
        <v>157</v>
      </c>
      <c r="AF138" s="2" t="str">
        <f ca="1"/>
        <v>29/05/2024</v>
      </c>
      <c r="AG138" s="0">
        <f ca="1"/>
        <v>298</v>
      </c>
      <c r="AH138" s="0">
        <f ca="1"/>
        <v>370</v>
      </c>
      <c r="AI138" s="4">
        <f t="shared" ref="AI138:AI191" ca="1" si="6">AG138-AH138</f>
        <v>-72</v>
      </c>
      <c r="AJ138" s="4">
        <f t="shared" ref="AJ138:AJ179" ca="1" si="7">AI138+AJ139</f>
        <v>-153</v>
      </c>
      <c r="AK138" s="0">
        <f ca="1"/>
        <v>34</v>
      </c>
      <c r="AL138" s="0">
        <f ca="1"/>
        <v>87</v>
      </c>
      <c r="AM138" s="0">
        <f t="shared" ref="AM138:AM191" ca="1" si="8">AK138-AL138</f>
        <v>-53</v>
      </c>
      <c r="AN138" s="0">
        <f t="shared" ref="AN138:AN201" ca="1" si="9">AM138+AN139</f>
        <v>-609</v>
      </c>
      <c r="AO138" s="51">
        <f ca="1"/>
        <v>283200</v>
      </c>
      <c r="AP138" s="51">
        <f ca="1"/>
        <v>740400</v>
      </c>
      <c r="AQ138" s="4">
        <f t="shared" ref="AQ138:AQ191" ca="1" si="10">AO138-AP138</f>
        <v>-457200</v>
      </c>
      <c r="AR138" s="4">
        <f t="shared" ref="AR138:AR201" ca="1" si="11">AQ138+AR139</f>
        <v>-4773000</v>
      </c>
    </row>
    <row r="139" spans="1:44" x14ac:dyDescent="0.2">
      <c r="A139" s="63"/>
      <c r="B139" s="2" t="str">
        <f ca="1"/>
        <v>28/05/2024</v>
      </c>
      <c r="C139" s="4">
        <f ca="1"/>
        <v>1700</v>
      </c>
      <c r="D139" s="4">
        <f ca="1"/>
        <v>117000</v>
      </c>
      <c r="E139" s="4">
        <f ca="1"/>
        <v>-5753928452</v>
      </c>
      <c r="F139" s="4">
        <f ca="1"/>
        <v>-115969274275</v>
      </c>
      <c r="G139" s="4"/>
      <c r="H139" s="63"/>
      <c r="I139" s="52" t="str">
        <f ca="1"/>
        <v>28/05/2024</v>
      </c>
      <c r="J139" s="4">
        <f ca="1"/>
        <v>0</v>
      </c>
      <c r="K139" s="4">
        <f ca="1"/>
        <v>0</v>
      </c>
      <c r="L139" s="4">
        <f ca="1"/>
        <v>0</v>
      </c>
      <c r="M139" s="4">
        <f ca="1"/>
        <v>11183280000</v>
      </c>
      <c r="N139" s="4"/>
      <c r="O139" s="63"/>
      <c r="P139" s="2" t="str">
        <f ca="1"/>
        <v>28/05/2024</v>
      </c>
      <c r="Q139" s="4">
        <f ca="1"/>
        <v>923000</v>
      </c>
      <c r="R139" s="4">
        <f t="shared" ca="1" si="0"/>
        <v>1924466.6666666667</v>
      </c>
      <c r="S139" s="4">
        <f t="shared" ca="1" si="1"/>
        <v>118700</v>
      </c>
      <c r="T139" s="4">
        <f t="shared" ca="1" si="2"/>
        <v>0</v>
      </c>
      <c r="U139" s="4"/>
      <c r="V139" s="63"/>
      <c r="W139" t="str" s="0">
        <f ca="1"/>
        <v>28/05/2024</v>
      </c>
      <c r="X139" s="11">
        <f ca="1"/>
        <v>8.1000000000000013E-3</v>
      </c>
      <c r="Y139" s="5">
        <f t="shared" ca="1" si="3"/>
        <v>4.9899999999999993E-2</v>
      </c>
      <c r="Z139" s="11">
        <f ca="1"/>
        <v>2.0499999999999997E-2</v>
      </c>
      <c r="AA139" s="5">
        <f t="shared" ca="1" si="4"/>
        <v>0.13850000000000001</v>
      </c>
      <c r="AB139" s="11">
        <f ca="1"/>
        <v>2.4199999999999999E-2</v>
      </c>
      <c r="AC139" s="5">
        <f t="shared" ca="1" si="5"/>
        <v>0.15429999999999999</v>
      </c>
      <c r="AE139" s="63"/>
      <c r="AF139" s="2" t="str">
        <f ca="1"/>
        <v>28/05/2024</v>
      </c>
      <c r="AG139" s="0">
        <f ca="1"/>
        <v>322</v>
      </c>
      <c r="AH139" s="0">
        <f ca="1"/>
        <v>283</v>
      </c>
      <c r="AI139" s="4">
        <f t="shared" ca="1" si="6"/>
        <v>39</v>
      </c>
      <c r="AJ139" s="4">
        <f t="shared" ca="1" si="7"/>
        <v>-81</v>
      </c>
      <c r="AK139" s="0">
        <f ca="1"/>
        <v>62</v>
      </c>
      <c r="AL139" s="0">
        <f ca="1"/>
        <v>55</v>
      </c>
      <c r="AM139" s="0">
        <f t="shared" ca="1" si="8"/>
        <v>7</v>
      </c>
      <c r="AN139" s="0">
        <f t="shared" ca="1" si="9"/>
        <v>-556</v>
      </c>
      <c r="AO139" s="51">
        <f ca="1"/>
        <v>462400</v>
      </c>
      <c r="AP139" s="51">
        <f ca="1"/>
        <v>456300</v>
      </c>
      <c r="AQ139" s="4">
        <f t="shared" ca="1" si="10"/>
        <v>6100</v>
      </c>
      <c r="AR139" s="4">
        <f t="shared" ca="1" si="11"/>
        <v>-4315800</v>
      </c>
    </row>
    <row r="140" spans="1:44" x14ac:dyDescent="0.2">
      <c r="A140" s="63"/>
      <c r="B140" s="2" t="str">
        <f ca="1"/>
        <v>27/05/2024</v>
      </c>
      <c r="C140" s="4">
        <f ca="1"/>
        <v>100</v>
      </c>
      <c r="D140" s="4">
        <f ca="1"/>
        <v>62600</v>
      </c>
      <c r="E140" s="4">
        <f ca="1"/>
        <v>-3112147812</v>
      </c>
      <c r="F140" s="4">
        <f ca="1"/>
        <v>-110215345823</v>
      </c>
      <c r="G140" s="4"/>
      <c r="H140" s="63"/>
      <c r="I140" s="52" t="str">
        <f ca="1"/>
        <v>27/05/2024</v>
      </c>
      <c r="J140" s="4">
        <f ca="1"/>
        <v>0</v>
      </c>
      <c r="K140" s="4">
        <f ca="1"/>
        <v>0</v>
      </c>
      <c r="L140" s="4">
        <f ca="1"/>
        <v>0</v>
      </c>
      <c r="M140" s="4">
        <f ca="1"/>
        <v>11183280000</v>
      </c>
      <c r="N140" s="4"/>
      <c r="O140" s="63"/>
      <c r="P140" s="2" t="str">
        <f ca="1"/>
        <v>27/05/2024</v>
      </c>
      <c r="Q140" s="4">
        <f ca="1"/>
        <v>1063000</v>
      </c>
      <c r="R140" s="4">
        <f t="shared" ca="1" si="0"/>
        <v>1913700</v>
      </c>
      <c r="S140" s="4">
        <f t="shared" ca="1" si="1"/>
        <v>62700</v>
      </c>
      <c r="T140" s="4">
        <f t="shared" ca="1" si="2"/>
        <v>0</v>
      </c>
      <c r="U140" s="4"/>
      <c r="V140" s="63"/>
      <c r="W140" t="str" s="0">
        <f ca="1"/>
        <v>27/05/2024</v>
      </c>
      <c r="X140" s="11">
        <f ca="1"/>
        <v>-4.0000000000000001E-3</v>
      </c>
      <c r="Y140" s="5">
        <f t="shared" ca="1" si="3"/>
        <v>4.179999999999999E-2</v>
      </c>
      <c r="Z140" s="11">
        <f ca="1"/>
        <v>7.7000000000000002E-3</v>
      </c>
      <c r="AA140" s="5">
        <f t="shared" ca="1" si="4"/>
        <v>0.11800000000000002</v>
      </c>
      <c r="AB140" s="11">
        <f ca="1"/>
        <v>5.7999999999999996E-3</v>
      </c>
      <c r="AC140" s="5">
        <f t="shared" ca="1" si="5"/>
        <v>0.13009999999999999</v>
      </c>
      <c r="AE140" s="63"/>
      <c r="AF140" s="2" t="str">
        <f ca="1"/>
        <v>27/05/2024</v>
      </c>
      <c r="AG140" s="0">
        <f ca="1"/>
        <v>302</v>
      </c>
      <c r="AH140" s="0">
        <f ca="1"/>
        <v>290</v>
      </c>
      <c r="AI140" s="4">
        <f t="shared" ca="1" si="6"/>
        <v>12</v>
      </c>
      <c r="AJ140" s="4">
        <f t="shared" ca="1" si="7"/>
        <v>-120</v>
      </c>
      <c r="AK140" s="0">
        <f ca="1"/>
        <v>53</v>
      </c>
      <c r="AL140" s="0">
        <f ca="1"/>
        <v>59</v>
      </c>
      <c r="AM140" s="0">
        <f t="shared" ca="1" si="8"/>
        <v>-6</v>
      </c>
      <c r="AN140" s="0">
        <f t="shared" ca="1" si="9"/>
        <v>-563</v>
      </c>
      <c r="AO140" s="51">
        <f ca="1"/>
        <v>484000</v>
      </c>
      <c r="AP140" s="51">
        <f ca="1"/>
        <v>562700</v>
      </c>
      <c r="AQ140" s="4">
        <f t="shared" ca="1" si="10"/>
        <v>-78700</v>
      </c>
      <c r="AR140" s="4">
        <f t="shared" ca="1" si="11"/>
        <v>-4321900</v>
      </c>
    </row>
    <row r="141" spans="1:44" x14ac:dyDescent="0.2">
      <c r="A141" s="63"/>
      <c r="B141" s="2" t="str">
        <f ca="1"/>
        <v>24/05/2024</v>
      </c>
      <c r="C141" s="4">
        <f ca="1"/>
        <v>700</v>
      </c>
      <c r="D141" s="4">
        <f ca="1"/>
        <v>267600</v>
      </c>
      <c r="E141" s="4">
        <f ca="1"/>
        <v>-13486518982</v>
      </c>
      <c r="F141" s="4">
        <f ca="1"/>
        <v>-107103198011</v>
      </c>
      <c r="G141" s="4"/>
      <c r="H141" s="63"/>
      <c r="I141" s="52" t="str">
        <f ca="1"/>
        <v>24/05/2024</v>
      </c>
      <c r="J141" s="4">
        <f ca="1"/>
        <v>0</v>
      </c>
      <c r="K141" s="4">
        <f ca="1"/>
        <v>0</v>
      </c>
      <c r="L141" s="4">
        <f ca="1"/>
        <v>0</v>
      </c>
      <c r="M141" s="4">
        <f ca="1"/>
        <v>11183280000</v>
      </c>
      <c r="N141" s="4"/>
      <c r="O141" s="63"/>
      <c r="P141" s="55" t="str">
        <f ca="1"/>
        <v>24/05/2024</v>
      </c>
      <c r="Q141" s="4">
        <f ca="1"/>
        <v>2122900</v>
      </c>
      <c r="R141" s="4">
        <f t="shared" ca="1" si="0"/>
        <v>1868800</v>
      </c>
      <c r="S141" s="4">
        <f t="shared" ca="1" si="1"/>
        <v>268300</v>
      </c>
      <c r="T141" s="4">
        <f t="shared" ca="1" si="2"/>
        <v>0</v>
      </c>
      <c r="U141" s="4"/>
      <c r="V141" s="63"/>
      <c r="W141" t="str" s="0">
        <f ca="1"/>
        <v>24/05/2024</v>
      </c>
      <c r="X141" s="11">
        <f ca="1"/>
        <v>-3.2000000000000001E-2</v>
      </c>
      <c r="Y141" s="5">
        <f t="shared" ca="1" si="3"/>
        <v>4.5799999999999993E-2</v>
      </c>
      <c r="Z141" s="11">
        <f ca="1"/>
        <v>-9.4999999999999998E-3</v>
      </c>
      <c r="AA141" s="5">
        <f t="shared" ca="1" si="4"/>
        <v>0.11030000000000002</v>
      </c>
      <c r="AB141" s="11">
        <f ca="1"/>
        <v>-1.21E-2</v>
      </c>
      <c r="AC141" s="5">
        <f t="shared" ca="1" si="5"/>
        <v>0.12429999999999999</v>
      </c>
      <c r="AE141" s="63"/>
      <c r="AF141" s="2" t="str">
        <f ca="1"/>
        <v>24/05/2024</v>
      </c>
      <c r="AG141" s="0">
        <f ca="1"/>
        <v>405</v>
      </c>
      <c r="AH141" s="0">
        <f ca="1"/>
        <v>758</v>
      </c>
      <c r="AI141" s="4">
        <f t="shared" ca="1" si="6"/>
        <v>-353</v>
      </c>
      <c r="AJ141" s="4">
        <f t="shared" ca="1" si="7"/>
        <v>-132</v>
      </c>
      <c r="AK141" s="0">
        <f ca="1"/>
        <v>75</v>
      </c>
      <c r="AL141" s="0">
        <f ca="1"/>
        <v>177</v>
      </c>
      <c r="AM141" s="0">
        <f t="shared" ca="1" si="8"/>
        <v>-102</v>
      </c>
      <c r="AN141" s="0">
        <f t="shared" ca="1" si="9"/>
        <v>-557</v>
      </c>
      <c r="AO141" s="51">
        <f ca="1"/>
        <v>639400</v>
      </c>
      <c r="AP141" s="51">
        <f ca="1"/>
        <v>1468700</v>
      </c>
      <c r="AQ141" s="4">
        <f t="shared" ca="1" si="10"/>
        <v>-829300</v>
      </c>
      <c r="AR141" s="4">
        <f t="shared" ca="1" si="11"/>
        <v>-4243200</v>
      </c>
    </row>
    <row r="142" spans="1:44" x14ac:dyDescent="0.2">
      <c r="A142" s="63"/>
      <c r="B142" s="2" t="str">
        <f ca="1"/>
        <v>23/05/2024</v>
      </c>
      <c r="C142" s="4">
        <f ca="1"/>
        <v>797000</v>
      </c>
      <c r="D142" s="4">
        <f ca="1"/>
        <v>404040</v>
      </c>
      <c r="E142" s="4">
        <f ca="1"/>
        <v>19966351962</v>
      </c>
      <c r="F142" s="4">
        <f ca="1"/>
        <v>-93616679029</v>
      </c>
      <c r="G142" s="4"/>
      <c r="H142" s="63"/>
      <c r="I142" s="53" t="str">
        <f ca="1"/>
        <v>23/05/2024</v>
      </c>
      <c r="J142" s="4">
        <f ca="1"/>
        <v>0</v>
      </c>
      <c r="K142" s="4">
        <f ca="1"/>
        <v>0</v>
      </c>
      <c r="L142" s="4">
        <f ca="1"/>
        <v>-8244320000</v>
      </c>
      <c r="M142" s="4">
        <f ca="1"/>
        <v>11183280000</v>
      </c>
      <c r="N142" s="4"/>
      <c r="O142" s="63"/>
      <c r="P142" s="55" t="str">
        <f ca="1"/>
        <v>23/05/2024</v>
      </c>
      <c r="Q142" s="4">
        <f ca="1"/>
        <v>4664100</v>
      </c>
      <c r="R142" s="4">
        <f t="shared" ca="1" si="0"/>
        <v>1672916.6666666667</v>
      </c>
      <c r="S142" s="4">
        <f t="shared" ca="1" si="1"/>
        <v>1201040</v>
      </c>
      <c r="T142" s="4">
        <f t="shared" ca="1" si="2"/>
        <v>0</v>
      </c>
      <c r="U142" s="4"/>
      <c r="V142" s="63"/>
      <c r="W142" t="str" s="0">
        <f ca="1"/>
        <v>23/05/2024</v>
      </c>
      <c r="X142" s="11">
        <f ca="1"/>
        <v>5.3099999999999994E-2</v>
      </c>
      <c r="Y142" s="5">
        <f t="shared" ca="1" si="3"/>
        <v>7.7799999999999994E-2</v>
      </c>
      <c r="Z142" s="11">
        <f ca="1"/>
        <v>-1.66E-2</v>
      </c>
      <c r="AA142" s="5">
        <f t="shared" ca="1" si="4"/>
        <v>0.11980000000000002</v>
      </c>
      <c r="AB142" s="11">
        <f ca="1"/>
        <v>-2.06E-2</v>
      </c>
      <c r="AC142" s="5">
        <f t="shared" ca="1" si="5"/>
        <v>0.13639999999999999</v>
      </c>
      <c r="AE142" s="63"/>
      <c r="AF142" s="2" t="str">
        <f ca="1"/>
        <v>23/05/2024</v>
      </c>
      <c r="AG142" s="0">
        <f ca="1"/>
        <v>861</v>
      </c>
      <c r="AH142" s="0">
        <f ca="1"/>
        <v>647</v>
      </c>
      <c r="AI142" s="4">
        <f t="shared" ca="1" si="6"/>
        <v>214</v>
      </c>
      <c r="AJ142" s="4">
        <f t="shared" ca="1" si="7"/>
        <v>221</v>
      </c>
      <c r="AK142" s="0">
        <f ca="1"/>
        <v>336</v>
      </c>
      <c r="AL142" s="0">
        <f ca="1"/>
        <v>182</v>
      </c>
      <c r="AM142" s="0">
        <f t="shared" ca="1" si="8"/>
        <v>154</v>
      </c>
      <c r="AN142" s="0">
        <f t="shared" ca="1" si="9"/>
        <v>-455</v>
      </c>
      <c r="AO142" s="51">
        <f ca="1"/>
        <v>2979700</v>
      </c>
      <c r="AP142" s="51">
        <f ca="1"/>
        <v>1628000</v>
      </c>
      <c r="AQ142" s="4">
        <f t="shared" ca="1" si="10"/>
        <v>1351700</v>
      </c>
      <c r="AR142" s="4">
        <f t="shared" ca="1" si="11"/>
        <v>-3413900</v>
      </c>
    </row>
    <row r="143" spans="1:44" x14ac:dyDescent="0.2">
      <c r="A143" s="63"/>
      <c r="B143" s="2" t="str">
        <f ca="1"/>
        <v>22/05/2024</v>
      </c>
      <c r="C143" s="4">
        <f ca="1"/>
        <v>185800</v>
      </c>
      <c r="D143" s="4">
        <f ca="1"/>
        <v>50700</v>
      </c>
      <c r="E143" s="4">
        <f ca="1"/>
        <v>6622913434</v>
      </c>
      <c r="F143" s="4">
        <f ca="1"/>
        <v>-113583030991</v>
      </c>
      <c r="G143" s="4"/>
      <c r="H143" s="63"/>
      <c r="I143" s="52" t="str">
        <f ca="1"/>
        <v>22/05/2024</v>
      </c>
      <c r="J143" s="4">
        <f ca="1"/>
        <v>0</v>
      </c>
      <c r="K143" s="4">
        <f ca="1"/>
        <v>0</v>
      </c>
      <c r="L143" s="4">
        <f ca="1"/>
        <v>0</v>
      </c>
      <c r="M143" s="4">
        <f ca="1"/>
        <v>19427600000</v>
      </c>
      <c r="N143" s="4"/>
      <c r="O143" s="63"/>
      <c r="P143" s="55" t="str">
        <f ca="1"/>
        <v>22/05/2024</v>
      </c>
      <c r="Q143" s="4">
        <f ca="1"/>
        <v>870200</v>
      </c>
      <c r="R143" s="4">
        <f t="shared" ca="1" si="0"/>
        <v>1109666.6666666667</v>
      </c>
      <c r="S143" s="4">
        <f t="shared" ca="1" si="1"/>
        <v>236500</v>
      </c>
      <c r="T143" s="4">
        <f t="shared" ca="1" si="2"/>
        <v>0</v>
      </c>
      <c r="U143" s="4"/>
      <c r="V143" s="63"/>
      <c r="W143" t="str" s="0">
        <f ca="1"/>
        <v>22/05/2024</v>
      </c>
      <c r="X143" s="11">
        <f ca="1"/>
        <v>-4.0000000000000001E-3</v>
      </c>
      <c r="Y143" s="5">
        <f t="shared" ca="1" si="3"/>
        <v>2.4699999999999996E-2</v>
      </c>
      <c r="Z143" s="11">
        <f ca="1"/>
        <v>4.5000000000000005E-3</v>
      </c>
      <c r="AA143" s="5">
        <f t="shared" ca="1" si="4"/>
        <v>0.13640000000000002</v>
      </c>
      <c r="AB143" s="11">
        <f ca="1"/>
        <v>4.3E-3</v>
      </c>
      <c r="AC143" s="5">
        <f t="shared" ca="1" si="5"/>
        <v>0.157</v>
      </c>
      <c r="AE143" s="63"/>
      <c r="AF143" s="2" t="str">
        <f ca="1"/>
        <v>22/05/2024</v>
      </c>
      <c r="AG143" s="0">
        <f ca="1"/>
        <v>268</v>
      </c>
      <c r="AH143" s="0">
        <f ca="1"/>
        <v>267</v>
      </c>
      <c r="AI143" s="4">
        <f t="shared" ca="1" si="6"/>
        <v>1</v>
      </c>
      <c r="AJ143" s="4">
        <f t="shared" ca="1" si="7"/>
        <v>7</v>
      </c>
      <c r="AK143" s="0">
        <f ca="1"/>
        <v>28</v>
      </c>
      <c r="AL143" s="0">
        <f ca="1"/>
        <v>50</v>
      </c>
      <c r="AM143" s="0">
        <f t="shared" ca="1" si="8"/>
        <v>-22</v>
      </c>
      <c r="AN143" s="0">
        <f t="shared" ca="1" si="9"/>
        <v>-609</v>
      </c>
      <c r="AO143" s="51">
        <f ca="1"/>
        <v>338100</v>
      </c>
      <c r="AP143" s="51">
        <f ca="1"/>
        <v>517700</v>
      </c>
      <c r="AQ143" s="4">
        <f t="shared" ca="1" si="10"/>
        <v>-179600</v>
      </c>
      <c r="AR143" s="4">
        <f t="shared" ca="1" si="11"/>
        <v>-4765600</v>
      </c>
    </row>
    <row r="144" spans="1:44" x14ac:dyDescent="0.2">
      <c r="A144" s="63"/>
      <c r="B144" s="2" t="str">
        <f ca="1"/>
        <v>21/05/2024</v>
      </c>
      <c r="C144" s="4">
        <f ca="1"/>
        <v>378000</v>
      </c>
      <c r="D144" s="4">
        <f ca="1"/>
        <v>400010</v>
      </c>
      <c r="E144" s="4">
        <f ca="1"/>
        <v>-1080722681</v>
      </c>
      <c r="F144" s="4">
        <f ca="1"/>
        <v>-120205944425</v>
      </c>
      <c r="G144" s="4"/>
      <c r="H144" s="63"/>
      <c r="I144" s="52" t="str">
        <f ca="1"/>
        <v>21/05/2024</v>
      </c>
      <c r="J144" s="4">
        <f ca="1"/>
        <v>0</v>
      </c>
      <c r="K144" s="4">
        <f ca="1"/>
        <v>0</v>
      </c>
      <c r="L144" s="4">
        <f ca="1"/>
        <v>0</v>
      </c>
      <c r="M144" s="4">
        <f ca="1"/>
        <v>19427600000</v>
      </c>
      <c r="N144" s="4"/>
      <c r="O144" s="63"/>
      <c r="P144" s="55" t="str">
        <f ca="1"/>
        <v>21/05/2024</v>
      </c>
      <c r="Q144" s="4">
        <f ca="1"/>
        <v>1903600</v>
      </c>
      <c r="R144" s="4">
        <f t="shared" ca="1" si="0"/>
        <v>1024566.6666666666</v>
      </c>
      <c r="S144" s="4">
        <f t="shared" ca="1" si="1"/>
        <v>778010</v>
      </c>
      <c r="T144" s="4">
        <f t="shared" ca="1" si="2"/>
        <v>0</v>
      </c>
      <c r="U144" s="4"/>
      <c r="V144" s="63"/>
      <c r="W144" t="str" s="0">
        <f ca="1"/>
        <v>21/05/2024</v>
      </c>
      <c r="X144" s="11">
        <f ca="1"/>
        <v>1.8700000000000001E-2</v>
      </c>
      <c r="Y144" s="5">
        <f t="shared" ca="1" si="3"/>
        <v>2.8699999999999996E-2</v>
      </c>
      <c r="Z144" s="11">
        <f ca="1"/>
        <v>-5.6999999999999993E-3</v>
      </c>
      <c r="AA144" s="5">
        <f t="shared" ca="1" si="4"/>
        <v>0.13190000000000002</v>
      </c>
      <c r="AB144" s="11">
        <f ca="1"/>
        <v>-7.0999999999999995E-3</v>
      </c>
      <c r="AC144" s="5">
        <f t="shared" ca="1" si="5"/>
        <v>0.1527</v>
      </c>
      <c r="AE144" s="63"/>
      <c r="AF144" s="2" t="str">
        <f ca="1"/>
        <v>21/05/2024</v>
      </c>
      <c r="AG144" s="0">
        <f ca="1"/>
        <v>479</v>
      </c>
      <c r="AH144" s="0">
        <f ca="1"/>
        <v>547</v>
      </c>
      <c r="AI144" s="4">
        <f t="shared" ca="1" si="6"/>
        <v>-68</v>
      </c>
      <c r="AJ144" s="4">
        <f t="shared" ca="1" si="7"/>
        <v>6</v>
      </c>
      <c r="AK144" s="0">
        <f ca="1"/>
        <v>94</v>
      </c>
      <c r="AL144" s="0">
        <f ca="1"/>
        <v>78</v>
      </c>
      <c r="AM144" s="0">
        <f t="shared" ca="1" si="8"/>
        <v>16</v>
      </c>
      <c r="AN144" s="0">
        <f t="shared" ca="1" si="9"/>
        <v>-587</v>
      </c>
      <c r="AO144" s="51">
        <f ca="1"/>
        <v>903100</v>
      </c>
      <c r="AP144" s="51">
        <f ca="1"/>
        <v>985500</v>
      </c>
      <c r="AQ144" s="4">
        <f t="shared" ca="1" si="10"/>
        <v>-82400</v>
      </c>
      <c r="AR144" s="4">
        <f t="shared" ca="1" si="11"/>
        <v>-4586000</v>
      </c>
    </row>
    <row r="145" spans="1:44" x14ac:dyDescent="0.2">
      <c r="A145" s="63"/>
      <c r="B145" s="2" t="str">
        <f ca="1"/>
        <v>20/05/2024</v>
      </c>
      <c r="C145" s="4">
        <f ca="1"/>
        <v>62100</v>
      </c>
      <c r="D145" s="4">
        <f ca="1"/>
        <v>200000</v>
      </c>
      <c r="E145" s="4">
        <f ca="1"/>
        <v>-6690656970</v>
      </c>
      <c r="F145" s="4">
        <f ca="1"/>
        <v>-119125221744</v>
      </c>
      <c r="G145" s="4"/>
      <c r="H145" s="63"/>
      <c r="I145" s="52" t="str">
        <f ca="1"/>
        <v>20/05/2024</v>
      </c>
      <c r="J145" s="4">
        <f ca="1"/>
        <v>0</v>
      </c>
      <c r="K145" s="4">
        <f ca="1"/>
        <v>0</v>
      </c>
      <c r="L145" s="4">
        <f ca="1"/>
        <v>0</v>
      </c>
      <c r="M145" s="4">
        <f ca="1"/>
        <v>19427600000</v>
      </c>
      <c r="N145" s="4"/>
      <c r="O145" s="63"/>
      <c r="P145" s="55" t="str">
        <f ca="1"/>
        <v>20/05/2024</v>
      </c>
      <c r="Q145" s="4">
        <f ca="1"/>
        <v>858400</v>
      </c>
      <c r="R145" s="4">
        <f t="shared" ca="1" si="0"/>
        <v>852950</v>
      </c>
      <c r="S145" s="4">
        <f t="shared" ca="1" si="1"/>
        <v>262100</v>
      </c>
      <c r="T145" s="4">
        <f t="shared" ca="1" si="2"/>
        <v>0</v>
      </c>
      <c r="U145" s="4"/>
      <c r="V145" s="63"/>
      <c r="W145" t="str" s="0">
        <f ca="1"/>
        <v>20/05/2024</v>
      </c>
      <c r="X145" s="11">
        <f ca="1"/>
        <v>-1.03E-2</v>
      </c>
      <c r="Y145" s="5">
        <f t="shared" ca="1" si="3"/>
        <v>9.999999999999995E-3</v>
      </c>
      <c r="Z145" s="11">
        <f ca="1"/>
        <v>6.8000000000000005E-3</v>
      </c>
      <c r="AA145" s="5">
        <f t="shared" ca="1" si="4"/>
        <v>0.13760000000000003</v>
      </c>
      <c r="AB145" s="11">
        <f ca="1"/>
        <v>9.1999999999999998E-3</v>
      </c>
      <c r="AC145" s="5">
        <f t="shared" ca="1" si="5"/>
        <v>0.1598</v>
      </c>
      <c r="AE145" s="63"/>
      <c r="AF145" s="2" t="str">
        <f ca="1"/>
        <v>20/05/2024</v>
      </c>
      <c r="AG145" s="0">
        <f ca="1"/>
        <v>238</v>
      </c>
      <c r="AH145" s="0">
        <f ca="1"/>
        <v>352</v>
      </c>
      <c r="AI145" s="4">
        <f t="shared" ca="1" si="6"/>
        <v>-114</v>
      </c>
      <c r="AJ145" s="4">
        <f t="shared" ca="1" si="7"/>
        <v>74</v>
      </c>
      <c r="AK145" s="0">
        <f ca="1"/>
        <v>23</v>
      </c>
      <c r="AL145" s="0">
        <f ca="1"/>
        <v>51</v>
      </c>
      <c r="AM145" s="0">
        <f t="shared" ca="1" si="8"/>
        <v>-28</v>
      </c>
      <c r="AN145" s="0">
        <f t="shared" ca="1" si="9"/>
        <v>-603</v>
      </c>
      <c r="AO145" s="51">
        <f ca="1"/>
        <v>245600</v>
      </c>
      <c r="AP145" s="51">
        <f ca="1"/>
        <v>574600</v>
      </c>
      <c r="AQ145" s="4">
        <f t="shared" ca="1" si="10"/>
        <v>-329000</v>
      </c>
      <c r="AR145" s="4">
        <f t="shared" ca="1" si="11"/>
        <v>-4503600</v>
      </c>
    </row>
    <row r="146" spans="1:44" x14ac:dyDescent="0.2">
      <c r="A146" s="63"/>
      <c r="B146" s="2">
        <f ca="1"/>
        <v>0</v>
      </c>
      <c r="C146" s="4">
        <f ca="1"/>
        <v>0</v>
      </c>
      <c r="D146" s="4">
        <f ca="1"/>
        <v>0</v>
      </c>
      <c r="E146" s="4">
        <f ca="1"/>
        <v>0</v>
      </c>
      <c r="F146" s="4">
        <f ca="1"/>
        <v>-112434564774</v>
      </c>
      <c r="G146" s="4"/>
      <c r="H146" s="63"/>
      <c r="I146" s="52">
        <f ca="1"/>
        <v>0</v>
      </c>
      <c r="J146" s="4">
        <f ca="1"/>
        <v>0</v>
      </c>
      <c r="K146" s="4">
        <f ca="1"/>
        <v>0</v>
      </c>
      <c r="L146" s="4">
        <f ca="1"/>
        <v>0</v>
      </c>
      <c r="M146" s="4">
        <f ca="1"/>
        <v>19427600000</v>
      </c>
      <c r="N146" s="4"/>
      <c r="O146" s="63"/>
      <c r="P146" s="55">
        <f ca="1"/>
        <v>0</v>
      </c>
      <c r="Q146" s="4">
        <f ca="1"/>
        <v>793600</v>
      </c>
      <c r="R146" s="4">
        <f t="shared" ca="1" si="0"/>
        <v>817916.66666666663</v>
      </c>
      <c r="S146" s="4">
        <f t="shared" ca="1" si="1"/>
        <v>0</v>
      </c>
      <c r="T146" s="4">
        <f t="shared" ca="1" si="2"/>
        <v>0</v>
      </c>
      <c r="U146" s="4"/>
      <c r="V146" s="63"/>
      <c r="W146" s="0">
        <f ca="1"/>
        <v>0</v>
      </c>
      <c r="X146" s="11">
        <f ca="1"/>
        <v>2.0999999999999999E-3</v>
      </c>
      <c r="Y146" s="5">
        <f t="shared" ca="1" si="3"/>
        <v>2.0299999999999995E-2</v>
      </c>
      <c r="Z146" s="11">
        <f ca="1"/>
        <v>2.5000000000000001E-3</v>
      </c>
      <c r="AA146" s="5">
        <f t="shared" ca="1" si="4"/>
        <v>0.13080000000000003</v>
      </c>
      <c r="AB146" s="11">
        <f ca="1"/>
        <v>1.1999999999999999E-3</v>
      </c>
      <c r="AC146" s="5">
        <f t="shared" ca="1" si="5"/>
        <v>0.15059999999999998</v>
      </c>
      <c r="AE146" s="63"/>
      <c r="AF146" s="2">
        <f ca="1"/>
        <v>0</v>
      </c>
      <c r="AG146" s="0">
        <f ca="1"/>
        <v>243</v>
      </c>
      <c r="AH146" s="0">
        <f ca="1"/>
        <v>220</v>
      </c>
      <c r="AI146" s="4">
        <f t="shared" ca="1" si="6"/>
        <v>23</v>
      </c>
      <c r="AJ146" s="4">
        <f t="shared" ca="1" si="7"/>
        <v>188</v>
      </c>
      <c r="AK146" s="0">
        <f ca="1"/>
        <v>20</v>
      </c>
      <c r="AL146" s="0">
        <f ca="1"/>
        <v>42</v>
      </c>
      <c r="AM146" s="0">
        <f t="shared" ca="1" si="8"/>
        <v>-22</v>
      </c>
      <c r="AN146" s="0">
        <f t="shared" ca="1" si="9"/>
        <v>-575</v>
      </c>
      <c r="AO146" s="51">
        <f ca="1"/>
        <v>227300</v>
      </c>
      <c r="AP146" s="51">
        <f ca="1"/>
        <v>489500</v>
      </c>
      <c r="AQ146" s="4">
        <f t="shared" ca="1" si="10"/>
        <v>-262200</v>
      </c>
      <c r="AR146" s="4">
        <f t="shared" ca="1" si="11"/>
        <v>-4174600</v>
      </c>
    </row>
    <row r="147" spans="1:44" x14ac:dyDescent="0.2">
      <c r="A147" s="63"/>
      <c r="B147" s="2" t="str">
        <f ca="1"/>
        <v>16/05/2024</v>
      </c>
      <c r="C147" s="4">
        <f ca="1"/>
        <v>0</v>
      </c>
      <c r="D147" s="4">
        <f ca="1"/>
        <v>150000</v>
      </c>
      <c r="E147" s="4">
        <f ca="1"/>
        <v>-7323814901</v>
      </c>
      <c r="F147" s="4">
        <f ca="1"/>
        <v>-112434564774</v>
      </c>
      <c r="G147" s="4"/>
      <c r="H147" s="63"/>
      <c r="I147" s="52" t="str">
        <f ca="1"/>
        <v>16/05/2024</v>
      </c>
      <c r="J147" s="4">
        <f ca="1"/>
        <v>0</v>
      </c>
      <c r="K147" s="4">
        <f ca="1"/>
        <v>0</v>
      </c>
      <c r="L147" s="4">
        <f ca="1"/>
        <v>0</v>
      </c>
      <c r="M147" s="4">
        <f ca="1"/>
        <v>19427600000</v>
      </c>
      <c r="N147" s="4"/>
      <c r="O147" s="63"/>
      <c r="P147" s="55" t="str">
        <f ca="1"/>
        <v>16/05/2024</v>
      </c>
      <c r="Q147" s="4">
        <f ca="1"/>
        <v>947600</v>
      </c>
      <c r="R147" s="4">
        <f t="shared" ca="1" si="0"/>
        <v>939516.66666666663</v>
      </c>
      <c r="S147" s="4">
        <f t="shared" ca="1" si="1"/>
        <v>150000</v>
      </c>
      <c r="T147" s="4">
        <f t="shared" ca="1" si="2"/>
        <v>0</v>
      </c>
      <c r="U147" s="4"/>
      <c r="V147" s="63"/>
      <c r="W147" t="str" s="0">
        <f ca="1"/>
        <v>16/05/2024</v>
      </c>
      <c r="X147" s="11">
        <f ca="1"/>
        <v>-6.0999999999999995E-3</v>
      </c>
      <c r="Y147" s="5">
        <f t="shared" ca="1" si="3"/>
        <v>1.8199999999999994E-2</v>
      </c>
      <c r="Z147" s="11">
        <f ca="1"/>
        <v>4.4000000000000003E-3</v>
      </c>
      <c r="AA147" s="5">
        <f t="shared" ca="1" si="4"/>
        <v>0.12830000000000003</v>
      </c>
      <c r="AB147" s="11">
        <f ca="1"/>
        <v>4.4000000000000003E-3</v>
      </c>
      <c r="AC147" s="5">
        <f t="shared" ca="1" si="5"/>
        <v>0.14939999999999998</v>
      </c>
      <c r="AE147" s="63"/>
      <c r="AF147" s="2" t="str">
        <f ca="1"/>
        <v>16/05/2024</v>
      </c>
      <c r="AG147" s="0">
        <f ca="1"/>
        <v>186</v>
      </c>
      <c r="AH147" s="0">
        <f ca="1"/>
        <v>405</v>
      </c>
      <c r="AI147" s="4">
        <f t="shared" ca="1" si="6"/>
        <v>-219</v>
      </c>
      <c r="AJ147" s="4">
        <f t="shared" ca="1" si="7"/>
        <v>165</v>
      </c>
      <c r="AK147" s="0">
        <f ca="1"/>
        <v>28</v>
      </c>
      <c r="AL147" s="0">
        <f ca="1"/>
        <v>61</v>
      </c>
      <c r="AM147" s="0">
        <f t="shared" ca="1" si="8"/>
        <v>-33</v>
      </c>
      <c r="AN147" s="0">
        <f t="shared" ca="1" si="9"/>
        <v>-553</v>
      </c>
      <c r="AO147" s="51">
        <f ca="1"/>
        <v>335200</v>
      </c>
      <c r="AP147" s="51">
        <f ca="1"/>
        <v>617900</v>
      </c>
      <c r="AQ147" s="4">
        <f t="shared" ca="1" si="10"/>
        <v>-282700</v>
      </c>
      <c r="AR147" s="4">
        <f t="shared" ca="1" si="11"/>
        <v>-3912400</v>
      </c>
    </row>
    <row r="148" spans="1:44" x14ac:dyDescent="0.2">
      <c r="A148" s="63"/>
      <c r="B148" s="2" t="str">
        <f ca="1"/>
        <v>15/05/2024</v>
      </c>
      <c r="C148" s="4">
        <f ca="1"/>
        <v>62000</v>
      </c>
      <c r="D148" s="4">
        <f ca="1"/>
        <v>235060</v>
      </c>
      <c r="E148" s="4">
        <f ca="1"/>
        <v>-8475133589</v>
      </c>
      <c r="F148" s="4">
        <f ca="1"/>
        <v>-105110749873</v>
      </c>
      <c r="G148" s="4"/>
      <c r="H148" s="63"/>
      <c r="I148" s="52" t="str">
        <f ca="1"/>
        <v>15/05/2024</v>
      </c>
      <c r="J148" s="4">
        <f ca="1"/>
        <v>0</v>
      </c>
      <c r="K148" s="4">
        <f ca="1"/>
        <v>0</v>
      </c>
      <c r="L148" s="4">
        <f ca="1"/>
        <v>-3180000000</v>
      </c>
      <c r="M148" s="4">
        <f ca="1"/>
        <v>19427600000</v>
      </c>
      <c r="N148" s="4"/>
      <c r="O148" s="63"/>
      <c r="P148" s="55" t="str">
        <f ca="1"/>
        <v>15/05/2024</v>
      </c>
      <c r="Q148" s="4">
        <f ca="1"/>
        <v>1284600</v>
      </c>
      <c r="R148" s="4">
        <f t="shared" ca="1" si="0"/>
        <v>911716.66666666663</v>
      </c>
      <c r="S148" s="4">
        <f t="shared" ca="1" si="1"/>
        <v>297060</v>
      </c>
      <c r="T148" s="4">
        <f t="shared" ca="1" si="2"/>
        <v>0</v>
      </c>
      <c r="U148" s="4"/>
      <c r="V148" s="63"/>
      <c r="W148" t="str" s="0">
        <f ca="1"/>
        <v>15/05/2024</v>
      </c>
      <c r="X148" s="11">
        <f ca="1"/>
        <v>4.0999999999999995E-3</v>
      </c>
      <c r="Y148" s="5">
        <f t="shared" ca="1" si="3"/>
        <v>2.4299999999999995E-2</v>
      </c>
      <c r="Z148" s="11">
        <f ca="1"/>
        <v>-1.5E-3</v>
      </c>
      <c r="AA148" s="5">
        <f t="shared" ca="1" si="4"/>
        <v>0.12390000000000004</v>
      </c>
      <c r="AB148" s="11">
        <f ca="1"/>
        <v>2.9999999999999997E-4</v>
      </c>
      <c r="AC148" s="5">
        <f t="shared" ca="1" si="5"/>
        <v>0.14499999999999999</v>
      </c>
      <c r="AE148" s="63"/>
      <c r="AF148" s="2" t="str">
        <f ca="1"/>
        <v>15/05/2024</v>
      </c>
      <c r="AG148" s="0">
        <f ca="1"/>
        <v>395</v>
      </c>
      <c r="AH148" s="0">
        <f ca="1"/>
        <v>324</v>
      </c>
      <c r="AI148" s="4">
        <f t="shared" ca="1" si="6"/>
        <v>71</v>
      </c>
      <c r="AJ148" s="4">
        <f t="shared" ca="1" si="7"/>
        <v>384</v>
      </c>
      <c r="AK148" s="0">
        <f ca="1"/>
        <v>54</v>
      </c>
      <c r="AL148" s="0">
        <f ca="1"/>
        <v>56</v>
      </c>
      <c r="AM148" s="0">
        <f t="shared" ca="1" si="8"/>
        <v>-2</v>
      </c>
      <c r="AN148" s="0">
        <f t="shared" ca="1" si="9"/>
        <v>-520</v>
      </c>
      <c r="AO148" s="51">
        <f ca="1"/>
        <v>532100</v>
      </c>
      <c r="AP148" s="51">
        <f ca="1"/>
        <v>648600</v>
      </c>
      <c r="AQ148" s="4">
        <f t="shared" ca="1" si="10"/>
        <v>-116500</v>
      </c>
      <c r="AR148" s="4">
        <f t="shared" ca="1" si="11"/>
        <v>-3629700</v>
      </c>
    </row>
    <row r="149" spans="1:44" x14ac:dyDescent="0.2">
      <c r="A149" s="63"/>
      <c r="B149" s="2" t="str">
        <f ca="1"/>
        <v>14/05/2024</v>
      </c>
      <c r="C149" s="4">
        <f ca="1"/>
        <v>6700</v>
      </c>
      <c r="D149" s="4">
        <f ca="1"/>
        <v>50000</v>
      </c>
      <c r="E149" s="4">
        <f ca="1"/>
        <v>-2098136661</v>
      </c>
      <c r="F149" s="4">
        <f ca="1"/>
        <v>-96635616284</v>
      </c>
      <c r="G149" s="4"/>
      <c r="H149" s="63"/>
      <c r="I149" s="52" t="str">
        <f ca="1"/>
        <v>14/05/2024</v>
      </c>
      <c r="J149" s="4">
        <f ca="1"/>
        <v>0</v>
      </c>
      <c r="K149" s="4">
        <f ca="1"/>
        <v>0</v>
      </c>
      <c r="L149" s="4">
        <f ca="1"/>
        <v>0</v>
      </c>
      <c r="M149" s="4">
        <f ca="1"/>
        <v>22607600000</v>
      </c>
      <c r="N149" s="4"/>
      <c r="O149" s="63"/>
      <c r="P149" s="55" t="str">
        <f ca="1"/>
        <v>14/05/2024</v>
      </c>
      <c r="Q149" s="4">
        <f ca="1"/>
        <v>359600</v>
      </c>
      <c r="R149" s="4">
        <f t="shared" ca="1" si="0"/>
        <v>1074166.6666666667</v>
      </c>
      <c r="S149" s="4">
        <f t="shared" ca="1" si="1"/>
        <v>56700</v>
      </c>
      <c r="T149" s="4">
        <f t="shared" ca="1" si="2"/>
        <v>0</v>
      </c>
      <c r="U149" s="4"/>
      <c r="V149" s="63"/>
      <c r="W149" t="str" s="0">
        <f ca="1"/>
        <v>14/05/2024</v>
      </c>
      <c r="X149" s="11">
        <f ca="1"/>
        <v>8.3000000000000001E-3</v>
      </c>
      <c r="Y149" s="5">
        <f t="shared" ca="1" si="3"/>
        <v>2.0199999999999996E-2</v>
      </c>
      <c r="Z149" s="11">
        <f ca="1"/>
        <v>1.38E-2</v>
      </c>
      <c r="AA149" s="5">
        <f t="shared" ca="1" si="4"/>
        <v>0.12540000000000004</v>
      </c>
      <c r="AB149" s="11">
        <f ca="1"/>
        <v>1.3999999999999999E-2</v>
      </c>
      <c r="AC149" s="5">
        <f t="shared" ca="1" si="5"/>
        <v>0.1447</v>
      </c>
      <c r="AE149" s="63"/>
      <c r="AF149" s="2" t="str">
        <f ca="1"/>
        <v>14/05/2024</v>
      </c>
      <c r="AG149" s="0">
        <f ca="1"/>
        <v>149</v>
      </c>
      <c r="AH149" s="0">
        <f ca="1"/>
        <v>190</v>
      </c>
      <c r="AI149" s="4">
        <f t="shared" ca="1" si="6"/>
        <v>-41</v>
      </c>
      <c r="AJ149" s="4">
        <f t="shared" ca="1" si="7"/>
        <v>313</v>
      </c>
      <c r="AK149" s="0">
        <f ca="1"/>
        <v>14</v>
      </c>
      <c r="AL149" s="0">
        <f ca="1"/>
        <v>12</v>
      </c>
      <c r="AM149" s="0">
        <f t="shared" ca="1" si="8"/>
        <v>2</v>
      </c>
      <c r="AN149" s="0">
        <f t="shared" ca="1" si="9"/>
        <v>-518</v>
      </c>
      <c r="AO149" s="51">
        <f ca="1"/>
        <v>174100</v>
      </c>
      <c r="AP149" s="51">
        <f ca="1"/>
        <v>164600</v>
      </c>
      <c r="AQ149" s="4">
        <f t="shared" ca="1" si="10"/>
        <v>9500</v>
      </c>
      <c r="AR149" s="4">
        <f t="shared" ca="1" si="11"/>
        <v>-3513200</v>
      </c>
    </row>
    <row r="150" spans="1:44" x14ac:dyDescent="0.2">
      <c r="A150" s="63"/>
      <c r="B150" s="2" t="str">
        <f ca="1"/>
        <v>13/05/2024</v>
      </c>
      <c r="C150" s="4">
        <f ca="1"/>
        <v>55100</v>
      </c>
      <c r="D150" s="4">
        <f ca="1"/>
        <v>106020</v>
      </c>
      <c r="E150" s="4">
        <f ca="1"/>
        <v>-2456804056</v>
      </c>
      <c r="F150" s="4">
        <f ca="1"/>
        <v>-94537479623</v>
      </c>
      <c r="G150" s="4"/>
      <c r="H150" s="63"/>
      <c r="I150" s="52" t="str">
        <f ca="1"/>
        <v>13/05/2024</v>
      </c>
      <c r="J150" s="4">
        <f ca="1"/>
        <v>0</v>
      </c>
      <c r="K150" s="4">
        <f ca="1"/>
        <v>0</v>
      </c>
      <c r="L150" s="4">
        <f ca="1"/>
        <v>0</v>
      </c>
      <c r="M150" s="4">
        <f ca="1"/>
        <v>22607600000</v>
      </c>
      <c r="N150" s="4"/>
      <c r="O150" s="63"/>
      <c r="P150" s="55" t="str">
        <f ca="1"/>
        <v>13/05/2024</v>
      </c>
      <c r="Q150" s="4">
        <f ca="1"/>
        <v>873900</v>
      </c>
      <c r="R150" s="4">
        <f t="shared" ca="1" si="0"/>
        <v>1247812</v>
      </c>
      <c r="S150" s="4">
        <f t="shared" ca="1" si="1"/>
        <v>161120</v>
      </c>
      <c r="T150" s="4">
        <f t="shared" ca="1" si="2"/>
        <v>0</v>
      </c>
      <c r="U150" s="4"/>
      <c r="V150" s="63"/>
      <c r="W150" t="str" s="0">
        <f ca="1"/>
        <v>13/05/2024</v>
      </c>
      <c r="X150" s="11">
        <f ca="1"/>
        <v>-8.199999999999999E-3</v>
      </c>
      <c r="Y150" s="5">
        <f t="shared" ca="1" si="3"/>
        <v>1.1899999999999997E-2</v>
      </c>
      <c r="Z150" s="11">
        <f ca="1"/>
        <v>1.09E-2</v>
      </c>
      <c r="AA150" s="5">
        <f t="shared" ca="1" si="4"/>
        <v>0.11160000000000003</v>
      </c>
      <c r="AB150" s="11">
        <f ca="1"/>
        <v>1.18E-2</v>
      </c>
      <c r="AC150" s="5">
        <f t="shared" ca="1" si="5"/>
        <v>0.13070000000000001</v>
      </c>
      <c r="AE150" s="63"/>
      <c r="AF150" s="2" t="str">
        <f ca="1"/>
        <v>13/05/2024</v>
      </c>
      <c r="AG150" s="0">
        <f ca="1"/>
        <v>235</v>
      </c>
      <c r="AH150" s="0">
        <f ca="1"/>
        <v>318</v>
      </c>
      <c r="AI150" s="4">
        <f t="shared" ca="1" si="6"/>
        <v>-83</v>
      </c>
      <c r="AJ150" s="4">
        <f t="shared" ca="1" si="7"/>
        <v>354</v>
      </c>
      <c r="AK150" s="0">
        <f ca="1"/>
        <v>38</v>
      </c>
      <c r="AL150" s="0">
        <f ca="1"/>
        <v>59</v>
      </c>
      <c r="AM150" s="0">
        <f t="shared" ca="1" si="8"/>
        <v>-21</v>
      </c>
      <c r="AN150" s="0">
        <f t="shared" ca="1" si="9"/>
        <v>-520</v>
      </c>
      <c r="AO150" s="51">
        <f ca="1"/>
        <v>289600</v>
      </c>
      <c r="AP150" s="51">
        <f ca="1"/>
        <v>581700</v>
      </c>
      <c r="AQ150" s="4">
        <f t="shared" ca="1" si="10"/>
        <v>-292100</v>
      </c>
      <c r="AR150" s="4">
        <f t="shared" ca="1" si="11"/>
        <v>-3522700</v>
      </c>
    </row>
    <row r="151" spans="1:44" x14ac:dyDescent="0.2">
      <c r="A151" s="63"/>
      <c r="B151" s="2" t="str">
        <f ca="1"/>
        <v>10/05/2024</v>
      </c>
      <c r="C151" s="4">
        <f ca="1"/>
        <v>0</v>
      </c>
      <c r="D151" s="4">
        <f ca="1"/>
        <v>100</v>
      </c>
      <c r="E151" s="4">
        <f ca="1"/>
        <v>-4863814</v>
      </c>
      <c r="F151" s="4">
        <f ca="1"/>
        <v>-92080675567</v>
      </c>
      <c r="G151" s="4"/>
      <c r="H151" s="63"/>
      <c r="I151" s="52" t="str">
        <f ca="1"/>
        <v>10/05/2024</v>
      </c>
      <c r="J151" s="4">
        <f ca="1"/>
        <v>0</v>
      </c>
      <c r="K151" s="4">
        <f ca="1"/>
        <v>0</v>
      </c>
      <c r="L151" s="4">
        <f ca="1"/>
        <v>-3414560000</v>
      </c>
      <c r="M151" s="4">
        <f ca="1"/>
        <v>22607600000</v>
      </c>
      <c r="N151" s="4"/>
      <c r="O151" s="63"/>
      <c r="P151" s="55" t="str">
        <f ca="1"/>
        <v>10/05/2024</v>
      </c>
      <c r="Q151" s="4">
        <f ca="1"/>
        <v>648200</v>
      </c>
      <c r="R151" s="4">
        <f t="shared" ca="1" si="0"/>
        <v>1201968.3333333333</v>
      </c>
      <c r="S151" s="4">
        <f t="shared" ca="1" si="1"/>
        <v>100</v>
      </c>
      <c r="T151" s="4">
        <f t="shared" ca="1" si="2"/>
        <v>0</v>
      </c>
      <c r="U151" s="4"/>
      <c r="V151" s="63"/>
      <c r="W151" t="str" s="0">
        <f ca="1"/>
        <v>10/05/2024</v>
      </c>
      <c r="X151" s="11">
        <f ca="1"/>
        <v>0</v>
      </c>
      <c r="Y151" s="5">
        <f t="shared" ca="1" si="3"/>
        <v>2.0099999999999996E-2</v>
      </c>
      <c r="Z151" s="11">
        <f ca="1"/>
        <v>0.01</v>
      </c>
      <c r="AA151" s="5">
        <f t="shared" ca="1" si="4"/>
        <v>0.10070000000000003</v>
      </c>
      <c r="AB151" s="11">
        <f ca="1"/>
        <v>8.3999999999999995E-3</v>
      </c>
      <c r="AC151" s="5">
        <f t="shared" ca="1" si="5"/>
        <v>0.11890000000000001</v>
      </c>
      <c r="AE151" s="63"/>
      <c r="AF151" s="2" t="str">
        <f ca="1"/>
        <v>10/05/2024</v>
      </c>
      <c r="AG151" s="0">
        <f ca="1"/>
        <v>228</v>
      </c>
      <c r="AH151" s="0">
        <f ca="1"/>
        <v>198</v>
      </c>
      <c r="AI151" s="4">
        <f t="shared" ca="1" si="6"/>
        <v>30</v>
      </c>
      <c r="AJ151" s="4">
        <f t="shared" ca="1" si="7"/>
        <v>437</v>
      </c>
      <c r="AK151" s="0">
        <f ca="1"/>
        <v>26</v>
      </c>
      <c r="AL151" s="0">
        <f ca="1"/>
        <v>39</v>
      </c>
      <c r="AM151" s="0">
        <f t="shared" ca="1" si="8"/>
        <v>-13</v>
      </c>
      <c r="AN151" s="0">
        <f t="shared" ca="1" si="9"/>
        <v>-499</v>
      </c>
      <c r="AO151" s="51">
        <f ca="1"/>
        <v>224000</v>
      </c>
      <c r="AP151" s="51">
        <f ca="1"/>
        <v>403500</v>
      </c>
      <c r="AQ151" s="4">
        <f t="shared" ca="1" si="10"/>
        <v>-179500</v>
      </c>
      <c r="AR151" s="4">
        <f t="shared" ca="1" si="11"/>
        <v>-3230600</v>
      </c>
    </row>
    <row r="152" spans="1:44" x14ac:dyDescent="0.2">
      <c r="A152" s="63"/>
      <c r="B152" s="2" t="str">
        <f ca="1"/>
        <v>09/05/2024</v>
      </c>
      <c r="C152" s="4">
        <f ca="1"/>
        <v>50000</v>
      </c>
      <c r="D152" s="4">
        <f ca="1"/>
        <v>203200</v>
      </c>
      <c r="E152" s="4">
        <f ca="1"/>
        <v>-7576534565</v>
      </c>
      <c r="F152" s="4">
        <f ca="1"/>
        <v>-92075811753</v>
      </c>
      <c r="G152" s="4"/>
      <c r="H152" s="63"/>
      <c r="I152" s="52" t="str">
        <f ca="1"/>
        <v>09/05/2024</v>
      </c>
      <c r="J152" s="4">
        <f ca="1"/>
        <v>0</v>
      </c>
      <c r="K152" s="4">
        <f ca="1"/>
        <v>0</v>
      </c>
      <c r="L152" s="4">
        <f ca="1"/>
        <v>0</v>
      </c>
      <c r="M152" s="4">
        <f ca="1"/>
        <v>26022160000</v>
      </c>
      <c r="N152" s="4"/>
      <c r="O152" s="63"/>
      <c r="P152" s="55" t="str">
        <f ca="1"/>
        <v>09/05/2024</v>
      </c>
      <c r="Q152" s="4">
        <f ca="1"/>
        <v>1523200</v>
      </c>
      <c r="R152" s="4">
        <f t="shared" ca="1" si="0"/>
        <v>1144385</v>
      </c>
      <c r="S152" s="4">
        <f t="shared" ca="1" si="1"/>
        <v>253200</v>
      </c>
      <c r="T152" s="4">
        <f t="shared" ca="1" si="2"/>
        <v>0</v>
      </c>
      <c r="U152" s="4"/>
      <c r="V152" s="63"/>
      <c r="W152" t="str" s="0">
        <f ca="1"/>
        <v>09/05/2024</v>
      </c>
      <c r="X152" s="11">
        <f ca="1"/>
        <v>-1.2199999999999999E-2</v>
      </c>
      <c r="Y152" s="5">
        <f t="shared" ca="1" si="3"/>
        <v>2.0099999999999996E-2</v>
      </c>
      <c r="Z152" s="11">
        <f ca="1"/>
        <v>3.3E-3</v>
      </c>
      <c r="AA152" s="5">
        <f t="shared" ca="1" si="4"/>
        <v>9.0700000000000031E-2</v>
      </c>
      <c r="AB152" s="11">
        <f ca="1"/>
        <v>3.5999999999999999E-3</v>
      </c>
      <c r="AC152" s="5">
        <f t="shared" ca="1" si="5"/>
        <v>0.1105</v>
      </c>
      <c r="AE152" s="63"/>
      <c r="AF152" s="2" t="str">
        <f ca="1"/>
        <v>09/05/2024</v>
      </c>
      <c r="AG152" s="0">
        <f ca="1"/>
        <v>418</v>
      </c>
      <c r="AH152" s="0">
        <f ca="1"/>
        <v>365</v>
      </c>
      <c r="AI152" s="4">
        <f t="shared" ca="1" si="6"/>
        <v>53</v>
      </c>
      <c r="AJ152" s="4">
        <f t="shared" ca="1" si="7"/>
        <v>407</v>
      </c>
      <c r="AK152" s="0">
        <f ca="1"/>
        <v>69</v>
      </c>
      <c r="AL152" s="0">
        <f ca="1"/>
        <v>104</v>
      </c>
      <c r="AM152" s="0">
        <f t="shared" ca="1" si="8"/>
        <v>-35</v>
      </c>
      <c r="AN152" s="0">
        <f t="shared" ca="1" si="9"/>
        <v>-486</v>
      </c>
      <c r="AO152" s="51">
        <f ca="1"/>
        <v>660700</v>
      </c>
      <c r="AP152" s="51">
        <f ca="1"/>
        <v>861000</v>
      </c>
      <c r="AQ152" s="4">
        <f t="shared" ca="1" si="10"/>
        <v>-200300</v>
      </c>
      <c r="AR152" s="4">
        <f t="shared" ca="1" si="11"/>
        <v>-3051100</v>
      </c>
    </row>
    <row r="153" spans="1:44" x14ac:dyDescent="0.2">
      <c r="A153" s="63"/>
      <c r="B153" s="2" t="str">
        <f ca="1"/>
        <v>08/05/2024</v>
      </c>
      <c r="C153" s="4">
        <f ca="1"/>
        <v>100000</v>
      </c>
      <c r="D153" s="4">
        <f ca="1"/>
        <v>100000</v>
      </c>
      <c r="E153" s="4">
        <f ca="1"/>
        <v>0</v>
      </c>
      <c r="F153" s="4">
        <f ca="1"/>
        <v>-84499277188</v>
      </c>
      <c r="G153" s="4"/>
      <c r="H153" s="63"/>
      <c r="I153" s="52" t="str">
        <f ca="1"/>
        <v>08/05/2024</v>
      </c>
      <c r="J153" s="4">
        <f ca="1"/>
        <v>0</v>
      </c>
      <c r="K153" s="4">
        <f ca="1"/>
        <v>0</v>
      </c>
      <c r="L153" s="4">
        <f ca="1"/>
        <v>0</v>
      </c>
      <c r="M153" s="4">
        <f ca="1"/>
        <v>26022160000</v>
      </c>
      <c r="N153" s="4"/>
      <c r="O153" s="63"/>
      <c r="P153" s="55" t="str">
        <f ca="1"/>
        <v>08/05/2024</v>
      </c>
      <c r="Q153" s="4">
        <f ca="1"/>
        <v>780800</v>
      </c>
      <c r="R153" s="4">
        <f t="shared" ca="1" si="0"/>
        <v>929151.66666666663</v>
      </c>
      <c r="S153" s="4">
        <f t="shared" ca="1" si="1"/>
        <v>200000</v>
      </c>
      <c r="T153" s="4">
        <f t="shared" ca="1" si="2"/>
        <v>0</v>
      </c>
      <c r="U153" s="4"/>
      <c r="V153" s="63"/>
      <c r="W153" t="str" s="0">
        <f ca="1"/>
        <v>08/05/2024</v>
      </c>
      <c r="X153" s="11">
        <f ca="1"/>
        <v>-4.0000000000000001E-3</v>
      </c>
      <c r="Y153" s="5">
        <f t="shared" ca="1" si="3"/>
        <v>3.2299999999999995E-2</v>
      </c>
      <c r="Z153" s="11">
        <f ca="1"/>
        <v>8.5000000000000006E-3</v>
      </c>
      <c r="AA153" s="5">
        <f t="shared" ca="1" si="4"/>
        <v>8.7400000000000033E-2</v>
      </c>
      <c r="AB153" s="11">
        <f ca="1"/>
        <v>1.1299999999999999E-2</v>
      </c>
      <c r="AC153" s="5">
        <f t="shared" ca="1" si="5"/>
        <v>0.1069</v>
      </c>
      <c r="AE153" s="63"/>
      <c r="AF153" s="2" t="str">
        <f ca="1"/>
        <v>08/05/2024</v>
      </c>
      <c r="AG153" s="0">
        <f ca="1"/>
        <v>278</v>
      </c>
      <c r="AH153" s="0">
        <f ca="1"/>
        <v>242</v>
      </c>
      <c r="AI153" s="4">
        <f t="shared" ca="1" si="6"/>
        <v>36</v>
      </c>
      <c r="AJ153" s="4">
        <f t="shared" ca="1" si="7"/>
        <v>354</v>
      </c>
      <c r="AK153" s="0">
        <f ca="1"/>
        <v>37</v>
      </c>
      <c r="AL153" s="0">
        <f ca="1"/>
        <v>55</v>
      </c>
      <c r="AM153" s="0">
        <f t="shared" ca="1" si="8"/>
        <v>-18</v>
      </c>
      <c r="AN153" s="0">
        <f t="shared" ca="1" si="9"/>
        <v>-451</v>
      </c>
      <c r="AO153" s="51">
        <f ca="1"/>
        <v>332700</v>
      </c>
      <c r="AP153" s="51">
        <f ca="1"/>
        <v>441900</v>
      </c>
      <c r="AQ153" s="4">
        <f t="shared" ca="1" si="10"/>
        <v>-109200</v>
      </c>
      <c r="AR153" s="4">
        <f t="shared" ca="1" si="11"/>
        <v>-2850800</v>
      </c>
    </row>
    <row r="154" spans="1:44" x14ac:dyDescent="0.2">
      <c r="A154" s="63"/>
      <c r="B154" s="2" t="str">
        <f ca="1"/>
        <v>07/05/2024</v>
      </c>
      <c r="C154" s="4">
        <f ca="1"/>
        <v>100</v>
      </c>
      <c r="D154" s="4">
        <f ca="1"/>
        <v>201000</v>
      </c>
      <c r="E154" s="4">
        <f ca="1"/>
        <v>-10029373852</v>
      </c>
      <c r="F154" s="4">
        <f ca="1"/>
        <v>-84499277188</v>
      </c>
      <c r="G154" s="4"/>
      <c r="H154" s="63"/>
      <c r="I154" s="52" t="str">
        <f ca="1"/>
        <v>07/05/2024</v>
      </c>
      <c r="J154" s="4">
        <f ca="1"/>
        <v>0</v>
      </c>
      <c r="K154" s="4">
        <f ca="1"/>
        <v>0</v>
      </c>
      <c r="L154" s="4">
        <f ca="1"/>
        <v>-10148900000</v>
      </c>
      <c r="M154" s="4">
        <f ca="1"/>
        <v>26022160000</v>
      </c>
      <c r="N154" s="4"/>
      <c r="O154" s="63"/>
      <c r="P154" s="55" t="str">
        <f ca="1"/>
        <v>07/05/2024</v>
      </c>
      <c r="Q154" s="4">
        <f ca="1"/>
        <v>2259300</v>
      </c>
      <c r="R154" s="4">
        <f t="shared" ca="1" si="0"/>
        <v>834685</v>
      </c>
      <c r="S154" s="4">
        <f t="shared" ca="1" si="1"/>
        <v>201100</v>
      </c>
      <c r="T154" s="4">
        <f t="shared" ca="1" si="2"/>
        <v>0</v>
      </c>
      <c r="U154" s="4"/>
      <c r="V154" s="63"/>
      <c r="W154" t="str" s="0">
        <f ca="1"/>
        <v>07/05/2024</v>
      </c>
      <c r="X154" s="11">
        <f ca="1"/>
        <v>1.8500000000000003E-2</v>
      </c>
      <c r="Y154" s="5">
        <f t="shared" ca="1" si="3"/>
        <v>3.6299999999999999E-2</v>
      </c>
      <c r="Z154" s="11">
        <f ca="1"/>
        <v>2E-3</v>
      </c>
      <c r="AA154" s="5">
        <f t="shared" ca="1" si="4"/>
        <v>7.8900000000000026E-2</v>
      </c>
      <c r="AB154" s="11">
        <f ca="1"/>
        <v>1.5E-3</v>
      </c>
      <c r="AC154" s="5">
        <f t="shared" ca="1" si="5"/>
        <v>9.5599999999999991E-2</v>
      </c>
      <c r="AE154" s="63"/>
      <c r="AF154" s="2" t="str">
        <f ca="1"/>
        <v>07/05/2024</v>
      </c>
      <c r="AG154" s="0">
        <f ca="1"/>
        <v>466</v>
      </c>
      <c r="AH154" s="0">
        <f ca="1"/>
        <v>476</v>
      </c>
      <c r="AI154" s="4">
        <f t="shared" ca="1" si="6"/>
        <v>-10</v>
      </c>
      <c r="AJ154" s="4">
        <f t="shared" ca="1" si="7"/>
        <v>318</v>
      </c>
      <c r="AK154" s="0">
        <f ca="1"/>
        <v>117</v>
      </c>
      <c r="AL154" s="0">
        <f ca="1"/>
        <v>142</v>
      </c>
      <c r="AM154" s="0">
        <f t="shared" ca="1" si="8"/>
        <v>-25</v>
      </c>
      <c r="AN154" s="0">
        <f t="shared" ca="1" si="9"/>
        <v>-433</v>
      </c>
      <c r="AO154" s="51">
        <f ca="1"/>
        <v>1009000</v>
      </c>
      <c r="AP154" s="51">
        <f ca="1"/>
        <v>1252000</v>
      </c>
      <c r="AQ154" s="4">
        <f t="shared" ca="1" si="10"/>
        <v>-243000</v>
      </c>
      <c r="AR154" s="4">
        <f t="shared" ca="1" si="11"/>
        <v>-2741600</v>
      </c>
    </row>
    <row r="155" spans="1:44" x14ac:dyDescent="0.2">
      <c r="A155" s="63"/>
      <c r="B155" s="2" t="str">
        <f ca="1"/>
        <v>06/05/2024</v>
      </c>
      <c r="C155" s="4">
        <f ca="1"/>
        <v>61000</v>
      </c>
      <c r="D155" s="4">
        <f ca="1"/>
        <v>100</v>
      </c>
      <c r="E155" s="4">
        <f ca="1"/>
        <v>2929252579</v>
      </c>
      <c r="F155" s="4">
        <f ca="1"/>
        <v>-74469903336</v>
      </c>
      <c r="G155" s="4"/>
      <c r="H155" s="63"/>
      <c r="I155" s="52" t="str">
        <f ca="1"/>
        <v>06/05/2024</v>
      </c>
      <c r="J155" s="4">
        <f ca="1"/>
        <v>0</v>
      </c>
      <c r="K155" s="4">
        <f ca="1"/>
        <v>0</v>
      </c>
      <c r="L155" s="4">
        <f ca="1"/>
        <v>-919320000</v>
      </c>
      <c r="M155" s="4">
        <f ca="1"/>
        <v>36171060000</v>
      </c>
      <c r="N155" s="4"/>
      <c r="O155" s="63"/>
      <c r="P155" s="55" t="str">
        <f ca="1"/>
        <v>06/05/2024</v>
      </c>
      <c r="Q155" s="4">
        <f ca="1"/>
        <v>1401472</v>
      </c>
      <c r="R155" s="4">
        <f t="shared" ca="1" si="0"/>
        <v>520301.66666666669</v>
      </c>
      <c r="S155" s="4">
        <f t="shared" ca="1" si="1"/>
        <v>61100</v>
      </c>
      <c r="T155" s="4">
        <f t="shared" ca="1" si="2"/>
        <v>0</v>
      </c>
      <c r="U155" s="4"/>
      <c r="V155" s="63"/>
      <c r="W155" s="54" t="str">
        <f ca="1"/>
        <v>06/05/2024</v>
      </c>
      <c r="X155" s="11">
        <f ca="1"/>
        <v>3.6200000000000003E-2</v>
      </c>
      <c r="Y155" s="5">
        <f t="shared" ca="1" si="3"/>
        <v>1.78E-2</v>
      </c>
      <c r="Z155" s="11">
        <f ca="1"/>
        <v>1.15E-2</v>
      </c>
      <c r="AA155" s="5">
        <f t="shared" ca="1" si="4"/>
        <v>7.6900000000000024E-2</v>
      </c>
      <c r="AB155" s="11">
        <f ca="1"/>
        <v>1.9199999999999998E-2</v>
      </c>
      <c r="AC155" s="5">
        <f t="shared" ca="1" si="5"/>
        <v>9.4099999999999989E-2</v>
      </c>
      <c r="AE155" s="63"/>
      <c r="AF155" s="2" t="str">
        <f ca="1"/>
        <v>06/05/2024</v>
      </c>
      <c r="AG155" s="0">
        <f ca="1"/>
        <v>398</v>
      </c>
      <c r="AH155" s="0">
        <f ca="1"/>
        <v>280</v>
      </c>
      <c r="AI155" s="4">
        <f t="shared" ca="1" si="6"/>
        <v>118</v>
      </c>
      <c r="AJ155" s="4">
        <f t="shared" ca="1" si="7"/>
        <v>328</v>
      </c>
      <c r="AK155" s="0">
        <f ca="1"/>
        <v>96</v>
      </c>
      <c r="AL155" s="0">
        <f ca="1"/>
        <v>44</v>
      </c>
      <c r="AM155" s="0">
        <f t="shared" ca="1" si="8"/>
        <v>52</v>
      </c>
      <c r="AN155" s="0">
        <f t="shared" ca="1" si="9"/>
        <v>-408</v>
      </c>
      <c r="AO155" s="51">
        <f ca="1"/>
        <v>899600</v>
      </c>
      <c r="AP155" s="51">
        <f ca="1"/>
        <v>486500</v>
      </c>
      <c r="AQ155" s="4">
        <f t="shared" ca="1" si="10"/>
        <v>413100</v>
      </c>
      <c r="AR155" s="4">
        <f t="shared" ca="1" si="11"/>
        <v>-2498600</v>
      </c>
    </row>
    <row r="156" spans="1:44" x14ac:dyDescent="0.2">
      <c r="A156" s="63"/>
      <c r="B156" s="2" t="str">
        <f ca="1"/>
        <v>03/05/2024</v>
      </c>
      <c r="C156" s="4">
        <f ca="1"/>
        <v>90400</v>
      </c>
      <c r="D156" s="4">
        <f ca="1"/>
        <v>300</v>
      </c>
      <c r="E156" s="4">
        <f ca="1"/>
        <v>4230418817</v>
      </c>
      <c r="F156" s="4">
        <f ca="1"/>
        <v>-77399155915</v>
      </c>
      <c r="G156" s="4"/>
      <c r="H156" s="63"/>
      <c r="I156" s="52" t="str">
        <f ca="1"/>
        <v>03/05/2024</v>
      </c>
      <c r="J156" s="4">
        <f ca="1"/>
        <v>0</v>
      </c>
      <c r="K156" s="4">
        <f ca="1"/>
        <v>0</v>
      </c>
      <c r="L156" s="4">
        <f ca="1"/>
        <v>0</v>
      </c>
      <c r="M156" s="4">
        <f ca="1"/>
        <v>37090380000</v>
      </c>
      <c r="N156" s="4"/>
      <c r="O156" s="63"/>
      <c r="P156" s="55" t="str">
        <f ca="1"/>
        <v>03/05/2024</v>
      </c>
      <c r="Q156" s="4">
        <f ca="1"/>
        <v>598838</v>
      </c>
      <c r="R156" s="4">
        <f t="shared" ca="1" si="0"/>
        <v>312206.33333333331</v>
      </c>
      <c r="S156" s="4">
        <f t="shared" ca="1" si="1"/>
        <v>90700</v>
      </c>
      <c r="T156" s="4">
        <f t="shared" ca="1" si="2"/>
        <v>0</v>
      </c>
      <c r="U156" s="4"/>
      <c r="V156" s="63"/>
      <c r="W156" t="str" s="0">
        <f ca="1"/>
        <v>03/05/2024</v>
      </c>
      <c r="X156" s="11">
        <f ca="1"/>
        <v>8.6E-3</v>
      </c>
      <c r="Y156" s="5">
        <f t="shared" ca="1" si="3"/>
        <v>-1.8400000000000003E-2</v>
      </c>
      <c r="Z156" s="11">
        <f ca="1"/>
        <v>-4.0000000000000002E-4</v>
      </c>
      <c r="AA156" s="5">
        <f t="shared" ca="1" si="4"/>
        <v>6.5400000000000028E-2</v>
      </c>
      <c r="AB156" s="11">
        <f ca="1"/>
        <v>1.1999999999999999E-3</v>
      </c>
      <c r="AC156" s="5">
        <f t="shared" ca="1" si="5"/>
        <v>7.4899999999999994E-2</v>
      </c>
      <c r="AE156" s="63"/>
      <c r="AF156" s="2" t="str">
        <f ca="1"/>
        <v>03/05/2024</v>
      </c>
      <c r="AG156" s="0">
        <f ca="1"/>
        <v>144</v>
      </c>
      <c r="AH156" s="0">
        <f ca="1"/>
        <v>150</v>
      </c>
      <c r="AI156" s="4">
        <f t="shared" ca="1" si="6"/>
        <v>-6</v>
      </c>
      <c r="AJ156" s="4">
        <f t="shared" ca="1" si="7"/>
        <v>210</v>
      </c>
      <c r="AK156" s="0">
        <f ca="1"/>
        <v>19</v>
      </c>
      <c r="AL156" s="0">
        <f ca="1"/>
        <v>29</v>
      </c>
      <c r="AM156" s="0">
        <f t="shared" ca="1" si="8"/>
        <v>-10</v>
      </c>
      <c r="AN156" s="0">
        <f t="shared" ca="1" si="9"/>
        <v>-460</v>
      </c>
      <c r="AO156" s="51">
        <f ca="1"/>
        <v>244700</v>
      </c>
      <c r="AP156" s="51">
        <f ca="1"/>
        <v>336300</v>
      </c>
      <c r="AQ156" s="4">
        <f t="shared" ca="1" si="10"/>
        <v>-91600</v>
      </c>
      <c r="AR156" s="4">
        <f t="shared" ca="1" si="11"/>
        <v>-2911700</v>
      </c>
    </row>
    <row r="157" spans="1:44" x14ac:dyDescent="0.2">
      <c r="A157" s="63"/>
      <c r="B157" s="2" t="str">
        <f ca="1"/>
        <v>02/05/2024</v>
      </c>
      <c r="C157" s="4">
        <f ca="1"/>
        <v>70000</v>
      </c>
      <c r="D157" s="4">
        <f ca="1"/>
        <v>200</v>
      </c>
      <c r="E157" s="4">
        <f ca="1"/>
        <v>3233534001</v>
      </c>
      <c r="F157" s="4">
        <f ca="1"/>
        <v>-81629574732</v>
      </c>
      <c r="G157" s="4"/>
      <c r="H157" s="63"/>
      <c r="I157" s="52" t="str">
        <f ca="1"/>
        <v>02/05/2024</v>
      </c>
      <c r="J157" s="4">
        <f ca="1"/>
        <v>0</v>
      </c>
      <c r="K157" s="4">
        <f ca="1"/>
        <v>0</v>
      </c>
      <c r="L157" s="4">
        <f ca="1"/>
        <v>0</v>
      </c>
      <c r="M157" s="4">
        <f ca="1"/>
        <v>37090380000</v>
      </c>
      <c r="N157" s="4"/>
      <c r="O157" s="63"/>
      <c r="P157" s="55" t="str">
        <f ca="1"/>
        <v>02/05/2024</v>
      </c>
      <c r="Q157" s="4">
        <f ca="1"/>
        <v>302700</v>
      </c>
      <c r="R157" s="4">
        <f t="shared" ca="1" si="0"/>
        <v>235933.33333333334</v>
      </c>
      <c r="S157" s="4">
        <f t="shared" ca="1" si="1"/>
        <v>70200</v>
      </c>
      <c r="T157" s="4">
        <f t="shared" ca="1" si="2"/>
        <v>0</v>
      </c>
      <c r="U157" s="4"/>
      <c r="V157" s="63"/>
      <c r="W157" t="str" s="0">
        <f ca="1"/>
        <v>02/05/2024</v>
      </c>
      <c r="X157" s="11">
        <f ca="1"/>
        <v>1.3100000000000001E-2</v>
      </c>
      <c r="Y157" s="5">
        <f t="shared" ca="1" si="3"/>
        <v>-2.7000000000000003E-2</v>
      </c>
      <c r="Z157" s="11">
        <f ca="1"/>
        <v>7.4999999999999997E-3</v>
      </c>
      <c r="AA157" s="5">
        <f t="shared" ca="1" si="4"/>
        <v>6.5800000000000025E-2</v>
      </c>
      <c r="AB157" s="11">
        <f ca="1"/>
        <v>6.0000000000000001E-3</v>
      </c>
      <c r="AC157" s="5">
        <f t="shared" ca="1" si="5"/>
        <v>7.3699999999999988E-2</v>
      </c>
      <c r="AE157" s="63"/>
      <c r="AF157" s="2" t="str">
        <f ca="1"/>
        <v>02/05/2024</v>
      </c>
      <c r="AG157" s="0">
        <f ca="1"/>
        <v>81</v>
      </c>
      <c r="AH157" s="0">
        <f ca="1"/>
        <v>77</v>
      </c>
      <c r="AI157" s="4">
        <f t="shared" ca="1" si="6"/>
        <v>4</v>
      </c>
      <c r="AJ157" s="4">
        <f t="shared" ca="1" si="7"/>
        <v>216</v>
      </c>
      <c r="AK157" s="0">
        <f ca="1"/>
        <v>13</v>
      </c>
      <c r="AL157" s="0">
        <f ca="1"/>
        <v>18</v>
      </c>
      <c r="AM157" s="0">
        <f t="shared" ca="1" si="8"/>
        <v>-5</v>
      </c>
      <c r="AN157" s="0">
        <f t="shared" ca="1" si="9"/>
        <v>-450</v>
      </c>
      <c r="AO157" s="51">
        <f ca="1"/>
        <v>140100</v>
      </c>
      <c r="AP157" s="51">
        <f ca="1"/>
        <v>158800</v>
      </c>
      <c r="AQ157" s="4">
        <f t="shared" ca="1" si="10"/>
        <v>-18700</v>
      </c>
      <c r="AR157" s="4">
        <f t="shared" ca="1" si="11"/>
        <v>-2820100</v>
      </c>
    </row>
    <row r="158" spans="1:44" x14ac:dyDescent="0.2">
      <c r="A158" s="63"/>
      <c r="B158" s="2" t="str">
        <f ca="1"/>
        <v>26/04/2024</v>
      </c>
      <c r="C158" s="4">
        <f ca="1"/>
        <v>4000</v>
      </c>
      <c r="D158" s="4">
        <f ca="1"/>
        <v>0</v>
      </c>
      <c r="E158" s="4">
        <f ca="1"/>
        <v>184486626</v>
      </c>
      <c r="F158" s="4">
        <f ca="1"/>
        <v>-84863108733</v>
      </c>
      <c r="G158" s="4"/>
      <c r="H158" s="63"/>
      <c r="I158" s="52" t="str">
        <f ca="1"/>
        <v>26/04/2024</v>
      </c>
      <c r="J158" s="4">
        <f ca="1"/>
        <v>0</v>
      </c>
      <c r="K158" s="4">
        <f ca="1"/>
        <v>0</v>
      </c>
      <c r="L158" s="4">
        <f ca="1"/>
        <v>0</v>
      </c>
      <c r="M158" s="4">
        <f ca="1"/>
        <v>37090380000</v>
      </c>
      <c r="N158" s="4"/>
      <c r="O158" s="63"/>
      <c r="P158" s="55" t="str">
        <f ca="1"/>
        <v>26/04/2024</v>
      </c>
      <c r="Q158" s="4">
        <f ca="1"/>
        <v>231800</v>
      </c>
      <c r="R158" s="4">
        <f t="shared" ca="1" si="0"/>
        <v>311450</v>
      </c>
      <c r="S158" s="4">
        <f t="shared" ca="1" si="1"/>
        <v>4000</v>
      </c>
      <c r="T158" s="4">
        <f t="shared" ca="1" si="2"/>
        <v>0</v>
      </c>
      <c r="U158" s="4"/>
      <c r="V158" s="63"/>
      <c r="W158" s="54" t="str">
        <f ca="1"/>
        <v>26/04/2024</v>
      </c>
      <c r="X158" s="11">
        <f ca="1"/>
        <v>6.6E-3</v>
      </c>
      <c r="Y158" s="5">
        <f t="shared" ca="1" si="3"/>
        <v>-4.0100000000000004E-2</v>
      </c>
      <c r="Z158" s="11">
        <f ca="1"/>
        <v>-1.3000000000000001E-2</v>
      </c>
      <c r="AA158" s="5">
        <f t="shared" ca="1" si="4"/>
        <v>5.8300000000000018E-2</v>
      </c>
      <c r="AB158" s="11">
        <f ca="1"/>
        <v>-1.3000000000000001E-2</v>
      </c>
      <c r="AC158" s="5">
        <f t="shared" ca="1" si="5"/>
        <v>6.7699999999999982E-2</v>
      </c>
      <c r="AE158" s="63"/>
      <c r="AF158" s="2" t="str">
        <f ca="1"/>
        <v>26/04/2024</v>
      </c>
      <c r="AG158" s="0">
        <f ca="1"/>
        <v>119</v>
      </c>
      <c r="AH158" s="0">
        <f ca="1"/>
        <v>104</v>
      </c>
      <c r="AI158" s="4">
        <f t="shared" ca="1" si="6"/>
        <v>15</v>
      </c>
      <c r="AJ158" s="4">
        <f t="shared" ca="1" si="7"/>
        <v>212</v>
      </c>
      <c r="AK158" s="0">
        <f ca="1"/>
        <v>10</v>
      </c>
      <c r="AL158" s="0">
        <f ca="1"/>
        <v>17</v>
      </c>
      <c r="AM158" s="0">
        <f t="shared" ca="1" si="8"/>
        <v>-7</v>
      </c>
      <c r="AN158" s="0">
        <f t="shared" ca="1" si="9"/>
        <v>-445</v>
      </c>
      <c r="AO158" s="51">
        <f ca="1"/>
        <v>98200</v>
      </c>
      <c r="AP158" s="51">
        <f ca="1"/>
        <v>131500</v>
      </c>
      <c r="AQ158" s="4">
        <f t="shared" ca="1" si="10"/>
        <v>-33300</v>
      </c>
      <c r="AR158" s="4">
        <f t="shared" ca="1" si="11"/>
        <v>-2801400</v>
      </c>
    </row>
    <row r="159" spans="1:44" x14ac:dyDescent="0.2">
      <c r="A159" s="63"/>
      <c r="B159" s="2" t="str">
        <f ca="1"/>
        <v>25/04/2024</v>
      </c>
      <c r="C159" s="4">
        <f ca="1"/>
        <v>0</v>
      </c>
      <c r="D159" s="4">
        <f ca="1"/>
        <v>100000</v>
      </c>
      <c r="E159" s="4">
        <f ca="1"/>
        <v>-4555023364</v>
      </c>
      <c r="F159" s="4">
        <f ca="1"/>
        <v>-85047595359</v>
      </c>
      <c r="G159" s="4"/>
      <c r="H159" s="63"/>
      <c r="I159" s="52" t="str">
        <f ca="1"/>
        <v>25/04/2024</v>
      </c>
      <c r="J159" s="4">
        <f ca="1"/>
        <v>0</v>
      </c>
      <c r="K159" s="4">
        <f ca="1"/>
        <v>0</v>
      </c>
      <c r="L159" s="4">
        <f ca="1"/>
        <v>0</v>
      </c>
      <c r="M159" s="4">
        <f ca="1"/>
        <v>37090380000</v>
      </c>
      <c r="N159" s="4"/>
      <c r="O159" s="63"/>
      <c r="P159" s="55" t="str">
        <f ca="1"/>
        <v>25/04/2024</v>
      </c>
      <c r="Q159" s="4">
        <f ca="1"/>
        <v>214000</v>
      </c>
      <c r="R159" s="4">
        <f t="shared" ca="1" si="0"/>
        <v>465950</v>
      </c>
      <c r="S159" s="4">
        <f t="shared" ca="1" si="1"/>
        <v>100000</v>
      </c>
      <c r="T159" s="4">
        <f t="shared" ca="1" si="2"/>
        <v>0</v>
      </c>
      <c r="U159" s="4"/>
      <c r="V159" s="63"/>
      <c r="W159" t="str" s="0">
        <f ca="1"/>
        <v>25/04/2024</v>
      </c>
      <c r="X159" s="11">
        <f ca="1"/>
        <v>2.2000000000000001E-3</v>
      </c>
      <c r="Y159" s="5">
        <f t="shared" ca="1" si="3"/>
        <v>-4.6700000000000005E-2</v>
      </c>
      <c r="Z159" s="11">
        <f ca="1"/>
        <v>3.4000000000000002E-3</v>
      </c>
      <c r="AA159" s="5">
        <f t="shared" ca="1" si="4"/>
        <v>7.1300000000000016E-2</v>
      </c>
      <c r="AB159" s="11">
        <f ca="1"/>
        <v>2.2000000000000001E-3</v>
      </c>
      <c r="AC159" s="5">
        <f t="shared" ca="1" si="5"/>
        <v>8.069999999999998E-2</v>
      </c>
      <c r="AE159" s="63"/>
      <c r="AF159" s="2" t="str">
        <f ca="1"/>
        <v>25/04/2024</v>
      </c>
      <c r="AG159" s="0">
        <f ca="1"/>
        <v>47</v>
      </c>
      <c r="AH159" s="0">
        <f ca="1"/>
        <v>154</v>
      </c>
      <c r="AI159" s="4">
        <f t="shared" ca="1" si="6"/>
        <v>-107</v>
      </c>
      <c r="AJ159" s="4">
        <f t="shared" ca="1" si="7"/>
        <v>197</v>
      </c>
      <c r="AK159" s="0">
        <f ca="1"/>
        <v>7</v>
      </c>
      <c r="AL159" s="0">
        <f ca="1"/>
        <v>4</v>
      </c>
      <c r="AM159" s="0">
        <f t="shared" ca="1" si="8"/>
        <v>3</v>
      </c>
      <c r="AN159" s="0">
        <f t="shared" ca="1" si="9"/>
        <v>-438</v>
      </c>
      <c r="AO159" s="51">
        <f ca="1"/>
        <v>65200</v>
      </c>
      <c r="AP159" s="51">
        <f ca="1"/>
        <v>148000</v>
      </c>
      <c r="AQ159" s="4">
        <f t="shared" ca="1" si="10"/>
        <v>-82800</v>
      </c>
      <c r="AR159" s="4">
        <f t="shared" ca="1" si="11"/>
        <v>-2768100</v>
      </c>
    </row>
    <row r="160" spans="1:44" x14ac:dyDescent="0.2">
      <c r="A160" s="63"/>
      <c r="B160" s="2" t="str">
        <f ca="1"/>
        <v>24/04/2024</v>
      </c>
      <c r="C160" s="4">
        <f ca="1"/>
        <v>0</v>
      </c>
      <c r="D160" s="4">
        <f ca="1"/>
        <v>195700</v>
      </c>
      <c r="E160" s="4">
        <f ca="1"/>
        <v>-8908416153</v>
      </c>
      <c r="F160" s="4">
        <f ca="1"/>
        <v>-80492571995</v>
      </c>
      <c r="G160" s="4"/>
      <c r="H160" s="63"/>
      <c r="I160" s="52" t="str">
        <f ca="1"/>
        <v>24/04/2024</v>
      </c>
      <c r="J160" s="4">
        <f ca="1"/>
        <v>0</v>
      </c>
      <c r="K160" s="4">
        <f ca="1"/>
        <v>0</v>
      </c>
      <c r="L160" s="4">
        <f ca="1"/>
        <v>0</v>
      </c>
      <c r="M160" s="4">
        <f ca="1"/>
        <v>37090380000</v>
      </c>
      <c r="N160" s="4"/>
      <c r="O160" s="63"/>
      <c r="P160" s="55" t="str">
        <f ca="1"/>
        <v>24/04/2024</v>
      </c>
      <c r="Q160" s="4">
        <f ca="1"/>
        <v>373000</v>
      </c>
      <c r="R160" s="4">
        <f t="shared" ca="1" si="0"/>
        <v>603716.66666666663</v>
      </c>
      <c r="S160" s="4">
        <f t="shared" ca="1" si="1"/>
        <v>195700</v>
      </c>
      <c r="T160" s="4">
        <f t="shared" ca="1" si="2"/>
        <v>0</v>
      </c>
      <c r="U160" s="4"/>
      <c r="V160" s="63"/>
      <c r="W160" t="str" s="0">
        <f ca="1"/>
        <v>24/04/2024</v>
      </c>
      <c r="X160" s="11">
        <f ca="1"/>
        <v>2.2000000000000001E-3</v>
      </c>
      <c r="Y160" s="5">
        <f t="shared" ca="1" si="3"/>
        <v>-4.8900000000000006E-2</v>
      </c>
      <c r="Z160" s="11">
        <f ca="1"/>
        <v>0</v>
      </c>
      <c r="AA160" s="5">
        <f t="shared" ca="1" si="4"/>
        <v>6.7900000000000016E-2</v>
      </c>
      <c r="AB160" s="11">
        <f ca="1"/>
        <v>-3.0999999999999999E-3</v>
      </c>
      <c r="AC160" s="5">
        <f t="shared" ca="1" si="5"/>
        <v>7.8499999999999986E-2</v>
      </c>
      <c r="AE160" s="63"/>
      <c r="AF160" s="2" t="str">
        <f ca="1"/>
        <v>24/04/2024</v>
      </c>
      <c r="AG160" s="0">
        <f ca="1"/>
        <v>120</v>
      </c>
      <c r="AH160" s="0">
        <f ca="1"/>
        <v>107</v>
      </c>
      <c r="AI160" s="4">
        <f t="shared" ca="1" si="6"/>
        <v>13</v>
      </c>
      <c r="AJ160" s="4">
        <f t="shared" ca="1" si="7"/>
        <v>304</v>
      </c>
      <c r="AK160" s="0">
        <f ca="1"/>
        <v>14</v>
      </c>
      <c r="AL160" s="0">
        <f ca="1"/>
        <v>28</v>
      </c>
      <c r="AM160" s="0">
        <f t="shared" ca="1" si="8"/>
        <v>-14</v>
      </c>
      <c r="AN160" s="0">
        <f t="shared" ca="1" si="9"/>
        <v>-441</v>
      </c>
      <c r="AO160" s="51">
        <f ca="1"/>
        <v>157100</v>
      </c>
      <c r="AP160" s="51">
        <f ca="1"/>
        <v>205300</v>
      </c>
      <c r="AQ160" s="4">
        <f t="shared" ca="1" si="10"/>
        <v>-48200</v>
      </c>
      <c r="AR160" s="4">
        <f t="shared" ca="1" si="11"/>
        <v>-2685300</v>
      </c>
    </row>
    <row r="161" spans="1:44" x14ac:dyDescent="0.2">
      <c r="A161" s="63" t="s">
        <v>158</v>
      </c>
      <c r="B161" s="2" t="str">
        <f ca="1"/>
        <v>23/04/2024</v>
      </c>
      <c r="C161" s="4">
        <f ca="1"/>
        <v>0</v>
      </c>
      <c r="D161" s="4">
        <f ca="1"/>
        <v>100</v>
      </c>
      <c r="E161" s="4">
        <f ca="1"/>
        <v>-4553793</v>
      </c>
      <c r="F161" s="4">
        <f ca="1"/>
        <v>-71584155842</v>
      </c>
      <c r="G161" s="4"/>
      <c r="H161" s="63" t="s">
        <v>158</v>
      </c>
      <c r="I161" s="52" t="str">
        <f ca="1"/>
        <v>23/04/2024</v>
      </c>
      <c r="J161" s="4">
        <f ca="1"/>
        <v>0</v>
      </c>
      <c r="K161" s="4">
        <f ca="1"/>
        <v>0</v>
      </c>
      <c r="L161" s="4">
        <f ca="1"/>
        <v>0</v>
      </c>
      <c r="M161" s="4">
        <f ca="1"/>
        <v>37090380000</v>
      </c>
      <c r="N161" s="4"/>
      <c r="O161" s="63" t="s">
        <v>158</v>
      </c>
      <c r="P161" s="55" t="str">
        <f ca="1"/>
        <v>23/04/2024</v>
      </c>
      <c r="Q161" s="4">
        <f ca="1"/>
        <v>152900</v>
      </c>
      <c r="R161" s="4">
        <f t="shared" ca="1" si="0"/>
        <v>795100</v>
      </c>
      <c r="S161" s="4">
        <f t="shared" ca="1" si="1"/>
        <v>100</v>
      </c>
      <c r="T161" s="4">
        <f t="shared" ca="1" si="2"/>
        <v>0</v>
      </c>
      <c r="U161" s="4"/>
      <c r="V161" s="63" t="s">
        <v>158</v>
      </c>
      <c r="W161" t="str" s="0">
        <f ca="1"/>
        <v>23/04/2024</v>
      </c>
      <c r="X161" s="11">
        <f ca="1"/>
        <v>-8.6999999999999994E-3</v>
      </c>
      <c r="Y161" s="5">
        <f t="shared" ca="1" si="3"/>
        <v>-5.1100000000000007E-2</v>
      </c>
      <c r="Z161" s="11">
        <f ca="1"/>
        <v>4.5000000000000005E-3</v>
      </c>
      <c r="AA161" s="5">
        <f t="shared" ca="1" si="4"/>
        <v>6.7900000000000016E-2</v>
      </c>
      <c r="AB161" s="11">
        <f ca="1"/>
        <v>4.5000000000000005E-3</v>
      </c>
      <c r="AC161" s="5">
        <f t="shared" ca="1" si="5"/>
        <v>8.1599999999999992E-2</v>
      </c>
      <c r="AE161" s="63" t="s">
        <v>158</v>
      </c>
      <c r="AF161" s="2" t="str">
        <f ca="1"/>
        <v>23/04/2024</v>
      </c>
      <c r="AG161" s="0">
        <f ca="1"/>
        <v>48</v>
      </c>
      <c r="AH161" s="0">
        <f ca="1"/>
        <v>79</v>
      </c>
      <c r="AI161" s="4">
        <f t="shared" ca="1" si="6"/>
        <v>-31</v>
      </c>
      <c r="AJ161" s="4">
        <f t="shared" ca="1" si="7"/>
        <v>291</v>
      </c>
      <c r="AK161" s="0">
        <f ca="1"/>
        <v>5</v>
      </c>
      <c r="AL161" s="0">
        <f ca="1"/>
        <v>13</v>
      </c>
      <c r="AM161" s="0">
        <f t="shared" ca="1" si="8"/>
        <v>-8</v>
      </c>
      <c r="AN161" s="0">
        <f t="shared" ca="1" si="9"/>
        <v>-427</v>
      </c>
      <c r="AO161" s="51">
        <f ca="1"/>
        <v>39200</v>
      </c>
      <c r="AP161" s="51">
        <f ca="1"/>
        <v>109000</v>
      </c>
      <c r="AQ161" s="4">
        <f t="shared" ca="1" si="10"/>
        <v>-69800</v>
      </c>
      <c r="AR161" s="4">
        <f t="shared" ca="1" si="11"/>
        <v>-2637100</v>
      </c>
    </row>
    <row r="162" spans="1:44" x14ac:dyDescent="0.2">
      <c r="A162" s="63"/>
      <c r="B162" s="2">
        <f ca="1"/>
        <v>0</v>
      </c>
      <c r="C162" s="4">
        <f ca="1"/>
        <v>0</v>
      </c>
      <c r="D162" s="4">
        <f ca="1"/>
        <v>0</v>
      </c>
      <c r="E162" s="4">
        <f ca="1"/>
        <v>0</v>
      </c>
      <c r="F162" s="4">
        <f ca="1"/>
        <v>-71579602049</v>
      </c>
      <c r="G162" s="4"/>
      <c r="H162" s="63"/>
      <c r="I162" s="52">
        <f ca="1"/>
        <v>0</v>
      </c>
      <c r="J162" s="4">
        <f ca="1"/>
        <v>0</v>
      </c>
      <c r="K162" s="4">
        <f ca="1"/>
        <v>0</v>
      </c>
      <c r="L162" s="4">
        <f ca="1"/>
        <v>0</v>
      </c>
      <c r="M162" s="4">
        <f ca="1"/>
        <v>37090380000</v>
      </c>
      <c r="N162" s="4"/>
      <c r="O162" s="63"/>
      <c r="P162" s="55">
        <f ca="1"/>
        <v>0</v>
      </c>
      <c r="Q162" s="4">
        <f ca="1"/>
        <v>141200</v>
      </c>
      <c r="R162" s="4">
        <f t="shared" ca="1" si="0"/>
        <v>1019950</v>
      </c>
      <c r="S162" s="4">
        <f t="shared" ca="1" si="1"/>
        <v>0</v>
      </c>
      <c r="T162" s="4">
        <f t="shared" ca="1" si="2"/>
        <v>0</v>
      </c>
      <c r="U162" s="4"/>
      <c r="V162" s="63"/>
      <c r="W162" s="0">
        <f ca="1"/>
        <v>0</v>
      </c>
      <c r="X162" s="11">
        <f ca="1"/>
        <v>8.8000000000000005E-3</v>
      </c>
      <c r="Y162" s="5">
        <f t="shared" ca="1" si="3"/>
        <v>-4.2400000000000007E-2</v>
      </c>
      <c r="Z162" s="11">
        <f ca="1"/>
        <v>-2.2000000000000001E-3</v>
      </c>
      <c r="AA162" s="5">
        <f t="shared" ca="1" si="4"/>
        <v>6.3400000000000012E-2</v>
      </c>
      <c r="AB162" s="11">
        <f ca="1"/>
        <v>-1.6000000000000001E-3</v>
      </c>
      <c r="AC162" s="5">
        <f t="shared" ca="1" si="5"/>
        <v>7.7099999999999988E-2</v>
      </c>
      <c r="AE162" s="63"/>
      <c r="AF162" s="2">
        <f ca="1"/>
        <v>0</v>
      </c>
      <c r="AG162" s="0">
        <f ca="1"/>
        <v>52</v>
      </c>
      <c r="AH162" s="0">
        <f ca="1"/>
        <v>94</v>
      </c>
      <c r="AI162" s="4">
        <f t="shared" ca="1" si="6"/>
        <v>-42</v>
      </c>
      <c r="AJ162" s="4">
        <f t="shared" ca="1" si="7"/>
        <v>322</v>
      </c>
      <c r="AK162" s="0">
        <f ca="1"/>
        <v>11</v>
      </c>
      <c r="AL162" s="0">
        <f ca="1"/>
        <v>8</v>
      </c>
      <c r="AM162" s="0">
        <f t="shared" ca="1" si="8"/>
        <v>3</v>
      </c>
      <c r="AN162" s="0">
        <f t="shared" ca="1" si="9"/>
        <v>-419</v>
      </c>
      <c r="AO162" s="51">
        <f ca="1"/>
        <v>65500</v>
      </c>
      <c r="AP162" s="51">
        <f ca="1"/>
        <v>73800</v>
      </c>
      <c r="AQ162" s="4">
        <f t="shared" ca="1" si="10"/>
        <v>-8300</v>
      </c>
      <c r="AR162" s="4">
        <f t="shared" ca="1" si="11"/>
        <v>-2567300</v>
      </c>
    </row>
    <row r="163" spans="1:44" x14ac:dyDescent="0.2">
      <c r="A163" s="63"/>
      <c r="B163" s="2" t="str">
        <f ca="1"/>
        <v>19/04/2024</v>
      </c>
      <c r="C163" s="4">
        <f ca="1"/>
        <v>168600</v>
      </c>
      <c r="D163" s="4">
        <f ca="1"/>
        <v>2000</v>
      </c>
      <c r="E163" s="4">
        <f ca="1"/>
        <v>7579923067</v>
      </c>
      <c r="F163" s="4">
        <f ca="1"/>
        <v>-71579602049</v>
      </c>
      <c r="G163" s="4"/>
      <c r="H163" s="63"/>
      <c r="I163" s="52" t="str">
        <f ca="1"/>
        <v>19/04/2024</v>
      </c>
      <c r="J163" s="4">
        <f ca="1"/>
        <v>0</v>
      </c>
      <c r="K163" s="4">
        <f ca="1"/>
        <v>0</v>
      </c>
      <c r="L163" s="4">
        <f ca="1"/>
        <v>0</v>
      </c>
      <c r="M163" s="4">
        <f ca="1"/>
        <v>37090380000</v>
      </c>
      <c r="N163" s="4"/>
      <c r="O163" s="63"/>
      <c r="P163" s="55" t="str">
        <f ca="1"/>
        <v>19/04/2024</v>
      </c>
      <c r="Q163" s="4">
        <f ca="1"/>
        <v>755800</v>
      </c>
      <c r="R163" s="4">
        <f t="shared" ca="1" si="0"/>
        <v>1043050</v>
      </c>
      <c r="S163" s="4">
        <f t="shared" ca="1" si="1"/>
        <v>170600</v>
      </c>
      <c r="T163" s="4">
        <f t="shared" ca="1" si="2"/>
        <v>0</v>
      </c>
      <c r="U163" s="4"/>
      <c r="V163" s="63"/>
      <c r="W163" t="str" s="0">
        <f ca="1"/>
        <v>19/04/2024</v>
      </c>
      <c r="X163" s="11">
        <f ca="1"/>
        <v>-1.09E-2</v>
      </c>
      <c r="Y163" s="5">
        <f t="shared" ca="1" si="3"/>
        <v>-5.1200000000000009E-2</v>
      </c>
      <c r="Z163" s="11">
        <f ca="1"/>
        <v>-3.8E-3</v>
      </c>
      <c r="AA163" s="5">
        <f t="shared" ca="1" si="4"/>
        <v>6.5600000000000006E-2</v>
      </c>
      <c r="AB163" s="11">
        <f ca="1"/>
        <v>-3.7000000000000002E-3</v>
      </c>
      <c r="AC163" s="5">
        <f t="shared" ca="1" si="5"/>
        <v>7.8699999999999992E-2</v>
      </c>
      <c r="AE163" s="63"/>
      <c r="AF163" s="2" t="str">
        <f ca="1"/>
        <v>19/04/2024</v>
      </c>
      <c r="AG163" s="0">
        <f ca="1"/>
        <v>117</v>
      </c>
      <c r="AH163" s="0">
        <f ca="1"/>
        <v>201</v>
      </c>
      <c r="AI163" s="4">
        <f t="shared" ca="1" si="6"/>
        <v>-84</v>
      </c>
      <c r="AJ163" s="4">
        <f t="shared" ca="1" si="7"/>
        <v>364</v>
      </c>
      <c r="AK163" s="0">
        <f ca="1"/>
        <v>25</v>
      </c>
      <c r="AL163" s="0">
        <f ca="1"/>
        <v>53</v>
      </c>
      <c r="AM163" s="0">
        <f t="shared" ca="1" si="8"/>
        <v>-28</v>
      </c>
      <c r="AN163" s="0">
        <f t="shared" ca="1" si="9"/>
        <v>-422</v>
      </c>
      <c r="AO163" s="51">
        <f ca="1"/>
        <v>202400</v>
      </c>
      <c r="AP163" s="51">
        <f ca="1"/>
        <v>550300</v>
      </c>
      <c r="AQ163" s="4">
        <f t="shared" ca="1" si="10"/>
        <v>-347900</v>
      </c>
      <c r="AR163" s="4">
        <f t="shared" ca="1" si="11"/>
        <v>-2559000</v>
      </c>
    </row>
    <row r="164" spans="1:44" x14ac:dyDescent="0.2">
      <c r="A164" s="63"/>
      <c r="B164" s="2" t="str">
        <f ca="1"/>
        <v>17/04/2024</v>
      </c>
      <c r="C164" s="4">
        <f ca="1"/>
        <v>100100</v>
      </c>
      <c r="D164" s="4">
        <f ca="1"/>
        <v>0</v>
      </c>
      <c r="E164" s="4">
        <f ca="1"/>
        <v>4603029400</v>
      </c>
      <c r="F164" s="4">
        <f ca="1"/>
        <v>-79159525116</v>
      </c>
      <c r="G164" s="4"/>
      <c r="H164" s="63"/>
      <c r="I164" s="52" t="str">
        <f ca="1"/>
        <v>17/04/2024</v>
      </c>
      <c r="J164" s="4">
        <f ca="1"/>
        <v>0</v>
      </c>
      <c r="K164" s="4">
        <f ca="1"/>
        <v>0</v>
      </c>
      <c r="L164" s="4">
        <f ca="1"/>
        <v>0</v>
      </c>
      <c r="M164" s="4">
        <f ca="1"/>
        <v>37090380000</v>
      </c>
      <c r="N164" s="4"/>
      <c r="O164" s="63"/>
      <c r="P164" s="55" t="str">
        <f ca="1"/>
        <v>17/04/2024</v>
      </c>
      <c r="Q164" s="4">
        <f ca="1"/>
        <v>1158800</v>
      </c>
      <c r="R164" s="4">
        <f t="shared" ca="1" si="0"/>
        <v>983033.33333333337</v>
      </c>
      <c r="S164" s="4">
        <f t="shared" ca="1" si="1"/>
        <v>100100</v>
      </c>
      <c r="T164" s="4">
        <f t="shared" ca="1" si="2"/>
        <v>0</v>
      </c>
      <c r="U164" s="4"/>
      <c r="V164" s="63"/>
      <c r="W164" t="str" s="0">
        <f ca="1"/>
        <v>17/04/2024</v>
      </c>
      <c r="X164" s="11">
        <f ca="1"/>
        <v>-2.0999999999999999E-3</v>
      </c>
      <c r="Y164" s="5">
        <f t="shared" ca="1" si="3"/>
        <v>-4.0300000000000009E-2</v>
      </c>
      <c r="Z164" s="11">
        <f ca="1"/>
        <v>-4.5000000000000005E-3</v>
      </c>
      <c r="AA164" s="5">
        <f t="shared" ca="1" si="4"/>
        <v>6.9400000000000003E-2</v>
      </c>
      <c r="AB164" s="11">
        <f ca="1"/>
        <v>-4.7999999999999996E-3</v>
      </c>
      <c r="AC164" s="5">
        <f t="shared" ca="1" si="5"/>
        <v>8.2399999999999987E-2</v>
      </c>
      <c r="AE164" s="63"/>
      <c r="AF164" s="2" t="str">
        <f ca="1"/>
        <v>17/04/2024</v>
      </c>
      <c r="AG164" s="0">
        <f ca="1"/>
        <v>135</v>
      </c>
      <c r="AH164" s="0">
        <f ca="1"/>
        <v>147</v>
      </c>
      <c r="AI164" s="4">
        <f t="shared" ca="1" si="6"/>
        <v>-12</v>
      </c>
      <c r="AJ164" s="4">
        <f t="shared" ca="1" si="7"/>
        <v>448</v>
      </c>
      <c r="AK164" s="0">
        <f ca="1"/>
        <v>20</v>
      </c>
      <c r="AL164" s="0">
        <f ca="1"/>
        <v>38</v>
      </c>
      <c r="AM164" s="0">
        <f t="shared" ca="1" si="8"/>
        <v>-18</v>
      </c>
      <c r="AN164" s="0">
        <f t="shared" ca="1" si="9"/>
        <v>-394</v>
      </c>
      <c r="AO164" s="51">
        <f ca="1"/>
        <v>266500</v>
      </c>
      <c r="AP164" s="51">
        <f ca="1"/>
        <v>313400</v>
      </c>
      <c r="AQ164" s="4">
        <f t="shared" ca="1" si="10"/>
        <v>-46900</v>
      </c>
      <c r="AR164" s="4">
        <f t="shared" ca="1" si="11"/>
        <v>-2211100</v>
      </c>
    </row>
    <row r="165" spans="1:44" x14ac:dyDescent="0.2">
      <c r="A165" s="63"/>
      <c r="B165" s="2" t="str">
        <f ca="1"/>
        <v>16/04/2024</v>
      </c>
      <c r="C165" s="4">
        <f ca="1"/>
        <v>1600</v>
      </c>
      <c r="D165" s="4">
        <f ca="1"/>
        <v>65300</v>
      </c>
      <c r="E165" s="4">
        <f ca="1"/>
        <v>-2952298501</v>
      </c>
      <c r="F165" s="4">
        <f ca="1"/>
        <v>-83762554516</v>
      </c>
      <c r="G165" s="4"/>
      <c r="H165" s="63"/>
      <c r="I165" s="52" t="str">
        <f ca="1"/>
        <v>16/04/2024</v>
      </c>
      <c r="J165" s="4">
        <f ca="1"/>
        <v>0</v>
      </c>
      <c r="K165" s="4">
        <f ca="1"/>
        <v>0</v>
      </c>
      <c r="L165" s="4">
        <f ca="1"/>
        <v>0</v>
      </c>
      <c r="M165" s="4">
        <f ca="1"/>
        <v>37090380000</v>
      </c>
      <c r="N165" s="4"/>
      <c r="O165" s="63"/>
      <c r="P165" s="55" t="str">
        <f ca="1"/>
        <v>16/04/2024</v>
      </c>
      <c r="Q165" s="4">
        <f ca="1"/>
        <v>1040600</v>
      </c>
      <c r="R165" s="4">
        <f t="shared" ca="1" si="0"/>
        <v>879416.66666666663</v>
      </c>
      <c r="S165" s="4">
        <f t="shared" ca="1" si="1"/>
        <v>66900</v>
      </c>
      <c r="T165" s="4">
        <f t="shared" ca="1" si="2"/>
        <v>0</v>
      </c>
      <c r="U165" s="4"/>
      <c r="V165" s="63"/>
      <c r="W165" t="str" s="0">
        <f ca="1"/>
        <v>16/04/2024</v>
      </c>
      <c r="X165" s="11">
        <f ca="1"/>
        <v>-6.7199999999999996E-2</v>
      </c>
      <c r="Y165" s="5">
        <f t="shared" ca="1" si="3"/>
        <v>-3.8200000000000012E-2</v>
      </c>
      <c r="Z165" s="11">
        <f ca="1"/>
        <v>1.1999999999999999E-3</v>
      </c>
      <c r="AA165" s="5">
        <f t="shared" ca="1" si="4"/>
        <v>7.3900000000000007E-2</v>
      </c>
      <c r="AB165" s="11">
        <f ca="1"/>
        <v>3.7000000000000002E-3</v>
      </c>
      <c r="AC165" s="5">
        <f t="shared" ca="1" si="5"/>
        <v>8.7199999999999986E-2</v>
      </c>
      <c r="AE165" s="63"/>
      <c r="AF165" s="2" t="str">
        <f ca="1"/>
        <v>16/04/2024</v>
      </c>
      <c r="AG165" s="0">
        <f ca="1"/>
        <v>239</v>
      </c>
      <c r="AH165" s="0">
        <f ca="1"/>
        <v>461</v>
      </c>
      <c r="AI165" s="4">
        <f t="shared" ca="1" si="6"/>
        <v>-222</v>
      </c>
      <c r="AJ165" s="4">
        <f t="shared" ca="1" si="7"/>
        <v>460</v>
      </c>
      <c r="AK165" s="0">
        <f ca="1"/>
        <v>31</v>
      </c>
      <c r="AL165" s="0">
        <f ca="1"/>
        <v>72</v>
      </c>
      <c r="AM165" s="0">
        <f t="shared" ca="1" si="8"/>
        <v>-41</v>
      </c>
      <c r="AN165" s="0">
        <f t="shared" ca="1" si="9"/>
        <v>-376</v>
      </c>
      <c r="AO165" s="51">
        <f ca="1"/>
        <v>392700</v>
      </c>
      <c r="AP165" s="51">
        <f ca="1"/>
        <v>631400</v>
      </c>
      <c r="AQ165" s="4">
        <f t="shared" ca="1" si="10"/>
        <v>-238700</v>
      </c>
      <c r="AR165" s="4">
        <f t="shared" ca="1" si="11"/>
        <v>-2164200</v>
      </c>
    </row>
    <row r="166" spans="1:44" x14ac:dyDescent="0.2">
      <c r="A166" s="63"/>
      <c r="B166" s="2" t="str">
        <f ca="1"/>
        <v>15/04/2024</v>
      </c>
      <c r="C166" s="4">
        <f ca="1"/>
        <v>10200</v>
      </c>
      <c r="D166" s="4">
        <f ca="1"/>
        <v>0</v>
      </c>
      <c r="E166" s="4">
        <f ca="1"/>
        <v>507043369</v>
      </c>
      <c r="F166" s="4">
        <f ca="1"/>
        <v>-80810256015</v>
      </c>
      <c r="G166" s="4"/>
      <c r="H166" s="63"/>
      <c r="I166" s="52" t="str">
        <f ca="1"/>
        <v>15/04/2024</v>
      </c>
      <c r="J166" s="4">
        <f ca="1"/>
        <v>0</v>
      </c>
      <c r="K166" s="4">
        <f ca="1"/>
        <v>0</v>
      </c>
      <c r="L166" s="4">
        <f ca="1"/>
        <v>28462500000</v>
      </c>
      <c r="M166" s="4">
        <f ca="1"/>
        <v>37090380000</v>
      </c>
      <c r="N166" s="4"/>
      <c r="O166" s="63"/>
      <c r="P166" s="55" t="str">
        <f ca="1"/>
        <v>15/04/2024</v>
      </c>
      <c r="Q166" s="4">
        <f ca="1"/>
        <v>1521300</v>
      </c>
      <c r="R166" s="4">
        <f t="shared" ca="1" si="0"/>
        <v>750433.33333333337</v>
      </c>
      <c r="S166" s="4">
        <f t="shared" ca="1" si="1"/>
        <v>10200</v>
      </c>
      <c r="T166" s="4">
        <f t="shared" ca="1" si="2"/>
        <v>0</v>
      </c>
      <c r="U166" s="4"/>
      <c r="V166" s="63"/>
      <c r="W166" t="str" s="0">
        <f ca="1"/>
        <v>15/04/2024</v>
      </c>
      <c r="X166" s="11">
        <f ca="1"/>
        <v>-1.6200000000000003E-2</v>
      </c>
      <c r="Y166" s="5">
        <f t="shared" ca="1" si="3"/>
        <v>2.8999999999999988E-2</v>
      </c>
      <c r="Z166" s="11">
        <f ca="1"/>
        <v>1.06E-2</v>
      </c>
      <c r="AA166" s="5">
        <f t="shared" ca="1" si="4"/>
        <v>7.2700000000000001E-2</v>
      </c>
      <c r="AB166" s="11">
        <f ca="1"/>
        <v>9.5999999999999992E-3</v>
      </c>
      <c r="AC166" s="5">
        <f t="shared" ca="1" si="5"/>
        <v>8.3499999999999991E-2</v>
      </c>
      <c r="AE166" s="63"/>
      <c r="AF166" s="2" t="str">
        <f ca="1"/>
        <v>15/04/2024</v>
      </c>
      <c r="AG166" s="0">
        <f ca="1"/>
        <v>223</v>
      </c>
      <c r="AH166" s="0">
        <f ca="1"/>
        <v>372</v>
      </c>
      <c r="AI166" s="4">
        <f t="shared" ca="1" si="6"/>
        <v>-149</v>
      </c>
      <c r="AJ166" s="4">
        <f t="shared" ca="1" si="7"/>
        <v>682</v>
      </c>
      <c r="AK166" s="0">
        <f ca="1"/>
        <v>35</v>
      </c>
      <c r="AL166" s="0">
        <f ca="1"/>
        <v>88</v>
      </c>
      <c r="AM166" s="0">
        <f t="shared" ca="1" si="8"/>
        <v>-53</v>
      </c>
      <c r="AN166" s="0">
        <f t="shared" ca="1" si="9"/>
        <v>-335</v>
      </c>
      <c r="AO166" s="51">
        <f ca="1"/>
        <v>266000</v>
      </c>
      <c r="AP166" s="51">
        <f ca="1"/>
        <v>676300</v>
      </c>
      <c r="AQ166" s="4">
        <f t="shared" ca="1" si="10"/>
        <v>-410300</v>
      </c>
      <c r="AR166" s="4">
        <f t="shared" ca="1" si="11"/>
        <v>-1925500</v>
      </c>
    </row>
    <row r="167" spans="1:44" x14ac:dyDescent="0.2">
      <c r="A167" s="63"/>
      <c r="B167" s="2" t="str">
        <f ca="1"/>
        <v>12/04/2024</v>
      </c>
      <c r="C167" s="4">
        <f ca="1"/>
        <v>75500</v>
      </c>
      <c r="D167" s="4">
        <f ca="1"/>
        <v>150500</v>
      </c>
      <c r="E167" s="4">
        <f ca="1"/>
        <v>-3776598036</v>
      </c>
      <c r="F167" s="4">
        <f ca="1"/>
        <v>-81317299384</v>
      </c>
      <c r="G167" s="4"/>
      <c r="H167" s="63"/>
      <c r="I167" s="52" t="str">
        <f ca="1"/>
        <v>12/04/2024</v>
      </c>
      <c r="J167" s="4">
        <f ca="1"/>
        <v>0</v>
      </c>
      <c r="K167" s="4">
        <f ca="1"/>
        <v>0</v>
      </c>
      <c r="L167" s="4">
        <f ca="1"/>
        <v>-2550000000</v>
      </c>
      <c r="M167" s="4">
        <f ca="1"/>
        <v>8627880000</v>
      </c>
      <c r="N167" s="4"/>
      <c r="O167" s="63"/>
      <c r="P167" s="55" t="str">
        <f ca="1"/>
        <v>12/04/2024</v>
      </c>
      <c r="Q167" s="4">
        <f ca="1"/>
        <v>1502000</v>
      </c>
      <c r="R167" s="4">
        <f t="shared" ca="1" si="0"/>
        <v>575016.66666666663</v>
      </c>
      <c r="S167" s="4">
        <f t="shared" ca="1" si="1"/>
        <v>226000</v>
      </c>
      <c r="T167" s="4">
        <f t="shared" ca="1" si="2"/>
        <v>0</v>
      </c>
      <c r="U167" s="4"/>
      <c r="V167" s="63"/>
      <c r="W167" t="str" s="0">
        <f ca="1"/>
        <v>12/04/2024</v>
      </c>
      <c r="X167" s="11">
        <f ca="1"/>
        <v>4.0999999999999995E-3</v>
      </c>
      <c r="Y167" s="5">
        <f t="shared" ca="1" si="3"/>
        <v>4.519999999999999E-2</v>
      </c>
      <c r="Z167" s="11">
        <f ca="1"/>
        <v>5.6000000000000008E-3</v>
      </c>
      <c r="AA167" s="5">
        <f t="shared" ca="1" si="4"/>
        <v>6.2100000000000002E-2</v>
      </c>
      <c r="AB167" s="11">
        <f ca="1"/>
        <v>6.3E-3</v>
      </c>
      <c r="AC167" s="5">
        <f t="shared" ca="1" si="5"/>
        <v>7.3899999999999993E-2</v>
      </c>
      <c r="AE167" s="63"/>
      <c r="AF167" s="2" t="str">
        <f ca="1"/>
        <v>12/04/2024</v>
      </c>
      <c r="AG167" s="0">
        <f ca="1"/>
        <v>417</v>
      </c>
      <c r="AH167" s="0">
        <f ca="1"/>
        <v>455</v>
      </c>
      <c r="AI167" s="4">
        <f t="shared" ca="1" si="6"/>
        <v>-38</v>
      </c>
      <c r="AJ167" s="4">
        <f t="shared" ca="1" si="7"/>
        <v>831</v>
      </c>
      <c r="AK167" s="0">
        <f ca="1"/>
        <v>108</v>
      </c>
      <c r="AL167" s="0">
        <f ca="1"/>
        <v>98</v>
      </c>
      <c r="AM167" s="0">
        <f t="shared" ca="1" si="8"/>
        <v>10</v>
      </c>
      <c r="AN167" s="0">
        <f t="shared" ca="1" si="9"/>
        <v>-282</v>
      </c>
      <c r="AO167" s="51">
        <f ca="1"/>
        <v>815000</v>
      </c>
      <c r="AP167" s="51">
        <f ca="1"/>
        <v>678500</v>
      </c>
      <c r="AQ167" s="4">
        <f t="shared" ca="1" si="10"/>
        <v>136500</v>
      </c>
      <c r="AR167" s="4">
        <f t="shared" ca="1" si="11"/>
        <v>-1515200</v>
      </c>
    </row>
    <row r="168" spans="1:44" x14ac:dyDescent="0.2">
      <c r="A168" s="63"/>
      <c r="B168" s="2" t="str">
        <f ca="1"/>
        <v>11/04/2024</v>
      </c>
      <c r="C168" s="4">
        <f ca="1"/>
        <v>29000</v>
      </c>
      <c r="D168" s="4">
        <f ca="1"/>
        <v>0</v>
      </c>
      <c r="E168" s="4">
        <f ca="1"/>
        <v>1435423568</v>
      </c>
      <c r="F168" s="4">
        <f ca="1"/>
        <v>-77540701348</v>
      </c>
      <c r="G168" s="4"/>
      <c r="H168" s="63"/>
      <c r="I168" s="52" t="str">
        <f ca="1"/>
        <v>11/04/2024</v>
      </c>
      <c r="J168" s="4">
        <f ca="1"/>
        <v>0</v>
      </c>
      <c r="K168" s="4">
        <f ca="1"/>
        <v>0</v>
      </c>
      <c r="L168" s="4">
        <f ca="1"/>
        <v>0</v>
      </c>
      <c r="M168" s="4">
        <f ca="1"/>
        <v>11177880000</v>
      </c>
      <c r="N168" s="4"/>
      <c r="O168" s="63"/>
      <c r="P168" s="55" t="str">
        <f ca="1"/>
        <v>11/04/2024</v>
      </c>
      <c r="Q168" s="4">
        <f ca="1"/>
        <v>279800</v>
      </c>
      <c r="R168" s="4">
        <f t="shared" ca="1" si="0"/>
        <v>434550</v>
      </c>
      <c r="S168" s="4">
        <f t="shared" ref="S168:S204" ca="1" si="12">C168+D168</f>
        <v>29000</v>
      </c>
      <c r="T168" s="4">
        <f t="shared" ca="1" si="2"/>
        <v>0</v>
      </c>
      <c r="U168" s="4"/>
      <c r="V168" s="63"/>
      <c r="W168" t="str" s="0">
        <f ca="1"/>
        <v>11/04/2024</v>
      </c>
      <c r="X168" s="11">
        <f ca="1"/>
        <v>6.0999999999999995E-3</v>
      </c>
      <c r="Y168" s="5">
        <f t="shared" ca="1" si="3"/>
        <v>4.1099999999999991E-2</v>
      </c>
      <c r="Z168" s="11">
        <f ca="1"/>
        <v>-5.0000000000000001E-4</v>
      </c>
      <c r="AA168" s="5">
        <f t="shared" ca="1" si="4"/>
        <v>5.6500000000000002E-2</v>
      </c>
      <c r="AB168" s="11">
        <f ca="1"/>
        <v>-3.0999999999999999E-3</v>
      </c>
      <c r="AC168" s="5">
        <f t="shared" ca="1" si="5"/>
        <v>6.7599999999999993E-2</v>
      </c>
      <c r="AE168" s="63"/>
      <c r="AF168" s="2" t="str">
        <f ca="1"/>
        <v>11/04/2024</v>
      </c>
      <c r="AG168" s="0">
        <f ca="1"/>
        <v>142</v>
      </c>
      <c r="AH168" s="0">
        <f ca="1"/>
        <v>90</v>
      </c>
      <c r="AI168" s="4">
        <f t="shared" ca="1" si="6"/>
        <v>52</v>
      </c>
      <c r="AJ168" s="4">
        <f t="shared" ca="1" si="7"/>
        <v>869</v>
      </c>
      <c r="AK168" s="0">
        <f ca="1"/>
        <v>10</v>
      </c>
      <c r="AL168" s="0">
        <f ca="1"/>
        <v>21</v>
      </c>
      <c r="AM168" s="0">
        <f t="shared" ca="1" si="8"/>
        <v>-11</v>
      </c>
      <c r="AN168" s="0">
        <f t="shared" ca="1" si="9"/>
        <v>-292</v>
      </c>
      <c r="AO168" s="51">
        <f ca="1"/>
        <v>89200</v>
      </c>
      <c r="AP168" s="51">
        <f ca="1"/>
        <v>167900</v>
      </c>
      <c r="AQ168" s="4">
        <f t="shared" ca="1" si="10"/>
        <v>-78700</v>
      </c>
      <c r="AR168" s="4">
        <f t="shared" ca="1" si="11"/>
        <v>-1651700</v>
      </c>
    </row>
    <row r="169" spans="1:44" x14ac:dyDescent="0.2">
      <c r="A169" s="63"/>
      <c r="B169" s="2" t="str">
        <f ca="1"/>
        <v>10/04/2024</v>
      </c>
      <c r="C169" s="4">
        <f ca="1"/>
        <v>6000</v>
      </c>
      <c r="D169" s="4">
        <f ca="1"/>
        <v>0</v>
      </c>
      <c r="E169" s="4">
        <f ca="1"/>
        <v>298904321</v>
      </c>
      <c r="F169" s="4">
        <f ca="1"/>
        <v>-78976124916</v>
      </c>
      <c r="G169" s="4"/>
      <c r="H169" s="63"/>
      <c r="I169" s="52" t="str">
        <f ca="1"/>
        <v>10/04/2024</v>
      </c>
      <c r="J169" s="4">
        <f ca="1"/>
        <v>0</v>
      </c>
      <c r="K169" s="4">
        <f ca="1"/>
        <v>0</v>
      </c>
      <c r="L169" s="4">
        <f ca="1"/>
        <v>0</v>
      </c>
      <c r="M169" s="4">
        <f ca="1"/>
        <v>11177880000</v>
      </c>
      <c r="N169" s="4"/>
      <c r="O169" s="63"/>
      <c r="P169" s="55" t="str">
        <f ca="1"/>
        <v>10/04/2024</v>
      </c>
      <c r="Q169" s="4">
        <f ca="1"/>
        <v>395700</v>
      </c>
      <c r="R169" s="4">
        <f t="shared" ca="1" si="0"/>
        <v>455116.66666666669</v>
      </c>
      <c r="S169" s="4">
        <f t="shared" ca="1" si="12"/>
        <v>6000</v>
      </c>
      <c r="T169" s="4">
        <f t="shared" ca="1" si="2"/>
        <v>0</v>
      </c>
      <c r="U169" s="4"/>
      <c r="V169" s="63"/>
      <c r="W169" s="54" t="str">
        <f ca="1"/>
        <v>10/04/2024</v>
      </c>
      <c r="X169" s="11">
        <f ca="1"/>
        <v>-8.0000000000000002E-3</v>
      </c>
      <c r="Y169" s="5">
        <f t="shared" ca="1" si="3"/>
        <v>3.4999999999999989E-2</v>
      </c>
      <c r="Z169" s="11">
        <f ca="1"/>
        <v>7.8000000000000005E-3</v>
      </c>
      <c r="AA169" s="5">
        <f t="shared" ca="1" si="4"/>
        <v>5.7000000000000002E-2</v>
      </c>
      <c r="AB169" s="11">
        <f ca="1"/>
        <v>7.7000000000000002E-3</v>
      </c>
      <c r="AC169" s="5">
        <f t="shared" ca="1" si="5"/>
        <v>7.0699999999999999E-2</v>
      </c>
      <c r="AE169" s="63"/>
      <c r="AF169" s="2" t="str">
        <f ca="1"/>
        <v>10/04/2024</v>
      </c>
      <c r="AG169" s="0">
        <f ca="1"/>
        <v>178</v>
      </c>
      <c r="AH169" s="0">
        <f ca="1"/>
        <v>130</v>
      </c>
      <c r="AI169" s="4">
        <f t="shared" ca="1" si="6"/>
        <v>48</v>
      </c>
      <c r="AJ169" s="4">
        <f t="shared" ca="1" si="7"/>
        <v>817</v>
      </c>
      <c r="AK169" s="0">
        <f ca="1"/>
        <v>23</v>
      </c>
      <c r="AL169" s="0">
        <f ca="1"/>
        <v>25</v>
      </c>
      <c r="AM169" s="0">
        <f t="shared" ca="1" si="8"/>
        <v>-2</v>
      </c>
      <c r="AN169" s="0">
        <f t="shared" ca="1" si="9"/>
        <v>-281</v>
      </c>
      <c r="AO169" s="51">
        <f ca="1"/>
        <v>180200</v>
      </c>
      <c r="AP169" s="51">
        <f ca="1"/>
        <v>208700</v>
      </c>
      <c r="AQ169" s="4">
        <f t="shared" ca="1" si="10"/>
        <v>-28500</v>
      </c>
      <c r="AR169" s="4">
        <f t="shared" ca="1" si="11"/>
        <v>-1573000</v>
      </c>
    </row>
    <row r="170" spans="1:44" x14ac:dyDescent="0.2">
      <c r="A170" s="63"/>
      <c r="B170" s="2" t="str">
        <f ca="1"/>
        <v>09/04/2024</v>
      </c>
      <c r="C170" s="4">
        <f ca="1"/>
        <v>5000</v>
      </c>
      <c r="D170" s="4">
        <f ca="1"/>
        <v>0</v>
      </c>
      <c r="E170" s="4">
        <f ca="1"/>
        <v>247013871</v>
      </c>
      <c r="F170" s="4">
        <f ca="1"/>
        <v>-79275029237</v>
      </c>
      <c r="G170" s="4"/>
      <c r="H170" s="63"/>
      <c r="I170" s="52" t="str">
        <f ca="1"/>
        <v>09/04/2024</v>
      </c>
      <c r="J170" s="4">
        <f ca="1"/>
        <v>0</v>
      </c>
      <c r="K170" s="4">
        <f ca="1"/>
        <v>0</v>
      </c>
      <c r="L170" s="4">
        <f ca="1"/>
        <v>0</v>
      </c>
      <c r="M170" s="4">
        <f ca="1"/>
        <v>11177880000</v>
      </c>
      <c r="N170" s="4"/>
      <c r="O170" s="63"/>
      <c r="P170" s="55" t="str">
        <f ca="1"/>
        <v>09/04/2024</v>
      </c>
      <c r="Q170" s="4">
        <f ca="1"/>
        <v>537100</v>
      </c>
      <c r="R170" s="4">
        <f t="shared" ca="1" si="0"/>
        <v>453250</v>
      </c>
      <c r="S170" s="4">
        <f t="shared" ca="1" si="12"/>
        <v>5000</v>
      </c>
      <c r="T170" s="4">
        <f t="shared" ref="T170:T204" ca="1" si="13">J170+K170</f>
        <v>0</v>
      </c>
      <c r="U170" s="4"/>
      <c r="V170" s="63"/>
      <c r="W170" t="str" s="0">
        <f ca="1"/>
        <v>09/04/2024</v>
      </c>
      <c r="X170" s="11">
        <f ca="1"/>
        <v>2.0499999999999997E-2</v>
      </c>
      <c r="Y170" s="5">
        <f t="shared" ca="1" si="3"/>
        <v>4.299999999999999E-2</v>
      </c>
      <c r="Z170" s="11">
        <f ca="1"/>
        <v>-5.0000000000000001E-4</v>
      </c>
      <c r="AA170" s="5">
        <f t="shared" ca="1" si="4"/>
        <v>4.9200000000000001E-2</v>
      </c>
      <c r="AB170" s="11">
        <f ca="1"/>
        <v>-2E-3</v>
      </c>
      <c r="AC170" s="5">
        <f t="shared" ca="1" si="5"/>
        <v>6.3E-2</v>
      </c>
      <c r="AE170" s="63"/>
      <c r="AF170" s="2" t="str">
        <f ca="1"/>
        <v>09/04/2024</v>
      </c>
      <c r="AG170" s="0">
        <f ca="1"/>
        <v>199</v>
      </c>
      <c r="AH170" s="0">
        <f ca="1"/>
        <v>89</v>
      </c>
      <c r="AI170" s="4">
        <f t="shared" ca="1" si="6"/>
        <v>110</v>
      </c>
      <c r="AJ170" s="4">
        <f t="shared" ca="1" si="7"/>
        <v>769</v>
      </c>
      <c r="AK170" s="0">
        <f ca="1"/>
        <v>36</v>
      </c>
      <c r="AL170" s="0">
        <f ca="1"/>
        <v>18</v>
      </c>
      <c r="AM170" s="0">
        <f t="shared" ca="1" si="8"/>
        <v>18</v>
      </c>
      <c r="AN170" s="0">
        <f t="shared" ca="1" si="9"/>
        <v>-279</v>
      </c>
      <c r="AO170" s="51">
        <f ca="1"/>
        <v>350400</v>
      </c>
      <c r="AP170" s="51">
        <f ca="1"/>
        <v>172100</v>
      </c>
      <c r="AQ170" s="4">
        <f t="shared" ca="1" si="10"/>
        <v>178300</v>
      </c>
      <c r="AR170" s="4">
        <f t="shared" ca="1" si="11"/>
        <v>-1544500</v>
      </c>
    </row>
    <row r="171" spans="1:44" x14ac:dyDescent="0.2">
      <c r="A171" s="63"/>
      <c r="B171" s="2" t="str">
        <f ca="1"/>
        <v>08/04/2024</v>
      </c>
      <c r="C171" s="4">
        <f ca="1"/>
        <v>30100</v>
      </c>
      <c r="D171" s="4">
        <f ca="1"/>
        <v>0</v>
      </c>
      <c r="E171" s="4">
        <f ca="1"/>
        <v>1471139475</v>
      </c>
      <c r="F171" s="4">
        <f ca="1"/>
        <v>-79522043108</v>
      </c>
      <c r="G171" s="4"/>
      <c r="H171" s="63"/>
      <c r="I171" s="52" t="str">
        <f ca="1"/>
        <v>08/04/2024</v>
      </c>
      <c r="J171" s="4">
        <f ca="1"/>
        <v>0</v>
      </c>
      <c r="K171" s="4">
        <f ca="1"/>
        <v>0</v>
      </c>
      <c r="L171" s="4">
        <f ca="1"/>
        <v>1467240000</v>
      </c>
      <c r="M171" s="4">
        <f ca="1"/>
        <v>11177880000</v>
      </c>
      <c r="N171" s="4"/>
      <c r="O171" s="63"/>
      <c r="P171" s="55" t="str">
        <f ca="1"/>
        <v>08/04/2024</v>
      </c>
      <c r="Q171" s="4">
        <f ca="1"/>
        <v>266700</v>
      </c>
      <c r="R171" s="4">
        <f t="shared" ca="1" si="0"/>
        <v>425633.33333333331</v>
      </c>
      <c r="S171" s="4">
        <f t="shared" ca="1" si="12"/>
        <v>30100</v>
      </c>
      <c r="T171" s="4">
        <f t="shared" ca="1" si="13"/>
        <v>0</v>
      </c>
      <c r="U171" s="4"/>
      <c r="V171" s="63"/>
      <c r="W171" t="str" s="0">
        <f ca="1"/>
        <v>08/04/2024</v>
      </c>
      <c r="X171" s="11">
        <f ca="1"/>
        <v>0</v>
      </c>
      <c r="Y171" s="5">
        <f t="shared" ca="1" si="3"/>
        <v>2.2499999999999992E-2</v>
      </c>
      <c r="Z171" s="11">
        <f ca="1"/>
        <v>-6.5000000000000006E-3</v>
      </c>
      <c r="AA171" s="5">
        <f t="shared" ca="1" si="4"/>
        <v>4.9700000000000001E-2</v>
      </c>
      <c r="AB171" s="11">
        <f ca="1"/>
        <v>1E-4</v>
      </c>
      <c r="AC171" s="5">
        <f t="shared" ca="1" si="5"/>
        <v>6.5000000000000002E-2</v>
      </c>
      <c r="AE171" s="63"/>
      <c r="AF171" s="2" t="str">
        <f ca="1"/>
        <v>08/04/2024</v>
      </c>
      <c r="AG171" s="0">
        <f ca="1"/>
        <v>88</v>
      </c>
      <c r="AH171" s="0">
        <f ca="1"/>
        <v>105</v>
      </c>
      <c r="AI171" s="4">
        <f t="shared" ca="1" si="6"/>
        <v>-17</v>
      </c>
      <c r="AJ171" s="4">
        <f t="shared" ca="1" si="7"/>
        <v>659</v>
      </c>
      <c r="AK171" s="0">
        <f ca="1"/>
        <v>10</v>
      </c>
      <c r="AL171" s="0">
        <f ca="1"/>
        <v>14</v>
      </c>
      <c r="AM171" s="0">
        <f t="shared" ca="1" si="8"/>
        <v>-4</v>
      </c>
      <c r="AN171" s="0">
        <f t="shared" ca="1" si="9"/>
        <v>-297</v>
      </c>
      <c r="AO171" s="51">
        <f ca="1"/>
        <v>109700</v>
      </c>
      <c r="AP171" s="51">
        <f ca="1"/>
        <v>156100</v>
      </c>
      <c r="AQ171" s="4">
        <f t="shared" ca="1" si="10"/>
        <v>-46400</v>
      </c>
      <c r="AR171" s="4">
        <f t="shared" ca="1" si="11"/>
        <v>-1722800</v>
      </c>
    </row>
    <row r="172" spans="1:44" x14ac:dyDescent="0.2">
      <c r="A172" s="63"/>
      <c r="B172" s="2" t="str">
        <f ca="1"/>
        <v>05/04/2024</v>
      </c>
      <c r="C172" s="4">
        <f ca="1"/>
        <v>2600</v>
      </c>
      <c r="D172" s="4">
        <f ca="1"/>
        <v>0</v>
      </c>
      <c r="E172" s="4">
        <f ca="1"/>
        <v>126687385</v>
      </c>
      <c r="F172" s="4">
        <f ca="1"/>
        <v>-80993182583</v>
      </c>
      <c r="G172" s="4"/>
      <c r="H172" s="63"/>
      <c r="I172" s="52" t="str">
        <f ca="1"/>
        <v>05/04/2024</v>
      </c>
      <c r="J172" s="4">
        <f ca="1"/>
        <v>0</v>
      </c>
      <c r="K172" s="4">
        <f ca="1"/>
        <v>0</v>
      </c>
      <c r="L172" s="4">
        <f ca="1"/>
        <v>0</v>
      </c>
      <c r="M172" s="4">
        <f ca="1"/>
        <v>9710640000</v>
      </c>
      <c r="N172" s="4"/>
      <c r="O172" s="63"/>
      <c r="P172" s="55" t="str">
        <f ca="1"/>
        <v>05/04/2024</v>
      </c>
      <c r="Q172" s="4">
        <f ca="1"/>
        <v>468800</v>
      </c>
      <c r="R172" s="4">
        <f t="shared" ca="1" si="0"/>
        <v>473150</v>
      </c>
      <c r="S172" s="4">
        <f t="shared" ca="1" si="12"/>
        <v>2600</v>
      </c>
      <c r="T172" s="4">
        <f t="shared" ca="1" si="13"/>
        <v>0</v>
      </c>
      <c r="U172" s="4"/>
      <c r="V172" s="63"/>
      <c r="W172" t="str" s="0">
        <f ca="1"/>
        <v>05/04/2024</v>
      </c>
      <c r="X172" s="11">
        <f ca="1"/>
        <v>0</v>
      </c>
      <c r="Y172" s="5">
        <f t="shared" ca="1" si="3"/>
        <v>2.2499999999999992E-2</v>
      </c>
      <c r="Z172" s="11">
        <f ca="1"/>
        <v>5.9999999999999995E-4</v>
      </c>
      <c r="AA172" s="5">
        <f t="shared" ca="1" si="4"/>
        <v>5.62E-2</v>
      </c>
      <c r="AB172" s="11">
        <f ca="1"/>
        <v>8.0000000000000004E-4</v>
      </c>
      <c r="AC172" s="5">
        <f t="shared" ca="1" si="5"/>
        <v>6.4899999999999999E-2</v>
      </c>
      <c r="AE172" s="63"/>
      <c r="AF172" s="2" t="str">
        <f ca="1"/>
        <v>05/04/2024</v>
      </c>
      <c r="AG172" s="0">
        <f ca="1"/>
        <v>166</v>
      </c>
      <c r="AH172" s="0">
        <f ca="1"/>
        <v>161</v>
      </c>
      <c r="AI172" s="4">
        <f t="shared" ca="1" si="6"/>
        <v>5</v>
      </c>
      <c r="AJ172" s="4">
        <f t="shared" ca="1" si="7"/>
        <v>676</v>
      </c>
      <c r="AK172" s="0">
        <f ca="1"/>
        <v>18</v>
      </c>
      <c r="AL172" s="0">
        <f ca="1"/>
        <v>27</v>
      </c>
      <c r="AM172" s="0">
        <f t="shared" ca="1" si="8"/>
        <v>-9</v>
      </c>
      <c r="AN172" s="0">
        <f t="shared" ca="1" si="9"/>
        <v>-293</v>
      </c>
      <c r="AO172" s="51">
        <f ca="1"/>
        <v>223500</v>
      </c>
      <c r="AP172" s="51">
        <f ca="1"/>
        <v>240300</v>
      </c>
      <c r="AQ172" s="4">
        <f t="shared" ca="1" si="10"/>
        <v>-16800</v>
      </c>
      <c r="AR172" s="4">
        <f t="shared" ca="1" si="11"/>
        <v>-1676400</v>
      </c>
    </row>
    <row r="173" spans="1:44" x14ac:dyDescent="0.2">
      <c r="A173" s="63"/>
      <c r="B173" s="2" t="str">
        <f ca="1"/>
        <v>04/04/2024</v>
      </c>
      <c r="C173" s="4">
        <f ca="1"/>
        <v>40</v>
      </c>
      <c r="D173" s="4">
        <f ca="1"/>
        <v>100</v>
      </c>
      <c r="E173" s="4">
        <f ca="1"/>
        <v>-2940012</v>
      </c>
      <c r="F173" s="4">
        <f ca="1"/>
        <v>-81119869968</v>
      </c>
      <c r="G173" s="4"/>
      <c r="H173" s="63"/>
      <c r="I173" s="52" t="str">
        <f ca="1"/>
        <v>04/04/2024</v>
      </c>
      <c r="J173" s="4">
        <f ca="1"/>
        <v>0</v>
      </c>
      <c r="K173" s="4">
        <f ca="1"/>
        <v>0</v>
      </c>
      <c r="L173" s="4">
        <f ca="1"/>
        <v>0</v>
      </c>
      <c r="M173" s="4">
        <f ca="1"/>
        <v>9710640000</v>
      </c>
      <c r="N173" s="4"/>
      <c r="O173" s="63"/>
      <c r="P173" s="55" t="str">
        <f ca="1"/>
        <v>04/04/2024</v>
      </c>
      <c r="Q173" s="4">
        <f ca="1"/>
        <v>659200</v>
      </c>
      <c r="R173" s="4">
        <f t="shared" ca="1" si="0"/>
        <v>509150</v>
      </c>
      <c r="S173" s="4">
        <f t="shared" ca="1" si="12"/>
        <v>140</v>
      </c>
      <c r="T173" s="4">
        <f t="shared" ca="1" si="13"/>
        <v>0</v>
      </c>
      <c r="U173" s="4"/>
      <c r="V173" s="63"/>
      <c r="W173" t="str" s="0">
        <f ca="1"/>
        <v>04/04/2024</v>
      </c>
      <c r="X173" s="11">
        <f ca="1"/>
        <v>-8.1000000000000013E-3</v>
      </c>
      <c r="Y173" s="5">
        <f t="shared" ca="1" si="3"/>
        <v>2.2499999999999992E-2</v>
      </c>
      <c r="Z173" s="11">
        <f ca="1"/>
        <v>2.5000000000000001E-3</v>
      </c>
      <c r="AA173" s="5">
        <f t="shared" ca="1" si="4"/>
        <v>5.5599999999999997E-2</v>
      </c>
      <c r="AB173" s="11">
        <f ca="1"/>
        <v>2.0999999999999999E-3</v>
      </c>
      <c r="AC173" s="5">
        <f t="shared" ca="1" si="5"/>
        <v>6.4100000000000004E-2</v>
      </c>
      <c r="AE173" s="63"/>
      <c r="AF173" s="2" t="str">
        <f ca="1"/>
        <v>04/04/2024</v>
      </c>
      <c r="AG173" s="0">
        <f ca="1"/>
        <v>258</v>
      </c>
      <c r="AH173" s="0">
        <f ca="1"/>
        <v>192</v>
      </c>
      <c r="AI173" s="4">
        <f t="shared" ca="1" si="6"/>
        <v>66</v>
      </c>
      <c r="AJ173" s="4">
        <f t="shared" ca="1" si="7"/>
        <v>671</v>
      </c>
      <c r="AK173" s="0">
        <f ca="1"/>
        <v>18</v>
      </c>
      <c r="AL173" s="0">
        <f ca="1"/>
        <v>44</v>
      </c>
      <c r="AM173" s="0">
        <f t="shared" ca="1" si="8"/>
        <v>-26</v>
      </c>
      <c r="AN173" s="0">
        <f t="shared" ca="1" si="9"/>
        <v>-284</v>
      </c>
      <c r="AO173" s="51">
        <f ca="1"/>
        <v>255900</v>
      </c>
      <c r="AP173" s="51">
        <f ca="1"/>
        <v>402600</v>
      </c>
      <c r="AQ173" s="4">
        <f t="shared" ca="1" si="10"/>
        <v>-146700</v>
      </c>
      <c r="AR173" s="4">
        <f t="shared" ca="1" si="11"/>
        <v>-1659600</v>
      </c>
    </row>
    <row r="174" spans="1:44" x14ac:dyDescent="0.2">
      <c r="A174" s="63"/>
      <c r="B174" s="2" t="str">
        <f ca="1"/>
        <v>03/04/2024</v>
      </c>
      <c r="C174" s="4">
        <f ca="1"/>
        <v>0</v>
      </c>
      <c r="D174" s="4">
        <f ca="1"/>
        <v>500</v>
      </c>
      <c r="E174" s="4">
        <f ca="1"/>
        <v>-24699293</v>
      </c>
      <c r="F174" s="4">
        <f ca="1"/>
        <v>-81116929956</v>
      </c>
      <c r="G174" s="4"/>
      <c r="H174" s="63"/>
      <c r="I174" s="52" t="str">
        <f ca="1"/>
        <v>03/04/2024</v>
      </c>
      <c r="J174" s="4">
        <f ca="1"/>
        <v>0</v>
      </c>
      <c r="K174" s="4">
        <f ca="1"/>
        <v>0</v>
      </c>
      <c r="L174" s="4">
        <f ca="1"/>
        <v>0</v>
      </c>
      <c r="M174" s="4">
        <f ca="1"/>
        <v>9710640000</v>
      </c>
      <c r="N174" s="4"/>
      <c r="O174" s="63"/>
      <c r="P174" s="55" t="str">
        <f ca="1"/>
        <v>03/04/2024</v>
      </c>
      <c r="Q174" s="4">
        <f ca="1"/>
        <v>403200</v>
      </c>
      <c r="R174" s="4">
        <f t="shared" ca="1" si="0"/>
        <v>625516.66666666663</v>
      </c>
      <c r="S174" s="4">
        <f t="shared" ca="1" si="12"/>
        <v>500</v>
      </c>
      <c r="T174" s="4">
        <f t="shared" ca="1" si="13"/>
        <v>0</v>
      </c>
      <c r="U174" s="4"/>
      <c r="V174" s="63"/>
      <c r="W174" t="str" s="0">
        <f ca="1"/>
        <v>03/04/2024</v>
      </c>
      <c r="X174" s="11">
        <f ca="1"/>
        <v>-2E-3</v>
      </c>
      <c r="Y174" s="5">
        <f t="shared" ca="1" si="3"/>
        <v>3.0599999999999995E-2</v>
      </c>
      <c r="Z174" s="11">
        <f ca="1"/>
        <v>1.4000000000000002E-3</v>
      </c>
      <c r="AA174" s="5">
        <f t="shared" ca="1" si="4"/>
        <v>5.3099999999999994E-2</v>
      </c>
      <c r="AB174" s="11">
        <f ca="1"/>
        <v>-2.8000000000000004E-3</v>
      </c>
      <c r="AC174" s="5">
        <f t="shared" ca="1" si="5"/>
        <v>6.2E-2</v>
      </c>
      <c r="AE174" s="63"/>
      <c r="AF174" s="2" t="str">
        <f ca="1"/>
        <v>03/04/2024</v>
      </c>
      <c r="AG174" s="0">
        <f ca="1"/>
        <v>77</v>
      </c>
      <c r="AH174" s="0">
        <f ca="1"/>
        <v>133</v>
      </c>
      <c r="AI174" s="4">
        <f t="shared" ca="1" si="6"/>
        <v>-56</v>
      </c>
      <c r="AJ174" s="4">
        <f t="shared" ca="1" si="7"/>
        <v>605</v>
      </c>
      <c r="AK174" s="0">
        <f ca="1"/>
        <v>18</v>
      </c>
      <c r="AL174" s="0">
        <f ca="1"/>
        <v>29</v>
      </c>
      <c r="AM174" s="0">
        <f t="shared" ca="1" si="8"/>
        <v>-11</v>
      </c>
      <c r="AN174" s="0">
        <f t="shared" ca="1" si="9"/>
        <v>-258</v>
      </c>
      <c r="AO174" s="51">
        <f ca="1"/>
        <v>170000</v>
      </c>
      <c r="AP174" s="51">
        <f ca="1"/>
        <v>231900</v>
      </c>
      <c r="AQ174" s="4">
        <f t="shared" ca="1" si="10"/>
        <v>-61900</v>
      </c>
      <c r="AR174" s="4">
        <f t="shared" ca="1" si="11"/>
        <v>-1512900</v>
      </c>
    </row>
    <row r="175" spans="1:44" x14ac:dyDescent="0.2">
      <c r="A175" s="63"/>
      <c r="B175" s="2" t="str">
        <f ca="1"/>
        <v>02/04/2024</v>
      </c>
      <c r="C175" s="4">
        <f ca="1"/>
        <v>3000</v>
      </c>
      <c r="D175" s="4">
        <f ca="1"/>
        <v>400</v>
      </c>
      <c r="E175" s="4">
        <f ca="1"/>
        <v>128154642</v>
      </c>
      <c r="F175" s="4">
        <f ca="1"/>
        <v>-81092230663</v>
      </c>
      <c r="G175" s="4"/>
      <c r="H175" s="63"/>
      <c r="I175" s="52" t="str">
        <f ca="1"/>
        <v>02/04/2024</v>
      </c>
      <c r="J175" s="4">
        <f ca="1"/>
        <v>0</v>
      </c>
      <c r="K175" s="4">
        <f ca="1"/>
        <v>0</v>
      </c>
      <c r="L175" s="4">
        <f ca="1"/>
        <v>0</v>
      </c>
      <c r="M175" s="4">
        <f ca="1"/>
        <v>9710640000</v>
      </c>
      <c r="N175" s="4"/>
      <c r="O175" s="63"/>
      <c r="P175" s="55" t="str">
        <f ca="1"/>
        <v>02/04/2024</v>
      </c>
      <c r="Q175" s="4">
        <f ca="1"/>
        <v>384500</v>
      </c>
      <c r="R175" s="4">
        <f t="shared" ca="1" si="0"/>
        <v>615550</v>
      </c>
      <c r="S175" s="4">
        <f t="shared" ca="1" si="12"/>
        <v>3400</v>
      </c>
      <c r="T175" s="4">
        <f t="shared" ca="1" si="13"/>
        <v>0</v>
      </c>
      <c r="U175" s="4"/>
      <c r="V175" s="63"/>
      <c r="W175" t="str" s="0">
        <f ca="1"/>
        <v>02/04/2024</v>
      </c>
      <c r="X175" s="11">
        <f ca="1"/>
        <v>4.0999999999999995E-3</v>
      </c>
      <c r="Y175" s="5">
        <f t="shared" ca="1" si="3"/>
        <v>3.2599999999999997E-2</v>
      </c>
      <c r="Z175" s="11">
        <f ca="1"/>
        <v>4.7999999999999996E-3</v>
      </c>
      <c r="AA175" s="5">
        <f t="shared" ca="1" si="4"/>
        <v>5.1699999999999996E-2</v>
      </c>
      <c r="AB175" s="11">
        <f ca="1"/>
        <v>2E-3</v>
      </c>
      <c r="AC175" s="5">
        <f t="shared" ca="1" si="5"/>
        <v>6.4799999999999996E-2</v>
      </c>
      <c r="AE175" s="63"/>
      <c r="AF175" t="str" s="0">
        <f ca="1"/>
        <v>02/04/2024</v>
      </c>
      <c r="AG175" s="0">
        <f ca="1"/>
        <v>138</v>
      </c>
      <c r="AH175" s="0">
        <f ca="1"/>
        <v>111</v>
      </c>
      <c r="AI175" s="4">
        <f t="shared" ca="1" si="6"/>
        <v>27</v>
      </c>
      <c r="AJ175" s="4">
        <f t="shared" ca="1" si="7"/>
        <v>661</v>
      </c>
      <c r="AK175" s="0">
        <f ca="1"/>
        <v>19</v>
      </c>
      <c r="AL175" s="0">
        <f ca="1"/>
        <v>18</v>
      </c>
      <c r="AM175" s="0">
        <f t="shared" ca="1" si="8"/>
        <v>1</v>
      </c>
      <c r="AN175" s="0">
        <f t="shared" ca="1" si="9"/>
        <v>-247</v>
      </c>
      <c r="AO175" s="51">
        <f ca="1"/>
        <v>179900</v>
      </c>
      <c r="AP175" s="51">
        <f ca="1"/>
        <v>186700</v>
      </c>
      <c r="AQ175" s="4">
        <f t="shared" ca="1" si="10"/>
        <v>-6800</v>
      </c>
      <c r="AR175" s="4">
        <f t="shared" ca="1" si="11"/>
        <v>-1451000</v>
      </c>
    </row>
    <row r="176" spans="1:44" x14ac:dyDescent="0.2">
      <c r="A176" s="63"/>
      <c r="B176" s="2" t="str">
        <f ca="1"/>
        <v>01/04/2024</v>
      </c>
      <c r="C176" s="4">
        <f ca="1"/>
        <v>500</v>
      </c>
      <c r="D176" s="4">
        <f ca="1"/>
        <v>0</v>
      </c>
      <c r="E176" s="4">
        <f ca="1"/>
        <v>24602450</v>
      </c>
      <c r="F176" s="4">
        <f ca="1"/>
        <v>-81220385305</v>
      </c>
      <c r="G176" s="4"/>
      <c r="H176" s="63"/>
      <c r="I176" s="52" t="str">
        <f ca="1"/>
        <v>01/04/2024</v>
      </c>
      <c r="J176" s="4">
        <f ca="1"/>
        <v>0</v>
      </c>
      <c r="K176" s="4">
        <f ca="1"/>
        <v>0</v>
      </c>
      <c r="L176" s="4">
        <f ca="1"/>
        <v>0</v>
      </c>
      <c r="M176" s="4">
        <f ca="1"/>
        <v>9710640000</v>
      </c>
      <c r="N176" s="4"/>
      <c r="O176" s="63"/>
      <c r="P176" s="55" t="str">
        <f ca="1"/>
        <v>01/04/2024</v>
      </c>
      <c r="Q176" s="4">
        <f ca="1"/>
        <v>371400</v>
      </c>
      <c r="R176" s="4">
        <f t="shared" ca="1" si="0"/>
        <v>663733.33333333337</v>
      </c>
      <c r="S176" s="4">
        <f t="shared" ca="1" si="12"/>
        <v>500</v>
      </c>
      <c r="T176" s="4">
        <f t="shared" ca="1" si="13"/>
        <v>0</v>
      </c>
      <c r="U176" s="4"/>
      <c r="V176" s="63"/>
      <c r="W176" t="str" s="0">
        <f ca="1"/>
        <v>01/04/2024</v>
      </c>
      <c r="X176" s="11">
        <f ca="1"/>
        <v>-8.1000000000000013E-3</v>
      </c>
      <c r="Y176" s="5">
        <f t="shared" ca="1" si="3"/>
        <v>2.8499999999999998E-2</v>
      </c>
      <c r="Z176" s="11">
        <f ca="1"/>
        <v>3.4000000000000002E-3</v>
      </c>
      <c r="AA176" s="5">
        <f t="shared" ca="1" si="4"/>
        <v>4.6899999999999997E-2</v>
      </c>
      <c r="AB176" s="11">
        <f ca="1"/>
        <v>4.0999999999999995E-3</v>
      </c>
      <c r="AC176" s="5">
        <f t="shared" ca="1" si="5"/>
        <v>6.2799999999999995E-2</v>
      </c>
      <c r="AE176" s="63"/>
      <c r="AF176" t="str" s="0">
        <f ca="1"/>
        <v>01/04/2024</v>
      </c>
      <c r="AG176" s="0">
        <f ca="1"/>
        <v>148</v>
      </c>
      <c r="AH176" s="0">
        <f ca="1"/>
        <v>131</v>
      </c>
      <c r="AI176" s="4">
        <f t="shared" ca="1" si="6"/>
        <v>17</v>
      </c>
      <c r="AJ176" s="4">
        <f t="shared" ca="1" si="7"/>
        <v>634</v>
      </c>
      <c r="AK176" s="0">
        <f ca="1"/>
        <v>10</v>
      </c>
      <c r="AL176" s="0">
        <f ca="1"/>
        <v>23</v>
      </c>
      <c r="AM176" s="0">
        <f t="shared" ca="1" si="8"/>
        <v>-13</v>
      </c>
      <c r="AN176" s="0">
        <f t="shared" ca="1" si="9"/>
        <v>-248</v>
      </c>
      <c r="AO176" s="51">
        <f ca="1"/>
        <v>140900</v>
      </c>
      <c r="AP176" s="51">
        <f ca="1"/>
        <v>217500</v>
      </c>
      <c r="AQ176" s="4">
        <f t="shared" ca="1" si="10"/>
        <v>-76600</v>
      </c>
      <c r="AR176" s="4">
        <f t="shared" ca="1" si="11"/>
        <v>-1444200</v>
      </c>
    </row>
    <row r="177" spans="1:44" x14ac:dyDescent="0.2">
      <c r="A177" s="63"/>
      <c r="B177" s="2" t="str">
        <f ca="1"/>
        <v>29/03/2024</v>
      </c>
      <c r="C177" s="4">
        <f ca="1"/>
        <v>200</v>
      </c>
      <c r="D177" s="4">
        <f ca="1"/>
        <v>700</v>
      </c>
      <c r="E177" s="4">
        <f ca="1"/>
        <v>-24939271</v>
      </c>
      <c r="F177" s="4">
        <f ca="1"/>
        <v>-81244987755</v>
      </c>
      <c r="G177" s="4"/>
      <c r="H177" s="63"/>
      <c r="I177" s="52" t="str">
        <f ca="1"/>
        <v>29/03/2024</v>
      </c>
      <c r="J177" s="4">
        <f ca="1"/>
        <v>0</v>
      </c>
      <c r="K177" s="4">
        <f ca="1"/>
        <v>0</v>
      </c>
      <c r="L177" s="4">
        <f ca="1"/>
        <v>0</v>
      </c>
      <c r="M177" s="4">
        <f ca="1"/>
        <v>9710640000</v>
      </c>
      <c r="N177" s="4"/>
      <c r="O177" s="63"/>
      <c r="P177" s="55" t="str">
        <f ca="1"/>
        <v>29/03/2024</v>
      </c>
      <c r="Q177" s="4">
        <f ca="1"/>
        <v>551800</v>
      </c>
      <c r="R177" s="4">
        <f t="shared" ca="1" si="0"/>
        <v>731100</v>
      </c>
      <c r="S177" s="4">
        <f t="shared" ca="1" si="12"/>
        <v>900</v>
      </c>
      <c r="T177" s="4">
        <f t="shared" ca="1" si="13"/>
        <v>0</v>
      </c>
      <c r="U177" s="4"/>
      <c r="V177" s="63"/>
      <c r="W177" t="str" s="0">
        <f ca="1"/>
        <v>29/03/2024</v>
      </c>
      <c r="X177" s="11">
        <f ca="1"/>
        <v>-8.0000000000000002E-3</v>
      </c>
      <c r="Y177" s="5">
        <f t="shared" ca="1" si="3"/>
        <v>3.6600000000000001E-2</v>
      </c>
      <c r="Z177" s="11">
        <f ca="1"/>
        <v>5.6999999999999993E-3</v>
      </c>
      <c r="AA177" s="5">
        <f t="shared" ca="1" si="4"/>
        <v>4.3499999999999997E-2</v>
      </c>
      <c r="AB177" s="11">
        <f ca="1"/>
        <v>1.01E-2</v>
      </c>
      <c r="AC177" s="5">
        <f t="shared" ca="1" si="5"/>
        <v>5.8699999999999988E-2</v>
      </c>
      <c r="AE177" s="63"/>
      <c r="AF177" t="str" s="0">
        <f ca="1"/>
        <v>29/03/2024</v>
      </c>
      <c r="AG177" s="0">
        <f ca="1"/>
        <v>200</v>
      </c>
      <c r="AH177" s="0">
        <f ca="1"/>
        <v>165</v>
      </c>
      <c r="AI177" s="4">
        <f t="shared" ca="1" si="6"/>
        <v>35</v>
      </c>
      <c r="AJ177" s="4">
        <f t="shared" ca="1" si="7"/>
        <v>617</v>
      </c>
      <c r="AK177" s="0">
        <f ca="1"/>
        <v>16</v>
      </c>
      <c r="AL177" s="0">
        <f ca="1"/>
        <v>45</v>
      </c>
      <c r="AM177" s="0">
        <f t="shared" ca="1" si="8"/>
        <v>-29</v>
      </c>
      <c r="AN177" s="0">
        <f t="shared" ca="1" si="9"/>
        <v>-235</v>
      </c>
      <c r="AO177" s="51">
        <f ca="1"/>
        <v>206000</v>
      </c>
      <c r="AP177" s="51">
        <f ca="1"/>
        <v>340800</v>
      </c>
      <c r="AQ177" s="4">
        <f t="shared" ca="1" si="10"/>
        <v>-134800</v>
      </c>
      <c r="AR177" s="4">
        <f t="shared" ca="1" si="11"/>
        <v>-1367600</v>
      </c>
    </row>
    <row r="178" spans="1:44" x14ac:dyDescent="0.2">
      <c r="A178" s="63"/>
      <c r="B178" s="2" t="str">
        <f ca="1"/>
        <v>28/03/2024</v>
      </c>
      <c r="C178" s="4">
        <f ca="1"/>
        <v>270100</v>
      </c>
      <c r="D178" s="4">
        <f ca="1"/>
        <v>3000</v>
      </c>
      <c r="E178" s="4">
        <f ca="1"/>
        <v>13295101421</v>
      </c>
      <c r="F178" s="4">
        <f ca="1"/>
        <v>-81220048484</v>
      </c>
      <c r="G178" s="4"/>
      <c r="H178" s="63"/>
      <c r="I178" s="52" t="str">
        <f ca="1"/>
        <v>28/03/2024</v>
      </c>
      <c r="J178" s="4">
        <f ca="1"/>
        <v>0</v>
      </c>
      <c r="K178" s="4">
        <f ca="1"/>
        <v>0</v>
      </c>
      <c r="L178" s="4">
        <f ca="1"/>
        <v>0</v>
      </c>
      <c r="M178" s="4">
        <f ca="1"/>
        <v>9710640000</v>
      </c>
      <c r="N178" s="4"/>
      <c r="O178" s="63"/>
      <c r="P178" s="2" t="str">
        <f ca="1"/>
        <v>28/03/2024</v>
      </c>
      <c r="Q178" s="4">
        <f ca="1"/>
        <v>684800</v>
      </c>
      <c r="R178" s="4">
        <f t="shared" ca="1" si="0"/>
        <v>707050</v>
      </c>
      <c r="S178" s="4">
        <f t="shared" ca="1" si="12"/>
        <v>273100</v>
      </c>
      <c r="T178" s="4">
        <f t="shared" ca="1" si="13"/>
        <v>0</v>
      </c>
      <c r="U178" s="4"/>
      <c r="V178" s="63"/>
      <c r="W178" t="str" s="0">
        <f ca="1"/>
        <v>28/03/2024</v>
      </c>
      <c r="X178" s="11">
        <f ca="1"/>
        <v>1.0200000000000001E-2</v>
      </c>
      <c r="Y178" s="5">
        <f t="shared" ca="1" si="3"/>
        <v>4.4600000000000001E-2</v>
      </c>
      <c r="Z178" s="11">
        <f ca="1"/>
        <v>1.1000000000000001E-2</v>
      </c>
      <c r="AA178" s="5">
        <f t="shared" ca="1" si="4"/>
        <v>3.78E-2</v>
      </c>
      <c r="AB178" s="11">
        <f ca="1"/>
        <v>1.1699999999999999E-2</v>
      </c>
      <c r="AC178" s="5">
        <f t="shared" ca="1" si="5"/>
        <v>4.859999999999999E-2</v>
      </c>
      <c r="AE178" s="63"/>
      <c r="AF178" t="str" s="0">
        <f ca="1"/>
        <v>28/03/2024</v>
      </c>
      <c r="AG178" s="0">
        <f ca="1"/>
        <v>219</v>
      </c>
      <c r="AH178" s="0">
        <f ca="1"/>
        <v>162</v>
      </c>
      <c r="AI178" s="4">
        <f t="shared" ca="1" si="6"/>
        <v>57</v>
      </c>
      <c r="AJ178" s="4">
        <f t="shared" ca="1" si="7"/>
        <v>582</v>
      </c>
      <c r="AK178" s="0">
        <f ca="1"/>
        <v>29</v>
      </c>
      <c r="AL178" s="0">
        <f ca="1"/>
        <v>28</v>
      </c>
      <c r="AM178" s="0">
        <f t="shared" ca="1" si="8"/>
        <v>1</v>
      </c>
      <c r="AN178" s="0">
        <f t="shared" ca="1" si="9"/>
        <v>-206</v>
      </c>
      <c r="AO178" s="51">
        <f ca="1"/>
        <v>474300</v>
      </c>
      <c r="AP178" s="51">
        <f ca="1"/>
        <v>202700</v>
      </c>
      <c r="AQ178" s="4">
        <f t="shared" ca="1" si="10"/>
        <v>271600</v>
      </c>
      <c r="AR178" s="4">
        <f t="shared" ca="1" si="11"/>
        <v>-1232800</v>
      </c>
    </row>
    <row r="179" spans="1:44" x14ac:dyDescent="0.2">
      <c r="A179" s="63"/>
      <c r="B179" s="2" t="str">
        <f ca="1"/>
        <v>27/03/2024</v>
      </c>
      <c r="C179" s="4">
        <f ca="1"/>
        <v>207100</v>
      </c>
      <c r="D179" s="4">
        <f ca="1"/>
        <v>102800</v>
      </c>
      <c r="E179" s="4">
        <f ca="1"/>
        <v>5133163611</v>
      </c>
      <c r="F179" s="4">
        <f ca="1"/>
        <v>-94515149905</v>
      </c>
      <c r="G179" s="4"/>
      <c r="H179" s="63"/>
      <c r="I179" s="52" t="str">
        <f ca="1"/>
        <v>27/03/2024</v>
      </c>
      <c r="J179" s="4">
        <f ca="1"/>
        <v>0</v>
      </c>
      <c r="K179" s="4">
        <f ca="1"/>
        <v>0</v>
      </c>
      <c r="L179" s="4">
        <f ca="1"/>
        <v>0</v>
      </c>
      <c r="M179" s="4">
        <f ca="1"/>
        <v>9710640000</v>
      </c>
      <c r="N179" s="4"/>
      <c r="O179" s="63"/>
      <c r="P179" s="2" t="str">
        <f ca="1"/>
        <v>27/03/2024</v>
      </c>
      <c r="Q179" s="4">
        <f ca="1"/>
        <v>1357400</v>
      </c>
      <c r="R179" s="4">
        <f t="shared" ca="1" si="0"/>
        <v>650866.66666666663</v>
      </c>
      <c r="S179" s="4">
        <f t="shared" ca="1" si="12"/>
        <v>309900</v>
      </c>
      <c r="T179" s="4">
        <f t="shared" ca="1" si="13"/>
        <v>0</v>
      </c>
      <c r="U179" s="4"/>
      <c r="V179" s="63"/>
      <c r="W179" t="str" s="0">
        <f ca="1"/>
        <v>27/03/2024</v>
      </c>
      <c r="X179" s="11">
        <f ca="1"/>
        <v>2.92E-2</v>
      </c>
      <c r="Y179" s="5">
        <f t="shared" ca="1" si="3"/>
        <v>3.44E-2</v>
      </c>
      <c r="Z179" s="11">
        <f ca="1"/>
        <v>1.6000000000000001E-3</v>
      </c>
      <c r="AA179" s="5">
        <f t="shared" ca="1" si="4"/>
        <v>2.6800000000000001E-2</v>
      </c>
      <c r="AB179" s="11">
        <f ca="1"/>
        <v>2.0000000000000001E-4</v>
      </c>
      <c r="AC179" s="5">
        <f t="shared" ca="1" si="5"/>
        <v>3.6899999999999995E-2</v>
      </c>
      <c r="AE179" s="63"/>
      <c r="AF179" t="str" s="0">
        <f ca="1"/>
        <v>27/03/2024</v>
      </c>
      <c r="AG179" s="0">
        <f ca="1"/>
        <v>414</v>
      </c>
      <c r="AH179" s="0">
        <f ca="1"/>
        <v>276</v>
      </c>
      <c r="AI179" s="4">
        <f t="shared" ca="1" si="6"/>
        <v>138</v>
      </c>
      <c r="AJ179" s="4">
        <f t="shared" ca="1" si="7"/>
        <v>525</v>
      </c>
      <c r="AK179" s="0">
        <f ca="1"/>
        <v>97</v>
      </c>
      <c r="AL179" s="0">
        <f ca="1"/>
        <v>53</v>
      </c>
      <c r="AM179" s="0">
        <f t="shared" ca="1" si="8"/>
        <v>44</v>
      </c>
      <c r="AN179" s="0">
        <f t="shared" ca="1" si="9"/>
        <v>-207</v>
      </c>
      <c r="AO179" s="51">
        <f ca="1"/>
        <v>844900</v>
      </c>
      <c r="AP179" s="51">
        <f ca="1"/>
        <v>491900</v>
      </c>
      <c r="AQ179" s="4">
        <f t="shared" ca="1" si="10"/>
        <v>353000</v>
      </c>
      <c r="AR179" s="4">
        <f t="shared" ca="1" si="11"/>
        <v>-1504400</v>
      </c>
    </row>
    <row r="180" spans="1:44" x14ac:dyDescent="0.2">
      <c r="A180" s="63"/>
      <c r="B180" s="2" t="str">
        <f ca="1"/>
        <v>26/03/2024</v>
      </c>
      <c r="C180" s="4">
        <f ca="1"/>
        <v>70000</v>
      </c>
      <c r="D180" s="4">
        <f ca="1"/>
        <v>70500</v>
      </c>
      <c r="E180" s="4">
        <f ca="1"/>
        <v>-24046549</v>
      </c>
      <c r="F180" s="4">
        <f ca="1"/>
        <v>-99648313516</v>
      </c>
      <c r="G180" s="4"/>
      <c r="H180" s="63"/>
      <c r="I180" s="52" t="str">
        <f ca="1"/>
        <v>26/03/2024</v>
      </c>
      <c r="J180" s="4">
        <f ca="1"/>
        <v>0</v>
      </c>
      <c r="K180" s="4">
        <f ca="1"/>
        <v>0</v>
      </c>
      <c r="L180" s="4">
        <f ca="1"/>
        <v>0</v>
      </c>
      <c r="M180" s="4">
        <f ca="1"/>
        <v>9710640000</v>
      </c>
      <c r="N180" s="4"/>
      <c r="O180" s="63"/>
      <c r="P180" s="2" t="str">
        <f ca="1"/>
        <v>26/03/2024</v>
      </c>
      <c r="Q180" s="4">
        <f ca="1"/>
        <v>343400</v>
      </c>
      <c r="R180" s="4">
        <f t="shared" ca="1" si="0"/>
        <v>492033.33333333331</v>
      </c>
      <c r="S180" s="4">
        <f t="shared" ca="1" si="12"/>
        <v>140500</v>
      </c>
      <c r="T180" s="4">
        <f t="shared" ca="1" si="13"/>
        <v>0</v>
      </c>
      <c r="U180" s="4"/>
      <c r="V180" s="63"/>
      <c r="W180" t="str" s="0">
        <f ca="1"/>
        <v>26/03/2024</v>
      </c>
      <c r="X180" s="11">
        <f ca="1"/>
        <v>2.0999999999999999E-3</v>
      </c>
      <c r="Y180" s="5">
        <f t="shared" ca="1" si="3"/>
        <v>5.1999999999999998E-3</v>
      </c>
      <c r="Z180" s="11">
        <f ca="1"/>
        <v>8.9999999999999998E-4</v>
      </c>
      <c r="AA180" s="5">
        <f t="shared" ca="1" si="4"/>
        <v>2.52E-2</v>
      </c>
      <c r="AB180" s="11">
        <f ca="1"/>
        <v>2.5999999999999999E-3</v>
      </c>
      <c r="AC180" s="5">
        <f t="shared" ca="1" si="5"/>
        <v>3.6699999999999997E-2</v>
      </c>
      <c r="AE180" s="63"/>
      <c r="AF180" t="str" s="0">
        <f ca="1"/>
        <v>26/03/2024</v>
      </c>
      <c r="AG180" s="0">
        <f ca="1"/>
        <v>187</v>
      </c>
      <c r="AH180" s="0">
        <f ca="1"/>
        <v>70</v>
      </c>
      <c r="AI180" s="4">
        <f t="shared" ca="1" si="6"/>
        <v>117</v>
      </c>
      <c r="AJ180" s="4">
        <f t="shared" ref="AJ180:AJ203" ca="1" si="14">AI180+AJ181</f>
        <v>387</v>
      </c>
      <c r="AK180" s="0">
        <f ca="1"/>
        <v>22</v>
      </c>
      <c r="AL180" s="0">
        <f ca="1"/>
        <v>10</v>
      </c>
      <c r="AM180" s="0">
        <f t="shared" ca="1" si="8"/>
        <v>12</v>
      </c>
      <c r="AN180" s="0">
        <f t="shared" ca="1" si="9"/>
        <v>-251</v>
      </c>
      <c r="AO180" s="51">
        <f ca="1"/>
        <v>197800</v>
      </c>
      <c r="AP180" s="51">
        <f ca="1"/>
        <v>142000</v>
      </c>
      <c r="AQ180" s="4">
        <f t="shared" ca="1" si="10"/>
        <v>55800</v>
      </c>
      <c r="AR180" s="4">
        <f t="shared" ca="1" si="11"/>
        <v>-1857400</v>
      </c>
    </row>
    <row r="181" spans="1:44" x14ac:dyDescent="0.2">
      <c r="A181" s="63"/>
      <c r="B181" s="2" t="str">
        <f ca="1"/>
        <v>25/03/2024</v>
      </c>
      <c r="C181" s="4">
        <f ca="1"/>
        <v>160300</v>
      </c>
      <c r="D181" s="4">
        <f ca="1"/>
        <v>243800</v>
      </c>
      <c r="E181" s="4">
        <f ca="1"/>
        <v>-4007672464</v>
      </c>
      <c r="F181" s="4">
        <f ca="1"/>
        <v>-99624266967</v>
      </c>
      <c r="G181" s="4"/>
      <c r="H181" s="63"/>
      <c r="I181" s="52" t="str">
        <f ca="1"/>
        <v>25/03/2024</v>
      </c>
      <c r="J181" s="4">
        <f ca="1"/>
        <v>0</v>
      </c>
      <c r="K181" s="4">
        <f ca="1"/>
        <v>0</v>
      </c>
      <c r="L181" s="4">
        <f ca="1"/>
        <v>0</v>
      </c>
      <c r="M181" s="4">
        <f ca="1"/>
        <v>9710640000</v>
      </c>
      <c r="N181" s="4"/>
      <c r="O181" s="63"/>
      <c r="P181" s="2" t="str">
        <f ca="1"/>
        <v>25/03/2024</v>
      </c>
      <c r="Q181" s="4">
        <f ca="1"/>
        <v>673600</v>
      </c>
      <c r="R181" s="4">
        <f t="shared" ca="1" si="0"/>
        <v>559400</v>
      </c>
      <c r="S181" s="4">
        <f t="shared" ca="1" si="12"/>
        <v>404100</v>
      </c>
      <c r="T181" s="4">
        <f t="shared" ca="1" si="13"/>
        <v>0</v>
      </c>
      <c r="U181" s="4"/>
      <c r="V181" s="63"/>
      <c r="W181" t="str" s="0">
        <f ca="1"/>
        <v>25/03/2024</v>
      </c>
      <c r="X181" s="11">
        <f ca="1"/>
        <v>0</v>
      </c>
      <c r="Y181" s="5">
        <f t="shared" ca="1" si="3"/>
        <v>3.1000000000000003E-3</v>
      </c>
      <c r="Z181" s="11">
        <f ca="1"/>
        <v>6.1999999999999998E-3</v>
      </c>
      <c r="AA181" s="5">
        <f t="shared" ca="1" si="4"/>
        <v>2.4299999999999999E-2</v>
      </c>
      <c r="AB181" s="11">
        <f ca="1"/>
        <v>1.1299999999999999E-2</v>
      </c>
      <c r="AC181" s="5">
        <f t="shared" ca="1" si="5"/>
        <v>3.4099999999999998E-2</v>
      </c>
      <c r="AE181" s="63"/>
      <c r="AF181" t="str" s="0">
        <f ca="1"/>
        <v>25/03/2024</v>
      </c>
      <c r="AG181" s="0">
        <f ca="1"/>
        <v>173</v>
      </c>
      <c r="AH181" s="0">
        <f ca="1"/>
        <v>233</v>
      </c>
      <c r="AI181" s="4">
        <f t="shared" ca="1" si="6"/>
        <v>-60</v>
      </c>
      <c r="AJ181" s="4">
        <f t="shared" ca="1" si="14"/>
        <v>270</v>
      </c>
      <c r="AK181" s="0">
        <f ca="1"/>
        <v>15</v>
      </c>
      <c r="AL181" s="0">
        <f ca="1"/>
        <v>44</v>
      </c>
      <c r="AM181" s="0">
        <f t="shared" ca="1" si="8"/>
        <v>-29</v>
      </c>
      <c r="AN181" s="0">
        <f t="shared" ca="1" si="9"/>
        <v>-263</v>
      </c>
      <c r="AO181" s="51">
        <f ca="1"/>
        <v>186100</v>
      </c>
      <c r="AP181" s="51">
        <f ca="1"/>
        <v>382200</v>
      </c>
      <c r="AQ181" s="4">
        <f t="shared" ca="1" si="10"/>
        <v>-196100</v>
      </c>
      <c r="AR181" s="4">
        <f t="shared" ca="1" si="11"/>
        <v>-1913200</v>
      </c>
    </row>
    <row r="182" spans="1:44" x14ac:dyDescent="0.2">
      <c r="A182" s="63"/>
      <c r="B182" s="2" t="str">
        <f ca="1"/>
        <v>22/03/2024</v>
      </c>
      <c r="C182" s="4">
        <f ca="1"/>
        <v>146800</v>
      </c>
      <c r="D182" s="4">
        <f ca="1"/>
        <v>297000</v>
      </c>
      <c r="E182" s="4">
        <f ca="1"/>
        <v>-7235013546</v>
      </c>
      <c r="F182" s="4">
        <f ca="1"/>
        <v>-95616594503</v>
      </c>
      <c r="G182" s="4"/>
      <c r="H182" s="63"/>
      <c r="I182" s="52" t="str">
        <f ca="1"/>
        <v>22/03/2024</v>
      </c>
      <c r="J182" s="4">
        <f ca="1"/>
        <v>0</v>
      </c>
      <c r="K182" s="4">
        <f ca="1"/>
        <v>0</v>
      </c>
      <c r="L182" s="4">
        <f ca="1"/>
        <v>0</v>
      </c>
      <c r="M182" s="4">
        <f ca="1"/>
        <v>9710640000</v>
      </c>
      <c r="N182" s="4"/>
      <c r="O182" s="63"/>
      <c r="P182" s="2" t="str">
        <f ca="1"/>
        <v>22/03/2024</v>
      </c>
      <c r="Q182" s="4">
        <f ca="1"/>
        <v>775600</v>
      </c>
      <c r="R182" s="4">
        <f t="shared" ca="1" si="0"/>
        <v>490350</v>
      </c>
      <c r="S182" s="4">
        <f t="shared" ca="1" si="12"/>
        <v>443800</v>
      </c>
      <c r="T182" s="4">
        <f t="shared" ca="1" si="13"/>
        <v>0</v>
      </c>
      <c r="U182" s="4"/>
      <c r="V182" s="63"/>
      <c r="W182" t="str" s="0">
        <f ca="1"/>
        <v>22/03/2024</v>
      </c>
      <c r="X182" s="11">
        <f ca="1"/>
        <v>-4.0999999999999995E-3</v>
      </c>
      <c r="Y182" s="5">
        <f t="shared" ca="1" si="3"/>
        <v>3.1000000000000003E-3</v>
      </c>
      <c r="Z182" s="11">
        <f ca="1"/>
        <v>-2.0000000000000001E-4</v>
      </c>
      <c r="AA182" s="5">
        <f t="shared" ca="1" si="4"/>
        <v>1.8099999999999998E-2</v>
      </c>
      <c r="AB182" s="11">
        <f ca="1"/>
        <v>2.0000000000000001E-4</v>
      </c>
      <c r="AC182" s="5">
        <f t="shared" ca="1" si="5"/>
        <v>2.2800000000000001E-2</v>
      </c>
      <c r="AE182" s="63"/>
      <c r="AF182" t="str" s="0">
        <f ca="1"/>
        <v>22/03/2024</v>
      </c>
      <c r="AG182" s="0">
        <f ca="1"/>
        <v>251</v>
      </c>
      <c r="AH182" s="0">
        <f ca="1"/>
        <v>130</v>
      </c>
      <c r="AI182" s="4">
        <f t="shared" ca="1" si="6"/>
        <v>121</v>
      </c>
      <c r="AJ182" s="4">
        <f t="shared" ca="1" si="14"/>
        <v>330</v>
      </c>
      <c r="AK182" s="0">
        <f ca="1"/>
        <v>52</v>
      </c>
      <c r="AL182" s="0">
        <f ca="1"/>
        <v>38</v>
      </c>
      <c r="AM182" s="0">
        <f t="shared" ca="1" si="8"/>
        <v>14</v>
      </c>
      <c r="AN182" s="0">
        <f t="shared" ca="1" si="9"/>
        <v>-234</v>
      </c>
      <c r="AO182" s="51">
        <f ca="1"/>
        <v>320300</v>
      </c>
      <c r="AP182" s="51">
        <f ca="1"/>
        <v>454900</v>
      </c>
      <c r="AQ182" s="4">
        <f t="shared" ca="1" si="10"/>
        <v>-134600</v>
      </c>
      <c r="AR182" s="4">
        <f t="shared" ca="1" si="11"/>
        <v>-1717100</v>
      </c>
    </row>
    <row r="183" spans="1:44" x14ac:dyDescent="0.2">
      <c r="A183" s="63"/>
      <c r="B183" s="2" t="str">
        <f ca="1"/>
        <v>21/03/2024</v>
      </c>
      <c r="C183" s="4">
        <f ca="1"/>
        <v>9900</v>
      </c>
      <c r="D183" s="4">
        <f ca="1"/>
        <v>112100</v>
      </c>
      <c r="E183" s="4">
        <f ca="1"/>
        <v>-4942369429</v>
      </c>
      <c r="F183" s="4">
        <f ca="1"/>
        <v>-88381580957</v>
      </c>
      <c r="G183" s="4"/>
      <c r="H183" s="63"/>
      <c r="I183" s="52" t="str">
        <f ca="1"/>
        <v>21/03/2024</v>
      </c>
      <c r="J183" s="4">
        <f ca="1"/>
        <v>0</v>
      </c>
      <c r="K183" s="4">
        <f ca="1"/>
        <v>0</v>
      </c>
      <c r="L183" s="4">
        <f ca="1"/>
        <v>0</v>
      </c>
      <c r="M183" s="4">
        <f ca="1"/>
        <v>9710640000</v>
      </c>
      <c r="N183" s="4"/>
      <c r="O183" s="63"/>
      <c r="P183" s="2" t="str">
        <f ca="1"/>
        <v>21/03/2024</v>
      </c>
      <c r="Q183" s="4">
        <f ca="1"/>
        <v>407500</v>
      </c>
      <c r="R183" s="4">
        <f t="shared" ca="1" si="0"/>
        <v>434016.66666666669</v>
      </c>
      <c r="S183" s="4">
        <f t="shared" ca="1" si="12"/>
        <v>122000</v>
      </c>
      <c r="T183" s="4">
        <f t="shared" ca="1" si="13"/>
        <v>0</v>
      </c>
      <c r="U183" s="4"/>
      <c r="V183" s="63"/>
      <c r="W183" t="str" s="0">
        <f ca="1"/>
        <v>21/03/2024</v>
      </c>
      <c r="X183" s="11">
        <f ca="1"/>
        <v>-4.0999999999999995E-3</v>
      </c>
      <c r="Y183" s="5">
        <f t="shared" ca="1" si="3"/>
        <v>7.1999999999999998E-3</v>
      </c>
      <c r="Z183" s="11">
        <f ca="1"/>
        <v>4.0999999999999995E-3</v>
      </c>
      <c r="AA183" s="5">
        <f t="shared" ca="1" si="4"/>
        <v>1.8299999999999997E-2</v>
      </c>
      <c r="AB183" s="11">
        <f ca="1"/>
        <v>2.5999999999999999E-3</v>
      </c>
      <c r="AC183" s="5">
        <f t="shared" ca="1" si="5"/>
        <v>2.2600000000000002E-2</v>
      </c>
      <c r="AE183" s="63"/>
      <c r="AF183" t="str" s="0">
        <f ca="1"/>
        <v>21/03/2024</v>
      </c>
      <c r="AG183" s="0">
        <f ca="1"/>
        <v>142</v>
      </c>
      <c r="AH183" s="0">
        <f ca="1"/>
        <v>112</v>
      </c>
      <c r="AI183" s="4">
        <f t="shared" ca="1" si="6"/>
        <v>30</v>
      </c>
      <c r="AJ183" s="4">
        <f t="shared" ca="1" si="14"/>
        <v>209</v>
      </c>
      <c r="AK183" s="0">
        <f ca="1"/>
        <v>21</v>
      </c>
      <c r="AL183" s="0">
        <f ca="1"/>
        <v>36</v>
      </c>
      <c r="AM183" s="0">
        <f t="shared" ca="1" si="8"/>
        <v>-15</v>
      </c>
      <c r="AN183" s="0">
        <f t="shared" ca="1" si="9"/>
        <v>-248</v>
      </c>
      <c r="AO183" s="51">
        <f ca="1"/>
        <v>164100</v>
      </c>
      <c r="AP183" s="51">
        <f ca="1"/>
        <v>238400</v>
      </c>
      <c r="AQ183" s="4">
        <f t="shared" ca="1" si="10"/>
        <v>-74300</v>
      </c>
      <c r="AR183" s="4">
        <f t="shared" ca="1" si="11"/>
        <v>-1582500</v>
      </c>
    </row>
    <row r="184" spans="1:44" x14ac:dyDescent="0.2">
      <c r="A184" s="63" t="s">
        <v>159</v>
      </c>
      <c r="B184" s="2">
        <f ca="1"/>
        <v>45371</v>
      </c>
      <c r="C184" s="4">
        <f ca="1"/>
        <v>0</v>
      </c>
      <c r="D184" s="4">
        <f ca="1"/>
        <v>0</v>
      </c>
      <c r="E184" s="4">
        <f ca="1"/>
        <v>0</v>
      </c>
      <c r="F184" s="4">
        <f ca="1"/>
        <v>-83439211528</v>
      </c>
      <c r="G184" s="4"/>
      <c r="H184" s="63" t="s">
        <v>159</v>
      </c>
      <c r="I184" s="52">
        <f ca="1"/>
        <v>45371</v>
      </c>
      <c r="J184" s="4">
        <f ca="1"/>
        <v>0</v>
      </c>
      <c r="K184" s="4">
        <f ca="1"/>
        <v>0</v>
      </c>
      <c r="L184" s="4">
        <f ca="1"/>
        <v>0</v>
      </c>
      <c r="M184" s="4">
        <f ca="1"/>
        <v>9710640000</v>
      </c>
      <c r="N184" s="4"/>
      <c r="O184" s="63" t="s">
        <v>159</v>
      </c>
      <c r="P184" s="2">
        <f ca="1"/>
        <v>45371</v>
      </c>
      <c r="Q184" s="4">
        <f ca="1"/>
        <v>347700</v>
      </c>
      <c r="R184" s="4">
        <f t="shared" ca="1" si="0"/>
        <v>432450</v>
      </c>
      <c r="S184" s="4">
        <f t="shared" ca="1" si="12"/>
        <v>0</v>
      </c>
      <c r="T184" s="4">
        <f t="shared" ca="1" si="13"/>
        <v>0</v>
      </c>
      <c r="U184" s="4"/>
      <c r="V184" s="63" t="s">
        <v>159</v>
      </c>
      <c r="W184" s="0">
        <f ca="1"/>
        <v>45371</v>
      </c>
      <c r="X184" s="11">
        <f ca="1"/>
        <v>0</v>
      </c>
      <c r="Y184" s="5">
        <f t="shared" ca="1" si="3"/>
        <v>1.1299999999999999E-2</v>
      </c>
      <c r="Z184" s="11">
        <f ca="1"/>
        <v>1.32E-2</v>
      </c>
      <c r="AA184" s="5">
        <f t="shared" ca="1" si="4"/>
        <v>1.4199999999999996E-2</v>
      </c>
      <c r="AB184" s="11">
        <f ca="1"/>
        <v>1.3100000000000001E-2</v>
      </c>
      <c r="AC184" s="5">
        <f t="shared" ca="1" si="5"/>
        <v>2.0000000000000004E-2</v>
      </c>
      <c r="AE184" s="63" t="s">
        <v>159</v>
      </c>
      <c r="AF184" s="0">
        <f ca="1"/>
        <v>45371</v>
      </c>
      <c r="AG184" s="0">
        <f ca="1"/>
        <v>189</v>
      </c>
      <c r="AH184" s="0">
        <f ca="1"/>
        <v>105</v>
      </c>
      <c r="AI184" s="4">
        <f t="shared" ca="1" si="6"/>
        <v>84</v>
      </c>
      <c r="AJ184" s="4">
        <f t="shared" ca="1" si="14"/>
        <v>179</v>
      </c>
      <c r="AK184" s="0">
        <f ca="1"/>
        <v>16</v>
      </c>
      <c r="AL184" s="0">
        <f ca="1"/>
        <v>14</v>
      </c>
      <c r="AM184" s="0">
        <f t="shared" ca="1" si="8"/>
        <v>2</v>
      </c>
      <c r="AN184" s="0">
        <f t="shared" ca="1" si="9"/>
        <v>-233</v>
      </c>
      <c r="AO184" s="51">
        <f ca="1"/>
        <v>211300</v>
      </c>
      <c r="AP184" s="51">
        <f ca="1"/>
        <v>132700</v>
      </c>
      <c r="AQ184" s="4">
        <f t="shared" ca="1" si="10"/>
        <v>78600</v>
      </c>
      <c r="AR184" s="4">
        <f t="shared" ca="1" si="11"/>
        <v>-1508200</v>
      </c>
    </row>
    <row r="185" spans="1:44" x14ac:dyDescent="0.2">
      <c r="A185" s="63"/>
      <c r="B185" s="2" t="str">
        <f ca="1"/>
        <v>19/03/2024</v>
      </c>
      <c r="C185" s="4">
        <f ca="1"/>
        <v>70700</v>
      </c>
      <c r="D185" s="4">
        <f ca="1"/>
        <v>0</v>
      </c>
      <c r="E185" s="4">
        <f ca="1"/>
        <v>3402358828</v>
      </c>
      <c r="F185" s="4">
        <f ca="1"/>
        <v>-83439211528</v>
      </c>
      <c r="G185" s="4"/>
      <c r="H185" s="63"/>
      <c r="I185" s="52" t="str">
        <f ca="1"/>
        <v>19/03/2024</v>
      </c>
      <c r="J185" s="4">
        <f ca="1"/>
        <v>0</v>
      </c>
      <c r="K185" s="4">
        <f ca="1"/>
        <v>0</v>
      </c>
      <c r="L185" s="4">
        <f ca="1"/>
        <v>0</v>
      </c>
      <c r="M185" s="4">
        <f ca="1"/>
        <v>9710640000</v>
      </c>
      <c r="N185" s="4"/>
      <c r="O185" s="63"/>
      <c r="P185" s="2" t="str">
        <f ca="1"/>
        <v>19/03/2024</v>
      </c>
      <c r="Q185" s="4">
        <f ca="1"/>
        <v>404400</v>
      </c>
      <c r="R185" s="4">
        <f t="shared" ca="1" si="0"/>
        <v>451083.33333333331</v>
      </c>
      <c r="S185" s="4">
        <f t="shared" ca="1" si="12"/>
        <v>70700</v>
      </c>
      <c r="T185" s="4">
        <f t="shared" ca="1" si="13"/>
        <v>0</v>
      </c>
      <c r="U185" s="4"/>
      <c r="V185" s="63"/>
      <c r="W185" t="str" s="0">
        <f ca="1"/>
        <v>19/03/2024</v>
      </c>
      <c r="X185" s="11">
        <f ca="1"/>
        <v>1.47E-2</v>
      </c>
      <c r="Y185" s="5">
        <f t="shared" ca="1" si="3"/>
        <v>1.1299999999999999E-2</v>
      </c>
      <c r="Z185" s="11">
        <f ca="1"/>
        <v>5.9999999999999995E-4</v>
      </c>
      <c r="AA185" s="5">
        <f t="shared" ca="1" si="4"/>
        <v>9.9999999999999612E-4</v>
      </c>
      <c r="AB185" s="11">
        <f ca="1"/>
        <v>0</v>
      </c>
      <c r="AC185" s="5">
        <f t="shared" ca="1" si="5"/>
        <v>6.9000000000000034E-3</v>
      </c>
      <c r="AE185" s="63"/>
      <c r="AF185" t="str" s="0">
        <f ca="1"/>
        <v>19/03/2024</v>
      </c>
      <c r="AG185" s="0">
        <f ca="1"/>
        <v>176</v>
      </c>
      <c r="AH185" s="0">
        <f ca="1"/>
        <v>131</v>
      </c>
      <c r="AI185" s="4">
        <f t="shared" ca="1" si="6"/>
        <v>45</v>
      </c>
      <c r="AJ185" s="4">
        <f t="shared" ca="1" si="14"/>
        <v>95</v>
      </c>
      <c r="AK185" s="0">
        <f ca="1"/>
        <v>27</v>
      </c>
      <c r="AL185" s="0">
        <f ca="1"/>
        <v>22</v>
      </c>
      <c r="AM185" s="0">
        <f t="shared" ca="1" si="8"/>
        <v>5</v>
      </c>
      <c r="AN185" s="0">
        <f t="shared" ca="1" si="9"/>
        <v>-235</v>
      </c>
      <c r="AO185" s="51">
        <f ca="1"/>
        <v>185800</v>
      </c>
      <c r="AP185" s="51">
        <f ca="1"/>
        <v>214400</v>
      </c>
      <c r="AQ185" s="4">
        <f t="shared" ca="1" si="10"/>
        <v>-28600</v>
      </c>
      <c r="AR185" s="4">
        <f t="shared" ca="1" si="11"/>
        <v>-1586800</v>
      </c>
    </row>
    <row r="186" spans="1:44" x14ac:dyDescent="0.2">
      <c r="A186" s="63"/>
      <c r="B186" s="2" t="str">
        <f ca="1"/>
        <v>18/03/2024</v>
      </c>
      <c r="C186" s="4">
        <f ca="1"/>
        <v>21700</v>
      </c>
      <c r="D186" s="4">
        <f ca="1"/>
        <v>0</v>
      </c>
      <c r="E186" s="4">
        <f ca="1"/>
        <v>1037294541</v>
      </c>
      <c r="F186" s="4">
        <f ca="1"/>
        <v>-86841570356</v>
      </c>
      <c r="G186" s="4"/>
      <c r="H186" s="63"/>
      <c r="I186" s="52" t="str">
        <f ca="1"/>
        <v>18/03/2024</v>
      </c>
      <c r="J186" s="4">
        <f ca="1"/>
        <v>0</v>
      </c>
      <c r="K186" s="4">
        <f ca="1"/>
        <v>0</v>
      </c>
      <c r="L186" s="4">
        <f ca="1"/>
        <v>2370000000</v>
      </c>
      <c r="M186" s="4">
        <f ca="1"/>
        <v>9710640000</v>
      </c>
      <c r="N186" s="4"/>
      <c r="O186" s="63"/>
      <c r="P186" s="2" t="str">
        <f ca="1"/>
        <v>18/03/2024</v>
      </c>
      <c r="Q186" s="4">
        <f ca="1"/>
        <v>747600</v>
      </c>
      <c r="R186" s="4">
        <f t="shared" ca="1" si="0"/>
        <v>652233.33333333337</v>
      </c>
      <c r="S186" s="4">
        <f t="shared" ca="1" si="12"/>
        <v>21700</v>
      </c>
      <c r="T186" s="4">
        <f t="shared" ca="1" si="13"/>
        <v>0</v>
      </c>
      <c r="U186" s="4"/>
      <c r="V186" s="63"/>
      <c r="W186" t="str" s="0">
        <f ca="1"/>
        <v>18/03/2024</v>
      </c>
      <c r="X186" s="11">
        <f ca="1"/>
        <v>-8.3000000000000001E-3</v>
      </c>
      <c r="Y186" s="5">
        <f t="shared" ca="1" si="3"/>
        <v>-3.4000000000000002E-3</v>
      </c>
      <c r="Z186" s="11">
        <f ca="1"/>
        <v>1.5E-3</v>
      </c>
      <c r="AA186" s="5">
        <f t="shared" ca="1" si="4"/>
        <v>3.9999999999999628E-4</v>
      </c>
      <c r="AB186" s="11">
        <f ca="1"/>
        <v>4.0000000000000002E-4</v>
      </c>
      <c r="AC186" s="5">
        <f t="shared" ca="1" si="5"/>
        <v>6.9000000000000034E-3</v>
      </c>
      <c r="AE186" s="63"/>
      <c r="AF186" t="str" s="0">
        <f ca="1"/>
        <v>18/03/2024</v>
      </c>
      <c r="AG186" s="0">
        <f ca="1"/>
        <v>190</v>
      </c>
      <c r="AH186" s="0">
        <f ca="1"/>
        <v>252</v>
      </c>
      <c r="AI186" s="4">
        <f t="shared" ca="1" si="6"/>
        <v>-62</v>
      </c>
      <c r="AJ186" s="4">
        <f t="shared" ca="1" si="14"/>
        <v>50</v>
      </c>
      <c r="AK186" s="0">
        <f ca="1"/>
        <v>25</v>
      </c>
      <c r="AL186" s="0">
        <f ca="1"/>
        <v>54</v>
      </c>
      <c r="AM186" s="0">
        <f t="shared" ca="1" si="8"/>
        <v>-29</v>
      </c>
      <c r="AN186" s="0">
        <f t="shared" ca="1" si="9"/>
        <v>-240</v>
      </c>
      <c r="AO186" s="51">
        <f ca="1"/>
        <v>250000</v>
      </c>
      <c r="AP186" s="51">
        <f ca="1"/>
        <v>459900</v>
      </c>
      <c r="AQ186" s="4">
        <f t="shared" ca="1" si="10"/>
        <v>-209900</v>
      </c>
      <c r="AR186" s="4">
        <f t="shared" ca="1" si="11"/>
        <v>-1558200</v>
      </c>
    </row>
    <row r="187" spans="1:44" x14ac:dyDescent="0.2">
      <c r="A187" s="63"/>
      <c r="B187" s="2">
        <f ca="1"/>
        <v>45366</v>
      </c>
      <c r="C187" s="4">
        <f ca="1"/>
        <v>0</v>
      </c>
      <c r="D187" s="4">
        <f ca="1"/>
        <v>0</v>
      </c>
      <c r="E187" s="4">
        <f ca="1"/>
        <v>0</v>
      </c>
      <c r="F187" s="4">
        <f ca="1"/>
        <v>-87878864897</v>
      </c>
      <c r="G187" s="4"/>
      <c r="H187" s="63"/>
      <c r="I187" s="52">
        <f ca="1"/>
        <v>45366</v>
      </c>
      <c r="J187" s="4">
        <f ca="1"/>
        <v>0</v>
      </c>
      <c r="K187" s="4">
        <f ca="1"/>
        <v>0</v>
      </c>
      <c r="L187" s="4">
        <f ca="1"/>
        <v>0</v>
      </c>
      <c r="M187" s="4">
        <f ca="1"/>
        <v>7340640000</v>
      </c>
      <c r="N187" s="4"/>
      <c r="O187" s="63"/>
      <c r="P187" s="2">
        <f ca="1"/>
        <v>45366</v>
      </c>
      <c r="Q187" s="4">
        <f ca="1"/>
        <v>259300</v>
      </c>
      <c r="R187" s="4">
        <f t="shared" ca="1" si="0"/>
        <v>657816.66666666663</v>
      </c>
      <c r="S187" s="4">
        <f t="shared" ca="1" si="12"/>
        <v>0</v>
      </c>
      <c r="T187" s="4">
        <f t="shared" ca="1" si="13"/>
        <v>0</v>
      </c>
      <c r="U187" s="4"/>
      <c r="V187" s="63"/>
      <c r="W187" s="0">
        <f ca="1"/>
        <v>45366</v>
      </c>
      <c r="X187" s="11">
        <f ca="1"/>
        <v>-8.3000000000000001E-3</v>
      </c>
      <c r="Y187" s="5">
        <f t="shared" ca="1" si="3"/>
        <v>4.8999999999999998E-3</v>
      </c>
      <c r="Z187" s="11">
        <f ca="1"/>
        <v>4.0999999999999995E-3</v>
      </c>
      <c r="AA187" s="5">
        <f t="shared" ca="1" si="4"/>
        <v>-1.1000000000000038E-3</v>
      </c>
      <c r="AB187" s="11">
        <f ca="1"/>
        <v>4.6999999999999993E-3</v>
      </c>
      <c r="AC187" s="5">
        <f t="shared" ca="1" si="5"/>
        <v>6.5000000000000032E-3</v>
      </c>
      <c r="AE187" s="63"/>
      <c r="AF187" s="0">
        <f ca="1"/>
        <v>45366</v>
      </c>
      <c r="AG187" s="0">
        <f ca="1"/>
        <v>87</v>
      </c>
      <c r="AH187" s="0">
        <f ca="1"/>
        <v>115</v>
      </c>
      <c r="AI187" s="4">
        <f t="shared" ca="1" si="6"/>
        <v>-28</v>
      </c>
      <c r="AJ187" s="4">
        <f t="shared" ca="1" si="14"/>
        <v>112</v>
      </c>
      <c r="AK187" s="0">
        <f ca="1"/>
        <v>5</v>
      </c>
      <c r="AL187" s="0">
        <f ca="1"/>
        <v>23</v>
      </c>
      <c r="AM187" s="0">
        <f t="shared" ca="1" si="8"/>
        <v>-18</v>
      </c>
      <c r="AN187" s="0">
        <f t="shared" ca="1" si="9"/>
        <v>-211</v>
      </c>
      <c r="AO187" s="51">
        <f ca="1"/>
        <v>77100</v>
      </c>
      <c r="AP187" s="51">
        <f ca="1"/>
        <v>182200</v>
      </c>
      <c r="AQ187" s="4">
        <f t="shared" ca="1" si="10"/>
        <v>-105100</v>
      </c>
      <c r="AR187" s="4">
        <f t="shared" ca="1" si="11"/>
        <v>-1348300</v>
      </c>
    </row>
    <row r="188" spans="1:44" x14ac:dyDescent="0.2">
      <c r="A188" s="63"/>
      <c r="B188" s="2" t="str">
        <f ca="1"/>
        <v>14/03/2024</v>
      </c>
      <c r="C188" s="4">
        <f ca="1"/>
        <v>74500</v>
      </c>
      <c r="D188" s="4">
        <f ca="1"/>
        <v>0</v>
      </c>
      <c r="E188" s="4">
        <f ca="1"/>
        <v>3613782872</v>
      </c>
      <c r="F188" s="4">
        <f ca="1"/>
        <v>-87878864897</v>
      </c>
      <c r="G188" s="4"/>
      <c r="H188" s="63"/>
      <c r="I188" s="52" t="str">
        <f ca="1"/>
        <v>14/03/2024</v>
      </c>
      <c r="J188" s="4">
        <f ca="1"/>
        <v>0</v>
      </c>
      <c r="K188" s="4">
        <f ca="1"/>
        <v>0</v>
      </c>
      <c r="L188" s="4">
        <f ca="1"/>
        <v>0</v>
      </c>
      <c r="M188" s="4">
        <f ca="1"/>
        <v>7340640000</v>
      </c>
      <c r="N188" s="4"/>
      <c r="O188" s="63"/>
      <c r="P188" s="2" t="str">
        <f ca="1"/>
        <v>14/03/2024</v>
      </c>
      <c r="Q188" s="4">
        <f ca="1"/>
        <v>437600</v>
      </c>
      <c r="R188" s="4">
        <f t="shared" ca="1" si="0"/>
        <v>703850</v>
      </c>
      <c r="S188" s="4">
        <f t="shared" ca="1" si="12"/>
        <v>74500</v>
      </c>
      <c r="T188" s="4">
        <f t="shared" ca="1" si="13"/>
        <v>0</v>
      </c>
      <c r="U188" s="4"/>
      <c r="V188" s="63"/>
      <c r="W188" t="str" s="0">
        <f ca="1"/>
        <v>14/03/2024</v>
      </c>
      <c r="X188" s="11">
        <f ca="1"/>
        <v>1.26E-2</v>
      </c>
      <c r="Y188" s="5">
        <f t="shared" ca="1" si="3"/>
        <v>1.32E-2</v>
      </c>
      <c r="Z188" s="11">
        <f ca="1"/>
        <v>4.0000000000000001E-3</v>
      </c>
      <c r="AA188" s="5">
        <f t="shared" ca="1" si="4"/>
        <v>-5.2000000000000032E-3</v>
      </c>
      <c r="AB188" s="11">
        <f ca="1"/>
        <v>6.6E-3</v>
      </c>
      <c r="AC188" s="5">
        <f t="shared" ca="1" si="5"/>
        <v>1.8000000000000039E-3</v>
      </c>
      <c r="AE188" s="63"/>
      <c r="AF188" t="str" s="0">
        <f ca="1"/>
        <v>14/03/2024</v>
      </c>
      <c r="AG188" s="0">
        <f ca="1"/>
        <v>218</v>
      </c>
      <c r="AH188" s="0">
        <f ca="1"/>
        <v>181</v>
      </c>
      <c r="AI188" s="4">
        <f t="shared" ca="1" si="6"/>
        <v>37</v>
      </c>
      <c r="AJ188" s="4">
        <f t="shared" ca="1" si="14"/>
        <v>140</v>
      </c>
      <c r="AK188" s="0">
        <f ca="1"/>
        <v>29</v>
      </c>
      <c r="AL188" s="0">
        <f ca="1"/>
        <v>22</v>
      </c>
      <c r="AM188" s="0">
        <f t="shared" ca="1" si="8"/>
        <v>7</v>
      </c>
      <c r="AN188" s="0">
        <f t="shared" ca="1" si="9"/>
        <v>-193</v>
      </c>
      <c r="AO188" s="51">
        <f ca="1"/>
        <v>265300</v>
      </c>
      <c r="AP188" s="51">
        <f ca="1"/>
        <v>166600</v>
      </c>
      <c r="AQ188" s="4">
        <f t="shared" ca="1" si="10"/>
        <v>98700</v>
      </c>
      <c r="AR188" s="4">
        <f t="shared" ca="1" si="11"/>
        <v>-1243200</v>
      </c>
    </row>
    <row r="189" spans="1:44" x14ac:dyDescent="0.2">
      <c r="A189" s="63"/>
      <c r="B189" s="2" t="str">
        <f ca="1"/>
        <v>13/03/2024</v>
      </c>
      <c r="C189" s="4">
        <f ca="1"/>
        <v>25600</v>
      </c>
      <c r="D189" s="4">
        <f ca="1"/>
        <v>2000</v>
      </c>
      <c r="E189" s="4">
        <f ca="1"/>
        <v>1127635981</v>
      </c>
      <c r="F189" s="4">
        <f ca="1"/>
        <v>-91492647769</v>
      </c>
      <c r="G189" s="4"/>
      <c r="H189" s="63"/>
      <c r="I189" s="52" t="str">
        <f ca="1"/>
        <v>13/03/2024</v>
      </c>
      <c r="J189" s="4">
        <f ca="1"/>
        <v>0</v>
      </c>
      <c r="K189" s="4">
        <f ca="1"/>
        <v>0</v>
      </c>
      <c r="L189" s="4">
        <f ca="1"/>
        <v>0</v>
      </c>
      <c r="M189" s="4">
        <f ca="1"/>
        <v>7340640000</v>
      </c>
      <c r="N189" s="4"/>
      <c r="O189" s="63"/>
      <c r="P189" s="2" t="str">
        <f ca="1"/>
        <v>13/03/2024</v>
      </c>
      <c r="Q189" s="4">
        <f ca="1"/>
        <v>398100</v>
      </c>
      <c r="R189" s="4">
        <f t="shared" ca="1" si="0"/>
        <v>726416.66666666663</v>
      </c>
      <c r="S189" s="4">
        <f t="shared" ca="1" si="12"/>
        <v>27600</v>
      </c>
      <c r="T189" s="4">
        <f t="shared" ca="1" si="13"/>
        <v>0</v>
      </c>
      <c r="U189" s="4"/>
      <c r="V189" s="63"/>
      <c r="W189" t="str" s="0">
        <f ca="1"/>
        <v>13/03/2024</v>
      </c>
      <c r="X189" s="11">
        <f ca="1"/>
        <v>8.5000000000000006E-3</v>
      </c>
      <c r="Y189" s="5">
        <f t="shared" ca="1" si="3"/>
        <v>5.9999999999999984E-4</v>
      </c>
      <c r="Z189" s="11">
        <f ca="1"/>
        <v>-9.4999999999999998E-3</v>
      </c>
      <c r="AA189" s="5">
        <f t="shared" ca="1" si="4"/>
        <v>-9.2000000000000033E-3</v>
      </c>
      <c r="AB189" s="11">
        <f ca="1"/>
        <v>-1.1599999999999999E-2</v>
      </c>
      <c r="AC189" s="5">
        <f t="shared" ca="1" si="5"/>
        <v>-4.7999999999999961E-3</v>
      </c>
      <c r="AE189" s="63"/>
      <c r="AF189" t="str" s="0">
        <f ca="1"/>
        <v>13/03/2024</v>
      </c>
      <c r="AG189" s="0">
        <f ca="1"/>
        <v>196</v>
      </c>
      <c r="AH189" s="0">
        <f ca="1"/>
        <v>144</v>
      </c>
      <c r="AI189" s="4">
        <f t="shared" ca="1" si="6"/>
        <v>52</v>
      </c>
      <c r="AJ189" s="4">
        <f t="shared" ca="1" si="14"/>
        <v>103</v>
      </c>
      <c r="AK189" s="0">
        <f ca="1"/>
        <v>13</v>
      </c>
      <c r="AL189" s="0">
        <f ca="1"/>
        <v>27</v>
      </c>
      <c r="AM189" s="0">
        <f t="shared" ca="1" si="8"/>
        <v>-14</v>
      </c>
      <c r="AN189" s="0">
        <f t="shared" ca="1" si="9"/>
        <v>-200</v>
      </c>
      <c r="AO189" s="51">
        <f ca="1"/>
        <v>156400</v>
      </c>
      <c r="AP189" s="51">
        <f ca="1"/>
        <v>240200</v>
      </c>
      <c r="AQ189" s="4">
        <f t="shared" ca="1" si="10"/>
        <v>-83800</v>
      </c>
      <c r="AR189" s="4">
        <f t="shared" ca="1" si="11"/>
        <v>-1341900</v>
      </c>
    </row>
    <row r="190" spans="1:44" x14ac:dyDescent="0.2">
      <c r="A190" s="63"/>
      <c r="B190" s="2" t="str">
        <f ca="1"/>
        <v>12/03/2024</v>
      </c>
      <c r="C190" s="4">
        <f ca="1"/>
        <v>3100</v>
      </c>
      <c r="D190" s="4">
        <f ca="1"/>
        <v>160000</v>
      </c>
      <c r="E190" s="4">
        <f ca="1"/>
        <v>-7459654283</v>
      </c>
      <c r="F190" s="4">
        <f ca="1"/>
        <v>-92620283750</v>
      </c>
      <c r="G190" s="4"/>
      <c r="H190" s="63"/>
      <c r="I190" s="4" t="str">
        <f ca="1"/>
        <v>12/03/2024</v>
      </c>
      <c r="J190" s="4">
        <f ca="1"/>
        <v>0</v>
      </c>
      <c r="K190" s="4">
        <f ca="1"/>
        <v>0</v>
      </c>
      <c r="L190" s="4">
        <f ca="1"/>
        <v>0</v>
      </c>
      <c r="M190" s="4">
        <f ca="1"/>
        <v>7340640000</v>
      </c>
      <c r="N190" s="4"/>
      <c r="O190" s="63"/>
      <c r="P190" s="2" t="str">
        <f ca="1"/>
        <v>12/03/2024</v>
      </c>
      <c r="Q190" s="4">
        <f ca="1"/>
        <v>459500</v>
      </c>
      <c r="R190" s="4">
        <f t="shared" ca="1" si="0"/>
        <v>752833.33333333337</v>
      </c>
      <c r="S190" s="4">
        <f t="shared" ca="1" si="12"/>
        <v>163100</v>
      </c>
      <c r="T190" s="4">
        <f t="shared" ca="1" si="13"/>
        <v>0</v>
      </c>
      <c r="U190" s="4"/>
      <c r="V190" s="63"/>
      <c r="W190" t="str" s="0">
        <f ca="1"/>
        <v>12/03/2024</v>
      </c>
      <c r="X190" s="11">
        <f ca="1"/>
        <v>4.3E-3</v>
      </c>
      <c r="Y190" s="5">
        <f t="shared" ca="1" si="3"/>
        <v>-7.9000000000000008E-3</v>
      </c>
      <c r="Z190" s="11">
        <f ca="1"/>
        <v>-7.0999999999999995E-3</v>
      </c>
      <c r="AA190" s="5">
        <f t="shared" ca="1" si="4"/>
        <v>2.9999999999999732E-4</v>
      </c>
      <c r="AB190" s="11">
        <f ca="1"/>
        <v>-6.4000000000000003E-3</v>
      </c>
      <c r="AC190" s="5">
        <f t="shared" ca="1" si="5"/>
        <v>6.8000000000000031E-3</v>
      </c>
      <c r="AE190" s="63"/>
      <c r="AF190" t="str" s="0">
        <f ca="1"/>
        <v>12/03/2024</v>
      </c>
      <c r="AG190" s="0">
        <f ca="1"/>
        <v>221</v>
      </c>
      <c r="AH190" s="0">
        <f ca="1"/>
        <v>122</v>
      </c>
      <c r="AI190" s="4">
        <f t="shared" ca="1" si="6"/>
        <v>99</v>
      </c>
      <c r="AJ190" s="4">
        <f t="shared" ca="1" si="14"/>
        <v>51</v>
      </c>
      <c r="AK190" s="0">
        <f ca="1"/>
        <v>23</v>
      </c>
      <c r="AL190" s="0">
        <f ca="1"/>
        <v>19</v>
      </c>
      <c r="AM190" s="0">
        <f t="shared" ca="1" si="8"/>
        <v>4</v>
      </c>
      <c r="AN190" s="0">
        <f t="shared" ca="1" si="9"/>
        <v>-186</v>
      </c>
      <c r="AO190" s="51">
        <f ca="1"/>
        <v>240300</v>
      </c>
      <c r="AP190" s="51">
        <f ca="1"/>
        <v>198100</v>
      </c>
      <c r="AQ190" s="4">
        <f t="shared" ca="1" si="10"/>
        <v>42200</v>
      </c>
      <c r="AR190" s="4">
        <f t="shared" ca="1" si="11"/>
        <v>-1258100</v>
      </c>
    </row>
    <row r="191" spans="1:44" x14ac:dyDescent="0.2">
      <c r="A191" s="63"/>
      <c r="B191" s="2" t="str">
        <f ca="1"/>
        <v>11/03/2024</v>
      </c>
      <c r="C191" s="4">
        <f ca="1"/>
        <v>200</v>
      </c>
      <c r="D191" s="4">
        <f ca="1"/>
        <v>421940</v>
      </c>
      <c r="E191" s="4">
        <f ca="1"/>
        <v>-20013036922</v>
      </c>
      <c r="F191" s="4">
        <f ca="1"/>
        <v>-85160629467</v>
      </c>
      <c r="G191" s="4"/>
      <c r="H191" s="63"/>
      <c r="I191" s="4" t="str">
        <f ca="1"/>
        <v>11/03/2024</v>
      </c>
      <c r="J191" s="4">
        <f ca="1"/>
        <v>0</v>
      </c>
      <c r="K191" s="4">
        <f ca="1"/>
        <v>0</v>
      </c>
      <c r="L191" s="4">
        <f ca="1"/>
        <v>14215000000</v>
      </c>
      <c r="M191" s="4">
        <f ca="1"/>
        <v>7340640000</v>
      </c>
      <c r="N191" s="4"/>
      <c r="O191" s="63"/>
      <c r="P191" s="2" t="str">
        <f ca="1"/>
        <v>11/03/2024</v>
      </c>
      <c r="Q191" s="4">
        <f ca="1"/>
        <v>1611300</v>
      </c>
      <c r="R191" s="4">
        <f t="shared" ca="1" si="0"/>
        <v>874216.66666666663</v>
      </c>
      <c r="S191" s="4">
        <f t="shared" ca="1" si="12"/>
        <v>422140</v>
      </c>
      <c r="T191" s="4">
        <f t="shared" ca="1" si="13"/>
        <v>0</v>
      </c>
      <c r="U191" s="4"/>
      <c r="V191" s="63"/>
      <c r="W191" t="str" s="0">
        <f ca="1"/>
        <v>11/03/2024</v>
      </c>
      <c r="X191" s="11">
        <f ca="1"/>
        <v>-1.47E-2</v>
      </c>
      <c r="Y191" s="5">
        <f t="shared" ca="1" si="3"/>
        <v>-1.2200000000000001E-2</v>
      </c>
      <c r="Z191" s="11">
        <f ca="1"/>
        <v>-3.7000000000000002E-3</v>
      </c>
      <c r="AA191" s="5">
        <f t="shared" ca="1" si="4"/>
        <v>7.3999999999999969E-3</v>
      </c>
      <c r="AB191" s="11">
        <f ca="1"/>
        <v>-2.0999999999999999E-3</v>
      </c>
      <c r="AC191" s="5">
        <f t="shared" ca="1" si="5"/>
        <v>1.3200000000000003E-2</v>
      </c>
      <c r="AE191" s="63"/>
      <c r="AF191" t="str" s="0">
        <f ca="1"/>
        <v>11/03/2024</v>
      </c>
      <c r="AG191" s="0">
        <f ca="1"/>
        <v>459</v>
      </c>
      <c r="AH191" s="0">
        <f ca="1"/>
        <v>200</v>
      </c>
      <c r="AI191" s="4">
        <f t="shared" ca="1" si="6"/>
        <v>259</v>
      </c>
      <c r="AJ191" s="4">
        <f t="shared" ca="1" si="14"/>
        <v>-48</v>
      </c>
      <c r="AK191" s="0">
        <f ca="1"/>
        <v>47</v>
      </c>
      <c r="AL191" s="0">
        <f ca="1"/>
        <v>72</v>
      </c>
      <c r="AM191" s="0">
        <f t="shared" ca="1" si="8"/>
        <v>-25</v>
      </c>
      <c r="AN191" s="0">
        <f t="shared" ca="1" si="9"/>
        <v>-190</v>
      </c>
      <c r="AO191" s="51">
        <f ca="1"/>
        <v>610400</v>
      </c>
      <c r="AP191" s="51">
        <f ca="1"/>
        <v>742000</v>
      </c>
      <c r="AQ191" s="4">
        <f t="shared" ca="1" si="10"/>
        <v>-131600</v>
      </c>
      <c r="AR191" s="4">
        <f t="shared" ca="1" si="11"/>
        <v>-1300300</v>
      </c>
    </row>
    <row r="192" spans="1:44" x14ac:dyDescent="0.2">
      <c r="A192" s="63"/>
      <c r="B192" s="2" t="str">
        <f ca="1"/>
        <v>08/03/2024</v>
      </c>
      <c r="C192" s="4">
        <f ca="1"/>
        <v>0</v>
      </c>
      <c r="D192" s="4">
        <f ca="1"/>
        <v>100</v>
      </c>
      <c r="E192" s="4">
        <f ca="1"/>
        <v>-4826441</v>
      </c>
      <c r="F192" s="4">
        <f ca="1"/>
        <v>-65147592545</v>
      </c>
      <c r="G192" s="4"/>
      <c r="H192" s="63"/>
      <c r="I192" s="4" t="str">
        <f ca="1"/>
        <v>08/03/2024</v>
      </c>
      <c r="J192" s="4">
        <f ca="1"/>
        <v>0</v>
      </c>
      <c r="K192" s="4">
        <f ca="1"/>
        <v>0</v>
      </c>
      <c r="L192" s="4">
        <f ca="1"/>
        <v>0</v>
      </c>
      <c r="M192" s="4">
        <f ca="1"/>
        <v>-6874360000</v>
      </c>
      <c r="N192" s="4"/>
      <c r="O192" s="63"/>
      <c r="P192" s="2" t="str">
        <f ca="1"/>
        <v>08/03/2024</v>
      </c>
      <c r="Q192" s="4">
        <f ca="1"/>
        <v>781100</v>
      </c>
      <c r="R192" s="4">
        <f t="shared" ca="1" si="0"/>
        <v>701383.33333333337</v>
      </c>
      <c r="S192" s="4">
        <f t="shared" ca="1" si="12"/>
        <v>100</v>
      </c>
      <c r="T192" s="4">
        <f t="shared" ca="1" si="13"/>
        <v>0</v>
      </c>
      <c r="U192" s="4"/>
      <c r="V192" s="63"/>
      <c r="W192" t="str" s="0">
        <f ca="1"/>
        <v>08/03/2024</v>
      </c>
      <c r="X192" s="11">
        <f ca="1"/>
        <v>-1.66E-2</v>
      </c>
      <c r="Y192" s="5">
        <f t="shared" ca="1" si="3"/>
        <v>2.4999999999999988E-3</v>
      </c>
      <c r="Z192" s="11">
        <f ca="1"/>
        <v>-1.1899999999999999E-2</v>
      </c>
      <c r="AA192" s="5">
        <f t="shared" ca="1" si="4"/>
        <v>1.1099999999999997E-2</v>
      </c>
      <c r="AB192" s="11">
        <f ca="1"/>
        <v>-1.2800000000000001E-2</v>
      </c>
      <c r="AC192" s="5">
        <f t="shared" ca="1" si="5"/>
        <v>1.5300000000000003E-2</v>
      </c>
      <c r="AE192" s="63"/>
      <c r="AF192" t="str" s="0">
        <f ca="1"/>
        <v>08/03/2024</v>
      </c>
      <c r="AG192" s="0">
        <f ca="1"/>
        <v>171</v>
      </c>
      <c r="AH192" s="0">
        <f ca="1"/>
        <v>153</v>
      </c>
      <c r="AI192" s="4">
        <f ca="1">AG192-AH192</f>
        <v>18</v>
      </c>
      <c r="AJ192" s="4">
        <f t="shared" ca="1" si="14"/>
        <v>-307</v>
      </c>
      <c r="AK192" s="0">
        <f ca="1"/>
        <v>14</v>
      </c>
      <c r="AL192" s="0">
        <f ca="1"/>
        <v>46</v>
      </c>
      <c r="AM192" s="0">
        <f ca="1">AK192-AL192</f>
        <v>-32</v>
      </c>
      <c r="AN192" s="0">
        <f t="shared" ca="1" si="9"/>
        <v>-165</v>
      </c>
      <c r="AO192" s="51">
        <f ca="1"/>
        <v>230500</v>
      </c>
      <c r="AP192" s="51">
        <f ca="1"/>
        <v>549300</v>
      </c>
      <c r="AQ192" s="4">
        <f ca="1">AO192-AP192</f>
        <v>-318800</v>
      </c>
      <c r="AR192" s="4">
        <f t="shared" ca="1" si="11"/>
        <v>-1168700</v>
      </c>
    </row>
    <row r="193" spans="1:44" x14ac:dyDescent="0.2">
      <c r="A193" s="63"/>
      <c r="B193" s="2" t="str">
        <f ca="1"/>
        <v>07/03/2024</v>
      </c>
      <c r="C193" s="4">
        <f ca="1"/>
        <v>500</v>
      </c>
      <c r="D193" s="4">
        <f ca="1"/>
        <v>0</v>
      </c>
      <c r="E193" s="4">
        <f ca="1"/>
        <v>24280289</v>
      </c>
      <c r="F193" s="4">
        <f ca="1"/>
        <v>-65142766104</v>
      </c>
      <c r="G193" s="4"/>
      <c r="H193" s="63"/>
      <c r="I193" s="4" t="str">
        <f ca="1"/>
        <v>07/03/2024</v>
      </c>
      <c r="J193" s="4">
        <f ca="1"/>
        <v>0</v>
      </c>
      <c r="K193" s="4">
        <f ca="1"/>
        <v>0</v>
      </c>
      <c r="L193" s="4">
        <f ca="1"/>
        <v>0</v>
      </c>
      <c r="M193" s="4">
        <f ca="1"/>
        <v>-6874360000</v>
      </c>
      <c r="N193" s="4"/>
      <c r="O193" s="63"/>
      <c r="P193" s="2" t="str">
        <f ca="1"/>
        <v>07/03/2024</v>
      </c>
      <c r="Q193" s="4">
        <f ca="1"/>
        <v>535500</v>
      </c>
      <c r="R193" s="4">
        <f t="shared" ca="1" si="0"/>
        <v>663100</v>
      </c>
      <c r="S193" s="4">
        <f t="shared" ca="1" si="12"/>
        <v>500</v>
      </c>
      <c r="T193" s="4">
        <f t="shared" ca="1" si="13"/>
        <v>0</v>
      </c>
      <c r="U193" s="4"/>
      <c r="V193" s="63"/>
      <c r="W193" t="str" s="0">
        <f ca="1"/>
        <v>07/03/2024</v>
      </c>
      <c r="X193" s="11">
        <f ca="1"/>
        <v>0</v>
      </c>
      <c r="Y193" s="5">
        <f t="shared" ca="1" si="3"/>
        <v>1.9099999999999999E-2</v>
      </c>
      <c r="Z193" s="11">
        <f ca="1"/>
        <v>1.9E-3</v>
      </c>
      <c r="AA193" s="5">
        <f t="shared" ca="1" si="4"/>
        <v>2.2999999999999996E-2</v>
      </c>
      <c r="AB193" s="11">
        <f ca="1"/>
        <v>3.4999999999999996E-3</v>
      </c>
      <c r="AC193" s="5">
        <f t="shared" ca="1" si="5"/>
        <v>2.8100000000000003E-2</v>
      </c>
      <c r="AE193" s="63"/>
      <c r="AF193" t="str" s="0">
        <f ca="1"/>
        <v>07/03/2024</v>
      </c>
      <c r="AG193" s="0">
        <f ca="1"/>
        <v>144</v>
      </c>
      <c r="AH193" s="0">
        <f ca="1"/>
        <v>129</v>
      </c>
      <c r="AI193" s="4">
        <f t="shared" ref="AI193:AI205" ca="1" si="15">AG193-AH193</f>
        <v>15</v>
      </c>
      <c r="AJ193" s="4">
        <f t="shared" ca="1" si="14"/>
        <v>-325</v>
      </c>
      <c r="AK193" s="0">
        <f ca="1"/>
        <v>17</v>
      </c>
      <c r="AL193" s="0">
        <f ca="1"/>
        <v>37</v>
      </c>
      <c r="AM193" s="0">
        <f t="shared" ref="AM193:AM205" ca="1" si="16">AK193-AL193</f>
        <v>-20</v>
      </c>
      <c r="AN193" s="0">
        <f t="shared" ca="1" si="9"/>
        <v>-133</v>
      </c>
      <c r="AO193" s="51">
        <f ca="1"/>
        <v>245800</v>
      </c>
      <c r="AP193" s="51">
        <f ca="1"/>
        <v>280600</v>
      </c>
      <c r="AQ193" s="4">
        <f t="shared" ref="AQ193:AQ205" ca="1" si="17">AO193-AP193</f>
        <v>-34800</v>
      </c>
      <c r="AR193" s="4">
        <f t="shared" ca="1" si="11"/>
        <v>-849900</v>
      </c>
    </row>
    <row r="194" spans="1:44" x14ac:dyDescent="0.2">
      <c r="A194" s="63"/>
      <c r="B194" s="2" t="str">
        <f ca="1"/>
        <v>06/03/2024</v>
      </c>
      <c r="C194" s="4">
        <f ca="1"/>
        <v>0</v>
      </c>
      <c r="D194" s="4">
        <f ca="1"/>
        <v>24500</v>
      </c>
      <c r="E194" s="4">
        <f ca="1"/>
        <v>-1198576771</v>
      </c>
      <c r="F194" s="4">
        <f ca="1"/>
        <v>-65167046393</v>
      </c>
      <c r="G194" s="4"/>
      <c r="H194" s="63"/>
      <c r="I194" s="4" t="str">
        <f ca="1"/>
        <v>06/03/2024</v>
      </c>
      <c r="J194" s="4">
        <f ca="1"/>
        <v>0</v>
      </c>
      <c r="K194" s="4">
        <f ca="1"/>
        <v>0</v>
      </c>
      <c r="L194" s="4">
        <f ca="1"/>
        <v>0</v>
      </c>
      <c r="M194" s="4">
        <f ca="1"/>
        <v>-6874360000</v>
      </c>
      <c r="N194" s="4"/>
      <c r="O194" s="63"/>
      <c r="P194" s="2" t="str">
        <f ca="1"/>
        <v>06/03/2024</v>
      </c>
      <c r="Q194" s="4">
        <f ca="1"/>
        <v>573000</v>
      </c>
      <c r="R194" s="4">
        <f t="shared" ca="1" si="0"/>
        <v>689850</v>
      </c>
      <c r="S194" s="4">
        <f t="shared" ca="1" si="12"/>
        <v>24500</v>
      </c>
      <c r="T194" s="4">
        <f t="shared" ca="1" si="13"/>
        <v>0</v>
      </c>
      <c r="U194" s="4"/>
      <c r="V194" s="63"/>
      <c r="W194" t="str" s="0">
        <f ca="1"/>
        <v>06/03/2024</v>
      </c>
      <c r="X194" s="11">
        <f ca="1"/>
        <v>-1.84E-2</v>
      </c>
      <c r="Y194" s="5">
        <f t="shared" ca="1" si="3"/>
        <v>1.9099999999999999E-2</v>
      </c>
      <c r="Z194" s="11">
        <f ca="1"/>
        <v>8.9999999999999998E-4</v>
      </c>
      <c r="AA194" s="5">
        <f t="shared" ca="1" si="4"/>
        <v>2.1099999999999997E-2</v>
      </c>
      <c r="AB194" s="11">
        <f ca="1"/>
        <v>2.2000000000000001E-3</v>
      </c>
      <c r="AC194" s="5">
        <f t="shared" ca="1" si="5"/>
        <v>2.4600000000000004E-2</v>
      </c>
      <c r="AE194" s="63"/>
      <c r="AF194" t="str" s="0">
        <f ca="1"/>
        <v>06/03/2024</v>
      </c>
      <c r="AG194" s="0">
        <f ca="1"/>
        <v>203</v>
      </c>
      <c r="AH194" s="0">
        <f ca="1"/>
        <v>172</v>
      </c>
      <c r="AI194" s="4">
        <f t="shared" ca="1" si="15"/>
        <v>31</v>
      </c>
      <c r="AJ194" s="4">
        <f t="shared" ca="1" si="14"/>
        <v>-340</v>
      </c>
      <c r="AK194" s="0">
        <f ca="1"/>
        <v>20</v>
      </c>
      <c r="AL194" s="0">
        <f ca="1"/>
        <v>41</v>
      </c>
      <c r="AM194" s="0">
        <f t="shared" ca="1" si="16"/>
        <v>-21</v>
      </c>
      <c r="AN194" s="0">
        <f t="shared" ca="1" si="9"/>
        <v>-113</v>
      </c>
      <c r="AO194" s="51">
        <f ca="1"/>
        <v>186200</v>
      </c>
      <c r="AP194" s="51">
        <f ca="1"/>
        <v>374900</v>
      </c>
      <c r="AQ194" s="4">
        <f t="shared" ca="1" si="17"/>
        <v>-188700</v>
      </c>
      <c r="AR194" s="4">
        <f t="shared" ca="1" si="11"/>
        <v>-815100</v>
      </c>
    </row>
    <row r="195" spans="1:44" x14ac:dyDescent="0.2">
      <c r="A195" s="63"/>
      <c r="B195" s="2" t="str">
        <f ca="1"/>
        <v>05/03/2024</v>
      </c>
      <c r="C195" s="4">
        <f ca="1"/>
        <v>300510</v>
      </c>
      <c r="D195" s="4">
        <f ca="1"/>
        <v>100800</v>
      </c>
      <c r="E195" s="4">
        <f ca="1"/>
        <v>9891184925</v>
      </c>
      <c r="F195" s="4">
        <f ca="1"/>
        <v>-63968469622</v>
      </c>
      <c r="G195" s="4"/>
      <c r="H195" s="63"/>
      <c r="I195" s="4" t="str">
        <f ca="1"/>
        <v>05/03/2024</v>
      </c>
      <c r="J195" s="4">
        <f ca="1"/>
        <v>0</v>
      </c>
      <c r="K195" s="4">
        <f ca="1"/>
        <v>0</v>
      </c>
      <c r="L195" s="4">
        <f ca="1"/>
        <v>0</v>
      </c>
      <c r="M195" s="4">
        <f ca="1"/>
        <v>-6874360000</v>
      </c>
      <c r="N195" s="4"/>
      <c r="O195" s="63"/>
      <c r="P195" s="2" t="str">
        <f ca="1"/>
        <v>05/03/2024</v>
      </c>
      <c r="Q195" s="4">
        <f ca="1"/>
        <v>556600</v>
      </c>
      <c r="R195" s="4">
        <f t="shared" ca="1" si="0"/>
        <v>734533.33333333337</v>
      </c>
      <c r="S195" s="4">
        <f t="shared" ca="1" si="12"/>
        <v>401310</v>
      </c>
      <c r="T195" s="4">
        <f t="shared" ca="1" si="13"/>
        <v>0</v>
      </c>
      <c r="U195" s="4"/>
      <c r="V195" s="63"/>
      <c r="W195" t="str" s="0">
        <f ca="1"/>
        <v>05/03/2024</v>
      </c>
      <c r="X195" s="11">
        <f ca="1"/>
        <v>4.0999999999999995E-3</v>
      </c>
      <c r="Y195" s="5">
        <f t="shared" ca="1" si="3"/>
        <v>3.7499999999999999E-2</v>
      </c>
      <c r="Z195" s="11">
        <f ca="1"/>
        <v>2.5999999999999999E-3</v>
      </c>
      <c r="AA195" s="5">
        <f t="shared" ca="1" si="4"/>
        <v>2.0199999999999996E-2</v>
      </c>
      <c r="AB195" s="11">
        <f ca="1"/>
        <v>3.2000000000000002E-3</v>
      </c>
      <c r="AC195" s="5">
        <f t="shared" ca="1" si="5"/>
        <v>2.2400000000000003E-2</v>
      </c>
      <c r="AE195" s="63"/>
      <c r="AF195" t="str" s="0">
        <f ca="1"/>
        <v>05/03/2024</v>
      </c>
      <c r="AG195" s="0">
        <f ca="1"/>
        <v>266</v>
      </c>
      <c r="AH195" s="0">
        <f ca="1"/>
        <v>135</v>
      </c>
      <c r="AI195" s="4">
        <f t="shared" ca="1" si="15"/>
        <v>131</v>
      </c>
      <c r="AJ195" s="4">
        <f t="shared" ca="1" si="14"/>
        <v>-371</v>
      </c>
      <c r="AK195" s="0">
        <f ca="1"/>
        <v>94</v>
      </c>
      <c r="AL195" s="0">
        <f ca="1"/>
        <v>20</v>
      </c>
      <c r="AM195" s="0">
        <f t="shared" ca="1" si="16"/>
        <v>74</v>
      </c>
      <c r="AN195" s="0">
        <f t="shared" ca="1" si="9"/>
        <v>-92</v>
      </c>
      <c r="AO195" s="51">
        <f ca="1"/>
        <v>382300</v>
      </c>
      <c r="AP195" s="51">
        <f ca="1"/>
        <v>156300</v>
      </c>
      <c r="AQ195" s="4">
        <f t="shared" ca="1" si="17"/>
        <v>226000</v>
      </c>
      <c r="AR195" s="4">
        <f t="shared" ca="1" si="11"/>
        <v>-626400</v>
      </c>
    </row>
    <row r="196" spans="1:44" x14ac:dyDescent="0.2">
      <c r="A196" s="63"/>
      <c r="B196" s="2" t="str">
        <f ca="1"/>
        <v>04/03/2024</v>
      </c>
      <c r="C196" s="4">
        <f ca="1"/>
        <v>300</v>
      </c>
      <c r="D196" s="4">
        <f ca="1"/>
        <v>148600</v>
      </c>
      <c r="E196" s="4">
        <f ca="1"/>
        <v>-7377428086</v>
      </c>
      <c r="F196" s="4">
        <f ca="1"/>
        <v>-73859654547</v>
      </c>
      <c r="G196" s="4"/>
      <c r="H196" s="63"/>
      <c r="I196" s="4" t="str">
        <f ca="1"/>
        <v>04/03/2024</v>
      </c>
      <c r="J196" s="4">
        <f ca="1"/>
        <v>0</v>
      </c>
      <c r="K196" s="4">
        <f ca="1"/>
        <v>0</v>
      </c>
      <c r="L196" s="4">
        <f ca="1"/>
        <v>-499000000</v>
      </c>
      <c r="M196" s="4">
        <f ca="1"/>
        <v>-6874360000</v>
      </c>
      <c r="N196" s="4"/>
      <c r="O196" s="63"/>
      <c r="P196" s="2" t="str">
        <f ca="1"/>
        <v>04/03/2024</v>
      </c>
      <c r="Q196" s="4">
        <f ca="1"/>
        <v>1187800</v>
      </c>
      <c r="R196" s="4">
        <f t="shared" ca="1" si="0"/>
        <v>755833.33333333337</v>
      </c>
      <c r="S196" s="4">
        <f t="shared" ca="1" si="12"/>
        <v>148900</v>
      </c>
      <c r="T196" s="4">
        <f t="shared" ca="1" si="13"/>
        <v>0</v>
      </c>
      <c r="U196" s="4"/>
      <c r="V196" s="63"/>
      <c r="W196" t="str" s="0">
        <f ca="1"/>
        <v>04/03/2024</v>
      </c>
      <c r="X196" s="11">
        <f ca="1"/>
        <v>1.6500000000000001E-2</v>
      </c>
      <c r="Y196" s="5">
        <f t="shared" ca="1" si="3"/>
        <v>3.3399999999999999E-2</v>
      </c>
      <c r="Z196" s="11">
        <f ca="1"/>
        <v>-4.4000000000000003E-3</v>
      </c>
      <c r="AA196" s="5">
        <f t="shared" ca="1" si="4"/>
        <v>1.7599999999999998E-2</v>
      </c>
      <c r="AB196" s="11">
        <f ca="1"/>
        <v>1.9E-3</v>
      </c>
      <c r="AC196" s="5">
        <f t="shared" ca="1" si="5"/>
        <v>1.9200000000000002E-2</v>
      </c>
      <c r="AE196" s="63"/>
      <c r="AF196" t="str" s="0">
        <f ca="1"/>
        <v>04/03/2024</v>
      </c>
      <c r="AG196" s="0">
        <f ca="1"/>
        <v>320</v>
      </c>
      <c r="AH196" s="0">
        <f ca="1"/>
        <v>288</v>
      </c>
      <c r="AI196" s="4">
        <f t="shared" ca="1" si="15"/>
        <v>32</v>
      </c>
      <c r="AJ196" s="4">
        <f t="shared" ca="1" si="14"/>
        <v>-502</v>
      </c>
      <c r="AK196" s="0">
        <f ca="1"/>
        <v>75</v>
      </c>
      <c r="AL196" s="0">
        <f ca="1"/>
        <v>72</v>
      </c>
      <c r="AM196" s="0">
        <f t="shared" ca="1" si="16"/>
        <v>3</v>
      </c>
      <c r="AN196" s="0">
        <f t="shared" ca="1" si="9"/>
        <v>-166</v>
      </c>
      <c r="AO196" s="51">
        <f ca="1"/>
        <v>547500</v>
      </c>
      <c r="AP196" s="51">
        <f ca="1"/>
        <v>592200</v>
      </c>
      <c r="AQ196" s="4">
        <f t="shared" ca="1" si="17"/>
        <v>-44700</v>
      </c>
      <c r="AR196" s="4">
        <f t="shared" ca="1" si="11"/>
        <v>-852400</v>
      </c>
    </row>
    <row r="197" spans="1:44" x14ac:dyDescent="0.2">
      <c r="A197" s="63"/>
      <c r="B197" s="2" t="str">
        <f ca="1"/>
        <v>01/03/2024</v>
      </c>
      <c r="C197" s="4">
        <f ca="1"/>
        <v>600</v>
      </c>
      <c r="D197" s="4">
        <f ca="1"/>
        <v>0</v>
      </c>
      <c r="E197" s="4">
        <f ca="1"/>
        <v>29113488</v>
      </c>
      <c r="F197" s="4">
        <f ca="1"/>
        <v>-66482226461</v>
      </c>
      <c r="G197" s="4"/>
      <c r="H197" s="63"/>
      <c r="I197" s="4" t="str">
        <f ca="1"/>
        <v>01/03/2024</v>
      </c>
      <c r="J197" s="4">
        <f ca="1"/>
        <v>0</v>
      </c>
      <c r="K197" s="4">
        <f ca="1"/>
        <v>0</v>
      </c>
      <c r="L197" s="4">
        <f ca="1"/>
        <v>0</v>
      </c>
      <c r="M197" s="4">
        <f ca="1"/>
        <v>-6375360000</v>
      </c>
      <c r="N197" s="4"/>
      <c r="O197" s="63"/>
      <c r="P197" s="2" t="str">
        <f ca="1"/>
        <v>01/03/2024</v>
      </c>
      <c r="Q197" s="4">
        <f ca="1"/>
        <v>574300</v>
      </c>
      <c r="R197" s="4">
        <f t="shared" ca="1" si="0"/>
        <v>757116.66666666663</v>
      </c>
      <c r="S197" s="4">
        <f t="shared" ca="1" si="12"/>
        <v>600</v>
      </c>
      <c r="T197" s="4">
        <f t="shared" ca="1" si="13"/>
        <v>0</v>
      </c>
      <c r="U197" s="4"/>
      <c r="V197" s="63"/>
      <c r="W197" t="str" s="0">
        <f ca="1"/>
        <v>01/03/2024</v>
      </c>
      <c r="X197" s="11">
        <f ca="1"/>
        <v>6.1999999999999998E-3</v>
      </c>
      <c r="Y197" s="5">
        <f t="shared" ca="1" si="3"/>
        <v>1.6899999999999998E-2</v>
      </c>
      <c r="Z197" s="11">
        <f ca="1"/>
        <v>9.3999999999999986E-3</v>
      </c>
      <c r="AA197" s="5">
        <f t="shared" ca="1" si="4"/>
        <v>2.1999999999999999E-2</v>
      </c>
      <c r="AB197" s="11">
        <f ca="1"/>
        <v>8.0000000000000002E-3</v>
      </c>
      <c r="AC197" s="5">
        <f t="shared" ca="1" si="5"/>
        <v>1.7300000000000003E-2</v>
      </c>
      <c r="AE197" s="63"/>
      <c r="AF197" t="str" s="0">
        <f ca="1"/>
        <v>01/03/2024</v>
      </c>
      <c r="AG197" s="0">
        <f ca="1"/>
        <v>225</v>
      </c>
      <c r="AH197" s="0">
        <f ca="1"/>
        <v>139</v>
      </c>
      <c r="AI197" s="4">
        <f t="shared" ca="1" si="15"/>
        <v>86</v>
      </c>
      <c r="AJ197" s="4">
        <f t="shared" ca="1" si="14"/>
        <v>-534</v>
      </c>
      <c r="AK197" s="0">
        <f ca="1"/>
        <v>22</v>
      </c>
      <c r="AL197" s="0">
        <f ca="1"/>
        <v>29</v>
      </c>
      <c r="AM197" s="0">
        <f t="shared" ca="1" si="16"/>
        <v>-7</v>
      </c>
      <c r="AN197" s="0">
        <f t="shared" ca="1" si="9"/>
        <v>-169</v>
      </c>
      <c r="AO197" s="51">
        <f ca="1"/>
        <v>286300</v>
      </c>
      <c r="AP197" s="51">
        <f ca="1"/>
        <v>287300</v>
      </c>
      <c r="AQ197" s="4">
        <f t="shared" ca="1" si="17"/>
        <v>-1000</v>
      </c>
      <c r="AR197" s="4">
        <f t="shared" ca="1" si="11"/>
        <v>-807700</v>
      </c>
    </row>
    <row r="198" spans="1:44" x14ac:dyDescent="0.2">
      <c r="A198" s="63"/>
      <c r="B198" s="2">
        <f ca="1"/>
        <v>45351</v>
      </c>
      <c r="C198" s="4">
        <f ca="1"/>
        <v>0</v>
      </c>
      <c r="D198" s="4">
        <f ca="1"/>
        <v>0</v>
      </c>
      <c r="E198" s="4">
        <f ca="1"/>
        <v>0</v>
      </c>
      <c r="F198" s="4">
        <f ca="1"/>
        <v>-66511339949</v>
      </c>
      <c r="G198" s="4"/>
      <c r="H198" s="63"/>
      <c r="I198" s="4">
        <f ca="1"/>
        <v>45351</v>
      </c>
      <c r="J198" s="4">
        <f ca="1"/>
        <v>0</v>
      </c>
      <c r="K198" s="4">
        <f ca="1"/>
        <v>0</v>
      </c>
      <c r="L198" s="4">
        <f ca="1"/>
        <v>0</v>
      </c>
      <c r="M198" s="4">
        <f ca="1"/>
        <v>-6375360000</v>
      </c>
      <c r="N198" s="4"/>
      <c r="O198" s="63"/>
      <c r="P198" s="2">
        <f ca="1"/>
        <v>45351</v>
      </c>
      <c r="Q198" s="4">
        <f ca="1"/>
        <v>551400</v>
      </c>
      <c r="R198" s="4">
        <f t="shared" ca="1" si="0"/>
        <v>809633.33333333337</v>
      </c>
      <c r="S198" s="4">
        <f t="shared" ca="1" si="12"/>
        <v>0</v>
      </c>
      <c r="T198" s="4">
        <f t="shared" ca="1" si="13"/>
        <v>0</v>
      </c>
      <c r="U198" s="4"/>
      <c r="V198" s="63"/>
      <c r="W198" s="0">
        <f ca="1"/>
        <v>45351</v>
      </c>
      <c r="X198" s="11">
        <f ca="1"/>
        <v>0</v>
      </c>
      <c r="Y198" s="5">
        <f t="shared" ca="1" si="3"/>
        <v>1.0699999999999999E-2</v>
      </c>
      <c r="Z198" s="11">
        <f ca="1"/>
        <v>-4.0000000000000001E-3</v>
      </c>
      <c r="AA198" s="5">
        <f t="shared" ca="1" si="4"/>
        <v>1.26E-2</v>
      </c>
      <c r="AB198" s="11">
        <f ca="1"/>
        <v>-6.0999999999999995E-3</v>
      </c>
      <c r="AC198" s="5">
        <f t="shared" ca="1" si="5"/>
        <v>9.300000000000001E-3</v>
      </c>
      <c r="AE198" s="63"/>
      <c r="AF198" s="0">
        <f ca="1"/>
        <v>45351</v>
      </c>
      <c r="AG198" s="0">
        <f ca="1"/>
        <v>196</v>
      </c>
      <c r="AH198" s="0">
        <f ca="1"/>
        <v>142</v>
      </c>
      <c r="AI198" s="4">
        <f t="shared" ca="1" si="15"/>
        <v>54</v>
      </c>
      <c r="AJ198" s="4">
        <f t="shared" ca="1" si="14"/>
        <v>-620</v>
      </c>
      <c r="AK198" s="0">
        <f ca="1"/>
        <v>25</v>
      </c>
      <c r="AL198" s="0">
        <f ca="1"/>
        <v>30</v>
      </c>
      <c r="AM198" s="0">
        <f t="shared" ca="1" si="16"/>
        <v>-5</v>
      </c>
      <c r="AN198" s="0">
        <f t="shared" ca="1" si="9"/>
        <v>-162</v>
      </c>
      <c r="AO198" s="51">
        <f ca="1"/>
        <v>254800</v>
      </c>
      <c r="AP198" s="51">
        <f ca="1"/>
        <v>288300</v>
      </c>
      <c r="AQ198" s="4">
        <f t="shared" ca="1" si="17"/>
        <v>-33500</v>
      </c>
      <c r="AR198" s="4">
        <f t="shared" ca="1" si="11"/>
        <v>-806700</v>
      </c>
    </row>
    <row r="199" spans="1:44" x14ac:dyDescent="0.2">
      <c r="A199" s="63"/>
      <c r="B199" s="2" t="str">
        <f ca="1"/>
        <v>28/02/2024</v>
      </c>
      <c r="C199" s="4">
        <f ca="1"/>
        <v>4300</v>
      </c>
      <c r="D199" s="4">
        <f ca="1"/>
        <v>105000</v>
      </c>
      <c r="E199" s="4">
        <f ca="1"/>
        <v>-4881030278</v>
      </c>
      <c r="F199" s="4">
        <f ca="1"/>
        <v>-66511339949</v>
      </c>
      <c r="G199" s="4"/>
      <c r="H199" s="63"/>
      <c r="I199" s="4" t="str">
        <f ca="1"/>
        <v>28/02/2024</v>
      </c>
      <c r="J199" s="4">
        <f ca="1"/>
        <v>0</v>
      </c>
      <c r="K199" s="4">
        <f ca="1"/>
        <v>0</v>
      </c>
      <c r="L199" s="4">
        <f ca="1"/>
        <v>-3816400000</v>
      </c>
      <c r="M199" s="4">
        <f ca="1"/>
        <v>-6375360000</v>
      </c>
      <c r="N199" s="4"/>
      <c r="O199" s="63"/>
      <c r="P199" s="2" t="str">
        <f ca="1"/>
        <v>28/02/2024</v>
      </c>
      <c r="Q199" s="4">
        <f ca="1"/>
        <v>696000</v>
      </c>
      <c r="R199" s="4">
        <f t="shared" ca="1" si="0"/>
        <v>758566.66666666663</v>
      </c>
      <c r="S199" s="4">
        <f t="shared" ca="1" si="12"/>
        <v>109300</v>
      </c>
      <c r="T199" s="4">
        <f t="shared" ca="1" si="13"/>
        <v>0</v>
      </c>
      <c r="U199" s="4"/>
      <c r="V199" s="63"/>
      <c r="W199" t="str" s="0">
        <f ca="1"/>
        <v>28/02/2024</v>
      </c>
      <c r="X199" s="11">
        <f ca="1"/>
        <v>8.3999999999999995E-3</v>
      </c>
      <c r="Y199" s="5">
        <f t="shared" ca="1" si="3"/>
        <v>1.0699999999999999E-2</v>
      </c>
      <c r="Z199" s="11">
        <f ca="1"/>
        <v>1.66E-2</v>
      </c>
      <c r="AA199" s="5">
        <f t="shared" ca="1" si="4"/>
        <v>1.66E-2</v>
      </c>
      <c r="AB199" s="11">
        <f ca="1"/>
        <v>1.54E-2</v>
      </c>
      <c r="AC199" s="5">
        <f t="shared" ca="1" si="5"/>
        <v>1.54E-2</v>
      </c>
      <c r="AE199" s="63"/>
      <c r="AF199" t="str" s="0">
        <f ca="1"/>
        <v>28/02/2024</v>
      </c>
      <c r="AG199" s="0">
        <f ca="1"/>
        <v>131</v>
      </c>
      <c r="AH199" s="0">
        <f ca="1"/>
        <v>487</v>
      </c>
      <c r="AI199" s="4">
        <f t="shared" ca="1" si="15"/>
        <v>-356</v>
      </c>
      <c r="AJ199" s="4">
        <f t="shared" ca="1" si="14"/>
        <v>-674</v>
      </c>
      <c r="AK199" s="0">
        <f ca="1"/>
        <v>18</v>
      </c>
      <c r="AL199" s="0">
        <f ca="1"/>
        <v>44</v>
      </c>
      <c r="AM199" s="0">
        <f t="shared" ca="1" si="16"/>
        <v>-26</v>
      </c>
      <c r="AN199" s="0">
        <f t="shared" ca="1" si="9"/>
        <v>-157</v>
      </c>
      <c r="AO199" s="51">
        <f ca="1"/>
        <v>205100</v>
      </c>
      <c r="AP199" s="51">
        <f ca="1"/>
        <v>490600</v>
      </c>
      <c r="AQ199" s="4">
        <f t="shared" ca="1" si="17"/>
        <v>-285500</v>
      </c>
      <c r="AR199" s="4">
        <f t="shared" ca="1" si="11"/>
        <v>-773200</v>
      </c>
    </row>
    <row r="200" spans="1:44" x14ac:dyDescent="0.2">
      <c r="A200" s="63"/>
      <c r="B200" s="2" t="str">
        <f ca="1"/>
        <v>27/02/2024</v>
      </c>
      <c r="C200" s="4">
        <f ca="1"/>
        <v>0</v>
      </c>
      <c r="D200" s="4">
        <f ca="1"/>
        <v>304900</v>
      </c>
      <c r="E200" s="4">
        <f ca="1"/>
        <v>-14661079043</v>
      </c>
      <c r="F200" s="4">
        <f ca="1"/>
        <v>-61630309671</v>
      </c>
      <c r="G200" s="4"/>
      <c r="H200" s="63"/>
      <c r="I200" s="4" t="str">
        <f ca="1"/>
        <v>27/02/2024</v>
      </c>
      <c r="J200" s="4">
        <f ca="1"/>
        <v>0</v>
      </c>
      <c r="K200" s="4">
        <f ca="1"/>
        <v>0</v>
      </c>
      <c r="L200" s="4">
        <f ca="1"/>
        <v>-3816400000</v>
      </c>
      <c r="M200" s="4">
        <f ca="1"/>
        <v>-2558960000</v>
      </c>
      <c r="N200" s="4"/>
      <c r="O200" s="63"/>
      <c r="P200" s="2" t="str">
        <f ca="1"/>
        <v>27/02/2024</v>
      </c>
      <c r="Q200" s="4">
        <f ca="1"/>
        <v>841100</v>
      </c>
      <c r="R200" s="4">
        <f ca="1">AVERAGE(Q200:Q205)</f>
        <v>764300</v>
      </c>
      <c r="S200" s="4">
        <f t="shared" ca="1" si="12"/>
        <v>304900</v>
      </c>
      <c r="T200" s="4">
        <f t="shared" ca="1" si="13"/>
        <v>0</v>
      </c>
      <c r="U200" s="4"/>
      <c r="V200" s="63"/>
      <c r="W200" t="str" s="0">
        <f ca="1"/>
        <v>27/02/2024</v>
      </c>
      <c r="X200" s="11">
        <f ca="1"/>
        <v>-4.0999999999999995E-3</v>
      </c>
      <c r="Y200" s="5">
        <f t="shared" ca="1" si="3"/>
        <v>2.3E-3</v>
      </c>
      <c r="Z200" s="11">
        <f ca="1"/>
        <v>0</v>
      </c>
      <c r="AA200" s="5">
        <f t="shared" ca="1" si="4"/>
        <v>0</v>
      </c>
      <c r="AB200" s="11">
        <f ca="1"/>
        <v>0</v>
      </c>
      <c r="AC200" s="5">
        <f t="shared" ca="1" si="5"/>
        <v>0</v>
      </c>
      <c r="AE200" s="63"/>
      <c r="AF200" t="str" s="0">
        <f ca="1"/>
        <v>27/02/2024</v>
      </c>
      <c r="AG200" s="0">
        <f ca="1"/>
        <v>221</v>
      </c>
      <c r="AH200" s="0">
        <f ca="1"/>
        <v>323</v>
      </c>
      <c r="AI200" s="4">
        <f t="shared" ca="1" si="15"/>
        <v>-102</v>
      </c>
      <c r="AJ200" s="4">
        <f t="shared" ca="1" si="14"/>
        <v>-318</v>
      </c>
      <c r="AK200" s="0">
        <f ca="1"/>
        <v>35</v>
      </c>
      <c r="AL200" s="0">
        <f ca="1"/>
        <v>39</v>
      </c>
      <c r="AM200" s="0">
        <f t="shared" ca="1" si="16"/>
        <v>-4</v>
      </c>
      <c r="AN200" s="0">
        <f t="shared" ca="1" si="9"/>
        <v>-131</v>
      </c>
      <c r="AO200" s="51">
        <f ca="1"/>
        <v>318300</v>
      </c>
      <c r="AP200" s="51">
        <f ca="1"/>
        <v>442600</v>
      </c>
      <c r="AQ200" s="4">
        <f t="shared" ca="1" si="17"/>
        <v>-124300</v>
      </c>
      <c r="AR200" s="4">
        <f t="shared" ca="1" si="11"/>
        <v>-487700</v>
      </c>
    </row>
    <row r="201" spans="1:44" x14ac:dyDescent="0.2">
      <c r="A201" s="63"/>
      <c r="B201" s="2" t="str">
        <f ca="1"/>
        <v>26/02/2024</v>
      </c>
      <c r="C201" s="4">
        <f ca="1"/>
        <v>200100</v>
      </c>
      <c r="D201" s="4">
        <f ca="1"/>
        <v>388900</v>
      </c>
      <c r="E201" s="4">
        <f ca="1"/>
        <v>-9055743449</v>
      </c>
      <c r="F201" s="4">
        <f ca="1"/>
        <v>-46969230628</v>
      </c>
      <c r="G201" s="4"/>
      <c r="H201" s="63"/>
      <c r="I201" s="4" t="str">
        <f ca="1"/>
        <v>26/02/2024</v>
      </c>
      <c r="J201" s="4">
        <f ca="1"/>
        <v>0</v>
      </c>
      <c r="K201" s="4">
        <f ca="1"/>
        <v>0</v>
      </c>
      <c r="L201" s="4">
        <f ca="1"/>
        <v>0</v>
      </c>
      <c r="M201" s="4">
        <f ca="1"/>
        <v>1257440000</v>
      </c>
      <c r="N201" s="4"/>
      <c r="O201" s="63"/>
      <c r="P201" s="2" t="str">
        <f ca="1"/>
        <v>26/02/2024</v>
      </c>
      <c r="Q201" s="4">
        <f ca="1"/>
        <v>684400</v>
      </c>
      <c r="S201" s="4">
        <f t="shared" ca="1" si="12"/>
        <v>589000</v>
      </c>
      <c r="T201" s="4">
        <f t="shared" ca="1" si="13"/>
        <v>0</v>
      </c>
      <c r="U201" s="4"/>
      <c r="V201" s="63"/>
      <c r="W201" t="str" s="0">
        <f ca="1"/>
        <v>26/02/2024</v>
      </c>
      <c r="X201" s="11">
        <f ca="1"/>
        <v>4.1999999999999997E-3</v>
      </c>
      <c r="Y201" s="5">
        <f t="shared" ca="1" si="3"/>
        <v>6.3999999999999994E-3</v>
      </c>
      <c r="Z201" s="11">
        <f ca="1"/>
        <v>0</v>
      </c>
      <c r="AA201" s="5">
        <f t="shared" ca="1" si="4"/>
        <v>0</v>
      </c>
      <c r="AB201" s="11">
        <f ca="1"/>
        <v>0</v>
      </c>
      <c r="AC201" s="5">
        <f t="shared" ca="1" si="5"/>
        <v>0</v>
      </c>
      <c r="AE201" s="63"/>
      <c r="AF201" t="str" s="0">
        <f ca="1"/>
        <v>26/02/2024</v>
      </c>
      <c r="AG201" s="0">
        <f ca="1"/>
        <v>147</v>
      </c>
      <c r="AH201" s="0">
        <f ca="1"/>
        <v>192</v>
      </c>
      <c r="AI201" s="4">
        <f t="shared" ca="1" si="15"/>
        <v>-45</v>
      </c>
      <c r="AJ201" s="4">
        <f t="shared" ca="1" si="14"/>
        <v>-216</v>
      </c>
      <c r="AK201" s="0">
        <f ca="1"/>
        <v>16</v>
      </c>
      <c r="AL201" s="0">
        <f ca="1"/>
        <v>129</v>
      </c>
      <c r="AM201" s="0">
        <f t="shared" ca="1" si="16"/>
        <v>-113</v>
      </c>
      <c r="AN201" s="0">
        <f t="shared" ca="1" si="9"/>
        <v>-127</v>
      </c>
      <c r="AO201" s="51">
        <f ca="1"/>
        <v>181600</v>
      </c>
      <c r="AP201" s="51">
        <f ca="1"/>
        <v>499000</v>
      </c>
      <c r="AQ201" s="4">
        <f t="shared" ca="1" si="17"/>
        <v>-317400</v>
      </c>
      <c r="AR201" s="4">
        <f t="shared" ca="1" si="11"/>
        <v>-363400</v>
      </c>
    </row>
    <row r="202" spans="1:44" x14ac:dyDescent="0.2">
      <c r="A202" s="63"/>
      <c r="B202" t="str" s="0">
        <f ca="1"/>
        <v>23/02/2024</v>
      </c>
      <c r="C202" s="4">
        <f ca="1"/>
        <v>1710</v>
      </c>
      <c r="D202" s="4">
        <f ca="1"/>
        <v>286700</v>
      </c>
      <c r="E202" s="4">
        <f ca="1"/>
        <v>-13856029545</v>
      </c>
      <c r="F202" s="4">
        <f ca="1"/>
        <v>-37913487179</v>
      </c>
      <c r="G202" s="4"/>
      <c r="H202" s="63"/>
      <c r="I202" t="str" s="0">
        <f ca="1"/>
        <v>23/02/2024</v>
      </c>
      <c r="J202" s="0">
        <f ca="1"/>
        <v>0</v>
      </c>
      <c r="K202" s="0">
        <f ca="1"/>
        <v>0</v>
      </c>
      <c r="L202" s="0">
        <f ca="1"/>
        <v>-953560000</v>
      </c>
      <c r="M202" s="0">
        <f ca="1"/>
        <v>1257440000</v>
      </c>
      <c r="O202" s="63"/>
      <c r="P202" t="str" s="0">
        <f ca="1"/>
        <v>23/02/2024</v>
      </c>
      <c r="Q202" s="4">
        <f ca="1"/>
        <v>1195500</v>
      </c>
      <c r="S202" s="4">
        <f t="shared" ca="1" si="12"/>
        <v>288410</v>
      </c>
      <c r="T202" s="0">
        <f t="shared" ca="1" si="13"/>
        <v>0</v>
      </c>
      <c r="V202" s="63"/>
      <c r="W202" t="str" s="0">
        <f ca="1"/>
        <v>23/02/2024</v>
      </c>
      <c r="X202" s="11">
        <f ca="1"/>
        <v>0</v>
      </c>
      <c r="Y202" s="5">
        <f t="shared" ref="Y202:Y203" ca="1" si="18">X202+Y203</f>
        <v>2.2000000000000001E-3</v>
      </c>
      <c r="Z202" s="11">
        <f ca="1"/>
        <v>0</v>
      </c>
      <c r="AA202" s="5">
        <f t="shared" ref="AA202:AA203" ca="1" si="19">Z202+AA203</f>
        <v>0</v>
      </c>
      <c r="AB202" s="11">
        <f ca="1"/>
        <v>0</v>
      </c>
      <c r="AC202" s="5">
        <f t="shared" ref="AC202:AC203" ca="1" si="20">AB202+AC203</f>
        <v>0</v>
      </c>
      <c r="AE202" s="63"/>
      <c r="AF202" t="str" s="0">
        <f ca="1"/>
        <v>23/02/2024</v>
      </c>
      <c r="AG202" s="0">
        <f ca="1"/>
        <v>234</v>
      </c>
      <c r="AH202" s="0">
        <f ca="1"/>
        <v>508</v>
      </c>
      <c r="AI202" s="4">
        <f t="shared" ca="1" si="15"/>
        <v>-274</v>
      </c>
      <c r="AJ202" s="4">
        <f t="shared" ca="1" si="14"/>
        <v>-171</v>
      </c>
      <c r="AK202" s="0">
        <f ca="1"/>
        <v>50</v>
      </c>
      <c r="AL202" s="0">
        <f ca="1"/>
        <v>68</v>
      </c>
      <c r="AM202" s="0">
        <f t="shared" ca="1" si="16"/>
        <v>-18</v>
      </c>
      <c r="AN202" s="0">
        <f t="shared" ref="AN202:AN203" ca="1" si="21">AM202+AN203</f>
        <v>-14</v>
      </c>
      <c r="AO202" s="51">
        <f ca="1"/>
        <v>534400</v>
      </c>
      <c r="AP202" s="51">
        <f ca="1"/>
        <v>618800</v>
      </c>
      <c r="AQ202" s="4">
        <f t="shared" ca="1" si="17"/>
        <v>-84400</v>
      </c>
      <c r="AR202" s="4">
        <f t="shared" ref="AR202:AR203" ca="1" si="22">AQ202+AR203</f>
        <v>-46000</v>
      </c>
    </row>
    <row r="203" spans="1:44" x14ac:dyDescent="0.2">
      <c r="A203" s="63"/>
      <c r="B203" t="str" s="0">
        <f ca="1"/>
        <v>22/02/2024</v>
      </c>
      <c r="C203" s="4">
        <f ca="1"/>
        <v>214200</v>
      </c>
      <c r="D203" s="4">
        <f ca="1"/>
        <v>422700</v>
      </c>
      <c r="E203" s="4">
        <f ca="1"/>
        <v>-10006272268</v>
      </c>
      <c r="F203" s="4">
        <f ca="1"/>
        <v>-24057457634</v>
      </c>
      <c r="G203" s="4"/>
      <c r="H203" s="63"/>
      <c r="I203" t="str" s="0">
        <f ca="1"/>
        <v>22/02/2024</v>
      </c>
      <c r="J203" s="0">
        <f ca="1"/>
        <v>0</v>
      </c>
      <c r="K203" s="0">
        <f ca="1"/>
        <v>0</v>
      </c>
      <c r="L203" s="0">
        <f ca="1"/>
        <v>0</v>
      </c>
      <c r="M203" s="0">
        <f ca="1"/>
        <v>2211000000</v>
      </c>
      <c r="O203" s="63"/>
      <c r="P203" t="str" s="0">
        <f ca="1"/>
        <v>22/02/2024</v>
      </c>
      <c r="Q203" s="4">
        <f ca="1"/>
        <v>889400</v>
      </c>
      <c r="S203" s="4">
        <f t="shared" ca="1" si="12"/>
        <v>636900</v>
      </c>
      <c r="T203" s="0">
        <f t="shared" ca="1" si="13"/>
        <v>0</v>
      </c>
      <c r="V203" s="63"/>
      <c r="W203" t="str" s="0">
        <f ca="1"/>
        <v>22/02/2024</v>
      </c>
      <c r="X203" s="11">
        <f ca="1"/>
        <v>4.1999999999999997E-3</v>
      </c>
      <c r="Y203" s="5">
        <f t="shared" ca="1" si="18"/>
        <v>2.2000000000000001E-3</v>
      </c>
      <c r="Z203" s="11">
        <f ca="1"/>
        <v>0</v>
      </c>
      <c r="AA203" s="5">
        <f t="shared" ca="1" si="19"/>
        <v>0</v>
      </c>
      <c r="AB203" s="11">
        <f ca="1"/>
        <v>0</v>
      </c>
      <c r="AC203" s="5">
        <f t="shared" ca="1" si="20"/>
        <v>0</v>
      </c>
      <c r="AE203" s="63"/>
      <c r="AF203" t="str" s="0">
        <f ca="1"/>
        <v>22/02/2024</v>
      </c>
      <c r="AG203" s="0">
        <f ca="1"/>
        <v>249</v>
      </c>
      <c r="AH203" s="0">
        <f ca="1"/>
        <v>240</v>
      </c>
      <c r="AI203" s="4">
        <f t="shared" ca="1" si="15"/>
        <v>9</v>
      </c>
      <c r="AJ203" s="4">
        <f t="shared" ca="1" si="14"/>
        <v>103</v>
      </c>
      <c r="AK203" s="0">
        <f ca="1"/>
        <v>50</v>
      </c>
      <c r="AL203" s="0">
        <f ca="1"/>
        <v>35</v>
      </c>
      <c r="AM203" s="0">
        <f t="shared" ca="1" si="16"/>
        <v>15</v>
      </c>
      <c r="AN203" s="0">
        <f t="shared" ca="1" si="21"/>
        <v>4</v>
      </c>
      <c r="AO203" s="51">
        <f ca="1"/>
        <v>494100</v>
      </c>
      <c r="AP203" s="51">
        <f ca="1"/>
        <v>368600</v>
      </c>
      <c r="AQ203" s="4">
        <f t="shared" ca="1" si="17"/>
        <v>125500</v>
      </c>
      <c r="AR203" s="4">
        <f t="shared" ca="1" si="22"/>
        <v>38400</v>
      </c>
    </row>
    <row r="204" spans="1:44" x14ac:dyDescent="0.2">
      <c r="A204" s="63"/>
      <c r="B204" t="str" s="0">
        <f ca="1"/>
        <v>21/02/2024</v>
      </c>
      <c r="C204" s="4">
        <f ca="1"/>
        <v>48000</v>
      </c>
      <c r="D204" s="4">
        <f ca="1"/>
        <v>0</v>
      </c>
      <c r="E204" s="4">
        <f ca="1"/>
        <v>2287458612</v>
      </c>
      <c r="F204" s="4">
        <f ca="1"/>
        <v>-14051185366</v>
      </c>
      <c r="G204" s="4"/>
      <c r="H204" s="63"/>
      <c r="I204" t="str" s="0">
        <f ca="1"/>
        <v>21/02/2024</v>
      </c>
      <c r="J204" s="0">
        <f ca="1"/>
        <v>0</v>
      </c>
      <c r="K204" s="0">
        <f ca="1"/>
        <v>0</v>
      </c>
      <c r="L204" s="0">
        <f ca="1"/>
        <v>0</v>
      </c>
      <c r="M204" s="0">
        <f ca="1"/>
        <v>2211000000</v>
      </c>
      <c r="O204" s="63"/>
      <c r="P204" t="str" s="0">
        <f ca="1"/>
        <v>21/02/2024</v>
      </c>
      <c r="Q204" s="4">
        <f ca="1"/>
        <v>245000</v>
      </c>
      <c r="S204" s="4">
        <f t="shared" ca="1" si="12"/>
        <v>48000</v>
      </c>
      <c r="T204" s="0">
        <f t="shared" ca="1" si="13"/>
        <v>0</v>
      </c>
      <c r="V204" s="63"/>
      <c r="W204" t="str" s="0">
        <f ca="1"/>
        <v>21/02/2024</v>
      </c>
      <c r="X204" s="11">
        <f ca="1"/>
        <v>-4.0999999999999995E-3</v>
      </c>
      <c r="Y204" s="5">
        <f ca="1">X204+Y205</f>
        <v>-1.9999999999999996E-3</v>
      </c>
      <c r="Z204" s="11">
        <f ca="1"/>
        <v>0</v>
      </c>
      <c r="AA204" s="5">
        <f ca="1">Z204+AA205</f>
        <v>0</v>
      </c>
      <c r="AB204" s="11">
        <f ca="1"/>
        <v>0</v>
      </c>
      <c r="AC204" s="5">
        <f ca="1">AB204+AC205</f>
        <v>0</v>
      </c>
      <c r="AE204" s="63"/>
      <c r="AF204" t="str" s="0">
        <f ca="1"/>
        <v>21/02/2024</v>
      </c>
      <c r="AG204" s="0">
        <f ca="1"/>
        <v>112</v>
      </c>
      <c r="AH204" s="0">
        <f ca="1"/>
        <v>80</v>
      </c>
      <c r="AI204" s="4">
        <f t="shared" ca="1" si="15"/>
        <v>32</v>
      </c>
      <c r="AJ204" s="4">
        <f ca="1">AI204+AJ205</f>
        <v>94</v>
      </c>
      <c r="AK204" s="0">
        <f ca="1"/>
        <v>11</v>
      </c>
      <c r="AL204" s="0">
        <f ca="1"/>
        <v>9</v>
      </c>
      <c r="AM204" s="0">
        <f t="shared" ca="1" si="16"/>
        <v>2</v>
      </c>
      <c r="AN204" s="0">
        <f ca="1">AM204+AN205</f>
        <v>-11</v>
      </c>
      <c r="AO204" s="51">
        <f ca="1"/>
        <v>117600</v>
      </c>
      <c r="AP204" s="51">
        <f ca="1"/>
        <v>123700</v>
      </c>
      <c r="AQ204" s="4">
        <f t="shared" ca="1" si="17"/>
        <v>-6100</v>
      </c>
      <c r="AR204" s="4">
        <f ca="1">AQ204+AR205</f>
        <v>-87100</v>
      </c>
    </row>
    <row r="205" spans="1:44" x14ac:dyDescent="0.2">
      <c r="A205" s="63"/>
      <c r="B205" t="str" s="0">
        <f ca="1"/>
        <v>20/02/2024</v>
      </c>
      <c r="C205" s="4">
        <f ca="1"/>
        <v>365300</v>
      </c>
      <c r="D205" s="4">
        <f ca="1"/>
        <v>100000</v>
      </c>
      <c r="E205" s="4">
        <f ca="1"/>
        <v>12659826146</v>
      </c>
      <c r="F205" s="4">
        <f ca="1"/>
        <v>-16338643978</v>
      </c>
      <c r="G205" s="4"/>
      <c r="H205" s="63"/>
      <c r="I205" t="str" s="0">
        <f ca="1"/>
        <v>20/02/2024</v>
      </c>
      <c r="J205" s="0">
        <f ca="1"/>
        <v>0</v>
      </c>
      <c r="K205" s="0">
        <f ca="1"/>
        <v>0</v>
      </c>
      <c r="L205" s="0">
        <f ca="1"/>
        <v>0</v>
      </c>
      <c r="M205" s="0">
        <f ca="1"/>
        <v>2211000000</v>
      </c>
      <c r="O205" s="63"/>
      <c r="P205" t="str" s="0">
        <f ca="1"/>
        <v>20/02/2024</v>
      </c>
      <c r="Q205" s="4">
        <f ca="1"/>
        <v>730400</v>
      </c>
      <c r="R205" s="4"/>
      <c r="S205" s="4">
        <f ca="1">C205+D205</f>
        <v>465300</v>
      </c>
      <c r="T205" s="0">
        <f ca="1">J205+K205</f>
        <v>0</v>
      </c>
      <c r="V205" s="63"/>
      <c r="W205" t="str" s="0">
        <f ca="1"/>
        <v>20/02/2024</v>
      </c>
      <c r="X205" s="11">
        <f ca="1"/>
        <v>2.0999999999999999E-3</v>
      </c>
      <c r="Y205" s="5">
        <f ca="1">X205</f>
        <v>2.0999999999999999E-3</v>
      </c>
      <c r="Z205" s="11">
        <f ca="1"/>
        <v>0</v>
      </c>
      <c r="AA205" s="5">
        <f ca="1">Z205</f>
        <v>0</v>
      </c>
      <c r="AB205" s="11">
        <f ca="1"/>
        <v>0</v>
      </c>
      <c r="AC205" s="5">
        <f ca="1">AB205</f>
        <v>0</v>
      </c>
      <c r="AE205" s="63"/>
      <c r="AF205" t="str" s="0">
        <f ca="1"/>
        <v>20/02/2024</v>
      </c>
      <c r="AG205" s="0">
        <f ca="1"/>
        <v>214</v>
      </c>
      <c r="AH205" s="0">
        <f ca="1"/>
        <v>152</v>
      </c>
      <c r="AI205" s="4">
        <f t="shared" ca="1" si="15"/>
        <v>62</v>
      </c>
      <c r="AJ205" s="4">
        <f ca="1">AI205</f>
        <v>62</v>
      </c>
      <c r="AK205" s="0">
        <f ca="1"/>
        <v>37</v>
      </c>
      <c r="AL205" s="0">
        <f ca="1"/>
        <v>50</v>
      </c>
      <c r="AM205" s="0">
        <f t="shared" ca="1" si="16"/>
        <v>-13</v>
      </c>
      <c r="AN205" s="0">
        <f ca="1">AM205</f>
        <v>-13</v>
      </c>
      <c r="AO205" s="51">
        <f ca="1"/>
        <v>324200</v>
      </c>
      <c r="AP205" s="51">
        <f ca="1"/>
        <v>405200</v>
      </c>
      <c r="AQ205" s="4">
        <f t="shared" ca="1" si="17"/>
        <v>-81000</v>
      </c>
      <c r="AR205" s="4">
        <f ca="1">AQ205</f>
        <v>-81000</v>
      </c>
    </row>
    <row r="206" spans="1:44" x14ac:dyDescent="0.2">
      <c r="A206" s="25"/>
    </row>
  </sheetData>
  <mergeCells count="22">
    <mergeCell ref="AE138:AE160"/>
    <mergeCell ref="AE161:AE183"/>
    <mergeCell ref="AE184:AE205"/>
    <mergeCell ref="V138:V160"/>
    <mergeCell ref="V161:V183"/>
    <mergeCell ref="V184:V205"/>
    <mergeCell ref="H138:H160"/>
    <mergeCell ref="H161:H183"/>
    <mergeCell ref="H184:H205"/>
    <mergeCell ref="O138:O160"/>
    <mergeCell ref="O161:O183"/>
    <mergeCell ref="O184:O205"/>
    <mergeCell ref="A138:A160"/>
    <mergeCell ref="A161:A183"/>
    <mergeCell ref="A184:A205"/>
    <mergeCell ref="B2:E2"/>
    <mergeCell ref="C136:F136"/>
    <mergeCell ref="AB136:AC136"/>
    <mergeCell ref="X136:Y136"/>
    <mergeCell ref="Z136:AA136"/>
    <mergeCell ref="J136:M136"/>
    <mergeCell ref="Q136:T136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23A8-49CE-CE4A-BF78-5235059F0B3C}">
  <sheetPr codeName="Sheet2"/>
  <dimension ref="A3:CI297"/>
  <sheetViews>
    <sheetView topLeftCell="A26" workbookViewId="0">
      <selection activeCell="U4" sqref="U3:U4"/>
    </sheetView>
  </sheetViews>
  <sheetFormatPr baseColWidth="10" defaultRowHeight="16" x14ac:dyDescent="0.2"/>
  <cols>
    <col min="1" max="1" customWidth="true" width="21.1640625"/>
    <col min="2" max="2" customWidth="true" width="20.1640625"/>
    <col min="3" max="3" customWidth="true" width="19.33203125"/>
    <col min="4" max="4" customWidth="true" width="18.33203125"/>
    <col min="5" max="5" customWidth="true" width="19.0"/>
    <col min="6" max="6" customWidth="true" width="21.5"/>
    <col min="7" max="7" customWidth="true" width="19.33203125"/>
    <col min="8" max="8" customWidth="true" width="17.83203125"/>
    <col min="10" max="10" customWidth="true" width="18.33203125"/>
    <col min="11" max="11" customWidth="true" width="16.6640625"/>
    <col min="18" max="18" customWidth="true" width="13.0"/>
    <col min="24" max="24" customWidth="true" width="19.0"/>
    <col min="25" max="25" customWidth="true" width="17.33203125"/>
    <col min="26" max="26" customWidth="true" width="18.0"/>
    <col min="27" max="27" customWidth="true" width="20.1640625"/>
    <col min="28" max="28" customWidth="true" width="18.5"/>
    <col min="29" max="29" customWidth="true" width="19.33203125"/>
    <col min="30" max="30" customWidth="true" width="17.83203125"/>
    <col min="31" max="31" customWidth="true" width="18.33203125"/>
    <col min="32" max="33" customWidth="true" width="18.83203125"/>
    <col min="34" max="34" customWidth="true" width="14.5"/>
    <col min="35" max="35" customWidth="true" width="14.33203125"/>
    <col min="36" max="36" customWidth="true" width="12.6640625"/>
    <col min="37" max="37" customWidth="true" width="19.0"/>
    <col min="38" max="38" customWidth="true" width="22.6640625"/>
    <col min="39" max="39" customWidth="true" width="22.0"/>
    <col min="40" max="40" customWidth="true" width="23.1640625"/>
    <col min="41" max="41" customWidth="true" width="23.83203125"/>
    <col min="42" max="42" customWidth="true" width="18.33203125"/>
    <col min="43" max="43" customWidth="true" width="18.0"/>
    <col min="44" max="44" customWidth="true" width="16.1640625"/>
    <col min="45" max="45" customWidth="true" width="17.83203125"/>
    <col min="46" max="46" customWidth="true" width="20.0"/>
    <col min="47" max="47" customWidth="true" width="18.33203125"/>
    <col min="50" max="50" customWidth="true" width="15.33203125"/>
    <col min="51" max="51" customWidth="true" width="19.5"/>
    <col min="52" max="52" customWidth="true" width="19.1640625"/>
    <col min="53" max="53" customWidth="true" width="22.83203125"/>
    <col min="54" max="54" customWidth="true" width="19.6640625"/>
    <col min="55" max="55" customWidth="true" width="20.5"/>
    <col min="56" max="56" customWidth="true" width="19.6640625"/>
    <col min="57" max="57" customWidth="true" width="20.5"/>
    <col min="58" max="58" customWidth="true" width="16.6640625"/>
    <col min="59" max="59" customWidth="true" width="20.6640625"/>
    <col min="62" max="62" customWidth="true" width="14.0"/>
    <col min="63" max="64" customWidth="true" width="19.0"/>
    <col min="65" max="65" customWidth="true" width="22.0"/>
    <col min="66" max="66" customWidth="true" width="22.1640625"/>
    <col min="67" max="67" customWidth="true" width="23.83203125"/>
    <col min="68" max="68" customWidth="true" width="20.6640625"/>
    <col min="69" max="69" customWidth="true" width="20.5"/>
    <col min="70" max="70" customWidth="true" width="13.6640625"/>
    <col min="71" max="71" customWidth="true" width="14.6640625"/>
    <col min="72" max="72" customWidth="true" width="17.5"/>
    <col min="73" max="73" customWidth="true" width="20.33203125"/>
    <col min="74" max="74" customWidth="true" width="22.33203125"/>
    <col min="75" max="75" customWidth="true" width="17.33203125"/>
    <col min="76" max="76" customWidth="true" width="20.1640625"/>
    <col min="77" max="77" customWidth="true" width="17.6640625"/>
    <col min="78" max="78" customWidth="true" width="18.1640625"/>
    <col min="79" max="79" customWidth="true" width="21.5"/>
    <col min="80" max="81" customWidth="true" width="18.5"/>
    <col min="82" max="82" customWidth="true" width="19.5"/>
    <col min="83" max="83" customWidth="true" width="21.33203125"/>
    <col min="84" max="84" customWidth="true" width="18.1640625"/>
    <col min="85" max="85" customWidth="true" width="18.83203125"/>
    <col min="86" max="86" customWidth="true" width="19.1640625"/>
    <col min="87" max="87" customWidth="true" width="21.5"/>
    <col min="90" max="90" customWidth="true" width="15.83203125"/>
    <col min="91" max="91" customWidth="true" width="18.83203125"/>
    <col min="92" max="93" customWidth="true" width="19.33203125"/>
    <col min="97" max="97" customWidth="true" width="21.0"/>
    <col min="98" max="98" customWidth="true" width="19.0"/>
    <col min="99" max="99" customWidth="true" width="21.0"/>
    <col min="100" max="100" customWidth="true" width="22.6640625"/>
    <col min="104" max="104" customWidth="true" width="17.0"/>
    <col min="105" max="105" customWidth="true" width="18.83203125"/>
    <col min="106" max="106" customWidth="true" width="17.83203125"/>
    <col min="107" max="107" customWidth="true" width="16.6640625"/>
    <col min="108" max="108" customWidth="true" width="20.0"/>
    <col min="109" max="109" customWidth="true" width="17.1640625"/>
    <col min="110" max="110" customWidth="true" width="20.6640625"/>
    <col min="111" max="111" customWidth="true" width="18.33203125"/>
  </cols>
  <sheetData>
    <row r="3" spans="1:69" x14ac:dyDescent="0.2">
      <c r="K3" s="24"/>
    </row>
    <row r="4" spans="1:69" x14ac:dyDescent="0.2">
      <c r="K4" s="24"/>
    </row>
    <row r="5" spans="1:69" x14ac:dyDescent="0.2">
      <c r="K5" s="24"/>
    </row>
    <row r="6" spans="1:69" x14ac:dyDescent="0.2">
      <c r="K6" s="24"/>
    </row>
    <row r="7" spans="1:69" x14ac:dyDescent="0.2">
      <c r="K7" s="24"/>
    </row>
    <row r="8" spans="1:69" x14ac:dyDescent="0.2">
      <c r="K8" s="24"/>
    </row>
    <row r="9" spans="1:69" x14ac:dyDescent="0.2">
      <c r="K9" s="24"/>
    </row>
    <row r="10" spans="1:69" x14ac:dyDescent="0.2">
      <c r="K10" s="24"/>
    </row>
    <row r="11" spans="1:69" x14ac:dyDescent="0.2">
      <c r="K11" s="24"/>
    </row>
    <row r="12" spans="1:69" x14ac:dyDescent="0.2">
      <c r="K12" s="24"/>
    </row>
    <row r="13" spans="1:69" x14ac:dyDescent="0.2">
      <c r="K13" s="24"/>
      <c r="X13" t="str" cm="1" s="0">
        <f t="array" aca="1" ref="X13:X81" ca="1">INDIRECT("'" &amp; Y13 &amp; "'!$A$2:$A$70")</f>
        <v>Date</v>
      </c>
      <c r="Y13" s="17" t="s">
        <v>32</v>
      </c>
      <c r="Z13" s="17" t="s">
        <v>33</v>
      </c>
      <c r="AA13" s="17" t="s">
        <v>36</v>
      </c>
      <c r="AB13" s="17" t="s">
        <v>96</v>
      </c>
      <c r="AC13" s="17" t="s">
        <v>35</v>
      </c>
      <c r="AD13" s="17" t="s">
        <v>34</v>
      </c>
      <c r="AE13" s="17" t="s">
        <v>97</v>
      </c>
      <c r="AF13" s="17" t="s">
        <v>98</v>
      </c>
      <c r="AG13" s="17" t="s">
        <v>131</v>
      </c>
      <c r="AJ13" t="str" cm="1" s="0">
        <f t="array" aca="1" ref="AJ13:AJ81" ca="1">INDIRECT("'" &amp; AK13 &amp; "'!$A$2:$A$70")</f>
        <v>Date</v>
      </c>
      <c r="AK13" s="17" t="s">
        <v>27</v>
      </c>
      <c r="AL13" s="17" t="s">
        <v>29</v>
      </c>
      <c r="AM13" s="17" t="s">
        <v>132</v>
      </c>
      <c r="AN13" s="17" t="s">
        <v>28</v>
      </c>
      <c r="AO13" s="17" t="s">
        <v>30</v>
      </c>
      <c r="AP13" s="17" t="s">
        <v>99</v>
      </c>
      <c r="AQ13" s="17" t="s">
        <v>31</v>
      </c>
      <c r="AR13" s="17" t="s">
        <v>116</v>
      </c>
      <c r="AS13" s="17" t="s">
        <v>100</v>
      </c>
      <c r="AT13" s="17" t="s">
        <v>133</v>
      </c>
      <c r="AU13" s="17" t="s">
        <v>134</v>
      </c>
      <c r="AX13" t="str" cm="1" s="0">
        <f t="array" aca="1" ref="AX13:AX81" ca="1">INDIRECT("'" &amp; AY13 &amp; "'!$A$2:$A$70")</f>
        <v>Date</v>
      </c>
      <c r="AY13" s="17" t="s">
        <v>114</v>
      </c>
      <c r="AZ13" s="17" t="s">
        <v>39</v>
      </c>
      <c r="BA13" s="17" t="s">
        <v>37</v>
      </c>
      <c r="BB13" s="17" t="s">
        <v>38</v>
      </c>
      <c r="BC13" s="17" t="s">
        <v>75</v>
      </c>
      <c r="BD13" s="17" t="s">
        <v>76</v>
      </c>
      <c r="BE13" s="17" t="s">
        <v>115</v>
      </c>
      <c r="BF13" s="17" t="s">
        <v>136</v>
      </c>
      <c r="BG13" s="17" t="s">
        <v>135</v>
      </c>
      <c r="BJ13" t="str" cm="1" s="0">
        <f t="array" aca="1" ref="BJ13:BJ81" ca="1">INDIRECT("'" &amp; BK13 &amp; "'!$A$2:$A$70")</f>
        <v>Date</v>
      </c>
      <c r="BK13" s="17" t="s">
        <v>42</v>
      </c>
      <c r="BL13" s="17" t="s">
        <v>43</v>
      </c>
      <c r="BM13" s="17" t="s">
        <v>44</v>
      </c>
      <c r="BN13" s="17" t="s">
        <v>101</v>
      </c>
      <c r="BO13" s="17" t="s">
        <v>110</v>
      </c>
      <c r="BP13" s="17" t="s">
        <v>137</v>
      </c>
      <c r="BQ13" s="17" t="s">
        <v>111</v>
      </c>
    </row>
    <row r="14" spans="1:69" x14ac:dyDescent="0.2">
      <c r="A14" s="4"/>
      <c r="B14" s="4"/>
      <c r="C14" s="4"/>
      <c r="D14" s="4"/>
      <c r="E14" s="4"/>
      <c r="G14" s="4"/>
      <c r="H14" s="4"/>
      <c r="K14" s="24"/>
      <c r="W14" s="63"/>
      <c r="X14" t="str" s="0">
        <f ca="1"/>
        <v>29/05/2024</v>
      </c>
      <c r="Y14" s="4" cm="1">
        <f t="array" aca="1" ref="Y14:Y81" ca="1">INDIRECT("'" &amp; Y13 &amp; "'!$F$3:$F$70")</f>
        <v>103676286122</v>
      </c>
      <c r="Z14" s="4" cm="1">
        <f t="array" aca="1" ref="Z14:Z81" ca="1">INDIRECT("'" &amp; Z13 &amp; "'!$F$3:$F$70")</f>
        <v>-1264955469980</v>
      </c>
      <c r="AA14" s="4" cm="1">
        <f t="array" aca="1" ref="AA14:AA81" ca="1">INDIRECT("'" &amp; AA13 &amp; "'!$F$3:$F$70")</f>
        <v>-510257170343</v>
      </c>
      <c r="AB14" s="4" cm="1">
        <f t="array" aca="1" ref="AB14:AB81" ca="1">INDIRECT("'" &amp; AB13 &amp; "'!$F$3:$F$70")</f>
        <v>298776838452</v>
      </c>
      <c r="AC14" s="4" cm="1">
        <f t="array" aca="1" ref="AC14:AC81" ca="1">INDIRECT("'" &amp; AC13 &amp; "'!$F$3:$F$70")</f>
        <v>236447894275</v>
      </c>
      <c r="AD14" s="4" cm="1">
        <f t="array" aca="1" ref="AD14:AD81" ca="1">INDIRECT("'" &amp; AD13 &amp; "'!$F$3:$F$70")</f>
        <v>164143038835</v>
      </c>
      <c r="AE14" s="4" cm="1">
        <f t="array" aca="1" ref="AE14:AE81" ca="1">INDIRECT("'" &amp; AE13 &amp; "'!$F$3:$F$70")</f>
        <v>-72257654597</v>
      </c>
      <c r="AF14" s="4" cm="1">
        <f t="array" aca="1" ref="AF14:AF81" ca="1">INDIRECT("'" &amp; AF13 &amp; "'!$F$3:$F$70")</f>
        <v>144616077532</v>
      </c>
      <c r="AG14" s="4" cm="1">
        <f t="array" aca="1" ref="AG14:AG81" ca="1">INDIRECT("'" &amp; AG13 &amp; "'!$F$3:$F$70")</f>
        <v>-515514055825</v>
      </c>
      <c r="AI14" s="63"/>
      <c r="AJ14" t="str" s="0">
        <f ca="1"/>
        <v>29/05/2024</v>
      </c>
      <c r="AK14" s="4" cm="1">
        <f t="array" aca="1" ref="AK14:AK81" ca="1">INDIRECT("'" &amp; AK13 &amp; "'!$F$3:$F$70")</f>
        <v>237299571444</v>
      </c>
      <c r="AL14" s="4" cm="1">
        <f t="array" aca="1" ref="AL14:AL81" ca="1">INDIRECT("'" &amp; AL13 &amp; "'!$F$3:$F$70")</f>
        <v>370472114778</v>
      </c>
      <c r="AM14" s="4" cm="1">
        <f t="array" aca="1" ref="AM14:AM81" ca="1">INDIRECT("'" &amp; AM13 &amp; "'!$F$3:$F$70")</f>
        <v>-1314137691717</v>
      </c>
      <c r="AN14" s="4" cm="1">
        <f t="array" aca="1" ref="AN14:AN81" ca="1">INDIRECT("'" &amp; AN13 &amp; "'!$F$3:$F$70")</f>
        <v>-502318896875</v>
      </c>
      <c r="AO14" s="4" cm="1">
        <f t="array" aca="1" ref="AO14:AO81" ca="1">INDIRECT("'" &amp; AO13 &amp; "'!$F$3:$F$70")</f>
        <v>-1124043403578</v>
      </c>
      <c r="AP14" s="4" cm="1">
        <f t="array" aca="1" ref="AP14:AP81" ca="1">INDIRECT("'" &amp; AP13 &amp; "'!$F$3:$F$70")</f>
        <v>-665443629319</v>
      </c>
      <c r="AQ14" s="4" cm="1">
        <f t="array" aca="1" ref="AQ14:AQ81" ca="1">INDIRECT("'" &amp; AQ13 &amp; "'!$F$3:$F$70")</f>
        <v>197589012486</v>
      </c>
      <c r="AR14" s="4" cm="1">
        <f t="array" aca="1" ref="AR14:AR81" ca="1">INDIRECT("'" &amp; AR13 &amp; "'!$F$3:$F$70")</f>
        <v>30967366</v>
      </c>
      <c r="AS14" s="4" cm="1">
        <f t="array" aca="1" ref="AS14:AS81" ca="1">INDIRECT("'" &amp; AS13 &amp; "'!$F$3:$F$70")</f>
        <v>-7700191454</v>
      </c>
      <c r="AT14" s="4" cm="1">
        <f t="array" aca="1" ref="AT14:AT81" ca="1">INDIRECT("'" &amp; AT13 &amp; "'!$F$3:$F$70")</f>
        <v>795842323553</v>
      </c>
      <c r="AU14" s="4" cm="1">
        <f t="array" aca="1" ref="AU14:AU81" ca="1">INDIRECT("'" &amp; AU13 &amp; "'!$F$3:$F$70")</f>
        <v>-894388559866</v>
      </c>
      <c r="AW14" s="63"/>
      <c r="AX14" t="str" s="0">
        <f ca="1"/>
        <v>29/05/2024</v>
      </c>
      <c r="AY14" s="4" cm="1">
        <f t="array" aca="1" ref="AY14:AY81" ca="1">INDIRECT("'" &amp; AY13 &amp; "'!$F$3:$F$70")</f>
        <v>-9482805195405</v>
      </c>
      <c r="AZ14" s="4" cm="1">
        <f t="array" aca="1" ref="AZ14:AZ81" ca="1">INDIRECT("'" &amp; AZ13 &amp; "'!$F$3:$F$70")</f>
        <v>204980896530</v>
      </c>
      <c r="BA14" s="4" cm="1">
        <f t="array" aca="1" ref="BA14:BA81" ca="1">INDIRECT("'" &amp; BA13 &amp; "'!$F$3:$F$70")</f>
        <v>222036264187</v>
      </c>
      <c r="BB14" s="4" cm="1">
        <f t="array" aca="1" ref="BB14:BB81" ca="1">INDIRECT("'" &amp; BB13 &amp; "'!$F$3:$F$70")</f>
        <v>4043151195</v>
      </c>
      <c r="BC14" s="4" cm="1">
        <f t="array" aca="1" ref="BC14:BC81" ca="1">INDIRECT("'" &amp; BC13 &amp; "'!$F$3:$F$70")</f>
        <v>1057113975992</v>
      </c>
      <c r="BD14" s="4" cm="1">
        <f t="array" aca="1" ref="BD14:BD81" ca="1">INDIRECT("'" &amp; BD13 &amp; "'!$F$3:$F$70")</f>
        <v>441773337533</v>
      </c>
      <c r="BE14" s="4" cm="1">
        <f t="array" aca="1" ref="BE14:BE81" ca="1">INDIRECT("'" &amp; BE13 &amp; "'!$F$3:$F$70")</f>
        <v>-86959864847</v>
      </c>
      <c r="BF14" s="4" cm="1">
        <f t="array" aca="1" ref="BF14:BF81" ca="1">INDIRECT("'" &amp; BF13 &amp; "'!$F$3:$F$70")</f>
        <v>-64668877314</v>
      </c>
      <c r="BG14" s="4" cm="1">
        <f t="array" aca="1" ref="BG14:BG81" ca="1">INDIRECT("'" &amp; BG13 &amp; "'!$F$3:$F$70")</f>
        <v>40440377631</v>
      </c>
      <c r="BI14" s="63" t="s">
        <v>160</v>
      </c>
      <c r="BJ14" t="str" s="0">
        <f ca="1"/>
        <v>29/05/2024</v>
      </c>
      <c r="BK14" s="4" cm="1">
        <f t="array" aca="1" ref="BK14:BK81" ca="1">INDIRECT("'" &amp; BK13 &amp; "'!$F$3:$F$70")</f>
        <v>17012677483</v>
      </c>
      <c r="BL14" s="4" cm="1">
        <f t="array" aca="1" ref="BL14:BL81" ca="1">INDIRECT("'" &amp; BL13 &amp; "'!$F$3:$F$70")</f>
        <v>1122301639184</v>
      </c>
      <c r="BM14" s="4" cm="1">
        <f t="array" aca="1" ref="BM14:BM81" ca="1">INDIRECT("'" &amp; BM13 &amp; "'!$F$3:$F$70")</f>
        <v>48913490296</v>
      </c>
      <c r="BN14" s="4" cm="1">
        <f t="array" aca="1" ref="BN14:BN81" ca="1">INDIRECT("'" &amp; BN13 &amp; "'!$F$3:$F$70")</f>
        <v>-65785157543</v>
      </c>
      <c r="BO14" s="4" cm="1">
        <f t="array" aca="1" ref="BO14:BO81" ca="1">INDIRECT("'" &amp; BO13 &amp; "'!$F$3:$F$70")</f>
        <v>193128744350</v>
      </c>
      <c r="BP14" s="4" cm="1">
        <f t="array" aca="1" ref="BP14:BP81" ca="1">INDIRECT("'" &amp; BP13 &amp; "'!$F$3:$F$70")</f>
        <v>-26432186586</v>
      </c>
      <c r="BQ14" s="4" cm="1">
        <f t="array" aca="1" ref="BQ14:BQ81" ca="1">INDIRECT("'" &amp; BQ13 &amp; "'!$F$3:$F$70")</f>
        <v>51273754371</v>
      </c>
    </row>
    <row r="15" spans="1:69" x14ac:dyDescent="0.2">
      <c r="A15" s="4"/>
      <c r="B15" s="4"/>
      <c r="C15" s="4"/>
      <c r="D15" s="4"/>
      <c r="E15" s="4"/>
      <c r="G15" s="4"/>
      <c r="H15" s="4"/>
      <c r="K15" s="24"/>
      <c r="W15" s="63"/>
      <c r="X15" t="str" s="0">
        <f ca="1"/>
        <v>28/05/2024</v>
      </c>
      <c r="Y15" s="4">
        <f ca="1"/>
        <v>207732276122</v>
      </c>
      <c r="Z15" s="4">
        <f ca="1"/>
        <v>-1076847389980</v>
      </c>
      <c r="AA15" s="4">
        <f ca="1"/>
        <v>-480949220343</v>
      </c>
      <c r="AB15" s="4">
        <f ca="1"/>
        <v>306450698452</v>
      </c>
      <c r="AC15" s="4">
        <f ca="1"/>
        <v>239550764275</v>
      </c>
      <c r="AD15" s="4">
        <f ca="1"/>
        <v>169619113885</v>
      </c>
      <c r="AE15" s="4">
        <f ca="1"/>
        <v>-72671764597</v>
      </c>
      <c r="AF15" s="4">
        <f ca="1"/>
        <v>153924957532</v>
      </c>
      <c r="AG15" s="4">
        <f ca="1"/>
        <v>-514902188378</v>
      </c>
      <c r="AI15" s="63"/>
      <c r="AJ15" t="str" s="0">
        <f ca="1"/>
        <v>28/05/2024</v>
      </c>
      <c r="AK15" s="4">
        <f ca="1"/>
        <v>272472801444</v>
      </c>
      <c r="AL15" s="4">
        <f ca="1"/>
        <v>388523034778</v>
      </c>
      <c r="AM15" s="4">
        <f ca="1"/>
        <v>-978384841717</v>
      </c>
      <c r="AN15" s="4">
        <f ca="1"/>
        <v>-544662936875</v>
      </c>
      <c r="AO15" s="4">
        <f ca="1"/>
        <v>-1071783223578</v>
      </c>
      <c r="AP15" s="4">
        <f ca="1"/>
        <v>-664302989319</v>
      </c>
      <c r="AQ15" s="4">
        <f ca="1"/>
        <v>193640912486</v>
      </c>
      <c r="AR15" s="4">
        <f ca="1"/>
        <v>30967366</v>
      </c>
      <c r="AS15" s="4">
        <f ca="1"/>
        <v>-12743091454</v>
      </c>
      <c r="AT15" s="4">
        <f ca="1"/>
        <v>795899323553</v>
      </c>
      <c r="AU15" s="4">
        <f ca="1"/>
        <v>-860827319866</v>
      </c>
      <c r="AW15" s="63"/>
      <c r="AX15" t="str" s="0">
        <f ca="1"/>
        <v>28/05/2024</v>
      </c>
      <c r="AY15" s="4">
        <f ca="1"/>
        <v>-9438021725405</v>
      </c>
      <c r="AZ15" s="4">
        <f ca="1"/>
        <v>199376536530</v>
      </c>
      <c r="BA15" s="4">
        <f ca="1"/>
        <v>224929444187</v>
      </c>
      <c r="BB15" s="4">
        <f ca="1"/>
        <v>17076521195</v>
      </c>
      <c r="BC15" s="4">
        <f ca="1"/>
        <v>1034265575992</v>
      </c>
      <c r="BD15" s="4">
        <f ca="1"/>
        <v>481866007533</v>
      </c>
      <c r="BE15" s="4">
        <f ca="1"/>
        <v>-80997164847</v>
      </c>
      <c r="BF15" s="4">
        <f ca="1"/>
        <v>-63860760164</v>
      </c>
      <c r="BG15" s="4">
        <f ca="1"/>
        <v>38785197631</v>
      </c>
      <c r="BI15" s="63"/>
      <c r="BJ15" t="str" s="0">
        <f ca="1"/>
        <v>28/05/2024</v>
      </c>
      <c r="BK15" s="4">
        <f ca="1"/>
        <v>-3182532517</v>
      </c>
      <c r="BL15" s="4">
        <f ca="1"/>
        <v>1114286222005</v>
      </c>
      <c r="BM15" s="4">
        <f ca="1"/>
        <v>51454430296</v>
      </c>
      <c r="BN15" s="4">
        <f ca="1"/>
        <v>-59265574011</v>
      </c>
      <c r="BO15" s="4">
        <f ca="1"/>
        <v>184425284350</v>
      </c>
      <c r="BP15" s="4">
        <f ca="1"/>
        <v>-27378896586</v>
      </c>
      <c r="BQ15" s="4">
        <f ca="1"/>
        <v>55199544371</v>
      </c>
    </row>
    <row r="16" spans="1:69" x14ac:dyDescent="0.2">
      <c r="A16" s="4"/>
      <c r="B16" s="4"/>
      <c r="C16" s="4"/>
      <c r="D16" s="4"/>
      <c r="E16" s="4"/>
      <c r="G16" s="4"/>
      <c r="H16" s="4"/>
      <c r="K16" s="24"/>
      <c r="W16" s="63"/>
      <c r="X16" t="str" s="0">
        <f ca="1"/>
        <v>27/05/2024</v>
      </c>
      <c r="Y16" s="4">
        <f ca="1"/>
        <v>244274836122</v>
      </c>
      <c r="Z16" s="4">
        <f ca="1"/>
        <v>-1044360619980</v>
      </c>
      <c r="AA16" s="4">
        <f ca="1"/>
        <v>-477170140343</v>
      </c>
      <c r="AB16" s="4">
        <f ca="1"/>
        <v>315004708452</v>
      </c>
      <c r="AC16" s="4">
        <f ca="1"/>
        <v>239563634275</v>
      </c>
      <c r="AD16" s="4">
        <f ca="1"/>
        <v>145859276755</v>
      </c>
      <c r="AE16" s="4">
        <f ca="1"/>
        <v>-72160924597</v>
      </c>
      <c r="AF16" s="4">
        <f ca="1"/>
        <v>156022077532</v>
      </c>
      <c r="AG16" s="4">
        <f ca="1"/>
        <v>-514744848382</v>
      </c>
      <c r="AI16" s="63"/>
      <c r="AJ16" t="str" s="0">
        <f ca="1"/>
        <v>27/05/2024</v>
      </c>
      <c r="AK16" s="4">
        <f ca="1"/>
        <v>273427511444</v>
      </c>
      <c r="AL16" s="4">
        <f ca="1"/>
        <v>365072684778</v>
      </c>
      <c r="AM16" s="4">
        <f ca="1"/>
        <v>-513649031717</v>
      </c>
      <c r="AN16" s="4">
        <f ca="1"/>
        <v>-548886496875</v>
      </c>
      <c r="AO16" s="4">
        <f ca="1"/>
        <v>-1057256443578</v>
      </c>
      <c r="AP16" s="4">
        <f ca="1"/>
        <v>-654031499319</v>
      </c>
      <c r="AQ16" s="4">
        <f ca="1"/>
        <v>182847172486</v>
      </c>
      <c r="AR16" s="4">
        <f ca="1"/>
        <v>30967366</v>
      </c>
      <c r="AS16" s="4">
        <f ca="1"/>
        <v>-19278371454</v>
      </c>
      <c r="AT16" s="4">
        <f ca="1"/>
        <v>796197053553</v>
      </c>
      <c r="AU16" s="4">
        <f ca="1"/>
        <v>-900699529866</v>
      </c>
      <c r="AW16" s="63"/>
      <c r="AX16" t="str" s="0">
        <f ca="1"/>
        <v>27/05/2024</v>
      </c>
      <c r="AY16" s="4">
        <f ca="1"/>
        <v>-9396218345405</v>
      </c>
      <c r="AZ16" s="4">
        <f ca="1"/>
        <v>190719946530</v>
      </c>
      <c r="BA16" s="4">
        <f ca="1"/>
        <v>223961304187</v>
      </c>
      <c r="BB16" s="4">
        <f ca="1"/>
        <v>17209061195</v>
      </c>
      <c r="BC16" s="4">
        <f ca="1"/>
        <v>1063158055992</v>
      </c>
      <c r="BD16" s="4">
        <f ca="1"/>
        <v>508619057533</v>
      </c>
      <c r="BE16" s="4">
        <f ca="1"/>
        <v>-81733384847</v>
      </c>
      <c r="BF16" s="4">
        <f ca="1"/>
        <v>-63552181372</v>
      </c>
      <c r="BG16" s="4">
        <f ca="1"/>
        <v>38621907631</v>
      </c>
      <c r="BI16" s="63"/>
      <c r="BJ16" t="str" s="0">
        <f ca="1"/>
        <v>27/05/2024</v>
      </c>
      <c r="BK16" s="4">
        <f ca="1"/>
        <v>-3065372517</v>
      </c>
      <c r="BL16" s="4">
        <f ca="1"/>
        <v>1135352106182</v>
      </c>
      <c r="BM16" s="4">
        <f ca="1"/>
        <v>33957610296</v>
      </c>
      <c r="BN16" s="4">
        <f ca="1"/>
        <v>-59460954011</v>
      </c>
      <c r="BO16" s="4">
        <f ca="1"/>
        <v>183723574350</v>
      </c>
      <c r="BP16" s="4">
        <f ca="1"/>
        <v>-28047076586</v>
      </c>
      <c r="BQ16" s="4">
        <f ca="1"/>
        <v>56302254371</v>
      </c>
    </row>
    <row r="17" spans="1:69" x14ac:dyDescent="0.2">
      <c r="A17" s="4"/>
      <c r="B17" s="4"/>
      <c r="C17" s="4"/>
      <c r="D17" s="4"/>
      <c r="E17" s="4"/>
      <c r="G17" s="4"/>
      <c r="H17" s="4"/>
      <c r="K17" s="24"/>
      <c r="W17" s="63"/>
      <c r="X17" t="str" s="0">
        <f ca="1"/>
        <v>24/05/2024</v>
      </c>
      <c r="Y17" s="4">
        <f ca="1"/>
        <v>269790476122</v>
      </c>
      <c r="Z17" s="4">
        <f ca="1"/>
        <v>-1045154089980</v>
      </c>
      <c r="AA17" s="4">
        <f ca="1"/>
        <v>-436576420343</v>
      </c>
      <c r="AB17" s="4">
        <f ca="1"/>
        <v>340695408452</v>
      </c>
      <c r="AC17" s="4">
        <f ca="1"/>
        <v>238659824275</v>
      </c>
      <c r="AD17" s="4">
        <f ca="1"/>
        <v>141236632840</v>
      </c>
      <c r="AE17" s="4">
        <f ca="1"/>
        <v>-72314584597</v>
      </c>
      <c r="AF17" s="4">
        <f ca="1"/>
        <v>156674867532</v>
      </c>
      <c r="AG17" s="4">
        <f ca="1"/>
        <v>-514591467886</v>
      </c>
      <c r="AI17" s="63"/>
      <c r="AJ17" t="str" s="0">
        <f ca="1"/>
        <v>24/05/2024</v>
      </c>
      <c r="AK17" s="4">
        <f ca="1"/>
        <v>256505341444</v>
      </c>
      <c r="AL17" s="4">
        <f ca="1"/>
        <v>368928704778</v>
      </c>
      <c r="AM17" s="4">
        <f ca="1"/>
        <v>-404576961717</v>
      </c>
      <c r="AN17" s="4">
        <f ca="1"/>
        <v>-558385186875</v>
      </c>
      <c r="AO17" s="4">
        <f ca="1"/>
        <v>-1024803713578</v>
      </c>
      <c r="AP17" s="4">
        <f ca="1"/>
        <v>-617050059319</v>
      </c>
      <c r="AQ17" s="4">
        <f ca="1"/>
        <v>178200222486</v>
      </c>
      <c r="AR17" s="4">
        <f ca="1"/>
        <v>30967366</v>
      </c>
      <c r="AS17" s="4">
        <f ca="1"/>
        <v>-21277791454</v>
      </c>
      <c r="AT17" s="4">
        <f ca="1"/>
        <v>796273753553</v>
      </c>
      <c r="AU17" s="4">
        <f ca="1"/>
        <v>-896547959866</v>
      </c>
      <c r="AW17" s="63"/>
      <c r="AX17" t="str" s="0">
        <f ca="1"/>
        <v>24/05/2024</v>
      </c>
      <c r="AY17" s="4">
        <f ca="1"/>
        <v>-9358326425405</v>
      </c>
      <c r="AZ17" s="4">
        <f ca="1"/>
        <v>189346556530</v>
      </c>
      <c r="BA17" s="4">
        <f ca="1"/>
        <v>270933504187</v>
      </c>
      <c r="BB17" s="4">
        <f ca="1"/>
        <v>23588331195</v>
      </c>
      <c r="BC17" s="4">
        <f ca="1"/>
        <v>1059820675992</v>
      </c>
      <c r="BD17" s="4">
        <f ca="1"/>
        <v>517734807533</v>
      </c>
      <c r="BE17" s="4">
        <f ca="1"/>
        <v>-70925264847</v>
      </c>
      <c r="BF17" s="4">
        <f ca="1"/>
        <v>-53401758116</v>
      </c>
      <c r="BG17" s="4">
        <f ca="1"/>
        <v>37831107631</v>
      </c>
      <c r="BI17" s="63"/>
      <c r="BJ17" t="str" s="0">
        <f ca="1"/>
        <v>24/05/2024</v>
      </c>
      <c r="BK17" s="4">
        <f ca="1"/>
        <v>-4996972517</v>
      </c>
      <c r="BL17" s="4">
        <f ca="1"/>
        <v>1128620338993</v>
      </c>
      <c r="BM17" s="4">
        <f ca="1"/>
        <v>33957610296</v>
      </c>
      <c r="BN17" s="4">
        <f ca="1"/>
        <v>-59684174011</v>
      </c>
      <c r="BO17" s="4">
        <f ca="1"/>
        <v>186068114350</v>
      </c>
      <c r="BP17" s="4">
        <f ca="1"/>
        <v>-28219556586</v>
      </c>
      <c r="BQ17" s="4">
        <f ca="1"/>
        <v>46612314371</v>
      </c>
    </row>
    <row r="18" spans="1:69" x14ac:dyDescent="0.2">
      <c r="A18" s="4"/>
      <c r="B18" s="4"/>
      <c r="C18" s="4"/>
      <c r="D18" s="4"/>
      <c r="E18" s="4"/>
      <c r="G18" s="4"/>
      <c r="H18" s="4"/>
      <c r="K18" s="24"/>
      <c r="W18" s="63"/>
      <c r="X18" t="str" s="0">
        <f ca="1"/>
        <v>23/05/2024</v>
      </c>
      <c r="Y18" s="4">
        <f ca="1"/>
        <v>369052856122</v>
      </c>
      <c r="Z18" s="4">
        <f ca="1"/>
        <v>-1008036889980</v>
      </c>
      <c r="AA18" s="4">
        <f ca="1"/>
        <v>-403190250343</v>
      </c>
      <c r="AB18" s="4">
        <f ca="1"/>
        <v>328302898452</v>
      </c>
      <c r="AC18" s="4">
        <f ca="1"/>
        <v>249942194275</v>
      </c>
      <c r="AD18" s="4">
        <f ca="1"/>
        <v>136714169766</v>
      </c>
      <c r="AE18" s="4">
        <f ca="1"/>
        <v>-64989174597</v>
      </c>
      <c r="AF18" s="4">
        <f ca="1"/>
        <v>228665277532</v>
      </c>
      <c r="AG18" s="4">
        <f ca="1"/>
        <v>-514385445234</v>
      </c>
      <c r="AI18" s="63"/>
      <c r="AJ18" t="str" s="0">
        <f ca="1"/>
        <v>23/05/2024</v>
      </c>
      <c r="AK18" s="4">
        <f ca="1"/>
        <v>294504331444</v>
      </c>
      <c r="AL18" s="4">
        <f ca="1"/>
        <v>399188404778</v>
      </c>
      <c r="AM18" s="4">
        <f ca="1"/>
        <v>-352539081717</v>
      </c>
      <c r="AN18" s="4">
        <f ca="1"/>
        <v>-591315746875</v>
      </c>
      <c r="AO18" s="4">
        <f ca="1"/>
        <v>-990672693578</v>
      </c>
      <c r="AP18" s="4">
        <f ca="1"/>
        <v>-525528409319</v>
      </c>
      <c r="AQ18" s="4">
        <f ca="1"/>
        <v>291156062486</v>
      </c>
      <c r="AR18" s="4">
        <f ca="1"/>
        <v>30967366</v>
      </c>
      <c r="AS18" s="4">
        <f ca="1"/>
        <v>-16567041454</v>
      </c>
      <c r="AT18" s="4">
        <f ca="1"/>
        <v>799232143553</v>
      </c>
      <c r="AU18" s="4">
        <f ca="1"/>
        <v>-885745909866</v>
      </c>
      <c r="AW18" s="63"/>
      <c r="AX18" t="str" s="0">
        <f ca="1"/>
        <v>23/05/2024</v>
      </c>
      <c r="AY18" s="4">
        <f ca="1"/>
        <v>-9256541955405</v>
      </c>
      <c r="AZ18" s="4">
        <f ca="1"/>
        <v>202978376530</v>
      </c>
      <c r="BA18" s="4">
        <f ca="1"/>
        <v>285020864187</v>
      </c>
      <c r="BB18" s="4">
        <f ca="1"/>
        <v>45093561195</v>
      </c>
      <c r="BC18" s="4">
        <f ca="1"/>
        <v>1044770105992</v>
      </c>
      <c r="BD18" s="4">
        <f ca="1"/>
        <v>561467567533</v>
      </c>
      <c r="BE18" s="4">
        <f ca="1"/>
        <v>-69071604847</v>
      </c>
      <c r="BF18" s="4">
        <f ca="1"/>
        <v>-53966550316</v>
      </c>
      <c r="BG18" s="4">
        <f ca="1"/>
        <v>36208857631</v>
      </c>
      <c r="BI18" s="63"/>
      <c r="BJ18" t="str" s="0">
        <f ca="1"/>
        <v>23/05/2024</v>
      </c>
      <c r="BK18" s="4">
        <f ca="1"/>
        <v>21364047483</v>
      </c>
      <c r="BL18" s="4">
        <f ca="1"/>
        <v>1081202366122</v>
      </c>
      <c r="BM18" s="4">
        <f ca="1"/>
        <v>30059530296</v>
      </c>
      <c r="BN18" s="4">
        <f ca="1"/>
        <v>-56762634011</v>
      </c>
      <c r="BO18" s="4">
        <f ca="1"/>
        <v>187144774350</v>
      </c>
      <c r="BP18" s="4">
        <f ca="1"/>
        <v>-22523836586</v>
      </c>
      <c r="BQ18" s="4">
        <f ca="1"/>
        <v>43511834371</v>
      </c>
    </row>
    <row r="19" spans="1:69" x14ac:dyDescent="0.2">
      <c r="A19" s="4"/>
      <c r="B19" s="4"/>
      <c r="C19" s="4"/>
      <c r="D19" s="4"/>
      <c r="E19" s="4"/>
      <c r="G19" s="4"/>
      <c r="H19" s="4"/>
      <c r="K19" s="24"/>
      <c r="W19" s="63"/>
      <c r="X19" t="str" s="0">
        <f ca="1"/>
        <v>22/05/2024</v>
      </c>
      <c r="Y19" s="4">
        <f ca="1"/>
        <v>349348106122</v>
      </c>
      <c r="Z19" s="4">
        <f ca="1"/>
        <v>-940450789980</v>
      </c>
      <c r="AA19" s="4">
        <f ca="1"/>
        <v>-408137700343</v>
      </c>
      <c r="AB19" s="4">
        <f ca="1"/>
        <v>323719308452</v>
      </c>
      <c r="AC19" s="4">
        <f ca="1"/>
        <v>250977954275</v>
      </c>
      <c r="AD19" s="4">
        <f ca="1"/>
        <v>125162105438</v>
      </c>
      <c r="AE19" s="4">
        <f ca="1"/>
        <v>-60240574597</v>
      </c>
      <c r="AF19" s="4">
        <f ca="1"/>
        <v>247916437532</v>
      </c>
      <c r="AG19" s="4">
        <f ca="1"/>
        <v>-511238155390</v>
      </c>
      <c r="AI19" s="63"/>
      <c r="AJ19" t="str" s="0">
        <f ca="1"/>
        <v>22/05/2024</v>
      </c>
      <c r="AK19" s="4">
        <f ca="1"/>
        <v>297686561444</v>
      </c>
      <c r="AL19" s="4">
        <f ca="1"/>
        <v>406356024778</v>
      </c>
      <c r="AM19" s="4">
        <f ca="1"/>
        <v>-351784421717</v>
      </c>
      <c r="AN19" s="4">
        <f ca="1"/>
        <v>-594768716875</v>
      </c>
      <c r="AO19" s="4">
        <f ca="1"/>
        <v>-1012259133578</v>
      </c>
      <c r="AP19" s="4">
        <f ca="1"/>
        <v>-530552239319</v>
      </c>
      <c r="AQ19" s="4">
        <f ca="1"/>
        <v>285535942486</v>
      </c>
      <c r="AR19" s="4">
        <f ca="1"/>
        <v>30967366</v>
      </c>
      <c r="AS19" s="4">
        <f ca="1"/>
        <v>-9981381454</v>
      </c>
      <c r="AT19" s="4">
        <f ca="1"/>
        <v>799636833553</v>
      </c>
      <c r="AU19" s="4">
        <f ca="1"/>
        <v>-890929009866</v>
      </c>
      <c r="AW19" s="63"/>
      <c r="AX19" t="str" s="0">
        <f ca="1"/>
        <v>22/05/2024</v>
      </c>
      <c r="AY19" s="4">
        <f ca="1"/>
        <v>-9175123595405</v>
      </c>
      <c r="AZ19" s="4">
        <f ca="1"/>
        <v>203757546530</v>
      </c>
      <c r="BA19" s="4">
        <f ca="1"/>
        <v>285868534187</v>
      </c>
      <c r="BB19" s="4">
        <f ca="1"/>
        <v>57418511195</v>
      </c>
      <c r="BC19" s="4">
        <f ca="1"/>
        <v>1004700835992</v>
      </c>
      <c r="BD19" s="4">
        <f ca="1"/>
        <v>544004207533</v>
      </c>
      <c r="BE19" s="4">
        <f ca="1"/>
        <v>-66373814847</v>
      </c>
      <c r="BF19" s="4">
        <f ca="1"/>
        <v>-52330170207</v>
      </c>
      <c r="BG19" s="4">
        <f ca="1"/>
        <v>39541267631</v>
      </c>
      <c r="BI19" s="63"/>
      <c r="BJ19" t="str" s="0">
        <f ca="1"/>
        <v>22/05/2024</v>
      </c>
      <c r="BK19" s="4">
        <f ca="1"/>
        <v>20996807483</v>
      </c>
      <c r="BL19" s="4">
        <f ca="1"/>
        <v>1089531094596</v>
      </c>
      <c r="BM19" s="4">
        <f ca="1"/>
        <v>24617230296</v>
      </c>
      <c r="BN19" s="4">
        <f ca="1"/>
        <v>-59195294011</v>
      </c>
      <c r="BO19" s="4">
        <f ca="1"/>
        <v>183367474350</v>
      </c>
      <c r="BP19" s="4">
        <f ca="1"/>
        <v>-22661626586</v>
      </c>
      <c r="BQ19" s="4">
        <f ca="1"/>
        <v>42264934371</v>
      </c>
    </row>
    <row r="20" spans="1:69" x14ac:dyDescent="0.2">
      <c r="A20" s="4"/>
      <c r="B20" s="4"/>
      <c r="C20" s="4"/>
      <c r="D20" s="4"/>
      <c r="E20" s="4"/>
      <c r="G20" s="4"/>
      <c r="H20" s="4"/>
      <c r="K20" s="24"/>
      <c r="W20" s="63"/>
      <c r="X20" t="str" s="0">
        <f ca="1"/>
        <v>21/05/2024</v>
      </c>
      <c r="Y20" s="4">
        <f ca="1"/>
        <v>392321136122</v>
      </c>
      <c r="Z20" s="4">
        <f ca="1"/>
        <v>-920167999980</v>
      </c>
      <c r="AA20" s="4">
        <f ca="1"/>
        <v>-396494240343</v>
      </c>
      <c r="AB20" s="4">
        <f ca="1"/>
        <v>275042238452</v>
      </c>
      <c r="AC20" s="4">
        <f ca="1"/>
        <v>258125254275</v>
      </c>
      <c r="AD20" s="4">
        <f ca="1"/>
        <v>124704922708</v>
      </c>
      <c r="AE20" s="4">
        <f ca="1"/>
        <v>-59450714597</v>
      </c>
      <c r="AF20" s="4">
        <f ca="1"/>
        <v>256140057532</v>
      </c>
      <c r="AG20" s="4">
        <f ca="1"/>
        <v>-512600604973</v>
      </c>
      <c r="AI20" s="63"/>
      <c r="AJ20" t="str" s="0">
        <f ca="1"/>
        <v>21/05/2024</v>
      </c>
      <c r="AK20" s="4">
        <f ca="1"/>
        <v>339673861444</v>
      </c>
      <c r="AL20" s="4">
        <f ca="1"/>
        <v>407755934778</v>
      </c>
      <c r="AM20" s="4">
        <f ca="1"/>
        <v>-355586881717</v>
      </c>
      <c r="AN20" s="4">
        <f ca="1"/>
        <v>-557000796875</v>
      </c>
      <c r="AO20" s="4">
        <f ca="1"/>
        <v>-969360303578</v>
      </c>
      <c r="AP20" s="4">
        <f ca="1"/>
        <v>-529270679319</v>
      </c>
      <c r="AQ20" s="4">
        <f ca="1"/>
        <v>275415312486</v>
      </c>
      <c r="AR20" s="4">
        <f ca="1"/>
        <v>30967366</v>
      </c>
      <c r="AS20" s="4">
        <f ca="1"/>
        <v>-8849341454</v>
      </c>
      <c r="AT20" s="4">
        <f ca="1"/>
        <v>798619423553</v>
      </c>
      <c r="AU20" s="4">
        <f ca="1"/>
        <v>-900476959866</v>
      </c>
      <c r="AW20" s="63"/>
      <c r="AX20" t="str" s="0">
        <f ca="1"/>
        <v>21/05/2024</v>
      </c>
      <c r="AY20" s="4">
        <f ca="1"/>
        <v>-9048163685405</v>
      </c>
      <c r="AZ20" s="4">
        <f ca="1"/>
        <v>165564096530</v>
      </c>
      <c r="BA20" s="4">
        <f ca="1"/>
        <v>245598664187</v>
      </c>
      <c r="BB20" s="4">
        <f ca="1"/>
        <v>53555551195</v>
      </c>
      <c r="BC20" s="4">
        <f ca="1"/>
        <v>944031615992</v>
      </c>
      <c r="BD20" s="4">
        <f ca="1"/>
        <v>553540067533</v>
      </c>
      <c r="BE20" s="4">
        <f ca="1"/>
        <v>-63974474847</v>
      </c>
      <c r="BF20" s="4">
        <f ca="1"/>
        <v>-63019716002</v>
      </c>
      <c r="BG20" s="4">
        <f ca="1"/>
        <v>39904267631</v>
      </c>
      <c r="BI20" s="63"/>
      <c r="BJ20" t="str" s="0">
        <f ca="1"/>
        <v>21/05/2024</v>
      </c>
      <c r="BK20" s="4">
        <f ca="1"/>
        <v>59913117483</v>
      </c>
      <c r="BL20" s="4">
        <f ca="1"/>
        <v>1077235470649</v>
      </c>
      <c r="BM20" s="4">
        <f ca="1"/>
        <v>27718010296</v>
      </c>
      <c r="BN20" s="4">
        <f ca="1"/>
        <v>-57643884011</v>
      </c>
      <c r="BO20" s="4">
        <f ca="1"/>
        <v>184423754350</v>
      </c>
      <c r="BP20" s="4">
        <f ca="1"/>
        <v>-22944076586</v>
      </c>
      <c r="BQ20" s="4">
        <f ca="1"/>
        <v>43166504371</v>
      </c>
    </row>
    <row r="21" spans="1:69" x14ac:dyDescent="0.2">
      <c r="A21" s="4"/>
      <c r="B21" s="4"/>
      <c r="C21" s="4"/>
      <c r="D21" s="4"/>
      <c r="E21" s="4"/>
      <c r="G21" s="4"/>
      <c r="H21" s="4"/>
      <c r="K21" s="24"/>
      <c r="W21" s="63"/>
      <c r="X21" t="str" s="0">
        <f ca="1"/>
        <v>20/05/2024</v>
      </c>
      <c r="Y21" s="4">
        <f ca="1"/>
        <v>414468076122</v>
      </c>
      <c r="Z21" s="4">
        <f ca="1"/>
        <v>-874583749980</v>
      </c>
      <c r="AA21" s="4">
        <f ca="1"/>
        <v>-389479060343</v>
      </c>
      <c r="AB21" s="4">
        <f ca="1"/>
        <v>274351538452</v>
      </c>
      <c r="AC21" s="4">
        <f ca="1"/>
        <v>257919214275</v>
      </c>
      <c r="AD21" s="4">
        <f ca="1"/>
        <v>112466780502</v>
      </c>
      <c r="AE21" s="4">
        <f ca="1"/>
        <v>-60275534597</v>
      </c>
      <c r="AF21" s="4">
        <f ca="1"/>
        <v>258034397532</v>
      </c>
      <c r="AG21" s="4">
        <f ca="1"/>
        <v>-512901642835</v>
      </c>
      <c r="AI21" s="63"/>
      <c r="AJ21" t="str" s="0">
        <f ca="1"/>
        <v>20/05/2024</v>
      </c>
      <c r="AK21" s="4">
        <f ca="1"/>
        <v>420990431444</v>
      </c>
      <c r="AL21" s="4">
        <f ca="1"/>
        <v>438956254778</v>
      </c>
      <c r="AM21" s="4">
        <f ca="1"/>
        <v>-343808231717</v>
      </c>
      <c r="AN21" s="4">
        <f ca="1"/>
        <v>-478390236875</v>
      </c>
      <c r="AO21" s="4">
        <f ca="1"/>
        <v>-892886233578</v>
      </c>
      <c r="AP21" s="4">
        <f ca="1"/>
        <v>-529393739319</v>
      </c>
      <c r="AQ21" s="4">
        <f ca="1"/>
        <v>262669022486</v>
      </c>
      <c r="AR21" s="4">
        <f ca="1"/>
        <v>30967366</v>
      </c>
      <c r="AS21" s="4">
        <f ca="1"/>
        <v>-10397961454</v>
      </c>
      <c r="AT21" s="4">
        <f ca="1"/>
        <v>798883653553</v>
      </c>
      <c r="AU21" s="4">
        <f ca="1"/>
        <v>-895451819866</v>
      </c>
      <c r="AW21" s="63"/>
      <c r="AX21" t="str" s="0">
        <f ca="1"/>
        <v>20/05/2024</v>
      </c>
      <c r="AY21" s="4">
        <f ca="1"/>
        <v>-8906544085405</v>
      </c>
      <c r="AZ21" s="4">
        <f ca="1"/>
        <v>146486586530</v>
      </c>
      <c r="BA21" s="4">
        <f ca="1"/>
        <v>252361144187</v>
      </c>
      <c r="BB21" s="4">
        <f ca="1"/>
        <v>50631501195</v>
      </c>
      <c r="BC21" s="4">
        <f ca="1"/>
        <v>948187525992</v>
      </c>
      <c r="BD21" s="4">
        <f ca="1"/>
        <v>557513027533</v>
      </c>
      <c r="BE21" s="4">
        <f ca="1"/>
        <v>-49508304847</v>
      </c>
      <c r="BF21" s="4">
        <f ca="1"/>
        <v>-63074998621</v>
      </c>
      <c r="BG21" s="4">
        <f ca="1"/>
        <v>41058147631</v>
      </c>
      <c r="BI21" s="63"/>
      <c r="BJ21" t="str" s="0">
        <f ca="1"/>
        <v>20/05/2024</v>
      </c>
      <c r="BK21" s="4">
        <f ca="1"/>
        <v>252648907483</v>
      </c>
      <c r="BL21" s="4">
        <f ca="1"/>
        <v>1092179159275</v>
      </c>
      <c r="BM21" s="4">
        <f ca="1"/>
        <v>30055680296</v>
      </c>
      <c r="BN21" s="4">
        <f ca="1"/>
        <v>-54767144011</v>
      </c>
      <c r="BO21" s="4">
        <f ca="1"/>
        <v>184580764350</v>
      </c>
      <c r="BP21" s="4">
        <f ca="1"/>
        <v>-22930156586</v>
      </c>
      <c r="BQ21" s="4">
        <f ca="1"/>
        <v>43019114371</v>
      </c>
    </row>
    <row r="22" spans="1:69" x14ac:dyDescent="0.2">
      <c r="A22" s="4"/>
      <c r="B22" s="4"/>
      <c r="C22" s="4"/>
      <c r="D22" s="4"/>
      <c r="E22" s="4"/>
      <c r="G22" s="4"/>
      <c r="H22" s="4"/>
      <c r="K22" s="24"/>
      <c r="W22" s="63"/>
      <c r="X22" t="str" s="0">
        <f ca="1"/>
        <v>17/05/2024</v>
      </c>
      <c r="Y22" s="4">
        <f ca="1"/>
        <v>440469886122</v>
      </c>
      <c r="Z22" s="4">
        <f ca="1"/>
        <v>-837336959980</v>
      </c>
      <c r="AA22" s="4">
        <f ca="1"/>
        <v>-374096330343</v>
      </c>
      <c r="AB22" s="4">
        <f ca="1"/>
        <v>286531938452</v>
      </c>
      <c r="AC22" s="4">
        <f ca="1"/>
        <v>287016184275</v>
      </c>
      <c r="AD22" s="4">
        <f ca="1"/>
        <v>104796742417</v>
      </c>
      <c r="AE22" s="4">
        <f ca="1"/>
        <v>-55540494597</v>
      </c>
      <c r="AF22" s="4">
        <f ca="1"/>
        <v>260701597532</v>
      </c>
      <c r="AG22" s="4">
        <f ca="1"/>
        <v>-491001464986</v>
      </c>
      <c r="AI22" s="63"/>
      <c r="AJ22" t="str" s="0">
        <f ca="1"/>
        <v>17/05/2024</v>
      </c>
      <c r="AK22" s="4">
        <f ca="1"/>
        <v>414408691444</v>
      </c>
      <c r="AL22" s="4">
        <f ca="1"/>
        <v>435599964778</v>
      </c>
      <c r="AM22" s="4">
        <f ca="1"/>
        <v>-278443921717</v>
      </c>
      <c r="AN22" s="4">
        <f ca="1"/>
        <v>-459582326875</v>
      </c>
      <c r="AO22" s="4">
        <f ca="1"/>
        <v>-802476023578</v>
      </c>
      <c r="AP22" s="4">
        <f ca="1"/>
        <v>-524422799319</v>
      </c>
      <c r="AQ22" s="4">
        <f ca="1"/>
        <v>244984912486</v>
      </c>
      <c r="AR22" s="4">
        <f ca="1"/>
        <v>33447366</v>
      </c>
      <c r="AS22" s="4">
        <f ca="1"/>
        <v>-17227931454</v>
      </c>
      <c r="AT22" s="4">
        <f ca="1"/>
        <v>797934643553</v>
      </c>
      <c r="AU22" s="4">
        <f ca="1"/>
        <v>-877450169866</v>
      </c>
      <c r="AW22" s="63"/>
      <c r="AX22" t="str" s="0">
        <f ca="1"/>
        <v>17/05/2024</v>
      </c>
      <c r="AY22" s="4">
        <f ca="1"/>
        <v>-8701552345405</v>
      </c>
      <c r="AZ22" s="4">
        <f ca="1"/>
        <v>143892616530</v>
      </c>
      <c r="BA22" s="4">
        <f ca="1"/>
        <v>264140084187</v>
      </c>
      <c r="BB22" s="4">
        <f ca="1"/>
        <v>59944711195</v>
      </c>
      <c r="BC22" s="4">
        <f ca="1"/>
        <v>925148505992</v>
      </c>
      <c r="BD22" s="4">
        <f ca="1"/>
        <v>544173217533</v>
      </c>
      <c r="BE22" s="4">
        <f ca="1"/>
        <v>-38358764847</v>
      </c>
      <c r="BF22" s="4">
        <f ca="1"/>
        <v>-46462626422</v>
      </c>
      <c r="BG22" s="4">
        <f ca="1"/>
        <v>40919117631</v>
      </c>
      <c r="BI22" s="63"/>
      <c r="BJ22" t="str" s="0">
        <f ca="1"/>
        <v>17/05/2024</v>
      </c>
      <c r="BK22" s="4">
        <f ca="1"/>
        <v>295879657483</v>
      </c>
      <c r="BL22" s="4">
        <f ca="1"/>
        <v>1101344295346</v>
      </c>
      <c r="BM22" s="4">
        <f ca="1"/>
        <v>30328070296</v>
      </c>
      <c r="BN22" s="4">
        <f ca="1"/>
        <v>-52120574011</v>
      </c>
      <c r="BO22" s="4">
        <f ca="1"/>
        <v>185078724350</v>
      </c>
      <c r="BP22" s="4">
        <f ca="1"/>
        <v>-22817206586</v>
      </c>
      <c r="BQ22" s="4">
        <f ca="1"/>
        <v>44127804371</v>
      </c>
    </row>
    <row r="23" spans="1:69" x14ac:dyDescent="0.2">
      <c r="A23" s="4"/>
      <c r="B23" s="4"/>
      <c r="C23" s="4"/>
      <c r="D23" s="4"/>
      <c r="E23" s="4"/>
      <c r="G23" s="4"/>
      <c r="H23" s="4"/>
      <c r="K23" s="24"/>
      <c r="W23" s="63"/>
      <c r="X23" t="str" s="0">
        <f ca="1"/>
        <v>16/05/2024</v>
      </c>
      <c r="Y23" s="4">
        <f ca="1"/>
        <v>448068246122</v>
      </c>
      <c r="Z23" s="4">
        <f ca="1"/>
        <v>-814716129980</v>
      </c>
      <c r="AA23" s="4">
        <f ca="1"/>
        <v>-362048820343</v>
      </c>
      <c r="AB23" s="4">
        <f ca="1"/>
        <v>295051148452</v>
      </c>
      <c r="AC23" s="4">
        <f ca="1"/>
        <v>284168544275</v>
      </c>
      <c r="AD23" s="4">
        <f ca="1"/>
        <v>87115301206</v>
      </c>
      <c r="AE23" s="4">
        <f ca="1"/>
        <v>-56305434597</v>
      </c>
      <c r="AF23" s="4">
        <f ca="1"/>
        <v>272839487532</v>
      </c>
      <c r="AG23" s="4">
        <f ca="1"/>
        <v>-489971853630</v>
      </c>
      <c r="AI23" s="63"/>
      <c r="AJ23" t="str" s="0">
        <f ca="1"/>
        <v>16/05/2024</v>
      </c>
      <c r="AK23" s="4">
        <f ca="1"/>
        <v>443256021444</v>
      </c>
      <c r="AL23" s="4">
        <f ca="1"/>
        <v>410724834778</v>
      </c>
      <c r="AM23" s="4">
        <f ca="1"/>
        <v>-241075541717</v>
      </c>
      <c r="AN23" s="4">
        <f ca="1"/>
        <v>-449119616875</v>
      </c>
      <c r="AO23" s="4">
        <f ca="1"/>
        <v>-757568103578</v>
      </c>
      <c r="AP23" s="4">
        <f ca="1"/>
        <v>-517959719319</v>
      </c>
      <c r="AQ23" s="4">
        <f ca="1"/>
        <v>250983852486</v>
      </c>
      <c r="AR23" s="4">
        <f ca="1"/>
        <v>33447366</v>
      </c>
      <c r="AS23" s="4">
        <f ca="1"/>
        <v>-28057181454</v>
      </c>
      <c r="AT23" s="4">
        <f ca="1"/>
        <v>803682503553</v>
      </c>
      <c r="AU23" s="4">
        <f ca="1"/>
        <v>-858386759866</v>
      </c>
      <c r="AW23" s="63"/>
      <c r="AX23" t="str" s="0">
        <f ca="1"/>
        <v>16/05/2024</v>
      </c>
      <c r="AY23" s="4">
        <f ca="1"/>
        <v>-8553406265405</v>
      </c>
      <c r="AZ23" s="4">
        <f ca="1"/>
        <v>110873696530</v>
      </c>
      <c r="BA23" s="4">
        <f ca="1"/>
        <v>263744994187</v>
      </c>
      <c r="BB23" s="4">
        <f ca="1"/>
        <v>57200221195</v>
      </c>
      <c r="BC23" s="4">
        <f ca="1"/>
        <v>886315945992</v>
      </c>
      <c r="BD23" s="4">
        <f ca="1"/>
        <v>544664447533</v>
      </c>
      <c r="BE23" s="4">
        <f ca="1"/>
        <v>-37007964847</v>
      </c>
      <c r="BF23" s="4">
        <f ca="1"/>
        <v>-41295066199</v>
      </c>
      <c r="BG23" s="4">
        <f ca="1"/>
        <v>42036777631</v>
      </c>
      <c r="BI23" s="63"/>
      <c r="BJ23" t="str" s="0">
        <f ca="1"/>
        <v>16/05/2024</v>
      </c>
      <c r="BK23" s="4">
        <f ca="1"/>
        <v>336437937483</v>
      </c>
      <c r="BL23" s="4">
        <f ca="1"/>
        <v>1114480427514</v>
      </c>
      <c r="BM23" s="4">
        <f ca="1"/>
        <v>36608880296</v>
      </c>
      <c r="BN23" s="4">
        <f ca="1"/>
        <v>-50733524011</v>
      </c>
      <c r="BO23" s="4">
        <f ca="1"/>
        <v>186802674350</v>
      </c>
      <c r="BP23" s="4">
        <f ca="1"/>
        <v>-23038446586</v>
      </c>
      <c r="BQ23" s="4">
        <f ca="1"/>
        <v>44491654371</v>
      </c>
    </row>
    <row r="24" spans="1:69" x14ac:dyDescent="0.2">
      <c r="A24" s="4"/>
      <c r="B24" s="4"/>
      <c r="C24" s="4"/>
      <c r="D24" s="4"/>
      <c r="E24" s="4"/>
      <c r="G24" s="4"/>
      <c r="H24" s="4"/>
      <c r="K24" s="24"/>
      <c r="W24" s="63"/>
      <c r="X24" t="str" s="0">
        <f ca="1"/>
        <v>15/05/2024</v>
      </c>
      <c r="Y24" s="4">
        <f ca="1"/>
        <v>447363916122</v>
      </c>
      <c r="Z24" s="4">
        <f ca="1"/>
        <v>-808452899980</v>
      </c>
      <c r="AA24" s="4">
        <f ca="1"/>
        <v>-369118329390</v>
      </c>
      <c r="AB24" s="4">
        <f ca="1"/>
        <v>277064257178</v>
      </c>
      <c r="AC24" s="4">
        <f ca="1"/>
        <v>285298167831</v>
      </c>
      <c r="AD24" s="4">
        <f ca="1"/>
        <v>76048762114</v>
      </c>
      <c r="AE24" s="4">
        <f ca="1"/>
        <v>-52509257608</v>
      </c>
      <c r="AF24" s="4">
        <f ca="1"/>
        <v>281157387532</v>
      </c>
      <c r="AG24" s="4">
        <f ca="1"/>
        <v>-489237263656</v>
      </c>
      <c r="AI24" s="63"/>
      <c r="AJ24" t="str" s="0">
        <f ca="1"/>
        <v>15/05/2024</v>
      </c>
      <c r="AK24" s="4">
        <f ca="1"/>
        <v>475986148431</v>
      </c>
      <c r="AL24" s="4">
        <f ca="1"/>
        <v>354550928481</v>
      </c>
      <c r="AM24" s="4">
        <f ca="1"/>
        <v>-168458911717</v>
      </c>
      <c r="AN24" s="4">
        <f ca="1"/>
        <v>-492957707238</v>
      </c>
      <c r="AO24" s="4">
        <f ca="1"/>
        <v>-722185323578</v>
      </c>
      <c r="AP24" s="4">
        <f ca="1"/>
        <v>-543679467826</v>
      </c>
      <c r="AQ24" s="4">
        <f ca="1"/>
        <v>339204377834</v>
      </c>
      <c r="AR24" s="4">
        <f ca="1"/>
        <v>32037886</v>
      </c>
      <c r="AS24" s="4">
        <f ca="1"/>
        <v>-32944501306</v>
      </c>
      <c r="AT24" s="4">
        <f ca="1"/>
        <v>801500285410</v>
      </c>
      <c r="AU24" s="4">
        <f ca="1"/>
        <v>-846213909866</v>
      </c>
      <c r="AW24" s="63"/>
      <c r="AX24" t="str" s="0">
        <f ca="1"/>
        <v>15/05/2024</v>
      </c>
      <c r="AY24" s="4">
        <f ca="1"/>
        <v>-8360686804977</v>
      </c>
      <c r="AZ24" s="4">
        <f ca="1"/>
        <v>93718490402</v>
      </c>
      <c r="BA24" s="4">
        <f ca="1"/>
        <v>249630642803</v>
      </c>
      <c r="BB24" s="4">
        <f ca="1"/>
        <v>26937519578</v>
      </c>
      <c r="BC24" s="4">
        <f ca="1"/>
        <v>775256345992</v>
      </c>
      <c r="BD24" s="4">
        <f ca="1"/>
        <v>540212897533</v>
      </c>
      <c r="BE24" s="4">
        <f ca="1"/>
        <v>-31350294717</v>
      </c>
      <c r="BF24" s="4">
        <f ca="1"/>
        <v>-37232516057</v>
      </c>
      <c r="BG24" s="4">
        <f ca="1"/>
        <v>50102965374</v>
      </c>
      <c r="BI24" s="63"/>
      <c r="BJ24" t="str" s="0">
        <f ca="1"/>
        <v>15/05/2024</v>
      </c>
      <c r="BK24" s="4">
        <f ca="1"/>
        <v>357588617483</v>
      </c>
      <c r="BL24" s="4">
        <f ca="1"/>
        <v>1071977586132</v>
      </c>
      <c r="BM24" s="4">
        <f ca="1"/>
        <v>40255700011</v>
      </c>
      <c r="BN24" s="4">
        <f ca="1"/>
        <v>-50853134011</v>
      </c>
      <c r="BO24" s="4">
        <f ca="1"/>
        <v>184517065957</v>
      </c>
      <c r="BP24" s="4">
        <f ca="1"/>
        <v>-24433266586</v>
      </c>
      <c r="BQ24" s="4">
        <f ca="1"/>
        <v>45715794371</v>
      </c>
    </row>
    <row r="25" spans="1:69" x14ac:dyDescent="0.2">
      <c r="A25" s="4"/>
      <c r="B25" s="4"/>
      <c r="C25" s="4"/>
      <c r="D25" s="4"/>
      <c r="E25" s="4"/>
      <c r="G25" s="4"/>
      <c r="H25" s="4"/>
      <c r="K25" s="24"/>
      <c r="W25" s="63"/>
      <c r="X25" t="str" s="0">
        <f ca="1"/>
        <v>14/05/2024</v>
      </c>
      <c r="Y25" s="4">
        <f ca="1"/>
        <v>459282446122</v>
      </c>
      <c r="Z25" s="4">
        <f ca="1"/>
        <v>-821351499980</v>
      </c>
      <c r="AA25" s="4">
        <f ca="1"/>
        <v>-328256569390</v>
      </c>
      <c r="AB25" s="4">
        <f ca="1"/>
        <v>272601267178</v>
      </c>
      <c r="AC25" s="4">
        <f ca="1"/>
        <v>260192567831</v>
      </c>
      <c r="AD25" s="4">
        <f ca="1"/>
        <v>57968159720</v>
      </c>
      <c r="AE25" s="4">
        <f ca="1"/>
        <v>-57409917608</v>
      </c>
      <c r="AF25" s="4">
        <f ca="1"/>
        <v>282928337532</v>
      </c>
      <c r="AG25" s="4">
        <f ca="1"/>
        <v>-490600613188</v>
      </c>
      <c r="AI25" s="63"/>
      <c r="AJ25" t="str" s="0">
        <f ca="1"/>
        <v>14/05/2024</v>
      </c>
      <c r="AK25" s="4">
        <f ca="1"/>
        <v>514663478431</v>
      </c>
      <c r="AL25" s="4">
        <f ca="1"/>
        <v>309117378481</v>
      </c>
      <c r="AM25" s="4">
        <f ca="1"/>
        <v>-28976731717</v>
      </c>
      <c r="AN25" s="4">
        <f ca="1"/>
        <v>-457085887238</v>
      </c>
      <c r="AO25" s="4">
        <f ca="1"/>
        <v>-703635933578</v>
      </c>
      <c r="AP25" s="4">
        <f ca="1"/>
        <v>-538495277826</v>
      </c>
      <c r="AQ25" s="4">
        <f ca="1"/>
        <v>346538937834</v>
      </c>
      <c r="AR25" s="4">
        <f ca="1"/>
        <v>-1543192114</v>
      </c>
      <c r="AS25" s="4">
        <f ca="1"/>
        <v>-31162051306</v>
      </c>
      <c r="AT25" s="4">
        <f ca="1"/>
        <v>800589105410</v>
      </c>
      <c r="AU25" s="4">
        <f ca="1"/>
        <v>-838328769866</v>
      </c>
      <c r="AW25" s="63"/>
      <c r="AX25" t="str" s="0">
        <f ca="1"/>
        <v>14/05/2024</v>
      </c>
      <c r="AY25" s="4">
        <f ca="1"/>
        <v>-8218119264977</v>
      </c>
      <c r="AZ25" s="4">
        <f ca="1"/>
        <v>15112180402</v>
      </c>
      <c r="BA25" s="4">
        <f ca="1"/>
        <v>248194412803</v>
      </c>
      <c r="BB25" s="4">
        <f ca="1"/>
        <v>43383499578</v>
      </c>
      <c r="BC25" s="4">
        <f ca="1"/>
        <v>767892645992</v>
      </c>
      <c r="BD25" s="4">
        <f ca="1"/>
        <v>509134117533</v>
      </c>
      <c r="BE25" s="4">
        <f ca="1"/>
        <v>-26811754717</v>
      </c>
      <c r="BF25" s="4">
        <f ca="1"/>
        <v>-50770784288</v>
      </c>
      <c r="BG25" s="4">
        <f ca="1"/>
        <v>52159505374</v>
      </c>
      <c r="BI25" s="63"/>
      <c r="BJ25" t="str" s="0">
        <f ca="1"/>
        <v>14/05/2024</v>
      </c>
      <c r="BK25" s="4">
        <f ca="1"/>
        <v>389887607483</v>
      </c>
      <c r="BL25" s="4">
        <f ca="1"/>
        <v>1047161885769</v>
      </c>
      <c r="BM25" s="4">
        <f ca="1"/>
        <v>41183250011</v>
      </c>
      <c r="BN25" s="4">
        <f ca="1"/>
        <v>-52883134011</v>
      </c>
      <c r="BO25" s="4">
        <f ca="1"/>
        <v>184928445957</v>
      </c>
      <c r="BP25" s="4">
        <f ca="1"/>
        <v>-24359966586</v>
      </c>
      <c r="BQ25" s="4">
        <f ca="1"/>
        <v>41633324371</v>
      </c>
    </row>
    <row r="26" spans="1:69" x14ac:dyDescent="0.2">
      <c r="A26" s="4"/>
      <c r="B26" s="4"/>
      <c r="C26" s="4"/>
      <c r="D26" s="4"/>
      <c r="E26" s="4"/>
      <c r="G26" s="4"/>
      <c r="H26" s="4"/>
      <c r="K26" s="24"/>
      <c r="W26" s="63"/>
      <c r="X26" t="str" s="0">
        <f ca="1"/>
        <v>13/05/2024</v>
      </c>
      <c r="Y26" s="4">
        <f ca="1"/>
        <v>499287326122</v>
      </c>
      <c r="Z26" s="4">
        <f ca="1"/>
        <v>-816712479980</v>
      </c>
      <c r="AA26" s="4">
        <f ca="1"/>
        <v>-278962699390</v>
      </c>
      <c r="AB26" s="4">
        <f ca="1"/>
        <v>260820597178</v>
      </c>
      <c r="AC26" s="4">
        <f ca="1"/>
        <v>262597287831</v>
      </c>
      <c r="AD26" s="4">
        <f ca="1"/>
        <v>52326948111</v>
      </c>
      <c r="AE26" s="4">
        <f ca="1"/>
        <v>-54933147608</v>
      </c>
      <c r="AF26" s="4">
        <f ca="1"/>
        <v>285293562033</v>
      </c>
      <c r="AG26" s="4">
        <f ca="1"/>
        <v>-508333442310</v>
      </c>
      <c r="AI26" s="63"/>
      <c r="AJ26" t="str" s="0">
        <f ca="1"/>
        <v>13/05/2024</v>
      </c>
      <c r="AK26" s="4">
        <f ca="1"/>
        <v>543770898431</v>
      </c>
      <c r="AL26" s="4">
        <f ca="1"/>
        <v>361305138481</v>
      </c>
      <c r="AM26" s="4">
        <f ca="1"/>
        <v>23751738283</v>
      </c>
      <c r="AN26" s="4">
        <f ca="1"/>
        <v>-398037817238</v>
      </c>
      <c r="AO26" s="4">
        <f ca="1"/>
        <v>-603230793578</v>
      </c>
      <c r="AP26" s="4">
        <f ca="1"/>
        <v>-531997147826</v>
      </c>
      <c r="AQ26" s="4">
        <f ca="1"/>
        <v>388593907834</v>
      </c>
      <c r="AR26" s="4">
        <f ca="1"/>
        <v>-1543192114</v>
      </c>
      <c r="AS26" s="4">
        <f ca="1"/>
        <v>-26778631306</v>
      </c>
      <c r="AT26" s="4">
        <f ca="1"/>
        <v>804890965410</v>
      </c>
      <c r="AU26" s="4">
        <f ca="1"/>
        <v>-847660679866</v>
      </c>
      <c r="AW26" s="63"/>
      <c r="AX26" t="str" s="0">
        <f ca="1"/>
        <v>13/05/2024</v>
      </c>
      <c r="AY26" s="4">
        <f ca="1"/>
        <v>-8069749997874</v>
      </c>
      <c r="AZ26" s="4">
        <f ca="1"/>
        <v>-355029598</v>
      </c>
      <c r="BA26" s="4">
        <f ca="1"/>
        <v>248509946848</v>
      </c>
      <c r="BB26" s="4">
        <f ca="1"/>
        <v>28329019578</v>
      </c>
      <c r="BC26" s="4">
        <f ca="1"/>
        <v>771600505992</v>
      </c>
      <c r="BD26" s="4">
        <f ca="1"/>
        <v>519621747533</v>
      </c>
      <c r="BE26" s="4">
        <f ca="1"/>
        <v>-37878714717</v>
      </c>
      <c r="BF26" s="4">
        <f ca="1"/>
        <v>-50300522081</v>
      </c>
      <c r="BG26" s="4">
        <f ca="1"/>
        <v>56310925374</v>
      </c>
      <c r="BI26" s="63"/>
      <c r="BJ26" t="str" s="0">
        <f ca="1"/>
        <v>13/05/2024</v>
      </c>
      <c r="BK26" s="4">
        <f ca="1"/>
        <v>450333267483</v>
      </c>
      <c r="BL26" s="4">
        <f ca="1"/>
        <v>1024897508406</v>
      </c>
      <c r="BM26" s="4">
        <f ca="1"/>
        <v>32530830011</v>
      </c>
      <c r="BN26" s="4">
        <f ca="1"/>
        <v>-51138744011</v>
      </c>
      <c r="BO26" s="4">
        <f ca="1"/>
        <v>184034585957</v>
      </c>
      <c r="BP26" s="4">
        <f ca="1"/>
        <v>-24499296586</v>
      </c>
      <c r="BQ26" s="4">
        <f ca="1"/>
        <v>41468324371</v>
      </c>
    </row>
    <row r="27" spans="1:69" x14ac:dyDescent="0.2">
      <c r="A27" s="4"/>
      <c r="B27" s="4"/>
      <c r="C27" s="4"/>
      <c r="D27" s="4"/>
      <c r="E27" s="4"/>
      <c r="G27" s="4"/>
      <c r="H27" s="4"/>
      <c r="K27" s="24"/>
      <c r="W27" s="63"/>
      <c r="X27" t="str" s="0">
        <f ca="1"/>
        <v>10/05/2024</v>
      </c>
      <c r="Y27" s="4">
        <f ca="1"/>
        <v>510095406122</v>
      </c>
      <c r="Z27" s="4">
        <f ca="1"/>
        <v>-810923622849</v>
      </c>
      <c r="AA27" s="4">
        <f ca="1"/>
        <v>-251037259610</v>
      </c>
      <c r="AB27" s="4">
        <f ca="1"/>
        <v>274461451701</v>
      </c>
      <c r="AC27" s="4">
        <f ca="1"/>
        <v>265915790552</v>
      </c>
      <c r="AD27" s="4">
        <f ca="1"/>
        <v>54471747520</v>
      </c>
      <c r="AE27" s="4">
        <f ca="1"/>
        <v>-47560157944</v>
      </c>
      <c r="AF27" s="4">
        <f ca="1"/>
        <v>286157935779</v>
      </c>
      <c r="AG27" s="4">
        <f ca="1"/>
        <v>-507555325752</v>
      </c>
      <c r="AI27" s="63"/>
      <c r="AJ27" t="str" s="0">
        <f ca="1"/>
        <v>10/05/2024</v>
      </c>
      <c r="AK27" s="4">
        <f ca="1"/>
        <v>580789448431</v>
      </c>
      <c r="AL27" s="4">
        <f ca="1"/>
        <v>417108921720</v>
      </c>
      <c r="AM27" s="4">
        <f ca="1"/>
        <v>132000833734</v>
      </c>
      <c r="AN27" s="4">
        <f ca="1"/>
        <v>-411954886173</v>
      </c>
      <c r="AO27" s="4">
        <f ca="1"/>
        <v>-529122252184</v>
      </c>
      <c r="AP27" s="4">
        <f ca="1"/>
        <v>-519908143437</v>
      </c>
      <c r="AQ27" s="4">
        <f ca="1"/>
        <v>404994923654</v>
      </c>
      <c r="AR27" s="4">
        <f ca="1"/>
        <v>-1541803776</v>
      </c>
      <c r="AS27" s="4">
        <f ca="1"/>
        <v>-19444421306</v>
      </c>
      <c r="AT27" s="4">
        <f ca="1"/>
        <v>810507275410</v>
      </c>
      <c r="AU27" s="4">
        <f ca="1"/>
        <v>-841054749866</v>
      </c>
      <c r="AW27" s="63"/>
      <c r="AX27" t="str" s="0">
        <f ca="1"/>
        <v>10/05/2024</v>
      </c>
      <c r="AY27" s="4">
        <f ca="1"/>
        <v>-7944687227874</v>
      </c>
      <c r="AZ27" s="4">
        <f ca="1"/>
        <v>-4904885450</v>
      </c>
      <c r="BA27" s="4">
        <f ca="1"/>
        <v>237210860133</v>
      </c>
      <c r="BB27" s="4">
        <f ca="1"/>
        <v>32989350358</v>
      </c>
      <c r="BC27" s="4">
        <f ca="1"/>
        <v>772603475992</v>
      </c>
      <c r="BD27" s="4">
        <f ca="1"/>
        <v>517608989635</v>
      </c>
      <c r="BE27" s="4">
        <f ca="1"/>
        <v>-4623594717</v>
      </c>
      <c r="BF27" s="4">
        <f ca="1"/>
        <v>-54616343076</v>
      </c>
      <c r="BG27" s="4">
        <f ca="1"/>
        <v>55573915374</v>
      </c>
      <c r="BI27" s="63"/>
      <c r="BJ27" t="str" s="0">
        <f ca="1"/>
        <v>10/05/2024</v>
      </c>
      <c r="BK27" s="4">
        <f ca="1"/>
        <v>478858498627</v>
      </c>
      <c r="BL27" s="4">
        <f ca="1"/>
        <v>1016073064996</v>
      </c>
      <c r="BM27" s="4">
        <f ca="1"/>
        <v>33908760011</v>
      </c>
      <c r="BN27" s="4">
        <f ca="1"/>
        <v>-45758554011</v>
      </c>
      <c r="BO27" s="4">
        <f ca="1"/>
        <v>190901551076</v>
      </c>
      <c r="BP27" s="4">
        <f ca="1"/>
        <v>-22635295617</v>
      </c>
      <c r="BQ27" s="4">
        <f ca="1"/>
        <v>40576674371</v>
      </c>
    </row>
    <row r="28" spans="1:69" x14ac:dyDescent="0.2">
      <c r="A28" s="4"/>
      <c r="B28" s="4"/>
      <c r="C28" s="4"/>
      <c r="D28" s="4"/>
      <c r="E28" s="4"/>
      <c r="G28" s="4"/>
      <c r="H28" s="4"/>
      <c r="K28" s="24"/>
      <c r="W28" s="63"/>
      <c r="X28" t="str" s="0">
        <f ca="1"/>
        <v>09/05/2024</v>
      </c>
      <c r="Y28" s="4">
        <f ca="1"/>
        <v>498331626122</v>
      </c>
      <c r="Z28" s="4">
        <f ca="1"/>
        <v>-815709922849</v>
      </c>
      <c r="AA28" s="4">
        <f ca="1"/>
        <v>-204108609610</v>
      </c>
      <c r="AB28" s="4">
        <f ca="1"/>
        <v>267829221701</v>
      </c>
      <c r="AC28" s="4">
        <f ca="1"/>
        <v>260123790552</v>
      </c>
      <c r="AD28" s="4">
        <f ca="1"/>
        <v>48393456646</v>
      </c>
      <c r="AE28" s="4">
        <f ca="1"/>
        <v>-44788707944</v>
      </c>
      <c r="AF28" s="4">
        <f ca="1"/>
        <v>277640195779</v>
      </c>
      <c r="AG28" s="4">
        <f ca="1"/>
        <v>-521719026178</v>
      </c>
      <c r="AI28" s="63"/>
      <c r="AJ28" t="str" s="0">
        <f ca="1"/>
        <v>09/05/2024</v>
      </c>
      <c r="AK28" s="4">
        <f ca="1"/>
        <v>605930928431</v>
      </c>
      <c r="AL28" s="4">
        <f ca="1"/>
        <v>447462511720</v>
      </c>
      <c r="AM28" s="4">
        <f ca="1"/>
        <v>151043693734</v>
      </c>
      <c r="AN28" s="4">
        <f ca="1"/>
        <v>-473435986173</v>
      </c>
      <c r="AO28" s="4">
        <f ca="1"/>
        <v>-473947022184</v>
      </c>
      <c r="AP28" s="4">
        <f ca="1"/>
        <v>-491726543437</v>
      </c>
      <c r="AQ28" s="4">
        <f ca="1"/>
        <v>388018243654</v>
      </c>
      <c r="AR28" s="4">
        <f ca="1"/>
        <v>-123776</v>
      </c>
      <c r="AS28" s="4">
        <f ca="1"/>
        <v>-14740881306</v>
      </c>
      <c r="AT28" s="4">
        <f ca="1"/>
        <v>816589165410</v>
      </c>
      <c r="AU28" s="4">
        <f ca="1"/>
        <v>-840225299866</v>
      </c>
      <c r="AW28" s="63"/>
      <c r="AX28" t="str" s="0">
        <f ca="1"/>
        <v>09/05/2024</v>
      </c>
      <c r="AY28" s="4">
        <f ca="1"/>
        <v>-7751746297874</v>
      </c>
      <c r="AZ28" s="4">
        <f ca="1"/>
        <v>-6995235450</v>
      </c>
      <c r="BA28" s="4">
        <f ca="1"/>
        <v>252196420133</v>
      </c>
      <c r="BB28" s="4">
        <f ca="1"/>
        <v>28087920358</v>
      </c>
      <c r="BC28" s="4">
        <f ca="1"/>
        <v>770600525992</v>
      </c>
      <c r="BD28" s="4">
        <f ca="1"/>
        <v>497997989635</v>
      </c>
      <c r="BE28" s="4">
        <f ca="1"/>
        <v>-35433114717</v>
      </c>
      <c r="BF28" s="4">
        <f ca="1"/>
        <v>-58545923423</v>
      </c>
      <c r="BG28" s="4">
        <f ca="1"/>
        <v>75339465374</v>
      </c>
      <c r="BI28" s="63"/>
      <c r="BJ28" t="str" s="0">
        <f ca="1"/>
        <v>09/05/2024</v>
      </c>
      <c r="BK28" s="4">
        <f ca="1"/>
        <v>495609768627</v>
      </c>
      <c r="BL28" s="4">
        <f ca="1"/>
        <v>1010731468396</v>
      </c>
      <c r="BM28" s="4">
        <f ca="1"/>
        <v>33395830011</v>
      </c>
      <c r="BN28" s="4">
        <f ca="1"/>
        <v>-42921164011</v>
      </c>
      <c r="BO28" s="4">
        <f ca="1"/>
        <v>191490041076</v>
      </c>
      <c r="BP28" s="4">
        <f ca="1"/>
        <v>-22627005617</v>
      </c>
      <c r="BQ28" s="4">
        <f ca="1"/>
        <v>35217664371</v>
      </c>
    </row>
    <row r="29" spans="1:69" x14ac:dyDescent="0.2">
      <c r="A29" s="4"/>
      <c r="B29" s="4"/>
      <c r="C29" s="4"/>
      <c r="D29" s="4"/>
      <c r="E29" s="4"/>
      <c r="G29" s="4"/>
      <c r="H29" s="4"/>
      <c r="K29" s="24"/>
      <c r="W29" s="63"/>
      <c r="X29" t="str" s="0">
        <f ca="1"/>
        <v>08/05/2024</v>
      </c>
      <c r="Y29" s="4">
        <f ca="1"/>
        <v>504588636122</v>
      </c>
      <c r="Z29" s="4">
        <f ca="1"/>
        <v>-786062882849</v>
      </c>
      <c r="AA29" s="4">
        <f ca="1"/>
        <v>-142447909610</v>
      </c>
      <c r="AB29" s="4">
        <f ca="1"/>
        <v>284001411701</v>
      </c>
      <c r="AC29" s="4">
        <f ca="1"/>
        <v>266156730552</v>
      </c>
      <c r="AD29" s="4">
        <f ca="1"/>
        <v>37299488234</v>
      </c>
      <c r="AE29" s="4">
        <f ca="1"/>
        <v>-35794777944</v>
      </c>
      <c r="AF29" s="4">
        <f ca="1"/>
        <v>307216595779</v>
      </c>
      <c r="AG29" s="4">
        <f ca="1"/>
        <v>-507097333011</v>
      </c>
      <c r="AI29" s="63"/>
      <c r="AJ29" t="str" s="0">
        <f ca="1"/>
        <v>08/05/2024</v>
      </c>
      <c r="AK29" s="4">
        <f ca="1"/>
        <v>610967018431</v>
      </c>
      <c r="AL29" s="4">
        <f ca="1"/>
        <v>471331811720</v>
      </c>
      <c r="AM29" s="4">
        <f ca="1"/>
        <v>175195403734</v>
      </c>
      <c r="AN29" s="4">
        <f ca="1"/>
        <v>-405975156173</v>
      </c>
      <c r="AO29" s="4">
        <f ca="1"/>
        <v>-453292872184</v>
      </c>
      <c r="AP29" s="4">
        <f ca="1"/>
        <v>-472446893437</v>
      </c>
      <c r="AQ29" s="4">
        <f ca="1"/>
        <v>397424043654</v>
      </c>
      <c r="AR29" s="4">
        <f ca="1"/>
        <v>-123776</v>
      </c>
      <c r="AS29" s="4">
        <f ca="1"/>
        <v>-8499331306</v>
      </c>
      <c r="AT29" s="4">
        <f ca="1"/>
        <v>814420335410</v>
      </c>
      <c r="AU29" s="4">
        <f ca="1"/>
        <v>-837880299866</v>
      </c>
      <c r="AW29" s="63"/>
      <c r="AX29" t="str" s="0">
        <f ca="1"/>
        <v>08/05/2024</v>
      </c>
      <c r="AY29" s="4">
        <f ca="1"/>
        <v>-6500827467874</v>
      </c>
      <c r="AZ29" s="4">
        <f ca="1"/>
        <v>-7871235450</v>
      </c>
      <c r="BA29" s="4">
        <f ca="1"/>
        <v>270974900133</v>
      </c>
      <c r="BB29" s="4">
        <f ca="1"/>
        <v>23071090358</v>
      </c>
      <c r="BC29" s="4">
        <f ca="1"/>
        <v>749973915992</v>
      </c>
      <c r="BD29" s="4">
        <f ca="1"/>
        <v>479991039635</v>
      </c>
      <c r="BE29" s="4">
        <f ca="1"/>
        <v>3982165283</v>
      </c>
      <c r="BF29" s="4">
        <f ca="1"/>
        <v>-57715106472</v>
      </c>
      <c r="BG29" s="4">
        <f ca="1"/>
        <v>86869135374</v>
      </c>
      <c r="BI29" s="63"/>
      <c r="BJ29" t="str" s="0">
        <f ca="1"/>
        <v>08/05/2024</v>
      </c>
      <c r="BK29" s="4">
        <f ca="1"/>
        <v>497912998627</v>
      </c>
      <c r="BL29" s="4">
        <f ca="1"/>
        <v>955980703996</v>
      </c>
      <c r="BM29" s="4">
        <f ca="1"/>
        <v>29741410011</v>
      </c>
      <c r="BN29" s="4">
        <f ca="1"/>
        <v>-46185204011</v>
      </c>
      <c r="BO29" s="4">
        <f ca="1"/>
        <v>188986631076</v>
      </c>
      <c r="BP29" s="4">
        <f ca="1"/>
        <v>-22246675617</v>
      </c>
      <c r="BQ29" s="4">
        <f ca="1"/>
        <v>36535524371</v>
      </c>
    </row>
    <row r="30" spans="1:69" x14ac:dyDescent="0.2">
      <c r="A30" s="4"/>
      <c r="B30" s="4"/>
      <c r="C30" s="4"/>
      <c r="D30" s="4"/>
      <c r="E30" s="4"/>
      <c r="G30" s="4"/>
      <c r="H30" s="4"/>
      <c r="K30" s="24"/>
      <c r="W30" s="63"/>
      <c r="X30" t="str" s="0">
        <f ca="1"/>
        <v>07/05/2024</v>
      </c>
      <c r="Y30" s="4">
        <f ca="1"/>
        <v>496083266122</v>
      </c>
      <c r="Z30" s="4">
        <f ca="1"/>
        <v>-774746402849</v>
      </c>
      <c r="AA30" s="4">
        <f ca="1"/>
        <v>-138592519610</v>
      </c>
      <c r="AB30" s="4">
        <f ca="1"/>
        <v>281739831701</v>
      </c>
      <c r="AC30" s="4">
        <f ca="1"/>
        <v>272124950552</v>
      </c>
      <c r="AD30" s="4">
        <f ca="1"/>
        <v>21709730551</v>
      </c>
      <c r="AE30" s="4">
        <f ca="1"/>
        <v>-36256367944</v>
      </c>
      <c r="AF30" s="4">
        <f ca="1"/>
        <v>307678845779</v>
      </c>
      <c r="AG30" s="4">
        <f ca="1"/>
        <v>-504451554353</v>
      </c>
      <c r="AI30" s="63"/>
      <c r="AJ30" t="str" s="0">
        <f ca="1"/>
        <v>07/05/2024</v>
      </c>
      <c r="AK30" s="4">
        <f ca="1"/>
        <v>587958908431</v>
      </c>
      <c r="AL30" s="4">
        <f ca="1"/>
        <v>501831001720</v>
      </c>
      <c r="AM30" s="4">
        <f ca="1"/>
        <v>220308853734</v>
      </c>
      <c r="AN30" s="4">
        <f ca="1"/>
        <v>-186643366173</v>
      </c>
      <c r="AO30" s="4">
        <f ca="1"/>
        <v>-417994092184</v>
      </c>
      <c r="AP30" s="4">
        <f ca="1"/>
        <v>-459433263437</v>
      </c>
      <c r="AQ30" s="4">
        <f ca="1"/>
        <v>398034593654</v>
      </c>
      <c r="AR30" s="4">
        <f ca="1"/>
        <v>-123776</v>
      </c>
      <c r="AS30" s="4">
        <f ca="1"/>
        <v>-8499331306</v>
      </c>
      <c r="AT30" s="4">
        <f ca="1"/>
        <v>819432295410</v>
      </c>
      <c r="AU30" s="4">
        <f ca="1"/>
        <v>-821493359866</v>
      </c>
      <c r="AW30" s="63"/>
      <c r="AX30" t="str" s="0">
        <f ca="1"/>
        <v>07/05/2024</v>
      </c>
      <c r="AY30" s="4">
        <f ca="1"/>
        <v>-5574079127874</v>
      </c>
      <c r="AZ30" s="4">
        <f ca="1"/>
        <v>-17841145450</v>
      </c>
      <c r="BA30" s="4">
        <f ca="1"/>
        <v>301072450133</v>
      </c>
      <c r="BB30" s="4">
        <f ca="1"/>
        <v>48382830358</v>
      </c>
      <c r="BC30" s="4">
        <f ca="1"/>
        <v>743197645992</v>
      </c>
      <c r="BD30" s="4">
        <f ca="1"/>
        <v>473434179635</v>
      </c>
      <c r="BE30" s="4">
        <f ca="1"/>
        <v>-27937544717</v>
      </c>
      <c r="BF30" s="4">
        <f ca="1"/>
        <v>-50498381976</v>
      </c>
      <c r="BG30" s="4">
        <f ca="1"/>
        <v>85838405374</v>
      </c>
      <c r="BI30" s="63"/>
      <c r="BJ30" t="str" s="0">
        <f ca="1"/>
        <v>07/05/2024</v>
      </c>
      <c r="BK30" s="4">
        <f ca="1"/>
        <v>500369038627</v>
      </c>
      <c r="BL30" s="4">
        <f ca="1"/>
        <v>881472516782</v>
      </c>
      <c r="BM30" s="4">
        <f ca="1"/>
        <v>25457130011</v>
      </c>
      <c r="BN30" s="4">
        <f ca="1"/>
        <v>-46872714011</v>
      </c>
      <c r="BO30" s="4">
        <f ca="1"/>
        <v>197160151076</v>
      </c>
      <c r="BP30" s="4">
        <f ca="1"/>
        <v>-22105725617</v>
      </c>
      <c r="BQ30" s="4">
        <f ca="1"/>
        <v>35025554371</v>
      </c>
    </row>
    <row r="31" spans="1:69" x14ac:dyDescent="0.2">
      <c r="A31" s="4"/>
      <c r="B31" s="4"/>
      <c r="C31" s="4"/>
      <c r="D31" s="4"/>
      <c r="E31" s="4"/>
      <c r="G31" s="4"/>
      <c r="H31" s="4"/>
      <c r="K31" s="24"/>
      <c r="W31" s="63"/>
      <c r="X31" t="str" s="0">
        <f ca="1"/>
        <v>06/05/2024</v>
      </c>
      <c r="Y31" s="4">
        <f ca="1"/>
        <v>497583106122</v>
      </c>
      <c r="Z31" s="4">
        <f ca="1"/>
        <v>-778178372849</v>
      </c>
      <c r="AA31" s="4">
        <f ca="1"/>
        <v>-130450259610</v>
      </c>
      <c r="AB31" s="4">
        <f ca="1"/>
        <v>276596701701</v>
      </c>
      <c r="AC31" s="4">
        <f ca="1"/>
        <v>273638030552</v>
      </c>
      <c r="AD31" s="4">
        <f ca="1"/>
        <v>6956539598</v>
      </c>
      <c r="AE31" s="4">
        <f ca="1"/>
        <v>-30481247944</v>
      </c>
      <c r="AF31" s="4">
        <f ca="1"/>
        <v>306786755779</v>
      </c>
      <c r="AG31" s="4">
        <f ca="1"/>
        <v>-500710172931</v>
      </c>
      <c r="AI31" s="63"/>
      <c r="AJ31" t="str" s="0">
        <f ca="1"/>
        <v>06/05/2024</v>
      </c>
      <c r="AK31" s="4">
        <f ca="1"/>
        <v>568050418431</v>
      </c>
      <c r="AL31" s="4">
        <f ca="1"/>
        <v>516044591720</v>
      </c>
      <c r="AM31" s="4">
        <f ca="1"/>
        <v>226485473734</v>
      </c>
      <c r="AN31" s="4">
        <f ca="1"/>
        <v>-86084326173</v>
      </c>
      <c r="AO31" s="4">
        <f ca="1"/>
        <v>-402289562184</v>
      </c>
      <c r="AP31" s="4">
        <f ca="1"/>
        <v>-453992143437</v>
      </c>
      <c r="AQ31" s="4">
        <f ca="1"/>
        <v>424312463654</v>
      </c>
      <c r="AR31" s="4">
        <f ca="1"/>
        <v>-123776</v>
      </c>
      <c r="AS31" s="4">
        <f ca="1"/>
        <v>-9284961306</v>
      </c>
      <c r="AT31" s="4">
        <f ca="1"/>
        <v>829889725410</v>
      </c>
      <c r="AU31" s="4">
        <f ca="1"/>
        <v>-798917269866</v>
      </c>
      <c r="AW31" s="63"/>
      <c r="AX31" t="str" s="0">
        <f ca="1"/>
        <v>06/05/2024</v>
      </c>
      <c r="AY31" s="4">
        <f ca="1"/>
        <v>-5505338247874</v>
      </c>
      <c r="AZ31" s="4">
        <f ca="1"/>
        <v>-13430135450</v>
      </c>
      <c r="BA31" s="4">
        <f ca="1"/>
        <v>292690980133</v>
      </c>
      <c r="BB31" s="4">
        <f ca="1"/>
        <v>51418600358</v>
      </c>
      <c r="BC31" s="4">
        <f ca="1"/>
        <v>739638645992</v>
      </c>
      <c r="BD31" s="4">
        <f ca="1"/>
        <v>451759309635</v>
      </c>
      <c r="BE31" s="4">
        <f ca="1"/>
        <v>-26300614717</v>
      </c>
      <c r="BF31" s="4">
        <f ca="1"/>
        <v>-49224280011</v>
      </c>
      <c r="BG31" s="4">
        <f ca="1"/>
        <v>83998055374</v>
      </c>
      <c r="BI31" s="63"/>
      <c r="BJ31" t="str" s="0">
        <f ca="1"/>
        <v>06/05/2024</v>
      </c>
      <c r="BK31" s="4">
        <f ca="1"/>
        <v>496017218627</v>
      </c>
      <c r="BL31" s="4">
        <f ca="1"/>
        <v>870113862915</v>
      </c>
      <c r="BM31" s="4">
        <f ca="1"/>
        <v>24470050011</v>
      </c>
      <c r="BN31" s="4">
        <f ca="1"/>
        <v>-48394014011</v>
      </c>
      <c r="BO31" s="4">
        <f ca="1"/>
        <v>193737251076</v>
      </c>
      <c r="BP31" s="4">
        <f ca="1"/>
        <v>-21997595617</v>
      </c>
      <c r="BQ31" s="4">
        <f ca="1"/>
        <v>38246084371</v>
      </c>
    </row>
    <row r="32" spans="1:69" x14ac:dyDescent="0.2">
      <c r="A32" s="4"/>
      <c r="B32" s="4"/>
      <c r="C32" s="4"/>
      <c r="D32" s="4"/>
      <c r="E32" s="4"/>
      <c r="G32" s="4"/>
      <c r="H32" s="4"/>
      <c r="K32" s="24"/>
      <c r="W32" s="63"/>
      <c r="X32" t="str" s="0">
        <f ca="1"/>
        <v>03/05/2024</v>
      </c>
      <c r="Y32" s="4">
        <f ca="1"/>
        <v>484268696122</v>
      </c>
      <c r="Z32" s="4">
        <f ca="1"/>
        <v>-817979972849</v>
      </c>
      <c r="AA32" s="4">
        <f ca="1"/>
        <v>-137838679610</v>
      </c>
      <c r="AB32" s="4">
        <f ca="1"/>
        <v>258899511701</v>
      </c>
      <c r="AC32" s="4">
        <f ca="1"/>
        <v>248836250552</v>
      </c>
      <c r="AD32" s="4">
        <f ca="1"/>
        <v>1207481452</v>
      </c>
      <c r="AE32" s="4">
        <f ca="1"/>
        <v>-39036687944</v>
      </c>
      <c r="AF32" s="4">
        <f ca="1"/>
        <v>275186255779</v>
      </c>
      <c r="AG32" s="4">
        <f ca="1"/>
        <v>-510359689141</v>
      </c>
      <c r="AI32" s="63"/>
      <c r="AJ32" t="str" s="0">
        <f ca="1"/>
        <v>03/05/2024</v>
      </c>
      <c r="AK32" s="4">
        <f ca="1"/>
        <v>566303818431</v>
      </c>
      <c r="AL32" s="4">
        <f ca="1"/>
        <v>543722121720</v>
      </c>
      <c r="AM32" s="4">
        <f ca="1"/>
        <v>216133883734</v>
      </c>
      <c r="AN32" s="4">
        <f ca="1"/>
        <v>-32519546173</v>
      </c>
      <c r="AO32" s="4">
        <f ca="1"/>
        <v>-378119192184</v>
      </c>
      <c r="AP32" s="4">
        <f ca="1"/>
        <v>-446229123437</v>
      </c>
      <c r="AQ32" s="4">
        <f ca="1"/>
        <v>424336393654</v>
      </c>
      <c r="AR32" s="4">
        <f ca="1"/>
        <v>-123776</v>
      </c>
      <c r="AS32" s="4">
        <f ca="1"/>
        <v>-9284961306</v>
      </c>
      <c r="AT32" s="4">
        <f ca="1"/>
        <v>823222945410</v>
      </c>
      <c r="AU32" s="4">
        <f ca="1"/>
        <v>-808965539866</v>
      </c>
      <c r="AW32" s="63"/>
      <c r="AX32" t="str" s="0">
        <f ca="1"/>
        <v>03/05/2024</v>
      </c>
      <c r="AY32" s="4">
        <f ca="1"/>
        <v>-5441573607874</v>
      </c>
      <c r="AZ32" s="4">
        <f ca="1"/>
        <v>-20421245450</v>
      </c>
      <c r="BA32" s="4">
        <f ca="1"/>
        <v>251869890133</v>
      </c>
      <c r="BB32" s="4">
        <f ca="1"/>
        <v>27373440358</v>
      </c>
      <c r="BC32" s="4">
        <f ca="1"/>
        <v>721761845992</v>
      </c>
      <c r="BD32" s="4">
        <f ca="1"/>
        <v>456641809635</v>
      </c>
      <c r="BE32" s="4">
        <f ca="1"/>
        <v>-71104064717</v>
      </c>
      <c r="BF32" s="4">
        <f ca="1"/>
        <v>-45117160136</v>
      </c>
      <c r="BG32" s="4">
        <f ca="1"/>
        <v>67132555374</v>
      </c>
      <c r="BI32" s="63"/>
      <c r="BJ32" t="str" s="0">
        <f ca="1"/>
        <v>03/05/2024</v>
      </c>
      <c r="BK32" s="4">
        <f ca="1"/>
        <v>490642878627</v>
      </c>
      <c r="BL32" s="4">
        <f ca="1"/>
        <v>844075140714</v>
      </c>
      <c r="BM32" s="4">
        <f ca="1"/>
        <v>25955370011</v>
      </c>
      <c r="BN32" s="4">
        <f ca="1"/>
        <v>-46728284011</v>
      </c>
      <c r="BO32" s="4">
        <f ca="1"/>
        <v>200386681076</v>
      </c>
      <c r="BP32" s="4">
        <f ca="1"/>
        <v>-23065655617</v>
      </c>
      <c r="BQ32" s="4">
        <f ca="1"/>
        <v>39176874371</v>
      </c>
    </row>
    <row r="33" spans="1:69" x14ac:dyDescent="0.2">
      <c r="A33" s="4"/>
      <c r="B33" s="4"/>
      <c r="C33" s="4"/>
      <c r="D33" s="4"/>
      <c r="E33" s="4"/>
      <c r="G33" s="4"/>
      <c r="H33" s="4"/>
      <c r="K33" s="24"/>
      <c r="W33" s="63"/>
      <c r="X33" t="str" s="0">
        <f ca="1"/>
        <v>02/05/2024</v>
      </c>
      <c r="Y33" s="4">
        <f ca="1"/>
        <v>475985006122</v>
      </c>
      <c r="Z33" s="4">
        <f ca="1"/>
        <v>-817370622849</v>
      </c>
      <c r="AA33" s="4">
        <f ca="1"/>
        <v>-147397779610</v>
      </c>
      <c r="AB33" s="4">
        <f ca="1"/>
        <v>263610491701</v>
      </c>
      <c r="AC33" s="4">
        <f ca="1"/>
        <v>255416350552</v>
      </c>
      <c r="AD33" s="4">
        <f ca="1"/>
        <v>6862115298</v>
      </c>
      <c r="AE33" s="4">
        <f ca="1"/>
        <v>-36965297944</v>
      </c>
      <c r="AF33" s="4">
        <f ca="1"/>
        <v>274314025779</v>
      </c>
      <c r="AG33" s="4">
        <f ca="1"/>
        <v>-508729003345</v>
      </c>
      <c r="AI33" s="63"/>
      <c r="AJ33" t="str" s="0">
        <f ca="1"/>
        <v>02/05/2024</v>
      </c>
      <c r="AK33" s="4">
        <f ca="1"/>
        <v>514409978431</v>
      </c>
      <c r="AL33" s="4">
        <f ca="1"/>
        <v>571063281720</v>
      </c>
      <c r="AM33" s="4">
        <f ca="1"/>
        <v>233186243734</v>
      </c>
      <c r="AN33" s="4">
        <f ca="1"/>
        <v>-11308366173</v>
      </c>
      <c r="AO33" s="4">
        <f ca="1"/>
        <v>-355307182184</v>
      </c>
      <c r="AP33" s="4">
        <f ca="1"/>
        <v>-465099683437</v>
      </c>
      <c r="AQ33" s="4">
        <f ca="1"/>
        <v>424216613654</v>
      </c>
      <c r="AR33" s="4">
        <f ca="1"/>
        <v>-123776</v>
      </c>
      <c r="AS33" s="4">
        <f ca="1"/>
        <v>-9284961306</v>
      </c>
      <c r="AT33" s="4">
        <f ca="1"/>
        <v>812073475410</v>
      </c>
      <c r="AU33" s="4">
        <f ca="1"/>
        <v>-806786349866</v>
      </c>
      <c r="AW33" s="63"/>
      <c r="AX33" t="str" s="0">
        <f ca="1"/>
        <v>02/05/2024</v>
      </c>
      <c r="AY33" s="4">
        <f ca="1"/>
        <v>-5384463467874</v>
      </c>
      <c r="AZ33" s="4">
        <f ca="1"/>
        <v>-20380175450</v>
      </c>
      <c r="BA33" s="4">
        <f ca="1"/>
        <v>167514810133</v>
      </c>
      <c r="BB33" s="4">
        <f ca="1"/>
        <v>33400850358</v>
      </c>
      <c r="BC33" s="4">
        <f ca="1"/>
        <v>730260175992</v>
      </c>
      <c r="BD33" s="4">
        <f ca="1"/>
        <v>458642309635</v>
      </c>
      <c r="BE33" s="4">
        <f ca="1"/>
        <v>-74128244717</v>
      </c>
      <c r="BF33" s="4">
        <f ca="1"/>
        <v>-50839454263</v>
      </c>
      <c r="BG33" s="4">
        <f ca="1"/>
        <v>69827095374</v>
      </c>
      <c r="BI33" s="63"/>
      <c r="BJ33" t="str" s="0">
        <f ca="1"/>
        <v>02/05/2024</v>
      </c>
      <c r="BK33" s="4">
        <f ca="1"/>
        <v>471737528627</v>
      </c>
      <c r="BL33" s="4">
        <f ca="1"/>
        <v>819992425153</v>
      </c>
      <c r="BM33" s="4">
        <f ca="1"/>
        <v>25812070011</v>
      </c>
      <c r="BN33" s="4">
        <f ca="1"/>
        <v>-45535904011</v>
      </c>
      <c r="BO33" s="4">
        <f ca="1"/>
        <v>191743631076</v>
      </c>
      <c r="BP33" s="4">
        <f ca="1"/>
        <v>-23123617214</v>
      </c>
      <c r="BQ33" s="4">
        <f ca="1"/>
        <v>36719004371</v>
      </c>
    </row>
    <row r="34" spans="1:69" x14ac:dyDescent="0.2">
      <c r="A34" s="4"/>
      <c r="B34" s="4"/>
      <c r="C34" s="4"/>
      <c r="D34" s="4"/>
      <c r="E34" s="4"/>
      <c r="G34" s="4"/>
      <c r="H34" s="4"/>
      <c r="K34" s="24"/>
      <c r="W34" s="63"/>
      <c r="X34" t="str" s="0">
        <f ca="1"/>
        <v>26/04/2024</v>
      </c>
      <c r="Y34" s="4">
        <f ca="1"/>
        <v>578733356122</v>
      </c>
      <c r="Z34" s="4">
        <f ca="1"/>
        <v>-809432572849</v>
      </c>
      <c r="AA34" s="4">
        <f ca="1"/>
        <v>-121033129610</v>
      </c>
      <c r="AB34" s="4">
        <f ca="1"/>
        <v>300888931701</v>
      </c>
      <c r="AC34" s="4">
        <f ca="1"/>
        <v>267310110552</v>
      </c>
      <c r="AD34" s="4">
        <f ca="1"/>
        <v>13527134665</v>
      </c>
      <c r="AE34" s="4">
        <f ca="1"/>
        <v>-27003327944</v>
      </c>
      <c r="AF34" s="4">
        <f ca="1"/>
        <v>275673815779</v>
      </c>
      <c r="AG34" s="4">
        <f ca="1"/>
        <v>-504010519169</v>
      </c>
      <c r="AI34" s="63"/>
      <c r="AJ34" t="str" s="0">
        <f ca="1"/>
        <v>26/04/2024</v>
      </c>
      <c r="AK34" s="4">
        <f ca="1"/>
        <v>496542748431</v>
      </c>
      <c r="AL34" s="4">
        <f ca="1"/>
        <v>582452441720</v>
      </c>
      <c r="AM34" s="4">
        <f ca="1"/>
        <v>298371263734</v>
      </c>
      <c r="AN34" s="4">
        <f ca="1"/>
        <v>-5733886173</v>
      </c>
      <c r="AO34" s="4">
        <f ca="1"/>
        <v>-316700772184</v>
      </c>
      <c r="AP34" s="4">
        <f ca="1"/>
        <v>-464200083437</v>
      </c>
      <c r="AQ34" s="4">
        <f ca="1"/>
        <v>424170933654</v>
      </c>
      <c r="AR34" s="4">
        <f ca="1"/>
        <v>-123776</v>
      </c>
      <c r="AS34" s="4">
        <f ca="1"/>
        <v>-8705201306</v>
      </c>
      <c r="AT34" s="4">
        <f ca="1"/>
        <v>815865615410</v>
      </c>
      <c r="AU34" s="4">
        <f ca="1"/>
        <v>-791024119866</v>
      </c>
      <c r="AW34" s="63"/>
      <c r="AX34" t="str" s="0">
        <f ca="1"/>
        <v>26/04/2024</v>
      </c>
      <c r="AY34" s="4">
        <f ca="1"/>
        <v>-5409263367874</v>
      </c>
      <c r="AZ34" s="4">
        <f ca="1"/>
        <v>-19381425450</v>
      </c>
      <c r="BA34" s="4">
        <f ca="1"/>
        <v>174882720133</v>
      </c>
      <c r="BB34" s="4">
        <f ca="1"/>
        <v>40689620358</v>
      </c>
      <c r="BC34" s="4">
        <f ca="1"/>
        <v>736524855992</v>
      </c>
      <c r="BD34" s="4">
        <f ca="1"/>
        <v>454142349635</v>
      </c>
      <c r="BE34" s="4">
        <f ca="1"/>
        <v>-13108084717</v>
      </c>
      <c r="BF34" s="4">
        <f ca="1"/>
        <v>-41563574096</v>
      </c>
      <c r="BG34" s="4">
        <f ca="1"/>
        <v>75759435374</v>
      </c>
      <c r="BI34" s="63"/>
      <c r="BJ34" t="str" s="0">
        <f ca="1"/>
        <v>26/04/2024</v>
      </c>
      <c r="BK34" s="4">
        <f ca="1"/>
        <v>475844558627</v>
      </c>
      <c r="BL34" s="4">
        <f ca="1"/>
        <v>810872030598</v>
      </c>
      <c r="BM34" s="4">
        <f ca="1"/>
        <v>23926600011</v>
      </c>
      <c r="BN34" s="4">
        <f ca="1"/>
        <v>-54554114011</v>
      </c>
      <c r="BO34" s="4">
        <f ca="1"/>
        <v>190870431076</v>
      </c>
      <c r="BP34" s="4">
        <f ca="1"/>
        <v>-22702827214</v>
      </c>
      <c r="BQ34" s="4">
        <f ca="1"/>
        <v>34435364371</v>
      </c>
    </row>
    <row r="35" spans="1:69" x14ac:dyDescent="0.2">
      <c r="A35" s="4"/>
      <c r="B35" s="4"/>
      <c r="C35" s="4"/>
      <c r="D35" s="4"/>
      <c r="E35" s="4"/>
      <c r="G35" s="4"/>
      <c r="H35" s="4"/>
      <c r="K35" s="24"/>
      <c r="W35" s="63"/>
      <c r="X35" t="str" s="0">
        <f ca="1"/>
        <v>25/04/2024</v>
      </c>
      <c r="Y35" s="4">
        <f ca="1"/>
        <v>542573006122</v>
      </c>
      <c r="Z35" s="4">
        <f ca="1"/>
        <v>-811983842849</v>
      </c>
      <c r="AA35" s="4">
        <f ca="1"/>
        <v>-149109159610</v>
      </c>
      <c r="AB35" s="4">
        <f ca="1"/>
        <v>284811561701</v>
      </c>
      <c r="AC35" s="4">
        <f ca="1"/>
        <v>297509340552</v>
      </c>
      <c r="AD35" s="4">
        <f ca="1"/>
        <v>14661910319</v>
      </c>
      <c r="AE35" s="4">
        <f ca="1"/>
        <v>-20415007944</v>
      </c>
      <c r="AF35" s="4">
        <f ca="1"/>
        <v>279708915779</v>
      </c>
      <c r="AG35" s="4">
        <f ca="1"/>
        <v>-503111520776</v>
      </c>
      <c r="AI35" s="63"/>
      <c r="AJ35" t="str" s="0">
        <f ca="1"/>
        <v>25/04/2024</v>
      </c>
      <c r="AK35" s="4">
        <f ca="1"/>
        <v>427720578431</v>
      </c>
      <c r="AL35" s="4">
        <f ca="1"/>
        <v>598839201720</v>
      </c>
      <c r="AM35" s="4">
        <f ca="1"/>
        <v>356285733734</v>
      </c>
      <c r="AN35" s="4">
        <f ca="1"/>
        <v>-10433806173</v>
      </c>
      <c r="AO35" s="4">
        <f ca="1"/>
        <v>-297634232184</v>
      </c>
      <c r="AP35" s="4">
        <f ca="1"/>
        <v>-479603613437</v>
      </c>
      <c r="AQ35" s="4">
        <f ca="1"/>
        <v>424170933654</v>
      </c>
      <c r="AR35" s="4">
        <f ca="1"/>
        <v>-123776</v>
      </c>
      <c r="AS35" s="4">
        <f ca="1"/>
        <v>-8705201306</v>
      </c>
      <c r="AT35" s="4">
        <f ca="1"/>
        <v>803085105410</v>
      </c>
      <c r="AU35" s="4">
        <f ca="1"/>
        <v>-766096559866</v>
      </c>
      <c r="AW35" s="63"/>
      <c r="AX35" t="str" s="0">
        <f ca="1"/>
        <v>25/04/2024</v>
      </c>
      <c r="AY35" s="4">
        <f ca="1"/>
        <v>-5409342217874</v>
      </c>
      <c r="AZ35" s="4">
        <f ca="1"/>
        <v>-23705285450</v>
      </c>
      <c r="BA35" s="4">
        <f ca="1"/>
        <v>176836720133</v>
      </c>
      <c r="BB35" s="4">
        <f ca="1"/>
        <v>43558630358</v>
      </c>
      <c r="BC35" s="4">
        <f ca="1"/>
        <v>753854855992</v>
      </c>
      <c r="BD35" s="4">
        <f ca="1"/>
        <v>406187589635</v>
      </c>
      <c r="BE35" s="4">
        <f ca="1"/>
        <v>46671275283</v>
      </c>
      <c r="BF35" s="4">
        <f ca="1"/>
        <v>-38295742829</v>
      </c>
      <c r="BG35" s="4">
        <f ca="1"/>
        <v>75564215374</v>
      </c>
      <c r="BI35" s="63"/>
      <c r="BJ35" t="str" s="0">
        <f ca="1"/>
        <v>25/04/2024</v>
      </c>
      <c r="BK35" s="4">
        <f ca="1"/>
        <v>493160438627</v>
      </c>
      <c r="BL35" s="4">
        <f ca="1"/>
        <v>800212584961</v>
      </c>
      <c r="BM35" s="4">
        <f ca="1"/>
        <v>20859180011</v>
      </c>
      <c r="BN35" s="4">
        <f ca="1"/>
        <v>-54879744011</v>
      </c>
      <c r="BO35" s="4">
        <f ca="1"/>
        <v>194373061076</v>
      </c>
      <c r="BP35" s="4">
        <f ca="1"/>
        <v>-22341297214</v>
      </c>
      <c r="BQ35" s="4">
        <f ca="1"/>
        <v>34997664371</v>
      </c>
    </row>
    <row r="36" spans="1:69" x14ac:dyDescent="0.2">
      <c r="A36" s="4"/>
      <c r="B36" s="4"/>
      <c r="C36" s="4"/>
      <c r="D36" s="4"/>
      <c r="E36" s="4"/>
      <c r="G36" s="4"/>
      <c r="H36" s="4"/>
      <c r="K36" s="24"/>
      <c r="W36" s="63" t="s">
        <v>162</v>
      </c>
      <c r="X36" t="str" s="0">
        <f ca="1"/>
        <v>24/04/2024</v>
      </c>
      <c r="Y36" s="4">
        <f ca="1"/>
        <v>531557496122</v>
      </c>
      <c r="Z36" s="4">
        <f ca="1"/>
        <v>-857268642849</v>
      </c>
      <c r="AA36" s="4">
        <f ca="1"/>
        <v>-142880829610</v>
      </c>
      <c r="AB36" s="4">
        <f ca="1"/>
        <v>300993431701</v>
      </c>
      <c r="AC36" s="4">
        <f ca="1"/>
        <v>311941070552</v>
      </c>
      <c r="AD36" s="4">
        <f ca="1"/>
        <v>14278421328</v>
      </c>
      <c r="AE36" s="4">
        <f ca="1"/>
        <v>-12170847944</v>
      </c>
      <c r="AF36" s="4">
        <f ca="1"/>
        <v>294371645779</v>
      </c>
      <c r="AG36" s="4">
        <f ca="1"/>
        <v>-491403787469</v>
      </c>
      <c r="AI36" s="63" t="s">
        <v>162</v>
      </c>
      <c r="AJ36" t="str" s="0">
        <f ca="1"/>
        <v>24/04/2024</v>
      </c>
      <c r="AK36" s="4">
        <f ca="1"/>
        <v>410437498431</v>
      </c>
      <c r="AL36" s="4">
        <f ca="1"/>
        <v>598192971720</v>
      </c>
      <c r="AM36" s="4">
        <f ca="1"/>
        <v>359759283734</v>
      </c>
      <c r="AN36" s="4">
        <f ca="1"/>
        <v>-13870916173</v>
      </c>
      <c r="AO36" s="4">
        <f ca="1"/>
        <v>-282719572184</v>
      </c>
      <c r="AP36" s="4">
        <f ca="1"/>
        <v>-522190143437</v>
      </c>
      <c r="AQ36" s="4">
        <f ca="1"/>
        <v>423895863654</v>
      </c>
      <c r="AR36" s="4">
        <f ca="1"/>
        <v>-123776</v>
      </c>
      <c r="AS36" s="4">
        <f ca="1"/>
        <v>-8705201306</v>
      </c>
      <c r="AT36" s="4">
        <f ca="1"/>
        <v>809575985410</v>
      </c>
      <c r="AU36" s="4">
        <f ca="1"/>
        <v>-740385189866</v>
      </c>
      <c r="AW36" s="63" t="s">
        <v>162</v>
      </c>
      <c r="AX36" t="str" s="0">
        <f ca="1"/>
        <v>24/04/2024</v>
      </c>
      <c r="AY36" s="4">
        <f ca="1"/>
        <v>-5393223037874</v>
      </c>
      <c r="AZ36" s="4">
        <f ca="1"/>
        <v>-24049105450</v>
      </c>
      <c r="BA36" s="4">
        <f ca="1"/>
        <v>186375850133</v>
      </c>
      <c r="BB36" s="4">
        <f ca="1"/>
        <v>48311000358</v>
      </c>
      <c r="BC36" s="4">
        <f ca="1"/>
        <v>763511625992</v>
      </c>
      <c r="BD36" s="4">
        <f ca="1"/>
        <v>377388339635</v>
      </c>
      <c r="BE36" s="4">
        <f ca="1"/>
        <v>90605595283</v>
      </c>
      <c r="BF36" s="4">
        <f ca="1"/>
        <v>-32883246015</v>
      </c>
      <c r="BG36" s="4">
        <f ca="1"/>
        <v>80651385374</v>
      </c>
      <c r="BI36" s="63" t="s">
        <v>162</v>
      </c>
      <c r="BJ36" t="str" s="0">
        <f ca="1"/>
        <v>24/04/2024</v>
      </c>
      <c r="BK36" s="4">
        <f ca="1"/>
        <v>506103138627</v>
      </c>
      <c r="BL36" s="4">
        <f ca="1"/>
        <v>786102340335</v>
      </c>
      <c r="BM36" s="4">
        <f ca="1"/>
        <v>21360740011</v>
      </c>
      <c r="BN36" s="4">
        <f ca="1"/>
        <v>-54504654011</v>
      </c>
      <c r="BO36" s="4">
        <f ca="1"/>
        <v>196724891076</v>
      </c>
      <c r="BP36" s="4">
        <f ca="1"/>
        <v>-23594897214</v>
      </c>
      <c r="BQ36" s="4">
        <f ca="1"/>
        <v>36370964371</v>
      </c>
    </row>
    <row r="37" spans="1:69" x14ac:dyDescent="0.2">
      <c r="A37" s="4"/>
      <c r="B37" s="4"/>
      <c r="C37" s="4"/>
      <c r="D37" s="4"/>
      <c r="E37" s="4"/>
      <c r="G37" s="4"/>
      <c r="H37" s="4"/>
      <c r="K37" s="24"/>
      <c r="W37" s="63"/>
      <c r="X37" t="str" s="0">
        <f ca="1"/>
        <v>23/04/2024</v>
      </c>
      <c r="Y37" s="4">
        <f ca="1"/>
        <v>458806936122</v>
      </c>
      <c r="Z37" s="4">
        <f ca="1"/>
        <v>-948345422849</v>
      </c>
      <c r="AA37" s="4">
        <f ca="1"/>
        <v>-134062009610</v>
      </c>
      <c r="AB37" s="4">
        <f ca="1"/>
        <v>312091311701</v>
      </c>
      <c r="AC37" s="4">
        <f ca="1"/>
        <v>309492070552</v>
      </c>
      <c r="AD37" s="4">
        <f ca="1"/>
        <v>2455919044</v>
      </c>
      <c r="AE37" s="4">
        <f ca="1"/>
        <v>-10377527944</v>
      </c>
      <c r="AF37" s="4">
        <f ca="1"/>
        <v>307909175779</v>
      </c>
      <c r="AG37" s="4">
        <f ca="1"/>
        <v>-480552674656</v>
      </c>
      <c r="AI37" s="63"/>
      <c r="AJ37" t="str" s="0">
        <f ca="1"/>
        <v>23/04/2024</v>
      </c>
      <c r="AK37" s="4">
        <f ca="1"/>
        <v>461708658431</v>
      </c>
      <c r="AL37" s="4">
        <f ca="1"/>
        <v>608656811720</v>
      </c>
      <c r="AM37" s="4">
        <f ca="1"/>
        <v>345786843734</v>
      </c>
      <c r="AN37" s="4">
        <f ca="1"/>
        <v>-16592516173</v>
      </c>
      <c r="AO37" s="4">
        <f ca="1"/>
        <v>-322323172184</v>
      </c>
      <c r="AP37" s="4">
        <f ca="1"/>
        <v>-582695853437</v>
      </c>
      <c r="AQ37" s="4">
        <f ca="1"/>
        <v>424237303654</v>
      </c>
      <c r="AR37" s="4">
        <f ca="1"/>
        <v>-123776</v>
      </c>
      <c r="AS37" s="4">
        <f ca="1"/>
        <v>-8519521306</v>
      </c>
      <c r="AT37" s="4">
        <f ca="1"/>
        <v>825167465410</v>
      </c>
      <c r="AU37" s="4">
        <f ca="1"/>
        <v>-724671579866</v>
      </c>
      <c r="AW37" s="63"/>
      <c r="AX37" t="str" s="0">
        <f ca="1"/>
        <v>23/04/2024</v>
      </c>
      <c r="AY37" s="4">
        <f ca="1"/>
        <v>-5308502517874</v>
      </c>
      <c r="AZ37" s="4">
        <f ca="1"/>
        <v>-3256965450</v>
      </c>
      <c r="BA37" s="4">
        <f ca="1"/>
        <v>155010830133</v>
      </c>
      <c r="BB37" s="4">
        <f ca="1"/>
        <v>26193990358</v>
      </c>
      <c r="BC37" s="4">
        <f ca="1"/>
        <v>738504345992</v>
      </c>
      <c r="BD37" s="4">
        <f ca="1"/>
        <v>360219929635</v>
      </c>
      <c r="BE37" s="4">
        <f ca="1"/>
        <v>52643205283</v>
      </c>
      <c r="BF37" s="4">
        <f ca="1"/>
        <v>-34165298078</v>
      </c>
      <c r="BG37" s="4">
        <f ca="1"/>
        <v>84694965374</v>
      </c>
      <c r="BI37" s="63"/>
      <c r="BJ37" t="str" s="0">
        <f ca="1"/>
        <v>23/04/2024</v>
      </c>
      <c r="BK37" s="4">
        <f ca="1"/>
        <v>503157468627</v>
      </c>
      <c r="BL37" s="4">
        <f ca="1"/>
        <v>804987689815</v>
      </c>
      <c r="BM37" s="4">
        <f ca="1"/>
        <v>19038480011</v>
      </c>
      <c r="BN37" s="4">
        <f ca="1"/>
        <v>-45813464011</v>
      </c>
      <c r="BO37" s="4">
        <f ca="1"/>
        <v>189225351076</v>
      </c>
      <c r="BP37" s="4">
        <f ca="1"/>
        <v>-23895897214</v>
      </c>
      <c r="BQ37" s="4">
        <f ca="1"/>
        <v>32656134371</v>
      </c>
    </row>
    <row r="38" spans="1:69" x14ac:dyDescent="0.2">
      <c r="A38" s="4"/>
      <c r="B38" s="4"/>
      <c r="C38" s="4"/>
      <c r="D38" s="4"/>
      <c r="E38" s="4"/>
      <c r="G38" s="4"/>
      <c r="H38" s="4"/>
      <c r="K38" s="24"/>
      <c r="W38" s="63"/>
      <c r="X38" t="str" s="0">
        <f ca="1"/>
        <v>22/04/2024</v>
      </c>
      <c r="Y38" s="4">
        <f ca="1"/>
        <v>413981266122</v>
      </c>
      <c r="Z38" s="4">
        <f ca="1"/>
        <v>-906528442849</v>
      </c>
      <c r="AA38" s="4">
        <f ca="1"/>
        <v>-131693219610</v>
      </c>
      <c r="AB38" s="4">
        <f ca="1"/>
        <v>309338971701</v>
      </c>
      <c r="AC38" s="4">
        <f ca="1"/>
        <v>308454820552</v>
      </c>
      <c r="AD38" s="4">
        <f ca="1"/>
        <v>-3267753151</v>
      </c>
      <c r="AE38" s="4">
        <f ca="1"/>
        <v>-8029447944</v>
      </c>
      <c r="AF38" s="4">
        <f ca="1"/>
        <v>328096075779</v>
      </c>
      <c r="AG38" s="4">
        <f ca="1"/>
        <v>-478329139277</v>
      </c>
      <c r="AI38" s="63"/>
      <c r="AJ38" t="str" s="0">
        <f ca="1"/>
        <v>22/04/2024</v>
      </c>
      <c r="AK38" s="4">
        <f ca="1"/>
        <v>427983098431</v>
      </c>
      <c r="AL38" s="4">
        <f ca="1"/>
        <v>626904071720</v>
      </c>
      <c r="AM38" s="4">
        <f ca="1"/>
        <v>367857113734</v>
      </c>
      <c r="AN38" s="4">
        <f ca="1"/>
        <v>-11355276173</v>
      </c>
      <c r="AO38" s="4">
        <f ca="1"/>
        <v>-331408682184</v>
      </c>
      <c r="AP38" s="4">
        <f ca="1"/>
        <v>-589061703437</v>
      </c>
      <c r="AQ38" s="4">
        <f ca="1"/>
        <v>424237303654</v>
      </c>
      <c r="AR38" s="4">
        <f ca="1"/>
        <v>-123776</v>
      </c>
      <c r="AS38" s="4">
        <f ca="1"/>
        <v>-8519521306</v>
      </c>
      <c r="AT38" s="4">
        <f ca="1"/>
        <v>820329495410</v>
      </c>
      <c r="AU38" s="4">
        <f ca="1"/>
        <v>-701296889866</v>
      </c>
      <c r="AW38" s="63"/>
      <c r="AX38" t="str" s="0">
        <f ca="1"/>
        <v>22/04/2024</v>
      </c>
      <c r="AY38" s="4">
        <f ca="1"/>
        <v>-5131129837874</v>
      </c>
      <c r="AZ38" s="4">
        <f ca="1"/>
        <v>-2932245450</v>
      </c>
      <c r="BA38" s="4">
        <f ca="1"/>
        <v>181832410133</v>
      </c>
      <c r="BB38" s="4">
        <f ca="1"/>
        <v>55314320358</v>
      </c>
      <c r="BC38" s="4">
        <f ca="1"/>
        <v>764249315992</v>
      </c>
      <c r="BD38" s="4">
        <f ca="1"/>
        <v>327366779635</v>
      </c>
      <c r="BE38" s="4">
        <f ca="1"/>
        <v>110568825283</v>
      </c>
      <c r="BF38" s="4">
        <f ca="1"/>
        <v>-31709575463</v>
      </c>
      <c r="BG38" s="4">
        <f ca="1"/>
        <v>81038725374</v>
      </c>
      <c r="BI38" s="63"/>
      <c r="BJ38" t="str" s="0">
        <f ca="1"/>
        <v>22/04/2024</v>
      </c>
      <c r="BK38" s="4">
        <f ca="1"/>
        <v>511515238627</v>
      </c>
      <c r="BL38" s="4">
        <f ca="1"/>
        <v>812250415005</v>
      </c>
      <c r="BM38" s="4">
        <f ca="1"/>
        <v>18716020011</v>
      </c>
      <c r="BN38" s="4">
        <f ca="1"/>
        <v>-35456494011</v>
      </c>
      <c r="BO38" s="4">
        <f ca="1"/>
        <v>189803561076</v>
      </c>
      <c r="BP38" s="4">
        <f ca="1"/>
        <v>-24333907214</v>
      </c>
      <c r="BQ38" s="4">
        <f ca="1"/>
        <v>35660364371</v>
      </c>
    </row>
    <row r="39" spans="1:69" x14ac:dyDescent="0.2">
      <c r="A39" s="4"/>
      <c r="B39" s="4"/>
      <c r="C39" s="4"/>
      <c r="D39" s="4"/>
      <c r="E39" s="4"/>
      <c r="G39" s="4"/>
      <c r="H39" s="4"/>
      <c r="K39" s="24"/>
      <c r="W39" s="63"/>
      <c r="X39" t="str" s="0">
        <f ca="1"/>
        <v>19/04/2024</v>
      </c>
      <c r="Y39" s="4">
        <f ca="1"/>
        <v>351655756122</v>
      </c>
      <c r="Z39" s="4">
        <f ca="1"/>
        <v>-1048274262849</v>
      </c>
      <c r="AA39" s="4">
        <f ca="1"/>
        <v>-179430449610</v>
      </c>
      <c r="AB39" s="4">
        <f ca="1"/>
        <v>286870451701</v>
      </c>
      <c r="AC39" s="4">
        <f ca="1"/>
        <v>284868240552</v>
      </c>
      <c r="AD39" s="4">
        <f ca="1"/>
        <v>-21715893296</v>
      </c>
      <c r="AE39" s="4">
        <f ca="1"/>
        <v>-18314197944</v>
      </c>
      <c r="AF39" s="4">
        <f ca="1"/>
        <v>328192485779</v>
      </c>
      <c r="AG39" s="4">
        <f ca="1"/>
        <v>-480056095576</v>
      </c>
      <c r="AI39" s="63"/>
      <c r="AJ39" t="str" s="0">
        <f ca="1"/>
        <v>19/04/2024</v>
      </c>
      <c r="AK39" s="4">
        <f ca="1"/>
        <v>413424238431</v>
      </c>
      <c r="AL39" s="4">
        <f ca="1"/>
        <v>645920041720</v>
      </c>
      <c r="AM39" s="4">
        <f ca="1"/>
        <v>336299583734</v>
      </c>
      <c r="AN39" s="4">
        <f ca="1"/>
        <v>-8130756173</v>
      </c>
      <c r="AO39" s="4">
        <f ca="1"/>
        <v>-359650062184</v>
      </c>
      <c r="AP39" s="4">
        <f ca="1"/>
        <v>-615497173437</v>
      </c>
      <c r="AQ39" s="4">
        <f ca="1"/>
        <v>424660213654</v>
      </c>
      <c r="AR39" s="4">
        <f ca="1"/>
        <v>-123776</v>
      </c>
      <c r="AS39" s="4">
        <f ca="1"/>
        <v>-8519521306</v>
      </c>
      <c r="AT39" s="4">
        <f ca="1"/>
        <v>818348165410</v>
      </c>
      <c r="AU39" s="4">
        <f ca="1"/>
        <v>-675968329866</v>
      </c>
      <c r="AW39" s="63"/>
      <c r="AX39" t="str" s="0">
        <f ca="1"/>
        <v>19/04/2024</v>
      </c>
      <c r="AY39" s="4">
        <f ca="1"/>
        <v>-5070228057874</v>
      </c>
      <c r="AZ39" s="4">
        <f ca="1"/>
        <v>7861834550</v>
      </c>
      <c r="BA39" s="4">
        <f ca="1"/>
        <v>186860400133</v>
      </c>
      <c r="BB39" s="4">
        <f ca="1"/>
        <v>53631060358</v>
      </c>
      <c r="BC39" s="4">
        <f ca="1"/>
        <v>786641275992</v>
      </c>
      <c r="BD39" s="4">
        <f ca="1"/>
        <v>329022909635</v>
      </c>
      <c r="BE39" s="4">
        <f ca="1"/>
        <v>139057325283</v>
      </c>
      <c r="BF39" s="4">
        <f ca="1"/>
        <v>-28721904956</v>
      </c>
      <c r="BG39" s="4">
        <f ca="1"/>
        <v>80158595374</v>
      </c>
      <c r="BI39" s="63"/>
      <c r="BJ39" t="str" s="0">
        <f ca="1"/>
        <v>19/04/2024</v>
      </c>
      <c r="BK39" s="4">
        <f ca="1"/>
        <v>483431318627</v>
      </c>
      <c r="BL39" s="4">
        <f ca="1"/>
        <v>818836203627</v>
      </c>
      <c r="BM39" s="4">
        <f ca="1"/>
        <v>26677670011</v>
      </c>
      <c r="BN39" s="4">
        <f ca="1"/>
        <v>-30813384011</v>
      </c>
      <c r="BO39" s="4">
        <f ca="1"/>
        <v>195514621076</v>
      </c>
      <c r="BP39" s="4">
        <f ca="1"/>
        <v>-21195927214</v>
      </c>
      <c r="BQ39" s="4">
        <f ca="1"/>
        <v>37191474371</v>
      </c>
    </row>
    <row r="40" spans="1:69" x14ac:dyDescent="0.2">
      <c r="A40" s="4"/>
      <c r="B40" s="4"/>
      <c r="C40" s="4"/>
      <c r="D40" s="4"/>
      <c r="E40" s="4"/>
      <c r="G40" s="4"/>
      <c r="H40" s="4"/>
      <c r="K40" s="24"/>
      <c r="W40" s="63"/>
      <c r="X40" t="str" s="0">
        <f ca="1"/>
        <v>17/04/2024</v>
      </c>
      <c r="Y40" s="4">
        <f ca="1"/>
        <v>332130716122</v>
      </c>
      <c r="Z40" s="4">
        <f ca="1"/>
        <v>-1137673392849</v>
      </c>
      <c r="AA40" s="4">
        <f ca="1"/>
        <v>-246525229610</v>
      </c>
      <c r="AB40" s="4">
        <f ca="1"/>
        <v>256622351701</v>
      </c>
      <c r="AC40" s="4">
        <f ca="1"/>
        <v>238153780552</v>
      </c>
      <c r="AD40" s="4">
        <f ca="1"/>
        <v>-15938096235</v>
      </c>
      <c r="AE40" s="4">
        <f ca="1"/>
        <v>-46180657944</v>
      </c>
      <c r="AF40" s="4">
        <f ca="1"/>
        <v>280275135779</v>
      </c>
      <c r="AG40" s="4">
        <f ca="1"/>
        <v>-468166376596</v>
      </c>
      <c r="AI40" s="63"/>
      <c r="AJ40" t="str" s="0">
        <f ca="1"/>
        <v>17/04/2024</v>
      </c>
      <c r="AK40" s="4">
        <f ca="1"/>
        <v>387358168431</v>
      </c>
      <c r="AL40" s="4">
        <f ca="1"/>
        <v>608507621720</v>
      </c>
      <c r="AM40" s="4">
        <f ca="1"/>
        <v>327564303734</v>
      </c>
      <c r="AN40" s="4">
        <f ca="1"/>
        <v>-4610656173</v>
      </c>
      <c r="AO40" s="4">
        <f ca="1"/>
        <v>-368485792184</v>
      </c>
      <c r="AP40" s="4">
        <f ca="1"/>
        <v>-612420263437</v>
      </c>
      <c r="AQ40" s="4">
        <f ca="1"/>
        <v>424930493654</v>
      </c>
      <c r="AR40" s="4">
        <f ca="1"/>
        <v>-123776</v>
      </c>
      <c r="AS40" s="4">
        <f ca="1"/>
        <v>-8519521306</v>
      </c>
      <c r="AT40" s="4">
        <f ca="1"/>
        <v>806518035410</v>
      </c>
      <c r="AU40" s="4">
        <f ca="1"/>
        <v>-637204669866</v>
      </c>
      <c r="AW40" s="63"/>
      <c r="AX40" t="str" s="0">
        <f ca="1"/>
        <v>17/04/2024</v>
      </c>
      <c r="AY40" s="4">
        <f ca="1"/>
        <v>-5025653187874</v>
      </c>
      <c r="AZ40" s="4">
        <f ca="1"/>
        <v>3515764550</v>
      </c>
      <c r="BA40" s="4">
        <f ca="1"/>
        <v>205220230133</v>
      </c>
      <c r="BB40" s="4">
        <f ca="1"/>
        <v>64714330358</v>
      </c>
      <c r="BC40" s="4">
        <f ca="1"/>
        <v>793716435992</v>
      </c>
      <c r="BD40" s="4">
        <f ca="1"/>
        <v>308788709635</v>
      </c>
      <c r="BE40" s="4">
        <f ca="1"/>
        <v>48274825283</v>
      </c>
      <c r="BF40" s="4">
        <f ca="1"/>
        <v>-38359045947</v>
      </c>
      <c r="BG40" s="4">
        <f ca="1"/>
        <v>76765205374</v>
      </c>
      <c r="BI40" s="63"/>
      <c r="BJ40" t="str" s="0">
        <f ca="1"/>
        <v>17/04/2024</v>
      </c>
      <c r="BK40" s="4">
        <f ca="1"/>
        <v>456745258627</v>
      </c>
      <c r="BL40" s="4">
        <f ca="1"/>
        <v>860324730471</v>
      </c>
      <c r="BM40" s="4">
        <f ca="1"/>
        <v>26844950011</v>
      </c>
      <c r="BN40" s="4">
        <f ca="1"/>
        <v>-31070964011</v>
      </c>
      <c r="BO40" s="4">
        <f ca="1"/>
        <v>181250151076</v>
      </c>
      <c r="BP40" s="4">
        <f ca="1"/>
        <v>-21040267214</v>
      </c>
      <c r="BQ40" s="4">
        <f ca="1"/>
        <v>34723674371</v>
      </c>
    </row>
    <row r="41" spans="1:69" x14ac:dyDescent="0.2">
      <c r="A41" s="4"/>
      <c r="B41" s="4"/>
      <c r="C41" s="4"/>
      <c r="D41" s="4"/>
      <c r="E41" s="4"/>
      <c r="G41" s="4"/>
      <c r="H41" s="4"/>
      <c r="K41" s="24"/>
      <c r="W41" s="63"/>
      <c r="X41" t="str" s="0">
        <f ca="1"/>
        <v>16/04/2024</v>
      </c>
      <c r="Y41" s="4">
        <f ca="1"/>
        <v>309143776122</v>
      </c>
      <c r="Z41" s="4">
        <f ca="1"/>
        <v>-1135768662849</v>
      </c>
      <c r="AA41" s="4">
        <f ca="1"/>
        <v>-215526779610</v>
      </c>
      <c r="AB41" s="4">
        <f ca="1"/>
        <v>276503541701</v>
      </c>
      <c r="AC41" s="4">
        <f ca="1"/>
        <v>241936710552</v>
      </c>
      <c r="AD41" s="4">
        <f ca="1"/>
        <v>-11049511556</v>
      </c>
      <c r="AE41" s="4">
        <f ca="1"/>
        <v>-35098217944</v>
      </c>
      <c r="AF41" s="4">
        <f ca="1"/>
        <v>268684325779</v>
      </c>
      <c r="AG41" s="4">
        <f ca="1"/>
        <v>-460465466435</v>
      </c>
      <c r="AI41" s="63"/>
      <c r="AJ41" t="str" s="0">
        <f ca="1"/>
        <v>16/04/2024</v>
      </c>
      <c r="AK41" s="4">
        <f ca="1"/>
        <v>386253388431</v>
      </c>
      <c r="AL41" s="4">
        <f ca="1"/>
        <v>613311511720</v>
      </c>
      <c r="AM41" s="4">
        <f ca="1"/>
        <v>363892303734</v>
      </c>
      <c r="AN41" s="4">
        <f ca="1"/>
        <v>-4610656173</v>
      </c>
      <c r="AO41" s="4">
        <f ca="1"/>
        <v>-354936252184</v>
      </c>
      <c r="AP41" s="4">
        <f ca="1"/>
        <v>-603472813437</v>
      </c>
      <c r="AQ41" s="4">
        <f ca="1"/>
        <v>424930493654</v>
      </c>
      <c r="AR41" s="4">
        <f ca="1"/>
        <v>-283776</v>
      </c>
      <c r="AS41" s="4">
        <f ca="1"/>
        <v>-8519521306</v>
      </c>
      <c r="AT41" s="4">
        <f ca="1"/>
        <v>849108105410</v>
      </c>
      <c r="AU41" s="4">
        <f ca="1"/>
        <v>-619684579866</v>
      </c>
      <c r="AW41" s="63"/>
      <c r="AX41" t="str" s="0">
        <f ca="1"/>
        <v>16/04/2024</v>
      </c>
      <c r="AY41" s="4">
        <f ca="1"/>
        <v>-4879888837874</v>
      </c>
      <c r="AZ41" s="4">
        <f ca="1"/>
        <v>-1976955450</v>
      </c>
      <c r="BA41" s="4">
        <f ca="1"/>
        <v>219504440133</v>
      </c>
      <c r="BB41" s="4">
        <f ca="1"/>
        <v>72335260358</v>
      </c>
      <c r="BC41" s="4">
        <f ca="1"/>
        <v>804500755992</v>
      </c>
      <c r="BD41" s="4">
        <f ca="1"/>
        <v>312376379635</v>
      </c>
      <c r="BE41" s="4">
        <f ca="1"/>
        <v>51236045283</v>
      </c>
      <c r="BF41" s="4">
        <f ca="1"/>
        <v>-39207199112</v>
      </c>
      <c r="BG41" s="4">
        <f ca="1"/>
        <v>73449525374</v>
      </c>
      <c r="BI41" s="63"/>
      <c r="BJ41" t="str" s="0">
        <f ca="1"/>
        <v>16/04/2024</v>
      </c>
      <c r="BK41" s="4">
        <f ca="1"/>
        <v>471474418627</v>
      </c>
      <c r="BL41" s="4">
        <f ca="1"/>
        <v>859459638378</v>
      </c>
      <c r="BM41" s="4">
        <f ca="1"/>
        <v>26588800011</v>
      </c>
      <c r="BN41" s="4">
        <f ca="1"/>
        <v>-42761784011</v>
      </c>
      <c r="BO41" s="4">
        <f ca="1"/>
        <v>182900601076</v>
      </c>
      <c r="BP41" s="4">
        <f ca="1"/>
        <v>-21455547214</v>
      </c>
      <c r="BQ41" s="4">
        <f ca="1"/>
        <v>35283714371</v>
      </c>
    </row>
    <row r="42" spans="1:69" x14ac:dyDescent="0.2">
      <c r="A42" s="4"/>
      <c r="B42" s="4"/>
      <c r="C42" s="4"/>
      <c r="D42" s="4"/>
      <c r="E42" s="4"/>
      <c r="G42" s="4"/>
      <c r="H42" s="4"/>
      <c r="K42" s="24"/>
      <c r="W42" s="63"/>
      <c r="X42" t="str" s="0">
        <f ca="1"/>
        <v>15/04/2024</v>
      </c>
      <c r="Y42" s="4">
        <f ca="1"/>
        <v>218601696122</v>
      </c>
      <c r="Z42" s="4">
        <f ca="1"/>
        <v>-1139864572849</v>
      </c>
      <c r="AA42" s="4">
        <f ca="1"/>
        <v>-201325329610</v>
      </c>
      <c r="AB42" s="4">
        <f ca="1"/>
        <v>278065911701</v>
      </c>
      <c r="AC42" s="4">
        <f ca="1"/>
        <v>228295400552</v>
      </c>
      <c r="AD42" s="4">
        <f ca="1"/>
        <v>-9992188745</v>
      </c>
      <c r="AE42" s="4">
        <f ca="1"/>
        <v>-39500337944</v>
      </c>
      <c r="AF42" s="4">
        <f ca="1"/>
        <v>212810705779</v>
      </c>
      <c r="AG42" s="4">
        <f ca="1"/>
        <v>-468582131933</v>
      </c>
      <c r="AI42" s="63"/>
      <c r="AJ42" t="str" s="0">
        <f ca="1"/>
        <v>15/04/2024</v>
      </c>
      <c r="AK42" s="4">
        <f ca="1"/>
        <v>445552928431</v>
      </c>
      <c r="AL42" s="4">
        <f ca="1"/>
        <v>643910671720</v>
      </c>
      <c r="AM42" s="4">
        <f ca="1"/>
        <v>362331043734</v>
      </c>
      <c r="AN42" s="4">
        <f ca="1"/>
        <v>-4610656173</v>
      </c>
      <c r="AO42" s="4">
        <f ca="1"/>
        <v>-385145342184</v>
      </c>
      <c r="AP42" s="4">
        <f ca="1"/>
        <v>-576455783437</v>
      </c>
      <c r="AQ42" s="4">
        <f ca="1"/>
        <v>424979213654</v>
      </c>
      <c r="AR42" s="4">
        <f ca="1"/>
        <v>-283776</v>
      </c>
      <c r="AS42" s="4">
        <f ca="1"/>
        <v>-8519521306</v>
      </c>
      <c r="AT42" s="4">
        <f ca="1"/>
        <v>885020075410</v>
      </c>
      <c r="AU42" s="4">
        <f ca="1"/>
        <v>-612834739866</v>
      </c>
      <c r="AW42" s="63"/>
      <c r="AX42" t="str" s="0">
        <f ca="1"/>
        <v>15/04/2024</v>
      </c>
      <c r="AY42" s="4">
        <f ca="1"/>
        <v>-4672464147874</v>
      </c>
      <c r="AZ42" s="4">
        <f ca="1"/>
        <v>3730204550</v>
      </c>
      <c r="BA42" s="4">
        <f ca="1"/>
        <v>182009600133</v>
      </c>
      <c r="BB42" s="4">
        <f ca="1"/>
        <v>57577320358</v>
      </c>
      <c r="BC42" s="4">
        <f ca="1"/>
        <v>787110275992</v>
      </c>
      <c r="BD42" s="4">
        <f ca="1"/>
        <v>272871259635</v>
      </c>
      <c r="BE42" s="4">
        <f ca="1"/>
        <v>20523495283</v>
      </c>
      <c r="BF42" s="4">
        <f ca="1"/>
        <v>-50463390970</v>
      </c>
      <c r="BG42" s="4">
        <f ca="1"/>
        <v>56024235374</v>
      </c>
      <c r="BI42" s="63"/>
      <c r="BJ42" t="str" s="0">
        <f ca="1"/>
        <v>15/04/2024</v>
      </c>
      <c r="BK42" s="4">
        <f ca="1"/>
        <v>440823168627</v>
      </c>
      <c r="BL42" s="4">
        <f ca="1"/>
        <v>846885380732</v>
      </c>
      <c r="BM42" s="4">
        <f ca="1"/>
        <v>14419360011</v>
      </c>
      <c r="BN42" s="4">
        <f ca="1"/>
        <v>-45662994011</v>
      </c>
      <c r="BO42" s="4">
        <f ca="1"/>
        <v>169108171076</v>
      </c>
      <c r="BP42" s="4">
        <f ca="1"/>
        <v>-22132017214</v>
      </c>
      <c r="BQ42" s="4">
        <f ca="1"/>
        <v>31480504371</v>
      </c>
    </row>
    <row r="43" spans="1:69" x14ac:dyDescent="0.2">
      <c r="A43" s="4"/>
      <c r="B43" s="4"/>
      <c r="C43" s="4"/>
      <c r="D43" s="4"/>
      <c r="E43" s="4"/>
      <c r="G43" s="4"/>
      <c r="H43" s="4"/>
      <c r="K43" s="24"/>
      <c r="W43" s="63"/>
      <c r="X43" t="str" s="0">
        <f ca="1"/>
        <v>12/04/2024</v>
      </c>
      <c r="Y43" s="4">
        <f ca="1"/>
        <v>304791976122</v>
      </c>
      <c r="Z43" s="4">
        <f ca="1"/>
        <v>-1132128612849</v>
      </c>
      <c r="AA43" s="4">
        <f ca="1"/>
        <v>-153745329610</v>
      </c>
      <c r="AB43" s="4">
        <f ca="1"/>
        <v>261907221701</v>
      </c>
      <c r="AC43" s="4">
        <f ca="1"/>
        <v>224824750552</v>
      </c>
      <c r="AD43" s="4">
        <f ca="1"/>
        <v>-27238736737</v>
      </c>
      <c r="AE43" s="4">
        <f ca="1"/>
        <v>-35594017944</v>
      </c>
      <c r="AF43" s="4">
        <f ca="1"/>
        <v>245320835779</v>
      </c>
      <c r="AG43" s="4">
        <f ca="1"/>
        <v>-493233651524</v>
      </c>
      <c r="AI43" s="63"/>
      <c r="AJ43" t="str" s="0">
        <f ca="1"/>
        <v>12/04/2024</v>
      </c>
      <c r="AK43" s="4">
        <f ca="1"/>
        <v>522761898431</v>
      </c>
      <c r="AL43" s="4">
        <f ca="1"/>
        <v>690094251720</v>
      </c>
      <c r="AM43" s="4">
        <f ca="1"/>
        <v>572841213734</v>
      </c>
      <c r="AN43" s="4">
        <f ca="1"/>
        <v>-4610656173</v>
      </c>
      <c r="AO43" s="4">
        <f ca="1"/>
        <v>-355583662184</v>
      </c>
      <c r="AP43" s="4">
        <f ca="1"/>
        <v>-518671503437</v>
      </c>
      <c r="AQ43" s="4">
        <f ca="1"/>
        <v>424979213654</v>
      </c>
      <c r="AR43" s="4">
        <f ca="1"/>
        <v>-283776</v>
      </c>
      <c r="AS43" s="4">
        <f ca="1"/>
        <v>-8519521306</v>
      </c>
      <c r="AT43" s="4">
        <f ca="1"/>
        <v>919329405410</v>
      </c>
      <c r="AU43" s="4">
        <f ca="1"/>
        <v>-604642219866</v>
      </c>
      <c r="AW43" s="63"/>
      <c r="AX43" t="str" s="0">
        <f ca="1"/>
        <v>12/04/2024</v>
      </c>
      <c r="AY43" s="4">
        <f ca="1"/>
        <v>-4392248417874</v>
      </c>
      <c r="AZ43" s="4">
        <f ca="1"/>
        <v>2689524550</v>
      </c>
      <c r="BA43" s="4">
        <f ca="1"/>
        <v>235868670133</v>
      </c>
      <c r="BB43" s="4">
        <f ca="1"/>
        <v>51504120358</v>
      </c>
      <c r="BC43" s="4">
        <f ca="1"/>
        <v>782182285992</v>
      </c>
      <c r="BD43" s="4">
        <f ca="1"/>
        <v>284753829635</v>
      </c>
      <c r="BE43" s="4">
        <f ca="1"/>
        <v>49357165283</v>
      </c>
      <c r="BF43" s="4">
        <f ca="1"/>
        <v>-53827220052</v>
      </c>
      <c r="BG43" s="4">
        <f ca="1"/>
        <v>48795615374</v>
      </c>
      <c r="BI43" s="63"/>
      <c r="BJ43" t="str" s="0">
        <f ca="1"/>
        <v>12/04/2024</v>
      </c>
      <c r="BK43" s="4">
        <f ca="1"/>
        <v>440263898627</v>
      </c>
      <c r="BL43" s="4">
        <f ca="1"/>
        <v>821644454975</v>
      </c>
      <c r="BM43" s="4">
        <f ca="1"/>
        <v>7463330011</v>
      </c>
      <c r="BN43" s="4">
        <f ca="1"/>
        <v>-44937814011</v>
      </c>
      <c r="BO43" s="4">
        <f ca="1"/>
        <v>169481051076</v>
      </c>
      <c r="BP43" s="4">
        <f ca="1"/>
        <v>-20877027214</v>
      </c>
      <c r="BQ43" s="4">
        <f ca="1"/>
        <v>37041314371</v>
      </c>
    </row>
    <row r="44" spans="1:69" x14ac:dyDescent="0.2">
      <c r="A44" s="4"/>
      <c r="B44" s="4"/>
      <c r="C44" s="4"/>
      <c r="D44" s="4"/>
      <c r="E44" s="4"/>
      <c r="G44" s="4"/>
      <c r="H44" s="4"/>
      <c r="K44" s="24"/>
      <c r="W44" s="63"/>
      <c r="X44" t="str" s="0">
        <f ca="1"/>
        <v>11/04/2024</v>
      </c>
      <c r="Y44" s="4">
        <f ca="1"/>
        <v>330439736122</v>
      </c>
      <c r="Z44" s="4">
        <f ca="1"/>
        <v>-1111952712849</v>
      </c>
      <c r="AA44" s="4">
        <f ca="1"/>
        <v>-126001779610</v>
      </c>
      <c r="AB44" s="4">
        <f ca="1"/>
        <v>234998391701</v>
      </c>
      <c r="AC44" s="4">
        <f ca="1"/>
        <v>237778690552</v>
      </c>
      <c r="AD44" s="4">
        <f ca="1"/>
        <v>-24969146244</v>
      </c>
      <c r="AE44" s="4">
        <f ca="1"/>
        <v>-27208027944</v>
      </c>
      <c r="AF44" s="4">
        <f ca="1"/>
        <v>257204905779</v>
      </c>
      <c r="AG44" s="4">
        <f ca="1"/>
        <v>-495884467766</v>
      </c>
      <c r="AI44" s="63"/>
      <c r="AJ44" t="str" s="0">
        <f ca="1"/>
        <v>11/04/2024</v>
      </c>
      <c r="AK44" s="4">
        <f ca="1"/>
        <v>525637938431</v>
      </c>
      <c r="AL44" s="4">
        <f ca="1"/>
        <v>735222891720</v>
      </c>
      <c r="AM44" s="4">
        <f ca="1"/>
        <v>554381113734</v>
      </c>
      <c r="AN44" s="4">
        <f ca="1"/>
        <v>-4610656173</v>
      </c>
      <c r="AO44" s="4">
        <f ca="1"/>
        <v>-370221112184</v>
      </c>
      <c r="AP44" s="4">
        <f ca="1"/>
        <v>-518701103437</v>
      </c>
      <c r="AQ44" s="4">
        <f ca="1"/>
        <v>424979213654</v>
      </c>
      <c r="AR44" s="4">
        <f ca="1"/>
        <v>-113776</v>
      </c>
      <c r="AS44" s="4">
        <f ca="1"/>
        <v>-8519521306</v>
      </c>
      <c r="AT44" s="4">
        <f ca="1"/>
        <v>920140115410</v>
      </c>
      <c r="AU44" s="4">
        <f ca="1"/>
        <v>-602928489866</v>
      </c>
      <c r="AW44" s="63"/>
      <c r="AX44" t="str" s="0">
        <f ca="1"/>
        <v>11/04/2024</v>
      </c>
      <c r="AY44" s="4">
        <f ca="1"/>
        <v>-4144897597874</v>
      </c>
      <c r="AZ44" s="4">
        <f ca="1"/>
        <v>25377714550</v>
      </c>
      <c r="BA44" s="4">
        <f ca="1"/>
        <v>296695830133</v>
      </c>
      <c r="BB44" s="4">
        <f ca="1"/>
        <v>52809400358</v>
      </c>
      <c r="BC44" s="4">
        <f ca="1"/>
        <v>777073175992</v>
      </c>
      <c r="BD44" s="4">
        <f ca="1"/>
        <v>291784579635</v>
      </c>
      <c r="BE44" s="4">
        <f ca="1"/>
        <v>83760255283</v>
      </c>
      <c r="BF44" s="4">
        <f ca="1"/>
        <v>-53838492434</v>
      </c>
      <c r="BG44" s="4">
        <f ca="1"/>
        <v>49019875374</v>
      </c>
      <c r="BI44" s="63"/>
      <c r="BJ44" t="str" s="0">
        <f ca="1"/>
        <v>11/04/2024</v>
      </c>
      <c r="BK44" s="4">
        <f ca="1"/>
        <v>480061268627</v>
      </c>
      <c r="BL44" s="4">
        <f ca="1"/>
        <v>796595193446</v>
      </c>
      <c r="BM44" s="4">
        <f ca="1"/>
        <v>8155750011</v>
      </c>
      <c r="BN44" s="4">
        <f ca="1"/>
        <v>-43899274011</v>
      </c>
      <c r="BO44" s="4">
        <f ca="1"/>
        <v>168139821076</v>
      </c>
      <c r="BP44" s="4">
        <f ca="1"/>
        <v>-21082857214</v>
      </c>
      <c r="BQ44" s="4">
        <f ca="1"/>
        <v>38500084371</v>
      </c>
    </row>
    <row r="45" spans="1:69" x14ac:dyDescent="0.2">
      <c r="K45" s="24"/>
      <c r="W45" s="63"/>
      <c r="X45" t="str" s="0">
        <f ca="1"/>
        <v>10/04/2024</v>
      </c>
      <c r="Y45" s="4">
        <f ca="1"/>
        <v>244972686122</v>
      </c>
      <c r="Z45" s="4">
        <f ca="1"/>
        <v>-1106834962849</v>
      </c>
      <c r="AA45" s="4">
        <f ca="1"/>
        <v>-123667659610</v>
      </c>
      <c r="AB45" s="4">
        <f ca="1"/>
        <v>219392221701</v>
      </c>
      <c r="AC45" s="4">
        <f ca="1"/>
        <v>242794470552</v>
      </c>
      <c r="AD45" s="4">
        <f ca="1"/>
        <v>-22034738874</v>
      </c>
      <c r="AE45" s="4">
        <f ca="1"/>
        <v>-28554117944</v>
      </c>
      <c r="AF45" s="4">
        <f ca="1"/>
        <v>264225595779</v>
      </c>
      <c r="AG45" s="4">
        <f ca="1"/>
        <v>-502744498273</v>
      </c>
      <c r="AI45" s="63"/>
      <c r="AJ45" t="str" s="0">
        <f ca="1"/>
        <v>10/04/2024</v>
      </c>
      <c r="AK45" s="4">
        <f ca="1"/>
        <v>522704438431</v>
      </c>
      <c r="AL45" s="4">
        <f ca="1"/>
        <v>731070001720</v>
      </c>
      <c r="AM45" s="4">
        <f ca="1"/>
        <v>554657353734</v>
      </c>
      <c r="AN45" s="4">
        <f ca="1"/>
        <v>-4610656173</v>
      </c>
      <c r="AO45" s="4">
        <f ca="1"/>
        <v>-382945402184</v>
      </c>
      <c r="AP45" s="4">
        <f ca="1"/>
        <v>-506453023437</v>
      </c>
      <c r="AQ45" s="4">
        <f ca="1"/>
        <v>424977483654</v>
      </c>
      <c r="AR45" s="0">
        <f ca="1"/>
        <v>-113776</v>
      </c>
      <c r="AS45" s="4">
        <f ca="1"/>
        <v>-8519521306</v>
      </c>
      <c r="AT45" s="4">
        <f ca="1"/>
        <v>920433795410</v>
      </c>
      <c r="AU45" s="4">
        <f ca="1"/>
        <v>-598944329866</v>
      </c>
      <c r="AW45" s="63"/>
      <c r="AX45" t="str" s="0">
        <f ca="1"/>
        <v>10/04/2024</v>
      </c>
      <c r="AY45" s="4">
        <f ca="1"/>
        <v>-3898717037874</v>
      </c>
      <c r="AZ45" s="4">
        <f ca="1"/>
        <v>75415494550</v>
      </c>
      <c r="BA45" s="4">
        <f ca="1"/>
        <v>329818920133</v>
      </c>
      <c r="BB45" s="4">
        <f ca="1"/>
        <v>58624260358</v>
      </c>
      <c r="BC45" s="4">
        <f ca="1"/>
        <v>784391015992</v>
      </c>
      <c r="BD45" s="4">
        <f ca="1"/>
        <v>257269779635</v>
      </c>
      <c r="BE45" s="4">
        <f ca="1"/>
        <v>70274795283</v>
      </c>
      <c r="BF45" s="4">
        <f ca="1"/>
        <v>-49969739918</v>
      </c>
      <c r="BG45" s="4">
        <f ca="1"/>
        <v>48058935374</v>
      </c>
      <c r="BI45" s="63"/>
      <c r="BJ45" t="str" s="0">
        <f ca="1"/>
        <v>10/04/2024</v>
      </c>
      <c r="BK45" s="4">
        <f ca="1"/>
        <v>424647918627</v>
      </c>
      <c r="BL45" s="4">
        <f ca="1"/>
        <v>789021884028</v>
      </c>
      <c r="BM45" s="4">
        <f ca="1"/>
        <v>11138450011</v>
      </c>
      <c r="BN45" s="4">
        <f ca="1"/>
        <v>-50054974011</v>
      </c>
      <c r="BO45" s="4">
        <f ca="1"/>
        <v>155912081076</v>
      </c>
      <c r="BP45" s="4">
        <f ca="1"/>
        <v>-21003167214</v>
      </c>
      <c r="BQ45" s="4">
        <f ca="1"/>
        <v>35915884371</v>
      </c>
    </row>
    <row r="46" spans="1:69" x14ac:dyDescent="0.2">
      <c r="K46" s="24"/>
      <c r="W46" s="63"/>
      <c r="X46" t="str" s="0">
        <f ca="1"/>
        <v>09/04/2024</v>
      </c>
      <c r="Y46" s="4">
        <f ca="1"/>
        <v>249515376122</v>
      </c>
      <c r="Z46" s="4">
        <f ca="1"/>
        <v>-1104504642849</v>
      </c>
      <c r="AA46" s="4">
        <f ca="1"/>
        <v>-119336829610</v>
      </c>
      <c r="AB46" s="4">
        <f ca="1"/>
        <v>206147623749</v>
      </c>
      <c r="AC46" s="4">
        <f ca="1"/>
        <v>244496520552</v>
      </c>
      <c r="AD46" s="4">
        <f ca="1"/>
        <v>-21776803362</v>
      </c>
      <c r="AE46" s="4">
        <f ca="1"/>
        <v>-26369577944</v>
      </c>
      <c r="AF46" s="4">
        <f ca="1"/>
        <v>264562845779</v>
      </c>
      <c r="AG46" s="4">
        <f ca="1"/>
        <v>-497273344800</v>
      </c>
      <c r="AI46" s="63"/>
      <c r="AJ46" t="str" s="0">
        <f ca="1"/>
        <v>09/04/2024</v>
      </c>
      <c r="AK46" s="4">
        <f ca="1"/>
        <v>531192328431</v>
      </c>
      <c r="AL46" s="4">
        <f ca="1"/>
        <v>719211091720</v>
      </c>
      <c r="AM46" s="4">
        <f ca="1"/>
        <v>591692203734</v>
      </c>
      <c r="AN46" s="4">
        <f ca="1"/>
        <v>-4610656173</v>
      </c>
      <c r="AO46" s="4">
        <f ca="1"/>
        <v>-337095658463</v>
      </c>
      <c r="AP46" s="4">
        <f ca="1"/>
        <v>-511755863437</v>
      </c>
      <c r="AQ46" s="4">
        <f ca="1"/>
        <v>-2773126346</v>
      </c>
      <c r="AR46" s="0">
        <f ca="1"/>
        <v>-113776</v>
      </c>
      <c r="AS46" s="4">
        <f ca="1"/>
        <v>-8598036603</v>
      </c>
      <c r="AT46" s="4">
        <f ca="1"/>
        <v>921176825410</v>
      </c>
      <c r="AU46" s="4">
        <f ca="1"/>
        <v>-576153144702</v>
      </c>
      <c r="AW46" s="63"/>
      <c r="AX46" t="str" s="0">
        <f ca="1"/>
        <v>09/04/2024</v>
      </c>
      <c r="AY46" s="4">
        <f ca="1"/>
        <v>-3682444500507</v>
      </c>
      <c r="AZ46" s="4">
        <f ca="1"/>
        <v>243802164550</v>
      </c>
      <c r="BA46" s="4">
        <f ca="1"/>
        <v>388666090133</v>
      </c>
      <c r="BB46" s="4">
        <f ca="1"/>
        <v>80842630358</v>
      </c>
      <c r="BC46" s="4">
        <f ca="1"/>
        <v>787211305992</v>
      </c>
      <c r="BD46" s="4">
        <f ca="1"/>
        <v>248255229635</v>
      </c>
      <c r="BE46" s="4">
        <f ca="1"/>
        <v>114948615283</v>
      </c>
      <c r="BF46" s="4">
        <f ca="1"/>
        <v>-50447727004</v>
      </c>
      <c r="BG46" s="4">
        <f ca="1"/>
        <v>34627255374</v>
      </c>
      <c r="BI46" s="63"/>
      <c r="BJ46" t="str" s="0">
        <f ca="1"/>
        <v>09/04/2024</v>
      </c>
      <c r="BK46" s="4">
        <f ca="1"/>
        <v>434338198627</v>
      </c>
      <c r="BL46" s="4">
        <f ca="1"/>
        <v>789828279755</v>
      </c>
      <c r="BM46" s="4">
        <f ca="1"/>
        <v>11355473380</v>
      </c>
      <c r="BN46" s="4">
        <f ca="1"/>
        <v>-60946104101</v>
      </c>
      <c r="BO46" s="4">
        <f ca="1"/>
        <v>157173821076</v>
      </c>
      <c r="BP46" s="4">
        <f ca="1"/>
        <v>-19938137214</v>
      </c>
      <c r="BQ46" s="4">
        <f ca="1"/>
        <v>39838741992</v>
      </c>
    </row>
    <row r="47" spans="1:69" x14ac:dyDescent="0.2">
      <c r="K47" s="24"/>
      <c r="W47" s="63"/>
      <c r="X47" t="str" s="0">
        <f ca="1"/>
        <v>08/04/2024</v>
      </c>
      <c r="Y47" s="4">
        <f ca="1"/>
        <v>227992236122</v>
      </c>
      <c r="Z47" s="4">
        <f ca="1"/>
        <v>-1111331752849</v>
      </c>
      <c r="AA47" s="4">
        <f ca="1"/>
        <v>-146533029610</v>
      </c>
      <c r="AB47" s="4">
        <f ca="1"/>
        <v>182046783749</v>
      </c>
      <c r="AC47" s="4">
        <f ca="1"/>
        <v>236805980552</v>
      </c>
      <c r="AD47" s="4">
        <f ca="1"/>
        <v>-22339410109</v>
      </c>
      <c r="AE47" s="4">
        <f ca="1"/>
        <v>-29792087944</v>
      </c>
      <c r="AF47" s="4">
        <f ca="1"/>
        <v>229211555779</v>
      </c>
      <c r="AG47" s="4">
        <f ca="1"/>
        <v>-504783685125</v>
      </c>
      <c r="AI47" s="63"/>
      <c r="AJ47" t="str" s="0">
        <f ca="1"/>
        <v>08/04/2024</v>
      </c>
      <c r="AK47" s="4">
        <f ca="1"/>
        <v>541933828431</v>
      </c>
      <c r="AL47" s="4">
        <f ca="1"/>
        <v>731155611720</v>
      </c>
      <c r="AM47" s="4">
        <f ca="1"/>
        <v>579204013734</v>
      </c>
      <c r="AN47" s="4">
        <f ca="1"/>
        <v>-4610656173</v>
      </c>
      <c r="AO47" s="4">
        <f ca="1"/>
        <v>-352267048463</v>
      </c>
      <c r="AP47" s="4">
        <f ca="1"/>
        <v>-532055553437</v>
      </c>
      <c r="AQ47" s="4">
        <f ca="1"/>
        <v>-2773126346</v>
      </c>
      <c r="AR47" s="0">
        <f ca="1"/>
        <v>-113776</v>
      </c>
      <c r="AS47" s="4">
        <f ca="1"/>
        <v>-8598036603</v>
      </c>
      <c r="AT47" s="4">
        <f ca="1"/>
        <v>917588285410</v>
      </c>
      <c r="AU47" s="4">
        <f ca="1"/>
        <v>-575209214702</v>
      </c>
      <c r="AW47" s="63"/>
      <c r="AX47" t="str" s="0">
        <f ca="1"/>
        <v>08/04/2024</v>
      </c>
      <c r="AY47" s="4">
        <f ca="1"/>
        <v>-3549696910507</v>
      </c>
      <c r="AZ47" s="4">
        <f ca="1"/>
        <v>259158364550</v>
      </c>
      <c r="BA47" s="4">
        <f ca="1"/>
        <v>390736170133</v>
      </c>
      <c r="BB47" s="4">
        <f ca="1"/>
        <v>87461540358</v>
      </c>
      <c r="BC47" s="4">
        <f ca="1"/>
        <v>770490955992</v>
      </c>
      <c r="BD47" s="4">
        <f ca="1"/>
        <v>254287719635</v>
      </c>
      <c r="BE47" s="4">
        <f ca="1"/>
        <v>128671515283</v>
      </c>
      <c r="BF47" s="4">
        <f ca="1"/>
        <v>-53811205569</v>
      </c>
      <c r="BG47" s="4">
        <f ca="1"/>
        <v>57587875374</v>
      </c>
      <c r="BI47" s="63"/>
      <c r="BJ47" t="str" s="0">
        <f ca="1"/>
        <v>08/04/2024</v>
      </c>
      <c r="BK47" s="4">
        <f ca="1"/>
        <v>416237008627</v>
      </c>
      <c r="BL47" s="4">
        <f ca="1"/>
        <v>790314289134</v>
      </c>
      <c r="BM47" s="4">
        <f ca="1"/>
        <v>9056073380</v>
      </c>
      <c r="BN47" s="4">
        <f ca="1"/>
        <v>-65232604101</v>
      </c>
      <c r="BO47" s="4">
        <f ca="1"/>
        <v>129030821076</v>
      </c>
      <c r="BP47" s="4">
        <f ca="1"/>
        <v>-19915767214</v>
      </c>
      <c r="BQ47" s="4">
        <f ca="1"/>
        <v>38105301992</v>
      </c>
    </row>
    <row r="48" spans="1:69" x14ac:dyDescent="0.2">
      <c r="K48" s="24"/>
      <c r="W48" s="63"/>
      <c r="X48" t="str" s="0">
        <f ca="1"/>
        <v>05/04/2024</v>
      </c>
      <c r="Y48" s="4">
        <f ca="1"/>
        <v>227924856122</v>
      </c>
      <c r="Z48" s="4">
        <f ca="1"/>
        <v>-1115626442849</v>
      </c>
      <c r="AA48" s="4">
        <f ca="1"/>
        <v>-164659329610</v>
      </c>
      <c r="AB48" s="4">
        <f ca="1"/>
        <v>172342763749</v>
      </c>
      <c r="AC48" s="4">
        <f ca="1"/>
        <v>225407090552</v>
      </c>
      <c r="AD48" s="4">
        <f ca="1"/>
        <v>-29947782420</v>
      </c>
      <c r="AE48" s="4">
        <f ca="1"/>
        <v>-27328497944</v>
      </c>
      <c r="AF48" s="4">
        <f ca="1"/>
        <v>209086855779</v>
      </c>
      <c r="AG48" s="4">
        <f ca="1"/>
        <v>-497426164328</v>
      </c>
      <c r="AI48" s="63"/>
      <c r="AJ48" t="str" s="0">
        <f ca="1"/>
        <v>05/04/2024</v>
      </c>
      <c r="AK48" s="4">
        <f ca="1"/>
        <v>509519028431</v>
      </c>
      <c r="AL48" s="4">
        <f ca="1"/>
        <v>749357821720</v>
      </c>
      <c r="AM48" s="4">
        <f ca="1"/>
        <v>543907423734</v>
      </c>
      <c r="AN48" s="4">
        <f ca="1"/>
        <v>-4610656173</v>
      </c>
      <c r="AO48" s="4">
        <f ca="1"/>
        <v>-378021608463</v>
      </c>
      <c r="AP48" s="4">
        <f ca="1"/>
        <v>-536857693437</v>
      </c>
      <c r="AQ48" s="4">
        <f ca="1"/>
        <v>-2771466346</v>
      </c>
      <c r="AR48" s="0">
        <f ca="1"/>
        <v>-113776</v>
      </c>
      <c r="AS48" s="4">
        <f ca="1"/>
        <v>-8598036603</v>
      </c>
      <c r="AT48" s="4">
        <f ca="1"/>
        <v>917485645410</v>
      </c>
      <c r="AU48" s="4">
        <f ca="1"/>
        <v>-582517284702</v>
      </c>
      <c r="AW48" s="63"/>
      <c r="AX48" t="str" s="0">
        <f ca="1"/>
        <v>05/04/2024</v>
      </c>
      <c r="AY48" s="4">
        <f ca="1"/>
        <v>-3266750200507</v>
      </c>
      <c r="AZ48" s="4">
        <f ca="1"/>
        <v>270385154550</v>
      </c>
      <c r="BA48" s="4">
        <f ca="1"/>
        <v>400635820133</v>
      </c>
      <c r="BB48" s="4">
        <f ca="1"/>
        <v>76573920358</v>
      </c>
      <c r="BC48" s="4">
        <f ca="1"/>
        <v>742414095992</v>
      </c>
      <c r="BD48" s="4">
        <f ca="1"/>
        <v>253312239635</v>
      </c>
      <c r="BE48" s="4">
        <f ca="1"/>
        <v>156273305283</v>
      </c>
      <c r="BF48" s="4">
        <f ca="1"/>
        <v>-47765511016</v>
      </c>
      <c r="BG48" s="4">
        <f ca="1"/>
        <v>58823345374</v>
      </c>
      <c r="BI48" s="63"/>
      <c r="BJ48" t="str" s="0">
        <f ca="1"/>
        <v>05/04/2024</v>
      </c>
      <c r="BK48" s="4">
        <f ca="1"/>
        <v>395286968627</v>
      </c>
      <c r="BL48" s="4">
        <f ca="1"/>
        <v>777105222694</v>
      </c>
      <c r="BM48" s="4">
        <f ca="1"/>
        <v>-3506536620</v>
      </c>
      <c r="BN48" s="4">
        <f ca="1"/>
        <v>-67250154101</v>
      </c>
      <c r="BO48" s="4">
        <f ca="1"/>
        <v>122248291076</v>
      </c>
      <c r="BP48" s="4">
        <f ca="1"/>
        <v>-17772297214</v>
      </c>
      <c r="BQ48" s="4">
        <f ca="1"/>
        <v>27367861992</v>
      </c>
    </row>
    <row r="49" spans="11:69" x14ac:dyDescent="0.2">
      <c r="K49" s="24"/>
      <c r="W49" s="63"/>
      <c r="X49" t="str" s="0">
        <f ca="1"/>
        <v>04/04/2024</v>
      </c>
      <c r="Y49" s="4">
        <f ca="1"/>
        <v>269458076122</v>
      </c>
      <c r="Z49" s="4">
        <f ca="1"/>
        <v>-1105759602849</v>
      </c>
      <c r="AA49" s="4">
        <f ca="1"/>
        <v>-153390229610</v>
      </c>
      <c r="AB49" s="4">
        <f ca="1"/>
        <v>215219673749</v>
      </c>
      <c r="AC49" s="4">
        <f ca="1"/>
        <v>226590590552</v>
      </c>
      <c r="AD49" s="4">
        <f ca="1"/>
        <v>-26273891452</v>
      </c>
      <c r="AE49" s="4">
        <f ca="1"/>
        <v>-29165587944</v>
      </c>
      <c r="AF49" s="4">
        <f ca="1"/>
        <v>208017395779</v>
      </c>
      <c r="AG49" s="4">
        <f ca="1"/>
        <v>-481541993908</v>
      </c>
      <c r="AI49" s="63"/>
      <c r="AJ49" t="str" s="0">
        <f ca="1"/>
        <v>04/04/2024</v>
      </c>
      <c r="AK49" s="4">
        <f ca="1"/>
        <v>490957428431</v>
      </c>
      <c r="AL49" s="4">
        <f ca="1"/>
        <v>704408661720</v>
      </c>
      <c r="AM49" s="4">
        <f ca="1"/>
        <v>479651013734</v>
      </c>
      <c r="AN49" s="4">
        <f ca="1"/>
        <v>-4610656173</v>
      </c>
      <c r="AO49" s="4">
        <f ca="1"/>
        <v>-424382118463</v>
      </c>
      <c r="AP49" s="4">
        <f ca="1"/>
        <v>-541840533437</v>
      </c>
      <c r="AQ49" s="4">
        <f ca="1"/>
        <v>-2771466346</v>
      </c>
      <c r="AR49" s="0">
        <f ca="1"/>
        <v>-113776</v>
      </c>
      <c r="AS49" s="4">
        <f ca="1"/>
        <v>-8520176603</v>
      </c>
      <c r="AT49" s="4">
        <f ca="1"/>
        <v>917499945410</v>
      </c>
      <c r="AU49" s="4">
        <f ca="1"/>
        <v>-581747614702</v>
      </c>
      <c r="AW49" s="63"/>
      <c r="AX49" t="str" s="0">
        <f ca="1"/>
        <v>04/04/2024</v>
      </c>
      <c r="AY49" s="4">
        <f ca="1"/>
        <v>-3038656670507</v>
      </c>
      <c r="AZ49" s="4">
        <f ca="1"/>
        <v>46163074550</v>
      </c>
      <c r="BA49" s="4">
        <f ca="1"/>
        <v>379533410133</v>
      </c>
      <c r="BB49" s="4">
        <f ca="1"/>
        <v>65237440358</v>
      </c>
      <c r="BC49" s="4">
        <f ca="1"/>
        <v>698474655992</v>
      </c>
      <c r="BD49" s="4">
        <f ca="1"/>
        <v>213202019635</v>
      </c>
      <c r="BE49" s="4">
        <f ca="1"/>
        <v>199708165283</v>
      </c>
      <c r="BF49" s="4">
        <f ca="1"/>
        <v>-38691356177</v>
      </c>
      <c r="BG49" s="4">
        <f ca="1"/>
        <v>46622435374</v>
      </c>
      <c r="BI49" s="63"/>
      <c r="BJ49" t="str" s="0">
        <f ca="1"/>
        <v>04/04/2024</v>
      </c>
      <c r="BK49" s="4">
        <f ca="1"/>
        <v>404831188627</v>
      </c>
      <c r="BL49" s="4">
        <f ca="1"/>
        <v>761018409288</v>
      </c>
      <c r="BM49" s="4">
        <f ca="1"/>
        <v>-7631436620</v>
      </c>
      <c r="BN49" s="4">
        <f ca="1"/>
        <v>-68688784101</v>
      </c>
      <c r="BO49" s="4">
        <f ca="1"/>
        <v>120704771076</v>
      </c>
      <c r="BP49" s="4">
        <f ca="1"/>
        <v>-17278457214</v>
      </c>
      <c r="BQ49" s="4">
        <f ca="1"/>
        <v>23514141992</v>
      </c>
    </row>
    <row r="50" spans="11:69" x14ac:dyDescent="0.2">
      <c r="K50" s="24"/>
      <c r="W50" s="63"/>
      <c r="X50" t="str" s="0">
        <f ca="1"/>
        <v>03/04/2024</v>
      </c>
      <c r="Y50" s="4">
        <f ca="1"/>
        <v>260022186122</v>
      </c>
      <c r="Z50" s="4">
        <f ca="1"/>
        <v>-1103255622849</v>
      </c>
      <c r="AA50" s="4">
        <f ca="1"/>
        <v>-161587859610</v>
      </c>
      <c r="AB50" s="4">
        <f ca="1"/>
        <v>205026453749</v>
      </c>
      <c r="AC50" s="4">
        <f ca="1"/>
        <v>226271600552</v>
      </c>
      <c r="AD50" s="4">
        <f ca="1"/>
        <v>-26368390649</v>
      </c>
      <c r="AE50" s="4">
        <f ca="1"/>
        <v>-28204717944</v>
      </c>
      <c r="AF50" s="4">
        <f ca="1"/>
        <v>208868725779</v>
      </c>
      <c r="AG50" s="4">
        <f ca="1"/>
        <v>-481478416701</v>
      </c>
      <c r="AI50" s="63"/>
      <c r="AJ50" t="str" s="0">
        <f ca="1"/>
        <v>03/04/2024</v>
      </c>
      <c r="AK50" s="4">
        <f ca="1"/>
        <v>406867948431</v>
      </c>
      <c r="AL50" s="4">
        <f ca="1"/>
        <v>655979841720</v>
      </c>
      <c r="AM50" s="4">
        <f ca="1"/>
        <v>471387063734</v>
      </c>
      <c r="AN50" s="4">
        <f ca="1"/>
        <v>-4610656173</v>
      </c>
      <c r="AO50" s="4">
        <f ca="1"/>
        <v>-450215308463</v>
      </c>
      <c r="AP50" s="4">
        <f ca="1"/>
        <v>-572005103437</v>
      </c>
      <c r="AQ50" s="4">
        <f ca="1"/>
        <v>-2772606346</v>
      </c>
      <c r="AR50" s="0">
        <f ca="1"/>
        <v>-113776</v>
      </c>
      <c r="AS50" s="4">
        <f ca="1"/>
        <v>-8892266603</v>
      </c>
      <c r="AT50" s="4">
        <f ca="1"/>
        <v>917864195410</v>
      </c>
      <c r="AU50" s="4">
        <f ca="1"/>
        <v>-578941794702</v>
      </c>
      <c r="AW50" s="63"/>
      <c r="AX50" t="str" s="0">
        <f ca="1"/>
        <v>03/04/2024</v>
      </c>
      <c r="AY50" s="4">
        <f ca="1"/>
        <v>-2927945980507</v>
      </c>
      <c r="AZ50" s="4">
        <f ca="1"/>
        <v>55681914550</v>
      </c>
      <c r="BA50" s="4">
        <f ca="1"/>
        <v>306899950133</v>
      </c>
      <c r="BB50" s="4">
        <f ca="1"/>
        <v>18287390358</v>
      </c>
      <c r="BC50" s="4">
        <f ca="1"/>
        <v>654831635992</v>
      </c>
      <c r="BD50" s="4">
        <f ca="1"/>
        <v>201650249635</v>
      </c>
      <c r="BE50" s="4">
        <f ca="1"/>
        <v>170121435283</v>
      </c>
      <c r="BF50" s="4">
        <f ca="1"/>
        <v>-37196048367</v>
      </c>
      <c r="BG50" s="4">
        <f ca="1"/>
        <v>32156065374</v>
      </c>
      <c r="BI50" s="63"/>
      <c r="BJ50" t="str" s="0">
        <f ca="1"/>
        <v>03/04/2024</v>
      </c>
      <c r="BK50" s="4">
        <f ca="1"/>
        <v>402789838627</v>
      </c>
      <c r="BL50" s="4">
        <f ca="1"/>
        <v>747540165357</v>
      </c>
      <c r="BM50" s="4">
        <f ca="1"/>
        <v>-7600126620</v>
      </c>
      <c r="BN50" s="4">
        <f ca="1"/>
        <v>-67049494101</v>
      </c>
      <c r="BO50" s="4">
        <f ca="1"/>
        <v>113452791076</v>
      </c>
      <c r="BP50" s="4">
        <f ca="1"/>
        <v>-12325327214</v>
      </c>
      <c r="BQ50" s="4">
        <f ca="1"/>
        <v>23633921992</v>
      </c>
    </row>
    <row r="51" spans="11:69" x14ac:dyDescent="0.2">
      <c r="K51" s="24"/>
      <c r="W51" s="63"/>
      <c r="X51" t="str" s="0">
        <f ca="1"/>
        <v>02/04/2024</v>
      </c>
      <c r="Y51" s="4">
        <f ca="1"/>
        <v>393029616122</v>
      </c>
      <c r="Z51" s="4">
        <f ca="1"/>
        <v>-1033502202849</v>
      </c>
      <c r="AA51" s="4">
        <f ca="1"/>
        <v>-78693269610</v>
      </c>
      <c r="AB51" s="4">
        <f ca="1"/>
        <v>202436043749</v>
      </c>
      <c r="AC51" s="4">
        <f ca="1"/>
        <v>224864960552</v>
      </c>
      <c r="AD51" s="4">
        <f ca="1"/>
        <v>-19666342229</v>
      </c>
      <c r="AE51" s="4">
        <f ca="1"/>
        <v>-32943567944</v>
      </c>
      <c r="AF51" s="4">
        <f ca="1"/>
        <v>210045415779</v>
      </c>
      <c r="AG51" s="4">
        <f ca="1"/>
        <v>-483268400329</v>
      </c>
      <c r="AI51" s="63"/>
      <c r="AJ51" t="str" s="0">
        <f ca="1"/>
        <v>02/04/2024</v>
      </c>
      <c r="AK51" s="4">
        <f ca="1"/>
        <v>403328128431</v>
      </c>
      <c r="AL51" s="4">
        <f ca="1"/>
        <v>674402001720</v>
      </c>
      <c r="AM51" s="4">
        <f ca="1"/>
        <v>467348473734</v>
      </c>
      <c r="AN51" s="4">
        <f ca="1"/>
        <v>-4610656173</v>
      </c>
      <c r="AO51" s="4">
        <f ca="1"/>
        <v>-472746988463</v>
      </c>
      <c r="AP51" s="4">
        <f ca="1"/>
        <v>-572595483437</v>
      </c>
      <c r="AQ51" s="4">
        <f ca="1"/>
        <v>-2772606346</v>
      </c>
      <c r="AR51" s="0">
        <f ca="1"/>
        <v>-113776</v>
      </c>
      <c r="AS51" s="4">
        <f ca="1"/>
        <v>-8892266603</v>
      </c>
      <c r="AT51" s="4">
        <f ca="1"/>
        <v>921553595410</v>
      </c>
      <c r="AU51" s="4">
        <f ca="1"/>
        <v>-572455264702</v>
      </c>
      <c r="AW51" s="63"/>
      <c r="AX51" t="str" s="0">
        <f ca="1"/>
        <v>02/04/2024</v>
      </c>
      <c r="AY51" s="4">
        <f ca="1"/>
        <v>-2750724080507</v>
      </c>
      <c r="AZ51" s="4">
        <f ca="1"/>
        <v>64363014550</v>
      </c>
      <c r="BA51" s="4">
        <f ca="1"/>
        <v>325191910133</v>
      </c>
      <c r="BB51" s="4">
        <f ca="1"/>
        <v>-10930429642</v>
      </c>
      <c r="BC51" s="4">
        <f ca="1"/>
        <v>600011635992</v>
      </c>
      <c r="BD51" s="4">
        <f ca="1"/>
        <v>223407119635</v>
      </c>
      <c r="BE51" s="4">
        <f ca="1"/>
        <v>201793555283</v>
      </c>
      <c r="BF51" s="4">
        <f ca="1"/>
        <v>-52884832794</v>
      </c>
      <c r="BG51" s="4">
        <f ca="1"/>
        <v>40625285374</v>
      </c>
      <c r="BI51" s="63"/>
      <c r="BJ51" t="str" s="0">
        <f ca="1"/>
        <v>02/04/2024</v>
      </c>
      <c r="BK51" s="4">
        <f ca="1"/>
        <v>487586088627</v>
      </c>
      <c r="BL51" s="4">
        <f ca="1"/>
        <v>764896734029</v>
      </c>
      <c r="BM51" s="4">
        <f ca="1"/>
        <v>14412073380</v>
      </c>
      <c r="BN51" s="4">
        <f ca="1"/>
        <v>-62937494101</v>
      </c>
      <c r="BO51" s="4">
        <f ca="1"/>
        <v>110566841076</v>
      </c>
      <c r="BP51" s="4">
        <f ca="1"/>
        <v>-13050677214</v>
      </c>
      <c r="BQ51" s="4">
        <f ca="1"/>
        <v>26055181992</v>
      </c>
    </row>
    <row r="52" spans="11:69" x14ac:dyDescent="0.2">
      <c r="K52" s="24"/>
      <c r="W52" s="63"/>
      <c r="X52" t="str" s="0">
        <f ca="1"/>
        <v>01/04/2024</v>
      </c>
      <c r="Y52" s="4">
        <f ca="1"/>
        <v>549050516122</v>
      </c>
      <c r="Z52" s="4">
        <f ca="1"/>
        <v>-1008813442849</v>
      </c>
      <c r="AA52" s="4">
        <f ca="1"/>
        <v>145330250390</v>
      </c>
      <c r="AB52" s="4">
        <f ca="1"/>
        <v>190199213749</v>
      </c>
      <c r="AC52" s="4">
        <f ca="1"/>
        <v>246392970552</v>
      </c>
      <c r="AD52" s="4">
        <f ca="1"/>
        <v>-5975236110</v>
      </c>
      <c r="AE52" s="4">
        <f ca="1"/>
        <v>-28806337944</v>
      </c>
      <c r="AF52" s="4">
        <f ca="1"/>
        <v>213018775779</v>
      </c>
      <c r="AG52" s="4">
        <f ca="1"/>
        <v>-486205322203</v>
      </c>
      <c r="AI52" s="63"/>
      <c r="AJ52" t="str" s="0">
        <f ca="1"/>
        <v>01/04/2024</v>
      </c>
      <c r="AK52" s="4">
        <f ca="1"/>
        <v>421666768431</v>
      </c>
      <c r="AL52" s="4">
        <f ca="1"/>
        <v>957470571720</v>
      </c>
      <c r="AM52" s="4">
        <f ca="1"/>
        <v>435054173734</v>
      </c>
      <c r="AN52" s="4">
        <f ca="1"/>
        <v>-194306496173</v>
      </c>
      <c r="AO52" s="4">
        <f ca="1"/>
        <v>-456567118463</v>
      </c>
      <c r="AP52" s="4">
        <f ca="1"/>
        <v>-570900573437</v>
      </c>
      <c r="AQ52" s="4">
        <f ca="1"/>
        <v>-2774856346</v>
      </c>
      <c r="AR52" s="0">
        <f ca="1"/>
        <v>-2553776</v>
      </c>
      <c r="AS52" s="4">
        <f ca="1"/>
        <v>-8892416603</v>
      </c>
      <c r="AT52" s="4">
        <f ca="1"/>
        <v>921740865410</v>
      </c>
      <c r="AU52" s="4">
        <f ca="1"/>
        <v>-559257964702</v>
      </c>
      <c r="AW52" s="63"/>
      <c r="AX52" t="str" s="0">
        <f ca="1"/>
        <v>01/04/2024</v>
      </c>
      <c r="AY52" s="4">
        <f ca="1"/>
        <v>-2632534540507</v>
      </c>
      <c r="AZ52" s="4">
        <f ca="1"/>
        <v>97908834550</v>
      </c>
      <c r="BA52" s="4">
        <f ca="1"/>
        <v>378865580133</v>
      </c>
      <c r="BB52" s="4">
        <f ca="1"/>
        <v>-69727569642</v>
      </c>
      <c r="BC52" s="4">
        <f ca="1"/>
        <v>579251825992</v>
      </c>
      <c r="BD52" s="4">
        <f ca="1"/>
        <v>235145219635</v>
      </c>
      <c r="BE52" s="4">
        <f ca="1"/>
        <v>200941275283</v>
      </c>
      <c r="BF52" s="4">
        <f ca="1"/>
        <v>-56940047595</v>
      </c>
      <c r="BG52" s="4">
        <f ca="1"/>
        <v>40671415374</v>
      </c>
      <c r="BI52" s="63"/>
      <c r="BJ52" t="str" s="0">
        <f ca="1"/>
        <v>01/04/2024</v>
      </c>
      <c r="BK52" s="4">
        <f ca="1"/>
        <v>423917108627</v>
      </c>
      <c r="BL52" s="4">
        <f ca="1"/>
        <v>742413509251</v>
      </c>
      <c r="BM52" s="4">
        <f ca="1"/>
        <v>14073773380</v>
      </c>
      <c r="BN52" s="4">
        <f ca="1"/>
        <v>-81654224101</v>
      </c>
      <c r="BO52" s="4">
        <f ca="1"/>
        <v>117662731076</v>
      </c>
      <c r="BP52" s="4">
        <f ca="1"/>
        <v>-9993417214</v>
      </c>
      <c r="BQ52" s="4">
        <f ca="1"/>
        <v>22954451992</v>
      </c>
    </row>
    <row r="53" spans="11:69" x14ac:dyDescent="0.2">
      <c r="K53" s="24"/>
      <c r="W53" s="63"/>
      <c r="X53" t="str" s="0">
        <f ca="1"/>
        <v>29/03/2024</v>
      </c>
      <c r="Y53" s="4">
        <f ca="1"/>
        <v>719160626122</v>
      </c>
      <c r="Z53" s="4">
        <f ca="1"/>
        <v>-948618782849</v>
      </c>
      <c r="AA53" s="4">
        <f ca="1"/>
        <v>243513230390</v>
      </c>
      <c r="AB53" s="4">
        <f ca="1"/>
        <v>188239793749</v>
      </c>
      <c r="AC53" s="4">
        <f ca="1"/>
        <v>246335140552</v>
      </c>
      <c r="AD53" s="4">
        <f ca="1"/>
        <v>-8214191553</v>
      </c>
      <c r="AE53" s="4">
        <f ca="1"/>
        <v>-26986587944</v>
      </c>
      <c r="AF53" s="4">
        <f ca="1"/>
        <v>211174995779</v>
      </c>
      <c r="AG53" s="4">
        <f ca="1"/>
        <v>-493847000184</v>
      </c>
      <c r="AI53" s="63"/>
      <c r="AJ53" t="str" s="0">
        <f ca="1"/>
        <v>29/03/2024</v>
      </c>
      <c r="AK53" s="4">
        <f ca="1"/>
        <v>424778968431</v>
      </c>
      <c r="AL53" s="4">
        <f ca="1"/>
        <v>910371881720</v>
      </c>
      <c r="AM53" s="4">
        <f ca="1"/>
        <v>477433563734</v>
      </c>
      <c r="AN53" s="4">
        <f ca="1"/>
        <v>-194306496173</v>
      </c>
      <c r="AO53" s="4">
        <f ca="1"/>
        <v>-431985158463</v>
      </c>
      <c r="AP53" s="4">
        <f ca="1"/>
        <v>-549171743437</v>
      </c>
      <c r="AQ53" s="4">
        <f ca="1"/>
        <v>-2773576346</v>
      </c>
      <c r="AR53" s="0">
        <f ca="1"/>
        <v>-2553776</v>
      </c>
      <c r="AS53" s="4">
        <f ca="1"/>
        <v>-8512426603</v>
      </c>
      <c r="AT53" s="4">
        <f ca="1"/>
        <v>921740865410</v>
      </c>
      <c r="AU53" s="4">
        <f ca="1"/>
        <v>-550164954702</v>
      </c>
      <c r="AW53" s="63"/>
      <c r="AX53" t="str" s="0">
        <f ca="1"/>
        <v>29/03/2024</v>
      </c>
      <c r="AY53" s="4">
        <f ca="1"/>
        <v>-2612241490507</v>
      </c>
      <c r="AZ53" s="4">
        <f ca="1"/>
        <v>68500844550</v>
      </c>
      <c r="BA53" s="4">
        <f ca="1"/>
        <v>292153370133</v>
      </c>
      <c r="BB53" s="4">
        <f ca="1"/>
        <v>-94155559642</v>
      </c>
      <c r="BC53" s="4">
        <f ca="1"/>
        <v>550967125992</v>
      </c>
      <c r="BD53" s="4">
        <f ca="1"/>
        <v>247849449635</v>
      </c>
      <c r="BE53" s="4">
        <f ca="1"/>
        <v>35285685283</v>
      </c>
      <c r="BF53" s="4">
        <f ca="1"/>
        <v>-57338552607</v>
      </c>
      <c r="BG53" s="4">
        <f ca="1"/>
        <v>43862725374</v>
      </c>
      <c r="BI53" s="63"/>
      <c r="BJ53" t="str" s="0">
        <f ca="1"/>
        <v>29/03/2024</v>
      </c>
      <c r="BK53" s="4">
        <f ca="1"/>
        <v>492226288627</v>
      </c>
      <c r="BL53" s="4">
        <f ca="1"/>
        <v>743428306167</v>
      </c>
      <c r="BM53" s="4">
        <f ca="1"/>
        <v>14439753380</v>
      </c>
      <c r="BN53" s="4">
        <f ca="1"/>
        <v>-103618494101</v>
      </c>
      <c r="BO53" s="4">
        <f ca="1"/>
        <v>108889591076</v>
      </c>
      <c r="BP53" s="4">
        <f ca="1"/>
        <v>-8214547214</v>
      </c>
      <c r="BQ53" s="4">
        <f ca="1"/>
        <v>28581671992</v>
      </c>
    </row>
    <row r="54" spans="11:69" x14ac:dyDescent="0.2">
      <c r="K54" s="24"/>
      <c r="W54" s="63"/>
      <c r="X54" t="str" s="0">
        <f ca="1"/>
        <v>28/03/2024</v>
      </c>
      <c r="Y54" s="4">
        <f ca="1"/>
        <v>684355136122</v>
      </c>
      <c r="Z54" s="4">
        <f ca="1"/>
        <v>-759162062849</v>
      </c>
      <c r="AA54" s="4">
        <f ca="1"/>
        <v>230835460390</v>
      </c>
      <c r="AB54" s="4">
        <f ca="1"/>
        <v>177865263749</v>
      </c>
      <c r="AC54" s="4">
        <f ca="1"/>
        <v>255356390552</v>
      </c>
      <c r="AD54" s="4">
        <f ca="1"/>
        <v>-9172005938</v>
      </c>
      <c r="AE54" s="4">
        <f ca="1"/>
        <v>-23899037944</v>
      </c>
      <c r="AF54" s="4">
        <f ca="1"/>
        <v>231302405779</v>
      </c>
      <c r="AG54" s="4">
        <f ca="1"/>
        <v>-486252100017</v>
      </c>
      <c r="AI54" s="63"/>
      <c r="AJ54" t="str" s="0">
        <f ca="1"/>
        <v>28/03/2024</v>
      </c>
      <c r="AK54" s="4">
        <f ca="1"/>
        <v>461632678431</v>
      </c>
      <c r="AL54" s="4">
        <f ca="1"/>
        <v>1055645331720</v>
      </c>
      <c r="AM54" s="4">
        <f ca="1"/>
        <v>450117973734</v>
      </c>
      <c r="AN54" s="4">
        <f ca="1"/>
        <v>-192305936173</v>
      </c>
      <c r="AO54" s="4">
        <f ca="1"/>
        <v>-486689188463</v>
      </c>
      <c r="AP54" s="4">
        <f ca="1"/>
        <v>-563889873437</v>
      </c>
      <c r="AQ54" s="4">
        <f ca="1"/>
        <v>-2771656346</v>
      </c>
      <c r="AR54" s="0">
        <f ca="1"/>
        <v>-2553776</v>
      </c>
      <c r="AS54" s="4">
        <f ca="1"/>
        <v>-8512426603</v>
      </c>
      <c r="AT54" s="4">
        <f ca="1"/>
        <v>921740865410</v>
      </c>
      <c r="AU54" s="4">
        <f ca="1"/>
        <v>-554009074702</v>
      </c>
      <c r="AW54" s="63"/>
      <c r="AX54" t="str" s="0">
        <f ca="1"/>
        <v>28/03/2024</v>
      </c>
      <c r="AY54" s="4">
        <f ca="1"/>
        <v>-2461389450507</v>
      </c>
      <c r="AZ54" s="4">
        <f ca="1"/>
        <v>116317544550</v>
      </c>
      <c r="BA54" s="4">
        <f ca="1"/>
        <v>311876210133</v>
      </c>
      <c r="BB54" s="4">
        <f ca="1"/>
        <v>-106367689642</v>
      </c>
      <c r="BC54" s="4">
        <f ca="1"/>
        <v>557208875992</v>
      </c>
      <c r="BD54" s="4">
        <f ca="1"/>
        <v>252759469635</v>
      </c>
      <c r="BE54" s="4">
        <f ca="1"/>
        <v>44669625283</v>
      </c>
      <c r="BF54" s="4">
        <f ca="1"/>
        <v>-53933034018</v>
      </c>
      <c r="BG54" s="4">
        <f ca="1"/>
        <v>44516165374</v>
      </c>
      <c r="BI54" s="63"/>
      <c r="BJ54" t="str" s="0">
        <f ca="1"/>
        <v>28/03/2024</v>
      </c>
      <c r="BK54" s="4">
        <f ca="1"/>
        <v>472279608627</v>
      </c>
      <c r="BL54" s="4">
        <f ca="1"/>
        <v>724323192833</v>
      </c>
      <c r="BM54" s="4">
        <f ca="1"/>
        <v>8483933380</v>
      </c>
      <c r="BN54" s="4">
        <f ca="1"/>
        <v>-104680114101</v>
      </c>
      <c r="BO54" s="4">
        <f ca="1"/>
        <v>105085861076</v>
      </c>
      <c r="BP54" s="4">
        <f ca="1"/>
        <v>-6473277214</v>
      </c>
      <c r="BQ54" s="4">
        <f ca="1"/>
        <v>36386821992</v>
      </c>
    </row>
    <row r="55" spans="11:69" x14ac:dyDescent="0.2">
      <c r="K55" s="24"/>
      <c r="W55" s="63"/>
      <c r="X55" t="str" s="0">
        <f ca="1"/>
        <v>27/03/2024</v>
      </c>
      <c r="Y55" s="4">
        <f ca="1"/>
        <v>638377816122</v>
      </c>
      <c r="Z55" s="4">
        <f ca="1"/>
        <v>-647033746083</v>
      </c>
      <c r="AA55" s="4">
        <f ca="1"/>
        <v>273417297614</v>
      </c>
      <c r="AB55" s="4">
        <f ca="1"/>
        <v>146393392033</v>
      </c>
      <c r="AC55" s="4">
        <f ca="1"/>
        <v>223529874380</v>
      </c>
      <c r="AD55" s="4">
        <f ca="1"/>
        <v>-27919271076</v>
      </c>
      <c r="AE55" s="4">
        <f ca="1"/>
        <v>-26473557570</v>
      </c>
      <c r="AF55" s="4">
        <f ca="1"/>
        <v>231724325779</v>
      </c>
      <c r="AG55" s="4">
        <f ca="1"/>
        <v>-479131720817</v>
      </c>
      <c r="AI55" s="63"/>
      <c r="AJ55" t="str" s="0">
        <f ca="1"/>
        <v>27/03/2024</v>
      </c>
      <c r="AK55" s="4">
        <f ca="1"/>
        <v>493642358681</v>
      </c>
      <c r="AL55" s="4">
        <f ca="1"/>
        <v>873085111720</v>
      </c>
      <c r="AM55" s="4">
        <f ca="1"/>
        <v>491363793734</v>
      </c>
      <c r="AN55" s="4">
        <f ca="1"/>
        <v>-4303620</v>
      </c>
      <c r="AO55" s="4">
        <f ca="1"/>
        <v>-517176038463</v>
      </c>
      <c r="AP55" s="4">
        <f ca="1"/>
        <v>-548660818046</v>
      </c>
      <c r="AQ55" s="4">
        <f ca="1"/>
        <v>-2769386346</v>
      </c>
      <c r="AR55" s="0">
        <f ca="1"/>
        <v>0</v>
      </c>
      <c r="AS55" s="4">
        <f ca="1"/>
        <v>-8511213916</v>
      </c>
      <c r="AT55" s="4">
        <f ca="1"/>
        <v>915656172565</v>
      </c>
      <c r="AU55" s="4">
        <f ca="1"/>
        <v>-547888864702</v>
      </c>
      <c r="AW55" s="63"/>
      <c r="AX55" t="str" s="0">
        <f ca="1"/>
        <v>27/03/2024</v>
      </c>
      <c r="AY55" s="4">
        <f ca="1"/>
        <v>-2138184980507</v>
      </c>
      <c r="AZ55" s="4">
        <f ca="1"/>
        <v>274763830000</v>
      </c>
      <c r="BA55" s="4">
        <f ca="1"/>
        <v>293485250133</v>
      </c>
      <c r="BB55" s="4">
        <f ca="1"/>
        <v>-101548903405</v>
      </c>
      <c r="BC55" s="4">
        <f ca="1"/>
        <v>565855245559</v>
      </c>
      <c r="BD55" s="4">
        <f ca="1"/>
        <v>249118798849</v>
      </c>
      <c r="BE55" s="4">
        <f ca="1"/>
        <v>74667750181</v>
      </c>
      <c r="BF55" s="4">
        <f ca="1"/>
        <v>-50604887115</v>
      </c>
      <c r="BG55" s="4">
        <f ca="1"/>
        <v>42275342365</v>
      </c>
      <c r="BI55" s="63"/>
      <c r="BJ55" t="str" s="0">
        <f ca="1"/>
        <v>27/03/2024</v>
      </c>
      <c r="BK55" s="4">
        <f ca="1"/>
        <v>472551797101</v>
      </c>
      <c r="BL55" s="4">
        <f ca="1"/>
        <v>714733011269</v>
      </c>
      <c r="BM55" s="4">
        <f ca="1"/>
        <v>18760831006</v>
      </c>
      <c r="BN55" s="4">
        <f ca="1"/>
        <v>-110186474101</v>
      </c>
      <c r="BO55" s="4">
        <f ca="1"/>
        <v>103207258241</v>
      </c>
      <c r="BP55" s="4">
        <f ca="1"/>
        <v>-9356046226</v>
      </c>
      <c r="BQ55" s="4">
        <f ca="1"/>
        <v>37553921442</v>
      </c>
    </row>
    <row r="56" spans="11:69" x14ac:dyDescent="0.2">
      <c r="K56" s="24"/>
      <c r="W56" s="63"/>
      <c r="X56" t="str" s="0">
        <f ca="1"/>
        <v>26/03/2024</v>
      </c>
      <c r="Y56" s="4">
        <f ca="1"/>
        <v>640457016122</v>
      </c>
      <c r="Z56" s="4">
        <f ca="1"/>
        <v>-626327656083</v>
      </c>
      <c r="AA56" s="4">
        <f ca="1"/>
        <v>312409307614</v>
      </c>
      <c r="AB56" s="4">
        <f ca="1"/>
        <v>146051452033</v>
      </c>
      <c r="AC56" s="4">
        <f ca="1"/>
        <v>223380024380</v>
      </c>
      <c r="AD56" s="4">
        <f ca="1"/>
        <v>-27547814908</v>
      </c>
      <c r="AE56" s="4">
        <f ca="1"/>
        <v>-21614377570</v>
      </c>
      <c r="AF56" s="4">
        <f ca="1"/>
        <v>396445815779</v>
      </c>
      <c r="AG56" s="4">
        <f ca="1"/>
        <v>-472173189960</v>
      </c>
      <c r="AI56" s="63"/>
      <c r="AJ56" t="str" s="0">
        <f ca="1"/>
        <v>26/03/2024</v>
      </c>
      <c r="AK56" s="4">
        <f ca="1"/>
        <v>483114878681</v>
      </c>
      <c r="AL56" s="4">
        <f ca="1"/>
        <v>906139171720</v>
      </c>
      <c r="AM56" s="4">
        <f ca="1"/>
        <v>497447073734</v>
      </c>
      <c r="AN56" s="4">
        <f ca="1"/>
        <v>-2370753620</v>
      </c>
      <c r="AO56" s="4">
        <f ca="1"/>
        <v>-500492098463</v>
      </c>
      <c r="AP56" s="4">
        <f ca="1"/>
        <v>-566629578046</v>
      </c>
      <c r="AQ56" s="4">
        <f ca="1"/>
        <v>-2812816346</v>
      </c>
      <c r="AR56" s="0">
        <f ca="1"/>
        <v>0</v>
      </c>
      <c r="AS56" s="4">
        <f ca="1"/>
        <v>-8657313916</v>
      </c>
      <c r="AT56" s="4">
        <f ca="1"/>
        <v>915598062565</v>
      </c>
      <c r="AU56" s="4">
        <f ca="1"/>
        <v>-543891744702</v>
      </c>
      <c r="AW56" s="63"/>
      <c r="AX56" t="str" s="0">
        <f ca="1"/>
        <v>26/03/2024</v>
      </c>
      <c r="AY56" s="4">
        <f ca="1"/>
        <v>-2003109750507</v>
      </c>
      <c r="AZ56" s="4">
        <f ca="1"/>
        <v>268390700000</v>
      </c>
      <c r="BA56" s="4">
        <f ca="1"/>
        <v>322287650133</v>
      </c>
      <c r="BB56" s="4">
        <f ca="1"/>
        <v>-101516893405</v>
      </c>
      <c r="BC56" s="4">
        <f ca="1"/>
        <v>555681905559</v>
      </c>
      <c r="BD56" s="4">
        <f ca="1"/>
        <v>236997698849</v>
      </c>
      <c r="BE56" s="4">
        <f ca="1"/>
        <v>69341100181</v>
      </c>
      <c r="BF56" s="4">
        <f ca="1"/>
        <v>-42134396196</v>
      </c>
      <c r="BG56" s="4">
        <f ca="1"/>
        <v>34817612365</v>
      </c>
      <c r="BI56" s="63"/>
      <c r="BJ56" t="str" s="0">
        <f ca="1"/>
        <v>26/03/2024</v>
      </c>
      <c r="BK56" s="4">
        <f ca="1"/>
        <v>501958657101</v>
      </c>
      <c r="BL56" s="4">
        <f ca="1"/>
        <v>714838593218</v>
      </c>
      <c r="BM56" s="4">
        <f ca="1"/>
        <v>18405851006</v>
      </c>
      <c r="BN56" s="4">
        <f ca="1"/>
        <v>-104468134101</v>
      </c>
      <c r="BO56" s="4">
        <f ca="1"/>
        <v>104565228241</v>
      </c>
      <c r="BP56" s="4">
        <f ca="1"/>
        <v>-7286596226</v>
      </c>
      <c r="BQ56" s="4">
        <f ca="1"/>
        <v>38634491442</v>
      </c>
    </row>
    <row r="57" spans="11:69" x14ac:dyDescent="0.2">
      <c r="K57" s="24"/>
      <c r="W57" s="63"/>
      <c r="X57" t="str" s="0">
        <f ca="1"/>
        <v>25/03/2024</v>
      </c>
      <c r="Y57" s="4">
        <f ca="1"/>
        <v>598421396122</v>
      </c>
      <c r="Z57" s="4">
        <f ca="1"/>
        <v>-230946276083</v>
      </c>
      <c r="AA57" s="4">
        <f ca="1"/>
        <v>294963247614</v>
      </c>
      <c r="AB57" s="4">
        <f ca="1"/>
        <v>118227652033</v>
      </c>
      <c r="AC57" s="4">
        <f ca="1"/>
        <v>222875924380</v>
      </c>
      <c r="AD57" s="4">
        <f ca="1"/>
        <v>-19569040866</v>
      </c>
      <c r="AE57" s="4">
        <f ca="1"/>
        <v>-21688717570</v>
      </c>
      <c r="AF57" s="4">
        <f ca="1"/>
        <v>338530105779</v>
      </c>
      <c r="AG57" s="4">
        <f ca="1"/>
        <v>-427130641031</v>
      </c>
      <c r="AI57" s="63"/>
      <c r="AJ57" t="str" s="0">
        <f ca="1"/>
        <v>25/03/2024</v>
      </c>
      <c r="AK57" s="4">
        <f ca="1"/>
        <v>460347698681</v>
      </c>
      <c r="AL57" s="4">
        <f ca="1"/>
        <v>952855821720</v>
      </c>
      <c r="AM57" s="4">
        <f ca="1"/>
        <v>496317723734</v>
      </c>
      <c r="AN57" s="4">
        <f ca="1"/>
        <v>-2361353620</v>
      </c>
      <c r="AO57" s="4">
        <f ca="1"/>
        <v>-594678678463</v>
      </c>
      <c r="AP57" s="4">
        <f ca="1"/>
        <v>-542825728046</v>
      </c>
      <c r="AQ57" s="4">
        <f ca="1"/>
        <v>-2812816346</v>
      </c>
      <c r="AR57" s="0">
        <f ca="1"/>
        <v>0</v>
      </c>
      <c r="AS57" s="4">
        <f ca="1"/>
        <v>-9622733916</v>
      </c>
      <c r="AT57" s="4">
        <f ca="1"/>
        <v>915586302565</v>
      </c>
      <c r="AU57" s="4">
        <f ca="1"/>
        <v>-540073634702</v>
      </c>
      <c r="AW57" s="63"/>
      <c r="AX57" t="str" s="0">
        <f ca="1"/>
        <v>25/03/2024</v>
      </c>
      <c r="AY57" s="4">
        <f ca="1"/>
        <v>-1977414230507</v>
      </c>
      <c r="AZ57" s="4">
        <f ca="1"/>
        <v>269867650000</v>
      </c>
      <c r="BA57" s="4">
        <f ca="1"/>
        <v>200945440133</v>
      </c>
      <c r="BB57" s="4">
        <f ca="1"/>
        <v>-82598653405</v>
      </c>
      <c r="BC57" s="4">
        <f ca="1"/>
        <v>565029035559</v>
      </c>
      <c r="BD57" s="4">
        <f ca="1"/>
        <v>186830598849</v>
      </c>
      <c r="BE57" s="4">
        <f ca="1"/>
        <v>58709480181</v>
      </c>
      <c r="BF57" s="4">
        <f ca="1"/>
        <v>-43368457660</v>
      </c>
      <c r="BG57" s="4">
        <f ca="1"/>
        <v>26571592365</v>
      </c>
      <c r="BI57" s="63"/>
      <c r="BJ57" t="str" s="0">
        <f ca="1"/>
        <v>25/03/2024</v>
      </c>
      <c r="BK57" s="4">
        <f ca="1"/>
        <v>456925367101</v>
      </c>
      <c r="BL57" s="4">
        <f ca="1"/>
        <v>712934113652</v>
      </c>
      <c r="BM57" s="4">
        <f ca="1"/>
        <v>17982191006</v>
      </c>
      <c r="BN57" s="4">
        <f ca="1"/>
        <v>-120393614101</v>
      </c>
      <c r="BO57" s="4">
        <f ca="1"/>
        <v>104697258241</v>
      </c>
      <c r="BP57" s="4">
        <f ca="1"/>
        <v>-6696926226</v>
      </c>
      <c r="BQ57" s="4">
        <f ca="1"/>
        <v>26615441442</v>
      </c>
    </row>
    <row r="58" spans="11:69" x14ac:dyDescent="0.2">
      <c r="K58" s="24"/>
      <c r="W58" s="63"/>
      <c r="X58" t="str" s="0">
        <f ca="1"/>
        <v>22/03/2024</v>
      </c>
      <c r="Y58" s="4">
        <f ca="1"/>
        <v>567922516122</v>
      </c>
      <c r="Z58" s="4">
        <f ca="1"/>
        <v>-141797636083</v>
      </c>
      <c r="AA58" s="4">
        <f ca="1"/>
        <v>279162697614</v>
      </c>
      <c r="AB58" s="4">
        <f ca="1"/>
        <v>119463852033</v>
      </c>
      <c r="AC58" s="4">
        <f ca="1"/>
        <v>226106844380</v>
      </c>
      <c r="AD58" s="4">
        <f ca="1"/>
        <v>-19597390554</v>
      </c>
      <c r="AE58" s="4">
        <f ca="1"/>
        <v>-18936087570</v>
      </c>
      <c r="AF58" s="4">
        <f ca="1"/>
        <v>338020715779</v>
      </c>
      <c r="AG58" s="4">
        <f ca="1"/>
        <v>-422504690578</v>
      </c>
      <c r="AI58" s="63"/>
      <c r="AJ58" t="str" s="0">
        <f ca="1"/>
        <v>22/03/2024</v>
      </c>
      <c r="AK58" s="4">
        <f ca="1"/>
        <v>422660908681</v>
      </c>
      <c r="AL58" s="4">
        <f ca="1"/>
        <v>912088411720</v>
      </c>
      <c r="AM58" s="4">
        <f ca="1"/>
        <v>526330573734</v>
      </c>
      <c r="AN58" s="4">
        <f ca="1"/>
        <v>-2361353620</v>
      </c>
      <c r="AO58" s="4">
        <f ca="1"/>
        <v>-583654018463</v>
      </c>
      <c r="AP58" s="4">
        <f ca="1"/>
        <v>-553167608046</v>
      </c>
      <c r="AQ58" s="4">
        <f ca="1"/>
        <v>-2826746346</v>
      </c>
      <c r="AR58" s="0">
        <f ca="1"/>
        <v>0</v>
      </c>
      <c r="AS58" s="4">
        <f ca="1"/>
        <v>-21236983916</v>
      </c>
      <c r="AT58" s="4">
        <f ca="1"/>
        <v>917278102565</v>
      </c>
      <c r="AU58" s="4">
        <f ca="1"/>
        <v>-533425424702</v>
      </c>
      <c r="AW58" s="63"/>
      <c r="AX58" t="str" s="0">
        <f ca="1"/>
        <v>22/03/2024</v>
      </c>
      <c r="AY58" s="4">
        <f ca="1"/>
        <v>-1874169970507</v>
      </c>
      <c r="AZ58" s="4">
        <f ca="1"/>
        <v>32482810000</v>
      </c>
      <c r="BA58" s="4">
        <f ca="1"/>
        <v>139412430133</v>
      </c>
      <c r="BB58" s="4">
        <f ca="1"/>
        <v>-70013873405</v>
      </c>
      <c r="BC58" s="4">
        <f ca="1"/>
        <v>558282895559</v>
      </c>
      <c r="BD58" s="4">
        <f ca="1"/>
        <v>210886848849</v>
      </c>
      <c r="BE58" s="4">
        <f ca="1"/>
        <v>58337040181</v>
      </c>
      <c r="BF58" s="4">
        <f ca="1"/>
        <v>-46250699922</v>
      </c>
      <c r="BG58" s="4">
        <f ca="1"/>
        <v>32864692365</v>
      </c>
      <c r="BI58" s="63"/>
      <c r="BJ58" t="str" s="0">
        <f ca="1"/>
        <v>22/03/2024</v>
      </c>
      <c r="BK58" s="4">
        <f ca="1"/>
        <v>431744057101</v>
      </c>
      <c r="BL58" s="4">
        <f ca="1"/>
        <v>705883989719</v>
      </c>
      <c r="BM58" s="4">
        <f ca="1"/>
        <v>19362241006</v>
      </c>
      <c r="BN58" s="4">
        <f ca="1"/>
        <v>-116314944101</v>
      </c>
      <c r="BO58" s="4">
        <f ca="1"/>
        <v>106090848241</v>
      </c>
      <c r="BP58" s="4">
        <f ca="1"/>
        <v>-5820076226</v>
      </c>
      <c r="BQ58" s="4">
        <f ca="1"/>
        <v>28141591442</v>
      </c>
    </row>
    <row r="59" spans="11:69" x14ac:dyDescent="0.2">
      <c r="K59" s="24"/>
      <c r="W59" s="63" t="s">
        <v>161</v>
      </c>
      <c r="X59" t="str" s="0">
        <f ca="1"/>
        <v>21/03/2024</v>
      </c>
      <c r="Y59" s="4">
        <f ca="1"/>
        <v>560175416122</v>
      </c>
      <c r="Z59" s="4">
        <f ca="1"/>
        <v>-138659016083</v>
      </c>
      <c r="AA59" s="4">
        <f ca="1"/>
        <v>332020407614</v>
      </c>
      <c r="AB59" s="4">
        <f ca="1"/>
        <v>128268282033</v>
      </c>
      <c r="AC59" s="4">
        <f ca="1"/>
        <v>226495794380</v>
      </c>
      <c r="AD59" s="4">
        <f ca="1"/>
        <v>-19223968703</v>
      </c>
      <c r="AE59" s="4">
        <f ca="1"/>
        <v>-24195467570</v>
      </c>
      <c r="AF59" s="4">
        <f ca="1"/>
        <v>349793625779</v>
      </c>
      <c r="AG59" s="4">
        <f ca="1"/>
        <v>-397478130812</v>
      </c>
      <c r="AI59" s="63" t="s">
        <v>161</v>
      </c>
      <c r="AJ59" t="str" s="0">
        <f ca="1"/>
        <v>21/03/2024</v>
      </c>
      <c r="AK59" s="4">
        <f ca="1"/>
        <v>343811708681</v>
      </c>
      <c r="AL59" s="4">
        <f ca="1"/>
        <v>870049151720</v>
      </c>
      <c r="AM59" s="4">
        <f ca="1"/>
        <v>507805173734</v>
      </c>
      <c r="AN59" s="4">
        <f ca="1"/>
        <v>-116353620</v>
      </c>
      <c r="AO59" s="4">
        <f ca="1"/>
        <v>-565954058463</v>
      </c>
      <c r="AP59" s="4">
        <f ca="1"/>
        <v>-561578428046</v>
      </c>
      <c r="AQ59" s="4">
        <f ca="1"/>
        <v>-2783666346</v>
      </c>
      <c r="AR59" s="0">
        <f ca="1"/>
        <v>0</v>
      </c>
      <c r="AS59" s="4">
        <f ca="1"/>
        <v>-21092683916</v>
      </c>
      <c r="AT59" s="4">
        <f ca="1"/>
        <v>917337292565</v>
      </c>
      <c r="AU59" s="4">
        <f ca="1"/>
        <v>-522883634702</v>
      </c>
      <c r="AW59" s="63" t="s">
        <v>161</v>
      </c>
      <c r="AX59" t="str" s="0">
        <f ca="1"/>
        <v>21/03/2024</v>
      </c>
      <c r="AY59" s="4">
        <f ca="1"/>
        <v>-1758356980507</v>
      </c>
      <c r="AZ59" s="4">
        <f ca="1"/>
        <v>59580340000</v>
      </c>
      <c r="BA59" s="4">
        <f ca="1"/>
        <v>17229680133</v>
      </c>
      <c r="BB59" s="4">
        <f ca="1"/>
        <v>-70069693405</v>
      </c>
      <c r="BC59" s="4">
        <f ca="1"/>
        <v>561374985559</v>
      </c>
      <c r="BD59" s="4">
        <f ca="1"/>
        <v>218066798849</v>
      </c>
      <c r="BE59" s="4">
        <f ca="1"/>
        <v>136481580181</v>
      </c>
      <c r="BF59" s="4">
        <f ca="1"/>
        <v>-44961153844</v>
      </c>
      <c r="BG59" s="4">
        <f ca="1"/>
        <v>37909352365</v>
      </c>
      <c r="BI59" s="63" t="s">
        <v>161</v>
      </c>
      <c r="BJ59" t="str" s="0">
        <f ca="1"/>
        <v>21/03/2024</v>
      </c>
      <c r="BK59" s="4">
        <f ca="1"/>
        <v>284061707101</v>
      </c>
      <c r="BL59" s="4">
        <f ca="1"/>
        <v>685894487234</v>
      </c>
      <c r="BM59" s="4">
        <f ca="1"/>
        <v>19394491006</v>
      </c>
      <c r="BN59" s="4">
        <f ca="1"/>
        <v>-112762624101</v>
      </c>
      <c r="BO59" s="4">
        <f ca="1"/>
        <v>108626778241</v>
      </c>
      <c r="BP59" s="4">
        <f ca="1"/>
        <v>-2243016226</v>
      </c>
      <c r="BQ59" s="4">
        <f ca="1"/>
        <v>31299151442</v>
      </c>
    </row>
    <row r="60" spans="11:69" x14ac:dyDescent="0.2">
      <c r="K60" s="24"/>
      <c r="W60" s="63"/>
      <c r="X60" t="str" s="0">
        <f ca="1"/>
        <v>20/03/2024</v>
      </c>
      <c r="Y60" s="4">
        <f ca="1"/>
        <v>445694186122</v>
      </c>
      <c r="Z60" s="4">
        <f ca="1"/>
        <v>-326453596083</v>
      </c>
      <c r="AA60" s="4">
        <f ca="1"/>
        <v>313645897614</v>
      </c>
      <c r="AB60" s="4">
        <f ca="1"/>
        <v>132097962033</v>
      </c>
      <c r="AC60" s="4">
        <f ca="1"/>
        <v>228531854380</v>
      </c>
      <c r="AD60" s="4">
        <f ca="1"/>
        <v>-23582981463</v>
      </c>
      <c r="AE60" s="4">
        <f ca="1"/>
        <v>-23168867570</v>
      </c>
      <c r="AF60" s="4">
        <f ca="1"/>
        <v>340959145779</v>
      </c>
      <c r="AG60" s="4">
        <f ca="1"/>
        <v>-439392513939</v>
      </c>
      <c r="AI60" s="63"/>
      <c r="AJ60" t="str" s="0">
        <f ca="1"/>
        <v>20/03/2024</v>
      </c>
      <c r="AK60" s="4">
        <f ca="1"/>
        <v>314786068681</v>
      </c>
      <c r="AL60" s="4">
        <f ca="1"/>
        <v>806201601720</v>
      </c>
      <c r="AM60" s="4">
        <f ca="1"/>
        <v>534637613734</v>
      </c>
      <c r="AN60" s="4">
        <f ca="1"/>
        <v>-116353620</v>
      </c>
      <c r="AO60" s="4">
        <f ca="1"/>
        <v>-555942248463</v>
      </c>
      <c r="AP60" s="4">
        <f ca="1"/>
        <v>-558805108046</v>
      </c>
      <c r="AQ60" s="4">
        <f ca="1"/>
        <v>-2779306346</v>
      </c>
      <c r="AR60" s="0">
        <f ca="1"/>
        <v>0</v>
      </c>
      <c r="AS60" s="4">
        <f ca="1"/>
        <v>-19876783916</v>
      </c>
      <c r="AT60" s="4">
        <f ca="1"/>
        <v>915704072565</v>
      </c>
      <c r="AU60" s="4">
        <f ca="1"/>
        <v>-514196654702</v>
      </c>
      <c r="AW60" s="63"/>
      <c r="AX60" t="str" s="0">
        <f ca="1"/>
        <v>20/03/2024</v>
      </c>
      <c r="AY60" s="4">
        <f ca="1"/>
        <v>-1593237720507</v>
      </c>
      <c r="AZ60" s="4">
        <f ca="1"/>
        <v>83591610000</v>
      </c>
      <c r="BA60" s="4">
        <f ca="1"/>
        <v>2550133</v>
      </c>
      <c r="BB60" s="4">
        <f ca="1"/>
        <v>-107874173405</v>
      </c>
      <c r="BC60" s="4">
        <f ca="1"/>
        <v>584987215559</v>
      </c>
      <c r="BD60" s="4">
        <f ca="1"/>
        <v>242621148849</v>
      </c>
      <c r="BE60" s="4">
        <f ca="1"/>
        <v>283362490181</v>
      </c>
      <c r="BF60" s="4">
        <f ca="1"/>
        <v>-47224675009</v>
      </c>
      <c r="BG60" s="4">
        <f ca="1"/>
        <v>41572882365</v>
      </c>
      <c r="BI60" s="63"/>
      <c r="BJ60" t="str" s="0">
        <f ca="1"/>
        <v>20/03/2024</v>
      </c>
      <c r="BK60" s="4">
        <f ca="1"/>
        <v>135934167101</v>
      </c>
      <c r="BL60" s="4">
        <f ca="1"/>
        <v>670452138835</v>
      </c>
      <c r="BM60" s="4">
        <f ca="1"/>
        <v>21890801006</v>
      </c>
      <c r="BN60" s="4">
        <f ca="1"/>
        <v>-108990024101</v>
      </c>
      <c r="BO60" s="4">
        <f ca="1"/>
        <v>112482678241</v>
      </c>
      <c r="BP60" s="4">
        <f ca="1"/>
        <v>-2010656226</v>
      </c>
      <c r="BQ60" s="4">
        <f ca="1"/>
        <v>29136641442</v>
      </c>
    </row>
    <row r="61" spans="11:69" x14ac:dyDescent="0.2">
      <c r="K61" s="24"/>
      <c r="W61" s="63"/>
      <c r="X61" t="str" s="0">
        <f ca="1"/>
        <v>19/03/2024</v>
      </c>
      <c r="Y61" s="4">
        <f ca="1"/>
        <v>470939876122</v>
      </c>
      <c r="Z61" s="4">
        <f ca="1"/>
        <v>-306258076083</v>
      </c>
      <c r="AA61" s="4">
        <f ca="1"/>
        <v>278147137614</v>
      </c>
      <c r="AB61" s="4">
        <f ca="1"/>
        <v>148573462033</v>
      </c>
      <c r="AC61" s="4">
        <f ca="1"/>
        <v>233059934380</v>
      </c>
      <c r="AD61" s="4">
        <f ca="1"/>
        <v>-23593221230</v>
      </c>
      <c r="AE61" s="4">
        <f ca="1"/>
        <v>-23846437570</v>
      </c>
      <c r="AF61" s="4">
        <f ca="1"/>
        <v>363444435779</v>
      </c>
      <c r="AG61" s="4">
        <f ca="1"/>
        <v>-433383497377</v>
      </c>
      <c r="AI61" s="63"/>
      <c r="AJ61" t="str" s="0">
        <f ca="1"/>
        <v>19/03/2024</v>
      </c>
      <c r="AK61" s="4">
        <f ca="1"/>
        <v>334640328681</v>
      </c>
      <c r="AL61" s="4">
        <f ca="1"/>
        <v>704794721720</v>
      </c>
      <c r="AM61" s="4">
        <f ca="1"/>
        <v>531379813734</v>
      </c>
      <c r="AN61" s="4">
        <f ca="1"/>
        <v>-116353620</v>
      </c>
      <c r="AO61" s="4">
        <f ca="1"/>
        <v>-519647058463</v>
      </c>
      <c r="AP61" s="4">
        <f ca="1"/>
        <v>-567417868046</v>
      </c>
      <c r="AQ61" s="4">
        <f ca="1"/>
        <v>-2765976346</v>
      </c>
      <c r="AR61" s="0">
        <f ca="1"/>
        <v>0</v>
      </c>
      <c r="AS61" s="4">
        <f ca="1"/>
        <v>-9158943916</v>
      </c>
      <c r="AT61" s="4">
        <f ca="1"/>
        <v>920028222565</v>
      </c>
      <c r="AU61" s="4">
        <f ca="1"/>
        <v>-513914534702</v>
      </c>
      <c r="AW61" s="63"/>
      <c r="AX61" t="str" s="0">
        <f ca="1"/>
        <v>19/03/2024</v>
      </c>
      <c r="AY61" s="4">
        <f ca="1"/>
        <v>-1548962940507</v>
      </c>
      <c r="AZ61" s="4">
        <f ca="1"/>
        <v>109269190000</v>
      </c>
      <c r="BA61" s="4">
        <f ca="1"/>
        <v>34920930133</v>
      </c>
      <c r="BB61" s="4">
        <f ca="1"/>
        <v>-113888913405</v>
      </c>
      <c r="BC61" s="4">
        <f ca="1"/>
        <v>594476495559</v>
      </c>
      <c r="BD61" s="4">
        <f ca="1"/>
        <v>274479548849</v>
      </c>
      <c r="BE61" s="4">
        <f ca="1"/>
        <v>290230230181</v>
      </c>
      <c r="BF61" s="4">
        <f ca="1"/>
        <v>-44905407926</v>
      </c>
      <c r="BG61" s="4">
        <f ca="1"/>
        <v>43270802365</v>
      </c>
      <c r="BI61" s="63"/>
      <c r="BJ61" t="str" s="0">
        <f ca="1"/>
        <v>19/03/2024</v>
      </c>
      <c r="BK61" s="4">
        <f ca="1"/>
        <v>106386197101</v>
      </c>
      <c r="BL61" s="4">
        <f ca="1"/>
        <v>658701598375</v>
      </c>
      <c r="BM61" s="4">
        <f ca="1"/>
        <v>20814601006</v>
      </c>
      <c r="BN61" s="4">
        <f ca="1"/>
        <v>-112350454101</v>
      </c>
      <c r="BO61" s="4">
        <f ca="1"/>
        <v>115217828241</v>
      </c>
      <c r="BP61" s="4">
        <f ca="1"/>
        <v>-1827976226</v>
      </c>
      <c r="BQ61" s="4">
        <f ca="1"/>
        <v>29569761442</v>
      </c>
    </row>
    <row r="62" spans="11:69" x14ac:dyDescent="0.2">
      <c r="K62" s="24"/>
      <c r="W62" s="63"/>
      <c r="X62" t="str" s="0">
        <f ca="1"/>
        <v>18/03/2024</v>
      </c>
      <c r="Y62" s="4">
        <f ca="1"/>
        <v>630135506122</v>
      </c>
      <c r="Z62" s="4">
        <f ca="1"/>
        <v>-270993226083</v>
      </c>
      <c r="AA62" s="4">
        <f ca="1"/>
        <v>312099077614</v>
      </c>
      <c r="AB62" s="4">
        <f ca="1"/>
        <v>146746372033</v>
      </c>
      <c r="AC62" s="4">
        <f ca="1"/>
        <v>238655564380</v>
      </c>
      <c r="AD62" s="4">
        <f ca="1"/>
        <v>-23439112257</v>
      </c>
      <c r="AE62" s="4">
        <f ca="1"/>
        <v>-23803867570</v>
      </c>
      <c r="AF62" s="4">
        <f ca="1"/>
        <v>403499505779</v>
      </c>
      <c r="AG62" s="4">
        <f ca="1"/>
        <v>-426067523745</v>
      </c>
      <c r="AI62" s="63"/>
      <c r="AJ62" t="str" s="0">
        <f ca="1"/>
        <v>18/03/2024</v>
      </c>
      <c r="AK62" s="4">
        <f ca="1"/>
        <v>319406248681</v>
      </c>
      <c r="AL62" s="4">
        <f ca="1"/>
        <v>734430211720</v>
      </c>
      <c r="AM62" s="4">
        <f ca="1"/>
        <v>603724753734</v>
      </c>
      <c r="AN62" s="4">
        <f ca="1"/>
        <v>-116353620</v>
      </c>
      <c r="AO62" s="4">
        <f ca="1"/>
        <v>-440298348463</v>
      </c>
      <c r="AP62" s="4">
        <f ca="1"/>
        <v>-563268648046</v>
      </c>
      <c r="AQ62" s="4">
        <f ca="1"/>
        <v>-2751496346</v>
      </c>
      <c r="AR62" s="0">
        <f ca="1"/>
        <v>0</v>
      </c>
      <c r="AS62" s="4">
        <f ca="1"/>
        <v>-9792103916</v>
      </c>
      <c r="AT62" s="4">
        <f ca="1"/>
        <v>919690422565</v>
      </c>
      <c r="AU62" s="4">
        <f ca="1"/>
        <v>-512225854702</v>
      </c>
      <c r="AW62" s="63"/>
      <c r="AX62" t="str" s="0">
        <f ca="1"/>
        <v>18/03/2024</v>
      </c>
      <c r="AY62" s="4">
        <f ca="1"/>
        <v>-1568863560507</v>
      </c>
      <c r="AZ62" s="4">
        <f ca="1"/>
        <v>123375330000</v>
      </c>
      <c r="BA62" s="4">
        <f ca="1"/>
        <v>29431830133</v>
      </c>
      <c r="BB62" s="4">
        <f ca="1"/>
        <v>-109018153405</v>
      </c>
      <c r="BC62" s="4">
        <f ca="1"/>
        <v>574733965559</v>
      </c>
      <c r="BD62" s="4">
        <f ca="1"/>
        <v>276915548849</v>
      </c>
      <c r="BE62" s="4">
        <f ca="1"/>
        <v>309744470181</v>
      </c>
      <c r="BF62" s="4">
        <f ca="1"/>
        <v>-45135020687</v>
      </c>
      <c r="BG62" s="4">
        <f ca="1"/>
        <v>29000312365</v>
      </c>
      <c r="BI62" s="63"/>
      <c r="BJ62" t="str" s="0">
        <f ca="1"/>
        <v>18/03/2024</v>
      </c>
      <c r="BK62" s="4">
        <f ca="1"/>
        <v>103088917101</v>
      </c>
      <c r="BL62" s="4">
        <f ca="1"/>
        <v>662985308519</v>
      </c>
      <c r="BM62" s="4">
        <f ca="1"/>
        <v>25181481006</v>
      </c>
      <c r="BN62" s="4">
        <f ca="1"/>
        <v>-111364324101</v>
      </c>
      <c r="BO62" s="4">
        <f ca="1"/>
        <v>80402818241</v>
      </c>
      <c r="BP62" s="4">
        <f ca="1"/>
        <v>-2986496226</v>
      </c>
      <c r="BQ62" s="4">
        <f ca="1"/>
        <v>27922641442</v>
      </c>
    </row>
    <row r="63" spans="11:69" x14ac:dyDescent="0.2">
      <c r="K63" s="24"/>
      <c r="W63" s="63"/>
      <c r="X63" t="str" s="0">
        <f ca="1"/>
        <v>15/03/2024</v>
      </c>
      <c r="Y63" s="4">
        <f ca="1"/>
        <v>681754186122</v>
      </c>
      <c r="Z63" s="4">
        <f ca="1"/>
        <v>-260838706083</v>
      </c>
      <c r="AA63" s="4">
        <f ca="1"/>
        <v>321001587614</v>
      </c>
      <c r="AB63" s="4">
        <f ca="1"/>
        <v>165728582033</v>
      </c>
      <c r="AC63" s="4">
        <f ca="1"/>
        <v>241499904380</v>
      </c>
      <c r="AD63" s="4">
        <f ca="1"/>
        <v>-22560941148</v>
      </c>
      <c r="AE63" s="4">
        <f ca="1"/>
        <v>-14375457570</v>
      </c>
      <c r="AF63" s="4">
        <f ca="1"/>
        <v>394687915779</v>
      </c>
      <c r="AG63" s="4">
        <f ca="1"/>
        <v>-446614847872</v>
      </c>
      <c r="AI63" s="63"/>
      <c r="AJ63" t="str" s="0">
        <f ca="1"/>
        <v>15/03/2024</v>
      </c>
      <c r="AK63" s="4">
        <f ca="1"/>
        <v>332780998681</v>
      </c>
      <c r="AL63" s="4">
        <f ca="1"/>
        <v>671944591720</v>
      </c>
      <c r="AM63" s="4">
        <f ca="1"/>
        <v>621413133734</v>
      </c>
      <c r="AN63" s="4">
        <f ca="1"/>
        <v>-116353620</v>
      </c>
      <c r="AO63" s="4">
        <f ca="1"/>
        <v>-309623888463</v>
      </c>
      <c r="AP63" s="4">
        <f ca="1"/>
        <v>-562444078046</v>
      </c>
      <c r="AQ63" s="4">
        <f ca="1"/>
        <v>-2865096346</v>
      </c>
      <c r="AR63" s="0">
        <f ca="1"/>
        <v>0</v>
      </c>
      <c r="AS63" s="4">
        <f ca="1"/>
        <v>-9881913916</v>
      </c>
      <c r="AT63" s="4">
        <f ca="1"/>
        <v>921264672565</v>
      </c>
      <c r="AU63" s="4">
        <f ca="1"/>
        <v>-505071594702</v>
      </c>
      <c r="AW63" s="63"/>
      <c r="AX63" t="str" s="0">
        <f ca="1"/>
        <v>15/03/2024</v>
      </c>
      <c r="AY63" s="4">
        <f ca="1"/>
        <v>-1383908520507</v>
      </c>
      <c r="AZ63" s="4">
        <f ca="1"/>
        <v>103215860000</v>
      </c>
      <c r="BA63" s="4">
        <f ca="1"/>
        <v>-34221169867</v>
      </c>
      <c r="BB63" s="4">
        <f ca="1"/>
        <v>-137372703405</v>
      </c>
      <c r="BC63" s="4">
        <f ca="1"/>
        <v>563961225559</v>
      </c>
      <c r="BD63" s="4">
        <f ca="1"/>
        <v>244439968849</v>
      </c>
      <c r="BE63" s="4">
        <f ca="1"/>
        <v>177602250181</v>
      </c>
      <c r="BF63" s="4">
        <f ca="1"/>
        <v>-75226074859</v>
      </c>
      <c r="BG63" s="4">
        <f ca="1"/>
        <v>30284762365</v>
      </c>
      <c r="BI63" s="63"/>
      <c r="BJ63" t="str" s="0">
        <f ca="1"/>
        <v>15/03/2024</v>
      </c>
      <c r="BK63" s="4">
        <f ca="1"/>
        <v>143012977101</v>
      </c>
      <c r="BL63" s="4">
        <f ca="1"/>
        <v>644280788732</v>
      </c>
      <c r="BM63" s="4">
        <f ca="1"/>
        <v>31993431006</v>
      </c>
      <c r="BN63" s="4">
        <f ca="1"/>
        <v>-87131614101</v>
      </c>
      <c r="BO63" s="4">
        <f ca="1"/>
        <v>48907758241</v>
      </c>
      <c r="BP63" s="4">
        <f ca="1"/>
        <v>795623774</v>
      </c>
      <c r="BQ63" s="4">
        <f ca="1"/>
        <v>28575561442</v>
      </c>
    </row>
    <row r="64" spans="11:69" x14ac:dyDescent="0.2">
      <c r="K64" s="24"/>
      <c r="W64" s="63"/>
      <c r="X64" t="str" s="0">
        <f ca="1"/>
        <v>14/03/2024</v>
      </c>
      <c r="Y64" s="4">
        <f ca="1"/>
        <v>715291276122</v>
      </c>
      <c r="Z64" s="4">
        <f ca="1"/>
        <v>-142633416083</v>
      </c>
      <c r="AA64" s="4">
        <f ca="1"/>
        <v>303841177614</v>
      </c>
      <c r="AB64" s="4">
        <f ca="1"/>
        <v>209320542033</v>
      </c>
      <c r="AC64" s="4">
        <f ca="1"/>
        <v>102925204380</v>
      </c>
      <c r="AD64" s="4">
        <f ca="1"/>
        <v>-17502002222</v>
      </c>
      <c r="AE64" s="4">
        <f ca="1"/>
        <v>-9212277570</v>
      </c>
      <c r="AF64" s="4">
        <f ca="1"/>
        <v>385495865779</v>
      </c>
      <c r="AG64" s="4">
        <f ca="1"/>
        <v>-460365647148</v>
      </c>
      <c r="AI64" s="63"/>
      <c r="AJ64" t="str" s="0">
        <f ca="1"/>
        <v>14/03/2024</v>
      </c>
      <c r="AK64" s="4">
        <f ca="1"/>
        <v>425676408681</v>
      </c>
      <c r="AL64" s="4">
        <f ca="1"/>
        <v>766296861720</v>
      </c>
      <c r="AM64" s="4">
        <f ca="1"/>
        <v>601763903734</v>
      </c>
      <c r="AN64" s="4">
        <f ca="1"/>
        <v>-116353620</v>
      </c>
      <c r="AO64" s="4">
        <f ca="1"/>
        <v>-224407008463</v>
      </c>
      <c r="AP64" s="4">
        <f ca="1"/>
        <v>-573379828046</v>
      </c>
      <c r="AQ64" s="4">
        <f ca="1"/>
        <v>-3019856346</v>
      </c>
      <c r="AR64" s="0">
        <f ca="1"/>
        <v>0</v>
      </c>
      <c r="AS64" s="4">
        <f ca="1"/>
        <v>-7831213916</v>
      </c>
      <c r="AT64" s="4">
        <f ca="1"/>
        <v>921232782565</v>
      </c>
      <c r="AU64" s="4">
        <f ca="1"/>
        <v>-495363164702</v>
      </c>
      <c r="AW64" s="63"/>
      <c r="AX64" t="str" s="0">
        <f ca="1"/>
        <v>14/03/2024</v>
      </c>
      <c r="AY64" s="4">
        <f ca="1"/>
        <v>-1226343860507</v>
      </c>
      <c r="AZ64" s="4">
        <f ca="1"/>
        <v>118836220000</v>
      </c>
      <c r="BA64" s="4">
        <f ca="1"/>
        <v>-4297159867</v>
      </c>
      <c r="BB64" s="4">
        <f ca="1"/>
        <v>-132702173405</v>
      </c>
      <c r="BC64" s="4">
        <f ca="1"/>
        <v>582971475559</v>
      </c>
      <c r="BD64" s="4">
        <f ca="1"/>
        <v>260316748849</v>
      </c>
      <c r="BE64" s="4">
        <f ca="1"/>
        <v>77901480181</v>
      </c>
      <c r="BF64" s="4">
        <f ca="1"/>
        <v>-66740102790</v>
      </c>
      <c r="BG64" s="4">
        <f ca="1"/>
        <v>30962782365</v>
      </c>
      <c r="BI64" s="63"/>
      <c r="BJ64" t="str" s="0">
        <f ca="1"/>
        <v>14/03/2024</v>
      </c>
      <c r="BK64" s="4">
        <f ca="1"/>
        <v>157245027101</v>
      </c>
      <c r="BL64" s="4">
        <f ca="1"/>
        <v>640975606998</v>
      </c>
      <c r="BM64" s="4">
        <f ca="1"/>
        <v>51758351006</v>
      </c>
      <c r="BN64" s="4">
        <f ca="1"/>
        <v>-100088254101</v>
      </c>
      <c r="BO64" s="4">
        <f ca="1"/>
        <v>36477898241</v>
      </c>
      <c r="BP64" s="4">
        <f ca="1"/>
        <v>2077853774</v>
      </c>
      <c r="BQ64" s="4">
        <f ca="1"/>
        <v>32864751442</v>
      </c>
    </row>
    <row r="65" spans="11:69" x14ac:dyDescent="0.2">
      <c r="K65" s="24"/>
      <c r="W65" s="63"/>
      <c r="X65" t="str" s="0">
        <f ca="1"/>
        <v>13/03/2024</v>
      </c>
      <c r="Y65" s="4">
        <f ca="1"/>
        <v>585131096122</v>
      </c>
      <c r="Z65" s="4">
        <f ca="1"/>
        <v>-149849056083</v>
      </c>
      <c r="AA65" s="4">
        <f ca="1"/>
        <v>309197047614</v>
      </c>
      <c r="AB65" s="4">
        <f ca="1"/>
        <v>222640862033</v>
      </c>
      <c r="AC65" s="4">
        <f ca="1"/>
        <v>137159024380</v>
      </c>
      <c r="AD65" s="4">
        <f ca="1"/>
        <v>-18375331044</v>
      </c>
      <c r="AE65" s="4">
        <f ca="1"/>
        <v>-6303757570</v>
      </c>
      <c r="AF65" s="4">
        <f ca="1"/>
        <v>336341895779</v>
      </c>
      <c r="AG65" s="4">
        <f ca="1"/>
        <v>-512540116223</v>
      </c>
      <c r="AI65" s="63"/>
      <c r="AJ65" t="str" s="0">
        <f ca="1"/>
        <v>13/03/2024</v>
      </c>
      <c r="AK65" s="4">
        <f ca="1"/>
        <v>476560408681</v>
      </c>
      <c r="AL65" s="4">
        <f ca="1"/>
        <v>805897231720</v>
      </c>
      <c r="AM65" s="4">
        <f ca="1"/>
        <v>621514173734</v>
      </c>
      <c r="AN65" s="4">
        <f ca="1"/>
        <v>-116353620</v>
      </c>
      <c r="AO65" s="4">
        <f ca="1"/>
        <v>-183416958463</v>
      </c>
      <c r="AP65" s="4">
        <f ca="1"/>
        <v>-571940108046</v>
      </c>
      <c r="AQ65" s="4">
        <f ca="1"/>
        <v>-3015196346</v>
      </c>
      <c r="AR65" s="0">
        <f ca="1"/>
        <v>0</v>
      </c>
      <c r="AS65" s="4">
        <f ca="1"/>
        <v>-7446133916</v>
      </c>
      <c r="AT65" s="4">
        <f ca="1"/>
        <v>921570062565</v>
      </c>
      <c r="AU65" s="4">
        <f ca="1"/>
        <v>-485048254702</v>
      </c>
      <c r="AW65" s="63"/>
      <c r="AX65" t="str" s="0">
        <f ca="1"/>
        <v>13/03/2024</v>
      </c>
      <c r="AY65" s="4">
        <f ca="1"/>
        <v>-1060647900507</v>
      </c>
      <c r="AZ65" s="4">
        <f ca="1"/>
        <v>116368010000</v>
      </c>
      <c r="BA65" s="4">
        <f ca="1"/>
        <v>14852120133</v>
      </c>
      <c r="BB65" s="4">
        <f ca="1"/>
        <v>-107213243405</v>
      </c>
      <c r="BC65" s="4">
        <f ca="1"/>
        <v>562612875559</v>
      </c>
      <c r="BD65" s="4">
        <f ca="1"/>
        <v>209987588849</v>
      </c>
      <c r="BE65" s="4">
        <f ca="1"/>
        <v>87555630181</v>
      </c>
      <c r="BF65" s="4">
        <f ca="1"/>
        <v>-64859482976</v>
      </c>
      <c r="BG65" s="4">
        <f ca="1"/>
        <v>30671322365</v>
      </c>
      <c r="BI65" s="63"/>
      <c r="BJ65" t="str" s="0">
        <f ca="1"/>
        <v>13/03/2024</v>
      </c>
      <c r="BK65" s="4">
        <f ca="1"/>
        <v>143879617101</v>
      </c>
      <c r="BL65" s="4">
        <f ca="1"/>
        <v>644703943939</v>
      </c>
      <c r="BM65" s="4">
        <f ca="1"/>
        <v>51201091006</v>
      </c>
      <c r="BN65" s="4">
        <f ca="1"/>
        <v>-109408224101</v>
      </c>
      <c r="BO65" s="4">
        <f ca="1"/>
        <v>47869208241</v>
      </c>
      <c r="BP65" s="4">
        <f ca="1"/>
        <v>2311873774</v>
      </c>
      <c r="BQ65" s="4">
        <f ca="1"/>
        <v>30796491442</v>
      </c>
    </row>
    <row r="66" spans="11:69" x14ac:dyDescent="0.2">
      <c r="K66" s="24"/>
      <c r="W66" s="63"/>
      <c r="X66" t="str" s="0">
        <f ca="1"/>
        <v>12/03/2024</v>
      </c>
      <c r="Y66" s="4">
        <f ca="1"/>
        <v>566185006122</v>
      </c>
      <c r="Z66" s="4">
        <f ca="1"/>
        <v>-100613736083</v>
      </c>
      <c r="AA66" s="4">
        <f ca="1"/>
        <v>284007207614</v>
      </c>
      <c r="AB66" s="4">
        <f ca="1"/>
        <v>209850762033</v>
      </c>
      <c r="AC66" s="4">
        <f ca="1"/>
        <v>134235974380</v>
      </c>
      <c r="AD66" s="4">
        <f ca="1"/>
        <v>-24745493585</v>
      </c>
      <c r="AE66" s="4">
        <f ca="1"/>
        <v>-13873007570</v>
      </c>
      <c r="AF66" s="4">
        <f ca="1"/>
        <v>338752935779</v>
      </c>
      <c r="AG66" s="4">
        <f ca="1"/>
        <v>-484830370923</v>
      </c>
      <c r="AI66" s="63"/>
      <c r="AJ66" t="str" s="0">
        <f ca="1"/>
        <v>12/03/2024</v>
      </c>
      <c r="AK66" s="4">
        <f ca="1"/>
        <v>520149538681</v>
      </c>
      <c r="AL66" s="4">
        <f ca="1"/>
        <v>806993651720</v>
      </c>
      <c r="AM66" s="4">
        <f ca="1"/>
        <v>640715723734</v>
      </c>
      <c r="AN66" s="4">
        <f ca="1"/>
        <v>-116353620</v>
      </c>
      <c r="AO66" s="4">
        <f ca="1"/>
        <v>-188118078463</v>
      </c>
      <c r="AP66" s="4">
        <f ca="1"/>
        <v>-579080248046</v>
      </c>
      <c r="AQ66" s="4">
        <f ca="1"/>
        <v>-3005236346</v>
      </c>
      <c r="AR66" s="0">
        <f ca="1"/>
        <v>0</v>
      </c>
      <c r="AS66" s="4">
        <f ca="1"/>
        <v>-6909293916</v>
      </c>
      <c r="AT66" s="4">
        <f ca="1"/>
        <v>919084172565</v>
      </c>
      <c r="AU66" s="4">
        <f ca="1"/>
        <v>-477958394702</v>
      </c>
      <c r="AW66" s="63"/>
      <c r="AX66" t="str" s="0">
        <f ca="1"/>
        <v>12/03/2024</v>
      </c>
      <c r="AY66" s="4">
        <f ca="1"/>
        <v>-939583100507</v>
      </c>
      <c r="AZ66" s="4">
        <f ca="1"/>
        <v>116241330000</v>
      </c>
      <c r="BA66" s="4">
        <f ca="1"/>
        <v>28095670133</v>
      </c>
      <c r="BB66" s="4">
        <f ca="1"/>
        <v>-112774963405</v>
      </c>
      <c r="BC66" s="4">
        <f ca="1"/>
        <v>540695175559</v>
      </c>
      <c r="BD66" s="4">
        <f ca="1"/>
        <v>187147378849</v>
      </c>
      <c r="BE66" s="4">
        <f ca="1"/>
        <v>94223110181</v>
      </c>
      <c r="BF66" s="4">
        <f ca="1"/>
        <v>-55774151856</v>
      </c>
      <c r="BG66" s="4">
        <f ca="1"/>
        <v>24820172365</v>
      </c>
      <c r="BI66" s="63"/>
      <c r="BJ66" t="str" s="0">
        <f ca="1"/>
        <v>12/03/2024</v>
      </c>
      <c r="BK66" s="4">
        <f ca="1"/>
        <v>182725727101</v>
      </c>
      <c r="BL66" s="4">
        <f ca="1"/>
        <v>655420981384</v>
      </c>
      <c r="BM66" s="4">
        <f ca="1"/>
        <v>50954791006</v>
      </c>
      <c r="BN66" s="4">
        <f ca="1"/>
        <v>-131192804101</v>
      </c>
      <c r="BO66" s="4">
        <f ca="1"/>
        <v>43323898241</v>
      </c>
      <c r="BP66" s="4">
        <f ca="1"/>
        <v>-2117666226</v>
      </c>
      <c r="BQ66" s="4">
        <f ca="1"/>
        <v>22518921442</v>
      </c>
    </row>
    <row r="67" spans="11:69" x14ac:dyDescent="0.2">
      <c r="K67" s="24"/>
      <c r="W67" s="63"/>
      <c r="X67" t="str" s="0">
        <f ca="1"/>
        <v>11/03/2024</v>
      </c>
      <c r="Y67" s="4">
        <f ca="1"/>
        <v>592786746122</v>
      </c>
      <c r="Z67" s="4">
        <f ca="1"/>
        <v>-100213816083</v>
      </c>
      <c r="AA67" s="4">
        <f ca="1"/>
        <v>278755197614</v>
      </c>
      <c r="AB67" s="4">
        <f ca="1"/>
        <v>182542322033</v>
      </c>
      <c r="AC67" s="4">
        <f ca="1"/>
        <v>102974014380</v>
      </c>
      <c r="AD67" s="4">
        <f ca="1"/>
        <v>-28784946570</v>
      </c>
      <c r="AE67" s="4">
        <f ca="1"/>
        <v>-20947567570</v>
      </c>
      <c r="AF67" s="4">
        <f ca="1"/>
        <v>484010995779</v>
      </c>
      <c r="AG67" s="4">
        <f ca="1"/>
        <v>-435585238640</v>
      </c>
      <c r="AI67" s="63"/>
      <c r="AJ67" t="str" s="0">
        <f ca="1"/>
        <v>11/03/2024</v>
      </c>
      <c r="AK67" s="4">
        <f ca="1"/>
        <v>526688048681</v>
      </c>
      <c r="AL67" s="4">
        <f ca="1"/>
        <v>755372381720</v>
      </c>
      <c r="AM67" s="4">
        <f ca="1"/>
        <v>619778763734</v>
      </c>
      <c r="AN67" s="4">
        <f ca="1"/>
        <v>-116353620</v>
      </c>
      <c r="AO67" s="4">
        <f ca="1"/>
        <v>-170666388463</v>
      </c>
      <c r="AP67" s="4">
        <f ca="1"/>
        <v>-576960648046</v>
      </c>
      <c r="AQ67" s="4">
        <f ca="1"/>
        <v>-2804006346</v>
      </c>
      <c r="AR67" s="0">
        <f ca="1"/>
        <v>0</v>
      </c>
      <c r="AS67" s="4">
        <f ca="1"/>
        <v>-7632523916</v>
      </c>
      <c r="AT67" s="4">
        <f ca="1"/>
        <v>916945892565</v>
      </c>
      <c r="AU67" s="4">
        <f ca="1"/>
        <v>-471668304702</v>
      </c>
      <c r="AW67" s="63"/>
      <c r="AX67" t="str" s="0">
        <f ca="1"/>
        <v>11/03/2024</v>
      </c>
      <c r="AY67" s="4">
        <f ca="1"/>
        <v>-961998700507</v>
      </c>
      <c r="AZ67" s="4">
        <f ca="1"/>
        <v>116474380000</v>
      </c>
      <c r="BA67" s="4">
        <f ca="1"/>
        <v>26378530133</v>
      </c>
      <c r="BB67" s="4">
        <f ca="1"/>
        <v>-116802253405</v>
      </c>
      <c r="BC67" s="4">
        <f ca="1"/>
        <v>511427355559</v>
      </c>
      <c r="BD67" s="4">
        <f ca="1"/>
        <v>167931318849</v>
      </c>
      <c r="BE67" s="4">
        <f ca="1"/>
        <v>96460520181</v>
      </c>
      <c r="BF67" s="4">
        <f ca="1"/>
        <v>-55074860095</v>
      </c>
      <c r="BG67" s="4">
        <f ca="1"/>
        <v>16381462365</v>
      </c>
      <c r="BI67" s="63"/>
      <c r="BJ67" t="str" s="0">
        <f ca="1"/>
        <v>11/03/2024</v>
      </c>
      <c r="BK67" s="4">
        <f ca="1"/>
        <v>212335397101</v>
      </c>
      <c r="BL67" s="4">
        <f ca="1"/>
        <v>630752221167</v>
      </c>
      <c r="BM67" s="4">
        <f ca="1"/>
        <v>21204751006</v>
      </c>
      <c r="BN67" s="4">
        <f ca="1"/>
        <v>-134520364101</v>
      </c>
      <c r="BO67" s="4">
        <f ca="1"/>
        <v>42784308241</v>
      </c>
      <c r="BP67" s="4">
        <f ca="1"/>
        <v>-2055596226</v>
      </c>
      <c r="BQ67" s="4">
        <f ca="1"/>
        <v>8635771442</v>
      </c>
    </row>
    <row r="68" spans="11:69" x14ac:dyDescent="0.2">
      <c r="K68" s="24"/>
      <c r="W68" s="63"/>
      <c r="X68" t="str" s="0">
        <f ca="1"/>
        <v>08/03/2024</v>
      </c>
      <c r="Y68" s="4">
        <f ca="1"/>
        <v>569937406122</v>
      </c>
      <c r="Z68" s="4">
        <f ca="1"/>
        <v>-93389716083</v>
      </c>
      <c r="AA68" s="4">
        <f ca="1"/>
        <v>287959537614</v>
      </c>
      <c r="AB68" s="4">
        <f ca="1"/>
        <v>169734912033</v>
      </c>
      <c r="AC68" s="4">
        <f ca="1"/>
        <v>40115584380</v>
      </c>
      <c r="AD68" s="4">
        <f ca="1"/>
        <v>-24511437222</v>
      </c>
      <c r="AE68" s="4">
        <f ca="1"/>
        <v>-23106247570</v>
      </c>
      <c r="AF68" s="4">
        <f ca="1"/>
        <v>461890005779</v>
      </c>
      <c r="AG68" s="4">
        <f ca="1"/>
        <v>-418892173218</v>
      </c>
      <c r="AI68" s="63"/>
      <c r="AJ68" t="str" s="0">
        <f ca="1"/>
        <v>08/03/2024</v>
      </c>
      <c r="AK68" s="4">
        <f ca="1"/>
        <v>516356948681</v>
      </c>
      <c r="AL68" s="4">
        <f ca="1"/>
        <v>717021531720</v>
      </c>
      <c r="AM68" s="4">
        <f ca="1"/>
        <v>599653323734</v>
      </c>
      <c r="AN68" s="4">
        <f ca="1"/>
        <v>-116353620</v>
      </c>
      <c r="AO68" s="4">
        <f ca="1"/>
        <v>-121632578463</v>
      </c>
      <c r="AP68" s="4">
        <f ca="1"/>
        <v>-577954618046</v>
      </c>
      <c r="AQ68" s="4">
        <f ca="1"/>
        <v>-2804006346</v>
      </c>
      <c r="AR68" s="0">
        <f ca="1"/>
        <v>0</v>
      </c>
      <c r="AS68" s="4">
        <f ca="1"/>
        <v>-7197823916</v>
      </c>
      <c r="AT68" s="4">
        <f ca="1"/>
        <v>903506182565</v>
      </c>
      <c r="AU68" s="4">
        <f ca="1"/>
        <v>-467577244702</v>
      </c>
      <c r="AW68" s="63"/>
      <c r="AX68" t="str" s="0">
        <f ca="1"/>
        <v>08/03/2024</v>
      </c>
      <c r="AY68" s="4">
        <f ca="1"/>
        <v>-1008810310507</v>
      </c>
      <c r="AZ68" s="4">
        <f ca="1"/>
        <v>116341160000</v>
      </c>
      <c r="BA68" s="4">
        <f ca="1"/>
        <v>10716110133</v>
      </c>
      <c r="BB68" s="4">
        <f ca="1"/>
        <v>-78982253405</v>
      </c>
      <c r="BC68" s="4">
        <f ca="1"/>
        <v>487299805559</v>
      </c>
      <c r="BD68" s="4">
        <f ca="1"/>
        <v>120391118849</v>
      </c>
      <c r="BE68" s="4">
        <f ca="1"/>
        <v>96877340181</v>
      </c>
      <c r="BF68" s="4">
        <f ca="1"/>
        <v>-30557972274</v>
      </c>
      <c r="BG68" s="4">
        <f ca="1"/>
        <v>16059872365</v>
      </c>
      <c r="BI68" s="63"/>
      <c r="BJ68" t="str" s="0">
        <f ca="1"/>
        <v>08/03/2024</v>
      </c>
      <c r="BK68" s="4">
        <f ca="1"/>
        <v>276540747101</v>
      </c>
      <c r="BL68" s="4">
        <f ca="1"/>
        <v>616551548507</v>
      </c>
      <c r="BM68" s="4">
        <f ca="1"/>
        <v>20461981006</v>
      </c>
      <c r="BN68" s="4">
        <f ca="1"/>
        <v>-133240274101</v>
      </c>
      <c r="BO68" s="4">
        <f ca="1"/>
        <v>33420858241</v>
      </c>
      <c r="BP68" s="4">
        <f ca="1"/>
        <v>-2152906226</v>
      </c>
      <c r="BQ68" s="4">
        <f ca="1"/>
        <v>6591491442</v>
      </c>
    </row>
    <row r="69" spans="11:69" x14ac:dyDescent="0.2">
      <c r="K69" s="24"/>
      <c r="W69" s="63"/>
      <c r="X69" t="str" s="0">
        <f ca="1"/>
        <v>07/03/2024</v>
      </c>
      <c r="Y69" s="4">
        <f ca="1"/>
        <v>634339756122</v>
      </c>
      <c r="Z69" s="4">
        <f ca="1"/>
        <v>-26585186083</v>
      </c>
      <c r="AA69" s="4">
        <f ca="1"/>
        <v>322444197614</v>
      </c>
      <c r="AB69" s="4">
        <f ca="1"/>
        <v>172919922033</v>
      </c>
      <c r="AC69" s="4">
        <f ca="1"/>
        <v>54531484380</v>
      </c>
      <c r="AD69" s="4">
        <f ca="1"/>
        <v>-16950381488</v>
      </c>
      <c r="AE69" s="4">
        <f ca="1"/>
        <v>-16606277570</v>
      </c>
      <c r="AF69" s="4">
        <f ca="1"/>
        <v>472436695779</v>
      </c>
      <c r="AG69" s="4">
        <f ca="1"/>
        <v>-440658497387</v>
      </c>
      <c r="AI69" s="63"/>
      <c r="AJ69" t="str" s="0">
        <f ca="1"/>
        <v>07/03/2024</v>
      </c>
      <c r="AK69" s="4">
        <f ca="1"/>
        <v>507859358681</v>
      </c>
      <c r="AL69" s="4">
        <f ca="1"/>
        <v>716187771720</v>
      </c>
      <c r="AM69" s="4">
        <f ca="1"/>
        <v>651789393734</v>
      </c>
      <c r="AN69" s="4">
        <f ca="1"/>
        <v>-116353620</v>
      </c>
      <c r="AO69" s="4">
        <f ca="1"/>
        <v>-15681098463</v>
      </c>
      <c r="AP69" s="4">
        <f ca="1"/>
        <v>-575465558046</v>
      </c>
      <c r="AQ69" s="4">
        <f ca="1"/>
        <v>-2888036346</v>
      </c>
      <c r="AR69" s="0">
        <f ca="1"/>
        <v>0</v>
      </c>
      <c r="AS69" s="4">
        <f ca="1"/>
        <v>-6915653916</v>
      </c>
      <c r="AT69" s="4">
        <f ca="1"/>
        <v>904185712565</v>
      </c>
      <c r="AU69" s="4">
        <f ca="1"/>
        <v>-449100434702</v>
      </c>
      <c r="AW69" s="63"/>
      <c r="AX69" t="str" s="0">
        <f ca="1"/>
        <v>07/03/2024</v>
      </c>
      <c r="AY69" s="4">
        <f ca="1"/>
        <v>-975937870507</v>
      </c>
      <c r="AZ69" s="4">
        <f ca="1"/>
        <v>117353200000</v>
      </c>
      <c r="BA69" s="4">
        <f ca="1"/>
        <v>11453960133</v>
      </c>
      <c r="BB69" s="4">
        <f ca="1"/>
        <v>-50832593405</v>
      </c>
      <c r="BC69" s="4">
        <f ca="1"/>
        <v>495753585559</v>
      </c>
      <c r="BD69" s="4">
        <f ca="1"/>
        <v>49317718849</v>
      </c>
      <c r="BE69" s="4">
        <f ca="1"/>
        <v>102086780181</v>
      </c>
      <c r="BF69" s="4">
        <f ca="1"/>
        <v>-27970509171</v>
      </c>
      <c r="BG69" s="4">
        <f ca="1"/>
        <v>16271792365</v>
      </c>
      <c r="BI69" s="63"/>
      <c r="BJ69" t="str" s="0">
        <f ca="1"/>
        <v>07/03/2024</v>
      </c>
      <c r="BK69" s="4">
        <f ca="1"/>
        <v>356995997101</v>
      </c>
      <c r="BL69" s="4">
        <f ca="1"/>
        <v>589606153523</v>
      </c>
      <c r="BM69" s="4">
        <f ca="1"/>
        <v>19080361006</v>
      </c>
      <c r="BN69" s="4">
        <f ca="1"/>
        <v>-131356074101</v>
      </c>
      <c r="BO69" s="4">
        <f ca="1"/>
        <v>26867158241</v>
      </c>
      <c r="BP69" s="4">
        <f ca="1"/>
        <v>-4107356226</v>
      </c>
      <c r="BQ69" s="4">
        <f ca="1"/>
        <v>6914191442</v>
      </c>
    </row>
    <row r="70" spans="11:69" x14ac:dyDescent="0.2">
      <c r="K70" s="24"/>
      <c r="W70" s="63"/>
      <c r="X70" t="str" s="0">
        <f ca="1"/>
        <v>06/03/2024</v>
      </c>
      <c r="Y70" s="4">
        <f ca="1"/>
        <v>552666326122</v>
      </c>
      <c r="Z70" s="4">
        <f ca="1"/>
        <v>-53617986083</v>
      </c>
      <c r="AA70" s="4">
        <f ca="1"/>
        <v>276552427614</v>
      </c>
      <c r="AB70" s="4">
        <f ca="1"/>
        <v>159764662033</v>
      </c>
      <c r="AC70" s="4">
        <f ca="1"/>
        <v>54784274380</v>
      </c>
      <c r="AD70" s="4">
        <f ca="1"/>
        <v>-14809960892</v>
      </c>
      <c r="AE70" s="4">
        <f ca="1"/>
        <v>-28030197570</v>
      </c>
      <c r="AF70" s="4">
        <f ca="1"/>
        <v>174392375779</v>
      </c>
      <c r="AG70" s="4">
        <f ca="1"/>
        <v>-508605544864</v>
      </c>
      <c r="AI70" s="63"/>
      <c r="AJ70" t="str" s="0">
        <f ca="1"/>
        <v>06/03/2024</v>
      </c>
      <c r="AK70" s="4">
        <f ca="1"/>
        <v>566096228681</v>
      </c>
      <c r="AL70" s="4">
        <f ca="1"/>
        <v>740212281720</v>
      </c>
      <c r="AM70" s="4">
        <f ca="1"/>
        <v>654585663734</v>
      </c>
      <c r="AN70" s="4">
        <f ca="1"/>
        <v>-116353620</v>
      </c>
      <c r="AO70" s="4">
        <f ca="1"/>
        <v>-14149598463</v>
      </c>
      <c r="AP70" s="4">
        <f ca="1"/>
        <v>-574778658046</v>
      </c>
      <c r="AQ70" s="4">
        <f ca="1"/>
        <v>-2853556346</v>
      </c>
      <c r="AR70" s="0">
        <f ca="1"/>
        <v>0</v>
      </c>
      <c r="AS70" s="4">
        <f ca="1"/>
        <v>-4734953916</v>
      </c>
      <c r="AT70" s="4">
        <f ca="1"/>
        <v>898928512565</v>
      </c>
      <c r="AU70" s="4">
        <f ca="1"/>
        <v>-442279454702</v>
      </c>
      <c r="AW70" s="63"/>
      <c r="AX70" t="str" s="0">
        <f ca="1"/>
        <v>06/03/2024</v>
      </c>
      <c r="AY70" s="4">
        <f ca="1"/>
        <v>-887269060507</v>
      </c>
      <c r="AZ70" s="4">
        <f ca="1"/>
        <v>113840860000</v>
      </c>
      <c r="BA70" s="4">
        <f ca="1"/>
        <v>9001730133</v>
      </c>
      <c r="BB70" s="4">
        <f ca="1"/>
        <v>-36183533405</v>
      </c>
      <c r="BC70" s="4">
        <f ca="1"/>
        <v>488581095559</v>
      </c>
      <c r="BD70" s="4">
        <f ca="1"/>
        <v>28246188849</v>
      </c>
      <c r="BE70" s="4">
        <f ca="1"/>
        <v>176783680181</v>
      </c>
      <c r="BF70" s="4">
        <f ca="1"/>
        <v>-24711116183</v>
      </c>
      <c r="BG70" s="4">
        <f ca="1"/>
        <v>17270592365</v>
      </c>
      <c r="BI70" s="63"/>
      <c r="BJ70" t="str" s="0">
        <f ca="1"/>
        <v>06/03/2024</v>
      </c>
      <c r="BK70" s="4">
        <f ca="1"/>
        <v>382757497101</v>
      </c>
      <c r="BL70" s="4">
        <f ca="1"/>
        <v>583113875857</v>
      </c>
      <c r="BM70" s="4">
        <f ca="1"/>
        <v>19277001006</v>
      </c>
      <c r="BN70" s="4">
        <f ca="1"/>
        <v>-119744204101</v>
      </c>
      <c r="BO70" s="4">
        <f ca="1"/>
        <v>28156118241</v>
      </c>
      <c r="BP70" s="4">
        <f ca="1"/>
        <v>-3743566226</v>
      </c>
      <c r="BQ70" s="4">
        <f ca="1"/>
        <v>7427681442</v>
      </c>
    </row>
    <row r="71" spans="11:69" x14ac:dyDescent="0.2">
      <c r="K71" s="24"/>
      <c r="W71" s="63"/>
      <c r="X71" t="str" s="0">
        <f ca="1"/>
        <v>05/03/2024</v>
      </c>
      <c r="Y71" s="4">
        <f ca="1"/>
        <v>480165396122</v>
      </c>
      <c r="Z71" s="4">
        <f ca="1"/>
        <v>-35603186083</v>
      </c>
      <c r="AA71" s="4">
        <f ca="1"/>
        <v>331697607614</v>
      </c>
      <c r="AB71" s="4">
        <f ca="1"/>
        <v>157610512033</v>
      </c>
      <c r="AC71" s="4">
        <f ca="1"/>
        <v>58773584380</v>
      </c>
      <c r="AD71" s="4">
        <f ca="1"/>
        <v>-11817882478</v>
      </c>
      <c r="AE71" s="4">
        <f ca="1"/>
        <v>-18858517570</v>
      </c>
      <c r="AF71" s="4">
        <f ca="1"/>
        <v>290644285779</v>
      </c>
      <c r="AG71" s="4">
        <f ca="1"/>
        <v>-484524369124</v>
      </c>
      <c r="AI71" s="63"/>
      <c r="AJ71" t="str" s="0">
        <f ca="1"/>
        <v>05/03/2024</v>
      </c>
      <c r="AK71" s="4">
        <f ca="1"/>
        <v>594023028681</v>
      </c>
      <c r="AL71" s="4">
        <f ca="1"/>
        <v>700829381720</v>
      </c>
      <c r="AM71" s="4">
        <f ca="1"/>
        <v>583564853734</v>
      </c>
      <c r="AN71" s="4">
        <f ca="1"/>
        <v>-42313620</v>
      </c>
      <c r="AO71" s="4">
        <f ca="1"/>
        <v>-12893538463</v>
      </c>
      <c r="AP71" s="4">
        <f ca="1"/>
        <v>-564229288046</v>
      </c>
      <c r="AQ71" s="4">
        <f ca="1"/>
        <v>-2759986346</v>
      </c>
      <c r="AR71" s="0">
        <f ca="1"/>
        <v>0</v>
      </c>
      <c r="AS71" s="4">
        <f ca="1"/>
        <v>-5753933916</v>
      </c>
      <c r="AT71" s="4">
        <f ca="1"/>
        <v>907723622565</v>
      </c>
      <c r="AU71" s="4">
        <f ca="1"/>
        <v>-430427694702</v>
      </c>
      <c r="AW71" s="63"/>
      <c r="AX71" t="str" s="0">
        <f ca="1"/>
        <v>05/03/2024</v>
      </c>
      <c r="AY71" s="4">
        <f ca="1"/>
        <v>-671353830507</v>
      </c>
      <c r="AZ71" s="4">
        <f ca="1"/>
        <v>113414080000</v>
      </c>
      <c r="BA71" s="4">
        <f ca="1"/>
        <v>6193290133</v>
      </c>
      <c r="BB71" s="4">
        <f ca="1"/>
        <v>-45035163405</v>
      </c>
      <c r="BC71" s="4">
        <f ca="1"/>
        <v>403585185559</v>
      </c>
      <c r="BD71" s="4">
        <f ca="1"/>
        <v>-3104751151</v>
      </c>
      <c r="BE71" s="4">
        <f ca="1"/>
        <v>179923150181</v>
      </c>
      <c r="BF71" s="4">
        <f ca="1"/>
        <v>-16676571566</v>
      </c>
      <c r="BG71" s="4">
        <f ca="1"/>
        <v>17422902365</v>
      </c>
      <c r="BI71" s="63"/>
      <c r="BJ71" t="str" s="0">
        <f ca="1"/>
        <v>05/03/2024</v>
      </c>
      <c r="BK71" s="4">
        <f ca="1"/>
        <v>340961177101</v>
      </c>
      <c r="BL71" s="4">
        <f ca="1"/>
        <v>587899822258</v>
      </c>
      <c r="BM71" s="4">
        <f ca="1"/>
        <v>10815081006</v>
      </c>
      <c r="BN71" s="4">
        <f ca="1"/>
        <v>-116440504101</v>
      </c>
      <c r="BO71" s="4">
        <f ca="1"/>
        <v>28598858241</v>
      </c>
      <c r="BP71" s="4">
        <f ca="1"/>
        <v>-3677186226</v>
      </c>
      <c r="BQ71" s="4">
        <f ca="1"/>
        <v>7580001442</v>
      </c>
    </row>
    <row r="72" spans="11:69" x14ac:dyDescent="0.2">
      <c r="K72" s="24"/>
      <c r="W72" s="63"/>
      <c r="X72" t="str" s="0">
        <f ca="1"/>
        <v>04/03/2024</v>
      </c>
      <c r="Y72" s="4">
        <f ca="1"/>
        <v>616262556122</v>
      </c>
      <c r="Z72" s="4">
        <f ca="1"/>
        <v>-47624636083</v>
      </c>
      <c r="AA72" s="4">
        <f ca="1"/>
        <v>352176307614</v>
      </c>
      <c r="AB72" s="4">
        <f ca="1"/>
        <v>157682742033</v>
      </c>
      <c r="AC72" s="4">
        <f ca="1"/>
        <v>42491674380</v>
      </c>
      <c r="AD72" s="4">
        <f ca="1"/>
        <v>-15975173455</v>
      </c>
      <c r="AE72" s="4">
        <f ca="1"/>
        <v>-13032277570</v>
      </c>
      <c r="AF72" s="4">
        <f ca="1"/>
        <v>307538565779</v>
      </c>
      <c r="AG72" s="4">
        <f ca="1"/>
        <v>-512017708049</v>
      </c>
      <c r="AI72" s="63"/>
      <c r="AJ72" t="str" s="0">
        <f ca="1"/>
        <v>04/03/2024</v>
      </c>
      <c r="AK72" s="4">
        <f ca="1"/>
        <v>631298208681</v>
      </c>
      <c r="AL72" s="4">
        <f ca="1"/>
        <v>601556941720</v>
      </c>
      <c r="AM72" s="4">
        <f ca="1"/>
        <v>615444563734</v>
      </c>
      <c r="AN72" s="4">
        <f ca="1"/>
        <v>-42313620</v>
      </c>
      <c r="AO72" s="4">
        <f ca="1"/>
        <v>-13864568463</v>
      </c>
      <c r="AP72" s="4">
        <f ca="1"/>
        <v>-525561318046</v>
      </c>
      <c r="AQ72" s="4">
        <f ca="1"/>
        <v>-2569886346</v>
      </c>
      <c r="AR72" s="0">
        <f ca="1"/>
        <v>0</v>
      </c>
      <c r="AS72" s="4">
        <f ca="1"/>
        <v>-5348783916</v>
      </c>
      <c r="AT72" s="4">
        <f ca="1"/>
        <v>900631002565</v>
      </c>
      <c r="AU72" s="4">
        <f ca="1"/>
        <v>-424032794702</v>
      </c>
      <c r="AW72" s="63"/>
      <c r="AX72" t="str" s="0">
        <f ca="1"/>
        <v>04/03/2024</v>
      </c>
      <c r="AY72" s="4">
        <f ca="1"/>
        <v>-546454160507</v>
      </c>
      <c r="AZ72" s="4">
        <f ca="1"/>
        <v>111714240000</v>
      </c>
      <c r="BA72" s="4">
        <f ca="1"/>
        <v>3125610133</v>
      </c>
      <c r="BB72" s="4">
        <f ca="1"/>
        <v>-37376693405</v>
      </c>
      <c r="BC72" s="4">
        <f ca="1"/>
        <v>379057665559</v>
      </c>
      <c r="BD72" s="4">
        <f ca="1"/>
        <v>-32618711151</v>
      </c>
      <c r="BE72" s="4">
        <f ca="1"/>
        <v>179752210181</v>
      </c>
      <c r="BF72" s="4">
        <f ca="1"/>
        <v>-2360421949</v>
      </c>
      <c r="BG72" s="4">
        <f ca="1"/>
        <v>19504762365</v>
      </c>
      <c r="BI72" s="63"/>
      <c r="BJ72" t="str" s="0">
        <f ca="1"/>
        <v>04/03/2024</v>
      </c>
      <c r="BK72" s="4">
        <f ca="1"/>
        <v>314459807101</v>
      </c>
      <c r="BL72" s="4">
        <f ca="1"/>
        <v>588589688346</v>
      </c>
      <c r="BM72" s="4">
        <f ca="1"/>
        <v>-7447098994</v>
      </c>
      <c r="BN72" s="4">
        <f ca="1"/>
        <v>-101930344101</v>
      </c>
      <c r="BO72" s="4">
        <f ca="1"/>
        <v>29330998241</v>
      </c>
      <c r="BP72" s="4">
        <f ca="1"/>
        <v>-3691716226</v>
      </c>
      <c r="BQ72" s="4">
        <f ca="1"/>
        <v>8329681442</v>
      </c>
    </row>
    <row r="73" spans="11:69" x14ac:dyDescent="0.2">
      <c r="K73" s="24"/>
      <c r="W73" s="63"/>
      <c r="X73" t="str" s="0">
        <f ca="1"/>
        <v>01/03/2024</v>
      </c>
      <c r="Y73" s="4">
        <f ca="1"/>
        <v>605480666122</v>
      </c>
      <c r="Z73" s="4">
        <f ca="1"/>
        <v>-124935116083</v>
      </c>
      <c r="AA73" s="4">
        <f ca="1"/>
        <v>343697917614</v>
      </c>
      <c r="AB73" s="4">
        <f ca="1"/>
        <v>158263232033</v>
      </c>
      <c r="AC73" s="4">
        <f ca="1"/>
        <v>52780994380</v>
      </c>
      <c r="AD73" s="4">
        <f ca="1"/>
        <v>-3424173748</v>
      </c>
      <c r="AE73" s="4">
        <f ca="1"/>
        <v>-11101117570</v>
      </c>
      <c r="AF73" s="4">
        <f ca="1"/>
        <v>285757055779</v>
      </c>
      <c r="AG73" s="4">
        <f ca="1"/>
        <v>-533324424314</v>
      </c>
      <c r="AI73" s="63"/>
      <c r="AJ73" t="str" s="0">
        <f ca="1"/>
        <v>01/03/2024</v>
      </c>
      <c r="AK73" s="4">
        <f ca="1"/>
        <v>656930478681</v>
      </c>
      <c r="AL73" s="4">
        <f ca="1"/>
        <v>575391681720</v>
      </c>
      <c r="AM73" s="4">
        <f ca="1"/>
        <v>563555933734</v>
      </c>
      <c r="AN73" s="4">
        <f ca="1"/>
        <v>-42313620</v>
      </c>
      <c r="AO73" s="4">
        <f ca="1"/>
        <v>-8111638463</v>
      </c>
      <c r="AP73" s="4">
        <f ca="1"/>
        <v>-497390778046</v>
      </c>
      <c r="AQ73" s="4">
        <f ca="1"/>
        <v>-2397146346</v>
      </c>
      <c r="AR73" s="0">
        <f ca="1"/>
        <v>0</v>
      </c>
      <c r="AS73" s="4">
        <f ca="1"/>
        <v>-4949293916</v>
      </c>
      <c r="AT73" s="4">
        <f ca="1"/>
        <v>908710692565</v>
      </c>
      <c r="AU73" s="4">
        <f ca="1"/>
        <v>-414413914702</v>
      </c>
      <c r="AW73" s="63"/>
      <c r="AX73" t="str" s="0">
        <f ca="1"/>
        <v>01/03/2024</v>
      </c>
      <c r="AY73" s="4">
        <f ca="1"/>
        <v>-493676140507</v>
      </c>
      <c r="AZ73" s="4">
        <f ca="1"/>
        <v>74511650000</v>
      </c>
      <c r="BA73" s="4">
        <f ca="1"/>
        <v>-33345899867</v>
      </c>
      <c r="BB73" s="4">
        <f ca="1"/>
        <v>-52851343405</v>
      </c>
      <c r="BC73" s="4">
        <f ca="1"/>
        <v>304894885559</v>
      </c>
      <c r="BD73" s="4">
        <f ca="1"/>
        <v>-92654551151</v>
      </c>
      <c r="BE73" s="4">
        <f ca="1"/>
        <v>75753000181</v>
      </c>
      <c r="BF73" s="4">
        <f ca="1"/>
        <v>3785936090</v>
      </c>
      <c r="BG73" s="4">
        <f ca="1"/>
        <v>17763082365</v>
      </c>
      <c r="BI73" s="63"/>
      <c r="BJ73" t="str" s="0">
        <f ca="1"/>
        <v>01/03/2024</v>
      </c>
      <c r="BK73" s="4">
        <f ca="1"/>
        <v>32908757101</v>
      </c>
      <c r="BL73" s="4">
        <f ca="1"/>
        <v>587930815197</v>
      </c>
      <c r="BM73" s="4">
        <f ca="1"/>
        <v>-5319448994</v>
      </c>
      <c r="BN73" s="4">
        <f ca="1"/>
        <v>-110660234101</v>
      </c>
      <c r="BO73" s="4">
        <f ca="1"/>
        <v>20936758241</v>
      </c>
      <c r="BP73" s="4">
        <f ca="1"/>
        <v>-3250876226</v>
      </c>
      <c r="BQ73" s="4">
        <f ca="1"/>
        <v>10300941442</v>
      </c>
    </row>
    <row r="74" spans="11:69" x14ac:dyDescent="0.2">
      <c r="K74" s="24"/>
      <c r="W74" s="63"/>
      <c r="X74" t="str" s="0">
        <f ca="1"/>
        <v>29/02/2024</v>
      </c>
      <c r="Y74" s="4">
        <f ca="1"/>
        <v>476603606122</v>
      </c>
      <c r="Z74" s="4">
        <f ca="1"/>
        <v>-201928846083</v>
      </c>
      <c r="AA74" s="4">
        <f ca="1"/>
        <v>261999797614</v>
      </c>
      <c r="AB74" s="4">
        <f ca="1"/>
        <v>163642132033</v>
      </c>
      <c r="AC74" s="4">
        <f ca="1"/>
        <v>63050574380</v>
      </c>
      <c r="AD74" s="4">
        <f ca="1"/>
        <v>-1054260099</v>
      </c>
      <c r="AE74" s="4">
        <f ca="1"/>
        <v>-31786667570</v>
      </c>
      <c r="AF74" s="4">
        <f ca="1"/>
        <v>158211795779</v>
      </c>
      <c r="AG74" s="4">
        <f ca="1"/>
        <v>-574596586439</v>
      </c>
      <c r="AI74" s="63"/>
      <c r="AJ74" t="str" s="0">
        <f ca="1"/>
        <v>29/02/2024</v>
      </c>
      <c r="AK74" s="4">
        <f ca="1"/>
        <v>643582258681</v>
      </c>
      <c r="AL74" s="4">
        <f ca="1"/>
        <v>467992831720</v>
      </c>
      <c r="AM74" s="4">
        <f ca="1"/>
        <v>553929373734</v>
      </c>
      <c r="AN74" s="4">
        <f ca="1"/>
        <v>-42313620</v>
      </c>
      <c r="AO74" s="4">
        <f ca="1"/>
        <v>-3929808463</v>
      </c>
      <c r="AP74" s="4">
        <f ca="1"/>
        <v>-508426068046</v>
      </c>
      <c r="AQ74" s="4">
        <f ca="1"/>
        <v>-2185926346</v>
      </c>
      <c r="AR74" s="0">
        <f ca="1"/>
        <v>0</v>
      </c>
      <c r="AS74" s="4">
        <f ca="1"/>
        <v>-3036443916</v>
      </c>
      <c r="AT74" s="4">
        <f ca="1"/>
        <v>896594592565</v>
      </c>
      <c r="AU74" s="4">
        <f ca="1"/>
        <v>-411705874702</v>
      </c>
      <c r="AW74" s="63"/>
      <c r="AX74" t="str" s="0">
        <f ca="1"/>
        <v>29/02/2024</v>
      </c>
      <c r="AY74" s="4">
        <f ca="1"/>
        <v>-452571250507</v>
      </c>
      <c r="AZ74" s="4">
        <f ca="1"/>
        <v>63151340000</v>
      </c>
      <c r="BA74" s="4">
        <f ca="1"/>
        <v>-29454019867</v>
      </c>
      <c r="BB74" s="4">
        <f ca="1"/>
        <v>-45459003405</v>
      </c>
      <c r="BC74" s="4">
        <f ca="1"/>
        <v>308988555559</v>
      </c>
      <c r="BD74" s="4">
        <f ca="1"/>
        <v>-64695971151</v>
      </c>
      <c r="BE74" s="4">
        <f ca="1"/>
        <v>69030870181</v>
      </c>
      <c r="BF74" s="4">
        <f ca="1"/>
        <v>6229569386</v>
      </c>
      <c r="BG74" s="4">
        <f ca="1"/>
        <v>25086592365</v>
      </c>
      <c r="BI74" s="63"/>
      <c r="BJ74" t="str" s="0">
        <f ca="1"/>
        <v>29/02/2024</v>
      </c>
      <c r="BK74" s="4">
        <f ca="1"/>
        <v>26347427101</v>
      </c>
      <c r="BL74" s="4">
        <f ca="1"/>
        <v>595353278974</v>
      </c>
      <c r="BM74" s="4">
        <f ca="1"/>
        <v>19022771006</v>
      </c>
      <c r="BN74" s="4">
        <f ca="1"/>
        <v>-103437974101</v>
      </c>
      <c r="BO74" s="4">
        <f ca="1"/>
        <v>14473478241</v>
      </c>
      <c r="BP74" s="4">
        <f ca="1"/>
        <v>-2961056226</v>
      </c>
      <c r="BQ74" s="4">
        <f ca="1"/>
        <v>10838101442</v>
      </c>
    </row>
    <row r="75" spans="11:69" x14ac:dyDescent="0.2">
      <c r="K75" s="24"/>
      <c r="W75" s="63"/>
      <c r="X75" t="str" s="0">
        <f ca="1"/>
        <v>28/02/2024</v>
      </c>
      <c r="Y75" s="4">
        <f ca="1"/>
        <v>297300266122</v>
      </c>
      <c r="Z75" s="4">
        <f ca="1"/>
        <v>-188207926083</v>
      </c>
      <c r="AA75" s="4">
        <f ca="1"/>
        <v>254605777614</v>
      </c>
      <c r="AB75" s="4">
        <f ca="1"/>
        <v>261553852033</v>
      </c>
      <c r="AC75" s="4">
        <f ca="1"/>
        <v>45824704380</v>
      </c>
      <c r="AD75" s="4">
        <f ca="1"/>
        <v>11434467638</v>
      </c>
      <c r="AE75" s="4">
        <f ca="1"/>
        <v>-45355477570</v>
      </c>
      <c r="AF75" s="4">
        <f ca="1"/>
        <v>119008605779</v>
      </c>
      <c r="AG75" s="4">
        <f ca="1"/>
        <v>-566066001667</v>
      </c>
      <c r="AI75" s="63"/>
      <c r="AJ75" t="str" s="0">
        <f ca="1"/>
        <v>28/02/2024</v>
      </c>
      <c r="AK75" s="4">
        <f ca="1"/>
        <v>683511728681</v>
      </c>
      <c r="AL75" s="4">
        <f ca="1"/>
        <v>467983041720</v>
      </c>
      <c r="AM75" s="4">
        <f ca="1"/>
        <v>565336213734</v>
      </c>
      <c r="AN75" s="4">
        <f ca="1"/>
        <v>-42313620</v>
      </c>
      <c r="AO75" s="4">
        <f ca="1"/>
        <v>-5259308463</v>
      </c>
      <c r="AP75" s="4">
        <f ca="1"/>
        <v>-472327638046</v>
      </c>
      <c r="AQ75" s="4">
        <f ca="1"/>
        <v>-2707926346</v>
      </c>
      <c r="AR75" s="0">
        <f ca="1"/>
        <v>0</v>
      </c>
      <c r="AS75" s="4">
        <f ca="1"/>
        <v>-5051493916</v>
      </c>
      <c r="AT75" s="4">
        <f ca="1"/>
        <v>904311212565</v>
      </c>
      <c r="AU75" s="4">
        <f ca="1"/>
        <v>-404985694702</v>
      </c>
      <c r="AW75" s="63"/>
      <c r="AX75" t="str" s="0">
        <f ca="1"/>
        <v>28/02/2024</v>
      </c>
      <c r="AY75" s="4">
        <f ca="1"/>
        <v>-241184180507</v>
      </c>
      <c r="AZ75" s="4">
        <f ca="1"/>
        <v>49278660000</v>
      </c>
      <c r="BA75" s="4">
        <f ca="1"/>
        <v>-45049229867</v>
      </c>
      <c r="BB75" s="4">
        <f ca="1"/>
        <v>-66954323405</v>
      </c>
      <c r="BC75" s="4">
        <f ca="1"/>
        <v>252624505559</v>
      </c>
      <c r="BD75" s="4">
        <f ca="1"/>
        <v>-112919451151</v>
      </c>
      <c r="BE75" s="4">
        <f ca="1"/>
        <v>52618980181</v>
      </c>
      <c r="BF75" s="4">
        <f ca="1"/>
        <v>5148306672</v>
      </c>
      <c r="BG75" s="4">
        <f ca="1"/>
        <v>23115992365</v>
      </c>
      <c r="BI75" s="63"/>
      <c r="BJ75" t="str" s="0">
        <f ca="1"/>
        <v>28/02/2024</v>
      </c>
      <c r="BK75" s="4">
        <f ca="1"/>
        <v>-14034942899</v>
      </c>
      <c r="BL75" s="4">
        <f ca="1"/>
        <v>580972669254</v>
      </c>
      <c r="BM75" s="4">
        <f ca="1"/>
        <v>21294141006</v>
      </c>
      <c r="BN75" s="4">
        <f ca="1"/>
        <v>-119887974101</v>
      </c>
      <c r="BO75" s="4">
        <f ca="1"/>
        <v>15634298241</v>
      </c>
      <c r="BP75" s="4">
        <f ca="1"/>
        <v>-2578496226</v>
      </c>
      <c r="BQ75" s="4">
        <f ca="1"/>
        <v>10686301442</v>
      </c>
    </row>
    <row r="76" spans="11:69" x14ac:dyDescent="0.2">
      <c r="K76" s="24"/>
      <c r="W76" s="63"/>
      <c r="X76" t="str" s="0">
        <f ca="1"/>
        <v>27/02/2024</v>
      </c>
      <c r="Y76" s="4">
        <f ca="1"/>
        <v>242399576122</v>
      </c>
      <c r="Z76" s="4">
        <f ca="1"/>
        <v>-191394906083</v>
      </c>
      <c r="AA76" s="4">
        <f ca="1"/>
        <v>257394747614</v>
      </c>
      <c r="AB76" s="4">
        <f ca="1"/>
        <v>266808882033</v>
      </c>
      <c r="AC76" s="4">
        <f ca="1"/>
        <v>38672234380</v>
      </c>
      <c r="AD76" s="4">
        <f ca="1"/>
        <v>20759485824</v>
      </c>
      <c r="AE76" s="4">
        <f ca="1"/>
        <v>-43929387570</v>
      </c>
      <c r="AF76" s="4">
        <f ca="1"/>
        <v>119505325779</v>
      </c>
      <c r="AG76" s="4">
        <f ca="1"/>
        <v>-550627216237</v>
      </c>
      <c r="AI76" s="63"/>
      <c r="AJ76" t="str" s="0">
        <f ca="1"/>
        <v>27/02/2024</v>
      </c>
      <c r="AK76" s="4">
        <f ca="1"/>
        <v>661313848681</v>
      </c>
      <c r="AL76" s="4">
        <f ca="1"/>
        <v>434178421720</v>
      </c>
      <c r="AM76" s="4">
        <f ca="1"/>
        <v>602400853734</v>
      </c>
      <c r="AN76" s="4">
        <f ca="1"/>
        <v>-42313620</v>
      </c>
      <c r="AO76" s="4">
        <f ca="1"/>
        <v>-43251678463</v>
      </c>
      <c r="AP76" s="4">
        <f ca="1"/>
        <v>-515282958046</v>
      </c>
      <c r="AQ76" s="4">
        <f ca="1"/>
        <v>-2666456346</v>
      </c>
      <c r="AR76" s="0">
        <f ca="1"/>
        <v>0</v>
      </c>
      <c r="AS76" s="4">
        <f ca="1"/>
        <v>-5051493916</v>
      </c>
      <c r="AT76" s="4">
        <f ca="1"/>
        <v>869052722565</v>
      </c>
      <c r="AU76" s="4">
        <f ca="1"/>
        <v>-408779864702</v>
      </c>
      <c r="AW76" s="63"/>
      <c r="AX76" t="str" s="0">
        <f ca="1"/>
        <v>27/02/2024</v>
      </c>
      <c r="AY76" s="4">
        <f ca="1"/>
        <v>-217929380507</v>
      </c>
      <c r="AZ76" s="4">
        <f ca="1"/>
        <v>26661080000</v>
      </c>
      <c r="BA76" s="4">
        <f ca="1"/>
        <v>-65230889867</v>
      </c>
      <c r="BB76" s="4">
        <f ca="1"/>
        <v>-68492073405</v>
      </c>
      <c r="BC76" s="4">
        <f ca="1"/>
        <v>247827525559</v>
      </c>
      <c r="BD76" s="4">
        <f ca="1"/>
        <v>-120550501151</v>
      </c>
      <c r="BE76" s="4">
        <f ca="1"/>
        <v>42863710181</v>
      </c>
      <c r="BF76" s="4">
        <f ca="1"/>
        <v>941033417</v>
      </c>
      <c r="BG76" s="4">
        <f ca="1"/>
        <v>22137682365</v>
      </c>
      <c r="BI76" s="63"/>
      <c r="BJ76" t="str" s="0">
        <f ca="1"/>
        <v>27/02/2024</v>
      </c>
      <c r="BK76" s="4">
        <f ca="1"/>
        <v>-44222802899</v>
      </c>
      <c r="BL76" s="4">
        <f ca="1"/>
        <v>573783962239</v>
      </c>
      <c r="BM76" s="4">
        <f ca="1"/>
        <v>28253291006</v>
      </c>
      <c r="BN76" s="4">
        <f ca="1"/>
        <v>-116649144101</v>
      </c>
      <c r="BO76" s="4">
        <f ca="1"/>
        <v>14134298241</v>
      </c>
      <c r="BP76" s="4">
        <f ca="1"/>
        <v>-2672646226</v>
      </c>
      <c r="BQ76" s="4">
        <f ca="1"/>
        <v>4149741442</v>
      </c>
    </row>
    <row r="77" spans="11:69" x14ac:dyDescent="0.2">
      <c r="K77" s="24"/>
      <c r="W77" s="63"/>
      <c r="X77" t="str" s="0">
        <f ca="1"/>
        <v>26/02/2024</v>
      </c>
      <c r="Y77" s="4">
        <f ca="1"/>
        <v>110689766122</v>
      </c>
      <c r="Z77" s="4">
        <f ca="1"/>
        <v>-196211946083</v>
      </c>
      <c r="AA77" s="4">
        <f ca="1"/>
        <v>264152417614</v>
      </c>
      <c r="AB77" s="4">
        <f ca="1"/>
        <v>267887142033</v>
      </c>
      <c r="AC77" s="4">
        <f ca="1"/>
        <v>45516204380</v>
      </c>
      <c r="AD77" s="4">
        <f ca="1"/>
        <v>16378347827</v>
      </c>
      <c r="AE77" s="4">
        <f ca="1"/>
        <v>-45272917570</v>
      </c>
      <c r="AF77" s="4">
        <f ca="1"/>
        <v>91686185779</v>
      </c>
      <c r="AG77" s="4">
        <f ca="1"/>
        <v>-575921473610</v>
      </c>
      <c r="AI77" s="63"/>
      <c r="AJ77" t="str" s="0">
        <f ca="1"/>
        <v>26/02/2024</v>
      </c>
      <c r="AK77" s="4">
        <f ca="1"/>
        <v>667351148681</v>
      </c>
      <c r="AL77" s="4">
        <f ca="1"/>
        <v>521353141720</v>
      </c>
      <c r="AM77" s="4">
        <f ca="1"/>
        <v>618341873734</v>
      </c>
      <c r="AN77" s="4">
        <f ca="1"/>
        <v>-42313620</v>
      </c>
      <c r="AO77" s="4">
        <f ca="1"/>
        <v>29701301537</v>
      </c>
      <c r="AP77" s="4">
        <f ca="1"/>
        <v>-476595268046</v>
      </c>
      <c r="AQ77" s="4">
        <f ca="1"/>
        <v>-2663196346</v>
      </c>
      <c r="AR77" s="0">
        <f ca="1"/>
        <v>0</v>
      </c>
      <c r="AS77" s="4">
        <f ca="1"/>
        <v>-5048823916</v>
      </c>
      <c r="AT77" s="4">
        <f ca="1"/>
        <v>876829512565</v>
      </c>
      <c r="AU77" s="4">
        <f ca="1"/>
        <v>-418312314702</v>
      </c>
      <c r="AW77" s="63"/>
      <c r="AX77" t="str" s="0">
        <f ca="1"/>
        <v>26/02/2024</v>
      </c>
      <c r="AY77" s="4">
        <f ca="1"/>
        <v>-214106530507</v>
      </c>
      <c r="AZ77" s="4">
        <f ca="1"/>
        <v>3328830000</v>
      </c>
      <c r="BA77" s="4">
        <f ca="1"/>
        <v>-70678529867</v>
      </c>
      <c r="BB77" s="4">
        <f ca="1"/>
        <v>-52436383405</v>
      </c>
      <c r="BC77" s="4">
        <f ca="1"/>
        <v>233367225559</v>
      </c>
      <c r="BD77" s="4">
        <f ca="1"/>
        <v>-131142861151</v>
      </c>
      <c r="BE77" s="4">
        <f ca="1"/>
        <v>-3528149819</v>
      </c>
      <c r="BF77" s="4">
        <f ca="1"/>
        <v>-15805453225</v>
      </c>
      <c r="BG77" s="4">
        <f ca="1"/>
        <v>17339492365</v>
      </c>
      <c r="BI77" s="63"/>
      <c r="BJ77" t="str" s="0">
        <f ca="1"/>
        <v>26/02/2024</v>
      </c>
      <c r="BK77" s="4">
        <f ca="1"/>
        <v>-53881952899</v>
      </c>
      <c r="BL77" s="4">
        <f ca="1"/>
        <v>533977351111</v>
      </c>
      <c r="BM77" s="4">
        <f ca="1"/>
        <v>6963671006</v>
      </c>
      <c r="BN77" s="4">
        <f ca="1"/>
        <v>-109067814101</v>
      </c>
      <c r="BO77" s="4">
        <f ca="1"/>
        <v>16377068241</v>
      </c>
      <c r="BP77" s="4">
        <f ca="1"/>
        <v>-3593196226</v>
      </c>
      <c r="BQ77" s="4">
        <f ca="1"/>
        <v>3042211442</v>
      </c>
    </row>
    <row r="78" spans="11:69" x14ac:dyDescent="0.2">
      <c r="K78" s="24"/>
      <c r="W78" s="63"/>
      <c r="X78" t="str" s="0">
        <f ca="1"/>
        <v>23/02/2024</v>
      </c>
      <c r="Y78" s="4">
        <f ca="1"/>
        <v>72709406122</v>
      </c>
      <c r="Z78" s="4">
        <f ca="1"/>
        <v>-222013576083</v>
      </c>
      <c r="AA78" s="4">
        <f ca="1"/>
        <v>257355337614</v>
      </c>
      <c r="AB78" s="4">
        <f ca="1"/>
        <v>133815182033</v>
      </c>
      <c r="AC78" s="4">
        <f ca="1"/>
        <v>36464464380</v>
      </c>
      <c r="AD78" s="4">
        <f ca="1"/>
        <v>-3830705894</v>
      </c>
      <c r="AE78" s="4">
        <f ca="1"/>
        <v>-49884527570</v>
      </c>
      <c r="AF78" s="4">
        <f ca="1"/>
        <v>96963215779</v>
      </c>
      <c r="AG78" s="4">
        <f ca="1"/>
        <v>-562674550672</v>
      </c>
      <c r="AI78" s="63"/>
      <c r="AJ78" t="str" s="0">
        <f ca="1"/>
        <v>23/02/2024</v>
      </c>
      <c r="AK78" s="4">
        <f ca="1"/>
        <v>670188118681</v>
      </c>
      <c r="AL78" s="4">
        <f ca="1"/>
        <v>694565531720</v>
      </c>
      <c r="AM78" s="4">
        <f ca="1"/>
        <v>613795023734</v>
      </c>
      <c r="AN78" s="4">
        <f ca="1"/>
        <v>-42313620</v>
      </c>
      <c r="AO78" s="4">
        <f ca="1"/>
        <v>128322901537</v>
      </c>
      <c r="AP78" s="4">
        <f ca="1"/>
        <v>-454214528046</v>
      </c>
      <c r="AQ78" s="4">
        <f ca="1"/>
        <v>-2184616346</v>
      </c>
      <c r="AR78" s="0">
        <f ca="1"/>
        <v>0</v>
      </c>
      <c r="AS78" s="4">
        <f ca="1"/>
        <v>-2954813916</v>
      </c>
      <c r="AT78" s="4">
        <f ca="1"/>
        <v>874035532565</v>
      </c>
      <c r="AU78" s="4">
        <f ca="1"/>
        <v>-416825564702</v>
      </c>
      <c r="AW78" s="63"/>
      <c r="AX78" t="str" s="0">
        <f ca="1"/>
        <v>23/02/2024</v>
      </c>
      <c r="AY78" s="4">
        <f ca="1"/>
        <v>-208278310507</v>
      </c>
      <c r="AZ78" s="4">
        <f ca="1"/>
        <v>703120000</v>
      </c>
      <c r="BA78" s="4">
        <f ca="1"/>
        <v>-56848059867</v>
      </c>
      <c r="BB78" s="4">
        <f ca="1"/>
        <v>-32153623405</v>
      </c>
      <c r="BC78" s="4">
        <f ca="1"/>
        <v>235666785559</v>
      </c>
      <c r="BD78" s="4">
        <f ca="1"/>
        <v>-119889421151</v>
      </c>
      <c r="BE78" s="4">
        <f ca="1"/>
        <v>-3315079819</v>
      </c>
      <c r="BF78" s="4">
        <f ca="1"/>
        <v>-23171065050</v>
      </c>
      <c r="BG78" s="4">
        <f ca="1"/>
        <v>12954052365</v>
      </c>
      <c r="BI78" s="63"/>
      <c r="BJ78" t="str" s="0">
        <f ca="1"/>
        <v>23/02/2024</v>
      </c>
      <c r="BK78" s="4">
        <f ca="1"/>
        <v>-47272942899</v>
      </c>
      <c r="BL78" s="4">
        <f ca="1"/>
        <v>502438037896</v>
      </c>
      <c r="BM78" s="4">
        <f ca="1"/>
        <v>2332861006</v>
      </c>
      <c r="BN78" s="4">
        <f ca="1"/>
        <v>-94069064101</v>
      </c>
      <c r="BO78" s="4">
        <f ca="1"/>
        <v>18749228241</v>
      </c>
      <c r="BP78" s="4">
        <f ca="1"/>
        <v>-4076896226</v>
      </c>
      <c r="BQ78" s="4">
        <f ca="1"/>
        <v>1375701442</v>
      </c>
    </row>
    <row r="79" spans="11:69" x14ac:dyDescent="0.2">
      <c r="K79" s="24"/>
      <c r="W79" s="63"/>
      <c r="X79" t="str" s="0">
        <f ca="1"/>
        <v>22/02/2024</v>
      </c>
      <c r="Y79" s="4">
        <f ca="1"/>
        <v>137811546122</v>
      </c>
      <c r="Z79" s="4">
        <f ca="1"/>
        <v>-232345186083</v>
      </c>
      <c r="AA79" s="4">
        <f ca="1"/>
        <v>261942847614</v>
      </c>
      <c r="AB79" s="4">
        <f ca="1"/>
        <v>142028202033</v>
      </c>
      <c r="AC79" s="4">
        <f ca="1"/>
        <v>45039094380</v>
      </c>
      <c r="AD79" s="4">
        <f ca="1"/>
        <v>-13259336732</v>
      </c>
      <c r="AE79" s="4">
        <f ca="1"/>
        <v>-47627717570</v>
      </c>
      <c r="AF79" s="4">
        <f ca="1"/>
        <v>238833865779</v>
      </c>
      <c r="AG79" s="4">
        <f ca="1"/>
        <v>-543961071088</v>
      </c>
      <c r="AI79" s="63"/>
      <c r="AJ79" t="str" s="0">
        <f ca="1"/>
        <v>22/02/2024</v>
      </c>
      <c r="AK79" s="4">
        <f ca="1"/>
        <v>692377528681</v>
      </c>
      <c r="AL79" s="4">
        <f ca="1"/>
        <v>679725391720</v>
      </c>
      <c r="AM79" s="4">
        <f ca="1"/>
        <v>584102533734</v>
      </c>
      <c r="AN79" s="4">
        <f ca="1"/>
        <v>-42313620</v>
      </c>
      <c r="AO79" s="4">
        <f ca="1"/>
        <v>323920151537</v>
      </c>
      <c r="AP79" s="4">
        <f ca="1"/>
        <v>-375398548046</v>
      </c>
      <c r="AQ79" s="4">
        <f ca="1"/>
        <v>-2157676346</v>
      </c>
      <c r="AR79" s="0">
        <f ca="1"/>
        <v>0</v>
      </c>
      <c r="AS79" s="4">
        <f ca="1"/>
        <v>-4471313916</v>
      </c>
      <c r="AT79" s="4">
        <f ca="1"/>
        <v>864121012565</v>
      </c>
      <c r="AU79" s="4">
        <f ca="1"/>
        <v>-419224214702</v>
      </c>
      <c r="AW79" s="63"/>
      <c r="AX79" t="str" s="0">
        <f ca="1"/>
        <v>22/02/2024</v>
      </c>
      <c r="AY79" s="4">
        <f ca="1"/>
        <v>-209710480507</v>
      </c>
      <c r="AZ79" s="4">
        <f ca="1"/>
        <v>4392970000</v>
      </c>
      <c r="BA79" s="4">
        <f ca="1"/>
        <v>-56106389867</v>
      </c>
      <c r="BB79" s="4">
        <f ca="1"/>
        <v>-41281203405</v>
      </c>
      <c r="BC79" s="4">
        <f ca="1"/>
        <v>224767745559</v>
      </c>
      <c r="BD79" s="4">
        <f ca="1"/>
        <v>-115013141151</v>
      </c>
      <c r="BE79" s="4">
        <f ca="1"/>
        <v>-3549169819</v>
      </c>
      <c r="BF79" s="4">
        <f ca="1"/>
        <v>-11063106452</v>
      </c>
      <c r="BG79" s="4">
        <f ca="1"/>
        <v>11725732365</v>
      </c>
      <c r="BI79" s="63"/>
      <c r="BJ79" t="str" s="0">
        <f ca="1"/>
        <v>22/02/2024</v>
      </c>
      <c r="BK79" s="4">
        <f ca="1"/>
        <v>-33050522899</v>
      </c>
      <c r="BL79" s="4">
        <f ca="1"/>
        <v>456023398577</v>
      </c>
      <c r="BM79" s="4">
        <f ca="1"/>
        <v>4009961006</v>
      </c>
      <c r="BN79" s="4">
        <f ca="1"/>
        <v>-96160824101</v>
      </c>
      <c r="BO79" s="4">
        <f ca="1"/>
        <v>20353968241</v>
      </c>
      <c r="BP79" s="4">
        <f ca="1"/>
        <v>-3837766226</v>
      </c>
      <c r="BQ79" s="4">
        <f ca="1"/>
        <v>1383911442</v>
      </c>
    </row>
    <row r="80" spans="11:69" x14ac:dyDescent="0.2">
      <c r="K80" s="24"/>
      <c r="W80" s="63"/>
      <c r="X80" t="str" s="0">
        <f ca="1"/>
        <v>21/02/2024</v>
      </c>
      <c r="Y80" s="4">
        <f ca="1"/>
        <v>156208116122</v>
      </c>
      <c r="Z80" s="4">
        <f ca="1"/>
        <v>-221077496083</v>
      </c>
      <c r="AA80" s="4">
        <f ca="1"/>
        <v>256902097614</v>
      </c>
      <c r="AB80" s="4">
        <f ca="1"/>
        <v>165021002033</v>
      </c>
      <c r="AC80" s="4">
        <f ca="1"/>
        <v>45206924380</v>
      </c>
      <c r="AD80" s="4">
        <f ca="1"/>
        <v>-13349974798</v>
      </c>
      <c r="AE80" s="4">
        <f ca="1"/>
        <v>-35647267570</v>
      </c>
      <c r="AF80" s="4">
        <f ca="1"/>
        <v>239792075779</v>
      </c>
      <c r="AG80" s="4">
        <f ca="1"/>
        <v>-537431253340</v>
      </c>
      <c r="AI80" s="63"/>
      <c r="AJ80" t="str" s="0">
        <f ca="1"/>
        <v>21/02/2024</v>
      </c>
      <c r="AK80" s="4">
        <f ca="1"/>
        <v>713387328681</v>
      </c>
      <c r="AL80" s="4">
        <f ca="1"/>
        <v>776075501720</v>
      </c>
      <c r="AM80" s="4">
        <f ca="1"/>
        <v>604044593734</v>
      </c>
      <c r="AN80" s="4">
        <f ca="1"/>
        <v>-42313620</v>
      </c>
      <c r="AO80" s="4">
        <f ca="1"/>
        <v>440908221537</v>
      </c>
      <c r="AP80" s="4">
        <f ca="1"/>
        <v>-357108968046</v>
      </c>
      <c r="AQ80" s="4">
        <f ca="1"/>
        <v>-2153626346</v>
      </c>
      <c r="AR80" s="0">
        <f ca="1"/>
        <v>0</v>
      </c>
      <c r="AS80" s="4">
        <f ca="1"/>
        <v>-7159803916</v>
      </c>
      <c r="AT80" s="4">
        <f ca="1"/>
        <v>887318732565</v>
      </c>
      <c r="AU80" s="4">
        <f ca="1"/>
        <v>-418129484702</v>
      </c>
      <c r="AW80" s="63"/>
      <c r="AX80" t="str" s="0">
        <f ca="1"/>
        <v>21/02/2024</v>
      </c>
      <c r="AY80" s="4">
        <f ca="1"/>
        <v>-221399460507</v>
      </c>
      <c r="AZ80" s="4">
        <f ca="1"/>
        <v>5592540000</v>
      </c>
      <c r="BA80" s="4">
        <f ca="1"/>
        <v>-20422819867</v>
      </c>
      <c r="BB80" s="4">
        <f ca="1"/>
        <v>-21752013405</v>
      </c>
      <c r="BC80" s="4">
        <f ca="1"/>
        <v>219633975559</v>
      </c>
      <c r="BD80" s="4">
        <f ca="1"/>
        <v>-113394601151</v>
      </c>
      <c r="BE80" s="4">
        <f ca="1"/>
        <v>-2730149819</v>
      </c>
      <c r="BF80" s="4">
        <f ca="1"/>
        <v>-11071773157</v>
      </c>
      <c r="BG80" s="4">
        <f ca="1"/>
        <v>3939392365</v>
      </c>
      <c r="BI80" s="63"/>
      <c r="BJ80" t="str" s="0">
        <f ca="1"/>
        <v>21/02/2024</v>
      </c>
      <c r="BK80" s="4">
        <f ca="1"/>
        <v>-30922192899</v>
      </c>
      <c r="BL80" s="4">
        <f ca="1"/>
        <v>422286754134</v>
      </c>
      <c r="BM80" s="4">
        <f ca="1"/>
        <v>-8450138994</v>
      </c>
      <c r="BN80" s="4">
        <f ca="1"/>
        <v>-95722404101</v>
      </c>
      <c r="BO80" s="4">
        <f ca="1"/>
        <v>22317128241</v>
      </c>
      <c r="BP80" s="4">
        <f ca="1"/>
        <v>-3901646226</v>
      </c>
      <c r="BQ80" s="4">
        <f ca="1"/>
        <v>1983021442</v>
      </c>
    </row>
    <row r="81" spans="11:87" x14ac:dyDescent="0.2">
      <c r="K81" s="24"/>
      <c r="W81" s="25"/>
      <c r="X81" t="str" s="0">
        <f ca="1"/>
        <v>20/02/2024</v>
      </c>
      <c r="Y81" s="4">
        <f ca="1"/>
        <v>162499756122</v>
      </c>
      <c r="Z81" s="0">
        <f ca="1"/>
        <v>-214121076083</v>
      </c>
      <c r="AA81" s="0">
        <f ca="1"/>
        <v>240578007614</v>
      </c>
      <c r="AB81" s="0">
        <f ca="1"/>
        <v>191990442033</v>
      </c>
      <c r="AC81" s="0">
        <f ca="1"/>
        <v>39543704380</v>
      </c>
      <c r="AD81" s="0">
        <f ca="1"/>
        <v>-11613006249</v>
      </c>
      <c r="AE81" s="0">
        <f ca="1"/>
        <v>-34806257570</v>
      </c>
      <c r="AF81" s="0">
        <f ca="1"/>
        <v>208417495779</v>
      </c>
      <c r="AG81" s="0">
        <f ca="1"/>
        <v>-513508113662</v>
      </c>
      <c r="AI81" s="25"/>
      <c r="AJ81" t="str" s="0">
        <f ca="1"/>
        <v>20/02/2024</v>
      </c>
      <c r="AK81" s="0">
        <f ca="1"/>
        <v>728451268681</v>
      </c>
      <c r="AL81" s="0">
        <f ca="1"/>
        <v>584546221720</v>
      </c>
      <c r="AM81" s="0">
        <f ca="1"/>
        <v>590190693734</v>
      </c>
      <c r="AN81" s="0">
        <f ca="1"/>
        <v>-42313620</v>
      </c>
      <c r="AO81" s="0">
        <f ca="1"/>
        <v>490571551537</v>
      </c>
      <c r="AP81" s="0">
        <f ca="1"/>
        <v>-392889388046</v>
      </c>
      <c r="AQ81" s="0">
        <f ca="1"/>
        <v>-2038956346</v>
      </c>
      <c r="AR81" s="0">
        <f ca="1"/>
        <v>0</v>
      </c>
      <c r="AS81" s="0">
        <f ca="1"/>
        <v>-17111953916</v>
      </c>
      <c r="AT81" s="0">
        <f ca="1"/>
        <v>437795472565</v>
      </c>
      <c r="AU81" s="0">
        <f ca="1"/>
        <v>-408028674702</v>
      </c>
      <c r="AX81" t="str" s="0">
        <f ca="1"/>
        <v>20/02/2024</v>
      </c>
      <c r="AY81" s="0">
        <f ca="1"/>
        <v>-248199100507</v>
      </c>
      <c r="AZ81" s="0">
        <f ca="1"/>
        <v>55622400000</v>
      </c>
      <c r="BA81" s="0">
        <f ca="1"/>
        <v>-10798919867</v>
      </c>
      <c r="BB81" s="0">
        <f ca="1"/>
        <v>-16421923405</v>
      </c>
      <c r="BC81" s="0">
        <f ca="1"/>
        <v>218150295559</v>
      </c>
      <c r="BD81" s="0">
        <f ca="1"/>
        <v>-153261131151</v>
      </c>
      <c r="BE81" s="0">
        <f ca="1"/>
        <v>46423690181</v>
      </c>
      <c r="BF81" s="0">
        <f ca="1"/>
        <v>6659104135</v>
      </c>
      <c r="BG81" s="0">
        <f ca="1"/>
        <v>8881452365</v>
      </c>
      <c r="BJ81" t="str" s="0">
        <f ca="1"/>
        <v>20/02/2024</v>
      </c>
      <c r="BK81" s="0">
        <f ca="1"/>
        <v>-7423672899</v>
      </c>
      <c r="BL81" s="0">
        <f ca="1"/>
        <v>414275329490</v>
      </c>
      <c r="BM81" s="0">
        <f ca="1"/>
        <v>-8492968994</v>
      </c>
      <c r="BN81" s="0">
        <f ca="1"/>
        <v>-122424964101</v>
      </c>
      <c r="BO81" s="0">
        <f ca="1"/>
        <v>21353088241</v>
      </c>
      <c r="BP81" s="0">
        <f ca="1"/>
        <v>-4616726226</v>
      </c>
      <c r="BQ81" s="0">
        <f ca="1"/>
        <v>2536521442</v>
      </c>
    </row>
    <row r="82" spans="11:87" x14ac:dyDescent="0.2">
      <c r="K82" s="24"/>
      <c r="CE82" s="4"/>
      <c r="CF82" s="4"/>
      <c r="CG82" s="4"/>
      <c r="CH82" s="4"/>
      <c r="CI82" s="4"/>
    </row>
    <row r="83" spans="11:87" x14ac:dyDescent="0.2">
      <c r="K83" s="24"/>
    </row>
    <row r="84" spans="11:87" x14ac:dyDescent="0.2">
      <c r="K84" s="24"/>
    </row>
    <row r="85" spans="11:87" x14ac:dyDescent="0.2">
      <c r="K85" s="24"/>
      <c r="X85" s="67" t="s">
        <v>176</v>
      </c>
      <c r="Y85" s="67"/>
      <c r="Z85" s="67"/>
      <c r="AA85" s="67"/>
      <c r="AB85" s="67"/>
      <c r="AC85" s="67"/>
      <c r="AD85" s="67"/>
      <c r="AG85" s="70" t="s">
        <v>26</v>
      </c>
      <c r="AH85" s="70"/>
      <c r="AI85" s="70"/>
      <c r="AJ85" s="70"/>
      <c r="AK85" s="70"/>
      <c r="AN85" s="71" t="s">
        <v>142</v>
      </c>
      <c r="AO85" s="71"/>
      <c r="AP85" s="71"/>
      <c r="AQ85" s="71"/>
      <c r="AR85" s="71"/>
      <c r="AS85" s="71"/>
      <c r="AT85" s="71"/>
      <c r="AU85" s="71"/>
      <c r="AV85" s="71"/>
      <c r="AY85" s="69" t="s">
        <v>45</v>
      </c>
      <c r="AZ85" s="69"/>
      <c r="BA85" s="69"/>
      <c r="BB85" s="69"/>
      <c r="BE85" s="68" t="s">
        <v>141</v>
      </c>
      <c r="BF85" s="68"/>
      <c r="BG85" s="68"/>
      <c r="BH85" s="68"/>
      <c r="BI85" s="68"/>
      <c r="BJ85" s="68"/>
      <c r="BM85" s="66" t="s">
        <v>25</v>
      </c>
      <c r="BN85" s="66"/>
      <c r="BO85" s="66"/>
      <c r="BP85" s="66"/>
      <c r="BQ85" s="66"/>
      <c r="BR85" s="66"/>
      <c r="BS85" s="66"/>
      <c r="BT85" s="66"/>
    </row>
    <row r="86" spans="11:87" x14ac:dyDescent="0.2">
      <c r="K86" s="24"/>
      <c r="X86" t="str" cm="1" s="0">
        <f t="array" aca="1" ref="X86:X154" ca="1">INDIRECT("'" &amp; Y13 &amp; "'!$A$2:$A$70")</f>
        <v>Date</v>
      </c>
      <c r="Y86" t="s" s="0">
        <v>105</v>
      </c>
      <c r="Z86" t="s" s="0">
        <v>107</v>
      </c>
      <c r="AA86" t="s" s="0">
        <v>104</v>
      </c>
      <c r="AB86" t="s" s="0">
        <v>102</v>
      </c>
      <c r="AC86" t="s" s="0">
        <v>106</v>
      </c>
      <c r="AD86" t="s" s="0">
        <v>103</v>
      </c>
      <c r="AG86" t="str" cm="1" s="0">
        <f t="array" aca="1" ref="AG86:AG154" ca="1">INDIRECT("'" &amp; AH86 &amp; "'!$A$2:$A$70")</f>
        <v>Date</v>
      </c>
      <c r="AH86" s="17" t="s">
        <v>78</v>
      </c>
      <c r="AI86" s="17" t="s">
        <v>79</v>
      </c>
      <c r="AJ86" s="17" t="s">
        <v>82</v>
      </c>
      <c r="AK86" s="17" t="s">
        <v>83</v>
      </c>
      <c r="AN86" t="str" cm="1" s="0">
        <f t="array" aca="1" ref="AN86:AN154" ca="1">INDIRECT("'" &amp; AO86 &amp; "'!$A$2:$A$70")</f>
        <v>Date</v>
      </c>
      <c r="AO86" s="17" t="s">
        <v>70</v>
      </c>
      <c r="AP86" s="17" t="s">
        <v>40</v>
      </c>
      <c r="AQ86" s="17" t="s">
        <v>69</v>
      </c>
      <c r="AR86" s="17" t="s">
        <v>41</v>
      </c>
      <c r="AS86" s="17" t="s">
        <v>93</v>
      </c>
      <c r="AT86" s="17" t="s">
        <v>71</v>
      </c>
      <c r="AU86" s="17" t="s">
        <v>138</v>
      </c>
      <c r="AV86" s="17" t="s">
        <v>77</v>
      </c>
      <c r="AY86" t="str" cm="1" s="0">
        <f t="array" aca="1" ref="AY86:AY154" ca="1">INDIRECT("'" &amp; AZ86 &amp; "'!$A$2:$A$70")</f>
        <v>Date</v>
      </c>
      <c r="AZ86" s="17" t="s">
        <v>46</v>
      </c>
      <c r="BA86" s="17" t="s">
        <v>47</v>
      </c>
      <c r="BB86" s="17" t="s">
        <v>48</v>
      </c>
      <c r="BE86" t="str" cm="1" s="0">
        <f t="array" aca="1" ref="BE86:BE154" ca="1">INDIRECT("'" &amp; BF86 &amp; "'!$A$2:$A$70")</f>
        <v>Date</v>
      </c>
      <c r="BF86" s="17" t="s">
        <v>51</v>
      </c>
      <c r="BG86" s="17" t="s">
        <v>52</v>
      </c>
      <c r="BH86" s="17" t="s">
        <v>88</v>
      </c>
      <c r="BI86" s="17" t="s">
        <v>53</v>
      </c>
      <c r="BJ86" s="17" t="s">
        <v>54</v>
      </c>
      <c r="BM86" t="str" cm="1" s="0">
        <f t="array" aca="1" ref="BM86:BM154" ca="1">INDIRECT("'" &amp; BN86 &amp; "'!$A$2:$A$70")</f>
        <v>Date</v>
      </c>
      <c r="BN86" s="17" t="s">
        <v>118</v>
      </c>
      <c r="BO86" s="17" t="s">
        <v>57</v>
      </c>
      <c r="BP86" s="17" t="s">
        <v>55</v>
      </c>
      <c r="BQ86" s="17" t="s">
        <v>56</v>
      </c>
      <c r="BR86" s="17" t="s">
        <v>94</v>
      </c>
      <c r="BS86" s="17" t="s">
        <v>58</v>
      </c>
      <c r="BT86" s="17" t="s">
        <v>117</v>
      </c>
    </row>
    <row r="87" spans="11:87" x14ac:dyDescent="0.2">
      <c r="K87" s="24"/>
      <c r="W87" s="63" t="s">
        <v>160</v>
      </c>
      <c r="X87" t="str" s="0">
        <f ca="1"/>
        <v>29/05/2024</v>
      </c>
      <c r="Y87" s="27" cm="1">
        <f t="array" aca="1" ref="Y87:Y154" ca="1">INDIRECT("'" &amp; Y86 &amp; "'!$F$3:$F$70")</f>
        <v>10847886588</v>
      </c>
      <c r="Z87" s="27" cm="1">
        <f t="array" aca="1" ref="Z87:Z154" ca="1">INDIRECT("'" &amp; Z86 &amp; "'!$F$3:$F$70")</f>
        <v>6591797766</v>
      </c>
      <c r="AA87" s="27" cm="1">
        <f t="array" aca="1" ref="AA87:AA154" ca="1">INDIRECT("'" &amp; AA86 &amp; "'!$F$3:$F$70")</f>
        <v>13436901648</v>
      </c>
      <c r="AB87" s="27" cm="1">
        <f t="array" aca="1" ref="AB87:AB154" ca="1">INDIRECT("'" &amp; AB86 &amp; "'!$F$3:$F$70")</f>
        <v>16091926085</v>
      </c>
      <c r="AC87" s="27" cm="1">
        <f t="array" aca="1" ref="AC87:AC154" ca="1">INDIRECT("'" &amp; AC86 &amp; "'!$F$3:$F$70")</f>
        <v>2698751179</v>
      </c>
      <c r="AD87" s="27" cm="1">
        <f t="array" aca="1" ref="AD87:AD154" ca="1">INDIRECT("'" &amp; AD86 &amp; "'!$F$3:$F$70")</f>
        <v>68299250530</v>
      </c>
      <c r="AF87" s="63"/>
      <c r="AG87" t="str" s="0">
        <f ca="1"/>
        <v>29/05/2024</v>
      </c>
      <c r="AH87" s="4" cm="1">
        <f t="array" aca="1" ref="AH87:AH154" ca="1">INDIRECT("'" &amp; AH86 &amp; "'!$F$3:$F$70")</f>
        <v>-146715577515</v>
      </c>
      <c r="AI87" s="4" cm="1">
        <f t="array" aca="1" ref="AI87:AI154" ca="1">INDIRECT("'" &amp; AI86 &amp; "'!$F$3:$F$70")</f>
        <v>-87899320545</v>
      </c>
      <c r="AJ87" s="4" cm="1">
        <f t="array" aca="1" ref="AJ87:AJ154" ca="1">INDIRECT("'" &amp; AJ86 &amp; "'!$F$3:$F$70")</f>
        <v>36314129767</v>
      </c>
      <c r="AK87" s="4" cm="1">
        <f t="array" aca="1" ref="AK87:AK154" ca="1">INDIRECT("'" &amp; AK86 &amp; "'!$F$3:$F$70")</f>
        <v>8947739146</v>
      </c>
      <c r="AM87" s="63"/>
      <c r="AN87" t="str" s="0">
        <f ca="1"/>
        <v>29/05/2024</v>
      </c>
      <c r="AO87" s="4" cm="1">
        <f t="array" aca="1" ref="AO87:AO154" ca="1">INDIRECT("'" &amp; AO86 &amp; "'!$F$3:$F$70")</f>
        <v>-78671825658</v>
      </c>
      <c r="AP87" s="4" cm="1">
        <f t="array" aca="1" ref="AP87:AP154" ca="1">INDIRECT("'" &amp; AP86 &amp; "'!$F$3:$F$70")</f>
        <v>72887729981</v>
      </c>
      <c r="AQ87" s="4" cm="1">
        <f t="array" aca="1" ref="AQ87:AQ154" ca="1">INDIRECT("'" &amp; AQ86 &amp; "'!$F$3:$F$70")</f>
        <v>-53346235331</v>
      </c>
      <c r="AR87" s="4" cm="1">
        <f t="array" aca="1" ref="AR87:AR154" ca="1">INDIRECT("'" &amp; AR86 &amp; "'!$F$3:$F$70")</f>
        <v>47987532666</v>
      </c>
      <c r="AS87" s="4" cm="1">
        <f t="array" aca="1" ref="AS87:AS154" ca="1">INDIRECT("'" &amp; AS86 &amp; "'!$F$3:$F$70")</f>
        <v>95678909861</v>
      </c>
      <c r="AT87" s="4" cm="1">
        <f t="array" aca="1" ref="AT87:AT154" ca="1">INDIRECT("'" &amp; AT86 &amp; "'!$F$3:$F$70")</f>
        <v>-75629572173</v>
      </c>
      <c r="AU87" s="4" cm="1">
        <f t="array" aca="1" ref="AU87:AU154" ca="1">INDIRECT("'" &amp; AU86 &amp; "'!$F$3:$F$70")</f>
        <v>-187232606</v>
      </c>
      <c r="AV87" s="4" cm="1">
        <f t="array" aca="1" ref="AV87:AV154" ca="1">INDIRECT("'" &amp; AV86 &amp; "'!$F$3:$F$70")</f>
        <v>-4796612</v>
      </c>
      <c r="AX87" s="63"/>
      <c r="AY87" t="str" s="0">
        <f ca="1"/>
        <v>29/05/2024</v>
      </c>
      <c r="AZ87" s="4" cm="1">
        <f t="array" aca="1" ref="AZ87:AZ154" ca="1">INDIRECT("'" &amp; AZ86 &amp; "'!$F$3:$F$70")</f>
        <v>808063350375</v>
      </c>
      <c r="BA87" s="4" cm="1">
        <f t="array" aca="1" ref="BA87:BA154" ca="1">INDIRECT("'" &amp; BA86 &amp; "'!$F$3:$F$70")</f>
        <v>-109969338440</v>
      </c>
      <c r="BB87" s="4" cm="1">
        <f t="array" aca="1" ref="BB87:BB154" ca="1">INDIRECT("'" &amp; BB86 &amp; "'!$F$3:$F$70")</f>
        <v>-360711329230</v>
      </c>
      <c r="BD87" s="63"/>
      <c r="BE87" t="str" s="0">
        <f ca="1"/>
        <v>29/05/2024</v>
      </c>
      <c r="BF87" s="4" cm="1">
        <f t="array" aca="1" ref="BF87:BF154" ca="1">INDIRECT("'" &amp; BF86 &amp; "'!$F$3:$F$70")</f>
        <v>-9254888075</v>
      </c>
      <c r="BG87" s="4" cm="1">
        <f t="array" aca="1" ref="BG87:BG154" ca="1">INDIRECT("'" &amp; BG86 &amp; "'!$F$3:$F$70")</f>
        <v>-6009029301</v>
      </c>
      <c r="BH87" s="4" cm="1">
        <f t="array" aca="1" ref="BH87:BH154" ca="1">INDIRECT("'" &amp; BH86 &amp; "'!$F$3:$F$70")</f>
        <v>159899075307</v>
      </c>
      <c r="BI87" s="4" cm="1">
        <f t="array" aca="1" ref="BI87:BI154" ca="1">INDIRECT("'" &amp; BI86 &amp; "'!$F$3:$F$70")</f>
        <v>37713361563</v>
      </c>
      <c r="BJ87" s="4" cm="1">
        <f t="array" aca="1" ref="BJ87:BJ154" ca="1">INDIRECT("'" &amp; BJ86 &amp; "'!$F$3:$F$70")</f>
        <v>22634749500</v>
      </c>
      <c r="BL87" s="63"/>
      <c r="BM87" t="str" s="0">
        <f ca="1"/>
        <v>29/05/2024</v>
      </c>
      <c r="BN87" s="4" cm="1">
        <f t="array" aca="1" ref="BN87:BN154" ca="1">INDIRECT("'" &amp; BN86 &amp; "'!$F$3:$F$70")</f>
        <v>-4734437444236</v>
      </c>
      <c r="BO87" s="4" cm="1">
        <f t="array" aca="1" ref="BO87:BO154" ca="1">INDIRECT("'" &amp; BO86 &amp; "'!$F$3:$F$70")</f>
        <v>13661899352</v>
      </c>
      <c r="BP87" s="4" cm="1">
        <f t="array" aca="1" ref="BP87:BP154" ca="1">INDIRECT("'" &amp; BP86 &amp; "'!$F$3:$F$70")</f>
        <v>3152593311041</v>
      </c>
      <c r="BQ87" s="4" cm="1">
        <f t="array" aca="1" ref="BQ87:BQ154" ca="1">INDIRECT("'" &amp; BQ86 &amp; "'!$F$3:$F$70")</f>
        <v>-127713649557</v>
      </c>
      <c r="BR87" s="4" cm="1">
        <f t="array" aca="1" ref="BR87:BR154" ca="1">INDIRECT("'" &amp; BR86 &amp; "'!$F$3:$F$70")</f>
        <v>284835548191</v>
      </c>
      <c r="BS87" s="4" cm="1">
        <f t="array" aca="1" ref="BS87:BS154" ca="1">INDIRECT("'" &amp; BS86 &amp; "'!$F$3:$F$70")</f>
        <v>-1370510000</v>
      </c>
      <c r="BT87" s="4" cm="1">
        <f t="array" aca="1" ref="BT87:BT154" ca="1">INDIRECT("'" &amp; BT86 &amp; "'!$F$3:$F$70")</f>
        <v>-2178712959359</v>
      </c>
    </row>
    <row r="88" spans="11:87" x14ac:dyDescent="0.2">
      <c r="W88" s="63"/>
      <c r="X88" t="str" s="0">
        <f ca="1"/>
        <v>28/05/2024</v>
      </c>
      <c r="Y88" s="27">
        <f ca="1"/>
        <v>11461886588</v>
      </c>
      <c r="Z88" s="27">
        <f ca="1"/>
        <v>5610667766</v>
      </c>
      <c r="AA88" s="27">
        <f ca="1"/>
        <v>13515031648</v>
      </c>
      <c r="AB88" s="27">
        <f ca="1"/>
        <v>20167433856</v>
      </c>
      <c r="AC88" s="27">
        <f ca="1"/>
        <v>3204151179</v>
      </c>
      <c r="AD88" s="27">
        <f ca="1"/>
        <v>68330643171</v>
      </c>
      <c r="AF88" s="63"/>
      <c r="AG88" t="str" s="0">
        <f ca="1"/>
        <v>28/05/2024</v>
      </c>
      <c r="AH88" s="4">
        <f ca="1"/>
        <v>-132212267515</v>
      </c>
      <c r="AI88" s="4">
        <f ca="1"/>
        <v>-91302390545</v>
      </c>
      <c r="AJ88" s="4">
        <f ca="1"/>
        <v>36605779767</v>
      </c>
      <c r="AK88" s="4">
        <f ca="1"/>
        <v>4447539146</v>
      </c>
      <c r="AM88" s="63"/>
      <c r="AN88" t="str" s="0">
        <f ca="1"/>
        <v>28/05/2024</v>
      </c>
      <c r="AO88" s="4">
        <f ca="1"/>
        <v>-81774295658</v>
      </c>
      <c r="AP88" s="4">
        <f ca="1"/>
        <v>62600199981</v>
      </c>
      <c r="AQ88" s="4">
        <f ca="1"/>
        <v>-53723165331</v>
      </c>
      <c r="AR88" s="4">
        <f ca="1"/>
        <v>43425252666</v>
      </c>
      <c r="AS88" s="4">
        <f ca="1"/>
        <v>94195938031</v>
      </c>
      <c r="AT88" s="4">
        <f ca="1"/>
        <v>-73389842173</v>
      </c>
      <c r="AU88" s="4">
        <f ca="1"/>
        <v>-182902606</v>
      </c>
      <c r="AV88" s="4">
        <f ca="1"/>
        <v>-4796612</v>
      </c>
      <c r="AX88" s="63"/>
      <c r="AY88" t="str" s="0">
        <f ca="1"/>
        <v>28/05/2024</v>
      </c>
      <c r="AZ88" s="4">
        <f ca="1"/>
        <v>1039124480375</v>
      </c>
      <c r="BA88" s="4">
        <f ca="1"/>
        <v>-96378928440</v>
      </c>
      <c r="BB88" s="4">
        <f ca="1"/>
        <v>-330768309230</v>
      </c>
      <c r="BD88" s="63"/>
      <c r="BE88" t="str" s="0">
        <f ca="1"/>
        <v>28/05/2024</v>
      </c>
      <c r="BF88" s="4">
        <f ca="1"/>
        <v>27428385459</v>
      </c>
      <c r="BG88" s="4">
        <f ca="1"/>
        <v>-9672139301</v>
      </c>
      <c r="BH88" s="4">
        <f ca="1"/>
        <v>132396235307</v>
      </c>
      <c r="BI88" s="4">
        <f ca="1"/>
        <v>36837031563</v>
      </c>
      <c r="BJ88" s="4">
        <f ca="1"/>
        <v>23175449500</v>
      </c>
      <c r="BL88" s="63"/>
      <c r="BM88" t="str" s="0">
        <f ca="1"/>
        <v>28/05/2024</v>
      </c>
      <c r="BN88" s="4">
        <f ca="1"/>
        <v>-4633561634236</v>
      </c>
      <c r="BO88" s="4">
        <f ca="1"/>
        <v>18170269352</v>
      </c>
      <c r="BP88" s="4">
        <f ca="1"/>
        <v>3197374711041</v>
      </c>
      <c r="BQ88" s="4">
        <f ca="1"/>
        <v>-144280519557</v>
      </c>
      <c r="BR88" s="4">
        <f ca="1"/>
        <v>284929748191</v>
      </c>
      <c r="BS88" s="4">
        <f ca="1"/>
        <v>-1370000000</v>
      </c>
      <c r="BT88" s="4">
        <f ca="1"/>
        <v>-2119262019359</v>
      </c>
    </row>
    <row r="89" spans="11:87" x14ac:dyDescent="0.2">
      <c r="W89" s="63"/>
      <c r="X89" t="str" s="0">
        <f ca="1"/>
        <v>27/05/2024</v>
      </c>
      <c r="Y89" s="27">
        <f ca="1"/>
        <v>11891316588</v>
      </c>
      <c r="Z89" s="27">
        <f ca="1"/>
        <v>5874747766</v>
      </c>
      <c r="AA89" s="27">
        <f ca="1"/>
        <v>13308331648</v>
      </c>
      <c r="AB89" s="27">
        <f ca="1"/>
        <v>23739432293</v>
      </c>
      <c r="AC89" s="27">
        <f ca="1"/>
        <v>3500571179</v>
      </c>
      <c r="AD89" s="27">
        <f ca="1"/>
        <v>68330643171</v>
      </c>
      <c r="AF89" s="63"/>
      <c r="AG89" t="str" s="0">
        <f ca="1"/>
        <v>27/05/2024</v>
      </c>
      <c r="AH89" s="4">
        <f ca="1"/>
        <v>-115657947515</v>
      </c>
      <c r="AI89" s="4">
        <f ca="1"/>
        <v>-91365670545</v>
      </c>
      <c r="AJ89" s="4">
        <f ca="1"/>
        <v>36962549767</v>
      </c>
      <c r="AK89" s="4">
        <f ca="1"/>
        <v>4255399146</v>
      </c>
      <c r="AM89" s="63"/>
      <c r="AN89" t="str" s="0">
        <f ca="1"/>
        <v>27/05/2024</v>
      </c>
      <c r="AO89" s="4">
        <f ca="1"/>
        <v>-87309635658</v>
      </c>
      <c r="AP89" s="4">
        <f ca="1"/>
        <v>51048219981</v>
      </c>
      <c r="AQ89" s="4">
        <f ca="1"/>
        <v>-55234645331</v>
      </c>
      <c r="AR89" s="4">
        <f ca="1"/>
        <v>40073152666</v>
      </c>
      <c r="AS89" s="4">
        <f ca="1"/>
        <v>96569838739</v>
      </c>
      <c r="AT89" s="4">
        <f ca="1"/>
        <v>-85046392173</v>
      </c>
      <c r="AU89" s="4">
        <f ca="1"/>
        <v>-75662606</v>
      </c>
      <c r="AV89" s="4">
        <f ca="1"/>
        <v>-4796612</v>
      </c>
      <c r="AX89" s="63"/>
      <c r="AY89" t="str" s="0">
        <f ca="1"/>
        <v>27/05/2024</v>
      </c>
      <c r="AZ89" s="4">
        <f ca="1"/>
        <v>1132869030375</v>
      </c>
      <c r="BA89" s="4">
        <f ca="1"/>
        <v>-97294788440</v>
      </c>
      <c r="BB89" s="4">
        <f ca="1"/>
        <v>-319086499230</v>
      </c>
      <c r="BD89" s="63"/>
      <c r="BE89" t="str" s="0">
        <f ca="1"/>
        <v>27/05/2024</v>
      </c>
      <c r="BF89" s="4">
        <f ca="1"/>
        <v>32785935459</v>
      </c>
      <c r="BG89" s="4">
        <f ca="1"/>
        <v>-10139759301</v>
      </c>
      <c r="BH89" s="4">
        <f ca="1"/>
        <v>148714545307</v>
      </c>
      <c r="BI89" s="4">
        <f ca="1"/>
        <v>37458011563</v>
      </c>
      <c r="BJ89" s="4">
        <f ca="1"/>
        <v>26603429500</v>
      </c>
      <c r="BL89" s="63"/>
      <c r="BM89" t="str" s="0">
        <f ca="1"/>
        <v>27/05/2024</v>
      </c>
      <c r="BN89" s="4">
        <f ca="1"/>
        <v>-4509692024236</v>
      </c>
      <c r="BO89" s="4">
        <f ca="1"/>
        <v>19317719352</v>
      </c>
      <c r="BP89" s="4">
        <f ca="1"/>
        <v>3228038111041</v>
      </c>
      <c r="BQ89" s="4">
        <f ca="1"/>
        <v>-152303809557</v>
      </c>
      <c r="BR89" s="4">
        <f ca="1"/>
        <v>285042868191</v>
      </c>
      <c r="BS89" s="4">
        <f ca="1"/>
        <v>-1366950000</v>
      </c>
      <c r="BT89" s="4">
        <f ca="1"/>
        <v>-2104212649359</v>
      </c>
    </row>
    <row r="90" spans="11:87" x14ac:dyDescent="0.2">
      <c r="W90" s="63"/>
      <c r="X90" t="str" s="0">
        <f ca="1"/>
        <v>24/05/2024</v>
      </c>
      <c r="Y90" s="27">
        <f ca="1"/>
        <v>11839096588</v>
      </c>
      <c r="Z90" s="27">
        <f ca="1"/>
        <v>5874747766</v>
      </c>
      <c r="AA90" s="27">
        <f ca="1"/>
        <v>13431511648</v>
      </c>
      <c r="AB90" s="27">
        <f ca="1"/>
        <v>23974854343</v>
      </c>
      <c r="AC90" s="27">
        <f ca="1"/>
        <v>3825001179</v>
      </c>
      <c r="AD90" s="27">
        <f ca="1"/>
        <v>68315256318</v>
      </c>
      <c r="AF90" s="63"/>
      <c r="AG90" t="str" s="0">
        <f ca="1"/>
        <v>24/05/2024</v>
      </c>
      <c r="AH90" s="4">
        <f ca="1"/>
        <v>-118358397515</v>
      </c>
      <c r="AI90" s="4">
        <f ca="1"/>
        <v>-91115510545</v>
      </c>
      <c r="AJ90" s="4">
        <f ca="1"/>
        <v>37070649767</v>
      </c>
      <c r="AK90" s="4">
        <f ca="1"/>
        <v>2894109146</v>
      </c>
      <c r="AM90" s="63"/>
      <c r="AN90" t="str" s="0">
        <f ca="1"/>
        <v>24/05/2024</v>
      </c>
      <c r="AO90" s="4">
        <f ca="1"/>
        <v>-87314735658</v>
      </c>
      <c r="AP90" s="4">
        <f ca="1"/>
        <v>47299169981</v>
      </c>
      <c r="AQ90" s="4">
        <f ca="1"/>
        <v>-55334765331</v>
      </c>
      <c r="AR90" s="4">
        <f ca="1"/>
        <v>38046622666</v>
      </c>
      <c r="AS90" s="4">
        <f ca="1"/>
        <v>96213875381</v>
      </c>
      <c r="AT90" s="4">
        <f ca="1"/>
        <v>-100035062173</v>
      </c>
      <c r="AU90" s="4">
        <f ca="1"/>
        <v>-41342606</v>
      </c>
      <c r="AV90" s="4">
        <f ca="1"/>
        <v>-4796612</v>
      </c>
      <c r="AX90" s="63"/>
      <c r="AY90" t="str" s="0">
        <f ca="1"/>
        <v>24/05/2024</v>
      </c>
      <c r="AZ90" s="4">
        <f ca="1"/>
        <v>1206990550375</v>
      </c>
      <c r="BA90" s="4">
        <f ca="1"/>
        <v>-99373928440</v>
      </c>
      <c r="BB90" s="4">
        <f ca="1"/>
        <v>-317376599230</v>
      </c>
      <c r="BD90" s="63"/>
      <c r="BE90" t="str" s="0">
        <f ca="1"/>
        <v>24/05/2024</v>
      </c>
      <c r="BF90" s="4">
        <f ca="1"/>
        <v>29866315459</v>
      </c>
      <c r="BG90" s="4">
        <f ca="1"/>
        <v>-14913119301</v>
      </c>
      <c r="BH90" s="4">
        <f ca="1"/>
        <v>139532415307</v>
      </c>
      <c r="BI90" s="4">
        <f ca="1"/>
        <v>35584761563</v>
      </c>
      <c r="BJ90" s="4">
        <f ca="1"/>
        <v>26663469500</v>
      </c>
      <c r="BL90" s="63"/>
      <c r="BM90" t="str" s="0">
        <f ca="1"/>
        <v>24/05/2024</v>
      </c>
      <c r="BN90" s="4">
        <f ca="1"/>
        <v>-4456893694236</v>
      </c>
      <c r="BO90" s="4">
        <f ca="1"/>
        <v>19624709352</v>
      </c>
      <c r="BP90" s="4">
        <f ca="1"/>
        <v>3282743311041</v>
      </c>
      <c r="BQ90" s="4">
        <f ca="1"/>
        <v>-167278299557</v>
      </c>
      <c r="BR90" s="4">
        <f ca="1"/>
        <v>286005988191</v>
      </c>
      <c r="BS90" s="4">
        <f ca="1"/>
        <v>-1366950000</v>
      </c>
      <c r="BT90" s="4">
        <f ca="1"/>
        <v>-2073745059359</v>
      </c>
    </row>
    <row r="91" spans="11:87" x14ac:dyDescent="0.2">
      <c r="W91" s="63"/>
      <c r="X91" t="str" s="0">
        <f ca="1"/>
        <v>23/05/2024</v>
      </c>
      <c r="Y91" s="27">
        <f ca="1"/>
        <v>9915486588</v>
      </c>
      <c r="Z91" s="27">
        <f ca="1"/>
        <v>5850327766</v>
      </c>
      <c r="AA91" s="27">
        <f ca="1"/>
        <v>14048331648</v>
      </c>
      <c r="AB91" s="27">
        <f ca="1"/>
        <v>23616846015</v>
      </c>
      <c r="AC91" s="27">
        <f ca="1"/>
        <v>3195821179</v>
      </c>
      <c r="AD91" s="27">
        <f ca="1"/>
        <v>68315256318</v>
      </c>
      <c r="AF91" s="63"/>
      <c r="AG91" t="str" s="0">
        <f ca="1"/>
        <v>23/05/2024</v>
      </c>
      <c r="AH91" s="4">
        <f ca="1"/>
        <v>-102210667515</v>
      </c>
      <c r="AI91" s="4">
        <f ca="1"/>
        <v>-87406430545</v>
      </c>
      <c r="AJ91" s="4">
        <f ca="1"/>
        <v>37172099767</v>
      </c>
      <c r="AK91" s="4">
        <f ca="1"/>
        <v>2852629146</v>
      </c>
      <c r="AM91" s="63"/>
      <c r="AN91" t="str" s="0">
        <f ca="1"/>
        <v>23/05/2024</v>
      </c>
      <c r="AO91" s="4">
        <f ca="1"/>
        <v>-82754575658</v>
      </c>
      <c r="AP91" s="4">
        <f ca="1"/>
        <v>33655459981</v>
      </c>
      <c r="AQ91" s="4">
        <f ca="1"/>
        <v>-53609765331</v>
      </c>
      <c r="AR91" s="4">
        <f ca="1"/>
        <v>50102612666</v>
      </c>
      <c r="AS91" s="4">
        <f ca="1"/>
        <v>96106317465</v>
      </c>
      <c r="AT91" s="4">
        <f ca="1"/>
        <v>-95905802173</v>
      </c>
      <c r="AU91" s="4">
        <f ca="1"/>
        <v>-41342606</v>
      </c>
      <c r="AV91" s="4">
        <f ca="1"/>
        <v>-4796612</v>
      </c>
      <c r="AX91" s="63"/>
      <c r="AY91" t="str" s="0">
        <f ca="1"/>
        <v>23/05/2024</v>
      </c>
      <c r="AZ91" s="4">
        <f ca="1"/>
        <v>1232613490375</v>
      </c>
      <c r="BA91" s="4">
        <f ca="1"/>
        <v>-95952498440</v>
      </c>
      <c r="BB91" s="4">
        <f ca="1"/>
        <v>-314331569230</v>
      </c>
      <c r="BD91" s="63"/>
      <c r="BE91" t="str" s="0">
        <f ca="1"/>
        <v>23/05/2024</v>
      </c>
      <c r="BF91" s="4">
        <f ca="1"/>
        <v>37208885459</v>
      </c>
      <c r="BG91" s="4">
        <f ca="1"/>
        <v>-10660269301</v>
      </c>
      <c r="BH91" s="4">
        <f ca="1"/>
        <v>144216785307</v>
      </c>
      <c r="BI91" s="4">
        <f ca="1"/>
        <v>33567011563</v>
      </c>
      <c r="BJ91" s="4">
        <f ca="1"/>
        <v>26118669500</v>
      </c>
      <c r="BL91" s="63"/>
      <c r="BM91" t="str" s="0">
        <f ca="1"/>
        <v>23/05/2024</v>
      </c>
      <c r="BN91" s="4">
        <f ca="1"/>
        <v>-4399927714236</v>
      </c>
      <c r="BO91" s="4">
        <f ca="1"/>
        <v>29912879352</v>
      </c>
      <c r="BP91" s="4">
        <f ca="1"/>
        <v>3414619421041</v>
      </c>
      <c r="BQ91" s="4">
        <f ca="1"/>
        <v>-176924379557</v>
      </c>
      <c r="BR91" s="4">
        <f ca="1"/>
        <v>285955638191</v>
      </c>
      <c r="BS91" s="4">
        <f ca="1"/>
        <v>-1361630000</v>
      </c>
      <c r="BT91" s="4">
        <f ca="1"/>
        <v>-2015906219359</v>
      </c>
    </row>
    <row r="92" spans="11:87" x14ac:dyDescent="0.2">
      <c r="W92" s="63"/>
      <c r="X92" t="str" s="0">
        <f ca="1"/>
        <v>22/05/2024</v>
      </c>
      <c r="Y92" s="27">
        <f ca="1"/>
        <v>7543886588</v>
      </c>
      <c r="Z92" s="27">
        <f ca="1"/>
        <v>5098897766</v>
      </c>
      <c r="AA92" s="27">
        <f ca="1"/>
        <v>14244541648</v>
      </c>
      <c r="AB92" s="27">
        <f ca="1"/>
        <v>21168039568</v>
      </c>
      <c r="AC92" s="27">
        <f ca="1"/>
        <v>2524881179</v>
      </c>
      <c r="AD92" s="27">
        <f ca="1"/>
        <v>68284489266</v>
      </c>
      <c r="AF92" s="63"/>
      <c r="AG92" t="str" s="0">
        <f ca="1"/>
        <v>22/05/2024</v>
      </c>
      <c r="AH92" s="4">
        <f ca="1"/>
        <v>-95620897515</v>
      </c>
      <c r="AI92" s="4">
        <f ca="1"/>
        <v>-84737570545</v>
      </c>
      <c r="AJ92" s="4">
        <f ca="1"/>
        <v>37106899767</v>
      </c>
      <c r="AK92" s="4">
        <f ca="1"/>
        <v>758149146</v>
      </c>
      <c r="AM92" s="63"/>
      <c r="AN92" t="str" s="0">
        <f ca="1"/>
        <v>22/05/2024</v>
      </c>
      <c r="AO92" s="4">
        <f ca="1"/>
        <v>-81920815658</v>
      </c>
      <c r="AP92" s="4">
        <f ca="1"/>
        <v>34571409981</v>
      </c>
      <c r="AQ92" s="4">
        <f ca="1"/>
        <v>-52861245331</v>
      </c>
      <c r="AR92" s="4">
        <f ca="1"/>
        <v>50904232666</v>
      </c>
      <c r="AS92" s="4">
        <f ca="1"/>
        <v>92807189428</v>
      </c>
      <c r="AT92" s="4">
        <f ca="1"/>
        <v>-86361862173</v>
      </c>
      <c r="AU92" s="4">
        <f ca="1"/>
        <v>-41342606</v>
      </c>
      <c r="AV92" s="4">
        <f ca="1"/>
        <v>-4796612</v>
      </c>
      <c r="AX92" s="63"/>
      <c r="AY92" t="str" s="0">
        <f ca="1"/>
        <v>22/05/2024</v>
      </c>
      <c r="AZ92" s="4">
        <f ca="1"/>
        <v>1152454210375</v>
      </c>
      <c r="BA92" s="4">
        <f ca="1"/>
        <v>-104133248440</v>
      </c>
      <c r="BB92" s="4">
        <f ca="1"/>
        <v>-306089879230</v>
      </c>
      <c r="BD92" s="63"/>
      <c r="BE92" t="str" s="0">
        <f ca="1"/>
        <v>22/05/2024</v>
      </c>
      <c r="BF92" s="4">
        <f ca="1"/>
        <v>31317275459</v>
      </c>
      <c r="BG92" s="4">
        <f ca="1"/>
        <v>-10754119301</v>
      </c>
      <c r="BH92" s="4">
        <f ca="1"/>
        <v>141883965307</v>
      </c>
      <c r="BI92" s="4">
        <f ca="1"/>
        <v>27053511563</v>
      </c>
      <c r="BJ92" s="4">
        <f ca="1"/>
        <v>15031889500</v>
      </c>
      <c r="BL92" s="63"/>
      <c r="BM92" t="str" s="0">
        <f ca="1"/>
        <v>22/05/2024</v>
      </c>
      <c r="BN92" s="4">
        <f ca="1"/>
        <v>-4409839644236</v>
      </c>
      <c r="BO92" s="4">
        <f ca="1"/>
        <v>30131759352</v>
      </c>
      <c r="BP92" s="4">
        <f ca="1"/>
        <v>3333370191041</v>
      </c>
      <c r="BQ92" s="4">
        <f ca="1"/>
        <v>-171757159557</v>
      </c>
      <c r="BR92" s="4">
        <f ca="1"/>
        <v>255863778191</v>
      </c>
      <c r="BS92" s="4">
        <f ca="1"/>
        <v>-1353950000</v>
      </c>
      <c r="BT92" s="4">
        <f ca="1"/>
        <v>-1997617309359</v>
      </c>
    </row>
    <row r="93" spans="11:87" x14ac:dyDescent="0.2">
      <c r="W93" s="63"/>
      <c r="X93" t="str" s="0">
        <f ca="1"/>
        <v>21/05/2024</v>
      </c>
      <c r="Y93" s="27">
        <f ca="1"/>
        <v>6751886588</v>
      </c>
      <c r="Z93" s="27">
        <f ca="1"/>
        <v>6012867766</v>
      </c>
      <c r="AA93" s="27">
        <f ca="1"/>
        <v>14978411648</v>
      </c>
      <c r="AB93" s="27">
        <f ca="1"/>
        <v>23263845770</v>
      </c>
      <c r="AC93" s="27">
        <f ca="1"/>
        <v>2186431179</v>
      </c>
      <c r="AD93" s="27">
        <f ca="1"/>
        <v>68284489266</v>
      </c>
      <c r="AF93" s="63"/>
      <c r="AG93" t="str" s="0">
        <f ca="1"/>
        <v>21/05/2024</v>
      </c>
      <c r="AH93" s="4">
        <f ca="1"/>
        <v>-92069037515</v>
      </c>
      <c r="AI93" s="4">
        <f ca="1"/>
        <v>-76625130545</v>
      </c>
      <c r="AJ93" s="4">
        <f ca="1"/>
        <v>37086649767</v>
      </c>
      <c r="AK93" s="4">
        <f ca="1"/>
        <v>2586169146</v>
      </c>
      <c r="AM93" s="63"/>
      <c r="AN93" t="str" s="0">
        <f ca="1"/>
        <v>21/05/2024</v>
      </c>
      <c r="AO93" s="4">
        <f ca="1"/>
        <v>-79642015658</v>
      </c>
      <c r="AP93" s="4">
        <f ca="1"/>
        <v>31651129981</v>
      </c>
      <c r="AQ93" s="4">
        <f ca="1"/>
        <v>-51972915331</v>
      </c>
      <c r="AR93" s="4">
        <f ca="1"/>
        <v>54141162666</v>
      </c>
      <c r="AS93" s="4">
        <f ca="1"/>
        <v>92866988450</v>
      </c>
      <c r="AT93" s="4">
        <f ca="1"/>
        <v>-81091122173</v>
      </c>
      <c r="AU93" s="4">
        <f ca="1"/>
        <v>-41342606</v>
      </c>
      <c r="AV93" s="4">
        <f ca="1"/>
        <v>-4796612</v>
      </c>
      <c r="AX93" s="63"/>
      <c r="AY93" t="str" s="0">
        <f ca="1"/>
        <v>21/05/2024</v>
      </c>
      <c r="AZ93" s="4">
        <f ca="1"/>
        <v>1233503770375</v>
      </c>
      <c r="BA93" s="4">
        <f ca="1"/>
        <v>-97479798440</v>
      </c>
      <c r="BB93" s="4">
        <f ca="1"/>
        <v>-305007799230</v>
      </c>
      <c r="BD93" s="63"/>
      <c r="BE93" t="str" s="0">
        <f ca="1"/>
        <v>21/05/2024</v>
      </c>
      <c r="BF93" s="4">
        <f ca="1"/>
        <v>31455085459</v>
      </c>
      <c r="BG93" s="4">
        <f ca="1"/>
        <v>5835870699</v>
      </c>
      <c r="BH93" s="4">
        <f ca="1"/>
        <v>160894735307</v>
      </c>
      <c r="BI93" s="4">
        <f ca="1"/>
        <v>31878201563</v>
      </c>
      <c r="BJ93" s="4">
        <f ca="1"/>
        <v>21030489500</v>
      </c>
      <c r="BL93" s="63"/>
      <c r="BM93" t="str" s="0">
        <f ca="1"/>
        <v>21/05/2024</v>
      </c>
      <c r="BN93" s="4">
        <f ca="1"/>
        <v>-4330459814236</v>
      </c>
      <c r="BO93" s="4">
        <f ca="1"/>
        <v>43292509352</v>
      </c>
      <c r="BP93" s="4">
        <f ca="1"/>
        <v>3324792091041</v>
      </c>
      <c r="BQ93" s="4">
        <f ca="1"/>
        <v>-140336399557</v>
      </c>
      <c r="BR93" s="4">
        <f ca="1"/>
        <v>254355098191</v>
      </c>
      <c r="BS93" s="4">
        <f ca="1"/>
        <v>-1246220000</v>
      </c>
      <c r="BT93" s="4">
        <f ca="1"/>
        <v>-1942591009359</v>
      </c>
    </row>
    <row r="94" spans="11:87" x14ac:dyDescent="0.2">
      <c r="W94" s="63"/>
      <c r="X94" t="str" s="0">
        <f ca="1"/>
        <v>20/05/2024</v>
      </c>
      <c r="Y94" s="27">
        <f ca="1"/>
        <v>6559896588</v>
      </c>
      <c r="Z94" s="27">
        <f ca="1"/>
        <v>6858547766</v>
      </c>
      <c r="AA94" s="27">
        <f ca="1"/>
        <v>15501771648</v>
      </c>
      <c r="AB94" s="27">
        <f ca="1"/>
        <v>41336521945</v>
      </c>
      <c r="AC94" s="27">
        <f ca="1"/>
        <v>1827031179</v>
      </c>
      <c r="AD94" s="27">
        <f ca="1"/>
        <v>71489033852</v>
      </c>
      <c r="AF94" s="63"/>
      <c r="AG94" t="str" s="0">
        <f ca="1"/>
        <v>20/05/2024</v>
      </c>
      <c r="AH94" s="4">
        <f ca="1"/>
        <v>-94700407515</v>
      </c>
      <c r="AI94" s="4">
        <f ca="1"/>
        <v>-68104580545</v>
      </c>
      <c r="AJ94" s="4">
        <f ca="1"/>
        <v>36956979767</v>
      </c>
      <c r="AK94" s="4">
        <f ca="1"/>
        <v>2796089146</v>
      </c>
      <c r="AM94" s="63"/>
      <c r="AN94" t="str" s="0">
        <f ca="1"/>
        <v>20/05/2024</v>
      </c>
      <c r="AO94" s="4">
        <f ca="1"/>
        <v>-70967075658</v>
      </c>
      <c r="AP94" s="4">
        <f ca="1"/>
        <v>29108789981</v>
      </c>
      <c r="AQ94" s="4">
        <f ca="1"/>
        <v>-54644655331</v>
      </c>
      <c r="AR94" s="4">
        <f ca="1"/>
        <v>59262602666</v>
      </c>
      <c r="AS94" s="4">
        <f ca="1"/>
        <v>91487250797</v>
      </c>
      <c r="AT94" s="4">
        <f ca="1"/>
        <v>-67087622173</v>
      </c>
      <c r="AU94" s="4">
        <f ca="1"/>
        <v>-41342606</v>
      </c>
      <c r="AV94" s="4">
        <f ca="1"/>
        <v>-4796612</v>
      </c>
      <c r="AX94" s="63"/>
      <c r="AY94" t="str" s="0">
        <f ca="1"/>
        <v>20/05/2024</v>
      </c>
      <c r="AZ94" s="4">
        <f ca="1"/>
        <v>1150134680375</v>
      </c>
      <c r="BA94" s="4">
        <f ca="1"/>
        <v>-76348138440</v>
      </c>
      <c r="BB94" s="4">
        <f ca="1"/>
        <v>-309766489230</v>
      </c>
      <c r="BD94" s="63"/>
      <c r="BE94" t="str" s="0">
        <f ca="1"/>
        <v>20/05/2024</v>
      </c>
      <c r="BF94" s="4">
        <f ca="1"/>
        <v>29065852412</v>
      </c>
      <c r="BG94" s="4">
        <f ca="1"/>
        <v>9316810699</v>
      </c>
      <c r="BH94" s="4">
        <f ca="1"/>
        <v>152608805307</v>
      </c>
      <c r="BI94" s="4">
        <f ca="1"/>
        <v>30266961563</v>
      </c>
      <c r="BJ94" s="4">
        <f ca="1"/>
        <v>20491619500</v>
      </c>
      <c r="BL94" s="63"/>
      <c r="BM94" t="str" s="0">
        <f ca="1"/>
        <v>20/05/2024</v>
      </c>
      <c r="BN94" s="4">
        <f ca="1"/>
        <v>-4239893304236</v>
      </c>
      <c r="BO94" s="4">
        <f ca="1"/>
        <v>49952989352</v>
      </c>
      <c r="BP94" s="4">
        <f ca="1"/>
        <v>3326567981041</v>
      </c>
      <c r="BQ94" s="4">
        <f ca="1"/>
        <v>-127951319557</v>
      </c>
      <c r="BR94" s="4">
        <f ca="1"/>
        <v>254365398191</v>
      </c>
      <c r="BS94" s="4">
        <f ca="1"/>
        <v>-1245260000</v>
      </c>
      <c r="BT94" s="4">
        <f ca="1"/>
        <v>-1910408559359</v>
      </c>
    </row>
    <row r="95" spans="11:87" x14ac:dyDescent="0.2">
      <c r="W95" s="63"/>
      <c r="X95" t="str" s="0">
        <f ca="1"/>
        <v>17/05/2024</v>
      </c>
      <c r="Y95" s="27">
        <f ca="1"/>
        <v>6577796588</v>
      </c>
      <c r="Z95" s="27">
        <f ca="1"/>
        <v>18377207766</v>
      </c>
      <c r="AA95" s="27">
        <f ca="1"/>
        <v>15154671648</v>
      </c>
      <c r="AB95" s="27">
        <f ca="1"/>
        <v>36666098319</v>
      </c>
      <c r="AC95" s="27">
        <f ca="1"/>
        <v>1055491179</v>
      </c>
      <c r="AD95" s="27">
        <f ca="1"/>
        <v>71489033852</v>
      </c>
      <c r="AF95" s="63"/>
      <c r="AG95" t="str" s="0">
        <f ca="1"/>
        <v>17/05/2024</v>
      </c>
      <c r="AH95" s="4">
        <f ca="1"/>
        <v>-54308977515</v>
      </c>
      <c r="AI95" s="4">
        <f ca="1"/>
        <v>-66292980545</v>
      </c>
      <c r="AJ95" s="4">
        <f ca="1"/>
        <v>37341869767</v>
      </c>
      <c r="AK95" s="4">
        <f ca="1"/>
        <v>2656099146</v>
      </c>
      <c r="AM95" s="63"/>
      <c r="AN95" t="str" s="0">
        <f ca="1"/>
        <v>17/05/2024</v>
      </c>
      <c r="AO95" s="4">
        <f ca="1"/>
        <v>-72336315658</v>
      </c>
      <c r="AP95" s="4">
        <f ca="1"/>
        <v>25585609981</v>
      </c>
      <c r="AQ95" s="4">
        <f ca="1"/>
        <v>-55356305331</v>
      </c>
      <c r="AR95" s="4">
        <f ca="1"/>
        <v>61176192666</v>
      </c>
      <c r="AS95" s="4">
        <f ca="1"/>
        <v>92686234076</v>
      </c>
      <c r="AT95" s="4">
        <f ca="1"/>
        <v>-45254972173</v>
      </c>
      <c r="AU95" s="4">
        <f ca="1"/>
        <v>2457394</v>
      </c>
      <c r="AV95" s="4">
        <f ca="1"/>
        <v>-787983</v>
      </c>
      <c r="AX95" s="63"/>
      <c r="AY95" t="str" s="0">
        <f ca="1"/>
        <v>17/05/2024</v>
      </c>
      <c r="AZ95" s="4">
        <f ca="1"/>
        <v>1221471620375</v>
      </c>
      <c r="BA95" s="4">
        <f ca="1"/>
        <v>-116897488440</v>
      </c>
      <c r="BB95" s="4">
        <f ca="1"/>
        <v>-277841209230</v>
      </c>
      <c r="BD95" s="63"/>
      <c r="BE95" t="str" s="0">
        <f ca="1"/>
        <v>17/05/2024</v>
      </c>
      <c r="BF95" s="4">
        <f ca="1"/>
        <v>27558382412</v>
      </c>
      <c r="BG95" s="4">
        <f ca="1"/>
        <v>10501290699</v>
      </c>
      <c r="BH95" s="4">
        <f ca="1"/>
        <v>153682125307</v>
      </c>
      <c r="BI95" s="4">
        <f ca="1"/>
        <v>28525601563</v>
      </c>
      <c r="BJ95" s="4">
        <f ca="1"/>
        <v>15493129500</v>
      </c>
      <c r="BL95" s="63"/>
      <c r="BM95" t="str" s="0">
        <f ca="1"/>
        <v>17/05/2024</v>
      </c>
      <c r="BN95" s="4">
        <f ca="1"/>
        <v>-4087119224236</v>
      </c>
      <c r="BO95" s="4">
        <f ca="1"/>
        <v>56278249352</v>
      </c>
      <c r="BP95" s="4">
        <f ca="1"/>
        <v>3432175381041</v>
      </c>
      <c r="BQ95" s="4">
        <f ca="1"/>
        <v>-124210849557</v>
      </c>
      <c r="BR95" s="4">
        <f ca="1"/>
        <v>284243978191</v>
      </c>
      <c r="BS95" s="4">
        <f ca="1"/>
        <v>-1244670000</v>
      </c>
      <c r="BT95" s="4">
        <f ca="1"/>
        <v>-1886072829359</v>
      </c>
    </row>
    <row r="96" spans="11:87" x14ac:dyDescent="0.2">
      <c r="W96" s="63"/>
      <c r="X96" t="str" s="0">
        <f ca="1"/>
        <v>16/05/2024</v>
      </c>
      <c r="Y96" s="27">
        <f ca="1"/>
        <v>6577796588</v>
      </c>
      <c r="Z96" s="27">
        <f ca="1"/>
        <v>18259327766</v>
      </c>
      <c r="AA96" s="27">
        <f ca="1"/>
        <v>17224031648</v>
      </c>
      <c r="AB96" s="27">
        <f ca="1"/>
        <v>30178516508</v>
      </c>
      <c r="AC96" s="27">
        <f ca="1"/>
        <v>826141179</v>
      </c>
      <c r="AD96" s="27">
        <f ca="1"/>
        <v>73055492865</v>
      </c>
      <c r="AF96" s="63"/>
      <c r="AG96" t="str" s="0">
        <f ca="1"/>
        <v>16/05/2024</v>
      </c>
      <c r="AH96" s="4">
        <f ca="1"/>
        <v>-55678107515</v>
      </c>
      <c r="AI96" s="4">
        <f ca="1"/>
        <v>-65124090545</v>
      </c>
      <c r="AJ96" s="4">
        <f ca="1"/>
        <v>37290869767</v>
      </c>
      <c r="AK96" s="4">
        <f ca="1"/>
        <v>4138779146</v>
      </c>
      <c r="AM96" s="63"/>
      <c r="AN96" t="str" s="0">
        <f ca="1"/>
        <v>16/05/2024</v>
      </c>
      <c r="AO96" s="4">
        <f ca="1"/>
        <v>-71128545658</v>
      </c>
      <c r="AP96" s="4">
        <f ca="1"/>
        <v>22080289981</v>
      </c>
      <c r="AQ96" s="4">
        <f ca="1"/>
        <v>-53960805331</v>
      </c>
      <c r="AR96" s="4">
        <f ca="1"/>
        <v>61945752666</v>
      </c>
      <c r="AS96" s="4">
        <f ca="1"/>
        <v>92410963690</v>
      </c>
      <c r="AT96" s="4">
        <f ca="1"/>
        <v>-23980862173</v>
      </c>
      <c r="AU96" s="4">
        <f ca="1"/>
        <v>-32432606</v>
      </c>
      <c r="AV96" s="4">
        <f ca="1"/>
        <v>-787983</v>
      </c>
      <c r="AX96" s="63"/>
      <c r="AY96" t="str" s="0">
        <f ca="1"/>
        <v>16/05/2024</v>
      </c>
      <c r="AZ96" s="4">
        <f ca="1"/>
        <v>1243378560375</v>
      </c>
      <c r="BA96" s="4">
        <f ca="1"/>
        <v>-121557568440</v>
      </c>
      <c r="BB96" s="4">
        <f ca="1"/>
        <v>-306467899230</v>
      </c>
      <c r="BD96" s="63"/>
      <c r="BE96" t="str" s="0">
        <f ca="1"/>
        <v>16/05/2024</v>
      </c>
      <c r="BF96" s="4">
        <f ca="1"/>
        <v>28010632412</v>
      </c>
      <c r="BG96" s="4">
        <f ca="1"/>
        <v>4216530699</v>
      </c>
      <c r="BH96" s="4">
        <f ca="1"/>
        <v>162402265307</v>
      </c>
      <c r="BI96" s="4">
        <f ca="1"/>
        <v>23730781563</v>
      </c>
      <c r="BJ96" s="4">
        <f ca="1"/>
        <v>9382499500</v>
      </c>
      <c r="BL96" s="63"/>
      <c r="BM96" t="str" s="0">
        <f ca="1"/>
        <v>16/05/2024</v>
      </c>
      <c r="BN96" s="4">
        <f ca="1"/>
        <v>-4014314904236</v>
      </c>
      <c r="BO96" s="4">
        <f ca="1"/>
        <v>18582459352</v>
      </c>
      <c r="BP96" s="4">
        <f ca="1"/>
        <v>3490417801041</v>
      </c>
      <c r="BQ96" s="4">
        <f ca="1"/>
        <v>-115745919557</v>
      </c>
      <c r="BR96" s="4">
        <f ca="1"/>
        <v>281688688191</v>
      </c>
      <c r="BS96" s="4">
        <f ca="1"/>
        <v>-1244670000</v>
      </c>
      <c r="BT96" s="4">
        <f ca="1"/>
        <v>-1840410309359</v>
      </c>
    </row>
    <row r="97" spans="23:72" x14ac:dyDescent="0.2">
      <c r="W97" s="63"/>
      <c r="X97" t="str" s="0">
        <f ca="1"/>
        <v>15/05/2024</v>
      </c>
      <c r="Y97" s="27">
        <f ca="1"/>
        <v>6636786588</v>
      </c>
      <c r="Z97" s="27">
        <f ca="1"/>
        <v>21020577794</v>
      </c>
      <c r="AA97" s="27">
        <f ca="1"/>
        <v>19356092631</v>
      </c>
      <c r="AB97" s="27">
        <f ca="1"/>
        <v>34260897369</v>
      </c>
      <c r="AC97" s="27">
        <f ca="1"/>
        <v>807803640</v>
      </c>
      <c r="AD97" s="27">
        <f ca="1"/>
        <v>69631774972</v>
      </c>
      <c r="AF97" s="63"/>
      <c r="AG97" t="str" s="0">
        <f ca="1"/>
        <v>15/05/2024</v>
      </c>
      <c r="AH97" s="4">
        <f ca="1"/>
        <v>-39326947515</v>
      </c>
      <c r="AI97" s="4">
        <f ca="1"/>
        <v>-64909270545</v>
      </c>
      <c r="AJ97" s="4">
        <f ca="1"/>
        <v>37366821921</v>
      </c>
      <c r="AK97" s="4">
        <f ca="1"/>
        <v>4159650990</v>
      </c>
      <c r="AM97" s="63"/>
      <c r="AN97" t="str" s="0">
        <f ca="1"/>
        <v>15/05/2024</v>
      </c>
      <c r="AO97" s="4">
        <f ca="1"/>
        <v>-72072255658</v>
      </c>
      <c r="AP97" s="4">
        <f ca="1"/>
        <v>35834199981</v>
      </c>
      <c r="AQ97" s="4">
        <f ca="1"/>
        <v>-53394865331</v>
      </c>
      <c r="AR97" s="4">
        <f ca="1"/>
        <v>55013801610</v>
      </c>
      <c r="AS97" s="4">
        <f ca="1"/>
        <v>89954399366</v>
      </c>
      <c r="AT97" s="4">
        <f ca="1"/>
        <v>-25374898648</v>
      </c>
      <c r="AU97" s="4">
        <f ca="1"/>
        <v>-32432606</v>
      </c>
      <c r="AV97" s="4">
        <f ca="1"/>
        <v>-787983</v>
      </c>
      <c r="AX97" s="63"/>
      <c r="AY97" t="str" s="0">
        <f ca="1"/>
        <v>15/05/2024</v>
      </c>
      <c r="AZ97" s="4">
        <f ca="1"/>
        <v>1201461310375</v>
      </c>
      <c r="BA97" s="4">
        <f ca="1"/>
        <v>-116123085343</v>
      </c>
      <c r="BB97" s="4">
        <f ca="1"/>
        <v>-336268231714</v>
      </c>
      <c r="BD97" s="63"/>
      <c r="BE97" t="str" s="0">
        <f ca="1"/>
        <v>15/05/2024</v>
      </c>
      <c r="BF97" s="4">
        <f ca="1"/>
        <v>25394462412</v>
      </c>
      <c r="BG97" s="4">
        <f ca="1"/>
        <v>5811120699</v>
      </c>
      <c r="BH97" s="4">
        <f ca="1"/>
        <v>170489725300</v>
      </c>
      <c r="BI97" s="4">
        <f ca="1"/>
        <v>17963235846</v>
      </c>
      <c r="BJ97" s="4">
        <f ca="1"/>
        <v>9069091520</v>
      </c>
      <c r="BL97" s="63"/>
      <c r="BM97" t="str" s="0">
        <f ca="1"/>
        <v>15/05/2024</v>
      </c>
      <c r="BN97" s="4">
        <f ca="1"/>
        <v>-4052307541952</v>
      </c>
      <c r="BO97" s="4">
        <f ca="1"/>
        <v>21043229352</v>
      </c>
      <c r="BP97" s="4">
        <f ca="1"/>
        <v>3279442510625</v>
      </c>
      <c r="BQ97" s="4">
        <f ca="1"/>
        <v>-156844489557</v>
      </c>
      <c r="BR97" s="4">
        <f ca="1"/>
        <v>275724289679</v>
      </c>
      <c r="BS97" s="4">
        <f ca="1"/>
        <v>-1244670000</v>
      </c>
      <c r="BT97" s="4">
        <f ca="1"/>
        <v>-1841644229359</v>
      </c>
    </row>
    <row r="98" spans="23:72" x14ac:dyDescent="0.2">
      <c r="W98" s="63"/>
      <c r="X98" t="str" s="0">
        <f ca="1"/>
        <v>14/05/2024</v>
      </c>
      <c r="Y98" s="27">
        <f ca="1"/>
        <v>6632236588</v>
      </c>
      <c r="Z98" s="27">
        <f ca="1"/>
        <v>11725777794</v>
      </c>
      <c r="AA98" s="27">
        <f ca="1"/>
        <v>22938382631</v>
      </c>
      <c r="AB98" s="27">
        <f ca="1"/>
        <v>34732531668</v>
      </c>
      <c r="AC98" s="27">
        <f ca="1"/>
        <v>319223640</v>
      </c>
      <c r="AD98" s="27">
        <f ca="1"/>
        <v>74371215876</v>
      </c>
      <c r="AF98" s="63"/>
      <c r="AG98" t="str" s="0">
        <f ca="1"/>
        <v>14/05/2024</v>
      </c>
      <c r="AH98" s="4">
        <f ca="1"/>
        <v>-24883007515</v>
      </c>
      <c r="AI98" s="4">
        <f ca="1"/>
        <v>-62435860545</v>
      </c>
      <c r="AJ98" s="4">
        <f ca="1"/>
        <v>37538281921</v>
      </c>
      <c r="AK98" s="4">
        <f ca="1"/>
        <v>4412350990</v>
      </c>
      <c r="AM98" s="63"/>
      <c r="AN98" t="str" s="0">
        <f ca="1"/>
        <v>14/05/2024</v>
      </c>
      <c r="AO98" s="4">
        <f ca="1"/>
        <v>-79363285658</v>
      </c>
      <c r="AP98" s="4">
        <f ca="1"/>
        <v>44032469981</v>
      </c>
      <c r="AQ98" s="4">
        <f ca="1"/>
        <v>-53802755331</v>
      </c>
      <c r="AR98" s="4">
        <f ca="1"/>
        <v>47489011610</v>
      </c>
      <c r="AS98" s="4">
        <f ca="1"/>
        <v>89111720124</v>
      </c>
      <c r="AT98" s="4">
        <f ca="1"/>
        <v>-58129378648</v>
      </c>
      <c r="AU98" s="4">
        <f ca="1"/>
        <v>-32432606</v>
      </c>
      <c r="AV98" s="4">
        <f ca="1"/>
        <v>-787983</v>
      </c>
      <c r="AX98" s="63"/>
      <c r="AY98" t="str" s="0">
        <f ca="1"/>
        <v>14/05/2024</v>
      </c>
      <c r="AZ98" s="4">
        <f ca="1"/>
        <v>1025183680375</v>
      </c>
      <c r="BA98" s="4">
        <f ca="1"/>
        <v>-152964185343</v>
      </c>
      <c r="BB98" s="4">
        <f ca="1"/>
        <v>-361386531714</v>
      </c>
      <c r="BD98" s="63"/>
      <c r="BE98" t="str" s="0">
        <f ca="1"/>
        <v>14/05/2024</v>
      </c>
      <c r="BF98" s="4">
        <f ca="1"/>
        <v>37493372412</v>
      </c>
      <c r="BG98" s="4">
        <f ca="1"/>
        <v>1860320699</v>
      </c>
      <c r="BH98" s="4">
        <f ca="1"/>
        <v>183793935300</v>
      </c>
      <c r="BI98" s="4">
        <f ca="1"/>
        <v>18158155846</v>
      </c>
      <c r="BJ98" s="4">
        <f ca="1"/>
        <v>8068871520</v>
      </c>
      <c r="BL98" s="63"/>
      <c r="BM98" t="str" s="0">
        <f ca="1"/>
        <v>14/05/2024</v>
      </c>
      <c r="BN98" s="4">
        <f ca="1"/>
        <v>-4104031661952</v>
      </c>
      <c r="BO98" s="4">
        <f ca="1"/>
        <v>16385079352</v>
      </c>
      <c r="BP98" s="4">
        <f ca="1"/>
        <v>3007798080625</v>
      </c>
      <c r="BQ98" s="4">
        <f ca="1"/>
        <v>-174603899557</v>
      </c>
      <c r="BR98" s="4">
        <f ca="1"/>
        <v>268824279679</v>
      </c>
      <c r="BS98" s="4">
        <f ca="1"/>
        <v>-1244670000</v>
      </c>
      <c r="BT98" s="4">
        <f ca="1"/>
        <v>-1813310009359</v>
      </c>
    </row>
    <row r="99" spans="23:72" x14ac:dyDescent="0.2">
      <c r="W99" s="63"/>
      <c r="X99" t="str" s="0">
        <f ca="1"/>
        <v>13/05/2024</v>
      </c>
      <c r="Y99" s="27">
        <f ca="1"/>
        <v>6631756588</v>
      </c>
      <c r="Z99" s="27">
        <f ca="1"/>
        <v>12363017794</v>
      </c>
      <c r="AA99" s="27">
        <f ca="1"/>
        <v>22058742631</v>
      </c>
      <c r="AB99" s="27">
        <f ca="1"/>
        <v>35193279507</v>
      </c>
      <c r="AC99" s="27">
        <f ca="1"/>
        <v>395267457</v>
      </c>
      <c r="AD99" s="27">
        <f ca="1"/>
        <v>74371215876</v>
      </c>
      <c r="AF99" s="63"/>
      <c r="AG99" t="str" s="0">
        <f ca="1"/>
        <v>13/05/2024</v>
      </c>
      <c r="AH99" s="4">
        <f ca="1"/>
        <v>-3565688067</v>
      </c>
      <c r="AI99" s="4">
        <f ca="1"/>
        <v>-55808270545</v>
      </c>
      <c r="AJ99" s="4">
        <f ca="1"/>
        <v>38083621921</v>
      </c>
      <c r="AK99" s="4">
        <f ca="1"/>
        <v>3484090990</v>
      </c>
      <c r="AM99" s="63"/>
      <c r="AN99" t="str" s="0">
        <f ca="1"/>
        <v>13/05/2024</v>
      </c>
      <c r="AO99" s="4">
        <f ca="1"/>
        <v>-66650805658</v>
      </c>
      <c r="AP99" s="4">
        <f ca="1"/>
        <v>51206917716</v>
      </c>
      <c r="AQ99" s="4">
        <f ca="1"/>
        <v>-53193505331</v>
      </c>
      <c r="AR99" s="4">
        <f ca="1"/>
        <v>47959541610</v>
      </c>
      <c r="AS99" s="4">
        <f ca="1"/>
        <v>89061519744</v>
      </c>
      <c r="AT99" s="4">
        <f ca="1"/>
        <v>-57603488648</v>
      </c>
      <c r="AU99" s="4">
        <f ca="1"/>
        <v>-36728606</v>
      </c>
      <c r="AV99" s="4">
        <f ca="1"/>
        <v>0</v>
      </c>
      <c r="AX99" s="63"/>
      <c r="AY99" t="str" s="0">
        <f ca="1"/>
        <v>13/05/2024</v>
      </c>
      <c r="AZ99" s="4">
        <f ca="1"/>
        <v>1119172030375</v>
      </c>
      <c r="BA99" s="4">
        <f ca="1"/>
        <v>-159306025343</v>
      </c>
      <c r="BB99" s="4">
        <f ca="1"/>
        <v>-350221431714</v>
      </c>
      <c r="BD99" s="63"/>
      <c r="BE99" t="str" s="0">
        <f ca="1"/>
        <v>13/05/2024</v>
      </c>
      <c r="BF99" s="4">
        <f ca="1"/>
        <v>53201182279</v>
      </c>
      <c r="BG99" s="4">
        <f ca="1"/>
        <v>3515270699</v>
      </c>
      <c r="BH99" s="4">
        <f ca="1"/>
        <v>164529463230</v>
      </c>
      <c r="BI99" s="4">
        <f ca="1"/>
        <v>17926705152</v>
      </c>
      <c r="BJ99" s="4">
        <f ca="1"/>
        <v>8499701520</v>
      </c>
      <c r="BL99" s="63"/>
      <c r="BM99" t="str" s="0">
        <f ca="1"/>
        <v>13/05/2024</v>
      </c>
      <c r="BN99" s="4">
        <f ca="1"/>
        <v>-4141470142055</v>
      </c>
      <c r="BO99" s="4">
        <f ca="1"/>
        <v>13096759352</v>
      </c>
      <c r="BP99" s="4">
        <f ca="1"/>
        <v>2786884395901</v>
      </c>
      <c r="BQ99" s="4">
        <f ca="1"/>
        <v>-177214690399</v>
      </c>
      <c r="BR99" s="4">
        <f ca="1"/>
        <v>268763969679</v>
      </c>
      <c r="BS99" s="4">
        <f ca="1"/>
        <v>-1242170000</v>
      </c>
      <c r="BT99" s="4">
        <f ca="1"/>
        <v>-1765904736570</v>
      </c>
    </row>
    <row r="100" spans="23:72" x14ac:dyDescent="0.2">
      <c r="W100" s="63"/>
      <c r="X100" t="str" s="0">
        <f ca="1"/>
        <v>10/05/2024</v>
      </c>
      <c r="Y100" s="27">
        <f ca="1"/>
        <v>6793440302</v>
      </c>
      <c r="Z100" s="27">
        <f ca="1"/>
        <v>12636549462</v>
      </c>
      <c r="AA100" s="27">
        <f ca="1"/>
        <v>22688544441</v>
      </c>
      <c r="AB100" s="27">
        <f ca="1"/>
        <v>37906100327</v>
      </c>
      <c r="AC100" s="27">
        <f ca="1"/>
        <v>585299803</v>
      </c>
      <c r="AD100" s="27">
        <f ca="1"/>
        <v>74371215876</v>
      </c>
      <c r="AF100" s="63"/>
      <c r="AG100" t="str" s="0">
        <f ca="1"/>
        <v>10/05/2024</v>
      </c>
      <c r="AH100" s="4">
        <f ca="1"/>
        <v>3953901933</v>
      </c>
      <c r="AI100" s="4">
        <f ca="1"/>
        <v>-54807046277</v>
      </c>
      <c r="AJ100" s="4">
        <f ca="1"/>
        <v>39983967651</v>
      </c>
      <c r="AK100" s="4">
        <f ca="1"/>
        <v>3405028558</v>
      </c>
      <c r="AM100" s="63"/>
      <c r="AN100" t="str" s="0">
        <f ca="1"/>
        <v>10/05/2024</v>
      </c>
      <c r="AO100" s="4">
        <f ca="1"/>
        <v>-64245249159</v>
      </c>
      <c r="AP100" s="4">
        <f ca="1"/>
        <v>58571657716</v>
      </c>
      <c r="AQ100" s="4">
        <f ca="1"/>
        <v>-53057675331</v>
      </c>
      <c r="AR100" s="4">
        <f ca="1"/>
        <v>59144391610</v>
      </c>
      <c r="AS100" s="4">
        <f ca="1"/>
        <v>89499505805</v>
      </c>
      <c r="AT100" s="4">
        <f ca="1"/>
        <v>-52710526189</v>
      </c>
      <c r="AU100" s="4">
        <f ca="1"/>
        <v>-36728606</v>
      </c>
      <c r="AV100" s="4">
        <f ca="1"/>
        <v>0</v>
      </c>
      <c r="AX100" s="63"/>
      <c r="AY100" t="str" s="0">
        <f ca="1"/>
        <v>10/05/2024</v>
      </c>
      <c r="AZ100" s="4">
        <f ca="1"/>
        <v>1130133097229</v>
      </c>
      <c r="BA100" s="4">
        <f ca="1"/>
        <v>-179272835343</v>
      </c>
      <c r="BB100" s="4">
        <f ca="1"/>
        <v>-347385309707</v>
      </c>
      <c r="BD100" s="63"/>
      <c r="BE100" t="str" s="0">
        <f ca="1"/>
        <v>10/05/2024</v>
      </c>
      <c r="BF100" s="4">
        <f ca="1"/>
        <v>69038834248</v>
      </c>
      <c r="BG100" s="4">
        <f ca="1"/>
        <v>3891921648</v>
      </c>
      <c r="BH100" s="4">
        <f ca="1"/>
        <v>149502435709</v>
      </c>
      <c r="BI100" s="4">
        <f ca="1"/>
        <v>16116845152</v>
      </c>
      <c r="BJ100" s="4">
        <f ca="1"/>
        <v>8610895122</v>
      </c>
      <c r="BL100" s="63"/>
      <c r="BM100" t="str" s="0">
        <f ca="1"/>
        <v>10/05/2024</v>
      </c>
      <c r="BN100" s="4">
        <f ca="1"/>
        <v>-4119671849004</v>
      </c>
      <c r="BO100" s="4">
        <f ca="1"/>
        <v>41259182782</v>
      </c>
      <c r="BP100" s="4">
        <f ca="1"/>
        <v>2663887139877</v>
      </c>
      <c r="BQ100" s="4">
        <f ca="1"/>
        <v>-146006031193</v>
      </c>
      <c r="BR100" s="4">
        <f ca="1"/>
        <v>273287389679</v>
      </c>
      <c r="BS100" s="4">
        <f ca="1"/>
        <v>-1242170000</v>
      </c>
      <c r="BT100" s="4">
        <f ca="1"/>
        <v>-1753495897197</v>
      </c>
    </row>
    <row r="101" spans="23:72" x14ac:dyDescent="0.2">
      <c r="W101" s="63"/>
      <c r="X101" t="str" s="0">
        <f ca="1"/>
        <v>09/05/2024</v>
      </c>
      <c r="Y101" s="27">
        <f ca="1"/>
        <v>6845660302</v>
      </c>
      <c r="Z101" s="27">
        <f ca="1"/>
        <v>13598519462</v>
      </c>
      <c r="AA101" s="27">
        <f ca="1"/>
        <v>20698254441</v>
      </c>
      <c r="AB101" s="27">
        <f ca="1"/>
        <v>41552804550</v>
      </c>
      <c r="AC101" s="27">
        <f ca="1"/>
        <v>1065109803</v>
      </c>
      <c r="AD101" s="27">
        <f ca="1"/>
        <v>74371215876</v>
      </c>
      <c r="AF101" s="63"/>
      <c r="AG101" t="str" s="0">
        <f ca="1"/>
        <v>09/05/2024</v>
      </c>
      <c r="AH101" s="4">
        <f ca="1"/>
        <v>8437031933</v>
      </c>
      <c r="AI101" s="4">
        <f ca="1"/>
        <v>-47605296277</v>
      </c>
      <c r="AJ101" s="4">
        <f ca="1"/>
        <v>39947347651</v>
      </c>
      <c r="AK101" s="4">
        <f ca="1"/>
        <v>4302088558</v>
      </c>
      <c r="AM101" s="63"/>
      <c r="AN101" t="str" s="0">
        <f ca="1"/>
        <v>09/05/2024</v>
      </c>
      <c r="AO101" s="4">
        <f ca="1"/>
        <v>-65175329159</v>
      </c>
      <c r="AP101" s="4">
        <f ca="1"/>
        <v>59403757716</v>
      </c>
      <c r="AQ101" s="4">
        <f ca="1"/>
        <v>-52569115331</v>
      </c>
      <c r="AR101" s="4">
        <f ca="1"/>
        <v>58294601610</v>
      </c>
      <c r="AS101" s="4">
        <f ca="1"/>
        <v>89953572246</v>
      </c>
      <c r="AT101" s="4">
        <f ca="1"/>
        <v>-49057096189</v>
      </c>
      <c r="AU101" s="4">
        <f ca="1"/>
        <v>-36728606</v>
      </c>
      <c r="AV101" s="4">
        <f ca="1"/>
        <v>0</v>
      </c>
      <c r="AX101" s="63"/>
      <c r="AY101" t="str" s="0">
        <f ca="1"/>
        <v>09/05/2024</v>
      </c>
      <c r="AZ101" s="4">
        <f ca="1"/>
        <v>1133984127229</v>
      </c>
      <c r="BA101" s="4">
        <f ca="1"/>
        <v>-176744955343</v>
      </c>
      <c r="BB101" s="4">
        <f ca="1"/>
        <v>-333658519707</v>
      </c>
      <c r="BD101" s="63"/>
      <c r="BE101" t="str" s="0">
        <f ca="1"/>
        <v>09/05/2024</v>
      </c>
      <c r="BF101" s="4">
        <f ca="1"/>
        <v>99683424248</v>
      </c>
      <c r="BG101" s="4">
        <f ca="1"/>
        <v>4397671648</v>
      </c>
      <c r="BH101" s="4">
        <f ca="1"/>
        <v>100737005709</v>
      </c>
      <c r="BI101" s="4">
        <f ca="1"/>
        <v>14671515152</v>
      </c>
      <c r="BJ101" s="4">
        <f ca="1"/>
        <v>10395575122</v>
      </c>
      <c r="BL101" s="63"/>
      <c r="BM101" t="str" s="0">
        <f ca="1"/>
        <v>09/05/2024</v>
      </c>
      <c r="BN101" s="4">
        <f ca="1"/>
        <v>-4106159049004</v>
      </c>
      <c r="BO101" s="4">
        <f ca="1"/>
        <v>60169822782</v>
      </c>
      <c r="BP101" s="4">
        <f ca="1"/>
        <v>2592923839877</v>
      </c>
      <c r="BQ101" s="4">
        <f ca="1"/>
        <v>-138981151193</v>
      </c>
      <c r="BR101" s="4">
        <f ca="1"/>
        <v>278130219679</v>
      </c>
      <c r="BS101" s="4">
        <f ca="1"/>
        <v>-1242170000</v>
      </c>
      <c r="BT101" s="4">
        <f ca="1"/>
        <v>-1708914137197</v>
      </c>
    </row>
    <row r="102" spans="23:72" x14ac:dyDescent="0.2">
      <c r="W102" s="63"/>
      <c r="X102" t="str" s="0">
        <f ca="1"/>
        <v>08/05/2024</v>
      </c>
      <c r="Y102" s="27">
        <f ca="1"/>
        <v>6845660302</v>
      </c>
      <c r="Z102" s="27">
        <f ca="1"/>
        <v>17651949462</v>
      </c>
      <c r="AA102" s="27">
        <f ca="1"/>
        <v>19990034441</v>
      </c>
      <c r="AB102" s="27">
        <f ca="1"/>
        <v>49008463417</v>
      </c>
      <c r="AC102" s="27">
        <f ca="1"/>
        <v>1760979803</v>
      </c>
      <c r="AD102" s="27">
        <f ca="1"/>
        <v>74359231621</v>
      </c>
      <c r="AF102" s="63"/>
      <c r="AG102" t="str" s="0">
        <f ca="1"/>
        <v>08/05/2024</v>
      </c>
      <c r="AH102" s="4">
        <f ca="1"/>
        <v>109492011933</v>
      </c>
      <c r="AI102" s="4">
        <f ca="1"/>
        <v>-37737936277</v>
      </c>
      <c r="AJ102" s="4">
        <f ca="1"/>
        <v>39768617651</v>
      </c>
      <c r="AK102" s="4">
        <f ca="1"/>
        <v>5054298558</v>
      </c>
      <c r="AM102" s="63"/>
      <c r="AN102" t="str" s="0">
        <f ca="1"/>
        <v>08/05/2024</v>
      </c>
      <c r="AO102" s="4">
        <f ca="1"/>
        <v>-58700949159</v>
      </c>
      <c r="AP102" s="4">
        <f ca="1"/>
        <v>65237827716</v>
      </c>
      <c r="AQ102" s="4">
        <f ca="1"/>
        <v>-50456785331</v>
      </c>
      <c r="AR102" s="4">
        <f ca="1"/>
        <v>62032851610</v>
      </c>
      <c r="AS102" s="4">
        <f ca="1"/>
        <v>90319524868</v>
      </c>
      <c r="AT102" s="4">
        <f ca="1"/>
        <v>-47139166189</v>
      </c>
      <c r="AU102" s="4">
        <f ca="1"/>
        <v>-36728606</v>
      </c>
      <c r="AV102" s="4">
        <f ca="1"/>
        <v>0</v>
      </c>
      <c r="AX102" s="63"/>
      <c r="AY102" t="str" s="0">
        <f ca="1"/>
        <v>08/05/2024</v>
      </c>
      <c r="AZ102" s="4">
        <f ca="1"/>
        <v>1047096997229</v>
      </c>
      <c r="BA102" s="4">
        <f ca="1"/>
        <v>-180747695343</v>
      </c>
      <c r="BB102" s="4">
        <f ca="1"/>
        <v>-309365969707</v>
      </c>
      <c r="BD102" s="63"/>
      <c r="BE102" t="str" s="0">
        <f ca="1"/>
        <v>08/05/2024</v>
      </c>
      <c r="BF102" s="4">
        <f ca="1"/>
        <v>126120924248</v>
      </c>
      <c r="BG102" s="4">
        <f ca="1"/>
        <v>-10549298352</v>
      </c>
      <c r="BH102" s="4">
        <f ca="1"/>
        <v>56861785709</v>
      </c>
      <c r="BI102" s="4">
        <f ca="1"/>
        <v>6651155152</v>
      </c>
      <c r="BJ102" s="4">
        <f ca="1"/>
        <v>16619195122</v>
      </c>
      <c r="BL102" s="63"/>
      <c r="BM102" t="str" s="0">
        <f ca="1"/>
        <v>08/05/2024</v>
      </c>
      <c r="BN102" s="4">
        <f ca="1"/>
        <v>-4092300689004</v>
      </c>
      <c r="BO102" s="4">
        <f ca="1"/>
        <v>63695872782</v>
      </c>
      <c r="BP102" s="4">
        <f ca="1"/>
        <v>2482750039877</v>
      </c>
      <c r="BQ102" s="4">
        <f ca="1"/>
        <v>-148287531193</v>
      </c>
      <c r="BR102" s="4">
        <f ca="1"/>
        <v>278200459679</v>
      </c>
      <c r="BS102" s="4">
        <f ca="1"/>
        <v>-760850000</v>
      </c>
      <c r="BT102" s="4">
        <f ca="1"/>
        <v>-1686674387197</v>
      </c>
    </row>
    <row r="103" spans="23:72" x14ac:dyDescent="0.2">
      <c r="W103" s="63"/>
      <c r="X103" t="str" s="0">
        <f ca="1"/>
        <v>07/05/2024</v>
      </c>
      <c r="Y103" s="27">
        <f ca="1"/>
        <v>6845660302</v>
      </c>
      <c r="Z103" s="27">
        <f ca="1"/>
        <v>18457989462</v>
      </c>
      <c r="AA103" s="27">
        <f ca="1"/>
        <v>17325874441</v>
      </c>
      <c r="AB103" s="27">
        <f ca="1"/>
        <v>53953225730</v>
      </c>
      <c r="AC103" s="27">
        <f ca="1"/>
        <v>1577389803</v>
      </c>
      <c r="AD103" s="27">
        <f ca="1"/>
        <v>74366490361</v>
      </c>
      <c r="AF103" s="63"/>
      <c r="AG103" t="str" s="0">
        <f ca="1"/>
        <v>07/05/2024</v>
      </c>
      <c r="AH103" s="4">
        <f ca="1"/>
        <v>122138521933</v>
      </c>
      <c r="AI103" s="4">
        <f ca="1"/>
        <v>-31385856277</v>
      </c>
      <c r="AJ103" s="4">
        <f ca="1"/>
        <v>39789397651</v>
      </c>
      <c r="AK103" s="4">
        <f ca="1"/>
        <v>6080758558</v>
      </c>
      <c r="AM103" s="63"/>
      <c r="AN103" t="str" s="0">
        <f ca="1"/>
        <v>07/05/2024</v>
      </c>
      <c r="AO103" s="4">
        <f ca="1"/>
        <v>-39975349159</v>
      </c>
      <c r="AP103" s="4">
        <f ca="1"/>
        <v>66381887716</v>
      </c>
      <c r="AQ103" s="4">
        <f ca="1"/>
        <v>-49885715331</v>
      </c>
      <c r="AR103" s="4">
        <f ca="1"/>
        <v>70584791610</v>
      </c>
      <c r="AS103" s="4">
        <f ca="1"/>
        <v>90311687256</v>
      </c>
      <c r="AT103" s="4">
        <f ca="1"/>
        <v>-46950316189</v>
      </c>
      <c r="AU103" s="4">
        <f ca="1"/>
        <v>-36728606</v>
      </c>
      <c r="AV103" s="4">
        <f ca="1"/>
        <v>0</v>
      </c>
      <c r="AX103" s="63"/>
      <c r="AY103" t="str" s="0">
        <f ca="1"/>
        <v>07/05/2024</v>
      </c>
      <c r="AZ103" s="4">
        <f ca="1"/>
        <v>965013627229</v>
      </c>
      <c r="BA103" s="4">
        <f ca="1"/>
        <v>-175812175343</v>
      </c>
      <c r="BB103" s="4">
        <f ca="1"/>
        <v>-292287669707</v>
      </c>
      <c r="BD103" s="63"/>
      <c r="BE103" t="str" s="0">
        <f ca="1"/>
        <v>07/05/2024</v>
      </c>
      <c r="BF103" s="4">
        <f ca="1"/>
        <v>169757974248</v>
      </c>
      <c r="BG103" s="4">
        <f ca="1"/>
        <v>-7215638352</v>
      </c>
      <c r="BH103" s="4">
        <f ca="1"/>
        <v>49809585709</v>
      </c>
      <c r="BI103" s="4">
        <f ca="1"/>
        <v>1778535152</v>
      </c>
      <c r="BJ103" s="4">
        <f ca="1"/>
        <v>17886075122</v>
      </c>
      <c r="BL103" s="63"/>
      <c r="BM103" t="str" s="0">
        <f ca="1"/>
        <v>07/05/2024</v>
      </c>
      <c r="BN103" s="4">
        <f ca="1"/>
        <v>-4109290419004</v>
      </c>
      <c r="BO103" s="4">
        <f ca="1"/>
        <v>74785212782</v>
      </c>
      <c r="BP103" s="4">
        <f ca="1"/>
        <v>2414634189877</v>
      </c>
      <c r="BQ103" s="4">
        <f ca="1"/>
        <v>-130630721193</v>
      </c>
      <c r="BR103" s="4">
        <f ca="1"/>
        <v>283325339679</v>
      </c>
      <c r="BS103" s="4">
        <f ca="1"/>
        <v>-760850000</v>
      </c>
      <c r="BT103" s="4">
        <f ca="1"/>
        <v>-1635831057197</v>
      </c>
    </row>
    <row r="104" spans="23:72" x14ac:dyDescent="0.2">
      <c r="W104" s="63"/>
      <c r="X104" t="str" s="0">
        <f ca="1"/>
        <v>06/05/2024</v>
      </c>
      <c r="Y104" s="27">
        <f ca="1"/>
        <v>6698940302</v>
      </c>
      <c r="Z104" s="27">
        <f ca="1"/>
        <v>18858499462</v>
      </c>
      <c r="AA104" s="27">
        <f ca="1"/>
        <v>17093794441</v>
      </c>
      <c r="AB104" s="27">
        <f ca="1"/>
        <v>51011864889</v>
      </c>
      <c r="AC104" s="27">
        <f ca="1"/>
        <v>1642949803</v>
      </c>
      <c r="AD104" s="27">
        <f ca="1"/>
        <v>74366490361</v>
      </c>
      <c r="AF104" s="63"/>
      <c r="AG104" t="str" s="0">
        <f ca="1"/>
        <v>06/05/2024</v>
      </c>
      <c r="AH104" s="4">
        <f ca="1"/>
        <v>106843051933</v>
      </c>
      <c r="AI104" s="4">
        <f ca="1"/>
        <v>-22244236277</v>
      </c>
      <c r="AJ104" s="4">
        <f ca="1"/>
        <v>40924827651</v>
      </c>
      <c r="AK104" s="4">
        <f ca="1"/>
        <v>6010418558</v>
      </c>
      <c r="AM104" s="63"/>
      <c r="AN104" t="str" s="0">
        <f ca="1"/>
        <v>06/05/2024</v>
      </c>
      <c r="AO104" s="4">
        <f ca="1"/>
        <v>-38740909159</v>
      </c>
      <c r="AP104" s="4">
        <f ca="1"/>
        <v>64753727716</v>
      </c>
      <c r="AQ104" s="4">
        <f ca="1"/>
        <v>-47735095331</v>
      </c>
      <c r="AR104" s="4">
        <f ca="1"/>
        <v>71233861610</v>
      </c>
      <c r="AS104" s="4">
        <f ca="1"/>
        <v>89099860836</v>
      </c>
      <c r="AT104" s="4">
        <f ca="1"/>
        <v>-35822196189</v>
      </c>
      <c r="AU104" s="4">
        <f ca="1"/>
        <v>-10958606</v>
      </c>
      <c r="AV104" s="4">
        <f ca="1"/>
        <v>0</v>
      </c>
      <c r="AX104" s="63"/>
      <c r="AY104" t="str" s="0">
        <f ca="1"/>
        <v>06/05/2024</v>
      </c>
      <c r="AZ104" s="4">
        <f ca="1"/>
        <v>745314217229</v>
      </c>
      <c r="BA104" s="4">
        <f ca="1"/>
        <v>-181371675343</v>
      </c>
      <c r="BB104" s="4">
        <f ca="1"/>
        <v>-283318499707</v>
      </c>
      <c r="BD104" s="63"/>
      <c r="BE104" t="str" s="0">
        <f ca="1"/>
        <v>06/05/2024</v>
      </c>
      <c r="BF104" s="4">
        <f ca="1"/>
        <v>197736574248</v>
      </c>
      <c r="BG104" s="4">
        <f ca="1"/>
        <v>-92458352</v>
      </c>
      <c r="BH104" s="4">
        <f ca="1"/>
        <v>49528345709</v>
      </c>
      <c r="BI104" s="4">
        <f ca="1"/>
        <v>1774075152</v>
      </c>
      <c r="BJ104" s="4">
        <f ca="1"/>
        <v>20054475122</v>
      </c>
      <c r="BL104" s="63"/>
      <c r="BM104" t="str" s="0">
        <f ca="1"/>
        <v>06/05/2024</v>
      </c>
      <c r="BN104" s="4">
        <f ca="1"/>
        <v>-4224876269004</v>
      </c>
      <c r="BO104" s="4">
        <f ca="1"/>
        <v>74389302782</v>
      </c>
      <c r="BP104" s="4">
        <f ca="1"/>
        <v>2290870899877</v>
      </c>
      <c r="BQ104" s="4">
        <f ca="1"/>
        <v>-111956311193</v>
      </c>
      <c r="BR104" s="4">
        <f ca="1"/>
        <v>280643879679</v>
      </c>
      <c r="BS104" s="4">
        <f ca="1"/>
        <v>-760850000</v>
      </c>
      <c r="BT104" s="4">
        <f ca="1"/>
        <v>-1612541487197</v>
      </c>
    </row>
    <row r="105" spans="23:72" x14ac:dyDescent="0.2">
      <c r="W105" s="63"/>
      <c r="X105" t="str" s="0">
        <f ca="1"/>
        <v>03/05/2024</v>
      </c>
      <c r="Y105" s="27">
        <f ca="1"/>
        <v>6736500302</v>
      </c>
      <c r="Z105" s="27">
        <f ca="1"/>
        <v>15510819462</v>
      </c>
      <c r="AA105" s="27">
        <f ca="1"/>
        <v>17075964441</v>
      </c>
      <c r="AB105" s="27">
        <f ca="1"/>
        <v>51535813792</v>
      </c>
      <c r="AC105" s="27">
        <f ca="1"/>
        <v>61839803</v>
      </c>
      <c r="AD105" s="27">
        <f ca="1"/>
        <v>71536547492</v>
      </c>
      <c r="AF105" s="63"/>
      <c r="AG105" t="str" s="0">
        <f ca="1"/>
        <v>03/05/2024</v>
      </c>
      <c r="AH105" s="4">
        <f ca="1"/>
        <v>115675781933</v>
      </c>
      <c r="AI105" s="4">
        <f ca="1"/>
        <v>-24020016277</v>
      </c>
      <c r="AJ105" s="4">
        <f ca="1"/>
        <v>41057657651</v>
      </c>
      <c r="AK105" s="4">
        <f ca="1"/>
        <v>4454848558</v>
      </c>
      <c r="AM105" s="63"/>
      <c r="AN105" t="str" s="0">
        <f ca="1"/>
        <v>03/05/2024</v>
      </c>
      <c r="AO105" s="4">
        <f ca="1"/>
        <v>-50113999159</v>
      </c>
      <c r="AP105" s="4">
        <f ca="1"/>
        <v>62383287716</v>
      </c>
      <c r="AQ105" s="4">
        <f ca="1"/>
        <v>-48273345331</v>
      </c>
      <c r="AR105" s="4">
        <f ca="1"/>
        <v>70247701610</v>
      </c>
      <c r="AS105" s="4">
        <f ca="1"/>
        <v>87954311578</v>
      </c>
      <c r="AT105" s="4">
        <f ca="1"/>
        <v>-35757686189</v>
      </c>
      <c r="AU105" s="4">
        <f ca="1"/>
        <v>-10958606</v>
      </c>
      <c r="AV105" s="4">
        <f ca="1"/>
        <v>0</v>
      </c>
      <c r="AX105" s="63"/>
      <c r="AY105" t="str" s="0">
        <f ca="1"/>
        <v>03/05/2024</v>
      </c>
      <c r="AZ105" s="4">
        <f ca="1"/>
        <v>748208177229</v>
      </c>
      <c r="BA105" s="4">
        <f ca="1"/>
        <v>-194923335343</v>
      </c>
      <c r="BB105" s="4">
        <f ca="1"/>
        <v>-264056369707</v>
      </c>
      <c r="BD105" s="63"/>
      <c r="BE105" t="str" s="0">
        <f ca="1"/>
        <v>03/05/2024</v>
      </c>
      <c r="BF105" s="4">
        <f ca="1"/>
        <v>238602214248</v>
      </c>
      <c r="BG105" s="4">
        <f ca="1"/>
        <v>-4071548352</v>
      </c>
      <c r="BH105" s="4">
        <f ca="1"/>
        <v>51198175709</v>
      </c>
      <c r="BI105" s="4">
        <f ca="1"/>
        <v>306135152</v>
      </c>
      <c r="BJ105" s="4">
        <f ca="1"/>
        <v>11603845122</v>
      </c>
      <c r="BL105" s="63"/>
      <c r="BM105" t="str" s="0">
        <f ca="1"/>
        <v>03/05/2024</v>
      </c>
      <c r="BN105" s="4">
        <f ca="1"/>
        <v>-4236499259004</v>
      </c>
      <c r="BO105" s="4">
        <f ca="1"/>
        <v>62995872782</v>
      </c>
      <c r="BP105" s="4">
        <f ca="1"/>
        <v>2189372169877</v>
      </c>
      <c r="BQ105" s="4">
        <f ca="1"/>
        <v>-95591301193</v>
      </c>
      <c r="BR105" s="4">
        <f ca="1"/>
        <v>276850559679</v>
      </c>
      <c r="BS105" s="4">
        <f ca="1"/>
        <v>-760850000</v>
      </c>
      <c r="BT105" s="4">
        <f ca="1"/>
        <v>-1602058247197</v>
      </c>
    </row>
    <row r="106" spans="23:72" x14ac:dyDescent="0.2">
      <c r="W106" s="63"/>
      <c r="X106" t="str" s="0">
        <f ca="1"/>
        <v>02/05/2024</v>
      </c>
      <c r="Y106" s="27">
        <f ca="1"/>
        <v>5401684906</v>
      </c>
      <c r="Z106" s="27">
        <f ca="1"/>
        <v>16878549462</v>
      </c>
      <c r="AA106" s="27">
        <f ca="1"/>
        <v>17120564441</v>
      </c>
      <c r="AB106" s="27">
        <f ca="1"/>
        <v>51932581912</v>
      </c>
      <c r="AC106" s="27">
        <f ca="1"/>
        <v>439469803</v>
      </c>
      <c r="AD106" s="27">
        <f ca="1"/>
        <v>69879160907</v>
      </c>
      <c r="AF106" s="63"/>
      <c r="AG106" t="str" s="0">
        <f ca="1"/>
        <v>02/05/2024</v>
      </c>
      <c r="AH106" s="4">
        <f ca="1"/>
        <v>126401381933</v>
      </c>
      <c r="AI106" s="4">
        <f ca="1"/>
        <v>-24611613344</v>
      </c>
      <c r="AJ106" s="4">
        <f ca="1"/>
        <v>41087207651</v>
      </c>
      <c r="AK106" s="4">
        <f ca="1"/>
        <v>4542998558</v>
      </c>
      <c r="AM106" s="63"/>
      <c r="AN106" t="str" s="0">
        <f ca="1"/>
        <v>02/05/2024</v>
      </c>
      <c r="AO106" s="4">
        <f ca="1"/>
        <v>-45804169159</v>
      </c>
      <c r="AP106" s="4">
        <f ca="1"/>
        <v>63537947716</v>
      </c>
      <c r="AQ106" s="4">
        <f ca="1"/>
        <v>-48179978808</v>
      </c>
      <c r="AR106" s="4">
        <f ca="1"/>
        <v>69103851610</v>
      </c>
      <c r="AS106" s="4">
        <f ca="1"/>
        <v>88041839155</v>
      </c>
      <c r="AT106" s="4">
        <f ca="1"/>
        <v>-36398566189</v>
      </c>
      <c r="AU106" s="4">
        <f ca="1"/>
        <v>-10958606</v>
      </c>
      <c r="AV106" s="4">
        <f ca="1"/>
        <v>0</v>
      </c>
      <c r="AX106" s="63"/>
      <c r="AY106" t="str" s="0">
        <f ca="1"/>
        <v>02/05/2024</v>
      </c>
      <c r="AZ106" s="4">
        <f ca="1"/>
        <v>705245967229</v>
      </c>
      <c r="BA106" s="4">
        <f ca="1"/>
        <v>-193018645343</v>
      </c>
      <c r="BB106" s="4">
        <f ca="1"/>
        <v>-289283379707</v>
      </c>
      <c r="BD106" s="63"/>
      <c r="BE106" t="str" s="0">
        <f ca="1"/>
        <v>02/05/2024</v>
      </c>
      <c r="BF106" s="4">
        <f ca="1"/>
        <v>233315474248</v>
      </c>
      <c r="BG106" s="4">
        <f ca="1"/>
        <v>-551968352</v>
      </c>
      <c r="BH106" s="4">
        <f ca="1"/>
        <v>54968965709</v>
      </c>
      <c r="BI106" s="4">
        <f ca="1"/>
        <v>442565152</v>
      </c>
      <c r="BJ106" s="4">
        <f ca="1"/>
        <v>11646985122</v>
      </c>
      <c r="BL106" s="63"/>
      <c r="BM106" t="str" s="0">
        <f ca="1"/>
        <v>02/05/2024</v>
      </c>
      <c r="BN106" s="4">
        <f ca="1"/>
        <v>-4251299499004</v>
      </c>
      <c r="BO106" s="4">
        <f ca="1"/>
        <v>67559322782</v>
      </c>
      <c r="BP106" s="4">
        <f ca="1"/>
        <v>1643883549877</v>
      </c>
      <c r="BQ106" s="4">
        <f ca="1"/>
        <v>-76843081193</v>
      </c>
      <c r="BR106" s="4">
        <f ca="1"/>
        <v>277139289679</v>
      </c>
      <c r="BS106" s="4">
        <f ca="1"/>
        <v>-760850000</v>
      </c>
      <c r="BT106" s="4">
        <f ca="1"/>
        <v>-1661734937197</v>
      </c>
    </row>
    <row r="107" spans="23:72" x14ac:dyDescent="0.2">
      <c r="W107" s="63"/>
      <c r="X107" t="str" s="0">
        <f ca="1"/>
        <v>26/04/2024</v>
      </c>
      <c r="Y107" s="27">
        <f ca="1"/>
        <v>5439414906</v>
      </c>
      <c r="Z107" s="27">
        <f ca="1"/>
        <v>16675169462</v>
      </c>
      <c r="AA107" s="27">
        <f ca="1"/>
        <v>17801324441</v>
      </c>
      <c r="AB107" s="27">
        <f ca="1"/>
        <v>51378258847</v>
      </c>
      <c r="AC107" s="27">
        <f ca="1"/>
        <v>325149803</v>
      </c>
      <c r="AD107" s="27">
        <f ca="1"/>
        <v>69879160907</v>
      </c>
      <c r="AF107" s="63"/>
      <c r="AG107" t="str" s="0">
        <f ca="1"/>
        <v>26/04/2024</v>
      </c>
      <c r="AH107" s="4">
        <f ca="1"/>
        <v>127429701933</v>
      </c>
      <c r="AI107" s="4">
        <f ca="1"/>
        <v>-25364133344</v>
      </c>
      <c r="AJ107" s="4">
        <f ca="1"/>
        <v>41388297651</v>
      </c>
      <c r="AK107" s="4">
        <f ca="1"/>
        <v>4308788558</v>
      </c>
      <c r="AM107" s="63"/>
      <c r="AN107" t="str" s="0">
        <f ca="1"/>
        <v>26/04/2024</v>
      </c>
      <c r="AO107" s="4">
        <f ca="1"/>
        <v>-39338249159</v>
      </c>
      <c r="AP107" s="4">
        <f ca="1"/>
        <v>63967667716</v>
      </c>
      <c r="AQ107" s="4">
        <f ca="1"/>
        <v>-45262498808</v>
      </c>
      <c r="AR107" s="4">
        <f ca="1"/>
        <v>70154461610</v>
      </c>
      <c r="AS107" s="4">
        <f ca="1"/>
        <v>88698343042</v>
      </c>
      <c r="AT107" s="4">
        <f ca="1"/>
        <v>-41087926189</v>
      </c>
      <c r="AU107" s="4">
        <f ca="1"/>
        <v>-128558606</v>
      </c>
      <c r="AV107" s="4">
        <f ca="1"/>
        <v>0</v>
      </c>
      <c r="AX107" s="63"/>
      <c r="AY107" t="str" s="0">
        <f ca="1"/>
        <v>26/04/2024</v>
      </c>
      <c r="AZ107" s="4">
        <f ca="1"/>
        <v>699752947229</v>
      </c>
      <c r="BA107" s="4">
        <f ca="1"/>
        <v>-188083035343</v>
      </c>
      <c r="BB107" s="4">
        <f ca="1"/>
        <v>-281368019707</v>
      </c>
      <c r="BD107" s="63"/>
      <c r="BE107" t="str" s="0">
        <f ca="1"/>
        <v>26/04/2024</v>
      </c>
      <c r="BF107" s="4">
        <f ca="1"/>
        <v>254838354248</v>
      </c>
      <c r="BG107" s="4">
        <f ca="1"/>
        <v>-1018978352</v>
      </c>
      <c r="BH107" s="4">
        <f ca="1"/>
        <v>51916855709</v>
      </c>
      <c r="BI107" s="4">
        <f ca="1"/>
        <v>740175152</v>
      </c>
      <c r="BJ107" s="4">
        <f ca="1"/>
        <v>11959155122</v>
      </c>
      <c r="BL107" s="63"/>
      <c r="BM107" t="str" s="0">
        <f ca="1"/>
        <v>26/04/2024</v>
      </c>
      <c r="BN107" s="4">
        <f ca="1"/>
        <v>-4296263429004</v>
      </c>
      <c r="BO107" s="4">
        <f ca="1"/>
        <v>76048712782</v>
      </c>
      <c r="BP107" s="4">
        <f ca="1"/>
        <v>1404229379877</v>
      </c>
      <c r="BQ107" s="4">
        <f ca="1"/>
        <v>-77919851193</v>
      </c>
      <c r="BR107" s="4">
        <f ca="1"/>
        <v>282067819679</v>
      </c>
      <c r="BS107" s="4">
        <f ca="1"/>
        <v>-760850000</v>
      </c>
      <c r="BT107" s="4">
        <f ca="1"/>
        <v>-1614679967197</v>
      </c>
    </row>
    <row r="108" spans="23:72" x14ac:dyDescent="0.2">
      <c r="W108" s="63"/>
      <c r="X108" t="str" s="0">
        <f ca="1"/>
        <v>25/04/2024</v>
      </c>
      <c r="Y108" s="27">
        <f ca="1"/>
        <v>5553924906</v>
      </c>
      <c r="Z108" s="27">
        <f ca="1"/>
        <v>18847109462</v>
      </c>
      <c r="AA108" s="27">
        <f ca="1"/>
        <v>17909714441</v>
      </c>
      <c r="AB108" s="27">
        <f ca="1"/>
        <v>51283518512</v>
      </c>
      <c r="AC108" s="27">
        <f ca="1"/>
        <v>325149803</v>
      </c>
      <c r="AD108" s="27">
        <f ca="1"/>
        <v>66045513434</v>
      </c>
      <c r="AF108" s="63"/>
      <c r="AG108" t="str" s="0">
        <f ca="1"/>
        <v>25/04/2024</v>
      </c>
      <c r="AH108" s="4">
        <f ca="1"/>
        <v>127648861933</v>
      </c>
      <c r="AI108" s="4">
        <f ca="1"/>
        <v>-25381913344</v>
      </c>
      <c r="AJ108" s="4">
        <f ca="1"/>
        <v>41301257651</v>
      </c>
      <c r="AK108" s="4">
        <f ca="1"/>
        <v>4242308558</v>
      </c>
      <c r="AM108" s="63"/>
      <c r="AN108" t="str" s="0">
        <f ca="1"/>
        <v>25/04/2024</v>
      </c>
      <c r="AO108" s="4">
        <f ca="1"/>
        <v>-39116229159</v>
      </c>
      <c r="AP108" s="4">
        <f ca="1"/>
        <v>65572307716</v>
      </c>
      <c r="AQ108" s="4">
        <f ca="1"/>
        <v>-45130248808</v>
      </c>
      <c r="AR108" s="4">
        <f ca="1"/>
        <v>70194761610</v>
      </c>
      <c r="AS108" s="4">
        <f ca="1"/>
        <v>88825129351</v>
      </c>
      <c r="AT108" s="4">
        <f ca="1"/>
        <v>-34547476189</v>
      </c>
      <c r="AU108" s="4">
        <f ca="1"/>
        <v>-107358606</v>
      </c>
      <c r="AV108" s="4">
        <f ca="1"/>
        <v>0</v>
      </c>
      <c r="AX108" s="63"/>
      <c r="AY108" t="str" s="0">
        <f ca="1"/>
        <v>25/04/2024</v>
      </c>
      <c r="AZ108" s="4">
        <f ca="1"/>
        <v>706792787229</v>
      </c>
      <c r="BA108" s="4">
        <f ca="1"/>
        <v>-185850135343</v>
      </c>
      <c r="BB108" s="4">
        <f ca="1"/>
        <v>-278676379707</v>
      </c>
      <c r="BD108" s="63"/>
      <c r="BE108" t="str" s="0">
        <f ca="1"/>
        <v>25/04/2024</v>
      </c>
      <c r="BF108" s="4">
        <f ca="1"/>
        <v>230016184248</v>
      </c>
      <c r="BG108" s="4">
        <f ca="1"/>
        <v>-587718352</v>
      </c>
      <c r="BH108" s="4">
        <f ca="1"/>
        <v>49851705709</v>
      </c>
      <c r="BI108" s="4">
        <f ca="1"/>
        <v>805465152</v>
      </c>
      <c r="BJ108" s="4">
        <f ca="1"/>
        <v>13014645122</v>
      </c>
      <c r="BL108" s="63"/>
      <c r="BM108" t="str" s="0">
        <f ca="1"/>
        <v>25/04/2024</v>
      </c>
      <c r="BN108" s="4">
        <f ca="1"/>
        <v>-4339229819004</v>
      </c>
      <c r="BO108" s="4">
        <f ca="1"/>
        <v>69408272782</v>
      </c>
      <c r="BP108" s="4">
        <f ca="1"/>
        <v>1129726999877</v>
      </c>
      <c r="BQ108" s="4">
        <f ca="1"/>
        <v>-70858701193</v>
      </c>
      <c r="BR108" s="4">
        <f ca="1"/>
        <v>285710999679</v>
      </c>
      <c r="BS108" s="4">
        <f ca="1"/>
        <v>-760850000</v>
      </c>
      <c r="BT108" s="4">
        <f ca="1"/>
        <v>-1558105247197</v>
      </c>
    </row>
    <row r="109" spans="23:72" x14ac:dyDescent="0.2">
      <c r="W109" s="63"/>
      <c r="X109" t="str" s="0">
        <f ca="1"/>
        <v>24/04/2024</v>
      </c>
      <c r="Y109" s="27">
        <f ca="1"/>
        <v>3935704906</v>
      </c>
      <c r="Z109" s="27">
        <f ca="1"/>
        <v>22634609462</v>
      </c>
      <c r="AA109" s="27">
        <f ca="1"/>
        <v>17935464441</v>
      </c>
      <c r="AB109" s="27">
        <f ca="1"/>
        <v>52554215170</v>
      </c>
      <c r="AC109" s="27">
        <f ca="1"/>
        <v>682249803</v>
      </c>
      <c r="AD109" s="27">
        <f ca="1"/>
        <v>66045513434</v>
      </c>
      <c r="AF109" s="63" t="s">
        <v>162</v>
      </c>
      <c r="AG109" t="str" s="0">
        <f ca="1"/>
        <v>24/04/2024</v>
      </c>
      <c r="AH109" s="4">
        <f ca="1"/>
        <v>131824061933</v>
      </c>
      <c r="AI109" s="4">
        <f ca="1"/>
        <v>-22769673344</v>
      </c>
      <c r="AJ109" s="4">
        <f ca="1"/>
        <v>41291567651</v>
      </c>
      <c r="AK109" s="4">
        <f ca="1"/>
        <v>4545538558</v>
      </c>
      <c r="AM109" s="63" t="s">
        <v>162</v>
      </c>
      <c r="AN109" t="str" s="0">
        <f ca="1"/>
        <v>24/04/2024</v>
      </c>
      <c r="AO109" s="4">
        <f ca="1"/>
        <v>-37695079159</v>
      </c>
      <c r="AP109" s="4">
        <f ca="1"/>
        <v>60912877716</v>
      </c>
      <c r="AQ109" s="4">
        <f ca="1"/>
        <v>-44089988808</v>
      </c>
      <c r="AR109" s="4">
        <f ca="1"/>
        <v>72659831610</v>
      </c>
      <c r="AS109" s="4">
        <f ca="1"/>
        <v>87176077112</v>
      </c>
      <c r="AT109" s="4">
        <f ca="1"/>
        <v>-7612766189</v>
      </c>
      <c r="AU109" s="4">
        <f ca="1"/>
        <v>-107358606</v>
      </c>
      <c r="AV109" s="4">
        <f ca="1"/>
        <v>0</v>
      </c>
      <c r="AX109" s="63" t="s">
        <v>162</v>
      </c>
      <c r="AY109" t="str" s="0">
        <f ca="1"/>
        <v>24/04/2024</v>
      </c>
      <c r="AZ109" s="4">
        <f ca="1"/>
        <v>665961117229</v>
      </c>
      <c r="BA109" s="4">
        <f ca="1"/>
        <v>-173160685343</v>
      </c>
      <c r="BB109" s="4">
        <f ca="1"/>
        <v>-267705219707</v>
      </c>
      <c r="BD109" s="63" t="s">
        <v>162</v>
      </c>
      <c r="BE109" t="str" s="0">
        <f ca="1"/>
        <v>24/04/2024</v>
      </c>
      <c r="BF109" s="4">
        <f ca="1"/>
        <v>227639774248</v>
      </c>
      <c r="BG109" s="4">
        <f ca="1"/>
        <v>-545808352</v>
      </c>
      <c r="BH109" s="4">
        <f ca="1"/>
        <v>53479165709</v>
      </c>
      <c r="BI109" s="4">
        <f ca="1"/>
        <v>1373435152</v>
      </c>
      <c r="BJ109" s="4">
        <f ca="1"/>
        <v>11556675122</v>
      </c>
      <c r="BL109" s="63" t="s">
        <v>162</v>
      </c>
      <c r="BM109" t="str" s="0">
        <f ca="1"/>
        <v>24/04/2024</v>
      </c>
      <c r="BN109" s="4">
        <f ca="1"/>
        <v>-4361186349004</v>
      </c>
      <c r="BO109" s="4">
        <f ca="1"/>
        <v>76893162782</v>
      </c>
      <c r="BP109" s="4">
        <f ca="1"/>
        <v>919143559877</v>
      </c>
      <c r="BQ109" s="4">
        <f ca="1"/>
        <v>-60801581193</v>
      </c>
      <c r="BR109" s="4">
        <f ca="1"/>
        <v>285710999679</v>
      </c>
      <c r="BS109" s="4">
        <f ca="1"/>
        <v>-760850000</v>
      </c>
      <c r="BT109" s="4">
        <f ca="1"/>
        <v>-1565408977197</v>
      </c>
    </row>
    <row r="110" spans="23:72" x14ac:dyDescent="0.2">
      <c r="W110" s="63" t="s">
        <v>162</v>
      </c>
      <c r="X110" t="str" s="0">
        <f ca="1"/>
        <v>23/04/2024</v>
      </c>
      <c r="Y110" s="27">
        <f ca="1"/>
        <v>3930004906</v>
      </c>
      <c r="Z110" s="27">
        <f ca="1"/>
        <v>22007709462</v>
      </c>
      <c r="AA110" s="27">
        <f ca="1"/>
        <v>17925964441</v>
      </c>
      <c r="AB110" s="27">
        <f ca="1"/>
        <v>56839082243</v>
      </c>
      <c r="AC110" s="27">
        <f ca="1"/>
        <v>681009803</v>
      </c>
      <c r="AD110" s="27">
        <f ca="1"/>
        <v>63553768292</v>
      </c>
      <c r="AF110" s="63"/>
      <c r="AG110" t="str" s="0">
        <f ca="1"/>
        <v>23/04/2024</v>
      </c>
      <c r="AH110" s="4">
        <f ca="1"/>
        <v>114489281933</v>
      </c>
      <c r="AI110" s="4">
        <f ca="1"/>
        <v>-25088553344</v>
      </c>
      <c r="AJ110" s="4">
        <f ca="1"/>
        <v>41316057651</v>
      </c>
      <c r="AK110" s="4">
        <f ca="1"/>
        <v>4210478558</v>
      </c>
      <c r="AM110" s="63"/>
      <c r="AN110" t="str" s="0">
        <f ca="1"/>
        <v>23/04/2024</v>
      </c>
      <c r="AO110" s="4">
        <f ca="1"/>
        <v>-46866799159</v>
      </c>
      <c r="AP110" s="4">
        <f ca="1"/>
        <v>44015397716</v>
      </c>
      <c r="AQ110" s="4">
        <f ca="1"/>
        <v>-45755348808</v>
      </c>
      <c r="AR110" s="4">
        <f ca="1"/>
        <v>68867661610</v>
      </c>
      <c r="AS110" s="4">
        <f ca="1"/>
        <v>86493278399</v>
      </c>
      <c r="AT110" s="4">
        <f ca="1"/>
        <v>-6290656189</v>
      </c>
      <c r="AU110" s="4">
        <f ca="1"/>
        <v>-107358606</v>
      </c>
      <c r="AV110" s="4">
        <f ca="1"/>
        <v>0</v>
      </c>
      <c r="AX110" s="63"/>
      <c r="AY110" t="str" s="0">
        <f ca="1"/>
        <v>23/04/2024</v>
      </c>
      <c r="AZ110" s="4">
        <f ca="1"/>
        <v>501977027229</v>
      </c>
      <c r="BA110" s="4">
        <f ca="1"/>
        <v>-179808755343</v>
      </c>
      <c r="BB110" s="4">
        <f ca="1"/>
        <v>-239792419707</v>
      </c>
      <c r="BD110" s="63"/>
      <c r="BE110" t="str" s="0">
        <f ca="1"/>
        <v>23/04/2024</v>
      </c>
      <c r="BF110" s="4">
        <f ca="1"/>
        <v>216448014248</v>
      </c>
      <c r="BG110" s="4">
        <f ca="1"/>
        <v>2034331648</v>
      </c>
      <c r="BH110" s="4">
        <f ca="1"/>
        <v>51546665709</v>
      </c>
      <c r="BI110" s="4">
        <f ca="1"/>
        <v>1311795152</v>
      </c>
      <c r="BJ110" s="4">
        <f ca="1"/>
        <v>9842325122</v>
      </c>
      <c r="BL110" s="63"/>
      <c r="BM110" t="str" s="0">
        <f ca="1"/>
        <v>23/04/2024</v>
      </c>
      <c r="BN110" s="4">
        <f ca="1"/>
        <v>-4358527299004</v>
      </c>
      <c r="BO110" s="4">
        <f ca="1"/>
        <v>29278172782</v>
      </c>
      <c r="BP110" s="4">
        <f ca="1"/>
        <v>758781989877</v>
      </c>
      <c r="BQ110" s="4">
        <f ca="1"/>
        <v>-75627091193</v>
      </c>
      <c r="BR110" s="4">
        <f ca="1"/>
        <v>285488759679</v>
      </c>
      <c r="BS110" s="4">
        <f ca="1"/>
        <v>-760850000</v>
      </c>
      <c r="BT110" s="4">
        <f ca="1"/>
        <v>-1569727127197</v>
      </c>
    </row>
    <row r="111" spans="23:72" x14ac:dyDescent="0.2">
      <c r="W111" s="63"/>
      <c r="X111" t="str" s="0">
        <f ca="1"/>
        <v>22/04/2024</v>
      </c>
      <c r="Y111" s="27">
        <f ca="1"/>
        <v>3941404906</v>
      </c>
      <c r="Z111" s="27">
        <f ca="1"/>
        <v>22352719462</v>
      </c>
      <c r="AA111" s="27">
        <f ca="1"/>
        <v>18369814441</v>
      </c>
      <c r="AB111" s="27">
        <f ca="1"/>
        <v>58501683905</v>
      </c>
      <c r="AC111" s="27">
        <f ca="1"/>
        <v>1219099803</v>
      </c>
      <c r="AD111" s="27">
        <f ca="1"/>
        <v>63553768292</v>
      </c>
      <c r="AF111" s="63"/>
      <c r="AG111" t="str" s="0">
        <f ca="1"/>
        <v>22/04/2024</v>
      </c>
      <c r="AH111" s="4">
        <f ca="1"/>
        <v>112890091933</v>
      </c>
      <c r="AI111" s="4">
        <f ca="1"/>
        <v>-20728593344</v>
      </c>
      <c r="AJ111" s="4">
        <f ca="1"/>
        <v>41349707651</v>
      </c>
      <c r="AK111" s="4">
        <f ca="1"/>
        <v>3368058558</v>
      </c>
      <c r="AM111" s="63"/>
      <c r="AN111" t="str" s="0">
        <f ca="1"/>
        <v>22/04/2024</v>
      </c>
      <c r="AO111" s="4">
        <f ca="1"/>
        <v>-32969519159</v>
      </c>
      <c r="AP111" s="4">
        <f ca="1"/>
        <v>26443087716</v>
      </c>
      <c r="AQ111" s="4">
        <f ca="1"/>
        <v>-43556488808</v>
      </c>
      <c r="AR111" s="4">
        <f ca="1"/>
        <v>71327171610</v>
      </c>
      <c r="AS111" s="4">
        <f ca="1"/>
        <v>80129017719</v>
      </c>
      <c r="AT111" s="4">
        <f ca="1"/>
        <v>-2336676189</v>
      </c>
      <c r="AU111" s="4">
        <f ca="1"/>
        <v>-107358606</v>
      </c>
      <c r="AV111" s="4">
        <f ca="1"/>
        <v>0</v>
      </c>
      <c r="AX111" s="63"/>
      <c r="AY111" t="str" s="0">
        <f ca="1"/>
        <v>22/04/2024</v>
      </c>
      <c r="AZ111" s="4">
        <f ca="1"/>
        <v>399303907229</v>
      </c>
      <c r="BA111" s="4">
        <f ca="1"/>
        <v>-180230885343</v>
      </c>
      <c r="BB111" s="4">
        <f ca="1"/>
        <v>-227715779707</v>
      </c>
      <c r="BD111" s="63"/>
      <c r="BE111" t="str" s="0">
        <f ca="1"/>
        <v>22/04/2024</v>
      </c>
      <c r="BF111" s="4">
        <f ca="1"/>
        <v>230682874248</v>
      </c>
      <c r="BG111" s="4">
        <f ca="1"/>
        <v>3338331648</v>
      </c>
      <c r="BH111" s="4">
        <f ca="1"/>
        <v>38699725709</v>
      </c>
      <c r="BI111" s="4">
        <f ca="1"/>
        <v>2208035152</v>
      </c>
      <c r="BJ111" s="4">
        <f ca="1"/>
        <v>3968855122</v>
      </c>
      <c r="BL111" s="63"/>
      <c r="BM111" t="str" s="0">
        <f ca="1"/>
        <v>22/04/2024</v>
      </c>
      <c r="BN111" s="4">
        <f ca="1"/>
        <v>-4334744329004</v>
      </c>
      <c r="BO111" s="4">
        <f ca="1"/>
        <v>40483812782</v>
      </c>
      <c r="BP111" s="4">
        <f ca="1"/>
        <v>667547619877</v>
      </c>
      <c r="BQ111" s="4">
        <f ca="1"/>
        <v>-67114521193</v>
      </c>
      <c r="BR111" s="4">
        <f ca="1"/>
        <v>276007759679</v>
      </c>
      <c r="BS111" s="4">
        <f ca="1"/>
        <v>-759810000</v>
      </c>
      <c r="BT111" s="4">
        <f ca="1"/>
        <v>-1569141637197</v>
      </c>
    </row>
    <row r="112" spans="23:72" x14ac:dyDescent="0.2">
      <c r="W112" s="63"/>
      <c r="X112" t="str" s="0">
        <f ca="1"/>
        <v>19/04/2024</v>
      </c>
      <c r="Y112" s="27">
        <f ca="1"/>
        <v>3904614906</v>
      </c>
      <c r="Z112" s="27">
        <f ca="1"/>
        <v>20208479462</v>
      </c>
      <c r="AA112" s="27">
        <f ca="1"/>
        <v>17746624441</v>
      </c>
      <c r="AB112" s="27">
        <f ca="1"/>
        <v>55924238128</v>
      </c>
      <c r="AC112" s="27">
        <f ca="1"/>
        <v>1111459803</v>
      </c>
      <c r="AD112" s="27">
        <f ca="1"/>
        <v>61169378758</v>
      </c>
      <c r="AF112" s="63"/>
      <c r="AG112" t="str" s="0">
        <f ca="1"/>
        <v>19/04/2024</v>
      </c>
      <c r="AH112" s="4">
        <f ca="1"/>
        <v>110727701933</v>
      </c>
      <c r="AI112" s="4">
        <f ca="1"/>
        <v>-17776933344</v>
      </c>
      <c r="AJ112" s="4">
        <f ca="1"/>
        <v>41440947651</v>
      </c>
      <c r="AK112" s="4">
        <f ca="1"/>
        <v>3336708558</v>
      </c>
      <c r="AM112" s="63"/>
      <c r="AN112" t="str" s="0">
        <f ca="1"/>
        <v>19/04/2024</v>
      </c>
      <c r="AO112" s="4">
        <f ca="1"/>
        <v>-31603259159</v>
      </c>
      <c r="AP112" s="4">
        <f ca="1"/>
        <v>12054997716</v>
      </c>
      <c r="AQ112" s="4">
        <f ca="1"/>
        <v>-43679558808</v>
      </c>
      <c r="AR112" s="4">
        <f ca="1"/>
        <v>73608121610</v>
      </c>
      <c r="AS112" s="4">
        <f ca="1"/>
        <v>79685575787</v>
      </c>
      <c r="AT112" s="4">
        <f ca="1"/>
        <v>1003283811</v>
      </c>
      <c r="AU112" s="4">
        <f ca="1"/>
        <v>32491394</v>
      </c>
      <c r="AV112" s="4">
        <f ca="1"/>
        <v>0</v>
      </c>
      <c r="AX112" s="63"/>
      <c r="AY112" t="str" s="0">
        <f ca="1"/>
        <v>19/04/2024</v>
      </c>
      <c r="AZ112" s="4">
        <f ca="1"/>
        <v>414910427229</v>
      </c>
      <c r="BA112" s="4">
        <f ca="1"/>
        <v>-182254605343</v>
      </c>
      <c r="BB112" s="4">
        <f ca="1"/>
        <v>-244552829707</v>
      </c>
      <c r="BD112" s="63"/>
      <c r="BE112" t="str" s="0">
        <f ca="1"/>
        <v>19/04/2024</v>
      </c>
      <c r="BF112" s="4">
        <f ca="1"/>
        <v>228879394248</v>
      </c>
      <c r="BG112" s="4">
        <f ca="1"/>
        <v>6335541648</v>
      </c>
      <c r="BH112" s="4">
        <f ca="1"/>
        <v>38472255709</v>
      </c>
      <c r="BI112" s="4">
        <f ca="1"/>
        <v>2530255152</v>
      </c>
      <c r="BJ112" s="4">
        <f ca="1"/>
        <v>4495175122</v>
      </c>
      <c r="BL112" s="63"/>
      <c r="BM112" t="str" s="0">
        <f ca="1"/>
        <v>19/04/2024</v>
      </c>
      <c r="BN112" s="4">
        <f ca="1"/>
        <v>-4315428779004</v>
      </c>
      <c r="BO112" s="4">
        <f ca="1"/>
        <v>-1515987218</v>
      </c>
      <c r="BP112" s="4">
        <f ca="1"/>
        <v>756128509877</v>
      </c>
      <c r="BQ112" s="4">
        <f ca="1"/>
        <v>-64191231193</v>
      </c>
      <c r="BR112" s="4">
        <f ca="1"/>
        <v>276007759679</v>
      </c>
      <c r="BS112" s="4">
        <f ca="1"/>
        <v>-759810000</v>
      </c>
      <c r="BT112" s="4">
        <f ca="1"/>
        <v>-1619568757197</v>
      </c>
    </row>
    <row r="113" spans="23:72" x14ac:dyDescent="0.2">
      <c r="W113" s="63"/>
      <c r="X113" t="str" s="0">
        <f ca="1"/>
        <v>17/04/2024</v>
      </c>
      <c r="Y113" s="27">
        <f ca="1"/>
        <v>3788304906</v>
      </c>
      <c r="Z113" s="27">
        <f ca="1"/>
        <v>13184239462</v>
      </c>
      <c r="AA113" s="27">
        <f ca="1"/>
        <v>16690534441</v>
      </c>
      <c r="AB113" s="27">
        <f ca="1"/>
        <v>51934643519</v>
      </c>
      <c r="AC113" s="27">
        <f ca="1"/>
        <v>1812209803</v>
      </c>
      <c r="AD113" s="27">
        <f ca="1"/>
        <v>55296719917</v>
      </c>
      <c r="AF113" s="63"/>
      <c r="AG113" t="str" s="0">
        <f ca="1"/>
        <v>17/04/2024</v>
      </c>
      <c r="AH113" s="4">
        <f ca="1"/>
        <v>100344361933</v>
      </c>
      <c r="AI113" s="4">
        <f ca="1"/>
        <v>-21540013344</v>
      </c>
      <c r="AJ113" s="4">
        <f ca="1"/>
        <v>41528267651</v>
      </c>
      <c r="AK113" s="4">
        <f ca="1"/>
        <v>1060608558</v>
      </c>
      <c r="AM113" s="63"/>
      <c r="AN113" t="str" s="0">
        <f ca="1"/>
        <v>17/04/2024</v>
      </c>
      <c r="AO113" s="4">
        <f ca="1"/>
        <v>-34645749159</v>
      </c>
      <c r="AP113" s="4">
        <f ca="1"/>
        <v>8148577716</v>
      </c>
      <c r="AQ113" s="4">
        <f ca="1"/>
        <v>-46157668808</v>
      </c>
      <c r="AR113" s="4">
        <f ca="1"/>
        <v>67009381610</v>
      </c>
      <c r="AS113" s="4">
        <f ca="1"/>
        <v>81046310252</v>
      </c>
      <c r="AT113" s="4">
        <f ca="1"/>
        <v>9730193811</v>
      </c>
      <c r="AU113" s="4">
        <f ca="1"/>
        <v>32491394</v>
      </c>
      <c r="AV113" s="4">
        <f ca="1"/>
        <v>0</v>
      </c>
      <c r="AX113" s="63"/>
      <c r="AY113" t="str" s="0">
        <f ca="1"/>
        <v>17/04/2024</v>
      </c>
      <c r="AZ113" s="4">
        <f ca="1"/>
        <v>333000167229</v>
      </c>
      <c r="BA113" s="4">
        <f ca="1"/>
        <v>-184967595343</v>
      </c>
      <c r="BB113" s="4">
        <f ca="1"/>
        <v>-277484229707</v>
      </c>
      <c r="BD113" s="63"/>
      <c r="BE113" t="str" s="0">
        <f ca="1"/>
        <v>17/04/2024</v>
      </c>
      <c r="BF113" s="4">
        <f ca="1"/>
        <v>200421964248</v>
      </c>
      <c r="BG113" s="4">
        <f ca="1"/>
        <v>5285361648</v>
      </c>
      <c r="BH113" s="4">
        <f ca="1"/>
        <v>38032775709</v>
      </c>
      <c r="BI113" s="4">
        <f ca="1"/>
        <v>1384545152</v>
      </c>
      <c r="BJ113" s="4">
        <f ca="1"/>
        <v>3471905122</v>
      </c>
      <c r="BL113" s="63"/>
      <c r="BM113" t="str" s="0">
        <f ca="1"/>
        <v>17/04/2024</v>
      </c>
      <c r="BN113" s="4">
        <f ca="1"/>
        <v>-4408993099004</v>
      </c>
      <c r="BO113" s="4">
        <f ca="1"/>
        <v>-17791607218</v>
      </c>
      <c r="BP113" s="4">
        <f ca="1"/>
        <v>854028079877</v>
      </c>
      <c r="BQ113" s="4">
        <f ca="1"/>
        <v>-71408881193</v>
      </c>
      <c r="BR113" s="4">
        <f ca="1"/>
        <v>276227359679</v>
      </c>
      <c r="BS113" s="4">
        <f ca="1"/>
        <v>-759810000</v>
      </c>
      <c r="BT113" s="4">
        <f ca="1"/>
        <v>-1597246767197</v>
      </c>
    </row>
    <row r="114" spans="23:72" x14ac:dyDescent="0.2">
      <c r="W114" s="63"/>
      <c r="X114" t="str" s="0">
        <f ca="1"/>
        <v>16/04/2024</v>
      </c>
      <c r="Y114" s="27">
        <f ca="1"/>
        <v>3694254906</v>
      </c>
      <c r="Z114" s="27">
        <f ca="1"/>
        <v>13299879462</v>
      </c>
      <c r="AA114" s="27">
        <f ca="1"/>
        <v>15888514441</v>
      </c>
      <c r="AB114" s="27">
        <f ca="1"/>
        <v>51009669605</v>
      </c>
      <c r="AC114" s="27">
        <f ca="1"/>
        <v>2079899803</v>
      </c>
      <c r="AD114" s="27">
        <f ca="1"/>
        <v>55296719917</v>
      </c>
      <c r="AF114" s="63"/>
      <c r="AG114" t="str" s="0">
        <f ca="1"/>
        <v>16/04/2024</v>
      </c>
      <c r="AH114" s="4">
        <f ca="1"/>
        <v>101124081933</v>
      </c>
      <c r="AI114" s="4">
        <f ca="1"/>
        <v>-21061173344</v>
      </c>
      <c r="AJ114" s="4">
        <f ca="1"/>
        <v>41772697651</v>
      </c>
      <c r="AK114" s="4">
        <f ca="1"/>
        <v>1079618558</v>
      </c>
      <c r="AM114" s="63"/>
      <c r="AN114" t="str" s="0">
        <f ca="1"/>
        <v>16/04/2024</v>
      </c>
      <c r="AO114" s="4">
        <f ca="1"/>
        <v>-23281329159</v>
      </c>
      <c r="AP114" s="4">
        <f ca="1"/>
        <v>7791907716</v>
      </c>
      <c r="AQ114" s="4">
        <f ca="1"/>
        <v>-46078928808</v>
      </c>
      <c r="AR114" s="4">
        <f ca="1"/>
        <v>78763161610</v>
      </c>
      <c r="AS114" s="4">
        <f ca="1"/>
        <v>76403491215</v>
      </c>
      <c r="AT114" s="4">
        <f ca="1"/>
        <v>14345153811</v>
      </c>
      <c r="AU114" s="4">
        <f ca="1"/>
        <v>32491394</v>
      </c>
      <c r="AV114" s="4">
        <f ca="1"/>
        <v>0</v>
      </c>
      <c r="AX114" s="63"/>
      <c r="AY114" t="str" s="0">
        <f ca="1"/>
        <v>16/04/2024</v>
      </c>
      <c r="AZ114" s="4">
        <f ca="1"/>
        <v>338844447229</v>
      </c>
      <c r="BA114" s="4">
        <f ca="1"/>
        <v>-187926255343</v>
      </c>
      <c r="BB114" s="4">
        <f ca="1"/>
        <v>-267999379707</v>
      </c>
      <c r="BD114" s="63"/>
      <c r="BE114" t="str" s="0">
        <f ca="1"/>
        <v>16/04/2024</v>
      </c>
      <c r="BF114" s="4">
        <f ca="1"/>
        <v>138343904248</v>
      </c>
      <c r="BG114" s="4">
        <f ca="1"/>
        <v>3870381648</v>
      </c>
      <c r="BH114" s="4">
        <f ca="1"/>
        <v>40633665709</v>
      </c>
      <c r="BI114" s="4">
        <f ca="1"/>
        <v>1569565152</v>
      </c>
      <c r="BJ114" s="4">
        <f ca="1"/>
        <v>4536695122</v>
      </c>
      <c r="BL114" s="63"/>
      <c r="BM114" t="str" s="0">
        <f ca="1"/>
        <v>16/04/2024</v>
      </c>
      <c r="BN114" s="4">
        <f ca="1"/>
        <v>-4515415149004</v>
      </c>
      <c r="BO114" s="4">
        <f ca="1"/>
        <v>-4872747218</v>
      </c>
      <c r="BP114" s="4">
        <f ca="1"/>
        <v>825808249877</v>
      </c>
      <c r="BQ114" s="4">
        <f ca="1"/>
        <v>-75555471193</v>
      </c>
      <c r="BR114" s="4">
        <f ca="1"/>
        <v>291950789679</v>
      </c>
      <c r="BS114" s="4">
        <f ca="1"/>
        <v>-722010000</v>
      </c>
      <c r="BT114" s="4">
        <f ca="1"/>
        <v>-1546358217197</v>
      </c>
    </row>
    <row r="115" spans="23:72" x14ac:dyDescent="0.2">
      <c r="W115" s="63"/>
      <c r="X115" t="str" s="0">
        <f ca="1"/>
        <v>15/04/2024</v>
      </c>
      <c r="Y115" s="27">
        <f ca="1"/>
        <v>3841684906</v>
      </c>
      <c r="Z115" s="27">
        <f ca="1"/>
        <v>14667439462</v>
      </c>
      <c r="AA115" s="27">
        <f ca="1"/>
        <v>16263224441</v>
      </c>
      <c r="AB115" s="27">
        <f ca="1"/>
        <v>47293806401</v>
      </c>
      <c r="AC115" s="27">
        <f ca="1"/>
        <v>2348139803</v>
      </c>
      <c r="AD115" s="27">
        <f ca="1"/>
        <v>49457889268</v>
      </c>
      <c r="AF115" s="63"/>
      <c r="AG115" t="str" s="0">
        <f ca="1"/>
        <v>15/04/2024</v>
      </c>
      <c r="AH115" s="4">
        <f ca="1"/>
        <v>99590671933</v>
      </c>
      <c r="AI115" s="4">
        <f ca="1"/>
        <v>-28368893344</v>
      </c>
      <c r="AJ115" s="4">
        <f ca="1"/>
        <v>39954127651</v>
      </c>
      <c r="AK115" s="4">
        <f ca="1"/>
        <v>953958558</v>
      </c>
      <c r="AM115" s="63"/>
      <c r="AN115" t="str" s="0">
        <f ca="1"/>
        <v>15/04/2024</v>
      </c>
      <c r="AO115" s="4">
        <f ca="1"/>
        <v>-29484609159</v>
      </c>
      <c r="AP115" s="4">
        <f ca="1"/>
        <v>2774677716</v>
      </c>
      <c r="AQ115" s="4">
        <f ca="1"/>
        <v>-47997218808</v>
      </c>
      <c r="AR115" s="4">
        <f ca="1"/>
        <v>72656821610</v>
      </c>
      <c r="AS115" s="4">
        <f ca="1"/>
        <v>75641407981</v>
      </c>
      <c r="AT115" s="4">
        <f ca="1"/>
        <v>7744893811</v>
      </c>
      <c r="AU115" s="4">
        <f ca="1"/>
        <v>28631394</v>
      </c>
      <c r="AV115" s="4">
        <f ca="1"/>
        <v>0</v>
      </c>
      <c r="AX115" s="63"/>
      <c r="AY115" t="str" s="0">
        <f ca="1"/>
        <v>15/04/2024</v>
      </c>
      <c r="AZ115" s="4">
        <f ca="1"/>
        <v>348509477229</v>
      </c>
      <c r="BA115" s="4">
        <f ca="1"/>
        <v>-146998675343</v>
      </c>
      <c r="BB115" s="4">
        <f ca="1"/>
        <v>-233432369707</v>
      </c>
      <c r="BD115" s="63"/>
      <c r="BE115" t="str" s="0">
        <f ca="1"/>
        <v>15/04/2024</v>
      </c>
      <c r="BF115" s="4">
        <f ca="1"/>
        <v>138367454248</v>
      </c>
      <c r="BG115" s="4">
        <f ca="1"/>
        <v>-10559108352</v>
      </c>
      <c r="BH115" s="4">
        <f ca="1"/>
        <v>33206645709</v>
      </c>
      <c r="BI115" s="4">
        <f ca="1"/>
        <v>322315152</v>
      </c>
      <c r="BJ115" s="4">
        <f ca="1"/>
        <v>3597565122</v>
      </c>
      <c r="BL115" s="63"/>
      <c r="BM115" t="str" s="0">
        <f ca="1"/>
        <v>15/04/2024</v>
      </c>
      <c r="BN115" s="4">
        <f ca="1"/>
        <v>-4431725979004</v>
      </c>
      <c r="BO115" s="4">
        <f ca="1"/>
        <v>-10692997218</v>
      </c>
      <c r="BP115" s="4">
        <f ca="1"/>
        <v>768125939877</v>
      </c>
      <c r="BQ115" s="4">
        <f ca="1"/>
        <v>-71209231193</v>
      </c>
      <c r="BR115" s="4">
        <f ca="1"/>
        <v>292057379679</v>
      </c>
      <c r="BS115" s="4">
        <f ca="1"/>
        <v>-722010000</v>
      </c>
      <c r="BT115" s="4">
        <f ca="1"/>
        <v>-1482216517197</v>
      </c>
    </row>
    <row r="116" spans="23:72" x14ac:dyDescent="0.2">
      <c r="W116" s="63"/>
      <c r="X116" t="str" s="0">
        <f ca="1"/>
        <v>12/04/2024</v>
      </c>
      <c r="Y116" s="27">
        <f ca="1"/>
        <v>3779484906</v>
      </c>
      <c r="Z116" s="27">
        <f ca="1"/>
        <v>23642439462</v>
      </c>
      <c r="AA116" s="27">
        <f ca="1"/>
        <v>17142174441</v>
      </c>
      <c r="AB116" s="27">
        <f ca="1"/>
        <v>48491478846</v>
      </c>
      <c r="AC116" s="27">
        <f ca="1"/>
        <v>2327119803</v>
      </c>
      <c r="AD116" s="27">
        <f ca="1"/>
        <v>45591746527</v>
      </c>
      <c r="AF116" s="63"/>
      <c r="AG116" t="str" s="0">
        <f ca="1"/>
        <v>12/04/2024</v>
      </c>
      <c r="AH116" s="4">
        <f ca="1"/>
        <v>102326861933</v>
      </c>
      <c r="AI116" s="4">
        <f ca="1"/>
        <v>-28578083344</v>
      </c>
      <c r="AJ116" s="4">
        <f ca="1"/>
        <v>40550017651</v>
      </c>
      <c r="AK116" s="4">
        <f ca="1"/>
        <v>850498558</v>
      </c>
      <c r="AM116" s="63"/>
      <c r="AN116" t="str" s="0">
        <f ca="1"/>
        <v>12/04/2024</v>
      </c>
      <c r="AO116" s="4">
        <f ca="1"/>
        <v>-26792539159</v>
      </c>
      <c r="AP116" s="4">
        <f ca="1"/>
        <v>2423637716</v>
      </c>
      <c r="AQ116" s="4">
        <f ca="1"/>
        <v>-47674678808</v>
      </c>
      <c r="AR116" s="4">
        <f ca="1"/>
        <v>79266261610</v>
      </c>
      <c r="AS116" s="4">
        <f ca="1"/>
        <v>74014920532</v>
      </c>
      <c r="AT116" s="4">
        <f ca="1"/>
        <v>15258953811</v>
      </c>
      <c r="AU116" s="4">
        <f ca="1"/>
        <v>-95218606</v>
      </c>
      <c r="AV116" s="4">
        <f ca="1"/>
        <v>0</v>
      </c>
      <c r="AX116" s="63"/>
      <c r="AY116" t="str" s="0">
        <f ca="1"/>
        <v>12/04/2024</v>
      </c>
      <c r="AZ116" s="4">
        <f ca="1"/>
        <v>402512467229</v>
      </c>
      <c r="BA116" s="4">
        <f ca="1"/>
        <v>-162998555343</v>
      </c>
      <c r="BB116" s="4">
        <f ca="1"/>
        <v>-174850109707</v>
      </c>
      <c r="BD116" s="63"/>
      <c r="BE116" t="str" s="0">
        <f ca="1"/>
        <v>12/04/2024</v>
      </c>
      <c r="BF116" s="4">
        <f ca="1"/>
        <v>136045654248</v>
      </c>
      <c r="BG116" s="4">
        <f ca="1"/>
        <v>-11726018352</v>
      </c>
      <c r="BH116" s="4">
        <f ca="1"/>
        <v>44215135709</v>
      </c>
      <c r="BI116" s="4">
        <f ca="1"/>
        <v>1910815152</v>
      </c>
      <c r="BJ116" s="4">
        <f ca="1"/>
        <v>8546795122</v>
      </c>
      <c r="BL116" s="63"/>
      <c r="BM116" t="str" s="0">
        <f ca="1"/>
        <v>12/04/2024</v>
      </c>
      <c r="BN116" s="4">
        <f ca="1"/>
        <v>-4356550219004</v>
      </c>
      <c r="BO116" s="4">
        <f ca="1"/>
        <v>-3853257218</v>
      </c>
      <c r="BP116" s="4">
        <f ca="1"/>
        <v>662563129877</v>
      </c>
      <c r="BQ116" s="4">
        <f ca="1"/>
        <v>-63260031193</v>
      </c>
      <c r="BR116" s="4">
        <f ca="1"/>
        <v>292057379679</v>
      </c>
      <c r="BS116" s="4">
        <f ca="1"/>
        <v>-722010000</v>
      </c>
      <c r="BT116" s="4">
        <f ca="1"/>
        <v>-1432780087197</v>
      </c>
    </row>
    <row r="117" spans="23:72" x14ac:dyDescent="0.2">
      <c r="W117" s="63"/>
      <c r="X117" t="str" s="0">
        <f ca="1"/>
        <v>11/04/2024</v>
      </c>
      <c r="Y117" s="27">
        <f ca="1"/>
        <v>3801444906</v>
      </c>
      <c r="Z117" s="27">
        <f ca="1"/>
        <v>27268609462</v>
      </c>
      <c r="AA117" s="27">
        <f ca="1"/>
        <v>16653084441</v>
      </c>
      <c r="AB117" s="27">
        <f ca="1"/>
        <v>47472430915</v>
      </c>
      <c r="AC117" s="27">
        <f ca="1"/>
        <v>2355469803</v>
      </c>
      <c r="AD117" s="27">
        <f ca="1"/>
        <v>45591746527</v>
      </c>
      <c r="AF117" s="63"/>
      <c r="AG117" t="str" s="0">
        <f ca="1"/>
        <v>11/04/2024</v>
      </c>
      <c r="AH117" s="4">
        <f ca="1"/>
        <v>103006191933</v>
      </c>
      <c r="AI117" s="4">
        <f ca="1"/>
        <v>-29352353344</v>
      </c>
      <c r="AJ117" s="4">
        <f ca="1"/>
        <v>40699727651</v>
      </c>
      <c r="AK117" s="4">
        <f ca="1"/>
        <v>1808068558</v>
      </c>
      <c r="AM117" s="63"/>
      <c r="AN117" t="str" s="0">
        <f ca="1"/>
        <v>11/04/2024</v>
      </c>
      <c r="AO117" s="4">
        <f ca="1"/>
        <v>-22262579159</v>
      </c>
      <c r="AP117" s="4">
        <f ca="1"/>
        <v>4243607716</v>
      </c>
      <c r="AQ117" s="4">
        <f ca="1"/>
        <v>-47441388808</v>
      </c>
      <c r="AR117" s="4">
        <f ca="1"/>
        <v>80387181610</v>
      </c>
      <c r="AS117" s="4">
        <f ca="1"/>
        <v>75083839636</v>
      </c>
      <c r="AT117" s="4">
        <f ca="1"/>
        <v>15514843811</v>
      </c>
      <c r="AU117" s="4">
        <f ca="1"/>
        <v>-95218606</v>
      </c>
      <c r="AV117" s="4">
        <f ca="1"/>
        <v>0</v>
      </c>
      <c r="AX117" s="63"/>
      <c r="AY117" t="str" s="0">
        <f ca="1"/>
        <v>11/04/2024</v>
      </c>
      <c r="AZ117" s="4">
        <f ca="1"/>
        <v>375279507229</v>
      </c>
      <c r="BA117" s="4">
        <f ca="1"/>
        <v>-167270905343</v>
      </c>
      <c r="BB117" s="4">
        <f ca="1"/>
        <v>-113416319707</v>
      </c>
      <c r="BD117" s="63"/>
      <c r="BE117" t="str" s="0">
        <f ca="1"/>
        <v>11/04/2024</v>
      </c>
      <c r="BF117" s="4">
        <f ca="1"/>
        <v>145742074248</v>
      </c>
      <c r="BG117" s="4">
        <f ca="1"/>
        <v>-7918208352</v>
      </c>
      <c r="BH117" s="4">
        <f ca="1"/>
        <v>42896895709</v>
      </c>
      <c r="BI117" s="4">
        <f ca="1"/>
        <v>2003655152</v>
      </c>
      <c r="BJ117" s="4">
        <f ca="1"/>
        <v>8911195122</v>
      </c>
      <c r="BL117" s="63"/>
      <c r="BM117" t="str" s="0">
        <f ca="1"/>
        <v>11/04/2024</v>
      </c>
      <c r="BN117" s="4">
        <f ca="1"/>
        <v>-4306668399004</v>
      </c>
      <c r="BO117" s="4">
        <f ca="1"/>
        <v>-774077218</v>
      </c>
      <c r="BP117" s="4">
        <f ca="1"/>
        <v>649262259877</v>
      </c>
      <c r="BQ117" s="4">
        <f ca="1"/>
        <v>-65140731193</v>
      </c>
      <c r="BR117" s="4">
        <f ca="1"/>
        <v>292037239679</v>
      </c>
      <c r="BS117" s="4">
        <f ca="1"/>
        <v>-722010000</v>
      </c>
      <c r="BT117" s="4">
        <f ca="1"/>
        <v>-1419712997197</v>
      </c>
    </row>
    <row r="118" spans="23:72" x14ac:dyDescent="0.2">
      <c r="W118" s="63"/>
      <c r="X118" t="str" s="0">
        <f ca="1"/>
        <v>10/04/2024</v>
      </c>
      <c r="Y118" s="27">
        <f ca="1"/>
        <v>3810834906</v>
      </c>
      <c r="Z118" s="27">
        <f ca="1"/>
        <v>23420769462</v>
      </c>
      <c r="AA118" s="27">
        <f ca="1"/>
        <v>17126994441</v>
      </c>
      <c r="AB118" s="27">
        <f ca="1"/>
        <v>48196392339</v>
      </c>
      <c r="AC118" s="27">
        <f ca="1"/>
        <v>2033869803</v>
      </c>
      <c r="AD118" s="27">
        <f ca="1"/>
        <v>45591746527</v>
      </c>
      <c r="AF118" s="63"/>
      <c r="AG118" t="str" s="0">
        <f ca="1"/>
        <v>10/04/2024</v>
      </c>
      <c r="AH118" s="4">
        <f ca="1"/>
        <v>98089391933</v>
      </c>
      <c r="AI118" s="4">
        <f ca="1"/>
        <v>-29567493344</v>
      </c>
      <c r="AJ118" s="4">
        <f ca="1"/>
        <v>40376107651</v>
      </c>
      <c r="AK118" s="4">
        <f ca="1"/>
        <v>1619288558</v>
      </c>
      <c r="AM118" s="63"/>
      <c r="AN118" t="str" s="0">
        <f ca="1"/>
        <v>10/04/2024</v>
      </c>
      <c r="AO118" s="4">
        <f ca="1"/>
        <v>-23779619159</v>
      </c>
      <c r="AP118" s="4">
        <f ca="1"/>
        <v>4696527716</v>
      </c>
      <c r="AQ118" s="4">
        <f ca="1"/>
        <v>-47445618808</v>
      </c>
      <c r="AR118" s="4">
        <f ca="1"/>
        <v>82588801610</v>
      </c>
      <c r="AS118" s="4">
        <f ca="1"/>
        <v>75014356293</v>
      </c>
      <c r="AT118" s="4">
        <f ca="1"/>
        <v>5223283811</v>
      </c>
      <c r="AU118" s="4">
        <f ca="1"/>
        <v>-86928606</v>
      </c>
      <c r="AV118" s="4">
        <f ca="1"/>
        <v>0</v>
      </c>
      <c r="AX118" s="63"/>
      <c r="AY118" t="str" s="0">
        <f ca="1"/>
        <v>10/04/2024</v>
      </c>
      <c r="AZ118" s="4">
        <f ca="1"/>
        <v>352464057229</v>
      </c>
      <c r="BA118" s="4">
        <f ca="1"/>
        <v>-200474475343</v>
      </c>
      <c r="BB118" s="4">
        <f ca="1"/>
        <v>-90441149707</v>
      </c>
      <c r="BD118" s="63"/>
      <c r="BE118" t="str" s="0">
        <f ca="1"/>
        <v>10/04/2024</v>
      </c>
      <c r="BF118" s="4">
        <f ca="1"/>
        <v>145633314248</v>
      </c>
      <c r="BG118" s="4">
        <f ca="1"/>
        <v>-9751248352</v>
      </c>
      <c r="BH118" s="4">
        <f ca="1"/>
        <v>44088415709</v>
      </c>
      <c r="BI118" s="4">
        <f ca="1"/>
        <v>1508315152</v>
      </c>
      <c r="BJ118" s="4">
        <f ca="1"/>
        <v>5624875122</v>
      </c>
      <c r="BL118" s="63"/>
      <c r="BM118" t="str" s="0">
        <f ca="1"/>
        <v>10/04/2024</v>
      </c>
      <c r="BN118" s="4">
        <f ca="1"/>
        <v>-4254000069004</v>
      </c>
      <c r="BO118" s="4">
        <f ca="1"/>
        <v>-15907927218</v>
      </c>
      <c r="BP118" s="4">
        <f ca="1"/>
        <v>574447829877</v>
      </c>
      <c r="BQ118" s="4">
        <f ca="1"/>
        <v>-95186941193</v>
      </c>
      <c r="BR118" s="4">
        <f ca="1"/>
        <v>292037239679</v>
      </c>
      <c r="BS118" s="4">
        <f ca="1"/>
        <v>-722010000</v>
      </c>
      <c r="BT118" s="4">
        <f ca="1"/>
        <v>-1413432057197</v>
      </c>
    </row>
    <row r="119" spans="23:72" x14ac:dyDescent="0.2">
      <c r="W119" s="63"/>
      <c r="X119" t="str" s="0">
        <f ca="1"/>
        <v>09/04/2024</v>
      </c>
      <c r="Y119" s="27">
        <f ca="1"/>
        <v>3810834906</v>
      </c>
      <c r="Z119" s="27">
        <f ca="1"/>
        <v>23750524190</v>
      </c>
      <c r="AA119" s="27">
        <f ca="1"/>
        <v>17399204441</v>
      </c>
      <c r="AB119" s="27">
        <f ca="1"/>
        <v>48194194984</v>
      </c>
      <c r="AC119" s="27">
        <f ca="1"/>
        <v>2129009803</v>
      </c>
      <c r="AD119" s="27">
        <f ca="1"/>
        <v>45591746527</v>
      </c>
      <c r="AF119" s="63"/>
      <c r="AG119" t="str" s="0">
        <f ca="1"/>
        <v>09/04/2024</v>
      </c>
      <c r="AH119" s="4">
        <f ca="1"/>
        <v>98653281933</v>
      </c>
      <c r="AI119" s="4">
        <f ca="1"/>
        <v>-28983573344</v>
      </c>
      <c r="AJ119" s="4">
        <f ca="1"/>
        <v>39624498640</v>
      </c>
      <c r="AK119" s="4">
        <f ca="1"/>
        <v>5268128558</v>
      </c>
      <c r="AM119" s="63"/>
      <c r="AN119" t="str" s="0">
        <f ca="1"/>
        <v>09/04/2024</v>
      </c>
      <c r="AO119" s="4">
        <f ca="1"/>
        <v>-22521259159</v>
      </c>
      <c r="AP119" s="4">
        <f ca="1"/>
        <v>5029270475</v>
      </c>
      <c r="AQ119" s="4">
        <f ca="1"/>
        <v>-45862207041</v>
      </c>
      <c r="AR119" s="4">
        <f ca="1"/>
        <v>90587468664</v>
      </c>
      <c r="AS119" s="4">
        <f ca="1"/>
        <v>68215610443</v>
      </c>
      <c r="AT119" s="4">
        <f ca="1"/>
        <v>7276693811</v>
      </c>
      <c r="AU119" s="4">
        <f ca="1"/>
        <v>-86928606</v>
      </c>
      <c r="AV119" s="4">
        <f ca="1"/>
        <v>0</v>
      </c>
      <c r="AX119" s="63"/>
      <c r="AY119" t="str" s="0">
        <f ca="1"/>
        <v>09/04/2024</v>
      </c>
      <c r="AZ119" s="4">
        <f ca="1"/>
        <v>350196587229</v>
      </c>
      <c r="BA119" s="4">
        <f ca="1"/>
        <v>-199729795343</v>
      </c>
      <c r="BB119" s="4">
        <f ca="1"/>
        <v>-54520289707</v>
      </c>
      <c r="BD119" s="63"/>
      <c r="BE119" t="str" s="0">
        <f ca="1"/>
        <v>09/04/2024</v>
      </c>
      <c r="BF119" s="4">
        <f ca="1"/>
        <v>145207615865</v>
      </c>
      <c r="BG119" s="4">
        <f ca="1"/>
        <v>-8210998352</v>
      </c>
      <c r="BH119" s="4">
        <f ca="1"/>
        <v>45406615709</v>
      </c>
      <c r="BI119" s="4">
        <f ca="1"/>
        <v>1698545152</v>
      </c>
      <c r="BJ119" s="4">
        <f ca="1"/>
        <v>2984345122</v>
      </c>
      <c r="BL119" s="63"/>
      <c r="BM119" t="str" s="0">
        <f ca="1"/>
        <v>09/04/2024</v>
      </c>
      <c r="BN119" s="4">
        <f ca="1"/>
        <v>-4188068276738</v>
      </c>
      <c r="BO119" s="4">
        <f ca="1"/>
        <v>-15344497218</v>
      </c>
      <c r="BP119" s="4">
        <f ca="1"/>
        <v>623038989771</v>
      </c>
      <c r="BQ119" s="4">
        <f ca="1"/>
        <v>-97263891193</v>
      </c>
      <c r="BR119" s="4">
        <f ca="1"/>
        <v>292037239679</v>
      </c>
      <c r="BS119" s="4">
        <f ca="1"/>
        <v>-722010000</v>
      </c>
      <c r="BT119" s="4">
        <f ca="1"/>
        <v>-1421381437197</v>
      </c>
    </row>
    <row r="120" spans="23:72" x14ac:dyDescent="0.2">
      <c r="W120" s="63"/>
      <c r="X120" t="str" s="0">
        <f ca="1"/>
        <v>08/04/2024</v>
      </c>
      <c r="Y120" s="27">
        <f ca="1"/>
        <v>3872454906</v>
      </c>
      <c r="Z120" s="27">
        <f ca="1"/>
        <v>14672994190</v>
      </c>
      <c r="AA120" s="27">
        <f ca="1"/>
        <v>17270084441</v>
      </c>
      <c r="AB120" s="27">
        <f ca="1"/>
        <v>48185501640</v>
      </c>
      <c r="AC120" s="27">
        <f ca="1"/>
        <v>2808879803</v>
      </c>
      <c r="AD120" s="27">
        <f ca="1"/>
        <v>45591746527</v>
      </c>
      <c r="AF120" s="63"/>
      <c r="AG120" t="str" s="0">
        <f ca="1"/>
        <v>08/04/2024</v>
      </c>
      <c r="AH120" s="4">
        <f ca="1"/>
        <v>93126631933</v>
      </c>
      <c r="AI120" s="4">
        <f ca="1"/>
        <v>-29475323344</v>
      </c>
      <c r="AJ120" s="4">
        <f ca="1"/>
        <v>38684488640</v>
      </c>
      <c r="AK120" s="4">
        <f ca="1"/>
        <v>8202098558</v>
      </c>
      <c r="AM120" s="63"/>
      <c r="AN120" t="str" s="0">
        <f ca="1"/>
        <v>08/04/2024</v>
      </c>
      <c r="AO120" s="4">
        <f ca="1"/>
        <v>-22549639159</v>
      </c>
      <c r="AP120" s="4">
        <f ca="1"/>
        <v>5956290475</v>
      </c>
      <c r="AQ120" s="4">
        <f ca="1"/>
        <v>-44290297041</v>
      </c>
      <c r="AR120" s="4">
        <f ca="1"/>
        <v>84216458664</v>
      </c>
      <c r="AS120" s="4">
        <f ca="1"/>
        <v>67063588804</v>
      </c>
      <c r="AT120" s="4">
        <f ca="1"/>
        <v>-8314896189</v>
      </c>
      <c r="AU120" s="4">
        <f ca="1"/>
        <v>-74368606</v>
      </c>
      <c r="AV120" s="4">
        <f ca="1"/>
        <v>0</v>
      </c>
      <c r="AX120" s="63"/>
      <c r="AY120" t="str" s="0">
        <f ca="1"/>
        <v>08/04/2024</v>
      </c>
      <c r="AZ120" s="4">
        <f ca="1"/>
        <v>305837577229</v>
      </c>
      <c r="BA120" s="4">
        <f ca="1"/>
        <v>-198012295343</v>
      </c>
      <c r="BB120" s="4">
        <f ca="1"/>
        <v>-47708649707</v>
      </c>
      <c r="BD120" s="63"/>
      <c r="BE120" t="str" s="0">
        <f ca="1"/>
        <v>08/04/2024</v>
      </c>
      <c r="BF120" s="4">
        <f ca="1"/>
        <v>142808535865</v>
      </c>
      <c r="BG120" s="4">
        <f ca="1"/>
        <v>-6830958352</v>
      </c>
      <c r="BH120" s="4">
        <f ca="1"/>
        <v>42635445709</v>
      </c>
      <c r="BI120" s="4">
        <f ca="1"/>
        <v>1924025152</v>
      </c>
      <c r="BJ120" s="4">
        <f ca="1"/>
        <v>-529474878</v>
      </c>
      <c r="BL120" s="63"/>
      <c r="BM120" t="str" s="0">
        <f ca="1"/>
        <v>08/04/2024</v>
      </c>
      <c r="BN120" s="4">
        <f ca="1"/>
        <v>-4122201976738</v>
      </c>
      <c r="BO120" s="4">
        <f ca="1"/>
        <v>-14248907218</v>
      </c>
      <c r="BP120" s="4">
        <f ca="1"/>
        <v>346917459771</v>
      </c>
      <c r="BQ120" s="4">
        <f ca="1"/>
        <v>-104244251193</v>
      </c>
      <c r="BR120" s="4">
        <f ca="1"/>
        <v>292056499679</v>
      </c>
      <c r="BS120" s="4">
        <f ca="1"/>
        <v>-722010000</v>
      </c>
      <c r="BT120" s="4">
        <f ca="1"/>
        <v>-1458062357197</v>
      </c>
    </row>
    <row r="121" spans="23:72" x14ac:dyDescent="0.2">
      <c r="W121" s="63"/>
      <c r="X121" t="str" s="0">
        <f ca="1"/>
        <v>05/04/2024</v>
      </c>
      <c r="Y121" s="27">
        <f ca="1"/>
        <v>5404154906</v>
      </c>
      <c r="Z121" s="27">
        <f ca="1"/>
        <v>4171484190</v>
      </c>
      <c r="AA121" s="27">
        <f ca="1"/>
        <v>19157634441</v>
      </c>
      <c r="AB121" s="27">
        <f ca="1"/>
        <v>47189763425</v>
      </c>
      <c r="AC121" s="27">
        <f ca="1"/>
        <v>3350729803</v>
      </c>
      <c r="AD121" s="27">
        <f ca="1"/>
        <v>45597961843</v>
      </c>
      <c r="AF121" s="63"/>
      <c r="AG121" t="str" s="0">
        <f ca="1"/>
        <v>05/04/2024</v>
      </c>
      <c r="AH121" s="4">
        <f ca="1"/>
        <v>83523811933</v>
      </c>
      <c r="AI121" s="4">
        <f ca="1"/>
        <v>-26701193344</v>
      </c>
      <c r="AJ121" s="4">
        <f ca="1"/>
        <v>37512208640</v>
      </c>
      <c r="AK121" s="4">
        <f ca="1"/>
        <v>22551578558</v>
      </c>
      <c r="AM121" s="63"/>
      <c r="AN121" t="str" s="0">
        <f ca="1"/>
        <v>05/04/2024</v>
      </c>
      <c r="AO121" s="4">
        <f ca="1"/>
        <v>4546990841</v>
      </c>
      <c r="AP121" s="4">
        <f ca="1"/>
        <v>6679330475</v>
      </c>
      <c r="AQ121" s="4">
        <f ca="1"/>
        <v>-44281777041</v>
      </c>
      <c r="AR121" s="4">
        <f ca="1"/>
        <v>83500288664</v>
      </c>
      <c r="AS121" s="4">
        <f ca="1"/>
        <v>67172631985</v>
      </c>
      <c r="AT121" s="4">
        <f ca="1"/>
        <v>-26675836189</v>
      </c>
      <c r="AU121" s="4">
        <f ca="1"/>
        <v>-70188606</v>
      </c>
      <c r="AV121" s="4">
        <f ca="1"/>
        <v>0</v>
      </c>
      <c r="AX121" s="63"/>
      <c r="AY121" t="str" s="0">
        <f ca="1"/>
        <v>05/04/2024</v>
      </c>
      <c r="AZ121" s="4">
        <f ca="1"/>
        <v>251240207229</v>
      </c>
      <c r="BA121" s="4">
        <f ca="1"/>
        <v>-193165865343</v>
      </c>
      <c r="BB121" s="4">
        <f ca="1"/>
        <v>-42289419707</v>
      </c>
      <c r="BD121" s="63"/>
      <c r="BE121" t="str" s="0">
        <f ca="1"/>
        <v>05/04/2024</v>
      </c>
      <c r="BF121" s="4">
        <f ca="1"/>
        <v>134862325865</v>
      </c>
      <c r="BG121" s="4">
        <f ca="1"/>
        <v>-3657388352</v>
      </c>
      <c r="BH121" s="4">
        <f ca="1"/>
        <v>52474165709</v>
      </c>
      <c r="BI121" s="4">
        <f ca="1"/>
        <v>4614755152</v>
      </c>
      <c r="BJ121" s="4">
        <f ca="1"/>
        <v>-2364054878</v>
      </c>
      <c r="BL121" s="63"/>
      <c r="BM121" t="str" s="0">
        <f ca="1"/>
        <v>05/04/2024</v>
      </c>
      <c r="BN121" s="4">
        <f ca="1"/>
        <v>-4099944266738</v>
      </c>
      <c r="BO121" s="4">
        <f ca="1"/>
        <v>-13806867218</v>
      </c>
      <c r="BP121" s="4">
        <f ca="1"/>
        <v>330524509771</v>
      </c>
      <c r="BQ121" s="4">
        <f ca="1"/>
        <v>-86266971193</v>
      </c>
      <c r="BR121" s="4">
        <f ca="1"/>
        <v>292056499679</v>
      </c>
      <c r="BS121" s="4">
        <f ca="1"/>
        <v>-722010000</v>
      </c>
      <c r="BT121" s="4">
        <f ca="1"/>
        <v>-1335424677197</v>
      </c>
    </row>
    <row r="122" spans="23:72" x14ac:dyDescent="0.2">
      <c r="W122" s="63"/>
      <c r="X122" t="str" s="0">
        <f ca="1"/>
        <v>04/04/2024</v>
      </c>
      <c r="Y122" s="27">
        <f ca="1"/>
        <v>5463654906</v>
      </c>
      <c r="Z122" s="27">
        <f ca="1"/>
        <v>5543734190</v>
      </c>
      <c r="AA122" s="27">
        <f ca="1"/>
        <v>19167464441</v>
      </c>
      <c r="AB122" s="27">
        <f ca="1"/>
        <v>48880063188</v>
      </c>
      <c r="AC122" s="27">
        <f ca="1"/>
        <v>4479879803</v>
      </c>
      <c r="AD122" s="27">
        <f ca="1"/>
        <v>42846934862</v>
      </c>
      <c r="AF122" s="63"/>
      <c r="AG122" t="str" s="0">
        <f ca="1"/>
        <v>04/04/2024</v>
      </c>
      <c r="AH122" s="4">
        <f ca="1"/>
        <v>90707811933</v>
      </c>
      <c r="AI122" s="4">
        <f ca="1"/>
        <v>-27312983344</v>
      </c>
      <c r="AJ122" s="4">
        <f ca="1"/>
        <v>32692158640</v>
      </c>
      <c r="AK122" s="4">
        <f ca="1"/>
        <v>23878068558</v>
      </c>
      <c r="AM122" s="63"/>
      <c r="AN122" t="str" s="0">
        <f ca="1"/>
        <v>04/04/2024</v>
      </c>
      <c r="AO122" s="4">
        <f ca="1"/>
        <v>4455320841</v>
      </c>
      <c r="AP122" s="4">
        <f ca="1"/>
        <v>6926530475</v>
      </c>
      <c r="AQ122" s="4">
        <f ca="1"/>
        <v>-44563127041</v>
      </c>
      <c r="AR122" s="4">
        <f ca="1"/>
        <v>84048968664</v>
      </c>
      <c r="AS122" s="4">
        <f ca="1"/>
        <v>63262120680</v>
      </c>
      <c r="AT122" s="4">
        <f ca="1"/>
        <v>-18198816189</v>
      </c>
      <c r="AU122" s="4">
        <f ca="1"/>
        <v>-44958606</v>
      </c>
      <c r="AV122" s="4">
        <f ca="1"/>
        <v>0</v>
      </c>
      <c r="AX122" s="63"/>
      <c r="AY122" t="str" s="0">
        <f ca="1"/>
        <v>04/04/2024</v>
      </c>
      <c r="AZ122" s="4">
        <f ca="1"/>
        <v>240806847229</v>
      </c>
      <c r="BA122" s="4">
        <f ca="1"/>
        <v>-178476975343</v>
      </c>
      <c r="BB122" s="4">
        <f ca="1"/>
        <v>-17142279707</v>
      </c>
      <c r="BD122" s="63"/>
      <c r="BE122" t="str" s="0">
        <f ca="1"/>
        <v>04/04/2024</v>
      </c>
      <c r="BF122" s="4">
        <f ca="1"/>
        <v>135289085865</v>
      </c>
      <c r="BG122" s="4">
        <f ca="1"/>
        <v>-4262038352</v>
      </c>
      <c r="BH122" s="4">
        <f ca="1"/>
        <v>69517505709</v>
      </c>
      <c r="BI122" s="4">
        <f ca="1"/>
        <v>3897285152</v>
      </c>
      <c r="BJ122" s="4">
        <f ca="1"/>
        <v>2653725122</v>
      </c>
      <c r="BL122" s="63"/>
      <c r="BM122" t="str" s="0">
        <f ca="1"/>
        <v>04/04/2024</v>
      </c>
      <c r="BN122" s="4">
        <f ca="1"/>
        <v>-4146531776738</v>
      </c>
      <c r="BO122" s="4">
        <f ca="1"/>
        <v>-5846277218</v>
      </c>
      <c r="BP122" s="4">
        <f ca="1"/>
        <v>209572379771</v>
      </c>
      <c r="BQ122" s="4">
        <f ca="1"/>
        <v>-109748701193</v>
      </c>
      <c r="BR122" s="4">
        <f ca="1"/>
        <v>292056499679</v>
      </c>
      <c r="BS122" s="4">
        <f ca="1"/>
        <v>-722010000</v>
      </c>
      <c r="BT122" s="4">
        <f ca="1"/>
        <v>-1315693787197</v>
      </c>
    </row>
    <row r="123" spans="23:72" x14ac:dyDescent="0.2">
      <c r="W123" s="63"/>
      <c r="X123" t="str" s="0">
        <f ca="1"/>
        <v>03/04/2024</v>
      </c>
      <c r="Y123" s="27">
        <f ca="1"/>
        <v>5436854906</v>
      </c>
      <c r="Z123" s="27">
        <f ca="1"/>
        <v>5205474190</v>
      </c>
      <c r="AA123" s="27">
        <f ca="1"/>
        <v>19103064441</v>
      </c>
      <c r="AB123" s="27">
        <f ca="1"/>
        <v>46478272966</v>
      </c>
      <c r="AC123" s="27">
        <f ca="1"/>
        <v>5647119803</v>
      </c>
      <c r="AD123" s="27">
        <f ca="1"/>
        <v>42846934862</v>
      </c>
      <c r="AF123" s="63"/>
      <c r="AG123" t="str" s="0">
        <f ca="1"/>
        <v>03/04/2024</v>
      </c>
      <c r="AH123" s="4">
        <f ca="1"/>
        <v>94193831933</v>
      </c>
      <c r="AI123" s="4">
        <f ca="1"/>
        <v>-29895743344</v>
      </c>
      <c r="AJ123" s="4">
        <f ca="1"/>
        <v>32189788640</v>
      </c>
      <c r="AK123" s="4">
        <f ca="1"/>
        <v>24997238558</v>
      </c>
      <c r="AM123" s="63"/>
      <c r="AN123" t="str" s="0">
        <f ca="1"/>
        <v>03/04/2024</v>
      </c>
      <c r="AO123" s="4">
        <f ca="1"/>
        <v>4500040841</v>
      </c>
      <c r="AP123" s="4">
        <f ca="1"/>
        <v>6175130475</v>
      </c>
      <c r="AQ123" s="4">
        <f ca="1"/>
        <v>-40073307041</v>
      </c>
      <c r="AR123" s="4">
        <f ca="1"/>
        <v>85531828664</v>
      </c>
      <c r="AS123" s="4">
        <f ca="1"/>
        <v>64714369555</v>
      </c>
      <c r="AT123" s="4">
        <f ca="1"/>
        <v>-25651076189</v>
      </c>
      <c r="AU123" s="4">
        <f ca="1"/>
        <v>-49178606</v>
      </c>
      <c r="AV123" s="4">
        <f ca="1"/>
        <v>0</v>
      </c>
      <c r="AX123" s="63"/>
      <c r="AY123" t="str" s="0">
        <f ca="1"/>
        <v>03/04/2024</v>
      </c>
      <c r="AZ123" s="4">
        <f ca="1"/>
        <v>354612977229</v>
      </c>
      <c r="BA123" s="4">
        <f ca="1"/>
        <v>-179185765343</v>
      </c>
      <c r="BB123" s="4">
        <f ca="1"/>
        <v>-26574719707</v>
      </c>
      <c r="BD123" s="63"/>
      <c r="BE123" t="str" s="0">
        <f ca="1"/>
        <v>03/04/2024</v>
      </c>
      <c r="BF123" s="4">
        <f ca="1"/>
        <v>136311725865</v>
      </c>
      <c r="BG123" s="4">
        <f ca="1"/>
        <v>-4964678352</v>
      </c>
      <c r="BH123" s="4">
        <f ca="1"/>
        <v>72185335709</v>
      </c>
      <c r="BI123" s="4">
        <f ca="1"/>
        <v>5258035152</v>
      </c>
      <c r="BJ123" s="4">
        <f ca="1"/>
        <v>14962445122</v>
      </c>
      <c r="BL123" s="63"/>
      <c r="BM123" t="str" s="0">
        <f ca="1"/>
        <v>03/04/2024</v>
      </c>
      <c r="BN123" s="4">
        <f ca="1"/>
        <v>-4282130146738</v>
      </c>
      <c r="BO123" s="4">
        <f ca="1"/>
        <v>-5320337218</v>
      </c>
      <c r="BP123" s="4">
        <f ca="1"/>
        <v>99119079771</v>
      </c>
      <c r="BQ123" s="4">
        <f ca="1"/>
        <v>-149048731193</v>
      </c>
      <c r="BR123" s="4">
        <f ca="1"/>
        <v>292027339679</v>
      </c>
      <c r="BS123" s="4">
        <f ca="1"/>
        <v>-722010000</v>
      </c>
      <c r="BT123" s="4">
        <f ca="1"/>
        <v>-1322941827197</v>
      </c>
    </row>
    <row r="124" spans="23:72" x14ac:dyDescent="0.2">
      <c r="W124" s="63"/>
      <c r="X124" t="str" s="0">
        <f ca="1"/>
        <v>02/04/2024</v>
      </c>
      <c r="Y124" s="27">
        <f ca="1"/>
        <v>5101004906</v>
      </c>
      <c r="Z124" s="27">
        <f ca="1"/>
        <v>6688524190</v>
      </c>
      <c r="AA124" s="27">
        <f ca="1"/>
        <v>14552024441</v>
      </c>
      <c r="AB124" s="27">
        <f ca="1"/>
        <v>45748702190</v>
      </c>
      <c r="AC124" s="27">
        <f ca="1"/>
        <v>5875989803</v>
      </c>
      <c r="AD124" s="27">
        <f ca="1"/>
        <v>42850731726</v>
      </c>
      <c r="AF124" s="63"/>
      <c r="AG124" t="str" s="0">
        <f ca="1"/>
        <v>02/04/2024</v>
      </c>
      <c r="AH124" s="4">
        <f ca="1"/>
        <v>88144521933</v>
      </c>
      <c r="AI124" s="4">
        <f ca="1"/>
        <v>-32638913344</v>
      </c>
      <c r="AJ124" s="4">
        <f ca="1"/>
        <v>31729768640</v>
      </c>
      <c r="AK124" s="4">
        <f ca="1"/>
        <v>2695198558</v>
      </c>
      <c r="AM124" s="63"/>
      <c r="AN124" t="str" s="0">
        <f ca="1"/>
        <v>02/04/2024</v>
      </c>
      <c r="AO124" s="4">
        <f ca="1"/>
        <v>-15003309159</v>
      </c>
      <c r="AP124" s="4">
        <f ca="1"/>
        <v>22791990475</v>
      </c>
      <c r="AQ124" s="4">
        <f ca="1"/>
        <v>-36901597041</v>
      </c>
      <c r="AR124" s="4">
        <f ca="1"/>
        <v>99399438664</v>
      </c>
      <c r="AS124" s="4">
        <f ca="1"/>
        <v>62380271591</v>
      </c>
      <c r="AT124" s="4">
        <f ca="1"/>
        <v>-20402136189</v>
      </c>
      <c r="AU124" s="4">
        <f ca="1"/>
        <v>-82728606</v>
      </c>
      <c r="AV124" s="4">
        <f ca="1"/>
        <v>0</v>
      </c>
      <c r="AX124" s="63"/>
      <c r="AY124" t="str" s="0">
        <f ca="1"/>
        <v>02/04/2024</v>
      </c>
      <c r="AZ124" s="4">
        <f ca="1"/>
        <v>384670057229</v>
      </c>
      <c r="BA124" s="4">
        <f ca="1"/>
        <v>-162743635343</v>
      </c>
      <c r="BB124" s="4">
        <f ca="1"/>
        <v>-15916329707</v>
      </c>
      <c r="BD124" s="63"/>
      <c r="BE124" t="str" s="0">
        <f ca="1"/>
        <v>02/04/2024</v>
      </c>
      <c r="BF124" s="4">
        <f ca="1"/>
        <v>144578335865</v>
      </c>
      <c r="BG124" s="4">
        <f ca="1"/>
        <v>-8593088352</v>
      </c>
      <c r="BH124" s="4">
        <f ca="1"/>
        <v>78028985709</v>
      </c>
      <c r="BI124" s="4">
        <f ca="1"/>
        <v>1454185152</v>
      </c>
      <c r="BJ124" s="4">
        <f ca="1"/>
        <v>41941805122</v>
      </c>
      <c r="BL124" s="63"/>
      <c r="BM124" t="str" s="0">
        <f ca="1"/>
        <v>02/04/2024</v>
      </c>
      <c r="BN124" s="4">
        <f ca="1"/>
        <v>-4124263056738</v>
      </c>
      <c r="BO124" s="4">
        <f ca="1"/>
        <v>18130012782</v>
      </c>
      <c r="BP124" s="4">
        <f ca="1"/>
        <v>139289479771</v>
      </c>
      <c r="BQ124" s="4">
        <f ca="1"/>
        <v>-102304271193</v>
      </c>
      <c r="BR124" s="4">
        <f ca="1"/>
        <v>292027339679</v>
      </c>
      <c r="BS124" s="4">
        <f ca="1"/>
        <v>-194410000</v>
      </c>
      <c r="BT124" s="4">
        <f ca="1"/>
        <v>-1298543327197</v>
      </c>
    </row>
    <row r="125" spans="23:72" x14ac:dyDescent="0.2">
      <c r="W125" s="63"/>
      <c r="X125" t="str" s="0">
        <f ca="1"/>
        <v>01/04/2024</v>
      </c>
      <c r="Y125" s="27">
        <f ca="1"/>
        <v>5106414906</v>
      </c>
      <c r="Z125" s="27">
        <f ca="1"/>
        <v>7213374190</v>
      </c>
      <c r="AA125" s="27">
        <f ca="1"/>
        <v>14556254441</v>
      </c>
      <c r="AB125" s="27">
        <f ca="1"/>
        <v>42960500332</v>
      </c>
      <c r="AC125" s="27">
        <f ca="1"/>
        <v>5583139803</v>
      </c>
      <c r="AD125" s="27">
        <f ca="1"/>
        <v>40138898649</v>
      </c>
      <c r="AF125" s="63"/>
      <c r="AG125" t="str" s="0">
        <f ca="1"/>
        <v>01/04/2024</v>
      </c>
      <c r="AH125" s="4">
        <f ca="1"/>
        <v>111158521933</v>
      </c>
      <c r="AI125" s="4">
        <f ca="1"/>
        <v>-30681563344</v>
      </c>
      <c r="AJ125" s="4">
        <f ca="1"/>
        <v>31507788640</v>
      </c>
      <c r="AK125" s="4">
        <f ca="1"/>
        <v>4206048558</v>
      </c>
      <c r="AM125" s="63"/>
      <c r="AN125" t="str" s="0">
        <f ca="1"/>
        <v>01/04/2024</v>
      </c>
      <c r="AO125" s="4">
        <f ca="1"/>
        <v>-15656509159</v>
      </c>
      <c r="AP125" s="4">
        <f ca="1"/>
        <v>22835020475</v>
      </c>
      <c r="AQ125" s="4">
        <f ca="1"/>
        <v>-36267457041</v>
      </c>
      <c r="AR125" s="4">
        <f ca="1"/>
        <v>98804098664</v>
      </c>
      <c r="AS125" s="4">
        <f ca="1"/>
        <v>65639085118</v>
      </c>
      <c r="AT125" s="4">
        <f ca="1"/>
        <v>-20324526189</v>
      </c>
      <c r="AU125" s="4">
        <f ca="1"/>
        <v>-82728606</v>
      </c>
      <c r="AV125" s="4">
        <f ca="1"/>
        <v>0</v>
      </c>
      <c r="AX125" s="63"/>
      <c r="AY125" t="str" s="0">
        <f ca="1"/>
        <v>01/04/2024</v>
      </c>
      <c r="AZ125" s="4">
        <f ca="1"/>
        <v>398646067229</v>
      </c>
      <c r="BA125" s="4">
        <f ca="1"/>
        <v>-174345895343</v>
      </c>
      <c r="BB125" s="4">
        <f ca="1"/>
        <v>-68015889707</v>
      </c>
      <c r="BD125" s="63"/>
      <c r="BE125" t="str" s="0">
        <f ca="1"/>
        <v>01/04/2024</v>
      </c>
      <c r="BF125" s="4">
        <f ca="1"/>
        <v>135926435865</v>
      </c>
      <c r="BG125" s="4">
        <f ca="1"/>
        <v>-8488278352</v>
      </c>
      <c r="BH125" s="4">
        <f ca="1"/>
        <v>44124055709</v>
      </c>
      <c r="BI125" s="4">
        <f ca="1"/>
        <v>3523975152</v>
      </c>
      <c r="BJ125" s="4">
        <f ca="1"/>
        <v>46729465122</v>
      </c>
      <c r="BL125" s="63"/>
      <c r="BM125" t="str" s="0">
        <f ca="1"/>
        <v>01/04/2024</v>
      </c>
      <c r="BN125" s="4">
        <f ca="1"/>
        <v>-3995137636738</v>
      </c>
      <c r="BO125" s="4">
        <f ca="1"/>
        <v>15594232782</v>
      </c>
      <c r="BP125" s="4">
        <f ca="1"/>
        <v>68568159771</v>
      </c>
      <c r="BQ125" s="4">
        <f ca="1"/>
        <v>-83155011193</v>
      </c>
      <c r="BR125" s="4">
        <f ca="1"/>
        <v>292027339679</v>
      </c>
      <c r="BS125" s="4">
        <f ca="1"/>
        <v>-194410000</v>
      </c>
      <c r="BT125" s="4">
        <f ca="1"/>
        <v>-1216837847197</v>
      </c>
    </row>
    <row r="126" spans="23:72" x14ac:dyDescent="0.2">
      <c r="W126" s="63"/>
      <c r="X126" t="str" s="0">
        <f ca="1"/>
        <v>29/03/2024</v>
      </c>
      <c r="Y126" s="27">
        <f ca="1"/>
        <v>5147104906</v>
      </c>
      <c r="Z126" s="27">
        <f ca="1"/>
        <v>15583194190</v>
      </c>
      <c r="AA126" s="27">
        <f ca="1"/>
        <v>14749184441</v>
      </c>
      <c r="AB126" s="27">
        <f ca="1"/>
        <v>49157084739</v>
      </c>
      <c r="AC126" s="27">
        <f ca="1"/>
        <v>7746679803</v>
      </c>
      <c r="AD126" s="27">
        <f ca="1"/>
        <v>40138898649</v>
      </c>
      <c r="AF126" s="63"/>
      <c r="AG126" t="str" s="0">
        <f ca="1"/>
        <v>29/03/2024</v>
      </c>
      <c r="AH126" s="4">
        <f ca="1"/>
        <v>113635121933</v>
      </c>
      <c r="AI126" s="4">
        <f ca="1"/>
        <v>-29872603344</v>
      </c>
      <c r="AJ126" s="4">
        <f ca="1"/>
        <v>31350618640</v>
      </c>
      <c r="AK126" s="4">
        <f ca="1"/>
        <v>7201588558</v>
      </c>
      <c r="AM126" s="63"/>
      <c r="AN126" t="str" s="0">
        <f ca="1"/>
        <v>29/03/2024</v>
      </c>
      <c r="AO126" s="4">
        <f ca="1"/>
        <v>-12717399159</v>
      </c>
      <c r="AP126" s="4">
        <f ca="1"/>
        <v>24074560475</v>
      </c>
      <c r="AQ126" s="4">
        <f ca="1"/>
        <v>-40688447041</v>
      </c>
      <c r="AR126" s="4">
        <f ca="1"/>
        <v>102583208664</v>
      </c>
      <c r="AS126" s="4">
        <f ca="1"/>
        <v>62453434026</v>
      </c>
      <c r="AT126" s="4">
        <f ca="1"/>
        <v>-8527446189</v>
      </c>
      <c r="AU126" s="4">
        <f ca="1"/>
        <v>-81988606</v>
      </c>
      <c r="AV126" s="4">
        <f ca="1"/>
        <v>0</v>
      </c>
      <c r="AX126" s="63"/>
      <c r="AY126" t="str" s="0">
        <f ca="1"/>
        <v>29/03/2024</v>
      </c>
      <c r="AZ126" s="4">
        <f ca="1"/>
        <v>416264597229</v>
      </c>
      <c r="BA126" s="4">
        <f ca="1"/>
        <v>-172556975343</v>
      </c>
      <c r="BB126" s="4">
        <f ca="1"/>
        <v>-47700899707</v>
      </c>
      <c r="BD126" s="63"/>
      <c r="BE126" t="str" s="0">
        <f ca="1"/>
        <v>29/03/2024</v>
      </c>
      <c r="BF126" s="4">
        <f ca="1"/>
        <v>116422875865</v>
      </c>
      <c r="BG126" s="4">
        <f ca="1"/>
        <v>-8074188352</v>
      </c>
      <c r="BH126" s="4">
        <f ca="1"/>
        <v>50267215709</v>
      </c>
      <c r="BI126" s="4">
        <f ca="1"/>
        <v>6962355152</v>
      </c>
      <c r="BJ126" s="4">
        <f ca="1"/>
        <v>56073905122</v>
      </c>
      <c r="BL126" s="63"/>
      <c r="BM126" t="str" s="0">
        <f ca="1"/>
        <v>29/03/2024</v>
      </c>
      <c r="BN126" s="4">
        <f ca="1"/>
        <v>-3835861516738</v>
      </c>
      <c r="BO126" s="4">
        <f ca="1"/>
        <v>20176512782</v>
      </c>
      <c r="BP126" s="4">
        <f ca="1"/>
        <v>-61128770229</v>
      </c>
      <c r="BQ126" s="4">
        <f ca="1"/>
        <v>-83135681193</v>
      </c>
      <c r="BR126" s="4">
        <f ca="1"/>
        <v>292056849679</v>
      </c>
      <c r="BS126" s="4">
        <f ca="1"/>
        <v>-194410000</v>
      </c>
      <c r="BT126" s="4">
        <f ca="1"/>
        <v>-1180406477197</v>
      </c>
    </row>
    <row r="127" spans="23:72" x14ac:dyDescent="0.2">
      <c r="W127" s="63"/>
      <c r="X127" t="str" s="0">
        <f ca="1"/>
        <v>28/03/2024</v>
      </c>
      <c r="Y127" s="27">
        <f ca="1"/>
        <v>5137164906</v>
      </c>
      <c r="Z127" s="27">
        <f ca="1"/>
        <v>18276164190</v>
      </c>
      <c r="AA127" s="27">
        <f ca="1"/>
        <v>14944744441</v>
      </c>
      <c r="AB127" s="27">
        <f ca="1"/>
        <v>50462995481</v>
      </c>
      <c r="AC127" s="27">
        <f ca="1"/>
        <v>7904949803</v>
      </c>
      <c r="AD127" s="27">
        <f ca="1"/>
        <v>36689029125</v>
      </c>
      <c r="AF127" s="63"/>
      <c r="AG127" t="str" s="0">
        <f ca="1"/>
        <v>28/03/2024</v>
      </c>
      <c r="AH127" s="4">
        <f ca="1"/>
        <v>114381341933</v>
      </c>
      <c r="AI127" s="4">
        <f ca="1"/>
        <v>-26850883344</v>
      </c>
      <c r="AJ127" s="4">
        <f ca="1"/>
        <v>31305628640</v>
      </c>
      <c r="AK127" s="4">
        <f ca="1"/>
        <v>7985298558</v>
      </c>
      <c r="AM127" s="63"/>
      <c r="AN127" t="str" s="0">
        <f ca="1"/>
        <v>28/03/2024</v>
      </c>
      <c r="AO127" s="4">
        <f ca="1"/>
        <v>-12277599159</v>
      </c>
      <c r="AP127" s="4">
        <f ca="1"/>
        <v>24846300475</v>
      </c>
      <c r="AQ127" s="4">
        <f ca="1"/>
        <v>-39869367041</v>
      </c>
      <c r="AR127" s="4">
        <f ca="1"/>
        <v>89018538664</v>
      </c>
      <c r="AS127" s="4">
        <f ca="1"/>
        <v>62519513553</v>
      </c>
      <c r="AT127" s="4">
        <f ca="1"/>
        <v>29324973811</v>
      </c>
      <c r="AU127" s="4">
        <f ca="1"/>
        <v>-81988606</v>
      </c>
      <c r="AV127" s="4">
        <f ca="1"/>
        <v>0</v>
      </c>
      <c r="AX127" s="63"/>
      <c r="AY127" t="str" s="0">
        <f ca="1"/>
        <v>28/03/2024</v>
      </c>
      <c r="AZ127" s="4">
        <f ca="1"/>
        <v>439967027229</v>
      </c>
      <c r="BA127" s="4">
        <f ca="1"/>
        <v>-172194905343</v>
      </c>
      <c r="BB127" s="4">
        <f ca="1"/>
        <v>-36008459707</v>
      </c>
      <c r="BD127" s="63"/>
      <c r="BE127" t="str" s="0">
        <f ca="1"/>
        <v>28/03/2024</v>
      </c>
      <c r="BF127" s="4">
        <f ca="1"/>
        <v>114522555865</v>
      </c>
      <c r="BG127" s="4">
        <f ca="1"/>
        <v>-8070318352</v>
      </c>
      <c r="BH127" s="4">
        <f ca="1"/>
        <v>55267635709</v>
      </c>
      <c r="BI127" s="4">
        <f ca="1"/>
        <v>6847745152</v>
      </c>
      <c r="BJ127" s="4">
        <f ca="1"/>
        <v>56692015122</v>
      </c>
      <c r="BL127" s="63"/>
      <c r="BM127" t="str" s="0">
        <f ca="1"/>
        <v>28/03/2024</v>
      </c>
      <c r="BN127" s="4">
        <f ca="1"/>
        <v>-3741726166738</v>
      </c>
      <c r="BO127" s="4">
        <f ca="1"/>
        <v>13542172782</v>
      </c>
      <c r="BP127" s="4">
        <f ca="1"/>
        <v>-230874670229</v>
      </c>
      <c r="BQ127" s="4">
        <f ca="1"/>
        <v>-106983821193</v>
      </c>
      <c r="BR127" s="4">
        <f ca="1"/>
        <v>290023909679</v>
      </c>
      <c r="BS127" s="4">
        <f ca="1"/>
        <v>-194410000</v>
      </c>
      <c r="BT127" s="4">
        <f ca="1"/>
        <v>-1136497847197</v>
      </c>
    </row>
    <row r="128" spans="23:72" x14ac:dyDescent="0.2">
      <c r="W128" s="63"/>
      <c r="X128" t="str" s="0">
        <f ca="1"/>
        <v>27/03/2024</v>
      </c>
      <c r="Y128" s="27">
        <f ca="1"/>
        <v>2692864906</v>
      </c>
      <c r="Z128" s="27">
        <f ca="1"/>
        <v>16761204190</v>
      </c>
      <c r="AA128" s="27">
        <f ca="1"/>
        <v>15209041796</v>
      </c>
      <c r="AB128" s="27">
        <f ca="1"/>
        <v>51353284637</v>
      </c>
      <c r="AC128" s="27">
        <f ca="1"/>
        <v>7953619803</v>
      </c>
      <c r="AD128" s="27">
        <f ca="1"/>
        <v>34189556401</v>
      </c>
      <c r="AF128" s="63"/>
      <c r="AG128" t="str" s="0">
        <f ca="1"/>
        <v>27/03/2024</v>
      </c>
      <c r="AH128" s="4">
        <f ca="1"/>
        <v>103791851933</v>
      </c>
      <c r="AI128" s="4">
        <f ca="1"/>
        <v>-30073723344</v>
      </c>
      <c r="AJ128" s="4">
        <f ca="1"/>
        <v>30996198640</v>
      </c>
      <c r="AK128" s="4">
        <f ca="1"/>
        <v>6311276047</v>
      </c>
      <c r="AM128" s="63"/>
      <c r="AN128" t="str" s="0">
        <f ca="1"/>
        <v>27/03/2024</v>
      </c>
      <c r="AO128" s="4">
        <f ca="1"/>
        <v>-7470632745</v>
      </c>
      <c r="AP128" s="4">
        <f ca="1"/>
        <v>27558460475</v>
      </c>
      <c r="AQ128" s="4">
        <f ca="1"/>
        <v>-38148007041</v>
      </c>
      <c r="AR128" s="4">
        <f ca="1"/>
        <v>90682045942</v>
      </c>
      <c r="AS128" s="4">
        <f ca="1"/>
        <v>56383311841</v>
      </c>
      <c r="AT128" s="4">
        <f ca="1"/>
        <v>25151999258</v>
      </c>
      <c r="AU128" s="4">
        <f ca="1"/>
        <v>-81988606</v>
      </c>
      <c r="AV128" s="4">
        <f ca="1"/>
        <v>0</v>
      </c>
      <c r="AX128" s="63"/>
      <c r="AY128" t="str" s="0">
        <f ca="1"/>
        <v>27/03/2024</v>
      </c>
      <c r="AZ128" s="4">
        <f ca="1"/>
        <v>513932187229</v>
      </c>
      <c r="BA128" s="4">
        <f ca="1"/>
        <v>-172996195343</v>
      </c>
      <c r="BB128" s="4">
        <f ca="1"/>
        <v>-21407406369</v>
      </c>
      <c r="BD128" s="63"/>
      <c r="BE128" t="str" s="0">
        <f ca="1"/>
        <v>27/03/2024</v>
      </c>
      <c r="BF128" s="4">
        <f ca="1"/>
        <v>123002142534</v>
      </c>
      <c r="BG128" s="4">
        <f ca="1"/>
        <v>-7104678352</v>
      </c>
      <c r="BH128" s="4">
        <f ca="1"/>
        <v>58476291874</v>
      </c>
      <c r="BI128" s="4">
        <f ca="1"/>
        <v>6791423795</v>
      </c>
      <c r="BJ128" s="4">
        <f ca="1"/>
        <v>56372126264</v>
      </c>
      <c r="BL128" s="63"/>
      <c r="BM128" t="str" s="0">
        <f ca="1"/>
        <v>27/03/2024</v>
      </c>
      <c r="BN128" s="4">
        <f ca="1"/>
        <v>-3581779883501</v>
      </c>
      <c r="BO128" s="4">
        <f ca="1"/>
        <v>10830852782</v>
      </c>
      <c r="BP128" s="4">
        <f ca="1"/>
        <v>-265623085553</v>
      </c>
      <c r="BQ128" s="4">
        <f ca="1"/>
        <v>-128376290000</v>
      </c>
      <c r="BR128" s="4">
        <f ca="1"/>
        <v>290023909679</v>
      </c>
      <c r="BS128" s="4">
        <f ca="1"/>
        <v>-194410000</v>
      </c>
      <c r="BT128" s="4">
        <f ca="1"/>
        <v>-880794807197</v>
      </c>
    </row>
    <row r="129" spans="23:72" x14ac:dyDescent="0.2">
      <c r="W129" s="63"/>
      <c r="X129" t="str" s="0">
        <f ca="1"/>
        <v>26/03/2024</v>
      </c>
      <c r="Y129" s="27">
        <f ca="1"/>
        <v>2692864906</v>
      </c>
      <c r="Z129" s="27">
        <f ca="1"/>
        <v>10474494190</v>
      </c>
      <c r="AA129" s="27">
        <f ca="1"/>
        <v>15097151796</v>
      </c>
      <c r="AB129" s="27">
        <f ca="1"/>
        <v>44699217539</v>
      </c>
      <c r="AC129" s="27">
        <f ca="1"/>
        <v>4630979803</v>
      </c>
      <c r="AD129" s="27">
        <f ca="1"/>
        <v>31198790876</v>
      </c>
      <c r="AF129" s="63"/>
      <c r="AG129" t="str" s="0">
        <f ca="1"/>
        <v>26/03/2024</v>
      </c>
      <c r="AH129" s="4">
        <f ca="1"/>
        <v>105906361933</v>
      </c>
      <c r="AI129" s="4">
        <f ca="1"/>
        <v>-31449933344</v>
      </c>
      <c r="AJ129" s="4">
        <f ca="1"/>
        <v>30936098640</v>
      </c>
      <c r="AK129" s="4">
        <f ca="1"/>
        <v>4520626047</v>
      </c>
      <c r="AM129" s="63"/>
      <c r="AN129" t="str" s="0">
        <f ca="1"/>
        <v>26/03/2024</v>
      </c>
      <c r="AO129" s="4">
        <f ca="1"/>
        <v>-6849972745</v>
      </c>
      <c r="AP129" s="4">
        <f ca="1"/>
        <v>30349000475</v>
      </c>
      <c r="AQ129" s="4">
        <f ca="1"/>
        <v>-33576507041</v>
      </c>
      <c r="AR129" s="4">
        <f ca="1"/>
        <v>94197035942</v>
      </c>
      <c r="AS129" s="4">
        <f ca="1"/>
        <v>56521316087</v>
      </c>
      <c r="AT129" s="4">
        <f ca="1"/>
        <v>41510899258</v>
      </c>
      <c r="AU129" s="4">
        <f ca="1"/>
        <v>-81988606</v>
      </c>
      <c r="AV129" s="4">
        <f ca="1"/>
        <v>0</v>
      </c>
      <c r="AX129" s="63"/>
      <c r="AY129" t="str" s="0">
        <f ca="1"/>
        <v>26/03/2024</v>
      </c>
      <c r="AZ129" s="4">
        <f ca="1"/>
        <v>552754697229</v>
      </c>
      <c r="BA129" s="4">
        <f ca="1"/>
        <v>-146349345343</v>
      </c>
      <c r="BB129" s="4">
        <f ca="1"/>
        <v>-54048596369</v>
      </c>
      <c r="BD129" s="63"/>
      <c r="BE129" t="str" s="0">
        <f ca="1"/>
        <v>26/03/2024</v>
      </c>
      <c r="BF129" s="4">
        <f ca="1"/>
        <v>137270252534</v>
      </c>
      <c r="BG129" s="4">
        <f ca="1"/>
        <v>-7394658352</v>
      </c>
      <c r="BH129" s="4">
        <f ca="1"/>
        <v>60290681874</v>
      </c>
      <c r="BI129" s="4">
        <f ca="1"/>
        <v>-346746205</v>
      </c>
      <c r="BJ129" s="4">
        <f ca="1"/>
        <v>11039886264</v>
      </c>
      <c r="BL129" s="63"/>
      <c r="BM129" t="str" s="0">
        <f ca="1"/>
        <v>26/03/2024</v>
      </c>
      <c r="BN129" s="4">
        <f ca="1"/>
        <v>-3509993663501</v>
      </c>
      <c r="BO129" s="4">
        <f ca="1"/>
        <v>48910802782</v>
      </c>
      <c r="BP129" s="4">
        <f ca="1"/>
        <v>-295106225553</v>
      </c>
      <c r="BQ129" s="4">
        <f ca="1"/>
        <v>-97295560000</v>
      </c>
      <c r="BR129" s="4">
        <f ca="1"/>
        <v>289992849679</v>
      </c>
      <c r="BS129" s="4">
        <f ca="1"/>
        <v>-194180000</v>
      </c>
      <c r="BT129" s="4">
        <f ca="1"/>
        <v>-837908087197</v>
      </c>
    </row>
    <row r="130" spans="23:72" x14ac:dyDescent="0.2">
      <c r="W130" s="63"/>
      <c r="X130" t="str" s="0">
        <f ca="1"/>
        <v>25/03/2024</v>
      </c>
      <c r="Y130" s="27">
        <f ca="1"/>
        <v>2699664906</v>
      </c>
      <c r="Z130" s="27">
        <f ca="1"/>
        <v>6292544190</v>
      </c>
      <c r="AA130" s="27">
        <f ca="1"/>
        <v>14982411796</v>
      </c>
      <c r="AB130" s="27">
        <f ca="1"/>
        <v>43332526107</v>
      </c>
      <c r="AC130" s="27">
        <f ca="1"/>
        <v>5135389803</v>
      </c>
      <c r="AD130" s="27">
        <f ca="1"/>
        <v>28894733532</v>
      </c>
      <c r="AF130" s="63"/>
      <c r="AG130" t="str" s="0">
        <f ca="1"/>
        <v>25/03/2024</v>
      </c>
      <c r="AH130" s="4">
        <f ca="1"/>
        <v>113915701933</v>
      </c>
      <c r="AI130" s="4">
        <f ca="1"/>
        <v>-31546123344</v>
      </c>
      <c r="AJ130" s="4">
        <f ca="1"/>
        <v>30696648640</v>
      </c>
      <c r="AK130" s="4">
        <f ca="1"/>
        <v>4516816047</v>
      </c>
      <c r="AM130" s="63"/>
      <c r="AN130" t="str" s="0">
        <f ca="1"/>
        <v>25/03/2024</v>
      </c>
      <c r="AO130" s="4">
        <f ca="1"/>
        <v>-6574332745</v>
      </c>
      <c r="AP130" s="4">
        <f ca="1"/>
        <v>29895970475</v>
      </c>
      <c r="AQ130" s="4">
        <f ca="1"/>
        <v>-32348007041</v>
      </c>
      <c r="AR130" s="4">
        <f ca="1"/>
        <v>94567285942</v>
      </c>
      <c r="AS130" s="4">
        <f ca="1"/>
        <v>50828748744</v>
      </c>
      <c r="AT130" s="4">
        <f ca="1"/>
        <v>40835769258</v>
      </c>
      <c r="AU130" s="4">
        <f ca="1"/>
        <v>-81988606</v>
      </c>
      <c r="AV130" s="4">
        <f ca="1"/>
        <v>0</v>
      </c>
      <c r="AX130" s="63"/>
      <c r="AY130" t="str" s="0">
        <f ca="1"/>
        <v>25/03/2024</v>
      </c>
      <c r="AZ130" s="4">
        <f ca="1"/>
        <v>529305647229</v>
      </c>
      <c r="BA130" s="4">
        <f ca="1"/>
        <v>-142453185343</v>
      </c>
      <c r="BB130" s="4">
        <f ca="1"/>
        <v>-47562016369</v>
      </c>
      <c r="BD130" s="63"/>
      <c r="BE130" t="str" s="0">
        <f ca="1"/>
        <v>25/03/2024</v>
      </c>
      <c r="BF130" s="4">
        <f ca="1"/>
        <v>137448282534</v>
      </c>
      <c r="BG130" s="4">
        <f ca="1"/>
        <v>-7721258352</v>
      </c>
      <c r="BH130" s="4">
        <f ca="1"/>
        <v>54380691874</v>
      </c>
      <c r="BI130" s="4">
        <f ca="1"/>
        <v>-346746205</v>
      </c>
      <c r="BJ130" s="4">
        <f ca="1"/>
        <v>12079306264</v>
      </c>
      <c r="BL130" s="63"/>
      <c r="BM130" t="str" s="0">
        <f ca="1"/>
        <v>25/03/2024</v>
      </c>
      <c r="BN130" s="4">
        <f ca="1"/>
        <v>-3453413663501</v>
      </c>
      <c r="BO130" s="4">
        <f ca="1"/>
        <v>84873172782</v>
      </c>
      <c r="BP130" s="4">
        <f ca="1"/>
        <v>-154352075553</v>
      </c>
      <c r="BQ130" s="4">
        <f ca="1"/>
        <v>-86121730000</v>
      </c>
      <c r="BR130" s="4">
        <f ca="1"/>
        <v>291961069679</v>
      </c>
      <c r="BS130" s="4">
        <f ca="1"/>
        <v>-191350000</v>
      </c>
      <c r="BT130" s="4">
        <f ca="1"/>
        <v>-844701607197</v>
      </c>
    </row>
    <row r="131" spans="23:72" x14ac:dyDescent="0.2">
      <c r="W131" s="63"/>
      <c r="X131" t="str" s="0">
        <f ca="1"/>
        <v>22/03/2024</v>
      </c>
      <c r="Y131" s="27">
        <f ca="1"/>
        <v>2831484906</v>
      </c>
      <c r="Z131" s="27">
        <f ca="1"/>
        <v>9010114190</v>
      </c>
      <c r="AA131" s="27">
        <f ca="1"/>
        <v>15381901796</v>
      </c>
      <c r="AB131" s="27">
        <f ca="1"/>
        <v>41502376118</v>
      </c>
      <c r="AC131" s="27">
        <f ca="1"/>
        <v>6134769803</v>
      </c>
      <c r="AD131" s="27">
        <f ca="1"/>
        <v>25800858726</v>
      </c>
      <c r="AF131" s="63"/>
      <c r="AG131" t="str" s="0">
        <f ca="1"/>
        <v>22/03/2024</v>
      </c>
      <c r="AH131" s="4">
        <f ca="1"/>
        <v>122776201933</v>
      </c>
      <c r="AI131" s="4">
        <f ca="1"/>
        <v>-31669643344</v>
      </c>
      <c r="AJ131" s="4">
        <f ca="1"/>
        <v>30609828640</v>
      </c>
      <c r="AK131" s="4">
        <f ca="1"/>
        <v>4570606047</v>
      </c>
      <c r="AM131" s="63"/>
      <c r="AN131" t="str" s="0">
        <f ca="1"/>
        <v>22/03/2024</v>
      </c>
      <c r="AO131" s="4">
        <f ca="1"/>
        <v>-8880352745</v>
      </c>
      <c r="AP131" s="4">
        <f ca="1"/>
        <v>15690370475</v>
      </c>
      <c r="AQ131" s="4">
        <f ca="1"/>
        <v>-25683677041</v>
      </c>
      <c r="AR131" s="4">
        <f ca="1"/>
        <v>95350595942</v>
      </c>
      <c r="AS131" s="4">
        <f ca="1"/>
        <v>50840369721</v>
      </c>
      <c r="AT131" s="4">
        <f ca="1"/>
        <v>48316369258</v>
      </c>
      <c r="AU131" s="4">
        <f ca="1"/>
        <v>-81988606</v>
      </c>
      <c r="AV131" s="4">
        <f ca="1"/>
        <v>0</v>
      </c>
      <c r="AX131" s="63"/>
      <c r="AY131" t="str" s="0">
        <f ca="1"/>
        <v>22/03/2024</v>
      </c>
      <c r="AZ131" s="4">
        <f ca="1"/>
        <v>574619477229</v>
      </c>
      <c r="BA131" s="4">
        <f ca="1"/>
        <v>-121188005343</v>
      </c>
      <c r="BB131" s="4">
        <f ca="1"/>
        <v>-48018886369</v>
      </c>
      <c r="BD131" s="63"/>
      <c r="BE131" t="str" s="0">
        <f ca="1"/>
        <v>22/03/2024</v>
      </c>
      <c r="BF131" s="4">
        <f ca="1"/>
        <v>135612932534</v>
      </c>
      <c r="BG131" s="4">
        <f ca="1"/>
        <v>-9641718352</v>
      </c>
      <c r="BH131" s="4">
        <f ca="1"/>
        <v>72583751874</v>
      </c>
      <c r="BI131" s="4">
        <f ca="1"/>
        <v>-490726205</v>
      </c>
      <c r="BJ131" s="4">
        <f ca="1"/>
        <v>9679086264</v>
      </c>
      <c r="BL131" s="63"/>
      <c r="BM131" t="str" s="0">
        <f ca="1"/>
        <v>22/03/2024</v>
      </c>
      <c r="BN131" s="4">
        <f ca="1"/>
        <v>-3289718473501</v>
      </c>
      <c r="BO131" s="4">
        <f ca="1"/>
        <v>98149712782</v>
      </c>
      <c r="BP131" s="4">
        <f ca="1"/>
        <v>-156137925553</v>
      </c>
      <c r="BQ131" s="4">
        <f ca="1"/>
        <v>-59993800000</v>
      </c>
      <c r="BR131" s="4">
        <f ca="1"/>
        <v>290649469679</v>
      </c>
      <c r="BS131" s="4">
        <f ca="1"/>
        <v>-191120000</v>
      </c>
      <c r="BT131" s="4">
        <f ca="1"/>
        <v>-837791207197</v>
      </c>
    </row>
    <row r="132" spans="23:72" x14ac:dyDescent="0.2">
      <c r="W132" s="63"/>
      <c r="X132" t="str" s="0">
        <f ca="1"/>
        <v>21/03/2024</v>
      </c>
      <c r="Y132" s="27">
        <f ca="1"/>
        <v>2894564906</v>
      </c>
      <c r="Z132" s="27">
        <f ca="1"/>
        <v>12716574190</v>
      </c>
      <c r="AA132" s="27">
        <f ca="1"/>
        <v>15390571796</v>
      </c>
      <c r="AB132" s="27">
        <f ca="1"/>
        <v>40399049021</v>
      </c>
      <c r="AC132" s="27">
        <f ca="1"/>
        <v>6394309803</v>
      </c>
      <c r="AD132" s="27">
        <f ca="1"/>
        <v>25800858726</v>
      </c>
      <c r="AF132" s="63" t="s">
        <v>161</v>
      </c>
      <c r="AG132" t="str" s="0">
        <f ca="1"/>
        <v>21/03/2024</v>
      </c>
      <c r="AH132" s="4">
        <f ca="1"/>
        <v>134778251933</v>
      </c>
      <c r="AI132" s="4">
        <f ca="1"/>
        <v>-33698873344</v>
      </c>
      <c r="AJ132" s="4">
        <f ca="1"/>
        <v>30410088640</v>
      </c>
      <c r="AK132" s="4">
        <f ca="1"/>
        <v>3770396047</v>
      </c>
      <c r="AM132" s="63" t="s">
        <v>161</v>
      </c>
      <c r="AN132" t="str" s="0">
        <f ca="1"/>
        <v>21/03/2024</v>
      </c>
      <c r="AO132" s="4">
        <f ca="1"/>
        <v>-1478352745</v>
      </c>
      <c r="AP132" s="4">
        <f ca="1"/>
        <v>34460600475</v>
      </c>
      <c r="AQ132" s="4">
        <f ca="1"/>
        <v>-18381047041</v>
      </c>
      <c r="AR132" s="4">
        <f ca="1"/>
        <v>93020255942</v>
      </c>
      <c r="AS132" s="4">
        <f ca="1"/>
        <v>50193810361</v>
      </c>
      <c r="AT132" s="4">
        <f ca="1"/>
        <v>61691449258</v>
      </c>
      <c r="AU132" s="4">
        <f ca="1"/>
        <v>-81988606</v>
      </c>
      <c r="AV132" s="4">
        <f ca="1"/>
        <v>0</v>
      </c>
      <c r="AX132" s="63" t="s">
        <v>161</v>
      </c>
      <c r="AY132" t="str" s="0">
        <f ca="1"/>
        <v>21/03/2024</v>
      </c>
      <c r="AZ132" s="4">
        <f ca="1"/>
        <v>710402747229</v>
      </c>
      <c r="BA132" s="4">
        <f ca="1"/>
        <v>-83310955343</v>
      </c>
      <c r="BB132" s="4">
        <f ca="1"/>
        <v>-77807466369</v>
      </c>
      <c r="BD132" s="63" t="s">
        <v>161</v>
      </c>
      <c r="BE132" t="str" s="0">
        <f ca="1"/>
        <v>21/03/2024</v>
      </c>
      <c r="BF132" s="4">
        <f ca="1"/>
        <v>130711582534</v>
      </c>
      <c r="BG132" s="4">
        <f ca="1"/>
        <v>-9567728352</v>
      </c>
      <c r="BH132" s="4">
        <f ca="1"/>
        <v>87350661874</v>
      </c>
      <c r="BI132" s="4">
        <f ca="1"/>
        <v>-258666205</v>
      </c>
      <c r="BJ132" s="4">
        <f ca="1"/>
        <v>5023356264</v>
      </c>
      <c r="BL132" s="63" t="s">
        <v>161</v>
      </c>
      <c r="BM132" t="str" s="0">
        <f ca="1"/>
        <v>21/03/2024</v>
      </c>
      <c r="BN132" s="4">
        <f ca="1"/>
        <v>-3070511773501</v>
      </c>
      <c r="BO132" s="4">
        <f ca="1"/>
        <v>101693172782</v>
      </c>
      <c r="BP132" s="4">
        <f ca="1"/>
        <v>-195135685553</v>
      </c>
      <c r="BQ132" s="4">
        <f ca="1"/>
        <v>-35282730000</v>
      </c>
      <c r="BR132" s="4">
        <f ca="1"/>
        <v>290675589679</v>
      </c>
      <c r="BS132" s="4">
        <f ca="1"/>
        <v>-188670000</v>
      </c>
      <c r="BT132" s="4">
        <f ca="1"/>
        <v>-837005417197</v>
      </c>
    </row>
    <row r="133" spans="23:72" x14ac:dyDescent="0.2">
      <c r="W133" s="63" t="s">
        <v>161</v>
      </c>
      <c r="X133" t="str" s="0">
        <f ca="1"/>
        <v>20/03/2024</v>
      </c>
      <c r="Y133" s="27">
        <f ca="1"/>
        <v>2822674906</v>
      </c>
      <c r="Z133" s="27">
        <f ca="1"/>
        <v>24634364190</v>
      </c>
      <c r="AA133" s="27">
        <f ca="1"/>
        <v>14888621796</v>
      </c>
      <c r="AB133" s="27">
        <f ca="1"/>
        <v>35281905848</v>
      </c>
      <c r="AC133" s="27">
        <f ca="1"/>
        <v>3218819803</v>
      </c>
      <c r="AD133" s="27">
        <f ca="1"/>
        <v>25763017398</v>
      </c>
      <c r="AF133" s="63"/>
      <c r="AG133" t="str" s="0">
        <f ca="1"/>
        <v>20/03/2024</v>
      </c>
      <c r="AH133" s="4">
        <f ca="1"/>
        <v>160682511933</v>
      </c>
      <c r="AI133" s="4">
        <f ca="1"/>
        <v>-32688253344</v>
      </c>
      <c r="AJ133" s="4">
        <f ca="1"/>
        <v>30335838640</v>
      </c>
      <c r="AK133" s="4">
        <f ca="1"/>
        <v>2213126047</v>
      </c>
      <c r="AM133" s="63"/>
      <c r="AN133" t="str" s="0">
        <f ca="1"/>
        <v>20/03/2024</v>
      </c>
      <c r="AO133" s="4">
        <f ca="1"/>
        <v>-6568512745</v>
      </c>
      <c r="AP133" s="4">
        <f ca="1"/>
        <v>56000850475</v>
      </c>
      <c r="AQ133" s="4">
        <f ca="1"/>
        <v>-14396807041</v>
      </c>
      <c r="AR133" s="4">
        <f ca="1"/>
        <v>83535855942</v>
      </c>
      <c r="AS133" s="4">
        <f ca="1"/>
        <v>53214278490</v>
      </c>
      <c r="AT133" s="4">
        <f ca="1"/>
        <v>57017769258</v>
      </c>
      <c r="AU133" s="4">
        <f ca="1"/>
        <v>-81988606</v>
      </c>
      <c r="AV133" s="4">
        <f ca="1"/>
        <v>0</v>
      </c>
      <c r="AX133" s="63"/>
      <c r="AY133" t="str" s="0">
        <f ca="1"/>
        <v>20/03/2024</v>
      </c>
      <c r="AZ133" s="4">
        <f ca="1"/>
        <v>730292607229</v>
      </c>
      <c r="BA133" s="4">
        <f ca="1"/>
        <v>-82276295343</v>
      </c>
      <c r="BB133" s="4">
        <f ca="1"/>
        <v>-96405786369</v>
      </c>
      <c r="BD133" s="63"/>
      <c r="BE133" t="str" s="0">
        <f ca="1"/>
        <v>20/03/2024</v>
      </c>
      <c r="BF133" s="4">
        <f ca="1"/>
        <v>125098382534</v>
      </c>
      <c r="BG133" s="4">
        <f ca="1"/>
        <v>-8196128352</v>
      </c>
      <c r="BH133" s="4">
        <f ca="1"/>
        <v>130977821874</v>
      </c>
      <c r="BI133" s="4">
        <f ca="1"/>
        <v>171003795</v>
      </c>
      <c r="BJ133" s="4">
        <f ca="1"/>
        <v>3579406264</v>
      </c>
      <c r="BL133" s="63"/>
      <c r="BM133" t="str" s="0">
        <f ca="1"/>
        <v>20/03/2024</v>
      </c>
      <c r="BN133" s="4">
        <f ca="1"/>
        <v>-2868085223501</v>
      </c>
      <c r="BO133" s="4">
        <f ca="1"/>
        <v>81324072782</v>
      </c>
      <c r="BP133" s="4">
        <f ca="1"/>
        <v>-246208455553</v>
      </c>
      <c r="BQ133" s="4">
        <f ca="1"/>
        <v>-10578020000</v>
      </c>
      <c r="BR133" s="4">
        <f ca="1"/>
        <v>290680529679</v>
      </c>
      <c r="BS133" s="4">
        <f ca="1"/>
        <v>-176470000</v>
      </c>
      <c r="BT133" s="4">
        <f ca="1"/>
        <v>-870048627197</v>
      </c>
    </row>
    <row r="134" spans="23:72" x14ac:dyDescent="0.2">
      <c r="W134" s="63"/>
      <c r="X134" t="str" s="0">
        <f ca="1"/>
        <v>19/03/2024</v>
      </c>
      <c r="Y134" s="27">
        <f ca="1"/>
        <v>4075354906</v>
      </c>
      <c r="Z134" s="27">
        <f ca="1"/>
        <v>22270034190</v>
      </c>
      <c r="AA134" s="27">
        <f ca="1"/>
        <v>14893161796</v>
      </c>
      <c r="AB134" s="27">
        <f ca="1"/>
        <v>31440358468</v>
      </c>
      <c r="AC134" s="27">
        <f ca="1"/>
        <v>4808209803</v>
      </c>
      <c r="AD134" s="27">
        <f ca="1"/>
        <v>23271291443</v>
      </c>
      <c r="AF134" s="63"/>
      <c r="AG134" t="str" s="0">
        <f ca="1"/>
        <v>19/03/2024</v>
      </c>
      <c r="AH134" s="4">
        <f ca="1"/>
        <v>160093971933</v>
      </c>
      <c r="AI134" s="4">
        <f ca="1"/>
        <v>-33486693344</v>
      </c>
      <c r="AJ134" s="4">
        <f ca="1"/>
        <v>30028148640</v>
      </c>
      <c r="AK134" s="4">
        <f ca="1"/>
        <v>-889753953</v>
      </c>
      <c r="AM134" s="63"/>
      <c r="AN134" t="str" s="0">
        <f ca="1"/>
        <v>19/03/2024</v>
      </c>
      <c r="AO134" s="4">
        <f ca="1"/>
        <v>-4602892745</v>
      </c>
      <c r="AP134" s="4">
        <f ca="1"/>
        <v>73780040475</v>
      </c>
      <c r="AQ134" s="4">
        <f ca="1"/>
        <v>-17449947041</v>
      </c>
      <c r="AR134" s="4">
        <f ca="1"/>
        <v>84373315942</v>
      </c>
      <c r="AS134" s="4">
        <f ca="1"/>
        <v>53993223702</v>
      </c>
      <c r="AT134" s="4">
        <f ca="1"/>
        <v>42424469258</v>
      </c>
      <c r="AU134" s="4">
        <f ca="1"/>
        <v>-65648606</v>
      </c>
      <c r="AV134" s="4">
        <f ca="1"/>
        <v>0</v>
      </c>
      <c r="AX134" s="63"/>
      <c r="AY134" t="str" s="0">
        <f ca="1"/>
        <v>19/03/2024</v>
      </c>
      <c r="AZ134" s="4">
        <f ca="1"/>
        <v>749165297229</v>
      </c>
      <c r="BA134" s="4">
        <f ca="1"/>
        <v>-86320675343</v>
      </c>
      <c r="BB134" s="4">
        <f ca="1"/>
        <v>-93808966369</v>
      </c>
      <c r="BD134" s="63"/>
      <c r="BE134" t="str" s="0">
        <f ca="1"/>
        <v>19/03/2024</v>
      </c>
      <c r="BF134" s="4">
        <f ca="1"/>
        <v>107765982534</v>
      </c>
      <c r="BG134" s="4">
        <f ca="1"/>
        <v>-9301798352</v>
      </c>
      <c r="BH134" s="4">
        <f ca="1"/>
        <v>128630511874</v>
      </c>
      <c r="BI134" s="4">
        <f ca="1"/>
        <v>3131543795</v>
      </c>
      <c r="BJ134" s="4">
        <f ca="1"/>
        <v>3839406264</v>
      </c>
      <c r="BL134" s="63"/>
      <c r="BM134" t="str" s="0">
        <f ca="1"/>
        <v>19/03/2024</v>
      </c>
      <c r="BN134" s="4">
        <f ca="1"/>
        <v>-2784762153501</v>
      </c>
      <c r="BO134" s="4">
        <f ca="1"/>
        <v>69304632782</v>
      </c>
      <c r="BP134" s="4">
        <f ca="1"/>
        <v>-305958625553</v>
      </c>
      <c r="BQ134" s="4">
        <f ca="1"/>
        <v>-15796710000</v>
      </c>
      <c r="BR134" s="4">
        <f ca="1"/>
        <v>291972559679</v>
      </c>
      <c r="BS134" s="4">
        <f ca="1"/>
        <v>-174870000</v>
      </c>
      <c r="BT134" s="4">
        <f ca="1"/>
        <v>-841982967197</v>
      </c>
    </row>
    <row r="135" spans="23:72" x14ac:dyDescent="0.2">
      <c r="W135" s="63"/>
      <c r="X135" t="str" s="0">
        <f ca="1"/>
        <v>18/03/2024</v>
      </c>
      <c r="Y135" s="27">
        <f ca="1"/>
        <v>4075354906</v>
      </c>
      <c r="Z135" s="27">
        <f ca="1"/>
        <v>28645374190</v>
      </c>
      <c r="AA135" s="27">
        <f ca="1"/>
        <v>14756831796</v>
      </c>
      <c r="AB135" s="27">
        <f ca="1"/>
        <v>31652756701</v>
      </c>
      <c r="AC135" s="27">
        <f ca="1"/>
        <v>5867969803</v>
      </c>
      <c r="AD135" s="27">
        <f ca="1"/>
        <v>23271291443</v>
      </c>
      <c r="AF135" s="63"/>
      <c r="AG135" t="str" s="0">
        <f ca="1"/>
        <v>18/03/2024</v>
      </c>
      <c r="AH135" s="4">
        <f ca="1"/>
        <v>139813041933</v>
      </c>
      <c r="AI135" s="4">
        <f ca="1"/>
        <v>-32623523344</v>
      </c>
      <c r="AJ135" s="4">
        <f ca="1"/>
        <v>29950218640</v>
      </c>
      <c r="AK135" s="4">
        <f ca="1"/>
        <v>-1276763953</v>
      </c>
      <c r="AM135" s="63"/>
      <c r="AN135" t="str" s="0">
        <f ca="1"/>
        <v>18/03/2024</v>
      </c>
      <c r="AO135" s="4">
        <f ca="1"/>
        <v>-12203702745</v>
      </c>
      <c r="AP135" s="4">
        <f ca="1"/>
        <v>102211640475</v>
      </c>
      <c r="AQ135" s="4">
        <f ca="1"/>
        <v>-12532067041</v>
      </c>
      <c r="AR135" s="4">
        <f ca="1"/>
        <v>98635065942</v>
      </c>
      <c r="AS135" s="4">
        <f ca="1"/>
        <v>56831656897</v>
      </c>
      <c r="AT135" s="4">
        <f ca="1"/>
        <v>44129239258</v>
      </c>
      <c r="AU135" s="4">
        <f ca="1"/>
        <v>-65648606</v>
      </c>
      <c r="AV135" s="4">
        <f ca="1"/>
        <v>0</v>
      </c>
      <c r="AX135" s="63"/>
      <c r="AY135" t="str" s="0">
        <f ca="1"/>
        <v>18/03/2024</v>
      </c>
      <c r="AZ135" s="4">
        <f ca="1"/>
        <v>821633337229</v>
      </c>
      <c r="BA135" s="4">
        <f ca="1"/>
        <v>-174432215343</v>
      </c>
      <c r="BB135" s="4">
        <f ca="1"/>
        <v>-46168436369</v>
      </c>
      <c r="BD135" s="63"/>
      <c r="BE135" t="str" s="0">
        <f ca="1"/>
        <v>18/03/2024</v>
      </c>
      <c r="BF135" s="4">
        <f ca="1"/>
        <v>99384712534</v>
      </c>
      <c r="BG135" s="4">
        <f ca="1"/>
        <v>-9197888352</v>
      </c>
      <c r="BH135" s="4">
        <f ca="1"/>
        <v>133361911874</v>
      </c>
      <c r="BI135" s="4">
        <f ca="1"/>
        <v>7573283795</v>
      </c>
      <c r="BJ135" s="4">
        <f ca="1"/>
        <v>-72103736</v>
      </c>
      <c r="BL135" s="63"/>
      <c r="BM135" t="str" s="0">
        <f ca="1"/>
        <v>18/03/2024</v>
      </c>
      <c r="BN135" s="4">
        <f ca="1"/>
        <v>-2736807773501</v>
      </c>
      <c r="BO135" s="4">
        <f ca="1"/>
        <v>72591912782</v>
      </c>
      <c r="BP135" s="4">
        <f ca="1"/>
        <v>-266550115553</v>
      </c>
      <c r="BQ135" s="4">
        <f ca="1"/>
        <v>-58284040000</v>
      </c>
      <c r="BR135" s="4">
        <f ca="1"/>
        <v>291876459679</v>
      </c>
      <c r="BS135" s="4">
        <f ca="1"/>
        <v>-174870000</v>
      </c>
      <c r="BT135" s="4">
        <f ca="1"/>
        <v>-757272897197</v>
      </c>
    </row>
    <row r="136" spans="23:72" x14ac:dyDescent="0.2">
      <c r="W136" s="63"/>
      <c r="X136" t="str" s="0">
        <f ca="1"/>
        <v>15/03/2024</v>
      </c>
      <c r="Y136" s="27">
        <f ca="1"/>
        <v>3445454906</v>
      </c>
      <c r="Z136" s="27">
        <f ca="1"/>
        <v>38062444190</v>
      </c>
      <c r="AA136" s="27">
        <f ca="1"/>
        <v>14178011796</v>
      </c>
      <c r="AB136" s="27">
        <f ca="1"/>
        <v>33666578967</v>
      </c>
      <c r="AC136" s="27">
        <f ca="1"/>
        <v>9005409803</v>
      </c>
      <c r="AD136" s="27">
        <f ca="1"/>
        <v>20459596954</v>
      </c>
      <c r="AF136" s="63"/>
      <c r="AG136" t="str" s="0">
        <f ca="1"/>
        <v>15/03/2024</v>
      </c>
      <c r="AH136" s="4">
        <f ca="1"/>
        <v>120531361933</v>
      </c>
      <c r="AI136" s="4">
        <f ca="1"/>
        <v>-34492383344</v>
      </c>
      <c r="AJ136" s="4">
        <f ca="1"/>
        <v>29978808640</v>
      </c>
      <c r="AK136" s="4">
        <f ca="1"/>
        <v>1146496047</v>
      </c>
      <c r="AM136" s="63"/>
      <c r="AN136" t="str" s="0">
        <f ca="1"/>
        <v>15/03/2024</v>
      </c>
      <c r="AO136" s="4">
        <f ca="1"/>
        <v>-12036862745</v>
      </c>
      <c r="AP136" s="4">
        <f ca="1"/>
        <v>102536380475</v>
      </c>
      <c r="AQ136" s="4">
        <f ca="1"/>
        <v>-15305407041</v>
      </c>
      <c r="AR136" s="4">
        <f ca="1"/>
        <v>112425665942</v>
      </c>
      <c r="AS136" s="4">
        <f ca="1"/>
        <v>64912715467</v>
      </c>
      <c r="AT136" s="4">
        <f ca="1"/>
        <v>33708399258</v>
      </c>
      <c r="AU136" s="4">
        <f ca="1"/>
        <v>-124798606</v>
      </c>
      <c r="AV136" s="4">
        <f ca="1"/>
        <v>0</v>
      </c>
      <c r="AX136" s="63"/>
      <c r="AY136" t="str" s="0">
        <f ca="1"/>
        <v>15/03/2024</v>
      </c>
      <c r="AZ136" s="4">
        <f ca="1"/>
        <v>907386887229</v>
      </c>
      <c r="BA136" s="4">
        <f ca="1"/>
        <v>-165042185343</v>
      </c>
      <c r="BB136" s="4">
        <f ca="1"/>
        <v>-18349446369</v>
      </c>
      <c r="BD136" s="63"/>
      <c r="BE136" t="str" s="0">
        <f ca="1"/>
        <v>15/03/2024</v>
      </c>
      <c r="BF136" s="4">
        <f ca="1"/>
        <v>57472252534</v>
      </c>
      <c r="BG136" s="4">
        <f ca="1"/>
        <v>2109261648</v>
      </c>
      <c r="BH136" s="4">
        <f ca="1"/>
        <v>104745401874</v>
      </c>
      <c r="BI136" s="4">
        <f ca="1"/>
        <v>8389283795</v>
      </c>
      <c r="BJ136" s="4">
        <f ca="1"/>
        <v>221016264</v>
      </c>
      <c r="BL136" s="63"/>
      <c r="BM136" t="str" s="0">
        <f ca="1"/>
        <v>15/03/2024</v>
      </c>
      <c r="BN136" s="4">
        <f ca="1"/>
        <v>-2629994063501</v>
      </c>
      <c r="BO136" s="4">
        <f ca="1"/>
        <v>80004512782</v>
      </c>
      <c r="BP136" s="4">
        <f ca="1"/>
        <v>-280725105553</v>
      </c>
      <c r="BQ136" s="4">
        <f ca="1"/>
        <v>-151817200000</v>
      </c>
      <c r="BR136" s="4">
        <f ca="1"/>
        <v>291876459679</v>
      </c>
      <c r="BS136" s="4">
        <f ca="1"/>
        <v>-166390000</v>
      </c>
      <c r="BT136" s="4">
        <f ca="1"/>
        <v>-898669897197</v>
      </c>
    </row>
    <row r="137" spans="23:72" x14ac:dyDescent="0.2">
      <c r="W137" s="63"/>
      <c r="X137" t="str" s="0">
        <f ca="1"/>
        <v>14/03/2024</v>
      </c>
      <c r="Y137" s="27">
        <f ca="1"/>
        <v>2425594906</v>
      </c>
      <c r="Z137" s="27">
        <f ca="1"/>
        <v>30788694190</v>
      </c>
      <c r="AA137" s="27">
        <f ca="1"/>
        <v>10935241796</v>
      </c>
      <c r="AB137" s="27">
        <f ca="1"/>
        <v>37342381889</v>
      </c>
      <c r="AC137" s="27">
        <f ca="1"/>
        <v>6948779803</v>
      </c>
      <c r="AD137" s="27">
        <f ca="1"/>
        <v>20472224883</v>
      </c>
      <c r="AF137" s="63"/>
      <c r="AG137" t="str" s="0">
        <f ca="1"/>
        <v>14/03/2024</v>
      </c>
      <c r="AH137" s="4">
        <f ca="1"/>
        <v>112336271933</v>
      </c>
      <c r="AI137" s="4">
        <f ca="1"/>
        <v>-31532113344</v>
      </c>
      <c r="AJ137" s="4">
        <f ca="1"/>
        <v>29833958640</v>
      </c>
      <c r="AK137" s="4">
        <f ca="1"/>
        <v>14412706047</v>
      </c>
      <c r="AM137" s="63"/>
      <c r="AN137" t="str" s="0">
        <f ca="1"/>
        <v>14/03/2024</v>
      </c>
      <c r="AO137" s="4">
        <f ca="1"/>
        <v>-10128092745</v>
      </c>
      <c r="AP137" s="4">
        <f ca="1"/>
        <v>70704580475</v>
      </c>
      <c r="AQ137" s="4">
        <f ca="1"/>
        <v>-7334677041</v>
      </c>
      <c r="AR137" s="4">
        <f ca="1"/>
        <v>125055645942</v>
      </c>
      <c r="AS137" s="4">
        <f ca="1"/>
        <v>64676207568</v>
      </c>
      <c r="AT137" s="4">
        <f ca="1"/>
        <v>34771999258</v>
      </c>
      <c r="AU137" s="4">
        <f ca="1"/>
        <v>-124798606</v>
      </c>
      <c r="AV137" s="4">
        <f ca="1"/>
        <v>0</v>
      </c>
      <c r="AX137" s="63"/>
      <c r="AY137" t="str" s="0">
        <f ca="1"/>
        <v>14/03/2024</v>
      </c>
      <c r="AZ137" s="4">
        <f ca="1"/>
        <v>1105762797229</v>
      </c>
      <c r="BA137" s="4">
        <f ca="1"/>
        <v>-166206015343</v>
      </c>
      <c r="BB137" s="4">
        <f ca="1"/>
        <v>31235113631</v>
      </c>
      <c r="BD137" s="63"/>
      <c r="BE137" t="str" s="0">
        <f ca="1"/>
        <v>14/03/2024</v>
      </c>
      <c r="BF137" s="4">
        <f ca="1"/>
        <v>21490642534</v>
      </c>
      <c r="BG137" s="4">
        <f ca="1"/>
        <v>36869041648</v>
      </c>
      <c r="BH137" s="4">
        <f ca="1"/>
        <v>95264261874</v>
      </c>
      <c r="BI137" s="4">
        <f ca="1"/>
        <v>8474333795</v>
      </c>
      <c r="BJ137" s="4">
        <f ca="1"/>
        <v>5028156264</v>
      </c>
      <c r="BL137" s="63"/>
      <c r="BM137" t="str" s="0">
        <f ca="1"/>
        <v>14/03/2024</v>
      </c>
      <c r="BN137" s="4">
        <f ca="1"/>
        <v>-2535563613501</v>
      </c>
      <c r="BO137" s="4">
        <f ca="1"/>
        <v>36071082782</v>
      </c>
      <c r="BP137" s="4">
        <f ca="1"/>
        <v>-273607205553</v>
      </c>
      <c r="BQ137" s="4">
        <f ca="1"/>
        <v>-85614430000</v>
      </c>
      <c r="BR137" s="4">
        <f ca="1"/>
        <v>291882979679</v>
      </c>
      <c r="BS137" s="4">
        <f ca="1"/>
        <v>-166390000</v>
      </c>
      <c r="BT137" s="4">
        <f ca="1"/>
        <v>-891378007197</v>
      </c>
    </row>
    <row r="138" spans="23:72" x14ac:dyDescent="0.2">
      <c r="W138" s="63"/>
      <c r="X138" t="str" s="0">
        <f ca="1"/>
        <v>13/03/2024</v>
      </c>
      <c r="Y138" s="27">
        <f ca="1"/>
        <v>2499104906</v>
      </c>
      <c r="Z138" s="27">
        <f ca="1"/>
        <v>24389944190</v>
      </c>
      <c r="AA138" s="27">
        <f ca="1"/>
        <v>6354851796</v>
      </c>
      <c r="AB138" s="27">
        <f ca="1"/>
        <v>38163437521</v>
      </c>
      <c r="AC138" s="27">
        <f ca="1"/>
        <v>5332339803</v>
      </c>
      <c r="AD138" s="27">
        <f ca="1"/>
        <v>20472224883</v>
      </c>
      <c r="AF138" s="63"/>
      <c r="AG138" t="str" s="0">
        <f ca="1"/>
        <v>13/03/2024</v>
      </c>
      <c r="AH138" s="4">
        <f ca="1"/>
        <v>102124601933</v>
      </c>
      <c r="AI138" s="4">
        <f ca="1"/>
        <v>-28638493344</v>
      </c>
      <c r="AJ138" s="4">
        <f ca="1"/>
        <v>29441598640</v>
      </c>
      <c r="AK138" s="4">
        <f ca="1"/>
        <v>31793896047</v>
      </c>
      <c r="AM138" s="63"/>
      <c r="AN138" t="str" s="0">
        <f ca="1"/>
        <v>13/03/2024</v>
      </c>
      <c r="AO138" s="4">
        <f ca="1"/>
        <v>-10033092745</v>
      </c>
      <c r="AP138" s="4">
        <f ca="1"/>
        <v>44860950475</v>
      </c>
      <c r="AQ138" s="4">
        <f ca="1"/>
        <v>-16419487041</v>
      </c>
      <c r="AR138" s="4">
        <f ca="1"/>
        <v>127669935942</v>
      </c>
      <c r="AS138" s="4">
        <f ca="1"/>
        <v>61108647976</v>
      </c>
      <c r="AT138" s="4">
        <f ca="1"/>
        <v>71456609258</v>
      </c>
      <c r="AU138" s="4">
        <f ca="1"/>
        <v>-124798606</v>
      </c>
      <c r="AV138" s="4">
        <f ca="1"/>
        <v>0</v>
      </c>
      <c r="AX138" s="63"/>
      <c r="AY138" t="str" s="0">
        <f ca="1"/>
        <v>13/03/2024</v>
      </c>
      <c r="AZ138" s="4">
        <f ca="1"/>
        <v>1169536747229</v>
      </c>
      <c r="BA138" s="4">
        <f ca="1"/>
        <v>-158856015343</v>
      </c>
      <c r="BB138" s="4">
        <f ca="1"/>
        <v>84022153631</v>
      </c>
      <c r="BD138" s="63"/>
      <c r="BE138" t="str" s="0">
        <f ca="1"/>
        <v>13/03/2024</v>
      </c>
      <c r="BF138" s="4">
        <f ca="1"/>
        <v>20306792534</v>
      </c>
      <c r="BG138" s="4">
        <f ca="1"/>
        <v>20902151648</v>
      </c>
      <c r="BH138" s="4">
        <f ca="1"/>
        <v>54685371874</v>
      </c>
      <c r="BI138" s="4">
        <f ca="1"/>
        <v>-254596205</v>
      </c>
      <c r="BJ138" s="4">
        <f ca="1"/>
        <v>4616046264</v>
      </c>
      <c r="BL138" s="63"/>
      <c r="BM138" t="str" s="0">
        <f ca="1"/>
        <v>13/03/2024</v>
      </c>
      <c r="BN138" s="4">
        <f ca="1"/>
        <v>-2394354443501</v>
      </c>
      <c r="BO138" s="4">
        <f ca="1"/>
        <v>42012972782</v>
      </c>
      <c r="BP138" s="4">
        <f ca="1"/>
        <v>-217363935553</v>
      </c>
      <c r="BQ138" s="4">
        <f ca="1"/>
        <v>18728940000</v>
      </c>
      <c r="BR138" s="4">
        <f ca="1"/>
        <v>291985779679</v>
      </c>
      <c r="BS138" s="4">
        <f ca="1"/>
        <v>-166390000</v>
      </c>
      <c r="BT138" s="4">
        <f ca="1"/>
        <v>-872747187197</v>
      </c>
    </row>
    <row r="139" spans="23:72" x14ac:dyDescent="0.2">
      <c r="W139" s="63"/>
      <c r="X139" t="str" s="0">
        <f ca="1"/>
        <v>12/03/2024</v>
      </c>
      <c r="Y139" s="27">
        <f ca="1"/>
        <v>2533284906</v>
      </c>
      <c r="Z139" s="27">
        <f ca="1"/>
        <v>10367214190</v>
      </c>
      <c r="AA139" s="27">
        <f ca="1"/>
        <v>6196581796</v>
      </c>
      <c r="AB139" s="27">
        <f ca="1"/>
        <v>35999231118</v>
      </c>
      <c r="AC139" s="27">
        <f ca="1"/>
        <v>2227859803</v>
      </c>
      <c r="AD139" s="27">
        <f ca="1"/>
        <v>20433723688</v>
      </c>
      <c r="AF139" s="63"/>
      <c r="AG139" t="str" s="0">
        <f ca="1"/>
        <v>12/03/2024</v>
      </c>
      <c r="AH139" s="4">
        <f ca="1"/>
        <v>91907661933</v>
      </c>
      <c r="AI139" s="4">
        <f ca="1"/>
        <v>-27118373344</v>
      </c>
      <c r="AJ139" s="4">
        <f ca="1"/>
        <v>27912158640</v>
      </c>
      <c r="AK139" s="4">
        <f ca="1"/>
        <v>28414626047</v>
      </c>
      <c r="AM139" s="63"/>
      <c r="AN139" t="str" s="0">
        <f ca="1"/>
        <v>12/03/2024</v>
      </c>
      <c r="AO139" s="4">
        <f ca="1"/>
        <v>-10340582745</v>
      </c>
      <c r="AP139" s="4">
        <f ca="1"/>
        <v>38914720475</v>
      </c>
      <c r="AQ139" s="4">
        <f ca="1"/>
        <v>-10251087041</v>
      </c>
      <c r="AR139" s="4">
        <f ca="1"/>
        <v>171032535942</v>
      </c>
      <c r="AS139" s="4">
        <f ca="1"/>
        <v>49908005169</v>
      </c>
      <c r="AT139" s="4">
        <f ca="1"/>
        <v>67521089258</v>
      </c>
      <c r="AU139" s="4">
        <f ca="1"/>
        <v>-124798606</v>
      </c>
      <c r="AV139" s="4">
        <f ca="1"/>
        <v>0</v>
      </c>
      <c r="AX139" s="63"/>
      <c r="AY139" t="str" s="0">
        <f ca="1"/>
        <v>12/03/2024</v>
      </c>
      <c r="AZ139" s="4">
        <f ca="1"/>
        <v>1138193397229</v>
      </c>
      <c r="BA139" s="4">
        <f ca="1"/>
        <v>-158195525343</v>
      </c>
      <c r="BB139" s="4">
        <f ca="1"/>
        <v>112881083631</v>
      </c>
      <c r="BD139" s="63"/>
      <c r="BE139" t="str" s="0">
        <f ca="1"/>
        <v>12/03/2024</v>
      </c>
      <c r="BF139" s="4">
        <f ca="1"/>
        <v>45088452534</v>
      </c>
      <c r="BG139" s="4">
        <f ca="1"/>
        <v>20409851648</v>
      </c>
      <c r="BH139" s="4">
        <f ca="1"/>
        <v>49191231874</v>
      </c>
      <c r="BI139" s="4">
        <f ca="1"/>
        <v>-242746205</v>
      </c>
      <c r="BJ139" s="4">
        <f ca="1"/>
        <v>5096266264</v>
      </c>
      <c r="BL139" s="63"/>
      <c r="BM139" t="str" s="0">
        <f ca="1"/>
        <v>12/03/2024</v>
      </c>
      <c r="BN139" s="4">
        <f ca="1"/>
        <v>-2151664553501</v>
      </c>
      <c r="BO139" s="4">
        <f ca="1"/>
        <v>53692652782</v>
      </c>
      <c r="BP139" s="4">
        <f ca="1"/>
        <v>-285833595553</v>
      </c>
      <c r="BQ139" s="4">
        <f ca="1"/>
        <v>39393290000</v>
      </c>
      <c r="BR139" s="4">
        <f ca="1"/>
        <v>291985779679</v>
      </c>
      <c r="BS139" s="4">
        <f ca="1"/>
        <v>-166390000</v>
      </c>
      <c r="BT139" s="4">
        <f ca="1"/>
        <v>-861388767197</v>
      </c>
    </row>
    <row r="140" spans="23:72" x14ac:dyDescent="0.2">
      <c r="W140" s="63"/>
      <c r="X140" t="str" s="0">
        <f ca="1"/>
        <v>11/03/2024</v>
      </c>
      <c r="Y140" s="27">
        <f ca="1"/>
        <v>836604906</v>
      </c>
      <c r="Z140" s="27">
        <f ca="1"/>
        <v>5551294190</v>
      </c>
      <c r="AA140" s="27">
        <f ca="1"/>
        <v>5771191796</v>
      </c>
      <c r="AB140" s="27">
        <f ca="1"/>
        <v>25441974226</v>
      </c>
      <c r="AC140" s="27">
        <f ca="1"/>
        <v>2034579803</v>
      </c>
      <c r="AD140" s="27">
        <f ca="1"/>
        <v>19193054267</v>
      </c>
      <c r="AF140" s="63"/>
      <c r="AG140" t="str" s="0">
        <f ca="1"/>
        <v>11/03/2024</v>
      </c>
      <c r="AH140" s="4">
        <f ca="1"/>
        <v>60978191933</v>
      </c>
      <c r="AI140" s="4">
        <f ca="1"/>
        <v>-33341443344</v>
      </c>
      <c r="AJ140" s="4">
        <f ca="1"/>
        <v>26533498640</v>
      </c>
      <c r="AK140" s="4">
        <f ca="1"/>
        <v>22035796047</v>
      </c>
      <c r="AM140" s="63"/>
      <c r="AN140" t="str" s="0">
        <f ca="1"/>
        <v>11/03/2024</v>
      </c>
      <c r="AO140" s="4">
        <f ca="1"/>
        <v>-10376962745</v>
      </c>
      <c r="AP140" s="4">
        <f ca="1"/>
        <v>38775890475</v>
      </c>
      <c r="AQ140" s="4">
        <f ca="1"/>
        <v>-17547697041</v>
      </c>
      <c r="AR140" s="4">
        <f ca="1"/>
        <v>195794525942</v>
      </c>
      <c r="AS140" s="4">
        <f ca="1"/>
        <v>40619064335</v>
      </c>
      <c r="AT140" s="4">
        <f ca="1"/>
        <v>62929759258</v>
      </c>
      <c r="AU140" s="4">
        <f ca="1"/>
        <v>-124798606</v>
      </c>
      <c r="AV140" s="4">
        <f ca="1"/>
        <v>0</v>
      </c>
      <c r="AX140" s="63"/>
      <c r="AY140" t="str" s="0">
        <f ca="1"/>
        <v>11/03/2024</v>
      </c>
      <c r="AZ140" s="4">
        <f ca="1"/>
        <v>1159334307229</v>
      </c>
      <c r="BA140" s="4">
        <f ca="1"/>
        <v>-148847305343</v>
      </c>
      <c r="BB140" s="4">
        <f ca="1"/>
        <v>153048313631</v>
      </c>
      <c r="BD140" s="63"/>
      <c r="BE140" t="str" s="0">
        <f ca="1"/>
        <v>11/03/2024</v>
      </c>
      <c r="BF140" s="4">
        <f ca="1"/>
        <v>43512772534</v>
      </c>
      <c r="BG140" s="4">
        <f ca="1"/>
        <v>-44108878352</v>
      </c>
      <c r="BH140" s="4">
        <f ca="1"/>
        <v>57517341874</v>
      </c>
      <c r="BI140" s="4">
        <f ca="1"/>
        <v>-1035826205</v>
      </c>
      <c r="BJ140" s="4">
        <f ca="1"/>
        <v>-4054253736</v>
      </c>
      <c r="BL140" s="63"/>
      <c r="BM140" t="str" s="0">
        <f ca="1"/>
        <v>11/03/2024</v>
      </c>
      <c r="BN140" s="4">
        <f ca="1"/>
        <v>-2097633623501</v>
      </c>
      <c r="BO140" s="4">
        <f ca="1"/>
        <v>44365442782</v>
      </c>
      <c r="BP140" s="4">
        <f ca="1"/>
        <v>-23116945553</v>
      </c>
      <c r="BQ140" s="4">
        <f ca="1"/>
        <v>-9961020000</v>
      </c>
      <c r="BR140" s="4">
        <f ca="1"/>
        <v>291985779679</v>
      </c>
      <c r="BS140" s="4">
        <f ca="1"/>
        <v>-166390000</v>
      </c>
      <c r="BT140" s="4">
        <f ca="1"/>
        <v>-919107337197</v>
      </c>
    </row>
    <row r="141" spans="23:72" x14ac:dyDescent="0.2">
      <c r="W141" s="63"/>
      <c r="X141" t="str" s="0">
        <f ca="1"/>
        <v>08/03/2024</v>
      </c>
      <c r="Y141" s="27">
        <f ca="1"/>
        <v>830574906</v>
      </c>
      <c r="Z141" s="27">
        <f ca="1"/>
        <v>5551294190</v>
      </c>
      <c r="AA141" s="27">
        <f ca="1"/>
        <v>5509771796</v>
      </c>
      <c r="AB141" s="27">
        <f ca="1"/>
        <v>40628056344</v>
      </c>
      <c r="AC141" s="27">
        <f ca="1"/>
        <v>2085709803</v>
      </c>
      <c r="AD141" s="27">
        <f ca="1"/>
        <v>16491084037</v>
      </c>
      <c r="AF141" s="63"/>
      <c r="AG141" t="str" s="0">
        <f ca="1"/>
        <v>08/03/2024</v>
      </c>
      <c r="AH141" s="4">
        <f ca="1"/>
        <v>71681601933</v>
      </c>
      <c r="AI141" s="4">
        <f ca="1"/>
        <v>-36782763344</v>
      </c>
      <c r="AJ141" s="4">
        <f ca="1"/>
        <v>26458238640</v>
      </c>
      <c r="AK141" s="4">
        <f ca="1"/>
        <v>-1513653953</v>
      </c>
      <c r="AM141" s="63"/>
      <c r="AN141" t="str" s="0">
        <f ca="1"/>
        <v>08/03/2024</v>
      </c>
      <c r="AO141" s="4">
        <f ca="1"/>
        <v>-9437862745</v>
      </c>
      <c r="AP141" s="4">
        <f ca="1"/>
        <v>34136140475</v>
      </c>
      <c r="AQ141" s="4">
        <f ca="1"/>
        <v>-9242357041</v>
      </c>
      <c r="AR141" s="4">
        <f ca="1"/>
        <v>207925515942</v>
      </c>
      <c r="AS141" s="4">
        <f ca="1"/>
        <v>41210111438</v>
      </c>
      <c r="AT141" s="4">
        <f ca="1"/>
        <v>79841959258</v>
      </c>
      <c r="AU141" s="4">
        <f ca="1"/>
        <v>-259198606</v>
      </c>
      <c r="AV141" s="4">
        <f ca="1"/>
        <v>0</v>
      </c>
      <c r="AX141" s="63"/>
      <c r="AY141" t="str" s="0">
        <f ca="1"/>
        <v>08/03/2024</v>
      </c>
      <c r="AZ141" s="4">
        <f ca="1"/>
        <v>1096779457229</v>
      </c>
      <c r="BA141" s="4">
        <f ca="1"/>
        <v>-146807365343</v>
      </c>
      <c r="BB141" s="4">
        <f ca="1"/>
        <v>145159313631</v>
      </c>
      <c r="BD141" s="63"/>
      <c r="BE141" t="str" s="0">
        <f ca="1"/>
        <v>08/03/2024</v>
      </c>
      <c r="BF141" s="4">
        <f ca="1"/>
        <v>40142252534</v>
      </c>
      <c r="BG141" s="4">
        <f ca="1"/>
        <v>-42955988352</v>
      </c>
      <c r="BH141" s="4">
        <f ca="1"/>
        <v>83419311874</v>
      </c>
      <c r="BI141" s="4">
        <f ca="1"/>
        <v>-705556205</v>
      </c>
      <c r="BJ141" s="4">
        <f ca="1"/>
        <v>-3655203736</v>
      </c>
      <c r="BL141" s="63"/>
      <c r="BM141" t="str" s="0">
        <f ca="1"/>
        <v>08/03/2024</v>
      </c>
      <c r="BN141" s="4">
        <f ca="1"/>
        <v>-2098202253501</v>
      </c>
      <c r="BO141" s="4">
        <f ca="1"/>
        <v>78655102782</v>
      </c>
      <c r="BP141" s="4">
        <f ca="1"/>
        <v>9824954447</v>
      </c>
      <c r="BQ141" s="4">
        <f ca="1"/>
        <v>-107296900000</v>
      </c>
      <c r="BR141" s="4">
        <f ca="1"/>
        <v>291985779679</v>
      </c>
      <c r="BS141" s="4">
        <f ca="1"/>
        <v>-166390000</v>
      </c>
      <c r="BT141" s="4">
        <f ca="1"/>
        <v>-941300867197</v>
      </c>
    </row>
    <row r="142" spans="23:72" x14ac:dyDescent="0.2">
      <c r="W142" s="63"/>
      <c r="X142" t="str" s="0">
        <f ca="1"/>
        <v>07/03/2024</v>
      </c>
      <c r="Y142" s="27">
        <f ca="1"/>
        <v>470110000</v>
      </c>
      <c r="Z142" s="27">
        <f ca="1"/>
        <v>5905044190</v>
      </c>
      <c r="AA142" s="27">
        <f ca="1"/>
        <v>3930071796</v>
      </c>
      <c r="AB142" s="27">
        <f ca="1"/>
        <v>41706583887</v>
      </c>
      <c r="AC142" s="27">
        <f ca="1"/>
        <v>2398619803</v>
      </c>
      <c r="AD142" s="27">
        <f ca="1"/>
        <v>13386353461</v>
      </c>
      <c r="AF142" s="63"/>
      <c r="AG142" t="str" s="0">
        <f ca="1"/>
        <v>07/03/2024</v>
      </c>
      <c r="AH142" s="4">
        <f ca="1"/>
        <v>64553591933</v>
      </c>
      <c r="AI142" s="4">
        <f ca="1"/>
        <v>-37206483344</v>
      </c>
      <c r="AJ142" s="4">
        <f ca="1"/>
        <v>23661088640</v>
      </c>
      <c r="AK142" s="4">
        <f ca="1"/>
        <v>-2431963953</v>
      </c>
      <c r="AM142" s="63"/>
      <c r="AN142" t="str" s="0">
        <f ca="1"/>
        <v>07/03/2024</v>
      </c>
      <c r="AO142" s="4">
        <f ca="1"/>
        <v>-6060952745</v>
      </c>
      <c r="AP142" s="4">
        <f ca="1"/>
        <v>52891430475</v>
      </c>
      <c r="AQ142" s="4">
        <f ca="1"/>
        <v>5421972959</v>
      </c>
      <c r="AR142" s="4">
        <f ca="1"/>
        <v>208026285942</v>
      </c>
      <c r="AS142" s="4">
        <f ca="1"/>
        <v>35956238863</v>
      </c>
      <c r="AT142" s="4">
        <f ca="1"/>
        <v>80001159258</v>
      </c>
      <c r="AU142" s="4">
        <f ca="1"/>
        <v>-321898606</v>
      </c>
      <c r="AV142" s="4">
        <f ca="1"/>
        <v>0</v>
      </c>
      <c r="AX142" s="63"/>
      <c r="AY142" t="str" s="0">
        <f ca="1"/>
        <v>07/03/2024</v>
      </c>
      <c r="AZ142" s="4">
        <f ca="1"/>
        <v>1100763917229</v>
      </c>
      <c r="BA142" s="4">
        <f ca="1"/>
        <v>-135967095343</v>
      </c>
      <c r="BB142" s="4">
        <f ca="1"/>
        <v>157795583631</v>
      </c>
      <c r="BD142" s="63"/>
      <c r="BE142" t="str" s="0">
        <f ca="1"/>
        <v>07/03/2024</v>
      </c>
      <c r="BF142" s="4">
        <f ca="1"/>
        <v>40805172534</v>
      </c>
      <c r="BG142" s="4">
        <f ca="1"/>
        <v>-41497058352</v>
      </c>
      <c r="BH142" s="4">
        <f ca="1"/>
        <v>89600081874</v>
      </c>
      <c r="BI142" s="4">
        <f ca="1"/>
        <v>3006383795</v>
      </c>
      <c r="BJ142" s="4">
        <f ca="1"/>
        <v>-4032963736</v>
      </c>
      <c r="BL142" s="63"/>
      <c r="BM142" t="str" s="0">
        <f ca="1"/>
        <v>07/03/2024</v>
      </c>
      <c r="BN142" s="4">
        <f ca="1"/>
        <v>-1971500423501</v>
      </c>
      <c r="BO142" s="4">
        <f ca="1"/>
        <v>15062682782</v>
      </c>
      <c r="BP142" s="4">
        <f ca="1"/>
        <v>47495784447</v>
      </c>
      <c r="BQ142" s="4">
        <f ca="1"/>
        <v>-130047610000</v>
      </c>
      <c r="BR142" s="4">
        <f ca="1"/>
        <v>291985779679</v>
      </c>
      <c r="BS142" s="4">
        <f ca="1"/>
        <v>-134770000</v>
      </c>
      <c r="BT142" s="4">
        <f ca="1"/>
        <v>-955723447197</v>
      </c>
    </row>
    <row r="143" spans="23:72" x14ac:dyDescent="0.2">
      <c r="W143" s="63"/>
      <c r="X143" t="str" s="0">
        <f ca="1"/>
        <v>06/03/2024</v>
      </c>
      <c r="Y143" s="27">
        <f ca="1"/>
        <v>585710000</v>
      </c>
      <c r="Z143" s="27">
        <f ca="1"/>
        <v>11557884190</v>
      </c>
      <c r="AA143" s="27">
        <f ca="1"/>
        <v>3934111796</v>
      </c>
      <c r="AB143" s="27">
        <f ca="1"/>
        <v>39907083078</v>
      </c>
      <c r="AC143" s="27">
        <f ca="1"/>
        <v>2822269803</v>
      </c>
      <c r="AD143" s="27">
        <f ca="1"/>
        <v>10267952641</v>
      </c>
      <c r="AF143" s="63"/>
      <c r="AG143" t="str" s="0">
        <f ca="1"/>
        <v>06/03/2024</v>
      </c>
      <c r="AH143" s="4">
        <f ca="1"/>
        <v>68324681933</v>
      </c>
      <c r="AI143" s="4">
        <f ca="1"/>
        <v>-37396363344</v>
      </c>
      <c r="AJ143" s="4">
        <f ca="1"/>
        <v>22287068640</v>
      </c>
      <c r="AK143" s="4">
        <f ca="1"/>
        <v>-2583823953</v>
      </c>
      <c r="AM143" s="63"/>
      <c r="AN143" t="str" s="0">
        <f ca="1"/>
        <v>06/03/2024</v>
      </c>
      <c r="AO143" s="4">
        <f ca="1"/>
        <v>-5917592745</v>
      </c>
      <c r="AP143" s="4">
        <f ca="1"/>
        <v>73059260475</v>
      </c>
      <c r="AQ143" s="4">
        <f ca="1"/>
        <v>8563012959</v>
      </c>
      <c r="AR143" s="4">
        <f ca="1"/>
        <v>206508175942</v>
      </c>
      <c r="AS143" s="4">
        <f ca="1"/>
        <v>38223640324</v>
      </c>
      <c r="AT143" s="4">
        <f ca="1"/>
        <v>84365699258</v>
      </c>
      <c r="AU143" s="4">
        <f ca="1"/>
        <v>-321898606</v>
      </c>
      <c r="AV143" s="4">
        <f ca="1"/>
        <v>0</v>
      </c>
      <c r="AX143" s="63"/>
      <c r="AY143" t="str" s="0">
        <f ca="1"/>
        <v>06/03/2024</v>
      </c>
      <c r="AZ143" s="4">
        <f ca="1"/>
        <v>1148833647229</v>
      </c>
      <c r="BA143" s="4">
        <f ca="1"/>
        <v>-130823535343</v>
      </c>
      <c r="BB143" s="4">
        <f ca="1"/>
        <v>154705213631</v>
      </c>
      <c r="BD143" s="63"/>
      <c r="BE143" t="str" s="0">
        <f ca="1"/>
        <v>06/03/2024</v>
      </c>
      <c r="BF143" s="4">
        <f ca="1"/>
        <v>31116412534</v>
      </c>
      <c r="BG143" s="4">
        <f ca="1"/>
        <v>-35255138352</v>
      </c>
      <c r="BH143" s="4">
        <f ca="1"/>
        <v>86561951874</v>
      </c>
      <c r="BI143" s="4">
        <f ca="1"/>
        <v>8193833795</v>
      </c>
      <c r="BJ143" s="4">
        <f ca="1"/>
        <v>-3225153736</v>
      </c>
      <c r="BL143" s="63"/>
      <c r="BM143" t="str" s="0">
        <f ca="1"/>
        <v>06/03/2024</v>
      </c>
      <c r="BN143" s="4">
        <f ca="1"/>
        <v>-1818172773501</v>
      </c>
      <c r="BO143" s="4">
        <f ca="1"/>
        <v>19190752782</v>
      </c>
      <c r="BP143" s="4">
        <f ca="1"/>
        <v>104614484447</v>
      </c>
      <c r="BQ143" s="4">
        <f ca="1"/>
        <v>-144516210000</v>
      </c>
      <c r="BR143" s="4">
        <f ca="1"/>
        <v>293390559679</v>
      </c>
      <c r="BS143" s="4">
        <f ca="1"/>
        <v>-134770000</v>
      </c>
      <c r="BT143" s="4">
        <f ca="1"/>
        <v>-999398297197</v>
      </c>
    </row>
    <row r="144" spans="23:72" x14ac:dyDescent="0.2">
      <c r="W144" s="63"/>
      <c r="X144" t="str" s="0">
        <f ca="1"/>
        <v>05/03/2024</v>
      </c>
      <c r="Y144" s="27">
        <f ca="1"/>
        <v>427110000</v>
      </c>
      <c r="Z144" s="27">
        <f ca="1"/>
        <v>12490514190</v>
      </c>
      <c r="AA144" s="27">
        <f ca="1"/>
        <v>3986221796</v>
      </c>
      <c r="AB144" s="27">
        <f ca="1"/>
        <v>37287473208</v>
      </c>
      <c r="AC144" s="27">
        <f ca="1"/>
        <v>2915339803</v>
      </c>
      <c r="AD144" s="27">
        <f ca="1"/>
        <v>7756703882</v>
      </c>
      <c r="AF144" s="63"/>
      <c r="AG144" t="str" s="0">
        <f ca="1"/>
        <v>05/03/2024</v>
      </c>
      <c r="AH144" s="4">
        <f ca="1"/>
        <v>49015751933</v>
      </c>
      <c r="AI144" s="4">
        <f ca="1"/>
        <v>-36538923344</v>
      </c>
      <c r="AJ144" s="4">
        <f ca="1"/>
        <v>20011738640</v>
      </c>
      <c r="AK144" s="4">
        <f ca="1"/>
        <v>-2608173953</v>
      </c>
      <c r="AM144" s="63"/>
      <c r="AN144" t="str" s="0">
        <f ca="1"/>
        <v>05/03/2024</v>
      </c>
      <c r="AO144" s="4">
        <f ca="1"/>
        <v>3780427255</v>
      </c>
      <c r="AP144" s="4">
        <f ca="1"/>
        <v>86276740475</v>
      </c>
      <c r="AQ144" s="4">
        <f ca="1"/>
        <v>11213472959</v>
      </c>
      <c r="AR144" s="4">
        <f ca="1"/>
        <v>207985725942</v>
      </c>
      <c r="AS144" s="4">
        <f ca="1"/>
        <v>38468401252</v>
      </c>
      <c r="AT144" s="4">
        <f ca="1"/>
        <v>83820289258</v>
      </c>
      <c r="AU144" s="4">
        <f ca="1"/>
        <v>-321898606</v>
      </c>
      <c r="AV144" s="4">
        <f ca="1"/>
        <v>0</v>
      </c>
      <c r="AX144" s="63"/>
      <c r="AY144" t="str" s="0">
        <f ca="1"/>
        <v>05/03/2024</v>
      </c>
      <c r="AZ144" s="4">
        <f ca="1"/>
        <v>1136156857229</v>
      </c>
      <c r="BA144" s="4">
        <f ca="1"/>
        <v>-155192215343</v>
      </c>
      <c r="BB144" s="4">
        <f ca="1"/>
        <v>165162633631</v>
      </c>
      <c r="BD144" s="63"/>
      <c r="BE144" t="str" s="0">
        <f ca="1"/>
        <v>05/03/2024</v>
      </c>
      <c r="BF144" s="4">
        <f ca="1"/>
        <v>52462762534</v>
      </c>
      <c r="BG144" s="4">
        <f ca="1"/>
        <v>-26323288352</v>
      </c>
      <c r="BH144" s="4">
        <f ca="1"/>
        <v>57607671874</v>
      </c>
      <c r="BI144" s="4">
        <f ca="1"/>
        <v>7948623795</v>
      </c>
      <c r="BJ144" s="4">
        <f ca="1"/>
        <v>-4920063736</v>
      </c>
      <c r="BL144" s="63"/>
      <c r="BM144" t="str" s="0">
        <f ca="1"/>
        <v>05/03/2024</v>
      </c>
      <c r="BN144" s="4">
        <f ca="1"/>
        <v>-1789342493501</v>
      </c>
      <c r="BO144" s="4">
        <f ca="1"/>
        <v>31839132782</v>
      </c>
      <c r="BP144" s="4">
        <f ca="1"/>
        <v>109122974447</v>
      </c>
      <c r="BQ144" s="4">
        <f ca="1"/>
        <v>-159466900000</v>
      </c>
      <c r="BR144" s="4">
        <f ca="1"/>
        <v>294488939679</v>
      </c>
      <c r="BS144" s="4">
        <f ca="1"/>
        <v>-134770000</v>
      </c>
      <c r="BT144" s="4">
        <f ca="1"/>
        <v>-1041169877197</v>
      </c>
    </row>
    <row r="145" spans="23:72" x14ac:dyDescent="0.2">
      <c r="W145" s="63"/>
      <c r="X145" t="str" s="0">
        <f ca="1"/>
        <v>04/03/2024</v>
      </c>
      <c r="Y145" s="27">
        <f ca="1"/>
        <v>464290000</v>
      </c>
      <c r="Z145" s="27">
        <f ca="1"/>
        <v>12386834190</v>
      </c>
      <c r="AA145" s="27">
        <f ca="1"/>
        <v>3870951796</v>
      </c>
      <c r="AB145" s="27">
        <f ca="1"/>
        <v>33659929273</v>
      </c>
      <c r="AC145" s="27">
        <f ca="1"/>
        <v>2915339803</v>
      </c>
      <c r="AD145" s="27">
        <f ca="1"/>
        <v>5740992620</v>
      </c>
      <c r="AF145" s="63"/>
      <c r="AG145" t="str" s="0">
        <f ca="1"/>
        <v>04/03/2024</v>
      </c>
      <c r="AH145" s="4">
        <f ca="1"/>
        <v>64589721933</v>
      </c>
      <c r="AI145" s="4">
        <f ca="1"/>
        <v>-37213933344</v>
      </c>
      <c r="AJ145" s="4">
        <f ca="1"/>
        <v>17406318640</v>
      </c>
      <c r="AK145" s="4">
        <f ca="1"/>
        <v>-2509153953</v>
      </c>
      <c r="AM145" s="63"/>
      <c r="AN145" t="str" s="0">
        <f ca="1"/>
        <v>04/03/2024</v>
      </c>
      <c r="AO145" s="4">
        <f ca="1"/>
        <v>3686977255</v>
      </c>
      <c r="AP145" s="4">
        <f ca="1"/>
        <v>35452690475</v>
      </c>
      <c r="AQ145" s="4">
        <f ca="1"/>
        <v>-7785347041</v>
      </c>
      <c r="AR145" s="4">
        <f ca="1"/>
        <v>207135885942</v>
      </c>
      <c r="AS145" s="4">
        <f ca="1"/>
        <v>39696365732</v>
      </c>
      <c r="AT145" s="4">
        <f ca="1"/>
        <v>92515739258</v>
      </c>
      <c r="AU145" s="4">
        <f ca="1"/>
        <v>-321898606</v>
      </c>
      <c r="AV145" s="4">
        <f ca="1"/>
        <v>0</v>
      </c>
      <c r="AX145" s="63"/>
      <c r="AY145" t="str" s="0">
        <f ca="1"/>
        <v>04/03/2024</v>
      </c>
      <c r="AZ145" s="4">
        <f ca="1"/>
        <v>1097172797229</v>
      </c>
      <c r="BA145" s="4">
        <f ca="1"/>
        <v>-156801285343</v>
      </c>
      <c r="BB145" s="4">
        <f ca="1"/>
        <v>165011933631</v>
      </c>
      <c r="BD145" s="63"/>
      <c r="BE145" t="str" s="0">
        <f ca="1"/>
        <v>04/03/2024</v>
      </c>
      <c r="BF145" s="4">
        <f ca="1"/>
        <v>52733022534</v>
      </c>
      <c r="BG145" s="4">
        <f ca="1"/>
        <v>-16383718352</v>
      </c>
      <c r="BH145" s="4">
        <f ca="1"/>
        <v>55452091874</v>
      </c>
      <c r="BI145" s="4">
        <f ca="1"/>
        <v>8151273795</v>
      </c>
      <c r="BJ145" s="4">
        <f ca="1"/>
        <v>-3255913736</v>
      </c>
      <c r="BL145" s="63"/>
      <c r="BM145" t="str" s="0">
        <f ca="1"/>
        <v>04/03/2024</v>
      </c>
      <c r="BN145" s="4">
        <f ca="1"/>
        <v>-1749826923501</v>
      </c>
      <c r="BO145" s="4">
        <f ca="1"/>
        <v>31039112782</v>
      </c>
      <c r="BP145" s="4">
        <f ca="1"/>
        <v>-102270495553</v>
      </c>
      <c r="BQ145" s="4">
        <f ca="1"/>
        <v>-162675980000</v>
      </c>
      <c r="BR145" s="4">
        <f ca="1"/>
        <v>294306729679</v>
      </c>
      <c r="BS145" s="4">
        <f ca="1"/>
        <v>-134770000</v>
      </c>
      <c r="BT145" s="4">
        <f ca="1"/>
        <v>-1062353097197</v>
      </c>
    </row>
    <row r="146" spans="23:72" x14ac:dyDescent="0.2">
      <c r="W146" s="63"/>
      <c r="X146" t="str" s="0">
        <f ca="1"/>
        <v>01/03/2024</v>
      </c>
      <c r="Y146" s="27">
        <f ca="1"/>
        <v>467170000</v>
      </c>
      <c r="Z146" s="27">
        <f ca="1"/>
        <v>6731714190</v>
      </c>
      <c r="AA146" s="27">
        <f ca="1"/>
        <v>3001951796</v>
      </c>
      <c r="AB146" s="27">
        <f ca="1"/>
        <v>19916128818</v>
      </c>
      <c r="AC146" s="27">
        <f ca="1"/>
        <v>2050579803</v>
      </c>
      <c r="AD146" s="27">
        <f ca="1"/>
        <v>4404372523</v>
      </c>
      <c r="AF146" s="63"/>
      <c r="AG146" t="str" s="0">
        <f ca="1"/>
        <v>01/03/2024</v>
      </c>
      <c r="AH146" s="4">
        <f ca="1"/>
        <v>104147911933</v>
      </c>
      <c r="AI146" s="4">
        <f ca="1"/>
        <v>-36281263344</v>
      </c>
      <c r="AJ146" s="4">
        <f ca="1"/>
        <v>17861358640</v>
      </c>
      <c r="AK146" s="4">
        <f ca="1"/>
        <v>-742193953</v>
      </c>
      <c r="AM146" s="63"/>
      <c r="AN146" t="str" s="0">
        <f ca="1"/>
        <v>01/03/2024</v>
      </c>
      <c r="AO146" s="4">
        <f ca="1"/>
        <v>4394437255</v>
      </c>
      <c r="AP146" s="4">
        <f ca="1"/>
        <v>12767490475</v>
      </c>
      <c r="AQ146" s="4">
        <f ca="1"/>
        <v>-6146897041</v>
      </c>
      <c r="AR146" s="4">
        <f ca="1"/>
        <v>208559265942</v>
      </c>
      <c r="AS146" s="4">
        <f ca="1"/>
        <v>35600792812</v>
      </c>
      <c r="AT146" s="4">
        <f ca="1"/>
        <v>93202269258</v>
      </c>
      <c r="AU146" s="4">
        <f ca="1"/>
        <v>-1168448606</v>
      </c>
      <c r="AV146" s="4">
        <f ca="1"/>
        <v>0</v>
      </c>
      <c r="AX146" s="63"/>
      <c r="AY146" t="str" s="0">
        <f ca="1"/>
        <v>01/03/2024</v>
      </c>
      <c r="AZ146" s="4">
        <f ca="1"/>
        <v>1206542677229</v>
      </c>
      <c r="BA146" s="4">
        <f ca="1"/>
        <v>-159024575343</v>
      </c>
      <c r="BB146" s="4">
        <f ca="1"/>
        <v>154212463631</v>
      </c>
      <c r="BD146" s="63"/>
      <c r="BE146" t="str" s="0">
        <f ca="1"/>
        <v>01/03/2024</v>
      </c>
      <c r="BF146" s="4">
        <f ca="1"/>
        <v>62518402534</v>
      </c>
      <c r="BG146" s="4">
        <f ca="1"/>
        <v>-7903658352</v>
      </c>
      <c r="BH146" s="4">
        <f ca="1"/>
        <v>56370491874</v>
      </c>
      <c r="BI146" s="4">
        <f ca="1"/>
        <v>-748576205</v>
      </c>
      <c r="BJ146" s="4">
        <f ca="1"/>
        <v>13935796264</v>
      </c>
      <c r="BL146" s="63"/>
      <c r="BM146" t="str" s="0">
        <f ca="1"/>
        <v>01/03/2024</v>
      </c>
      <c r="BN146" s="4">
        <f ca="1"/>
        <v>-1783573063501</v>
      </c>
      <c r="BO146" s="4">
        <f ca="1"/>
        <v>25010072782</v>
      </c>
      <c r="BP146" s="4">
        <f ca="1"/>
        <v>-178070645553</v>
      </c>
      <c r="BQ146" s="4">
        <f ca="1"/>
        <v>-145466740000</v>
      </c>
      <c r="BR146" s="4">
        <f ca="1"/>
        <v>294299079679</v>
      </c>
      <c r="BS146" s="4">
        <f ca="1"/>
        <v>-134770000</v>
      </c>
      <c r="BT146" s="4">
        <f ca="1"/>
        <v>-1067791867197</v>
      </c>
    </row>
    <row r="147" spans="23:72" x14ac:dyDescent="0.2">
      <c r="W147" s="63"/>
      <c r="X147" t="str" s="0">
        <f ca="1"/>
        <v>29/02/2024</v>
      </c>
      <c r="Y147" s="27">
        <f ca="1"/>
        <v>1858370000</v>
      </c>
      <c r="Z147" s="27">
        <f ca="1"/>
        <v>5824464190</v>
      </c>
      <c r="AA147" s="27">
        <f ca="1"/>
        <v>2788581796</v>
      </c>
      <c r="AB147" s="27">
        <f ca="1"/>
        <v>20259859570</v>
      </c>
      <c r="AC147" s="27">
        <f ca="1"/>
        <v>2064899803</v>
      </c>
      <c r="AD147" s="27">
        <f ca="1"/>
        <v>1937318513</v>
      </c>
      <c r="AF147" s="63"/>
      <c r="AG147" t="str" s="0">
        <f ca="1"/>
        <v>29/02/2024</v>
      </c>
      <c r="AH147" s="4">
        <f ca="1"/>
        <v>114326571933</v>
      </c>
      <c r="AI147" s="4">
        <f ca="1"/>
        <v>-37716693344</v>
      </c>
      <c r="AJ147" s="4">
        <f ca="1"/>
        <v>17664198640</v>
      </c>
      <c r="AK147" s="4">
        <f ca="1"/>
        <v>1073946047</v>
      </c>
      <c r="AM147" s="63"/>
      <c r="AN147" t="str" s="0">
        <f ca="1"/>
        <v>29/02/2024</v>
      </c>
      <c r="AO147" s="4">
        <f ca="1"/>
        <v>1971297255</v>
      </c>
      <c r="AP147" s="4">
        <f ca="1"/>
        <v>-14881299525</v>
      </c>
      <c r="AQ147" s="4">
        <f ca="1"/>
        <v>-12019097041</v>
      </c>
      <c r="AR147" s="4">
        <f ca="1"/>
        <v>192807865942</v>
      </c>
      <c r="AS147" s="4">
        <f ca="1"/>
        <v>29939633819</v>
      </c>
      <c r="AT147" s="4">
        <f ca="1"/>
        <v>97939489258</v>
      </c>
      <c r="AU147" s="4">
        <f ca="1"/>
        <v>-1347688606</v>
      </c>
      <c r="AV147" s="4">
        <f ca="1"/>
        <v>0</v>
      </c>
      <c r="AX147" s="63"/>
      <c r="AY147" t="str" s="0">
        <f ca="1"/>
        <v>29/02/2024</v>
      </c>
      <c r="AZ147" s="4">
        <f ca="1"/>
        <v>1295570247229</v>
      </c>
      <c r="BA147" s="4">
        <f ca="1"/>
        <v>-158643095343</v>
      </c>
      <c r="BB147" s="4">
        <f ca="1"/>
        <v>151626433631</v>
      </c>
      <c r="BD147" s="63"/>
      <c r="BE147" t="str" s="0">
        <f ca="1"/>
        <v>29/02/2024</v>
      </c>
      <c r="BF147" s="4">
        <f ca="1"/>
        <v>64408582534</v>
      </c>
      <c r="BG147" s="4">
        <f ca="1"/>
        <v>-2592658352</v>
      </c>
      <c r="BH147" s="4">
        <f ca="1"/>
        <v>56835761874</v>
      </c>
      <c r="BI147" s="4">
        <f ca="1"/>
        <v>-421766205</v>
      </c>
      <c r="BJ147" s="4">
        <f ca="1"/>
        <v>13870686264</v>
      </c>
      <c r="BL147" s="63"/>
      <c r="BM147" t="str" s="0">
        <f ca="1"/>
        <v>29/02/2024</v>
      </c>
      <c r="BN147" s="4">
        <f ca="1"/>
        <v>-1648565143501</v>
      </c>
      <c r="BO147" s="4">
        <f ca="1"/>
        <v>-28592787218</v>
      </c>
      <c r="BP147" s="4">
        <f ca="1"/>
        <v>-316741025553</v>
      </c>
      <c r="BQ147" s="4">
        <f ca="1"/>
        <v>-104473210000</v>
      </c>
      <c r="BR147" s="4">
        <f ca="1"/>
        <v>293877239679</v>
      </c>
      <c r="BS147" s="4">
        <f ca="1"/>
        <v>-134770000</v>
      </c>
      <c r="BT147" s="4">
        <f ca="1"/>
        <v>-1029156707197</v>
      </c>
    </row>
    <row r="148" spans="23:72" x14ac:dyDescent="0.2">
      <c r="W148" s="63"/>
      <c r="X148" t="str" s="0">
        <f ca="1"/>
        <v>28/02/2024</v>
      </c>
      <c r="Y148" s="27">
        <f ca="1"/>
        <v>2079210000</v>
      </c>
      <c r="Z148" s="27">
        <f ca="1"/>
        <v>6670444190</v>
      </c>
      <c r="AA148" s="27">
        <f ca="1"/>
        <v>2904481796</v>
      </c>
      <c r="AB148" s="27">
        <f ca="1"/>
        <v>20889218557</v>
      </c>
      <c r="AC148" s="27">
        <f ca="1"/>
        <v>2209989803</v>
      </c>
      <c r="AD148" s="27">
        <f ca="1"/>
        <v>33563228</v>
      </c>
      <c r="AF148" s="63"/>
      <c r="AG148" t="str" s="0">
        <f ca="1"/>
        <v>28/02/2024</v>
      </c>
      <c r="AH148" s="4">
        <f ca="1"/>
        <v>111972941933</v>
      </c>
      <c r="AI148" s="4">
        <f ca="1"/>
        <v>-35476143344</v>
      </c>
      <c r="AJ148" s="4">
        <f ca="1"/>
        <v>17876958640</v>
      </c>
      <c r="AK148" s="4">
        <f ca="1"/>
        <v>9990026047</v>
      </c>
      <c r="AM148" s="63"/>
      <c r="AN148" t="str" s="0">
        <f ca="1"/>
        <v>28/02/2024</v>
      </c>
      <c r="AO148" s="4">
        <f ca="1"/>
        <v>350817255</v>
      </c>
      <c r="AP148" s="4">
        <f ca="1"/>
        <v>-14044669525</v>
      </c>
      <c r="AQ148" s="4">
        <f ca="1"/>
        <v>-9348717041</v>
      </c>
      <c r="AR148" s="4">
        <f ca="1"/>
        <v>197048865942</v>
      </c>
      <c r="AS148" s="4">
        <f ca="1"/>
        <v>34060998913</v>
      </c>
      <c r="AT148" s="4">
        <f ca="1"/>
        <v>99326879258</v>
      </c>
      <c r="AU148" s="4">
        <f ca="1"/>
        <v>-1803628606</v>
      </c>
      <c r="AV148" s="4">
        <f ca="1"/>
        <v>0</v>
      </c>
      <c r="AX148" s="63"/>
      <c r="AY148" t="str" s="0">
        <f ca="1"/>
        <v>28/02/2024</v>
      </c>
      <c r="AZ148" s="4">
        <f ca="1"/>
        <v>1204493137229</v>
      </c>
      <c r="BA148" s="4">
        <f ca="1"/>
        <v>-157352325343</v>
      </c>
      <c r="BB148" s="4">
        <f ca="1"/>
        <v>161086983631</v>
      </c>
      <c r="BD148" s="63"/>
      <c r="BE148" t="str" s="0">
        <f ca="1"/>
        <v>28/02/2024</v>
      </c>
      <c r="BF148" s="4">
        <f ca="1"/>
        <v>50704872534</v>
      </c>
      <c r="BG148" s="4">
        <f ca="1"/>
        <v>30319981648</v>
      </c>
      <c r="BH148" s="4">
        <f ca="1"/>
        <v>56903381874</v>
      </c>
      <c r="BI148" s="4">
        <f ca="1"/>
        <v>2027133795</v>
      </c>
      <c r="BJ148" s="4">
        <f ca="1"/>
        <v>12398586264</v>
      </c>
      <c r="BL148" s="63"/>
      <c r="BM148" t="str" s="0">
        <f ca="1"/>
        <v>28/02/2024</v>
      </c>
      <c r="BN148" s="4">
        <f ca="1"/>
        <v>-1533304083501</v>
      </c>
      <c r="BO148" s="4">
        <f ca="1"/>
        <v>-26152507218</v>
      </c>
      <c r="BP148" s="4">
        <f ca="1"/>
        <v>-329148285553</v>
      </c>
      <c r="BQ148" s="4">
        <f ca="1"/>
        <v>-83150440000</v>
      </c>
      <c r="BR148" s="4">
        <f ca="1"/>
        <v>294049379679</v>
      </c>
      <c r="BS148" s="4">
        <f ca="1"/>
        <v>-134770000</v>
      </c>
      <c r="BT148" s="4">
        <f ca="1"/>
        <v>-856905627197</v>
      </c>
    </row>
    <row r="149" spans="23:72" x14ac:dyDescent="0.2">
      <c r="W149" s="63"/>
      <c r="X149" t="str" s="0">
        <f ca="1"/>
        <v>27/02/2024</v>
      </c>
      <c r="Y149" s="27">
        <f ca="1"/>
        <v>2017590000</v>
      </c>
      <c r="Z149" s="27">
        <f ca="1"/>
        <v>7848524190</v>
      </c>
      <c r="AA149" s="27">
        <f ca="1"/>
        <v>2944871796</v>
      </c>
      <c r="AB149" s="27">
        <f ca="1"/>
        <v>20487671230</v>
      </c>
      <c r="AC149" s="27">
        <f ca="1"/>
        <v>2563309803</v>
      </c>
      <c r="AD149" s="27">
        <f ca="1"/>
        <v>33563228</v>
      </c>
      <c r="AF149" s="63"/>
      <c r="AG149" t="str" s="0">
        <f ca="1"/>
        <v>27/02/2024</v>
      </c>
      <c r="AH149" s="4">
        <f ca="1"/>
        <v>145666781933</v>
      </c>
      <c r="AI149" s="4">
        <f ca="1"/>
        <v>-34587273344</v>
      </c>
      <c r="AJ149" s="4">
        <f ca="1"/>
        <v>17749258640</v>
      </c>
      <c r="AK149" s="4">
        <f ca="1"/>
        <v>14244336047</v>
      </c>
      <c r="AM149" s="63"/>
      <c r="AN149" t="str" s="0">
        <f ca="1"/>
        <v>27/02/2024</v>
      </c>
      <c r="AO149" s="4">
        <f ca="1"/>
        <v>6388257255</v>
      </c>
      <c r="AP149" s="4">
        <f ca="1"/>
        <v>-15390789525</v>
      </c>
      <c r="AQ149" s="4">
        <f ca="1"/>
        <v>-9265357041</v>
      </c>
      <c r="AR149" s="4">
        <f ca="1"/>
        <v>209323435942</v>
      </c>
      <c r="AS149" s="4">
        <f ca="1"/>
        <v>33189130964</v>
      </c>
      <c r="AT149" s="4">
        <f ca="1"/>
        <v>99953769258</v>
      </c>
      <c r="AU149" s="4">
        <f ca="1"/>
        <v>-2118778606</v>
      </c>
      <c r="AV149" s="4">
        <f ca="1"/>
        <v>0</v>
      </c>
      <c r="AX149" s="63"/>
      <c r="AY149" t="str" s="0">
        <f ca="1"/>
        <v>27/02/2024</v>
      </c>
      <c r="AZ149" s="4">
        <f ca="1"/>
        <v>1074720997229</v>
      </c>
      <c r="BA149" s="4">
        <f ca="1"/>
        <v>-156159785343</v>
      </c>
      <c r="BB149" s="4">
        <f ca="1"/>
        <v>161148503631</v>
      </c>
      <c r="BD149" s="63"/>
      <c r="BE149" t="str" s="0">
        <f ca="1"/>
        <v>27/02/2024</v>
      </c>
      <c r="BF149" s="4">
        <f ca="1"/>
        <v>50244422534</v>
      </c>
      <c r="BG149" s="4">
        <f ca="1"/>
        <v>50027761648</v>
      </c>
      <c r="BH149" s="4">
        <f ca="1"/>
        <v>54812141874</v>
      </c>
      <c r="BI149" s="4">
        <f ca="1"/>
        <v>4661893795</v>
      </c>
      <c r="BJ149" s="4">
        <f ca="1"/>
        <v>-2411313736</v>
      </c>
      <c r="BL149" s="63"/>
      <c r="BM149" t="str" s="0">
        <f ca="1"/>
        <v>27/02/2024</v>
      </c>
      <c r="BN149" s="4">
        <f ca="1"/>
        <v>-1526415803501</v>
      </c>
      <c r="BO149" s="4">
        <f ca="1"/>
        <v>-28014737218</v>
      </c>
      <c r="BP149" s="4">
        <f ca="1"/>
        <v>-346130455553</v>
      </c>
      <c r="BQ149" s="4">
        <f ca="1"/>
        <v>-92859910000</v>
      </c>
      <c r="BR149" s="4">
        <f ca="1"/>
        <v>294058409679</v>
      </c>
      <c r="BS149" s="4">
        <f ca="1"/>
        <v>-134770000</v>
      </c>
      <c r="BT149" s="4">
        <f ca="1"/>
        <v>-849647137197</v>
      </c>
    </row>
    <row r="150" spans="23:72" x14ac:dyDescent="0.2">
      <c r="W150" s="63"/>
      <c r="X150" t="str" s="0">
        <f ca="1"/>
        <v>26/02/2024</v>
      </c>
      <c r="Y150" s="27">
        <f ca="1"/>
        <v>2020390000</v>
      </c>
      <c r="Z150" s="27">
        <f ca="1"/>
        <v>12877034190</v>
      </c>
      <c r="AA150" s="27">
        <f ca="1"/>
        <v>2797231796</v>
      </c>
      <c r="AB150" s="27">
        <f ca="1"/>
        <v>24759560272</v>
      </c>
      <c r="AC150" s="27">
        <f ca="1"/>
        <v>3203159803</v>
      </c>
      <c r="AD150" s="27">
        <f ca="1"/>
        <v>33563228</v>
      </c>
      <c r="AF150" s="63"/>
      <c r="AG150" t="str" s="0">
        <f ca="1"/>
        <v>26/02/2024</v>
      </c>
      <c r="AH150" s="4">
        <f ca="1"/>
        <v>142366181933</v>
      </c>
      <c r="AI150" s="4">
        <f ca="1"/>
        <v>-39574433344</v>
      </c>
      <c r="AJ150" s="4">
        <f ca="1"/>
        <v>15769608640</v>
      </c>
      <c r="AK150" s="4">
        <f ca="1"/>
        <v>19060786047</v>
      </c>
      <c r="AM150" s="63"/>
      <c r="AN150" t="str" s="0">
        <f ca="1"/>
        <v>26/02/2024</v>
      </c>
      <c r="AO150" s="4">
        <f ca="1"/>
        <v>-10037542745</v>
      </c>
      <c r="AP150" s="4">
        <f ca="1"/>
        <v>-32264479525</v>
      </c>
      <c r="AQ150" s="4">
        <f ca="1"/>
        <v>-9113427041</v>
      </c>
      <c r="AR150" s="4">
        <f ca="1"/>
        <v>235446915942</v>
      </c>
      <c r="AS150" s="4">
        <f ca="1"/>
        <v>31576419563</v>
      </c>
      <c r="AT150" s="4">
        <f ca="1"/>
        <v>103917929258</v>
      </c>
      <c r="AU150" s="4">
        <f ca="1"/>
        <v>-2327668606</v>
      </c>
      <c r="AV150" s="4">
        <f ca="1"/>
        <v>0</v>
      </c>
      <c r="AX150" s="63"/>
      <c r="AY150" t="str" s="0">
        <f ca="1"/>
        <v>26/02/2024</v>
      </c>
      <c r="AZ150" s="4">
        <f ca="1"/>
        <v>622321647229</v>
      </c>
      <c r="BA150" s="4">
        <f ca="1"/>
        <v>-159108885343</v>
      </c>
      <c r="BB150" s="4">
        <f ca="1"/>
        <v>153835523631</v>
      </c>
      <c r="BD150" s="63"/>
      <c r="BE150" t="str" s="0">
        <f ca="1"/>
        <v>26/02/2024</v>
      </c>
      <c r="BF150" s="4">
        <f ca="1"/>
        <v>46547032534</v>
      </c>
      <c r="BG150" s="4">
        <f ca="1"/>
        <v>52263321648</v>
      </c>
      <c r="BH150" s="4">
        <f ca="1"/>
        <v>49506001874</v>
      </c>
      <c r="BI150" s="4">
        <f ca="1"/>
        <v>7952613795</v>
      </c>
      <c r="BJ150" s="4">
        <f ca="1"/>
        <v>-824803736</v>
      </c>
      <c r="BL150" s="63"/>
      <c r="BM150" t="str" s="0">
        <f ca="1"/>
        <v>26/02/2024</v>
      </c>
      <c r="BN150" s="4">
        <f ca="1"/>
        <v>-1473104743501</v>
      </c>
      <c r="BO150" s="4">
        <f ca="1"/>
        <v>-27983367218</v>
      </c>
      <c r="BP150" s="4">
        <f ca="1"/>
        <v>-282872055553</v>
      </c>
      <c r="BQ150" s="4">
        <f ca="1"/>
        <v>-75135560000</v>
      </c>
      <c r="BR150" s="4">
        <f ca="1"/>
        <v>294503409679</v>
      </c>
      <c r="BS150" s="4">
        <f ca="1"/>
        <v>-134770000</v>
      </c>
      <c r="BT150" s="4">
        <f ca="1"/>
        <v>-880793937197</v>
      </c>
    </row>
    <row r="151" spans="23:72" x14ac:dyDescent="0.2">
      <c r="W151" s="63"/>
      <c r="X151" t="str" s="0">
        <f ca="1"/>
        <v>23/02/2024</v>
      </c>
      <c r="Y151" s="27">
        <f ca="1"/>
        <v>2025990000</v>
      </c>
      <c r="Z151" s="27">
        <f ca="1"/>
        <v>12766644190</v>
      </c>
      <c r="AA151" s="27">
        <f ca="1"/>
        <v>2179421796</v>
      </c>
      <c r="AB151" s="27">
        <f ca="1"/>
        <v>23636865816</v>
      </c>
      <c r="AC151" s="27">
        <f ca="1"/>
        <v>3118269803</v>
      </c>
      <c r="AD151" s="27">
        <f ca="1"/>
        <v>33563228</v>
      </c>
      <c r="AF151" s="63"/>
      <c r="AG151" t="str" s="0">
        <f ca="1"/>
        <v>23/02/2024</v>
      </c>
      <c r="AH151" s="4">
        <f ca="1"/>
        <v>128974351933</v>
      </c>
      <c r="AI151" s="4">
        <f ca="1"/>
        <v>-42733523344</v>
      </c>
      <c r="AJ151" s="4">
        <f ca="1"/>
        <v>13819918640</v>
      </c>
      <c r="AK151" s="4">
        <f ca="1"/>
        <v>16248096047</v>
      </c>
      <c r="AM151" s="63"/>
      <c r="AN151" t="str" s="0">
        <f ca="1"/>
        <v>23/02/2024</v>
      </c>
      <c r="AO151" s="4">
        <f ca="1"/>
        <v>-28532082745</v>
      </c>
      <c r="AP151" s="4">
        <f ca="1"/>
        <v>-40335539525</v>
      </c>
      <c r="AQ151" s="4">
        <f ca="1"/>
        <v>-9291647041</v>
      </c>
      <c r="AR151" s="4">
        <f ca="1"/>
        <v>247094805942</v>
      </c>
      <c r="AS151" s="4">
        <f ca="1"/>
        <v>29866141224</v>
      </c>
      <c r="AT151" s="4">
        <f ca="1"/>
        <v>92927689258</v>
      </c>
      <c r="AU151" s="4">
        <f ca="1"/>
        <v>-2327668606</v>
      </c>
      <c r="AV151" s="4">
        <f ca="1"/>
        <v>0</v>
      </c>
      <c r="AX151" s="63"/>
      <c r="AY151" t="str" s="0">
        <f ca="1"/>
        <v>23/02/2024</v>
      </c>
      <c r="AZ151" s="4">
        <f ca="1"/>
        <v>584921167229</v>
      </c>
      <c r="BA151" s="4">
        <f ca="1"/>
        <v>-156985535343</v>
      </c>
      <c r="BB151" s="4">
        <f ca="1"/>
        <v>170082373631</v>
      </c>
      <c r="BD151" s="63"/>
      <c r="BE151" t="str" s="0">
        <f ca="1"/>
        <v>23/02/2024</v>
      </c>
      <c r="BF151" s="4">
        <f ca="1"/>
        <v>20544862534</v>
      </c>
      <c r="BG151" s="4">
        <f ca="1"/>
        <v>16863911648</v>
      </c>
      <c r="BH151" s="4">
        <f ca="1"/>
        <v>48652961874</v>
      </c>
      <c r="BI151" s="4">
        <f ca="1"/>
        <v>6499443795</v>
      </c>
      <c r="BJ151" s="4">
        <f ca="1"/>
        <v>-6225543736</v>
      </c>
      <c r="BL151" s="63"/>
      <c r="BM151" t="str" s="0">
        <f ca="1"/>
        <v>23/02/2024</v>
      </c>
      <c r="BN151" s="4">
        <f ca="1"/>
        <v>-1481521923501</v>
      </c>
      <c r="BO151" s="4">
        <f ca="1"/>
        <v>-28281937218</v>
      </c>
      <c r="BP151" s="4">
        <f ca="1"/>
        <v>-201455115553</v>
      </c>
      <c r="BQ151" s="4">
        <f ca="1"/>
        <v>-77723830000</v>
      </c>
      <c r="BR151" s="4">
        <f ca="1"/>
        <v>294503409679</v>
      </c>
      <c r="BS151" s="4">
        <f ca="1"/>
        <v>-134770000</v>
      </c>
      <c r="BT151" s="4">
        <f ca="1"/>
        <v>-878823417197</v>
      </c>
    </row>
    <row r="152" spans="23:72" x14ac:dyDescent="0.2">
      <c r="W152" s="63"/>
      <c r="X152" t="str" s="0">
        <f ca="1"/>
        <v>22/02/2024</v>
      </c>
      <c r="Y152" s="27">
        <f ca="1"/>
        <v>2023620000</v>
      </c>
      <c r="Z152" s="27">
        <f ca="1"/>
        <v>14287694190</v>
      </c>
      <c r="AA152" s="27">
        <f ca="1"/>
        <v>1672951796</v>
      </c>
      <c r="AB152" s="27">
        <f ca="1"/>
        <v>23191139341</v>
      </c>
      <c r="AC152" s="27">
        <f ca="1"/>
        <v>3568309803</v>
      </c>
      <c r="AD152" s="27">
        <f ca="1"/>
        <v>33563228</v>
      </c>
      <c r="AF152" s="63"/>
      <c r="AG152" t="str" s="0">
        <f ca="1"/>
        <v>22/02/2024</v>
      </c>
      <c r="AH152" s="4">
        <f ca="1"/>
        <v>105080151933</v>
      </c>
      <c r="AI152" s="4">
        <f ca="1"/>
        <v>-43028573344</v>
      </c>
      <c r="AJ152" s="4">
        <f ca="1"/>
        <v>10607438640</v>
      </c>
      <c r="AK152" s="4">
        <f ca="1"/>
        <v>3588316047</v>
      </c>
      <c r="AM152" s="63"/>
      <c r="AN152" t="str" s="0">
        <f ca="1"/>
        <v>22/02/2024</v>
      </c>
      <c r="AO152" s="4">
        <f ca="1"/>
        <v>-34727942745</v>
      </c>
      <c r="AP152" s="4">
        <f ca="1"/>
        <v>-31116779525</v>
      </c>
      <c r="AQ152" s="4">
        <f ca="1"/>
        <v>-3967827041</v>
      </c>
      <c r="AR152" s="4">
        <f ca="1"/>
        <v>291667785942</v>
      </c>
      <c r="AS152" s="4">
        <f ca="1"/>
        <v>29253768153</v>
      </c>
      <c r="AT152" s="4">
        <f ca="1"/>
        <v>91817859258</v>
      </c>
      <c r="AU152" s="4">
        <f ca="1"/>
        <v>-2327668606</v>
      </c>
      <c r="AV152" s="4">
        <f ca="1"/>
        <v>0</v>
      </c>
      <c r="AX152" s="63"/>
      <c r="AY152" t="str" s="0">
        <f ca="1"/>
        <v>22/02/2024</v>
      </c>
      <c r="AZ152" s="4">
        <f ca="1"/>
        <v>557760517229</v>
      </c>
      <c r="BA152" s="4">
        <f ca="1"/>
        <v>-163677775343</v>
      </c>
      <c r="BB152" s="4">
        <f ca="1"/>
        <v>174344793631</v>
      </c>
      <c r="BD152" s="63"/>
      <c r="BE152" t="str" s="0">
        <f ca="1"/>
        <v>22/02/2024</v>
      </c>
      <c r="BF152" s="4">
        <f ca="1"/>
        <v>16437772534</v>
      </c>
      <c r="BG152" s="4">
        <f ca="1"/>
        <v>1979781648</v>
      </c>
      <c r="BH152" s="4">
        <f ca="1"/>
        <v>50202791874</v>
      </c>
      <c r="BI152" s="4">
        <f ca="1"/>
        <v>7947123795</v>
      </c>
      <c r="BJ152" s="4">
        <f ca="1"/>
        <v>2436826264</v>
      </c>
      <c r="BL152" s="63"/>
      <c r="BM152" t="str" s="0">
        <f ca="1"/>
        <v>22/02/2024</v>
      </c>
      <c r="BN152" s="4">
        <f ca="1"/>
        <v>-1518299113501</v>
      </c>
      <c r="BO152" s="4">
        <f ca="1"/>
        <v>-25656817218</v>
      </c>
      <c r="BP152" s="4">
        <f ca="1"/>
        <v>-17904295553</v>
      </c>
      <c r="BQ152" s="4">
        <f ca="1"/>
        <v>-95672680000</v>
      </c>
      <c r="BR152" s="4">
        <f ca="1"/>
        <v>293802189679</v>
      </c>
      <c r="BS152" s="4">
        <f ca="1"/>
        <v>-134770000</v>
      </c>
      <c r="BT152" s="4">
        <f ca="1"/>
        <v>-928349847197</v>
      </c>
    </row>
    <row r="153" spans="23:72" x14ac:dyDescent="0.2">
      <c r="W153" s="63"/>
      <c r="X153" t="str" s="0">
        <f ca="1"/>
        <v>21/02/2024</v>
      </c>
      <c r="Y153" s="27">
        <f ca="1"/>
        <v>2018020000</v>
      </c>
      <c r="Z153" s="27">
        <f ca="1"/>
        <v>10156344190</v>
      </c>
      <c r="AA153" s="27">
        <f ca="1"/>
        <v>1492951796</v>
      </c>
      <c r="AB153" s="27">
        <f ca="1"/>
        <v>22760663971</v>
      </c>
      <c r="AC153" s="27">
        <f ca="1"/>
        <v>1931969803</v>
      </c>
      <c r="AD153" s="27">
        <f ca="1"/>
        <v>33563228</v>
      </c>
      <c r="AF153" s="63"/>
      <c r="AG153" t="str" s="0">
        <f ca="1"/>
        <v>21/02/2024</v>
      </c>
      <c r="AH153" s="4">
        <f ca="1"/>
        <v>101761821933</v>
      </c>
      <c r="AI153" s="4">
        <f ca="1"/>
        <v>-46426543344</v>
      </c>
      <c r="AJ153" s="4">
        <f ca="1"/>
        <v>8954868640</v>
      </c>
      <c r="AK153" s="4">
        <f ca="1"/>
        <v>-373803953</v>
      </c>
      <c r="AM153" s="63"/>
      <c r="AN153" t="str" s="0">
        <f ca="1"/>
        <v>21/02/2024</v>
      </c>
      <c r="AO153" s="4">
        <f ca="1"/>
        <v>-30995072745</v>
      </c>
      <c r="AP153" s="4">
        <f ca="1"/>
        <v>-50204169525</v>
      </c>
      <c r="AQ153" s="4">
        <f ca="1"/>
        <v>-4530797041</v>
      </c>
      <c r="AR153" s="4">
        <f ca="1"/>
        <v>346326225942</v>
      </c>
      <c r="AS153" s="4">
        <f ca="1"/>
        <v>30601104706</v>
      </c>
      <c r="AT153" s="4">
        <f ca="1"/>
        <v>83008819258</v>
      </c>
      <c r="AU153" s="4">
        <f ca="1"/>
        <v>-2327668606</v>
      </c>
      <c r="AV153" s="4">
        <f ca="1"/>
        <v>0</v>
      </c>
      <c r="AX153" s="63"/>
      <c r="AY153" t="str" s="0">
        <f ca="1"/>
        <v>21/02/2024</v>
      </c>
      <c r="AZ153" s="4">
        <f ca="1"/>
        <v>707813727229</v>
      </c>
      <c r="BA153" s="4">
        <f ca="1"/>
        <v>-149685075343</v>
      </c>
      <c r="BB153" s="4">
        <f ca="1"/>
        <v>210675983631</v>
      </c>
      <c r="BD153" s="63"/>
      <c r="BE153" t="str" s="0">
        <f ca="1"/>
        <v>21/02/2024</v>
      </c>
      <c r="BF153" s="4">
        <f ca="1"/>
        <v>13808422534</v>
      </c>
      <c r="BG153" s="4">
        <f ca="1"/>
        <v>-167628352</v>
      </c>
      <c r="BH153" s="4">
        <f ca="1"/>
        <v>51543031874</v>
      </c>
      <c r="BI153" s="4">
        <f ca="1"/>
        <v>3020483795</v>
      </c>
      <c r="BJ153" s="4">
        <f ca="1"/>
        <v>4884896264</v>
      </c>
      <c r="BL153" s="63"/>
      <c r="BM153" t="str" s="0">
        <f ca="1"/>
        <v>21/02/2024</v>
      </c>
      <c r="BN153" s="4">
        <f ca="1"/>
        <v>-1454748913501</v>
      </c>
      <c r="BO153" s="4">
        <f ca="1"/>
        <v>-25684597218</v>
      </c>
      <c r="BP153" s="4">
        <f ca="1"/>
        <v>87581294447</v>
      </c>
      <c r="BQ153" s="4">
        <f ca="1"/>
        <v>-93990720000</v>
      </c>
      <c r="BR153" s="4">
        <f ca="1"/>
        <v>293805129679</v>
      </c>
      <c r="BS153" s="4">
        <f ca="1"/>
        <v>-134770000</v>
      </c>
      <c r="BT153" s="4">
        <f ca="1"/>
        <v>-890836757197</v>
      </c>
    </row>
    <row r="154" spans="23:72" x14ac:dyDescent="0.2">
      <c r="W154" s="63"/>
      <c r="X154" t="str" s="0">
        <f ca="1"/>
        <v>20/02/2024</v>
      </c>
      <c r="Y154" s="27">
        <f ca="1"/>
        <v>2012420000</v>
      </c>
      <c r="Z154" s="27">
        <f ca="1"/>
        <v>11988884190</v>
      </c>
      <c r="AA154" s="27">
        <f ca="1"/>
        <v>1277601796</v>
      </c>
      <c r="AB154" s="27">
        <f ca="1"/>
        <v>17252369137</v>
      </c>
      <c r="AC154" s="27">
        <f ca="1"/>
        <v>1816879803</v>
      </c>
      <c r="AD154" s="27">
        <f ca="1"/>
        <v>33563228</v>
      </c>
      <c r="AG154" t="str" s="0">
        <f ca="1"/>
        <v>20/02/2024</v>
      </c>
      <c r="AH154" s="4">
        <f ca="1"/>
        <v>117243391933</v>
      </c>
      <c r="AI154" s="4">
        <f ca="1"/>
        <v>-46055043344</v>
      </c>
      <c r="AJ154" s="4">
        <f ca="1"/>
        <v>8270368640</v>
      </c>
      <c r="AK154" s="4">
        <f ca="1"/>
        <v>655056047</v>
      </c>
      <c r="AN154" t="str" s="0">
        <f ca="1"/>
        <v>20/02/2024</v>
      </c>
      <c r="AO154" s="4">
        <f ca="1"/>
        <v>-15224512745</v>
      </c>
      <c r="AP154" s="4">
        <f ca="1"/>
        <v>-36643319525</v>
      </c>
      <c r="AQ154" s="4">
        <f ca="1"/>
        <v>613412959</v>
      </c>
      <c r="AR154" s="4">
        <f ca="1"/>
        <v>380625105942</v>
      </c>
      <c r="AS154" s="4">
        <f ca="1"/>
        <v>25945978946</v>
      </c>
      <c r="AT154" s="4">
        <f ca="1"/>
        <v>86297209258</v>
      </c>
      <c r="AU154" s="4">
        <f ca="1"/>
        <v>-2331688606</v>
      </c>
      <c r="AV154" s="4">
        <f ca="1"/>
        <v>0</v>
      </c>
      <c r="AY154" t="str" s="0">
        <f ca="1"/>
        <v>20/02/2024</v>
      </c>
      <c r="AZ154" s="4">
        <f ca="1"/>
        <v>855607297229</v>
      </c>
      <c r="BA154" s="4">
        <f ca="1"/>
        <v>-123548045343</v>
      </c>
      <c r="BB154" s="4">
        <f ca="1"/>
        <v>219521013631</v>
      </c>
      <c r="BE154" t="str" s="0">
        <f ca="1"/>
        <v>20/02/2024</v>
      </c>
      <c r="BF154" s="4">
        <f ca="1"/>
        <v>-799707466</v>
      </c>
      <c r="BG154" s="4">
        <f ca="1"/>
        <v>12030031648</v>
      </c>
      <c r="BH154" s="4">
        <f ca="1"/>
        <v>79852751874</v>
      </c>
      <c r="BI154" s="4">
        <f ca="1"/>
        <v>2071513795</v>
      </c>
      <c r="BJ154" s="4">
        <f ca="1"/>
        <v>25104526264</v>
      </c>
      <c r="BM154" t="str" s="0">
        <f ca="1"/>
        <v>20/02/2024</v>
      </c>
      <c r="BN154" s="4">
        <f ca="1"/>
        <v>-1439483083501</v>
      </c>
      <c r="BO154" s="4">
        <f ca="1"/>
        <v>-25401387218</v>
      </c>
      <c r="BP154" s="4">
        <f ca="1"/>
        <v>182284294447</v>
      </c>
      <c r="BQ154" s="4">
        <f ca="1"/>
        <v>-91272310000</v>
      </c>
      <c r="BR154" s="4">
        <f ca="1"/>
        <v>293797769679</v>
      </c>
      <c r="BS154" s="4">
        <f ca="1"/>
        <v>-134770000</v>
      </c>
      <c r="BT154" s="4">
        <f ca="1"/>
        <v>-858975727197</v>
      </c>
    </row>
    <row r="157" spans="23:72" x14ac:dyDescent="0.2">
      <c r="X157" s="69" t="s">
        <v>180</v>
      </c>
      <c r="Y157" s="69"/>
      <c r="Z157" s="69"/>
      <c r="AA157" s="69"/>
      <c r="AB157" s="69"/>
      <c r="AC157" s="69"/>
      <c r="AD157" s="69"/>
      <c r="AE157" s="69"/>
      <c r="AF157" s="69"/>
      <c r="AG157" s="69"/>
      <c r="AH157" s="69"/>
      <c r="AK157" s="65" t="s">
        <v>85</v>
      </c>
      <c r="AL157" s="65"/>
      <c r="AM157" s="65"/>
      <c r="AN157" s="65"/>
      <c r="AO157" s="65"/>
      <c r="AP157" s="65"/>
      <c r="AR157" s="73" t="s">
        <v>181</v>
      </c>
      <c r="AS157" s="73"/>
      <c r="AT157" s="73"/>
      <c r="AU157" s="73"/>
      <c r="AV157" s="73"/>
      <c r="AX157" s="72" t="s">
        <v>198</v>
      </c>
      <c r="AY157" s="72"/>
      <c r="AZ157" s="72"/>
      <c r="BA157" s="72"/>
      <c r="BB157" s="72"/>
      <c r="BC157" s="72"/>
      <c r="BD157" s="72"/>
      <c r="BE157" s="72"/>
    </row>
    <row r="158" spans="23:72" x14ac:dyDescent="0.2">
      <c r="X158" t="str" cm="1" s="0">
        <f t="array" aca="1" ref="X158:X226" ca="1">INDIRECT("'" &amp; Y158 &amp; "'!$A$2:$A$70")</f>
        <v>Date</v>
      </c>
      <c r="Y158" t="s" s="0">
        <v>68</v>
      </c>
      <c r="Z158" t="s" s="0">
        <v>112</v>
      </c>
      <c r="AA158" t="s" s="0">
        <v>84</v>
      </c>
      <c r="AB158" t="s" s="0">
        <v>113</v>
      </c>
      <c r="AC158" t="s" s="0">
        <v>169</v>
      </c>
      <c r="AD158" t="s" s="0">
        <v>95</v>
      </c>
      <c r="AE158" t="s" s="0">
        <v>74</v>
      </c>
      <c r="AF158" t="s" s="0">
        <v>91</v>
      </c>
      <c r="AG158" t="s" s="0">
        <v>72</v>
      </c>
      <c r="AH158" t="s" s="0">
        <v>73</v>
      </c>
      <c r="AK158" t="str" cm="1" s="0">
        <f t="array" aca="1" ref="AK158:AK226" ca="1">INDIRECT("'" &amp; AL158 &amp; "'!$A$2:$A$70")</f>
        <v>Date</v>
      </c>
      <c r="AL158" t="s" s="0">
        <v>86</v>
      </c>
      <c r="AM158" t="s" s="0">
        <v>90</v>
      </c>
      <c r="AN158" t="s" s="0">
        <v>87</v>
      </c>
      <c r="AO158" t="s" s="0">
        <v>89</v>
      </c>
      <c r="AP158" t="s" s="0">
        <v>179</v>
      </c>
      <c r="AS158" t="str" cm="1" s="0">
        <f t="array" aca="1" ref="AS158:AS226" ca="1">INDIRECT("'" &amp; AT158 &amp; "'!$A$2:$A$70")</f>
        <v>Date</v>
      </c>
      <c r="AT158" t="s" s="0">
        <v>178</v>
      </c>
      <c r="AU158" t="s" s="0">
        <v>49</v>
      </c>
      <c r="AY158" t="str" cm="1" s="0">
        <f t="array" aca="1" ref="AY158:AY226" ca="1">INDIRECT("'" &amp; AZ158 &amp; "'!$A$2:$A$70")</f>
        <v>Date</v>
      </c>
      <c r="AZ158" t="s" s="0">
        <v>49</v>
      </c>
      <c r="BA158" t="s" s="0">
        <v>50</v>
      </c>
      <c r="BB158" t="s" s="0">
        <v>108</v>
      </c>
      <c r="BC158" t="s" s="0">
        <v>64</v>
      </c>
      <c r="BD158" t="s" s="0">
        <v>63</v>
      </c>
      <c r="BE158" t="s" s="0">
        <v>62</v>
      </c>
    </row>
    <row r="159" spans="23:72" x14ac:dyDescent="0.2">
      <c r="W159" s="63" t="s">
        <v>160</v>
      </c>
      <c r="X159" t="str" s="0">
        <f ca="1"/>
        <v>29/05/2024</v>
      </c>
      <c r="Y159" s="4" cm="1">
        <f t="array" aca="1" ref="Y159:Y226" ca="1">INDIRECT("'" &amp; Y158 &amp; "'!$F$3:$F$70")</f>
        <v>158394175729</v>
      </c>
      <c r="Z159" s="4" cm="1">
        <f t="array" aca="1" ref="Z159:Z226" ca="1">INDIRECT("'" &amp; Z158 &amp; "'!$F$3:$F$70")</f>
        <v>-115919565922</v>
      </c>
      <c r="AA159" s="4" cm="1">
        <f t="array" aca="1" ref="AA159:AA226" ca="1">INDIRECT("'" &amp; AA158 &amp; "'!$F$3:$F$70")</f>
        <v>-180547624194</v>
      </c>
      <c r="AB159" s="4" cm="1">
        <f t="array" aca="1" ref="AB159:AB226" ca="1">INDIRECT("'" &amp; AB158 &amp; "'!$F$3:$F$70")</f>
        <v>-507149548471</v>
      </c>
      <c r="AC159" s="4" cm="1">
        <f t="array" aca="1" ref="AC159:AC226" ca="1">INDIRECT("'" &amp; AC158 &amp; "'!$F$3:$F$70")</f>
        <v>104588710557</v>
      </c>
      <c r="AD159" s="4" cm="1">
        <f t="array" aca="1" ref="AD159:AD226" ca="1">INDIRECT("'" &amp; AD158 &amp; "'!$F$3:$F$70")</f>
        <v>-3684395197096</v>
      </c>
      <c r="AE159" s="4" cm="1">
        <f t="array" aca="1" ref="AE159:AE226" ca="1">INDIRECT("'" &amp; AE158 &amp; "'!$F$3:$F$70")</f>
        <v>-614771491145</v>
      </c>
      <c r="AF159" s="4" cm="1">
        <f t="array" aca="1" ref="AF159:AF226" ca="1">INDIRECT("'" &amp; AF158 &amp; "'!$F$3:$F$70")</f>
        <v>-360480000</v>
      </c>
      <c r="AG159" s="4" cm="1">
        <f t="array" aca="1" ref="AG159:AG226" ca="1">INDIRECT("'" &amp; AG158 &amp; "'!$F$3:$F$70")</f>
        <v>-106438381520</v>
      </c>
      <c r="AH159" s="4" cm="1">
        <f t="array" aca="1" ref="AH159:AH226" ca="1">INDIRECT("'" &amp; AH158 &amp; "'!$F$3:$F$70")</f>
        <v>-78625263834</v>
      </c>
      <c r="AJ159" s="63" t="s">
        <v>160</v>
      </c>
      <c r="AK159" t="str" s="0">
        <f ca="1"/>
        <v>29/05/2024</v>
      </c>
      <c r="AL159" s="4" cm="1">
        <f t="array" aca="1" ref="AL159:AL226" ca="1">INDIRECT("'" &amp; AL158 &amp; "'!$F$3:$F$70")</f>
        <v>-76401654338</v>
      </c>
      <c r="AM159" s="4" cm="1">
        <f t="array" aca="1" ref="AM159:AM226" ca="1">INDIRECT("'" &amp; AM158 &amp; "'!$F$3:$F$70")</f>
        <v>202078848008</v>
      </c>
      <c r="AN159" s="4" cm="1">
        <f t="array" aca="1" ref="AN159:AN226" ca="1">INDIRECT("'" &amp; AN158 &amp; "'!$F$3:$F$70")</f>
        <v>-1140995343671</v>
      </c>
      <c r="AO159" s="4" cm="1">
        <f t="array" aca="1" ref="AO159:AO226" ca="1">INDIRECT("'" &amp; AO158 &amp; "'!$F$3:$F$70")</f>
        <v>-50495384704</v>
      </c>
      <c r="AP159" cm="1" s="0">
        <f t="array" aca="1" ref="AP159:AP226" ca="1">INDIRECT("'" &amp;AP158 &amp; "'!$F$3:$F$70")</f>
        <v>-994022963085</v>
      </c>
      <c r="AR159" s="63" t="s">
        <v>160</v>
      </c>
      <c r="AS159" t="str" s="0">
        <f ca="1"/>
        <v>29/05/2024</v>
      </c>
      <c r="AT159" s="4" cm="1">
        <f t="array" aca="1" ref="AT159:AT226" ca="1">INDIRECT("'" &amp; AT158 &amp; "'!$F$3:$F$70")</f>
        <v>-1156308020762</v>
      </c>
      <c r="AU159" s="4" cm="1">
        <f t="array" aca="1" ref="AU159:AU226" ca="1">INDIRECT("'" &amp; AU158 &amp; "'!$F$3:$F$70")</f>
        <v>22727763631</v>
      </c>
      <c r="AV159" s="4"/>
      <c r="AX159" s="63" t="s">
        <v>160</v>
      </c>
      <c r="AY159" t="str" s="0">
        <f ca="1"/>
        <v>29/05/2024</v>
      </c>
      <c r="AZ159" s="27" cm="1">
        <f t="array" aca="1" ref="AZ159:AZ226" ca="1">INDIRECT("'" &amp; AZ158 &amp; "'!$F$3:$F$70")</f>
        <v>22727763631</v>
      </c>
      <c r="BA159" s="27" cm="1">
        <f t="array" aca="1" ref="BA159:BA226" ca="1">INDIRECT("'" &amp; BA158 &amp; "'!$F$3:$F$70")</f>
        <v>-947719225</v>
      </c>
      <c r="BB159" s="27" cm="1">
        <f t="array" aca="1" ref="BB159:BB226" ca="1">INDIRECT("'" &amp; BB158 &amp; "'!$F$3:$F$70")</f>
        <v>119329810804</v>
      </c>
      <c r="BC159" s="27" cm="1">
        <f t="array" aca="1" ref="BC159:BC226" ca="1">INDIRECT("'" &amp; BC158 &amp; "'!$F$3:$F$70")</f>
        <v>53979878038</v>
      </c>
      <c r="BD159" s="27" cm="1">
        <f t="array" aca="1" ref="BD159:BD226" ca="1">INDIRECT("'" &amp; BD158 &amp; "'!$F$3:$F$70")</f>
        <v>-241489200232</v>
      </c>
      <c r="BE159" s="27" cm="1">
        <f t="array" aca="1" ref="BE159:BE226" ca="1">INDIRECT("'" &amp; BE158 &amp; "'!$F$3:$F$70")</f>
        <v>-402962127105</v>
      </c>
    </row>
    <row r="160" spans="23:72" x14ac:dyDescent="0.2">
      <c r="W160" s="63"/>
      <c r="X160" t="str" s="0">
        <f ca="1"/>
        <v>28/05/2024</v>
      </c>
      <c r="Y160" s="4">
        <f ca="1"/>
        <v>163010785729</v>
      </c>
      <c r="Z160" s="4">
        <f ca="1"/>
        <v>-115969274275</v>
      </c>
      <c r="AA160" s="4">
        <f ca="1"/>
        <v>-172979654194</v>
      </c>
      <c r="AB160" s="4">
        <f ca="1"/>
        <v>-643223228471</v>
      </c>
      <c r="AC160" s="4">
        <f ca="1"/>
        <v>104462830557</v>
      </c>
      <c r="AD160" s="4">
        <f ca="1"/>
        <v>-3611053087096</v>
      </c>
      <c r="AE160" s="4">
        <f ca="1"/>
        <v>-570683591145</v>
      </c>
      <c r="AF160" s="4">
        <f ca="1"/>
        <v>-665280000</v>
      </c>
      <c r="AG160" s="4">
        <f ca="1"/>
        <v>-82066831520</v>
      </c>
      <c r="AH160" s="4">
        <f ca="1"/>
        <v>-75684863834</v>
      </c>
      <c r="AJ160" s="63"/>
      <c r="AK160" t="str" s="0">
        <f ca="1"/>
        <v>28/05/2024</v>
      </c>
      <c r="AL160" s="4">
        <f ca="1"/>
        <v>-75031061949</v>
      </c>
      <c r="AM160" s="4">
        <f ca="1"/>
        <v>205170828008</v>
      </c>
      <c r="AN160" s="4">
        <f ca="1"/>
        <v>-1138357793671</v>
      </c>
      <c r="AO160" s="4">
        <f ca="1"/>
        <v>-48070845864</v>
      </c>
      <c r="AP160" s="0">
        <f ca="1"/>
        <v>-971258053085</v>
      </c>
      <c r="AR160" s="63"/>
      <c r="AS160" t="str" s="0">
        <f ca="1"/>
        <v>28/05/2024</v>
      </c>
      <c r="AT160" s="4">
        <f ca="1"/>
        <v>-1103516550762</v>
      </c>
      <c r="AU160" s="4">
        <f ca="1"/>
        <v>65590873631</v>
      </c>
      <c r="AV160" s="4"/>
      <c r="AX160" s="63"/>
      <c r="AY160" t="str" s="0">
        <f ca="1"/>
        <v>28/05/2024</v>
      </c>
      <c r="AZ160" s="27">
        <f ca="1"/>
        <v>65590873631</v>
      </c>
      <c r="BA160" s="27">
        <f ca="1"/>
        <v>19861410775</v>
      </c>
      <c r="BB160" s="27">
        <f ca="1"/>
        <v>119329810804</v>
      </c>
      <c r="BC160" s="27">
        <f ca="1"/>
        <v>53745032127</v>
      </c>
      <c r="BD160" s="27">
        <f ca="1"/>
        <v>-233420410232</v>
      </c>
      <c r="BE160" s="27">
        <f ca="1"/>
        <v>-378526517105</v>
      </c>
    </row>
    <row r="161" spans="23:57" x14ac:dyDescent="0.2">
      <c r="W161" s="63"/>
      <c r="X161" t="str" s="0">
        <f ca="1"/>
        <v>27/05/2024</v>
      </c>
      <c r="Y161" s="4">
        <f ca="1"/>
        <v>162314115729</v>
      </c>
      <c r="Z161" s="4">
        <f ca="1"/>
        <v>-110215345823</v>
      </c>
      <c r="AA161" s="4">
        <f ca="1"/>
        <v>-171962544194</v>
      </c>
      <c r="AB161" s="4">
        <f ca="1"/>
        <v>-755737918471</v>
      </c>
      <c r="AC161" s="4">
        <f ca="1"/>
        <v>103088910557</v>
      </c>
      <c r="AD161" s="4">
        <f ca="1"/>
        <v>-3552506657096</v>
      </c>
      <c r="AE161" s="4">
        <f ca="1"/>
        <v>-527275101145</v>
      </c>
      <c r="AF161" s="4">
        <f ca="1"/>
        <v>-665280000</v>
      </c>
      <c r="AG161" s="4">
        <f ca="1"/>
        <v>-44829641520</v>
      </c>
      <c r="AH161" s="4">
        <f ca="1"/>
        <v>-56764883834</v>
      </c>
      <c r="AJ161" s="63"/>
      <c r="AK161" t="str" s="0">
        <f ca="1"/>
        <v>27/05/2024</v>
      </c>
      <c r="AL161" s="4">
        <f ca="1"/>
        <v>-74786668932</v>
      </c>
      <c r="AM161" s="4">
        <f ca="1"/>
        <v>205794648008</v>
      </c>
      <c r="AN161" s="4">
        <f ca="1"/>
        <v>-1122472163671</v>
      </c>
      <c r="AO161" s="4">
        <f ca="1"/>
        <v>-51783521909</v>
      </c>
      <c r="AP161" s="0">
        <f ca="1"/>
        <v>-957843313085</v>
      </c>
      <c r="AR161" s="63"/>
      <c r="AS161" t="str" s="0">
        <f ca="1"/>
        <v>27/05/2024</v>
      </c>
      <c r="AT161" s="4">
        <f ca="1"/>
        <v>-1050214660762</v>
      </c>
      <c r="AU161" s="4">
        <f ca="1"/>
        <v>81049323631</v>
      </c>
      <c r="AV161" s="4"/>
      <c r="AX161" s="63"/>
      <c r="AY161" t="str" s="0">
        <f ca="1"/>
        <v>27/05/2024</v>
      </c>
      <c r="AZ161" s="27">
        <f ca="1"/>
        <v>81049323631</v>
      </c>
      <c r="BA161" s="27">
        <f ca="1"/>
        <v>20453780775</v>
      </c>
      <c r="BB161" s="27">
        <f ca="1"/>
        <v>119335623156</v>
      </c>
      <c r="BC161" s="27">
        <f ca="1"/>
        <v>53749437246</v>
      </c>
      <c r="BD161" s="27">
        <f ca="1"/>
        <v>-231936390232</v>
      </c>
      <c r="BE161" s="27">
        <f ca="1"/>
        <v>-371239577105</v>
      </c>
    </row>
    <row r="162" spans="23:57" x14ac:dyDescent="0.2">
      <c r="W162" s="63"/>
      <c r="X162" t="str" s="0">
        <f ca="1"/>
        <v>24/05/2024</v>
      </c>
      <c r="Y162" s="4">
        <f ca="1"/>
        <v>164457425729</v>
      </c>
      <c r="Z162" s="4">
        <f ca="1"/>
        <v>-107103198011</v>
      </c>
      <c r="AA162" s="4">
        <f ca="1"/>
        <v>-171885044194</v>
      </c>
      <c r="AB162" s="4">
        <f ca="1"/>
        <v>-785561168471</v>
      </c>
      <c r="AC162" s="4">
        <f ca="1"/>
        <v>102867780557</v>
      </c>
      <c r="AD162" s="4">
        <f ca="1"/>
        <v>-3560981627096</v>
      </c>
      <c r="AE162" s="4">
        <f ca="1"/>
        <v>-525394301145</v>
      </c>
      <c r="AF162" s="4">
        <f ca="1"/>
        <v>-665280000</v>
      </c>
      <c r="AG162" s="4">
        <f ca="1"/>
        <v>-51284621520</v>
      </c>
      <c r="AH162" s="4">
        <f ca="1"/>
        <v>-65156463834</v>
      </c>
      <c r="AJ162" s="63"/>
      <c r="AK162" t="str" s="0">
        <f ca="1"/>
        <v>24/05/2024</v>
      </c>
      <c r="AL162" s="4">
        <f ca="1"/>
        <v>-74788921928</v>
      </c>
      <c r="AM162" s="4">
        <f ca="1"/>
        <v>241669418008</v>
      </c>
      <c r="AN162" s="4">
        <f ca="1"/>
        <v>-1102606363671</v>
      </c>
      <c r="AO162" s="4">
        <f ca="1"/>
        <v>-50659295222</v>
      </c>
      <c r="AP162" s="0">
        <f ca="1"/>
        <v>-930370523085</v>
      </c>
      <c r="AR162" s="63"/>
      <c r="AS162" t="str" s="0">
        <f ca="1"/>
        <v>24/05/2024</v>
      </c>
      <c r="AT162" s="4">
        <f ca="1"/>
        <v>-1021654200762</v>
      </c>
      <c r="AU162" s="4">
        <f ca="1"/>
        <v>79443103631</v>
      </c>
      <c r="AV162" s="4"/>
      <c r="AX162" s="63"/>
      <c r="AY162" t="str" s="0">
        <f ca="1"/>
        <v>24/05/2024</v>
      </c>
      <c r="AZ162" s="27">
        <f ca="1"/>
        <v>79443103631</v>
      </c>
      <c r="BA162" s="27">
        <f ca="1"/>
        <v>20993010775</v>
      </c>
      <c r="BB162" s="27">
        <f ca="1"/>
        <v>119335623156</v>
      </c>
      <c r="BC162" s="27">
        <f ca="1"/>
        <v>53182637405</v>
      </c>
      <c r="BD162" s="27">
        <f ca="1"/>
        <v>-236799290232</v>
      </c>
      <c r="BE162" s="27">
        <f ca="1"/>
        <v>-375413617105</v>
      </c>
    </row>
    <row r="163" spans="23:57" x14ac:dyDescent="0.2">
      <c r="W163" s="63"/>
      <c r="X163" t="str" s="0">
        <f ca="1"/>
        <v>23/05/2024</v>
      </c>
      <c r="Y163" s="4">
        <f ca="1"/>
        <v>163246665729</v>
      </c>
      <c r="Z163" s="4">
        <f ca="1"/>
        <v>-93616679029</v>
      </c>
      <c r="AA163" s="4">
        <f ca="1"/>
        <v>-171383354194</v>
      </c>
      <c r="AB163" s="4">
        <f ca="1"/>
        <v>-430253188471</v>
      </c>
      <c r="AC163" s="4">
        <f ca="1"/>
        <v>102269090557</v>
      </c>
      <c r="AD163" s="4">
        <f ca="1"/>
        <v>-3577778597096</v>
      </c>
      <c r="AE163" s="4">
        <f ca="1"/>
        <v>-542963101145</v>
      </c>
      <c r="AF163" s="4">
        <f ca="1"/>
        <v>-371990000</v>
      </c>
      <c r="AG163" s="4">
        <f ca="1"/>
        <v>-70737031520</v>
      </c>
      <c r="AH163" s="4">
        <f ca="1"/>
        <v>-64176883834</v>
      </c>
      <c r="AJ163" s="63"/>
      <c r="AK163" t="str" s="0">
        <f ca="1"/>
        <v>23/05/2024</v>
      </c>
      <c r="AL163" s="4">
        <f ca="1"/>
        <v>-74340561481</v>
      </c>
      <c r="AM163" s="4">
        <f ca="1"/>
        <v>238117988008</v>
      </c>
      <c r="AN163" s="4">
        <f ca="1"/>
        <v>-1095606453671</v>
      </c>
      <c r="AO163" s="4">
        <f ca="1"/>
        <v>-24866242978</v>
      </c>
      <c r="AP163" s="0">
        <f ca="1"/>
        <v>-915585633085</v>
      </c>
      <c r="AR163" s="63"/>
      <c r="AS163" t="str" s="0">
        <f ca="1"/>
        <v>23/05/2024</v>
      </c>
      <c r="AT163" s="4">
        <f ca="1"/>
        <v>-979790190762</v>
      </c>
      <c r="AU163" s="4">
        <f ca="1"/>
        <v>80594533631</v>
      </c>
      <c r="AV163" s="4"/>
      <c r="AX163" s="63"/>
      <c r="AY163" t="str" s="0">
        <f ca="1"/>
        <v>23/05/2024</v>
      </c>
      <c r="AZ163" s="27">
        <f ca="1"/>
        <v>80594533631</v>
      </c>
      <c r="BA163" s="27">
        <f ca="1"/>
        <v>-5825909225</v>
      </c>
      <c r="BB163" s="27">
        <f ca="1"/>
        <v>119316352435</v>
      </c>
      <c r="BC163" s="27">
        <f ca="1"/>
        <v>53633075204</v>
      </c>
      <c r="BD163" s="27">
        <f ca="1"/>
        <v>-233312560232</v>
      </c>
      <c r="BE163" s="27">
        <f ca="1"/>
        <v>-368590747105</v>
      </c>
    </row>
    <row r="164" spans="23:57" x14ac:dyDescent="0.2">
      <c r="W164" s="63"/>
      <c r="X164" t="str" s="0">
        <f ca="1"/>
        <v>22/05/2024</v>
      </c>
      <c r="Y164" s="4">
        <f ca="1"/>
        <v>175931655729</v>
      </c>
      <c r="Z164" s="4">
        <f ca="1"/>
        <v>-113583030991</v>
      </c>
      <c r="AA164" s="4">
        <f ca="1"/>
        <v>-170503764194</v>
      </c>
      <c r="AB164" s="4">
        <f ca="1"/>
        <v>-243102008471</v>
      </c>
      <c r="AC164" s="4">
        <f ca="1"/>
        <v>102925900557</v>
      </c>
      <c r="AD164" s="4">
        <f ca="1"/>
        <v>-3543225487096</v>
      </c>
      <c r="AE164" s="4">
        <f ca="1"/>
        <v>-570732081145</v>
      </c>
      <c r="AF164" s="4">
        <f ca="1"/>
        <v>-401540000</v>
      </c>
      <c r="AG164" s="4">
        <f ca="1"/>
        <v>-148506971520</v>
      </c>
      <c r="AH164" s="4">
        <f ca="1"/>
        <v>-57883923834</v>
      </c>
      <c r="AJ164" s="63"/>
      <c r="AK164" t="str" s="0">
        <f ca="1"/>
        <v>22/05/2024</v>
      </c>
      <c r="AL164" s="4">
        <f ca="1"/>
        <v>-73158084948</v>
      </c>
      <c r="AM164" s="4">
        <f ca="1"/>
        <v>227564158008</v>
      </c>
      <c r="AN164" s="4">
        <f ca="1"/>
        <v>-1087598313671</v>
      </c>
      <c r="AO164" s="4">
        <f ca="1"/>
        <v>-25916512604</v>
      </c>
      <c r="AP164" s="0">
        <f ca="1"/>
        <v>-877689553085</v>
      </c>
      <c r="AR164" s="63"/>
      <c r="AS164" t="str" s="0">
        <f ca="1"/>
        <v>22/05/2024</v>
      </c>
      <c r="AT164" s="4">
        <f ca="1"/>
        <v>-954170080762</v>
      </c>
      <c r="AU164" s="4">
        <f ca="1"/>
        <v>91001223631</v>
      </c>
      <c r="AV164" s="4"/>
      <c r="AX164" s="63"/>
      <c r="AY164" t="str" s="0">
        <f ca="1"/>
        <v>22/05/2024</v>
      </c>
      <c r="AZ164" s="27">
        <f ca="1"/>
        <v>91001223631</v>
      </c>
      <c r="BA164" s="27">
        <f ca="1"/>
        <v>-5776129225</v>
      </c>
      <c r="BB164" s="27">
        <f ca="1"/>
        <v>119316352435</v>
      </c>
      <c r="BC164" s="27">
        <f ca="1"/>
        <v>53630824060</v>
      </c>
      <c r="BD164" s="27">
        <f ca="1"/>
        <v>-238127780232</v>
      </c>
      <c r="BE164" s="27">
        <f ca="1"/>
        <v>-345159727105</v>
      </c>
    </row>
    <row r="165" spans="23:57" x14ac:dyDescent="0.2">
      <c r="W165" s="63"/>
      <c r="X165" t="str" s="0">
        <f ca="1"/>
        <v>21/05/2024</v>
      </c>
      <c r="Y165" s="4">
        <f ca="1"/>
        <v>170053015729</v>
      </c>
      <c r="Z165" s="4">
        <f ca="1"/>
        <v>-120205944425</v>
      </c>
      <c r="AA165" s="4">
        <f ca="1"/>
        <v>-169891014194</v>
      </c>
      <c r="AB165" s="4">
        <f ca="1"/>
        <v>-167176298471</v>
      </c>
      <c r="AC165" s="4">
        <f ca="1"/>
        <v>103633550557</v>
      </c>
      <c r="AD165" s="4">
        <f ca="1"/>
        <v>-3548534457096</v>
      </c>
      <c r="AE165" s="4">
        <f ca="1"/>
        <v>-559615981145</v>
      </c>
      <c r="AF165" s="4">
        <f ca="1"/>
        <v>-401540000</v>
      </c>
      <c r="AG165" s="4">
        <f ca="1"/>
        <v>-149430481520</v>
      </c>
      <c r="AH165" s="4">
        <f ca="1"/>
        <v>-58501163834</v>
      </c>
      <c r="AJ165" s="63"/>
      <c r="AK165" t="str" s="0">
        <f ca="1"/>
        <v>21/05/2024</v>
      </c>
      <c r="AL165" s="4">
        <f ca="1"/>
        <v>-70258371593</v>
      </c>
      <c r="AM165" s="4">
        <f ca="1"/>
        <v>221287338008</v>
      </c>
      <c r="AN165" s="4">
        <f ca="1"/>
        <v>-1082072153671</v>
      </c>
      <c r="AO165" s="4">
        <f ca="1"/>
        <v>-33809275806</v>
      </c>
      <c r="AP165" s="0">
        <f ca="1"/>
        <v>-876263723085</v>
      </c>
      <c r="AR165" s="63"/>
      <c r="AS165" t="str" s="0">
        <f ca="1"/>
        <v>21/05/2024</v>
      </c>
      <c r="AT165" s="4">
        <f ca="1"/>
        <v>-839458130762</v>
      </c>
      <c r="AU165" s="4">
        <f ca="1"/>
        <v>70026523631</v>
      </c>
      <c r="AV165" s="4"/>
      <c r="AX165" s="63"/>
      <c r="AY165" t="str" s="0">
        <f ca="1"/>
        <v>21/05/2024</v>
      </c>
      <c r="AZ165" s="27">
        <f ca="1"/>
        <v>70026523631</v>
      </c>
      <c r="BA165" s="27">
        <f ca="1"/>
        <v>-3163149225</v>
      </c>
      <c r="BB165" s="27">
        <f ca="1"/>
        <v>119316352435</v>
      </c>
      <c r="BC165" s="27">
        <f ca="1"/>
        <v>55092081167</v>
      </c>
      <c r="BD165" s="27">
        <f ca="1"/>
        <v>-231323320232</v>
      </c>
      <c r="BE165" s="27">
        <f ca="1"/>
        <v>-320018367105</v>
      </c>
    </row>
    <row r="166" spans="23:57" x14ac:dyDescent="0.2">
      <c r="W166" s="63"/>
      <c r="X166" t="str" s="0">
        <f ca="1"/>
        <v>20/05/2024</v>
      </c>
      <c r="Y166" s="4">
        <f ca="1"/>
        <v>171790265729</v>
      </c>
      <c r="Z166" s="4">
        <f ca="1"/>
        <v>-119125221744</v>
      </c>
      <c r="AA166" s="4">
        <f ca="1"/>
        <v>-161631804194</v>
      </c>
      <c r="AB166" s="4">
        <f ca="1"/>
        <v>-122772048471</v>
      </c>
      <c r="AC166" s="4">
        <f ca="1"/>
        <v>103966400557</v>
      </c>
      <c r="AD166" s="4">
        <f ca="1"/>
        <v>-3535951207096</v>
      </c>
      <c r="AE166" s="4">
        <f ca="1"/>
        <v>-552521471145</v>
      </c>
      <c r="AF166" s="4">
        <f ca="1"/>
        <v>-401540000</v>
      </c>
      <c r="AG166" s="4">
        <f ca="1"/>
        <v>-144658701520</v>
      </c>
      <c r="AH166" s="4">
        <f ca="1"/>
        <v>-52516683834</v>
      </c>
      <c r="AJ166" s="63"/>
      <c r="AK166" t="str" s="0">
        <f ca="1"/>
        <v>20/05/2024</v>
      </c>
      <c r="AL166" s="4">
        <f ca="1"/>
        <v>-70270244552</v>
      </c>
      <c r="AM166" s="4">
        <f ca="1"/>
        <v>243260568008</v>
      </c>
      <c r="AN166" s="4">
        <f ca="1"/>
        <v>-1067755423671</v>
      </c>
      <c r="AO166" s="4">
        <f ca="1"/>
        <v>-39766787319</v>
      </c>
      <c r="AP166" s="0">
        <f ca="1"/>
        <v>-858141853085</v>
      </c>
      <c r="AR166" s="63"/>
      <c r="AS166" t="str" s="0">
        <f ca="1"/>
        <v>20/05/2024</v>
      </c>
      <c r="AT166" s="4">
        <f ca="1"/>
        <v>-786293690762</v>
      </c>
      <c r="AU166" s="4">
        <f ca="1"/>
        <v>86090963631</v>
      </c>
      <c r="AV166" s="4"/>
      <c r="AX166" s="63"/>
      <c r="AY166" t="str" s="0">
        <f ca="1"/>
        <v>20/05/2024</v>
      </c>
      <c r="AZ166" s="27">
        <f ca="1"/>
        <v>86090963631</v>
      </c>
      <c r="BA166" s="27">
        <f ca="1"/>
        <v>-8650409225</v>
      </c>
      <c r="BB166" s="27">
        <f ca="1"/>
        <v>110073168691</v>
      </c>
      <c r="BC166" s="27">
        <f ca="1"/>
        <v>54146203425</v>
      </c>
      <c r="BD166" s="27">
        <f ca="1"/>
        <v>-234043510232</v>
      </c>
      <c r="BE166" s="27">
        <f ca="1"/>
        <v>-360939197105</v>
      </c>
    </row>
    <row r="167" spans="23:57" x14ac:dyDescent="0.2">
      <c r="W167" s="63"/>
      <c r="X167" t="str" s="0">
        <f ca="1"/>
        <v>17/05/2024</v>
      </c>
      <c r="Y167" s="4">
        <f ca="1"/>
        <v>172787915729</v>
      </c>
      <c r="Z167" s="4">
        <f ca="1"/>
        <v>-112434564774</v>
      </c>
      <c r="AA167" s="4">
        <f ca="1"/>
        <v>-162533054194</v>
      </c>
      <c r="AB167" s="4">
        <f ca="1"/>
        <v>-119110898471</v>
      </c>
      <c r="AC167" s="4">
        <f ca="1"/>
        <v>108318340557</v>
      </c>
      <c r="AD167" s="4">
        <f ca="1"/>
        <v>-3537947617096</v>
      </c>
      <c r="AE167" s="4">
        <f ca="1"/>
        <v>-536021741145</v>
      </c>
      <c r="AF167" s="4">
        <f ca="1"/>
        <v>-436240000</v>
      </c>
      <c r="AG167" s="4">
        <f ca="1"/>
        <v>-143147741520</v>
      </c>
      <c r="AH167" s="4">
        <f ca="1"/>
        <v>-49149693834</v>
      </c>
      <c r="AJ167" s="63"/>
      <c r="AK167" s="0">
        <f ca="1"/>
        <v>0</v>
      </c>
      <c r="AL167" s="4">
        <f ca="1"/>
        <v>-69758830193</v>
      </c>
      <c r="AM167" s="4">
        <f ca="1"/>
        <v>244531288008</v>
      </c>
      <c r="AN167" s="4">
        <f ca="1"/>
        <v>-1060692783671</v>
      </c>
      <c r="AO167" s="4">
        <f ca="1"/>
        <v>-33920168751</v>
      </c>
      <c r="AP167" s="0">
        <f ca="1"/>
        <v>-841905693085</v>
      </c>
      <c r="AR167" s="63"/>
      <c r="AS167" t="str" s="0">
        <f ca="1"/>
        <v>17/05/2024</v>
      </c>
      <c r="AT167" s="4">
        <f ca="1"/>
        <v>-759316150762</v>
      </c>
      <c r="AU167" s="4">
        <f ca="1"/>
        <v>100935043631</v>
      </c>
      <c r="AV167" s="4"/>
      <c r="AX167" s="63"/>
      <c r="AY167" t="str" s="0">
        <f ca="1"/>
        <v>17/05/2024</v>
      </c>
      <c r="AZ167" s="27">
        <f ca="1"/>
        <v>100935043631</v>
      </c>
      <c r="BA167" s="27">
        <f ca="1"/>
        <v>-5756339225</v>
      </c>
      <c r="BB167" s="27">
        <f ca="1"/>
        <v>110135291476</v>
      </c>
      <c r="BC167" s="27">
        <f ca="1"/>
        <v>54536125321</v>
      </c>
      <c r="BD167" s="27">
        <f ca="1"/>
        <v>-222340880232</v>
      </c>
      <c r="BE167" s="27">
        <f ca="1"/>
        <v>-356571427105</v>
      </c>
    </row>
    <row r="168" spans="23:57" x14ac:dyDescent="0.2">
      <c r="W168" s="63"/>
      <c r="X168" t="str" s="0">
        <f ca="1"/>
        <v>16/05/2024</v>
      </c>
      <c r="Y168" s="4">
        <f ca="1"/>
        <v>179577735729</v>
      </c>
      <c r="Z168" s="4">
        <f ca="1"/>
        <v>-112434564774</v>
      </c>
      <c r="AA168" s="4">
        <f ca="1"/>
        <v>-160090034194</v>
      </c>
      <c r="AB168" s="4">
        <f ca="1"/>
        <v>-53097088471</v>
      </c>
      <c r="AC168" s="4">
        <f ca="1"/>
        <v>107159150557</v>
      </c>
      <c r="AD168" s="4">
        <f ca="1"/>
        <v>-3574947807096</v>
      </c>
      <c r="AE168" s="4">
        <f ca="1"/>
        <v>-535790171145</v>
      </c>
      <c r="AF168" s="4">
        <f ca="1"/>
        <v>-436240000</v>
      </c>
      <c r="AG168" s="4">
        <f ca="1"/>
        <v>-142592411520</v>
      </c>
      <c r="AH168" s="4">
        <f ca="1"/>
        <v>-43666153834</v>
      </c>
      <c r="AJ168" s="63"/>
      <c r="AK168" t="str" s="0">
        <f ca="1"/>
        <v>16/05/2024</v>
      </c>
      <c r="AL168" s="4">
        <f ca="1"/>
        <v>-69758830193</v>
      </c>
      <c r="AM168" s="4">
        <f ca="1"/>
        <v>274884968008</v>
      </c>
      <c r="AN168" s="4">
        <f ca="1"/>
        <v>-1031452823671</v>
      </c>
      <c r="AO168" s="4">
        <f ca="1"/>
        <v>-27306064998</v>
      </c>
      <c r="AP168" s="0">
        <f ca="1"/>
        <v>-809099403085</v>
      </c>
      <c r="AR168" s="63"/>
      <c r="AS168" t="str" s="0">
        <f ca="1"/>
        <v>16/05/2024</v>
      </c>
      <c r="AT168" s="4">
        <f ca="1"/>
        <v>-751807120762</v>
      </c>
      <c r="AU168" s="4">
        <f ca="1"/>
        <v>134829813631</v>
      </c>
      <c r="AV168" s="4"/>
      <c r="AX168" s="63"/>
      <c r="AY168" t="str" s="0">
        <f ca="1"/>
        <v>16/05/2024</v>
      </c>
      <c r="AZ168" s="27">
        <f ca="1"/>
        <v>134829813631</v>
      </c>
      <c r="BA168" s="27">
        <f ca="1"/>
        <v>-3473409225</v>
      </c>
      <c r="BB168" s="27">
        <f ca="1"/>
        <v>110135291476</v>
      </c>
      <c r="BC168" s="27">
        <f ca="1"/>
        <v>54486088410</v>
      </c>
      <c r="BD168" s="27">
        <f ca="1"/>
        <v>-219896580232</v>
      </c>
      <c r="BE168" s="27">
        <f ca="1"/>
        <v>-359195227105</v>
      </c>
    </row>
    <row r="169" spans="23:57" x14ac:dyDescent="0.2">
      <c r="W169" s="63"/>
      <c r="X169" t="str" s="0">
        <f ca="1"/>
        <v>15/05/2024</v>
      </c>
      <c r="Y169" s="4">
        <f ca="1"/>
        <v>179496725729</v>
      </c>
      <c r="Z169" s="4">
        <f ca="1"/>
        <v>-105110749873</v>
      </c>
      <c r="AA169" s="4">
        <f ca="1"/>
        <v>-156641347942</v>
      </c>
      <c r="AB169" s="4">
        <f ca="1"/>
        <v>-20719123070</v>
      </c>
      <c r="AC169" s="4">
        <f ca="1"/>
        <v>110704250557</v>
      </c>
      <c r="AD169" s="4">
        <f ca="1"/>
        <v>-3569969101589</v>
      </c>
      <c r="AE169" s="4">
        <f ca="1"/>
        <v>-543034642879</v>
      </c>
      <c r="AF169" s="4">
        <f ca="1"/>
        <v>-436240000</v>
      </c>
      <c r="AG169" s="4">
        <f ca="1"/>
        <v>-150353147600</v>
      </c>
      <c r="AH169" s="4">
        <f ca="1"/>
        <v>-38948863834</v>
      </c>
      <c r="AJ169" s="63"/>
      <c r="AK169" s="0">
        <f ca="1"/>
        <v>0</v>
      </c>
      <c r="AL169" s="4">
        <f ca="1"/>
        <v>-68836194769</v>
      </c>
      <c r="AM169" s="4">
        <f ca="1"/>
        <v>286511638008</v>
      </c>
      <c r="AN169" s="4">
        <f ca="1"/>
        <v>-926818178446</v>
      </c>
      <c r="AO169" s="4">
        <f ca="1"/>
        <v>-48666809931</v>
      </c>
      <c r="AP169" s="0">
        <f ca="1"/>
        <v>-793813603801</v>
      </c>
      <c r="AR169" s="63"/>
      <c r="AS169" t="str" s="0">
        <f ca="1"/>
        <v>15/05/2024</v>
      </c>
      <c r="AT169" s="4">
        <f ca="1"/>
        <v>-745598917694</v>
      </c>
      <c r="AU169" s="4">
        <f ca="1"/>
        <v>153582040127</v>
      </c>
      <c r="AV169" s="4"/>
      <c r="AX169" s="63"/>
      <c r="AY169" t="str" s="0">
        <f ca="1"/>
        <v>15/05/2024</v>
      </c>
      <c r="AZ169" s="27">
        <f ca="1"/>
        <v>153582040127</v>
      </c>
      <c r="BA169" s="27">
        <f ca="1"/>
        <v>-1685829225</v>
      </c>
      <c r="BB169" s="27">
        <f ca="1"/>
        <v>110060783166</v>
      </c>
      <c r="BC169" s="27">
        <f ca="1"/>
        <v>56528451223</v>
      </c>
      <c r="BD169" s="27">
        <f ca="1"/>
        <v>-217480830554</v>
      </c>
      <c r="BE169" s="27">
        <f ca="1"/>
        <v>-381177277105</v>
      </c>
    </row>
    <row r="170" spans="23:57" x14ac:dyDescent="0.2">
      <c r="W170" s="63"/>
      <c r="X170" t="str" s="0">
        <f ca="1"/>
        <v>14/05/2024</v>
      </c>
      <c r="Y170" s="4">
        <f ca="1"/>
        <v>176922555729</v>
      </c>
      <c r="Z170" s="4">
        <f ca="1"/>
        <v>-96635616284</v>
      </c>
      <c r="AA170" s="4">
        <f ca="1"/>
        <v>-147988087942</v>
      </c>
      <c r="AB170" s="4">
        <f ca="1"/>
        <v>-71716983070</v>
      </c>
      <c r="AC170" s="4">
        <f ca="1"/>
        <v>109886240557</v>
      </c>
      <c r="AD170" s="4">
        <f ca="1"/>
        <v>-3525260921589</v>
      </c>
      <c r="AE170" s="4">
        <f ca="1"/>
        <v>-543327882879</v>
      </c>
      <c r="AF170" s="4">
        <f ca="1"/>
        <v>-369140000</v>
      </c>
      <c r="AG170" s="4">
        <f ca="1"/>
        <v>-147097757600</v>
      </c>
      <c r="AH170" s="4">
        <f ca="1"/>
        <v>-41108253834</v>
      </c>
      <c r="AJ170" s="63"/>
      <c r="AK170" t="str" s="0">
        <f ca="1"/>
        <v>14/05/2024</v>
      </c>
      <c r="AL170" s="4">
        <f ca="1"/>
        <v>-68836194769</v>
      </c>
      <c r="AM170" s="4">
        <f ca="1"/>
        <v>277796848008</v>
      </c>
      <c r="AN170" s="4">
        <f ca="1"/>
        <v>-915084098446</v>
      </c>
      <c r="AO170" s="4">
        <f ca="1"/>
        <v>-44248885843</v>
      </c>
      <c r="AP170" s="0">
        <f ca="1"/>
        <v>-771892513801</v>
      </c>
      <c r="AR170" s="63"/>
      <c r="AS170" t="str" s="0">
        <f ca="1"/>
        <v>14/05/2024</v>
      </c>
      <c r="AT170" s="4">
        <f ca="1"/>
        <v>-740034557694</v>
      </c>
      <c r="AU170" s="4">
        <f ca="1"/>
        <v>155397490127</v>
      </c>
      <c r="AV170" s="4"/>
      <c r="AX170" s="63"/>
      <c r="AY170" t="str" s="0">
        <f ca="1"/>
        <v>14/05/2024</v>
      </c>
      <c r="AZ170" s="27">
        <f ca="1"/>
        <v>155397490127</v>
      </c>
      <c r="BA170" s="27">
        <f ca="1"/>
        <v>-4542139225</v>
      </c>
      <c r="BB170" s="27">
        <f ca="1"/>
        <v>110155946038</v>
      </c>
      <c r="BC170" s="27">
        <f ca="1"/>
        <v>52755775994</v>
      </c>
      <c r="BD170" s="27">
        <f ca="1"/>
        <v>-227382760554</v>
      </c>
      <c r="BE170" s="27">
        <f ca="1"/>
        <v>-440759847105</v>
      </c>
    </row>
    <row r="171" spans="23:57" x14ac:dyDescent="0.2">
      <c r="W171" s="63"/>
      <c r="X171" t="str" s="0">
        <f ca="1"/>
        <v>13/05/2024</v>
      </c>
      <c r="Y171" s="4">
        <f ca="1"/>
        <v>174435315729</v>
      </c>
      <c r="Z171" s="4">
        <f ca="1"/>
        <v>-94537479623</v>
      </c>
      <c r="AA171" s="4">
        <f ca="1"/>
        <v>-138338347942</v>
      </c>
      <c r="AB171" s="4">
        <f ca="1"/>
        <v>-72215838703</v>
      </c>
      <c r="AC171" s="4">
        <f ca="1"/>
        <v>109790230557</v>
      </c>
      <c r="AD171" s="4">
        <f ca="1"/>
        <v>-3448145093174</v>
      </c>
      <c r="AE171" s="4">
        <f ca="1"/>
        <v>-542607872879</v>
      </c>
      <c r="AF171" s="4">
        <f ca="1"/>
        <v>-369140000</v>
      </c>
      <c r="AG171" s="4">
        <f ca="1"/>
        <v>-147538927600</v>
      </c>
      <c r="AH171" s="4">
        <f ca="1"/>
        <v>-33659097953</v>
      </c>
      <c r="AJ171" s="63"/>
      <c r="AK171" t="str" s="0">
        <f ca="1"/>
        <v>13/05/2024</v>
      </c>
      <c r="AL171" s="4">
        <f ca="1"/>
        <v>-46129173874</v>
      </c>
      <c r="AM171" s="4">
        <f ca="1"/>
        <v>280208098008</v>
      </c>
      <c r="AN171" s="4">
        <f ca="1"/>
        <v>-915863768446</v>
      </c>
      <c r="AO171" s="4">
        <f ca="1"/>
        <v>-20503443235</v>
      </c>
      <c r="AP171" s="0">
        <f ca="1"/>
        <v>-737542117692</v>
      </c>
      <c r="AR171" s="63"/>
      <c r="AS171" t="str" s="0">
        <f ca="1"/>
        <v>13/05/2024</v>
      </c>
      <c r="AT171" s="4">
        <f ca="1"/>
        <v>-688487316906</v>
      </c>
      <c r="AU171" s="4">
        <f ca="1"/>
        <v>174124318060</v>
      </c>
      <c r="AV171" s="4"/>
      <c r="AX171" s="63"/>
      <c r="AY171" t="str" s="0">
        <f ca="1"/>
        <v>13/05/2024</v>
      </c>
      <c r="AZ171" s="27">
        <f ca="1"/>
        <v>174124318060</v>
      </c>
      <c r="BA171" s="27">
        <f ca="1"/>
        <v>-5851189225</v>
      </c>
      <c r="BB171" s="27">
        <f ca="1"/>
        <v>101681592243</v>
      </c>
      <c r="BC171" s="27">
        <f ca="1"/>
        <v>54780176975</v>
      </c>
      <c r="BD171" s="27">
        <f ca="1"/>
        <v>-226222919894</v>
      </c>
      <c r="BE171" s="27">
        <f ca="1"/>
        <v>-441765487105</v>
      </c>
    </row>
    <row r="172" spans="23:57" x14ac:dyDescent="0.2">
      <c r="W172" s="63"/>
      <c r="X172" t="str" s="0">
        <f ca="1"/>
        <v>10/05/2024</v>
      </c>
      <c r="Y172" s="4">
        <f ca="1"/>
        <v>173365725729</v>
      </c>
      <c r="Z172" s="4">
        <f ca="1"/>
        <v>-92080675567</v>
      </c>
      <c r="AA172" s="4">
        <f ca="1"/>
        <v>-137683457942</v>
      </c>
      <c r="AB172" s="4">
        <f ca="1"/>
        <v>-67096455159</v>
      </c>
      <c r="AC172" s="4">
        <f ca="1"/>
        <v>114815009721</v>
      </c>
      <c r="AD172" s="4">
        <f ca="1"/>
        <v>-3430154683466</v>
      </c>
      <c r="AE172" s="4">
        <f ca="1"/>
        <v>-524339887364</v>
      </c>
      <c r="AF172" s="4">
        <f ca="1"/>
        <v>-369140000</v>
      </c>
      <c r="AG172" s="4">
        <f ca="1"/>
        <v>-147867645746</v>
      </c>
      <c r="AH172" s="4">
        <f ca="1"/>
        <v>-27840583969</v>
      </c>
      <c r="AJ172" s="63"/>
      <c r="AK172" t="str" s="0">
        <f ca="1"/>
        <v>10/05/2024</v>
      </c>
      <c r="AL172" s="4">
        <f ca="1"/>
        <v>-32621142181</v>
      </c>
      <c r="AM172" s="4">
        <f ca="1"/>
        <v>277916128289</v>
      </c>
      <c r="AN172" s="4">
        <f ca="1"/>
        <v>-917719928446</v>
      </c>
      <c r="AO172" s="4">
        <f ca="1"/>
        <v>39422421481</v>
      </c>
      <c r="AP172" s="0">
        <f ca="1"/>
        <v>-717001357692</v>
      </c>
      <c r="AR172" s="63"/>
      <c r="AS172" t="str" s="0">
        <f ca="1"/>
        <v>10/05/2024</v>
      </c>
      <c r="AT172" s="4">
        <f ca="1"/>
        <v>-672907089520</v>
      </c>
      <c r="AU172" s="4">
        <f ca="1"/>
        <v>179280680785</v>
      </c>
      <c r="AV172" s="4"/>
      <c r="AX172" s="63"/>
      <c r="AY172" t="str" s="0">
        <f ca="1"/>
        <v>10/05/2024</v>
      </c>
      <c r="AZ172" s="27">
        <f ca="1"/>
        <v>179280680785</v>
      </c>
      <c r="BA172" s="27">
        <f ca="1"/>
        <v>-1690379225</v>
      </c>
      <c r="BB172" s="27">
        <f ca="1"/>
        <v>101681592243</v>
      </c>
      <c r="BC172" s="27">
        <f ca="1"/>
        <v>55389720121</v>
      </c>
      <c r="BD172" s="27">
        <f ca="1"/>
        <v>-225571359894</v>
      </c>
      <c r="BE172" s="27">
        <f ca="1"/>
        <v>-431627455140</v>
      </c>
    </row>
    <row r="173" spans="23:57" x14ac:dyDescent="0.2">
      <c r="W173" s="63"/>
      <c r="X173" t="str" s="0">
        <f ca="1"/>
        <v>09/05/2024</v>
      </c>
      <c r="Y173" s="4">
        <f ca="1"/>
        <v>174071075729</v>
      </c>
      <c r="Z173" s="4">
        <f ca="1"/>
        <v>-92075811753</v>
      </c>
      <c r="AA173" s="4">
        <f ca="1"/>
        <v>-138247457942</v>
      </c>
      <c r="AB173" s="4">
        <f ca="1"/>
        <v>-17323935159</v>
      </c>
      <c r="AC173" s="4">
        <f ca="1"/>
        <v>115105989721</v>
      </c>
      <c r="AD173" s="4">
        <f ca="1"/>
        <v>-3428237663466</v>
      </c>
      <c r="AE173" s="4">
        <f ca="1"/>
        <v>-519453877364</v>
      </c>
      <c r="AF173" s="4">
        <f ca="1"/>
        <v>-369140000</v>
      </c>
      <c r="AG173" s="4">
        <f ca="1"/>
        <v>-146397195746</v>
      </c>
      <c r="AH173" s="4">
        <f ca="1"/>
        <v>-25599613969</v>
      </c>
      <c r="AJ173" s="63"/>
      <c r="AK173" s="0">
        <f ca="1"/>
        <v>0</v>
      </c>
      <c r="AL173" s="4">
        <f ca="1"/>
        <v>-32450720529</v>
      </c>
      <c r="AM173" s="4">
        <f ca="1"/>
        <v>266427028289</v>
      </c>
      <c r="AN173" s="4">
        <f ca="1"/>
        <v>-909993768446</v>
      </c>
      <c r="AO173" s="4">
        <f ca="1"/>
        <v>27610664148</v>
      </c>
      <c r="AP173" s="0">
        <f ca="1"/>
        <v>-706792117692</v>
      </c>
      <c r="AR173" s="63"/>
      <c r="AS173" t="str" s="0">
        <f ca="1"/>
        <v>09/05/2024</v>
      </c>
      <c r="AT173" s="4">
        <f ca="1"/>
        <v>-661052529520</v>
      </c>
      <c r="AU173" s="4">
        <f ca="1"/>
        <v>240388730785</v>
      </c>
      <c r="AV173" s="4"/>
      <c r="AX173" s="63"/>
      <c r="AY173" t="str" s="0">
        <f ca="1"/>
        <v>09/05/2024</v>
      </c>
      <c r="AZ173" s="27">
        <f ca="1"/>
        <v>240388730785</v>
      </c>
      <c r="BA173" s="27">
        <f ca="1"/>
        <v>-826899225</v>
      </c>
      <c r="BB173" s="27">
        <f ca="1"/>
        <v>99320147497</v>
      </c>
      <c r="BC173" s="27">
        <f ca="1"/>
        <v>54759138468</v>
      </c>
      <c r="BD173" s="27">
        <f ca="1"/>
        <v>-225434569894</v>
      </c>
      <c r="BE173" s="27">
        <f ca="1"/>
        <v>-451404405140</v>
      </c>
    </row>
    <row r="174" spans="23:57" x14ac:dyDescent="0.2">
      <c r="W174" s="63"/>
      <c r="X174" t="str" s="0">
        <f ca="1"/>
        <v>08/05/2024</v>
      </c>
      <c r="Y174" s="4">
        <f ca="1"/>
        <v>177034055729</v>
      </c>
      <c r="Z174" s="4">
        <f ca="1"/>
        <v>-84499277188</v>
      </c>
      <c r="AA174" s="4">
        <f ca="1"/>
        <v>-131170917942</v>
      </c>
      <c r="AB174" s="4">
        <f ca="1"/>
        <v>-16804185159</v>
      </c>
      <c r="AC174" s="4">
        <f ca="1"/>
        <v>116379189721</v>
      </c>
      <c r="AD174" s="4">
        <f ca="1"/>
        <v>-3408004363466</v>
      </c>
      <c r="AE174" s="4">
        <f ca="1"/>
        <v>-518821047364</v>
      </c>
      <c r="AF174" s="4">
        <f ca="1"/>
        <v>-436440000</v>
      </c>
      <c r="AG174" s="4">
        <f ca="1"/>
        <v>-145111665746</v>
      </c>
      <c r="AH174" s="4">
        <f ca="1"/>
        <v>-28479453969</v>
      </c>
      <c r="AJ174" s="63"/>
      <c r="AK174" t="str" s="0">
        <f ca="1"/>
        <v>08/05/2024</v>
      </c>
      <c r="AL174" s="4">
        <f ca="1"/>
        <v>-32450720529</v>
      </c>
      <c r="AM174" s="4">
        <f ca="1"/>
        <v>250411168289</v>
      </c>
      <c r="AN174" s="4">
        <f ca="1"/>
        <v>-913001928446</v>
      </c>
      <c r="AO174" s="4">
        <f ca="1"/>
        <v>27064118995</v>
      </c>
      <c r="AP174" s="0">
        <f ca="1"/>
        <v>-708092507692</v>
      </c>
      <c r="AR174" s="63"/>
      <c r="AS174" t="str" s="0">
        <f ca="1"/>
        <v>08/05/2024</v>
      </c>
      <c r="AT174" s="4">
        <f ca="1"/>
        <v>-657372639520</v>
      </c>
      <c r="AU174" s="4">
        <f ca="1"/>
        <v>377227520785</v>
      </c>
      <c r="AV174" s="4"/>
      <c r="AX174" s="63"/>
      <c r="AY174" t="str" s="0">
        <f ca="1"/>
        <v>08/05/2024</v>
      </c>
      <c r="AZ174" s="27">
        <f ca="1"/>
        <v>377227520785</v>
      </c>
      <c r="BA174" s="27">
        <f ca="1"/>
        <v>828030775</v>
      </c>
      <c r="BB174" s="27">
        <f ca="1"/>
        <v>99506982289</v>
      </c>
      <c r="BC174" s="27">
        <f ca="1"/>
        <v>57473991261</v>
      </c>
      <c r="BD174" s="27">
        <f ca="1"/>
        <v>-219915759894</v>
      </c>
      <c r="BE174" s="27">
        <f ca="1"/>
        <v>-462563445140</v>
      </c>
    </row>
    <row r="175" spans="23:57" x14ac:dyDescent="0.2">
      <c r="W175" s="63"/>
      <c r="X175" t="str" s="0">
        <f ca="1"/>
        <v>07/05/2024</v>
      </c>
      <c r="Y175" s="4">
        <f ca="1"/>
        <v>176925455729</v>
      </c>
      <c r="Z175" s="4">
        <f ca="1"/>
        <v>-84499277188</v>
      </c>
      <c r="AA175" s="4">
        <f ca="1"/>
        <v>-118067647942</v>
      </c>
      <c r="AB175" s="4">
        <f ca="1"/>
        <v>-16804785159</v>
      </c>
      <c r="AC175" s="4">
        <f ca="1"/>
        <v>116347309721</v>
      </c>
      <c r="AD175" s="4">
        <f ca="1"/>
        <v>-3453682363466</v>
      </c>
      <c r="AE175" s="4">
        <f ca="1"/>
        <v>-514648977364</v>
      </c>
      <c r="AF175" s="4">
        <f ca="1"/>
        <v>-436440000</v>
      </c>
      <c r="AG175" s="4">
        <f ca="1"/>
        <v>-144994525746</v>
      </c>
      <c r="AH175" s="4">
        <f ca="1"/>
        <v>-28924833969</v>
      </c>
      <c r="AJ175" s="63"/>
      <c r="AK175" s="0">
        <f ca="1"/>
        <v>0</v>
      </c>
      <c r="AL175" s="4">
        <f ca="1"/>
        <v>-34273343164</v>
      </c>
      <c r="AM175" s="4">
        <f ca="1"/>
        <v>249386698289</v>
      </c>
      <c r="AN175" s="4">
        <f ca="1"/>
        <v>-840941188446</v>
      </c>
      <c r="AO175" s="4">
        <f ca="1"/>
        <v>26576113131</v>
      </c>
      <c r="AP175" s="0">
        <f ca="1"/>
        <v>-696266267692</v>
      </c>
      <c r="AR175" s="63"/>
      <c r="AS175" t="str" s="0">
        <f ca="1"/>
        <v>07/05/2024</v>
      </c>
      <c r="AT175" s="4">
        <f ca="1"/>
        <v>-682359519520</v>
      </c>
      <c r="AU175" s="4">
        <f ca="1"/>
        <v>366058360785</v>
      </c>
      <c r="AV175" s="4"/>
      <c r="AX175" s="63"/>
      <c r="AY175" t="str" s="0">
        <f ca="1"/>
        <v>07/05/2024</v>
      </c>
      <c r="AZ175" s="27">
        <f ca="1"/>
        <v>366058360785</v>
      </c>
      <c r="BA175" s="27">
        <f ca="1"/>
        <v>-1580459225</v>
      </c>
      <c r="BB175" s="27">
        <f ca="1"/>
        <v>99506982289</v>
      </c>
      <c r="BC175" s="27">
        <f ca="1"/>
        <v>55743496506</v>
      </c>
      <c r="BD175" s="27">
        <f ca="1"/>
        <v>-226042419894</v>
      </c>
      <c r="BE175" s="27">
        <f ca="1"/>
        <v>-499107985140</v>
      </c>
    </row>
    <row r="176" spans="23:57" x14ac:dyDescent="0.2">
      <c r="W176" s="63"/>
      <c r="X176" t="str" s="0">
        <f ca="1"/>
        <v>06/05/2024</v>
      </c>
      <c r="Y176" s="4">
        <f ca="1"/>
        <v>174508125729</v>
      </c>
      <c r="Z176" s="4">
        <f ca="1"/>
        <v>-74469903336</v>
      </c>
      <c r="AA176" s="4">
        <f ca="1"/>
        <v>-114650837942</v>
      </c>
      <c r="AB176" s="4">
        <f ca="1"/>
        <v>-18734485159</v>
      </c>
      <c r="AC176" s="4">
        <f ca="1"/>
        <v>116451099721</v>
      </c>
      <c r="AD176" s="4">
        <f ca="1"/>
        <v>-3496575173466</v>
      </c>
      <c r="AE176" s="4">
        <f ca="1"/>
        <v>-533270577364</v>
      </c>
      <c r="AF176" s="4">
        <f ca="1"/>
        <v>-502340000</v>
      </c>
      <c r="AG176" s="4">
        <f ca="1"/>
        <v>-142630325746</v>
      </c>
      <c r="AH176" s="4">
        <f ca="1"/>
        <v>-27112473969</v>
      </c>
      <c r="AJ176" s="63"/>
      <c r="AK176" t="str" s="0">
        <f ca="1"/>
        <v>06/05/2024</v>
      </c>
      <c r="AL176" s="4">
        <f ca="1"/>
        <v>-34273343164</v>
      </c>
      <c r="AM176" s="4">
        <f ca="1"/>
        <v>236095318289</v>
      </c>
      <c r="AN176" s="4">
        <f ca="1"/>
        <v>-836721078446</v>
      </c>
      <c r="AO176" s="4">
        <f ca="1"/>
        <v>10523263040</v>
      </c>
      <c r="AP176" s="0">
        <f ca="1"/>
        <v>-686642757692</v>
      </c>
      <c r="AR176" s="63"/>
      <c r="AS176" t="str" s="0">
        <f ca="1"/>
        <v>06/05/2024</v>
      </c>
      <c r="AT176" s="4">
        <f ca="1"/>
        <v>-688922979520</v>
      </c>
      <c r="AU176" s="4">
        <f ca="1"/>
        <v>375076150785</v>
      </c>
      <c r="AV176" s="4"/>
      <c r="AX176" s="63"/>
      <c r="AY176" t="str" s="0">
        <f ca="1"/>
        <v>06/05/2024</v>
      </c>
      <c r="AZ176" s="27">
        <f ca="1"/>
        <v>375076150785</v>
      </c>
      <c r="BA176" s="27">
        <f ca="1"/>
        <v>-1245439225</v>
      </c>
      <c r="BB176" s="27">
        <f ca="1"/>
        <v>94010988911</v>
      </c>
      <c r="BC176" s="27">
        <f ca="1"/>
        <v>54505135209</v>
      </c>
      <c r="BD176" s="27">
        <f ca="1"/>
        <v>-226259639894</v>
      </c>
      <c r="BE176" s="27">
        <f ca="1"/>
        <v>-507408975140</v>
      </c>
    </row>
    <row r="177" spans="23:57" x14ac:dyDescent="0.2">
      <c r="W177" s="63"/>
      <c r="X177" t="str" s="0">
        <f ca="1"/>
        <v>03/05/2024</v>
      </c>
      <c r="Y177" s="4">
        <f ca="1"/>
        <v>177650495729</v>
      </c>
      <c r="Z177" s="4">
        <f ca="1"/>
        <v>-77399155915</v>
      </c>
      <c r="AA177" s="4">
        <f ca="1"/>
        <v>-112748137942</v>
      </c>
      <c r="AB177" s="4">
        <f ca="1"/>
        <v>-20378985159</v>
      </c>
      <c r="AC177" s="4">
        <f ca="1"/>
        <v>114632279721</v>
      </c>
      <c r="AD177" s="4">
        <f ca="1"/>
        <v>-3487186243466</v>
      </c>
      <c r="AE177" s="4">
        <f ca="1"/>
        <v>-536896947364</v>
      </c>
      <c r="AF177" s="4">
        <f ca="1"/>
        <v>-436540000</v>
      </c>
      <c r="AG177" s="4">
        <f ca="1"/>
        <v>-143238575746</v>
      </c>
      <c r="AH177" s="4">
        <f ca="1"/>
        <v>-29335213969</v>
      </c>
      <c r="AJ177" s="63"/>
      <c r="AK177" t="str" s="0">
        <f ca="1"/>
        <v>03/05/2024</v>
      </c>
      <c r="AL177" s="4">
        <f ca="1"/>
        <v>-34269628979</v>
      </c>
      <c r="AM177" s="4">
        <f ca="1"/>
        <v>234804338289</v>
      </c>
      <c r="AN177" s="4">
        <f ca="1"/>
        <v>-839896768446</v>
      </c>
      <c r="AO177" s="4">
        <f ca="1"/>
        <v>920003546</v>
      </c>
      <c r="AP177" s="0">
        <f ca="1"/>
        <v>-675132307692</v>
      </c>
      <c r="AR177" s="63"/>
      <c r="AS177" t="str" s="0">
        <f ca="1"/>
        <v>03/05/2024</v>
      </c>
      <c r="AT177" s="4">
        <f ca="1"/>
        <v>-704693099520</v>
      </c>
      <c r="AU177" s="4">
        <f ca="1"/>
        <v>366039480785</v>
      </c>
      <c r="AV177" s="4"/>
      <c r="AX177" s="63"/>
      <c r="AY177" t="str" s="0">
        <f ca="1"/>
        <v>03/05/2024</v>
      </c>
      <c r="AZ177" s="27">
        <f ca="1"/>
        <v>366039480785</v>
      </c>
      <c r="BA177" s="27">
        <f ca="1"/>
        <v>49080775</v>
      </c>
      <c r="BB177" s="27">
        <f ca="1"/>
        <v>83821926235</v>
      </c>
      <c r="BC177" s="27">
        <f ca="1"/>
        <v>52071778320</v>
      </c>
      <c r="BD177" s="27">
        <f ca="1"/>
        <v>-236420039894</v>
      </c>
      <c r="BE177" s="27">
        <f ca="1"/>
        <v>-507367385140</v>
      </c>
    </row>
    <row r="178" spans="23:57" x14ac:dyDescent="0.2">
      <c r="W178" s="63"/>
      <c r="X178" t="str" s="0">
        <f ca="1"/>
        <v>02/05/2024</v>
      </c>
      <c r="Y178" s="4">
        <f ca="1"/>
        <v>174153423442</v>
      </c>
      <c r="Z178" s="4">
        <f ca="1"/>
        <v>-81629574732</v>
      </c>
      <c r="AA178" s="4">
        <f ca="1"/>
        <v>-113279427942</v>
      </c>
      <c r="AB178" s="4">
        <f ca="1"/>
        <v>-20776095159</v>
      </c>
      <c r="AC178" s="4">
        <f ca="1"/>
        <v>114269599721</v>
      </c>
      <c r="AD178" s="4">
        <f ca="1"/>
        <v>-3535693273466</v>
      </c>
      <c r="AE178" s="4">
        <f ca="1"/>
        <v>-530524727364</v>
      </c>
      <c r="AF178" s="4">
        <f ca="1"/>
        <v>-436540000</v>
      </c>
      <c r="AG178" s="4">
        <f ca="1"/>
        <v>-142052755746</v>
      </c>
      <c r="AH178" s="4">
        <f ca="1"/>
        <v>-28060313969</v>
      </c>
      <c r="AJ178" s="63"/>
      <c r="AK178" t="str" s="0">
        <f ca="1"/>
        <v>02/05/2024</v>
      </c>
      <c r="AL178" s="4">
        <f ca="1"/>
        <v>650627512</v>
      </c>
      <c r="AM178" s="4">
        <f ca="1"/>
        <v>233344988289</v>
      </c>
      <c r="AN178" s="4">
        <f ca="1"/>
        <v>-844094088446</v>
      </c>
      <c r="AO178" s="4">
        <f ca="1"/>
        <v>1602898492</v>
      </c>
      <c r="AP178" s="0">
        <f ca="1"/>
        <v>-675436697692</v>
      </c>
      <c r="AR178" s="63"/>
      <c r="AS178" t="str" s="0">
        <f ca="1"/>
        <v>02/05/2024</v>
      </c>
      <c r="AT178" s="4">
        <f ca="1"/>
        <v>-711974329520</v>
      </c>
      <c r="AU178" s="4">
        <f ca="1"/>
        <v>358240740785</v>
      </c>
      <c r="AV178" s="4"/>
      <c r="AX178" s="63"/>
      <c r="AY178" t="str" s="0">
        <f ca="1"/>
        <v>02/05/2024</v>
      </c>
      <c r="AZ178" s="27">
        <f ca="1"/>
        <v>358240740785</v>
      </c>
      <c r="BA178" s="27">
        <f ca="1"/>
        <v>-1088989225</v>
      </c>
      <c r="BB178" s="27">
        <f ca="1"/>
        <v>83821926235</v>
      </c>
      <c r="BC178" s="27">
        <f ca="1"/>
        <v>52489566144</v>
      </c>
      <c r="BD178" s="27">
        <f ca="1"/>
        <v>-237307569894</v>
      </c>
      <c r="BE178" s="27">
        <f ca="1"/>
        <v>-508127775140</v>
      </c>
    </row>
    <row r="179" spans="23:57" x14ac:dyDescent="0.2">
      <c r="W179" s="63"/>
      <c r="X179" t="str" s="0">
        <f ca="1"/>
        <v>26/04/2024</v>
      </c>
      <c r="Y179" s="4">
        <f ca="1"/>
        <v>182454473442</v>
      </c>
      <c r="Z179" s="4">
        <f ca="1"/>
        <v>-84863108733</v>
      </c>
      <c r="AA179" s="4">
        <f ca="1"/>
        <v>-106301737942</v>
      </c>
      <c r="AB179" s="4">
        <f ca="1"/>
        <v>-18982185159</v>
      </c>
      <c r="AC179" s="4">
        <f ca="1"/>
        <v>114425299721</v>
      </c>
      <c r="AD179" s="4">
        <f ca="1"/>
        <v>-3549267613466</v>
      </c>
      <c r="AE179" s="4">
        <f ca="1"/>
        <v>-532862157364</v>
      </c>
      <c r="AF179" s="4">
        <f ca="1"/>
        <v>-472960000</v>
      </c>
      <c r="AG179" s="4">
        <f ca="1"/>
        <v>-141711435746</v>
      </c>
      <c r="AH179" s="4">
        <f ca="1"/>
        <v>-28365503969</v>
      </c>
      <c r="AJ179" s="63"/>
      <c r="AK179" s="0">
        <f ca="1"/>
        <v>0</v>
      </c>
      <c r="AL179" s="4">
        <f ca="1"/>
        <v>578671011</v>
      </c>
      <c r="AM179" s="4">
        <f ca="1"/>
        <v>234246278289</v>
      </c>
      <c r="AN179" s="4">
        <f ca="1"/>
        <v>-829193828446</v>
      </c>
      <c r="AO179" s="4">
        <f ca="1"/>
        <v>4480029142</v>
      </c>
      <c r="AP179" s="0">
        <f ca="1"/>
        <v>-662743277692</v>
      </c>
      <c r="AR179" s="63"/>
      <c r="AS179" t="str" s="0">
        <f ca="1"/>
        <v>26/04/2024</v>
      </c>
      <c r="AT179" s="4">
        <f ca="1"/>
        <v>-726385129520</v>
      </c>
      <c r="AU179" s="4">
        <f ca="1"/>
        <v>376701350785</v>
      </c>
      <c r="AV179" s="4"/>
      <c r="AX179" s="63"/>
      <c r="AY179" t="str" s="0">
        <f ca="1"/>
        <v>26/04/2024</v>
      </c>
      <c r="AZ179" s="27">
        <f ca="1"/>
        <v>376701350785</v>
      </c>
      <c r="BA179" s="27">
        <f ca="1"/>
        <v>3734280775</v>
      </c>
      <c r="BB179" s="27">
        <f ca="1"/>
        <v>83821926235</v>
      </c>
      <c r="BC179" s="27">
        <f ca="1"/>
        <v>50026625682</v>
      </c>
      <c r="BD179" s="27">
        <f ca="1"/>
        <v>-237278759894</v>
      </c>
      <c r="BE179" s="27">
        <f ca="1"/>
        <v>-516284325140</v>
      </c>
    </row>
    <row r="180" spans="23:57" x14ac:dyDescent="0.2">
      <c r="W180" s="63"/>
      <c r="X180" t="str" s="0">
        <f ca="1"/>
        <v>25/04/2024</v>
      </c>
      <c r="Y180" s="4">
        <f ca="1"/>
        <v>179057743442</v>
      </c>
      <c r="Z180" s="4">
        <f ca="1"/>
        <v>-85047595359</v>
      </c>
      <c r="AA180" s="4">
        <f ca="1"/>
        <v>-98058357942</v>
      </c>
      <c r="AB180" s="4">
        <f ca="1"/>
        <v>-17378685159</v>
      </c>
      <c r="AC180" s="4">
        <f ca="1"/>
        <v>125120629721</v>
      </c>
      <c r="AD180" s="4">
        <f ca="1"/>
        <v>-3599076713466</v>
      </c>
      <c r="AE180" s="4">
        <f ca="1"/>
        <v>-524804067364</v>
      </c>
      <c r="AF180" s="4">
        <f ca="1"/>
        <v>-472960000</v>
      </c>
      <c r="AG180" s="4">
        <f ca="1"/>
        <v>-141363645746</v>
      </c>
      <c r="AH180" s="4">
        <f ca="1"/>
        <v>-29789323969</v>
      </c>
      <c r="AJ180" s="63"/>
      <c r="AK180" t="str" s="0">
        <f ca="1"/>
        <v>25/04/2024</v>
      </c>
      <c r="AL180" s="4">
        <f ca="1"/>
        <v>578671011</v>
      </c>
      <c r="AM180" s="4">
        <f ca="1"/>
        <v>228741998289</v>
      </c>
      <c r="AN180" s="4">
        <f ca="1"/>
        <v>-824177288446</v>
      </c>
      <c r="AO180" s="4">
        <f ca="1"/>
        <v>-90693820361</v>
      </c>
      <c r="AP180" s="0">
        <f ca="1"/>
        <v>-652147857692</v>
      </c>
      <c r="AR180" s="63"/>
      <c r="AS180" t="str" s="0">
        <f ca="1"/>
        <v>25/04/2024</v>
      </c>
      <c r="AT180" s="4">
        <f ca="1"/>
        <v>-769579909520</v>
      </c>
      <c r="AU180" s="4">
        <f ca="1"/>
        <v>368204580785</v>
      </c>
      <c r="AV180" s="4"/>
      <c r="AX180" s="63"/>
      <c r="AY180" t="str" s="0">
        <f ca="1"/>
        <v>25/04/2024</v>
      </c>
      <c r="AZ180" s="27">
        <f ca="1"/>
        <v>368204580785</v>
      </c>
      <c r="BA180" s="27">
        <f ca="1"/>
        <v>7532660775</v>
      </c>
      <c r="BB180" s="27">
        <f ca="1"/>
        <v>83801575221</v>
      </c>
      <c r="BC180" s="27">
        <f ca="1"/>
        <v>49533755172</v>
      </c>
      <c r="BD180" s="27">
        <f ca="1"/>
        <v>-238023219894</v>
      </c>
      <c r="BE180" s="27">
        <f ca="1"/>
        <v>-508677115140</v>
      </c>
    </row>
    <row r="181" spans="23:57" x14ac:dyDescent="0.2">
      <c r="W181" s="63" t="s">
        <v>162</v>
      </c>
      <c r="X181" t="str" s="0">
        <f ca="1"/>
        <v>24/04/2024</v>
      </c>
      <c r="Y181" s="4">
        <f ca="1"/>
        <v>177331413442</v>
      </c>
      <c r="Z181" s="4">
        <f ca="1"/>
        <v>-80492571995</v>
      </c>
      <c r="AA181" s="4">
        <f ca="1"/>
        <v>-95890437942</v>
      </c>
      <c r="AB181" s="4">
        <f ca="1"/>
        <v>-19796825159</v>
      </c>
      <c r="AC181" s="4">
        <f ca="1"/>
        <v>130013309721</v>
      </c>
      <c r="AD181" s="4">
        <f ca="1"/>
        <v>-3576910273466</v>
      </c>
      <c r="AE181" s="4">
        <f ca="1"/>
        <v>-489417257364</v>
      </c>
      <c r="AF181" s="4">
        <f ca="1"/>
        <v>-472960000</v>
      </c>
      <c r="AG181" s="4">
        <f ca="1"/>
        <v>-140970425746</v>
      </c>
      <c r="AH181" s="4">
        <f ca="1"/>
        <v>-22218263969</v>
      </c>
      <c r="AJ181" s="63" t="s">
        <v>162</v>
      </c>
      <c r="AK181" t="str" s="0">
        <f ca="1"/>
        <v>24/04/2024</v>
      </c>
      <c r="AL181" s="4">
        <f ca="1"/>
        <v>-1636199744</v>
      </c>
      <c r="AM181" s="4">
        <f ca="1"/>
        <v>224615008289</v>
      </c>
      <c r="AN181" s="4">
        <f ca="1"/>
        <v>-842384998446</v>
      </c>
      <c r="AO181" s="4">
        <f ca="1"/>
        <v>-169881351557</v>
      </c>
      <c r="AP181" s="0">
        <f ca="1"/>
        <v>-611993847692</v>
      </c>
      <c r="AR181" s="63" t="s">
        <v>162</v>
      </c>
      <c r="AS181" t="str" s="0">
        <f ca="1"/>
        <v>24/04/2024</v>
      </c>
      <c r="AT181" s="4">
        <f ca="1"/>
        <v>-754617989520</v>
      </c>
      <c r="AU181" s="4">
        <f ca="1"/>
        <v>353874380785</v>
      </c>
      <c r="AV181" s="4"/>
      <c r="AX181" s="63" t="s">
        <v>162</v>
      </c>
      <c r="AY181" t="str" s="0">
        <f ca="1"/>
        <v>24/04/2024</v>
      </c>
      <c r="AZ181" s="27">
        <f ca="1"/>
        <v>353874380785</v>
      </c>
      <c r="BA181" s="27">
        <f ca="1"/>
        <v>11674630775</v>
      </c>
      <c r="BB181" s="27">
        <f ca="1"/>
        <v>83801575221</v>
      </c>
      <c r="BC181" s="27">
        <f ca="1"/>
        <v>33104848393</v>
      </c>
      <c r="BD181" s="27">
        <f ca="1"/>
        <v>-226556849894</v>
      </c>
      <c r="BE181" s="27">
        <f ca="1"/>
        <v>-497614575140</v>
      </c>
    </row>
    <row r="182" spans="23:57" x14ac:dyDescent="0.2">
      <c r="W182" s="63"/>
      <c r="X182" t="str" s="0">
        <f ca="1"/>
        <v>23/04/2024</v>
      </c>
      <c r="Y182" s="4">
        <f ca="1"/>
        <v>171809263442</v>
      </c>
      <c r="Z182" s="4">
        <f ca="1"/>
        <v>-71584155842</v>
      </c>
      <c r="AA182" s="4">
        <f ca="1"/>
        <v>-86588347942</v>
      </c>
      <c r="AB182" s="4">
        <f ca="1"/>
        <v>-19383015159</v>
      </c>
      <c r="AC182" s="4">
        <f ca="1"/>
        <v>129880299721</v>
      </c>
      <c r="AD182" s="4">
        <f ca="1"/>
        <v>-3583064953466</v>
      </c>
      <c r="AE182" s="4">
        <f ca="1"/>
        <v>-497030587364</v>
      </c>
      <c r="AF182" s="4">
        <f ca="1"/>
        <v>-375840000</v>
      </c>
      <c r="AG182" s="4">
        <f ca="1"/>
        <v>-140884635746</v>
      </c>
      <c r="AH182" s="4">
        <f ca="1"/>
        <v>-17008553969</v>
      </c>
      <c r="AJ182" s="63"/>
      <c r="AK182" t="str" s="0">
        <f ca="1"/>
        <v>23/04/2024</v>
      </c>
      <c r="AL182" s="4">
        <f ca="1"/>
        <v>-1453796422</v>
      </c>
      <c r="AM182" s="4">
        <f ca="1"/>
        <v>238249258289</v>
      </c>
      <c r="AN182" s="4">
        <f ca="1"/>
        <v>-870819868446</v>
      </c>
      <c r="AO182" s="4">
        <f ca="1"/>
        <v>-249799111117</v>
      </c>
      <c r="AP182" s="0">
        <f ca="1"/>
        <v>-574869947692</v>
      </c>
      <c r="AR182" s="63"/>
      <c r="AS182" t="str" s="0">
        <f ca="1"/>
        <v>23/04/2024</v>
      </c>
      <c r="AT182" s="4">
        <f ca="1"/>
        <v>-745259349520</v>
      </c>
      <c r="AU182" s="4">
        <f ca="1"/>
        <v>356230870785</v>
      </c>
      <c r="AV182" s="4"/>
      <c r="AX182" s="63"/>
      <c r="AY182" t="str" s="0">
        <f ca="1"/>
        <v>23/04/2024</v>
      </c>
      <c r="AZ182" s="27">
        <f ca="1"/>
        <v>356230870785</v>
      </c>
      <c r="BA182" s="27">
        <f ca="1"/>
        <v>7933890775</v>
      </c>
      <c r="BB182" s="27">
        <f ca="1"/>
        <v>83804475909</v>
      </c>
      <c r="BC182" s="27">
        <f ca="1"/>
        <v>33139417366</v>
      </c>
      <c r="BD182" s="27">
        <f ca="1"/>
        <v>-210432319894</v>
      </c>
      <c r="BE182" s="27">
        <f ca="1"/>
        <v>-497442845140</v>
      </c>
    </row>
    <row r="183" spans="23:57" x14ac:dyDescent="0.2">
      <c r="W183" s="63"/>
      <c r="X183" t="str" s="0">
        <f ca="1"/>
        <v>22/04/2024</v>
      </c>
      <c r="Y183" s="4">
        <f ca="1"/>
        <v>162642003442</v>
      </c>
      <c r="Z183" s="4">
        <f ca="1"/>
        <v>-71579602049</v>
      </c>
      <c r="AA183" s="4">
        <f ca="1"/>
        <v>-91216797942</v>
      </c>
      <c r="AB183" s="4">
        <f ca="1"/>
        <v>-19383015159</v>
      </c>
      <c r="AC183" s="4">
        <f ca="1"/>
        <v>129976189721</v>
      </c>
      <c r="AD183" s="4">
        <f ca="1"/>
        <v>-3532704663466</v>
      </c>
      <c r="AE183" s="4">
        <f ca="1"/>
        <v>-484911257364</v>
      </c>
      <c r="AF183" s="4">
        <f ca="1"/>
        <v>-375840000</v>
      </c>
      <c r="AG183" s="4">
        <f ca="1"/>
        <v>-139019245746</v>
      </c>
      <c r="AH183" s="4">
        <f ca="1"/>
        <v>-14421753969</v>
      </c>
      <c r="AJ183" s="63"/>
      <c r="AK183" t="str" s="0">
        <f ca="1"/>
        <v>22/04/2024</v>
      </c>
      <c r="AL183" s="4">
        <f ca="1"/>
        <v>-2361229243</v>
      </c>
      <c r="AM183" s="4">
        <f ca="1"/>
        <v>234262848289</v>
      </c>
      <c r="AN183" s="4">
        <f ca="1"/>
        <v>-881081748446</v>
      </c>
      <c r="AO183" s="4">
        <f ca="1"/>
        <v>-278166862392</v>
      </c>
      <c r="AP183" s="0">
        <f ca="1"/>
        <v>-565303927692</v>
      </c>
      <c r="AR183" s="63"/>
      <c r="AS183" t="str" s="0">
        <f ca="1"/>
        <v>22/04/2024</v>
      </c>
      <c r="AT183" s="4">
        <f ca="1"/>
        <v>-729668649520</v>
      </c>
      <c r="AU183" s="4">
        <f ca="1"/>
        <v>325884780785</v>
      </c>
      <c r="AV183" s="4"/>
      <c r="AX183" s="63"/>
      <c r="AY183" t="str" s="0">
        <f ca="1"/>
        <v>22/04/2024</v>
      </c>
      <c r="AZ183" s="27">
        <f ca="1"/>
        <v>325884780785</v>
      </c>
      <c r="BA183" s="27">
        <f ca="1"/>
        <v>13810250775</v>
      </c>
      <c r="BB183" s="27">
        <f ca="1"/>
        <v>83804475909</v>
      </c>
      <c r="BC183" s="27">
        <f ca="1"/>
        <v>32753269388</v>
      </c>
      <c r="BD183" s="27">
        <f ca="1"/>
        <v>-208202489894</v>
      </c>
      <c r="BE183" s="27">
        <f ca="1"/>
        <v>-480017065140</v>
      </c>
    </row>
    <row r="184" spans="23:57" x14ac:dyDescent="0.2">
      <c r="W184" s="63"/>
      <c r="X184" t="str" s="0">
        <f ca="1"/>
        <v>19/04/2024</v>
      </c>
      <c r="Y184" s="4">
        <f ca="1"/>
        <v>126287693442</v>
      </c>
      <c r="Z184" s="4">
        <f ca="1"/>
        <v>-71579602049</v>
      </c>
      <c r="AA184" s="4">
        <f ca="1"/>
        <v>-84589257942</v>
      </c>
      <c r="AB184" s="4">
        <f ca="1"/>
        <v>-16964295159</v>
      </c>
      <c r="AC184" s="4">
        <f ca="1"/>
        <v>133462759721</v>
      </c>
      <c r="AD184" s="4">
        <f ca="1"/>
        <v>-3533058933466</v>
      </c>
      <c r="AE184" s="4">
        <f ca="1"/>
        <v>-472710417364</v>
      </c>
      <c r="AF184" s="4">
        <f ca="1"/>
        <v>-375840000</v>
      </c>
      <c r="AG184" s="4">
        <f ca="1"/>
        <v>-138245385746</v>
      </c>
      <c r="AH184" s="4">
        <f ca="1"/>
        <v>-13741473969</v>
      </c>
      <c r="AJ184" s="63"/>
      <c r="AK184" t="str" s="0">
        <f ca="1"/>
        <v>19/04/2024</v>
      </c>
      <c r="AL184" s="4">
        <f ca="1"/>
        <v>-12112055495</v>
      </c>
      <c r="AM184" s="4">
        <f ca="1"/>
        <v>235538088289</v>
      </c>
      <c r="AN184" s="4">
        <f ca="1"/>
        <v>-883480698446</v>
      </c>
      <c r="AO184" s="4">
        <f ca="1"/>
        <v>-309235174994</v>
      </c>
      <c r="AP184" s="0">
        <f ca="1"/>
        <v>-540216137692</v>
      </c>
      <c r="AR184" s="63"/>
      <c r="AS184" t="str" s="0">
        <f ca="1"/>
        <v>19/04/2024</v>
      </c>
      <c r="AT184" s="4">
        <f ca="1"/>
        <v>-666158379520</v>
      </c>
      <c r="AU184" s="4">
        <f ca="1"/>
        <v>306937310785</v>
      </c>
      <c r="AV184" s="4"/>
      <c r="AX184" s="63"/>
      <c r="AY184" t="str" s="0">
        <f ca="1"/>
        <v>19/04/2024</v>
      </c>
      <c r="AZ184" s="27">
        <f ca="1"/>
        <v>306937310785</v>
      </c>
      <c r="BA184" s="27">
        <f ca="1"/>
        <v>10458890775</v>
      </c>
      <c r="BB184" s="27">
        <f ca="1"/>
        <v>83804475909</v>
      </c>
      <c r="BC184" s="27">
        <f ca="1"/>
        <v>31538430393</v>
      </c>
      <c r="BD184" s="27">
        <f ca="1"/>
        <v>-205583559894</v>
      </c>
      <c r="BE184" s="27">
        <f ca="1"/>
        <v>-470391525140</v>
      </c>
    </row>
    <row r="185" spans="23:57" x14ac:dyDescent="0.2">
      <c r="W185" s="63"/>
      <c r="X185" t="str" s="0">
        <f ca="1"/>
        <v>17/04/2024</v>
      </c>
      <c r="Y185" s="4">
        <f ca="1"/>
        <v>126038703442</v>
      </c>
      <c r="Z185" s="4">
        <f ca="1"/>
        <v>-79159525116</v>
      </c>
      <c r="AA185" s="4">
        <f ca="1"/>
        <v>-76836767942</v>
      </c>
      <c r="AB185" s="4">
        <f ca="1"/>
        <v>-16237535159</v>
      </c>
      <c r="AC185" s="4">
        <f ca="1"/>
        <v>137489889721</v>
      </c>
      <c r="AD185" s="4">
        <f ca="1"/>
        <v>-3535283533466</v>
      </c>
      <c r="AE185" s="4">
        <f ca="1"/>
        <v>-537641877364</v>
      </c>
      <c r="AF185" s="4">
        <f ca="1"/>
        <v>-375840000</v>
      </c>
      <c r="AG185" s="4">
        <f ca="1"/>
        <v>-136084815746</v>
      </c>
      <c r="AH185" s="4">
        <f ca="1"/>
        <v>-13004953969</v>
      </c>
      <c r="AJ185" s="63"/>
      <c r="AK185" t="str" s="0">
        <f ca="1"/>
        <v>17/04/2024</v>
      </c>
      <c r="AL185" s="4">
        <f ca="1"/>
        <v>-13305499524</v>
      </c>
      <c r="AM185" s="4">
        <f ca="1"/>
        <v>236757858289</v>
      </c>
      <c r="AN185" s="4">
        <f ca="1"/>
        <v>-904358418446</v>
      </c>
      <c r="AO185" s="4">
        <f ca="1"/>
        <v>-331354901614</v>
      </c>
      <c r="AP185" s="0">
        <f ca="1"/>
        <v>-536984397692</v>
      </c>
      <c r="AR185" s="63"/>
      <c r="AS185" t="str" s="0">
        <f ca="1"/>
        <v>17/04/2024</v>
      </c>
      <c r="AT185" s="4">
        <f ca="1"/>
        <v>-605546989520</v>
      </c>
      <c r="AU185" s="4">
        <f ca="1"/>
        <v>264490260785</v>
      </c>
      <c r="AV185" s="4"/>
      <c r="AX185" s="63"/>
      <c r="AY185" t="str" s="0">
        <f ca="1"/>
        <v>17/04/2024</v>
      </c>
      <c r="AZ185" s="27">
        <f ca="1"/>
        <v>264490260785</v>
      </c>
      <c r="BA185" s="27">
        <f ca="1"/>
        <v>8859480775</v>
      </c>
      <c r="BB185" s="27">
        <f ca="1"/>
        <v>83804475909</v>
      </c>
      <c r="BC185" s="27">
        <f ca="1"/>
        <v>33341846297</v>
      </c>
      <c r="BD185" s="27">
        <f ca="1"/>
        <v>-204126099894</v>
      </c>
      <c r="BE185" s="27">
        <f ca="1"/>
        <v>-462098395140</v>
      </c>
    </row>
    <row r="186" spans="23:57" x14ac:dyDescent="0.2">
      <c r="W186" s="63"/>
      <c r="X186" t="str" s="0">
        <f ca="1"/>
        <v>16/04/2024</v>
      </c>
      <c r="Y186" s="4">
        <f ca="1"/>
        <v>132465803442</v>
      </c>
      <c r="Z186" s="4">
        <f ca="1"/>
        <v>-83762554516</v>
      </c>
      <c r="AA186" s="4">
        <f ca="1"/>
        <v>-69088227942</v>
      </c>
      <c r="AB186" s="4">
        <f ca="1"/>
        <v>-15007875159</v>
      </c>
      <c r="AC186" s="4">
        <f ca="1"/>
        <v>139488849721</v>
      </c>
      <c r="AD186" s="4">
        <f ca="1"/>
        <v>-3468179273466</v>
      </c>
      <c r="AE186" s="4">
        <f ca="1"/>
        <v>-532763787364</v>
      </c>
      <c r="AF186" s="4">
        <f ca="1"/>
        <v>-375840000</v>
      </c>
      <c r="AG186" s="4">
        <f ca="1"/>
        <v>-134265785746</v>
      </c>
      <c r="AH186" s="4">
        <f ca="1"/>
        <v>-23871653969</v>
      </c>
      <c r="AJ186" s="63"/>
      <c r="AK186" t="str" s="0">
        <f ca="1"/>
        <v>16/04/2024</v>
      </c>
      <c r="AL186" s="4">
        <f ca="1"/>
        <v>-14472449992</v>
      </c>
      <c r="AM186" s="4">
        <f ca="1"/>
        <v>239091338289</v>
      </c>
      <c r="AN186" s="4">
        <f ca="1"/>
        <v>-897192388446</v>
      </c>
      <c r="AO186" s="4">
        <f ca="1"/>
        <v>-323251275440</v>
      </c>
      <c r="AP186" s="0">
        <f ca="1"/>
        <v>-538631187692</v>
      </c>
      <c r="AR186" s="63"/>
      <c r="AS186" t="str" s="0">
        <f ca="1"/>
        <v>16/04/2024</v>
      </c>
      <c r="AT186" s="4">
        <f ca="1"/>
        <v>-539465289520</v>
      </c>
      <c r="AU186" s="4">
        <f ca="1"/>
        <v>264147540785</v>
      </c>
      <c r="AV186" s="4"/>
      <c r="AX186" s="63"/>
      <c r="AY186" t="str" s="0">
        <f ca="1"/>
        <v>16/04/2024</v>
      </c>
      <c r="AZ186" s="27">
        <f ca="1"/>
        <v>264147540785</v>
      </c>
      <c r="BA186" s="27">
        <f ca="1"/>
        <v>11672230775</v>
      </c>
      <c r="BB186" s="27">
        <f ca="1"/>
        <v>83804475909</v>
      </c>
      <c r="BC186" s="27">
        <f ca="1"/>
        <v>27751190137</v>
      </c>
      <c r="BD186" s="27">
        <f ca="1"/>
        <v>-203485849894</v>
      </c>
      <c r="BE186" s="27">
        <f ca="1"/>
        <v>-461113665140</v>
      </c>
    </row>
    <row r="187" spans="23:57" x14ac:dyDescent="0.2">
      <c r="W187" s="63"/>
      <c r="X187" t="str" s="0">
        <f ca="1"/>
        <v>15/04/2024</v>
      </c>
      <c r="Y187" s="4">
        <f ca="1"/>
        <v>130159273442</v>
      </c>
      <c r="Z187" s="4">
        <f ca="1"/>
        <v>-80810256015</v>
      </c>
      <c r="AA187" s="4">
        <f ca="1"/>
        <v>-60597757942</v>
      </c>
      <c r="AB187" s="4">
        <f ca="1"/>
        <v>-14141985159</v>
      </c>
      <c r="AC187" s="4">
        <f ca="1"/>
        <v>138919479721</v>
      </c>
      <c r="AD187" s="4">
        <f ca="1"/>
        <v>-3425380833466</v>
      </c>
      <c r="AE187" s="4">
        <f ca="1"/>
        <v>-575614457364</v>
      </c>
      <c r="AF187" s="4">
        <f ca="1"/>
        <v>-375840000</v>
      </c>
      <c r="AG187" s="4">
        <f ca="1"/>
        <v>-139358335746</v>
      </c>
      <c r="AH187" s="4">
        <f ca="1"/>
        <v>-27147183969</v>
      </c>
      <c r="AJ187" s="63"/>
      <c r="AK187" t="str" s="0">
        <f ca="1"/>
        <v>15/04/2024</v>
      </c>
      <c r="AL187" s="4">
        <f ca="1"/>
        <v>-20590695791</v>
      </c>
      <c r="AM187" s="4">
        <f ca="1"/>
        <v>242586008289</v>
      </c>
      <c r="AN187" s="4">
        <f ca="1"/>
        <v>-899726178446</v>
      </c>
      <c r="AO187" s="4">
        <f ca="1"/>
        <v>-305174416526</v>
      </c>
      <c r="AP187" s="0">
        <f ca="1"/>
        <v>-537655677692</v>
      </c>
      <c r="AR187" s="63"/>
      <c r="AS187" t="str" s="0">
        <f ca="1"/>
        <v>15/04/2024</v>
      </c>
      <c r="AT187" s="4">
        <f ca="1"/>
        <v>-491804869520</v>
      </c>
      <c r="AU187" s="4">
        <f ca="1"/>
        <v>211919880785</v>
      </c>
      <c r="AV187" s="4"/>
      <c r="AX187" s="63"/>
      <c r="AY187" t="str" s="0">
        <f ca="1"/>
        <v>15/04/2024</v>
      </c>
      <c r="AZ187" s="27">
        <f ca="1"/>
        <v>211919880785</v>
      </c>
      <c r="BA187" s="27">
        <f ca="1"/>
        <v>7582300775</v>
      </c>
      <c r="BB187" s="27">
        <f ca="1"/>
        <v>83804475909</v>
      </c>
      <c r="BC187" s="27">
        <f ca="1"/>
        <v>21497473955</v>
      </c>
      <c r="BD187" s="27">
        <f ca="1"/>
        <v>-202300269894</v>
      </c>
      <c r="BE187" s="27">
        <f ca="1"/>
        <v>-464099855140</v>
      </c>
    </row>
    <row r="188" spans="23:57" x14ac:dyDescent="0.2">
      <c r="W188" s="63"/>
      <c r="X188" t="str" s="0">
        <f ca="1"/>
        <v>12/04/2024</v>
      </c>
      <c r="Y188" s="4">
        <f ca="1"/>
        <v>133204633442</v>
      </c>
      <c r="Z188" s="4">
        <f ca="1"/>
        <v>-81317299384</v>
      </c>
      <c r="AA188" s="4">
        <f ca="1"/>
        <v>-59179547942</v>
      </c>
      <c r="AB188" s="4">
        <f ca="1"/>
        <v>-14153535159</v>
      </c>
      <c r="AC188" s="4">
        <f ca="1"/>
        <v>139996599721</v>
      </c>
      <c r="AD188" s="4">
        <f ca="1"/>
        <v>-3407604893466</v>
      </c>
      <c r="AE188" s="4">
        <f ca="1"/>
        <v>-578081637364</v>
      </c>
      <c r="AF188" s="4">
        <f ca="1"/>
        <v>-375840000</v>
      </c>
      <c r="AG188" s="4">
        <f ca="1"/>
        <v>-143311815746</v>
      </c>
      <c r="AH188" s="4">
        <f ca="1"/>
        <v>-31061963969</v>
      </c>
      <c r="AJ188" s="63"/>
      <c r="AK188" t="str" s="0">
        <f ca="1"/>
        <v>12/04/2024</v>
      </c>
      <c r="AL188" s="4">
        <f ca="1"/>
        <v>-1793899709</v>
      </c>
      <c r="AM188" s="4">
        <f ca="1"/>
        <v>242704828289</v>
      </c>
      <c r="AN188" s="4">
        <f ca="1"/>
        <v>-845589708446</v>
      </c>
      <c r="AO188" s="4">
        <f ca="1"/>
        <v>-278458478308</v>
      </c>
      <c r="AP188" s="0">
        <f ca="1"/>
        <v>-533588597692</v>
      </c>
      <c r="AR188" s="63"/>
      <c r="AS188" t="str" s="0">
        <f ca="1"/>
        <v>12/04/2024</v>
      </c>
      <c r="AT188" s="4">
        <f ca="1"/>
        <v>-450354179520</v>
      </c>
      <c r="AU188" s="4">
        <f ca="1"/>
        <v>232635540785</v>
      </c>
      <c r="AV188" s="4"/>
      <c r="AX188" s="63"/>
      <c r="AY188" t="str" s="0">
        <f ca="1"/>
        <v>12/04/2024</v>
      </c>
      <c r="AZ188" s="27">
        <f ca="1"/>
        <v>232635540785</v>
      </c>
      <c r="BA188" s="27">
        <f ca="1"/>
        <v>18233180775</v>
      </c>
      <c r="BB188" s="27">
        <f ca="1"/>
        <v>83907499982</v>
      </c>
      <c r="BC188" s="27">
        <f ca="1"/>
        <v>17329565540</v>
      </c>
      <c r="BD188" s="27">
        <f ca="1"/>
        <v>-200390039894</v>
      </c>
      <c r="BE188" s="27">
        <f ca="1"/>
        <v>-460822575140</v>
      </c>
    </row>
    <row r="189" spans="23:57" x14ac:dyDescent="0.2">
      <c r="W189" s="63"/>
      <c r="X189" t="str" s="0">
        <f ca="1"/>
        <v>11/04/2024</v>
      </c>
      <c r="Y189" s="4">
        <f ca="1"/>
        <v>125615393442</v>
      </c>
      <c r="Z189" s="4">
        <f ca="1"/>
        <v>-77540701348</v>
      </c>
      <c r="AA189" s="4">
        <f ca="1"/>
        <v>-75400457942</v>
      </c>
      <c r="AB189" s="4">
        <f ca="1"/>
        <v>-15677665159</v>
      </c>
      <c r="AC189" s="4">
        <f ca="1"/>
        <v>140781749721</v>
      </c>
      <c r="AD189" s="4">
        <f ca="1"/>
        <v>-3322877473466</v>
      </c>
      <c r="AE189" s="4">
        <f ca="1"/>
        <v>-575842687364</v>
      </c>
      <c r="AF189" s="4">
        <f ca="1"/>
        <v>-375840000</v>
      </c>
      <c r="AG189" s="4">
        <f ca="1"/>
        <v>-146270655746</v>
      </c>
      <c r="AH189" s="4">
        <f ca="1"/>
        <v>-23252943969</v>
      </c>
      <c r="AJ189" s="63"/>
      <c r="AK189" t="str" s="0">
        <f ca="1"/>
        <v>11/04/2024</v>
      </c>
      <c r="AL189" s="4">
        <f ca="1"/>
        <v>17679117212</v>
      </c>
      <c r="AM189" s="4">
        <f ca="1"/>
        <v>241272798289</v>
      </c>
      <c r="AN189" s="4">
        <f ca="1"/>
        <v>-837517148446</v>
      </c>
      <c r="AO189" s="4">
        <f ca="1"/>
        <v>-265573895827</v>
      </c>
      <c r="AP189" s="0">
        <f ca="1"/>
        <v>-534090677692</v>
      </c>
      <c r="AR189" s="63"/>
      <c r="AS189" t="str" s="0">
        <f ca="1"/>
        <v>11/04/2024</v>
      </c>
      <c r="AT189" s="4">
        <f ca="1"/>
        <v>-437316329520</v>
      </c>
      <c r="AU189" s="4">
        <f ca="1"/>
        <v>261830730785</v>
      </c>
      <c r="AV189" s="4"/>
      <c r="AX189" s="63"/>
      <c r="AY189" t="str" s="0">
        <f ca="1"/>
        <v>11/04/2024</v>
      </c>
      <c r="AZ189" s="27">
        <f ca="1"/>
        <v>261830730785</v>
      </c>
      <c r="BA189" s="27">
        <f ca="1"/>
        <v>20650430775</v>
      </c>
      <c r="BB189" s="27">
        <f ca="1"/>
        <v>77778680088</v>
      </c>
      <c r="BC189" s="27">
        <f ca="1"/>
        <v>12422437904</v>
      </c>
      <c r="BD189" s="27">
        <f ca="1"/>
        <v>-195175449894</v>
      </c>
      <c r="BE189" s="27">
        <f ca="1"/>
        <v>-454715125140</v>
      </c>
    </row>
    <row r="190" spans="23:57" x14ac:dyDescent="0.2">
      <c r="W190" s="63"/>
      <c r="X190" t="str" s="0">
        <f ca="1"/>
        <v>10/04/2024</v>
      </c>
      <c r="Y190" s="4">
        <f ca="1"/>
        <v>122218333442</v>
      </c>
      <c r="Z190" s="4">
        <f ca="1"/>
        <v>-78976124916</v>
      </c>
      <c r="AA190" s="4">
        <f ca="1"/>
        <v>-70377317942</v>
      </c>
      <c r="AB190" s="4">
        <f ca="1"/>
        <v>-15677665159</v>
      </c>
      <c r="AC190" s="4">
        <f ca="1"/>
        <v>141325809721</v>
      </c>
      <c r="AD190" s="4">
        <f ca="1"/>
        <v>-3302886913466</v>
      </c>
      <c r="AE190" s="4">
        <f ca="1"/>
        <v>-573236007364</v>
      </c>
      <c r="AF190" s="4">
        <f ca="1"/>
        <v>-375840000</v>
      </c>
      <c r="AG190" s="4">
        <f ca="1"/>
        <v>-145784635746</v>
      </c>
      <c r="AH190" s="4">
        <f ca="1"/>
        <v>-24900303969</v>
      </c>
      <c r="AJ190" s="63"/>
      <c r="AK190" t="str" s="0">
        <f ca="1"/>
        <v>10/04/2024</v>
      </c>
      <c r="AL190" s="4">
        <f ca="1"/>
        <v>2110306925</v>
      </c>
      <c r="AM190" s="4">
        <f ca="1"/>
        <v>248051528289</v>
      </c>
      <c r="AN190" s="4">
        <f ca="1"/>
        <v>-835284108446</v>
      </c>
      <c r="AO190" s="4">
        <f ca="1"/>
        <v>-329784680788</v>
      </c>
      <c r="AP190" s="0">
        <f ca="1"/>
        <v>-532574297692</v>
      </c>
      <c r="AR190" s="63"/>
      <c r="AS190" t="str" s="0">
        <f ca="1"/>
        <v>10/04/2024</v>
      </c>
      <c r="AT190" s="4">
        <f ca="1"/>
        <v>-362230859520</v>
      </c>
      <c r="AU190" s="4">
        <f ca="1"/>
        <v>236679450785</v>
      </c>
      <c r="AV190" s="4"/>
      <c r="AX190" s="63"/>
      <c r="AY190" t="str" s="0">
        <f ca="1"/>
        <v>10/04/2024</v>
      </c>
      <c r="AZ190" s="27">
        <f ca="1"/>
        <v>236679450785</v>
      </c>
      <c r="BA190" s="27">
        <f ca="1"/>
        <v>20365320775</v>
      </c>
      <c r="BB190" s="27">
        <f ca="1"/>
        <v>78380593033</v>
      </c>
      <c r="BC190" s="27">
        <f ca="1"/>
        <v>13030499820</v>
      </c>
      <c r="BD190" s="27">
        <f ca="1"/>
        <v>-185133139894</v>
      </c>
      <c r="BE190" s="27">
        <f ca="1"/>
        <v>-452684865140</v>
      </c>
    </row>
    <row r="191" spans="23:57" x14ac:dyDescent="0.2">
      <c r="W191" s="63"/>
      <c r="X191" t="str" s="0">
        <f ca="1"/>
        <v>09/04/2024</v>
      </c>
      <c r="Y191" s="4">
        <f ca="1"/>
        <v>119219059914</v>
      </c>
      <c r="Z191" s="4">
        <f ca="1"/>
        <v>-79275029237</v>
      </c>
      <c r="AA191" s="4">
        <f ca="1"/>
        <v>-69258197942</v>
      </c>
      <c r="AB191" s="4">
        <f ca="1"/>
        <v>-15762395159</v>
      </c>
      <c r="AC191" s="4">
        <f ca="1"/>
        <v>143820119721</v>
      </c>
      <c r="AD191" s="4">
        <f ca="1"/>
        <v>-3255453883466</v>
      </c>
      <c r="AE191" s="4">
        <f ca="1"/>
        <v>-543026757364</v>
      </c>
      <c r="AF191" s="4">
        <f ca="1"/>
        <v>-375840000</v>
      </c>
      <c r="AG191" s="4">
        <f ca="1"/>
        <v>-144623135746</v>
      </c>
      <c r="AH191" s="4">
        <f ca="1"/>
        <v>-25979603969</v>
      </c>
      <c r="AJ191" s="63"/>
      <c r="AK191" t="str" s="0">
        <f ca="1"/>
        <v>09/04/2024</v>
      </c>
      <c r="AL191" s="4">
        <f ca="1"/>
        <v>17676971521</v>
      </c>
      <c r="AM191" s="4">
        <f ca="1"/>
        <v>249309363129</v>
      </c>
      <c r="AN191" s="4">
        <f ca="1"/>
        <v>-772291708446</v>
      </c>
      <c r="AO191" s="4">
        <f ca="1"/>
        <v>-335072320447</v>
      </c>
      <c r="AP191" s="0">
        <f ca="1"/>
        <v>-527806677692</v>
      </c>
      <c r="AR191" s="63"/>
      <c r="AS191" t="str" s="0">
        <f ca="1"/>
        <v>09/04/2024</v>
      </c>
      <c r="AT191" s="4">
        <f ca="1"/>
        <v>-392038402313</v>
      </c>
      <c r="AU191" s="4">
        <f ca="1"/>
        <v>208136030785</v>
      </c>
      <c r="AV191" s="4"/>
      <c r="AX191" s="63"/>
      <c r="AY191" t="str" s="0">
        <f ca="1"/>
        <v>09/04/2024</v>
      </c>
      <c r="AZ191" s="27">
        <f ca="1"/>
        <v>208136030785</v>
      </c>
      <c r="BA191" s="27">
        <f ca="1"/>
        <v>29370705491</v>
      </c>
      <c r="BB191" s="27">
        <f ca="1"/>
        <v>72390756166</v>
      </c>
      <c r="BC191" s="27">
        <f ca="1"/>
        <v>14112233296</v>
      </c>
      <c r="BD191" s="27">
        <f ca="1"/>
        <v>-167909073719</v>
      </c>
      <c r="BE191" s="27">
        <f ca="1"/>
        <v>-445701655140</v>
      </c>
    </row>
    <row r="192" spans="23:57" x14ac:dyDescent="0.2">
      <c r="W192" s="63"/>
      <c r="X192" t="str" s="0">
        <f ca="1"/>
        <v>08/04/2024</v>
      </c>
      <c r="Y192" s="4">
        <f ca="1"/>
        <v>117216409914</v>
      </c>
      <c r="Z192" s="4">
        <f ca="1"/>
        <v>-79522043108</v>
      </c>
      <c r="AA192" s="4">
        <f ca="1"/>
        <v>-71056977942</v>
      </c>
      <c r="AB192" s="4">
        <f ca="1"/>
        <v>-14279755159</v>
      </c>
      <c r="AC192" s="4">
        <f ca="1"/>
        <v>143235689721</v>
      </c>
      <c r="AD192" s="4">
        <f ca="1"/>
        <v>-3302262763466</v>
      </c>
      <c r="AE192" s="4">
        <f ca="1"/>
        <v>-546414627364</v>
      </c>
      <c r="AF192" s="4">
        <f ca="1"/>
        <v>-375840000</v>
      </c>
      <c r="AG192" s="4">
        <f ca="1"/>
        <v>-144599815746</v>
      </c>
      <c r="AH192" s="4">
        <f ca="1"/>
        <v>-31107683969</v>
      </c>
      <c r="AJ192" s="63"/>
      <c r="AK192" t="str" s="0">
        <f ca="1"/>
        <v>08/04/2024</v>
      </c>
      <c r="AL192" s="4">
        <f ca="1"/>
        <v>36321484941</v>
      </c>
      <c r="AM192" s="4">
        <f ca="1"/>
        <v>248493533129</v>
      </c>
      <c r="AN192" s="4">
        <f ca="1"/>
        <v>-750871468446</v>
      </c>
      <c r="AO192" s="4">
        <f ca="1"/>
        <v>-350513330191</v>
      </c>
      <c r="AP192" s="0">
        <f ca="1"/>
        <v>-527541787692</v>
      </c>
      <c r="AR192" s="63"/>
      <c r="AS192" t="str" s="0">
        <f ca="1"/>
        <v>08/04/2024</v>
      </c>
      <c r="AT192" s="4">
        <f ca="1"/>
        <v>-361849152313</v>
      </c>
      <c r="AU192" s="4">
        <f ca="1"/>
        <v>201588750785</v>
      </c>
      <c r="AV192" s="4"/>
      <c r="AX192" s="63"/>
      <c r="AY192" t="str" s="0">
        <f ca="1"/>
        <v>08/04/2024</v>
      </c>
      <c r="AZ192" s="27">
        <f ca="1"/>
        <v>201588750785</v>
      </c>
      <c r="BA192" s="27">
        <f ca="1"/>
        <v>40907295491</v>
      </c>
      <c r="BB192" s="27">
        <f ca="1"/>
        <v>72392203520</v>
      </c>
      <c r="BC192" s="27">
        <f ca="1"/>
        <v>13974253284</v>
      </c>
      <c r="BD192" s="27">
        <f ca="1"/>
        <v>-153910623719</v>
      </c>
      <c r="BE192" s="27">
        <f ca="1"/>
        <v>-434372945140</v>
      </c>
    </row>
    <row r="193" spans="23:57" x14ac:dyDescent="0.2">
      <c r="W193" s="63"/>
      <c r="X193" t="str" s="0">
        <f ca="1"/>
        <v>05/04/2024</v>
      </c>
      <c r="Y193" s="4">
        <f ca="1"/>
        <v>118758539914</v>
      </c>
      <c r="Z193" s="4">
        <f ca="1"/>
        <v>-80993182583</v>
      </c>
      <c r="AA193" s="4">
        <f ca="1"/>
        <v>-69235767942</v>
      </c>
      <c r="AB193" s="4">
        <f ca="1"/>
        <v>-14279755159</v>
      </c>
      <c r="AC193" s="4">
        <f ca="1"/>
        <v>145188669721</v>
      </c>
      <c r="AD193" s="4">
        <f ca="1"/>
        <v>-3309489343466</v>
      </c>
      <c r="AE193" s="4">
        <f ca="1"/>
        <v>-555070137364</v>
      </c>
      <c r="AF193" s="4">
        <f ca="1"/>
        <v>-375840000</v>
      </c>
      <c r="AG193" s="4">
        <f ca="1"/>
        <v>-143955845746</v>
      </c>
      <c r="AH193" s="4">
        <f ca="1"/>
        <v>-25509653969</v>
      </c>
      <c r="AJ193" s="63"/>
      <c r="AK193" t="str" s="0">
        <f ca="1"/>
        <v>05/04/2024</v>
      </c>
      <c r="AL193" s="4">
        <f ca="1"/>
        <v>50600968308</v>
      </c>
      <c r="AM193" s="4">
        <f ca="1"/>
        <v>246872563129</v>
      </c>
      <c r="AN193" s="4">
        <f ca="1"/>
        <v>-753931388446</v>
      </c>
      <c r="AO193" s="4">
        <f ca="1"/>
        <v>-414757498926</v>
      </c>
      <c r="AP193" s="0">
        <f ca="1"/>
        <v>-525067977692</v>
      </c>
      <c r="AR193" s="63"/>
      <c r="AS193" t="str" s="0">
        <f ca="1"/>
        <v>05/04/2024</v>
      </c>
      <c r="AT193" s="4">
        <f ca="1"/>
        <v>-346310632313</v>
      </c>
      <c r="AU193" s="4">
        <f ca="1"/>
        <v>169474470785</v>
      </c>
      <c r="AV193" s="4"/>
      <c r="AX193" s="63"/>
      <c r="AY193" t="str" s="0">
        <f ca="1"/>
        <v>05/04/2024</v>
      </c>
      <c r="AZ193" s="27">
        <f ca="1"/>
        <v>169474470785</v>
      </c>
      <c r="BA193" s="27">
        <f ca="1"/>
        <v>38674765491</v>
      </c>
      <c r="BB193" s="27">
        <f ca="1"/>
        <v>71826644400</v>
      </c>
      <c r="BC193" s="27">
        <f ca="1"/>
        <v>14889652183</v>
      </c>
      <c r="BD193" s="27">
        <f ca="1"/>
        <v>-126973103719</v>
      </c>
      <c r="BE193" s="27">
        <f ca="1"/>
        <v>-410413285140</v>
      </c>
    </row>
    <row r="194" spans="23:57" x14ac:dyDescent="0.2">
      <c r="W194" s="63"/>
      <c r="X194" t="str" s="0">
        <f ca="1"/>
        <v>04/04/2024</v>
      </c>
      <c r="Y194" s="4">
        <f ca="1"/>
        <v>124946229914</v>
      </c>
      <c r="Z194" s="4">
        <f ca="1"/>
        <v>-81119869968</v>
      </c>
      <c r="AA194" s="4">
        <f ca="1"/>
        <v>-61773957942</v>
      </c>
      <c r="AB194" s="4">
        <f ca="1"/>
        <v>-14183675159</v>
      </c>
      <c r="AC194" s="4">
        <f ca="1"/>
        <v>146616659721</v>
      </c>
      <c r="AD194" s="4">
        <f ca="1"/>
        <v>-3273271813466</v>
      </c>
      <c r="AE194" s="4">
        <f ca="1"/>
        <v>-546558247364</v>
      </c>
      <c r="AF194" s="4">
        <f ca="1"/>
        <v>-375840000</v>
      </c>
      <c r="AG194" s="4">
        <f ca="1"/>
        <v>-122412225746</v>
      </c>
      <c r="AH194" s="4">
        <f ca="1"/>
        <v>-28875653969</v>
      </c>
      <c r="AJ194" s="63"/>
      <c r="AK194" t="str" s="0">
        <f ca="1"/>
        <v>04/04/2024</v>
      </c>
      <c r="AL194" s="4">
        <f ca="1"/>
        <v>45571539315</v>
      </c>
      <c r="AM194" s="4">
        <f ca="1"/>
        <v>228113703129</v>
      </c>
      <c r="AN194" s="4">
        <f ca="1"/>
        <v>-642487998446</v>
      </c>
      <c r="AO194" s="4">
        <f ca="1"/>
        <v>-402341201464</v>
      </c>
      <c r="AP194" s="0">
        <f ca="1"/>
        <v>-521609957692</v>
      </c>
      <c r="AR194" s="63"/>
      <c r="AS194" t="str" s="0">
        <f ca="1"/>
        <v>04/04/2024</v>
      </c>
      <c r="AT194" s="4">
        <f ca="1"/>
        <v>-343981422313</v>
      </c>
      <c r="AU194" s="4">
        <f ca="1"/>
        <v>165252870785</v>
      </c>
      <c r="AV194" s="4"/>
      <c r="AX194" s="63"/>
      <c r="AY194" t="str" s="0">
        <f ca="1"/>
        <v>04/04/2024</v>
      </c>
      <c r="AZ194" s="27">
        <f ca="1"/>
        <v>165252870785</v>
      </c>
      <c r="BA194" s="27">
        <f ca="1"/>
        <v>46890955491</v>
      </c>
      <c r="BB194" s="27">
        <f ca="1"/>
        <v>71826644400</v>
      </c>
      <c r="BC194" s="27">
        <f ca="1"/>
        <v>13449897436</v>
      </c>
      <c r="BD194" s="27">
        <f ca="1"/>
        <v>-126702403719</v>
      </c>
      <c r="BE194" s="27">
        <f ca="1"/>
        <v>-412855825140</v>
      </c>
    </row>
    <row r="195" spans="23:57" x14ac:dyDescent="0.2">
      <c r="W195" s="63"/>
      <c r="X195" t="str" s="0">
        <f ca="1"/>
        <v>03/04/2024</v>
      </c>
      <c r="Y195" s="4">
        <f ca="1"/>
        <v>125098569914</v>
      </c>
      <c r="Z195" s="4">
        <f ca="1"/>
        <v>-81116929956</v>
      </c>
      <c r="AA195" s="4">
        <f ca="1"/>
        <v>-63077927942</v>
      </c>
      <c r="AB195" s="4">
        <f ca="1"/>
        <v>-15152775159</v>
      </c>
      <c r="AC195" s="4">
        <f ca="1"/>
        <v>155657759721</v>
      </c>
      <c r="AD195" s="4">
        <f ca="1"/>
        <v>-3238825323466</v>
      </c>
      <c r="AE195" s="4">
        <f ca="1"/>
        <v>-554027477364</v>
      </c>
      <c r="AF195" s="4">
        <f ca="1"/>
        <v>-414470000</v>
      </c>
      <c r="AG195" s="4">
        <f ca="1"/>
        <v>-123201305746</v>
      </c>
      <c r="AH195" s="4">
        <f ca="1"/>
        <v>-29577953969</v>
      </c>
      <c r="AJ195" s="63"/>
      <c r="AK195" t="str" s="0">
        <f ca="1"/>
        <v>03/04/2024</v>
      </c>
      <c r="AL195" s="4">
        <f ca="1"/>
        <v>67884391280</v>
      </c>
      <c r="AM195" s="4">
        <f ca="1"/>
        <v>227346703129</v>
      </c>
      <c r="AN195" s="4">
        <f ca="1"/>
        <v>-595595468446</v>
      </c>
      <c r="AO195" s="4">
        <f ca="1"/>
        <v>-406127148937</v>
      </c>
      <c r="AP195" s="0">
        <f ca="1"/>
        <v>-519872227692</v>
      </c>
      <c r="AR195" s="63"/>
      <c r="AS195" t="str" s="0">
        <f ca="1"/>
        <v>03/04/2024</v>
      </c>
      <c r="AT195" s="4">
        <f ca="1"/>
        <v>-355077252313</v>
      </c>
      <c r="AU195" s="4">
        <f ca="1"/>
        <v>142293060785</v>
      </c>
      <c r="AV195" s="4"/>
      <c r="AX195" s="63"/>
      <c r="AY195" t="str" s="0">
        <f ca="1"/>
        <v>03/04/2024</v>
      </c>
      <c r="AZ195" s="27">
        <f ca="1"/>
        <v>142293060785</v>
      </c>
      <c r="BA195" s="27">
        <f ca="1"/>
        <v>30698895491</v>
      </c>
      <c r="BB195" s="27">
        <f ca="1"/>
        <v>71319702677</v>
      </c>
      <c r="BC195" s="27">
        <f ca="1"/>
        <v>11260813878</v>
      </c>
      <c r="BD195" s="27">
        <f ca="1"/>
        <v>-127729573719</v>
      </c>
      <c r="BE195" s="27">
        <f ca="1"/>
        <v>-414065975140</v>
      </c>
    </row>
    <row r="196" spans="23:57" x14ac:dyDescent="0.2">
      <c r="W196" s="63"/>
      <c r="X196" t="str" s="0">
        <f ca="1"/>
        <v>02/04/2024</v>
      </c>
      <c r="Y196" s="4">
        <f ca="1"/>
        <v>130341169914</v>
      </c>
      <c r="Z196" s="4">
        <f ca="1"/>
        <v>-81092230663</v>
      </c>
      <c r="AA196" s="4">
        <f ca="1"/>
        <v>-55609687942</v>
      </c>
      <c r="AB196" s="4">
        <f ca="1"/>
        <v>-14588715159</v>
      </c>
      <c r="AC196" s="4">
        <f ca="1"/>
        <v>152602259721</v>
      </c>
      <c r="AD196" s="4">
        <f ca="1"/>
        <v>-3172620573466</v>
      </c>
      <c r="AE196" s="4">
        <f ca="1"/>
        <v>-541267557364</v>
      </c>
      <c r="AF196" s="4">
        <f ca="1"/>
        <v>-1057420000</v>
      </c>
      <c r="AG196" s="4">
        <f ca="1"/>
        <v>-122132805746</v>
      </c>
      <c r="AH196" s="4">
        <f ca="1"/>
        <v>-28688943969</v>
      </c>
      <c r="AJ196" s="63"/>
      <c r="AK196" t="str" s="0">
        <f ca="1"/>
        <v>02/04/2024</v>
      </c>
      <c r="AL196" s="4">
        <f ca="1"/>
        <v>95210501324</v>
      </c>
      <c r="AM196" s="4">
        <f ca="1"/>
        <v>230493513129</v>
      </c>
      <c r="AN196" s="4">
        <f ca="1"/>
        <v>-581107528446</v>
      </c>
      <c r="AO196" s="4">
        <f ca="1"/>
        <v>-402187451266</v>
      </c>
      <c r="AP196" s="0">
        <f ca="1"/>
        <v>-513069427692</v>
      </c>
      <c r="AR196" s="63"/>
      <c r="AS196" t="str" s="0">
        <f ca="1"/>
        <v>02/04/2024</v>
      </c>
      <c r="AT196" s="4">
        <f ca="1"/>
        <v>-313194922313</v>
      </c>
      <c r="AU196" s="4">
        <f ca="1"/>
        <v>220735210785</v>
      </c>
      <c r="AV196" s="4"/>
      <c r="AX196" s="63"/>
      <c r="AY196" t="str" s="0">
        <f ca="1"/>
        <v>02/04/2024</v>
      </c>
      <c r="AZ196" s="27">
        <f ca="1"/>
        <v>220735210785</v>
      </c>
      <c r="BA196" s="27">
        <f ca="1"/>
        <v>40988705491</v>
      </c>
      <c r="BB196" s="27">
        <f ca="1"/>
        <v>71316336770</v>
      </c>
      <c r="BC196" s="27">
        <f ca="1"/>
        <v>6790653145</v>
      </c>
      <c r="BD196" s="27">
        <f ca="1"/>
        <v>-202682793719</v>
      </c>
      <c r="BE196" s="27">
        <f ca="1"/>
        <v>-465617045140</v>
      </c>
    </row>
    <row r="197" spans="23:57" x14ac:dyDescent="0.2">
      <c r="W197" s="63"/>
      <c r="X197" t="str" s="0">
        <f ca="1"/>
        <v>01/04/2024</v>
      </c>
      <c r="Y197" s="4">
        <f ca="1"/>
        <v>123091219914</v>
      </c>
      <c r="Z197" s="4">
        <f ca="1"/>
        <v>-81220385305</v>
      </c>
      <c r="AA197" s="4">
        <f ca="1"/>
        <v>-59360547942</v>
      </c>
      <c r="AB197" s="4">
        <f ca="1"/>
        <v>-14562565159</v>
      </c>
      <c r="AC197" s="4">
        <f ca="1"/>
        <v>151868909721</v>
      </c>
      <c r="AD197" s="4">
        <f ca="1"/>
        <v>-3031284543466</v>
      </c>
      <c r="AE197" s="4">
        <f ca="1"/>
        <v>-543474127364</v>
      </c>
      <c r="AF197" s="4">
        <f ca="1"/>
        <v>-1266970000</v>
      </c>
      <c r="AG197" s="4">
        <f ca="1"/>
        <v>-155109635746</v>
      </c>
      <c r="AH197" s="4">
        <f ca="1"/>
        <v>-32606803969</v>
      </c>
      <c r="AJ197" s="63"/>
      <c r="AK197" t="str" s="0">
        <f ca="1"/>
        <v>01/04/2024</v>
      </c>
      <c r="AL197" s="4">
        <f ca="1"/>
        <v>109556681236</v>
      </c>
      <c r="AM197" s="4">
        <f ca="1"/>
        <v>231301623129</v>
      </c>
      <c r="AN197" s="4">
        <f ca="1"/>
        <v>-630355018446</v>
      </c>
      <c r="AO197" s="4">
        <f ca="1"/>
        <v>-564743745693</v>
      </c>
      <c r="AP197" s="0">
        <f ca="1"/>
        <v>-503858137692</v>
      </c>
      <c r="AR197" s="63"/>
      <c r="AS197" t="str" s="0">
        <f ca="1"/>
        <v>01/04/2024</v>
      </c>
      <c r="AT197" s="4">
        <f ca="1"/>
        <v>-283190382313</v>
      </c>
      <c r="AU197" s="4">
        <f ca="1"/>
        <v>201222820785</v>
      </c>
      <c r="AV197" s="4"/>
      <c r="AX197" s="63"/>
      <c r="AY197" t="str" s="0">
        <f ca="1"/>
        <v>01/04/2024</v>
      </c>
      <c r="AZ197" s="27">
        <f ca="1"/>
        <v>201222820785</v>
      </c>
      <c r="BA197" s="27">
        <f ca="1"/>
        <v>38615735491</v>
      </c>
      <c r="BB197" s="27">
        <f ca="1"/>
        <v>71316336770</v>
      </c>
      <c r="BC197" s="27">
        <f ca="1"/>
        <v>6637999780</v>
      </c>
      <c r="BD197" s="27">
        <f ca="1"/>
        <v>-198945263719</v>
      </c>
      <c r="BE197" s="27">
        <f ca="1"/>
        <v>-445817595140</v>
      </c>
    </row>
    <row r="198" spans="23:57" x14ac:dyDescent="0.2">
      <c r="W198" s="63"/>
      <c r="X198" t="str" s="0">
        <f ca="1"/>
        <v>29/03/2024</v>
      </c>
      <c r="Y198" s="4">
        <f ca="1"/>
        <v>136338969914</v>
      </c>
      <c r="Z198" s="4">
        <f ca="1"/>
        <v>-81244987755</v>
      </c>
      <c r="AA198" s="4">
        <f ca="1"/>
        <v>-59374277942</v>
      </c>
      <c r="AB198" s="4">
        <f ca="1"/>
        <v>-13783185159</v>
      </c>
      <c r="AC198" s="4">
        <f ca="1"/>
        <v>161677179721</v>
      </c>
      <c r="AD198" s="4">
        <f ca="1"/>
        <v>-2783193853466</v>
      </c>
      <c r="AE198" s="4">
        <f ca="1"/>
        <v>-532612137364</v>
      </c>
      <c r="AF198" s="4">
        <f ca="1"/>
        <v>-1228180000</v>
      </c>
      <c r="AG198" s="4">
        <f ca="1"/>
        <v>-155146505746</v>
      </c>
      <c r="AH198" s="4">
        <f ca="1"/>
        <v>-33309623969</v>
      </c>
      <c r="AJ198" s="63"/>
      <c r="AK198" t="str" s="0">
        <f ca="1"/>
        <v>29/03/2024</v>
      </c>
      <c r="AL198" s="4">
        <f ca="1"/>
        <v>128050115098</v>
      </c>
      <c r="AM198" s="4">
        <f ca="1"/>
        <v>232727903129</v>
      </c>
      <c r="AN198" s="4">
        <f ca="1"/>
        <v>-655345218446</v>
      </c>
      <c r="AO198" s="4">
        <f ca="1"/>
        <v>-635191693352</v>
      </c>
      <c r="AP198" s="0">
        <f ca="1"/>
        <v>-504030447692</v>
      </c>
      <c r="AR198" s="63"/>
      <c r="AS198" t="str" s="0">
        <f ca="1"/>
        <v>29/03/2024</v>
      </c>
      <c r="AT198" s="4">
        <f ca="1"/>
        <v>-259083562313</v>
      </c>
      <c r="AU198" s="4">
        <f ca="1"/>
        <v>286941220785</v>
      </c>
      <c r="AV198" s="4"/>
      <c r="AX198" s="63"/>
      <c r="AY198" t="str" s="0">
        <f ca="1"/>
        <v>29/03/2024</v>
      </c>
      <c r="AZ198" s="27">
        <f ca="1"/>
        <v>286941220785</v>
      </c>
      <c r="BA198" s="27">
        <f ca="1"/>
        <v>34806525491</v>
      </c>
      <c r="BB198" s="27">
        <f ca="1"/>
        <v>71316336770</v>
      </c>
      <c r="BC198" s="27">
        <f ca="1"/>
        <v>6991214425</v>
      </c>
      <c r="BD198" s="27">
        <f ca="1"/>
        <v>-202029963719</v>
      </c>
      <c r="BE198" s="27">
        <f ca="1"/>
        <v>-441613685140</v>
      </c>
    </row>
    <row r="199" spans="23:57" x14ac:dyDescent="0.2">
      <c r="W199" s="63"/>
      <c r="X199" t="str" s="0">
        <f ca="1"/>
        <v>28/03/2024</v>
      </c>
      <c r="Y199" s="4">
        <f ca="1"/>
        <v>120909079914</v>
      </c>
      <c r="Z199" s="4">
        <f ca="1"/>
        <v>-81220048484</v>
      </c>
      <c r="AA199" s="4">
        <f ca="1"/>
        <v>-51504847942</v>
      </c>
      <c r="AB199" s="4">
        <f ca="1"/>
        <v>-13759965159</v>
      </c>
      <c r="AC199" s="4">
        <f ca="1"/>
        <v>166787899721</v>
      </c>
      <c r="AD199" s="4">
        <f ca="1"/>
        <v>-2564676223466</v>
      </c>
      <c r="AE199" s="4">
        <f ca="1"/>
        <v>-503580817364</v>
      </c>
      <c r="AF199" s="4">
        <f ca="1"/>
        <v>-586380000</v>
      </c>
      <c r="AG199" s="4">
        <f ca="1"/>
        <v>-156652935746</v>
      </c>
      <c r="AH199" s="4">
        <f ca="1"/>
        <v>-30783263969</v>
      </c>
      <c r="AJ199" s="63"/>
      <c r="AK199" t="str" s="0">
        <f ca="1"/>
        <v>28/03/2024</v>
      </c>
      <c r="AL199" s="4">
        <f ca="1"/>
        <v>117694486453</v>
      </c>
      <c r="AM199" s="4">
        <f ca="1"/>
        <v>232501523129</v>
      </c>
      <c r="AN199" s="4">
        <f ca="1"/>
        <v>-601471108446</v>
      </c>
      <c r="AO199" s="4">
        <f ca="1"/>
        <v>-686471960418</v>
      </c>
      <c r="AP199" s="0">
        <f ca="1"/>
        <v>-504799707692</v>
      </c>
      <c r="AR199" s="63"/>
      <c r="AS199" t="str" s="0">
        <f ca="1"/>
        <v>28/03/2024</v>
      </c>
      <c r="AT199" s="4">
        <f ca="1"/>
        <v>-249762022313</v>
      </c>
      <c r="AU199" s="4">
        <f ca="1"/>
        <v>283551900785</v>
      </c>
      <c r="AV199" s="4"/>
      <c r="AX199" s="63"/>
      <c r="AY199" t="str" s="0">
        <f ca="1"/>
        <v>28/03/2024</v>
      </c>
      <c r="AZ199" s="27">
        <f ca="1"/>
        <v>283551900785</v>
      </c>
      <c r="BA199" s="27">
        <f ca="1"/>
        <v>11239145491</v>
      </c>
      <c r="BB199" s="27">
        <f ca="1"/>
        <v>59920842550</v>
      </c>
      <c r="BC199" s="27">
        <f ca="1"/>
        <v>5537749821</v>
      </c>
      <c r="BD199" s="27">
        <f ca="1"/>
        <v>-201787713719</v>
      </c>
      <c r="BE199" s="27">
        <f ca="1"/>
        <v>-433200275140</v>
      </c>
    </row>
    <row r="200" spans="23:57" x14ac:dyDescent="0.2">
      <c r="W200" s="63"/>
      <c r="X200" t="str" s="0">
        <f ca="1"/>
        <v>27/03/2024</v>
      </c>
      <c r="Y200" s="4">
        <f ca="1"/>
        <v>117724019914</v>
      </c>
      <c r="Z200" s="4">
        <f ca="1"/>
        <v>-94515149905</v>
      </c>
      <c r="AA200" s="4">
        <f ca="1"/>
        <v>-48722814349</v>
      </c>
      <c r="AB200" s="4">
        <f ca="1"/>
        <v>-13759965159</v>
      </c>
      <c r="AC200" s="4">
        <f ca="1"/>
        <v>166745710000</v>
      </c>
      <c r="AD200" s="4">
        <f ca="1"/>
        <v>-2442316750846</v>
      </c>
      <c r="AE200" s="4">
        <f ca="1"/>
        <v>-437493741794</v>
      </c>
      <c r="AF200" s="4">
        <f ca="1"/>
        <v>-375510000</v>
      </c>
      <c r="AG200" s="4">
        <f ca="1"/>
        <v>-154623085746</v>
      </c>
      <c r="AH200" s="4">
        <f ca="1"/>
        <v>-26288729349</v>
      </c>
      <c r="AJ200" s="63"/>
      <c r="AK200" t="str" s="0">
        <f ca="1"/>
        <v>27/03/2024</v>
      </c>
      <c r="AL200" s="4">
        <f ca="1"/>
        <v>126366457422</v>
      </c>
      <c r="AM200" s="4">
        <f ca="1"/>
        <v>234999223106</v>
      </c>
      <c r="AN200" s="4">
        <f ca="1"/>
        <v>-590967385676</v>
      </c>
      <c r="AO200" s="4">
        <f ca="1"/>
        <v>-686953722226</v>
      </c>
      <c r="AP200" s="0">
        <f ca="1"/>
        <v>-504487091484</v>
      </c>
      <c r="AR200" s="63"/>
      <c r="AS200" t="str" s="0">
        <f ca="1"/>
        <v>27/03/2024</v>
      </c>
      <c r="AT200" s="4">
        <f ca="1"/>
        <v>-232039162313</v>
      </c>
      <c r="AU200" s="4">
        <f ca="1"/>
        <v>277153690785</v>
      </c>
      <c r="AV200" s="4"/>
      <c r="AX200" s="63"/>
      <c r="AY200" t="str" s="0">
        <f ca="1"/>
        <v>27/03/2024</v>
      </c>
      <c r="AZ200" s="27">
        <f ca="1"/>
        <v>277153690785</v>
      </c>
      <c r="BA200" s="27">
        <f ca="1"/>
        <v>10439275491</v>
      </c>
      <c r="BB200" s="27">
        <f ca="1"/>
        <v>50295917455</v>
      </c>
      <c r="BC200" s="27">
        <f ca="1"/>
        <v>5527508591</v>
      </c>
      <c r="BD200" s="27">
        <f ca="1"/>
        <v>-202779098570</v>
      </c>
      <c r="BE200" s="27">
        <f ca="1"/>
        <v>-431993555140</v>
      </c>
    </row>
    <row r="201" spans="23:57" x14ac:dyDescent="0.2">
      <c r="W201" s="63"/>
      <c r="X201" t="str" s="0">
        <f ca="1"/>
        <v>26/03/2024</v>
      </c>
      <c r="Y201" s="4">
        <f ca="1"/>
        <v>100708429914</v>
      </c>
      <c r="Z201" s="4">
        <f ca="1"/>
        <v>-99648313516</v>
      </c>
      <c r="AA201" s="4">
        <f ca="1"/>
        <v>-43777414349</v>
      </c>
      <c r="AB201" s="4">
        <f ca="1"/>
        <v>-13565655159</v>
      </c>
      <c r="AC201" s="4">
        <f ca="1"/>
        <v>171126690000</v>
      </c>
      <c r="AD201" s="4">
        <f ca="1"/>
        <v>-1434100460846</v>
      </c>
      <c r="AE201" s="4">
        <f ca="1"/>
        <v>-318682631794</v>
      </c>
      <c r="AF201" s="4">
        <f ca="1"/>
        <v>-375510000</v>
      </c>
      <c r="AG201" s="4">
        <f ca="1"/>
        <v>-154501035746</v>
      </c>
      <c r="AH201" s="4">
        <f ca="1"/>
        <v>-25544319349</v>
      </c>
      <c r="AJ201" s="63"/>
      <c r="AK201" t="str" s="0">
        <f ca="1"/>
        <v>26/03/2024</v>
      </c>
      <c r="AL201" s="4">
        <f ca="1"/>
        <v>128391983399</v>
      </c>
      <c r="AM201" s="4">
        <f ca="1"/>
        <v>221533033106</v>
      </c>
      <c r="AN201" s="4">
        <f ca="1"/>
        <v>-580804445676</v>
      </c>
      <c r="AO201" s="4">
        <f ca="1"/>
        <v>-686767112936</v>
      </c>
      <c r="AP201" s="0">
        <f ca="1"/>
        <v>-499499451484</v>
      </c>
      <c r="AR201" s="63"/>
      <c r="AS201" t="str" s="0">
        <f ca="1"/>
        <v>26/03/2024</v>
      </c>
      <c r="AT201" s="4">
        <f ca="1"/>
        <v>-209368342313</v>
      </c>
      <c r="AU201" s="4">
        <f ca="1"/>
        <v>309225220785</v>
      </c>
      <c r="AV201" s="4"/>
      <c r="AX201" s="63"/>
      <c r="AY201" t="str" s="0">
        <f ca="1"/>
        <v>26/03/2024</v>
      </c>
      <c r="AZ201" s="27">
        <f ca="1"/>
        <v>309225220785</v>
      </c>
      <c r="BA201" s="27">
        <f ca="1"/>
        <v>10044285491</v>
      </c>
      <c r="BB201" s="27">
        <f ca="1"/>
        <v>41165837011</v>
      </c>
      <c r="BC201" s="27">
        <f ca="1"/>
        <v>5527508591</v>
      </c>
      <c r="BD201" s="27">
        <f ca="1"/>
        <v>-198234268570</v>
      </c>
      <c r="BE201" s="27">
        <f ca="1"/>
        <v>-430178615140</v>
      </c>
    </row>
    <row r="202" spans="23:57" x14ac:dyDescent="0.2">
      <c r="W202" s="63"/>
      <c r="X202" t="str" s="0">
        <f ca="1"/>
        <v>25/03/2024</v>
      </c>
      <c r="Y202" s="4">
        <f ca="1"/>
        <v>108666919914</v>
      </c>
      <c r="Z202" s="4">
        <f ca="1"/>
        <v>-99624266967</v>
      </c>
      <c r="AA202" s="4">
        <f ca="1"/>
        <v>-37161864349</v>
      </c>
      <c r="AB202" s="4">
        <f ca="1"/>
        <v>-12858855159</v>
      </c>
      <c r="AC202" s="4">
        <f ca="1"/>
        <v>174444720000</v>
      </c>
      <c r="AD202" s="4">
        <f ca="1"/>
        <v>-1408136010846</v>
      </c>
      <c r="AE202" s="4">
        <f ca="1"/>
        <v>-400818041794</v>
      </c>
      <c r="AF202" s="4">
        <f ca="1"/>
        <v>-375510000</v>
      </c>
      <c r="AG202" s="4">
        <f ca="1"/>
        <v>-155696545746</v>
      </c>
      <c r="AH202" s="4">
        <f ca="1"/>
        <v>-25722619349</v>
      </c>
      <c r="AJ202" s="63"/>
      <c r="AK202" t="str" s="0">
        <f ca="1"/>
        <v>25/03/2024</v>
      </c>
      <c r="AL202" s="4">
        <f ca="1"/>
        <v>121873430733</v>
      </c>
      <c r="AM202" s="4">
        <f ca="1"/>
        <v>224561463106</v>
      </c>
      <c r="AN202" s="4">
        <f ca="1"/>
        <v>-590699675676</v>
      </c>
      <c r="AO202" s="4">
        <f ca="1"/>
        <v>-666296995775</v>
      </c>
      <c r="AP202" s="0">
        <f ca="1"/>
        <v>-499912781484</v>
      </c>
      <c r="AR202" s="63"/>
      <c r="AS202" t="str" s="0">
        <f ca="1"/>
        <v>25/03/2024</v>
      </c>
      <c r="AT202" s="4">
        <f ca="1"/>
        <v>-200228832313</v>
      </c>
      <c r="AU202" s="4">
        <f ca="1"/>
        <v>307770740785</v>
      </c>
      <c r="AV202" s="4"/>
      <c r="AX202" s="63"/>
      <c r="AY202" t="str" s="0">
        <f ca="1"/>
        <v>25/03/2024</v>
      </c>
      <c r="AZ202" s="27">
        <f ca="1"/>
        <v>307770740785</v>
      </c>
      <c r="BA202" s="27">
        <f ca="1"/>
        <v>9987735491</v>
      </c>
      <c r="BB202" s="27">
        <f ca="1"/>
        <v>26080783938</v>
      </c>
      <c r="BC202" s="27">
        <f ca="1"/>
        <v>5486564948</v>
      </c>
      <c r="BD202" s="27">
        <f ca="1"/>
        <v>-196524468570</v>
      </c>
      <c r="BE202" s="27">
        <f ca="1"/>
        <v>-429449895140</v>
      </c>
    </row>
    <row r="203" spans="23:57" x14ac:dyDescent="0.2">
      <c r="W203" s="63"/>
      <c r="X203" t="str" s="0">
        <f ca="1"/>
        <v>22/03/2024</v>
      </c>
      <c r="Y203" s="4">
        <f ca="1"/>
        <v>116827529914</v>
      </c>
      <c r="Z203" s="4">
        <f ca="1"/>
        <v>-95616594503</v>
      </c>
      <c r="AA203" s="4">
        <f ca="1"/>
        <v>-29038114349</v>
      </c>
      <c r="AB203" s="4">
        <f ca="1"/>
        <v>-12612555159</v>
      </c>
      <c r="AC203" s="4">
        <f ca="1"/>
        <v>170117580000</v>
      </c>
      <c r="AD203" s="4">
        <f ca="1"/>
        <v>-1273298410846</v>
      </c>
      <c r="AE203" s="4">
        <f ca="1"/>
        <v>-404609581794</v>
      </c>
      <c r="AF203" s="4">
        <f ca="1"/>
        <v>-375510000</v>
      </c>
      <c r="AG203" s="4">
        <f ca="1"/>
        <v>-161199115746</v>
      </c>
      <c r="AH203" s="4">
        <f ca="1"/>
        <v>-19303009349</v>
      </c>
      <c r="AJ203" s="63"/>
      <c r="AK203" t="str" s="0">
        <f ca="1"/>
        <v>22/03/2024</v>
      </c>
      <c r="AL203" s="4">
        <f ca="1"/>
        <v>125442336027</v>
      </c>
      <c r="AM203" s="4">
        <f ca="1"/>
        <v>228684163106</v>
      </c>
      <c r="AN203" s="4">
        <f ca="1"/>
        <v>-535522925676</v>
      </c>
      <c r="AO203" s="4">
        <f ca="1"/>
        <v>-699216766077</v>
      </c>
      <c r="AP203" s="0">
        <f ca="1"/>
        <v>-499627981484</v>
      </c>
      <c r="AR203" s="63"/>
      <c r="AS203" t="str" s="0">
        <f ca="1"/>
        <v>22/03/2024</v>
      </c>
      <c r="AT203" s="4">
        <f ca="1"/>
        <v>-177596122313</v>
      </c>
      <c r="AU203" s="4">
        <f ca="1"/>
        <v>342036620785</v>
      </c>
      <c r="AV203" s="4"/>
      <c r="AX203" s="63"/>
      <c r="AY203" t="str" s="0">
        <f ca="1"/>
        <v>22/03/2024</v>
      </c>
      <c r="AZ203" s="27">
        <f ca="1"/>
        <v>342036620785</v>
      </c>
      <c r="BA203" s="27">
        <f ca="1"/>
        <v>10241655491</v>
      </c>
      <c r="BB203" s="27">
        <f ca="1"/>
        <v>11940724091</v>
      </c>
      <c r="BC203" s="27">
        <f ca="1"/>
        <v>6011006379</v>
      </c>
      <c r="BD203" s="27">
        <f ca="1"/>
        <v>-192112638570</v>
      </c>
      <c r="BE203" s="27">
        <f ca="1"/>
        <v>-416662865140</v>
      </c>
    </row>
    <row r="204" spans="23:57" x14ac:dyDescent="0.2">
      <c r="W204" s="63" t="s">
        <v>161</v>
      </c>
      <c r="X204" t="str" s="0">
        <f ca="1"/>
        <v>21/03/2024</v>
      </c>
      <c r="Y204" s="4">
        <f ca="1"/>
        <v>119928529914</v>
      </c>
      <c r="Z204" s="4">
        <f ca="1"/>
        <v>-88381580957</v>
      </c>
      <c r="AA204" s="4">
        <f ca="1"/>
        <v>-22721444349</v>
      </c>
      <c r="AB204" s="4">
        <f ca="1"/>
        <v>-12612555159</v>
      </c>
      <c r="AC204" s="4">
        <f ca="1"/>
        <v>174526120000</v>
      </c>
      <c r="AD204" s="4">
        <f ca="1"/>
        <v>-1213367750846</v>
      </c>
      <c r="AE204" s="4">
        <f ca="1"/>
        <v>-597453201794</v>
      </c>
      <c r="AF204" s="4">
        <f ca="1"/>
        <v>-375510000</v>
      </c>
      <c r="AG204" s="4">
        <f ca="1"/>
        <v>-158435515746</v>
      </c>
      <c r="AH204" s="4">
        <f ca="1"/>
        <v>-18940989349</v>
      </c>
      <c r="AJ204" s="63" t="s">
        <v>161</v>
      </c>
      <c r="AK204" t="str" s="0">
        <f ca="1"/>
        <v>21/03/2024</v>
      </c>
      <c r="AL204" s="4">
        <f ca="1"/>
        <v>117959574942</v>
      </c>
      <c r="AM204" s="4">
        <f ca="1"/>
        <v>227396253106</v>
      </c>
      <c r="AN204" s="4">
        <f ca="1"/>
        <v>-465894365676</v>
      </c>
      <c r="AO204" s="4">
        <f ca="1"/>
        <v>-688058173075</v>
      </c>
      <c r="AP204" s="0">
        <f ca="1"/>
        <v>-499657871484</v>
      </c>
      <c r="AR204" s="63" t="s">
        <v>161</v>
      </c>
      <c r="AS204" t="str" s="0">
        <f ca="1"/>
        <v>21/03/2024</v>
      </c>
      <c r="AT204" s="4">
        <f ca="1"/>
        <v>-116334032313</v>
      </c>
      <c r="AU204" s="4">
        <f ca="1"/>
        <v>326187430785</v>
      </c>
      <c r="AV204" s="4"/>
      <c r="AX204" s="63" t="s">
        <v>161</v>
      </c>
      <c r="AY204" t="str" s="0">
        <f ca="1"/>
        <v>21/03/2024</v>
      </c>
      <c r="AZ204" s="27">
        <f ca="1"/>
        <v>326187430785</v>
      </c>
      <c r="BA204" s="27">
        <f ca="1"/>
        <v>10824755491</v>
      </c>
      <c r="BB204" s="27">
        <f ca="1"/>
        <v>7844567694</v>
      </c>
      <c r="BC204" s="27">
        <f ca="1"/>
        <v>6577837878</v>
      </c>
      <c r="BD204" s="27">
        <f ca="1"/>
        <v>-185864198570</v>
      </c>
      <c r="BE204" s="27">
        <f ca="1"/>
        <v>-423145865140</v>
      </c>
    </row>
    <row r="205" spans="23:57" x14ac:dyDescent="0.2">
      <c r="W205" s="63"/>
      <c r="X205" t="str" s="0">
        <f ca="1"/>
        <v>20/03/2024</v>
      </c>
      <c r="Y205" s="4">
        <f ca="1"/>
        <v>112830939914</v>
      </c>
      <c r="Z205" s="4">
        <f ca="1"/>
        <v>-83439211528</v>
      </c>
      <c r="AA205" s="4">
        <f ca="1"/>
        <v>-17227014349</v>
      </c>
      <c r="AB205" s="4">
        <f ca="1"/>
        <v>-12589515159</v>
      </c>
      <c r="AC205" s="4">
        <f ca="1"/>
        <v>180540440000</v>
      </c>
      <c r="AD205" s="4">
        <f ca="1"/>
        <v>-1039815200846</v>
      </c>
      <c r="AE205" s="4">
        <f ca="1"/>
        <v>-600070871794</v>
      </c>
      <c r="AF205" s="4">
        <f ca="1"/>
        <v>-375510000</v>
      </c>
      <c r="AG205" s="4">
        <f ca="1"/>
        <v>-157556915746</v>
      </c>
      <c r="AH205" s="4">
        <f ca="1"/>
        <v>-12144939349</v>
      </c>
      <c r="AJ205" s="63"/>
      <c r="AK205" t="str" s="0">
        <f ca="1"/>
        <v>20/03/2024</v>
      </c>
      <c r="AL205" s="4">
        <f ca="1"/>
        <v>110389722423</v>
      </c>
      <c r="AM205" s="4">
        <f ca="1"/>
        <v>204295003106</v>
      </c>
      <c r="AN205" s="4">
        <f ca="1"/>
        <v>-379939045676</v>
      </c>
      <c r="AO205" s="4">
        <f ca="1"/>
        <v>-702685961412</v>
      </c>
      <c r="AP205" s="0">
        <f ca="1"/>
        <v>-498328961484</v>
      </c>
      <c r="AR205" s="63"/>
      <c r="AS205" t="str" s="0">
        <f ca="1"/>
        <v>20/03/2024</v>
      </c>
      <c r="AT205" s="4">
        <f ca="1"/>
        <v>-98745562313</v>
      </c>
      <c r="AU205" s="4">
        <f ca="1"/>
        <v>282917770785</v>
      </c>
      <c r="AV205" s="4"/>
      <c r="AX205" s="63"/>
      <c r="AY205" t="str" s="0">
        <f ca="1"/>
        <v>20/03/2024</v>
      </c>
      <c r="AZ205" s="27">
        <f ca="1"/>
        <v>282917770785</v>
      </c>
      <c r="BA205" s="27">
        <f ca="1"/>
        <v>7483275491</v>
      </c>
      <c r="BB205" s="27">
        <f ca="1"/>
        <v>7466940689</v>
      </c>
      <c r="BC205" s="27">
        <f ca="1"/>
        <v>7383903779</v>
      </c>
      <c r="BD205" s="27">
        <f ca="1"/>
        <v>-179650798570</v>
      </c>
      <c r="BE205" s="27">
        <f ca="1"/>
        <v>-406282375140</v>
      </c>
    </row>
    <row r="206" spans="23:57" x14ac:dyDescent="0.2">
      <c r="W206" s="63"/>
      <c r="X206" t="str" s="0">
        <f ca="1"/>
        <v>19/03/2024</v>
      </c>
      <c r="Y206" s="4">
        <f ca="1"/>
        <v>111668329914</v>
      </c>
      <c r="Z206" s="4">
        <f ca="1"/>
        <v>-83439211528</v>
      </c>
      <c r="AA206" s="4">
        <f ca="1"/>
        <v>-9948224349</v>
      </c>
      <c r="AB206" s="4">
        <f ca="1"/>
        <v>-12589515159</v>
      </c>
      <c r="AC206" s="4">
        <f ca="1"/>
        <v>181124960000</v>
      </c>
      <c r="AD206" s="4">
        <f ca="1"/>
        <v>-958197700846</v>
      </c>
      <c r="AE206" s="4">
        <f ca="1"/>
        <v>-640977281794</v>
      </c>
      <c r="AF206" s="4">
        <f ca="1"/>
        <v>-375510000</v>
      </c>
      <c r="AG206" s="4">
        <f ca="1"/>
        <v>-160130985746</v>
      </c>
      <c r="AH206" s="4">
        <f ca="1"/>
        <v>-2193339349</v>
      </c>
      <c r="AJ206" s="63"/>
      <c r="AK206" t="str" s="0">
        <f ca="1"/>
        <v>19/03/2024</v>
      </c>
      <c r="AL206" s="4">
        <f ca="1"/>
        <v>112381371526</v>
      </c>
      <c r="AM206" s="4">
        <f ca="1"/>
        <v>200199683106</v>
      </c>
      <c r="AN206" s="4">
        <f ca="1"/>
        <v>-375344215676</v>
      </c>
      <c r="AO206" s="4">
        <f ca="1"/>
        <v>-700307689172</v>
      </c>
      <c r="AP206" s="0">
        <f ca="1"/>
        <v>-496549811484</v>
      </c>
      <c r="AR206" s="63"/>
      <c r="AS206" t="str" s="0">
        <f ca="1"/>
        <v>19/03/2024</v>
      </c>
      <c r="AT206" s="4">
        <f ca="1"/>
        <v>77994967687</v>
      </c>
      <c r="AU206" s="4">
        <f ca="1"/>
        <v>180772070785</v>
      </c>
      <c r="AV206" s="4"/>
      <c r="AX206" s="63"/>
      <c r="AY206" t="str" s="0">
        <f ca="1"/>
        <v>19/03/2024</v>
      </c>
      <c r="AZ206" s="27">
        <f ca="1"/>
        <v>180772070785</v>
      </c>
      <c r="BA206" s="27">
        <f ca="1"/>
        <v>12847605491</v>
      </c>
      <c r="BB206" s="27">
        <f ca="1"/>
        <v>7466940689</v>
      </c>
      <c r="BC206" s="27">
        <f ca="1"/>
        <v>6474067873</v>
      </c>
      <c r="BD206" s="27">
        <f ca="1"/>
        <v>-178827008570</v>
      </c>
      <c r="BE206" s="27">
        <f ca="1"/>
        <v>-404898415140</v>
      </c>
    </row>
    <row r="207" spans="23:57" x14ac:dyDescent="0.2">
      <c r="W207" s="63"/>
      <c r="X207" t="str" s="0">
        <f ca="1"/>
        <v>18/03/2024</v>
      </c>
      <c r="Y207" s="4">
        <f ca="1"/>
        <v>105152249914</v>
      </c>
      <c r="Z207" s="4">
        <f ca="1"/>
        <v>-86841570356</v>
      </c>
      <c r="AA207" s="4">
        <f ca="1"/>
        <v>-6982504349</v>
      </c>
      <c r="AB207" s="4">
        <f ca="1"/>
        <v>-13313625159</v>
      </c>
      <c r="AC207" s="4">
        <f ca="1"/>
        <v>183641160000</v>
      </c>
      <c r="AD207" s="4">
        <f ca="1"/>
        <v>-946396290846</v>
      </c>
      <c r="AE207" s="4">
        <f ca="1"/>
        <v>-641586981794</v>
      </c>
      <c r="AF207" s="4">
        <f ca="1"/>
        <v>-375640000</v>
      </c>
      <c r="AG207" s="4">
        <f ca="1"/>
        <v>-164656585746</v>
      </c>
      <c r="AH207" s="4">
        <f ca="1"/>
        <v>-3074349349</v>
      </c>
      <c r="AJ207" s="63"/>
      <c r="AK207" t="str" s="0">
        <f ca="1"/>
        <v>18/03/2024</v>
      </c>
      <c r="AL207" s="4">
        <f ca="1"/>
        <v>119858632385</v>
      </c>
      <c r="AM207" s="4">
        <f ca="1"/>
        <v>126675983106</v>
      </c>
      <c r="AN207" s="4">
        <f ca="1"/>
        <v>-300527335676</v>
      </c>
      <c r="AO207" s="4">
        <f ca="1"/>
        <v>-682414744958</v>
      </c>
      <c r="AP207" s="0">
        <f ca="1"/>
        <v>-494940111484</v>
      </c>
      <c r="AR207" s="63"/>
      <c r="AS207" t="str" s="0">
        <f ca="1"/>
        <v>18/03/2024</v>
      </c>
      <c r="AT207" s="4">
        <f ca="1"/>
        <v>-117360692313</v>
      </c>
      <c r="AU207" s="4">
        <f ca="1"/>
        <v>138625090785</v>
      </c>
      <c r="AV207" s="4"/>
      <c r="AX207" s="63"/>
      <c r="AY207" t="str" s="0">
        <f ca="1"/>
        <v>18/03/2024</v>
      </c>
      <c r="AZ207" s="27">
        <f ca="1"/>
        <v>138625090785</v>
      </c>
      <c r="BA207" s="27">
        <f ca="1"/>
        <v>12783195491</v>
      </c>
      <c r="BB207" s="27">
        <f ca="1"/>
        <v>7466940689</v>
      </c>
      <c r="BC207" s="27">
        <f ca="1"/>
        <v>6098521467</v>
      </c>
      <c r="BD207" s="27">
        <f ca="1"/>
        <v>-177239588570</v>
      </c>
      <c r="BE207" s="27">
        <f ca="1"/>
        <v>-383942925140</v>
      </c>
    </row>
    <row r="208" spans="23:57" x14ac:dyDescent="0.2">
      <c r="W208" s="63"/>
      <c r="X208" t="str" s="0">
        <f ca="1"/>
        <v>15/03/2024</v>
      </c>
      <c r="Y208" s="4">
        <f ca="1"/>
        <v>69922829914</v>
      </c>
      <c r="Z208" s="4">
        <f ca="1"/>
        <v>-87878864897</v>
      </c>
      <c r="AA208" s="4">
        <f ca="1"/>
        <v>-3594664349</v>
      </c>
      <c r="AB208" s="4">
        <f ca="1"/>
        <v>-13325205159</v>
      </c>
      <c r="AC208" s="4">
        <f ca="1"/>
        <v>179263550000</v>
      </c>
      <c r="AD208" s="4">
        <f ca="1"/>
        <v>-1024321390846</v>
      </c>
      <c r="AE208" s="4">
        <f ca="1"/>
        <v>-647664261794</v>
      </c>
      <c r="AF208" s="4">
        <f ca="1"/>
        <v>-375640000</v>
      </c>
      <c r="AG208" s="4">
        <f ca="1"/>
        <v>-130260415746</v>
      </c>
      <c r="AH208" s="4">
        <f ca="1"/>
        <v>-2376129349</v>
      </c>
      <c r="AJ208" s="63"/>
      <c r="AK208" t="str" s="0">
        <f ca="1"/>
        <v>15/03/2024</v>
      </c>
      <c r="AL208" s="4">
        <f ca="1"/>
        <v>137893624496</v>
      </c>
      <c r="AM208" s="4">
        <f ca="1"/>
        <v>125003753106</v>
      </c>
      <c r="AN208" s="4">
        <f ca="1"/>
        <v>-247208225676</v>
      </c>
      <c r="AO208" s="4">
        <f ca="1"/>
        <v>-683225972193</v>
      </c>
      <c r="AP208" s="0">
        <f ca="1"/>
        <v>-499097251484</v>
      </c>
      <c r="AR208" s="63"/>
      <c r="AS208" t="str" s="0">
        <f ca="1"/>
        <v>15/03/2024</v>
      </c>
      <c r="AT208" s="4">
        <f ca="1"/>
        <v>-190142122313</v>
      </c>
      <c r="AU208" s="4">
        <f ca="1"/>
        <v>281911650785</v>
      </c>
      <c r="AV208" s="4"/>
      <c r="AX208" s="63"/>
      <c r="AY208" t="str" s="0">
        <f ca="1"/>
        <v>15/03/2024</v>
      </c>
      <c r="AZ208" s="27">
        <f ca="1"/>
        <v>281911650785</v>
      </c>
      <c r="BA208" s="27">
        <f ca="1"/>
        <v>18639605491</v>
      </c>
      <c r="BB208" s="27">
        <f ca="1"/>
        <v>6025047837</v>
      </c>
      <c r="BC208" s="27">
        <f ca="1"/>
        <v>8684143346</v>
      </c>
      <c r="BD208" s="27">
        <f ca="1"/>
        <v>-144683758570</v>
      </c>
      <c r="BE208" s="27">
        <f ca="1"/>
        <v>-330118605140</v>
      </c>
    </row>
    <row r="209" spans="23:57" x14ac:dyDescent="0.2">
      <c r="W209" s="63"/>
      <c r="X209" t="str" s="0">
        <f ca="1"/>
        <v>14/03/2024</v>
      </c>
      <c r="Y209" s="4">
        <f ca="1"/>
        <v>63795269914</v>
      </c>
      <c r="Z209" s="4">
        <f ca="1"/>
        <v>-87878864897</v>
      </c>
      <c r="AA209" s="4">
        <f ca="1"/>
        <v>279755651</v>
      </c>
      <c r="AB209" s="4">
        <f ca="1"/>
        <v>-12521495159</v>
      </c>
      <c r="AC209" s="4">
        <f ca="1"/>
        <v>170680900000</v>
      </c>
      <c r="AD209" s="4">
        <f ca="1"/>
        <v>-967132070846</v>
      </c>
      <c r="AE209" s="4">
        <f ca="1"/>
        <v>-625886511794</v>
      </c>
      <c r="AF209" s="4">
        <f ca="1"/>
        <v>-376030000</v>
      </c>
      <c r="AG209" s="4">
        <f ca="1"/>
        <v>-114524975746</v>
      </c>
      <c r="AH209" s="4">
        <f ca="1"/>
        <v>-6896879349</v>
      </c>
      <c r="AJ209" s="63"/>
      <c r="AK209" t="str" s="0">
        <f ca="1"/>
        <v>14/03/2024</v>
      </c>
      <c r="AL209" s="4">
        <f ca="1"/>
        <v>156488520121</v>
      </c>
      <c r="AM209" s="4">
        <f ca="1"/>
        <v>125777843106</v>
      </c>
      <c r="AN209" s="4">
        <f ca="1"/>
        <v>-243918075676</v>
      </c>
      <c r="AO209" s="4">
        <f ca="1"/>
        <v>-702502963893</v>
      </c>
      <c r="AP209" s="0">
        <f ca="1"/>
        <v>-502942421484</v>
      </c>
      <c r="AR209" s="63"/>
      <c r="AS209" t="str" s="0">
        <f ca="1"/>
        <v>14/03/2024</v>
      </c>
      <c r="AT209" s="4">
        <f ca="1"/>
        <v>-96473252313</v>
      </c>
      <c r="AU209" s="4">
        <f ca="1"/>
        <v>361789970785</v>
      </c>
      <c r="AV209" s="4"/>
      <c r="AX209" s="63"/>
      <c r="AY209" t="str" s="0">
        <f ca="1"/>
        <v>14/03/2024</v>
      </c>
      <c r="AZ209" s="27">
        <f ca="1"/>
        <v>361789970785</v>
      </c>
      <c r="BA209" s="27">
        <f ca="1"/>
        <v>22403195491</v>
      </c>
      <c r="BB209" s="27">
        <f ca="1"/>
        <v>5889260944</v>
      </c>
      <c r="BC209" s="27">
        <f ca="1"/>
        <v>10464050941</v>
      </c>
      <c r="BD209" s="27">
        <f ca="1"/>
        <v>-135877138570</v>
      </c>
      <c r="BE209" s="27">
        <f ca="1"/>
        <v>-320047075140</v>
      </c>
    </row>
    <row r="210" spans="23:57" x14ac:dyDescent="0.2">
      <c r="W210" s="63"/>
      <c r="X210" t="str" s="0">
        <f ca="1"/>
        <v>13/03/2024</v>
      </c>
      <c r="Y210" s="4">
        <f ca="1"/>
        <v>35595759914</v>
      </c>
      <c r="Z210" s="4">
        <f ca="1"/>
        <v>-91492647769</v>
      </c>
      <c r="AA210" s="4">
        <f ca="1"/>
        <v>645235651</v>
      </c>
      <c r="AB210" s="4">
        <f ca="1"/>
        <v>-12410495159</v>
      </c>
      <c r="AC210" s="4">
        <f ca="1"/>
        <v>158706650000</v>
      </c>
      <c r="AD210" s="4">
        <f ca="1"/>
        <v>-935534990846</v>
      </c>
      <c r="AE210" s="4">
        <f ca="1"/>
        <v>-618722821794</v>
      </c>
      <c r="AF210" s="4">
        <f ca="1"/>
        <v>-375900000</v>
      </c>
      <c r="AG210" s="4">
        <f ca="1"/>
        <v>-94789815746</v>
      </c>
      <c r="AH210" s="4">
        <f ca="1"/>
        <v>-14284159349</v>
      </c>
      <c r="AJ210" s="63"/>
      <c r="AK210" t="str" s="0">
        <f ca="1"/>
        <v>13/03/2024</v>
      </c>
      <c r="AL210" s="4">
        <f ca="1"/>
        <v>184591278587</v>
      </c>
      <c r="AM210" s="4">
        <f ca="1"/>
        <v>130045983106</v>
      </c>
      <c r="AN210" s="4">
        <f ca="1"/>
        <v>-315008035676</v>
      </c>
      <c r="AO210" s="4">
        <f ca="1"/>
        <v>-756953940996</v>
      </c>
      <c r="AP210" s="0">
        <f ca="1"/>
        <v>-494159421484</v>
      </c>
      <c r="AR210" s="63"/>
      <c r="AS210" t="str" s="0">
        <f ca="1"/>
        <v>13/03/2024</v>
      </c>
      <c r="AT210" s="4">
        <f ca="1"/>
        <v>-102984672313</v>
      </c>
      <c r="AU210" s="4">
        <f ca="1"/>
        <v>410388180785</v>
      </c>
      <c r="AV210" s="4"/>
      <c r="AX210" s="63"/>
      <c r="AY210" t="str" s="0">
        <f ca="1"/>
        <v>13/03/2024</v>
      </c>
      <c r="AZ210" s="27">
        <f ca="1"/>
        <v>410388180785</v>
      </c>
      <c r="BA210" s="27">
        <f ca="1"/>
        <v>38989045491</v>
      </c>
      <c r="BB210" s="27">
        <f ca="1"/>
        <v>5889260944</v>
      </c>
      <c r="BC210" s="27">
        <f ca="1"/>
        <v>12647567272</v>
      </c>
      <c r="BD210" s="27">
        <f ca="1"/>
        <v>-120926828570</v>
      </c>
      <c r="BE210" s="27">
        <f ca="1"/>
        <v>-290908445140</v>
      </c>
    </row>
    <row r="211" spans="23:57" x14ac:dyDescent="0.2">
      <c r="W211" s="63"/>
      <c r="X211" t="str" s="0">
        <f ca="1"/>
        <v>12/03/2024</v>
      </c>
      <c r="Y211" s="4">
        <f ca="1"/>
        <v>33925019914</v>
      </c>
      <c r="Z211" s="4">
        <f ca="1"/>
        <v>-92620283750</v>
      </c>
      <c r="AA211" s="4">
        <f ca="1"/>
        <v>7319775651</v>
      </c>
      <c r="AB211" s="4">
        <f ca="1"/>
        <v>-12838915159</v>
      </c>
      <c r="AC211" s="4">
        <f ca="1"/>
        <v>150438870000</v>
      </c>
      <c r="AD211" s="4">
        <f ca="1"/>
        <v>-903004930846</v>
      </c>
      <c r="AE211" s="4">
        <f ca="1"/>
        <v>-567750191794</v>
      </c>
      <c r="AF211" s="4">
        <f ca="1"/>
        <v>-375900000</v>
      </c>
      <c r="AG211" s="4">
        <f ca="1"/>
        <v>-95064155746</v>
      </c>
      <c r="AH211" s="4">
        <f ca="1"/>
        <v>-15864849349</v>
      </c>
      <c r="AJ211" s="63"/>
      <c r="AK211" t="str" s="0">
        <f ca="1"/>
        <v>12/03/2024</v>
      </c>
      <c r="AL211" s="4">
        <f ca="1"/>
        <v>194087032816</v>
      </c>
      <c r="AM211" s="4">
        <f ca="1"/>
        <v>111582313106</v>
      </c>
      <c r="AN211" s="4">
        <f ca="1"/>
        <v>-311065465676</v>
      </c>
      <c r="AO211" s="4">
        <f ca="1"/>
        <v>-737253695232</v>
      </c>
      <c r="AP211" s="0">
        <f ca="1"/>
        <v>-496273931484</v>
      </c>
      <c r="AR211" s="63"/>
      <c r="AS211" t="str" s="0">
        <f ca="1"/>
        <v>12/03/2024</v>
      </c>
      <c r="AT211" s="4">
        <f ca="1"/>
        <v>-108660122313</v>
      </c>
      <c r="AU211" s="4">
        <f ca="1"/>
        <v>406349250785</v>
      </c>
      <c r="AV211" s="4"/>
      <c r="AX211" s="63"/>
      <c r="AY211" t="str" s="0">
        <f ca="1"/>
        <v>12/03/2024</v>
      </c>
      <c r="AZ211" s="27">
        <f ca="1"/>
        <v>406349250785</v>
      </c>
      <c r="BA211" s="27">
        <f ca="1"/>
        <v>36856595491</v>
      </c>
      <c r="BB211" s="27">
        <f ca="1"/>
        <v>5889260944</v>
      </c>
      <c r="BC211" s="27">
        <f ca="1"/>
        <v>9577394856</v>
      </c>
      <c r="BD211" s="27">
        <f ca="1"/>
        <v>-152192068570</v>
      </c>
      <c r="BE211" s="27">
        <f ca="1"/>
        <v>-332893835140</v>
      </c>
    </row>
    <row r="212" spans="23:57" x14ac:dyDescent="0.2">
      <c r="W212" s="63"/>
      <c r="X212" t="str" s="0">
        <f ca="1"/>
        <v>11/03/2024</v>
      </c>
      <c r="Y212" s="4">
        <f ca="1"/>
        <v>34902759914</v>
      </c>
      <c r="Z212" s="4">
        <f ca="1"/>
        <v>-85160629467</v>
      </c>
      <c r="AA212" s="4">
        <f ca="1"/>
        <v>-9451814349</v>
      </c>
      <c r="AB212" s="4">
        <f ca="1"/>
        <v>-12833005159</v>
      </c>
      <c r="AC212" s="4">
        <f ca="1"/>
        <v>153071890000</v>
      </c>
      <c r="AD212" s="4">
        <f ca="1"/>
        <v>-848466760846</v>
      </c>
      <c r="AE212" s="4">
        <f ca="1"/>
        <v>-534748141794</v>
      </c>
      <c r="AF212" s="4">
        <f ca="1"/>
        <v>-375520000</v>
      </c>
      <c r="AG212" s="4">
        <f ca="1"/>
        <v>-99955865746</v>
      </c>
      <c r="AH212" s="4">
        <f ca="1"/>
        <v>-16043179349</v>
      </c>
      <c r="AJ212" s="63"/>
      <c r="AK212" t="str" s="0">
        <f ca="1"/>
        <v>11/03/2024</v>
      </c>
      <c r="AL212" s="4">
        <f ca="1"/>
        <v>203403872803</v>
      </c>
      <c r="AM212" s="4">
        <f ca="1"/>
        <v>98887713106</v>
      </c>
      <c r="AN212" s="4">
        <f ca="1"/>
        <v>-305644615676</v>
      </c>
      <c r="AO212" s="4">
        <f ca="1"/>
        <v>-719600331045</v>
      </c>
      <c r="AP212" s="0">
        <f ca="1"/>
        <v>-499607701484</v>
      </c>
      <c r="AR212" s="63"/>
      <c r="AS212" t="str" s="0">
        <f ca="1"/>
        <v>11/03/2024</v>
      </c>
      <c r="AT212" s="4">
        <f ca="1"/>
        <v>-142787592313</v>
      </c>
      <c r="AU212" s="4">
        <f ca="1"/>
        <v>398759370785</v>
      </c>
      <c r="AV212" s="4"/>
      <c r="AX212" s="63"/>
      <c r="AY212" t="str" s="0">
        <f ca="1"/>
        <v>11/03/2024</v>
      </c>
      <c r="AZ212" s="27">
        <f ca="1"/>
        <v>398759370785</v>
      </c>
      <c r="BA212" s="27">
        <f ca="1"/>
        <v>37655755491</v>
      </c>
      <c r="BB212" s="27">
        <f ca="1"/>
        <v>5889260944</v>
      </c>
      <c r="BC212" s="27">
        <f ca="1"/>
        <v>9134600755</v>
      </c>
      <c r="BD212" s="27">
        <f ca="1"/>
        <v>-137416288570</v>
      </c>
      <c r="BE212" s="27">
        <f ca="1"/>
        <v>-298281265140</v>
      </c>
    </row>
    <row r="213" spans="23:57" x14ac:dyDescent="0.2">
      <c r="W213" s="63"/>
      <c r="X213" t="str" s="0">
        <f ca="1"/>
        <v>08/03/2024</v>
      </c>
      <c r="Y213" s="4">
        <f ca="1"/>
        <v>33521779914</v>
      </c>
      <c r="Z213" s="4">
        <f ca="1"/>
        <v>-65147592545</v>
      </c>
      <c r="AA213" s="4">
        <f ca="1"/>
        <v>-12502874349</v>
      </c>
      <c r="AB213" s="4">
        <f ca="1"/>
        <v>-12229635159</v>
      </c>
      <c r="AC213" s="4">
        <f ca="1"/>
        <v>145663770000</v>
      </c>
      <c r="AD213" s="4">
        <f ca="1"/>
        <v>-756827890846</v>
      </c>
      <c r="AE213" s="4">
        <f ca="1"/>
        <v>-511002791794</v>
      </c>
      <c r="AF213" s="4">
        <f ca="1"/>
        <v>-375520000</v>
      </c>
      <c r="AG213" s="4">
        <f ca="1"/>
        <v>-94561845746</v>
      </c>
      <c r="AH213" s="4">
        <f ca="1"/>
        <v>-15152839349</v>
      </c>
      <c r="AJ213" s="63"/>
      <c r="AK213" t="str" s="0">
        <f ca="1"/>
        <v>08/03/2024</v>
      </c>
      <c r="AL213" s="4">
        <f ca="1"/>
        <v>203398107326</v>
      </c>
      <c r="AM213" s="4">
        <f ca="1"/>
        <v>107548643106</v>
      </c>
      <c r="AN213" s="4">
        <f ca="1"/>
        <v>-264591365676</v>
      </c>
      <c r="AO213" s="4">
        <f ca="1"/>
        <v>-621583944396</v>
      </c>
      <c r="AP213" s="0">
        <f ca="1"/>
        <v>-483367901484</v>
      </c>
      <c r="AR213" s="63"/>
      <c r="AS213" t="str" s="0">
        <f ca="1"/>
        <v>08/03/2024</v>
      </c>
      <c r="AT213" s="4">
        <f ca="1"/>
        <v>-182943182313</v>
      </c>
      <c r="AU213" s="4">
        <f ca="1"/>
        <v>424729770785</v>
      </c>
      <c r="AV213" s="4"/>
      <c r="AX213" s="63"/>
      <c r="AY213" t="str" s="0">
        <f ca="1"/>
        <v>08/03/2024</v>
      </c>
      <c r="AZ213" s="27">
        <f ca="1"/>
        <v>424729770785</v>
      </c>
      <c r="BA213" s="27">
        <f ca="1"/>
        <v>15562475491</v>
      </c>
      <c r="BB213" s="27">
        <f ca="1"/>
        <v>4928932010</v>
      </c>
      <c r="BC213" s="27">
        <f ca="1"/>
        <v>6326915431</v>
      </c>
      <c r="BD213" s="27">
        <f ca="1"/>
        <v>-136717318570</v>
      </c>
      <c r="BE213" s="27">
        <f ca="1"/>
        <v>-300469405140</v>
      </c>
    </row>
    <row r="214" spans="23:57" x14ac:dyDescent="0.2">
      <c r="W214" s="63"/>
      <c r="X214" t="str" s="0">
        <f ca="1"/>
        <v>07/03/2024</v>
      </c>
      <c r="Y214" s="4">
        <f ca="1"/>
        <v>26630509914</v>
      </c>
      <c r="Z214" s="4">
        <f ca="1"/>
        <v>-65142766104</v>
      </c>
      <c r="AA214" s="4">
        <f ca="1"/>
        <v>-2260164349</v>
      </c>
      <c r="AB214" s="4">
        <f ca="1"/>
        <v>-12156465159</v>
      </c>
      <c r="AC214" s="4">
        <f ca="1"/>
        <v>142053800000</v>
      </c>
      <c r="AD214" s="4">
        <f ca="1"/>
        <v>-722522520846</v>
      </c>
      <c r="AE214" s="4">
        <f ca="1"/>
        <v>-512437371794</v>
      </c>
      <c r="AF214" s="4">
        <f ca="1"/>
        <v>-375520000</v>
      </c>
      <c r="AG214" s="4">
        <f ca="1"/>
        <v>-101769535746</v>
      </c>
      <c r="AH214" s="4">
        <f ca="1"/>
        <v>-14239869349</v>
      </c>
      <c r="AJ214" s="63"/>
      <c r="AK214" t="str" s="0">
        <f ca="1"/>
        <v>07/03/2024</v>
      </c>
      <c r="AL214" s="4">
        <f ca="1"/>
        <v>203472158862</v>
      </c>
      <c r="AM214" s="4">
        <f ca="1"/>
        <v>107977373106</v>
      </c>
      <c r="AN214" s="4">
        <f ca="1"/>
        <v>-270753045676</v>
      </c>
      <c r="AO214" s="4">
        <f ca="1"/>
        <v>-624986361119</v>
      </c>
      <c r="AP214" s="0">
        <f ca="1"/>
        <v>-479118531484</v>
      </c>
      <c r="AR214" s="63"/>
      <c r="AS214" t="str" s="0">
        <f ca="1"/>
        <v>07/03/2024</v>
      </c>
      <c r="AT214" s="4">
        <f ca="1"/>
        <v>-171434122313</v>
      </c>
      <c r="AU214" s="4">
        <f ca="1"/>
        <v>388555170785</v>
      </c>
      <c r="AV214" s="4"/>
      <c r="AX214" s="63"/>
      <c r="AY214" t="str" s="0">
        <f ca="1"/>
        <v>07/03/2024</v>
      </c>
      <c r="AZ214" s="27">
        <f ca="1"/>
        <v>388555170785</v>
      </c>
      <c r="BA214" s="27">
        <f ca="1"/>
        <v>14481695491</v>
      </c>
      <c r="BB214" s="27">
        <f ca="1"/>
        <v>3590814638</v>
      </c>
      <c r="BC214" s="27">
        <f ca="1"/>
        <v>6999591662</v>
      </c>
      <c r="BD214" s="27">
        <f ca="1"/>
        <v>-140127458570</v>
      </c>
      <c r="BE214" s="27">
        <f ca="1"/>
        <v>-315424485140</v>
      </c>
    </row>
    <row r="215" spans="23:57" x14ac:dyDescent="0.2">
      <c r="W215" s="63"/>
      <c r="X215" t="str" s="0">
        <f ca="1"/>
        <v>06/03/2024</v>
      </c>
      <c r="Y215" s="4">
        <f ca="1"/>
        <v>35108969914</v>
      </c>
      <c r="Z215" s="4">
        <f ca="1"/>
        <v>-65167046393</v>
      </c>
      <c r="AA215" s="4">
        <f ca="1"/>
        <v>-4820744349</v>
      </c>
      <c r="AB215" s="4">
        <f ca="1"/>
        <v>-10720155159</v>
      </c>
      <c r="AC215" s="4">
        <f ca="1"/>
        <v>140463550000</v>
      </c>
      <c r="AD215" s="4">
        <f ca="1"/>
        <v>-715586240846</v>
      </c>
      <c r="AE215" s="4">
        <f ca="1"/>
        <v>-534649141794</v>
      </c>
      <c r="AF215" s="4">
        <f ca="1"/>
        <v>-375520000</v>
      </c>
      <c r="AG215" s="4">
        <f ca="1"/>
        <v>-102988455746</v>
      </c>
      <c r="AH215" s="4">
        <f ca="1"/>
        <v>-13501269349</v>
      </c>
      <c r="AJ215" s="63"/>
      <c r="AK215" t="str" s="0">
        <f ca="1"/>
        <v>06/03/2024</v>
      </c>
      <c r="AL215" s="4">
        <f ca="1"/>
        <v>203511396645</v>
      </c>
      <c r="AM215" s="4">
        <f ca="1"/>
        <v>71468173106</v>
      </c>
      <c r="AN215" s="4">
        <f ca="1"/>
        <v>-267188865676</v>
      </c>
      <c r="AO215" s="4">
        <f ca="1"/>
        <v>-626985309455</v>
      </c>
      <c r="AP215" s="0">
        <f ca="1"/>
        <v>-473169121484</v>
      </c>
      <c r="AR215" s="63"/>
      <c r="AS215" t="str" s="0">
        <f ca="1"/>
        <v>06/03/2024</v>
      </c>
      <c r="AT215" s="4">
        <f ca="1"/>
        <v>-182573612313</v>
      </c>
      <c r="AU215" s="4">
        <f ca="1"/>
        <v>292554460785</v>
      </c>
      <c r="AV215" s="4"/>
      <c r="AX215" s="63"/>
      <c r="AY215" t="str" s="0">
        <f ca="1"/>
        <v>06/03/2024</v>
      </c>
      <c r="AZ215" s="27">
        <f ca="1"/>
        <v>292554460785</v>
      </c>
      <c r="BA215" s="27">
        <f ca="1"/>
        <v>10048655491</v>
      </c>
      <c r="BB215" s="27">
        <f ca="1"/>
        <v>3590814638</v>
      </c>
      <c r="BC215" s="27">
        <f ca="1"/>
        <v>6300111759</v>
      </c>
      <c r="BD215" s="27">
        <f ca="1"/>
        <v>-144372038570</v>
      </c>
      <c r="BE215" s="27">
        <f ca="1"/>
        <v>-319495685140</v>
      </c>
    </row>
    <row r="216" spans="23:57" x14ac:dyDescent="0.2">
      <c r="W216" s="63"/>
      <c r="X216" t="str" s="0">
        <f ca="1"/>
        <v>05/03/2024</v>
      </c>
      <c r="Y216" s="4">
        <f ca="1"/>
        <v>33843979914</v>
      </c>
      <c r="Z216" s="4">
        <f ca="1"/>
        <v>-63968469622</v>
      </c>
      <c r="AA216" s="4">
        <f ca="1"/>
        <v>-4652234349</v>
      </c>
      <c r="AB216" s="4">
        <f ca="1"/>
        <v>-10716325159</v>
      </c>
      <c r="AC216" s="4">
        <f ca="1"/>
        <v>138007470000</v>
      </c>
      <c r="AD216" s="4">
        <f ca="1"/>
        <v>-750620230846</v>
      </c>
      <c r="AE216" s="4">
        <f ca="1"/>
        <v>-496755911794</v>
      </c>
      <c r="AF216" s="4">
        <f ca="1"/>
        <v>-375520000</v>
      </c>
      <c r="AG216" s="4">
        <f ca="1"/>
        <v>-107768285746</v>
      </c>
      <c r="AH216" s="4">
        <f ca="1"/>
        <v>-12233819349</v>
      </c>
      <c r="AJ216" s="63"/>
      <c r="AK216" t="str" s="0">
        <f ca="1"/>
        <v>05/03/2024</v>
      </c>
      <c r="AL216" s="4">
        <f ca="1"/>
        <v>203472366165</v>
      </c>
      <c r="AM216" s="4">
        <f ca="1"/>
        <v>67023413106</v>
      </c>
      <c r="AN216" s="4">
        <f ca="1"/>
        <v>-271695775676</v>
      </c>
      <c r="AO216" s="4">
        <f ca="1"/>
        <v>-588637573554</v>
      </c>
      <c r="AP216" s="0">
        <f ca="1"/>
        <v>-478733881484</v>
      </c>
      <c r="AR216" s="63"/>
      <c r="AS216" t="str" s="0">
        <f ca="1"/>
        <v>05/03/2024</v>
      </c>
      <c r="AT216" s="4">
        <f ca="1"/>
        <v>-151304202313</v>
      </c>
      <c r="AU216" s="4">
        <f ca="1"/>
        <v>243207210785</v>
      </c>
      <c r="AV216" s="4"/>
      <c r="AX216" s="63"/>
      <c r="AY216" t="str" s="0">
        <f ca="1"/>
        <v>05/03/2024</v>
      </c>
      <c r="AZ216" s="27">
        <f ca="1"/>
        <v>243207210785</v>
      </c>
      <c r="BA216" s="27">
        <f ca="1"/>
        <v>11845855491</v>
      </c>
      <c r="BB216" s="27">
        <f ca="1"/>
        <v>3590814638</v>
      </c>
      <c r="BC216" s="27">
        <f ca="1"/>
        <v>7761725150</v>
      </c>
      <c r="BD216" s="27">
        <f ca="1"/>
        <v>-143588368570</v>
      </c>
      <c r="BE216" s="27">
        <f ca="1"/>
        <v>-306342395140</v>
      </c>
    </row>
    <row r="217" spans="23:57" x14ac:dyDescent="0.2">
      <c r="W217" s="63"/>
      <c r="X217" t="str" s="0">
        <f ca="1"/>
        <v>04/03/2024</v>
      </c>
      <c r="Y217" s="4">
        <f ca="1"/>
        <v>28224809914</v>
      </c>
      <c r="Z217" s="4">
        <f ca="1"/>
        <v>-73859654547</v>
      </c>
      <c r="AA217" s="4">
        <f ca="1"/>
        <v>-3408054349</v>
      </c>
      <c r="AB217" s="4">
        <f ca="1"/>
        <v>-10358875159</v>
      </c>
      <c r="AC217" s="4">
        <f ca="1"/>
        <v>138817810000</v>
      </c>
      <c r="AD217" s="4">
        <f ca="1"/>
        <v>-865851370846</v>
      </c>
      <c r="AE217" s="4">
        <f ca="1"/>
        <v>-498410451794</v>
      </c>
      <c r="AF217" s="4">
        <f ca="1"/>
        <v>-375520000</v>
      </c>
      <c r="AG217" s="4">
        <f ca="1"/>
        <v>-109132445746</v>
      </c>
      <c r="AH217" s="4">
        <f ca="1"/>
        <v>-10860559349</v>
      </c>
      <c r="AJ217" s="63"/>
      <c r="AK217" t="str" s="0">
        <f ca="1"/>
        <v>04/03/2024</v>
      </c>
      <c r="AL217" s="4">
        <f ca="1"/>
        <v>207220936971</v>
      </c>
      <c r="AM217" s="4">
        <f ca="1"/>
        <v>66104173106</v>
      </c>
      <c r="AN217" s="4">
        <f ca="1"/>
        <v>-233952835676</v>
      </c>
      <c r="AO217" s="4">
        <f ca="1"/>
        <v>-589415864642</v>
      </c>
      <c r="AP217" s="0">
        <f ca="1"/>
        <v>-464597881484</v>
      </c>
      <c r="AR217" s="63"/>
      <c r="AS217" t="str" s="0">
        <f ca="1"/>
        <v>04/03/2024</v>
      </c>
      <c r="AT217" s="4">
        <f ca="1"/>
        <v>-141216772313</v>
      </c>
      <c r="AU217" s="4">
        <f ca="1"/>
        <v>195030710785</v>
      </c>
      <c r="AV217" s="4"/>
      <c r="AX217" s="63"/>
      <c r="AY217" t="str" s="0">
        <f ca="1"/>
        <v>04/03/2024</v>
      </c>
      <c r="AZ217" s="27">
        <f ca="1"/>
        <v>195030710785</v>
      </c>
      <c r="BA217" s="27">
        <f ca="1"/>
        <v>13699305491</v>
      </c>
      <c r="BB217" s="27">
        <f ca="1"/>
        <v>3590814638</v>
      </c>
      <c r="BC217" s="27">
        <f ca="1"/>
        <v>7226564055</v>
      </c>
      <c r="BD217" s="27">
        <f ca="1"/>
        <v>-145083438570</v>
      </c>
      <c r="BE217" s="27">
        <f ca="1"/>
        <v>-297053695140</v>
      </c>
    </row>
    <row r="218" spans="23:57" x14ac:dyDescent="0.2">
      <c r="W218" s="63"/>
      <c r="X218" t="str" s="0">
        <f ca="1"/>
        <v>01/03/2024</v>
      </c>
      <c r="Y218" s="4">
        <f ca="1"/>
        <v>26836949914</v>
      </c>
      <c r="Z218" s="4">
        <f ca="1"/>
        <v>-66482226461</v>
      </c>
      <c r="AA218" s="4">
        <f ca="1"/>
        <v>5784125651</v>
      </c>
      <c r="AB218" s="4">
        <f ca="1"/>
        <v>-10247615159</v>
      </c>
      <c r="AC218" s="4">
        <f ca="1"/>
        <v>136728880000</v>
      </c>
      <c r="AD218" s="4">
        <f ca="1"/>
        <v>-857778120846</v>
      </c>
      <c r="AE218" s="4">
        <f ca="1"/>
        <v>-482483371794</v>
      </c>
      <c r="AF218" s="4">
        <f ca="1"/>
        <v>-375520000</v>
      </c>
      <c r="AG218" s="4">
        <f ca="1"/>
        <v>-107278205746</v>
      </c>
      <c r="AH218" s="4">
        <f ca="1"/>
        <v>-10314689349</v>
      </c>
      <c r="AJ218" s="63"/>
      <c r="AK218" t="str" s="0">
        <f ca="1"/>
        <v>01/03/2024</v>
      </c>
      <c r="AL218" s="4">
        <f ca="1"/>
        <v>208319701263</v>
      </c>
      <c r="AM218" s="4">
        <f ca="1"/>
        <v>73420123106</v>
      </c>
      <c r="AN218" s="4">
        <f ca="1"/>
        <v>-145378605676</v>
      </c>
      <c r="AO218" s="4">
        <f ca="1"/>
        <v>-552250239968</v>
      </c>
      <c r="AP218" s="0">
        <f ca="1"/>
        <v>-448038161484</v>
      </c>
      <c r="AR218" s="63"/>
      <c r="AS218" t="str" s="0">
        <f ca="1"/>
        <v>01/03/2024</v>
      </c>
      <c r="AT218" s="4">
        <f ca="1"/>
        <v>-102765462313</v>
      </c>
      <c r="AU218" s="4">
        <f ca="1"/>
        <v>253132060785</v>
      </c>
      <c r="AV218" s="4"/>
      <c r="AX218" s="63"/>
      <c r="AY218" t="str" s="0">
        <f ca="1"/>
        <v>01/03/2024</v>
      </c>
      <c r="AZ218" s="27">
        <f ca="1"/>
        <v>253132060785</v>
      </c>
      <c r="BA218" s="27">
        <f ca="1"/>
        <v>17187455491</v>
      </c>
      <c r="BB218" s="27">
        <f ca="1"/>
        <v>3590814638</v>
      </c>
      <c r="BC218" s="27">
        <f ca="1"/>
        <v>9167619955</v>
      </c>
      <c r="BD218" s="27">
        <f ca="1"/>
        <v>-138205428570</v>
      </c>
      <c r="BE218" s="27">
        <f ca="1"/>
        <v>-249054255140</v>
      </c>
    </row>
    <row r="219" spans="23:57" x14ac:dyDescent="0.2">
      <c r="W219" s="63"/>
      <c r="X219" t="str" s="0">
        <f ca="1"/>
        <v>29/02/2024</v>
      </c>
      <c r="Y219" s="4">
        <f ca="1"/>
        <v>22734149914</v>
      </c>
      <c r="Z219" s="4">
        <f ca="1"/>
        <v>-66511339949</v>
      </c>
      <c r="AA219" s="4">
        <f ca="1"/>
        <v>11424285651</v>
      </c>
      <c r="AB219" s="4">
        <f ca="1"/>
        <v>-10247615159</v>
      </c>
      <c r="AC219" s="4">
        <f ca="1"/>
        <v>141442050000</v>
      </c>
      <c r="AD219" s="4">
        <f ca="1"/>
        <v>-825888530846</v>
      </c>
      <c r="AE219" s="4">
        <f ca="1"/>
        <v>-568403531794</v>
      </c>
      <c r="AF219" s="4">
        <f ca="1"/>
        <v>-375520000</v>
      </c>
      <c r="AG219" s="4">
        <f ca="1"/>
        <v>-105511915746</v>
      </c>
      <c r="AH219" s="4">
        <f ca="1"/>
        <v>-12201519349</v>
      </c>
      <c r="AJ219" s="63"/>
      <c r="AK219" t="str" s="0">
        <f ca="1"/>
        <v>29/02/2024</v>
      </c>
      <c r="AL219" s="4">
        <f ca="1"/>
        <v>208309806392</v>
      </c>
      <c r="AM219" s="4">
        <f ca="1"/>
        <v>75043873106</v>
      </c>
      <c r="AN219" s="4">
        <f ca="1"/>
        <v>-143151985676</v>
      </c>
      <c r="AO219" s="4">
        <f ca="1"/>
        <v>-514189382914</v>
      </c>
      <c r="AP219" s="0">
        <f ca="1"/>
        <v>-433346951484</v>
      </c>
      <c r="AR219" s="63"/>
      <c r="AS219" t="str" s="0">
        <f ca="1"/>
        <v>29/02/2024</v>
      </c>
      <c r="AT219" s="4">
        <f ca="1"/>
        <v>-98909252313</v>
      </c>
      <c r="AU219" s="4">
        <f ca="1"/>
        <v>220950470785</v>
      </c>
      <c r="AV219" s="4"/>
      <c r="AX219" s="63"/>
      <c r="AY219" t="str" s="0">
        <f ca="1"/>
        <v>29/02/2024</v>
      </c>
      <c r="AZ219" s="27">
        <f ca="1"/>
        <v>220950470785</v>
      </c>
      <c r="BA219" s="27">
        <f ca="1"/>
        <v>16514345491</v>
      </c>
      <c r="BB219" s="27">
        <f ca="1"/>
        <v>3590814638</v>
      </c>
      <c r="BC219" s="27">
        <f ca="1"/>
        <v>9960434771</v>
      </c>
      <c r="BD219" s="27">
        <f ca="1"/>
        <v>-136952528570</v>
      </c>
      <c r="BE219" s="27">
        <f ca="1"/>
        <v>-217168355140</v>
      </c>
    </row>
    <row r="220" spans="23:57" x14ac:dyDescent="0.2">
      <c r="W220" s="63"/>
      <c r="X220" t="str" s="0">
        <f ca="1"/>
        <v>28/02/2024</v>
      </c>
      <c r="Y220" s="4">
        <f ca="1"/>
        <v>21759589914</v>
      </c>
      <c r="Z220" s="4">
        <f ca="1"/>
        <v>-66511339949</v>
      </c>
      <c r="AA220" s="4">
        <f ca="1"/>
        <v>-9532354349</v>
      </c>
      <c r="AB220" s="4">
        <f ca="1"/>
        <v>-10473855159</v>
      </c>
      <c r="AC220" s="4">
        <f ca="1"/>
        <v>142707020000</v>
      </c>
      <c r="AD220" s="4">
        <f ca="1"/>
        <v>-828096980846</v>
      </c>
      <c r="AE220" s="4">
        <f ca="1"/>
        <v>-561305651794</v>
      </c>
      <c r="AF220" s="4">
        <f ca="1"/>
        <v>-375520000</v>
      </c>
      <c r="AG220" s="4">
        <f ca="1"/>
        <v>-103650635746</v>
      </c>
      <c r="AH220" s="4">
        <f ca="1"/>
        <v>-11123879349</v>
      </c>
      <c r="AJ220" s="63"/>
      <c r="AK220" t="str" s="0">
        <f ca="1"/>
        <v>28/02/2024</v>
      </c>
      <c r="AL220" s="4">
        <f ca="1"/>
        <v>206300011494</v>
      </c>
      <c r="AM220" s="4">
        <f ca="1"/>
        <v>74890663106</v>
      </c>
      <c r="AN220" s="4">
        <f ca="1"/>
        <v>-127921785676</v>
      </c>
      <c r="AO220" s="4">
        <f ca="1"/>
        <v>-466428566242</v>
      </c>
      <c r="AP220" s="0">
        <f ca="1"/>
        <v>-413303981484</v>
      </c>
      <c r="AR220" s="63"/>
      <c r="AS220" t="str" s="0">
        <f ca="1"/>
        <v>28/02/2024</v>
      </c>
      <c r="AT220" s="4">
        <f ca="1"/>
        <v>-77341852313</v>
      </c>
      <c r="AU220" s="4">
        <f ca="1"/>
        <v>228918490785</v>
      </c>
      <c r="AV220" s="4"/>
      <c r="AX220" s="63"/>
      <c r="AY220" t="str" s="0">
        <f ca="1"/>
        <v>28/02/2024</v>
      </c>
      <c r="AZ220" s="27">
        <f ca="1"/>
        <v>228918490785</v>
      </c>
      <c r="BA220" s="27">
        <f ca="1"/>
        <v>12693155491</v>
      </c>
      <c r="BB220" s="27">
        <f ca="1"/>
        <v>3590814638</v>
      </c>
      <c r="BC220" s="27">
        <f ca="1"/>
        <v>11022482933</v>
      </c>
      <c r="BD220" s="27">
        <f ca="1"/>
        <v>-134418688570</v>
      </c>
      <c r="BE220" s="27">
        <f ca="1"/>
        <v>-210709455140</v>
      </c>
    </row>
    <row r="221" spans="23:57" x14ac:dyDescent="0.2">
      <c r="W221" s="63"/>
      <c r="X221" t="str" s="0">
        <f ca="1"/>
        <v>27/02/2024</v>
      </c>
      <c r="Y221" s="4">
        <f ca="1"/>
        <v>18945779914</v>
      </c>
      <c r="Z221" s="4">
        <f ca="1"/>
        <v>-61630309671</v>
      </c>
      <c r="AA221" s="4">
        <f ca="1"/>
        <v>-343404349</v>
      </c>
      <c r="AB221" s="4">
        <f ca="1"/>
        <v>-10328525159</v>
      </c>
      <c r="AC221" s="4">
        <f ca="1"/>
        <v>144149570000</v>
      </c>
      <c r="AD221" s="4">
        <f ca="1"/>
        <v>-801457680846</v>
      </c>
      <c r="AE221" s="4">
        <f ca="1"/>
        <v>-532194021794</v>
      </c>
      <c r="AF221" s="4">
        <f ca="1"/>
        <v>-375580000</v>
      </c>
      <c r="AG221" s="4">
        <f ca="1"/>
        <v>-102669685746</v>
      </c>
      <c r="AH221" s="4">
        <f ca="1"/>
        <v>-10794109349</v>
      </c>
      <c r="AJ221" s="63"/>
      <c r="AK221" t="str" s="0">
        <f ca="1"/>
        <v>27/02/2024</v>
      </c>
      <c r="AL221" s="4">
        <f ca="1"/>
        <v>208469826201</v>
      </c>
      <c r="AM221" s="4">
        <f ca="1"/>
        <v>65174403106</v>
      </c>
      <c r="AN221" s="4">
        <f ca="1"/>
        <v>-166052435676</v>
      </c>
      <c r="AO221" s="4">
        <f ca="1"/>
        <v>-464423364603</v>
      </c>
      <c r="AP221" s="0">
        <f ca="1"/>
        <v>-388802871484</v>
      </c>
      <c r="AR221" s="63"/>
      <c r="AS221" t="str" s="0">
        <f ca="1"/>
        <v>27/02/2024</v>
      </c>
      <c r="AT221" s="4">
        <f ca="1"/>
        <v>-76256922313</v>
      </c>
      <c r="AU221" s="4">
        <f ca="1"/>
        <v>227538080785</v>
      </c>
      <c r="AV221" s="4"/>
      <c r="AX221" s="63"/>
      <c r="AY221" t="str" s="0">
        <f ca="1"/>
        <v>27/02/2024</v>
      </c>
      <c r="AZ221" s="27">
        <f ca="1"/>
        <v>227538080785</v>
      </c>
      <c r="BA221" s="27">
        <f ca="1"/>
        <v>12606825491</v>
      </c>
      <c r="BB221" s="27">
        <f ca="1"/>
        <v>3590814638</v>
      </c>
      <c r="BC221" s="27">
        <f ca="1"/>
        <v>12387532462</v>
      </c>
      <c r="BD221" s="27">
        <f ca="1"/>
        <v>-149018938570</v>
      </c>
      <c r="BE221" s="27">
        <f ca="1"/>
        <v>-209836075140</v>
      </c>
    </row>
    <row r="222" spans="23:57" x14ac:dyDescent="0.2">
      <c r="W222" s="63"/>
      <c r="X222" t="str" s="0">
        <f ca="1"/>
        <v>26/02/2024</v>
      </c>
      <c r="Y222" s="4">
        <f ca="1"/>
        <v>15850219914</v>
      </c>
      <c r="Z222" s="4">
        <f ca="1"/>
        <v>-46969230628</v>
      </c>
      <c r="AA222" s="4">
        <f ca="1"/>
        <v>7465635651</v>
      </c>
      <c r="AB222" s="4">
        <f ca="1"/>
        <v>-9894945159</v>
      </c>
      <c r="AC222" s="4">
        <f ca="1"/>
        <v>143558590000</v>
      </c>
      <c r="AD222" s="4">
        <f ca="1"/>
        <v>-757780230846</v>
      </c>
      <c r="AE222" s="4">
        <f ca="1"/>
        <v>-509619161794</v>
      </c>
      <c r="AF222" s="4">
        <f ca="1"/>
        <v>-375580000</v>
      </c>
      <c r="AG222" s="4">
        <f ca="1"/>
        <v>-66816525746</v>
      </c>
      <c r="AH222" s="4">
        <f ca="1"/>
        <v>-10569679349</v>
      </c>
      <c r="AJ222" s="63"/>
      <c r="AK222" t="str" s="0">
        <f ca="1"/>
        <v>26/02/2024</v>
      </c>
      <c r="AL222" s="4">
        <f ca="1"/>
        <v>209543957320</v>
      </c>
      <c r="AM222" s="4">
        <f ca="1"/>
        <v>67147863106</v>
      </c>
      <c r="AN222" s="4">
        <f ca="1"/>
        <v>-101959945676</v>
      </c>
      <c r="AO222" s="4">
        <f ca="1"/>
        <v>-420983221305</v>
      </c>
      <c r="AP222" s="0">
        <f ca="1"/>
        <v>-364553801484</v>
      </c>
      <c r="AR222" s="63"/>
      <c r="AS222" t="str" s="0">
        <f ca="1"/>
        <v>26/02/2024</v>
      </c>
      <c r="AT222" s="4">
        <f ca="1"/>
        <v>-49392632313</v>
      </c>
      <c r="AU222" s="4">
        <f ca="1"/>
        <v>138753270785</v>
      </c>
      <c r="AV222" s="4"/>
      <c r="AX222" s="63"/>
      <c r="AY222" t="str" s="0">
        <f ca="1"/>
        <v>26/02/2024</v>
      </c>
      <c r="AZ222" s="27">
        <f ca="1"/>
        <v>138753270785</v>
      </c>
      <c r="BA222" s="27">
        <f ca="1"/>
        <v>21461625491</v>
      </c>
      <c r="BB222" s="27">
        <f ca="1"/>
        <v>3590814638</v>
      </c>
      <c r="BC222" s="27">
        <f ca="1"/>
        <v>9972862749</v>
      </c>
      <c r="BD222" s="27">
        <f ca="1"/>
        <v>-148161728570</v>
      </c>
      <c r="BE222" s="27">
        <f ca="1"/>
        <v>-206059545140</v>
      </c>
    </row>
    <row r="223" spans="23:57" x14ac:dyDescent="0.2">
      <c r="W223" s="63"/>
      <c r="X223" t="str" s="0">
        <f ca="1"/>
        <v>23/02/2024</v>
      </c>
      <c r="Y223" s="4">
        <f ca="1"/>
        <v>11739569914</v>
      </c>
      <c r="Z223" s="4">
        <f ca="1"/>
        <v>-37913487179</v>
      </c>
      <c r="AA223" s="4">
        <f ca="1"/>
        <v>4398795651</v>
      </c>
      <c r="AB223" s="4">
        <f ca="1"/>
        <v>-9676975159</v>
      </c>
      <c r="AC223" s="4">
        <f ca="1"/>
        <v>142161360000</v>
      </c>
      <c r="AD223" s="4">
        <f ca="1"/>
        <v>-711408210846</v>
      </c>
      <c r="AE223" s="4">
        <f ca="1"/>
        <v>-490095191794</v>
      </c>
      <c r="AF223" s="4">
        <f ca="1"/>
        <v>-375580000</v>
      </c>
      <c r="AG223" s="4">
        <f ca="1"/>
        <v>-66815255746</v>
      </c>
      <c r="AH223" s="4">
        <f ca="1"/>
        <v>-12303769349</v>
      </c>
      <c r="AJ223" s="63"/>
      <c r="AK223" t="str" s="0">
        <f ca="1"/>
        <v>23/02/2024</v>
      </c>
      <c r="AL223" s="4">
        <f ca="1"/>
        <v>209227134024</v>
      </c>
      <c r="AM223" s="4">
        <f ca="1"/>
        <v>66597503106</v>
      </c>
      <c r="AN223" s="4">
        <f ca="1"/>
        <v>-66455035676</v>
      </c>
      <c r="AO223" s="4">
        <f ca="1"/>
        <v>-418698457232</v>
      </c>
      <c r="AP223" s="0">
        <f ca="1"/>
        <v>-348013751484</v>
      </c>
      <c r="AR223" s="63"/>
      <c r="AS223" t="str" s="0">
        <f ca="1"/>
        <v>23/02/2024</v>
      </c>
      <c r="AT223" s="4">
        <f ca="1"/>
        <v>-29734732313</v>
      </c>
      <c r="AU223" s="4">
        <f ca="1"/>
        <v>-76131089215</v>
      </c>
      <c r="AV223" s="4"/>
      <c r="AX223" s="63"/>
      <c r="AY223" t="str" s="0">
        <f ca="1"/>
        <v>23/02/2024</v>
      </c>
      <c r="AZ223" s="27">
        <f ca="1"/>
        <v>-76131089215</v>
      </c>
      <c r="BA223" s="27">
        <f ca="1"/>
        <v>24346035491</v>
      </c>
      <c r="BB223" s="27">
        <f ca="1"/>
        <v>1927640902</v>
      </c>
      <c r="BC223" s="27">
        <f ca="1"/>
        <v>8691813105</v>
      </c>
      <c r="BD223" s="27">
        <f ca="1"/>
        <v>-151051428570</v>
      </c>
      <c r="BE223" s="27">
        <f ca="1"/>
        <v>-210385995140</v>
      </c>
    </row>
    <row r="224" spans="23:57" x14ac:dyDescent="0.2">
      <c r="W224" s="63"/>
      <c r="X224" t="str" s="0">
        <f ca="1"/>
        <v>22/02/2024</v>
      </c>
      <c r="Y224" s="4">
        <f ca="1"/>
        <v>12453099914</v>
      </c>
      <c r="Z224" s="4">
        <f ca="1"/>
        <v>-24057457634</v>
      </c>
      <c r="AA224" s="4">
        <f ca="1"/>
        <v>560785651</v>
      </c>
      <c r="AB224" s="4">
        <f ca="1"/>
        <v>-9672495159</v>
      </c>
      <c r="AC224" s="4">
        <f ca="1"/>
        <v>141595660000</v>
      </c>
      <c r="AD224" s="4">
        <f ca="1"/>
        <v>-635100680846</v>
      </c>
      <c r="AE224" s="4">
        <f ca="1"/>
        <v>-447144941794</v>
      </c>
      <c r="AF224" s="4">
        <f ca="1"/>
        <v>-387940000</v>
      </c>
      <c r="AG224" s="4">
        <f ca="1"/>
        <v>-56988765746</v>
      </c>
      <c r="AH224" s="4">
        <f ca="1"/>
        <v>-11432939349</v>
      </c>
      <c r="AJ224" s="63"/>
      <c r="AK224" t="str" s="0">
        <f ca="1"/>
        <v>22/02/2024</v>
      </c>
      <c r="AL224" s="4">
        <f ca="1"/>
        <v>211169295026</v>
      </c>
      <c r="AM224" s="4">
        <f ca="1"/>
        <v>69785473106</v>
      </c>
      <c r="AN224" s="4">
        <f ca="1"/>
        <v>-43272115676</v>
      </c>
      <c r="AO224" s="4">
        <f ca="1"/>
        <v>-375829670608</v>
      </c>
      <c r="AP224" s="0">
        <f ca="1"/>
        <v>-322729921484</v>
      </c>
      <c r="AR224" s="63"/>
      <c r="AS224" t="str" s="0">
        <f ca="1"/>
        <v>22/02/2024</v>
      </c>
      <c r="AT224" s="4">
        <f ca="1"/>
        <v>-15583832313</v>
      </c>
      <c r="AU224" s="4">
        <f ca="1"/>
        <v>-195698289215</v>
      </c>
      <c r="AV224" s="4"/>
      <c r="AX224" s="63"/>
      <c r="AY224" t="str" s="0">
        <f ca="1"/>
        <v>22/02/2024</v>
      </c>
      <c r="AZ224" s="27">
        <f ca="1"/>
        <v>-195698289215</v>
      </c>
      <c r="BA224" s="27">
        <f ca="1"/>
        <v>22747135491</v>
      </c>
      <c r="BB224" s="27">
        <f ca="1"/>
        <v>616035311</v>
      </c>
      <c r="BC224" s="27">
        <f ca="1"/>
        <v>7682609028</v>
      </c>
      <c r="BD224" s="27">
        <f ca="1"/>
        <v>-145987278570</v>
      </c>
      <c r="BE224" s="27">
        <f ca="1"/>
        <v>-164933275140</v>
      </c>
    </row>
    <row r="225" spans="22:57" x14ac:dyDescent="0.2">
      <c r="W225" s="63"/>
      <c r="X225" t="str" s="0">
        <f ca="1"/>
        <v>21/02/2024</v>
      </c>
      <c r="Y225" s="4">
        <f ca="1"/>
        <v>13687109914</v>
      </c>
      <c r="Z225" s="4">
        <f ca="1"/>
        <v>-14051185366</v>
      </c>
      <c r="AA225" s="4">
        <f ca="1"/>
        <v>-6148744349</v>
      </c>
      <c r="AB225" s="4">
        <f ca="1"/>
        <v>-9665355159</v>
      </c>
      <c r="AC225" s="4">
        <f ca="1"/>
        <v>131049170000</v>
      </c>
      <c r="AD225" s="4">
        <f ca="1"/>
        <v>-525669330846</v>
      </c>
      <c r="AE225" s="4">
        <f ca="1"/>
        <v>-413379681794</v>
      </c>
      <c r="AF225" s="4">
        <f ca="1"/>
        <v>-359430000</v>
      </c>
      <c r="AG225" s="4">
        <f ca="1"/>
        <v>-59453995746</v>
      </c>
      <c r="AH225" s="4">
        <f ca="1"/>
        <v>-11393469349</v>
      </c>
      <c r="AJ225" s="63"/>
      <c r="AK225" t="str" s="0">
        <f ca="1"/>
        <v>21/02/2024</v>
      </c>
      <c r="AL225" s="4">
        <f ca="1"/>
        <v>211169295026</v>
      </c>
      <c r="AM225" s="4">
        <f ca="1"/>
        <v>80075913106</v>
      </c>
      <c r="AN225" s="4">
        <f ca="1"/>
        <v>-69736615676</v>
      </c>
      <c r="AO225" s="4">
        <f ca="1"/>
        <v>-372892373453</v>
      </c>
      <c r="AP225" s="0">
        <f ca="1"/>
        <v>-300108301484</v>
      </c>
      <c r="AR225" s="63"/>
      <c r="AS225" t="str" s="0">
        <f ca="1"/>
        <v>21/02/2024</v>
      </c>
      <c r="AT225" s="4">
        <f ca="1"/>
        <v>-22130282313</v>
      </c>
      <c r="AU225" s="4">
        <f ca="1"/>
        <v>-250052329215</v>
      </c>
      <c r="AV225" s="4"/>
      <c r="AX225" s="63"/>
      <c r="AY225" t="str" s="0">
        <f ca="1"/>
        <v>21/02/2024</v>
      </c>
      <c r="AZ225" s="27">
        <f ca="1"/>
        <v>-250052329215</v>
      </c>
      <c r="BA225" s="27">
        <f ca="1"/>
        <v>27060535491</v>
      </c>
      <c r="BB225" s="27">
        <f ca="1"/>
        <v>616035311</v>
      </c>
      <c r="BC225" s="27">
        <f ca="1"/>
        <v>8888920577</v>
      </c>
      <c r="BD225" s="27">
        <f ca="1"/>
        <v>-140816228570</v>
      </c>
      <c r="BE225" s="27">
        <f ca="1"/>
        <v>-162752745140</v>
      </c>
    </row>
    <row r="226" spans="22:57" x14ac:dyDescent="0.2">
      <c r="W226" s="63"/>
      <c r="X226" t="str" s="0">
        <f ca="1"/>
        <v>20/02/2024</v>
      </c>
      <c r="Y226" s="4">
        <f ca="1"/>
        <v>13873289914</v>
      </c>
      <c r="Z226" s="4">
        <f ca="1"/>
        <v>-16338643978</v>
      </c>
      <c r="AA226" s="4">
        <f ca="1"/>
        <v>-5601804349</v>
      </c>
      <c r="AB226" s="4">
        <f ca="1"/>
        <v>-9662865159</v>
      </c>
      <c r="AC226" s="4">
        <f ca="1"/>
        <v>132985890000</v>
      </c>
      <c r="AD226" s="4">
        <f ca="1"/>
        <v>-473516210846</v>
      </c>
      <c r="AE226" s="4">
        <f ca="1"/>
        <v>-337530221794</v>
      </c>
      <c r="AF226" s="4">
        <f ca="1"/>
        <v>-359430000</v>
      </c>
      <c r="AG226" s="4">
        <f ca="1"/>
        <v>-58779815746</v>
      </c>
      <c r="AH226" s="4">
        <f ca="1"/>
        <v>-10981479349</v>
      </c>
      <c r="AJ226" s="63"/>
      <c r="AK226" t="str" s="0">
        <f ca="1"/>
        <v>20/02/2024</v>
      </c>
      <c r="AL226" s="4">
        <f ca="1"/>
        <v>211171250423</v>
      </c>
      <c r="AM226" s="4">
        <f ca="1"/>
        <v>84711013106</v>
      </c>
      <c r="AN226" s="4">
        <f ca="1"/>
        <v>-71899175676</v>
      </c>
      <c r="AO226" s="4">
        <f ca="1"/>
        <v>-353128502462</v>
      </c>
      <c r="AP226" s="0">
        <f ca="1"/>
        <v>-293443231484</v>
      </c>
      <c r="AS226" t="str" s="0">
        <f ca="1"/>
        <v>20/02/2024</v>
      </c>
      <c r="AT226" s="4">
        <f ca="1"/>
        <v>-26912562313</v>
      </c>
      <c r="AU226" s="4">
        <f ca="1"/>
        <v>-277523469215</v>
      </c>
      <c r="AV226" s="4"/>
      <c r="AY226" t="str" s="0">
        <f ca="1"/>
        <v>20/02/2024</v>
      </c>
      <c r="AZ226" s="27">
        <f ca="1"/>
        <v>-277523469215</v>
      </c>
      <c r="BA226" s="27">
        <f ca="1"/>
        <v>9644985491</v>
      </c>
      <c r="BB226" s="27">
        <f ca="1"/>
        <v>208916996</v>
      </c>
      <c r="BC226" s="27">
        <f ca="1"/>
        <v>7586471695</v>
      </c>
      <c r="BD226" s="27">
        <f ca="1"/>
        <v>-140078268570</v>
      </c>
      <c r="BE226" s="27">
        <f ca="1"/>
        <v>-143854715140</v>
      </c>
    </row>
    <row r="228" spans="22:57" x14ac:dyDescent="0.2">
      <c r="W228" s="65" t="s">
        <v>80</v>
      </c>
      <c r="X228" s="65"/>
      <c r="Y228" s="65"/>
      <c r="Z228" s="65"/>
      <c r="AA228" s="65"/>
      <c r="AB228" s="65"/>
      <c r="AF228" s="65" t="s">
        <v>201</v>
      </c>
      <c r="AG228" s="65"/>
      <c r="AH228" s="65"/>
      <c r="AI228" s="65"/>
      <c r="AJ228" s="65"/>
      <c r="AK228" s="65"/>
    </row>
    <row r="229" spans="22:57" x14ac:dyDescent="0.2">
      <c r="W229" t="str" cm="1" s="0">
        <f t="array" aca="1" ref="W229:W297" ca="1">INDIRECT("'" &amp; X229 &amp; "'!$A$2:$A$70")</f>
        <v>Date</v>
      </c>
      <c r="X229" t="s" s="0">
        <v>59</v>
      </c>
      <c r="Y229" t="s" s="0">
        <v>61</v>
      </c>
      <c r="Z229" t="s" s="0">
        <v>60</v>
      </c>
      <c r="AA229" t="s" s="0">
        <v>81</v>
      </c>
      <c r="AB229" t="s" s="0">
        <v>109</v>
      </c>
      <c r="AF229" t="str" cm="1" s="0">
        <f t="array" aca="1" ref="AF229:AF297" ca="1">INDIRECT("'" &amp; AG229 &amp; "'!$A$2:$A$70")</f>
        <v>Date</v>
      </c>
      <c r="AG229" t="s" s="0">
        <v>65</v>
      </c>
      <c r="AH229" t="s" s="0">
        <v>67</v>
      </c>
      <c r="AI229" t="s" s="0">
        <v>66</v>
      </c>
      <c r="AJ229" t="s" s="0">
        <v>92</v>
      </c>
      <c r="AK229" t="s" s="0">
        <v>202</v>
      </c>
    </row>
    <row r="230" spans="22:57" x14ac:dyDescent="0.2">
      <c r="V230" s="63" t="s">
        <v>160</v>
      </c>
      <c r="W230" t="str" s="0">
        <f ca="1"/>
        <v>29/05/2024</v>
      </c>
      <c r="X230" s="4" cm="1">
        <f t="array" aca="1" ref="X230:X297" ca="1">INDIRECT("'" &amp; X229 &amp; "'!$F$3:$F$70")</f>
        <v>561080836775</v>
      </c>
      <c r="Y230" s="4" cm="1">
        <f t="array" aca="1" ref="Y230:Y297" ca="1">INDIRECT("'" &amp; Y229 &amp; "'!$F$3:$F$70")</f>
        <v>-4910510827</v>
      </c>
      <c r="Z230" s="4" cm="1">
        <f t="array" aca="1" ref="Z230:Z297" ca="1">INDIRECT("'" &amp; Z229 &amp; "'!$F$3:$F$70")</f>
        <v>20195957386</v>
      </c>
      <c r="AA230" s="4" cm="1">
        <f t="array" aca="1" ref="AA230:AA297" ca="1">INDIRECT("'" &amp; AA229 &amp; "'!$F$3:$F$70")</f>
        <v>58708287466</v>
      </c>
      <c r="AB230" s="4" cm="1">
        <f t="array" aca="1" ref="AB230:AB297" ca="1">INDIRECT("'" &amp; AB229 &amp; "'!$F$3:$F$70")</f>
        <v>-13017838068</v>
      </c>
      <c r="AC230" s="4"/>
      <c r="AD230" s="4"/>
      <c r="AE230" s="63" t="s">
        <v>160</v>
      </c>
      <c r="AF230" t="str" s="0">
        <f ca="1"/>
        <v>29/05/2024</v>
      </c>
      <c r="AG230" s="4" cm="1">
        <f t="array" aca="1" ref="AG230:AG297" ca="1">INDIRECT("'" &amp; AG229 &amp; "'!$F$3:$F$70")</f>
        <v>30741641755</v>
      </c>
      <c r="AH230" s="4" cm="1">
        <f t="array" aca="1" ref="AH230:AH297" ca="1">INDIRECT("'" &amp; AH229 &amp; "'!$F$3:$F$70")</f>
        <v>0</v>
      </c>
      <c r="AI230" s="4" cm="1">
        <f t="array" aca="1" ref="AI230:AI297" ca="1">INDIRECT("'" &amp; AI229 &amp; "'!$F$3:$F$70")</f>
        <v>2651659084</v>
      </c>
      <c r="AJ230" s="4" cm="1">
        <f t="array" aca="1" ref="AJ230:AJ297" ca="1">INDIRECT("'" &amp; AJ229 &amp; "'!$F$3:$F$70")</f>
        <v>33791769874</v>
      </c>
      <c r="AK230" s="4" cm="1">
        <f t="array" aca="1" ref="AK230:AK297" ca="1">INDIRECT("'" &amp; AK229 &amp; "'!$F$3:$F$70")</f>
        <v>-17823023809</v>
      </c>
    </row>
    <row r="231" spans="22:57" x14ac:dyDescent="0.2">
      <c r="V231" s="63"/>
      <c r="W231" t="str" s="0">
        <f ca="1"/>
        <v>28/05/2024</v>
      </c>
      <c r="X231" s="4">
        <f ca="1"/>
        <v>598774496775</v>
      </c>
      <c r="Y231" s="4">
        <f ca="1"/>
        <v>8396689173</v>
      </c>
      <c r="Z231" s="4">
        <f ca="1"/>
        <v>14554677386</v>
      </c>
      <c r="AA231" s="4">
        <f ca="1"/>
        <v>54503227466</v>
      </c>
      <c r="AB231" s="4">
        <f ca="1"/>
        <v>-8617256149</v>
      </c>
      <c r="AC231" s="4"/>
      <c r="AD231" s="4"/>
      <c r="AE231" s="63"/>
      <c r="AF231" t="str" s="0">
        <f ca="1"/>
        <v>28/05/2024</v>
      </c>
      <c r="AG231" s="4">
        <f ca="1"/>
        <v>21011460578</v>
      </c>
      <c r="AH231" s="4">
        <f ca="1"/>
        <v>0</v>
      </c>
      <c r="AI231" s="4">
        <f ca="1"/>
        <v>2559259084</v>
      </c>
      <c r="AJ231" s="4">
        <f ca="1"/>
        <v>33794119874</v>
      </c>
      <c r="AK231" s="4">
        <f ca="1"/>
        <v>-17254942169</v>
      </c>
    </row>
    <row r="232" spans="22:57" x14ac:dyDescent="0.2">
      <c r="V232" s="63"/>
      <c r="W232" t="str" s="0">
        <f ca="1"/>
        <v>27/05/2024</v>
      </c>
      <c r="X232" s="4">
        <f ca="1"/>
        <v>604344726775</v>
      </c>
      <c r="Y232" s="4">
        <f ca="1"/>
        <v>30013399173</v>
      </c>
      <c r="Z232" s="4">
        <f ca="1"/>
        <v>17639107386</v>
      </c>
      <c r="AA232" s="4">
        <f ca="1"/>
        <v>57482827466</v>
      </c>
      <c r="AB232" s="4">
        <f ca="1"/>
        <v>-4142702672</v>
      </c>
      <c r="AC232" s="4"/>
      <c r="AD232" s="4"/>
      <c r="AE232" s="63"/>
      <c r="AF232" t="str" s="0">
        <f ca="1"/>
        <v>27/05/2024</v>
      </c>
      <c r="AG232" s="4">
        <f ca="1"/>
        <v>15164320578</v>
      </c>
      <c r="AH232" s="4">
        <f ca="1"/>
        <v>0</v>
      </c>
      <c r="AI232" s="4">
        <f ca="1"/>
        <v>2476119084</v>
      </c>
      <c r="AJ232" s="4">
        <f ca="1"/>
        <v>33788139874</v>
      </c>
      <c r="AK232" s="4">
        <f ca="1"/>
        <v>-15172098015</v>
      </c>
    </row>
    <row r="233" spans="22:57" x14ac:dyDescent="0.2">
      <c r="V233" s="63"/>
      <c r="W233" t="str" s="0">
        <f ca="1"/>
        <v>24/05/2024</v>
      </c>
      <c r="X233" s="4">
        <f ca="1"/>
        <v>600645436775</v>
      </c>
      <c r="Y233" s="4">
        <f ca="1"/>
        <v>25513459173</v>
      </c>
      <c r="Z233" s="4">
        <f ca="1"/>
        <v>17895817386</v>
      </c>
      <c r="AA233" s="4">
        <f ca="1"/>
        <v>59484437466</v>
      </c>
      <c r="AB233" s="4">
        <f ca="1"/>
        <v>-4142702672</v>
      </c>
      <c r="AC233" s="4"/>
      <c r="AD233" s="4"/>
      <c r="AE233" s="63"/>
      <c r="AF233" t="str" s="0">
        <f ca="1"/>
        <v>24/05/2024</v>
      </c>
      <c r="AG233" s="4">
        <f ca="1"/>
        <v>16036320578</v>
      </c>
      <c r="AH233" s="4">
        <f ca="1"/>
        <v>0</v>
      </c>
      <c r="AI233" s="4">
        <f ca="1"/>
        <v>2345019084</v>
      </c>
      <c r="AJ233" s="4">
        <f ca="1"/>
        <v>33877469874</v>
      </c>
      <c r="AK233" s="4">
        <f ca="1"/>
        <v>-16527980792</v>
      </c>
    </row>
    <row r="234" spans="22:57" x14ac:dyDescent="0.2">
      <c r="V234" s="63"/>
      <c r="W234" t="str" s="0">
        <f ca="1"/>
        <v>23/05/2024</v>
      </c>
      <c r="X234" s="4">
        <f ca="1"/>
        <v>567343926775</v>
      </c>
      <c r="Y234" s="4">
        <f ca="1"/>
        <v>42123299173</v>
      </c>
      <c r="Z234" s="4">
        <f ca="1"/>
        <v>23103577386</v>
      </c>
      <c r="AA234" s="4">
        <f ca="1"/>
        <v>42780547466</v>
      </c>
      <c r="AB234" s="4">
        <f ca="1"/>
        <v>-4142702672</v>
      </c>
      <c r="AC234" s="4"/>
      <c r="AD234" s="4"/>
      <c r="AE234" s="63"/>
      <c r="AF234" t="str" s="0">
        <f ca="1"/>
        <v>23/05/2024</v>
      </c>
      <c r="AG234" s="4">
        <f ca="1"/>
        <v>25582890578</v>
      </c>
      <c r="AH234" s="4">
        <f ca="1"/>
        <v>0</v>
      </c>
      <c r="AI234" s="4">
        <f ca="1"/>
        <v>2261479084</v>
      </c>
      <c r="AJ234" s="4">
        <f ca="1"/>
        <v>33880049874</v>
      </c>
      <c r="AK234" s="4">
        <f ca="1"/>
        <v>-17216327729</v>
      </c>
    </row>
    <row r="235" spans="22:57" x14ac:dyDescent="0.2">
      <c r="V235" s="63"/>
      <c r="W235" t="str" s="0">
        <f ca="1"/>
        <v>22/05/2024</v>
      </c>
      <c r="X235" s="4">
        <f ca="1"/>
        <v>467922746775</v>
      </c>
      <c r="Y235" s="4">
        <f ca="1"/>
        <v>22867109173</v>
      </c>
      <c r="Z235" s="4">
        <f ca="1"/>
        <v>34021137386</v>
      </c>
      <c r="AA235" s="4">
        <f ca="1"/>
        <v>41111507466</v>
      </c>
      <c r="AB235" s="4">
        <f ca="1"/>
        <v>385334534</v>
      </c>
      <c r="AC235" s="4"/>
      <c r="AD235" s="4"/>
      <c r="AE235" s="63"/>
      <c r="AF235" t="str" s="0">
        <f ca="1"/>
        <v>22/05/2024</v>
      </c>
      <c r="AG235" s="4">
        <f ca="1"/>
        <v>34412020578</v>
      </c>
      <c r="AH235" s="4">
        <f ca="1"/>
        <v>0</v>
      </c>
      <c r="AI235" s="4">
        <f ca="1"/>
        <v>2551979084</v>
      </c>
      <c r="AJ235" s="4">
        <f ca="1"/>
        <v>34044079874</v>
      </c>
      <c r="AK235" s="4">
        <f ca="1"/>
        <v>-21441877424</v>
      </c>
    </row>
    <row r="236" spans="22:57" x14ac:dyDescent="0.2">
      <c r="V236" s="63"/>
      <c r="W236" t="str" s="0">
        <f ca="1"/>
        <v>21/05/2024</v>
      </c>
      <c r="X236" s="4">
        <f ca="1"/>
        <v>427152916775</v>
      </c>
      <c r="Y236" s="4">
        <f ca="1"/>
        <v>78478499173</v>
      </c>
      <c r="Z236" s="4">
        <f ca="1"/>
        <v>38000887386</v>
      </c>
      <c r="AA236" s="4">
        <f ca="1"/>
        <v>37723147466</v>
      </c>
      <c r="AB236" s="4">
        <f ca="1"/>
        <v>5853507458</v>
      </c>
      <c r="AC236" s="4"/>
      <c r="AD236" s="4"/>
      <c r="AE236" s="63"/>
      <c r="AF236" t="str" s="0">
        <f ca="1"/>
        <v>21/05/2024</v>
      </c>
      <c r="AG236" s="4">
        <f ca="1"/>
        <v>34254580578</v>
      </c>
      <c r="AH236" s="4">
        <f ca="1"/>
        <v>0</v>
      </c>
      <c r="AI236" s="4">
        <f ca="1"/>
        <v>2403909084</v>
      </c>
      <c r="AJ236" s="4">
        <f ca="1"/>
        <v>33984129874</v>
      </c>
      <c r="AK236" s="4">
        <f ca="1"/>
        <v>-20971584279</v>
      </c>
    </row>
    <row r="237" spans="22:57" x14ac:dyDescent="0.2">
      <c r="V237" s="63"/>
      <c r="W237" t="str" s="0">
        <f ca="1"/>
        <v>20/05/2024</v>
      </c>
      <c r="X237" s="4">
        <f ca="1"/>
        <v>138580126775</v>
      </c>
      <c r="Y237" s="4">
        <f ca="1"/>
        <v>52103509173</v>
      </c>
      <c r="Z237" s="4">
        <f ca="1"/>
        <v>34940697386</v>
      </c>
      <c r="AA237" s="4">
        <f ca="1"/>
        <v>34729887466</v>
      </c>
      <c r="AB237" s="4">
        <f ca="1"/>
        <v>9496311103</v>
      </c>
      <c r="AC237" s="4"/>
      <c r="AD237" s="4"/>
      <c r="AE237" s="63"/>
      <c r="AF237" t="str" s="0">
        <f ca="1"/>
        <v>20/05/2024</v>
      </c>
      <c r="AG237" s="4">
        <f ca="1"/>
        <v>38567580578</v>
      </c>
      <c r="AH237" s="4">
        <f ca="1"/>
        <v>0</v>
      </c>
      <c r="AI237" s="4">
        <f ca="1"/>
        <v>2052369084</v>
      </c>
      <c r="AJ237" s="4">
        <f ca="1"/>
        <v>33975809874</v>
      </c>
      <c r="AK237" s="4">
        <f ca="1"/>
        <v>-20660688075</v>
      </c>
    </row>
    <row r="238" spans="22:57" x14ac:dyDescent="0.2">
      <c r="V238" s="63"/>
      <c r="W238" t="str" s="0">
        <f ca="1"/>
        <v>17/05/2024</v>
      </c>
      <c r="X238" s="4">
        <f ca="1"/>
        <v>-26501253225</v>
      </c>
      <c r="Y238" s="4">
        <f ca="1"/>
        <v>35055009173</v>
      </c>
      <c r="Z238" s="4">
        <f ca="1"/>
        <v>33642937386</v>
      </c>
      <c r="AA238" s="4">
        <f ca="1"/>
        <v>32169837466</v>
      </c>
      <c r="AB238" s="4">
        <f ca="1"/>
        <v>14289773717</v>
      </c>
      <c r="AC238" s="4"/>
      <c r="AD238" s="4"/>
      <c r="AE238" s="63"/>
      <c r="AF238" t="str" s="0">
        <f ca="1"/>
        <v>17/05/2024</v>
      </c>
      <c r="AG238" s="4">
        <f ca="1"/>
        <v>21962540578</v>
      </c>
      <c r="AH238" s="4">
        <f ca="1"/>
        <v>0</v>
      </c>
      <c r="AI238" s="4">
        <f ca="1"/>
        <v>1791229084</v>
      </c>
      <c r="AJ238" s="4">
        <f ca="1"/>
        <v>33863849874</v>
      </c>
      <c r="AK238" s="4">
        <f ca="1"/>
        <v>-19743499178</v>
      </c>
    </row>
    <row r="239" spans="22:57" x14ac:dyDescent="0.2">
      <c r="V239" s="63"/>
      <c r="W239" t="str" s="0">
        <f ca="1"/>
        <v>16/05/2024</v>
      </c>
      <c r="X239" s="4">
        <f ca="1"/>
        <v>-74422773225</v>
      </c>
      <c r="Y239" s="4">
        <f ca="1"/>
        <v>-7231910827</v>
      </c>
      <c r="Z239" s="4">
        <f ca="1"/>
        <v>34426717386</v>
      </c>
      <c r="AA239" s="4">
        <f ca="1"/>
        <v>32847127466</v>
      </c>
      <c r="AB239" s="4">
        <f ca="1"/>
        <v>17837049039</v>
      </c>
      <c r="AC239" s="4"/>
      <c r="AD239" s="4"/>
      <c r="AE239" s="63"/>
      <c r="AF239" t="str" s="0">
        <f ca="1"/>
        <v>16/05/2024</v>
      </c>
      <c r="AG239" s="4">
        <f ca="1"/>
        <v>23170370578</v>
      </c>
      <c r="AH239" s="4">
        <f ca="1"/>
        <v>0</v>
      </c>
      <c r="AI239" s="4">
        <f ca="1"/>
        <v>1493939084</v>
      </c>
      <c r="AJ239" s="4">
        <f ca="1"/>
        <v>33767169874</v>
      </c>
      <c r="AK239" s="4">
        <f ca="1"/>
        <v>-20320453005</v>
      </c>
    </row>
    <row r="240" spans="22:57" x14ac:dyDescent="0.2">
      <c r="V240" s="63"/>
      <c r="W240" t="str" s="0">
        <f ca="1"/>
        <v>15/05/2024</v>
      </c>
      <c r="X240" s="4">
        <f ca="1"/>
        <v>-93560700837</v>
      </c>
      <c r="Y240" s="4">
        <f ca="1"/>
        <v>3551549173</v>
      </c>
      <c r="Z240" s="4">
        <f ca="1"/>
        <v>48803020708</v>
      </c>
      <c r="AA240" s="4">
        <f ca="1"/>
        <v>32148517466</v>
      </c>
      <c r="AB240" s="4">
        <f ca="1"/>
        <v>22203956980</v>
      </c>
      <c r="AC240" s="4"/>
      <c r="AD240" s="4"/>
      <c r="AE240" s="63"/>
      <c r="AF240" t="str" s="0">
        <f ca="1"/>
        <v>15/05/2024</v>
      </c>
      <c r="AG240" s="4">
        <f ca="1"/>
        <v>25898290578</v>
      </c>
      <c r="AH240" s="4">
        <f ca="1"/>
        <v>0</v>
      </c>
      <c r="AI240" s="4">
        <f ca="1"/>
        <v>1637779084</v>
      </c>
      <c r="AJ240" s="4">
        <f ca="1"/>
        <v>33475149874</v>
      </c>
      <c r="AK240" s="4">
        <f ca="1"/>
        <v>-20383325469</v>
      </c>
    </row>
    <row r="241" spans="22:37" x14ac:dyDescent="0.2">
      <c r="V241" s="63"/>
      <c r="W241" t="str" s="0">
        <f ca="1"/>
        <v>14/05/2024</v>
      </c>
      <c r="X241" s="4">
        <f ca="1"/>
        <v>-77820680837</v>
      </c>
      <c r="Y241" s="4">
        <f ca="1"/>
        <v>6418839173</v>
      </c>
      <c r="Z241" s="4">
        <f ca="1"/>
        <v>46602330708</v>
      </c>
      <c r="AA241" s="4">
        <f ca="1"/>
        <v>31376357466</v>
      </c>
      <c r="AB241" s="4">
        <f ca="1"/>
        <v>27597895942</v>
      </c>
      <c r="AC241" s="4"/>
      <c r="AD241" s="4"/>
      <c r="AE241" s="63"/>
      <c r="AF241" t="str" s="0">
        <f ca="1"/>
        <v>14/05/2024</v>
      </c>
      <c r="AG241" s="4">
        <f ca="1"/>
        <v>20677730578</v>
      </c>
      <c r="AH241" s="4">
        <f ca="1"/>
        <v>0</v>
      </c>
      <c r="AI241" s="4">
        <f ca="1"/>
        <v>1561179084</v>
      </c>
      <c r="AJ241" s="4">
        <f ca="1"/>
        <v>33339269874</v>
      </c>
      <c r="AK241" s="4">
        <f ca="1"/>
        <v>-21396993329</v>
      </c>
    </row>
    <row r="242" spans="22:37" x14ac:dyDescent="0.2">
      <c r="V242" s="63"/>
      <c r="W242" t="str" s="0">
        <f ca="1"/>
        <v>13/05/2024</v>
      </c>
      <c r="X242" s="4">
        <f ca="1"/>
        <v>-112018729178</v>
      </c>
      <c r="Y242" s="4">
        <f ca="1"/>
        <v>15835259173</v>
      </c>
      <c r="Z242" s="4">
        <f ca="1"/>
        <v>47012560708</v>
      </c>
      <c r="AA242" s="4">
        <f ca="1"/>
        <v>31891117466</v>
      </c>
      <c r="AB242" s="4">
        <f ca="1"/>
        <v>30755828180</v>
      </c>
      <c r="AC242" s="4"/>
      <c r="AD242" s="4"/>
      <c r="AE242" s="63"/>
      <c r="AF242" t="str" s="0">
        <f ca="1"/>
        <v>13/05/2024</v>
      </c>
      <c r="AG242" s="4">
        <f ca="1"/>
        <v>19468381645</v>
      </c>
      <c r="AH242" s="4">
        <f ca="1"/>
        <v>0</v>
      </c>
      <c r="AI242" s="4">
        <f ca="1"/>
        <v>1547669084</v>
      </c>
      <c r="AJ242" s="4">
        <f ca="1"/>
        <v>33446539874</v>
      </c>
      <c r="AK242" s="4">
        <f ca="1"/>
        <v>-21359042265</v>
      </c>
    </row>
    <row r="243" spans="22:37" x14ac:dyDescent="0.2">
      <c r="V243" s="63"/>
      <c r="W243" t="str" s="0">
        <f ca="1"/>
        <v>10/05/2024</v>
      </c>
      <c r="X243" s="4">
        <f ca="1"/>
        <v>-113556733548</v>
      </c>
      <c r="Y243" s="4">
        <f ca="1"/>
        <v>-77892984</v>
      </c>
      <c r="Z243" s="4">
        <f ca="1"/>
        <v>-4956600150</v>
      </c>
      <c r="AA243" s="4">
        <f ca="1"/>
        <v>26974394857</v>
      </c>
      <c r="AB243" s="4">
        <f ca="1"/>
        <v>33355944243</v>
      </c>
      <c r="AC243" s="4"/>
      <c r="AD243" s="4"/>
      <c r="AE243" s="63"/>
      <c r="AF243" t="str" s="0">
        <f ca="1"/>
        <v>10/05/2024</v>
      </c>
      <c r="AG243" s="4">
        <f ca="1"/>
        <v>22970161645</v>
      </c>
      <c r="AH243" s="4">
        <f ca="1"/>
        <v>0</v>
      </c>
      <c r="AI243" s="4">
        <f ca="1"/>
        <v>1929916268</v>
      </c>
      <c r="AJ243" s="4">
        <f ca="1"/>
        <v>33761662505</v>
      </c>
      <c r="AK243" s="4">
        <f ca="1"/>
        <v>-20835654620</v>
      </c>
    </row>
    <row r="244" spans="22:37" x14ac:dyDescent="0.2">
      <c r="V244" s="63"/>
      <c r="W244" t="str" s="0">
        <f ca="1"/>
        <v>09/05/2024</v>
      </c>
      <c r="X244" s="4">
        <f ca="1"/>
        <v>-131902743548</v>
      </c>
      <c r="Y244" s="4">
        <f ca="1"/>
        <v>-96922984</v>
      </c>
      <c r="Z244" s="4">
        <f ca="1"/>
        <v>-6139550150</v>
      </c>
      <c r="AA244" s="4">
        <f ca="1"/>
        <v>29167664857</v>
      </c>
      <c r="AB244" s="4">
        <f ca="1"/>
        <v>36021240574</v>
      </c>
      <c r="AC244" s="4"/>
      <c r="AD244" s="4"/>
      <c r="AE244" s="63"/>
      <c r="AF244" t="str" s="0">
        <f ca="1"/>
        <v>09/05/2024</v>
      </c>
      <c r="AG244" s="4">
        <f ca="1"/>
        <v>29077221645</v>
      </c>
      <c r="AH244" s="4">
        <f ca="1"/>
        <v>0</v>
      </c>
      <c r="AI244" s="4">
        <f ca="1"/>
        <v>2176616268</v>
      </c>
      <c r="AJ244" s="4">
        <f ca="1"/>
        <v>33760702505</v>
      </c>
      <c r="AK244" s="4">
        <f ca="1"/>
        <v>-14710363873</v>
      </c>
    </row>
    <row r="245" spans="22:37" x14ac:dyDescent="0.2">
      <c r="V245" s="63"/>
      <c r="W245" t="str" s="0">
        <f ca="1"/>
        <v>08/05/2024</v>
      </c>
      <c r="X245" s="4">
        <f ca="1"/>
        <v>-101574263548</v>
      </c>
      <c r="Y245" s="4">
        <f ca="1"/>
        <v>3657557016</v>
      </c>
      <c r="Z245" s="4">
        <f ca="1"/>
        <v>-6066660150</v>
      </c>
      <c r="AA245" s="4">
        <f ca="1"/>
        <v>35022044857</v>
      </c>
      <c r="AB245" s="4">
        <f ca="1"/>
        <v>36428938264</v>
      </c>
      <c r="AC245" s="4"/>
      <c r="AD245" s="4"/>
      <c r="AE245" s="63"/>
      <c r="AF245" t="str" s="0">
        <f ca="1"/>
        <v>08/05/2024</v>
      </c>
      <c r="AG245" s="4">
        <f ca="1"/>
        <v>33682158186</v>
      </c>
      <c r="AH245" s="4">
        <f ca="1"/>
        <v>0</v>
      </c>
      <c r="AI245" s="4">
        <f ca="1"/>
        <v>2846176268</v>
      </c>
      <c r="AJ245" s="4">
        <f ca="1"/>
        <v>33637372505</v>
      </c>
      <c r="AK245" s="4">
        <f ca="1"/>
        <v>-14049945577</v>
      </c>
    </row>
    <row r="246" spans="22:37" x14ac:dyDescent="0.2">
      <c r="V246" s="63"/>
      <c r="W246" t="str" s="0">
        <f ca="1"/>
        <v>07/05/2024</v>
      </c>
      <c r="X246" s="4">
        <f ca="1"/>
        <v>-72415553548</v>
      </c>
      <c r="Y246" s="4">
        <f ca="1"/>
        <v>4872957016</v>
      </c>
      <c r="Z246" s="4">
        <f ca="1"/>
        <v>-6380800150</v>
      </c>
      <c r="AA246" s="4">
        <f ca="1"/>
        <v>31773864857</v>
      </c>
      <c r="AB246" s="4">
        <f ca="1"/>
        <v>39167564703</v>
      </c>
      <c r="AC246" s="4"/>
      <c r="AD246" s="4"/>
      <c r="AE246" s="63"/>
      <c r="AF246" t="str" s="0">
        <f ca="1"/>
        <v>07/05/2024</v>
      </c>
      <c r="AG246" s="4">
        <f ca="1"/>
        <v>28785438186</v>
      </c>
      <c r="AH246" s="4">
        <f ca="1"/>
        <v>0</v>
      </c>
      <c r="AI246" s="4">
        <f ca="1"/>
        <v>2855626268</v>
      </c>
      <c r="AJ246" s="4">
        <f ca="1"/>
        <v>33130882505</v>
      </c>
      <c r="AK246" s="4">
        <f ca="1"/>
        <v>-11145928667</v>
      </c>
    </row>
    <row r="247" spans="22:37" x14ac:dyDescent="0.2">
      <c r="V247" s="63"/>
      <c r="W247" t="str" s="0">
        <f ca="1"/>
        <v>06/05/2024</v>
      </c>
      <c r="X247" s="4">
        <f ca="1"/>
        <v>-73048083548</v>
      </c>
      <c r="Y247" s="4">
        <f ca="1"/>
        <v>5346817016</v>
      </c>
      <c r="Z247" s="4">
        <f ca="1"/>
        <v>-6651820150</v>
      </c>
      <c r="AA247" s="4">
        <f ca="1"/>
        <v>32564024857</v>
      </c>
      <c r="AB247" s="4">
        <f ca="1"/>
        <v>39167564703</v>
      </c>
      <c r="AC247" s="4"/>
      <c r="AD247" s="4"/>
      <c r="AE247" s="63"/>
      <c r="AF247" t="str" s="0">
        <f ca="1"/>
        <v>06/05/2024</v>
      </c>
      <c r="AG247" s="4">
        <f ca="1"/>
        <v>29156338186</v>
      </c>
      <c r="AH247" s="4">
        <f ca="1"/>
        <v>0</v>
      </c>
      <c r="AI247" s="4">
        <f ca="1"/>
        <v>2751936268</v>
      </c>
      <c r="AJ247" s="4">
        <f ca="1"/>
        <v>32072392505</v>
      </c>
      <c r="AK247" s="4">
        <f ca="1"/>
        <v>-11041922162</v>
      </c>
    </row>
    <row r="248" spans="22:37" x14ac:dyDescent="0.2">
      <c r="V248" s="63"/>
      <c r="W248" t="str" s="0">
        <f ca="1"/>
        <v>03/05/2024</v>
      </c>
      <c r="X248" s="4">
        <f ca="1"/>
        <v>-106986713548</v>
      </c>
      <c r="Y248" s="4">
        <f ca="1"/>
        <v>2624077016</v>
      </c>
      <c r="Z248" s="4">
        <f ca="1"/>
        <v>-10356070150</v>
      </c>
      <c r="AA248" s="4">
        <f ca="1"/>
        <v>32736774857</v>
      </c>
      <c r="AB248" s="4">
        <f ca="1"/>
        <v>39156366337</v>
      </c>
      <c r="AC248" s="4"/>
      <c r="AD248" s="4"/>
      <c r="AE248" s="63"/>
      <c r="AF248" t="str" s="0">
        <f ca="1"/>
        <v>03/05/2024</v>
      </c>
      <c r="AG248" s="4">
        <f ca="1"/>
        <v>24129938186</v>
      </c>
      <c r="AH248" s="4">
        <f ca="1"/>
        <v>0</v>
      </c>
      <c r="AI248" s="4">
        <f ca="1"/>
        <v>2485886268</v>
      </c>
      <c r="AJ248" s="4">
        <f ca="1"/>
        <v>30901232505</v>
      </c>
      <c r="AK248" s="4">
        <f ca="1"/>
        <v>-11895947675</v>
      </c>
    </row>
    <row r="249" spans="22:37" x14ac:dyDescent="0.2">
      <c r="V249" s="63"/>
      <c r="W249" t="str" s="0">
        <f ca="1"/>
        <v>02/05/2024</v>
      </c>
      <c r="X249" s="4">
        <f ca="1"/>
        <v>-105074313548</v>
      </c>
      <c r="Y249" s="4">
        <f ca="1"/>
        <v>398927016</v>
      </c>
      <c r="Z249" s="4">
        <f ca="1"/>
        <v>-4150770150</v>
      </c>
      <c r="AA249" s="4">
        <f ca="1"/>
        <v>33884174857</v>
      </c>
      <c r="AB249" s="4">
        <f ca="1"/>
        <v>38918973019</v>
      </c>
      <c r="AC249" s="4"/>
      <c r="AD249" s="4"/>
      <c r="AE249" s="63"/>
      <c r="AF249" t="str" s="0">
        <f ca="1"/>
        <v>02/05/2024</v>
      </c>
      <c r="AG249" s="4">
        <f ca="1"/>
        <v>24820108186</v>
      </c>
      <c r="AH249" s="4">
        <f ca="1"/>
        <v>0</v>
      </c>
      <c r="AI249" s="4">
        <f ca="1"/>
        <v>2562376268</v>
      </c>
      <c r="AJ249" s="4">
        <f ca="1"/>
        <v>30815682505</v>
      </c>
      <c r="AK249" s="4">
        <f ca="1"/>
        <v>-11907171797</v>
      </c>
    </row>
    <row r="250" spans="22:37" x14ac:dyDescent="0.2">
      <c r="V250" s="63"/>
      <c r="W250" t="str" s="0">
        <f ca="1"/>
        <v>26/04/2024</v>
      </c>
      <c r="X250" s="4">
        <f ca="1"/>
        <v>-94942043548</v>
      </c>
      <c r="Y250" s="4">
        <f ca="1"/>
        <v>795197016</v>
      </c>
      <c r="Z250" s="4">
        <f ca="1"/>
        <v>-3859710150</v>
      </c>
      <c r="AA250" s="4">
        <f ca="1"/>
        <v>34244844857</v>
      </c>
      <c r="AB250" s="4">
        <f ca="1"/>
        <v>38912245305</v>
      </c>
      <c r="AC250" s="4"/>
      <c r="AD250" s="4"/>
      <c r="AE250" s="63"/>
      <c r="AF250" t="str" s="0">
        <f ca="1"/>
        <v>26/04/2024</v>
      </c>
      <c r="AG250" s="4">
        <f ca="1"/>
        <v>31873148186</v>
      </c>
      <c r="AH250" s="4">
        <f ca="1"/>
        <v>0</v>
      </c>
      <c r="AI250" s="4">
        <f ca="1"/>
        <v>2999106268</v>
      </c>
      <c r="AJ250" s="4">
        <f ca="1"/>
        <v>30662902505</v>
      </c>
      <c r="AK250" s="4">
        <f ca="1"/>
        <v>-11506540064</v>
      </c>
    </row>
    <row r="251" spans="22:37" x14ac:dyDescent="0.2">
      <c r="V251" s="63"/>
      <c r="W251" t="str" s="0">
        <f ca="1"/>
        <v>25/04/2024</v>
      </c>
      <c r="X251" s="4">
        <f ca="1"/>
        <v>-87625043548</v>
      </c>
      <c r="Y251" s="4">
        <f ca="1"/>
        <v>-1394992984</v>
      </c>
      <c r="Z251" s="4">
        <f ca="1"/>
        <v>-3296040150</v>
      </c>
      <c r="AA251" s="4">
        <f ca="1"/>
        <v>34871954857</v>
      </c>
      <c r="AB251" s="4">
        <f ca="1"/>
        <v>37953611865</v>
      </c>
      <c r="AC251" s="4"/>
      <c r="AD251" s="4"/>
      <c r="AE251" s="63"/>
      <c r="AF251" t="str" s="0">
        <f ca="1"/>
        <v>25/04/2024</v>
      </c>
      <c r="AG251" s="4">
        <f ca="1"/>
        <v>32837358186</v>
      </c>
      <c r="AH251" s="4">
        <f ca="1"/>
        <v>0</v>
      </c>
      <c r="AI251" s="4">
        <f ca="1"/>
        <v>3715256268</v>
      </c>
      <c r="AJ251" s="4">
        <f ca="1"/>
        <v>30846252505</v>
      </c>
      <c r="AK251" s="4">
        <f ca="1"/>
        <v>-11456326731</v>
      </c>
    </row>
    <row r="252" spans="22:37" x14ac:dyDescent="0.2">
      <c r="V252" s="63" t="s">
        <v>162</v>
      </c>
      <c r="W252" t="str" s="0">
        <f ca="1"/>
        <v>24/04/2024</v>
      </c>
      <c r="X252" s="4">
        <f ca="1"/>
        <v>-74388363548</v>
      </c>
      <c r="Y252" s="4">
        <f ca="1"/>
        <v>1158617016</v>
      </c>
      <c r="Z252" s="4">
        <f ca="1"/>
        <v>4771189850</v>
      </c>
      <c r="AA252" s="4">
        <f ca="1"/>
        <v>39037264857</v>
      </c>
      <c r="AB252" s="4">
        <f ca="1"/>
        <v>36370389672</v>
      </c>
      <c r="AC252" s="4"/>
      <c r="AD252" s="4"/>
      <c r="AE252" s="63" t="s">
        <v>162</v>
      </c>
      <c r="AF252" t="str" s="0">
        <f ca="1"/>
        <v>24/04/2024</v>
      </c>
      <c r="AG252" s="4">
        <f ca="1"/>
        <v>36098028186</v>
      </c>
      <c r="AH252" s="4">
        <f ca="1"/>
        <v>0</v>
      </c>
      <c r="AI252" s="4">
        <f ca="1"/>
        <v>4149736268</v>
      </c>
      <c r="AJ252" s="4">
        <f ca="1"/>
        <v>31049822505</v>
      </c>
      <c r="AK252" s="4">
        <f ca="1"/>
        <v>-11484531530</v>
      </c>
    </row>
    <row r="253" spans="22:37" x14ac:dyDescent="0.2">
      <c r="V253" s="63"/>
      <c r="W253" t="str" s="0">
        <f ca="1"/>
        <v>23/04/2024</v>
      </c>
      <c r="X253" s="4">
        <f ca="1"/>
        <v>-82938643548</v>
      </c>
      <c r="Y253" s="4">
        <f ca="1"/>
        <v>-3132412984</v>
      </c>
      <c r="Z253" s="4">
        <f ca="1"/>
        <v>2640679850</v>
      </c>
      <c r="AA253" s="4">
        <f ca="1"/>
        <v>38029444857</v>
      </c>
      <c r="AB253" s="4">
        <f ca="1"/>
        <v>31961382528</v>
      </c>
      <c r="AC253" s="4"/>
      <c r="AD253" s="4"/>
      <c r="AE253" s="63"/>
      <c r="AF253" t="str" s="0">
        <f ca="1"/>
        <v>23/04/2024</v>
      </c>
      <c r="AG253" s="4">
        <f ca="1"/>
        <v>26818458186</v>
      </c>
      <c r="AH253" s="4">
        <f ca="1"/>
        <v>0</v>
      </c>
      <c r="AI253" s="4">
        <f ca="1"/>
        <v>3843116268</v>
      </c>
      <c r="AJ253" s="4">
        <f ca="1"/>
        <v>30861932505</v>
      </c>
      <c r="AK253" s="4">
        <f ca="1"/>
        <v>-12264138743</v>
      </c>
    </row>
    <row r="254" spans="22:37" x14ac:dyDescent="0.2">
      <c r="V254" s="63"/>
      <c r="W254" t="str" s="0">
        <f ca="1"/>
        <v>22/04/2024</v>
      </c>
      <c r="X254" s="4">
        <f ca="1"/>
        <v>-84967343548</v>
      </c>
      <c r="Y254" s="4">
        <f ca="1"/>
        <v>-6181162984</v>
      </c>
      <c r="Z254" s="4">
        <f ca="1"/>
        <v>4917939850</v>
      </c>
      <c r="AA254" s="4">
        <f ca="1"/>
        <v>36850394857</v>
      </c>
      <c r="AB254" s="4">
        <f ca="1"/>
        <v>28515883059</v>
      </c>
      <c r="AC254" s="4"/>
      <c r="AD254" s="4"/>
      <c r="AE254" s="63"/>
      <c r="AF254" t="str" s="0">
        <f ca="1"/>
        <v>22/04/2024</v>
      </c>
      <c r="AG254" s="4">
        <f ca="1"/>
        <v>27821338186</v>
      </c>
      <c r="AH254" s="4">
        <f ca="1"/>
        <v>0</v>
      </c>
      <c r="AI254" s="4">
        <f ca="1"/>
        <v>2596626268</v>
      </c>
      <c r="AJ254" s="4">
        <f ca="1"/>
        <v>31109322505</v>
      </c>
      <c r="AK254" s="4">
        <f ca="1"/>
        <v>-10331833563</v>
      </c>
    </row>
    <row r="255" spans="22:37" x14ac:dyDescent="0.2">
      <c r="V255" s="63"/>
      <c r="W255" t="str" s="0">
        <f ca="1"/>
        <v>19/04/2024</v>
      </c>
      <c r="X255" s="4">
        <f ca="1"/>
        <v>-108977863548</v>
      </c>
      <c r="Y255" s="4">
        <f ca="1"/>
        <v>-6152712984</v>
      </c>
      <c r="Z255" s="4">
        <f ca="1"/>
        <v>2088459850</v>
      </c>
      <c r="AA255" s="4">
        <f ca="1"/>
        <v>33788984857</v>
      </c>
      <c r="AB255" s="4">
        <f ca="1"/>
        <v>27140742531</v>
      </c>
      <c r="AC255" s="4"/>
      <c r="AD255" s="4"/>
      <c r="AE255" s="63"/>
      <c r="AF255" t="str" s="0">
        <f ca="1"/>
        <v>19/04/2024</v>
      </c>
      <c r="AG255" s="4">
        <f ca="1"/>
        <v>29627828186</v>
      </c>
      <c r="AH255" s="4">
        <f ca="1"/>
        <v>0</v>
      </c>
      <c r="AI255" s="4">
        <f ca="1"/>
        <v>5608936268</v>
      </c>
      <c r="AJ255" s="4">
        <f ca="1"/>
        <v>30949252505</v>
      </c>
      <c r="AK255" s="4">
        <f ca="1"/>
        <v>-9917245369</v>
      </c>
    </row>
    <row r="256" spans="22:37" x14ac:dyDescent="0.2">
      <c r="V256" s="63"/>
      <c r="W256" t="str" s="0">
        <f ca="1"/>
        <v>17/04/2024</v>
      </c>
      <c r="X256" s="4">
        <f ca="1"/>
        <v>-112206123548</v>
      </c>
      <c r="Y256" s="4">
        <f ca="1"/>
        <v>-12462162984</v>
      </c>
      <c r="Z256" s="4">
        <f ca="1"/>
        <v>-2006330150</v>
      </c>
      <c r="AA256" s="4">
        <f ca="1"/>
        <v>30676604857</v>
      </c>
      <c r="AB256" s="4">
        <f ca="1"/>
        <v>27140742531</v>
      </c>
      <c r="AC256" s="4"/>
      <c r="AD256" s="4"/>
      <c r="AE256" s="63"/>
      <c r="AF256" s="0">
        <f ca="1"/>
        <v>0</v>
      </c>
      <c r="AG256" s="4">
        <f ca="1"/>
        <v>28102688186</v>
      </c>
      <c r="AH256" s="4">
        <f ca="1"/>
        <v>0</v>
      </c>
      <c r="AI256" s="4">
        <f ca="1"/>
        <v>5604716268</v>
      </c>
      <c r="AJ256" s="4">
        <f ca="1"/>
        <v>30929722505</v>
      </c>
      <c r="AK256" s="4">
        <f ca="1"/>
        <v>-6436590033</v>
      </c>
    </row>
    <row r="257" spans="22:37" x14ac:dyDescent="0.2">
      <c r="V257" s="63"/>
      <c r="W257" t="str" s="0">
        <f ca="1"/>
        <v>16/04/2024</v>
      </c>
      <c r="X257" s="4">
        <f ca="1"/>
        <v>-118087983548</v>
      </c>
      <c r="Y257" s="4">
        <f ca="1"/>
        <v>-11997522984</v>
      </c>
      <c r="Z257" s="4">
        <f ca="1"/>
        <v>-3037470150</v>
      </c>
      <c r="AA257" s="4">
        <f ca="1"/>
        <v>27713764857</v>
      </c>
      <c r="AB257" s="4">
        <f ca="1"/>
        <v>27149815666</v>
      </c>
      <c r="AC257" s="4"/>
      <c r="AD257" s="4"/>
      <c r="AE257" s="63"/>
      <c r="AF257" t="str" s="0">
        <f ca="1"/>
        <v>16/04/2024</v>
      </c>
      <c r="AG257" s="4">
        <f ca="1"/>
        <v>28102688186</v>
      </c>
      <c r="AH257" s="4">
        <f ca="1"/>
        <v>0</v>
      </c>
      <c r="AI257" s="4">
        <f ca="1"/>
        <v>5569996268</v>
      </c>
      <c r="AJ257" s="4">
        <f ca="1"/>
        <v>30753922505</v>
      </c>
      <c r="AK257" s="4">
        <f ca="1"/>
        <v>-2849555712</v>
      </c>
    </row>
    <row r="258" spans="22:37" x14ac:dyDescent="0.2">
      <c r="V258" s="63"/>
      <c r="W258" t="str" s="0">
        <f ca="1"/>
        <v>15/04/2024</v>
      </c>
      <c r="X258" s="4">
        <f ca="1"/>
        <v>-120640743548</v>
      </c>
      <c r="Y258" s="4">
        <f ca="1"/>
        <v>-9785422984</v>
      </c>
      <c r="Z258" s="4">
        <f ca="1"/>
        <v>-8063180150</v>
      </c>
      <c r="AA258" s="4">
        <f ca="1"/>
        <v>22098744857</v>
      </c>
      <c r="AB258" s="4">
        <f ca="1"/>
        <v>27149815666</v>
      </c>
      <c r="AC258" s="4"/>
      <c r="AD258" s="4"/>
      <c r="AE258" s="63"/>
      <c r="AF258" t="str" s="0">
        <f ca="1"/>
        <v>15/04/2024</v>
      </c>
      <c r="AG258" s="4">
        <f ca="1"/>
        <v>19300858186</v>
      </c>
      <c r="AH258" s="4">
        <f ca="1"/>
        <v>0</v>
      </c>
      <c r="AI258" s="4">
        <f ca="1"/>
        <v>5358026268</v>
      </c>
      <c r="AJ258" s="4">
        <f ca="1"/>
        <v>31404372505</v>
      </c>
      <c r="AK258" s="4">
        <f ca="1"/>
        <v>-3468678110</v>
      </c>
    </row>
    <row r="259" spans="22:37" x14ac:dyDescent="0.2">
      <c r="V259" s="63"/>
      <c r="W259" t="str" s="0">
        <f ca="1"/>
        <v>12/04/2024</v>
      </c>
      <c r="X259" s="4">
        <f ca="1"/>
        <v>-116671383548</v>
      </c>
      <c r="Y259" s="4">
        <f ca="1"/>
        <v>1030537016</v>
      </c>
      <c r="Z259" s="4">
        <f ca="1"/>
        <v>5420439850</v>
      </c>
      <c r="AA259" s="4">
        <f ca="1"/>
        <v>20472674857</v>
      </c>
      <c r="AB259" s="4">
        <f ca="1"/>
        <v>27149815666</v>
      </c>
      <c r="AC259" s="4"/>
      <c r="AD259" s="4"/>
      <c r="AE259" s="63"/>
      <c r="AF259" t="str" s="0">
        <f ca="1"/>
        <v>12/04/2024</v>
      </c>
      <c r="AG259" s="4">
        <f ca="1"/>
        <v>22819208186</v>
      </c>
      <c r="AH259" s="4">
        <f ca="1"/>
        <v>0</v>
      </c>
      <c r="AI259" s="4">
        <f ca="1"/>
        <v>7411756268</v>
      </c>
      <c r="AJ259" s="4">
        <f ca="1"/>
        <v>31504842505</v>
      </c>
      <c r="AK259" s="4">
        <f ca="1"/>
        <v>-4021723377</v>
      </c>
    </row>
    <row r="260" spans="22:37" x14ac:dyDescent="0.2">
      <c r="V260" s="63"/>
      <c r="W260" t="str" s="0">
        <f ca="1"/>
        <v>11/04/2024</v>
      </c>
      <c r="X260" s="4">
        <f ca="1"/>
        <v>-116374683548</v>
      </c>
      <c r="Y260" s="4">
        <f ca="1"/>
        <v>4942227016</v>
      </c>
      <c r="Z260" s="4">
        <f ca="1"/>
        <v>6387659850</v>
      </c>
      <c r="AA260" s="4">
        <f ca="1"/>
        <v>21022144857</v>
      </c>
      <c r="AB260" s="4">
        <f ca="1"/>
        <v>27149815666</v>
      </c>
      <c r="AC260" s="4"/>
      <c r="AD260" s="4"/>
      <c r="AE260" s="63"/>
      <c r="AF260" t="str" s="0">
        <f ca="1"/>
        <v>11/04/2024</v>
      </c>
      <c r="AG260" s="4">
        <f ca="1"/>
        <v>22831588186</v>
      </c>
      <c r="AH260" s="4">
        <f ca="1"/>
        <v>0</v>
      </c>
      <c r="AI260" s="4">
        <f ca="1"/>
        <v>7398086268</v>
      </c>
      <c r="AJ260" s="4">
        <f ca="1"/>
        <v>31347222505</v>
      </c>
      <c r="AK260" s="4">
        <f ca="1"/>
        <v>-3814495685</v>
      </c>
    </row>
    <row r="261" spans="22:37" x14ac:dyDescent="0.2">
      <c r="V261" s="63"/>
      <c r="W261" t="str" s="0">
        <f ca="1"/>
        <v>10/04/2024</v>
      </c>
      <c r="X261" s="4">
        <f ca="1"/>
        <v>-115733633548</v>
      </c>
      <c r="Y261" s="4">
        <f ca="1"/>
        <v>13481567016</v>
      </c>
      <c r="Z261" s="4">
        <f ca="1"/>
        <v>2279579850</v>
      </c>
      <c r="AA261" s="4">
        <f ca="1"/>
        <v>17967084857</v>
      </c>
      <c r="AB261" s="4">
        <f ca="1"/>
        <v>27171682291</v>
      </c>
      <c r="AC261" s="4"/>
      <c r="AD261" s="4"/>
      <c r="AE261" s="63"/>
      <c r="AF261" t="str" s="0">
        <f ca="1"/>
        <v>10/04/2024</v>
      </c>
      <c r="AG261" s="4">
        <f ca="1"/>
        <v>23953668186</v>
      </c>
      <c r="AH261" s="4">
        <f ca="1"/>
        <v>0</v>
      </c>
      <c r="AI261" s="4">
        <f ca="1"/>
        <v>7937246268</v>
      </c>
      <c r="AJ261" s="4">
        <f ca="1"/>
        <v>27659272505</v>
      </c>
      <c r="AK261" s="4">
        <f ca="1"/>
        <v>-4185301883</v>
      </c>
    </row>
    <row r="262" spans="22:37" x14ac:dyDescent="0.2">
      <c r="V262" s="63"/>
      <c r="W262" t="str" s="0">
        <f ca="1"/>
        <v>09/04/2024</v>
      </c>
      <c r="X262" s="4">
        <f ca="1"/>
        <v>-116753085691</v>
      </c>
      <c r="Y262" s="4">
        <f ca="1"/>
        <v>9016517016</v>
      </c>
      <c r="Z262" s="4">
        <f ca="1"/>
        <v>-11102366273</v>
      </c>
      <c r="AA262" s="4">
        <f ca="1"/>
        <v>18526830428</v>
      </c>
      <c r="AB262" s="4">
        <f ca="1"/>
        <v>27171682291</v>
      </c>
      <c r="AC262" s="4"/>
      <c r="AD262" s="4"/>
      <c r="AE262" s="63"/>
      <c r="AF262" t="str" s="0">
        <f ca="1"/>
        <v>09/04/2024</v>
      </c>
      <c r="AG262" s="4">
        <f ca="1"/>
        <v>24476401091</v>
      </c>
      <c r="AH262" s="4">
        <f ca="1"/>
        <v>0</v>
      </c>
      <c r="AI262" s="4">
        <f ca="1"/>
        <v>4882856268</v>
      </c>
      <c r="AJ262" s="4">
        <f ca="1"/>
        <v>27684541289</v>
      </c>
      <c r="AK262" s="4">
        <f ca="1"/>
        <v>-3978209212</v>
      </c>
    </row>
    <row r="263" spans="22:37" x14ac:dyDescent="0.2">
      <c r="V263" s="63"/>
      <c r="W263" t="str" s="0">
        <f ca="1"/>
        <v>08/04/2024</v>
      </c>
      <c r="X263" s="4">
        <f ca="1"/>
        <v>-59950465691</v>
      </c>
      <c r="Y263" s="4">
        <f ca="1"/>
        <v>8421657016</v>
      </c>
      <c r="Z263" s="4">
        <f ca="1"/>
        <v>-11542146273</v>
      </c>
      <c r="AA263" s="4">
        <f ca="1"/>
        <v>19891630428</v>
      </c>
      <c r="AB263" s="4">
        <f ca="1"/>
        <v>27171682291</v>
      </c>
      <c r="AC263" s="4"/>
      <c r="AD263" s="4"/>
      <c r="AE263" s="63"/>
      <c r="AF263" t="str" s="0">
        <f ca="1"/>
        <v>08/04/2024</v>
      </c>
      <c r="AG263" s="4">
        <f ca="1"/>
        <v>23711961091</v>
      </c>
      <c r="AH263" s="4">
        <f ca="1"/>
        <v>0</v>
      </c>
      <c r="AI263" s="4">
        <f ca="1"/>
        <v>4541266268</v>
      </c>
      <c r="AJ263" s="4">
        <f ca="1"/>
        <v>28030621289</v>
      </c>
      <c r="AK263" s="4">
        <f ca="1"/>
        <v>-3971706727</v>
      </c>
    </row>
    <row r="264" spans="22:37" x14ac:dyDescent="0.2">
      <c r="V264" s="63"/>
      <c r="W264" t="str" s="0">
        <f ca="1"/>
        <v>05/04/2024</v>
      </c>
      <c r="X264" s="4">
        <f ca="1"/>
        <v>-59970285691</v>
      </c>
      <c r="Y264" s="4">
        <f ca="1"/>
        <v>-9793752984</v>
      </c>
      <c r="Z264" s="4">
        <f ca="1"/>
        <v>-11542146273</v>
      </c>
      <c r="AA264" s="4">
        <f ca="1"/>
        <v>19623220428</v>
      </c>
      <c r="AB264" s="4">
        <f ca="1"/>
        <v>27437728270</v>
      </c>
      <c r="AC264" s="4"/>
      <c r="AD264" s="4"/>
      <c r="AE264" s="63"/>
      <c r="AF264" t="str" s="0">
        <f ca="1"/>
        <v>05/04/2024</v>
      </c>
      <c r="AG264" s="4">
        <f ca="1"/>
        <v>23732161091</v>
      </c>
      <c r="AH264" s="4">
        <f ca="1"/>
        <v>0</v>
      </c>
      <c r="AI264" s="4">
        <f ca="1"/>
        <v>3746206268</v>
      </c>
      <c r="AJ264" s="4">
        <f ca="1"/>
        <v>28474431289</v>
      </c>
      <c r="AK264" s="4">
        <f ca="1"/>
        <v>-4228640040</v>
      </c>
    </row>
    <row r="265" spans="22:37" x14ac:dyDescent="0.2">
      <c r="V265" s="63"/>
      <c r="W265" t="str" s="0">
        <f ca="1"/>
        <v>04/04/2024</v>
      </c>
      <c r="X265" s="4">
        <f ca="1"/>
        <v>-70385505691</v>
      </c>
      <c r="Y265" s="4">
        <f ca="1"/>
        <v>-14035102984</v>
      </c>
      <c r="Z265" s="4">
        <f ca="1"/>
        <v>-10935056273</v>
      </c>
      <c r="AA265" s="4">
        <f ca="1"/>
        <v>19167140428</v>
      </c>
      <c r="AB265" s="4">
        <f ca="1"/>
        <v>27437728270</v>
      </c>
      <c r="AC265" s="4"/>
      <c r="AD265" s="4"/>
      <c r="AE265" s="63"/>
      <c r="AF265" t="str" s="0">
        <f ca="1"/>
        <v>04/04/2024</v>
      </c>
      <c r="AG265" s="4">
        <f ca="1"/>
        <v>24433471091</v>
      </c>
      <c r="AH265" s="4">
        <f ca="1"/>
        <v>0</v>
      </c>
      <c r="AI265" s="4">
        <f ca="1"/>
        <v>3603006268</v>
      </c>
      <c r="AJ265" s="4">
        <f ca="1"/>
        <v>28889861289</v>
      </c>
      <c r="AK265" s="4">
        <f ca="1"/>
        <v>-3666521288</v>
      </c>
    </row>
    <row r="266" spans="22:37" x14ac:dyDescent="0.2">
      <c r="V266" s="63"/>
      <c r="W266" t="str" s="0">
        <f ca="1"/>
        <v>03/04/2024</v>
      </c>
      <c r="X266" s="4">
        <f ca="1"/>
        <v>-136896055691</v>
      </c>
      <c r="Y266" s="4">
        <f ca="1"/>
        <v>-13923402984</v>
      </c>
      <c r="Z266" s="4">
        <f ca="1"/>
        <v>-11523326273</v>
      </c>
      <c r="AA266" s="4">
        <f ca="1"/>
        <v>18896680428</v>
      </c>
      <c r="AB266" s="4">
        <f ca="1"/>
        <v>27424994423</v>
      </c>
      <c r="AC266" s="4"/>
      <c r="AD266" s="4"/>
      <c r="AE266" s="63"/>
      <c r="AF266" t="str" s="0">
        <f ca="1"/>
        <v>03/04/2024</v>
      </c>
      <c r="AG266" s="4">
        <f ca="1"/>
        <v>24552181091</v>
      </c>
      <c r="AH266" s="4">
        <f ca="1"/>
        <v>0</v>
      </c>
      <c r="AI266" s="4">
        <f ca="1"/>
        <v>3550706268</v>
      </c>
      <c r="AJ266" s="4">
        <f ca="1"/>
        <v>28407561289</v>
      </c>
      <c r="AK266" s="4">
        <f ca="1"/>
        <v>-3833471907</v>
      </c>
    </row>
    <row r="267" spans="22:37" x14ac:dyDescent="0.2">
      <c r="V267" s="63"/>
      <c r="W267" t="str" s="0">
        <f ca="1"/>
        <v>02/04/2024</v>
      </c>
      <c r="X267" s="4">
        <f ca="1"/>
        <v>-132731625691</v>
      </c>
      <c r="Y267" s="4">
        <f ca="1"/>
        <v>-14289582984</v>
      </c>
      <c r="Z267" s="4">
        <f ca="1"/>
        <v>-9185866273</v>
      </c>
      <c r="AA267" s="4">
        <f ca="1"/>
        <v>20439160428</v>
      </c>
      <c r="AB267" s="4">
        <f ca="1"/>
        <v>27424994423</v>
      </c>
      <c r="AC267" s="4"/>
      <c r="AD267" s="4"/>
      <c r="AE267" s="63"/>
      <c r="AF267" t="str" s="0">
        <f ca="1"/>
        <v>02/04/2024</v>
      </c>
      <c r="AG267" s="4">
        <f ca="1"/>
        <v>23279851091</v>
      </c>
      <c r="AH267" s="4">
        <f ca="1"/>
        <v>0</v>
      </c>
      <c r="AI267" s="4">
        <f ca="1"/>
        <v>2455136268</v>
      </c>
      <c r="AJ267" s="4">
        <f ca="1"/>
        <v>26548171289</v>
      </c>
      <c r="AK267" s="4">
        <f ca="1"/>
        <v>-2656539546</v>
      </c>
    </row>
    <row r="268" spans="22:37" x14ac:dyDescent="0.2">
      <c r="V268" s="63"/>
      <c r="W268" t="str" s="0">
        <f ca="1"/>
        <v>01/04/2024</v>
      </c>
      <c r="X268" s="4">
        <f ca="1"/>
        <v>-126151635691</v>
      </c>
      <c r="Y268" s="4">
        <f ca="1"/>
        <v>2488817016</v>
      </c>
      <c r="Z268" s="4">
        <f ca="1"/>
        <v>-10051456273</v>
      </c>
      <c r="AA268" s="4">
        <f ca="1"/>
        <v>36887040428</v>
      </c>
      <c r="AB268" s="4">
        <f ca="1"/>
        <v>27488809373</v>
      </c>
      <c r="AC268" s="4"/>
      <c r="AD268" s="4"/>
      <c r="AE268" s="63"/>
      <c r="AF268" t="str" s="0">
        <f ca="1"/>
        <v>01/04/2024</v>
      </c>
      <c r="AG268" s="4">
        <f ca="1"/>
        <v>23113291091</v>
      </c>
      <c r="AH268" s="4">
        <f ca="1"/>
        <v>0</v>
      </c>
      <c r="AI268" s="4">
        <f ca="1"/>
        <v>2504726268</v>
      </c>
      <c r="AJ268" s="4">
        <f ca="1"/>
        <v>23712811289</v>
      </c>
      <c r="AK268" s="4">
        <f ca="1"/>
        <v>-4226427552</v>
      </c>
    </row>
    <row r="269" spans="22:37" x14ac:dyDescent="0.2">
      <c r="V269" s="63"/>
      <c r="W269" t="str" s="0">
        <f ca="1"/>
        <v>29/03/2024</v>
      </c>
      <c r="X269" s="4">
        <f ca="1"/>
        <v>-126049615691</v>
      </c>
      <c r="Y269" s="4">
        <f ca="1"/>
        <v>2733247016</v>
      </c>
      <c r="Z269" s="4">
        <f ca="1"/>
        <v>6268083727</v>
      </c>
      <c r="AA269" s="4">
        <f ca="1"/>
        <v>39490880428</v>
      </c>
      <c r="AB269" s="4">
        <f ca="1"/>
        <v>27488809373</v>
      </c>
      <c r="AC269" s="4"/>
      <c r="AD269" s="4"/>
      <c r="AE269" s="63"/>
      <c r="AF269" t="str" s="0">
        <f ca="1"/>
        <v>29/03/2024</v>
      </c>
      <c r="AG269" s="4">
        <f ca="1"/>
        <v>23854471091</v>
      </c>
      <c r="AH269" s="4">
        <f ca="1"/>
        <v>0</v>
      </c>
      <c r="AI269" s="4">
        <f ca="1"/>
        <v>2696906268</v>
      </c>
      <c r="AJ269" s="4">
        <f ca="1"/>
        <v>24015971289</v>
      </c>
      <c r="AK269" s="4">
        <f ca="1"/>
        <v>-3669798610</v>
      </c>
    </row>
    <row r="270" spans="22:37" x14ac:dyDescent="0.2">
      <c r="V270" s="63"/>
      <c r="W270" t="str" s="0">
        <f ca="1"/>
        <v>28/03/2024</v>
      </c>
      <c r="X270" s="4">
        <f ca="1"/>
        <v>-129430825691</v>
      </c>
      <c r="Y270" s="4">
        <f ca="1"/>
        <v>7798477016</v>
      </c>
      <c r="Z270" s="4">
        <f ca="1"/>
        <v>13153803727</v>
      </c>
      <c r="AA270" s="4">
        <f ca="1"/>
        <v>39522990428</v>
      </c>
      <c r="AB270" s="4">
        <f ca="1"/>
        <v>27488809373</v>
      </c>
      <c r="AC270" s="4"/>
      <c r="AD270" s="4"/>
      <c r="AE270" s="63"/>
      <c r="AF270" t="str" s="0">
        <f ca="1"/>
        <v>28/03/2024</v>
      </c>
      <c r="AG270" s="4">
        <f ca="1"/>
        <v>25199281091</v>
      </c>
      <c r="AH270" s="4">
        <f ca="1"/>
        <v>0</v>
      </c>
      <c r="AI270" s="4">
        <f ca="1"/>
        <v>2747296268</v>
      </c>
      <c r="AJ270" s="4">
        <f ca="1"/>
        <v>24089921289</v>
      </c>
      <c r="AK270" s="4">
        <f ca="1"/>
        <v>-4207906487</v>
      </c>
    </row>
    <row r="271" spans="22:37" x14ac:dyDescent="0.2">
      <c r="V271" s="63"/>
      <c r="W271" t="str" s="0">
        <f ca="1"/>
        <v>27/03/2024</v>
      </c>
      <c r="X271" s="4">
        <f ca="1"/>
        <v>-136671105621</v>
      </c>
      <c r="Y271" s="4">
        <f ca="1"/>
        <v>4082107016</v>
      </c>
      <c r="Z271" s="4">
        <f ca="1"/>
        <v>14390522977</v>
      </c>
      <c r="AA271" s="4">
        <f ca="1"/>
        <v>25860564680</v>
      </c>
      <c r="AB271" s="4">
        <f ca="1"/>
        <v>27488809373</v>
      </c>
      <c r="AC271" s="4"/>
      <c r="AD271" s="4"/>
      <c r="AE271" s="63"/>
      <c r="AF271" t="str" s="0">
        <f ca="1"/>
        <v>27/03/2024</v>
      </c>
      <c r="AG271" s="4">
        <f ca="1"/>
        <v>25925791091</v>
      </c>
      <c r="AH271" s="4">
        <f ca="1"/>
        <v>0</v>
      </c>
      <c r="AI271" s="4">
        <f ca="1"/>
        <v>2603936268</v>
      </c>
      <c r="AJ271" s="4">
        <f ca="1"/>
        <v>23474981003</v>
      </c>
      <c r="AK271" s="4">
        <f ca="1"/>
        <v>-3325462516</v>
      </c>
    </row>
    <row r="272" spans="22:37" x14ac:dyDescent="0.2">
      <c r="V272" s="63"/>
      <c r="W272" t="str" s="0">
        <f ca="1"/>
        <v>26/03/2024</v>
      </c>
      <c r="X272" s="4">
        <f ca="1"/>
        <v>-136623785621</v>
      </c>
      <c r="Y272" s="4">
        <f ca="1"/>
        <v>5014077016</v>
      </c>
      <c r="Z272" s="4">
        <f ca="1"/>
        <v>5795392977</v>
      </c>
      <c r="AA272" s="4">
        <f ca="1"/>
        <v>23934114680</v>
      </c>
      <c r="AB272" s="4">
        <f ca="1"/>
        <v>27027168319</v>
      </c>
      <c r="AC272" s="4"/>
      <c r="AD272" s="4"/>
      <c r="AE272" s="63"/>
      <c r="AF272" s="0">
        <f ca="1"/>
        <v>0</v>
      </c>
      <c r="AG272" s="4">
        <f ca="1"/>
        <v>26818861091</v>
      </c>
      <c r="AH272" s="4">
        <f ca="1"/>
        <v>0</v>
      </c>
      <c r="AI272" s="4">
        <f ca="1"/>
        <v>2474846268</v>
      </c>
      <c r="AJ272" s="4">
        <f ca="1"/>
        <v>23717721003</v>
      </c>
      <c r="AK272" s="4">
        <f ca="1"/>
        <v>-2443154955</v>
      </c>
    </row>
    <row r="273" spans="22:37" x14ac:dyDescent="0.2">
      <c r="V273" s="63"/>
      <c r="W273" t="str" s="0">
        <f ca="1"/>
        <v>25/03/2024</v>
      </c>
      <c r="X273" s="4">
        <f ca="1"/>
        <v>-136729205621</v>
      </c>
      <c r="Y273" s="4">
        <f ca="1"/>
        <v>3907247016</v>
      </c>
      <c r="Z273" s="4">
        <f ca="1"/>
        <v>8138532977</v>
      </c>
      <c r="AA273" s="4">
        <f ca="1"/>
        <v>23660654680</v>
      </c>
      <c r="AB273" s="4">
        <f ca="1"/>
        <v>27027168319</v>
      </c>
      <c r="AC273" s="4"/>
      <c r="AD273" s="4"/>
      <c r="AE273" s="63"/>
      <c r="AF273" t="str" s="0">
        <f ca="1"/>
        <v>25/03/2024</v>
      </c>
      <c r="AG273" s="4">
        <f ca="1"/>
        <v>26818861091</v>
      </c>
      <c r="AH273" s="4">
        <f ca="1"/>
        <v>0</v>
      </c>
      <c r="AI273" s="4">
        <f ca="1"/>
        <v>2629996268</v>
      </c>
      <c r="AJ273" s="4">
        <f ca="1"/>
        <v>23747431003</v>
      </c>
      <c r="AK273" s="4">
        <f ca="1"/>
        <v>-2443154955</v>
      </c>
    </row>
    <row r="274" spans="22:37" x14ac:dyDescent="0.2">
      <c r="V274" s="63"/>
      <c r="W274" t="str" s="0">
        <f ca="1"/>
        <v>22/03/2024</v>
      </c>
      <c r="X274" s="4">
        <f ca="1"/>
        <v>-137088465621</v>
      </c>
      <c r="Y274" s="4">
        <f ca="1"/>
        <v>23058477016</v>
      </c>
      <c r="Z274" s="4">
        <f ca="1"/>
        <v>12412072977</v>
      </c>
      <c r="AA274" s="4">
        <f ca="1"/>
        <v>19855634680</v>
      </c>
      <c r="AB274" s="4">
        <f ca="1"/>
        <v>27027168319</v>
      </c>
      <c r="AC274" s="4"/>
      <c r="AD274" s="4"/>
      <c r="AE274" s="63"/>
      <c r="AF274" t="str" s="0">
        <f ca="1"/>
        <v>22/03/2024</v>
      </c>
      <c r="AG274" s="4">
        <f ca="1"/>
        <v>26449901091</v>
      </c>
      <c r="AH274" s="4">
        <f ca="1"/>
        <v>0</v>
      </c>
      <c r="AI274" s="4">
        <f ca="1"/>
        <v>2569666268</v>
      </c>
      <c r="AJ274" s="4">
        <f ca="1"/>
        <v>22624971003</v>
      </c>
      <c r="AK274" s="4">
        <f ca="1"/>
        <v>-2443154955</v>
      </c>
    </row>
    <row r="275" spans="22:37" x14ac:dyDescent="0.2">
      <c r="V275" s="63" t="s">
        <v>161</v>
      </c>
      <c r="W275" t="str" s="0">
        <f ca="1"/>
        <v>21/03/2024</v>
      </c>
      <c r="X275" s="4">
        <f ca="1"/>
        <v>-136924725621</v>
      </c>
      <c r="Y275" s="4">
        <f ca="1"/>
        <v>24698087016</v>
      </c>
      <c r="Z275" s="4">
        <f ca="1"/>
        <v>16770992977</v>
      </c>
      <c r="AA275" s="4">
        <f ca="1"/>
        <v>20316634680</v>
      </c>
      <c r="AB275" s="4">
        <f ca="1"/>
        <v>26894021167</v>
      </c>
      <c r="AC275" s="4"/>
      <c r="AD275" s="4"/>
      <c r="AE275" s="63" t="s">
        <v>161</v>
      </c>
      <c r="AF275" t="str" s="0">
        <f ca="1"/>
        <v>21/03/2024</v>
      </c>
      <c r="AG275" s="4">
        <f ca="1"/>
        <v>26182451091</v>
      </c>
      <c r="AH275" s="4">
        <f ca="1"/>
        <v>0</v>
      </c>
      <c r="AI275" s="4">
        <f ca="1"/>
        <v>2570076268</v>
      </c>
      <c r="AJ275" s="4">
        <f ca="1"/>
        <v>22284121003</v>
      </c>
      <c r="AK275" s="4">
        <f ca="1"/>
        <v>-5171498987</v>
      </c>
    </row>
    <row r="276" spans="22:37" x14ac:dyDescent="0.2">
      <c r="V276" s="63"/>
      <c r="W276" t="str" s="0">
        <f ca="1"/>
        <v>20/03/2024</v>
      </c>
      <c r="X276" s="4">
        <f ca="1"/>
        <v>-136584395621</v>
      </c>
      <c r="Y276" s="4">
        <f ca="1"/>
        <v>24550167016</v>
      </c>
      <c r="Z276" s="4">
        <f ca="1"/>
        <v>14610172977</v>
      </c>
      <c r="AA276" s="4">
        <f ca="1"/>
        <v>19402934680</v>
      </c>
      <c r="AB276" s="4">
        <f ca="1"/>
        <v>26891381489</v>
      </c>
      <c r="AC276" s="4"/>
      <c r="AD276" s="4"/>
      <c r="AE276" s="63"/>
      <c r="AF276" t="str" s="0">
        <f ca="1"/>
        <v>20/03/2024</v>
      </c>
      <c r="AG276" s="4">
        <f ca="1"/>
        <v>22713471091</v>
      </c>
      <c r="AH276" s="4">
        <f ca="1"/>
        <v>0</v>
      </c>
      <c r="AI276" s="4">
        <f ca="1"/>
        <v>2318256268</v>
      </c>
      <c r="AJ276" s="4">
        <f ca="1"/>
        <v>22238411003</v>
      </c>
      <c r="AK276" s="4">
        <f ca="1"/>
        <v>-5171498987</v>
      </c>
    </row>
    <row r="277" spans="22:37" x14ac:dyDescent="0.2">
      <c r="V277" s="63"/>
      <c r="W277" t="str" s="0">
        <f ca="1"/>
        <v>19/03/2024</v>
      </c>
      <c r="X277" s="4">
        <f ca="1"/>
        <v>-136888475621</v>
      </c>
      <c r="Y277" s="4">
        <f ca="1"/>
        <v>-17337392984</v>
      </c>
      <c r="Z277" s="4">
        <f ca="1"/>
        <v>14584162977</v>
      </c>
      <c r="AA277" s="4">
        <f ca="1"/>
        <v>22327924680</v>
      </c>
      <c r="AB277" s="4">
        <f ca="1"/>
        <v>26893990036</v>
      </c>
      <c r="AC277" s="4"/>
      <c r="AD277" s="4"/>
      <c r="AE277" s="63"/>
      <c r="AF277" t="str" s="0">
        <f ca="1"/>
        <v>19/03/2024</v>
      </c>
      <c r="AG277" s="4">
        <f ca="1"/>
        <v>23270691091</v>
      </c>
      <c r="AH277" s="4">
        <f ca="1"/>
        <v>0</v>
      </c>
      <c r="AI277" s="4">
        <f ca="1"/>
        <v>1804266268</v>
      </c>
      <c r="AJ277" s="4">
        <f ca="1"/>
        <v>22238411003</v>
      </c>
      <c r="AK277" s="4">
        <f ca="1"/>
        <v>-5171498987</v>
      </c>
    </row>
    <row r="278" spans="22:37" x14ac:dyDescent="0.2">
      <c r="V278" s="63"/>
      <c r="W278" t="str" s="0">
        <f ca="1"/>
        <v>18/03/2024</v>
      </c>
      <c r="X278" s="4">
        <f ca="1"/>
        <v>-126584795621</v>
      </c>
      <c r="Y278" s="4">
        <f ca="1"/>
        <v>-19622962984</v>
      </c>
      <c r="Z278" s="4">
        <f ca="1"/>
        <v>18117482977</v>
      </c>
      <c r="AA278" s="4">
        <f ca="1"/>
        <v>15280564680</v>
      </c>
      <c r="AB278" s="4">
        <f ca="1"/>
        <v>26893990036</v>
      </c>
      <c r="AC278" s="4"/>
      <c r="AD278" s="4"/>
      <c r="AE278" s="63"/>
      <c r="AF278" t="str" s="0">
        <f ca="1"/>
        <v>18/03/2024</v>
      </c>
      <c r="AG278" s="4">
        <f ca="1"/>
        <v>23407591091</v>
      </c>
      <c r="AH278" s="4">
        <f ca="1"/>
        <v>0</v>
      </c>
      <c r="AI278" s="4">
        <f ca="1"/>
        <v>2202546268</v>
      </c>
      <c r="AJ278" s="4">
        <f ca="1"/>
        <v>22182531003</v>
      </c>
      <c r="AK278" s="4">
        <f ca="1"/>
        <v>-5171498987</v>
      </c>
    </row>
    <row r="279" spans="22:37" x14ac:dyDescent="0.2">
      <c r="V279" s="63"/>
      <c r="W279" t="str" s="0">
        <f ca="1"/>
        <v>15/03/2024</v>
      </c>
      <c r="X279" s="4">
        <f ca="1"/>
        <v>-122813785621</v>
      </c>
      <c r="Y279" s="4">
        <f ca="1"/>
        <v>-22263012984</v>
      </c>
      <c r="Z279" s="4">
        <f ca="1"/>
        <v>9907612977</v>
      </c>
      <c r="AA279" s="4">
        <f ca="1"/>
        <v>2240574680</v>
      </c>
      <c r="AB279" s="4">
        <f ca="1"/>
        <v>28923444508</v>
      </c>
      <c r="AC279" s="4"/>
      <c r="AD279" s="4"/>
      <c r="AE279" s="63"/>
      <c r="AF279" t="str" s="0">
        <f ca="1"/>
        <v>15/03/2024</v>
      </c>
      <c r="AG279" s="4">
        <f ca="1"/>
        <v>23817401091</v>
      </c>
      <c r="AH279" s="4">
        <f ca="1"/>
        <v>0</v>
      </c>
      <c r="AI279" s="4">
        <f ca="1"/>
        <v>3740396268</v>
      </c>
      <c r="AJ279" s="4">
        <f ca="1"/>
        <v>20433511003</v>
      </c>
      <c r="AK279" s="4">
        <f ca="1"/>
        <v>-5054837688</v>
      </c>
    </row>
    <row r="280" spans="22:37" x14ac:dyDescent="0.2">
      <c r="V280" s="63"/>
      <c r="W280" t="str" s="0">
        <f ca="1"/>
        <v>14/03/2024</v>
      </c>
      <c r="X280" s="4">
        <f ca="1"/>
        <v>-122187595621</v>
      </c>
      <c r="Y280" s="4">
        <f ca="1"/>
        <v>-17657012984</v>
      </c>
      <c r="Z280" s="4">
        <f ca="1"/>
        <v>27024992977</v>
      </c>
      <c r="AA280" s="4">
        <f ca="1"/>
        <v>-11005805320</v>
      </c>
      <c r="AB280" s="4">
        <f ca="1"/>
        <v>32990983052</v>
      </c>
      <c r="AC280" s="4"/>
      <c r="AD280" s="4"/>
      <c r="AE280" s="63"/>
      <c r="AF280" t="str" s="0">
        <f ca="1"/>
        <v>14/03/2024</v>
      </c>
      <c r="AG280" s="4">
        <f ca="1"/>
        <v>20980181091</v>
      </c>
      <c r="AH280" s="4">
        <f ca="1"/>
        <v>0</v>
      </c>
      <c r="AI280" s="4">
        <f ca="1"/>
        <v>3785176268</v>
      </c>
      <c r="AJ280" s="4">
        <f ca="1"/>
        <v>17768921003</v>
      </c>
      <c r="AK280" s="4">
        <f ca="1"/>
        <v>-4831243476</v>
      </c>
    </row>
    <row r="281" spans="22:37" x14ac:dyDescent="0.2">
      <c r="V281" s="63"/>
      <c r="W281" t="str" s="0">
        <f ca="1"/>
        <v>13/03/2024</v>
      </c>
      <c r="X281" s="4">
        <f ca="1"/>
        <v>-64968825621</v>
      </c>
      <c r="Y281" s="4">
        <f ca="1"/>
        <v>-16834982984</v>
      </c>
      <c r="Z281" s="4">
        <f ca="1"/>
        <v>35860532977</v>
      </c>
      <c r="AA281" s="4">
        <f ca="1"/>
        <v>-4941995320</v>
      </c>
      <c r="AB281" s="4">
        <f ca="1"/>
        <v>32962942860</v>
      </c>
      <c r="AC281" s="4"/>
      <c r="AD281" s="4"/>
      <c r="AE281" s="63"/>
      <c r="AF281" t="str" s="0">
        <f ca="1"/>
        <v>13/03/2024</v>
      </c>
      <c r="AG281" s="4">
        <f ca="1"/>
        <v>16925921091</v>
      </c>
      <c r="AH281" s="4">
        <f ca="1"/>
        <v>0</v>
      </c>
      <c r="AI281" s="4">
        <f ca="1"/>
        <v>3493806268</v>
      </c>
      <c r="AJ281" s="4">
        <f ca="1"/>
        <v>15073871003</v>
      </c>
      <c r="AK281" s="4">
        <f ca="1"/>
        <v>-4831243476</v>
      </c>
    </row>
    <row r="282" spans="22:37" x14ac:dyDescent="0.2">
      <c r="V282" s="63"/>
      <c r="W282" t="str" s="0">
        <f ca="1"/>
        <v>12/03/2024</v>
      </c>
      <c r="X282" s="4">
        <f ca="1"/>
        <v>-67030995621</v>
      </c>
      <c r="Y282" s="4">
        <f ca="1"/>
        <v>-17072882984</v>
      </c>
      <c r="Z282" s="4">
        <f ca="1"/>
        <v>35895852977</v>
      </c>
      <c r="AA282" s="4">
        <f ca="1"/>
        <v>-14298865320</v>
      </c>
      <c r="AB282" s="4">
        <f ca="1"/>
        <v>32962942860</v>
      </c>
      <c r="AC282" s="4"/>
      <c r="AD282" s="4"/>
      <c r="AE282" s="63"/>
      <c r="AF282" t="str" s="0">
        <f ca="1"/>
        <v>12/03/2024</v>
      </c>
      <c r="AG282" s="4">
        <f ca="1"/>
        <v>13316551091</v>
      </c>
      <c r="AH282" s="4">
        <f ca="1"/>
        <v>0</v>
      </c>
      <c r="AI282" s="4">
        <f ca="1"/>
        <v>2967116268</v>
      </c>
      <c r="AJ282" s="4">
        <f ca="1"/>
        <v>14731991003</v>
      </c>
      <c r="AK282" s="4">
        <f ca="1"/>
        <v>-4831243476</v>
      </c>
    </row>
    <row r="283" spans="22:37" x14ac:dyDescent="0.2">
      <c r="V283" s="63"/>
      <c r="W283" t="str" s="0">
        <f ca="1"/>
        <v>11/03/2024</v>
      </c>
      <c r="X283" s="4">
        <f ca="1"/>
        <v>-66596975621</v>
      </c>
      <c r="Y283" s="4">
        <f ca="1"/>
        <v>-17378222984</v>
      </c>
      <c r="Z283" s="4">
        <f ca="1"/>
        <v>44417612977</v>
      </c>
      <c r="AA283" s="4">
        <f ca="1"/>
        <v>-5181735320</v>
      </c>
      <c r="AB283" s="4">
        <f ca="1"/>
        <v>32962942860</v>
      </c>
      <c r="AC283" s="4"/>
      <c r="AD283" s="4"/>
      <c r="AE283" s="63"/>
      <c r="AF283" t="str" s="0">
        <f ca="1"/>
        <v>11/03/2024</v>
      </c>
      <c r="AG283" s="4">
        <f ca="1"/>
        <v>13317801091</v>
      </c>
      <c r="AH283" s="4">
        <f ca="1"/>
        <v>0</v>
      </c>
      <c r="AI283" s="4">
        <f ca="1"/>
        <v>2947566268</v>
      </c>
      <c r="AJ283" s="4">
        <f ca="1"/>
        <v>14731991003</v>
      </c>
      <c r="AK283" s="4">
        <f ca="1"/>
        <v>-4831243476</v>
      </c>
    </row>
    <row r="284" spans="22:37" x14ac:dyDescent="0.2">
      <c r="V284" s="63"/>
      <c r="W284" t="str" s="0">
        <f ca="1"/>
        <v>08/03/2024</v>
      </c>
      <c r="X284" s="4">
        <f ca="1"/>
        <v>-116458935621</v>
      </c>
      <c r="Y284" s="4">
        <f ca="1"/>
        <v>-15294042984</v>
      </c>
      <c r="Z284" s="4">
        <f ca="1"/>
        <v>16074522977</v>
      </c>
      <c r="AA284" s="4">
        <f ca="1"/>
        <v>-1890355320</v>
      </c>
      <c r="AB284" s="4">
        <f ca="1"/>
        <v>34299020562</v>
      </c>
      <c r="AC284" s="4"/>
      <c r="AD284" s="4"/>
      <c r="AE284" s="63"/>
      <c r="AF284" t="str" s="0">
        <f ca="1"/>
        <v>08/03/2024</v>
      </c>
      <c r="AG284" s="4">
        <f ca="1"/>
        <v>13292501091</v>
      </c>
      <c r="AH284" s="4">
        <f ca="1"/>
        <v>0</v>
      </c>
      <c r="AI284" s="4">
        <f ca="1"/>
        <v>3343336268</v>
      </c>
      <c r="AJ284" s="4">
        <f ca="1"/>
        <v>14731991003</v>
      </c>
      <c r="AK284" s="4">
        <f ca="1"/>
        <v>-4828091209</v>
      </c>
    </row>
    <row r="285" spans="22:37" x14ac:dyDescent="0.2">
      <c r="V285" s="63"/>
      <c r="W285" t="str" s="0">
        <f ca="1"/>
        <v>07/03/2024</v>
      </c>
      <c r="X285" s="4">
        <f ca="1"/>
        <v>-117208125621</v>
      </c>
      <c r="Y285" s="4">
        <f ca="1"/>
        <v>-9716182984</v>
      </c>
      <c r="Z285" s="4">
        <f ca="1"/>
        <v>19190392977</v>
      </c>
      <c r="AA285" s="4">
        <f ca="1"/>
        <v>-20610835320</v>
      </c>
      <c r="AB285" s="4">
        <f ca="1"/>
        <v>34505046549</v>
      </c>
      <c r="AC285" s="4"/>
      <c r="AD285" s="4"/>
      <c r="AE285" s="63"/>
      <c r="AF285" t="str" s="0">
        <f ca="1"/>
        <v>07/03/2024</v>
      </c>
      <c r="AG285" s="4">
        <f ca="1"/>
        <v>24505441091</v>
      </c>
      <c r="AH285" s="4">
        <f ca="1"/>
        <v>0</v>
      </c>
      <c r="AI285" s="4">
        <f ca="1"/>
        <v>3481576268</v>
      </c>
      <c r="AJ285" s="4">
        <f ca="1"/>
        <v>14130441003</v>
      </c>
      <c r="AK285" s="4">
        <f ca="1"/>
        <v>-4828091209</v>
      </c>
    </row>
    <row r="286" spans="22:37" x14ac:dyDescent="0.2">
      <c r="V286" s="63"/>
      <c r="W286" t="str" s="0">
        <f ca="1"/>
        <v>06/03/2024</v>
      </c>
      <c r="X286" s="4">
        <f ca="1"/>
        <v>-97913355621</v>
      </c>
      <c r="Y286" s="4">
        <f ca="1"/>
        <v>-7276642984</v>
      </c>
      <c r="Z286" s="4">
        <f ca="1"/>
        <v>14165462977</v>
      </c>
      <c r="AA286" s="4">
        <f ca="1"/>
        <v>-38443185320</v>
      </c>
      <c r="AB286" s="4">
        <f ca="1"/>
        <v>34847828516</v>
      </c>
      <c r="AC286" s="4"/>
      <c r="AD286" s="4"/>
      <c r="AE286" s="63"/>
      <c r="AF286" t="str" s="0">
        <f ca="1"/>
        <v>06/03/2024</v>
      </c>
      <c r="AG286" s="4">
        <f ca="1"/>
        <v>29741361091</v>
      </c>
      <c r="AH286" s="4">
        <f ca="1"/>
        <v>0</v>
      </c>
      <c r="AI286" s="4">
        <f ca="1"/>
        <v>3496646268</v>
      </c>
      <c r="AJ286" s="4">
        <f ca="1"/>
        <v>13039701003</v>
      </c>
      <c r="AK286" s="4">
        <f ca="1"/>
        <v>-4766835365</v>
      </c>
    </row>
    <row r="287" spans="22:37" x14ac:dyDescent="0.2">
      <c r="V287" s="63"/>
      <c r="W287" t="str" s="0">
        <f ca="1"/>
        <v>05/03/2024</v>
      </c>
      <c r="X287" s="4">
        <f ca="1"/>
        <v>-101648425621</v>
      </c>
      <c r="Y287" s="4">
        <f ca="1"/>
        <v>-10781142984</v>
      </c>
      <c r="Z287" s="4">
        <f ca="1"/>
        <v>11733782977</v>
      </c>
      <c r="AA287" s="4">
        <f ca="1"/>
        <v>-42731085320</v>
      </c>
      <c r="AB287" s="4">
        <f ca="1"/>
        <v>34847828516</v>
      </c>
      <c r="AC287" s="4"/>
      <c r="AD287" s="4"/>
      <c r="AE287" s="63"/>
      <c r="AF287" t="str" s="0">
        <f ca="1"/>
        <v>05/03/2024</v>
      </c>
      <c r="AG287" s="4">
        <f ca="1"/>
        <v>38730041091</v>
      </c>
      <c r="AH287" s="4">
        <f ca="1"/>
        <v>0</v>
      </c>
      <c r="AI287" s="4">
        <f ca="1"/>
        <v>3676616268</v>
      </c>
      <c r="AJ287" s="4">
        <f ca="1"/>
        <v>12163911003</v>
      </c>
      <c r="AK287" s="4">
        <f ca="1"/>
        <v>-4770062190</v>
      </c>
    </row>
    <row r="288" spans="22:37" x14ac:dyDescent="0.2">
      <c r="V288" s="63"/>
      <c r="W288" t="str" s="0">
        <f ca="1"/>
        <v>04/03/2024</v>
      </c>
      <c r="X288" s="4">
        <f ca="1"/>
        <v>-101584895621</v>
      </c>
      <c r="Y288" s="4">
        <f ca="1"/>
        <v>-18468822984</v>
      </c>
      <c r="Z288" s="4">
        <f ca="1"/>
        <v>29313482977</v>
      </c>
      <c r="AA288" s="4">
        <f ca="1"/>
        <v>-41079255320</v>
      </c>
      <c r="AB288" s="4">
        <f ca="1"/>
        <v>34847828516</v>
      </c>
      <c r="AC288" s="4"/>
      <c r="AD288" s="4"/>
      <c r="AE288" s="63"/>
      <c r="AF288" t="str" s="0">
        <f ca="1"/>
        <v>04/03/2024</v>
      </c>
      <c r="AG288" s="4">
        <f ca="1"/>
        <v>38197041091</v>
      </c>
      <c r="AH288" s="4">
        <f ca="1"/>
        <v>0</v>
      </c>
      <c r="AI288" s="4">
        <f ca="1"/>
        <v>3716746268</v>
      </c>
      <c r="AJ288" s="4">
        <f ca="1"/>
        <v>12163911003</v>
      </c>
      <c r="AK288" s="4">
        <f ca="1"/>
        <v>-4766770256</v>
      </c>
    </row>
    <row r="289" spans="22:37" x14ac:dyDescent="0.2">
      <c r="V289" s="63"/>
      <c r="W289" t="str" s="0">
        <f ca="1"/>
        <v>01/03/2024</v>
      </c>
      <c r="X289" s="4">
        <f ca="1"/>
        <v>-102143515621</v>
      </c>
      <c r="Y289" s="4">
        <f ca="1"/>
        <v>-22862172984</v>
      </c>
      <c r="Z289" s="4">
        <f ca="1"/>
        <v>38279952977</v>
      </c>
      <c r="AA289" s="4">
        <f ca="1"/>
        <v>-41711615320</v>
      </c>
      <c r="AB289" s="4">
        <f ca="1"/>
        <v>33734192376</v>
      </c>
      <c r="AC289" s="4"/>
      <c r="AD289" s="4"/>
      <c r="AE289" s="63"/>
      <c r="AF289" t="str" s="0">
        <f ca="1"/>
        <v>01/03/2024</v>
      </c>
      <c r="AG289" s="4">
        <f ca="1"/>
        <v>38304241091</v>
      </c>
      <c r="AH289" s="4">
        <f ca="1"/>
        <v>0</v>
      </c>
      <c r="AI289" s="4">
        <f ca="1"/>
        <v>5209126268</v>
      </c>
      <c r="AJ289" s="4">
        <f ca="1"/>
        <v>12200091003</v>
      </c>
      <c r="AK289" s="4">
        <f ca="1"/>
        <v>-4766770256</v>
      </c>
    </row>
    <row r="290" spans="22:37" x14ac:dyDescent="0.2">
      <c r="V290" s="63"/>
      <c r="W290" t="str" s="0">
        <f ca="1"/>
        <v>29/02/2024</v>
      </c>
      <c r="X290" s="4">
        <f ca="1"/>
        <v>-101810765621</v>
      </c>
      <c r="Y290" s="4">
        <f ca="1"/>
        <v>-17001592984</v>
      </c>
      <c r="Z290" s="4">
        <f ca="1"/>
        <v>33149462977</v>
      </c>
      <c r="AA290" s="4">
        <f ca="1"/>
        <v>-33465075320</v>
      </c>
      <c r="AB290" s="4">
        <f ca="1"/>
        <v>33371549827</v>
      </c>
      <c r="AC290" s="4"/>
      <c r="AD290" s="4"/>
      <c r="AE290" s="63"/>
      <c r="AF290" t="str" s="0">
        <f ca="1"/>
        <v>29/02/2024</v>
      </c>
      <c r="AG290" s="4">
        <f ca="1"/>
        <v>27914531091</v>
      </c>
      <c r="AH290" s="4">
        <f ca="1"/>
        <v>0</v>
      </c>
      <c r="AI290" s="4">
        <f ca="1"/>
        <v>5313696268</v>
      </c>
      <c r="AJ290" s="4">
        <f ca="1"/>
        <v>12242551003</v>
      </c>
      <c r="AK290" s="4">
        <f ca="1"/>
        <v>-5188793784</v>
      </c>
    </row>
    <row r="291" spans="22:37" x14ac:dyDescent="0.2">
      <c r="V291" s="63"/>
      <c r="W291" t="str" s="0">
        <f ca="1"/>
        <v>28/02/2024</v>
      </c>
      <c r="X291" s="4">
        <f ca="1"/>
        <v>-76785405621</v>
      </c>
      <c r="Y291" s="4">
        <f ca="1"/>
        <v>-14530022984</v>
      </c>
      <c r="Z291" s="4">
        <f ca="1"/>
        <v>20382452977</v>
      </c>
      <c r="AA291" s="4">
        <f ca="1"/>
        <v>-24078495320</v>
      </c>
      <c r="AB291" s="4">
        <f ca="1"/>
        <v>31378548390</v>
      </c>
      <c r="AC291" s="4"/>
      <c r="AD291" s="4"/>
      <c r="AE291" s="63"/>
      <c r="AF291" t="str" s="0">
        <f ca="1"/>
        <v>28/02/2024</v>
      </c>
      <c r="AG291" s="4">
        <f ca="1"/>
        <v>28068131091</v>
      </c>
      <c r="AH291" s="4">
        <f ca="1"/>
        <v>0</v>
      </c>
      <c r="AI291" s="4">
        <f ca="1"/>
        <v>5545326268</v>
      </c>
      <c r="AJ291" s="4">
        <f ca="1"/>
        <v>11586381003</v>
      </c>
      <c r="AK291" s="4">
        <f ca="1"/>
        <v>-5185575715</v>
      </c>
    </row>
    <row r="292" spans="22:37" x14ac:dyDescent="0.2">
      <c r="V292" s="63"/>
      <c r="W292" t="str" s="0">
        <f ca="1"/>
        <v>27/02/2024</v>
      </c>
      <c r="X292" s="4">
        <f ca="1"/>
        <v>-71231415621</v>
      </c>
      <c r="Y292" s="4">
        <f ca="1"/>
        <v>-13206402984</v>
      </c>
      <c r="Z292" s="4">
        <f ca="1"/>
        <v>-7961267023</v>
      </c>
      <c r="AA292" s="4">
        <f ca="1"/>
        <v>-2447565320</v>
      </c>
      <c r="AB292" s="4">
        <f ca="1"/>
        <v>30487659547</v>
      </c>
      <c r="AC292" s="4"/>
      <c r="AD292" s="4"/>
      <c r="AE292" s="63"/>
      <c r="AF292" t="str" s="0">
        <f ca="1"/>
        <v>27/02/2024</v>
      </c>
      <c r="AG292" s="4">
        <f ca="1"/>
        <v>28013731091</v>
      </c>
      <c r="AH292" s="4">
        <f ca="1"/>
        <v>0</v>
      </c>
      <c r="AI292" s="4">
        <f ca="1"/>
        <v>5395696268</v>
      </c>
      <c r="AJ292" s="4">
        <f ca="1"/>
        <v>11084431003</v>
      </c>
      <c r="AK292" s="4">
        <f ca="1"/>
        <v>-5244316520</v>
      </c>
    </row>
    <row r="293" spans="22:37" x14ac:dyDescent="0.2">
      <c r="V293" s="63"/>
      <c r="W293" t="str" s="0">
        <f ca="1"/>
        <v>26/02/2024</v>
      </c>
      <c r="X293" s="4">
        <f ca="1"/>
        <v>-64279665621</v>
      </c>
      <c r="Y293" s="4">
        <f ca="1"/>
        <v>-11621582984</v>
      </c>
      <c r="Z293" s="4">
        <f ca="1"/>
        <v>-8780317023</v>
      </c>
      <c r="AA293" s="4">
        <f ca="1"/>
        <v>484524680</v>
      </c>
      <c r="AB293" s="4">
        <f ca="1"/>
        <v>29151779094</v>
      </c>
      <c r="AC293" s="4"/>
      <c r="AD293" s="4"/>
      <c r="AE293" s="63"/>
      <c r="AF293" t="str" s="0">
        <f ca="1"/>
        <v>26/02/2024</v>
      </c>
      <c r="AG293" s="4">
        <f ca="1"/>
        <v>28196541091</v>
      </c>
      <c r="AH293" s="4">
        <f ca="1"/>
        <v>0</v>
      </c>
      <c r="AI293" s="4">
        <f ca="1"/>
        <v>5150246268</v>
      </c>
      <c r="AJ293" s="4">
        <f ca="1"/>
        <v>10467181003</v>
      </c>
      <c r="AK293" s="4">
        <f ca="1"/>
        <v>-5413577305</v>
      </c>
    </row>
    <row r="294" spans="22:37" x14ac:dyDescent="0.2">
      <c r="V294" s="63"/>
      <c r="W294" t="str" s="0">
        <f ca="1"/>
        <v>23/02/2024</v>
      </c>
      <c r="X294" s="4">
        <f ca="1"/>
        <v>-95893905621</v>
      </c>
      <c r="Y294" s="4">
        <f ca="1"/>
        <v>-37868552984</v>
      </c>
      <c r="Z294" s="4">
        <f ca="1"/>
        <v>-7754497023</v>
      </c>
      <c r="AA294" s="4">
        <f ca="1"/>
        <v>-1768815320</v>
      </c>
      <c r="AB294" s="4">
        <f ca="1"/>
        <v>28201674896</v>
      </c>
      <c r="AC294" s="4"/>
      <c r="AD294" s="4"/>
      <c r="AE294" s="63"/>
      <c r="AF294" t="str" s="0">
        <f ca="1"/>
        <v>23/02/2024</v>
      </c>
      <c r="AG294" s="4">
        <f ca="1"/>
        <v>27052151091</v>
      </c>
      <c r="AH294" s="4">
        <f ca="1"/>
        <v>0</v>
      </c>
      <c r="AI294" s="4">
        <f ca="1"/>
        <v>5140446268</v>
      </c>
      <c r="AJ294" s="4">
        <f ca="1"/>
        <v>10583211003</v>
      </c>
      <c r="AK294" s="4">
        <f ca="1"/>
        <v>-5419937839</v>
      </c>
    </row>
    <row r="295" spans="22:37" x14ac:dyDescent="0.2">
      <c r="V295" s="63"/>
      <c r="W295" t="str" s="0">
        <f ca="1"/>
        <v>22/02/2024</v>
      </c>
      <c r="X295" s="4">
        <f ca="1"/>
        <v>-95238785621</v>
      </c>
      <c r="Y295" s="4">
        <f ca="1"/>
        <v>-39230602984</v>
      </c>
      <c r="Z295" s="4">
        <f ca="1"/>
        <v>-7607877023</v>
      </c>
      <c r="AA295" s="4">
        <f ca="1"/>
        <v>-34451675320</v>
      </c>
      <c r="AB295" s="4">
        <f ca="1"/>
        <v>27375464460</v>
      </c>
      <c r="AC295" s="4"/>
      <c r="AD295" s="4"/>
      <c r="AE295" s="63"/>
      <c r="AF295" t="str" s="0">
        <f ca="1"/>
        <v>22/02/2024</v>
      </c>
      <c r="AG295" s="4">
        <f ca="1"/>
        <v>27556421091</v>
      </c>
      <c r="AH295" s="4">
        <f ca="1"/>
        <v>0</v>
      </c>
      <c r="AI295" s="4">
        <f ca="1"/>
        <v>5059406268</v>
      </c>
      <c r="AJ295" s="4">
        <f ca="1"/>
        <v>10640391003</v>
      </c>
      <c r="AK295" s="4">
        <f ca="1"/>
        <v>-5296894007</v>
      </c>
    </row>
    <row r="296" spans="22:37" x14ac:dyDescent="0.2">
      <c r="V296" s="63"/>
      <c r="W296" t="str" s="0">
        <f ca="1"/>
        <v>21/02/2024</v>
      </c>
      <c r="X296" s="4">
        <f ca="1"/>
        <v>-92422705621</v>
      </c>
      <c r="Y296" s="4">
        <f ca="1"/>
        <v>-19457312984</v>
      </c>
      <c r="Z296" s="4">
        <f ca="1"/>
        <v>-7607877023</v>
      </c>
      <c r="AA296" s="4">
        <f ca="1"/>
        <v>-34511795320</v>
      </c>
      <c r="AB296" s="4">
        <f ca="1"/>
        <v>27248495602</v>
      </c>
      <c r="AC296" s="4"/>
      <c r="AD296" s="4"/>
      <c r="AE296" s="63"/>
      <c r="AF296" t="str" s="0">
        <f ca="1"/>
        <v>21/02/2024</v>
      </c>
      <c r="AG296" s="4">
        <f ca="1"/>
        <v>29143241091</v>
      </c>
      <c r="AH296" s="4">
        <f ca="1"/>
        <v>0</v>
      </c>
      <c r="AI296" s="4">
        <f ca="1"/>
        <v>4937166268</v>
      </c>
      <c r="AJ296" s="4">
        <f ca="1"/>
        <v>9733481003</v>
      </c>
      <c r="AK296" s="4">
        <f ca="1"/>
        <v>-5296894007</v>
      </c>
    </row>
    <row r="297" spans="22:37" x14ac:dyDescent="0.2">
      <c r="V297" s="63"/>
      <c r="W297" t="str" s="0">
        <f ca="1"/>
        <v>20/02/2024</v>
      </c>
      <c r="X297" s="4">
        <f ca="1"/>
        <v>-110644645621</v>
      </c>
      <c r="Y297" s="4">
        <f ca="1"/>
        <v>-17661412984</v>
      </c>
      <c r="Z297" s="4">
        <f ca="1"/>
        <v>-10907527023</v>
      </c>
      <c r="AA297" s="4">
        <f ca="1"/>
        <v>-24757095320</v>
      </c>
      <c r="AB297" s="4">
        <f ca="1"/>
        <v>25448749766</v>
      </c>
      <c r="AC297" s="4"/>
      <c r="AD297" s="4"/>
      <c r="AE297" s="63"/>
      <c r="AF297" t="str" s="0">
        <f ca="1"/>
        <v>20/02/2024</v>
      </c>
      <c r="AG297" s="4">
        <f ca="1"/>
        <v>32207751091</v>
      </c>
      <c r="AH297" s="4">
        <f ca="1"/>
        <v>0</v>
      </c>
      <c r="AI297" s="4">
        <f ca="1"/>
        <v>4789956268</v>
      </c>
      <c r="AJ297" s="4">
        <f ca="1"/>
        <v>8827461003</v>
      </c>
      <c r="AK297" s="4">
        <f ca="1"/>
        <v>-5283505238</v>
      </c>
    </row>
  </sheetData>
  <mergeCells count="60">
    <mergeCell ref="AR159:AR180"/>
    <mergeCell ref="AR181:AR203"/>
    <mergeCell ref="AR204:AR225"/>
    <mergeCell ref="X157:AH157"/>
    <mergeCell ref="AJ204:AJ226"/>
    <mergeCell ref="AK157:AP157"/>
    <mergeCell ref="AR157:AV157"/>
    <mergeCell ref="AJ159:AJ180"/>
    <mergeCell ref="AJ181:AJ203"/>
    <mergeCell ref="AX159:AX180"/>
    <mergeCell ref="AX181:AX203"/>
    <mergeCell ref="AX204:AX225"/>
    <mergeCell ref="BL87:BL108"/>
    <mergeCell ref="BL109:BL131"/>
    <mergeCell ref="BL132:BL153"/>
    <mergeCell ref="BD87:BD108"/>
    <mergeCell ref="BD109:BD131"/>
    <mergeCell ref="BD132:BD153"/>
    <mergeCell ref="AX132:AX153"/>
    <mergeCell ref="AX157:BE157"/>
    <mergeCell ref="X85:AD85"/>
    <mergeCell ref="BE85:BJ85"/>
    <mergeCell ref="AF87:AF108"/>
    <mergeCell ref="AF109:AF131"/>
    <mergeCell ref="AF132:AF153"/>
    <mergeCell ref="AY85:BB85"/>
    <mergeCell ref="AG85:AK85"/>
    <mergeCell ref="AM87:AM108"/>
    <mergeCell ref="AM109:AM131"/>
    <mergeCell ref="AM132:AM153"/>
    <mergeCell ref="AN85:AV85"/>
    <mergeCell ref="AX87:AX108"/>
    <mergeCell ref="AX109:AX131"/>
    <mergeCell ref="AI14:AI35"/>
    <mergeCell ref="AI36:AI58"/>
    <mergeCell ref="AI59:AI80"/>
    <mergeCell ref="BM85:BT85"/>
    <mergeCell ref="AW14:AW35"/>
    <mergeCell ref="AW36:AW58"/>
    <mergeCell ref="AW59:AW80"/>
    <mergeCell ref="BI14:BI35"/>
    <mergeCell ref="BI36:BI58"/>
    <mergeCell ref="BI59:BI80"/>
    <mergeCell ref="V230:V251"/>
    <mergeCell ref="V252:V274"/>
    <mergeCell ref="V275:V297"/>
    <mergeCell ref="W14:W35"/>
    <mergeCell ref="W36:W58"/>
    <mergeCell ref="W59:W80"/>
    <mergeCell ref="W87:W109"/>
    <mergeCell ref="W110:W132"/>
    <mergeCell ref="W133:W154"/>
    <mergeCell ref="W204:W226"/>
    <mergeCell ref="W159:W180"/>
    <mergeCell ref="W181:W203"/>
    <mergeCell ref="AF228:AK228"/>
    <mergeCell ref="AE230:AE251"/>
    <mergeCell ref="AE252:AE274"/>
    <mergeCell ref="AE275:AE297"/>
    <mergeCell ref="W228:AB228"/>
  </mergeCells>
  <hyperlinks>
    <hyperlink ref="BN86" location="VNM!A1" display="VNM" xr:uid="{6FF32EFD-3477-DC42-8C35-2200243BBA92}"/>
    <hyperlink ref="BO86" location="DGW!A1" display="DGW" xr:uid="{4095B295-F416-8740-AB4E-16F3A2D25B9C}"/>
    <hyperlink ref="BP86" location="MWG!A1" display="MWG" xr:uid="{330213AB-1FDD-0D47-A9D1-4AE31BC4C6BC}"/>
    <hyperlink ref="BQ86" location="FRT!A1" display="FRT" xr:uid="{231548A9-DA96-4247-AF1F-0B46ADBDA1E7}"/>
    <hyperlink ref="BR86" location="PNJ!A1" display="PNJ" xr:uid="{497C66B8-6EC1-2A4F-9895-BA735AB5B05D}"/>
    <hyperlink ref="BS86" location="PET!A1" display="PET" xr:uid="{9775261B-A5B7-244E-96B6-103B10DBACDE}"/>
    <hyperlink ref="BT86" location="VRE!A1" display="VRE" xr:uid="{19AC9092-5EA0-F54C-8DEF-3EFE02454EC5}"/>
    <hyperlink ref="BF86" location="GMD!A1" display="GMD" xr:uid="{0ACFCC1E-A405-9E41-8688-69ECE507EDE4}"/>
    <hyperlink ref="BG86" location="HAH!A1" display="HAH" xr:uid="{7FCD7BDA-09F4-764C-BE12-4E03024AC16E}"/>
    <hyperlink ref="BH86" location="PVT!A1" display="PVT" xr:uid="{0387461A-6687-184F-952A-F87A89603B2F}"/>
    <hyperlink ref="BI86" location="VOS!A1" display="VOS" xr:uid="{8F57B35F-E72E-F741-98CD-1F8940A37E93}"/>
    <hyperlink ref="BJ86" location="VSC!A1" display="VSC" xr:uid="{7CFAC369-7C81-0148-82A7-3B1ACB035B83}"/>
    <hyperlink ref="AZ86" location="HPG!A1" display="HPG" xr:uid="{E8750036-3F1D-D249-94BB-EB3F7E4C9A6D}"/>
    <hyperlink ref="BA86" location="NKG!A1" display="NKG" xr:uid="{43AC371A-EB57-F145-9FEB-03E46E2121F4}"/>
    <hyperlink ref="BB86" location="HSG!A1" display="HSG" xr:uid="{9EBCBE56-7BA6-0542-B10E-061F184967E8}"/>
    <hyperlink ref="AH86" location="VHC!A1" display="VHC" xr:uid="{B132EC98-7C3E-9041-AB3F-8198AAC078B8}"/>
    <hyperlink ref="AI86" location="ANV!A1" display="ANV" xr:uid="{3AD1037D-6C4A-6D40-A638-EEEC6C9205B6}"/>
    <hyperlink ref="AJ86" location="FMC!A1" display="FMC" xr:uid="{62F3008E-5FB6-5F41-9884-B74613E123E3}"/>
    <hyperlink ref="AK86" location="IDI!A1" display="IDI" xr:uid="{0D90EBC6-D688-C346-A3D1-0D76820FF160}"/>
    <hyperlink ref="AO86" location="VNM!A1" display="VNM" xr:uid="{11142476-4FC8-C647-9C68-AB45B49CF76F}"/>
    <hyperlink ref="AP86" location="DGW!A1" display="DGW" xr:uid="{43F8E913-974B-1047-8375-4298570F02EA}"/>
    <hyperlink ref="AQ86" location="MWG!A1" display="MWG" xr:uid="{42D027EC-0DAE-594C-B457-DF274F6640F6}"/>
    <hyperlink ref="AR86" location="FRT!A1" display="FRT" xr:uid="{A9130FF4-3625-A042-9732-2035E6DFC1BC}"/>
    <hyperlink ref="AS86" location="PNJ!A1" display="PNJ" xr:uid="{E2673478-C5C7-F144-8F28-52DC36B62803}"/>
    <hyperlink ref="AT86" location="PET!A1" display="PET" xr:uid="{F1791B21-4BC6-184B-A763-AACEBC34D9DA}"/>
    <hyperlink ref="AU86" location="THG!A1" display="THG" xr:uid="{81ABA504-74CD-D14B-9AA4-985A18DA454A}"/>
    <hyperlink ref="AV86" location="'C4G'!A1" display="C4G" xr:uid="{174FCDA9-A6FC-2941-B49E-6F45FDC81F56}"/>
    <hyperlink ref="BQ13" location="DPR!A1" display="DPR" xr:uid="{7E26C0F1-E2C7-BC49-8193-4167D7BC3090}"/>
    <hyperlink ref="BP13" location="LHG!A1" display="LHG" xr:uid="{65B88234-5850-E94A-BA22-204C57470DBF}"/>
    <hyperlink ref="BO13" location="PHR!A1" display="PHR" xr:uid="{DF01F90F-AEDD-EA43-B95F-8662F363AFCA}"/>
    <hyperlink ref="BN13" location="VGC!A1" display="VGC" xr:uid="{00546EE2-049F-B84D-BC36-05290CC4D0AD}"/>
    <hyperlink ref="BM13" location="SZC!A1" display="SZC" xr:uid="{F53CE3F5-285E-1044-9C8D-291EBDC477B8}"/>
    <hyperlink ref="BL13" location="IDC!A1" display="IDC" xr:uid="{1D18A1B7-7DD3-5A40-A233-750B36CF5D35}"/>
    <hyperlink ref="BK13" location="KBC!A1" display="KBC" xr:uid="{D4093201-4DAD-E342-A953-30086DA60EFE}"/>
    <hyperlink ref="BG13" location="SHS!A1" display="SHS" xr:uid="{FA10D3C6-4817-504A-AF4F-7C23724F989B}"/>
    <hyperlink ref="BF13" location="VIX!A1" display="VIX" xr:uid="{11B7B000-1838-5D4F-9804-7954132C4E1E}"/>
    <hyperlink ref="BE13" location="BSI!A1" display="BSI" xr:uid="{1652297E-AB0B-4B44-82FE-A1BBC380E744}"/>
    <hyperlink ref="BD13" location="MBS!A1" display="MBS" xr:uid="{0F083AB5-3DCC-D04E-AA15-10066B8220E3}"/>
    <hyperlink ref="BC13" location="FTS!A1" display="FTS" xr:uid="{1C40DD41-A920-5A44-80FC-CB4AAF06A315}"/>
    <hyperlink ref="BB13" location="HCM!A1" display="HCM" xr:uid="{95E4F5B3-33C2-7C49-BBAC-1352897B0048}"/>
    <hyperlink ref="BA13" location="VCI!A1" display="VCI" xr:uid="{9DE70F2D-A641-2747-BC9D-3E31631F18F5}"/>
    <hyperlink ref="AZ13" location="VND!A1" display="VND" xr:uid="{8C0B9952-D59C-364E-AF7B-F6B73564AD74}"/>
    <hyperlink ref="AY13" location="SSI!A1" display="SSI" xr:uid="{29CA82A4-2507-4247-AE8A-265C8E405C1D}"/>
    <hyperlink ref="AK13" location="VCB!A1" display="VCB" xr:uid="{C163F446-D538-C244-B4A7-E0FB952F1874}"/>
    <hyperlink ref="AL13" location="STB!A1" display="STB" xr:uid="{15E96566-5B60-0B41-B374-BDE6F497050E}"/>
    <hyperlink ref="AM13" location="CTG!A1" display="CTG" xr:uid="{0F5794C6-5FEA-CC4D-BA2B-23E9EF8C2AA6}"/>
    <hyperlink ref="AN13" location="TCB!A1" display="TCB" xr:uid="{AC51487B-B67A-964E-9335-F31F90AD1EDF}"/>
    <hyperlink ref="AO13" location="VPB!A1" display="VPB" xr:uid="{E3316632-FA83-E746-B507-FBF524BBB4F7}"/>
    <hyperlink ref="AU13" location="VPB!A1" display="LPB" xr:uid="{A77AB1D8-6C0E-E444-A877-F80EF2A86221}"/>
    <hyperlink ref="AT13" location="MSB!A1" display="MSB" xr:uid="{08ECC1A8-D5ED-0548-B42D-595D175CB7DF}"/>
    <hyperlink ref="AS13" location="VIB!A1" display="VIB" xr:uid="{69CD8460-7F51-E244-82D5-ABEA9B4C6F90}"/>
    <hyperlink ref="AP13" location="TPB!A1" display="TPB" xr:uid="{C9EE6152-54FB-2D4D-8C5D-DB1F781F5E39}"/>
    <hyperlink ref="AQ13" location="MBB!A1" display="MBB" xr:uid="{CA709FA7-B538-C443-B86A-6F5882669331}"/>
    <hyperlink ref="AR13" location="ACB!A1" display="ACB" xr:uid="{4AC9A83D-ABFD-DF43-BBF2-BCFB2DF5F963}"/>
    <hyperlink ref="AG13" location="SHS!A1" display="SHS" xr:uid="{AD64FA0C-C63D-204F-BAE6-6C8E7D01AD3D}"/>
    <hyperlink ref="AF13" location="VIX!A1" display="VIX" xr:uid="{6E54FEF9-77E6-9A44-A2D4-2F8448B09467}"/>
    <hyperlink ref="AE13" location="BSI!A1" display="BSI" xr:uid="{5B74F0B0-3BC6-E64D-AD3A-CF5AF0A8DF54}"/>
    <hyperlink ref="AD13" location="MBS!A1" display="MBS" xr:uid="{DB844F4D-07E7-3E46-8BED-A9A66108DC82}"/>
    <hyperlink ref="AC13" location="FTS!A1" display="FTS" xr:uid="{D8419B64-46B2-D440-998F-625F7E0E3B2F}"/>
    <hyperlink ref="AB13" location="HCM!A1" display="HCM" xr:uid="{9F241FDB-908D-9347-9F1E-C37AD5FD9F18}"/>
    <hyperlink ref="AA13" location="VCI!A1" display="VCI" xr:uid="{74415D12-FC61-8442-9AE0-22EC12BF2AF3}"/>
    <hyperlink ref="Z13" location="VND!A1" display="VND" xr:uid="{B16E0898-E277-E04C-9B08-94D8D43F2FF3}"/>
    <hyperlink ref="Y13" location="SSI!A1" display="SSI" xr:uid="{4221FFCF-E184-8449-9793-AE94DDC6B21E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7D4E-96F9-454A-9DC3-8F0FA28F9BE2}">
  <sheetPr codeName="Sheet105"/>
  <dimension ref="A3:CI227"/>
  <sheetViews>
    <sheetView workbookViewId="0">
      <selection activeCell="U4" sqref="U3:U4"/>
    </sheetView>
  </sheetViews>
  <sheetFormatPr baseColWidth="10" defaultRowHeight="16" x14ac:dyDescent="0.2"/>
  <cols>
    <col min="1" max="1" customWidth="true" width="21.1640625"/>
    <col min="2" max="2" customWidth="true" width="20.1640625"/>
    <col min="3" max="3" customWidth="true" width="19.33203125"/>
    <col min="4" max="4" customWidth="true" width="18.33203125"/>
    <col min="5" max="5" customWidth="true" width="19.0"/>
    <col min="6" max="6" customWidth="true" width="21.5"/>
    <col min="7" max="7" customWidth="true" width="19.33203125"/>
    <col min="8" max="8" customWidth="true" width="17.83203125"/>
    <col min="10" max="10" customWidth="true" width="18.33203125"/>
    <col min="11" max="11" customWidth="true" width="16.6640625"/>
    <col min="18" max="18" customWidth="true" width="13.0"/>
    <col min="24" max="24" customWidth="true" width="13.83203125"/>
    <col min="25" max="25" customWidth="true" width="17.33203125"/>
    <col min="26" max="26" customWidth="true" width="18.0"/>
    <col min="27" max="27" customWidth="true" width="20.1640625"/>
    <col min="28" max="28" customWidth="true" width="18.5"/>
    <col min="29" max="29" customWidth="true" width="19.33203125"/>
    <col min="30" max="30" customWidth="true" width="17.83203125"/>
    <col min="31" max="31" customWidth="true" width="18.33203125"/>
    <col min="32" max="33" customWidth="true" width="18.83203125"/>
    <col min="34" max="34" customWidth="true" width="18.0"/>
    <col min="35" max="35" customWidth="true" width="17.0"/>
    <col min="36" max="36" customWidth="true" width="12.6640625"/>
    <col min="37" max="37" customWidth="true" width="19.0"/>
    <col min="38" max="38" customWidth="true" width="22.6640625"/>
    <col min="39" max="39" customWidth="true" width="22.0"/>
    <col min="40" max="40" customWidth="true" width="23.1640625"/>
    <col min="41" max="41" customWidth="true" width="23.83203125"/>
    <col min="42" max="42" customWidth="true" width="18.33203125"/>
    <col min="43" max="43" customWidth="true" width="18.0"/>
    <col min="44" max="44" customWidth="true" width="16.1640625"/>
    <col min="45" max="45" customWidth="true" width="17.83203125"/>
    <col min="46" max="46" customWidth="true" width="20.0"/>
    <col min="47" max="47" customWidth="true" width="18.33203125"/>
    <col min="50" max="50" customWidth="true" width="15.33203125"/>
    <col min="51" max="51" customWidth="true" width="19.5"/>
    <col min="52" max="52" customWidth="true" width="19.1640625"/>
    <col min="53" max="53" customWidth="true" width="22.83203125"/>
    <col min="54" max="54" customWidth="true" width="19.6640625"/>
    <col min="55" max="55" customWidth="true" width="20.5"/>
    <col min="56" max="56" customWidth="true" width="19.6640625"/>
    <col min="57" max="57" customWidth="true" width="20.5"/>
    <col min="58" max="58" customWidth="true" width="16.6640625"/>
    <col min="59" max="59" customWidth="true" width="20.6640625"/>
    <col min="60" max="60" bestFit="true" customWidth="true" width="13.6640625"/>
    <col min="61" max="61" customWidth="true" width="16.83203125"/>
    <col min="62" max="62" customWidth="true" width="14.0"/>
    <col min="63" max="64" customWidth="true" width="19.0"/>
    <col min="65" max="65" customWidth="true" width="22.0"/>
    <col min="66" max="66" customWidth="true" width="22.1640625"/>
    <col min="67" max="67" customWidth="true" width="23.83203125"/>
    <col min="68" max="68" customWidth="true" width="20.6640625"/>
    <col min="69" max="69" customWidth="true" width="20.5"/>
    <col min="70" max="70" customWidth="true" width="15.6640625"/>
    <col min="71" max="71" customWidth="true" width="15.33203125"/>
    <col min="72" max="72" customWidth="true" width="18.5"/>
    <col min="73" max="73" customWidth="true" width="20.33203125"/>
    <col min="74" max="74" customWidth="true" width="22.33203125"/>
    <col min="75" max="75" customWidth="true" width="23.1640625"/>
    <col min="76" max="76" customWidth="true" width="20.1640625"/>
    <col min="77" max="77" customWidth="true" width="17.6640625"/>
    <col min="78" max="78" customWidth="true" width="18.1640625"/>
    <col min="79" max="79" customWidth="true" width="21.5"/>
    <col min="82" max="82" customWidth="true" width="13.5"/>
    <col min="83" max="83" customWidth="true" width="21.33203125"/>
    <col min="84" max="84" customWidth="true" width="18.1640625"/>
    <col min="85" max="85" customWidth="true" width="18.83203125"/>
    <col min="86" max="86" customWidth="true" width="19.1640625"/>
    <col min="87" max="87" customWidth="true" width="21.5"/>
    <col min="90" max="90" customWidth="true" width="15.83203125"/>
    <col min="91" max="91" customWidth="true" width="18.83203125"/>
    <col min="92" max="93" customWidth="true" width="19.33203125"/>
    <col min="97" max="97" customWidth="true" width="21.0"/>
    <col min="98" max="98" customWidth="true" width="19.0"/>
    <col min="99" max="99" customWidth="true" width="21.0"/>
    <col min="100" max="100" customWidth="true" width="22.6640625"/>
    <col min="104" max="104" customWidth="true" width="17.0"/>
    <col min="105" max="105" customWidth="true" width="18.83203125"/>
    <col min="106" max="106" customWidth="true" width="17.83203125"/>
    <col min="107" max="107" customWidth="true" width="16.6640625"/>
    <col min="108" max="108" customWidth="true" width="20.0"/>
    <col min="109" max="109" customWidth="true" width="17.1640625"/>
    <col min="110" max="110" customWidth="true" width="20.6640625"/>
    <col min="111" max="111" customWidth="true" width="18.33203125"/>
  </cols>
  <sheetData>
    <row r="3" spans="1:69" x14ac:dyDescent="0.2">
      <c r="K3" s="24"/>
    </row>
    <row r="4" spans="1:69" x14ac:dyDescent="0.2">
      <c r="K4" s="24"/>
    </row>
    <row r="5" spans="1:69" x14ac:dyDescent="0.2">
      <c r="K5" s="24"/>
    </row>
    <row r="6" spans="1:69" x14ac:dyDescent="0.2">
      <c r="K6" s="24"/>
    </row>
    <row r="7" spans="1:69" x14ac:dyDescent="0.2">
      <c r="K7" s="24"/>
    </row>
    <row r="8" spans="1:69" x14ac:dyDescent="0.2">
      <c r="K8" s="24"/>
    </row>
    <row r="9" spans="1:69" x14ac:dyDescent="0.2">
      <c r="K9" s="24"/>
    </row>
    <row r="10" spans="1:69" x14ac:dyDescent="0.2">
      <c r="K10" s="24"/>
    </row>
    <row r="11" spans="1:69" x14ac:dyDescent="0.2">
      <c r="K11" s="24"/>
    </row>
    <row r="12" spans="1:69" x14ac:dyDescent="0.2">
      <c r="K12" s="24"/>
    </row>
    <row r="13" spans="1:69" x14ac:dyDescent="0.2">
      <c r="K13" s="24"/>
    </row>
    <row r="14" spans="1:69" x14ac:dyDescent="0.2">
      <c r="K14" s="24"/>
      <c r="X14" t="str" cm="1" s="0">
        <f t="array" aca="1" ref="X14:X82" ca="1">INDIRECT("'" &amp; Y14 &amp; "'!$A$2:$A$70")</f>
        <v>Date</v>
      </c>
      <c r="Y14" s="17" t="s">
        <v>32</v>
      </c>
      <c r="Z14" s="17" t="s">
        <v>33</v>
      </c>
      <c r="AA14" s="17" t="s">
        <v>36</v>
      </c>
      <c r="AB14" s="17" t="s">
        <v>96</v>
      </c>
      <c r="AC14" s="17" t="s">
        <v>35</v>
      </c>
      <c r="AD14" s="17" t="s">
        <v>34</v>
      </c>
      <c r="AE14" s="17" t="s">
        <v>97</v>
      </c>
      <c r="AF14" s="17" t="s">
        <v>98</v>
      </c>
      <c r="AG14" s="17" t="s">
        <v>131</v>
      </c>
      <c r="AJ14" t="str" cm="1" s="0">
        <f t="array" aca="1" ref="AJ14:AJ82" ca="1">INDIRECT("'" &amp; AK14 &amp; "'!$A$2:$A$70")</f>
        <v>Date</v>
      </c>
      <c r="AK14" s="17" t="s">
        <v>27</v>
      </c>
      <c r="AL14" s="17" t="s">
        <v>29</v>
      </c>
      <c r="AM14" s="17" t="s">
        <v>132</v>
      </c>
      <c r="AN14" s="17" t="s">
        <v>28</v>
      </c>
      <c r="AO14" s="17" t="s">
        <v>30</v>
      </c>
      <c r="AP14" s="17" t="s">
        <v>99</v>
      </c>
      <c r="AQ14" s="17" t="s">
        <v>31</v>
      </c>
      <c r="AR14" s="17" t="s">
        <v>116</v>
      </c>
      <c r="AS14" s="17" t="s">
        <v>100</v>
      </c>
      <c r="AT14" s="17" t="s">
        <v>133</v>
      </c>
      <c r="AU14" s="17" t="s">
        <v>134</v>
      </c>
      <c r="AX14" t="str" cm="1" s="0">
        <f t="array" aca="1" ref="AX14:AX82" ca="1">INDIRECT("'" &amp; AY14 &amp; "'!$A$2:$A$70")</f>
        <v>Date</v>
      </c>
      <c r="AY14" s="17" t="s">
        <v>114</v>
      </c>
      <c r="AZ14" s="17" t="s">
        <v>39</v>
      </c>
      <c r="BA14" s="17" t="s">
        <v>37</v>
      </c>
      <c r="BB14" s="17" t="s">
        <v>38</v>
      </c>
      <c r="BC14" s="17" t="s">
        <v>75</v>
      </c>
      <c r="BD14" s="17" t="s">
        <v>76</v>
      </c>
      <c r="BE14" s="17" t="s">
        <v>115</v>
      </c>
      <c r="BF14" s="17" t="s">
        <v>136</v>
      </c>
      <c r="BG14" s="17" t="s">
        <v>135</v>
      </c>
      <c r="BJ14" t="str" cm="1" s="0">
        <f t="array" aca="1" ref="BJ14:BJ82" ca="1">INDIRECT("'" &amp; BK14 &amp; "'!$A$2:$A$70")</f>
        <v>Date</v>
      </c>
      <c r="BK14" s="17" t="s">
        <v>42</v>
      </c>
      <c r="BL14" s="17" t="s">
        <v>43</v>
      </c>
      <c r="BM14" s="17" t="s">
        <v>44</v>
      </c>
      <c r="BN14" s="17" t="s">
        <v>101</v>
      </c>
      <c r="BO14" s="17" t="s">
        <v>110</v>
      </c>
      <c r="BP14" s="17" t="s">
        <v>137</v>
      </c>
      <c r="BQ14" s="17" t="s">
        <v>111</v>
      </c>
    </row>
    <row r="15" spans="1:69" x14ac:dyDescent="0.2">
      <c r="A15" s="4"/>
      <c r="B15" s="4"/>
      <c r="C15" s="4"/>
      <c r="D15" s="4"/>
      <c r="E15" s="4"/>
      <c r="G15" s="4"/>
      <c r="H15" s="4"/>
      <c r="K15" s="24"/>
      <c r="W15" s="63"/>
      <c r="X15" t="str" s="0">
        <f ca="1"/>
        <v>29/05/2024</v>
      </c>
      <c r="Y15" s="4" cm="1">
        <f t="array" aca="1" ref="Y15:Y82" ca="1">INDIRECT("'" &amp; Y14 &amp; "'!$K$3:$K$70")</f>
        <v>18147399000</v>
      </c>
      <c r="Z15" s="4" cm="1">
        <f t="array" aca="1" ref="Z15:Z82" ca="1">INDIRECT("'" &amp; Z14 &amp; "'!$K$3:$K$70")</f>
        <v>-122501714000</v>
      </c>
      <c r="AA15" s="4" cm="1">
        <f t="array" aca="1" ref="AA15:AA82" ca="1">INDIRECT("'" &amp; AA14 &amp; "'!$K$3:$K$70")</f>
        <v>-4665895000</v>
      </c>
      <c r="AB15" s="4" cm="1">
        <f t="array" aca="1" ref="AB15:AB82" ca="1">INDIRECT("'" &amp; AB14 &amp; "'!$K$3:$K$70")</f>
        <v>165029061000</v>
      </c>
      <c r="AC15" s="4" cm="1">
        <f t="array" aca="1" ref="AC15:AC82" ca="1">INDIRECT("'" &amp; AC14 &amp; "'!$K$3:$K$70")</f>
        <v>14855853000</v>
      </c>
      <c r="AD15" s="4" cm="1">
        <f t="array" aca="1" ref="AD15:AD82" ca="1">INDIRECT("'" &amp; AD14 &amp; "'!$K$3:$K$70")</f>
        <v>93776100000</v>
      </c>
      <c r="AE15" s="4" cm="1">
        <f t="array" aca="1" ref="AE15:AE82" ca="1">INDIRECT("'" &amp; AE14 &amp; "'!$K$3:$K$70")</f>
        <v>-5610</v>
      </c>
      <c r="AF15" s="4" cm="1">
        <f t="array" aca="1" ref="AF15:AF82" ca="1">INDIRECT("'" &amp; AF14 &amp; "'!$K$3:$K$70")</f>
        <v>102227989000</v>
      </c>
      <c r="AG15" s="4" cm="1">
        <f t="array" aca="1" ref="AG15:AG82" ca="1">INDIRECT("'" &amp; AG14 &amp; "'!$K$3:$K$70")</f>
        <v>2275672600</v>
      </c>
      <c r="AI15" s="63"/>
      <c r="AJ15" t="str" s="0">
        <f ca="1"/>
        <v>29/05/2024</v>
      </c>
      <c r="AK15" s="4" cm="1">
        <f t="array" aca="1" ref="AK15:AK82" ca="1">INDIRECT("'" &amp; AK14 &amp; "'!$K$3:$K$70")</f>
        <v>-45360506000</v>
      </c>
      <c r="AL15" s="4" cm="1">
        <f t="array" aca="1" ref="AL15:AL82" ca="1">INDIRECT("'" &amp; AL14 &amp; "'!$K$3:$K$70")</f>
        <v>-800907652000</v>
      </c>
      <c r="AM15" s="4" cm="1">
        <f t="array" aca="1" ref="AM15:AM82" ca="1">INDIRECT("'" &amp; AM14 &amp; "'!$K$3:$K$70")</f>
        <v>-352742802000</v>
      </c>
      <c r="AN15" s="4" cm="1">
        <f t="array" aca="1" ref="AN15:AN82" ca="1">INDIRECT("'" &amp; AN14 &amp; "'!$K$3:$K$70")</f>
        <v>-514792725000</v>
      </c>
      <c r="AO15" s="4" cm="1">
        <f t="array" aca="1" ref="AO15:AO82" ca="1">INDIRECT("'" &amp; AO14 &amp; "'!$K$3:$K$70")</f>
        <v>-4936711000</v>
      </c>
      <c r="AP15" s="4" cm="1">
        <f t="array" aca="1" ref="AP15:AP82" ca="1">INDIRECT("'" &amp; AP14 &amp; "'!$K$3:$K$70")</f>
        <v>-196397421000</v>
      </c>
      <c r="AQ15" s="4" cm="1">
        <f t="array" aca="1" ref="AQ15:AQ82" ca="1">INDIRECT("'" &amp; AQ14 &amp; "'!$K$3:$K$70")</f>
        <v>-594307375000</v>
      </c>
      <c r="AR15" s="4" cm="1">
        <f t="array" aca="1" ref="AR15:AR82" ca="1">INDIRECT("'" &amp; AR14 &amp; "'!$K$3:$K$70")</f>
        <v>-500521862000</v>
      </c>
      <c r="AS15" s="4" cm="1">
        <f t="array" aca="1" ref="AS15:AS82" ca="1">INDIRECT("'" &amp; AS14 &amp; "'!$K$3:$K$70")</f>
        <v>-126650654000</v>
      </c>
      <c r="AT15" s="4" cm="1">
        <f t="array" aca="1" ref="AT15:AT82" ca="1">INDIRECT("'" &amp; AT14 &amp; "'!$K$3:$K$70")</f>
        <v>-140652211000</v>
      </c>
      <c r="AU15" s="4" cm="1">
        <f t="array" aca="1" ref="AU15:AU82" ca="1">INDIRECT("'" &amp; AU14 &amp; "'!$K$3:$K$70")</f>
        <v>-3528819000</v>
      </c>
      <c r="AW15" s="63"/>
      <c r="AX15" t="str" s="0">
        <f ca="1"/>
        <v>29/05/2024</v>
      </c>
      <c r="AY15" s="4" cm="1">
        <f t="array" aca="1" ref="AY15:AY82" ca="1">INDIRECT("'" &amp; AY14 &amp; "'!$K$3:$K$70")</f>
        <v>-55231440000</v>
      </c>
      <c r="AZ15" s="4" cm="1">
        <f t="array" aca="1" ref="AZ15:AZ82" ca="1">INDIRECT("'" &amp; AZ14 &amp; "'!$K$3:$K$70")</f>
        <v>-621369932000</v>
      </c>
      <c r="BA15" s="4" cm="1">
        <f t="array" aca="1" ref="BA15:BA82" ca="1">INDIRECT("'" &amp; BA14 &amp; "'!$K$3:$K$70")</f>
        <v>41617075000</v>
      </c>
      <c r="BB15" s="4" cm="1">
        <f t="array" aca="1" ref="BB15:BB82" ca="1">INDIRECT("'" &amp; BB14 &amp; "'!$K$3:$K$70")</f>
        <v>27333340000</v>
      </c>
      <c r="BC15" s="4" cm="1">
        <f t="array" aca="1" ref="BC15:BC82" ca="1">INDIRECT("'" &amp; BC14 &amp; "'!$K$3:$K$70")</f>
        <v>-122453809000</v>
      </c>
      <c r="BD15" s="4" cm="1">
        <f t="array" aca="1" ref="BD15:BD82" ca="1">INDIRECT("'" &amp; BD14 &amp; "'!$K$3:$K$70")</f>
        <v>-241420231000</v>
      </c>
      <c r="BE15" s="4" cm="1">
        <f t="array" aca="1" ref="BE15:BE82" ca="1">INDIRECT("'" &amp; BE14 &amp; "'!$K$3:$K$70")</f>
        <v>-11079241000</v>
      </c>
      <c r="BF15" s="4" cm="1">
        <f t="array" aca="1" ref="BF15:BF82" ca="1">INDIRECT("'" &amp; BF14 &amp; "'!$K$3:$K$70")</f>
        <v>-50022000</v>
      </c>
      <c r="BG15" s="4" cm="1">
        <f t="array" aca="1" ref="BG15:BG82" ca="1">INDIRECT("'" &amp; BG14 &amp; "'!$K$3:$K$70")</f>
        <v>479610000</v>
      </c>
      <c r="BI15" s="63"/>
      <c r="BJ15" t="str" s="0">
        <f ca="1"/>
        <v>29/05/2024</v>
      </c>
      <c r="BK15" s="4" cm="1">
        <f t="array" aca="1" ref="BK15:BK82" ca="1">INDIRECT("'" &amp; BK14 &amp; "'!$K$3:$K$70")</f>
        <v>178101337000</v>
      </c>
      <c r="BL15" s="4" cm="1">
        <f t="array" aca="1" ref="BL15:BL82" ca="1">INDIRECT("'" &amp; BL14 &amp; "'!$K$3:$K$70")</f>
        <v>-147702422500</v>
      </c>
      <c r="BM15" s="4" cm="1">
        <f t="array" aca="1" ref="BM15:BM82" ca="1">INDIRECT("'" &amp; BM14 &amp; "'!$K$3:$K$70")</f>
        <v>-3365765000</v>
      </c>
      <c r="BN15" s="4" cm="1">
        <f t="array" aca="1" ref="BN15:BN82" ca="1">INDIRECT("'" &amp; BN14 &amp; "'!$K$3:$K$70")</f>
        <v>43264192000</v>
      </c>
      <c r="BO15" s="4" cm="1">
        <f t="array" aca="1" ref="BO15:BO82" ca="1">INDIRECT("'" &amp; BO14 &amp; "'!$K$3:$K$70")</f>
        <v>41878554000</v>
      </c>
      <c r="BP15" s="4" cm="1">
        <f t="array" aca="1" ref="BP15:BP82" ca="1">INDIRECT("'" &amp; BP14 &amp; "'!$K$3:$K$70")</f>
        <v>3589800000</v>
      </c>
      <c r="BQ15" s="4" cm="1">
        <f t="array" aca="1" ref="BQ15:BQ82" ca="1">INDIRECT("'" &amp; BQ14 &amp; "'!$K$3:$K$70")</f>
        <v>-1088900000</v>
      </c>
    </row>
    <row r="16" spans="1:69" x14ac:dyDescent="0.2">
      <c r="A16" s="4"/>
      <c r="B16" s="4"/>
      <c r="C16" s="4"/>
      <c r="D16" s="4"/>
      <c r="E16" s="4"/>
      <c r="G16" s="4"/>
      <c r="H16" s="4"/>
      <c r="K16" s="24"/>
      <c r="W16" s="63"/>
      <c r="X16" t="str" s="0">
        <f ca="1"/>
        <v>28/05/2024</v>
      </c>
      <c r="Y16" s="4">
        <f ca="1"/>
        <v>30558935000</v>
      </c>
      <c r="Z16" s="4">
        <f ca="1"/>
        <v>-121912354000</v>
      </c>
      <c r="AA16" s="4">
        <f ca="1"/>
        <v>-4349060000</v>
      </c>
      <c r="AB16" s="4">
        <f ca="1"/>
        <v>159989001000</v>
      </c>
      <c r="AC16" s="4">
        <f ca="1"/>
        <v>14911413000</v>
      </c>
      <c r="AD16" s="4">
        <f ca="1"/>
        <v>97176100000</v>
      </c>
      <c r="AE16" s="4">
        <f ca="1"/>
        <v>-5610</v>
      </c>
      <c r="AF16" s="4">
        <f ca="1"/>
        <v>102369169000</v>
      </c>
      <c r="AG16" s="4">
        <f ca="1"/>
        <v>3654672600</v>
      </c>
      <c r="AI16" s="63"/>
      <c r="AJ16" t="str" s="0">
        <f ca="1"/>
        <v>28/05/2024</v>
      </c>
      <c r="AK16" s="4">
        <f ca="1"/>
        <v>-35228459000</v>
      </c>
      <c r="AL16" s="4">
        <f ca="1"/>
        <v>-782178082000</v>
      </c>
      <c r="AM16" s="4">
        <f ca="1"/>
        <v>-352414262000</v>
      </c>
      <c r="AN16" s="4">
        <f ca="1"/>
        <v>-497198710000</v>
      </c>
      <c r="AO16" s="4">
        <f ca="1"/>
        <v>-25064341000</v>
      </c>
      <c r="AP16" s="4">
        <f ca="1"/>
        <v>-191579641000</v>
      </c>
      <c r="AQ16" s="4">
        <f ca="1"/>
        <v>-596154470000</v>
      </c>
      <c r="AR16" s="4">
        <f ca="1"/>
        <v>-500828343000</v>
      </c>
      <c r="AS16" s="4">
        <f ca="1"/>
        <v>-136140468000</v>
      </c>
      <c r="AT16" s="4">
        <f ca="1"/>
        <v>-139110806000</v>
      </c>
      <c r="AU16" s="4">
        <f ca="1"/>
        <v>-2648009000</v>
      </c>
      <c r="AW16" s="63"/>
      <c r="AX16" t="str" s="0">
        <f ca="1"/>
        <v>28/05/2024</v>
      </c>
      <c r="AY16" s="4">
        <f ca="1"/>
        <v>-45501045000</v>
      </c>
      <c r="AZ16" s="4">
        <f ca="1"/>
        <v>-621369932000</v>
      </c>
      <c r="BA16" s="4">
        <f ca="1"/>
        <v>40850075000</v>
      </c>
      <c r="BB16" s="4">
        <f ca="1"/>
        <v>27454300000</v>
      </c>
      <c r="BC16" s="4">
        <f ca="1"/>
        <v>-107698959000</v>
      </c>
      <c r="BD16" s="4">
        <f ca="1"/>
        <v>-218472291000</v>
      </c>
      <c r="BE16" s="4">
        <f ca="1"/>
        <v>-8144591000</v>
      </c>
      <c r="BF16" s="4">
        <f ca="1"/>
        <v>-50022000</v>
      </c>
      <c r="BG16" s="4">
        <f ca="1"/>
        <v>566410000</v>
      </c>
      <c r="BI16" s="63"/>
      <c r="BJ16" t="str" s="0">
        <f ca="1"/>
        <v>28/05/2024</v>
      </c>
      <c r="BK16" s="4">
        <f ca="1"/>
        <v>186888197000</v>
      </c>
      <c r="BL16" s="4">
        <f ca="1"/>
        <v>-156134082500</v>
      </c>
      <c r="BM16" s="4">
        <f ca="1"/>
        <v>69355000</v>
      </c>
      <c r="BN16" s="4">
        <f ca="1"/>
        <v>43297982000</v>
      </c>
      <c r="BO16" s="4">
        <f ca="1"/>
        <v>38848404000</v>
      </c>
      <c r="BP16" s="4">
        <f ca="1"/>
        <v>3589800000</v>
      </c>
      <c r="BQ16" s="4">
        <f ca="1"/>
        <v>-1088900000</v>
      </c>
    </row>
    <row r="17" spans="1:69" x14ac:dyDescent="0.2">
      <c r="A17" s="4"/>
      <c r="B17" s="4"/>
      <c r="C17" s="4"/>
      <c r="D17" s="4"/>
      <c r="E17" s="4"/>
      <c r="G17" s="4"/>
      <c r="H17" s="4"/>
      <c r="K17" s="24"/>
      <c r="W17" s="63"/>
      <c r="X17" t="str" s="0">
        <f ca="1"/>
        <v>27/05/2024</v>
      </c>
      <c r="Y17" s="4">
        <f ca="1"/>
        <v>29569564000</v>
      </c>
      <c r="Z17" s="4">
        <f ca="1"/>
        <v>-121322994000</v>
      </c>
      <c r="AA17" s="4">
        <f ca="1"/>
        <v>-4032225000</v>
      </c>
      <c r="AB17" s="4">
        <f ca="1"/>
        <v>160131321000</v>
      </c>
      <c r="AC17" s="4">
        <f ca="1"/>
        <v>14966973000</v>
      </c>
      <c r="AD17" s="4">
        <f ca="1"/>
        <v>100576100000</v>
      </c>
      <c r="AE17" s="4">
        <f ca="1"/>
        <v>-5610</v>
      </c>
      <c r="AF17" s="4">
        <f ca="1"/>
        <v>102510349000</v>
      </c>
      <c r="AG17" s="4">
        <f ca="1"/>
        <v>5033672600</v>
      </c>
      <c r="AI17" s="63"/>
      <c r="AJ17" t="str" s="0">
        <f ca="1"/>
        <v>27/05/2024</v>
      </c>
      <c r="AK17" s="4">
        <f ca="1"/>
        <v>890501000</v>
      </c>
      <c r="AL17" s="4">
        <f ca="1"/>
        <v>-764307742000</v>
      </c>
      <c r="AM17" s="4">
        <f ca="1"/>
        <v>-393146832000</v>
      </c>
      <c r="AN17" s="4">
        <f ca="1"/>
        <v>-490082335000</v>
      </c>
      <c r="AO17" s="4">
        <f ca="1"/>
        <v>-4856901000</v>
      </c>
      <c r="AP17" s="4">
        <f ca="1"/>
        <v>-187200578000</v>
      </c>
      <c r="AQ17" s="4">
        <f ca="1"/>
        <v>-608566370000</v>
      </c>
      <c r="AR17" s="4">
        <f ca="1"/>
        <v>-500689708000</v>
      </c>
      <c r="AS17" s="4">
        <f ca="1"/>
        <v>-149763622000</v>
      </c>
      <c r="AT17" s="4">
        <f ca="1"/>
        <v>-137569401000</v>
      </c>
      <c r="AU17" s="4">
        <f ca="1"/>
        <v>-1767199000</v>
      </c>
      <c r="AW17" s="63"/>
      <c r="AX17" t="str" s="0">
        <f ca="1"/>
        <v>27/05/2024</v>
      </c>
      <c r="AY17" s="4">
        <f ca="1"/>
        <v>-35770650000</v>
      </c>
      <c r="AZ17" s="4">
        <f ca="1"/>
        <v>-621369932000</v>
      </c>
      <c r="BA17" s="4">
        <f ca="1"/>
        <v>41840165000</v>
      </c>
      <c r="BB17" s="4">
        <f ca="1"/>
        <v>27575260000</v>
      </c>
      <c r="BC17" s="4">
        <f ca="1"/>
        <v>-106277739000</v>
      </c>
      <c r="BD17" s="4">
        <f ca="1"/>
        <v>-204909388000</v>
      </c>
      <c r="BE17" s="4">
        <f ca="1"/>
        <v>-5209941000</v>
      </c>
      <c r="BF17" s="4">
        <f ca="1"/>
        <v>-50022000</v>
      </c>
      <c r="BG17" s="4">
        <f ca="1"/>
        <v>653210000</v>
      </c>
      <c r="BI17" s="63"/>
      <c r="BJ17" t="str" s="0">
        <f ca="1"/>
        <v>27/05/2024</v>
      </c>
      <c r="BK17" s="4">
        <f ca="1"/>
        <v>195675057000</v>
      </c>
      <c r="BL17" s="4">
        <f ca="1"/>
        <v>-164565742500</v>
      </c>
      <c r="BM17" s="4">
        <f ca="1"/>
        <v>3504475000</v>
      </c>
      <c r="BN17" s="4">
        <f ca="1"/>
        <v>43331772000</v>
      </c>
      <c r="BO17" s="4">
        <f ca="1"/>
        <v>35818254000</v>
      </c>
      <c r="BP17" s="4">
        <f ca="1"/>
        <v>3589800000</v>
      </c>
      <c r="BQ17" s="4">
        <f ca="1"/>
        <v>-1088900000</v>
      </c>
    </row>
    <row r="18" spans="1:69" x14ac:dyDescent="0.2">
      <c r="A18" s="4"/>
      <c r="B18" s="4"/>
      <c r="C18" s="4"/>
      <c r="D18" s="4"/>
      <c r="E18" s="4"/>
      <c r="G18" s="4"/>
      <c r="H18" s="4"/>
      <c r="K18" s="24"/>
      <c r="W18" s="63"/>
      <c r="X18" t="str" s="0">
        <f ca="1"/>
        <v>24/05/2024</v>
      </c>
      <c r="Y18" s="4">
        <f ca="1"/>
        <v>27085013000</v>
      </c>
      <c r="Z18" s="4">
        <f ca="1"/>
        <v>-121501634000</v>
      </c>
      <c r="AA18" s="4">
        <f ca="1"/>
        <v>-4099075000</v>
      </c>
      <c r="AB18" s="4">
        <f ca="1"/>
        <v>161896751000</v>
      </c>
      <c r="AC18" s="4">
        <f ca="1"/>
        <v>14966973000</v>
      </c>
      <c r="AD18" s="4">
        <f ca="1"/>
        <v>100576100000</v>
      </c>
      <c r="AE18" s="4">
        <f ca="1"/>
        <v>-5610</v>
      </c>
      <c r="AF18" s="4">
        <f ca="1"/>
        <v>102510349000</v>
      </c>
      <c r="AG18" s="4">
        <f ca="1"/>
        <v>5033672600</v>
      </c>
      <c r="AI18" s="63"/>
      <c r="AJ18" t="str" s="0">
        <f ca="1"/>
        <v>24/05/2024</v>
      </c>
      <c r="AK18" s="4">
        <f ca="1"/>
        <v>20113745000</v>
      </c>
      <c r="AL18" s="4">
        <f ca="1"/>
        <v>-769958957000</v>
      </c>
      <c r="AM18" s="4">
        <f ca="1"/>
        <v>-392286517000</v>
      </c>
      <c r="AN18" s="4">
        <f ca="1"/>
        <v>-494850590000</v>
      </c>
      <c r="AO18" s="4">
        <f ca="1"/>
        <v>-40939731000</v>
      </c>
      <c r="AP18" s="4">
        <f ca="1"/>
        <v>-186424718000</v>
      </c>
      <c r="AQ18" s="4">
        <f ca="1"/>
        <v>-625294780000</v>
      </c>
      <c r="AR18" s="4">
        <f ca="1"/>
        <v>-497467378000</v>
      </c>
      <c r="AS18" s="4">
        <f ca="1"/>
        <v>-149443962000</v>
      </c>
      <c r="AT18" s="4">
        <f ca="1"/>
        <v>-137192016000</v>
      </c>
      <c r="AU18" s="4">
        <f ca="1"/>
        <v>-1851169000</v>
      </c>
      <c r="AW18" s="63"/>
      <c r="AX18" t="str" s="0">
        <f ca="1"/>
        <v>24/05/2024</v>
      </c>
      <c r="AY18" s="4">
        <f ca="1"/>
        <v>-32895315000</v>
      </c>
      <c r="AZ18" s="4">
        <f ca="1"/>
        <v>-621369932000</v>
      </c>
      <c r="BA18" s="4">
        <f ca="1"/>
        <v>42604915000</v>
      </c>
      <c r="BB18" s="4">
        <f ca="1"/>
        <v>27575260000</v>
      </c>
      <c r="BC18" s="4">
        <f ca="1"/>
        <v>-106382899000</v>
      </c>
      <c r="BD18" s="4">
        <f ca="1"/>
        <v>-211720351000</v>
      </c>
      <c r="BE18" s="4">
        <f ca="1"/>
        <v>-5209941000</v>
      </c>
      <c r="BF18" s="4">
        <f ca="1"/>
        <v>-50022000</v>
      </c>
      <c r="BG18" s="4">
        <f ca="1"/>
        <v>738010000</v>
      </c>
      <c r="BI18" s="63"/>
      <c r="BJ18" t="str" s="0">
        <f ca="1"/>
        <v>24/05/2024</v>
      </c>
      <c r="BK18" s="4">
        <f ca="1"/>
        <v>191589362000</v>
      </c>
      <c r="BL18" s="4">
        <f ca="1"/>
        <v>-164565742500</v>
      </c>
      <c r="BM18" s="4">
        <f ca="1"/>
        <v>3504475000</v>
      </c>
      <c r="BN18" s="4">
        <f ca="1"/>
        <v>43331772000</v>
      </c>
      <c r="BO18" s="4">
        <f ca="1"/>
        <v>38796104000</v>
      </c>
      <c r="BP18" s="4">
        <f ca="1"/>
        <v>3589800000</v>
      </c>
      <c r="BQ18" s="4">
        <f ca="1"/>
        <v>-1088900000</v>
      </c>
    </row>
    <row r="19" spans="1:69" x14ac:dyDescent="0.2">
      <c r="A19" s="4"/>
      <c r="B19" s="4"/>
      <c r="C19" s="4"/>
      <c r="D19" s="4"/>
      <c r="E19" s="4"/>
      <c r="G19" s="4"/>
      <c r="H19" s="4"/>
      <c r="K19" s="24"/>
      <c r="W19" s="63"/>
      <c r="X19" t="str" s="0">
        <f ca="1"/>
        <v>23/05/2024</v>
      </c>
      <c r="Y19" s="4">
        <f ca="1"/>
        <v>54011602000</v>
      </c>
      <c r="Z19" s="4">
        <f ca="1"/>
        <v>-110155694000</v>
      </c>
      <c r="AA19" s="4">
        <f ca="1"/>
        <v>7177885000</v>
      </c>
      <c r="AB19" s="4">
        <f ca="1"/>
        <v>145660551000</v>
      </c>
      <c r="AC19" s="4">
        <f ca="1"/>
        <v>15139888000</v>
      </c>
      <c r="AD19" s="4">
        <f ca="1"/>
        <v>100576100000</v>
      </c>
      <c r="AE19" s="4">
        <f ca="1"/>
        <v>-5610</v>
      </c>
      <c r="AF19" s="4">
        <f ca="1"/>
        <v>102943499000</v>
      </c>
      <c r="AG19" s="4">
        <f ca="1"/>
        <v>5033672600</v>
      </c>
      <c r="AI19" s="63"/>
      <c r="AJ19" t="str" s="0">
        <f ca="1"/>
        <v>23/05/2024</v>
      </c>
      <c r="AK19" s="4">
        <f ca="1"/>
        <v>25104275000</v>
      </c>
      <c r="AL19" s="4">
        <f ca="1"/>
        <v>-725195037000</v>
      </c>
      <c r="AM19" s="4">
        <f ca="1"/>
        <v>-383792487000</v>
      </c>
      <c r="AN19" s="4">
        <f ca="1"/>
        <v>-403716247000</v>
      </c>
      <c r="AO19" s="4">
        <f ca="1"/>
        <v>20593169000</v>
      </c>
      <c r="AP19" s="4">
        <f ca="1"/>
        <v>-175508423000</v>
      </c>
      <c r="AQ19" s="4">
        <f ca="1"/>
        <v>-584073000000</v>
      </c>
      <c r="AR19" s="4">
        <f ca="1"/>
        <v>-424012886000</v>
      </c>
      <c r="AS19" s="4">
        <f ca="1"/>
        <v>-139900927000</v>
      </c>
      <c r="AT19" s="4">
        <f ca="1"/>
        <v>-136293016000</v>
      </c>
      <c r="AU19" s="4">
        <f ca="1"/>
        <v>2931276000</v>
      </c>
      <c r="AW19" s="63"/>
      <c r="AX19" t="str" s="0">
        <f ca="1"/>
        <v>23/05/2024</v>
      </c>
      <c r="AY19" s="4">
        <f ca="1"/>
        <v>19947970000</v>
      </c>
      <c r="AZ19" s="4">
        <f ca="1"/>
        <v>-622849932000</v>
      </c>
      <c r="BA19" s="4">
        <f ca="1"/>
        <v>42889945000</v>
      </c>
      <c r="BB19" s="4">
        <f ca="1"/>
        <v>27941800000</v>
      </c>
      <c r="BC19" s="4">
        <f ca="1"/>
        <v>-113016259000</v>
      </c>
      <c r="BD19" s="4">
        <f ca="1"/>
        <v>-258100686000</v>
      </c>
      <c r="BE19" s="4">
        <f ca="1"/>
        <v>-5354166000</v>
      </c>
      <c r="BF19" s="4">
        <f ca="1"/>
        <v>-50022000</v>
      </c>
      <c r="BG19" s="4">
        <f ca="1"/>
        <v>738010000</v>
      </c>
      <c r="BI19" s="63"/>
      <c r="BJ19" t="str" s="0">
        <f ca="1"/>
        <v>23/05/2024</v>
      </c>
      <c r="BK19" s="4">
        <f ca="1"/>
        <v>191973347000</v>
      </c>
      <c r="BL19" s="4">
        <f ca="1"/>
        <v>-164565742500</v>
      </c>
      <c r="BM19" s="4">
        <f ca="1"/>
        <v>4850385000</v>
      </c>
      <c r="BN19" s="4">
        <f ca="1"/>
        <v>45844462000</v>
      </c>
      <c r="BO19" s="4">
        <f ca="1"/>
        <v>38971344000</v>
      </c>
      <c r="BP19" s="4">
        <f ca="1"/>
        <v>3589800000</v>
      </c>
      <c r="BQ19" s="4">
        <f ca="1"/>
        <v>-1088900000</v>
      </c>
    </row>
    <row r="20" spans="1:69" x14ac:dyDescent="0.2">
      <c r="A20" s="4"/>
      <c r="B20" s="4"/>
      <c r="C20" s="4"/>
      <c r="D20" s="4"/>
      <c r="E20" s="4"/>
      <c r="G20" s="4"/>
      <c r="H20" s="4"/>
      <c r="K20" s="24"/>
      <c r="W20" s="63"/>
      <c r="X20" t="str" s="0">
        <f ca="1"/>
        <v>22/05/2024</v>
      </c>
      <c r="Y20" s="4">
        <f ca="1"/>
        <v>58252401000</v>
      </c>
      <c r="Z20" s="4">
        <f ca="1"/>
        <v>-100316249000</v>
      </c>
      <c r="AA20" s="4">
        <f ca="1"/>
        <v>8762005000</v>
      </c>
      <c r="AB20" s="4">
        <f ca="1"/>
        <v>145516371000</v>
      </c>
      <c r="AC20" s="4">
        <f ca="1"/>
        <v>15205378000</v>
      </c>
      <c r="AD20" s="4">
        <f ca="1"/>
        <v>100576100000</v>
      </c>
      <c r="AE20" s="4">
        <f ca="1"/>
        <v>-5610</v>
      </c>
      <c r="AF20" s="4">
        <f ca="1"/>
        <v>104002784000</v>
      </c>
      <c r="AG20" s="4">
        <f ca="1"/>
        <v>5033672600</v>
      </c>
      <c r="AI20" s="63"/>
      <c r="AJ20" t="str" s="0">
        <f ca="1"/>
        <v>22/05/2024</v>
      </c>
      <c r="AK20" s="4">
        <f ca="1"/>
        <v>12665203000</v>
      </c>
      <c r="AL20" s="4">
        <f ca="1"/>
        <v>-730284367000</v>
      </c>
      <c r="AM20" s="4">
        <f ca="1"/>
        <v>-395388547000</v>
      </c>
      <c r="AN20" s="4">
        <f ca="1"/>
        <v>-416093902000</v>
      </c>
      <c r="AO20" s="4">
        <f ca="1"/>
        <v>-10327996000</v>
      </c>
      <c r="AP20" s="4">
        <f ca="1"/>
        <v>-182514038000</v>
      </c>
      <c r="AQ20" s="4">
        <f ca="1"/>
        <v>-590997665000</v>
      </c>
      <c r="AR20" s="4">
        <f ca="1"/>
        <v>-433016426000</v>
      </c>
      <c r="AS20" s="4">
        <f ca="1"/>
        <v>-138517337000</v>
      </c>
      <c r="AT20" s="4">
        <f ca="1"/>
        <v>-140244761000</v>
      </c>
      <c r="AU20" s="4">
        <f ca="1"/>
        <v>3629686000</v>
      </c>
      <c r="AW20" s="63"/>
      <c r="AX20" t="str" s="0">
        <f ca="1"/>
        <v>22/05/2024</v>
      </c>
      <c r="AY20" s="4">
        <f ca="1"/>
        <v>17205450000</v>
      </c>
      <c r="AZ20" s="4">
        <f ca="1"/>
        <v>-622849932000</v>
      </c>
      <c r="BA20" s="4">
        <f ca="1"/>
        <v>42953095000</v>
      </c>
      <c r="BB20" s="4">
        <f ca="1"/>
        <v>28056210000</v>
      </c>
      <c r="BC20" s="4">
        <f ca="1"/>
        <v>-117473749000</v>
      </c>
      <c r="BD20" s="4">
        <f ca="1"/>
        <v>-258020047000</v>
      </c>
      <c r="BE20" s="4">
        <f ca="1"/>
        <v>-5151116000</v>
      </c>
      <c r="BF20" s="4">
        <f ca="1"/>
        <v>-50022000</v>
      </c>
      <c r="BG20" s="4">
        <f ca="1"/>
        <v>738010000</v>
      </c>
      <c r="BI20" s="63"/>
      <c r="BJ20" t="str" s="0">
        <f ca="1"/>
        <v>22/05/2024</v>
      </c>
      <c r="BK20" s="4">
        <f ca="1"/>
        <v>184138337000</v>
      </c>
      <c r="BL20" s="4">
        <f ca="1"/>
        <v>-164565742500</v>
      </c>
      <c r="BM20" s="4">
        <f ca="1"/>
        <v>4587685000</v>
      </c>
      <c r="BN20" s="4">
        <f ca="1"/>
        <v>45833502000</v>
      </c>
      <c r="BO20" s="4">
        <f ca="1"/>
        <v>38618554000</v>
      </c>
      <c r="BP20" s="4">
        <f ca="1"/>
        <v>3589800000</v>
      </c>
      <c r="BQ20" s="4">
        <f ca="1"/>
        <v>-1088900000</v>
      </c>
    </row>
    <row r="21" spans="1:69" x14ac:dyDescent="0.2">
      <c r="A21" s="4"/>
      <c r="B21" s="4"/>
      <c r="C21" s="4"/>
      <c r="D21" s="4"/>
      <c r="E21" s="4"/>
      <c r="G21" s="4"/>
      <c r="H21" s="4"/>
      <c r="K21" s="24"/>
      <c r="W21" s="63"/>
      <c r="X21" t="str" s="0">
        <f ca="1"/>
        <v>21/05/2024</v>
      </c>
      <c r="Y21" s="4">
        <f ca="1"/>
        <v>60851901000</v>
      </c>
      <c r="Z21" s="4">
        <f ca="1"/>
        <v>-101289049000</v>
      </c>
      <c r="AA21" s="4">
        <f ca="1"/>
        <v>8752520000</v>
      </c>
      <c r="AB21" s="4">
        <f ca="1"/>
        <v>145627351000</v>
      </c>
      <c r="AC21" s="4">
        <f ca="1"/>
        <v>15356398000</v>
      </c>
      <c r="AD21" s="4">
        <f ca="1"/>
        <v>103876100000</v>
      </c>
      <c r="AE21" s="4">
        <f ca="1"/>
        <v>-5610</v>
      </c>
      <c r="AF21" s="4">
        <f ca="1"/>
        <v>104375729000</v>
      </c>
      <c r="AG21" s="4">
        <f ca="1"/>
        <v>5035622600</v>
      </c>
      <c r="AI21" s="63"/>
      <c r="AJ21" t="str" s="0">
        <f ca="1"/>
        <v>21/05/2024</v>
      </c>
      <c r="AK21" s="4">
        <f ca="1"/>
        <v>-24040541000</v>
      </c>
      <c r="AL21" s="4">
        <f ca="1"/>
        <v>-723734437000</v>
      </c>
      <c r="AM21" s="4">
        <f ca="1"/>
        <v>-399538777000</v>
      </c>
      <c r="AN21" s="4">
        <f ca="1"/>
        <v>-456539787000</v>
      </c>
      <c r="AO21" s="4">
        <f ca="1"/>
        <v>418596615000</v>
      </c>
      <c r="AP21" s="4">
        <f ca="1"/>
        <v>-185785323000</v>
      </c>
      <c r="AQ21" s="4">
        <f ca="1"/>
        <v>-628758615000</v>
      </c>
      <c r="AR21" s="4">
        <f ca="1"/>
        <v>-451710941000</v>
      </c>
      <c r="AS21" s="4">
        <f ca="1"/>
        <v>-143465622000</v>
      </c>
      <c r="AT21" s="4">
        <f ca="1"/>
        <v>-141499136000</v>
      </c>
      <c r="AU21" s="4">
        <f ca="1"/>
        <v>4411131000</v>
      </c>
      <c r="AW21" s="63"/>
      <c r="AX21" t="str" s="0">
        <f ca="1"/>
        <v>21/05/2024</v>
      </c>
      <c r="AY21" s="4">
        <f ca="1"/>
        <v>22792545000</v>
      </c>
      <c r="AZ21" s="4">
        <f ca="1"/>
        <v>-622849932000</v>
      </c>
      <c r="BA21" s="4">
        <f ca="1"/>
        <v>43694005000</v>
      </c>
      <c r="BB21" s="4">
        <f ca="1"/>
        <v>28374980000</v>
      </c>
      <c r="BC21" s="4">
        <f ca="1"/>
        <v>-111358249000</v>
      </c>
      <c r="BD21" s="4">
        <f ca="1"/>
        <v>-238986309000</v>
      </c>
      <c r="BE21" s="4">
        <f ca="1"/>
        <v>-7322916000</v>
      </c>
      <c r="BF21" s="4">
        <f ca="1"/>
        <v>-50022000</v>
      </c>
      <c r="BG21" s="4">
        <f ca="1"/>
        <v>738010000</v>
      </c>
      <c r="BI21" s="63"/>
      <c r="BJ21" t="str" s="0">
        <f ca="1"/>
        <v>21/05/2024</v>
      </c>
      <c r="BK21" s="4">
        <f ca="1"/>
        <v>184711887000</v>
      </c>
      <c r="BL21" s="4">
        <f ca="1"/>
        <v>-164559472500</v>
      </c>
      <c r="BM21" s="4">
        <f ca="1"/>
        <v>4630840000</v>
      </c>
      <c r="BN21" s="4">
        <f ca="1"/>
        <v>45888172000</v>
      </c>
      <c r="BO21" s="4">
        <f ca="1"/>
        <v>38120454000</v>
      </c>
      <c r="BP21" s="4">
        <f ca="1"/>
        <v>3589800000</v>
      </c>
      <c r="BQ21" s="4">
        <f ca="1"/>
        <v>-1088900000</v>
      </c>
    </row>
    <row r="22" spans="1:69" x14ac:dyDescent="0.2">
      <c r="A22" s="4"/>
      <c r="B22" s="4"/>
      <c r="C22" s="4"/>
      <c r="D22" s="4"/>
      <c r="E22" s="4"/>
      <c r="G22" s="4"/>
      <c r="H22" s="4"/>
      <c r="K22" s="24"/>
      <c r="W22" s="63"/>
      <c r="X22" t="str" s="0">
        <f ca="1"/>
        <v>20/05/2024</v>
      </c>
      <c r="Y22" s="4">
        <f ca="1"/>
        <v>60956899000</v>
      </c>
      <c r="Z22" s="4">
        <f ca="1"/>
        <v>-100592604000</v>
      </c>
      <c r="AA22" s="4">
        <f ca="1"/>
        <v>8962670000</v>
      </c>
      <c r="AB22" s="4">
        <f ca="1"/>
        <v>145791951000</v>
      </c>
      <c r="AC22" s="4">
        <f ca="1"/>
        <v>15420688000</v>
      </c>
      <c r="AD22" s="4">
        <f ca="1"/>
        <v>103876100000</v>
      </c>
      <c r="AE22" s="4">
        <f ca="1"/>
        <v>-5610</v>
      </c>
      <c r="AF22" s="4">
        <f ca="1"/>
        <v>104541284000</v>
      </c>
      <c r="AG22" s="4">
        <f ca="1"/>
        <v>5035622600</v>
      </c>
      <c r="AI22" s="63"/>
      <c r="AJ22" t="str" s="0">
        <f ca="1"/>
        <v>20/05/2024</v>
      </c>
      <c r="AK22" s="4">
        <f ca="1"/>
        <v>-31940892000</v>
      </c>
      <c r="AL22" s="4">
        <f ca="1"/>
        <v>-692618172000</v>
      </c>
      <c r="AM22" s="4">
        <f ca="1"/>
        <v>-403534827000</v>
      </c>
      <c r="AN22" s="4">
        <f ca="1"/>
        <v>-477548302000</v>
      </c>
      <c r="AO22" s="4">
        <f ca="1"/>
        <v>452453275000</v>
      </c>
      <c r="AP22" s="4">
        <f ca="1"/>
        <v>-187221633000</v>
      </c>
      <c r="AQ22" s="4">
        <f ca="1"/>
        <v>-620188675000</v>
      </c>
      <c r="AR22" s="4">
        <f ca="1"/>
        <v>-385323131000</v>
      </c>
      <c r="AS22" s="4">
        <f ca="1"/>
        <v>-109458011000</v>
      </c>
      <c r="AT22" s="4">
        <f ca="1"/>
        <v>-139588216000</v>
      </c>
      <c r="AU22" s="4">
        <f ca="1"/>
        <v>5159371000</v>
      </c>
      <c r="AW22" s="63"/>
      <c r="AX22" t="str" s="0">
        <f ca="1"/>
        <v>20/05/2024</v>
      </c>
      <c r="AY22" s="4">
        <f ca="1"/>
        <v>49253580000</v>
      </c>
      <c r="AZ22" s="4">
        <f ca="1"/>
        <v>-622849932000</v>
      </c>
      <c r="BA22" s="4">
        <f ca="1"/>
        <v>44820955000</v>
      </c>
      <c r="BB22" s="4">
        <f ca="1"/>
        <v>41655160000</v>
      </c>
      <c r="BC22" s="4">
        <f ca="1"/>
        <v>-107457119000</v>
      </c>
      <c r="BD22" s="4">
        <f ca="1"/>
        <v>-237963550000</v>
      </c>
      <c r="BE22" s="4">
        <f ca="1"/>
        <v>-7121866000</v>
      </c>
      <c r="BF22" s="4">
        <f ca="1"/>
        <v>-50022000</v>
      </c>
      <c r="BG22" s="4">
        <f ca="1"/>
        <v>738010000</v>
      </c>
      <c r="BI22" s="63"/>
      <c r="BJ22" t="str" s="0">
        <f ca="1"/>
        <v>20/05/2024</v>
      </c>
      <c r="BK22" s="4">
        <f ca="1"/>
        <v>169464522000</v>
      </c>
      <c r="BL22" s="4">
        <f ca="1"/>
        <v>-164559472500</v>
      </c>
      <c r="BM22" s="4">
        <f ca="1"/>
        <v>4661065000</v>
      </c>
      <c r="BN22" s="4">
        <f ca="1"/>
        <v>45926282000</v>
      </c>
      <c r="BO22" s="4">
        <f ca="1"/>
        <v>36663584000</v>
      </c>
      <c r="BP22" s="4">
        <f ca="1"/>
        <v>3589800000</v>
      </c>
      <c r="BQ22" s="4">
        <f ca="1"/>
        <v>-1088900000</v>
      </c>
    </row>
    <row r="23" spans="1:69" x14ac:dyDescent="0.2">
      <c r="A23" s="4"/>
      <c r="B23" s="4"/>
      <c r="C23" s="4"/>
      <c r="D23" s="4"/>
      <c r="E23" s="4"/>
      <c r="G23" s="4"/>
      <c r="H23" s="4"/>
      <c r="K23" s="24"/>
      <c r="W23" s="63"/>
      <c r="X23" t="str" s="0">
        <f ca="1"/>
        <v>17/05/2024</v>
      </c>
      <c r="Y23" s="4">
        <f ca="1"/>
        <v>85478457000</v>
      </c>
      <c r="Z23" s="4">
        <f ca="1"/>
        <v>-96735389000</v>
      </c>
      <c r="AA23" s="4">
        <f ca="1"/>
        <v>10788260000</v>
      </c>
      <c r="AB23" s="4">
        <f ca="1"/>
        <v>146759236000</v>
      </c>
      <c r="AC23" s="4">
        <f ca="1"/>
        <v>15714813000</v>
      </c>
      <c r="AD23" s="4">
        <f ca="1"/>
        <v>110952320000</v>
      </c>
      <c r="AE23" s="4">
        <f ca="1"/>
        <v>-5610</v>
      </c>
      <c r="AF23" s="4">
        <f ca="1"/>
        <v>105361349000</v>
      </c>
      <c r="AG23" s="4">
        <f ca="1"/>
        <v>5035622600</v>
      </c>
      <c r="AI23" s="63"/>
      <c r="AJ23" t="str" s="0">
        <f ca="1"/>
        <v>17/05/2024</v>
      </c>
      <c r="AK23" s="4">
        <f ca="1"/>
        <v>-44548933000</v>
      </c>
      <c r="AL23" s="4">
        <f ca="1"/>
        <v>-666732357000</v>
      </c>
      <c r="AM23" s="4">
        <f ca="1"/>
        <v>-399316477000</v>
      </c>
      <c r="AN23" s="4">
        <f ca="1"/>
        <v>-481716852000</v>
      </c>
      <c r="AO23" s="4">
        <f ca="1"/>
        <v>490246010000</v>
      </c>
      <c r="AP23" s="4">
        <f ca="1"/>
        <v>-184757873000</v>
      </c>
      <c r="AQ23" s="4">
        <f ca="1"/>
        <v>-594967560000</v>
      </c>
      <c r="AR23" s="4">
        <f ca="1"/>
        <v>-362219631000</v>
      </c>
      <c r="AS23" s="4">
        <f ca="1"/>
        <v>-103753556000</v>
      </c>
      <c r="AT23" s="4">
        <f ca="1"/>
        <v>-137609211000</v>
      </c>
      <c r="AU23" s="4">
        <f ca="1"/>
        <v>9886441000</v>
      </c>
      <c r="AW23" s="63"/>
      <c r="AX23" t="str" s="0">
        <f ca="1"/>
        <v>17/05/2024</v>
      </c>
      <c r="AY23" s="4">
        <f ca="1"/>
        <v>49794245000</v>
      </c>
      <c r="AZ23" s="4">
        <f ca="1"/>
        <v>-622849932000</v>
      </c>
      <c r="BA23" s="4">
        <f ca="1"/>
        <v>45971125000</v>
      </c>
      <c r="BB23" s="4">
        <f ca="1"/>
        <v>28482955000</v>
      </c>
      <c r="BC23" s="4">
        <f ca="1"/>
        <v>-102352464000</v>
      </c>
      <c r="BD23" s="4">
        <f ca="1"/>
        <v>-235398835000</v>
      </c>
      <c r="BE23" s="4">
        <f ca="1"/>
        <v>-6094666000</v>
      </c>
      <c r="BF23" s="4">
        <f ca="1"/>
        <v>-50022000</v>
      </c>
      <c r="BG23" s="4">
        <f ca="1"/>
        <v>954010000</v>
      </c>
      <c r="BI23" s="63"/>
      <c r="BJ23" t="str" s="0">
        <f ca="1"/>
        <v>17/05/2024</v>
      </c>
      <c r="BK23" s="4">
        <f ca="1"/>
        <v>173785942000</v>
      </c>
      <c r="BL23" s="4">
        <f ca="1"/>
        <v>-164559472500</v>
      </c>
      <c r="BM23" s="4">
        <f ca="1"/>
        <v>3483995000</v>
      </c>
      <c r="BN23" s="4">
        <f ca="1"/>
        <v>46062472000</v>
      </c>
      <c r="BO23" s="4">
        <f ca="1"/>
        <v>34131334000</v>
      </c>
      <c r="BP23" s="4">
        <f ca="1"/>
        <v>3589800000</v>
      </c>
      <c r="BQ23" s="4">
        <f ca="1"/>
        <v>-1088900000</v>
      </c>
    </row>
    <row r="24" spans="1:69" x14ac:dyDescent="0.2">
      <c r="A24" s="4"/>
      <c r="B24" s="4"/>
      <c r="C24" s="4"/>
      <c r="D24" s="4"/>
      <c r="E24" s="4"/>
      <c r="G24" s="4"/>
      <c r="H24" s="4"/>
      <c r="K24" s="24"/>
      <c r="W24" s="63"/>
      <c r="X24" t="str" s="0">
        <f ca="1"/>
        <v>16/05/2024</v>
      </c>
      <c r="Y24" s="4">
        <f ca="1"/>
        <v>110000015000</v>
      </c>
      <c r="Z24" s="4">
        <f ca="1"/>
        <v>-97960799000</v>
      </c>
      <c r="AA24" s="4">
        <f ca="1"/>
        <v>3990700000</v>
      </c>
      <c r="AB24" s="4">
        <f ca="1"/>
        <v>131873566000</v>
      </c>
      <c r="AC24" s="4">
        <f ca="1"/>
        <v>15424388000</v>
      </c>
      <c r="AD24" s="4">
        <f ca="1"/>
        <v>111714820000</v>
      </c>
      <c r="AE24" s="4">
        <f ca="1"/>
        <v>-5610</v>
      </c>
      <c r="AF24" s="4">
        <f ca="1"/>
        <v>104655524000</v>
      </c>
      <c r="AG24" s="4">
        <f ca="1"/>
        <v>3065622600</v>
      </c>
      <c r="AI24" s="63"/>
      <c r="AJ24" t="str" s="0">
        <f ca="1"/>
        <v>16/05/2024</v>
      </c>
      <c r="AK24" s="4">
        <f ca="1"/>
        <v>-57156974000</v>
      </c>
      <c r="AL24" s="4">
        <f ca="1"/>
        <v>-640846542000</v>
      </c>
      <c r="AM24" s="4">
        <f ca="1"/>
        <v>-395098127000</v>
      </c>
      <c r="AN24" s="4">
        <f ca="1"/>
        <v>-485885402000</v>
      </c>
      <c r="AO24" s="4">
        <f ca="1"/>
        <v>528038745000</v>
      </c>
      <c r="AP24" s="4">
        <f ca="1"/>
        <v>-182294113000</v>
      </c>
      <c r="AQ24" s="4">
        <f ca="1"/>
        <v>-569746445000</v>
      </c>
      <c r="AR24" s="4">
        <f ca="1"/>
        <v>-339116131000</v>
      </c>
      <c r="AS24" s="4">
        <f ca="1"/>
        <v>-98049101000</v>
      </c>
      <c r="AT24" s="4">
        <f ca="1"/>
        <v>-139311066000</v>
      </c>
      <c r="AU24" s="4">
        <f ca="1"/>
        <v>7067241000</v>
      </c>
      <c r="AW24" s="63"/>
      <c r="AX24" t="str" s="0">
        <f ca="1"/>
        <v>16/05/2024</v>
      </c>
      <c r="AY24" s="4">
        <f ca="1"/>
        <v>28029190000</v>
      </c>
      <c r="AZ24" s="4">
        <f ca="1"/>
        <v>-622849932000</v>
      </c>
      <c r="BA24" s="4">
        <f ca="1"/>
        <v>45780305000</v>
      </c>
      <c r="BB24" s="4">
        <f ca="1"/>
        <v>15310750000</v>
      </c>
      <c r="BC24" s="4">
        <f ca="1"/>
        <v>-97247809000</v>
      </c>
      <c r="BD24" s="4">
        <f ca="1"/>
        <v>-232834120000</v>
      </c>
      <c r="BE24" s="4">
        <f ca="1"/>
        <v>-5856671000</v>
      </c>
      <c r="BF24" s="4">
        <f ca="1"/>
        <v>-50022000</v>
      </c>
      <c r="BG24" s="4">
        <f ca="1"/>
        <v>954010000</v>
      </c>
      <c r="BI24" s="63"/>
      <c r="BJ24" t="str" s="0">
        <f ca="1"/>
        <v>16/05/2024</v>
      </c>
      <c r="BK24" s="4">
        <f ca="1"/>
        <v>178107362000</v>
      </c>
      <c r="BL24" s="4">
        <f ca="1"/>
        <v>-154980592500</v>
      </c>
      <c r="BM24" s="4">
        <f ca="1"/>
        <v>2808630000</v>
      </c>
      <c r="BN24" s="4">
        <f ca="1"/>
        <v>46012882000</v>
      </c>
      <c r="BO24" s="4">
        <f ca="1"/>
        <v>31599084000</v>
      </c>
      <c r="BP24" s="4">
        <f ca="1"/>
        <v>3589800000</v>
      </c>
      <c r="BQ24" s="4">
        <f ca="1"/>
        <v>-1088900000</v>
      </c>
    </row>
    <row r="25" spans="1:69" x14ac:dyDescent="0.2">
      <c r="A25" s="4"/>
      <c r="B25" s="4"/>
      <c r="C25" s="4"/>
      <c r="D25" s="4"/>
      <c r="E25" s="4"/>
      <c r="G25" s="4"/>
      <c r="H25" s="4"/>
      <c r="K25" s="24"/>
      <c r="W25" s="63"/>
      <c r="X25" t="str" s="0">
        <f ca="1"/>
        <v>15/05/2024</v>
      </c>
      <c r="Y25" s="4">
        <f ca="1"/>
        <v>70311355000</v>
      </c>
      <c r="Z25" s="4">
        <f ca="1"/>
        <v>-99186209000</v>
      </c>
      <c r="AA25" s="4">
        <f ca="1"/>
        <v>-2806860000</v>
      </c>
      <c r="AB25" s="4">
        <f ca="1"/>
        <v>114150836000</v>
      </c>
      <c r="AC25" s="4">
        <f ca="1"/>
        <v>15133963000</v>
      </c>
      <c r="AD25" s="4">
        <f ca="1"/>
        <v>112477320000</v>
      </c>
      <c r="AE25" s="4">
        <f ca="1"/>
        <v>-5610</v>
      </c>
      <c r="AF25" s="4">
        <f ca="1"/>
        <v>103949699000</v>
      </c>
      <c r="AG25" s="4">
        <f ca="1"/>
        <v>1095622600</v>
      </c>
      <c r="AI25" s="63"/>
      <c r="AJ25" t="str" s="0">
        <f ca="1"/>
        <v>15/05/2024</v>
      </c>
      <c r="AK25" s="4">
        <f ca="1"/>
        <v>-125332406000</v>
      </c>
      <c r="AL25" s="4">
        <f ca="1"/>
        <v>-689803612000</v>
      </c>
      <c r="AM25" s="4">
        <f ca="1"/>
        <v>-424952037000</v>
      </c>
      <c r="AN25" s="4">
        <f ca="1"/>
        <v>-598547896000</v>
      </c>
      <c r="AO25" s="4">
        <f ca="1"/>
        <v>458192260000</v>
      </c>
      <c r="AP25" s="4">
        <f ca="1"/>
        <v>-194374916000</v>
      </c>
      <c r="AQ25" s="4">
        <f ca="1"/>
        <v>-579330156000</v>
      </c>
      <c r="AR25" s="4">
        <f ca="1"/>
        <v>-438066262000</v>
      </c>
      <c r="AS25" s="4">
        <f ca="1"/>
        <v>-107154216000</v>
      </c>
      <c r="AT25" s="4">
        <f ca="1"/>
        <v>-141012921000</v>
      </c>
      <c r="AU25" s="4">
        <f ca="1"/>
        <v>4248041000</v>
      </c>
      <c r="AW25" s="63"/>
      <c r="AX25" t="str" s="0">
        <f ca="1"/>
        <v>15/05/2024</v>
      </c>
      <c r="AY25" s="4">
        <f ca="1"/>
        <v>6264135000</v>
      </c>
      <c r="AZ25" s="4">
        <f ca="1"/>
        <v>-622849932000</v>
      </c>
      <c r="BA25" s="4">
        <f ca="1"/>
        <v>45589485000</v>
      </c>
      <c r="BB25" s="4">
        <f ca="1"/>
        <v>14734225000</v>
      </c>
      <c r="BC25" s="4">
        <f ca="1"/>
        <v>-84846264000</v>
      </c>
      <c r="BD25" s="4">
        <f ca="1"/>
        <v>-224874369000</v>
      </c>
      <c r="BE25" s="4">
        <f ca="1"/>
        <v>-5618676000</v>
      </c>
      <c r="BF25" s="4">
        <f ca="1"/>
        <v>-50022000</v>
      </c>
      <c r="BG25" s="4">
        <f ca="1"/>
        <v>954010000</v>
      </c>
      <c r="BI25" s="63"/>
      <c r="BJ25" t="str" s="0">
        <f ca="1"/>
        <v>15/05/2024</v>
      </c>
      <c r="BK25" s="4">
        <f ca="1"/>
        <v>143017689000</v>
      </c>
      <c r="BL25" s="4">
        <f ca="1"/>
        <v>-145401712500</v>
      </c>
      <c r="BM25" s="4">
        <f ca="1"/>
        <v>2133265000</v>
      </c>
      <c r="BN25" s="4">
        <f ca="1"/>
        <v>45963292000</v>
      </c>
      <c r="BO25" s="4">
        <f ca="1"/>
        <v>26720474000</v>
      </c>
      <c r="BP25" s="4">
        <f ca="1"/>
        <v>3589800000</v>
      </c>
      <c r="BQ25" s="4">
        <f ca="1"/>
        <v>-1088900000</v>
      </c>
    </row>
    <row r="26" spans="1:69" x14ac:dyDescent="0.2">
      <c r="A26" s="4"/>
      <c r="B26" s="4"/>
      <c r="C26" s="4"/>
      <c r="D26" s="4"/>
      <c r="E26" s="4"/>
      <c r="G26" s="4"/>
      <c r="H26" s="4"/>
      <c r="K26" s="24"/>
      <c r="W26" s="63"/>
      <c r="X26" t="str" s="0">
        <f ca="1"/>
        <v>14/05/2024</v>
      </c>
      <c r="Y26" s="4">
        <f ca="1"/>
        <v>69250230000</v>
      </c>
      <c r="Z26" s="4">
        <f ca="1"/>
        <v>-96745939000</v>
      </c>
      <c r="AA26" s="4">
        <f ca="1"/>
        <v>-5305345000</v>
      </c>
      <c r="AB26" s="4">
        <f ca="1"/>
        <v>111313776000</v>
      </c>
      <c r="AC26" s="4">
        <f ca="1"/>
        <v>15169703000</v>
      </c>
      <c r="AD26" s="4">
        <f ca="1"/>
        <v>114840320000</v>
      </c>
      <c r="AE26" s="4">
        <f ca="1"/>
        <v>-5610</v>
      </c>
      <c r="AF26" s="4">
        <f ca="1"/>
        <v>103982244000</v>
      </c>
      <c r="AG26" s="4">
        <f ca="1"/>
        <v>-814377400</v>
      </c>
      <c r="AI26" s="63"/>
      <c r="AJ26" t="str" s="0">
        <f ca="1"/>
        <v>14/05/2024</v>
      </c>
      <c r="AK26" s="4">
        <f ca="1"/>
        <v>-141402550000</v>
      </c>
      <c r="AL26" s="4">
        <f ca="1"/>
        <v>-704136702000</v>
      </c>
      <c r="AM26" s="4">
        <f ca="1"/>
        <v>-432977617000</v>
      </c>
      <c r="AN26" s="4">
        <f ca="1"/>
        <v>-615365875000</v>
      </c>
      <c r="AO26" s="4">
        <f ca="1"/>
        <v>438321520000</v>
      </c>
      <c r="AP26" s="4">
        <f ca="1"/>
        <v>-197815631000</v>
      </c>
      <c r="AQ26" s="4">
        <f ca="1"/>
        <v>-601901553000</v>
      </c>
      <c r="AR26" s="4">
        <f ca="1"/>
        <v>-472593264000</v>
      </c>
      <c r="AS26" s="4">
        <f ca="1"/>
        <v>-107593736000</v>
      </c>
      <c r="AT26" s="4">
        <f ca="1"/>
        <v>-137605136000</v>
      </c>
      <c r="AU26" s="4">
        <f ca="1"/>
        <v>5372831000</v>
      </c>
      <c r="AW26" s="63"/>
      <c r="AX26" t="str" s="0">
        <f ca="1"/>
        <v>14/05/2024</v>
      </c>
      <c r="AY26" s="4">
        <f ca="1"/>
        <v>-9105665000</v>
      </c>
      <c r="AZ26" s="4">
        <f ca="1"/>
        <v>-622849932000</v>
      </c>
      <c r="BA26" s="4">
        <f ca="1"/>
        <v>45635145000</v>
      </c>
      <c r="BB26" s="4">
        <f ca="1"/>
        <v>14775595000</v>
      </c>
      <c r="BC26" s="4">
        <f ca="1"/>
        <v>-102702929000</v>
      </c>
      <c r="BD26" s="4">
        <f ca="1"/>
        <v>-221878178000</v>
      </c>
      <c r="BE26" s="4">
        <f ca="1"/>
        <v>-3067731000</v>
      </c>
      <c r="BF26" s="4">
        <f ca="1"/>
        <v>-50022000</v>
      </c>
      <c r="BG26" s="4">
        <f ca="1"/>
        <v>33289380000</v>
      </c>
      <c r="BI26" s="63"/>
      <c r="BJ26" t="str" s="0">
        <f ca="1"/>
        <v>14/05/2024</v>
      </c>
      <c r="BK26" s="4">
        <f ca="1"/>
        <v>124922714000</v>
      </c>
      <c r="BL26" s="4">
        <f ca="1"/>
        <v>-143030492500</v>
      </c>
      <c r="BM26" s="4">
        <f ca="1"/>
        <v>12080000</v>
      </c>
      <c r="BN26" s="4">
        <f ca="1"/>
        <v>46001322000</v>
      </c>
      <c r="BO26" s="4">
        <f ca="1"/>
        <v>26842494000</v>
      </c>
      <c r="BP26" s="4">
        <f ca="1"/>
        <v>3589800000</v>
      </c>
      <c r="BQ26" s="4">
        <f ca="1"/>
        <v>-1088900000</v>
      </c>
    </row>
    <row r="27" spans="1:69" x14ac:dyDescent="0.2">
      <c r="A27" s="4"/>
      <c r="B27" s="4"/>
      <c r="C27" s="4"/>
      <c r="D27" s="4"/>
      <c r="E27" s="4"/>
      <c r="G27" s="4"/>
      <c r="H27" s="4"/>
      <c r="K27" s="24"/>
      <c r="W27" s="63"/>
      <c r="X27" t="str" s="0">
        <f ca="1"/>
        <v>13/05/2024</v>
      </c>
      <c r="Y27" s="4">
        <f ca="1"/>
        <v>61719140000</v>
      </c>
      <c r="Z27" s="4">
        <f ca="1"/>
        <v>-97890074000</v>
      </c>
      <c r="AA27" s="4">
        <f ca="1"/>
        <v>-6396765000</v>
      </c>
      <c r="AB27" s="4">
        <f ca="1"/>
        <v>109798316000</v>
      </c>
      <c r="AC27" s="4">
        <f ca="1"/>
        <v>14852623000</v>
      </c>
      <c r="AD27" s="4">
        <f ca="1"/>
        <v>114840320000</v>
      </c>
      <c r="AE27" s="4">
        <f ca="1"/>
        <v>-5610</v>
      </c>
      <c r="AF27" s="4">
        <f ca="1"/>
        <v>103382814000</v>
      </c>
      <c r="AG27" s="4">
        <f ca="1"/>
        <v>-814377400</v>
      </c>
      <c r="AI27" s="63"/>
      <c r="AJ27" t="str" s="0">
        <f ca="1"/>
        <v>13/05/2024</v>
      </c>
      <c r="AK27" s="4">
        <f ca="1"/>
        <v>-139108370000</v>
      </c>
      <c r="AL27" s="4">
        <f ca="1"/>
        <v>-651501407000</v>
      </c>
      <c r="AM27" s="4">
        <f ca="1"/>
        <v>-441411752000</v>
      </c>
      <c r="AN27" s="4">
        <f ca="1"/>
        <v>-615124205000</v>
      </c>
      <c r="AO27" s="4">
        <f ca="1"/>
        <v>400829100000</v>
      </c>
      <c r="AP27" s="4">
        <f ca="1"/>
        <v>-196692059000</v>
      </c>
      <c r="AQ27" s="4">
        <f ca="1"/>
        <v>-590172488000</v>
      </c>
      <c r="AR27" s="4">
        <f ca="1"/>
        <v>-454787629000</v>
      </c>
      <c r="AS27" s="4">
        <f ca="1"/>
        <v>-116982221000</v>
      </c>
      <c r="AT27" s="4">
        <f ca="1"/>
        <v>-138894486000</v>
      </c>
      <c r="AU27" s="4">
        <f ca="1"/>
        <v>-3153384000</v>
      </c>
      <c r="AW27" s="63"/>
      <c r="AX27" t="str" s="0">
        <f ca="1"/>
        <v>13/05/2024</v>
      </c>
      <c r="AY27" s="4">
        <f ca="1"/>
        <v>3035190000</v>
      </c>
      <c r="AZ27" s="4">
        <f ca="1"/>
        <v>-622849932000</v>
      </c>
      <c r="BA27" s="4">
        <f ca="1"/>
        <v>45246485000</v>
      </c>
      <c r="BB27" s="4">
        <f ca="1"/>
        <v>14246385000</v>
      </c>
      <c r="BC27" s="4">
        <f ca="1"/>
        <v>-110221809000</v>
      </c>
      <c r="BD27" s="4">
        <f ca="1"/>
        <v>-223924808000</v>
      </c>
      <c r="BE27" s="4">
        <f ca="1"/>
        <v>-3822881000</v>
      </c>
      <c r="BF27" s="4">
        <f ca="1"/>
        <v>-50022000</v>
      </c>
      <c r="BG27" s="4">
        <f ca="1"/>
        <v>33289380000</v>
      </c>
      <c r="BI27" s="63"/>
      <c r="BJ27" t="str" s="0">
        <f ca="1"/>
        <v>13/05/2024</v>
      </c>
      <c r="BK27" s="4">
        <f ca="1"/>
        <v>118916144000</v>
      </c>
      <c r="BL27" s="4">
        <f ca="1"/>
        <v>-143030492500</v>
      </c>
      <c r="BM27" s="4">
        <f ca="1"/>
        <v>-90840000</v>
      </c>
      <c r="BN27" s="4">
        <f ca="1"/>
        <v>45872022000</v>
      </c>
      <c r="BO27" s="4">
        <f ca="1"/>
        <v>27228504000</v>
      </c>
      <c r="BP27" s="4">
        <f ca="1"/>
        <v>3589800000</v>
      </c>
      <c r="BQ27" s="4">
        <f ca="1"/>
        <v>-1088900000</v>
      </c>
    </row>
    <row r="28" spans="1:69" x14ac:dyDescent="0.2">
      <c r="A28" s="4"/>
      <c r="B28" s="4"/>
      <c r="C28" s="4"/>
      <c r="D28" s="4"/>
      <c r="E28" s="4"/>
      <c r="G28" s="4"/>
      <c r="H28" s="4"/>
      <c r="K28" s="24"/>
      <c r="W28" s="63"/>
      <c r="X28" t="str" s="0">
        <f ca="1"/>
        <v>10/05/2024</v>
      </c>
      <c r="Y28" s="4">
        <f ca="1"/>
        <v>50450050000</v>
      </c>
      <c r="Z28" s="4">
        <f ca="1"/>
        <v>-95893829000</v>
      </c>
      <c r="AA28" s="4">
        <f ca="1"/>
        <v>-7462980000</v>
      </c>
      <c r="AB28" s="4">
        <f ca="1"/>
        <v>92604021000</v>
      </c>
      <c r="AC28" s="4">
        <f ca="1"/>
        <v>14549383000</v>
      </c>
      <c r="AD28" s="4">
        <f ca="1"/>
        <v>114840320000</v>
      </c>
      <c r="AE28" s="4">
        <f ca="1"/>
        <v>-5610</v>
      </c>
      <c r="AF28" s="4">
        <f ca="1"/>
        <v>102816219000</v>
      </c>
      <c r="AG28" s="4">
        <f ca="1"/>
        <v>123022600</v>
      </c>
      <c r="AI28" s="63"/>
      <c r="AJ28" t="str" s="0">
        <f ca="1"/>
        <v>10/05/2024</v>
      </c>
      <c r="AK28" s="4">
        <f ca="1"/>
        <v>-140611966000</v>
      </c>
      <c r="AL28" s="4">
        <f ca="1"/>
        <v>-634588049000</v>
      </c>
      <c r="AM28" s="4">
        <f ca="1"/>
        <v>-443456772000</v>
      </c>
      <c r="AN28" s="4">
        <f ca="1"/>
        <v>-629077180000</v>
      </c>
      <c r="AO28" s="4">
        <f ca="1"/>
        <v>401586294000</v>
      </c>
      <c r="AP28" s="4">
        <f ca="1"/>
        <v>-197202181000</v>
      </c>
      <c r="AQ28" s="4">
        <f ca="1"/>
        <v>-621173058000</v>
      </c>
      <c r="AR28" s="4">
        <f ca="1"/>
        <v>-474072963000</v>
      </c>
      <c r="AS28" s="4">
        <f ca="1"/>
        <v>-123970541000</v>
      </c>
      <c r="AT28" s="4">
        <f ca="1"/>
        <v>-137854457000</v>
      </c>
      <c r="AU28" s="4">
        <f ca="1"/>
        <v>-6081899000</v>
      </c>
      <c r="AW28" s="63"/>
      <c r="AX28" t="str" s="0">
        <f ca="1"/>
        <v>10/05/2024</v>
      </c>
      <c r="AY28" s="4">
        <f ca="1"/>
        <v>5862155000</v>
      </c>
      <c r="AZ28" s="4">
        <f ca="1"/>
        <v>-621494932000</v>
      </c>
      <c r="BA28" s="4">
        <f ca="1"/>
        <v>44878035000</v>
      </c>
      <c r="BB28" s="4">
        <f ca="1"/>
        <v>13747360000</v>
      </c>
      <c r="BC28" s="4">
        <f ca="1"/>
        <v>-112146694000</v>
      </c>
      <c r="BD28" s="4">
        <f ca="1"/>
        <v>-225386136000</v>
      </c>
      <c r="BE28" s="4">
        <f ca="1"/>
        <v>-2677881000</v>
      </c>
      <c r="BF28" s="4">
        <f ca="1"/>
        <v>-50022000</v>
      </c>
      <c r="BG28" s="4">
        <f ca="1"/>
        <v>-615420000</v>
      </c>
      <c r="BI28" s="63"/>
      <c r="BJ28" t="str" s="0">
        <f ca="1"/>
        <v>10/05/2024</v>
      </c>
      <c r="BK28" s="4">
        <f ca="1"/>
        <v>118024889000</v>
      </c>
      <c r="BL28" s="4">
        <f ca="1"/>
        <v>-143030431000</v>
      </c>
      <c r="BM28" s="4">
        <f ca="1"/>
        <v>-182215000</v>
      </c>
      <c r="BN28" s="4">
        <f ca="1"/>
        <v>47609512000</v>
      </c>
      <c r="BO28" s="4">
        <f ca="1"/>
        <v>23598754000</v>
      </c>
      <c r="BP28" s="4">
        <f ca="1"/>
        <v>3589800000</v>
      </c>
      <c r="BQ28" s="4">
        <f ca="1"/>
        <v>-1088900000</v>
      </c>
    </row>
    <row r="29" spans="1:69" x14ac:dyDescent="0.2">
      <c r="A29" s="4"/>
      <c r="B29" s="4"/>
      <c r="C29" s="4"/>
      <c r="D29" s="4"/>
      <c r="E29" s="4"/>
      <c r="G29" s="4"/>
      <c r="H29" s="4"/>
      <c r="K29" s="24"/>
      <c r="W29" s="63"/>
      <c r="X29" t="str" s="0">
        <f ca="1"/>
        <v>09/05/2024</v>
      </c>
      <c r="Y29" s="4">
        <f ca="1"/>
        <v>44442020000</v>
      </c>
      <c r="Z29" s="4">
        <f ca="1"/>
        <v>-97877199000</v>
      </c>
      <c r="AA29" s="4">
        <f ca="1"/>
        <v>-11477195000</v>
      </c>
      <c r="AB29" s="4">
        <f ca="1"/>
        <v>82145711000</v>
      </c>
      <c r="AC29" s="4">
        <f ca="1"/>
        <v>14693123000</v>
      </c>
      <c r="AD29" s="4">
        <f ca="1"/>
        <v>114840320000</v>
      </c>
      <c r="AE29" s="4">
        <f ca="1"/>
        <v>-5610</v>
      </c>
      <c r="AF29" s="4">
        <f ca="1"/>
        <v>103073444000</v>
      </c>
      <c r="AG29" s="4">
        <f ca="1"/>
        <v>1060422600</v>
      </c>
      <c r="AI29" s="63"/>
      <c r="AJ29" t="str" s="0">
        <f ca="1"/>
        <v>09/05/2024</v>
      </c>
      <c r="AK29" s="4">
        <f ca="1"/>
        <v>-141404848000</v>
      </c>
      <c r="AL29" s="4">
        <f ca="1"/>
        <v>-627156029000</v>
      </c>
      <c r="AM29" s="4">
        <f ca="1"/>
        <v>-476723864000</v>
      </c>
      <c r="AN29" s="4">
        <f ca="1"/>
        <v>-635952310000</v>
      </c>
      <c r="AO29" s="4">
        <f ca="1"/>
        <v>407554149000</v>
      </c>
      <c r="AP29" s="4">
        <f ca="1"/>
        <v>-195719981000</v>
      </c>
      <c r="AQ29" s="4">
        <f ca="1"/>
        <v>-628033973000</v>
      </c>
      <c r="AR29" s="4">
        <f ca="1"/>
        <v>-521618332000</v>
      </c>
      <c r="AS29" s="4">
        <f ca="1"/>
        <v>-117340226000</v>
      </c>
      <c r="AT29" s="4">
        <f ca="1"/>
        <v>-136814428000</v>
      </c>
      <c r="AU29" s="4">
        <f ca="1"/>
        <v>-5026364000</v>
      </c>
      <c r="AW29" s="63"/>
      <c r="AX29" t="str" s="0">
        <f ca="1"/>
        <v>09/05/2024</v>
      </c>
      <c r="AY29" s="4">
        <f ca="1"/>
        <v>6215490000</v>
      </c>
      <c r="AZ29" s="4">
        <f ca="1"/>
        <v>-621494932000</v>
      </c>
      <c r="BA29" s="4">
        <f ca="1"/>
        <v>45024585000</v>
      </c>
      <c r="BB29" s="4">
        <f ca="1"/>
        <v>13960435000</v>
      </c>
      <c r="BC29" s="4">
        <f ca="1"/>
        <v>-103418514000</v>
      </c>
      <c r="BD29" s="4">
        <f ca="1"/>
        <v>-223247434000</v>
      </c>
      <c r="BE29" s="4">
        <f ca="1"/>
        <v>-1532881000</v>
      </c>
      <c r="BF29" s="4">
        <f ca="1"/>
        <v>-50022000</v>
      </c>
      <c r="BG29" s="4">
        <f ca="1"/>
        <v>-569420000</v>
      </c>
      <c r="BI29" s="63"/>
      <c r="BJ29" t="str" s="0">
        <f ca="1"/>
        <v>09/05/2024</v>
      </c>
      <c r="BK29" s="4">
        <f ca="1"/>
        <v>117133634000</v>
      </c>
      <c r="BL29" s="4">
        <f ca="1"/>
        <v>-144526491000</v>
      </c>
      <c r="BM29" s="4">
        <f ca="1"/>
        <v>-169520000</v>
      </c>
      <c r="BN29" s="4">
        <f ca="1"/>
        <v>47625652000</v>
      </c>
      <c r="BO29" s="4">
        <f ca="1"/>
        <v>19969004000</v>
      </c>
      <c r="BP29" s="4">
        <f ca="1"/>
        <v>3589800000</v>
      </c>
      <c r="BQ29" s="4">
        <f ca="1"/>
        <v>-1088900000</v>
      </c>
    </row>
    <row r="30" spans="1:69" x14ac:dyDescent="0.2">
      <c r="A30" s="4"/>
      <c r="B30" s="4"/>
      <c r="C30" s="4"/>
      <c r="D30" s="4"/>
      <c r="E30" s="4"/>
      <c r="G30" s="4"/>
      <c r="H30" s="4"/>
      <c r="K30" s="24"/>
      <c r="W30" s="63"/>
      <c r="X30" t="str" s="0">
        <f ca="1"/>
        <v>08/05/2024</v>
      </c>
      <c r="Y30" s="4">
        <f ca="1"/>
        <v>50364183000</v>
      </c>
      <c r="Z30" s="4">
        <f ca="1"/>
        <v>-88509724000</v>
      </c>
      <c r="AA30" s="4">
        <f ca="1"/>
        <v>-8052560000</v>
      </c>
      <c r="AB30" s="4">
        <f ca="1"/>
        <v>83992751000</v>
      </c>
      <c r="AC30" s="4">
        <f ca="1"/>
        <v>15023643000</v>
      </c>
      <c r="AD30" s="4">
        <f ca="1"/>
        <v>114840320000</v>
      </c>
      <c r="AE30" s="4">
        <f ca="1"/>
        <v>-5610</v>
      </c>
      <c r="AF30" s="4">
        <f ca="1"/>
        <v>134968299000</v>
      </c>
      <c r="AG30" s="4">
        <f ca="1"/>
        <v>1060422600</v>
      </c>
      <c r="AI30" s="63"/>
      <c r="AJ30" t="str" s="0">
        <f ca="1"/>
        <v>08/05/2024</v>
      </c>
      <c r="AK30" s="4">
        <f ca="1"/>
        <v>-143460638000</v>
      </c>
      <c r="AL30" s="4">
        <f ca="1"/>
        <v>-633036264000</v>
      </c>
      <c r="AM30" s="4">
        <f ca="1"/>
        <v>-476437409000</v>
      </c>
      <c r="AN30" s="4">
        <f ca="1"/>
        <v>-631419086000</v>
      </c>
      <c r="AO30" s="4">
        <f ca="1"/>
        <v>399172354000</v>
      </c>
      <c r="AP30" s="4">
        <f ca="1"/>
        <v>-195282293000</v>
      </c>
      <c r="AQ30" s="4">
        <f ca="1"/>
        <v>-636006038000</v>
      </c>
      <c r="AR30" s="4">
        <f ca="1"/>
        <v>-513944767000</v>
      </c>
      <c r="AS30" s="4">
        <f ca="1"/>
        <v>-113643156000</v>
      </c>
      <c r="AT30" s="4">
        <f ca="1"/>
        <v>-131554403000</v>
      </c>
      <c r="AU30" s="4">
        <f ca="1"/>
        <v>1416681000</v>
      </c>
      <c r="AW30" s="63"/>
      <c r="AX30" t="str" s="0">
        <f ca="1"/>
        <v>08/05/2024</v>
      </c>
      <c r="AY30" s="4">
        <f ca="1"/>
        <v>38637475000</v>
      </c>
      <c r="AZ30" s="4">
        <f ca="1"/>
        <v>-629654932000</v>
      </c>
      <c r="BA30" s="4">
        <f ca="1"/>
        <v>44053955000</v>
      </c>
      <c r="BB30" s="4">
        <f ca="1"/>
        <v>14586950000</v>
      </c>
      <c r="BC30" s="4">
        <f ca="1"/>
        <v>-77480674000</v>
      </c>
      <c r="BD30" s="4">
        <f ca="1"/>
        <v>-214908256000</v>
      </c>
      <c r="BE30" s="4">
        <f ca="1"/>
        <v>446574000</v>
      </c>
      <c r="BF30" s="4">
        <f ca="1"/>
        <v>-50022000</v>
      </c>
      <c r="BG30" s="4">
        <f ca="1"/>
        <v>-479420000</v>
      </c>
      <c r="BI30" s="63"/>
      <c r="BJ30" t="str" s="0">
        <f ca="1"/>
        <v>08/05/2024</v>
      </c>
      <c r="BK30" s="4">
        <f ca="1"/>
        <v>118184017000</v>
      </c>
      <c r="BL30" s="4">
        <f ca="1"/>
        <v>-80314660500</v>
      </c>
      <c r="BM30" s="4">
        <f ca="1"/>
        <v>-52545000</v>
      </c>
      <c r="BN30" s="4">
        <f ca="1"/>
        <v>47774322000</v>
      </c>
      <c r="BO30" s="4">
        <f ca="1"/>
        <v>18807894000</v>
      </c>
      <c r="BP30" s="4">
        <f ca="1"/>
        <v>3589800000</v>
      </c>
      <c r="BQ30" s="4">
        <f ca="1"/>
        <v>-1088900000</v>
      </c>
    </row>
    <row r="31" spans="1:69" x14ac:dyDescent="0.2">
      <c r="A31" s="4"/>
      <c r="B31" s="4"/>
      <c r="C31" s="4"/>
      <c r="D31" s="4"/>
      <c r="E31" s="4"/>
      <c r="G31" s="4"/>
      <c r="H31" s="4"/>
      <c r="K31" s="24"/>
      <c r="W31" s="63"/>
      <c r="X31" t="str" s="0">
        <f ca="1"/>
        <v>07/05/2024</v>
      </c>
      <c r="Y31" s="4">
        <f ca="1"/>
        <v>60347473000</v>
      </c>
      <c r="Z31" s="4">
        <f ca="1"/>
        <v>-79142249000</v>
      </c>
      <c r="AA31" s="4">
        <f ca="1"/>
        <v>-4627925000</v>
      </c>
      <c r="AB31" s="4">
        <f ca="1"/>
        <v>85839791000</v>
      </c>
      <c r="AC31" s="4">
        <f ca="1"/>
        <v>15354163000</v>
      </c>
      <c r="AD31" s="4">
        <f ca="1"/>
        <v>114840320000</v>
      </c>
      <c r="AE31" s="4">
        <f ca="1"/>
        <v>-5610</v>
      </c>
      <c r="AF31" s="4">
        <f ca="1"/>
        <v>166863154000</v>
      </c>
      <c r="AG31" s="4">
        <f ca="1"/>
        <v>1060422600</v>
      </c>
      <c r="AI31" s="63"/>
      <c r="AJ31" t="str" s="0">
        <f ca="1"/>
        <v>07/05/2024</v>
      </c>
      <c r="AK31" s="4">
        <f ca="1"/>
        <v>-132132408000</v>
      </c>
      <c r="AL31" s="4">
        <f ca="1"/>
        <v>-582595584000</v>
      </c>
      <c r="AM31" s="4">
        <f ca="1"/>
        <v>-468290809000</v>
      </c>
      <c r="AN31" s="4">
        <f ca="1"/>
        <v>-616800431000</v>
      </c>
      <c r="AO31" s="4">
        <f ca="1"/>
        <v>440596364000</v>
      </c>
      <c r="AP31" s="4">
        <f ca="1"/>
        <v>-189002160000</v>
      </c>
      <c r="AQ31" s="4">
        <f ca="1"/>
        <v>-662416468000</v>
      </c>
      <c r="AR31" s="4">
        <f ca="1"/>
        <v>-487644236000</v>
      </c>
      <c r="AS31" s="4">
        <f ca="1"/>
        <v>-108482916000</v>
      </c>
      <c r="AT31" s="4">
        <f ca="1"/>
        <v>-126294378000</v>
      </c>
      <c r="AU31" s="4">
        <f ca="1"/>
        <v>7859726000</v>
      </c>
      <c r="AW31" s="63"/>
      <c r="AX31" t="str" s="0">
        <f ca="1"/>
        <v>07/05/2024</v>
      </c>
      <c r="AY31" s="4">
        <f ca="1"/>
        <v>71059460000</v>
      </c>
      <c r="AZ31" s="4">
        <f ca="1"/>
        <v>-637814932000</v>
      </c>
      <c r="BA31" s="4">
        <f ca="1"/>
        <v>43083325000</v>
      </c>
      <c r="BB31" s="4">
        <f ca="1"/>
        <v>15213465000</v>
      </c>
      <c r="BC31" s="4">
        <f ca="1"/>
        <v>-51542834000</v>
      </c>
      <c r="BD31" s="4">
        <f ca="1"/>
        <v>-206569078000</v>
      </c>
      <c r="BE31" s="4">
        <f ca="1"/>
        <v>1259004000</v>
      </c>
      <c r="BF31" s="4">
        <f ca="1"/>
        <v>-50022000</v>
      </c>
      <c r="BG31" s="4">
        <f ca="1"/>
        <v>-389420000</v>
      </c>
      <c r="BI31" s="63"/>
      <c r="BJ31" t="str" s="0">
        <f ca="1"/>
        <v>07/05/2024</v>
      </c>
      <c r="BK31" s="4">
        <f ca="1"/>
        <v>119234400000</v>
      </c>
      <c r="BL31" s="4">
        <f ca="1"/>
        <v>-16102830000</v>
      </c>
      <c r="BM31" s="4">
        <f ca="1"/>
        <v>64430000</v>
      </c>
      <c r="BN31" s="4">
        <f ca="1"/>
        <v>47922992000</v>
      </c>
      <c r="BO31" s="4">
        <f ca="1"/>
        <v>18384895000</v>
      </c>
      <c r="BP31" s="4">
        <f ca="1"/>
        <v>3589800000</v>
      </c>
      <c r="BQ31" s="4">
        <f ca="1"/>
        <v>-1088900000</v>
      </c>
    </row>
    <row r="32" spans="1:69" x14ac:dyDescent="0.2">
      <c r="A32" s="4"/>
      <c r="B32" s="4"/>
      <c r="C32" s="4"/>
      <c r="D32" s="4"/>
      <c r="E32" s="4"/>
      <c r="G32" s="4"/>
      <c r="H32" s="4"/>
      <c r="K32" s="24"/>
      <c r="W32" s="63"/>
      <c r="X32" t="str" s="0">
        <f ca="1"/>
        <v>06/05/2024</v>
      </c>
      <c r="Y32" s="4">
        <f ca="1"/>
        <v>60347473000</v>
      </c>
      <c r="Z32" s="4">
        <f ca="1"/>
        <v>-79142249000</v>
      </c>
      <c r="AA32" s="4">
        <f ca="1"/>
        <v>-4627925000</v>
      </c>
      <c r="AB32" s="4">
        <f ca="1"/>
        <v>88616251000</v>
      </c>
      <c r="AC32" s="4">
        <f ca="1"/>
        <v>16247403000</v>
      </c>
      <c r="AD32" s="4">
        <f ca="1"/>
        <v>114840320000</v>
      </c>
      <c r="AE32" s="4">
        <f ca="1"/>
        <v>-5610</v>
      </c>
      <c r="AF32" s="4">
        <f ca="1"/>
        <v>178219424000</v>
      </c>
      <c r="AG32" s="4">
        <f ca="1"/>
        <v>1060422600</v>
      </c>
      <c r="AI32" s="63"/>
      <c r="AJ32" t="str" s="0">
        <f ca="1"/>
        <v>06/05/2024</v>
      </c>
      <c r="AK32" s="4">
        <f ca="1"/>
        <v>-128944978000</v>
      </c>
      <c r="AL32" s="4">
        <f ca="1"/>
        <v>-569720544000</v>
      </c>
      <c r="AM32" s="4">
        <f ca="1"/>
        <v>-460240379000</v>
      </c>
      <c r="AN32" s="4">
        <f ca="1"/>
        <v>-552461142000</v>
      </c>
      <c r="AO32" s="4">
        <f ca="1"/>
        <v>453109584000</v>
      </c>
      <c r="AP32" s="4">
        <f ca="1"/>
        <v>-189002143000</v>
      </c>
      <c r="AQ32" s="4">
        <f ca="1"/>
        <v>-615759857000</v>
      </c>
      <c r="AR32" s="4">
        <f ca="1"/>
        <v>-405264496000</v>
      </c>
      <c r="AS32" s="4">
        <f ca="1"/>
        <v>-108487486000</v>
      </c>
      <c r="AT32" s="4">
        <f ca="1"/>
        <v>-120729603000</v>
      </c>
      <c r="AU32" s="4">
        <f ca="1"/>
        <v>17556811000</v>
      </c>
      <c r="AW32" s="63"/>
      <c r="AX32" t="str" s="0">
        <f ca="1"/>
        <v>06/05/2024</v>
      </c>
      <c r="AY32" s="4">
        <f ca="1"/>
        <v>71059460000</v>
      </c>
      <c r="AZ32" s="4">
        <f ca="1"/>
        <v>-637814932000</v>
      </c>
      <c r="BA32" s="4">
        <f ca="1"/>
        <v>38822275000</v>
      </c>
      <c r="BB32" s="4">
        <f ca="1"/>
        <v>16759465000</v>
      </c>
      <c r="BC32" s="4">
        <f ca="1"/>
        <v>68506740000</v>
      </c>
      <c r="BD32" s="4">
        <f ca="1"/>
        <v>-165533238000</v>
      </c>
      <c r="BE32" s="4">
        <f ca="1"/>
        <v>6044854000</v>
      </c>
      <c r="BF32" s="4">
        <f ca="1"/>
        <v>-50022000</v>
      </c>
      <c r="BG32" s="4">
        <f ca="1"/>
        <v>-389420000</v>
      </c>
      <c r="BI32" s="63"/>
      <c r="BJ32" t="str" s="0">
        <f ca="1"/>
        <v>06/05/2024</v>
      </c>
      <c r="BK32" s="4">
        <f ca="1"/>
        <v>115618980000</v>
      </c>
      <c r="BL32" s="4">
        <f ca="1"/>
        <v>-6570420000</v>
      </c>
      <c r="BM32" s="4">
        <f ca="1"/>
        <v>64430000</v>
      </c>
      <c r="BN32" s="4">
        <f ca="1"/>
        <v>47922992000</v>
      </c>
      <c r="BO32" s="4">
        <f ca="1"/>
        <v>18836035000</v>
      </c>
      <c r="BP32" s="4">
        <f ca="1"/>
        <v>3589800000</v>
      </c>
      <c r="BQ32" s="4">
        <f ca="1"/>
        <v>-1088900000</v>
      </c>
    </row>
    <row r="33" spans="1:69" x14ac:dyDescent="0.2">
      <c r="A33" s="4"/>
      <c r="B33" s="4"/>
      <c r="C33" s="4"/>
      <c r="D33" s="4"/>
      <c r="E33" s="4"/>
      <c r="G33" s="4"/>
      <c r="H33" s="4"/>
      <c r="K33" s="24"/>
      <c r="W33" s="63"/>
      <c r="X33" t="str" s="0">
        <f ca="1"/>
        <v>03/05/2024</v>
      </c>
      <c r="Y33" s="4">
        <f ca="1"/>
        <v>66347092000</v>
      </c>
      <c r="Z33" s="4">
        <f ca="1"/>
        <v>-80319419000</v>
      </c>
      <c r="AA33" s="4">
        <f ca="1"/>
        <v>-4836445000</v>
      </c>
      <c r="AB33" s="4">
        <f ca="1"/>
        <v>90946431000</v>
      </c>
      <c r="AC33" s="4">
        <f ca="1"/>
        <v>16109043000</v>
      </c>
      <c r="AD33" s="4">
        <f ca="1"/>
        <v>114840320000</v>
      </c>
      <c r="AE33" s="4">
        <f ca="1"/>
        <v>-5610</v>
      </c>
      <c r="AF33" s="4">
        <f ca="1"/>
        <v>217481459000</v>
      </c>
      <c r="AG33" s="4">
        <f ca="1"/>
        <v>125422600</v>
      </c>
      <c r="AI33" s="63"/>
      <c r="AJ33" t="str" s="0">
        <f ca="1"/>
        <v>03/05/2024</v>
      </c>
      <c r="AK33" s="4">
        <f ca="1"/>
        <v>-135904402000</v>
      </c>
      <c r="AL33" s="4">
        <f ca="1"/>
        <v>-615253589000</v>
      </c>
      <c r="AM33" s="4">
        <f ca="1"/>
        <v>-463127169000</v>
      </c>
      <c r="AN33" s="4">
        <f ca="1"/>
        <v>-553870812000</v>
      </c>
      <c r="AO33" s="4">
        <f ca="1"/>
        <v>436750104000</v>
      </c>
      <c r="AP33" s="4">
        <f ca="1"/>
        <v>-191258834000</v>
      </c>
      <c r="AQ33" s="4">
        <f ca="1"/>
        <v>-616814266000</v>
      </c>
      <c r="AR33" s="4">
        <f ca="1"/>
        <v>-390818185000</v>
      </c>
      <c r="AS33" s="4">
        <f ca="1"/>
        <v>-111056456000</v>
      </c>
      <c r="AT33" s="4">
        <f ca="1"/>
        <v>-121039433000</v>
      </c>
      <c r="AU33" s="4">
        <f ca="1"/>
        <v>18163601000</v>
      </c>
      <c r="AW33" s="63"/>
      <c r="AX33" t="str" s="0">
        <f ca="1"/>
        <v>03/05/2024</v>
      </c>
      <c r="AY33" s="4">
        <f ca="1"/>
        <v>82828445000</v>
      </c>
      <c r="AZ33" s="4">
        <f ca="1"/>
        <v>-645954932000</v>
      </c>
      <c r="BA33" s="4">
        <f ca="1"/>
        <v>38701145000</v>
      </c>
      <c r="BB33" s="4">
        <f ca="1"/>
        <v>16561180000</v>
      </c>
      <c r="BC33" s="4">
        <f ca="1"/>
        <v>97638600000</v>
      </c>
      <c r="BD33" s="4">
        <f ca="1"/>
        <v>-152978953000</v>
      </c>
      <c r="BE33" s="4">
        <f ca="1"/>
        <v>9761104000</v>
      </c>
      <c r="BF33" s="4">
        <f ca="1"/>
        <v>-50022000</v>
      </c>
      <c r="BG33" s="4">
        <f ca="1"/>
        <v>-302220000</v>
      </c>
      <c r="BI33" s="63"/>
      <c r="BJ33" t="str" s="0">
        <f ca="1"/>
        <v>03/05/2024</v>
      </c>
      <c r="BK33" s="4">
        <f ca="1"/>
        <v>114157295000</v>
      </c>
      <c r="BL33" s="4">
        <f ca="1"/>
        <v>39693940000</v>
      </c>
      <c r="BM33" s="4">
        <f ca="1"/>
        <v>64760000</v>
      </c>
      <c r="BN33" s="4">
        <f ca="1"/>
        <v>47933702000</v>
      </c>
      <c r="BO33" s="4">
        <f ca="1"/>
        <v>18847605000</v>
      </c>
      <c r="BP33" s="4">
        <f ca="1"/>
        <v>3589800000</v>
      </c>
      <c r="BQ33" s="4">
        <f ca="1"/>
        <v>-1088900000</v>
      </c>
    </row>
    <row r="34" spans="1:69" x14ac:dyDescent="0.2">
      <c r="A34" s="4"/>
      <c r="B34" s="4"/>
      <c r="C34" s="4"/>
      <c r="D34" s="4"/>
      <c r="E34" s="4"/>
      <c r="G34" s="4"/>
      <c r="H34" s="4"/>
      <c r="K34" s="24"/>
      <c r="W34" s="63"/>
      <c r="X34" t="str" s="0">
        <f ca="1"/>
        <v>02/05/2024</v>
      </c>
      <c r="Y34" s="4">
        <f ca="1"/>
        <v>64389659000</v>
      </c>
      <c r="Z34" s="4">
        <f ca="1"/>
        <v>-75688059000</v>
      </c>
      <c r="AA34" s="4">
        <f ca="1"/>
        <v>990920000</v>
      </c>
      <c r="AB34" s="4">
        <f ca="1"/>
        <v>91467851000</v>
      </c>
      <c r="AC34" s="4">
        <f ca="1"/>
        <v>15777443000</v>
      </c>
      <c r="AD34" s="4">
        <f ca="1"/>
        <v>114840320000</v>
      </c>
      <c r="AE34" s="4">
        <f ca="1"/>
        <v>-5610</v>
      </c>
      <c r="AF34" s="4">
        <f ca="1"/>
        <v>216819434000</v>
      </c>
      <c r="AG34" s="4">
        <f ca="1"/>
        <v>125422600</v>
      </c>
      <c r="AI34" s="63"/>
      <c r="AJ34" t="str" s="0">
        <f ca="1"/>
        <v>02/05/2024</v>
      </c>
      <c r="AK34" s="4">
        <f ca="1"/>
        <v>-127537332000</v>
      </c>
      <c r="AL34" s="4">
        <f ca="1"/>
        <v>-603270349000</v>
      </c>
      <c r="AM34" s="4">
        <f ca="1"/>
        <v>-454215159000</v>
      </c>
      <c r="AN34" s="4">
        <f ca="1"/>
        <v>-630723207000</v>
      </c>
      <c r="AO34" s="4">
        <f ca="1"/>
        <v>449614069000</v>
      </c>
      <c r="AP34" s="4">
        <f ca="1"/>
        <v>-183273099000</v>
      </c>
      <c r="AQ34" s="4">
        <f ca="1"/>
        <v>-617285240000</v>
      </c>
      <c r="AR34" s="4">
        <f ca="1"/>
        <v>-448607510000</v>
      </c>
      <c r="AS34" s="4">
        <f ca="1"/>
        <v>-111931251000</v>
      </c>
      <c r="AT34" s="4">
        <f ca="1"/>
        <v>-118636293000</v>
      </c>
      <c r="AU34" s="4">
        <f ca="1"/>
        <v>18527621000</v>
      </c>
      <c r="AW34" s="63"/>
      <c r="AX34" t="str" s="0">
        <f ca="1"/>
        <v>02/05/2024</v>
      </c>
      <c r="AY34" s="4">
        <f ca="1"/>
        <v>88203390000</v>
      </c>
      <c r="AZ34" s="4">
        <f ca="1"/>
        <v>-645954932000</v>
      </c>
      <c r="BA34" s="4">
        <f ca="1"/>
        <v>38215415000</v>
      </c>
      <c r="BB34" s="4">
        <f ca="1"/>
        <v>15912545000</v>
      </c>
      <c r="BC34" s="4">
        <f ca="1"/>
        <v>-6030625000</v>
      </c>
      <c r="BD34" s="4">
        <f ca="1"/>
        <v>-178215323000</v>
      </c>
      <c r="BE34" s="4">
        <f ca="1"/>
        <v>8947954000</v>
      </c>
      <c r="BF34" s="4">
        <f ca="1"/>
        <v>-50022000</v>
      </c>
      <c r="BG34" s="4">
        <f ca="1"/>
        <v>-220220000</v>
      </c>
      <c r="BI34" s="63"/>
      <c r="BJ34" t="str" s="0">
        <f ca="1"/>
        <v>02/05/2024</v>
      </c>
      <c r="BK34" s="4">
        <f ca="1"/>
        <v>108080090000</v>
      </c>
      <c r="BL34" s="4">
        <f ca="1"/>
        <v>19595240000</v>
      </c>
      <c r="BM34" s="4">
        <f ca="1"/>
        <v>-180245000</v>
      </c>
      <c r="BN34" s="4">
        <f ca="1"/>
        <v>47777882000</v>
      </c>
      <c r="BO34" s="4">
        <f ca="1"/>
        <v>18673655000</v>
      </c>
      <c r="BP34" s="4">
        <f ca="1"/>
        <v>3589800000</v>
      </c>
      <c r="BQ34" s="4">
        <f ca="1"/>
        <v>-1088900000</v>
      </c>
    </row>
    <row r="35" spans="1:69" x14ac:dyDescent="0.2">
      <c r="A35" s="4"/>
      <c r="B35" s="4"/>
      <c r="C35" s="4"/>
      <c r="D35" s="4"/>
      <c r="E35" s="4"/>
      <c r="G35" s="4"/>
      <c r="H35" s="4"/>
      <c r="K35" s="24"/>
      <c r="W35" s="63"/>
      <c r="X35" t="str" s="0">
        <f ca="1"/>
        <v>26/04/2024</v>
      </c>
      <c r="Y35" s="4">
        <f ca="1"/>
        <v>59529849000</v>
      </c>
      <c r="Z35" s="4">
        <f ca="1"/>
        <v>-74079489000</v>
      </c>
      <c r="AA35" s="4">
        <f ca="1"/>
        <v>1810565000</v>
      </c>
      <c r="AB35" s="4">
        <f ca="1"/>
        <v>92092376000</v>
      </c>
      <c r="AC35" s="4">
        <f ca="1"/>
        <v>15984303000</v>
      </c>
      <c r="AD35" s="4">
        <f ca="1"/>
        <v>114840320000</v>
      </c>
      <c r="AE35" s="4">
        <f ca="1"/>
        <v>-5610</v>
      </c>
      <c r="AF35" s="4">
        <f ca="1"/>
        <v>217233159000</v>
      </c>
      <c r="AG35" s="4">
        <f ca="1"/>
        <v>125422600</v>
      </c>
      <c r="AI35" s="63"/>
      <c r="AJ35" t="str" s="0">
        <f ca="1"/>
        <v>26/04/2024</v>
      </c>
      <c r="AK35" s="4">
        <f ca="1"/>
        <v>-125645472000</v>
      </c>
      <c r="AL35" s="4">
        <f ca="1"/>
        <v>-610730194000</v>
      </c>
      <c r="AM35" s="4">
        <f ca="1"/>
        <v>-452388354000</v>
      </c>
      <c r="AN35" s="4">
        <f ca="1"/>
        <v>-619414257000</v>
      </c>
      <c r="AO35" s="4">
        <f ca="1"/>
        <v>466105014000</v>
      </c>
      <c r="AP35" s="4">
        <f ca="1"/>
        <v>-181178847000</v>
      </c>
      <c r="AQ35" s="4">
        <f ca="1"/>
        <v>-614100580000</v>
      </c>
      <c r="AR35" s="4">
        <f ca="1"/>
        <v>-464264910000</v>
      </c>
      <c r="AS35" s="4">
        <f ca="1"/>
        <v>-110608982000</v>
      </c>
      <c r="AT35" s="4">
        <f ca="1"/>
        <v>-117031218000</v>
      </c>
      <c r="AU35" s="4">
        <f ca="1"/>
        <v>20871131000</v>
      </c>
      <c r="AW35" s="63"/>
      <c r="AX35" t="str" s="0">
        <f ca="1"/>
        <v>26/04/2024</v>
      </c>
      <c r="AY35" s="4">
        <f ca="1"/>
        <v>95354890000</v>
      </c>
      <c r="AZ35" s="4">
        <f ca="1"/>
        <v>-648934932000</v>
      </c>
      <c r="BA35" s="4">
        <f ca="1"/>
        <v>38513285000</v>
      </c>
      <c r="BB35" s="4">
        <f ca="1"/>
        <v>16310150000</v>
      </c>
      <c r="BC35" s="4">
        <f ca="1"/>
        <v>-24501235000</v>
      </c>
      <c r="BD35" s="4">
        <f ca="1"/>
        <v>-189929278000</v>
      </c>
      <c r="BE35" s="4">
        <f ca="1"/>
        <v>-1178396000</v>
      </c>
      <c r="BF35" s="4">
        <f ca="1"/>
        <v>-50022000</v>
      </c>
      <c r="BG35" s="4">
        <f ca="1"/>
        <v>-88875000</v>
      </c>
      <c r="BI35" s="63"/>
      <c r="BJ35" t="str" s="0">
        <f ca="1"/>
        <v>26/04/2024</v>
      </c>
      <c r="BK35" s="4">
        <f ca="1"/>
        <v>108732650000</v>
      </c>
      <c r="BL35" s="4">
        <f ca="1"/>
        <v>22491240000</v>
      </c>
      <c r="BM35" s="4">
        <f ca="1"/>
        <v>-27285000</v>
      </c>
      <c r="BN35" s="4">
        <f ca="1"/>
        <v>47875052000</v>
      </c>
      <c r="BO35" s="4">
        <f ca="1"/>
        <v>18782285000</v>
      </c>
      <c r="BP35" s="4">
        <f ca="1"/>
        <v>3589800000</v>
      </c>
      <c r="BQ35" s="4">
        <f ca="1"/>
        <v>-1088900000</v>
      </c>
    </row>
    <row r="36" spans="1:69" x14ac:dyDescent="0.2">
      <c r="A36" s="4"/>
      <c r="B36" s="4"/>
      <c r="C36" s="4"/>
      <c r="D36" s="4"/>
      <c r="E36" s="4"/>
      <c r="G36" s="4"/>
      <c r="H36" s="4"/>
      <c r="K36" s="24"/>
      <c r="W36" s="63"/>
      <c r="X36" t="str" s="0">
        <f ca="1"/>
        <v>25/04/2024</v>
      </c>
      <c r="Y36" s="4">
        <f ca="1"/>
        <v>66576914000</v>
      </c>
      <c r="Z36" s="4">
        <f ca="1"/>
        <v>-74237284000</v>
      </c>
      <c r="AA36" s="4">
        <f ca="1"/>
        <v>1698215000</v>
      </c>
      <c r="AB36" s="4">
        <f ca="1"/>
        <v>93269131000</v>
      </c>
      <c r="AC36" s="4">
        <f ca="1"/>
        <v>15939963000</v>
      </c>
      <c r="AD36" s="4">
        <f ca="1"/>
        <v>114840320000</v>
      </c>
      <c r="AE36" s="4">
        <f ca="1"/>
        <v>-5610</v>
      </c>
      <c r="AF36" s="4">
        <f ca="1"/>
        <v>217145464000</v>
      </c>
      <c r="AG36" s="4">
        <f ca="1"/>
        <v>125422600</v>
      </c>
      <c r="AI36" s="63"/>
      <c r="AJ36" t="str" s="0">
        <f ca="1"/>
        <v>25/04/2024</v>
      </c>
      <c r="AK36" s="4">
        <f ca="1"/>
        <v>-116289312000</v>
      </c>
      <c r="AL36" s="4">
        <f ca="1"/>
        <v>-581371059000</v>
      </c>
      <c r="AM36" s="4">
        <f ca="1"/>
        <v>-444875614000</v>
      </c>
      <c r="AN36" s="4">
        <f ca="1"/>
        <v>-600143367000</v>
      </c>
      <c r="AO36" s="4">
        <f ca="1"/>
        <v>489520319000</v>
      </c>
      <c r="AP36" s="4">
        <f ca="1"/>
        <v>-173804337000</v>
      </c>
      <c r="AQ36" s="4">
        <f ca="1"/>
        <v>-606385975000</v>
      </c>
      <c r="AR36" s="4">
        <f ca="1"/>
        <v>-450334660000</v>
      </c>
      <c r="AS36" s="4">
        <f ca="1"/>
        <v>-110494557000</v>
      </c>
      <c r="AT36" s="4">
        <f ca="1"/>
        <v>-114258563000</v>
      </c>
      <c r="AU36" s="4">
        <f ca="1"/>
        <v>20502049000</v>
      </c>
      <c r="AW36" s="63"/>
      <c r="AX36" t="str" s="0">
        <f ca="1"/>
        <v>25/04/2024</v>
      </c>
      <c r="AY36" s="4">
        <f ca="1"/>
        <v>102339780000</v>
      </c>
      <c r="AZ36" s="4">
        <f ca="1"/>
        <v>-648934932000</v>
      </c>
      <c r="BA36" s="4">
        <f ca="1"/>
        <v>38450285000</v>
      </c>
      <c r="BB36" s="4">
        <f ca="1"/>
        <v>16227470000</v>
      </c>
      <c r="BC36" s="4">
        <f ca="1"/>
        <v>-36021945000</v>
      </c>
      <c r="BD36" s="4">
        <f ca="1"/>
        <v>-191378533000</v>
      </c>
      <c r="BE36" s="4">
        <f ca="1"/>
        <v>-6890871000</v>
      </c>
      <c r="BF36" s="4">
        <f ca="1"/>
        <v>-50022000</v>
      </c>
      <c r="BG36" s="4">
        <f ca="1"/>
        <v>-7275000</v>
      </c>
      <c r="BI36" s="63"/>
      <c r="BJ36" t="str" s="0">
        <f ca="1"/>
        <v>25/04/2024</v>
      </c>
      <c r="BK36" s="4">
        <f ca="1"/>
        <v>108593990000</v>
      </c>
      <c r="BL36" s="4">
        <f ca="1"/>
        <v>8968630000</v>
      </c>
      <c r="BM36" s="4">
        <f ca="1"/>
        <v>-58790000</v>
      </c>
      <c r="BN36" s="4">
        <f ca="1"/>
        <v>47854652000</v>
      </c>
      <c r="BO36" s="4">
        <f ca="1"/>
        <v>18759415000</v>
      </c>
      <c r="BP36" s="4">
        <f ca="1"/>
        <v>3589800000</v>
      </c>
      <c r="BQ36" s="4">
        <f ca="1"/>
        <v>-1088900000</v>
      </c>
    </row>
    <row r="37" spans="1:69" x14ac:dyDescent="0.2">
      <c r="A37" s="4"/>
      <c r="B37" s="4"/>
      <c r="C37" s="4"/>
      <c r="D37" s="4"/>
      <c r="E37" s="4"/>
      <c r="G37" s="4"/>
      <c r="H37" s="4"/>
      <c r="K37" s="24"/>
      <c r="W37" s="63" t="s">
        <v>162</v>
      </c>
      <c r="X37" t="str" s="0">
        <f ca="1"/>
        <v>24/04/2024</v>
      </c>
      <c r="Y37" s="4">
        <f ca="1"/>
        <v>75671474000</v>
      </c>
      <c r="Z37" s="4">
        <f ca="1"/>
        <v>-75377144000</v>
      </c>
      <c r="AA37" s="4">
        <f ca="1"/>
        <v>1835415000</v>
      </c>
      <c r="AB37" s="4">
        <f ca="1"/>
        <v>92988666000</v>
      </c>
      <c r="AC37" s="4">
        <f ca="1"/>
        <v>16016753000</v>
      </c>
      <c r="AD37" s="4">
        <f ca="1"/>
        <v>114840320000</v>
      </c>
      <c r="AE37" s="4">
        <f ca="1"/>
        <v>-5610</v>
      </c>
      <c r="AF37" s="4">
        <f ca="1"/>
        <v>217246414000</v>
      </c>
      <c r="AG37" s="4">
        <f ca="1"/>
        <v>125422600</v>
      </c>
      <c r="AI37" s="63" t="s">
        <v>162</v>
      </c>
      <c r="AJ37" t="str" s="0">
        <f ca="1"/>
        <v>24/04/2024</v>
      </c>
      <c r="AK37" s="4">
        <f ca="1"/>
        <v>-107810922000</v>
      </c>
      <c r="AL37" s="4">
        <f ca="1"/>
        <v>-560477254000</v>
      </c>
      <c r="AM37" s="4">
        <f ca="1"/>
        <v>-421672179000</v>
      </c>
      <c r="AN37" s="4">
        <f ca="1"/>
        <v>-507966032000</v>
      </c>
      <c r="AO37" s="4">
        <f ca="1"/>
        <v>501845429000</v>
      </c>
      <c r="AP37" s="4">
        <f ca="1"/>
        <v>-146507995000</v>
      </c>
      <c r="AQ37" s="4">
        <f ca="1"/>
        <v>-528988135000</v>
      </c>
      <c r="AR37" s="4">
        <f ca="1"/>
        <v>-372260745000</v>
      </c>
      <c r="AS37" s="4">
        <f ca="1"/>
        <v>-86739022000</v>
      </c>
      <c r="AT37" s="4">
        <f ca="1"/>
        <v>-90089298000</v>
      </c>
      <c r="AU37" s="4">
        <f ca="1"/>
        <v>20909774000</v>
      </c>
      <c r="AW37" s="63" t="s">
        <v>162</v>
      </c>
      <c r="AX37" t="str" s="0">
        <f ca="1"/>
        <v>24/04/2024</v>
      </c>
      <c r="AY37" s="4">
        <f ca="1"/>
        <v>109381085000</v>
      </c>
      <c r="AZ37" s="4">
        <f ca="1"/>
        <v>-648934932000</v>
      </c>
      <c r="BA37" s="4">
        <f ca="1"/>
        <v>38461295000</v>
      </c>
      <c r="BB37" s="4">
        <f ca="1"/>
        <v>16267355000</v>
      </c>
      <c r="BC37" s="4">
        <f ca="1"/>
        <v>-29955645000</v>
      </c>
      <c r="BD37" s="4">
        <f ca="1"/>
        <v>-173215318000</v>
      </c>
      <c r="BE37" s="4">
        <f ca="1"/>
        <v>-3867471000</v>
      </c>
      <c r="BF37" s="4">
        <f ca="1"/>
        <v>-50022000</v>
      </c>
      <c r="BG37" s="4">
        <f ca="1"/>
        <v>-7275000</v>
      </c>
      <c r="BI37" s="63" t="s">
        <v>162</v>
      </c>
      <c r="BJ37" t="str" s="0">
        <f ca="1"/>
        <v>24/04/2024</v>
      </c>
      <c r="BK37" s="4">
        <f ca="1"/>
        <v>113098380000</v>
      </c>
      <c r="BL37" s="4">
        <f ca="1"/>
        <v>-18990550000</v>
      </c>
      <c r="BM37" s="4">
        <f ca="1"/>
        <v>-155640000</v>
      </c>
      <c r="BN37" s="4">
        <f ca="1"/>
        <v>49264012000</v>
      </c>
      <c r="BO37" s="4">
        <f ca="1"/>
        <v>19250305000</v>
      </c>
      <c r="BP37" s="4">
        <f ca="1"/>
        <v>3589800000</v>
      </c>
      <c r="BQ37" s="4">
        <f ca="1"/>
        <v>-1088900000</v>
      </c>
    </row>
    <row r="38" spans="1:69" x14ac:dyDescent="0.2">
      <c r="A38" s="4"/>
      <c r="B38" s="4"/>
      <c r="C38" s="4"/>
      <c r="D38" s="4"/>
      <c r="E38" s="4"/>
      <c r="G38" s="4"/>
      <c r="H38" s="4"/>
      <c r="K38" s="24"/>
      <c r="W38" s="63"/>
      <c r="X38" t="str" s="0">
        <f ca="1"/>
        <v>23/04/2024</v>
      </c>
      <c r="Y38" s="4">
        <f ca="1"/>
        <v>61519596000</v>
      </c>
      <c r="Z38" s="4">
        <f ca="1"/>
        <v>-80442899000</v>
      </c>
      <c r="AA38" s="4">
        <f ca="1"/>
        <v>1886725000</v>
      </c>
      <c r="AB38" s="4">
        <f ca="1"/>
        <v>91674796000</v>
      </c>
      <c r="AC38" s="4">
        <f ca="1"/>
        <v>15963633000</v>
      </c>
      <c r="AD38" s="4">
        <f ca="1"/>
        <v>113505320000</v>
      </c>
      <c r="AE38" s="4">
        <f ca="1"/>
        <v>-5610</v>
      </c>
      <c r="AF38" s="4">
        <f ca="1"/>
        <v>217136499000</v>
      </c>
      <c r="AG38" s="4">
        <f ca="1"/>
        <v>125422600</v>
      </c>
      <c r="AI38" s="63"/>
      <c r="AJ38" t="str" s="0">
        <f ca="1"/>
        <v>23/04/2024</v>
      </c>
      <c r="AK38" s="4">
        <f ca="1"/>
        <v>-122711632000</v>
      </c>
      <c r="AL38" s="4">
        <f ca="1"/>
        <v>-564113939000</v>
      </c>
      <c r="AM38" s="4">
        <f ca="1"/>
        <v>-423210749000</v>
      </c>
      <c r="AN38" s="4">
        <f ca="1"/>
        <v>-515680914000</v>
      </c>
      <c r="AO38" s="4">
        <f ca="1"/>
        <v>337699964000</v>
      </c>
      <c r="AP38" s="4">
        <f ca="1"/>
        <v>-146278425000</v>
      </c>
      <c r="AQ38" s="4">
        <f ca="1"/>
        <v>-527775204000</v>
      </c>
      <c r="AR38" s="4">
        <f ca="1"/>
        <v>-373890780000</v>
      </c>
      <c r="AS38" s="4">
        <f ca="1"/>
        <v>-87048087000</v>
      </c>
      <c r="AT38" s="4">
        <f ca="1"/>
        <v>-78837893000</v>
      </c>
      <c r="AU38" s="4">
        <f ca="1"/>
        <v>20760044000</v>
      </c>
      <c r="AW38" s="63"/>
      <c r="AX38" t="str" s="0">
        <f ca="1"/>
        <v>23/04/2024</v>
      </c>
      <c r="AY38" s="4">
        <f ca="1"/>
        <v>149248205000</v>
      </c>
      <c r="AZ38" s="4">
        <f ca="1"/>
        <v>-652714932000</v>
      </c>
      <c r="BA38" s="4">
        <f ca="1"/>
        <v>38382425000</v>
      </c>
      <c r="BB38" s="4">
        <f ca="1"/>
        <v>16163160000</v>
      </c>
      <c r="BC38" s="4">
        <f ca="1"/>
        <v>-20568455000</v>
      </c>
      <c r="BD38" s="4">
        <f ca="1"/>
        <v>-165722788000</v>
      </c>
      <c r="BE38" s="4">
        <f ca="1"/>
        <v>-4000081000</v>
      </c>
      <c r="BF38" s="4">
        <f ca="1"/>
        <v>-48222000</v>
      </c>
      <c r="BG38" s="4">
        <f ca="1"/>
        <v>-7275000</v>
      </c>
      <c r="BI38" s="63"/>
      <c r="BJ38" t="str" s="0">
        <f ca="1"/>
        <v>23/04/2024</v>
      </c>
      <c r="BK38" s="4">
        <f ca="1"/>
        <v>110099860000</v>
      </c>
      <c r="BL38" s="4">
        <f ca="1"/>
        <v>-29904190000</v>
      </c>
      <c r="BM38" s="4">
        <f ca="1"/>
        <v>6625000</v>
      </c>
      <c r="BN38" s="4">
        <f ca="1"/>
        <v>46739047000</v>
      </c>
      <c r="BO38" s="4">
        <f ca="1"/>
        <v>18689335000</v>
      </c>
      <c r="BP38" s="4">
        <f ca="1"/>
        <v>3589800000</v>
      </c>
      <c r="BQ38" s="4">
        <f ca="1"/>
        <v>-1088900000</v>
      </c>
    </row>
    <row r="39" spans="1:69" x14ac:dyDescent="0.2">
      <c r="A39" s="4"/>
      <c r="B39" s="4"/>
      <c r="C39" s="4"/>
      <c r="D39" s="4"/>
      <c r="E39" s="4"/>
      <c r="G39" s="4"/>
      <c r="H39" s="4"/>
      <c r="K39" s="24"/>
      <c r="W39" s="63"/>
      <c r="X39" t="str" s="0">
        <f ca="1"/>
        <v>22/04/2024</v>
      </c>
      <c r="Y39" s="4">
        <f ca="1"/>
        <v>89704736000</v>
      </c>
      <c r="Z39" s="4">
        <f ca="1"/>
        <v>-82105949000</v>
      </c>
      <c r="AA39" s="4">
        <f ca="1"/>
        <v>1938035000</v>
      </c>
      <c r="AB39" s="4">
        <f ca="1"/>
        <v>90360926000</v>
      </c>
      <c r="AC39" s="4">
        <f ca="1"/>
        <v>15910513000</v>
      </c>
      <c r="AD39" s="4">
        <f ca="1"/>
        <v>113505320000</v>
      </c>
      <c r="AE39" s="4">
        <f ca="1"/>
        <v>-5610</v>
      </c>
      <c r="AF39" s="4">
        <f ca="1"/>
        <v>217026584000</v>
      </c>
      <c r="AG39" s="4">
        <f ca="1"/>
        <v>125422600</v>
      </c>
      <c r="AI39" s="63"/>
      <c r="AJ39" t="str" s="0">
        <f ca="1"/>
        <v>22/04/2024</v>
      </c>
      <c r="AK39" s="4">
        <f ca="1"/>
        <v>-83018852000</v>
      </c>
      <c r="AL39" s="4">
        <f ca="1"/>
        <v>-504028779000</v>
      </c>
      <c r="AM39" s="4">
        <f ca="1"/>
        <v>-413700049000</v>
      </c>
      <c r="AN39" s="4">
        <f ca="1"/>
        <v>-420372244000</v>
      </c>
      <c r="AO39" s="4">
        <f ca="1"/>
        <v>270894984000</v>
      </c>
      <c r="AP39" s="4">
        <f ca="1"/>
        <v>-118585695000</v>
      </c>
      <c r="AQ39" s="4">
        <f ca="1"/>
        <v>-483989359000</v>
      </c>
      <c r="AR39" s="4">
        <f ca="1"/>
        <v>-294329465000</v>
      </c>
      <c r="AS39" s="4">
        <f ca="1"/>
        <v>-70423392000</v>
      </c>
      <c r="AT39" s="4">
        <f ca="1"/>
        <v>-67586488000</v>
      </c>
      <c r="AU39" s="4">
        <f ca="1"/>
        <v>20610314000</v>
      </c>
      <c r="AW39" s="63"/>
      <c r="AX39" t="str" s="0">
        <f ca="1"/>
        <v>22/04/2024</v>
      </c>
      <c r="AY39" s="4">
        <f ca="1"/>
        <v>189115325000</v>
      </c>
      <c r="AZ39" s="4">
        <f ca="1"/>
        <v>-656494932000</v>
      </c>
      <c r="BA39" s="4">
        <f ca="1"/>
        <v>38303555000</v>
      </c>
      <c r="BB39" s="4">
        <f ca="1"/>
        <v>16058965000</v>
      </c>
      <c r="BC39" s="4">
        <f ca="1"/>
        <v>-11181265000</v>
      </c>
      <c r="BD39" s="4">
        <f ca="1"/>
        <v>-158230258000</v>
      </c>
      <c r="BE39" s="4">
        <f ca="1"/>
        <v>-4132691000</v>
      </c>
      <c r="BF39" s="4">
        <f ca="1"/>
        <v>-48222000</v>
      </c>
      <c r="BG39" s="4">
        <f ca="1"/>
        <v>-7275000</v>
      </c>
      <c r="BI39" s="63"/>
      <c r="BJ39" t="str" s="0">
        <f ca="1"/>
        <v>22/04/2024</v>
      </c>
      <c r="BK39" s="4">
        <f ca="1"/>
        <v>107101340000</v>
      </c>
      <c r="BL39" s="4">
        <f ca="1"/>
        <v>-29904190000</v>
      </c>
      <c r="BM39" s="4">
        <f ca="1"/>
        <v>168890000</v>
      </c>
      <c r="BN39" s="4">
        <f ca="1"/>
        <v>44214082000</v>
      </c>
      <c r="BO39" s="4">
        <f ca="1"/>
        <v>18128365000</v>
      </c>
      <c r="BP39" s="4">
        <f ca="1"/>
        <v>3589800000</v>
      </c>
      <c r="BQ39" s="4">
        <f ca="1"/>
        <v>-1088900000</v>
      </c>
    </row>
    <row r="40" spans="1:69" x14ac:dyDescent="0.2">
      <c r="A40" s="4"/>
      <c r="B40" s="4"/>
      <c r="C40" s="4"/>
      <c r="D40" s="4"/>
      <c r="E40" s="4"/>
      <c r="G40" s="4"/>
      <c r="H40" s="4"/>
      <c r="K40" s="24"/>
      <c r="W40" s="63"/>
      <c r="X40" t="str" s="0">
        <f ca="1"/>
        <v>19/04/2024</v>
      </c>
      <c r="Y40" s="4">
        <f ca="1"/>
        <v>98300527000</v>
      </c>
      <c r="Z40" s="4">
        <f ca="1"/>
        <v>-85502504000</v>
      </c>
      <c r="AA40" s="4">
        <f ca="1"/>
        <v>885745000</v>
      </c>
      <c r="AB40" s="4">
        <f ca="1"/>
        <v>90350831000</v>
      </c>
      <c r="AC40" s="4">
        <f ca="1"/>
        <v>15711873000</v>
      </c>
      <c r="AD40" s="4">
        <f ca="1"/>
        <v>103945320000</v>
      </c>
      <c r="AE40" s="4">
        <f ca="1"/>
        <v>-5610</v>
      </c>
      <c r="AF40" s="4">
        <f ca="1"/>
        <v>216611564000</v>
      </c>
      <c r="AG40" s="4">
        <f ca="1"/>
        <v>125422600</v>
      </c>
      <c r="AI40" s="63"/>
      <c r="AJ40" t="str" s="0">
        <f ca="1"/>
        <v>19/04/2024</v>
      </c>
      <c r="AK40" s="4">
        <f ca="1"/>
        <v>-72970582000</v>
      </c>
      <c r="AL40" s="4">
        <f ca="1"/>
        <v>-501512904000</v>
      </c>
      <c r="AM40" s="4">
        <f ca="1"/>
        <v>-413206219000</v>
      </c>
      <c r="AN40" s="4">
        <f ca="1"/>
        <v>-405640234000</v>
      </c>
      <c r="AO40" s="4">
        <f ca="1"/>
        <v>-5528981000</v>
      </c>
      <c r="AP40" s="4">
        <f ca="1"/>
        <v>-112479605000</v>
      </c>
      <c r="AQ40" s="4">
        <f ca="1"/>
        <v>-490197724000</v>
      </c>
      <c r="AR40" s="4">
        <f ca="1"/>
        <v>-281114315000</v>
      </c>
      <c r="AS40" s="4">
        <f ca="1"/>
        <v>-73826642000</v>
      </c>
      <c r="AT40" s="4">
        <f ca="1"/>
        <v>-66258003000</v>
      </c>
      <c r="AU40" s="4">
        <f ca="1"/>
        <v>17921469000</v>
      </c>
      <c r="AW40" s="63"/>
      <c r="AX40" t="str" s="0">
        <f ca="1"/>
        <v>19/04/2024</v>
      </c>
      <c r="AY40" s="4">
        <f ca="1"/>
        <v>198051570000</v>
      </c>
      <c r="AZ40" s="4">
        <f ca="1"/>
        <v>-656494932000</v>
      </c>
      <c r="BA40" s="4">
        <f ca="1"/>
        <v>37734895000</v>
      </c>
      <c r="BB40" s="4">
        <f ca="1"/>
        <v>15662530000</v>
      </c>
      <c r="BC40" s="4">
        <f ca="1"/>
        <v>-26640880000</v>
      </c>
      <c r="BD40" s="4">
        <f ca="1"/>
        <v>-164591498000</v>
      </c>
      <c r="BE40" s="4">
        <f ca="1"/>
        <v>-16391256000</v>
      </c>
      <c r="BF40" s="4">
        <f ca="1"/>
        <v>-48222000</v>
      </c>
      <c r="BG40" s="4">
        <f ca="1"/>
        <v>-7275000</v>
      </c>
      <c r="BI40" s="63"/>
      <c r="BJ40" t="str" s="0">
        <f ca="1"/>
        <v>19/04/2024</v>
      </c>
      <c r="BK40" s="4">
        <f ca="1"/>
        <v>106445840000</v>
      </c>
      <c r="BL40" s="4">
        <f ca="1"/>
        <v>-39851380000</v>
      </c>
      <c r="BM40" s="4">
        <f ca="1"/>
        <v>18890000</v>
      </c>
      <c r="BN40" s="4">
        <f ca="1"/>
        <v>48358087000</v>
      </c>
      <c r="BO40" s="4">
        <f ca="1"/>
        <v>17477905000</v>
      </c>
      <c r="BP40" s="4">
        <f ca="1"/>
        <v>3589800000</v>
      </c>
      <c r="BQ40" s="4">
        <f ca="1"/>
        <v>-1088900000</v>
      </c>
    </row>
    <row r="41" spans="1:69" x14ac:dyDescent="0.2">
      <c r="A41" s="4"/>
      <c r="B41" s="4"/>
      <c r="C41" s="4"/>
      <c r="D41" s="4"/>
      <c r="E41" s="4"/>
      <c r="G41" s="4"/>
      <c r="H41" s="4"/>
      <c r="K41" s="24"/>
      <c r="W41" s="63"/>
      <c r="X41" t="str" s="0">
        <f ca="1"/>
        <v>17/04/2024</v>
      </c>
      <c r="Y41" s="4">
        <f ca="1"/>
        <v>90145032000</v>
      </c>
      <c r="Z41" s="4">
        <f ca="1"/>
        <v>-86327444000</v>
      </c>
      <c r="AA41" s="4">
        <f ca="1"/>
        <v>-4314605000</v>
      </c>
      <c r="AB41" s="4">
        <f ca="1"/>
        <v>76901256000</v>
      </c>
      <c r="AC41" s="4">
        <f ca="1"/>
        <v>15500193000</v>
      </c>
      <c r="AD41" s="4">
        <f ca="1"/>
        <v>89587660000</v>
      </c>
      <c r="AE41" s="4">
        <f ca="1"/>
        <v>-5610</v>
      </c>
      <c r="AF41" s="4">
        <f ca="1"/>
        <v>215338624000</v>
      </c>
      <c r="AG41" s="4">
        <f ca="1"/>
        <v>110862600</v>
      </c>
      <c r="AI41" s="63"/>
      <c r="AJ41" t="str" s="0">
        <f ca="1"/>
        <v>17/04/2024</v>
      </c>
      <c r="AK41" s="4">
        <f ca="1"/>
        <v>-80097892000</v>
      </c>
      <c r="AL41" s="4">
        <f ca="1"/>
        <v>-456738589000</v>
      </c>
      <c r="AM41" s="4">
        <f ca="1"/>
        <v>-444620854000</v>
      </c>
      <c r="AN41" s="4">
        <f ca="1"/>
        <v>-425888814000</v>
      </c>
      <c r="AO41" s="4">
        <f ca="1"/>
        <v>-12139971000</v>
      </c>
      <c r="AP41" s="4">
        <f ca="1"/>
        <v>-115473549000</v>
      </c>
      <c r="AQ41" s="4">
        <f ca="1"/>
        <v>-543400812000</v>
      </c>
      <c r="AR41" s="4">
        <f ca="1"/>
        <v>-308340500000</v>
      </c>
      <c r="AS41" s="4">
        <f ca="1"/>
        <v>-78389612000</v>
      </c>
      <c r="AT41" s="4">
        <f ca="1"/>
        <v>-67986443000</v>
      </c>
      <c r="AU41" s="4">
        <f ca="1"/>
        <v>23799424000</v>
      </c>
      <c r="AW41" s="63"/>
      <c r="AX41" t="str" s="0">
        <f ca="1"/>
        <v>17/04/2024</v>
      </c>
      <c r="AY41" s="4">
        <f ca="1"/>
        <v>195137705000</v>
      </c>
      <c r="AZ41" s="4">
        <f ca="1"/>
        <v>-662257417000</v>
      </c>
      <c r="BA41" s="4">
        <f ca="1"/>
        <v>37442845000</v>
      </c>
      <c r="BB41" s="4">
        <f ca="1"/>
        <v>15274265000</v>
      </c>
      <c r="BC41" s="4">
        <f ca="1"/>
        <v>-44870850000</v>
      </c>
      <c r="BD41" s="4">
        <f ca="1"/>
        <v>-179003058000</v>
      </c>
      <c r="BE41" s="4">
        <f ca="1"/>
        <v>-23988241000</v>
      </c>
      <c r="BF41" s="4">
        <f ca="1"/>
        <v>-48222000</v>
      </c>
      <c r="BG41" s="4">
        <f ca="1"/>
        <v>71125000</v>
      </c>
      <c r="BI41" s="63"/>
      <c r="BJ41" t="str" s="0">
        <f ca="1"/>
        <v>17/04/2024</v>
      </c>
      <c r="BK41" s="4">
        <f ca="1"/>
        <v>105771465000</v>
      </c>
      <c r="BL41" s="4">
        <f ca="1"/>
        <v>-49518190000</v>
      </c>
      <c r="BM41" s="4">
        <f ca="1"/>
        <v>-74730000</v>
      </c>
      <c r="BN41" s="4">
        <f ca="1"/>
        <v>45676347000</v>
      </c>
      <c r="BO41" s="4">
        <f ca="1"/>
        <v>17981545000</v>
      </c>
      <c r="BP41" s="4">
        <f ca="1"/>
        <v>3589800000</v>
      </c>
      <c r="BQ41" s="4">
        <f ca="1"/>
        <v>-1088900000</v>
      </c>
    </row>
    <row r="42" spans="1:69" x14ac:dyDescent="0.2">
      <c r="A42" s="4"/>
      <c r="B42" s="4"/>
      <c r="C42" s="4"/>
      <c r="D42" s="4"/>
      <c r="E42" s="4"/>
      <c r="G42" s="4"/>
      <c r="H42" s="4"/>
      <c r="K42" s="24"/>
      <c r="W42" s="63"/>
      <c r="X42" t="str" s="0">
        <f ca="1"/>
        <v>16/04/2024</v>
      </c>
      <c r="Y42" s="4">
        <f ca="1"/>
        <v>102739708000</v>
      </c>
      <c r="Z42" s="4">
        <f ca="1"/>
        <v>-77142799000</v>
      </c>
      <c r="AA42" s="4">
        <f ca="1"/>
        <v>-5816330000</v>
      </c>
      <c r="AB42" s="4">
        <f ca="1"/>
        <v>70419911000</v>
      </c>
      <c r="AC42" s="4">
        <f ca="1"/>
        <v>14880853000</v>
      </c>
      <c r="AD42" s="4">
        <f ca="1"/>
        <v>89587660000</v>
      </c>
      <c r="AE42" s="4">
        <f ca="1"/>
        <v>-5610</v>
      </c>
      <c r="AF42" s="4">
        <f ca="1"/>
        <v>302287289000</v>
      </c>
      <c r="AG42" s="4">
        <f ca="1"/>
        <v>112782600</v>
      </c>
      <c r="AI42" s="63"/>
      <c r="AJ42" t="str" s="0">
        <f ca="1"/>
        <v>16/04/2024</v>
      </c>
      <c r="AK42" s="4">
        <f ca="1"/>
        <v>-61816552000</v>
      </c>
      <c r="AL42" s="4">
        <f ca="1"/>
        <v>-492792434000</v>
      </c>
      <c r="AM42" s="4">
        <f ca="1"/>
        <v>-437754899000</v>
      </c>
      <c r="AN42" s="4">
        <f ca="1"/>
        <v>-377800944000</v>
      </c>
      <c r="AO42" s="4">
        <f ca="1"/>
        <v>34381891000</v>
      </c>
      <c r="AP42" s="4">
        <f ca="1"/>
        <v>-104695399000</v>
      </c>
      <c r="AQ42" s="4">
        <f ca="1"/>
        <v>-605032982000</v>
      </c>
      <c r="AR42" s="4">
        <f ca="1"/>
        <v>-266791235000</v>
      </c>
      <c r="AS42" s="4">
        <f ca="1"/>
        <v>-66003966000</v>
      </c>
      <c r="AT42" s="4">
        <f ca="1"/>
        <v>-65181253000</v>
      </c>
      <c r="AU42" s="4">
        <f ca="1"/>
        <v>19032404000</v>
      </c>
      <c r="AW42" s="63"/>
      <c r="AX42" t="str" s="0">
        <f ca="1"/>
        <v>16/04/2024</v>
      </c>
      <c r="AY42" s="4">
        <f ca="1"/>
        <v>165848135000</v>
      </c>
      <c r="AZ42" s="4">
        <f ca="1"/>
        <v>-677230477000</v>
      </c>
      <c r="BA42" s="4">
        <f ca="1"/>
        <v>36516715000</v>
      </c>
      <c r="BB42" s="4">
        <f ca="1"/>
        <v>22786680000</v>
      </c>
      <c r="BC42" s="4">
        <f ca="1"/>
        <v>-41547195000</v>
      </c>
      <c r="BD42" s="4">
        <f ca="1"/>
        <v>-182993298000</v>
      </c>
      <c r="BE42" s="4">
        <f ca="1"/>
        <v>-25672586000</v>
      </c>
      <c r="BF42" s="4">
        <f ca="1"/>
        <v>-46252000</v>
      </c>
      <c r="BG42" s="4">
        <f ca="1"/>
        <v>71125000</v>
      </c>
      <c r="BI42" s="63"/>
      <c r="BJ42" t="str" s="0">
        <f ca="1"/>
        <v>16/04/2024</v>
      </c>
      <c r="BK42" s="4">
        <f ca="1"/>
        <v>97452290000</v>
      </c>
      <c r="BL42" s="4">
        <f ca="1"/>
        <v>-56539350000</v>
      </c>
      <c r="BM42" s="4">
        <f ca="1"/>
        <v>-418890000</v>
      </c>
      <c r="BN42" s="4">
        <f ca="1"/>
        <v>45444067000</v>
      </c>
      <c r="BO42" s="4">
        <f ca="1"/>
        <v>16633545000</v>
      </c>
      <c r="BP42" s="4">
        <f ca="1"/>
        <v>3589800000</v>
      </c>
      <c r="BQ42" s="4">
        <f ca="1"/>
        <v>-1088900000</v>
      </c>
    </row>
    <row r="43" spans="1:69" x14ac:dyDescent="0.2">
      <c r="A43" s="4"/>
      <c r="B43" s="4"/>
      <c r="C43" s="4"/>
      <c r="D43" s="4"/>
      <c r="E43" s="4"/>
      <c r="G43" s="4"/>
      <c r="H43" s="4"/>
      <c r="K43" s="24"/>
      <c r="W43" s="63"/>
      <c r="X43" t="str" s="0">
        <f ca="1"/>
        <v>15/04/2024</v>
      </c>
      <c r="Y43" s="4">
        <f ca="1"/>
        <v>43308980000</v>
      </c>
      <c r="Z43" s="4">
        <f ca="1"/>
        <v>-67958154000</v>
      </c>
      <c r="AA43" s="4">
        <f ca="1"/>
        <v>-7318055000</v>
      </c>
      <c r="AB43" s="4">
        <f ca="1"/>
        <v>67966256000</v>
      </c>
      <c r="AC43" s="4">
        <f ca="1"/>
        <v>14261513000</v>
      </c>
      <c r="AD43" s="4">
        <f ca="1"/>
        <v>89587660000</v>
      </c>
      <c r="AE43" s="4">
        <f ca="1"/>
        <v>-5610</v>
      </c>
      <c r="AF43" s="4">
        <f ca="1"/>
        <v>389235954000</v>
      </c>
      <c r="AG43" s="4">
        <f ca="1"/>
        <v>112782600</v>
      </c>
      <c r="AI43" s="63"/>
      <c r="AJ43" t="str" s="0">
        <f ca="1"/>
        <v>15/04/2024</v>
      </c>
      <c r="AK43" s="4">
        <f ca="1"/>
        <v>-104629862000</v>
      </c>
      <c r="AL43" s="4">
        <f ca="1"/>
        <v>-467737024000</v>
      </c>
      <c r="AM43" s="4">
        <f ca="1"/>
        <v>-462245534000</v>
      </c>
      <c r="AN43" s="4">
        <f ca="1"/>
        <v>-439807829000</v>
      </c>
      <c r="AO43" s="4">
        <f ca="1"/>
        <v>-480135482000</v>
      </c>
      <c r="AP43" s="4">
        <f ca="1"/>
        <v>-121781864000</v>
      </c>
      <c r="AQ43" s="4">
        <f ca="1"/>
        <v>-671461092000</v>
      </c>
      <c r="AR43" s="4">
        <f ca="1"/>
        <v>-326899205000</v>
      </c>
      <c r="AS43" s="4">
        <f ca="1"/>
        <v>-82342351000</v>
      </c>
      <c r="AT43" s="4">
        <f ca="1"/>
        <v>-70543433000</v>
      </c>
      <c r="AU43" s="4">
        <f ca="1"/>
        <v>14265384000</v>
      </c>
      <c r="AW43" s="63"/>
      <c r="AX43" t="str" s="0">
        <f ca="1"/>
        <v>15/04/2024</v>
      </c>
      <c r="AY43" s="4">
        <f ca="1"/>
        <v>136558565000</v>
      </c>
      <c r="AZ43" s="4">
        <f ca="1"/>
        <v>-692203537000</v>
      </c>
      <c r="BA43" s="4">
        <f ca="1"/>
        <v>35590585000</v>
      </c>
      <c r="BB43" s="4">
        <f ca="1"/>
        <v>30299095000</v>
      </c>
      <c r="BC43" s="4">
        <f ca="1"/>
        <v>-44413325000</v>
      </c>
      <c r="BD43" s="4">
        <f ca="1"/>
        <v>-189784448000</v>
      </c>
      <c r="BE43" s="4">
        <f ca="1"/>
        <v>-27356931000</v>
      </c>
      <c r="BF43" s="4">
        <f ca="1"/>
        <v>-46252000</v>
      </c>
      <c r="BG43" s="4">
        <f ca="1"/>
        <v>71125000</v>
      </c>
      <c r="BI43" s="63"/>
      <c r="BJ43" t="str" s="0">
        <f ca="1"/>
        <v>15/04/2024</v>
      </c>
      <c r="BK43" s="4">
        <f ca="1"/>
        <v>89133115000</v>
      </c>
      <c r="BL43" s="4">
        <f ca="1"/>
        <v>-63560510000</v>
      </c>
      <c r="BM43" s="4">
        <f ca="1"/>
        <v>-763050000</v>
      </c>
      <c r="BN43" s="4">
        <f ca="1"/>
        <v>45211787000</v>
      </c>
      <c r="BO43" s="4">
        <f ca="1"/>
        <v>15285545000</v>
      </c>
      <c r="BP43" s="4">
        <f ca="1"/>
        <v>3589800000</v>
      </c>
      <c r="BQ43" s="4">
        <f ca="1"/>
        <v>-1088900000</v>
      </c>
    </row>
    <row r="44" spans="1:69" x14ac:dyDescent="0.2">
      <c r="A44" s="4"/>
      <c r="B44" s="4"/>
      <c r="C44" s="4"/>
      <c r="D44" s="4"/>
      <c r="E44" s="4"/>
      <c r="G44" s="4"/>
      <c r="H44" s="4"/>
      <c r="K44" s="24"/>
      <c r="W44" s="63"/>
      <c r="X44" t="str" s="0">
        <f ca="1"/>
        <v>12/04/2024</v>
      </c>
      <c r="Y44" s="4">
        <f ca="1"/>
        <v>20189675000</v>
      </c>
      <c r="Z44" s="4">
        <f ca="1"/>
        <v>-76079614000</v>
      </c>
      <c r="AA44" s="4">
        <f ca="1"/>
        <v>-8208965000</v>
      </c>
      <c r="AB44" s="4">
        <f ca="1"/>
        <v>68058946000</v>
      </c>
      <c r="AC44" s="4">
        <f ca="1"/>
        <v>14014813000</v>
      </c>
      <c r="AD44" s="4">
        <f ca="1"/>
        <v>89587660000</v>
      </c>
      <c r="AE44" s="4">
        <f ca="1"/>
        <v>-5610</v>
      </c>
      <c r="AF44" s="4">
        <f ca="1"/>
        <v>388732854000</v>
      </c>
      <c r="AG44" s="4">
        <f ca="1"/>
        <v>245112600</v>
      </c>
      <c r="AI44" s="63"/>
      <c r="AJ44" t="str" s="0">
        <f ca="1"/>
        <v>12/04/2024</v>
      </c>
      <c r="AK44" s="4">
        <f ca="1"/>
        <v>-127821992000</v>
      </c>
      <c r="AL44" s="4">
        <f ca="1"/>
        <v>-399182589000</v>
      </c>
      <c r="AM44" s="4">
        <f ca="1"/>
        <v>-481416309000</v>
      </c>
      <c r="AN44" s="4">
        <f ca="1"/>
        <v>-461986274000</v>
      </c>
      <c r="AO44" s="4">
        <f ca="1"/>
        <v>-523809122000</v>
      </c>
      <c r="AP44" s="4">
        <f ca="1"/>
        <v>-125989937000</v>
      </c>
      <c r="AQ44" s="4">
        <f ca="1"/>
        <v>-708411262000</v>
      </c>
      <c r="AR44" s="4">
        <f ca="1"/>
        <v>-377754250000</v>
      </c>
      <c r="AS44" s="4">
        <f ca="1"/>
        <v>-107103911000</v>
      </c>
      <c r="AT44" s="4">
        <f ca="1"/>
        <v>-72017353000</v>
      </c>
      <c r="AU44" s="4">
        <f ca="1"/>
        <v>12226729000</v>
      </c>
      <c r="AW44" s="63"/>
      <c r="AX44" t="str" s="0">
        <f ca="1"/>
        <v>12/04/2024</v>
      </c>
      <c r="AY44" s="4">
        <f ca="1"/>
        <v>130465455000</v>
      </c>
      <c r="AZ44" s="4">
        <f ca="1"/>
        <v>-692203537000</v>
      </c>
      <c r="BA44" s="4">
        <f ca="1"/>
        <v>39136695000</v>
      </c>
      <c r="BB44" s="4">
        <f ca="1"/>
        <v>29790795000</v>
      </c>
      <c r="BC44" s="4">
        <f ca="1"/>
        <v>-70947025000</v>
      </c>
      <c r="BD44" s="4">
        <f ca="1"/>
        <v>-190169913000</v>
      </c>
      <c r="BE44" s="4">
        <f ca="1"/>
        <v>-24526856000</v>
      </c>
      <c r="BF44" s="4">
        <f ca="1"/>
        <v>-46252000</v>
      </c>
      <c r="BG44" s="4">
        <f ca="1"/>
        <v>71125000</v>
      </c>
      <c r="BI44" s="63"/>
      <c r="BJ44" t="str" s="0">
        <f ca="1"/>
        <v>12/04/2024</v>
      </c>
      <c r="BK44" s="4">
        <f ca="1"/>
        <v>83740285000</v>
      </c>
      <c r="BL44" s="4">
        <f ca="1"/>
        <v>-63468220000</v>
      </c>
      <c r="BM44" s="4">
        <f ca="1"/>
        <v>-928950000</v>
      </c>
      <c r="BN44" s="4">
        <f ca="1"/>
        <v>47945207000</v>
      </c>
      <c r="BO44" s="4">
        <f ca="1"/>
        <v>15164995000</v>
      </c>
      <c r="BP44" s="4">
        <f ca="1"/>
        <v>3589800000</v>
      </c>
      <c r="BQ44" s="4">
        <f ca="1"/>
        <v>-1088900000</v>
      </c>
    </row>
    <row r="45" spans="1:69" x14ac:dyDescent="0.2">
      <c r="A45" s="4"/>
      <c r="B45" s="4"/>
      <c r="C45" s="4"/>
      <c r="D45" s="4"/>
      <c r="E45" s="4"/>
      <c r="G45" s="4"/>
      <c r="H45" s="4"/>
      <c r="K45" s="24"/>
      <c r="W45" s="63"/>
      <c r="X45" t="str" s="0">
        <f ca="1"/>
        <v>11/04/2024</v>
      </c>
      <c r="Y45" s="4">
        <f ca="1"/>
        <v>12589555000</v>
      </c>
      <c r="Z45" s="4">
        <f ca="1"/>
        <v>-69638654000</v>
      </c>
      <c r="AA45" s="4">
        <f ca="1"/>
        <v>-4637525000</v>
      </c>
      <c r="AB45" s="4">
        <f ca="1"/>
        <v>68402971000</v>
      </c>
      <c r="AC45" s="4">
        <f ca="1"/>
        <v>14693823000</v>
      </c>
      <c r="AD45" s="4">
        <f ca="1"/>
        <v>89587660000</v>
      </c>
      <c r="AE45" s="4">
        <f ca="1"/>
        <v>-5610</v>
      </c>
      <c r="AF45" s="4">
        <f ca="1"/>
        <v>390127529000</v>
      </c>
      <c r="AG45" s="4">
        <f ca="1"/>
        <v>375502600</v>
      </c>
      <c r="AI45" s="63"/>
      <c r="AJ45" t="str" s="0">
        <f ca="1"/>
        <v>11/04/2024</v>
      </c>
      <c r="AK45" s="4">
        <f ca="1"/>
        <v>-135366852000</v>
      </c>
      <c r="AL45" s="4">
        <f ca="1"/>
        <v>-415949244000</v>
      </c>
      <c r="AM45" s="4">
        <f ca="1"/>
        <v>-480240769000</v>
      </c>
      <c r="AN45" s="4">
        <f ca="1"/>
        <v>-445925769000</v>
      </c>
      <c r="AO45" s="4">
        <f ca="1"/>
        <v>-528247152000</v>
      </c>
      <c r="AP45" s="4">
        <f ca="1"/>
        <v>-129571762000</v>
      </c>
      <c r="AQ45" s="4">
        <f ca="1"/>
        <v>-696640952000</v>
      </c>
      <c r="AR45" s="4">
        <f ca="1"/>
        <v>-374646474000</v>
      </c>
      <c r="AS45" s="4">
        <f ca="1"/>
        <v>-102037966000</v>
      </c>
      <c r="AT45" s="4">
        <f ca="1"/>
        <v>-67000438000</v>
      </c>
      <c r="AU45" s="4">
        <f ca="1"/>
        <v>19856414000</v>
      </c>
      <c r="AW45" s="63"/>
      <c r="AX45" t="str" s="0">
        <f ca="1"/>
        <v>11/04/2024</v>
      </c>
      <c r="AY45" s="4">
        <f ca="1"/>
        <v>102169860000</v>
      </c>
      <c r="AZ45" s="4">
        <f ca="1"/>
        <v>-692203537000</v>
      </c>
      <c r="BA45" s="4">
        <f ca="1"/>
        <v>38619680000</v>
      </c>
      <c r="BB45" s="4">
        <f ca="1"/>
        <v>31161690000</v>
      </c>
      <c r="BC45" s="4">
        <f ca="1"/>
        <v>-68188310000</v>
      </c>
      <c r="BD45" s="4">
        <f ca="1"/>
        <v>-187049413000</v>
      </c>
      <c r="BE45" s="4">
        <f ca="1"/>
        <v>-22489821000</v>
      </c>
      <c r="BF45" s="4">
        <f ca="1"/>
        <v>-46252000</v>
      </c>
      <c r="BG45" s="4">
        <f ca="1"/>
        <v>71125000</v>
      </c>
      <c r="BI45" s="63"/>
      <c r="BJ45" t="str" s="0">
        <f ca="1"/>
        <v>11/04/2024</v>
      </c>
      <c r="BK45" s="4">
        <f ca="1"/>
        <v>84412470000</v>
      </c>
      <c r="BL45" s="4">
        <f ca="1"/>
        <v>-63959810000</v>
      </c>
      <c r="BM45" s="4">
        <f ca="1"/>
        <v>-552370000</v>
      </c>
      <c r="BN45" s="4">
        <f ca="1"/>
        <v>48248057000</v>
      </c>
      <c r="BO45" s="4">
        <f ca="1"/>
        <v>15437525000</v>
      </c>
      <c r="BP45" s="4">
        <f ca="1"/>
        <v>3237640000</v>
      </c>
      <c r="BQ45" s="4">
        <f ca="1"/>
        <v>-1088900000</v>
      </c>
    </row>
    <row r="46" spans="1:69" x14ac:dyDescent="0.2">
      <c r="K46" s="24"/>
      <c r="W46" s="63"/>
      <c r="X46" t="str" s="0">
        <f ca="1"/>
        <v>10/04/2024</v>
      </c>
      <c r="Y46" s="4">
        <f ca="1"/>
        <v>7995405000</v>
      </c>
      <c r="Z46" s="4">
        <f ca="1"/>
        <v>-67189134000</v>
      </c>
      <c r="AA46" s="4">
        <f ca="1"/>
        <v>-3580495000</v>
      </c>
      <c r="AB46" s="4">
        <f ca="1"/>
        <v>69529236000</v>
      </c>
      <c r="AC46" s="4">
        <f ca="1"/>
        <v>14888623000</v>
      </c>
      <c r="AD46" s="4">
        <f ca="1"/>
        <v>89587660000</v>
      </c>
      <c r="AE46" s="4">
        <f ca="1"/>
        <v>-5610</v>
      </c>
      <c r="AF46" s="4">
        <f ca="1"/>
        <v>390494809000</v>
      </c>
      <c r="AG46" s="4">
        <f ca="1"/>
        <v>4316702600</v>
      </c>
      <c r="AI46" s="63"/>
      <c r="AJ46" t="str" s="0">
        <f ca="1"/>
        <v>10/04/2024</v>
      </c>
      <c r="AK46" s="4">
        <f ca="1"/>
        <v>-134504742000</v>
      </c>
      <c r="AL46" s="4">
        <f ca="1"/>
        <v>-389003254000</v>
      </c>
      <c r="AM46" s="4">
        <f ca="1"/>
        <v>-482981139000</v>
      </c>
      <c r="AN46" s="4">
        <f ca="1"/>
        <v>-442041799000</v>
      </c>
      <c r="AO46" s="4">
        <f ca="1"/>
        <v>-512722397000</v>
      </c>
      <c r="AP46" s="4">
        <f ca="1"/>
        <v>-132067117000</v>
      </c>
      <c r="AQ46" s="4">
        <f ca="1"/>
        <v>-698358297000</v>
      </c>
      <c r="AR46" s="0">
        <f ca="1"/>
        <v>-379507464000</v>
      </c>
      <c r="AS46" s="4">
        <f ca="1"/>
        <v>-107762711000</v>
      </c>
      <c r="AT46" s="4">
        <f ca="1"/>
        <v>-67831013000</v>
      </c>
      <c r="AU46" s="4">
        <f ca="1"/>
        <v>22128319000</v>
      </c>
      <c r="AW46" s="63"/>
      <c r="AX46" t="str" s="0">
        <f ca="1"/>
        <v>10/04/2024</v>
      </c>
      <c r="AY46" s="4">
        <f ca="1"/>
        <v>103201585000</v>
      </c>
      <c r="AZ46" s="4">
        <f ca="1"/>
        <v>-692203537000</v>
      </c>
      <c r="BA46" s="4">
        <f ca="1"/>
        <v>37328370000</v>
      </c>
      <c r="BB46" s="4">
        <f ca="1"/>
        <v>31573915000</v>
      </c>
      <c r="BC46" s="4">
        <f ca="1"/>
        <v>-83432120000</v>
      </c>
      <c r="BD46" s="4">
        <f ca="1"/>
        <v>-188973868000</v>
      </c>
      <c r="BE46" s="4">
        <f ca="1"/>
        <v>-21953771000</v>
      </c>
      <c r="BF46" s="4">
        <f ca="1"/>
        <v>-46252000</v>
      </c>
      <c r="BG46" s="4">
        <f ca="1"/>
        <v>71125000</v>
      </c>
      <c r="BI46" s="63"/>
      <c r="BJ46" t="str" s="0">
        <f ca="1"/>
        <v>10/04/2024</v>
      </c>
      <c r="BK46" s="4">
        <f ca="1"/>
        <v>85056270000</v>
      </c>
      <c r="BL46" s="4">
        <f ca="1"/>
        <v>-63959810000</v>
      </c>
      <c r="BM46" s="4">
        <f ca="1"/>
        <v>-420750000</v>
      </c>
      <c r="BN46" s="4">
        <f ca="1"/>
        <v>48338237000</v>
      </c>
      <c r="BO46" s="4">
        <f ca="1"/>
        <v>15534095000</v>
      </c>
      <c r="BP46" s="4">
        <f ca="1"/>
        <v>3237640000</v>
      </c>
      <c r="BQ46" s="4">
        <f ca="1"/>
        <v>-1088900000</v>
      </c>
    </row>
    <row r="47" spans="1:69" x14ac:dyDescent="0.2">
      <c r="K47" s="24"/>
      <c r="W47" s="63"/>
      <c r="X47" t="str" s="0">
        <f ca="1"/>
        <v>09/04/2024</v>
      </c>
      <c r="Y47" s="4">
        <f ca="1"/>
        <v>16201665000</v>
      </c>
      <c r="Z47" s="4">
        <f ca="1"/>
        <v>-61616784000</v>
      </c>
      <c r="AA47" s="4">
        <f ca="1"/>
        <v>-2002135000</v>
      </c>
      <c r="AB47" s="4">
        <f ca="1"/>
        <v>70622631000</v>
      </c>
      <c r="AC47" s="4">
        <f ca="1"/>
        <v>14761863000</v>
      </c>
      <c r="AD47" s="4">
        <f ca="1"/>
        <v>89587660000</v>
      </c>
      <c r="AE47" s="4">
        <f ca="1"/>
        <v>-5610</v>
      </c>
      <c r="AF47" s="4">
        <f ca="1"/>
        <v>390228879000</v>
      </c>
      <c r="AG47" s="4">
        <f ca="1"/>
        <v>4316702600</v>
      </c>
      <c r="AI47" s="63"/>
      <c r="AJ47" t="str" s="0">
        <f ca="1"/>
        <v>09/04/2024</v>
      </c>
      <c r="AK47" s="4">
        <f ca="1"/>
        <v>-120881262000</v>
      </c>
      <c r="AL47" s="4">
        <f ca="1"/>
        <v>-342648269000</v>
      </c>
      <c r="AM47" s="4">
        <f ca="1"/>
        <v>-471658069000</v>
      </c>
      <c r="AN47" s="4">
        <f ca="1"/>
        <v>-423686564000</v>
      </c>
      <c r="AO47" s="4">
        <f ca="1"/>
        <v>-489784352000</v>
      </c>
      <c r="AP47" s="4">
        <f ca="1"/>
        <v>-122679322000</v>
      </c>
      <c r="AQ47" s="4">
        <f ca="1"/>
        <v>-441280322000</v>
      </c>
      <c r="AR47" s="0">
        <f ca="1"/>
        <v>-353164479000</v>
      </c>
      <c r="AS47" s="4">
        <f ca="1"/>
        <v>-101886636000</v>
      </c>
      <c r="AT47" s="4">
        <f ca="1"/>
        <v>-64879273000</v>
      </c>
      <c r="AU47" s="4">
        <f ca="1"/>
        <v>23709199000</v>
      </c>
      <c r="AW47" s="63"/>
      <c r="AX47" t="str" s="0">
        <f ca="1"/>
        <v>09/04/2024</v>
      </c>
      <c r="AY47" s="4">
        <f ca="1"/>
        <v>86004270000</v>
      </c>
      <c r="AZ47" s="4">
        <f ca="1"/>
        <v>-692203537000</v>
      </c>
      <c r="BA47" s="4">
        <f ca="1"/>
        <v>46409170000</v>
      </c>
      <c r="BB47" s="4">
        <f ca="1"/>
        <v>31311070000</v>
      </c>
      <c r="BC47" s="4">
        <f ca="1"/>
        <v>-77864245000</v>
      </c>
      <c r="BD47" s="4">
        <f ca="1"/>
        <v>-179658968000</v>
      </c>
      <c r="BE47" s="4">
        <f ca="1"/>
        <v>-22118546000</v>
      </c>
      <c r="BF47" s="4">
        <f ca="1"/>
        <v>-46252000</v>
      </c>
      <c r="BG47" s="4">
        <f ca="1"/>
        <v>71125000</v>
      </c>
      <c r="BI47" s="63"/>
      <c r="BJ47" t="str" s="0">
        <f ca="1"/>
        <v>09/04/2024</v>
      </c>
      <c r="BK47" s="4">
        <f ca="1"/>
        <v>85372780000</v>
      </c>
      <c r="BL47" s="4">
        <f ca="1"/>
        <v>-51221300000</v>
      </c>
      <c r="BM47" s="4">
        <f ca="1"/>
        <v>-160410000</v>
      </c>
      <c r="BN47" s="4">
        <f ca="1"/>
        <v>48126267000</v>
      </c>
      <c r="BO47" s="4">
        <f ca="1"/>
        <v>15486465000</v>
      </c>
      <c r="BP47" s="4">
        <f ca="1"/>
        <v>3711040000</v>
      </c>
      <c r="BQ47" s="4">
        <f ca="1"/>
        <v>-489800000</v>
      </c>
    </row>
    <row r="48" spans="1:69" x14ac:dyDescent="0.2">
      <c r="K48" s="24"/>
      <c r="W48" s="63"/>
      <c r="X48" t="str" s="0">
        <f ca="1"/>
        <v>08/04/2024</v>
      </c>
      <c r="Y48" s="4">
        <f ca="1"/>
        <v>13666540000</v>
      </c>
      <c r="Z48" s="4">
        <f ca="1"/>
        <v>-57998449000</v>
      </c>
      <c r="AA48" s="4">
        <f ca="1"/>
        <v>-423775000</v>
      </c>
      <c r="AB48" s="4">
        <f ca="1"/>
        <v>71716026000</v>
      </c>
      <c r="AC48" s="4">
        <f ca="1"/>
        <v>14635103000</v>
      </c>
      <c r="AD48" s="4">
        <f ca="1"/>
        <v>89587660000</v>
      </c>
      <c r="AE48" s="4">
        <f ca="1"/>
        <v>-5610</v>
      </c>
      <c r="AF48" s="4">
        <f ca="1"/>
        <v>389962949000</v>
      </c>
      <c r="AG48" s="4">
        <f ca="1"/>
        <v>4316702600</v>
      </c>
      <c r="AI48" s="63"/>
      <c r="AJ48" t="str" s="0">
        <f ca="1"/>
        <v>08/04/2024</v>
      </c>
      <c r="AK48" s="4">
        <f ca="1"/>
        <v>-120199882000</v>
      </c>
      <c r="AL48" s="4">
        <f ca="1"/>
        <v>-310253054000</v>
      </c>
      <c r="AM48" s="4">
        <f ca="1"/>
        <v>-460360779000</v>
      </c>
      <c r="AN48" s="4">
        <f ca="1"/>
        <v>-423310414000</v>
      </c>
      <c r="AO48" s="4">
        <f ca="1"/>
        <v>-474066537000</v>
      </c>
      <c r="AP48" s="4">
        <f ca="1"/>
        <v>-123231942000</v>
      </c>
      <c r="AQ48" s="4">
        <f ca="1"/>
        <v>-441864372000</v>
      </c>
      <c r="AR48" s="0">
        <f ca="1"/>
        <v>-349631954000</v>
      </c>
      <c r="AS48" s="4">
        <f ca="1"/>
        <v>-102269516000</v>
      </c>
      <c r="AT48" s="4">
        <f ca="1"/>
        <v>-63111743000</v>
      </c>
      <c r="AU48" s="4">
        <f ca="1"/>
        <v>25290079000</v>
      </c>
      <c r="AW48" s="63"/>
      <c r="AX48" t="str" s="0">
        <f ca="1"/>
        <v>08/04/2024</v>
      </c>
      <c r="AY48" s="4">
        <f ca="1"/>
        <v>68806955000</v>
      </c>
      <c r="AZ48" s="4">
        <f ca="1"/>
        <v>-692203537000</v>
      </c>
      <c r="BA48" s="4">
        <f ca="1"/>
        <v>55489970000</v>
      </c>
      <c r="BB48" s="4">
        <f ca="1"/>
        <v>31048225000</v>
      </c>
      <c r="BC48" s="4">
        <f ca="1"/>
        <v>-67526435000</v>
      </c>
      <c r="BD48" s="4">
        <f ca="1"/>
        <v>-167127608000</v>
      </c>
      <c r="BE48" s="4">
        <f ca="1"/>
        <v>-22283321000</v>
      </c>
      <c r="BF48" s="4">
        <f ca="1"/>
        <v>-46252000</v>
      </c>
      <c r="BG48" s="4">
        <f ca="1"/>
        <v>71125000</v>
      </c>
      <c r="BI48" s="63"/>
      <c r="BJ48" t="str" s="0">
        <f ca="1"/>
        <v>08/04/2024</v>
      </c>
      <c r="BK48" s="4">
        <f ca="1"/>
        <v>98131885000</v>
      </c>
      <c r="BL48" s="4">
        <f ca="1"/>
        <v>-38482790000</v>
      </c>
      <c r="BM48" s="4">
        <f ca="1"/>
        <v>99930000</v>
      </c>
      <c r="BN48" s="4">
        <f ca="1"/>
        <v>47914297000</v>
      </c>
      <c r="BO48" s="4">
        <f ca="1"/>
        <v>15438835000</v>
      </c>
      <c r="BP48" s="4">
        <f ca="1"/>
        <v>4184440000</v>
      </c>
      <c r="BQ48" s="4">
        <f ca="1"/>
        <v>109300000</v>
      </c>
    </row>
    <row r="49" spans="11:69" x14ac:dyDescent="0.2">
      <c r="K49" s="24"/>
      <c r="W49" s="63"/>
      <c r="X49" t="str" s="0">
        <f ca="1"/>
        <v>05/04/2024</v>
      </c>
      <c r="Y49" s="4">
        <f ca="1"/>
        <v>25780650000</v>
      </c>
      <c r="Z49" s="4">
        <f ca="1"/>
        <v>-57012559000</v>
      </c>
      <c r="AA49" s="4">
        <f ca="1"/>
        <v>-931670000</v>
      </c>
      <c r="AB49" s="4">
        <f ca="1"/>
        <v>72432716000</v>
      </c>
      <c r="AC49" s="4">
        <f ca="1"/>
        <v>14002093000</v>
      </c>
      <c r="AD49" s="4">
        <f ca="1"/>
        <v>89587660000</v>
      </c>
      <c r="AE49" s="4">
        <f ca="1"/>
        <v>-5610</v>
      </c>
      <c r="AF49" s="4">
        <f ca="1"/>
        <v>387672439000</v>
      </c>
      <c r="AG49" s="4">
        <f ca="1"/>
        <v>4316702600</v>
      </c>
      <c r="AI49" s="63"/>
      <c r="AJ49" t="str" s="0">
        <f ca="1"/>
        <v>05/04/2024</v>
      </c>
      <c r="AK49" s="4">
        <f ca="1"/>
        <v>-92669632000</v>
      </c>
      <c r="AL49" s="4">
        <f ca="1"/>
        <v>-188214574000</v>
      </c>
      <c r="AM49" s="4">
        <f ca="1"/>
        <v>-448747999000</v>
      </c>
      <c r="AN49" s="4">
        <f ca="1"/>
        <v>-378607974000</v>
      </c>
      <c r="AO49" s="4">
        <f ca="1"/>
        <v>-421769467000</v>
      </c>
      <c r="AP49" s="4">
        <f ca="1"/>
        <v>-113640342000</v>
      </c>
      <c r="AQ49" s="4">
        <f ca="1"/>
        <v>-450842332000</v>
      </c>
      <c r="AR49" s="0">
        <f ca="1"/>
        <v>-318447219000</v>
      </c>
      <c r="AS49" s="4">
        <f ca="1"/>
        <v>-88190511000</v>
      </c>
      <c r="AT49" s="4">
        <f ca="1"/>
        <v>-64829548000</v>
      </c>
      <c r="AU49" s="4">
        <f ca="1"/>
        <v>23010739000</v>
      </c>
      <c r="AW49" s="63"/>
      <c r="AX49" t="str" s="0">
        <f ca="1"/>
        <v>05/04/2024</v>
      </c>
      <c r="AY49" s="4">
        <f ca="1"/>
        <v>120904845000</v>
      </c>
      <c r="AZ49" s="4">
        <f ca="1"/>
        <v>-692203537000</v>
      </c>
      <c r="BA49" s="4">
        <f ca="1"/>
        <v>66751615000</v>
      </c>
      <c r="BB49" s="4">
        <f ca="1"/>
        <v>29724020000</v>
      </c>
      <c r="BC49" s="4">
        <f ca="1"/>
        <v>-70142395000</v>
      </c>
      <c r="BD49" s="4">
        <f ca="1"/>
        <v>-169963073000</v>
      </c>
      <c r="BE49" s="4">
        <f ca="1"/>
        <v>-24036681000</v>
      </c>
      <c r="BF49" s="4">
        <f ca="1"/>
        <v>-46252000</v>
      </c>
      <c r="BG49" s="4">
        <f ca="1"/>
        <v>71125000</v>
      </c>
      <c r="BI49" s="63"/>
      <c r="BJ49" t="str" s="0">
        <f ca="1"/>
        <v>05/04/2024</v>
      </c>
      <c r="BK49" s="4">
        <f ca="1"/>
        <v>130653835000</v>
      </c>
      <c r="BL49" s="4">
        <f ca="1"/>
        <v>-39343790000</v>
      </c>
      <c r="BM49" s="4">
        <f ca="1"/>
        <v>-234200000</v>
      </c>
      <c r="BN49" s="4">
        <f ca="1"/>
        <v>47685167000</v>
      </c>
      <c r="BO49" s="4">
        <f ca="1"/>
        <v>14290175000</v>
      </c>
      <c r="BP49" s="4">
        <f ca="1"/>
        <v>2580190000</v>
      </c>
      <c r="BQ49" s="4">
        <f ca="1"/>
        <v>-689700000</v>
      </c>
    </row>
    <row r="50" spans="11:69" x14ac:dyDescent="0.2">
      <c r="K50" s="24"/>
      <c r="W50" s="63"/>
      <c r="X50" t="str" s="0">
        <f ca="1"/>
        <v>04/04/2024</v>
      </c>
      <c r="Y50" s="4">
        <f ca="1"/>
        <v>-40207450000</v>
      </c>
      <c r="Z50" s="4">
        <f ca="1"/>
        <v>-56515999000</v>
      </c>
      <c r="AA50" s="4">
        <f ca="1"/>
        <v>-1713420000</v>
      </c>
      <c r="AB50" s="4">
        <f ca="1"/>
        <v>72011356000</v>
      </c>
      <c r="AC50" s="4">
        <f ca="1"/>
        <v>13775373000</v>
      </c>
      <c r="AD50" s="4">
        <f ca="1"/>
        <v>89587660000</v>
      </c>
      <c r="AE50" s="4">
        <f ca="1"/>
        <v>-5610</v>
      </c>
      <c r="AF50" s="4">
        <f ca="1"/>
        <v>387196379000</v>
      </c>
      <c r="AG50" s="4">
        <f ca="1"/>
        <v>2183902600</v>
      </c>
      <c r="AI50" s="63"/>
      <c r="AJ50" t="str" s="0">
        <f ca="1"/>
        <v>04/04/2024</v>
      </c>
      <c r="AK50" s="4">
        <f ca="1"/>
        <v>-83540652000</v>
      </c>
      <c r="AL50" s="4">
        <f ca="1"/>
        <v>-168347794000</v>
      </c>
      <c r="AM50" s="4">
        <f ca="1"/>
        <v>-454178644000</v>
      </c>
      <c r="AN50" s="4">
        <f ca="1"/>
        <v>-460710599000</v>
      </c>
      <c r="AO50" s="4">
        <f ca="1"/>
        <v>-362077552000</v>
      </c>
      <c r="AP50" s="4">
        <f ca="1"/>
        <v>-110182852000</v>
      </c>
      <c r="AQ50" s="4">
        <f ca="1"/>
        <v>-560483341000</v>
      </c>
      <c r="AR50" s="0">
        <f ca="1"/>
        <v>-306758331000</v>
      </c>
      <c r="AS50" s="4">
        <f ca="1"/>
        <v>-91175396000</v>
      </c>
      <c r="AT50" s="4">
        <f ca="1"/>
        <v>-66449753000</v>
      </c>
      <c r="AU50" s="4">
        <f ca="1"/>
        <v>21271419000</v>
      </c>
      <c r="AW50" s="63"/>
      <c r="AX50" t="str" s="0">
        <f ca="1"/>
        <v>04/04/2024</v>
      </c>
      <c r="AY50" s="4">
        <f ca="1"/>
        <v>100121850000</v>
      </c>
      <c r="AZ50" s="4">
        <f ca="1"/>
        <v>-692203537000</v>
      </c>
      <c r="BA50" s="4">
        <f ca="1"/>
        <v>47221595000</v>
      </c>
      <c r="BB50" s="4">
        <f ca="1"/>
        <v>30990610000</v>
      </c>
      <c r="BC50" s="4">
        <f ca="1"/>
        <v>-75596960000</v>
      </c>
      <c r="BD50" s="4">
        <f ca="1"/>
        <v>-171983333000</v>
      </c>
      <c r="BE50" s="4">
        <f ca="1"/>
        <v>19432039000</v>
      </c>
      <c r="BF50" s="4">
        <f ca="1"/>
        <v>-46252000</v>
      </c>
      <c r="BG50" s="4">
        <f ca="1"/>
        <v>71125000</v>
      </c>
      <c r="BI50" s="63"/>
      <c r="BJ50" t="str" s="0">
        <f ca="1"/>
        <v>04/04/2024</v>
      </c>
      <c r="BK50" s="4">
        <f ca="1"/>
        <v>131086420000</v>
      </c>
      <c r="BL50" s="4">
        <f ca="1"/>
        <v>-39402190000</v>
      </c>
      <c r="BM50" s="4">
        <f ca="1"/>
        <v>-147970000</v>
      </c>
      <c r="BN50" s="4">
        <f ca="1"/>
        <v>46050407000</v>
      </c>
      <c r="BO50" s="4">
        <f ca="1"/>
        <v>14176345000</v>
      </c>
      <c r="BP50" s="4">
        <f ca="1"/>
        <v>2580190000</v>
      </c>
      <c r="BQ50" s="4">
        <f ca="1"/>
        <v>-560650000</v>
      </c>
    </row>
    <row r="51" spans="11:69" x14ac:dyDescent="0.2">
      <c r="K51" s="24"/>
      <c r="W51" s="63"/>
      <c r="X51" t="str" s="0">
        <f ca="1"/>
        <v>03/04/2024</v>
      </c>
      <c r="Y51" s="4">
        <f ca="1"/>
        <v>-62872490000</v>
      </c>
      <c r="Z51" s="4">
        <f ca="1"/>
        <v>-63588164000</v>
      </c>
      <c r="AA51" s="4">
        <f ca="1"/>
        <v>-2495170000</v>
      </c>
      <c r="AB51" s="4">
        <f ca="1"/>
        <v>71589996000</v>
      </c>
      <c r="AC51" s="4">
        <f ca="1"/>
        <v>13548653000</v>
      </c>
      <c r="AD51" s="4">
        <f ca="1"/>
        <v>89587660000</v>
      </c>
      <c r="AE51" s="4">
        <f ca="1"/>
        <v>-5610</v>
      </c>
      <c r="AF51" s="4">
        <f ca="1"/>
        <v>386720319000</v>
      </c>
      <c r="AG51" s="4">
        <f ca="1"/>
        <v>51102600</v>
      </c>
      <c r="AI51" s="63"/>
      <c r="AJ51" t="str" s="0">
        <f ca="1"/>
        <v>03/04/2024</v>
      </c>
      <c r="AK51" s="4">
        <f ca="1"/>
        <v>-110417722000</v>
      </c>
      <c r="AL51" s="4">
        <f ca="1"/>
        <v>-138229359000</v>
      </c>
      <c r="AM51" s="4">
        <f ca="1"/>
        <v>-468645694000</v>
      </c>
      <c r="AN51" s="4">
        <f ca="1"/>
        <v>-508976129000</v>
      </c>
      <c r="AO51" s="4">
        <f ca="1"/>
        <v>-405830127000</v>
      </c>
      <c r="AP51" s="4">
        <f ca="1"/>
        <v>-123969977000</v>
      </c>
      <c r="AQ51" s="4">
        <f ca="1"/>
        <v>-588947109000</v>
      </c>
      <c r="AR51" s="0">
        <f ca="1"/>
        <v>-332067616000</v>
      </c>
      <c r="AS51" s="4">
        <f ca="1"/>
        <v>-104909699000</v>
      </c>
      <c r="AT51" s="4">
        <f ca="1"/>
        <v>-76303968000</v>
      </c>
      <c r="AU51" s="4">
        <f ca="1"/>
        <v>19532099000</v>
      </c>
      <c r="AW51" s="63"/>
      <c r="AX51" t="str" s="0">
        <f ca="1"/>
        <v>03/04/2024</v>
      </c>
      <c r="AY51" s="4">
        <f ca="1"/>
        <v>79338855000</v>
      </c>
      <c r="AZ51" s="4">
        <f ca="1"/>
        <v>-692203537000</v>
      </c>
      <c r="BA51" s="4">
        <f ca="1"/>
        <v>27691575000</v>
      </c>
      <c r="BB51" s="4">
        <f ca="1"/>
        <v>29544530000</v>
      </c>
      <c r="BC51" s="4">
        <f ca="1"/>
        <v>-92385535000</v>
      </c>
      <c r="BD51" s="4">
        <f ca="1"/>
        <v>-174003593000</v>
      </c>
      <c r="BE51" s="4">
        <f ca="1"/>
        <v>62900759000</v>
      </c>
      <c r="BF51" s="4">
        <f ca="1"/>
        <v>-46252000</v>
      </c>
      <c r="BG51" s="4">
        <f ca="1"/>
        <v>71125000</v>
      </c>
      <c r="BI51" s="63"/>
      <c r="BJ51" t="str" s="0">
        <f ca="1"/>
        <v>03/04/2024</v>
      </c>
      <c r="BK51" s="4">
        <f ca="1"/>
        <v>130151455000</v>
      </c>
      <c r="BL51" s="4">
        <f ca="1"/>
        <v>-39460590000</v>
      </c>
      <c r="BM51" s="4">
        <f ca="1"/>
        <v>-61740000</v>
      </c>
      <c r="BN51" s="4">
        <f ca="1"/>
        <v>45923437000</v>
      </c>
      <c r="BO51" s="4">
        <f ca="1"/>
        <v>14062515000</v>
      </c>
      <c r="BP51" s="4">
        <f ca="1"/>
        <v>2580190000</v>
      </c>
      <c r="BQ51" s="4">
        <f ca="1"/>
        <v>-431600000</v>
      </c>
    </row>
    <row r="52" spans="11:69" x14ac:dyDescent="0.2">
      <c r="K52" s="24"/>
      <c r="W52" s="63"/>
      <c r="X52" t="str" s="0">
        <f ca="1"/>
        <v>02/04/2024</v>
      </c>
      <c r="Y52" s="4">
        <f ca="1"/>
        <v>-29117569000</v>
      </c>
      <c r="Z52" s="4">
        <f ca="1"/>
        <v>-56717414000</v>
      </c>
      <c r="AA52" s="4">
        <f ca="1"/>
        <v>2552360000</v>
      </c>
      <c r="AB52" s="4">
        <f ca="1"/>
        <v>67361631000</v>
      </c>
      <c r="AC52" s="4">
        <f ca="1"/>
        <v>14453513000</v>
      </c>
      <c r="AD52" s="4">
        <f ca="1"/>
        <v>74120660000</v>
      </c>
      <c r="AE52" s="4">
        <f ca="1"/>
        <v>-5610</v>
      </c>
      <c r="AF52" s="4">
        <f ca="1"/>
        <v>388589139000</v>
      </c>
      <c r="AG52" s="4">
        <f ca="1"/>
        <v>53222600</v>
      </c>
      <c r="AI52" s="63"/>
      <c r="AJ52" t="str" s="0">
        <f ca="1"/>
        <v>02/04/2024</v>
      </c>
      <c r="AK52" s="4">
        <f ca="1"/>
        <v>-75755532000</v>
      </c>
      <c r="AL52" s="4">
        <f ca="1"/>
        <v>-58324864000</v>
      </c>
      <c r="AM52" s="4">
        <f ca="1"/>
        <v>-436330709000</v>
      </c>
      <c r="AN52" s="4">
        <f ca="1"/>
        <v>-472296149000</v>
      </c>
      <c r="AO52" s="4">
        <f ca="1"/>
        <v>-336141647000</v>
      </c>
      <c r="AP52" s="4">
        <f ca="1"/>
        <v>-103619967000</v>
      </c>
      <c r="AQ52" s="4">
        <f ca="1"/>
        <v>-468940136000</v>
      </c>
      <c r="AR52" s="0">
        <f ca="1"/>
        <v>-289248017000</v>
      </c>
      <c r="AS52" s="4">
        <f ca="1"/>
        <v>-74266869000</v>
      </c>
      <c r="AT52" s="4">
        <f ca="1"/>
        <v>-77044493000</v>
      </c>
      <c r="AU52" s="4">
        <f ca="1"/>
        <v>27729924000</v>
      </c>
      <c r="AW52" s="63"/>
      <c r="AX52" t="str" s="0">
        <f ca="1"/>
        <v>02/04/2024</v>
      </c>
      <c r="AY52" s="4">
        <f ca="1"/>
        <v>105465395000</v>
      </c>
      <c r="AZ52" s="4">
        <f ca="1"/>
        <v>-692203537000</v>
      </c>
      <c r="BA52" s="4">
        <f ca="1"/>
        <v>33009785000</v>
      </c>
      <c r="BB52" s="4">
        <f ca="1"/>
        <v>23125340000</v>
      </c>
      <c r="BC52" s="4">
        <f ca="1"/>
        <v>-87948815000</v>
      </c>
      <c r="BD52" s="4">
        <f ca="1"/>
        <v>-172557338000</v>
      </c>
      <c r="BE52" s="4">
        <f ca="1"/>
        <v>71378954000</v>
      </c>
      <c r="BF52" s="4">
        <f ca="1"/>
        <v>-41432000</v>
      </c>
      <c r="BG52" s="4">
        <f ca="1"/>
        <v>71125000</v>
      </c>
      <c r="BI52" s="63"/>
      <c r="BJ52" t="str" s="0">
        <f ca="1"/>
        <v>02/04/2024</v>
      </c>
      <c r="BK52" s="4">
        <f ca="1"/>
        <v>132598050000</v>
      </c>
      <c r="BL52" s="4">
        <f ca="1"/>
        <v>-39460590000</v>
      </c>
      <c r="BM52" s="4">
        <f ca="1"/>
        <v>354050000</v>
      </c>
      <c r="BN52" s="4">
        <f ca="1"/>
        <v>46667807000</v>
      </c>
      <c r="BO52" s="4">
        <f ca="1"/>
        <v>14382025000</v>
      </c>
      <c r="BP52" s="4">
        <f ca="1"/>
        <v>2580190000</v>
      </c>
      <c r="BQ52" s="4">
        <f ca="1"/>
        <v>-431600000</v>
      </c>
    </row>
    <row r="53" spans="11:69" x14ac:dyDescent="0.2">
      <c r="K53" s="24"/>
      <c r="W53" s="63"/>
      <c r="X53" t="str" s="0">
        <f ca="1"/>
        <v>01/04/2024</v>
      </c>
      <c r="Y53" s="4">
        <f ca="1"/>
        <v>-33827088000</v>
      </c>
      <c r="Z53" s="4">
        <f ca="1"/>
        <v>-56403099000</v>
      </c>
      <c r="AA53" s="4">
        <f ca="1"/>
        <v>5538980000</v>
      </c>
      <c r="AB53" s="4">
        <f ca="1"/>
        <v>67612441000</v>
      </c>
      <c r="AC53" s="4">
        <f ca="1"/>
        <v>14641453000</v>
      </c>
      <c r="AD53" s="4">
        <f ca="1"/>
        <v>74120660000</v>
      </c>
      <c r="AE53" s="4">
        <f ca="1"/>
        <v>-5610</v>
      </c>
      <c r="AF53" s="4">
        <f ca="1"/>
        <v>388984029000</v>
      </c>
      <c r="AG53" s="4">
        <f ca="1"/>
        <v>53222600</v>
      </c>
      <c r="AI53" s="63"/>
      <c r="AJ53" t="str" s="0">
        <f ca="1"/>
        <v>01/04/2024</v>
      </c>
      <c r="AK53" s="4">
        <f ca="1"/>
        <v>-83286538000</v>
      </c>
      <c r="AL53" s="4">
        <f ca="1"/>
        <v>17947306000</v>
      </c>
      <c r="AM53" s="4">
        <f ca="1"/>
        <v>-439775619000</v>
      </c>
      <c r="AN53" s="4">
        <f ca="1"/>
        <v>-421313577000</v>
      </c>
      <c r="AO53" s="4">
        <f ca="1"/>
        <v>-351634797000</v>
      </c>
      <c r="AP53" s="4">
        <f ca="1"/>
        <v>-105824942000</v>
      </c>
      <c r="AQ53" s="4">
        <f ca="1"/>
        <v>-488508361000</v>
      </c>
      <c r="AR53" s="0">
        <f ca="1"/>
        <v>-294340032000</v>
      </c>
      <c r="AS53" s="4">
        <f ca="1"/>
        <v>-82903874000</v>
      </c>
      <c r="AT53" s="4">
        <f ca="1"/>
        <v>-77394903000</v>
      </c>
      <c r="AU53" s="4">
        <f ca="1"/>
        <v>28778589000</v>
      </c>
      <c r="AW53" s="63"/>
      <c r="AX53" t="str" s="0">
        <f ca="1"/>
        <v>01/04/2024</v>
      </c>
      <c r="AY53" s="4">
        <f ca="1"/>
        <v>106873870000</v>
      </c>
      <c r="AZ53" s="4">
        <f ca="1"/>
        <v>-692203537000</v>
      </c>
      <c r="BA53" s="4">
        <f ca="1"/>
        <v>33286405000</v>
      </c>
      <c r="BB53" s="4">
        <f ca="1"/>
        <v>23501080000</v>
      </c>
      <c r="BC53" s="4">
        <f ca="1"/>
        <v>-88008410000</v>
      </c>
      <c r="BD53" s="4">
        <f ca="1"/>
        <v>-176098476000</v>
      </c>
      <c r="BE53" s="4">
        <f ca="1"/>
        <v>71878554000</v>
      </c>
      <c r="BF53" s="4">
        <f ca="1"/>
        <v>-41432000</v>
      </c>
      <c r="BG53" s="4">
        <f ca="1"/>
        <v>71125000</v>
      </c>
      <c r="BI53" s="63"/>
      <c r="BJ53" t="str" s="0">
        <f ca="1"/>
        <v>01/04/2024</v>
      </c>
      <c r="BK53" s="4">
        <f ca="1"/>
        <v>133202555000</v>
      </c>
      <c r="BL53" s="4">
        <f ca="1"/>
        <v>-39460590000</v>
      </c>
      <c r="BM53" s="4">
        <f ca="1"/>
        <v>719700000</v>
      </c>
      <c r="BN53" s="4">
        <f ca="1"/>
        <v>47377812000</v>
      </c>
      <c r="BO53" s="4">
        <f ca="1"/>
        <v>14458425000</v>
      </c>
      <c r="BP53" s="4">
        <f ca="1"/>
        <v>2580190000</v>
      </c>
      <c r="BQ53" s="4">
        <f ca="1"/>
        <v>-431600000</v>
      </c>
    </row>
    <row r="54" spans="11:69" x14ac:dyDescent="0.2">
      <c r="K54" s="24"/>
      <c r="W54" s="63"/>
      <c r="X54" t="str" s="0">
        <f ca="1"/>
        <v>29/03/2024</v>
      </c>
      <c r="Y54" s="4">
        <f ca="1"/>
        <v>-58399465000</v>
      </c>
      <c r="Z54" s="4">
        <f ca="1"/>
        <v>-54830619000</v>
      </c>
      <c r="AA54" s="4">
        <f ca="1"/>
        <v>5865730000</v>
      </c>
      <c r="AB54" s="4">
        <f ca="1"/>
        <v>72626026000</v>
      </c>
      <c r="AC54" s="4">
        <f ca="1"/>
        <v>14677263000</v>
      </c>
      <c r="AD54" s="4">
        <f ca="1"/>
        <v>74120660000</v>
      </c>
      <c r="AE54" s="4">
        <f ca="1"/>
        <v>-5610</v>
      </c>
      <c r="AF54" s="4">
        <f ca="1"/>
        <v>467550764000</v>
      </c>
      <c r="AG54" s="4">
        <f ca="1"/>
        <v>1932222600</v>
      </c>
      <c r="AI54" s="63"/>
      <c r="AJ54" t="str" s="0">
        <f ca="1"/>
        <v>29/03/2024</v>
      </c>
      <c r="AK54" s="4">
        <f ca="1"/>
        <v>-90766228000</v>
      </c>
      <c r="AL54" s="4">
        <f ca="1"/>
        <v>-2095144000</v>
      </c>
      <c r="AM54" s="4">
        <f ca="1"/>
        <v>-440935739000</v>
      </c>
      <c r="AN54" s="4">
        <f ca="1"/>
        <v>-440946422000</v>
      </c>
      <c r="AO54" s="4">
        <f ca="1"/>
        <v>-368060329000</v>
      </c>
      <c r="AP54" s="4">
        <f ca="1"/>
        <v>-110962844000</v>
      </c>
      <c r="AQ54" s="4">
        <f ca="1"/>
        <v>-511372478000</v>
      </c>
      <c r="AR54" s="0">
        <f ca="1"/>
        <v>-310717797000</v>
      </c>
      <c r="AS54" s="4">
        <f ca="1"/>
        <v>-91060198000</v>
      </c>
      <c r="AT54" s="4">
        <f ca="1"/>
        <v>-79377258000</v>
      </c>
      <c r="AU54" s="4">
        <f ca="1"/>
        <v>28000924000</v>
      </c>
      <c r="AW54" s="63"/>
      <c r="AX54" t="str" s="0">
        <f ca="1"/>
        <v>29/03/2024</v>
      </c>
      <c r="AY54" s="4">
        <f ca="1"/>
        <v>108696835000</v>
      </c>
      <c r="AZ54" s="4">
        <f ca="1"/>
        <v>-690455037000</v>
      </c>
      <c r="BA54" s="4">
        <f ca="1"/>
        <v>31875675000</v>
      </c>
      <c r="BB54" s="4">
        <f ca="1"/>
        <v>23610300000</v>
      </c>
      <c r="BC54" s="4">
        <f ca="1"/>
        <v>-91990760000</v>
      </c>
      <c r="BD54" s="4">
        <f ca="1"/>
        <v>-177450616000</v>
      </c>
      <c r="BE54" s="4">
        <f ca="1"/>
        <v>74387309000</v>
      </c>
      <c r="BF54" s="4">
        <f ca="1"/>
        <v>-41432000</v>
      </c>
      <c r="BG54" s="4">
        <f ca="1"/>
        <v>71125000</v>
      </c>
      <c r="BI54" s="63"/>
      <c r="BJ54" t="str" s="0">
        <f ca="1"/>
        <v>29/03/2024</v>
      </c>
      <c r="BK54" s="4">
        <f ca="1"/>
        <v>133318715000</v>
      </c>
      <c r="BL54" s="4">
        <f ca="1"/>
        <v>-39460590000</v>
      </c>
      <c r="BM54" s="4">
        <f ca="1"/>
        <v>785290000</v>
      </c>
      <c r="BN54" s="4">
        <f ca="1"/>
        <v>47424932000</v>
      </c>
      <c r="BO54" s="4">
        <f ca="1"/>
        <v>14508925000</v>
      </c>
      <c r="BP54" s="4">
        <f ca="1"/>
        <v>2580190000</v>
      </c>
      <c r="BQ54" s="4">
        <f ca="1"/>
        <v>-431600000</v>
      </c>
    </row>
    <row r="55" spans="11:69" x14ac:dyDescent="0.2">
      <c r="K55" s="24"/>
      <c r="W55" s="63"/>
      <c r="X55" t="str" s="0">
        <f ca="1"/>
        <v>28/03/2024</v>
      </c>
      <c r="Y55" s="4">
        <f ca="1"/>
        <v>-58279260000</v>
      </c>
      <c r="Z55" s="4">
        <f ca="1"/>
        <v>-57103389000</v>
      </c>
      <c r="AA55" s="4">
        <f ca="1"/>
        <v>4538340000</v>
      </c>
      <c r="AB55" s="4">
        <f ca="1"/>
        <v>74085606000</v>
      </c>
      <c r="AC55" s="4">
        <f ca="1"/>
        <v>14170263000</v>
      </c>
      <c r="AD55" s="4">
        <f ca="1"/>
        <v>79176660000</v>
      </c>
      <c r="AE55" s="4">
        <f ca="1"/>
        <v>-5610</v>
      </c>
      <c r="AF55" s="4">
        <f ca="1"/>
        <v>497675199000</v>
      </c>
      <c r="AG55" s="4">
        <f ca="1"/>
        <v>5689022600</v>
      </c>
      <c r="AI55" s="63"/>
      <c r="AJ55" t="str" s="0">
        <f ca="1"/>
        <v>28/03/2024</v>
      </c>
      <c r="AK55" s="4">
        <f ca="1"/>
        <v>-92484728000</v>
      </c>
      <c r="AL55" s="4">
        <f ca="1"/>
        <v>-12206014000</v>
      </c>
      <c r="AM55" s="4">
        <f ca="1"/>
        <v>-439407224000</v>
      </c>
      <c r="AN55" s="4">
        <f ca="1"/>
        <v>-429830777000</v>
      </c>
      <c r="AO55" s="4">
        <f ca="1"/>
        <v>-588748894000</v>
      </c>
      <c r="AP55" s="4">
        <f ca="1"/>
        <v>-109055706000</v>
      </c>
      <c r="AQ55" s="4">
        <f ca="1"/>
        <v>-500519229000</v>
      </c>
      <c r="AR55" s="0">
        <f ca="1"/>
        <v>-298545736000</v>
      </c>
      <c r="AS55" s="4">
        <f ca="1"/>
        <v>-91072133000</v>
      </c>
      <c r="AT55" s="4">
        <f ca="1"/>
        <v>-81427658000</v>
      </c>
      <c r="AU55" s="4">
        <f ca="1"/>
        <v>24828229000</v>
      </c>
      <c r="AW55" s="63"/>
      <c r="AX55" t="str" s="0">
        <f ca="1"/>
        <v>28/03/2024</v>
      </c>
      <c r="AY55" s="4">
        <f ca="1"/>
        <v>66110890000</v>
      </c>
      <c r="AZ55" s="4">
        <f ca="1"/>
        <v>-694065037000</v>
      </c>
      <c r="BA55" s="4">
        <f ca="1"/>
        <v>28165450000</v>
      </c>
      <c r="BB55" s="4">
        <f ca="1"/>
        <v>22568875000</v>
      </c>
      <c r="BC55" s="4">
        <f ca="1"/>
        <v>-93872265000</v>
      </c>
      <c r="BD55" s="4">
        <f ca="1"/>
        <v>-179641081000</v>
      </c>
      <c r="BE55" s="4">
        <f ca="1"/>
        <v>85543954000</v>
      </c>
      <c r="BF55" s="4">
        <f ca="1"/>
        <v>-41432000</v>
      </c>
      <c r="BG55" s="4">
        <f ca="1"/>
        <v>71125000</v>
      </c>
      <c r="BI55" s="63"/>
      <c r="BJ55" t="str" s="0">
        <f ca="1"/>
        <v>28/03/2024</v>
      </c>
      <c r="BK55" s="4">
        <f ca="1"/>
        <v>158984075000</v>
      </c>
      <c r="BL55" s="4">
        <f ca="1"/>
        <v>-39460590000</v>
      </c>
      <c r="BM55" s="4">
        <f ca="1"/>
        <v>474470000</v>
      </c>
      <c r="BN55" s="4">
        <f ca="1"/>
        <v>47212192000</v>
      </c>
      <c r="BO55" s="4">
        <f ca="1"/>
        <v>14278485000</v>
      </c>
      <c r="BP55" s="4">
        <f ca="1"/>
        <v>2471540000</v>
      </c>
      <c r="BQ55" s="4">
        <f ca="1"/>
        <v>-431600000</v>
      </c>
    </row>
    <row r="56" spans="11:69" x14ac:dyDescent="0.2">
      <c r="K56" s="24"/>
      <c r="W56" s="63"/>
      <c r="X56" t="str" s="0">
        <f ca="1"/>
        <v>27/03/2024</v>
      </c>
      <c r="Y56" s="4">
        <f ca="1"/>
        <v>-40642384000</v>
      </c>
      <c r="Z56" s="4">
        <f ca="1"/>
        <v>-58846904000</v>
      </c>
      <c r="AA56" s="4">
        <f ca="1"/>
        <v>3210950000</v>
      </c>
      <c r="AB56" s="4">
        <f ca="1"/>
        <v>75545186000</v>
      </c>
      <c r="AC56" s="4">
        <f ca="1"/>
        <v>13663263000</v>
      </c>
      <c r="AD56" s="4">
        <f ca="1"/>
        <v>84232660000</v>
      </c>
      <c r="AE56" s="4">
        <f ca="1"/>
        <v>-5610</v>
      </c>
      <c r="AF56" s="4">
        <f ca="1"/>
        <v>527799634000</v>
      </c>
      <c r="AG56" s="4">
        <f ca="1"/>
        <v>5689022600</v>
      </c>
      <c r="AI56" s="63"/>
      <c r="AJ56" t="str" s="0">
        <f ca="1"/>
        <v>27/03/2024</v>
      </c>
      <c r="AK56" s="4">
        <f ca="1"/>
        <v>-95750328000</v>
      </c>
      <c r="AL56" s="4">
        <f ca="1"/>
        <v>-22341909000</v>
      </c>
      <c r="AM56" s="4">
        <f ca="1"/>
        <v>-441522729000</v>
      </c>
      <c r="AN56" s="4">
        <f ca="1"/>
        <v>-438157937000</v>
      </c>
      <c r="AO56" s="4">
        <f ca="1"/>
        <v>-615893114000</v>
      </c>
      <c r="AP56" s="4">
        <f ca="1"/>
        <v>-111099721000</v>
      </c>
      <c r="AQ56" s="4">
        <f ca="1"/>
        <v>-502531104000</v>
      </c>
      <c r="AR56" s="0">
        <f ca="1"/>
        <v>-335131267000</v>
      </c>
      <c r="AS56" s="4">
        <f ca="1"/>
        <v>-110773983000</v>
      </c>
      <c r="AT56" s="4">
        <f ca="1"/>
        <v>-83478058000</v>
      </c>
      <c r="AU56" s="4">
        <f ca="1"/>
        <v>21655534000</v>
      </c>
      <c r="AW56" s="63"/>
      <c r="AX56" t="str" s="0">
        <f ca="1"/>
        <v>27/03/2024</v>
      </c>
      <c r="AY56" s="4">
        <f ca="1"/>
        <v>23524945000</v>
      </c>
      <c r="AZ56" s="4">
        <f ca="1"/>
        <v>-697675037000</v>
      </c>
      <c r="BA56" s="4">
        <f ca="1"/>
        <v>325075000</v>
      </c>
      <c r="BB56" s="4">
        <f ca="1"/>
        <v>21527450000</v>
      </c>
      <c r="BC56" s="4">
        <f ca="1"/>
        <v>-95753770000</v>
      </c>
      <c r="BD56" s="4">
        <f ca="1"/>
        <v>-181831546000</v>
      </c>
      <c r="BE56" s="4">
        <f ca="1"/>
        <v>96700599000</v>
      </c>
      <c r="BF56" s="4">
        <f ca="1"/>
        <v>-41432000</v>
      </c>
      <c r="BG56" s="4">
        <f ca="1"/>
        <v>71125000</v>
      </c>
      <c r="BI56" s="63"/>
      <c r="BJ56" t="str" s="0">
        <f ca="1"/>
        <v>27/03/2024</v>
      </c>
      <c r="BK56" s="4">
        <f ca="1"/>
        <v>163367525000</v>
      </c>
      <c r="BL56" s="4">
        <f ca="1"/>
        <v>-39460590000</v>
      </c>
      <c r="BM56" s="4">
        <f ca="1"/>
        <v>163650000</v>
      </c>
      <c r="BN56" s="4">
        <f ca="1"/>
        <v>46999452000</v>
      </c>
      <c r="BO56" s="4">
        <f ca="1"/>
        <v>14048045000</v>
      </c>
      <c r="BP56" s="4">
        <f ca="1"/>
        <v>2362890000</v>
      </c>
      <c r="BQ56" s="4">
        <f ca="1"/>
        <v>-431600000</v>
      </c>
    </row>
    <row r="57" spans="11:69" x14ac:dyDescent="0.2">
      <c r="K57" s="24"/>
      <c r="W57" s="63"/>
      <c r="X57" t="str" s="0">
        <f ca="1"/>
        <v>26/03/2024</v>
      </c>
      <c r="Y57" s="4">
        <f ca="1"/>
        <v>-21506778000</v>
      </c>
      <c r="Z57" s="4">
        <f ca="1"/>
        <v>-58863759000</v>
      </c>
      <c r="AA57" s="4">
        <f ca="1"/>
        <v>3839170000</v>
      </c>
      <c r="AB57" s="4">
        <f ca="1"/>
        <v>75441916000</v>
      </c>
      <c r="AC57" s="4">
        <f ca="1"/>
        <v>14215093000</v>
      </c>
      <c r="AD57" s="4">
        <f ca="1"/>
        <v>84232660000</v>
      </c>
      <c r="AE57" s="4">
        <f ca="1"/>
        <v>-5610</v>
      </c>
      <c r="AF57" s="4">
        <f ca="1"/>
        <v>529018709000</v>
      </c>
      <c r="AG57" s="4">
        <f ca="1"/>
        <v>5689022600</v>
      </c>
      <c r="AI57" s="63"/>
      <c r="AJ57" t="str" s="0">
        <f ca="1"/>
        <v>26/03/2024</v>
      </c>
      <c r="AK57" s="4">
        <f ca="1"/>
        <v>-77224972000</v>
      </c>
      <c r="AL57" s="4">
        <f ca="1"/>
        <v>-8888204000</v>
      </c>
      <c r="AM57" s="4">
        <f ca="1"/>
        <v>-431711054000</v>
      </c>
      <c r="AN57" s="4">
        <f ca="1"/>
        <v>-412760737000</v>
      </c>
      <c r="AO57" s="4">
        <f ca="1"/>
        <v>-588515039000</v>
      </c>
      <c r="AP57" s="4">
        <f ca="1"/>
        <v>-101667781000</v>
      </c>
      <c r="AQ57" s="4">
        <f ca="1"/>
        <v>-481468039000</v>
      </c>
      <c r="AR57" s="0">
        <f ca="1"/>
        <v>-322801677000</v>
      </c>
      <c r="AS57" s="4">
        <f ca="1"/>
        <v>-111759655000</v>
      </c>
      <c r="AT57" s="4">
        <f ca="1"/>
        <v>-80400333000</v>
      </c>
      <c r="AU57" s="4">
        <f ca="1"/>
        <v>23646944000</v>
      </c>
      <c r="AW57" s="63"/>
      <c r="AX57" t="str" s="0">
        <f ca="1"/>
        <v>26/03/2024</v>
      </c>
      <c r="AY57" s="4">
        <f ca="1"/>
        <v>40394725000</v>
      </c>
      <c r="AZ57" s="4">
        <f ca="1"/>
        <v>-697675037000</v>
      </c>
      <c r="BA57" s="4">
        <f ca="1"/>
        <v>2323225000</v>
      </c>
      <c r="BB57" s="4">
        <f ca="1"/>
        <v>20675295000</v>
      </c>
      <c r="BC57" s="4">
        <f ca="1"/>
        <v>-75767545000</v>
      </c>
      <c r="BD57" s="4">
        <f ca="1"/>
        <v>-179477927000</v>
      </c>
      <c r="BE57" s="4">
        <f ca="1"/>
        <v>94665989000</v>
      </c>
      <c r="BF57" s="4">
        <f ca="1"/>
        <v>-34442000</v>
      </c>
      <c r="BG57" s="4">
        <f ca="1"/>
        <v>71125000</v>
      </c>
      <c r="BI57" s="63"/>
      <c r="BJ57" t="str" s="0">
        <f ca="1"/>
        <v>26/03/2024</v>
      </c>
      <c r="BK57" s="4">
        <f ca="1"/>
        <v>164946990000</v>
      </c>
      <c r="BL57" s="4">
        <f ca="1"/>
        <v>-39630820000</v>
      </c>
      <c r="BM57" s="4">
        <f ca="1"/>
        <v>497095000</v>
      </c>
      <c r="BN57" s="4">
        <f ca="1"/>
        <v>47253092000</v>
      </c>
      <c r="BO57" s="4">
        <f ca="1"/>
        <v>12410465000</v>
      </c>
      <c r="BP57" s="4">
        <f ca="1"/>
        <v>2362890000</v>
      </c>
      <c r="BQ57" s="4">
        <f ca="1"/>
        <v>-431600000</v>
      </c>
    </row>
    <row r="58" spans="11:69" x14ac:dyDescent="0.2">
      <c r="K58" s="24"/>
      <c r="W58" s="63"/>
      <c r="X58" t="str" s="0">
        <f ca="1"/>
        <v>25/03/2024</v>
      </c>
      <c r="Y58" s="4">
        <f ca="1"/>
        <v>-41928343000</v>
      </c>
      <c r="Z58" s="4">
        <f ca="1"/>
        <v>-56735774000</v>
      </c>
      <c r="AA58" s="4">
        <f ca="1"/>
        <v>3972840000</v>
      </c>
      <c r="AB58" s="4">
        <f ca="1"/>
        <v>75260746000</v>
      </c>
      <c r="AC58" s="4">
        <f ca="1"/>
        <v>14407343000</v>
      </c>
      <c r="AD58" s="4">
        <f ca="1"/>
        <v>84232660000</v>
      </c>
      <c r="AE58" s="4">
        <f ca="1"/>
        <v>-5610</v>
      </c>
      <c r="AF58" s="4">
        <f ca="1"/>
        <v>528949334000</v>
      </c>
      <c r="AG58" s="4">
        <f ca="1"/>
        <v>5689022600</v>
      </c>
      <c r="AI58" s="63"/>
      <c r="AJ58" t="str" s="0">
        <f ca="1"/>
        <v>25/03/2024</v>
      </c>
      <c r="AK58" s="4">
        <f ca="1"/>
        <v>-86411342000</v>
      </c>
      <c r="AL58" s="4">
        <f ca="1"/>
        <v>-34837359000</v>
      </c>
      <c r="AM58" s="4">
        <f ca="1"/>
        <v>-435546789000</v>
      </c>
      <c r="AN58" s="4">
        <f ca="1"/>
        <v>-424048517000</v>
      </c>
      <c r="AO58" s="4">
        <f ca="1"/>
        <v>-620032029000</v>
      </c>
      <c r="AP58" s="4">
        <f ca="1"/>
        <v>-105006581000</v>
      </c>
      <c r="AQ58" s="4">
        <f ca="1"/>
        <v>-492066229000</v>
      </c>
      <c r="AR58" s="0">
        <f ca="1"/>
        <v>-333466951000</v>
      </c>
      <c r="AS58" s="4">
        <f ca="1"/>
        <v>-117805213000</v>
      </c>
      <c r="AT58" s="4">
        <f ca="1"/>
        <v>-79773428000</v>
      </c>
      <c r="AU58" s="4">
        <f ca="1"/>
        <v>24062454000</v>
      </c>
      <c r="AW58" s="63"/>
      <c r="AX58" t="str" s="0">
        <f ca="1"/>
        <v>25/03/2024</v>
      </c>
      <c r="AY58" s="4">
        <f ca="1"/>
        <v>34610780000</v>
      </c>
      <c r="AZ58" s="4">
        <f ca="1"/>
        <v>-696422037000</v>
      </c>
      <c r="BA58" s="4">
        <f ca="1"/>
        <v>2058445000</v>
      </c>
      <c r="BB58" s="4">
        <f ca="1"/>
        <v>20586700000</v>
      </c>
      <c r="BC58" s="4">
        <f ca="1"/>
        <v>-51685320000</v>
      </c>
      <c r="BD58" s="4">
        <f ca="1"/>
        <v>-164133252000</v>
      </c>
      <c r="BE58" s="4">
        <f ca="1"/>
        <v>85489939000</v>
      </c>
      <c r="BF58" s="4">
        <f ca="1"/>
        <v>-34442000</v>
      </c>
      <c r="BG58" s="4">
        <f ca="1"/>
        <v>71125000</v>
      </c>
      <c r="BI58" s="63"/>
      <c r="BJ58" t="str" s="0">
        <f ca="1"/>
        <v>25/03/2024</v>
      </c>
      <c r="BK58" s="4">
        <f ca="1"/>
        <v>164579705000</v>
      </c>
      <c r="BL58" s="4">
        <f ca="1"/>
        <v>-41201460000</v>
      </c>
      <c r="BM58" s="4">
        <f ca="1"/>
        <v>428105000</v>
      </c>
      <c r="BN58" s="4">
        <f ca="1"/>
        <v>47206232000</v>
      </c>
      <c r="BO58" s="4">
        <f ca="1"/>
        <v>12359445000</v>
      </c>
      <c r="BP58" s="4">
        <f ca="1"/>
        <v>2291390000</v>
      </c>
      <c r="BQ58" s="4">
        <f ca="1"/>
        <v>-348700000</v>
      </c>
    </row>
    <row r="59" spans="11:69" x14ac:dyDescent="0.2">
      <c r="K59" s="24"/>
      <c r="W59" s="63"/>
      <c r="X59" t="str" s="0">
        <f ca="1"/>
        <v>22/03/2024</v>
      </c>
      <c r="Y59" s="4">
        <f ca="1"/>
        <v>-84407843000</v>
      </c>
      <c r="Z59" s="4">
        <f ca="1"/>
        <v>-57907594000</v>
      </c>
      <c r="AA59" s="4">
        <f ca="1"/>
        <v>2965540000</v>
      </c>
      <c r="AB59" s="4">
        <f ca="1"/>
        <v>62847276000</v>
      </c>
      <c r="AC59" s="4">
        <f ca="1"/>
        <v>14168813000</v>
      </c>
      <c r="AD59" s="4">
        <f ca="1"/>
        <v>79186660000</v>
      </c>
      <c r="AE59" s="4">
        <f ca="1"/>
        <v>-5610</v>
      </c>
      <c r="AF59" s="4">
        <f ca="1"/>
        <v>569509319000</v>
      </c>
      <c r="AG59" s="4">
        <f ca="1"/>
        <v>3699022600</v>
      </c>
      <c r="AI59" s="63"/>
      <c r="AJ59" t="str" s="0">
        <f ca="1"/>
        <v>22/03/2024</v>
      </c>
      <c r="AK59" s="4">
        <f ca="1"/>
        <v>-65392952000</v>
      </c>
      <c r="AL59" s="4">
        <f ca="1"/>
        <v>1195536000</v>
      </c>
      <c r="AM59" s="4">
        <f ca="1"/>
        <v>-425376049000</v>
      </c>
      <c r="AN59" s="4">
        <f ca="1"/>
        <v>-373811287000</v>
      </c>
      <c r="AO59" s="4">
        <f ca="1"/>
        <v>-572613674000</v>
      </c>
      <c r="AP59" s="4">
        <f ca="1"/>
        <v>-95725741000</v>
      </c>
      <c r="AQ59" s="4">
        <f ca="1"/>
        <v>-497144164000</v>
      </c>
      <c r="AR59" s="0">
        <f ca="1"/>
        <v>-288059801000</v>
      </c>
      <c r="AS59" s="4">
        <f ca="1"/>
        <v>-130925018000</v>
      </c>
      <c r="AT59" s="4">
        <f ca="1"/>
        <v>-74497663000</v>
      </c>
      <c r="AU59" s="4">
        <f ca="1"/>
        <v>22067994000</v>
      </c>
      <c r="AW59" s="63"/>
      <c r="AX59" t="str" s="0">
        <f ca="1"/>
        <v>22/03/2024</v>
      </c>
      <c r="AY59" s="4">
        <f ca="1"/>
        <v>30576890000</v>
      </c>
      <c r="AZ59" s="4">
        <f ca="1"/>
        <v>-696422037000</v>
      </c>
      <c r="BA59" s="4">
        <f ca="1"/>
        <v>1802555000</v>
      </c>
      <c r="BB59" s="4">
        <f ca="1"/>
        <v>20104810000</v>
      </c>
      <c r="BC59" s="4">
        <f ca="1"/>
        <v>-46500785000</v>
      </c>
      <c r="BD59" s="4">
        <f ca="1"/>
        <v>-159146262000</v>
      </c>
      <c r="BE59" s="4">
        <f ca="1"/>
        <v>74241459000</v>
      </c>
      <c r="BF59" s="4">
        <f ca="1"/>
        <v>-34442000</v>
      </c>
      <c r="BG59" s="4">
        <f ca="1"/>
        <v>71125000</v>
      </c>
      <c r="BI59" s="63"/>
      <c r="BJ59" t="str" s="0">
        <f ca="1"/>
        <v>22/03/2024</v>
      </c>
      <c r="BK59" s="4">
        <f ca="1"/>
        <v>106623160000</v>
      </c>
      <c r="BL59" s="4">
        <f ca="1"/>
        <v>-29300260000</v>
      </c>
      <c r="BM59" s="4">
        <f ca="1"/>
        <v>279580000</v>
      </c>
      <c r="BN59" s="4">
        <f ca="1"/>
        <v>43505872000</v>
      </c>
      <c r="BO59" s="4">
        <f ca="1"/>
        <v>12252335000</v>
      </c>
      <c r="BP59" s="4">
        <f ca="1"/>
        <v>2291390000</v>
      </c>
      <c r="BQ59" s="4">
        <f ca="1"/>
        <v>-348700000</v>
      </c>
    </row>
    <row r="60" spans="11:69" x14ac:dyDescent="0.2">
      <c r="K60" s="24"/>
      <c r="W60" s="63" t="s">
        <v>161</v>
      </c>
      <c r="X60" t="str" s="0">
        <f ca="1"/>
        <v>21/03/2024</v>
      </c>
      <c r="Y60" s="4">
        <f ca="1"/>
        <v>-123500508000</v>
      </c>
      <c r="Z60" s="4">
        <f ca="1"/>
        <v>-61199569000</v>
      </c>
      <c r="AA60" s="4">
        <f ca="1"/>
        <v>1958240000</v>
      </c>
      <c r="AB60" s="4">
        <f ca="1"/>
        <v>62962336000</v>
      </c>
      <c r="AC60" s="4">
        <f ca="1"/>
        <v>13930283000</v>
      </c>
      <c r="AD60" s="4">
        <f ca="1"/>
        <v>74140660000</v>
      </c>
      <c r="AE60" s="4">
        <f ca="1"/>
        <v>-5610</v>
      </c>
      <c r="AF60" s="4">
        <f ca="1"/>
        <v>610069304000</v>
      </c>
      <c r="AG60" s="4">
        <f ca="1"/>
        <v>1709022600</v>
      </c>
      <c r="AI60" s="63" t="s">
        <v>161</v>
      </c>
      <c r="AJ60" t="str" s="0">
        <f ca="1"/>
        <v>21/03/2024</v>
      </c>
      <c r="AK60" s="4">
        <f ca="1"/>
        <v>-50608272000</v>
      </c>
      <c r="AL60" s="4">
        <f ca="1"/>
        <v>64352106000</v>
      </c>
      <c r="AM60" s="4">
        <f ca="1"/>
        <v>-405601954000</v>
      </c>
      <c r="AN60" s="4">
        <f ca="1"/>
        <v>-351701085000</v>
      </c>
      <c r="AO60" s="4">
        <f ca="1"/>
        <v>-551958769000</v>
      </c>
      <c r="AP60" s="4">
        <f ca="1"/>
        <v>-87872811000</v>
      </c>
      <c r="AQ60" s="4">
        <f ca="1"/>
        <v>-459543192000</v>
      </c>
      <c r="AR60" s="0">
        <f ca="1"/>
        <v>-251813381000</v>
      </c>
      <c r="AS60" s="4">
        <f ca="1"/>
        <v>-118267410000</v>
      </c>
      <c r="AT60" s="4">
        <f ca="1"/>
        <v>-69221898000</v>
      </c>
      <c r="AU60" s="4">
        <f ca="1"/>
        <v>20073534000</v>
      </c>
      <c r="AW60" s="63" t="s">
        <v>161</v>
      </c>
      <c r="AX60" t="str" s="0">
        <f ca="1"/>
        <v>21/03/2024</v>
      </c>
      <c r="AY60" s="4">
        <f ca="1"/>
        <v>26543000000</v>
      </c>
      <c r="AZ60" s="4">
        <f ca="1"/>
        <v>-696422037000</v>
      </c>
      <c r="BA60" s="4">
        <f ca="1"/>
        <v>1546665000</v>
      </c>
      <c r="BB60" s="4">
        <f ca="1"/>
        <v>19622920000</v>
      </c>
      <c r="BC60" s="4">
        <f ca="1"/>
        <v>-45954690000</v>
      </c>
      <c r="BD60" s="4">
        <f ca="1"/>
        <v>-158755762000</v>
      </c>
      <c r="BE60" s="4">
        <f ca="1"/>
        <v>73620434000</v>
      </c>
      <c r="BF60" s="4">
        <f ca="1"/>
        <v>-34442000</v>
      </c>
      <c r="BG60" s="4">
        <f ca="1"/>
        <v>71125000</v>
      </c>
      <c r="BI60" s="63" t="s">
        <v>161</v>
      </c>
      <c r="BJ60" t="str" s="0">
        <f ca="1"/>
        <v>21/03/2024</v>
      </c>
      <c r="BK60" s="4">
        <f ca="1"/>
        <v>48666615000</v>
      </c>
      <c r="BL60" s="4">
        <f ca="1"/>
        <v>-17399060000</v>
      </c>
      <c r="BM60" s="4">
        <f ca="1"/>
        <v>131055000</v>
      </c>
      <c r="BN60" s="4">
        <f ca="1"/>
        <v>39805512000</v>
      </c>
      <c r="BO60" s="4">
        <f ca="1"/>
        <v>12145225000</v>
      </c>
      <c r="BP60" s="4">
        <f ca="1"/>
        <v>2291390000</v>
      </c>
      <c r="BQ60" s="4">
        <f ca="1"/>
        <v>-348700000</v>
      </c>
    </row>
    <row r="61" spans="11:69" x14ac:dyDescent="0.2">
      <c r="K61" s="24"/>
      <c r="W61" s="63"/>
      <c r="X61" t="str" s="0">
        <f ca="1"/>
        <v>20/03/2024</v>
      </c>
      <c r="Y61" s="4">
        <f ca="1"/>
        <v>-144079823000</v>
      </c>
      <c r="Z61" s="4">
        <f ca="1"/>
        <v>-63576179000</v>
      </c>
      <c r="AA61" s="4">
        <f ca="1"/>
        <v>-5207880000</v>
      </c>
      <c r="AB61" s="4">
        <f ca="1"/>
        <v>65427136000</v>
      </c>
      <c r="AC61" s="4">
        <f ca="1"/>
        <v>11461053000</v>
      </c>
      <c r="AD61" s="4">
        <f ca="1"/>
        <v>59996110000</v>
      </c>
      <c r="AE61" s="4">
        <f ca="1"/>
        <v>-5610</v>
      </c>
      <c r="AF61" s="4">
        <f ca="1"/>
        <v>640099224000</v>
      </c>
      <c r="AG61" s="4">
        <f ca="1"/>
        <v>1709022600</v>
      </c>
      <c r="AI61" s="63"/>
      <c r="AJ61" t="str" s="0">
        <f ca="1"/>
        <v>20/03/2024</v>
      </c>
      <c r="AK61" s="4">
        <f ca="1"/>
        <v>-75355822000</v>
      </c>
      <c r="AL61" s="4">
        <f ca="1"/>
        <v>21453161000</v>
      </c>
      <c r="AM61" s="4">
        <f ca="1"/>
        <v>-414073919000</v>
      </c>
      <c r="AN61" s="4">
        <f ca="1"/>
        <v>-377322590000</v>
      </c>
      <c r="AO61" s="4">
        <f ca="1"/>
        <v>-593051299000</v>
      </c>
      <c r="AP61" s="4">
        <f ca="1"/>
        <v>-100814814000</v>
      </c>
      <c r="AQ61" s="4">
        <f ca="1"/>
        <v>-470284447000</v>
      </c>
      <c r="AR61" s="0">
        <f ca="1"/>
        <v>-284054316000</v>
      </c>
      <c r="AS61" s="4">
        <f ca="1"/>
        <v>-119038038000</v>
      </c>
      <c r="AT61" s="4">
        <f ca="1"/>
        <v>-66661563000</v>
      </c>
      <c r="AU61" s="4">
        <f ca="1"/>
        <v>17666714000</v>
      </c>
      <c r="AW61" s="63"/>
      <c r="AX61" t="str" s="0">
        <f ca="1"/>
        <v>20/03/2024</v>
      </c>
      <c r="AY61" s="4">
        <f ca="1"/>
        <v>-41364385000</v>
      </c>
      <c r="AZ61" s="4">
        <f ca="1"/>
        <v>-631319237000</v>
      </c>
      <c r="BA61" s="4">
        <f ca="1"/>
        <v>3943765000</v>
      </c>
      <c r="BB61" s="4">
        <f ca="1"/>
        <v>19030315000</v>
      </c>
      <c r="BC61" s="4">
        <f ca="1"/>
        <v>-47478215000</v>
      </c>
      <c r="BD61" s="4">
        <f ca="1"/>
        <v>-155960078000</v>
      </c>
      <c r="BE61" s="4">
        <f ca="1"/>
        <v>21384924000</v>
      </c>
      <c r="BF61" s="4">
        <f ca="1"/>
        <v>-34442000</v>
      </c>
      <c r="BG61" s="4">
        <f ca="1"/>
        <v>0</v>
      </c>
      <c r="BI61" s="63"/>
      <c r="BJ61" t="str" s="0">
        <f ca="1"/>
        <v>20/03/2024</v>
      </c>
      <c r="BK61" s="4">
        <f ca="1"/>
        <v>43750970000</v>
      </c>
      <c r="BL61" s="4">
        <f ca="1"/>
        <v>-16814060000</v>
      </c>
      <c r="BM61" s="4">
        <f ca="1"/>
        <v>-76770000</v>
      </c>
      <c r="BN61" s="4">
        <f ca="1"/>
        <v>39670172000</v>
      </c>
      <c r="BO61" s="4">
        <f ca="1"/>
        <v>11999325000</v>
      </c>
      <c r="BP61" s="4">
        <f ca="1"/>
        <v>2182490000</v>
      </c>
      <c r="BQ61" s="4">
        <f ca="1"/>
        <v>-348700000</v>
      </c>
    </row>
    <row r="62" spans="11:69" x14ac:dyDescent="0.2">
      <c r="K62" s="24"/>
      <c r="W62" s="63"/>
      <c r="X62" t="str" s="0">
        <f ca="1"/>
        <v>19/03/2024</v>
      </c>
      <c r="Y62" s="4">
        <f ca="1"/>
        <v>-148472453000</v>
      </c>
      <c r="Z62" s="4">
        <f ca="1"/>
        <v>-67125319000</v>
      </c>
      <c r="AA62" s="4">
        <f ca="1"/>
        <v>-7159160000</v>
      </c>
      <c r="AB62" s="4">
        <f ca="1"/>
        <v>65565736000</v>
      </c>
      <c r="AC62" s="4">
        <f ca="1"/>
        <v>10848573000</v>
      </c>
      <c r="AD62" s="4">
        <f ca="1"/>
        <v>59996110000</v>
      </c>
      <c r="AE62" s="4">
        <f ca="1"/>
        <v>-5610</v>
      </c>
      <c r="AF62" s="4">
        <f ca="1"/>
        <v>638822544000</v>
      </c>
      <c r="AG62" s="4">
        <f ca="1"/>
        <v>1710902600</v>
      </c>
      <c r="AI62" s="63"/>
      <c r="AJ62" t="str" s="0">
        <f ca="1"/>
        <v>19/03/2024</v>
      </c>
      <c r="AK62" s="4">
        <f ca="1"/>
        <v>-79498782000</v>
      </c>
      <c r="AL62" s="4">
        <f ca="1"/>
        <v>27357606000</v>
      </c>
      <c r="AM62" s="4">
        <f ca="1"/>
        <v>-402310469000</v>
      </c>
      <c r="AN62" s="4">
        <f ca="1"/>
        <v>-334087190000</v>
      </c>
      <c r="AO62" s="4">
        <f ca="1"/>
        <v>-580518804000</v>
      </c>
      <c r="AP62" s="4">
        <f ca="1"/>
        <v>-85916082000</v>
      </c>
      <c r="AQ62" s="4">
        <f ca="1"/>
        <v>-421319357000</v>
      </c>
      <c r="AR62" s="0">
        <f ca="1"/>
        <v>-259427541000</v>
      </c>
      <c r="AS62" s="4">
        <f ca="1"/>
        <v>-40725128000</v>
      </c>
      <c r="AT62" s="4">
        <f ca="1"/>
        <v>-50355243000</v>
      </c>
      <c r="AU62" s="4">
        <f ca="1"/>
        <v>13317004000</v>
      </c>
      <c r="AW62" s="63"/>
      <c r="AX62" t="str" s="0">
        <f ca="1"/>
        <v>19/03/2024</v>
      </c>
      <c r="AY62" s="4">
        <f ca="1"/>
        <v>-39594145000</v>
      </c>
      <c r="AZ62" s="4">
        <f ca="1"/>
        <v>-626349237000</v>
      </c>
      <c r="BA62" s="4">
        <f ca="1"/>
        <v>10600245000</v>
      </c>
      <c r="BB62" s="4">
        <f ca="1"/>
        <v>17851315000</v>
      </c>
      <c r="BC62" s="4">
        <f ca="1"/>
        <v>-35167780000</v>
      </c>
      <c r="BD62" s="4">
        <f ca="1"/>
        <v>-148754118000</v>
      </c>
      <c r="BE62" s="4">
        <f ca="1"/>
        <v>19847924000</v>
      </c>
      <c r="BF62" s="4">
        <f ca="1"/>
        <v>-29942000</v>
      </c>
      <c r="BG62" s="4">
        <f ca="1"/>
        <v>0</v>
      </c>
      <c r="BI62" s="63"/>
      <c r="BJ62" t="str" s="0">
        <f ca="1"/>
        <v>19/03/2024</v>
      </c>
      <c r="BK62" s="4">
        <f ca="1"/>
        <v>43457860000</v>
      </c>
      <c r="BL62" s="4">
        <f ca="1"/>
        <v>-13925560000</v>
      </c>
      <c r="BM62" s="4">
        <f ca="1"/>
        <v>-442750000</v>
      </c>
      <c r="BN62" s="4">
        <f ca="1"/>
        <v>39423162000</v>
      </c>
      <c r="BO62" s="4">
        <f ca="1"/>
        <v>11727405000</v>
      </c>
      <c r="BP62" s="4">
        <f ca="1"/>
        <v>2038245000</v>
      </c>
      <c r="BQ62" s="4">
        <f ca="1"/>
        <v>-348700000</v>
      </c>
    </row>
    <row r="63" spans="11:69" x14ac:dyDescent="0.2">
      <c r="K63" s="24"/>
      <c r="W63" s="63"/>
      <c r="X63" t="str" s="0">
        <f ca="1"/>
        <v>18/03/2024</v>
      </c>
      <c r="Y63" s="4">
        <f ca="1"/>
        <v>-133754403000</v>
      </c>
      <c r="Z63" s="4">
        <f ca="1"/>
        <v>-63802359000</v>
      </c>
      <c r="AA63" s="4">
        <f ca="1"/>
        <v>-6843530000</v>
      </c>
      <c r="AB63" s="4">
        <f ca="1"/>
        <v>66243596000</v>
      </c>
      <c r="AC63" s="4">
        <f ca="1"/>
        <v>10261133000</v>
      </c>
      <c r="AD63" s="4">
        <f ca="1"/>
        <v>59996110000</v>
      </c>
      <c r="AE63" s="4">
        <f ca="1"/>
        <v>-5610</v>
      </c>
      <c r="AF63" s="4">
        <f ca="1"/>
        <v>638695989000</v>
      </c>
      <c r="AG63" s="4">
        <f ca="1"/>
        <v>1710902600</v>
      </c>
      <c r="AI63" s="63"/>
      <c r="AJ63" t="str" s="0">
        <f ca="1"/>
        <v>18/03/2024</v>
      </c>
      <c r="AK63" s="4">
        <f ca="1"/>
        <v>-64132972000</v>
      </c>
      <c r="AL63" s="4">
        <f ca="1"/>
        <v>46197816000</v>
      </c>
      <c r="AM63" s="4">
        <f ca="1"/>
        <v>-377677209000</v>
      </c>
      <c r="AN63" s="4">
        <f ca="1"/>
        <v>-264513050000</v>
      </c>
      <c r="AO63" s="4">
        <f ca="1"/>
        <v>-504481199000</v>
      </c>
      <c r="AP63" s="4">
        <f ca="1"/>
        <v>-57165763000</v>
      </c>
      <c r="AQ63" s="4">
        <f ca="1"/>
        <v>-404061860000</v>
      </c>
      <c r="AR63" s="0">
        <f ca="1"/>
        <v>-188103291000</v>
      </c>
      <c r="AS63" s="4">
        <f ca="1"/>
        <v>-13261552000</v>
      </c>
      <c r="AT63" s="4">
        <f ca="1"/>
        <v>-28890273000</v>
      </c>
      <c r="AU63" s="4">
        <f ca="1"/>
        <v>14279929000</v>
      </c>
      <c r="AW63" s="63"/>
      <c r="AX63" t="str" s="0">
        <f ca="1"/>
        <v>18/03/2024</v>
      </c>
      <c r="AY63" s="4">
        <f ca="1"/>
        <v>-30946475000</v>
      </c>
      <c r="AZ63" s="4">
        <f ca="1"/>
        <v>-626349237000</v>
      </c>
      <c r="BA63" s="4">
        <f ca="1"/>
        <v>10513395000</v>
      </c>
      <c r="BB63" s="4">
        <f ca="1"/>
        <v>17729830000</v>
      </c>
      <c r="BC63" s="4">
        <f ca="1"/>
        <v>-12796060000</v>
      </c>
      <c r="BD63" s="4">
        <f ca="1"/>
        <v>-134390663000</v>
      </c>
      <c r="BE63" s="4">
        <f ca="1"/>
        <v>19697824000</v>
      </c>
      <c r="BF63" s="4">
        <f ca="1"/>
        <v>-29942000</v>
      </c>
      <c r="BG63" s="4">
        <f ca="1"/>
        <v>0</v>
      </c>
      <c r="BI63" s="63"/>
      <c r="BJ63" t="str" s="0">
        <f ca="1"/>
        <v>18/03/2024</v>
      </c>
      <c r="BK63" s="4">
        <f ca="1"/>
        <v>41640540000</v>
      </c>
      <c r="BL63" s="4">
        <f ca="1"/>
        <v>-14498560000</v>
      </c>
      <c r="BM63" s="4">
        <f ca="1"/>
        <v>-484920000</v>
      </c>
      <c r="BN63" s="4">
        <f ca="1"/>
        <v>39394352000</v>
      </c>
      <c r="BO63" s="4">
        <f ca="1"/>
        <v>11695415000</v>
      </c>
      <c r="BP63" s="4">
        <f ca="1"/>
        <v>2038245000</v>
      </c>
      <c r="BQ63" s="4">
        <f ca="1"/>
        <v>-348700000</v>
      </c>
    </row>
    <row r="64" spans="11:69" x14ac:dyDescent="0.2">
      <c r="K64" s="24"/>
      <c r="W64" s="63"/>
      <c r="X64" t="str" s="0">
        <f ca="1"/>
        <v>15/03/2024</v>
      </c>
      <c r="Y64" s="4">
        <f ca="1"/>
        <v>-131237858000</v>
      </c>
      <c r="Z64" s="4">
        <f ca="1"/>
        <v>-60312844000</v>
      </c>
      <c r="AA64" s="4">
        <f ca="1"/>
        <v>-8580240000</v>
      </c>
      <c r="AB64" s="4">
        <f ca="1"/>
        <v>61442146000</v>
      </c>
      <c r="AC64" s="4">
        <f ca="1"/>
        <v>9102373000</v>
      </c>
      <c r="AD64" s="4">
        <f ca="1"/>
        <v>59996110000</v>
      </c>
      <c r="AE64" s="4">
        <f ca="1"/>
        <v>-5610</v>
      </c>
      <c r="AF64" s="4">
        <f ca="1"/>
        <v>639226139000</v>
      </c>
      <c r="AG64" s="4">
        <f ca="1"/>
        <v>1710902600</v>
      </c>
      <c r="AI64" s="63"/>
      <c r="AJ64" t="str" s="0">
        <f ca="1"/>
        <v>15/03/2024</v>
      </c>
      <c r="AK64" s="4">
        <f ca="1"/>
        <v>-74321662000</v>
      </c>
      <c r="AL64" s="4">
        <f ca="1"/>
        <v>33872711000</v>
      </c>
      <c r="AM64" s="4">
        <f ca="1"/>
        <v>-392805813000</v>
      </c>
      <c r="AN64" s="4">
        <f ca="1"/>
        <v>-295654130000</v>
      </c>
      <c r="AO64" s="4">
        <f ca="1"/>
        <v>-496162833000</v>
      </c>
      <c r="AP64" s="4">
        <f ca="1"/>
        <v>-60610424000</v>
      </c>
      <c r="AQ64" s="4">
        <f ca="1"/>
        <v>-480694950000</v>
      </c>
      <c r="AR64" s="0">
        <f ca="1"/>
        <v>-214035646000</v>
      </c>
      <c r="AS64" s="4">
        <f ca="1"/>
        <v>-19922578000</v>
      </c>
      <c r="AT64" s="4">
        <f ca="1"/>
        <v>-27546108000</v>
      </c>
      <c r="AU64" s="4">
        <f ca="1"/>
        <v>19778458000</v>
      </c>
      <c r="AW64" s="63"/>
      <c r="AX64" t="str" s="0">
        <f ca="1"/>
        <v>15/03/2024</v>
      </c>
      <c r="AY64" s="4">
        <f ca="1"/>
        <v>-23837610000</v>
      </c>
      <c r="AZ64" s="4">
        <f ca="1"/>
        <v>-626349237000</v>
      </c>
      <c r="BA64" s="4">
        <f ca="1"/>
        <v>16653515000</v>
      </c>
      <c r="BB64" s="4">
        <f ca="1"/>
        <v>18204590000</v>
      </c>
      <c r="BC64" s="4">
        <f ca="1"/>
        <v>-12933375000</v>
      </c>
      <c r="BD64" s="4">
        <f ca="1"/>
        <v>-130654958000</v>
      </c>
      <c r="BE64" s="4">
        <f ca="1"/>
        <v>23340574000</v>
      </c>
      <c r="BF64" s="4">
        <f ca="1"/>
        <v>-29942000</v>
      </c>
      <c r="BG64" s="4">
        <f ca="1"/>
        <v>0</v>
      </c>
      <c r="BI64" s="63"/>
      <c r="BJ64" t="str" s="0">
        <f ca="1"/>
        <v>15/03/2024</v>
      </c>
      <c r="BK64" s="4">
        <f ca="1"/>
        <v>40822400000</v>
      </c>
      <c r="BL64" s="4">
        <f ca="1"/>
        <v>-21070270000</v>
      </c>
      <c r="BM64" s="4">
        <f ca="1"/>
        <v>-314450000</v>
      </c>
      <c r="BN64" s="4">
        <f ca="1"/>
        <v>39539452000</v>
      </c>
      <c r="BO64" s="4">
        <f ca="1"/>
        <v>20165295000</v>
      </c>
      <c r="BP64" s="4">
        <f ca="1"/>
        <v>3870200000</v>
      </c>
      <c r="BQ64" s="4">
        <f ca="1"/>
        <v>-348700000</v>
      </c>
    </row>
    <row r="65" spans="11:69" x14ac:dyDescent="0.2">
      <c r="K65" s="24"/>
      <c r="W65" s="63"/>
      <c r="X65" t="str" s="0">
        <f ca="1"/>
        <v>14/03/2024</v>
      </c>
      <c r="Y65" s="4">
        <f ca="1"/>
        <v>-124391608000</v>
      </c>
      <c r="Z65" s="4">
        <f ca="1"/>
        <v>-58219289000</v>
      </c>
      <c r="AA65" s="4">
        <f ca="1"/>
        <v>-7746420000</v>
      </c>
      <c r="AB65" s="4">
        <f ca="1"/>
        <v>59343866000</v>
      </c>
      <c r="AC65" s="4">
        <f ca="1"/>
        <v>8984873000</v>
      </c>
      <c r="AD65" s="4">
        <f ca="1"/>
        <v>59996110000</v>
      </c>
      <c r="AE65" s="4">
        <f ca="1"/>
        <v>-5610</v>
      </c>
      <c r="AF65" s="4">
        <f ca="1"/>
        <v>639353714000</v>
      </c>
      <c r="AG65" s="4">
        <f ca="1"/>
        <v>1710902600</v>
      </c>
      <c r="AI65" s="63"/>
      <c r="AJ65" t="str" s="0">
        <f ca="1"/>
        <v>14/03/2024</v>
      </c>
      <c r="AK65" s="4">
        <f ca="1"/>
        <v>-87604672000</v>
      </c>
      <c r="AL65" s="4">
        <f ca="1"/>
        <v>40259846000</v>
      </c>
      <c r="AM65" s="4">
        <f ca="1"/>
        <v>-397446438000</v>
      </c>
      <c r="AN65" s="4">
        <f ca="1"/>
        <v>-306216940000</v>
      </c>
      <c r="AO65" s="4">
        <f ca="1"/>
        <v>-505099038000</v>
      </c>
      <c r="AP65" s="4">
        <f ca="1"/>
        <v>-68794944000</v>
      </c>
      <c r="AQ65" s="4">
        <f ca="1"/>
        <v>-479236290000</v>
      </c>
      <c r="AR65" s="0">
        <f ca="1"/>
        <v>-217603126000</v>
      </c>
      <c r="AS65" s="4">
        <f ca="1"/>
        <v>-15546393000</v>
      </c>
      <c r="AT65" s="4">
        <f ca="1"/>
        <v>-28858408000</v>
      </c>
      <c r="AU65" s="4">
        <f ca="1"/>
        <v>21022108000</v>
      </c>
      <c r="AW65" s="63"/>
      <c r="AX65" t="str" s="0">
        <f ca="1"/>
        <v>14/03/2024</v>
      </c>
      <c r="AY65" s="4">
        <f ca="1"/>
        <v>-28048415000</v>
      </c>
      <c r="AZ65" s="4">
        <f ca="1"/>
        <v>-626349237000</v>
      </c>
      <c r="BA65" s="4">
        <f ca="1"/>
        <v>16755995000</v>
      </c>
      <c r="BB65" s="4">
        <f ca="1"/>
        <v>18337300000</v>
      </c>
      <c r="BC65" s="4">
        <f ca="1"/>
        <v>-11996195000</v>
      </c>
      <c r="BD65" s="4">
        <f ca="1"/>
        <v>-128725198000</v>
      </c>
      <c r="BE65" s="4">
        <f ca="1"/>
        <v>40634874000</v>
      </c>
      <c r="BF65" s="4">
        <f ca="1"/>
        <v>-29942000</v>
      </c>
      <c r="BG65" s="4">
        <f ca="1"/>
        <v>0</v>
      </c>
      <c r="BI65" s="63"/>
      <c r="BJ65" t="str" s="0">
        <f ca="1"/>
        <v>14/03/2024</v>
      </c>
      <c r="BK65" s="4">
        <f ca="1"/>
        <v>43352275000</v>
      </c>
      <c r="BL65" s="4">
        <f ca="1"/>
        <v>-21070270000</v>
      </c>
      <c r="BM65" s="4">
        <f ca="1"/>
        <v>-243500000</v>
      </c>
      <c r="BN65" s="4">
        <f ca="1"/>
        <v>39592552000</v>
      </c>
      <c r="BO65" s="4">
        <f ca="1"/>
        <v>20218775000</v>
      </c>
      <c r="BP65" s="4">
        <f ca="1"/>
        <v>3870200000</v>
      </c>
      <c r="BQ65" s="4">
        <f ca="1"/>
        <v>-348700000</v>
      </c>
    </row>
    <row r="66" spans="11:69" x14ac:dyDescent="0.2">
      <c r="K66" s="24"/>
      <c r="W66" s="63"/>
      <c r="X66" t="str" s="0">
        <f ca="1"/>
        <v>13/03/2024</v>
      </c>
      <c r="Y66" s="4">
        <f ca="1"/>
        <v>-113301943000</v>
      </c>
      <c r="Z66" s="4">
        <f ca="1"/>
        <v>-58882784000</v>
      </c>
      <c r="AA66" s="4">
        <f ca="1"/>
        <v>-4493735000</v>
      </c>
      <c r="AB66" s="4">
        <f ca="1"/>
        <v>53775526000</v>
      </c>
      <c r="AC66" s="4">
        <f ca="1"/>
        <v>7226973000</v>
      </c>
      <c r="AD66" s="4">
        <f ca="1"/>
        <v>59996110000</v>
      </c>
      <c r="AE66" s="4">
        <f ca="1"/>
        <v>-5610</v>
      </c>
      <c r="AF66" s="4">
        <f ca="1"/>
        <v>447631449000</v>
      </c>
      <c r="AG66" s="4">
        <f ca="1"/>
        <v>3610902600</v>
      </c>
      <c r="AI66" s="63"/>
      <c r="AJ66" t="str" s="0">
        <f ca="1"/>
        <v>13/03/2024</v>
      </c>
      <c r="AK66" s="4">
        <f ca="1"/>
        <v>-85080623000</v>
      </c>
      <c r="AL66" s="4">
        <f ca="1"/>
        <v>48996531000</v>
      </c>
      <c r="AM66" s="4">
        <f ca="1"/>
        <v>-394027438000</v>
      </c>
      <c r="AN66" s="4">
        <f ca="1"/>
        <v>-307494925000</v>
      </c>
      <c r="AO66" s="4">
        <f ca="1"/>
        <v>-498611053000</v>
      </c>
      <c r="AP66" s="4">
        <f ca="1"/>
        <v>-65940966000</v>
      </c>
      <c r="AQ66" s="4">
        <f ca="1"/>
        <v>-468156620000</v>
      </c>
      <c r="AR66" s="0">
        <f ca="1"/>
        <v>-227276320000</v>
      </c>
      <c r="AS66" s="4">
        <f ca="1"/>
        <v>-22395593000</v>
      </c>
      <c r="AT66" s="4">
        <f ca="1"/>
        <v>-29946893000</v>
      </c>
      <c r="AU66" s="4">
        <f ca="1"/>
        <v>20950368000</v>
      </c>
      <c r="AW66" s="63"/>
      <c r="AX66" t="str" s="0">
        <f ca="1"/>
        <v>13/03/2024</v>
      </c>
      <c r="AY66" s="4">
        <f ca="1"/>
        <v>-26547995000</v>
      </c>
      <c r="AZ66" s="4">
        <f ca="1"/>
        <v>-626349237000</v>
      </c>
      <c r="BA66" s="4">
        <f ca="1"/>
        <v>15364895000</v>
      </c>
      <c r="BB66" s="4">
        <f ca="1"/>
        <v>18345210000</v>
      </c>
      <c r="BC66" s="4">
        <f ca="1"/>
        <v>-22594655000</v>
      </c>
      <c r="BD66" s="4">
        <f ca="1"/>
        <v>-94653348000</v>
      </c>
      <c r="BE66" s="4">
        <f ca="1"/>
        <v>40610769000</v>
      </c>
      <c r="BF66" s="4">
        <f ca="1"/>
        <v>-27812000</v>
      </c>
      <c r="BG66" s="4">
        <f ca="1"/>
        <v>0</v>
      </c>
      <c r="BI66" s="63"/>
      <c r="BJ66" t="str" s="0">
        <f ca="1"/>
        <v>13/03/2024</v>
      </c>
      <c r="BK66" s="4">
        <f ca="1"/>
        <v>31234535000</v>
      </c>
      <c r="BL66" s="4">
        <f ca="1"/>
        <v>-13582180000</v>
      </c>
      <c r="BM66" s="4">
        <f ca="1"/>
        <v>-207240000</v>
      </c>
      <c r="BN66" s="4">
        <f ca="1"/>
        <v>38440892000</v>
      </c>
      <c r="BO66" s="4">
        <f ca="1"/>
        <v>11974085000</v>
      </c>
      <c r="BP66" s="4">
        <f ca="1"/>
        <v>2439775000</v>
      </c>
      <c r="BQ66" s="4">
        <f ca="1"/>
        <v>-348700000</v>
      </c>
    </row>
    <row r="67" spans="11:69" x14ac:dyDescent="0.2">
      <c r="K67" s="24"/>
      <c r="W67" s="63"/>
      <c r="X67" t="str" s="0">
        <f ca="1"/>
        <v>12/03/2024</v>
      </c>
      <c r="Y67" s="4">
        <f ca="1"/>
        <v>-123235988000</v>
      </c>
      <c r="Z67" s="4">
        <f ca="1"/>
        <v>-59576644000</v>
      </c>
      <c r="AA67" s="4">
        <f ca="1"/>
        <v>-1241050000</v>
      </c>
      <c r="AB67" s="4">
        <f ca="1"/>
        <v>53936351000</v>
      </c>
      <c r="AC67" s="4">
        <f ca="1"/>
        <v>5469073000</v>
      </c>
      <c r="AD67" s="4">
        <f ca="1"/>
        <v>59996110000</v>
      </c>
      <c r="AE67" s="4">
        <f ca="1"/>
        <v>-5610</v>
      </c>
      <c r="AF67" s="4">
        <f ca="1"/>
        <v>255909184000</v>
      </c>
      <c r="AG67" s="4">
        <f ca="1"/>
        <v>3610902600</v>
      </c>
      <c r="AI67" s="63"/>
      <c r="AJ67" t="str" s="0">
        <f ca="1"/>
        <v>12/03/2024</v>
      </c>
      <c r="AK67" s="4">
        <f ca="1"/>
        <v>-97782073000</v>
      </c>
      <c r="AL67" s="4">
        <f ca="1"/>
        <v>54053976000</v>
      </c>
      <c r="AM67" s="4">
        <f ca="1"/>
        <v>-395064758000</v>
      </c>
      <c r="AN67" s="4">
        <f ca="1"/>
        <v>-316627365000</v>
      </c>
      <c r="AO67" s="4">
        <f ca="1"/>
        <v>-519209398000</v>
      </c>
      <c r="AP67" s="4">
        <f ca="1"/>
        <v>-74006071000</v>
      </c>
      <c r="AQ67" s="4">
        <f ca="1"/>
        <v>-474346520000</v>
      </c>
      <c r="AR67" s="0">
        <f ca="1"/>
        <v>-245843020000</v>
      </c>
      <c r="AS67" s="4">
        <f ca="1"/>
        <v>-25563153000</v>
      </c>
      <c r="AT67" s="4">
        <f ca="1"/>
        <v>-31035378000</v>
      </c>
      <c r="AU67" s="4">
        <f ca="1"/>
        <v>20878628000</v>
      </c>
      <c r="AW67" s="63"/>
      <c r="AX67" t="str" s="0">
        <f ca="1"/>
        <v>12/03/2024</v>
      </c>
      <c r="AY67" s="4">
        <f ca="1"/>
        <v>-25047575000</v>
      </c>
      <c r="AZ67" s="4">
        <f ca="1"/>
        <v>-626349237000</v>
      </c>
      <c r="BA67" s="4">
        <f ca="1"/>
        <v>13973795000</v>
      </c>
      <c r="BB67" s="4">
        <f ca="1"/>
        <v>18353120000</v>
      </c>
      <c r="BC67" s="4">
        <f ca="1"/>
        <v>-33193115000</v>
      </c>
      <c r="BD67" s="4">
        <f ca="1"/>
        <v>-60581498000</v>
      </c>
      <c r="BE67" s="4">
        <f ca="1"/>
        <v>40586664000</v>
      </c>
      <c r="BF67" s="4">
        <f ca="1"/>
        <v>-25682000</v>
      </c>
      <c r="BG67" s="4">
        <f ca="1"/>
        <v>0</v>
      </c>
      <c r="BI67" s="63"/>
      <c r="BJ67" t="str" s="0">
        <f ca="1"/>
        <v>12/03/2024</v>
      </c>
      <c r="BK67" s="4">
        <f ca="1"/>
        <v>34371525000</v>
      </c>
      <c r="BL67" s="4">
        <f ca="1"/>
        <v>-6094090000</v>
      </c>
      <c r="BM67" s="4">
        <f ca="1"/>
        <v>-170980000</v>
      </c>
      <c r="BN67" s="4">
        <f ca="1"/>
        <v>37289232000</v>
      </c>
      <c r="BO67" s="4">
        <f ca="1"/>
        <v>15863835000</v>
      </c>
      <c r="BP67" s="4">
        <f ca="1"/>
        <v>1009350000</v>
      </c>
      <c r="BQ67" s="4">
        <f ca="1"/>
        <v>-348700000</v>
      </c>
    </row>
    <row r="68" spans="11:69" x14ac:dyDescent="0.2">
      <c r="K68" s="24"/>
      <c r="W68" s="63"/>
      <c r="X68" t="str" s="0">
        <f ca="1"/>
        <v>11/03/2024</v>
      </c>
      <c r="Y68" s="4">
        <f ca="1"/>
        <v>-124600928000</v>
      </c>
      <c r="Z68" s="4">
        <f ca="1"/>
        <v>-59576644000</v>
      </c>
      <c r="AA68" s="4">
        <f ca="1"/>
        <v>-1241050000</v>
      </c>
      <c r="AB68" s="4">
        <f ca="1"/>
        <v>53936351000</v>
      </c>
      <c r="AC68" s="4">
        <f ca="1"/>
        <v>5469073000</v>
      </c>
      <c r="AD68" s="4">
        <f ca="1"/>
        <v>59996110000</v>
      </c>
      <c r="AE68" s="4">
        <f ca="1"/>
        <v>-5610</v>
      </c>
      <c r="AF68" s="4">
        <f ca="1"/>
        <v>255909184000</v>
      </c>
      <c r="AG68" s="4">
        <f ca="1"/>
        <v>3610902600</v>
      </c>
      <c r="AI68" s="63"/>
      <c r="AJ68" t="str" s="0">
        <f ca="1"/>
        <v>11/03/2024</v>
      </c>
      <c r="AK68" s="4">
        <f ca="1"/>
        <v>-84520673000</v>
      </c>
      <c r="AL68" s="4">
        <f ca="1"/>
        <v>32995430000</v>
      </c>
      <c r="AM68" s="4">
        <f ca="1"/>
        <v>-380787043000</v>
      </c>
      <c r="AN68" s="4">
        <f ca="1"/>
        <v>-291794985000</v>
      </c>
      <c r="AO68" s="4">
        <f ca="1"/>
        <v>-488234288000</v>
      </c>
      <c r="AP68" s="4">
        <f ca="1"/>
        <v>-65136151000</v>
      </c>
      <c r="AQ68" s="4">
        <f ca="1"/>
        <v>-491109840000</v>
      </c>
      <c r="AR68" s="0">
        <f ca="1"/>
        <v>-229057510000</v>
      </c>
      <c r="AS68" s="4">
        <f ca="1"/>
        <v>-21023298000</v>
      </c>
      <c r="AT68" s="4">
        <f ca="1"/>
        <v>-32129393000</v>
      </c>
      <c r="AU68" s="4">
        <f ca="1"/>
        <v>20878628000</v>
      </c>
      <c r="AW68" s="63"/>
      <c r="AX68" t="str" s="0">
        <f ca="1"/>
        <v>11/03/2024</v>
      </c>
      <c r="AY68" s="4">
        <f ca="1"/>
        <v>-25047575000</v>
      </c>
      <c r="AZ68" s="4">
        <f ca="1"/>
        <v>-626349237000</v>
      </c>
      <c r="BA68" s="4">
        <f ca="1"/>
        <v>13973795000</v>
      </c>
      <c r="BB68" s="4">
        <f ca="1"/>
        <v>18353120000</v>
      </c>
      <c r="BC68" s="4">
        <f ca="1"/>
        <v>-32424760000</v>
      </c>
      <c r="BD68" s="4">
        <f ca="1"/>
        <v>-60581498000</v>
      </c>
      <c r="BE68" s="4">
        <f ca="1"/>
        <v>40586664000</v>
      </c>
      <c r="BF68" s="4">
        <f ca="1"/>
        <v>-25682000</v>
      </c>
      <c r="BG68" s="4">
        <f ca="1"/>
        <v>0</v>
      </c>
      <c r="BI68" s="63"/>
      <c r="BJ68" t="str" s="0">
        <f ca="1"/>
        <v>11/03/2024</v>
      </c>
      <c r="BK68" s="4">
        <f ca="1"/>
        <v>31264980000</v>
      </c>
      <c r="BL68" s="4">
        <f ca="1"/>
        <v>-6094090000</v>
      </c>
      <c r="BM68" s="4">
        <f ca="1"/>
        <v>-170980000</v>
      </c>
      <c r="BN68" s="4">
        <f ca="1"/>
        <v>37289232000</v>
      </c>
      <c r="BO68" s="4">
        <f ca="1"/>
        <v>15863835000</v>
      </c>
      <c r="BP68" s="4">
        <f ca="1"/>
        <v>1009350000</v>
      </c>
      <c r="BQ68" s="4">
        <f ca="1"/>
        <v>-348700000</v>
      </c>
    </row>
    <row r="69" spans="11:69" x14ac:dyDescent="0.2">
      <c r="K69" s="24"/>
      <c r="W69" s="63"/>
      <c r="X69" t="str" s="0">
        <f ca="1"/>
        <v>08/03/2024</v>
      </c>
      <c r="Y69" s="4">
        <f ca="1"/>
        <v>-131494714000</v>
      </c>
      <c r="Z69" s="4">
        <f ca="1"/>
        <v>-60283489000</v>
      </c>
      <c r="AA69" s="4">
        <f ca="1"/>
        <v>10710835000</v>
      </c>
      <c r="AB69" s="4">
        <f ca="1"/>
        <v>57138531000</v>
      </c>
      <c r="AC69" s="4">
        <f ca="1"/>
        <v>8595773000</v>
      </c>
      <c r="AD69" s="4">
        <f ca="1"/>
        <v>59996110000</v>
      </c>
      <c r="AE69" s="4">
        <f ca="1"/>
        <v>-5610</v>
      </c>
      <c r="AF69" s="4">
        <f ca="1"/>
        <v>255757734000</v>
      </c>
      <c r="AG69" s="4">
        <f ca="1"/>
        <v>3610902600</v>
      </c>
      <c r="AI69" s="63"/>
      <c r="AJ69" t="str" s="0">
        <f ca="1"/>
        <v>08/03/2024</v>
      </c>
      <c r="AK69" s="4">
        <f ca="1"/>
        <v>-95737813000</v>
      </c>
      <c r="AL69" s="4">
        <f ca="1"/>
        <v>-5234255000</v>
      </c>
      <c r="AM69" s="4">
        <f ca="1"/>
        <v>-390437823000</v>
      </c>
      <c r="AN69" s="4">
        <f ca="1"/>
        <v>-309883040000</v>
      </c>
      <c r="AO69" s="4">
        <f ca="1"/>
        <v>-491695753000</v>
      </c>
      <c r="AP69" s="4">
        <f ca="1"/>
        <v>-68786054000</v>
      </c>
      <c r="AQ69" s="4">
        <f ca="1"/>
        <v>-498000763000</v>
      </c>
      <c r="AR69" s="0">
        <f ca="1"/>
        <v>-241997145000</v>
      </c>
      <c r="AS69" s="4">
        <f ca="1"/>
        <v>-26034348000</v>
      </c>
      <c r="AT69" s="4">
        <f ca="1"/>
        <v>-31347968000</v>
      </c>
      <c r="AU69" s="4">
        <f ca="1"/>
        <v>19901383000</v>
      </c>
      <c r="AW69" s="63"/>
      <c r="AX69" t="str" s="0">
        <f ca="1"/>
        <v>08/03/2024</v>
      </c>
      <c r="AY69" s="4">
        <f ca="1"/>
        <v>-22151835000</v>
      </c>
      <c r="AZ69" s="4">
        <f ca="1"/>
        <v>-626349237000</v>
      </c>
      <c r="BA69" s="4">
        <f ca="1"/>
        <v>13840250000</v>
      </c>
      <c r="BB69" s="4">
        <f ca="1"/>
        <v>18165985000</v>
      </c>
      <c r="BC69" s="4">
        <f ca="1"/>
        <v>-32292780000</v>
      </c>
      <c r="BD69" s="4">
        <f ca="1"/>
        <v>-60656823000</v>
      </c>
      <c r="BE69" s="4">
        <f ca="1"/>
        <v>40400914000</v>
      </c>
      <c r="BF69" s="4">
        <f ca="1"/>
        <v>-25682000</v>
      </c>
      <c r="BG69" s="4">
        <f ca="1"/>
        <v>0</v>
      </c>
      <c r="BI69" s="63"/>
      <c r="BJ69" t="str" s="0">
        <f ca="1"/>
        <v>08/03/2024</v>
      </c>
      <c r="BK69" s="4">
        <f ca="1"/>
        <v>30664300000</v>
      </c>
      <c r="BL69" s="4">
        <f ca="1"/>
        <v>-6094090000</v>
      </c>
      <c r="BM69" s="4">
        <f ca="1"/>
        <v>38870000</v>
      </c>
      <c r="BN69" s="4">
        <f ca="1"/>
        <v>36905452000</v>
      </c>
      <c r="BO69" s="4">
        <f ca="1"/>
        <v>22311475000</v>
      </c>
      <c r="BP69" s="4">
        <f ca="1"/>
        <v>1009350000</v>
      </c>
      <c r="BQ69" s="4">
        <f ca="1"/>
        <v>-278300000</v>
      </c>
    </row>
    <row r="70" spans="11:69" x14ac:dyDescent="0.2">
      <c r="K70" s="24"/>
      <c r="W70" s="63"/>
      <c r="X70" t="str" s="0">
        <f ca="1"/>
        <v>07/03/2024</v>
      </c>
      <c r="Y70" s="4">
        <f ca="1"/>
        <v>-146849577000</v>
      </c>
      <c r="Z70" s="4">
        <f ca="1"/>
        <v>-60283489000</v>
      </c>
      <c r="AA70" s="4">
        <f ca="1"/>
        <v>10710835000</v>
      </c>
      <c r="AB70" s="4">
        <f ca="1"/>
        <v>57138531000</v>
      </c>
      <c r="AC70" s="4">
        <f ca="1"/>
        <v>8595773000</v>
      </c>
      <c r="AD70" s="4">
        <f ca="1"/>
        <v>59996110000</v>
      </c>
      <c r="AE70" s="4">
        <f ca="1"/>
        <v>-5610</v>
      </c>
      <c r="AF70" s="4">
        <f ca="1"/>
        <v>255757734000</v>
      </c>
      <c r="AG70" s="4">
        <f ca="1"/>
        <v>12772402600</v>
      </c>
      <c r="AI70" s="63"/>
      <c r="AJ70" t="str" s="0">
        <f ca="1"/>
        <v>07/03/2024</v>
      </c>
      <c r="AK70" s="4">
        <f ca="1"/>
        <v>-98939403000</v>
      </c>
      <c r="AL70" s="4">
        <f ca="1"/>
        <v>-38613610000</v>
      </c>
      <c r="AM70" s="4">
        <f ca="1"/>
        <v>-411857913000</v>
      </c>
      <c r="AN70" s="4">
        <f ca="1"/>
        <v>-305998135000</v>
      </c>
      <c r="AO70" s="4">
        <f ca="1"/>
        <v>-517865673000</v>
      </c>
      <c r="AP70" s="4">
        <f ca="1"/>
        <v>-71624714000</v>
      </c>
      <c r="AQ70" s="4">
        <f ca="1"/>
        <v>-516100723000</v>
      </c>
      <c r="AR70" s="0">
        <f ca="1"/>
        <v>-235342145000</v>
      </c>
      <c r="AS70" s="4">
        <f ca="1"/>
        <v>-21654503000</v>
      </c>
      <c r="AT70" s="4">
        <f ca="1"/>
        <v>-28137368000</v>
      </c>
      <c r="AU70" s="4">
        <f ca="1"/>
        <v>19901383000</v>
      </c>
      <c r="AW70" s="63"/>
      <c r="AX70" t="str" s="0">
        <f ca="1"/>
        <v>07/03/2024</v>
      </c>
      <c r="AY70" s="4">
        <f ca="1"/>
        <v>-22151835000</v>
      </c>
      <c r="AZ70" s="4">
        <f ca="1"/>
        <v>-626349237000</v>
      </c>
      <c r="BA70" s="4">
        <f ca="1"/>
        <v>13840250000</v>
      </c>
      <c r="BB70" s="4">
        <f ca="1"/>
        <v>18165985000</v>
      </c>
      <c r="BC70" s="4">
        <f ca="1"/>
        <v>-28876000000</v>
      </c>
      <c r="BD70" s="4">
        <f ca="1"/>
        <v>-60656823000</v>
      </c>
      <c r="BE70" s="4">
        <f ca="1"/>
        <v>35229944000</v>
      </c>
      <c r="BF70" s="4">
        <f ca="1"/>
        <v>-25682000</v>
      </c>
      <c r="BG70" s="4">
        <f ca="1"/>
        <v>0</v>
      </c>
      <c r="BI70" s="63"/>
      <c r="BJ70" t="str" s="0">
        <f ca="1"/>
        <v>07/03/2024</v>
      </c>
      <c r="BK70" s="4">
        <f ca="1"/>
        <v>33844455000</v>
      </c>
      <c r="BL70" s="4">
        <f ca="1"/>
        <v>-6094090000</v>
      </c>
      <c r="BM70" s="4">
        <f ca="1"/>
        <v>38870000</v>
      </c>
      <c r="BN70" s="4">
        <f ca="1"/>
        <v>36905452000</v>
      </c>
      <c r="BO70" s="4">
        <f ca="1"/>
        <v>22311475000</v>
      </c>
      <c r="BP70" s="4">
        <f ca="1"/>
        <v>1009350000</v>
      </c>
      <c r="BQ70" s="4">
        <f ca="1"/>
        <v>-278300000</v>
      </c>
    </row>
    <row r="71" spans="11:69" x14ac:dyDescent="0.2">
      <c r="K71" s="24"/>
      <c r="W71" s="63"/>
      <c r="X71" t="str" s="0">
        <f ca="1"/>
        <v>06/03/2024</v>
      </c>
      <c r="Y71" s="4">
        <f ca="1"/>
        <v>-132490708000</v>
      </c>
      <c r="Z71" s="4">
        <f ca="1"/>
        <v>-58499444000</v>
      </c>
      <c r="AA71" s="4">
        <f ca="1"/>
        <v>11204945000</v>
      </c>
      <c r="AB71" s="4">
        <f ca="1"/>
        <v>57555291000</v>
      </c>
      <c r="AC71" s="4">
        <f ca="1"/>
        <v>1288763000</v>
      </c>
      <c r="AD71" s="4">
        <f ca="1"/>
        <v>64742270000</v>
      </c>
      <c r="AE71" s="4">
        <f ca="1"/>
        <v>-5610</v>
      </c>
      <c r="AF71" s="4">
        <f ca="1"/>
        <v>256247314000</v>
      </c>
      <c r="AG71" s="4">
        <f ca="1"/>
        <v>7154402600</v>
      </c>
      <c r="AI71" s="63"/>
      <c r="AJ71" t="str" s="0">
        <f ca="1"/>
        <v>06/03/2024</v>
      </c>
      <c r="AK71" s="4">
        <f ca="1"/>
        <v>-102041733000</v>
      </c>
      <c r="AL71" s="4">
        <f ca="1"/>
        <v>-74086195000</v>
      </c>
      <c r="AM71" s="4">
        <f ca="1"/>
        <v>-410682423000</v>
      </c>
      <c r="AN71" s="4">
        <f ca="1"/>
        <v>-236683045000</v>
      </c>
      <c r="AO71" s="4">
        <f ca="1"/>
        <v>-521749918000</v>
      </c>
      <c r="AP71" s="4">
        <f ca="1"/>
        <v>-69401814000</v>
      </c>
      <c r="AQ71" s="4">
        <f ca="1"/>
        <v>-528529368000</v>
      </c>
      <c r="AR71" s="0">
        <f ca="1"/>
        <v>-245726279000</v>
      </c>
      <c r="AS71" s="4">
        <f ca="1"/>
        <v>-22470018000</v>
      </c>
      <c r="AT71" s="4">
        <f ca="1"/>
        <v>-8953233000</v>
      </c>
      <c r="AU71" s="4">
        <f ca="1"/>
        <v>21390338000</v>
      </c>
      <c r="AW71" s="63"/>
      <c r="AX71" t="str" s="0">
        <f ca="1"/>
        <v>06/03/2024</v>
      </c>
      <c r="AY71" s="4">
        <f ca="1"/>
        <v>-33348860000</v>
      </c>
      <c r="AZ71" s="4">
        <f ca="1"/>
        <v>-626349237000</v>
      </c>
      <c r="BA71" s="4">
        <f ca="1"/>
        <v>14164190000</v>
      </c>
      <c r="BB71" s="4">
        <f ca="1"/>
        <v>18615005000</v>
      </c>
      <c r="BC71" s="4">
        <f ca="1"/>
        <v>-24554855000</v>
      </c>
      <c r="BD71" s="4">
        <f ca="1"/>
        <v>-52987073000</v>
      </c>
      <c r="BE71" s="4">
        <f ca="1"/>
        <v>35746794000</v>
      </c>
      <c r="BF71" s="4">
        <f ca="1"/>
        <v>-25682000</v>
      </c>
      <c r="BG71" s="4">
        <f ca="1"/>
        <v>0</v>
      </c>
      <c r="BI71" s="63"/>
      <c r="BJ71" t="str" s="0">
        <f ca="1"/>
        <v>06/03/2024</v>
      </c>
      <c r="BK71" s="4">
        <f ca="1"/>
        <v>33945530000</v>
      </c>
      <c r="BL71" s="4">
        <f ca="1"/>
        <v>-5517090000</v>
      </c>
      <c r="BM71" s="4">
        <f ca="1"/>
        <v>201480000</v>
      </c>
      <c r="BN71" s="4">
        <f ca="1"/>
        <v>30510882000</v>
      </c>
      <c r="BO71" s="4">
        <f ca="1"/>
        <v>26831765000</v>
      </c>
      <c r="BP71" s="4">
        <f ca="1"/>
        <v>1009350000</v>
      </c>
      <c r="BQ71" s="4">
        <f ca="1"/>
        <v>-278300000</v>
      </c>
    </row>
    <row r="72" spans="11:69" x14ac:dyDescent="0.2">
      <c r="K72" s="24"/>
      <c r="W72" s="63"/>
      <c r="X72" t="str" s="0">
        <f ca="1"/>
        <v>05/03/2024</v>
      </c>
      <c r="Y72" s="4">
        <f ca="1"/>
        <v>-120124018000</v>
      </c>
      <c r="Z72" s="4">
        <f ca="1"/>
        <v>-60437229000</v>
      </c>
      <c r="AA72" s="4">
        <f ca="1"/>
        <v>10691345000</v>
      </c>
      <c r="AB72" s="4">
        <f ca="1"/>
        <v>57026711000</v>
      </c>
      <c r="AC72" s="4">
        <f ca="1"/>
        <v>1069343000</v>
      </c>
      <c r="AD72" s="4">
        <f ca="1"/>
        <v>64742270000</v>
      </c>
      <c r="AE72" s="4">
        <f ca="1"/>
        <v>-5610</v>
      </c>
      <c r="AF72" s="4">
        <f ca="1"/>
        <v>255810309000</v>
      </c>
      <c r="AG72" s="4">
        <f ca="1"/>
        <v>3554002600</v>
      </c>
      <c r="AI72" s="63"/>
      <c r="AJ72" t="str" s="0">
        <f ca="1"/>
        <v>05/03/2024</v>
      </c>
      <c r="AK72" s="4">
        <f ca="1"/>
        <v>-87883083000</v>
      </c>
      <c r="AL72" s="4">
        <f ca="1"/>
        <v>-51668820000</v>
      </c>
      <c r="AM72" s="4">
        <f ca="1"/>
        <v>-386998198000</v>
      </c>
      <c r="AN72" s="4">
        <f ca="1"/>
        <v>-195252775000</v>
      </c>
      <c r="AO72" s="4">
        <f ca="1"/>
        <v>-496719343000</v>
      </c>
      <c r="AP72" s="4">
        <f ca="1"/>
        <v>-61918361000</v>
      </c>
      <c r="AQ72" s="4">
        <f ca="1"/>
        <v>-479178048000</v>
      </c>
      <c r="AR72" s="0">
        <f ca="1"/>
        <v>-239735497000</v>
      </c>
      <c r="AS72" s="4">
        <f ca="1"/>
        <v>-33372682000</v>
      </c>
      <c r="AT72" s="4">
        <f ca="1"/>
        <v>-6669038000</v>
      </c>
      <c r="AU72" s="4">
        <f ca="1"/>
        <v>19864473000</v>
      </c>
      <c r="AW72" s="63"/>
      <c r="AX72" t="str" s="0">
        <f ca="1"/>
        <v>05/03/2024</v>
      </c>
      <c r="AY72" s="4">
        <f ca="1"/>
        <v>-23729080000</v>
      </c>
      <c r="AZ72" s="4">
        <f ca="1"/>
        <v>-537314537000</v>
      </c>
      <c r="BA72" s="4">
        <f ca="1"/>
        <v>13858945000</v>
      </c>
      <c r="BB72" s="4">
        <f ca="1"/>
        <v>18091885000</v>
      </c>
      <c r="BC72" s="4">
        <f ca="1"/>
        <v>-7915905000</v>
      </c>
      <c r="BD72" s="4">
        <f ca="1"/>
        <v>-38180578000</v>
      </c>
      <c r="BE72" s="4">
        <f ca="1"/>
        <v>35790363000</v>
      </c>
      <c r="BF72" s="4">
        <f ca="1"/>
        <v>-25682000</v>
      </c>
      <c r="BG72" s="4">
        <f ca="1"/>
        <v>0</v>
      </c>
      <c r="BI72" s="63"/>
      <c r="BJ72" t="str" s="0">
        <f ca="1"/>
        <v>05/03/2024</v>
      </c>
      <c r="BK72" s="4">
        <f ca="1"/>
        <v>29689475000</v>
      </c>
      <c r="BL72" s="4">
        <f ca="1"/>
        <v>3761290000</v>
      </c>
      <c r="BM72" s="4">
        <f ca="1"/>
        <v>3330000</v>
      </c>
      <c r="BN72" s="4">
        <f ca="1"/>
        <v>29309692000</v>
      </c>
      <c r="BO72" s="4">
        <f ca="1"/>
        <v>22815815000</v>
      </c>
      <c r="BP72" s="4">
        <f ca="1"/>
        <v>1009350000</v>
      </c>
      <c r="BQ72" s="4">
        <f ca="1"/>
        <v>-278300000</v>
      </c>
    </row>
    <row r="73" spans="11:69" x14ac:dyDescent="0.2">
      <c r="K73" s="24"/>
      <c r="W73" s="63"/>
      <c r="X73" t="str" s="0">
        <f ca="1"/>
        <v>04/03/2024</v>
      </c>
      <c r="Y73" s="4">
        <f ca="1"/>
        <v>-107782518000</v>
      </c>
      <c r="Z73" s="4">
        <f ca="1"/>
        <v>-64417659000</v>
      </c>
      <c r="AA73" s="4">
        <f ca="1"/>
        <v>10327060000</v>
      </c>
      <c r="AB73" s="4">
        <f ca="1"/>
        <v>55417921000</v>
      </c>
      <c r="AC73" s="4">
        <f ca="1"/>
        <v>804423000</v>
      </c>
      <c r="AD73" s="4">
        <f ca="1"/>
        <v>64742270000</v>
      </c>
      <c r="AE73" s="4">
        <f ca="1"/>
        <v>4419490</v>
      </c>
      <c r="AF73" s="4">
        <f ca="1"/>
        <v>255662109000</v>
      </c>
      <c r="AG73" s="4">
        <f ca="1"/>
        <v>3554002600</v>
      </c>
      <c r="AI73" s="63"/>
      <c r="AJ73" t="str" s="0">
        <f ca="1"/>
        <v>04/03/2024</v>
      </c>
      <c r="AK73" s="4">
        <f ca="1"/>
        <v>-83293063000</v>
      </c>
      <c r="AL73" s="4">
        <f ca="1"/>
        <v>-44611470000</v>
      </c>
      <c r="AM73" s="4">
        <f ca="1"/>
        <v>-374722458000</v>
      </c>
      <c r="AN73" s="4">
        <f ca="1"/>
        <v>-188355880000</v>
      </c>
      <c r="AO73" s="4">
        <f ca="1"/>
        <v>-489823158000</v>
      </c>
      <c r="AP73" s="4">
        <f ca="1"/>
        <v>-63165723000</v>
      </c>
      <c r="AQ73" s="4">
        <f ca="1"/>
        <v>-460658595000</v>
      </c>
      <c r="AR73" s="0">
        <f ca="1"/>
        <v>-220551502000</v>
      </c>
      <c r="AS73" s="4">
        <f ca="1"/>
        <v>-35604726000</v>
      </c>
      <c r="AT73" s="4">
        <f ca="1"/>
        <v>-1961559000</v>
      </c>
      <c r="AU73" s="4">
        <f ca="1"/>
        <v>19323623000</v>
      </c>
      <c r="AW73" s="63"/>
      <c r="AX73" t="str" s="0">
        <f ca="1"/>
        <v>04/03/2024</v>
      </c>
      <c r="AY73" s="4">
        <f ca="1"/>
        <v>-14017805000</v>
      </c>
      <c r="AZ73" s="4">
        <f ca="1"/>
        <v>-500945257000</v>
      </c>
      <c r="BA73" s="4">
        <f ca="1"/>
        <v>13754875000</v>
      </c>
      <c r="BB73" s="4">
        <f ca="1"/>
        <v>17947585000</v>
      </c>
      <c r="BC73" s="4">
        <f ca="1"/>
        <v>-4819920000</v>
      </c>
      <c r="BD73" s="4">
        <f ca="1"/>
        <v>-31255693000</v>
      </c>
      <c r="BE73" s="4">
        <f ca="1"/>
        <v>35623563000</v>
      </c>
      <c r="BF73" s="4">
        <f ca="1"/>
        <v>-25682000</v>
      </c>
      <c r="BG73" s="4">
        <f ca="1"/>
        <v>0</v>
      </c>
      <c r="BI73" s="63"/>
      <c r="BJ73" t="str" s="0">
        <f ca="1"/>
        <v>04/03/2024</v>
      </c>
      <c r="BK73" s="4">
        <f ca="1"/>
        <v>34618845000</v>
      </c>
      <c r="BL73" s="4">
        <f ca="1"/>
        <v>3470790000</v>
      </c>
      <c r="BM73" s="4">
        <f ca="1"/>
        <v>-48740000</v>
      </c>
      <c r="BN73" s="4">
        <f ca="1"/>
        <v>29276225000</v>
      </c>
      <c r="BO73" s="4">
        <f ca="1"/>
        <v>20515105000</v>
      </c>
      <c r="BP73" s="4">
        <f ca="1"/>
        <v>1009350000</v>
      </c>
      <c r="BQ73" s="4">
        <f ca="1"/>
        <v>-278300000</v>
      </c>
    </row>
    <row r="74" spans="11:69" x14ac:dyDescent="0.2">
      <c r="K74" s="24"/>
      <c r="W74" s="63"/>
      <c r="X74" t="str" s="0">
        <f ca="1"/>
        <v>01/03/2024</v>
      </c>
      <c r="Y74" s="4">
        <f ca="1"/>
        <v>-105116318000</v>
      </c>
      <c r="Z74" s="4">
        <f ca="1"/>
        <v>-68314229000</v>
      </c>
      <c r="AA74" s="4">
        <f ca="1"/>
        <v>10856380000</v>
      </c>
      <c r="AB74" s="4">
        <f ca="1"/>
        <v>55942681000</v>
      </c>
      <c r="AC74" s="4">
        <f ca="1"/>
        <v>1048183000</v>
      </c>
      <c r="AD74" s="4">
        <f ca="1"/>
        <v>64742270000</v>
      </c>
      <c r="AE74" s="4">
        <f ca="1"/>
        <v>4419490</v>
      </c>
      <c r="AF74" s="4">
        <f ca="1"/>
        <v>256178209000</v>
      </c>
      <c r="AG74" s="4">
        <f ca="1"/>
        <v>-105997400</v>
      </c>
      <c r="AI74" s="63"/>
      <c r="AJ74" t="str" s="0">
        <f ca="1"/>
        <v>01/03/2024</v>
      </c>
      <c r="AK74" s="4">
        <f ca="1"/>
        <v>-75962563000</v>
      </c>
      <c r="AL74" s="4">
        <f ca="1"/>
        <v>-46649755000</v>
      </c>
      <c r="AM74" s="4">
        <f ca="1"/>
        <v>-375244133000</v>
      </c>
      <c r="AN74" s="4">
        <f ca="1"/>
        <v>-182625170000</v>
      </c>
      <c r="AO74" s="4">
        <f ca="1"/>
        <v>-477301173000</v>
      </c>
      <c r="AP74" s="4">
        <f ca="1"/>
        <v>-56503454000</v>
      </c>
      <c r="AQ74" s="4">
        <f ca="1"/>
        <v>-446053843000</v>
      </c>
      <c r="AR74" s="0">
        <f ca="1"/>
        <v>-208211215000</v>
      </c>
      <c r="AS74" s="4">
        <f ca="1"/>
        <v>-31334946000</v>
      </c>
      <c r="AT74" s="4">
        <f ca="1"/>
        <v>-3152294000</v>
      </c>
      <c r="AU74" s="4">
        <f ca="1"/>
        <v>20813278000</v>
      </c>
      <c r="AW74" s="63"/>
      <c r="AX74" t="str" s="0">
        <f ca="1"/>
        <v>01/03/2024</v>
      </c>
      <c r="AY74" s="4">
        <f ca="1"/>
        <v>-4387365000</v>
      </c>
      <c r="AZ74" s="4">
        <f ca="1"/>
        <v>-500945257000</v>
      </c>
      <c r="BA74" s="4">
        <f ca="1"/>
        <v>14125135000</v>
      </c>
      <c r="BB74" s="4">
        <f ca="1"/>
        <v>18456730000</v>
      </c>
      <c r="BC74" s="4">
        <f ca="1"/>
        <v>-376975000</v>
      </c>
      <c r="BD74" s="4">
        <f ca="1"/>
        <v>8209952000</v>
      </c>
      <c r="BE74" s="4">
        <f ca="1"/>
        <v>34303893000</v>
      </c>
      <c r="BF74" s="4">
        <f ca="1"/>
        <v>-25682000</v>
      </c>
      <c r="BG74" s="4">
        <f ca="1"/>
        <v>0</v>
      </c>
      <c r="BI74" s="63"/>
      <c r="BJ74" t="str" s="0">
        <f ca="1"/>
        <v>01/03/2024</v>
      </c>
      <c r="BK74" s="4">
        <f ca="1"/>
        <v>41944165000</v>
      </c>
      <c r="BL74" s="4">
        <f ca="1"/>
        <v>3719870000</v>
      </c>
      <c r="BM74" s="4">
        <f ca="1"/>
        <v>134571000</v>
      </c>
      <c r="BN74" s="4">
        <f ca="1"/>
        <v>29395445000</v>
      </c>
      <c r="BO74" s="4">
        <f ca="1"/>
        <v>19731895000</v>
      </c>
      <c r="BP74" s="4">
        <f ca="1"/>
        <v>1009350000</v>
      </c>
      <c r="BQ74" s="4">
        <f ca="1"/>
        <v>-278300000</v>
      </c>
    </row>
    <row r="75" spans="11:69" x14ac:dyDescent="0.2">
      <c r="K75" s="24"/>
      <c r="W75" s="63"/>
      <c r="X75" t="str" s="0">
        <f ca="1"/>
        <v>29/02/2024</v>
      </c>
      <c r="Y75" s="4">
        <f ca="1"/>
        <v>-123347353000</v>
      </c>
      <c r="Z75" s="4">
        <f ca="1"/>
        <v>-66907089000</v>
      </c>
      <c r="AA75" s="4">
        <f ca="1"/>
        <v>11647930000</v>
      </c>
      <c r="AB75" s="4">
        <f ca="1"/>
        <v>58309151000</v>
      </c>
      <c r="AC75" s="4">
        <f ca="1"/>
        <v>211513000</v>
      </c>
      <c r="AD75" s="4">
        <f ca="1"/>
        <v>64742270000</v>
      </c>
      <c r="AE75" s="4">
        <f ca="1"/>
        <v>0</v>
      </c>
      <c r="AF75" s="4">
        <f ca="1"/>
        <v>256861554000</v>
      </c>
      <c r="AG75" s="4">
        <f ca="1"/>
        <v>2872026200</v>
      </c>
      <c r="AI75" s="63"/>
      <c r="AJ75" t="str" s="0">
        <f ca="1"/>
        <v>29/02/2024</v>
      </c>
      <c r="AK75" s="4">
        <f ca="1"/>
        <v>-90105883000</v>
      </c>
      <c r="AL75" s="4">
        <f ca="1"/>
        <v>-34360315000</v>
      </c>
      <c r="AM75" s="4">
        <f ca="1"/>
        <v>-379873163000</v>
      </c>
      <c r="AN75" s="4">
        <f ca="1"/>
        <v>-173242295000</v>
      </c>
      <c r="AO75" s="4">
        <f ca="1"/>
        <v>-488612313000</v>
      </c>
      <c r="AP75" s="4">
        <f ca="1"/>
        <v>-60312209000</v>
      </c>
      <c r="AQ75" s="4">
        <f ca="1"/>
        <v>-452960448000</v>
      </c>
      <c r="AR75" s="0">
        <f ca="1"/>
        <v>-209214689000</v>
      </c>
      <c r="AS75" s="4">
        <f ca="1"/>
        <v>-22343250000</v>
      </c>
      <c r="AT75" s="4">
        <f ca="1"/>
        <v>1476491000</v>
      </c>
      <c r="AU75" s="4">
        <f ca="1"/>
        <v>22665473000</v>
      </c>
      <c r="AW75" s="63"/>
      <c r="AX75" t="str" s="0">
        <f ca="1"/>
        <v>29/02/2024</v>
      </c>
      <c r="AY75" s="4">
        <f ca="1"/>
        <v>-24581580000</v>
      </c>
      <c r="AZ75" s="4">
        <f ca="1"/>
        <v>-500945257000</v>
      </c>
      <c r="BA75" s="4">
        <f ca="1"/>
        <v>14613235000</v>
      </c>
      <c r="BB75" s="4">
        <f ca="1"/>
        <v>19097565000</v>
      </c>
      <c r="BC75" s="4">
        <f ca="1"/>
        <v>4321460000</v>
      </c>
      <c r="BD75" s="4">
        <f ca="1"/>
        <v>16954267000</v>
      </c>
      <c r="BE75" s="4">
        <f ca="1"/>
        <v>30958893000</v>
      </c>
      <c r="BF75" s="4">
        <f ca="1"/>
        <v>-25682000</v>
      </c>
      <c r="BG75" s="4">
        <f ca="1"/>
        <v>0</v>
      </c>
      <c r="BI75" s="63"/>
      <c r="BJ75" t="str" s="0">
        <f ca="1"/>
        <v>29/02/2024</v>
      </c>
      <c r="BK75" s="4">
        <f ca="1"/>
        <v>42983965000</v>
      </c>
      <c r="BL75" s="4">
        <f ca="1"/>
        <v>3137870000</v>
      </c>
      <c r="BM75" s="4">
        <f ca="1"/>
        <v>375641000</v>
      </c>
      <c r="BN75" s="4">
        <f ca="1"/>
        <v>28997115000</v>
      </c>
      <c r="BO75" s="4">
        <f ca="1"/>
        <v>20300655000</v>
      </c>
      <c r="BP75" s="4">
        <f ca="1"/>
        <v>1009350000</v>
      </c>
      <c r="BQ75" s="4">
        <f ca="1"/>
        <v>-278300000</v>
      </c>
    </row>
    <row r="76" spans="11:69" x14ac:dyDescent="0.2">
      <c r="K76" s="24"/>
      <c r="W76" s="63"/>
      <c r="X76" t="str" s="0">
        <f ca="1"/>
        <v>28/02/2024</v>
      </c>
      <c r="Y76" s="4">
        <f ca="1"/>
        <v>-82097228000</v>
      </c>
      <c r="Z76" s="4">
        <f ca="1"/>
        <v>-66107529000</v>
      </c>
      <c r="AA76" s="4">
        <f ca="1"/>
        <v>12061875000</v>
      </c>
      <c r="AB76" s="4">
        <f ca="1"/>
        <v>56946206000</v>
      </c>
      <c r="AC76" s="4">
        <f ca="1"/>
        <v>-1243547000</v>
      </c>
      <c r="AD76" s="4">
        <f ca="1"/>
        <v>64742270000</v>
      </c>
      <c r="AE76" s="4">
        <f ca="1"/>
        <v>0</v>
      </c>
      <c r="AF76" s="4">
        <f ca="1"/>
        <v>257196084000</v>
      </c>
      <c r="AG76" s="4">
        <f ca="1"/>
        <v>2872026200</v>
      </c>
      <c r="AI76" s="63"/>
      <c r="AJ76" t="str" s="0">
        <f ca="1"/>
        <v>28/02/2024</v>
      </c>
      <c r="AK76" s="4">
        <f ca="1"/>
        <v>-100341503000</v>
      </c>
      <c r="AL76" s="4">
        <f ca="1"/>
        <v>-22018095000</v>
      </c>
      <c r="AM76" s="4">
        <f ca="1"/>
        <v>-373425413000</v>
      </c>
      <c r="AN76" s="4">
        <f ca="1"/>
        <v>-191577340000</v>
      </c>
      <c r="AO76" s="4">
        <f ca="1"/>
        <v>-500583723000</v>
      </c>
      <c r="AP76" s="4">
        <f ca="1"/>
        <v>-64935540000</v>
      </c>
      <c r="AQ76" s="4">
        <f ca="1"/>
        <v>-462593628000</v>
      </c>
      <c r="AR76" s="0">
        <f ca="1"/>
        <v>-213003619000</v>
      </c>
      <c r="AS76" s="4">
        <f ca="1"/>
        <v>-13306803000</v>
      </c>
      <c r="AT76" s="4">
        <f ca="1"/>
        <v>-901484000</v>
      </c>
      <c r="AU76" s="4">
        <f ca="1"/>
        <v>23688023000</v>
      </c>
      <c r="AW76" s="63"/>
      <c r="AX76" t="str" s="0">
        <f ca="1"/>
        <v>28/02/2024</v>
      </c>
      <c r="AY76" s="4">
        <f ca="1"/>
        <v>-30275980000</v>
      </c>
      <c r="AZ76" s="4">
        <f ca="1"/>
        <v>-467382957000</v>
      </c>
      <c r="BA76" s="4">
        <f ca="1"/>
        <v>14859025000</v>
      </c>
      <c r="BB76" s="4">
        <f ca="1"/>
        <v>19431275000</v>
      </c>
      <c r="BC76" s="4">
        <f ca="1"/>
        <v>6260405000</v>
      </c>
      <c r="BD76" s="4">
        <f ca="1"/>
        <v>20660337000</v>
      </c>
      <c r="BE76" s="4">
        <f ca="1"/>
        <v>31345343000</v>
      </c>
      <c r="BF76" s="4">
        <f ca="1"/>
        <v>-25682000</v>
      </c>
      <c r="BG76" s="4">
        <f ca="1"/>
        <v>0</v>
      </c>
      <c r="BI76" s="63"/>
      <c r="BJ76" t="str" s="0">
        <f ca="1"/>
        <v>28/02/2024</v>
      </c>
      <c r="BK76" s="4">
        <f ca="1"/>
        <v>43509380000</v>
      </c>
      <c r="BL76" s="4">
        <f ca="1"/>
        <v>3162870000</v>
      </c>
      <c r="BM76" s="4">
        <f ca="1"/>
        <v>494856000</v>
      </c>
      <c r="BN76" s="4">
        <f ca="1"/>
        <v>29075195000</v>
      </c>
      <c r="BO76" s="4">
        <f ca="1"/>
        <v>18700405000</v>
      </c>
      <c r="BP76" s="4">
        <f ca="1"/>
        <v>613095000</v>
      </c>
      <c r="BQ76" s="4">
        <f ca="1"/>
        <v>-278300000</v>
      </c>
    </row>
    <row r="77" spans="11:69" x14ac:dyDescent="0.2">
      <c r="K77" s="24"/>
      <c r="W77" s="63"/>
      <c r="X77" t="str" s="0">
        <f ca="1"/>
        <v>27/02/2024</v>
      </c>
      <c r="Y77" s="4">
        <f ca="1"/>
        <v>-79051568000</v>
      </c>
      <c r="Z77" s="4">
        <f ca="1"/>
        <v>-65836539000</v>
      </c>
      <c r="AA77" s="4">
        <f ca="1"/>
        <v>12626310000</v>
      </c>
      <c r="AB77" s="4">
        <f ca="1"/>
        <v>55846886000</v>
      </c>
      <c r="AC77" s="4">
        <f ca="1"/>
        <v>-873941000</v>
      </c>
      <c r="AD77" s="4">
        <f ca="1"/>
        <v>64742270000</v>
      </c>
      <c r="AE77" s="4">
        <f ca="1"/>
        <v>0</v>
      </c>
      <c r="AF77" s="4">
        <f ca="1"/>
        <v>215764154000</v>
      </c>
      <c r="AG77" s="4">
        <f ca="1"/>
        <v>2872026200</v>
      </c>
      <c r="AI77" s="63"/>
      <c r="AJ77" t="str" s="0">
        <f ca="1"/>
        <v>27/02/2024</v>
      </c>
      <c r="AK77" s="4">
        <f ca="1"/>
        <v>-92786513000</v>
      </c>
      <c r="AL77" s="4">
        <f ca="1"/>
        <v>30872670000</v>
      </c>
      <c r="AM77" s="4">
        <f ca="1"/>
        <v>-372821498000</v>
      </c>
      <c r="AN77" s="4">
        <f ca="1"/>
        <v>-178737405000</v>
      </c>
      <c r="AO77" s="4">
        <f ca="1"/>
        <v>-498705588000</v>
      </c>
      <c r="AP77" s="4">
        <f ca="1"/>
        <v>-64069027000</v>
      </c>
      <c r="AQ77" s="4">
        <f ca="1"/>
        <v>-461030275000</v>
      </c>
      <c r="AR77" s="0">
        <f ca="1"/>
        <v>-207435919000</v>
      </c>
      <c r="AS77" s="4">
        <f ca="1"/>
        <v>-12507911000</v>
      </c>
      <c r="AT77" s="4">
        <f ca="1"/>
        <v>393256000</v>
      </c>
      <c r="AU77" s="4">
        <f ca="1"/>
        <v>24586503000</v>
      </c>
      <c r="AW77" s="63"/>
      <c r="AX77" t="str" s="0">
        <f ca="1"/>
        <v>27/02/2024</v>
      </c>
      <c r="AY77" s="4">
        <f ca="1"/>
        <v>-15192975000</v>
      </c>
      <c r="AZ77" s="4">
        <f ca="1"/>
        <v>-467382957000</v>
      </c>
      <c r="BA77" s="4">
        <f ca="1"/>
        <v>9235285000</v>
      </c>
      <c r="BB77" s="4">
        <f ca="1"/>
        <v>20625260000</v>
      </c>
      <c r="BC77" s="4">
        <f ca="1"/>
        <v>8470670000</v>
      </c>
      <c r="BD77" s="4">
        <f ca="1"/>
        <v>19717592000</v>
      </c>
      <c r="BE77" s="4">
        <f ca="1"/>
        <v>31475558000</v>
      </c>
      <c r="BF77" s="4">
        <f ca="1"/>
        <v>-25682000</v>
      </c>
      <c r="BG77" s="4">
        <f ca="1"/>
        <v>0</v>
      </c>
      <c r="BI77" s="63"/>
      <c r="BJ77" t="str" s="0">
        <f ca="1"/>
        <v>27/02/2024</v>
      </c>
      <c r="BK77" s="4">
        <f ca="1"/>
        <v>40940400000</v>
      </c>
      <c r="BL77" s="4">
        <f ca="1"/>
        <v>4316370000</v>
      </c>
      <c r="BM77" s="4">
        <f ca="1"/>
        <v>617276000</v>
      </c>
      <c r="BN77" s="4">
        <f ca="1"/>
        <v>29181815000</v>
      </c>
      <c r="BO77" s="4">
        <f ca="1"/>
        <v>18906215000</v>
      </c>
      <c r="BP77" s="4">
        <f ca="1"/>
        <v>613095000</v>
      </c>
      <c r="BQ77" s="4">
        <f ca="1"/>
        <v>-278300000</v>
      </c>
    </row>
    <row r="78" spans="11:69" x14ac:dyDescent="0.2">
      <c r="K78" s="24"/>
      <c r="W78" s="63"/>
      <c r="X78" t="str" s="0">
        <f ca="1"/>
        <v>26/02/2024</v>
      </c>
      <c r="Y78" s="4">
        <f ca="1"/>
        <v>22066115000</v>
      </c>
      <c r="Z78" s="4">
        <f ca="1"/>
        <v>-65565549000</v>
      </c>
      <c r="AA78" s="4">
        <f ca="1"/>
        <v>13190745000</v>
      </c>
      <c r="AB78" s="4">
        <f ca="1"/>
        <v>54263295000</v>
      </c>
      <c r="AC78" s="4">
        <f ca="1"/>
        <v>-504335000</v>
      </c>
      <c r="AD78" s="4">
        <f ca="1"/>
        <v>64742270000</v>
      </c>
      <c r="AE78" s="4">
        <f ca="1"/>
        <v>0</v>
      </c>
      <c r="AF78" s="4">
        <f ca="1"/>
        <v>216253972000</v>
      </c>
      <c r="AG78" s="4">
        <f ca="1"/>
        <v>2872026200</v>
      </c>
      <c r="AI78" s="63"/>
      <c r="AJ78" t="str" s="0">
        <f ca="1"/>
        <v>26/02/2024</v>
      </c>
      <c r="AK78" s="4">
        <f ca="1"/>
        <v>-75262243000</v>
      </c>
      <c r="AL78" s="4">
        <f ca="1"/>
        <v>30862685000</v>
      </c>
      <c r="AM78" s="4">
        <f ca="1"/>
        <v>-353437933000</v>
      </c>
      <c r="AN78" s="4">
        <f ca="1"/>
        <v>-151018422000</v>
      </c>
      <c r="AO78" s="4">
        <f ca="1"/>
        <v>-468183144000</v>
      </c>
      <c r="AP78" s="4">
        <f ca="1"/>
        <v>-50943967000</v>
      </c>
      <c r="AQ78" s="4">
        <f ca="1"/>
        <v>-442150996000</v>
      </c>
      <c r="AR78" s="0">
        <f ca="1"/>
        <v>-192767837000</v>
      </c>
      <c r="AS78" s="4">
        <f ca="1"/>
        <v>-6400176000</v>
      </c>
      <c r="AT78" s="4">
        <f ca="1"/>
        <v>1687996000</v>
      </c>
      <c r="AU78" s="4">
        <f ca="1"/>
        <v>25484983000</v>
      </c>
      <c r="AW78" s="63"/>
      <c r="AX78" t="str" s="0">
        <f ca="1"/>
        <v>26/02/2024</v>
      </c>
      <c r="AY78" s="4">
        <f ca="1"/>
        <v>-109970000</v>
      </c>
      <c r="AZ78" s="4">
        <f ca="1"/>
        <v>-467382957000</v>
      </c>
      <c r="BA78" s="4">
        <f ca="1"/>
        <v>3611545000</v>
      </c>
      <c r="BB78" s="4">
        <f ca="1"/>
        <v>21819245000</v>
      </c>
      <c r="BC78" s="4">
        <f ca="1"/>
        <v>10680935000</v>
      </c>
      <c r="BD78" s="4">
        <f ca="1"/>
        <v>21646827000</v>
      </c>
      <c r="BE78" s="4">
        <f ca="1"/>
        <v>31605773000</v>
      </c>
      <c r="BF78" s="4">
        <f ca="1"/>
        <v>-25682000</v>
      </c>
      <c r="BG78" s="4">
        <f ca="1"/>
        <v>0</v>
      </c>
      <c r="BI78" s="63"/>
      <c r="BJ78" t="str" s="0">
        <f ca="1"/>
        <v>26/02/2024</v>
      </c>
      <c r="BK78" s="4">
        <f ca="1"/>
        <v>43027620000</v>
      </c>
      <c r="BL78" s="4">
        <f ca="1"/>
        <v>5469870000</v>
      </c>
      <c r="BM78" s="4">
        <f ca="1"/>
        <v>739696000</v>
      </c>
      <c r="BN78" s="4">
        <f ca="1"/>
        <v>29288435000</v>
      </c>
      <c r="BO78" s="4">
        <f ca="1"/>
        <v>19112025000</v>
      </c>
      <c r="BP78" s="4">
        <f ca="1"/>
        <v>613095000</v>
      </c>
      <c r="BQ78" s="4">
        <f ca="1"/>
        <v>-278300000</v>
      </c>
    </row>
    <row r="79" spans="11:69" x14ac:dyDescent="0.2">
      <c r="K79" s="24"/>
      <c r="W79" s="63"/>
      <c r="X79" t="str" s="0">
        <f ca="1"/>
        <v>23/02/2024</v>
      </c>
      <c r="Y79" s="4">
        <f ca="1"/>
        <v>15426282000</v>
      </c>
      <c r="Z79" s="4">
        <f ca="1"/>
        <v>-64501764000</v>
      </c>
      <c r="AA79" s="4">
        <f ca="1"/>
        <v>14156665000</v>
      </c>
      <c r="AB79" s="4">
        <f ca="1"/>
        <v>54889230000</v>
      </c>
      <c r="AC79" s="4">
        <f ca="1"/>
        <v>-25985000</v>
      </c>
      <c r="AD79" s="4">
        <f ca="1"/>
        <v>64742270000</v>
      </c>
      <c r="AE79" s="4">
        <f ca="1"/>
        <v>0</v>
      </c>
      <c r="AF79" s="4">
        <f ca="1"/>
        <v>207711387000</v>
      </c>
      <c r="AG79" s="4">
        <f ca="1"/>
        <v>-662783800</v>
      </c>
      <c r="AI79" s="63"/>
      <c r="AJ79" t="str" s="0">
        <f ca="1"/>
        <v>23/02/2024</v>
      </c>
      <c r="AK79" s="4">
        <f ca="1"/>
        <v>-86645803000</v>
      </c>
      <c r="AL79" s="4">
        <f ca="1"/>
        <v>4366340000</v>
      </c>
      <c r="AM79" s="4">
        <f ca="1"/>
        <v>-356706073000</v>
      </c>
      <c r="AN79" s="4">
        <f ca="1"/>
        <v>-150045337000</v>
      </c>
      <c r="AO79" s="4">
        <f ca="1"/>
        <v>-479551571000</v>
      </c>
      <c r="AP79" s="4">
        <f ca="1"/>
        <v>-52118857000</v>
      </c>
      <c r="AQ79" s="4">
        <f ca="1"/>
        <v>-447777006000</v>
      </c>
      <c r="AR79" s="0">
        <f ca="1"/>
        <v>-177439687000</v>
      </c>
      <c r="AS79" s="4">
        <f ca="1"/>
        <v>-3820800000</v>
      </c>
      <c r="AT79" s="4">
        <f ca="1"/>
        <v>5558991000</v>
      </c>
      <c r="AU79" s="4">
        <f ca="1"/>
        <v>26018893000</v>
      </c>
      <c r="AW79" s="63"/>
      <c r="AX79" t="str" s="0">
        <f ca="1"/>
        <v>23/02/2024</v>
      </c>
      <c r="AY79" s="4">
        <f ca="1"/>
        <v>-13078750000</v>
      </c>
      <c r="AZ79" s="4">
        <f ca="1"/>
        <v>-467382957000</v>
      </c>
      <c r="BA79" s="4">
        <f ca="1"/>
        <v>4342645000</v>
      </c>
      <c r="BB79" s="4">
        <f ca="1"/>
        <v>22445650000</v>
      </c>
      <c r="BC79" s="4">
        <f ca="1"/>
        <v>13125075000</v>
      </c>
      <c r="BD79" s="4">
        <f ca="1"/>
        <v>22263607000</v>
      </c>
      <c r="BE79" s="4">
        <f ca="1"/>
        <v>24463623000</v>
      </c>
      <c r="BF79" s="4">
        <f ca="1"/>
        <v>-25682000</v>
      </c>
      <c r="BG79" s="4">
        <f ca="1"/>
        <v>0</v>
      </c>
      <c r="BI79" s="63"/>
      <c r="BJ79" t="str" s="0">
        <f ca="1"/>
        <v>23/02/2024</v>
      </c>
      <c r="BK79" s="4">
        <f ca="1"/>
        <v>42490305000</v>
      </c>
      <c r="BL79" s="4">
        <f ca="1"/>
        <v>6334370000</v>
      </c>
      <c r="BM79" s="4">
        <f ca="1"/>
        <v>963486000</v>
      </c>
      <c r="BN79" s="4">
        <f ca="1"/>
        <v>29432475000</v>
      </c>
      <c r="BO79" s="4">
        <f ca="1"/>
        <v>16592375000</v>
      </c>
      <c r="BP79" s="4">
        <f ca="1"/>
        <v>613095000</v>
      </c>
      <c r="BQ79" s="4">
        <f ca="1"/>
        <v>-278300000</v>
      </c>
    </row>
    <row r="80" spans="11:69" x14ac:dyDescent="0.2">
      <c r="K80" s="24"/>
      <c r="W80" s="63"/>
      <c r="X80" t="str" s="0">
        <f ca="1"/>
        <v>22/02/2024</v>
      </c>
      <c r="Y80" s="4">
        <f ca="1"/>
        <v>-24684528000</v>
      </c>
      <c r="Z80" s="4">
        <f ca="1"/>
        <v>-42863544000</v>
      </c>
      <c r="AA80" s="4">
        <f ca="1"/>
        <v>2411375000</v>
      </c>
      <c r="AB80" s="4">
        <f ca="1"/>
        <v>13083895000</v>
      </c>
      <c r="AC80" s="4">
        <f ca="1"/>
        <v>-185875000</v>
      </c>
      <c r="AD80" s="4">
        <f ca="1"/>
        <v>45033270000</v>
      </c>
      <c r="AE80" s="4">
        <f ca="1"/>
        <v>0</v>
      </c>
      <c r="AF80" s="4">
        <f ca="1"/>
        <v>206876007000</v>
      </c>
      <c r="AG80" s="4">
        <f ca="1"/>
        <v>-662783800</v>
      </c>
      <c r="AI80" s="63"/>
      <c r="AJ80" t="str" s="0">
        <f ca="1"/>
        <v>22/02/2024</v>
      </c>
      <c r="AK80" s="4">
        <f ca="1"/>
        <v>-102132673000</v>
      </c>
      <c r="AL80" s="4">
        <f ca="1"/>
        <v>-7874215000</v>
      </c>
      <c r="AM80" s="4">
        <f ca="1"/>
        <v>-356514618000</v>
      </c>
      <c r="AN80" s="4">
        <f ca="1"/>
        <v>-142121787000</v>
      </c>
      <c r="AO80" s="4">
        <f ca="1"/>
        <v>-500301856000</v>
      </c>
      <c r="AP80" s="4">
        <f ca="1"/>
        <v>-61410497000</v>
      </c>
      <c r="AQ80" s="4">
        <f ca="1"/>
        <v>-460125931000</v>
      </c>
      <c r="AR80" s="0">
        <f ca="1"/>
        <v>-147902701000</v>
      </c>
      <c r="AS80" s="4">
        <f ca="1"/>
        <v>-3789294000</v>
      </c>
      <c r="AT80" s="4">
        <f ca="1"/>
        <v>5747991000</v>
      </c>
      <c r="AU80" s="4">
        <f ca="1"/>
        <v>23293443000</v>
      </c>
      <c r="AW80" s="63"/>
      <c r="AX80" t="str" s="0">
        <f ca="1"/>
        <v>22/02/2024</v>
      </c>
      <c r="AY80" s="4">
        <f ca="1"/>
        <v>-25057185000</v>
      </c>
      <c r="AZ80" s="4">
        <f ca="1"/>
        <v>-427047057000</v>
      </c>
      <c r="BA80" s="4">
        <f ca="1"/>
        <v>3729565000</v>
      </c>
      <c r="BB80" s="4">
        <f ca="1"/>
        <v>21584855000</v>
      </c>
      <c r="BC80" s="4">
        <f ca="1"/>
        <v>15191190000</v>
      </c>
      <c r="BD80" s="4">
        <f ca="1"/>
        <v>23192347000</v>
      </c>
      <c r="BE80" s="4">
        <f ca="1"/>
        <v>8779573000</v>
      </c>
      <c r="BF80" s="4">
        <f ca="1"/>
        <v>-25682000</v>
      </c>
      <c r="BG80" s="4">
        <f ca="1"/>
        <v>0</v>
      </c>
      <c r="BI80" s="63"/>
      <c r="BJ80" t="str" s="0">
        <f ca="1"/>
        <v>22/02/2024</v>
      </c>
      <c r="BK80" s="4">
        <f ca="1"/>
        <v>33657565000</v>
      </c>
      <c r="BL80" s="4">
        <f ca="1"/>
        <v>5492870000</v>
      </c>
      <c r="BM80" s="4">
        <f ca="1"/>
        <v>661526000</v>
      </c>
      <c r="BN80" s="4">
        <f ca="1"/>
        <v>31735255000</v>
      </c>
      <c r="BO80" s="4">
        <f ca="1"/>
        <v>13744665000</v>
      </c>
      <c r="BP80" s="4">
        <f ca="1"/>
        <v>613095000</v>
      </c>
      <c r="BQ80" s="4">
        <f ca="1"/>
        <v>-278300000</v>
      </c>
    </row>
    <row r="81" spans="11:87" x14ac:dyDescent="0.2">
      <c r="K81" s="24"/>
      <c r="W81" s="63"/>
      <c r="X81" t="str" s="0">
        <f ca="1"/>
        <v>21/02/2024</v>
      </c>
      <c r="Y81" s="4">
        <f ca="1"/>
        <v>-15207883000</v>
      </c>
      <c r="Z81" s="4">
        <f ca="1"/>
        <v>-42520119000</v>
      </c>
      <c r="AA81" s="4">
        <f ca="1"/>
        <v>5796445000</v>
      </c>
      <c r="AB81" s="4">
        <f ca="1"/>
        <v>12988195000</v>
      </c>
      <c r="AC81" s="4">
        <f ca="1"/>
        <v>-135000</v>
      </c>
      <c r="AD81" s="4">
        <f ca="1"/>
        <v>44495270000</v>
      </c>
      <c r="AE81" s="4">
        <f ca="1"/>
        <v>0</v>
      </c>
      <c r="AF81" s="4">
        <f ca="1"/>
        <v>207064377000</v>
      </c>
      <c r="AG81" s="4">
        <f ca="1"/>
        <v>-662783800</v>
      </c>
      <c r="AI81" s="63"/>
      <c r="AJ81" t="str" s="0">
        <f ca="1"/>
        <v>21/02/2024</v>
      </c>
      <c r="AK81" s="4">
        <f ca="1"/>
        <v>-94801803000</v>
      </c>
      <c r="AL81" s="4">
        <f ca="1"/>
        <v>-4046785000</v>
      </c>
      <c r="AM81" s="4">
        <f ca="1"/>
        <v>-356100953000</v>
      </c>
      <c r="AN81" s="4">
        <f ca="1"/>
        <v>-177223274000</v>
      </c>
      <c r="AO81" s="4">
        <f ca="1"/>
        <v>-497570106000</v>
      </c>
      <c r="AP81" s="4">
        <f ca="1"/>
        <v>-60409271000</v>
      </c>
      <c r="AQ81" s="4">
        <f ca="1"/>
        <v>-447026251000</v>
      </c>
      <c r="AR81" s="0">
        <f ca="1"/>
        <v>-137278111000</v>
      </c>
      <c r="AS81" s="4">
        <f ca="1"/>
        <v>-2615698000</v>
      </c>
      <c r="AT81" s="4">
        <f ca="1"/>
        <v>-7233224000</v>
      </c>
      <c r="AU81" s="4">
        <f ca="1"/>
        <v>23041263000</v>
      </c>
      <c r="AW81" s="63"/>
      <c r="AX81" t="str" s="0">
        <f ca="1"/>
        <v>21/02/2024</v>
      </c>
      <c r="AY81" s="4">
        <f ca="1"/>
        <v>-23157365000</v>
      </c>
      <c r="AZ81" s="4">
        <f ca="1"/>
        <v>-337480557000</v>
      </c>
      <c r="BA81" s="4">
        <f ca="1"/>
        <v>9698995000</v>
      </c>
      <c r="BB81" s="4">
        <f ca="1"/>
        <v>21777905000</v>
      </c>
      <c r="BC81" s="4">
        <f ca="1"/>
        <v>18724525000</v>
      </c>
      <c r="BD81" s="4">
        <f ca="1"/>
        <v>23551397000</v>
      </c>
      <c r="BE81" s="4">
        <f ca="1"/>
        <v>8996873000</v>
      </c>
      <c r="BF81" s="4">
        <f ca="1"/>
        <v>-25682000</v>
      </c>
      <c r="BG81" s="4">
        <f ca="1"/>
        <v>0</v>
      </c>
      <c r="BI81" s="63"/>
      <c r="BJ81" t="str" s="0">
        <f ca="1"/>
        <v>21/02/2024</v>
      </c>
      <c r="BK81" s="4">
        <f ca="1"/>
        <v>36193985000</v>
      </c>
      <c r="BL81" s="4">
        <f ca="1"/>
        <v>9757370000</v>
      </c>
      <c r="BM81" s="4">
        <f ca="1"/>
        <v>729136000</v>
      </c>
      <c r="BN81" s="4">
        <f ca="1"/>
        <v>31779535000</v>
      </c>
      <c r="BO81" s="4">
        <f ca="1"/>
        <v>9773815000</v>
      </c>
      <c r="BP81" s="4">
        <f ca="1"/>
        <v>613095000</v>
      </c>
      <c r="BQ81" s="4">
        <f ca="1"/>
        <v>-278300000</v>
      </c>
    </row>
    <row r="82" spans="11:87" x14ac:dyDescent="0.2">
      <c r="K82" s="24"/>
      <c r="W82" s="25"/>
      <c r="X82" t="str" s="0">
        <f ca="1"/>
        <v>20/02/2024</v>
      </c>
      <c r="Y82" s="4">
        <f ca="1"/>
        <v>-2538685000</v>
      </c>
      <c r="Z82" s="0">
        <f ca="1"/>
        <v>-37595774000</v>
      </c>
      <c r="AA82" s="0">
        <f ca="1"/>
        <v>8055230000</v>
      </c>
      <c r="AB82" s="0">
        <f ca="1"/>
        <v>15409565000</v>
      </c>
      <c r="AC82" s="0">
        <f ca="1"/>
        <v>21805000</v>
      </c>
      <c r="AD82" s="0">
        <f ca="1"/>
        <v>44495270000</v>
      </c>
      <c r="AE82" s="0">
        <f ca="1"/>
        <v>0</v>
      </c>
      <c r="AF82" s="0">
        <f ca="1"/>
        <v>206985207000</v>
      </c>
      <c r="AG82" s="0">
        <f ca="1"/>
        <v>-662783800</v>
      </c>
      <c r="AI82" s="25"/>
      <c r="AJ82" t="str" s="0">
        <f ca="1"/>
        <v>20/02/2024</v>
      </c>
      <c r="AK82" s="0">
        <f ca="1"/>
        <v>-79846783000</v>
      </c>
      <c r="AL82" s="0">
        <f ca="1"/>
        <v>57686575000</v>
      </c>
      <c r="AM82" s="0">
        <f ca="1"/>
        <v>-345429503000</v>
      </c>
      <c r="AN82" s="0">
        <f ca="1"/>
        <v>-154733554000</v>
      </c>
      <c r="AO82" s="0">
        <f ca="1"/>
        <v>-487501471000</v>
      </c>
      <c r="AP82" s="0">
        <f ca="1"/>
        <v>-40594966000</v>
      </c>
      <c r="AQ82" s="0">
        <f ca="1"/>
        <v>-415451581000</v>
      </c>
      <c r="AR82" s="0">
        <f ca="1"/>
        <v>-112845511000</v>
      </c>
      <c r="AS82" s="0">
        <f ca="1"/>
        <v>5534592000</v>
      </c>
      <c r="AT82" s="0">
        <f ca="1"/>
        <v>-2652299000</v>
      </c>
      <c r="AU82" s="0">
        <f ca="1"/>
        <v>22341528000</v>
      </c>
      <c r="AX82" t="str" s="0">
        <f ca="1"/>
        <v>20/02/2024</v>
      </c>
      <c r="AY82" s="0">
        <f ca="1"/>
        <v>-15936215000</v>
      </c>
      <c r="AZ82" s="0">
        <f ca="1"/>
        <v>-336072557000</v>
      </c>
      <c r="BA82" s="0">
        <f ca="1"/>
        <v>6570875000</v>
      </c>
      <c r="BB82" s="0">
        <f ca="1"/>
        <v>21555540000</v>
      </c>
      <c r="BC82" s="0">
        <f ca="1"/>
        <v>19706740000</v>
      </c>
      <c r="BD82" s="0">
        <f ca="1"/>
        <v>30625162000</v>
      </c>
      <c r="BE82" s="0">
        <f ca="1"/>
        <v>8749273000</v>
      </c>
      <c r="BF82" s="0">
        <f ca="1"/>
        <v>-25682000</v>
      </c>
      <c r="BG82" s="0">
        <f ca="1"/>
        <v>0</v>
      </c>
      <c r="BJ82" t="str" s="0">
        <f ca="1"/>
        <v>20/02/2024</v>
      </c>
      <c r="BK82" s="0">
        <f ca="1"/>
        <v>31730485000</v>
      </c>
      <c r="BL82" s="0">
        <f ca="1"/>
        <v>13039340000</v>
      </c>
      <c r="BM82" s="0">
        <f ca="1"/>
        <v>653536000</v>
      </c>
      <c r="BN82" s="0">
        <f ca="1"/>
        <v>31947375000</v>
      </c>
      <c r="BO82" s="0">
        <f ca="1"/>
        <v>8278315000</v>
      </c>
      <c r="BP82" s="0">
        <f ca="1"/>
        <v>613095000</v>
      </c>
      <c r="BQ82" s="0">
        <f ca="1"/>
        <v>-278300000</v>
      </c>
    </row>
    <row r="83" spans="11:87" x14ac:dyDescent="0.2">
      <c r="K83" s="24"/>
      <c r="CE83" s="4"/>
      <c r="CF83" s="4"/>
      <c r="CG83" s="4"/>
      <c r="CH83" s="4"/>
      <c r="CI83" s="4"/>
    </row>
    <row r="84" spans="11:87" x14ac:dyDescent="0.2">
      <c r="K84" s="24"/>
    </row>
    <row r="85" spans="11:87" x14ac:dyDescent="0.2">
      <c r="K85" s="24"/>
    </row>
    <row r="86" spans="11:87" x14ac:dyDescent="0.2">
      <c r="K86" s="24"/>
      <c r="X86" s="67" t="s">
        <v>176</v>
      </c>
      <c r="Y86" s="67"/>
      <c r="Z86" s="67"/>
      <c r="AA86" s="67"/>
      <c r="AB86" s="67"/>
      <c r="AC86" s="67"/>
      <c r="AD86" s="67"/>
      <c r="AG86" s="70" t="s">
        <v>26</v>
      </c>
      <c r="AH86" s="70"/>
      <c r="AI86" s="70"/>
      <c r="AJ86" s="70"/>
      <c r="AK86" s="70"/>
      <c r="AN86" s="71" t="s">
        <v>142</v>
      </c>
      <c r="AO86" s="71"/>
      <c r="AP86" s="71"/>
      <c r="AQ86" s="71"/>
      <c r="AR86" s="71"/>
      <c r="AS86" s="71"/>
      <c r="AT86" s="71"/>
      <c r="AU86" s="71"/>
      <c r="AV86" s="71"/>
      <c r="AY86" s="69" t="s">
        <v>45</v>
      </c>
      <c r="AZ86" s="69"/>
      <c r="BA86" s="69"/>
      <c r="BB86" s="69"/>
      <c r="BE86" s="68" t="s">
        <v>141</v>
      </c>
      <c r="BF86" s="68"/>
      <c r="BG86" s="68"/>
      <c r="BH86" s="68"/>
      <c r="BI86" s="68"/>
      <c r="BJ86" s="68"/>
      <c r="BM86" s="66" t="s">
        <v>25</v>
      </c>
      <c r="BN86" s="66"/>
      <c r="BO86" s="66"/>
      <c r="BP86" s="66"/>
      <c r="BQ86" s="66"/>
      <c r="BR86" s="66"/>
      <c r="BS86" s="66"/>
      <c r="BT86" s="66"/>
    </row>
    <row r="87" spans="11:87" x14ac:dyDescent="0.2">
      <c r="K87" s="24"/>
      <c r="X87" t="str" cm="1" s="0">
        <f t="array" aca="1" ref="X87:X155" ca="1">INDIRECT("'" &amp; Y14 &amp; "'!$A$2:$A$70")</f>
        <v>Date</v>
      </c>
      <c r="Y87" t="s" s="0">
        <v>105</v>
      </c>
      <c r="Z87" t="s" s="0">
        <v>107</v>
      </c>
      <c r="AA87" t="s" s="0">
        <v>104</v>
      </c>
      <c r="AB87" t="s" s="0">
        <v>102</v>
      </c>
      <c r="AC87" t="s" s="0">
        <v>106</v>
      </c>
      <c r="AD87" t="s" s="0">
        <v>103</v>
      </c>
      <c r="AG87" t="str" cm="1" s="0">
        <f t="array" aca="1" ref="AG87:AG155" ca="1">INDIRECT("'" &amp; AH87 &amp; "'!$A$2:$A$70")</f>
        <v>Date</v>
      </c>
      <c r="AH87" s="17" t="s">
        <v>78</v>
      </c>
      <c r="AI87" s="17" t="s">
        <v>79</v>
      </c>
      <c r="AJ87" s="17" t="s">
        <v>82</v>
      </c>
      <c r="AK87" s="17" t="s">
        <v>83</v>
      </c>
      <c r="AN87" t="str" cm="1" s="0">
        <f t="array" aca="1" ref="AN87:AN155" ca="1">INDIRECT("'" &amp; AO87 &amp; "'!$A$2:$A$70")</f>
        <v>Date</v>
      </c>
      <c r="AO87" s="17" t="s">
        <v>70</v>
      </c>
      <c r="AP87" s="17" t="s">
        <v>40</v>
      </c>
      <c r="AQ87" s="17" t="s">
        <v>69</v>
      </c>
      <c r="AR87" s="17" t="s">
        <v>41</v>
      </c>
      <c r="AS87" s="17" t="s">
        <v>93</v>
      </c>
      <c r="AT87" s="17" t="s">
        <v>71</v>
      </c>
      <c r="AU87" s="17" t="s">
        <v>138</v>
      </c>
      <c r="AV87" s="17" t="s">
        <v>77</v>
      </c>
      <c r="AY87" t="str" cm="1" s="0">
        <f t="array" aca="1" ref="AY87:AY155" ca="1">INDIRECT("'" &amp; AZ87 &amp; "'!$A$2:$A$70")</f>
        <v>Date</v>
      </c>
      <c r="AZ87" s="17" t="s">
        <v>46</v>
      </c>
      <c r="BA87" s="17" t="s">
        <v>47</v>
      </c>
      <c r="BB87" s="17" t="s">
        <v>48</v>
      </c>
      <c r="BE87" t="str" cm="1" s="0">
        <f t="array" aca="1" ref="BE87:BE155" ca="1">INDIRECT("'" &amp; BF87 &amp; "'!$A$2:$A$70")</f>
        <v>Date</v>
      </c>
      <c r="BF87" s="17" t="s">
        <v>51</v>
      </c>
      <c r="BG87" s="17" t="s">
        <v>52</v>
      </c>
      <c r="BH87" s="17" t="s">
        <v>88</v>
      </c>
      <c r="BI87" s="17" t="s">
        <v>53</v>
      </c>
      <c r="BJ87" s="17" t="s">
        <v>54</v>
      </c>
      <c r="BM87" t="str" cm="1" s="0">
        <f t="array" aca="1" ref="BM87:BM155" ca="1">INDIRECT("'" &amp; BN87 &amp; "'!$A$2:$A$70")</f>
        <v>Date</v>
      </c>
      <c r="BN87" s="17" t="s">
        <v>118</v>
      </c>
      <c r="BO87" s="17" t="s">
        <v>57</v>
      </c>
      <c r="BP87" s="17" t="s">
        <v>55</v>
      </c>
      <c r="BQ87" s="17" t="s">
        <v>56</v>
      </c>
      <c r="BR87" s="17" t="s">
        <v>94</v>
      </c>
      <c r="BS87" s="17" t="s">
        <v>58</v>
      </c>
      <c r="BT87" s="17" t="s">
        <v>117</v>
      </c>
    </row>
    <row r="88" spans="11:87" x14ac:dyDescent="0.2">
      <c r="W88" s="63" t="s">
        <v>160</v>
      </c>
      <c r="X88" t="str" s="0">
        <f ca="1"/>
        <v>29/05/2024</v>
      </c>
      <c r="Y88" s="27" cm="1">
        <f t="array" aca="1" ref="Y88:Y155" ca="1">INDIRECT("'" &amp; Y87 &amp; "'!$K$3:$K$70")</f>
        <v>0</v>
      </c>
      <c r="Z88" s="27" cm="1">
        <f t="array" aca="1" ref="Z88:Z155" ca="1">INDIRECT("'" &amp; Z87 &amp; "'!$K$3:$K$70")</f>
        <v>0</v>
      </c>
      <c r="AA88" s="27" cm="1">
        <f t="array" aca="1" ref="AA88:AA155" ca="1">INDIRECT("'" &amp; AA87 &amp; "'!$K$3:$K$70")</f>
        <v>0</v>
      </c>
      <c r="AB88" s="27" cm="1">
        <f t="array" aca="1" ref="AB88:AB155" ca="1">INDIRECT("'" &amp; AB87 &amp; "'!$K$3:$K$70")</f>
        <v>0</v>
      </c>
      <c r="AC88" s="27" cm="1">
        <f t="array" aca="1" ref="AC88:AC155" ca="1">INDIRECT("'" &amp; AC87 &amp; "'!$K$3:$K$70")</f>
        <v>0</v>
      </c>
      <c r="AD88" s="27" cm="1">
        <f t="array" aca="1" ref="AD88:AD155" ca="1">INDIRECT("'" &amp; AD87 &amp; "'!$K$3:$K$70")</f>
        <v>-53399580000</v>
      </c>
      <c r="AF88" s="63"/>
      <c r="AG88" t="str" s="0">
        <f ca="1"/>
        <v>29/05/2024</v>
      </c>
      <c r="AH88" s="4" cm="1">
        <f t="array" aca="1" ref="AH88:AH155" ca="1">INDIRECT("'" &amp; AH87 &amp; "'!$K$3:$K$70")</f>
        <v>36563900000</v>
      </c>
      <c r="AI88" s="4" cm="1">
        <f t="array" aca="1" ref="AI88:AI155" ca="1">INDIRECT("'" &amp; AI87 &amp; "'!$K$3:$K$70")</f>
        <v>994000000</v>
      </c>
      <c r="AJ88" s="4" cm="1">
        <f t="array" aca="1" ref="AJ88:AJ155" ca="1">INDIRECT("'" &amp; AJ87 &amp; "'!$K$3:$K$70")</f>
        <v>998000000</v>
      </c>
      <c r="AK88" s="4" cm="1">
        <f t="array" aca="1" ref="AK88:AK155" ca="1">INDIRECT("'" &amp; AK87 &amp; "'!$K$3:$K$70")</f>
        <v>4823039000</v>
      </c>
      <c r="AM88" s="63"/>
      <c r="AN88" t="str" s="0">
        <f ca="1"/>
        <v>29/05/2024</v>
      </c>
      <c r="AO88" s="4" cm="1">
        <f t="array" aca="1" ref="AO88:AO155" ca="1">INDIRECT("'" &amp; AO87 &amp; "'!$K$3:$K$70")</f>
        <v>12236713000</v>
      </c>
      <c r="AP88" s="4" cm="1">
        <f t="array" aca="1" ref="AP88:AP155" ca="1">INDIRECT("'" &amp; AP87 &amp; "'!$K$3:$K$70")</f>
        <v>9651703000</v>
      </c>
      <c r="AQ88" s="4" cm="1">
        <f t="array" aca="1" ref="AQ88:AQ155" ca="1">INDIRECT("'" &amp; AQ87 &amp; "'!$K$3:$K$70")</f>
        <v>165096220000</v>
      </c>
      <c r="AR88" s="4" cm="1">
        <f t="array" aca="1" ref="AR88:AR155" ca="1">INDIRECT("'" &amp; AR87 &amp; "'!$K$3:$K$70")</f>
        <v>5801371000</v>
      </c>
      <c r="AS88" s="4" cm="1">
        <f t="array" aca="1" ref="AS88:AS155" ca="1">INDIRECT("'" &amp; AS87 &amp; "'!$K$3:$K$70")</f>
        <v>-3152280000</v>
      </c>
      <c r="AT88" s="4" cm="1">
        <f t="array" aca="1" ref="AT88:AT155" ca="1">INDIRECT("'" &amp; AT87 &amp; "'!$K$3:$K$70")</f>
        <v>-63548680000</v>
      </c>
      <c r="AU88" s="4" cm="1">
        <f t="array" aca="1" ref="AU88:AU155" ca="1">INDIRECT("'" &amp; AU87 &amp; "'!$K$3:$K$70")</f>
        <v>0</v>
      </c>
      <c r="AV88" s="4" cm="1">
        <f t="array" aca="1" ref="AV88:AV155" ca="1">INDIRECT("'" &amp; AV87 &amp; "'!$K$3:$K$70")</f>
        <v>389171800</v>
      </c>
      <c r="AX88" s="63"/>
      <c r="AY88" t="str" s="0">
        <f ca="1"/>
        <v>29/05/2024</v>
      </c>
      <c r="AZ88" s="4" cm="1">
        <f t="array" aca="1" ref="AZ88:AZ155" ca="1">INDIRECT("'" &amp; AZ87 &amp; "'!$K$3:$K$70")</f>
        <v>351359301000</v>
      </c>
      <c r="BA88" s="4" cm="1">
        <f t="array" aca="1" ref="BA88:BA155" ca="1">INDIRECT("'" &amp; BA87 &amp; "'!$K$3:$K$70")</f>
        <v>-25179316000</v>
      </c>
      <c r="BB88" s="4" cm="1">
        <f t="array" aca="1" ref="BB88:BB155" ca="1">INDIRECT("'" &amp; BB87 &amp; "'!$K$3:$K$70")</f>
        <v>188000745000</v>
      </c>
      <c r="BD88" s="63"/>
      <c r="BE88" t="str" s="0">
        <f ca="1"/>
        <v>29/05/2024</v>
      </c>
      <c r="BF88" s="4" cm="1">
        <f t="array" aca="1" ref="BF88:BF155" ca="1">INDIRECT("'" &amp; BF87 &amp; "'!$K$3:$K$70")</f>
        <v>-561612513000</v>
      </c>
      <c r="BG88" s="4" cm="1">
        <f t="array" aca="1" ref="BG88:BG155" ca="1">INDIRECT("'" &amp; BG87 &amp; "'!$K$3:$K$70")</f>
        <v>118567851000</v>
      </c>
      <c r="BH88" s="4" cm="1">
        <f t="array" aca="1" ref="BH88:BH155" ca="1">INDIRECT("'" &amp; BH87 &amp; "'!$K$3:$K$70")</f>
        <v>49613646000</v>
      </c>
      <c r="BI88" s="4" cm="1">
        <f t="array" aca="1" ref="BI88:BI155" ca="1">INDIRECT("'" &amp; BI87 &amp; "'!$K$3:$K$70")</f>
        <v>8904053000</v>
      </c>
      <c r="BJ88" s="4" cm="1">
        <f t="array" aca="1" ref="BJ88:BJ155" ca="1">INDIRECT("'" &amp; BJ87 &amp; "'!$K$3:$K$70")</f>
        <v>-62442705000</v>
      </c>
      <c r="BL88" s="63"/>
      <c r="BM88" t="str" s="0">
        <f ca="1"/>
        <v>29/05/2024</v>
      </c>
      <c r="BN88" s="4" cm="1">
        <f t="array" aca="1" ref="BN88:BN155" ca="1">INDIRECT("'" &amp; BN87 &amp; "'!$K$3:$K$70")</f>
        <v>205625909000</v>
      </c>
      <c r="BO88" s="4" cm="1">
        <f t="array" aca="1" ref="BO88:BO155" ca="1">INDIRECT("'" &amp; BO87 &amp; "'!$K$3:$K$70")</f>
        <v>-18178150000</v>
      </c>
      <c r="BP88" s="4" cm="1">
        <f t="array" aca="1" ref="BP88:BP155" ca="1">INDIRECT("'" &amp; BP87 &amp; "'!$K$3:$K$70")</f>
        <v>-1161101588000</v>
      </c>
      <c r="BQ88" s="4" cm="1">
        <f t="array" aca="1" ref="BQ88:BQ155" ca="1">INDIRECT("'" &amp; BQ87 &amp; "'!$K$3:$K$70")</f>
        <v>-77197284000</v>
      </c>
      <c r="BR88" s="4" cm="1">
        <f t="array" aca="1" ref="BR88:BR155" ca="1">INDIRECT("'" &amp; BR87 &amp; "'!$K$3:$K$70")</f>
        <v>-756497311000</v>
      </c>
      <c r="BS88" s="4" cm="1">
        <f t="array" aca="1" ref="BS88:BS155" ca="1">INDIRECT("'" &amp; BS87 &amp; "'!$K$3:$K$70")</f>
        <v>-194000</v>
      </c>
      <c r="BT88" s="4" cm="1">
        <f t="array" aca="1" ref="BT88:BT155" ca="1">INDIRECT("'" &amp; BT87 &amp; "'!$K$3:$K$70")</f>
        <v>-55980241000</v>
      </c>
    </row>
    <row r="89" spans="11:87" x14ac:dyDescent="0.2">
      <c r="W89" s="63"/>
      <c r="X89" t="str" s="0">
        <f ca="1"/>
        <v>28/05/2024</v>
      </c>
      <c r="Y89" s="27">
        <f ca="1"/>
        <v>0</v>
      </c>
      <c r="Z89" s="27">
        <f ca="1"/>
        <v>0</v>
      </c>
      <c r="AA89" s="27">
        <f ca="1"/>
        <v>0</v>
      </c>
      <c r="AB89" s="27">
        <f ca="1"/>
        <v>0</v>
      </c>
      <c r="AC89" s="27">
        <f ca="1"/>
        <v>0</v>
      </c>
      <c r="AD89" s="27">
        <f ca="1"/>
        <v>-53399580000</v>
      </c>
      <c r="AF89" s="63"/>
      <c r="AG89" t="str" s="0">
        <f ca="1"/>
        <v>28/05/2024</v>
      </c>
      <c r="AH89" s="4">
        <f ca="1"/>
        <v>36652220000</v>
      </c>
      <c r="AI89" s="4">
        <f ca="1"/>
        <v>994000000</v>
      </c>
      <c r="AJ89" s="4">
        <f ca="1"/>
        <v>998000000</v>
      </c>
      <c r="AK89" s="4">
        <f ca="1"/>
        <v>4823039000</v>
      </c>
      <c r="AM89" s="63"/>
      <c r="AN89" t="str" s="0">
        <f ca="1"/>
        <v>28/05/2024</v>
      </c>
      <c r="AO89" s="4">
        <f ca="1"/>
        <v>10986383000</v>
      </c>
      <c r="AP89" s="4">
        <f ca="1"/>
        <v>9696583000</v>
      </c>
      <c r="AQ89" s="4">
        <f ca="1"/>
        <v>165096220000</v>
      </c>
      <c r="AR89" s="4">
        <f ca="1"/>
        <v>702421000</v>
      </c>
      <c r="AS89" s="4">
        <f ca="1"/>
        <v>-3152280000</v>
      </c>
      <c r="AT89" s="4">
        <f ca="1"/>
        <v>-63468940000</v>
      </c>
      <c r="AU89" s="4">
        <f ca="1"/>
        <v>0</v>
      </c>
      <c r="AV89" s="4">
        <f ca="1"/>
        <v>389171800</v>
      </c>
      <c r="AX89" s="63"/>
      <c r="AY89" t="str" s="0">
        <f ca="1"/>
        <v>28/05/2024</v>
      </c>
      <c r="AZ89" s="4">
        <f ca="1"/>
        <v>314058342000</v>
      </c>
      <c r="BA89" s="4">
        <f ca="1"/>
        <v>-25119356000</v>
      </c>
      <c r="BB89" s="4">
        <f ca="1"/>
        <v>188049310000</v>
      </c>
      <c r="BD89" s="63"/>
      <c r="BE89" t="str" s="0">
        <f ca="1"/>
        <v>28/05/2024</v>
      </c>
      <c r="BF89" s="4">
        <f ca="1"/>
        <v>-557438533000</v>
      </c>
      <c r="BG89" s="4">
        <f ca="1"/>
        <v>94699646000</v>
      </c>
      <c r="BH89" s="4">
        <f ca="1"/>
        <v>50568026000</v>
      </c>
      <c r="BI89" s="4">
        <f ca="1"/>
        <v>15366250000</v>
      </c>
      <c r="BJ89" s="4">
        <f ca="1"/>
        <v>-62442705000</v>
      </c>
      <c r="BL89" s="63"/>
      <c r="BM89" t="str" s="0">
        <f ca="1"/>
        <v>28/05/2024</v>
      </c>
      <c r="BN89" s="4">
        <f ca="1"/>
        <v>209261489000</v>
      </c>
      <c r="BO89" s="4">
        <f ca="1"/>
        <v>-18113530000</v>
      </c>
      <c r="BP89" s="4">
        <f ca="1"/>
        <v>-1142120317000</v>
      </c>
      <c r="BQ89" s="4">
        <f ca="1"/>
        <v>-77002114000</v>
      </c>
      <c r="BR89" s="4">
        <f ca="1"/>
        <v>-748703221000</v>
      </c>
      <c r="BS89" s="4">
        <f ca="1"/>
        <v>-194000</v>
      </c>
      <c r="BT89" s="4">
        <f ca="1"/>
        <v>-50835141000</v>
      </c>
    </row>
    <row r="90" spans="11:87" x14ac:dyDescent="0.2">
      <c r="W90" s="63"/>
      <c r="X90" t="str" s="0">
        <f ca="1"/>
        <v>27/05/2024</v>
      </c>
      <c r="Y90" s="27">
        <f ca="1"/>
        <v>0</v>
      </c>
      <c r="Z90" s="27">
        <f ca="1"/>
        <v>0</v>
      </c>
      <c r="AA90" s="27">
        <f ca="1"/>
        <v>0</v>
      </c>
      <c r="AB90" s="27">
        <f ca="1"/>
        <v>0</v>
      </c>
      <c r="AC90" s="27">
        <f ca="1"/>
        <v>0</v>
      </c>
      <c r="AD90" s="27">
        <f ca="1"/>
        <v>-53399580000</v>
      </c>
      <c r="AF90" s="63"/>
      <c r="AG90" t="str" s="0">
        <f ca="1"/>
        <v>27/05/2024</v>
      </c>
      <c r="AH90" s="4">
        <f ca="1"/>
        <v>36740540000</v>
      </c>
      <c r="AI90" s="4">
        <f ca="1"/>
        <v>994000000</v>
      </c>
      <c r="AJ90" s="4">
        <f ca="1"/>
        <v>998000000</v>
      </c>
      <c r="AK90" s="4">
        <f ca="1"/>
        <v>4823039000</v>
      </c>
      <c r="AM90" s="63"/>
      <c r="AN90" t="str" s="0">
        <f ca="1"/>
        <v>27/05/2024</v>
      </c>
      <c r="AO90" s="4">
        <f ca="1"/>
        <v>9736053000</v>
      </c>
      <c r="AP90" s="4">
        <f ca="1"/>
        <v>9741463000</v>
      </c>
      <c r="AQ90" s="4">
        <f ca="1"/>
        <v>165096220000</v>
      </c>
      <c r="AR90" s="4">
        <f ca="1"/>
        <v>639741000</v>
      </c>
      <c r="AS90" s="4">
        <f ca="1"/>
        <v>-3152280000</v>
      </c>
      <c r="AT90" s="4">
        <f ca="1"/>
        <v>-63389200000</v>
      </c>
      <c r="AU90" s="4">
        <f ca="1"/>
        <v>0</v>
      </c>
      <c r="AV90" s="4">
        <f ca="1"/>
        <v>389171800</v>
      </c>
      <c r="AX90" s="63"/>
      <c r="AY90" t="str" s="0">
        <f ca="1"/>
        <v>27/05/2024</v>
      </c>
      <c r="AZ90" s="4">
        <f ca="1"/>
        <v>306777868000</v>
      </c>
      <c r="BA90" s="4">
        <f ca="1"/>
        <v>-25059396000</v>
      </c>
      <c r="BB90" s="4">
        <f ca="1"/>
        <v>188097875000</v>
      </c>
      <c r="BD90" s="63"/>
      <c r="BE90" t="str" s="0">
        <f ca="1"/>
        <v>27/05/2024</v>
      </c>
      <c r="BF90" s="4">
        <f ca="1"/>
        <v>-553264553000</v>
      </c>
      <c r="BG90" s="4">
        <f ca="1"/>
        <v>70014195000</v>
      </c>
      <c r="BH90" s="4">
        <f ca="1"/>
        <v>51522406000</v>
      </c>
      <c r="BI90" s="4">
        <f ca="1"/>
        <v>15366250000</v>
      </c>
      <c r="BJ90" s="4">
        <f ca="1"/>
        <v>-62442705000</v>
      </c>
      <c r="BL90" s="63"/>
      <c r="BM90" t="str" s="0">
        <f ca="1"/>
        <v>27/05/2024</v>
      </c>
      <c r="BN90" s="4">
        <f ca="1"/>
        <v>204352819000</v>
      </c>
      <c r="BO90" s="4">
        <f ca="1"/>
        <v>-18048910000</v>
      </c>
      <c r="BP90" s="4">
        <f ca="1"/>
        <v>-1125360322000</v>
      </c>
      <c r="BQ90" s="4">
        <f ca="1"/>
        <v>-76806944000</v>
      </c>
      <c r="BR90" s="4">
        <f ca="1"/>
        <v>-743479921000</v>
      </c>
      <c r="BS90" s="4">
        <f ca="1"/>
        <v>-194000</v>
      </c>
      <c r="BT90" s="4">
        <f ca="1"/>
        <v>-45690041000</v>
      </c>
    </row>
    <row r="91" spans="11:87" x14ac:dyDescent="0.2">
      <c r="W91" s="63"/>
      <c r="X91" t="str" s="0">
        <f ca="1"/>
        <v>24/05/2024</v>
      </c>
      <c r="Y91" s="27">
        <f ca="1"/>
        <v>0</v>
      </c>
      <c r="Z91" s="27">
        <f ca="1"/>
        <v>0</v>
      </c>
      <c r="AA91" s="27">
        <f ca="1"/>
        <v>0</v>
      </c>
      <c r="AB91" s="27">
        <f ca="1"/>
        <v>0</v>
      </c>
      <c r="AC91" s="27">
        <f ca="1"/>
        <v>0</v>
      </c>
      <c r="AD91" s="27">
        <f ca="1"/>
        <v>-53399580000</v>
      </c>
      <c r="AF91" s="63"/>
      <c r="AG91" t="str" s="0">
        <f ca="1"/>
        <v>24/05/2024</v>
      </c>
      <c r="AH91" s="4">
        <f ca="1"/>
        <v>36740540000</v>
      </c>
      <c r="AI91" s="4">
        <f ca="1"/>
        <v>994000000</v>
      </c>
      <c r="AJ91" s="4">
        <f ca="1"/>
        <v>998000000</v>
      </c>
      <c r="AK91" s="4">
        <f ca="1"/>
        <v>4823039000</v>
      </c>
      <c r="AM91" s="63"/>
      <c r="AN91" t="str" s="0">
        <f ca="1"/>
        <v>24/05/2024</v>
      </c>
      <c r="AO91" s="4">
        <f ca="1"/>
        <v>9736053000</v>
      </c>
      <c r="AP91" s="4">
        <f ca="1"/>
        <v>9741463000</v>
      </c>
      <c r="AQ91" s="4">
        <f ca="1"/>
        <v>164949220000</v>
      </c>
      <c r="AR91" s="4">
        <f ca="1"/>
        <v>639741000</v>
      </c>
      <c r="AS91" s="4">
        <f ca="1"/>
        <v>-3152280000</v>
      </c>
      <c r="AT91" s="4">
        <f ca="1"/>
        <v>-58302340000</v>
      </c>
      <c r="AU91" s="4">
        <f ca="1"/>
        <v>0</v>
      </c>
      <c r="AV91" s="4">
        <f ca="1"/>
        <v>389171800</v>
      </c>
      <c r="AX91" s="63"/>
      <c r="AY91" t="str" s="0">
        <f ca="1"/>
        <v>24/05/2024</v>
      </c>
      <c r="AZ91" s="4">
        <f ca="1"/>
        <v>262200658000</v>
      </c>
      <c r="BA91" s="4">
        <f ca="1"/>
        <v>-25059396000</v>
      </c>
      <c r="BB91" s="4">
        <f ca="1"/>
        <v>188097875000</v>
      </c>
      <c r="BD91" s="63"/>
      <c r="BE91" t="str" s="0">
        <f ca="1"/>
        <v>24/05/2024</v>
      </c>
      <c r="BF91" s="4">
        <f ca="1"/>
        <v>-553678553000</v>
      </c>
      <c r="BG91" s="4">
        <f ca="1"/>
        <v>70021473000</v>
      </c>
      <c r="BH91" s="4">
        <f ca="1"/>
        <v>52130406000</v>
      </c>
      <c r="BI91" s="4">
        <f ca="1"/>
        <v>15366250000</v>
      </c>
      <c r="BJ91" s="4">
        <f ca="1"/>
        <v>-62442705000</v>
      </c>
      <c r="BL91" s="63"/>
      <c r="BM91" t="str" s="0">
        <f ca="1"/>
        <v>24/05/2024</v>
      </c>
      <c r="BN91" s="4">
        <f ca="1"/>
        <v>205545579000</v>
      </c>
      <c r="BO91" s="4">
        <f ca="1"/>
        <v>-18048910000</v>
      </c>
      <c r="BP91" s="4">
        <f ca="1"/>
        <v>-1128575941000</v>
      </c>
      <c r="BQ91" s="4">
        <f ca="1"/>
        <v>-76806944000</v>
      </c>
      <c r="BR91" s="4">
        <f ca="1"/>
        <v>-744840021000</v>
      </c>
      <c r="BS91" s="4">
        <f ca="1"/>
        <v>-194000</v>
      </c>
      <c r="BT91" s="4">
        <f ca="1"/>
        <v>-43828771000</v>
      </c>
    </row>
    <row r="92" spans="11:87" x14ac:dyDescent="0.2">
      <c r="W92" s="63"/>
      <c r="X92" t="str" s="0">
        <f ca="1"/>
        <v>23/05/2024</v>
      </c>
      <c r="Y92" s="27">
        <f ca="1"/>
        <v>0</v>
      </c>
      <c r="Z92" s="27">
        <f ca="1"/>
        <v>0</v>
      </c>
      <c r="AA92" s="27">
        <f ca="1"/>
        <v>0</v>
      </c>
      <c r="AB92" s="27">
        <f ca="1"/>
        <v>0</v>
      </c>
      <c r="AC92" s="27">
        <f ca="1"/>
        <v>0</v>
      </c>
      <c r="AD92" s="27">
        <f ca="1"/>
        <v>-53399580000</v>
      </c>
      <c r="AF92" s="63"/>
      <c r="AG92" t="str" s="0">
        <f ca="1"/>
        <v>23/05/2024</v>
      </c>
      <c r="AH92" s="4">
        <f ca="1"/>
        <v>36387040000</v>
      </c>
      <c r="AI92" s="4">
        <f ca="1"/>
        <v>994000000</v>
      </c>
      <c r="AJ92" s="4">
        <f ca="1"/>
        <v>998000000</v>
      </c>
      <c r="AK92" s="4">
        <f ca="1"/>
        <v>4823039000</v>
      </c>
      <c r="AM92" s="63"/>
      <c r="AN92" t="str" s="0">
        <f ca="1"/>
        <v>23/05/2024</v>
      </c>
      <c r="AO92" s="4">
        <f ca="1"/>
        <v>8634888000</v>
      </c>
      <c r="AP92" s="4">
        <f ca="1"/>
        <v>9598473000</v>
      </c>
      <c r="AQ92" s="4">
        <f ca="1"/>
        <v>162680120000</v>
      </c>
      <c r="AR92" s="4">
        <f ca="1"/>
        <v>902571000</v>
      </c>
      <c r="AS92" s="4">
        <f ca="1"/>
        <v>-3152280000</v>
      </c>
      <c r="AT92" s="4">
        <f ca="1"/>
        <v>-58170930000</v>
      </c>
      <c r="AU92" s="4">
        <f ca="1"/>
        <v>0</v>
      </c>
      <c r="AV92" s="4">
        <f ca="1"/>
        <v>389171800</v>
      </c>
      <c r="AX92" s="63"/>
      <c r="AY92" t="str" s="0">
        <f ca="1"/>
        <v>23/05/2024</v>
      </c>
      <c r="AZ92" s="4">
        <f ca="1"/>
        <v>292210992000</v>
      </c>
      <c r="BA92" s="4">
        <f ca="1"/>
        <v>-24864806000</v>
      </c>
      <c r="BB92" s="4">
        <f ca="1"/>
        <v>187362010000</v>
      </c>
      <c r="BD92" s="63"/>
      <c r="BE92" t="str" s="0">
        <f ca="1"/>
        <v>23/05/2024</v>
      </c>
      <c r="BF92" s="4">
        <f ca="1"/>
        <v>-561144523000</v>
      </c>
      <c r="BG92" s="4">
        <f ca="1"/>
        <v>70025653000</v>
      </c>
      <c r="BH92" s="4">
        <f ca="1"/>
        <v>59818971000</v>
      </c>
      <c r="BI92" s="4">
        <f ca="1"/>
        <v>13714150000</v>
      </c>
      <c r="BJ92" s="4">
        <f ca="1"/>
        <v>-62442705000</v>
      </c>
      <c r="BL92" s="63"/>
      <c r="BM92" t="str" s="0">
        <f ca="1"/>
        <v>23/05/2024</v>
      </c>
      <c r="BN92" s="4">
        <f ca="1"/>
        <v>236749749000</v>
      </c>
      <c r="BO92" s="4">
        <f ca="1"/>
        <v>-17804610000</v>
      </c>
      <c r="BP92" s="4">
        <f ca="1"/>
        <v>-1094116013000</v>
      </c>
      <c r="BQ92" s="4">
        <f ca="1"/>
        <v>-76196274000</v>
      </c>
      <c r="BR92" s="4">
        <f ca="1"/>
        <v>-761438501000</v>
      </c>
      <c r="BS92" s="4">
        <f ca="1"/>
        <v>-194000</v>
      </c>
      <c r="BT92" s="4">
        <f ca="1"/>
        <v>-28048306000</v>
      </c>
    </row>
    <row r="93" spans="11:87" x14ac:dyDescent="0.2">
      <c r="W93" s="63"/>
      <c r="X93" t="str" s="0">
        <f ca="1"/>
        <v>22/05/2024</v>
      </c>
      <c r="Y93" s="27">
        <f ca="1"/>
        <v>0</v>
      </c>
      <c r="Z93" s="27">
        <f ca="1"/>
        <v>0</v>
      </c>
      <c r="AA93" s="27">
        <f ca="1"/>
        <v>0</v>
      </c>
      <c r="AB93" s="27">
        <f ca="1"/>
        <v>0</v>
      </c>
      <c r="AC93" s="27">
        <f ca="1"/>
        <v>0</v>
      </c>
      <c r="AD93" s="27">
        <f ca="1"/>
        <v>-53399580000</v>
      </c>
      <c r="AF93" s="63"/>
      <c r="AG93" t="str" s="0">
        <f ca="1"/>
        <v>22/05/2024</v>
      </c>
      <c r="AH93" s="4">
        <f ca="1"/>
        <v>36493680000</v>
      </c>
      <c r="AI93" s="4">
        <f ca="1"/>
        <v>994000000</v>
      </c>
      <c r="AJ93" s="4">
        <f ca="1"/>
        <v>998000000</v>
      </c>
      <c r="AK93" s="4">
        <f ca="1"/>
        <v>4823039000</v>
      </c>
      <c r="AM93" s="63"/>
      <c r="AN93" t="str" s="0">
        <f ca="1"/>
        <v>22/05/2024</v>
      </c>
      <c r="AO93" s="4">
        <f ca="1"/>
        <v>8693043000</v>
      </c>
      <c r="AP93" s="4">
        <f ca="1"/>
        <v>9440503000</v>
      </c>
      <c r="AQ93" s="4">
        <f ca="1"/>
        <v>162680120000</v>
      </c>
      <c r="AR93" s="4">
        <f ca="1"/>
        <v>999141000</v>
      </c>
      <c r="AS93" s="4">
        <f ca="1"/>
        <v>-3152280000</v>
      </c>
      <c r="AT93" s="4">
        <f ca="1"/>
        <v>-58196630000</v>
      </c>
      <c r="AU93" s="4">
        <f ca="1"/>
        <v>0</v>
      </c>
      <c r="AV93" s="4">
        <f ca="1"/>
        <v>389171800</v>
      </c>
      <c r="AX93" s="63"/>
      <c r="AY93" t="str" s="0">
        <f ca="1"/>
        <v>22/05/2024</v>
      </c>
      <c r="AZ93" s="4">
        <f ca="1"/>
        <v>299966375000</v>
      </c>
      <c r="BA93" s="4">
        <f ca="1"/>
        <v>-24794046000</v>
      </c>
      <c r="BB93" s="4">
        <f ca="1"/>
        <v>183597295000</v>
      </c>
      <c r="BD93" s="63"/>
      <c r="BE93" t="str" s="0">
        <f ca="1"/>
        <v>22/05/2024</v>
      </c>
      <c r="BF93" s="4">
        <f ca="1"/>
        <v>-586336613000</v>
      </c>
      <c r="BG93" s="4">
        <f ca="1"/>
        <v>70028328000</v>
      </c>
      <c r="BH93" s="4">
        <f ca="1"/>
        <v>65260751000</v>
      </c>
      <c r="BI93" s="4">
        <f ca="1"/>
        <v>13714150000</v>
      </c>
      <c r="BJ93" s="4">
        <f ca="1"/>
        <v>-62442705000</v>
      </c>
      <c r="BL93" s="63"/>
      <c r="BM93" t="str" s="0">
        <f ca="1"/>
        <v>22/05/2024</v>
      </c>
      <c r="BN93" s="4">
        <f ca="1"/>
        <v>223272359000</v>
      </c>
      <c r="BO93" s="4">
        <f ca="1"/>
        <v>-17715150000</v>
      </c>
      <c r="BP93" s="4">
        <f ca="1"/>
        <v>-1034939918000</v>
      </c>
      <c r="BQ93" s="4">
        <f ca="1"/>
        <v>-75971994000</v>
      </c>
      <c r="BR93" s="4">
        <f ca="1"/>
        <v>-788420061000</v>
      </c>
      <c r="BS93" s="4">
        <f ca="1"/>
        <v>-194000</v>
      </c>
      <c r="BT93" s="4">
        <f ca="1"/>
        <v>-32435421000</v>
      </c>
    </row>
    <row r="94" spans="11:87" x14ac:dyDescent="0.2">
      <c r="W94" s="63"/>
      <c r="X94" t="str" s="0">
        <f ca="1"/>
        <v>21/05/2024</v>
      </c>
      <c r="Y94" s="27">
        <f ca="1"/>
        <v>0</v>
      </c>
      <c r="Z94" s="27">
        <f ca="1"/>
        <v>0</v>
      </c>
      <c r="AA94" s="27">
        <f ca="1"/>
        <v>0</v>
      </c>
      <c r="AB94" s="27">
        <f ca="1"/>
        <v>0</v>
      </c>
      <c r="AC94" s="27">
        <f ca="1"/>
        <v>0</v>
      </c>
      <c r="AD94" s="27">
        <f ca="1"/>
        <v>-53399580000</v>
      </c>
      <c r="AF94" s="63"/>
      <c r="AG94" t="str" s="0">
        <f ca="1"/>
        <v>21/05/2024</v>
      </c>
      <c r="AH94" s="4">
        <f ca="1"/>
        <v>36740160000</v>
      </c>
      <c r="AI94" s="4">
        <f ca="1"/>
        <v>736300000</v>
      </c>
      <c r="AJ94" s="4">
        <f ca="1"/>
        <v>998000000</v>
      </c>
      <c r="AK94" s="4">
        <f ca="1"/>
        <v>4823039000</v>
      </c>
      <c r="AM94" s="63"/>
      <c r="AN94" t="str" s="0">
        <f ca="1"/>
        <v>21/05/2024</v>
      </c>
      <c r="AO94" s="4">
        <f ca="1"/>
        <v>6834973000</v>
      </c>
      <c r="AP94" s="4">
        <f ca="1"/>
        <v>9512873000</v>
      </c>
      <c r="AQ94" s="4">
        <f ca="1"/>
        <v>162680120000</v>
      </c>
      <c r="AR94" s="4">
        <f ca="1"/>
        <v>1085026000</v>
      </c>
      <c r="AS94" s="4">
        <f ca="1"/>
        <v>-3152280000</v>
      </c>
      <c r="AT94" s="4">
        <f ca="1"/>
        <v>-58196310000</v>
      </c>
      <c r="AU94" s="4">
        <f ca="1"/>
        <v>0</v>
      </c>
      <c r="AV94" s="4">
        <f ca="1"/>
        <v>389171800</v>
      </c>
      <c r="AX94" s="63"/>
      <c r="AY94" t="str" s="0">
        <f ca="1"/>
        <v>21/05/2024</v>
      </c>
      <c r="AZ94" s="4">
        <f ca="1"/>
        <v>280717158000</v>
      </c>
      <c r="BA94" s="4">
        <f ca="1"/>
        <v>-24634346000</v>
      </c>
      <c r="BB94" s="4">
        <f ca="1"/>
        <v>182873325000</v>
      </c>
      <c r="BD94" s="63"/>
      <c r="BE94" t="str" s="0">
        <f ca="1"/>
        <v>21/05/2024</v>
      </c>
      <c r="BF94" s="4">
        <f ca="1"/>
        <v>-592197653000</v>
      </c>
      <c r="BG94" s="4">
        <f ca="1"/>
        <v>70030889000</v>
      </c>
      <c r="BH94" s="4">
        <f ca="1"/>
        <v>77903031000</v>
      </c>
      <c r="BI94" s="4">
        <f ca="1"/>
        <v>13714150000</v>
      </c>
      <c r="BJ94" s="4">
        <f ca="1"/>
        <v>-62442705000</v>
      </c>
      <c r="BL94" s="63"/>
      <c r="BM94" t="str" s="0">
        <f ca="1"/>
        <v>21/05/2024</v>
      </c>
      <c r="BN94" s="4">
        <f ca="1"/>
        <v>213892419000</v>
      </c>
      <c r="BO94" s="4">
        <f ca="1"/>
        <v>-17510090000</v>
      </c>
      <c r="BP94" s="4">
        <f ca="1"/>
        <v>-1041652772000</v>
      </c>
      <c r="BQ94" s="4">
        <f ca="1"/>
        <v>-75454754000</v>
      </c>
      <c r="BR94" s="4">
        <f ca="1"/>
        <v>-793219681000</v>
      </c>
      <c r="BS94" s="4">
        <f ca="1"/>
        <v>-194000</v>
      </c>
      <c r="BT94" s="4">
        <f ca="1"/>
        <v>-33413326000</v>
      </c>
    </row>
    <row r="95" spans="11:87" x14ac:dyDescent="0.2">
      <c r="W95" s="63"/>
      <c r="X95" t="str" s="0">
        <f ca="1"/>
        <v>20/05/2024</v>
      </c>
      <c r="Y95" s="27">
        <f ca="1"/>
        <v>0</v>
      </c>
      <c r="Z95" s="27">
        <f ca="1"/>
        <v>0</v>
      </c>
      <c r="AA95" s="27">
        <f ca="1"/>
        <v>0</v>
      </c>
      <c r="AB95" s="27">
        <f ca="1"/>
        <v>0</v>
      </c>
      <c r="AC95" s="27">
        <f ca="1"/>
        <v>0</v>
      </c>
      <c r="AD95" s="27">
        <f ca="1"/>
        <v>-53399580000</v>
      </c>
      <c r="AF95" s="63"/>
      <c r="AG95" t="str" s="0">
        <f ca="1"/>
        <v>20/05/2024</v>
      </c>
      <c r="AH95" s="4">
        <f ca="1"/>
        <v>36733010000</v>
      </c>
      <c r="AI95" s="4">
        <f ca="1"/>
        <v>608900000</v>
      </c>
      <c r="AJ95" s="4">
        <f ca="1"/>
        <v>998000000</v>
      </c>
      <c r="AK95" s="4">
        <f ca="1"/>
        <v>4823039000</v>
      </c>
      <c r="AM95" s="63"/>
      <c r="AN95" t="str" s="0">
        <f ca="1"/>
        <v>20/05/2024</v>
      </c>
      <c r="AO95" s="4">
        <f ca="1"/>
        <v>4902513000</v>
      </c>
      <c r="AP95" s="4">
        <f ca="1"/>
        <v>9563583000</v>
      </c>
      <c r="AQ95" s="4">
        <f ca="1"/>
        <v>162680120000</v>
      </c>
      <c r="AR95" s="4">
        <f ca="1"/>
        <v>1089686000</v>
      </c>
      <c r="AS95" s="4">
        <f ca="1"/>
        <v>-3152280000</v>
      </c>
      <c r="AT95" s="4">
        <f ca="1"/>
        <v>-58105920000</v>
      </c>
      <c r="AU95" s="4">
        <f ca="1"/>
        <v>0</v>
      </c>
      <c r="AV95" s="4">
        <f ca="1"/>
        <v>389171800</v>
      </c>
      <c r="AX95" s="63"/>
      <c r="AY95" t="str" s="0">
        <f ca="1"/>
        <v>20/05/2024</v>
      </c>
      <c r="AZ95" s="4">
        <f ca="1"/>
        <v>326783024000</v>
      </c>
      <c r="BA95" s="4">
        <f ca="1"/>
        <v>-24564786000</v>
      </c>
      <c r="BB95" s="4">
        <f ca="1"/>
        <v>184941035000</v>
      </c>
      <c r="BD95" s="63"/>
      <c r="BE95" t="str" s="0">
        <f ca="1"/>
        <v>20/05/2024</v>
      </c>
      <c r="BF95" s="4">
        <f ca="1"/>
        <v>-582106563000</v>
      </c>
      <c r="BG95" s="4">
        <f ca="1"/>
        <v>70035893000</v>
      </c>
      <c r="BH95" s="4">
        <f ca="1"/>
        <v>74818621000</v>
      </c>
      <c r="BI95" s="4">
        <f ca="1"/>
        <v>12118700000</v>
      </c>
      <c r="BJ95" s="4">
        <f ca="1"/>
        <v>-62442705000</v>
      </c>
      <c r="BL95" s="63"/>
      <c r="BM95" t="str" s="0">
        <f ca="1"/>
        <v>20/05/2024</v>
      </c>
      <c r="BN95" s="4">
        <f ca="1"/>
        <v>228991449000</v>
      </c>
      <c r="BO95" s="4">
        <f ca="1"/>
        <v>-17420450000</v>
      </c>
      <c r="BP95" s="4">
        <f ca="1"/>
        <v>-1089452607000</v>
      </c>
      <c r="BQ95" s="4">
        <f ca="1"/>
        <v>-75226594000</v>
      </c>
      <c r="BR95" s="4">
        <f ca="1"/>
        <v>-763443411000</v>
      </c>
      <c r="BS95" s="4">
        <f ca="1"/>
        <v>-194000</v>
      </c>
      <c r="BT95" s="4">
        <f ca="1"/>
        <v>-9775116000</v>
      </c>
    </row>
    <row r="96" spans="11:87" x14ac:dyDescent="0.2">
      <c r="W96" s="63"/>
      <c r="X96" t="str" s="0">
        <f ca="1"/>
        <v>17/05/2024</v>
      </c>
      <c r="Y96" s="27">
        <f ca="1"/>
        <v>0</v>
      </c>
      <c r="Z96" s="27">
        <f ca="1"/>
        <v>0</v>
      </c>
      <c r="AA96" s="27">
        <f ca="1"/>
        <v>0</v>
      </c>
      <c r="AB96" s="27">
        <f ca="1"/>
        <v>0</v>
      </c>
      <c r="AC96" s="27">
        <f ca="1"/>
        <v>0</v>
      </c>
      <c r="AD96" s="27">
        <f ca="1"/>
        <v>-51029580000</v>
      </c>
      <c r="AF96" s="63"/>
      <c r="AG96" t="str" s="0">
        <f ca="1"/>
        <v>17/05/2024</v>
      </c>
      <c r="AH96" s="4">
        <f ca="1"/>
        <v>36566070000</v>
      </c>
      <c r="AI96" s="4">
        <f ca="1"/>
        <v>608900000</v>
      </c>
      <c r="AJ96" s="4">
        <f ca="1"/>
        <v>998000000</v>
      </c>
      <c r="AK96" s="4">
        <f ca="1"/>
        <v>4823039000</v>
      </c>
      <c r="AM96" s="63"/>
      <c r="AN96" t="str" s="0">
        <f ca="1"/>
        <v>17/05/2024</v>
      </c>
      <c r="AO96" s="4">
        <f ca="1"/>
        <v>5243798000</v>
      </c>
      <c r="AP96" s="4">
        <f ca="1"/>
        <v>9736623000</v>
      </c>
      <c r="AQ96" s="4">
        <f ca="1"/>
        <v>162680120000</v>
      </c>
      <c r="AR96" s="4">
        <f ca="1"/>
        <v>1505776000</v>
      </c>
      <c r="AS96" s="4">
        <f ca="1"/>
        <v>-3152280000</v>
      </c>
      <c r="AT96" s="4">
        <f ca="1"/>
        <v>-57769250000</v>
      </c>
      <c r="AU96" s="4">
        <f ca="1"/>
        <v>0</v>
      </c>
      <c r="AV96" s="4">
        <f ca="1"/>
        <v>389171800</v>
      </c>
      <c r="AX96" s="63"/>
      <c r="AY96" t="str" s="0">
        <f ca="1"/>
        <v>17/05/2024</v>
      </c>
      <c r="AZ96" s="4">
        <f ca="1"/>
        <v>332932610000</v>
      </c>
      <c r="BA96" s="4">
        <f ca="1"/>
        <v>-24216396000</v>
      </c>
      <c r="BB96" s="4">
        <f ca="1"/>
        <v>185757460000</v>
      </c>
      <c r="BD96" s="63"/>
      <c r="BE96" t="str" s="0">
        <f ca="1"/>
        <v>17/05/2024</v>
      </c>
      <c r="BF96" s="4">
        <f ca="1"/>
        <v>-587337453000</v>
      </c>
      <c r="BG96" s="4">
        <f ca="1"/>
        <v>100951428000</v>
      </c>
      <c r="BH96" s="4">
        <f ca="1"/>
        <v>94254766000</v>
      </c>
      <c r="BI96" s="4">
        <f ca="1"/>
        <v>12118700000</v>
      </c>
      <c r="BJ96" s="4">
        <f ca="1"/>
        <v>-62442705000</v>
      </c>
      <c r="BL96" s="63"/>
      <c r="BM96" t="str" s="0">
        <f ca="1"/>
        <v>17/05/2024</v>
      </c>
      <c r="BN96" s="4">
        <f ca="1"/>
        <v>246602139000</v>
      </c>
      <c r="BO96" s="4">
        <f ca="1"/>
        <v>-16975100000</v>
      </c>
      <c r="BP96" s="4">
        <f ca="1"/>
        <v>-1095066632000</v>
      </c>
      <c r="BQ96" s="4">
        <f ca="1"/>
        <v>-74051384000</v>
      </c>
      <c r="BR96" s="4">
        <f ca="1"/>
        <v>-770624798000</v>
      </c>
      <c r="BS96" s="4">
        <f ca="1"/>
        <v>-194000</v>
      </c>
      <c r="BT96" s="4">
        <f ca="1"/>
        <v>-7780806000</v>
      </c>
    </row>
    <row r="97" spans="23:72" x14ac:dyDescent="0.2">
      <c r="W97" s="63"/>
      <c r="X97" t="str" s="0">
        <f ca="1"/>
        <v>16/05/2024</v>
      </c>
      <c r="Y97" s="27">
        <f ca="1"/>
        <v>0</v>
      </c>
      <c r="Z97" s="27">
        <f ca="1"/>
        <v>0</v>
      </c>
      <c r="AA97" s="27">
        <f ca="1"/>
        <v>0</v>
      </c>
      <c r="AB97" s="27">
        <f ca="1"/>
        <v>0</v>
      </c>
      <c r="AC97" s="27">
        <f ca="1"/>
        <v>0</v>
      </c>
      <c r="AD97" s="27">
        <f ca="1"/>
        <v>-49469580000</v>
      </c>
      <c r="AF97" s="63"/>
      <c r="AG97" t="str" s="0">
        <f ca="1"/>
        <v>16/05/2024</v>
      </c>
      <c r="AH97" s="4">
        <f ca="1"/>
        <v>36088160000</v>
      </c>
      <c r="AI97" s="4">
        <f ca="1"/>
        <v>298450000</v>
      </c>
      <c r="AJ97" s="4">
        <f ca="1"/>
        <v>998000000</v>
      </c>
      <c r="AK97" s="4">
        <f ca="1"/>
        <v>4823039000</v>
      </c>
      <c r="AM97" s="63"/>
      <c r="AN97" t="str" s="0">
        <f ca="1"/>
        <v>16/05/2024</v>
      </c>
      <c r="AO97" s="4">
        <f ca="1"/>
        <v>2933863000</v>
      </c>
      <c r="AP97" s="4">
        <f ca="1"/>
        <v>9675013000</v>
      </c>
      <c r="AQ97" s="4">
        <f ca="1"/>
        <v>162680120000</v>
      </c>
      <c r="AR97" s="4">
        <f ca="1"/>
        <v>803431000</v>
      </c>
      <c r="AS97" s="4">
        <f ca="1"/>
        <v>-3152280000</v>
      </c>
      <c r="AT97" s="4">
        <f ca="1"/>
        <v>-48861260000</v>
      </c>
      <c r="AU97" s="4">
        <f ca="1"/>
        <v>0</v>
      </c>
      <c r="AV97" s="4">
        <f ca="1"/>
        <v>389171800</v>
      </c>
      <c r="AX97" s="63"/>
      <c r="AY97" t="str" s="0">
        <f ca="1"/>
        <v>16/05/2024</v>
      </c>
      <c r="AZ97" s="4">
        <f ca="1"/>
        <v>339082196000</v>
      </c>
      <c r="BA97" s="4">
        <f ca="1"/>
        <v>-24527316000</v>
      </c>
      <c r="BB97" s="4">
        <f ca="1"/>
        <v>185058325000</v>
      </c>
      <c r="BD97" s="63"/>
      <c r="BE97" t="str" s="0">
        <f ca="1"/>
        <v>16/05/2024</v>
      </c>
      <c r="BF97" s="4">
        <f ca="1"/>
        <v>-592568343000</v>
      </c>
      <c r="BG97" s="4">
        <f ca="1"/>
        <v>126545725000</v>
      </c>
      <c r="BH97" s="4">
        <f ca="1"/>
        <v>113690911000</v>
      </c>
      <c r="BI97" s="4">
        <f ca="1"/>
        <v>12118700000</v>
      </c>
      <c r="BJ97" s="4">
        <f ca="1"/>
        <v>-62442705000</v>
      </c>
      <c r="BL97" s="63"/>
      <c r="BM97" t="str" s="0">
        <f ca="1"/>
        <v>16/05/2024</v>
      </c>
      <c r="BN97" s="4">
        <f ca="1"/>
        <v>264212829000</v>
      </c>
      <c r="BO97" s="4">
        <f ca="1"/>
        <v>-17365300000</v>
      </c>
      <c r="BP97" s="4">
        <f ca="1"/>
        <v>-1100680657000</v>
      </c>
      <c r="BQ97" s="4">
        <f ca="1"/>
        <v>-53296214000</v>
      </c>
      <c r="BR97" s="4">
        <f ca="1"/>
        <v>-777806185000</v>
      </c>
      <c r="BS97" s="4">
        <f ca="1"/>
        <v>-194000</v>
      </c>
      <c r="BT97" s="4">
        <f ca="1"/>
        <v>-11034776000</v>
      </c>
    </row>
    <row r="98" spans="23:72" x14ac:dyDescent="0.2">
      <c r="W98" s="63"/>
      <c r="X98" t="str" s="0">
        <f ca="1"/>
        <v>15/05/2024</v>
      </c>
      <c r="Y98" s="27">
        <f ca="1"/>
        <v>0</v>
      </c>
      <c r="Z98" s="27">
        <f ca="1"/>
        <v>0</v>
      </c>
      <c r="AA98" s="27">
        <f ca="1"/>
        <v>0</v>
      </c>
      <c r="AB98" s="27">
        <f ca="1"/>
        <v>0</v>
      </c>
      <c r="AC98" s="27">
        <f ca="1"/>
        <v>0</v>
      </c>
      <c r="AD98" s="27">
        <f ca="1"/>
        <v>-47909580000</v>
      </c>
      <c r="AF98" s="63"/>
      <c r="AG98" t="str" s="0">
        <f ca="1"/>
        <v>15/05/2024</v>
      </c>
      <c r="AH98" s="4">
        <f ca="1"/>
        <v>35610250000</v>
      </c>
      <c r="AI98" s="4">
        <f ca="1"/>
        <v>-12000000</v>
      </c>
      <c r="AJ98" s="4">
        <f ca="1"/>
        <v>998000000</v>
      </c>
      <c r="AK98" s="4">
        <f ca="1"/>
        <v>4823039000</v>
      </c>
      <c r="AM98" s="63"/>
      <c r="AN98" t="str" s="0">
        <f ca="1"/>
        <v>15/05/2024</v>
      </c>
      <c r="AO98" s="4">
        <f ca="1"/>
        <v>623928000</v>
      </c>
      <c r="AP98" s="4">
        <f ca="1"/>
        <v>9613403000</v>
      </c>
      <c r="AQ98" s="4">
        <f ca="1"/>
        <v>162680120000</v>
      </c>
      <c r="AR98" s="4">
        <f ca="1"/>
        <v>101086000</v>
      </c>
      <c r="AS98" s="4">
        <f ca="1"/>
        <v>-3152280000</v>
      </c>
      <c r="AT98" s="4">
        <f ca="1"/>
        <v>-39953270000</v>
      </c>
      <c r="AU98" s="4">
        <f ca="1"/>
        <v>0</v>
      </c>
      <c r="AV98" s="4">
        <f ca="1"/>
        <v>389171800</v>
      </c>
      <c r="AX98" s="63"/>
      <c r="AY98" t="str" s="0">
        <f ca="1"/>
        <v>15/05/2024</v>
      </c>
      <c r="AZ98" s="4">
        <f ca="1"/>
        <v>298282848000</v>
      </c>
      <c r="BA98" s="4">
        <f ca="1"/>
        <v>-24838236000</v>
      </c>
      <c r="BB98" s="4">
        <f ca="1"/>
        <v>184359190000</v>
      </c>
      <c r="BD98" s="63"/>
      <c r="BE98" t="str" s="0">
        <f ca="1"/>
        <v>15/05/2024</v>
      </c>
      <c r="BF98" s="4">
        <f ca="1"/>
        <v>-585828823000</v>
      </c>
      <c r="BG98" s="4">
        <f ca="1"/>
        <v>152140022000</v>
      </c>
      <c r="BH98" s="4">
        <f ca="1"/>
        <v>114707516000</v>
      </c>
      <c r="BI98" s="4">
        <f ca="1"/>
        <v>12118700000</v>
      </c>
      <c r="BJ98" s="4">
        <f ca="1"/>
        <v>-62442705000</v>
      </c>
      <c r="BL98" s="63"/>
      <c r="BM98" t="str" s="0">
        <f ca="1"/>
        <v>15/05/2024</v>
      </c>
      <c r="BN98" s="4">
        <f ca="1"/>
        <v>207960369000</v>
      </c>
      <c r="BO98" s="4">
        <f ca="1"/>
        <v>-17755500000</v>
      </c>
      <c r="BP98" s="4">
        <f ca="1"/>
        <v>-1050922903000</v>
      </c>
      <c r="BQ98" s="4">
        <f ca="1"/>
        <v>-32541044000</v>
      </c>
      <c r="BR98" s="4">
        <f ca="1"/>
        <v>-758986771000</v>
      </c>
      <c r="BS98" s="4">
        <f ca="1"/>
        <v>-194000</v>
      </c>
      <c r="BT98" s="4">
        <f ca="1"/>
        <v>-14288746000</v>
      </c>
    </row>
    <row r="99" spans="23:72" x14ac:dyDescent="0.2">
      <c r="W99" s="63"/>
      <c r="X99" t="str" s="0">
        <f ca="1"/>
        <v>14/05/2024</v>
      </c>
      <c r="Y99" s="27">
        <f ca="1"/>
        <v>0</v>
      </c>
      <c r="Z99" s="27">
        <f ca="1"/>
        <v>0</v>
      </c>
      <c r="AA99" s="27">
        <f ca="1"/>
        <v>0</v>
      </c>
      <c r="AB99" s="27">
        <f ca="1"/>
        <v>0</v>
      </c>
      <c r="AC99" s="27">
        <f ca="1"/>
        <v>0</v>
      </c>
      <c r="AD99" s="27">
        <f ca="1"/>
        <v>-47909580000</v>
      </c>
      <c r="AF99" s="63"/>
      <c r="AG99" t="str" s="0">
        <f ca="1"/>
        <v>14/05/2024</v>
      </c>
      <c r="AH99" s="4">
        <f ca="1"/>
        <v>35625830000</v>
      </c>
      <c r="AI99" s="4">
        <f ca="1"/>
        <v>-12000000</v>
      </c>
      <c r="AJ99" s="4">
        <f ca="1"/>
        <v>998000000</v>
      </c>
      <c r="AK99" s="4">
        <f ca="1"/>
        <v>4823039000</v>
      </c>
      <c r="AM99" s="63"/>
      <c r="AN99" t="str" s="0">
        <f ca="1"/>
        <v>14/05/2024</v>
      </c>
      <c r="AO99" s="4">
        <f ca="1"/>
        <v>624553000</v>
      </c>
      <c r="AP99" s="4">
        <f ca="1"/>
        <v>9661723000</v>
      </c>
      <c r="AQ99" s="4">
        <f ca="1"/>
        <v>162680120000</v>
      </c>
      <c r="AR99" s="4">
        <f ca="1"/>
        <v>-224389000</v>
      </c>
      <c r="AS99" s="4">
        <f ca="1"/>
        <v>-3152280000</v>
      </c>
      <c r="AT99" s="4">
        <f ca="1"/>
        <v>-39862390000</v>
      </c>
      <c r="AU99" s="4">
        <f ca="1"/>
        <v>0</v>
      </c>
      <c r="AV99" s="4">
        <f ca="1"/>
        <v>389171800</v>
      </c>
      <c r="AX99" s="63"/>
      <c r="AY99" t="str" s="0">
        <f ca="1"/>
        <v>14/05/2024</v>
      </c>
      <c r="AZ99" s="4">
        <f ca="1"/>
        <v>297934715000</v>
      </c>
      <c r="BA99" s="4">
        <f ca="1"/>
        <v>-24826271000</v>
      </c>
      <c r="BB99" s="4">
        <f ca="1"/>
        <v>183243270000</v>
      </c>
      <c r="BD99" s="63"/>
      <c r="BE99" t="str" s="0">
        <f ca="1"/>
        <v>14/05/2024</v>
      </c>
      <c r="BF99" s="4">
        <f ca="1"/>
        <v>-569042313000</v>
      </c>
      <c r="BG99" s="4">
        <f ca="1"/>
        <v>168750082000</v>
      </c>
      <c r="BH99" s="4">
        <f ca="1"/>
        <v>115019386000</v>
      </c>
      <c r="BI99" s="4">
        <f ca="1"/>
        <v>9625040000</v>
      </c>
      <c r="BJ99" s="4">
        <f ca="1"/>
        <v>-62442705000</v>
      </c>
      <c r="BL99" s="63"/>
      <c r="BM99" t="str" s="0">
        <f ca="1"/>
        <v>14/05/2024</v>
      </c>
      <c r="BN99" s="4">
        <f ca="1"/>
        <v>185723259000</v>
      </c>
      <c r="BO99" s="4">
        <f ca="1"/>
        <v>-17743330000</v>
      </c>
      <c r="BP99" s="4">
        <f ca="1"/>
        <v>-1050882909000</v>
      </c>
      <c r="BQ99" s="4">
        <f ca="1"/>
        <v>-32507544000</v>
      </c>
      <c r="BR99" s="4">
        <f ca="1"/>
        <v>-743816711000</v>
      </c>
      <c r="BS99" s="4">
        <f ca="1"/>
        <v>-194000</v>
      </c>
      <c r="BT99" s="4">
        <f ca="1"/>
        <v>-21390391000</v>
      </c>
    </row>
    <row r="100" spans="23:72" x14ac:dyDescent="0.2">
      <c r="W100" s="63"/>
      <c r="X100" t="str" s="0">
        <f ca="1"/>
        <v>13/05/2024</v>
      </c>
      <c r="Y100" s="27">
        <f ca="1"/>
        <v>0</v>
      </c>
      <c r="Z100" s="27">
        <f ca="1"/>
        <v>0</v>
      </c>
      <c r="AA100" s="27">
        <f ca="1"/>
        <v>0</v>
      </c>
      <c r="AB100" s="27">
        <f ca="1"/>
        <v>0</v>
      </c>
      <c r="AC100" s="27">
        <f ca="1"/>
        <v>0</v>
      </c>
      <c r="AD100" s="27">
        <f ca="1"/>
        <v>-47296080000</v>
      </c>
      <c r="AF100" s="63"/>
      <c r="AG100" t="str" s="0">
        <f ca="1"/>
        <v>13/05/2024</v>
      </c>
      <c r="AH100" s="4">
        <f ca="1"/>
        <v>35231570000</v>
      </c>
      <c r="AI100" s="4">
        <f ca="1"/>
        <v>-12000000</v>
      </c>
      <c r="AJ100" s="4">
        <f ca="1"/>
        <v>998000000</v>
      </c>
      <c r="AK100" s="4">
        <f ca="1"/>
        <v>4823039000</v>
      </c>
      <c r="AM100" s="63"/>
      <c r="AN100" t="str" s="0">
        <f ca="1"/>
        <v>13/05/2024</v>
      </c>
      <c r="AO100" s="4">
        <f ca="1"/>
        <v>384153000</v>
      </c>
      <c r="AP100" s="4">
        <f ca="1"/>
        <v>9500623000</v>
      </c>
      <c r="AQ100" s="4">
        <f ca="1"/>
        <v>162680120000</v>
      </c>
      <c r="AR100" s="4">
        <f ca="1"/>
        <v>-579184000</v>
      </c>
      <c r="AS100" s="4">
        <f ca="1"/>
        <v>-3152280000</v>
      </c>
      <c r="AT100" s="4">
        <f ca="1"/>
        <v>-40164910000</v>
      </c>
      <c r="AU100" s="4">
        <f ca="1"/>
        <v>0</v>
      </c>
      <c r="AV100" s="4">
        <f ca="1"/>
        <v>389171800</v>
      </c>
      <c r="AX100" s="63"/>
      <c r="AY100" t="str" s="0">
        <f ca="1"/>
        <v>13/05/2024</v>
      </c>
      <c r="AZ100" s="4">
        <f ca="1"/>
        <v>284452308000</v>
      </c>
      <c r="BA100" s="4">
        <f ca="1"/>
        <v>-25080951000</v>
      </c>
      <c r="BB100" s="4">
        <f ca="1"/>
        <v>180363750000</v>
      </c>
      <c r="BD100" s="63"/>
      <c r="BE100" t="str" s="0">
        <f ca="1"/>
        <v>13/05/2024</v>
      </c>
      <c r="BF100" s="4">
        <f ca="1"/>
        <v>-570346803000</v>
      </c>
      <c r="BG100" s="4">
        <f ca="1"/>
        <v>168751986000</v>
      </c>
      <c r="BH100" s="4">
        <f ca="1"/>
        <v>116893586000</v>
      </c>
      <c r="BI100" s="4">
        <f ca="1"/>
        <v>9625870000</v>
      </c>
      <c r="BJ100" s="4">
        <f ca="1"/>
        <v>-63487705000</v>
      </c>
      <c r="BL100" s="63"/>
      <c r="BM100" t="str" s="0">
        <f ca="1"/>
        <v>13/05/2024</v>
      </c>
      <c r="BN100" s="4">
        <f ca="1"/>
        <v>186327579000</v>
      </c>
      <c r="BO100" s="4">
        <f ca="1"/>
        <v>-18063410000</v>
      </c>
      <c r="BP100" s="4">
        <f ca="1"/>
        <v>-1006802921000</v>
      </c>
      <c r="BQ100" s="4">
        <f ca="1"/>
        <v>-33356534000</v>
      </c>
      <c r="BR100" s="4">
        <f ca="1"/>
        <v>-743960411000</v>
      </c>
      <c r="BS100" s="4">
        <f ca="1"/>
        <v>-194000</v>
      </c>
      <c r="BT100" s="4">
        <f ca="1"/>
        <v>-20141066000</v>
      </c>
    </row>
    <row r="101" spans="23:72" x14ac:dyDescent="0.2">
      <c r="W101" s="63"/>
      <c r="X101" t="str" s="0">
        <f ca="1"/>
        <v>10/05/2024</v>
      </c>
      <c r="Y101" s="27">
        <f ca="1"/>
        <v>0</v>
      </c>
      <c r="Z101" s="27">
        <f ca="1"/>
        <v>0</v>
      </c>
      <c r="AA101" s="27">
        <f ca="1"/>
        <v>0</v>
      </c>
      <c r="AB101" s="27">
        <f ca="1"/>
        <v>0</v>
      </c>
      <c r="AC101" s="27">
        <f ca="1"/>
        <v>0</v>
      </c>
      <c r="AD101" s="27">
        <f ca="1"/>
        <v>-37920370000</v>
      </c>
      <c r="AF101" s="63"/>
      <c r="AG101" t="str" s="0">
        <f ca="1"/>
        <v>10/05/2024</v>
      </c>
      <c r="AH101" s="4">
        <f ca="1"/>
        <v>34061700000</v>
      </c>
      <c r="AI101" s="4">
        <f ca="1"/>
        <v>-12000000</v>
      </c>
      <c r="AJ101" s="4">
        <f ca="1"/>
        <v>998000000</v>
      </c>
      <c r="AK101" s="4">
        <f ca="1"/>
        <v>4823039000</v>
      </c>
      <c r="AM101" s="63"/>
      <c r="AN101" t="str" s="0">
        <f ca="1"/>
        <v>10/05/2024</v>
      </c>
      <c r="AO101" s="4">
        <f ca="1"/>
        <v>150821000</v>
      </c>
      <c r="AP101" s="4">
        <f ca="1"/>
        <v>9351173000</v>
      </c>
      <c r="AQ101" s="4">
        <f ca="1"/>
        <v>162680136000</v>
      </c>
      <c r="AR101" s="4">
        <f ca="1"/>
        <v>-925684000</v>
      </c>
      <c r="AS101" s="4">
        <f ca="1"/>
        <v>-3152280000</v>
      </c>
      <c r="AT101" s="4">
        <f ca="1"/>
        <v>-40450110000</v>
      </c>
      <c r="AU101" s="4">
        <f ca="1"/>
        <v>0</v>
      </c>
      <c r="AV101" s="4">
        <f ca="1"/>
        <v>389181500</v>
      </c>
      <c r="AX101" s="63"/>
      <c r="AY101" t="str" s="0">
        <f ca="1"/>
        <v>10/05/2024</v>
      </c>
      <c r="AZ101" s="4">
        <f ca="1"/>
        <v>278725551000</v>
      </c>
      <c r="BA101" s="4">
        <f ca="1"/>
        <v>-25321661000</v>
      </c>
      <c r="BB101" s="4">
        <f ca="1"/>
        <v>170318115000</v>
      </c>
      <c r="BD101" s="63"/>
      <c r="BE101" t="str" s="0">
        <f ca="1"/>
        <v>10/05/2024</v>
      </c>
      <c r="BF101" s="4">
        <f ca="1"/>
        <v>-573888883000</v>
      </c>
      <c r="BG101" s="4">
        <f ca="1"/>
        <v>168753832000</v>
      </c>
      <c r="BH101" s="4">
        <f ca="1"/>
        <v>109252556000</v>
      </c>
      <c r="BI101" s="4">
        <f ca="1"/>
        <v>9625870000</v>
      </c>
      <c r="BJ101" s="4">
        <f ca="1"/>
        <v>-63487705000</v>
      </c>
      <c r="BL101" s="63"/>
      <c r="BM101" t="str" s="0">
        <f ca="1"/>
        <v>10/05/2024</v>
      </c>
      <c r="BN101" s="4">
        <f ca="1"/>
        <v>174455769000</v>
      </c>
      <c r="BO101" s="4">
        <f ca="1"/>
        <v>-18373110000</v>
      </c>
      <c r="BP101" s="4">
        <f ca="1"/>
        <v>-1001239310000</v>
      </c>
      <c r="BQ101" s="4">
        <f ca="1"/>
        <v>-29276054000</v>
      </c>
      <c r="BR101" s="4">
        <f ca="1"/>
        <v>-747533621000</v>
      </c>
      <c r="BS101" s="4">
        <f ca="1"/>
        <v>-194000</v>
      </c>
      <c r="BT101" s="4">
        <f ca="1"/>
        <v>-14370181000</v>
      </c>
    </row>
    <row r="102" spans="23:72" x14ac:dyDescent="0.2">
      <c r="W102" s="63"/>
      <c r="X102" t="str" s="0">
        <f ca="1"/>
        <v>09/05/2024</v>
      </c>
      <c r="Y102" s="27">
        <f ca="1"/>
        <v>0</v>
      </c>
      <c r="Z102" s="27">
        <f ca="1"/>
        <v>0</v>
      </c>
      <c r="AA102" s="27">
        <f ca="1"/>
        <v>0</v>
      </c>
      <c r="AB102" s="27">
        <f ca="1"/>
        <v>0</v>
      </c>
      <c r="AC102" s="27">
        <f ca="1"/>
        <v>0</v>
      </c>
      <c r="AD102" s="27">
        <f ca="1"/>
        <v>-33117470000</v>
      </c>
      <c r="AF102" s="63"/>
      <c r="AG102" t="str" s="0">
        <f ca="1"/>
        <v>09/05/2024</v>
      </c>
      <c r="AH102" s="4">
        <f ca="1"/>
        <v>32891830000</v>
      </c>
      <c r="AI102" s="4">
        <f ca="1"/>
        <v>-12000000</v>
      </c>
      <c r="AJ102" s="4">
        <f ca="1"/>
        <v>998000000</v>
      </c>
      <c r="AK102" s="4">
        <f ca="1"/>
        <v>4823039000</v>
      </c>
      <c r="AM102" s="63"/>
      <c r="AN102" t="str" s="0">
        <f ca="1"/>
        <v>09/05/2024</v>
      </c>
      <c r="AO102" s="4">
        <f ca="1"/>
        <v>1277986000</v>
      </c>
      <c r="AP102" s="4">
        <f ca="1"/>
        <v>9371863000</v>
      </c>
      <c r="AQ102" s="4">
        <f ca="1"/>
        <v>162680136000</v>
      </c>
      <c r="AR102" s="4">
        <f ca="1"/>
        <v>-760729000</v>
      </c>
      <c r="AS102" s="4">
        <f ca="1"/>
        <v>-3152280000</v>
      </c>
      <c r="AT102" s="4">
        <f ca="1"/>
        <v>-40410560000</v>
      </c>
      <c r="AU102" s="4">
        <f ca="1"/>
        <v>0</v>
      </c>
      <c r="AV102" s="4">
        <f ca="1"/>
        <v>389181500</v>
      </c>
      <c r="AX102" s="63"/>
      <c r="AY102" t="str" s="0">
        <f ca="1"/>
        <v>09/05/2024</v>
      </c>
      <c r="AZ102" s="4">
        <f ca="1"/>
        <v>291417317000</v>
      </c>
      <c r="BA102" s="4">
        <f ca="1"/>
        <v>-25206971000</v>
      </c>
      <c r="BB102" s="4">
        <f ca="1"/>
        <v>168857880000</v>
      </c>
      <c r="BD102" s="63"/>
      <c r="BE102" t="str" s="0">
        <f ca="1"/>
        <v>09/05/2024</v>
      </c>
      <c r="BF102" s="4">
        <f ca="1"/>
        <v>-559513923000</v>
      </c>
      <c r="BG102" s="4">
        <f ca="1"/>
        <v>168754045000</v>
      </c>
      <c r="BH102" s="4">
        <f ca="1"/>
        <v>125259206000</v>
      </c>
      <c r="BI102" s="4">
        <f ca="1"/>
        <v>9625870000</v>
      </c>
      <c r="BJ102" s="4">
        <f ca="1"/>
        <v>-63487705000</v>
      </c>
      <c r="BL102" s="63"/>
      <c r="BM102" t="str" s="0">
        <f ca="1"/>
        <v>09/05/2024</v>
      </c>
      <c r="BN102" s="4">
        <f ca="1"/>
        <v>182942119000</v>
      </c>
      <c r="BO102" s="4">
        <f ca="1"/>
        <v>-18224850000</v>
      </c>
      <c r="BP102" s="4">
        <f ca="1"/>
        <v>-1003451743000</v>
      </c>
      <c r="BQ102" s="4">
        <f ca="1"/>
        <v>-35736284000</v>
      </c>
      <c r="BR102" s="4">
        <f ca="1"/>
        <v>-741339161000</v>
      </c>
      <c r="BS102" s="4">
        <f ca="1"/>
        <v>-194000</v>
      </c>
      <c r="BT102" s="4">
        <f ca="1"/>
        <v>-12083601000</v>
      </c>
    </row>
    <row r="103" spans="23:72" x14ac:dyDescent="0.2">
      <c r="W103" s="63"/>
      <c r="X103" t="str" s="0">
        <f ca="1"/>
        <v>08/05/2024</v>
      </c>
      <c r="Y103" s="27">
        <f ca="1"/>
        <v>0</v>
      </c>
      <c r="Z103" s="27">
        <f ca="1"/>
        <v>0</v>
      </c>
      <c r="AA103" s="27">
        <f ca="1"/>
        <v>0</v>
      </c>
      <c r="AB103" s="27">
        <f ca="1"/>
        <v>0</v>
      </c>
      <c r="AC103" s="27">
        <f ca="1"/>
        <v>0</v>
      </c>
      <c r="AD103" s="27">
        <f ca="1"/>
        <v>-18243970000</v>
      </c>
      <c r="AF103" s="63"/>
      <c r="AG103" t="str" s="0">
        <f ca="1"/>
        <v>08/05/2024</v>
      </c>
      <c r="AH103" s="4">
        <f ca="1"/>
        <v>33875990000</v>
      </c>
      <c r="AI103" s="4">
        <f ca="1"/>
        <v>-12000000</v>
      </c>
      <c r="AJ103" s="4">
        <f ca="1"/>
        <v>998000000</v>
      </c>
      <c r="AK103" s="4">
        <f ca="1"/>
        <v>4823039000</v>
      </c>
      <c r="AM103" s="63"/>
      <c r="AN103" t="str" s="0">
        <f ca="1"/>
        <v>08/05/2024</v>
      </c>
      <c r="AO103" s="4">
        <f ca="1"/>
        <v>1545051000</v>
      </c>
      <c r="AP103" s="4">
        <f ca="1"/>
        <v>9562513000</v>
      </c>
      <c r="AQ103" s="4">
        <f ca="1"/>
        <v>162680136000</v>
      </c>
      <c r="AR103" s="4">
        <f ca="1"/>
        <v>-365329000</v>
      </c>
      <c r="AS103" s="4">
        <f ca="1"/>
        <v>-3152280000</v>
      </c>
      <c r="AT103" s="4">
        <f ca="1"/>
        <v>-40047830000</v>
      </c>
      <c r="AU103" s="4">
        <f ca="1"/>
        <v>0</v>
      </c>
      <c r="AV103" s="4">
        <f ca="1"/>
        <v>389181500</v>
      </c>
      <c r="AX103" s="63"/>
      <c r="AY103" t="str" s="0">
        <f ca="1"/>
        <v>08/05/2024</v>
      </c>
      <c r="AZ103" s="4">
        <f ca="1"/>
        <v>272100023000</v>
      </c>
      <c r="BA103" s="4">
        <f ca="1"/>
        <v>-24936971000</v>
      </c>
      <c r="BB103" s="4">
        <f ca="1"/>
        <v>167397645000</v>
      </c>
      <c r="BD103" s="63"/>
      <c r="BE103" t="str" s="0">
        <f ca="1"/>
        <v>08/05/2024</v>
      </c>
      <c r="BF103" s="4">
        <f ca="1"/>
        <v>-548839443000</v>
      </c>
      <c r="BG103" s="4">
        <f ca="1"/>
        <v>86754045000</v>
      </c>
      <c r="BH103" s="4">
        <f ca="1"/>
        <v>127506596000</v>
      </c>
      <c r="BI103" s="4">
        <f ca="1"/>
        <v>9625870000</v>
      </c>
      <c r="BJ103" s="4">
        <f ca="1"/>
        <v>-63487705000</v>
      </c>
      <c r="BL103" s="63"/>
      <c r="BM103" t="str" s="0">
        <f ca="1"/>
        <v>08/05/2024</v>
      </c>
      <c r="BN103" s="4">
        <f ca="1"/>
        <v>182775779000</v>
      </c>
      <c r="BO103" s="4">
        <f ca="1"/>
        <v>-17871510000</v>
      </c>
      <c r="BP103" s="4">
        <f ca="1"/>
        <v>-1077553243000</v>
      </c>
      <c r="BQ103" s="4">
        <f ca="1"/>
        <v>-34762454000</v>
      </c>
      <c r="BR103" s="4">
        <f ca="1"/>
        <v>-723527661000</v>
      </c>
      <c r="BS103" s="4">
        <f ca="1"/>
        <v>-194000</v>
      </c>
      <c r="BT103" s="4">
        <f ca="1"/>
        <v>-13049581000</v>
      </c>
    </row>
    <row r="104" spans="23:72" x14ac:dyDescent="0.2">
      <c r="W104" s="63"/>
      <c r="X104" t="str" s="0">
        <f ca="1"/>
        <v>07/05/2024</v>
      </c>
      <c r="Y104" s="27">
        <f ca="1"/>
        <v>0</v>
      </c>
      <c r="Z104" s="27">
        <f ca="1"/>
        <v>0</v>
      </c>
      <c r="AA104" s="27">
        <f ca="1"/>
        <v>0</v>
      </c>
      <c r="AB104" s="27">
        <f ca="1"/>
        <v>0</v>
      </c>
      <c r="AC104" s="27">
        <f ca="1"/>
        <v>0</v>
      </c>
      <c r="AD104" s="27">
        <f ca="1"/>
        <v>-3370470000</v>
      </c>
      <c r="AF104" s="63"/>
      <c r="AG104" t="str" s="0">
        <f ca="1"/>
        <v>07/05/2024</v>
      </c>
      <c r="AH104" s="4">
        <f ca="1"/>
        <v>34332670000</v>
      </c>
      <c r="AI104" s="4">
        <f ca="1"/>
        <v>-12000000</v>
      </c>
      <c r="AJ104" s="4">
        <f ca="1"/>
        <v>998000000</v>
      </c>
      <c r="AK104" s="4">
        <f ca="1"/>
        <v>4823039000</v>
      </c>
      <c r="AM104" s="63"/>
      <c r="AN104" t="str" s="0">
        <f ca="1"/>
        <v>07/05/2024</v>
      </c>
      <c r="AO104" s="4">
        <f ca="1"/>
        <v>1812116000</v>
      </c>
      <c r="AP104" s="4">
        <f ca="1"/>
        <v>9753163000</v>
      </c>
      <c r="AQ104" s="4">
        <f ca="1"/>
        <v>162680136000</v>
      </c>
      <c r="AR104" s="4">
        <f ca="1"/>
        <v>30071000</v>
      </c>
      <c r="AS104" s="4">
        <f ca="1"/>
        <v>-3152280000</v>
      </c>
      <c r="AT104" s="4">
        <f ca="1"/>
        <v>-39685100000</v>
      </c>
      <c r="AU104" s="4">
        <f ca="1"/>
        <v>0</v>
      </c>
      <c r="AV104" s="4">
        <f ca="1"/>
        <v>389181500</v>
      </c>
      <c r="AX104" s="63"/>
      <c r="AY104" t="str" s="0">
        <f ca="1"/>
        <v>07/05/2024</v>
      </c>
      <c r="AZ104" s="4">
        <f ca="1"/>
        <v>276217078000</v>
      </c>
      <c r="BA104" s="4">
        <f ca="1"/>
        <v>-24666971000</v>
      </c>
      <c r="BB104" s="4">
        <f ca="1"/>
        <v>170289290000</v>
      </c>
      <c r="BD104" s="63"/>
      <c r="BE104" t="str" s="0">
        <f ca="1"/>
        <v>07/05/2024</v>
      </c>
      <c r="BF104" s="4">
        <f ca="1"/>
        <v>-538164963000</v>
      </c>
      <c r="BG104" s="4">
        <f ca="1"/>
        <v>4754045000</v>
      </c>
      <c r="BH104" s="4">
        <f ca="1"/>
        <v>130543346000</v>
      </c>
      <c r="BI104" s="4">
        <f ca="1"/>
        <v>9625870000</v>
      </c>
      <c r="BJ104" s="4">
        <f ca="1"/>
        <v>-63487705000</v>
      </c>
      <c r="BL104" s="63"/>
      <c r="BM104" t="str" s="0">
        <f ca="1"/>
        <v>07/05/2024</v>
      </c>
      <c r="BN104" s="4">
        <f ca="1"/>
        <v>192238819000</v>
      </c>
      <c r="BO104" s="4">
        <f ca="1"/>
        <v>-17518170000</v>
      </c>
      <c r="BP104" s="4">
        <f ca="1"/>
        <v>-1071510003000</v>
      </c>
      <c r="BQ104" s="4">
        <f ca="1"/>
        <v>-33788624000</v>
      </c>
      <c r="BR104" s="4">
        <f ca="1"/>
        <v>-705716161000</v>
      </c>
      <c r="BS104" s="4">
        <f ca="1"/>
        <v>-194000</v>
      </c>
      <c r="BT104" s="4">
        <f ca="1"/>
        <v>-14015561000</v>
      </c>
    </row>
    <row r="105" spans="23:72" x14ac:dyDescent="0.2">
      <c r="W105" s="63"/>
      <c r="X105" t="str" s="0">
        <f ca="1"/>
        <v>06/05/2024</v>
      </c>
      <c r="Y105" s="27">
        <f ca="1"/>
        <v>0</v>
      </c>
      <c r="Z105" s="27">
        <f ca="1"/>
        <v>0</v>
      </c>
      <c r="AA105" s="27">
        <f ca="1"/>
        <v>0</v>
      </c>
      <c r="AB105" s="27">
        <f ca="1"/>
        <v>0</v>
      </c>
      <c r="AC105" s="27">
        <f ca="1"/>
        <v>0</v>
      </c>
      <c r="AD105" s="27">
        <f ca="1"/>
        <v>-16220240000</v>
      </c>
      <c r="AF105" s="63"/>
      <c r="AG105" t="str" s="0">
        <f ca="1"/>
        <v>06/05/2024</v>
      </c>
      <c r="AH105" s="4">
        <f ca="1"/>
        <v>34332670000</v>
      </c>
      <c r="AI105" s="4">
        <f ca="1"/>
        <v>-12000000</v>
      </c>
      <c r="AJ105" s="4">
        <f ca="1"/>
        <v>998000000</v>
      </c>
      <c r="AK105" s="4">
        <f ca="1"/>
        <v>4823039000</v>
      </c>
      <c r="AM105" s="63"/>
      <c r="AN105" t="str" s="0">
        <f ca="1"/>
        <v>06/05/2024</v>
      </c>
      <c r="AO105" s="4">
        <f ca="1"/>
        <v>2509001000</v>
      </c>
      <c r="AP105" s="4">
        <f ca="1"/>
        <v>10274693000</v>
      </c>
      <c r="AQ105" s="4">
        <f ca="1"/>
        <v>162680136000</v>
      </c>
      <c r="AR105" s="4">
        <f ca="1"/>
        <v>30071000</v>
      </c>
      <c r="AS105" s="4">
        <f ca="1"/>
        <v>-3152280000</v>
      </c>
      <c r="AT105" s="4">
        <f ca="1"/>
        <v>-34482750000</v>
      </c>
      <c r="AU105" s="4">
        <f ca="1"/>
        <v>0</v>
      </c>
      <c r="AV105" s="4">
        <f ca="1"/>
        <v>389181500</v>
      </c>
      <c r="AX105" s="63"/>
      <c r="AY105" t="str" s="0">
        <f ca="1"/>
        <v>06/05/2024</v>
      </c>
      <c r="AZ105" s="4">
        <f ca="1"/>
        <v>274437903000</v>
      </c>
      <c r="BA105" s="4">
        <f ca="1"/>
        <v>-23952071000</v>
      </c>
      <c r="BB105" s="4">
        <f ca="1"/>
        <v>172002980000</v>
      </c>
      <c r="BD105" s="63"/>
      <c r="BE105" t="str" s="0">
        <f ca="1"/>
        <v>06/05/2024</v>
      </c>
      <c r="BF105" s="4">
        <f ca="1"/>
        <v>-295801611000</v>
      </c>
      <c r="BG105" s="4">
        <f ca="1"/>
        <v>4754045000</v>
      </c>
      <c r="BH105" s="4">
        <f ca="1"/>
        <v>130543346000</v>
      </c>
      <c r="BI105" s="4">
        <f ca="1"/>
        <v>9625870000</v>
      </c>
      <c r="BJ105" s="4">
        <f ca="1"/>
        <v>-64544180000</v>
      </c>
      <c r="BL105" s="63"/>
      <c r="BM105" t="str" s="0">
        <f ca="1"/>
        <v>06/05/2024</v>
      </c>
      <c r="BN105" s="4">
        <f ca="1"/>
        <v>193726199000</v>
      </c>
      <c r="BO105" s="4">
        <f ca="1"/>
        <v>-16590010000</v>
      </c>
      <c r="BP105" s="4">
        <f ca="1"/>
        <v>-1043346383000</v>
      </c>
      <c r="BQ105" s="4">
        <f ca="1"/>
        <v>-20748004000</v>
      </c>
      <c r="BR105" s="4">
        <f ca="1"/>
        <v>-462430767000</v>
      </c>
      <c r="BS105" s="4">
        <f ca="1"/>
        <v>-194000</v>
      </c>
      <c r="BT105" s="4">
        <f ca="1"/>
        <v>-14015561000</v>
      </c>
    </row>
    <row r="106" spans="23:72" x14ac:dyDescent="0.2">
      <c r="W106" s="63"/>
      <c r="X106" t="str" s="0">
        <f ca="1"/>
        <v>03/05/2024</v>
      </c>
      <c r="Y106" s="27">
        <f ca="1"/>
        <v>0</v>
      </c>
      <c r="Z106" s="27">
        <f ca="1"/>
        <v>0</v>
      </c>
      <c r="AA106" s="27">
        <f ca="1"/>
        <v>0</v>
      </c>
      <c r="AB106" s="27">
        <f ca="1"/>
        <v>0</v>
      </c>
      <c r="AC106" s="27">
        <f ca="1"/>
        <v>0</v>
      </c>
      <c r="AD106" s="27">
        <f ca="1"/>
        <v>-16220240000</v>
      </c>
      <c r="AF106" s="63"/>
      <c r="AG106" t="str" s="0">
        <f ca="1"/>
        <v>03/05/2024</v>
      </c>
      <c r="AH106" s="4">
        <f ca="1"/>
        <v>34908280000</v>
      </c>
      <c r="AI106" s="4">
        <f ca="1"/>
        <v>-12000000</v>
      </c>
      <c r="AJ106" s="4">
        <f ca="1"/>
        <v>998000000</v>
      </c>
      <c r="AK106" s="4">
        <f ca="1"/>
        <v>4823039000</v>
      </c>
      <c r="AM106" s="63"/>
      <c r="AN106" t="str" s="0">
        <f ca="1"/>
        <v>03/05/2024</v>
      </c>
      <c r="AO106" s="4">
        <f ca="1"/>
        <v>409311000</v>
      </c>
      <c r="AP106" s="4">
        <f ca="1"/>
        <v>10288153000</v>
      </c>
      <c r="AQ106" s="4">
        <f ca="1"/>
        <v>162680136000</v>
      </c>
      <c r="AR106" s="4">
        <f ca="1"/>
        <v>-134929000</v>
      </c>
      <c r="AS106" s="4">
        <f ca="1"/>
        <v>-3152280000</v>
      </c>
      <c r="AT106" s="4">
        <f ca="1"/>
        <v>-34456920000</v>
      </c>
      <c r="AU106" s="4">
        <f ca="1"/>
        <v>0</v>
      </c>
      <c r="AV106" s="4">
        <f ca="1"/>
        <v>389181500</v>
      </c>
      <c r="AX106" s="63"/>
      <c r="AY106" t="str" s="0">
        <f ca="1"/>
        <v>03/05/2024</v>
      </c>
      <c r="AZ106" s="4">
        <f ca="1"/>
        <v>237585853000</v>
      </c>
      <c r="BA106" s="4">
        <f ca="1"/>
        <v>-22909531000</v>
      </c>
      <c r="BB106" s="4">
        <f ca="1"/>
        <v>169723235000</v>
      </c>
      <c r="BD106" s="63"/>
      <c r="BE106" t="str" s="0">
        <f ca="1"/>
        <v>03/05/2024</v>
      </c>
      <c r="BF106" s="4">
        <f ca="1"/>
        <v>-264350581000</v>
      </c>
      <c r="BG106" s="4">
        <f ca="1"/>
        <v>4754045000</v>
      </c>
      <c r="BH106" s="4">
        <f ca="1"/>
        <v>125585446000</v>
      </c>
      <c r="BI106" s="4">
        <f ca="1"/>
        <v>9625870000</v>
      </c>
      <c r="BJ106" s="4">
        <f ca="1"/>
        <v>-64544180000</v>
      </c>
      <c r="BL106" s="63"/>
      <c r="BM106" t="str" s="0">
        <f ca="1"/>
        <v>03/05/2024</v>
      </c>
      <c r="BN106" s="4">
        <f ca="1"/>
        <v>184578259000</v>
      </c>
      <c r="BO106" s="4">
        <f ca="1"/>
        <v>-16736540000</v>
      </c>
      <c r="BP106" s="4">
        <f ca="1"/>
        <v>-979543083000</v>
      </c>
      <c r="BQ106" s="4">
        <f ca="1"/>
        <v>-21137184000</v>
      </c>
      <c r="BR106" s="4">
        <f ca="1"/>
        <v>-441651790000</v>
      </c>
      <c r="BS106" s="4">
        <f ca="1"/>
        <v>-194000</v>
      </c>
      <c r="BT106" s="4">
        <f ca="1"/>
        <v>24185154000</v>
      </c>
    </row>
    <row r="107" spans="23:72" x14ac:dyDescent="0.2">
      <c r="W107" s="63"/>
      <c r="X107" t="str" s="0">
        <f ca="1"/>
        <v>02/05/2024</v>
      </c>
      <c r="Y107" s="27">
        <f ca="1"/>
        <v>0</v>
      </c>
      <c r="Z107" s="27">
        <f ca="1"/>
        <v>0</v>
      </c>
      <c r="AA107" s="27">
        <f ca="1"/>
        <v>0</v>
      </c>
      <c r="AB107" s="27">
        <f ca="1"/>
        <v>0</v>
      </c>
      <c r="AC107" s="27">
        <f ca="1"/>
        <v>0</v>
      </c>
      <c r="AD107" s="27">
        <f ca="1"/>
        <v>-16220240000</v>
      </c>
      <c r="AF107" s="63"/>
      <c r="AG107" t="str" s="0">
        <f ca="1"/>
        <v>02/05/2024</v>
      </c>
      <c r="AH107" s="4">
        <f ca="1"/>
        <v>33706480000</v>
      </c>
      <c r="AI107" s="4">
        <f ca="1"/>
        <v>-12000000</v>
      </c>
      <c r="AJ107" s="4">
        <f ca="1"/>
        <v>998000000</v>
      </c>
      <c r="AK107" s="4">
        <f ca="1"/>
        <v>4823039000</v>
      </c>
      <c r="AM107" s="63"/>
      <c r="AN107" t="str" s="0">
        <f ca="1"/>
        <v>02/05/2024</v>
      </c>
      <c r="AO107" s="4">
        <f ca="1"/>
        <v>137991000</v>
      </c>
      <c r="AP107" s="4">
        <f ca="1"/>
        <v>10088143000</v>
      </c>
      <c r="AQ107" s="4">
        <f ca="1"/>
        <v>162680136000</v>
      </c>
      <c r="AR107" s="4">
        <f ca="1"/>
        <v>-545599000</v>
      </c>
      <c r="AS107" s="4">
        <f ca="1"/>
        <v>-3152280000</v>
      </c>
      <c r="AT107" s="4">
        <f ca="1"/>
        <v>-27838040000</v>
      </c>
      <c r="AU107" s="4">
        <f ca="1"/>
        <v>0</v>
      </c>
      <c r="AV107" s="4">
        <f ca="1"/>
        <v>389181500</v>
      </c>
      <c r="AX107" s="63"/>
      <c r="AY107" t="str" s="0">
        <f ca="1"/>
        <v>02/05/2024</v>
      </c>
      <c r="AZ107" s="4">
        <f ca="1"/>
        <v>256289198000</v>
      </c>
      <c r="BA107" s="4">
        <f ca="1"/>
        <v>-22033891000</v>
      </c>
      <c r="BB107" s="4">
        <f ca="1"/>
        <v>170056145000</v>
      </c>
      <c r="BD107" s="63"/>
      <c r="BE107" t="str" s="0">
        <f ca="1"/>
        <v>02/05/2024</v>
      </c>
      <c r="BF107" s="4">
        <f ca="1"/>
        <v>-435028741000</v>
      </c>
      <c r="BG107" s="4">
        <f ca="1"/>
        <v>4754045000</v>
      </c>
      <c r="BH107" s="4">
        <f ca="1"/>
        <v>115479661000</v>
      </c>
      <c r="BI107" s="4">
        <f ca="1"/>
        <v>9625870000</v>
      </c>
      <c r="BJ107" s="4">
        <f ca="1"/>
        <v>-64544180000</v>
      </c>
      <c r="BL107" s="63"/>
      <c r="BM107" t="str" s="0">
        <f ca="1"/>
        <v>02/05/2024</v>
      </c>
      <c r="BN107" s="4">
        <f ca="1"/>
        <v>191114559000</v>
      </c>
      <c r="BO107" s="4">
        <f ca="1"/>
        <v>-17092540000</v>
      </c>
      <c r="BP107" s="4">
        <f ca="1"/>
        <v>-973168073000</v>
      </c>
      <c r="BQ107" s="4">
        <f ca="1"/>
        <v>-13830174000</v>
      </c>
      <c r="BR107" s="4">
        <f ca="1"/>
        <v>-571701450000</v>
      </c>
      <c r="BS107" s="4">
        <f ca="1"/>
        <v>-194000</v>
      </c>
      <c r="BT107" s="4">
        <f ca="1"/>
        <v>4174829000</v>
      </c>
    </row>
    <row r="108" spans="23:72" x14ac:dyDescent="0.2">
      <c r="W108" s="63"/>
      <c r="X108" t="str" s="0">
        <f ca="1"/>
        <v>26/04/2024</v>
      </c>
      <c r="Y108" s="27">
        <f ca="1"/>
        <v>0</v>
      </c>
      <c r="Z108" s="27">
        <f ca="1"/>
        <v>0</v>
      </c>
      <c r="AA108" s="27">
        <f ca="1"/>
        <v>0</v>
      </c>
      <c r="AB108" s="27">
        <f ca="1"/>
        <v>0</v>
      </c>
      <c r="AC108" s="27">
        <f ca="1"/>
        <v>0</v>
      </c>
      <c r="AD108" s="27">
        <f ca="1"/>
        <v>-16220240000</v>
      </c>
      <c r="AF108" s="63"/>
      <c r="AG108" t="str" s="0">
        <f ca="1"/>
        <v>26/04/2024</v>
      </c>
      <c r="AH108" s="4">
        <f ca="1"/>
        <v>33987480000</v>
      </c>
      <c r="AI108" s="4">
        <f ca="1"/>
        <v>-12000000</v>
      </c>
      <c r="AJ108" s="4">
        <f ca="1"/>
        <v>998000000</v>
      </c>
      <c r="AK108" s="4">
        <f ca="1"/>
        <v>4823039000</v>
      </c>
      <c r="AM108" s="63"/>
      <c r="AN108" t="str" s="0">
        <f ca="1"/>
        <v>26/04/2024</v>
      </c>
      <c r="AO108" s="4">
        <f ca="1"/>
        <v>309806000</v>
      </c>
      <c r="AP108" s="4">
        <f ca="1"/>
        <v>10213963000</v>
      </c>
      <c r="AQ108" s="4">
        <f ca="1"/>
        <v>162680136000</v>
      </c>
      <c r="AR108" s="4">
        <f ca="1"/>
        <v>-285259000</v>
      </c>
      <c r="AS108" s="4">
        <f ca="1"/>
        <v>-3152280000</v>
      </c>
      <c r="AT108" s="4">
        <f ca="1"/>
        <v>-27601810000</v>
      </c>
      <c r="AU108" s="4">
        <f ca="1"/>
        <v>0</v>
      </c>
      <c r="AV108" s="4">
        <f ca="1"/>
        <v>389181500</v>
      </c>
      <c r="AX108" s="63"/>
      <c r="AY108" t="str" s="0">
        <f ca="1"/>
        <v>26/04/2024</v>
      </c>
      <c r="AZ108" s="4">
        <f ca="1"/>
        <v>264199953000</v>
      </c>
      <c r="BA108" s="4">
        <f ca="1"/>
        <v>-21865211000</v>
      </c>
      <c r="BB108" s="4">
        <f ca="1"/>
        <v>170465070000</v>
      </c>
      <c r="BD108" s="63"/>
      <c r="BE108" t="str" s="0">
        <f ca="1"/>
        <v>26/04/2024</v>
      </c>
      <c r="BF108" s="4">
        <f ca="1"/>
        <v>-448000951000</v>
      </c>
      <c r="BG108" s="4">
        <f ca="1"/>
        <v>4754045000</v>
      </c>
      <c r="BH108" s="4">
        <f ca="1"/>
        <v>106206591000</v>
      </c>
      <c r="BI108" s="4">
        <f ca="1"/>
        <v>9625870000</v>
      </c>
      <c r="BJ108" s="4">
        <f ca="1"/>
        <v>-64544180000</v>
      </c>
      <c r="BL108" s="63"/>
      <c r="BM108" t="str" s="0">
        <f ca="1"/>
        <v>26/04/2024</v>
      </c>
      <c r="BN108" s="4">
        <f ca="1"/>
        <v>190970779000</v>
      </c>
      <c r="BO108" s="4">
        <f ca="1"/>
        <v>-16864640000</v>
      </c>
      <c r="BP108" s="4">
        <f ca="1"/>
        <v>-838201843000</v>
      </c>
      <c r="BQ108" s="4">
        <f ca="1"/>
        <v>-13209274000</v>
      </c>
      <c r="BR108" s="4">
        <f ca="1"/>
        <v>-571458606000</v>
      </c>
      <c r="BS108" s="4">
        <f ca="1"/>
        <v>-194000</v>
      </c>
      <c r="BT108" s="4">
        <f ca="1"/>
        <v>-31786986000</v>
      </c>
    </row>
    <row r="109" spans="23:72" x14ac:dyDescent="0.2">
      <c r="W109" s="63"/>
      <c r="X109" t="str" s="0">
        <f ca="1"/>
        <v>25/04/2024</v>
      </c>
      <c r="Y109" s="27">
        <f ca="1"/>
        <v>0</v>
      </c>
      <c r="Z109" s="27">
        <f ca="1"/>
        <v>0</v>
      </c>
      <c r="AA109" s="27">
        <f ca="1"/>
        <v>0</v>
      </c>
      <c r="AB109" s="27">
        <f ca="1"/>
        <v>0</v>
      </c>
      <c r="AC109" s="27">
        <f ca="1"/>
        <v>0</v>
      </c>
      <c r="AD109" s="27">
        <f ca="1"/>
        <v>-16220240000</v>
      </c>
      <c r="AF109" s="63"/>
      <c r="AG109" t="str" s="0">
        <f ca="1"/>
        <v>25/04/2024</v>
      </c>
      <c r="AH109" s="4">
        <f ca="1"/>
        <v>33926630000</v>
      </c>
      <c r="AI109" s="4">
        <f ca="1"/>
        <v>-12000000</v>
      </c>
      <c r="AJ109" s="4">
        <f ca="1"/>
        <v>998000000</v>
      </c>
      <c r="AK109" s="4">
        <f ca="1"/>
        <v>4823039000</v>
      </c>
      <c r="AM109" s="63"/>
      <c r="AN109" t="str" s="0">
        <f ca="1"/>
        <v>25/04/2024</v>
      </c>
      <c r="AO109" s="4">
        <f ca="1"/>
        <v>274386000</v>
      </c>
      <c r="AP109" s="4">
        <f ca="1"/>
        <v>10187883000</v>
      </c>
      <c r="AQ109" s="4">
        <f ca="1"/>
        <v>162680136000</v>
      </c>
      <c r="AR109" s="4">
        <f ca="1"/>
        <v>-336409000</v>
      </c>
      <c r="AS109" s="4">
        <f ca="1"/>
        <v>-3152280000</v>
      </c>
      <c r="AT109" s="4">
        <f ca="1"/>
        <v>-27650850000</v>
      </c>
      <c r="AU109" s="4">
        <f ca="1"/>
        <v>0</v>
      </c>
      <c r="AV109" s="4">
        <f ca="1"/>
        <v>389181500</v>
      </c>
      <c r="AX109" s="63"/>
      <c r="AY109" t="str" s="0">
        <f ca="1"/>
        <v>25/04/2024</v>
      </c>
      <c r="AZ109" s="4">
        <f ca="1"/>
        <v>270407568000</v>
      </c>
      <c r="BA109" s="4">
        <f ca="1"/>
        <v>-21900151000</v>
      </c>
      <c r="BB109" s="4">
        <f ca="1"/>
        <v>170379875000</v>
      </c>
      <c r="BD109" s="63"/>
      <c r="BE109" t="str" s="0">
        <f ca="1"/>
        <v>25/04/2024</v>
      </c>
      <c r="BF109" s="4">
        <f ca="1"/>
        <v>-394422801000</v>
      </c>
      <c r="BG109" s="4">
        <f ca="1"/>
        <v>4754045000</v>
      </c>
      <c r="BH109" s="4">
        <f ca="1"/>
        <v>107494396000</v>
      </c>
      <c r="BI109" s="4">
        <f ca="1"/>
        <v>9625870000</v>
      </c>
      <c r="BJ109" s="4">
        <f ca="1"/>
        <v>-65569180000</v>
      </c>
      <c r="BL109" s="63"/>
      <c r="BM109" t="str" s="0">
        <f ca="1"/>
        <v>25/04/2024</v>
      </c>
      <c r="BN109" s="4">
        <f ca="1"/>
        <v>200808899000</v>
      </c>
      <c r="BO109" s="4">
        <f ca="1"/>
        <v>-16911720000</v>
      </c>
      <c r="BP109" s="4">
        <f ca="1"/>
        <v>-784420803000</v>
      </c>
      <c r="BQ109" s="4">
        <f ca="1"/>
        <v>-9971964000</v>
      </c>
      <c r="BR109" s="4">
        <f ca="1"/>
        <v>-529038816000</v>
      </c>
      <c r="BS109" s="4">
        <f ca="1"/>
        <v>-194000</v>
      </c>
      <c r="BT109" s="4">
        <f ca="1"/>
        <v>-27625511000</v>
      </c>
    </row>
    <row r="110" spans="23:72" x14ac:dyDescent="0.2">
      <c r="W110" s="63"/>
      <c r="X110" t="str" s="0">
        <f ca="1"/>
        <v>24/04/2024</v>
      </c>
      <c r="Y110" s="27">
        <f ca="1"/>
        <v>0</v>
      </c>
      <c r="Z110" s="27">
        <f ca="1"/>
        <v>0</v>
      </c>
      <c r="AA110" s="27">
        <f ca="1"/>
        <v>0</v>
      </c>
      <c r="AB110" s="27">
        <f ca="1"/>
        <v>0</v>
      </c>
      <c r="AC110" s="27">
        <f ca="1"/>
        <v>0</v>
      </c>
      <c r="AD110" s="27">
        <f ca="1"/>
        <v>-16220240000</v>
      </c>
      <c r="AF110" s="63" t="s">
        <v>162</v>
      </c>
      <c r="AG110" t="str" s="0">
        <f ca="1"/>
        <v>24/04/2024</v>
      </c>
      <c r="AH110" s="4">
        <f ca="1"/>
        <v>34014260000</v>
      </c>
      <c r="AI110" s="4">
        <f ca="1"/>
        <v>-12000000</v>
      </c>
      <c r="AJ110" s="4">
        <f ca="1"/>
        <v>998000000</v>
      </c>
      <c r="AK110" s="4">
        <f ca="1"/>
        <v>4823039000</v>
      </c>
      <c r="AM110" s="63" t="s">
        <v>162</v>
      </c>
      <c r="AN110" t="str" s="0">
        <f ca="1"/>
        <v>24/04/2024</v>
      </c>
      <c r="AO110" s="4">
        <f ca="1"/>
        <v>350936000</v>
      </c>
      <c r="AP110" s="4">
        <f ca="1"/>
        <v>10110483000</v>
      </c>
      <c r="AQ110" s="4">
        <f ca="1"/>
        <v>162680136000</v>
      </c>
      <c r="AR110" s="4">
        <f ca="1"/>
        <v>-41079000</v>
      </c>
      <c r="AS110" s="4">
        <f ca="1"/>
        <v>-3152280000</v>
      </c>
      <c r="AT110" s="4">
        <f ca="1"/>
        <v>-29048820000</v>
      </c>
      <c r="AU110" s="4">
        <f ca="1"/>
        <v>0</v>
      </c>
      <c r="AV110" s="4">
        <f ca="1"/>
        <v>389181500</v>
      </c>
      <c r="AX110" s="63" t="s">
        <v>162</v>
      </c>
      <c r="AY110" t="str" s="0">
        <f ca="1"/>
        <v>24/04/2024</v>
      </c>
      <c r="AZ110" s="4">
        <f ca="1"/>
        <v>286348523000</v>
      </c>
      <c r="BA110" s="4">
        <f ca="1"/>
        <v>-21845631000</v>
      </c>
      <c r="BB110" s="4">
        <f ca="1"/>
        <v>170083280000</v>
      </c>
      <c r="BD110" s="63" t="s">
        <v>162</v>
      </c>
      <c r="BE110" t="str" s="0">
        <f ca="1"/>
        <v>24/04/2024</v>
      </c>
      <c r="BF110" s="4">
        <f ca="1"/>
        <v>-380379511000</v>
      </c>
      <c r="BG110" s="4">
        <f ca="1"/>
        <v>4754045000</v>
      </c>
      <c r="BH110" s="4">
        <f ca="1"/>
        <v>107842706000</v>
      </c>
      <c r="BI110" s="4">
        <f ca="1"/>
        <v>9625870000</v>
      </c>
      <c r="BJ110" s="4">
        <f ca="1"/>
        <v>-65569180000</v>
      </c>
      <c r="BL110" s="63" t="s">
        <v>162</v>
      </c>
      <c r="BM110" t="str" s="0">
        <f ca="1"/>
        <v>24/04/2024</v>
      </c>
      <c r="BN110" s="4">
        <f ca="1"/>
        <v>208137049000</v>
      </c>
      <c r="BO110" s="4">
        <f ca="1"/>
        <v>-16831890000</v>
      </c>
      <c r="BP110" s="4">
        <f ca="1"/>
        <v>-544632283000</v>
      </c>
      <c r="BQ110" s="4">
        <f ca="1"/>
        <v>-9757714000</v>
      </c>
      <c r="BR110" s="4">
        <f ca="1"/>
        <v>-504334586000</v>
      </c>
      <c r="BS110" s="4">
        <f ca="1"/>
        <v>-194000</v>
      </c>
      <c r="BT110" s="4">
        <f ca="1"/>
        <v>-12718706000</v>
      </c>
    </row>
    <row r="111" spans="23:72" x14ac:dyDescent="0.2">
      <c r="W111" s="63" t="s">
        <v>162</v>
      </c>
      <c r="X111" t="str" s="0">
        <f ca="1"/>
        <v>23/04/2024</v>
      </c>
      <c r="Y111" s="27">
        <f ca="1"/>
        <v>0</v>
      </c>
      <c r="Z111" s="27">
        <f ca="1"/>
        <v>0</v>
      </c>
      <c r="AA111" s="27">
        <f ca="1"/>
        <v>0</v>
      </c>
      <c r="AB111" s="27">
        <f ca="1"/>
        <v>0</v>
      </c>
      <c r="AC111" s="27">
        <f ca="1"/>
        <v>0</v>
      </c>
      <c r="AD111" s="27">
        <f ca="1"/>
        <v>-16220240000</v>
      </c>
      <c r="AF111" s="63"/>
      <c r="AG111" t="str" s="0">
        <f ca="1"/>
        <v>23/04/2024</v>
      </c>
      <c r="AH111" s="4">
        <f ca="1"/>
        <v>33943280000</v>
      </c>
      <c r="AI111" s="4">
        <f ca="1"/>
        <v>-12000000</v>
      </c>
      <c r="AJ111" s="4">
        <f ca="1"/>
        <v>998000000</v>
      </c>
      <c r="AK111" s="4">
        <f ca="1"/>
        <v>4823039000</v>
      </c>
      <c r="AM111" s="63"/>
      <c r="AN111" t="str" s="0">
        <f ca="1"/>
        <v>23/04/2024</v>
      </c>
      <c r="AO111" s="4">
        <f ca="1"/>
        <v>306766000</v>
      </c>
      <c r="AP111" s="4">
        <f ca="1"/>
        <v>10079233000</v>
      </c>
      <c r="AQ111" s="4">
        <f ca="1"/>
        <v>161645611000</v>
      </c>
      <c r="AR111" s="4">
        <f ca="1"/>
        <v>146661000</v>
      </c>
      <c r="AS111" s="4">
        <f ca="1"/>
        <v>-3152280000</v>
      </c>
      <c r="AT111" s="4">
        <f ca="1"/>
        <v>-32663400000</v>
      </c>
      <c r="AU111" s="4">
        <f ca="1"/>
        <v>0</v>
      </c>
      <c r="AV111" s="4">
        <f ca="1"/>
        <v>389181500</v>
      </c>
      <c r="AX111" s="63"/>
      <c r="AY111" t="str" s="0">
        <f ca="1"/>
        <v>23/04/2024</v>
      </c>
      <c r="AZ111" s="4">
        <f ca="1"/>
        <v>301892154000</v>
      </c>
      <c r="BA111" s="4">
        <f ca="1"/>
        <v>-24020671000</v>
      </c>
      <c r="BB111" s="4">
        <f ca="1"/>
        <v>169973280000</v>
      </c>
      <c r="BD111" s="63"/>
      <c r="BE111" t="str" s="0">
        <f ca="1"/>
        <v>23/04/2024</v>
      </c>
      <c r="BF111" s="4">
        <f ca="1"/>
        <v>-337194291000</v>
      </c>
      <c r="BG111" s="4">
        <f ca="1"/>
        <v>4754045000</v>
      </c>
      <c r="BH111" s="4">
        <f ca="1"/>
        <v>102097406000</v>
      </c>
      <c r="BI111" s="4">
        <f ca="1"/>
        <v>9625870000</v>
      </c>
      <c r="BJ111" s="4">
        <f ca="1"/>
        <v>-65569180000</v>
      </c>
      <c r="BL111" s="63"/>
      <c r="BM111" t="str" s="0">
        <f ca="1"/>
        <v>23/04/2024</v>
      </c>
      <c r="BN111" s="4">
        <f ca="1"/>
        <v>205607719000</v>
      </c>
      <c r="BO111" s="4">
        <f ca="1"/>
        <v>-16887770000</v>
      </c>
      <c r="BP111" s="4">
        <f ca="1"/>
        <v>-538478363000</v>
      </c>
      <c r="BQ111" s="4">
        <f ca="1"/>
        <v>-10627204000</v>
      </c>
      <c r="BR111" s="4">
        <f ca="1"/>
        <v>-458913232000</v>
      </c>
      <c r="BS111" s="4">
        <f ca="1"/>
        <v>-194000</v>
      </c>
      <c r="BT111" s="4">
        <f ca="1"/>
        <v>1478489000</v>
      </c>
    </row>
    <row r="112" spans="23:72" x14ac:dyDescent="0.2">
      <c r="W112" s="63"/>
      <c r="X112" t="str" s="0">
        <f ca="1"/>
        <v>22/04/2024</v>
      </c>
      <c r="Y112" s="27">
        <f ca="1"/>
        <v>0</v>
      </c>
      <c r="Z112" s="27">
        <f ca="1"/>
        <v>0</v>
      </c>
      <c r="AA112" s="27">
        <f ca="1"/>
        <v>0</v>
      </c>
      <c r="AB112" s="27">
        <f ca="1"/>
        <v>0</v>
      </c>
      <c r="AC112" s="27">
        <f ca="1"/>
        <v>0</v>
      </c>
      <c r="AD112" s="27">
        <f ca="1"/>
        <v>-16220240000</v>
      </c>
      <c r="AF112" s="63"/>
      <c r="AG112" t="str" s="0">
        <f ca="1"/>
        <v>22/04/2024</v>
      </c>
      <c r="AH112" s="4">
        <f ca="1"/>
        <v>33872300000</v>
      </c>
      <c r="AI112" s="4">
        <f ca="1"/>
        <v>-12000000</v>
      </c>
      <c r="AJ112" s="4">
        <f ca="1"/>
        <v>998000000</v>
      </c>
      <c r="AK112" s="4">
        <f ca="1"/>
        <v>4823039000</v>
      </c>
      <c r="AM112" s="63"/>
      <c r="AN112" t="str" s="0">
        <f ca="1"/>
        <v>22/04/2024</v>
      </c>
      <c r="AO112" s="4">
        <f ca="1"/>
        <v>262596000</v>
      </c>
      <c r="AP112" s="4">
        <f ca="1"/>
        <v>10047983000</v>
      </c>
      <c r="AQ112" s="4">
        <f ca="1"/>
        <v>160611086000</v>
      </c>
      <c r="AR112" s="4">
        <f ca="1"/>
        <v>334401000</v>
      </c>
      <c r="AS112" s="4">
        <f ca="1"/>
        <v>-3152280000</v>
      </c>
      <c r="AT112" s="4">
        <f ca="1"/>
        <v>-33400970000</v>
      </c>
      <c r="AU112" s="4">
        <f ca="1"/>
        <v>0</v>
      </c>
      <c r="AV112" s="4">
        <f ca="1"/>
        <v>389181500</v>
      </c>
      <c r="AX112" s="63"/>
      <c r="AY112" t="str" s="0">
        <f ca="1"/>
        <v>22/04/2024</v>
      </c>
      <c r="AZ112" s="4">
        <f ca="1"/>
        <v>369742124000</v>
      </c>
      <c r="BA112" s="4">
        <f ca="1"/>
        <v>-26195711000</v>
      </c>
      <c r="BB112" s="4">
        <f ca="1"/>
        <v>169863280000</v>
      </c>
      <c r="BD112" s="63"/>
      <c r="BE112" t="str" s="0">
        <f ca="1"/>
        <v>22/04/2024</v>
      </c>
      <c r="BF112" s="4">
        <f ca="1"/>
        <v>-294009071000</v>
      </c>
      <c r="BG112" s="4">
        <f ca="1"/>
        <v>4754045000</v>
      </c>
      <c r="BH112" s="4">
        <f ca="1"/>
        <v>97692266000</v>
      </c>
      <c r="BI112" s="4">
        <f ca="1"/>
        <v>9625870000</v>
      </c>
      <c r="BJ112" s="4">
        <f ca="1"/>
        <v>-65569180000</v>
      </c>
      <c r="BL112" s="63"/>
      <c r="BM112" t="str" s="0">
        <f ca="1"/>
        <v>22/04/2024</v>
      </c>
      <c r="BN112" s="4">
        <f ca="1"/>
        <v>243726449000</v>
      </c>
      <c r="BO112" s="4">
        <f ca="1"/>
        <v>-16943650000</v>
      </c>
      <c r="BP112" s="4">
        <f ca="1"/>
        <v>-432927893000</v>
      </c>
      <c r="BQ112" s="4">
        <f ca="1"/>
        <v>-11496694000</v>
      </c>
      <c r="BR112" s="4">
        <f ca="1"/>
        <v>-413491878000</v>
      </c>
      <c r="BS112" s="4">
        <f ca="1"/>
        <v>-194000</v>
      </c>
      <c r="BT112" s="4">
        <f ca="1"/>
        <v>15675684000</v>
      </c>
    </row>
    <row r="113" spans="23:72" x14ac:dyDescent="0.2">
      <c r="W113" s="63"/>
      <c r="X113" t="str" s="0">
        <f ca="1"/>
        <v>19/04/2024</v>
      </c>
      <c r="Y113" s="27">
        <f ca="1"/>
        <v>0</v>
      </c>
      <c r="Z113" s="27">
        <f ca="1"/>
        <v>0</v>
      </c>
      <c r="AA113" s="27">
        <f ca="1"/>
        <v>0</v>
      </c>
      <c r="AB113" s="27">
        <f ca="1"/>
        <v>0</v>
      </c>
      <c r="AC113" s="27">
        <f ca="1"/>
        <v>0</v>
      </c>
      <c r="AD113" s="27">
        <f ca="1"/>
        <v>-16220240000</v>
      </c>
      <c r="AF113" s="63"/>
      <c r="AG113" t="str" s="0">
        <f ca="1"/>
        <v>19/04/2024</v>
      </c>
      <c r="AH113" s="4">
        <f ca="1"/>
        <v>33605300000</v>
      </c>
      <c r="AI113" s="4">
        <f ca="1"/>
        <v>-12000000</v>
      </c>
      <c r="AJ113" s="4">
        <f ca="1"/>
        <v>998000000</v>
      </c>
      <c r="AK113" s="4">
        <f ca="1"/>
        <v>4823039000</v>
      </c>
      <c r="AM113" s="63"/>
      <c r="AN113" t="str" s="0">
        <f ca="1"/>
        <v>19/04/2024</v>
      </c>
      <c r="AO113" s="4">
        <f ca="1"/>
        <v>94246000</v>
      </c>
      <c r="AP113" s="4">
        <f ca="1"/>
        <v>9930493000</v>
      </c>
      <c r="AQ113" s="4">
        <f ca="1"/>
        <v>159049791000</v>
      </c>
      <c r="AR113" s="4">
        <f ca="1"/>
        <v>79371000</v>
      </c>
      <c r="AS113" s="4">
        <f ca="1"/>
        <v>-3152280000</v>
      </c>
      <c r="AT113" s="4">
        <f ca="1"/>
        <v>-43602130000</v>
      </c>
      <c r="AU113" s="4">
        <f ca="1"/>
        <v>0</v>
      </c>
      <c r="AV113" s="4">
        <f ca="1"/>
        <v>389181500</v>
      </c>
      <c r="AX113" s="63"/>
      <c r="AY113" t="str" s="0">
        <f ca="1"/>
        <v>19/04/2024</v>
      </c>
      <c r="AZ113" s="4">
        <f ca="1"/>
        <v>366904654000</v>
      </c>
      <c r="BA113" s="4">
        <f ca="1"/>
        <v>-26366791000</v>
      </c>
      <c r="BB113" s="4">
        <f ca="1"/>
        <v>169446270000</v>
      </c>
      <c r="BD113" s="63"/>
      <c r="BE113" t="str" s="0">
        <f ca="1"/>
        <v>19/04/2024</v>
      </c>
      <c r="BF113" s="4">
        <f ca="1"/>
        <v>-300493901000</v>
      </c>
      <c r="BG113" s="4">
        <f ca="1"/>
        <v>4754045000</v>
      </c>
      <c r="BH113" s="4">
        <f ca="1"/>
        <v>97529086000</v>
      </c>
      <c r="BI113" s="4">
        <f ca="1"/>
        <v>9625870000</v>
      </c>
      <c r="BJ113" s="4">
        <f ca="1"/>
        <v>-65569180000</v>
      </c>
      <c r="BL113" s="63"/>
      <c r="BM113" t="str" s="0">
        <f ca="1"/>
        <v>19/04/2024</v>
      </c>
      <c r="BN113" s="4">
        <f ca="1"/>
        <v>253843819000</v>
      </c>
      <c r="BO113" s="4">
        <f ca="1"/>
        <v>-17147420000</v>
      </c>
      <c r="BP113" s="4">
        <f ca="1"/>
        <v>-426398108000</v>
      </c>
      <c r="BQ113" s="4">
        <f ca="1"/>
        <v>-23622404000</v>
      </c>
      <c r="BR113" s="4">
        <f ca="1"/>
        <v>-417152968000</v>
      </c>
      <c r="BS113" s="4">
        <f ca="1"/>
        <v>-194000</v>
      </c>
      <c r="BT113" s="4">
        <f ca="1"/>
        <v>17629354000</v>
      </c>
    </row>
    <row r="114" spans="23:72" x14ac:dyDescent="0.2">
      <c r="W114" s="63"/>
      <c r="X114" t="str" s="0">
        <f ca="1"/>
        <v>17/04/2024</v>
      </c>
      <c r="Y114" s="27">
        <f ca="1"/>
        <v>0</v>
      </c>
      <c r="Z114" s="27">
        <f ca="1"/>
        <v>0</v>
      </c>
      <c r="AA114" s="27">
        <f ca="1"/>
        <v>0</v>
      </c>
      <c r="AB114" s="27">
        <f ca="1"/>
        <v>0</v>
      </c>
      <c r="AC114" s="27">
        <f ca="1"/>
        <v>0</v>
      </c>
      <c r="AD114" s="27">
        <f ca="1"/>
        <v>-16220240000</v>
      </c>
      <c r="AF114" s="63"/>
      <c r="AG114" t="str" s="0">
        <f ca="1"/>
        <v>17/04/2024</v>
      </c>
      <c r="AH114" s="4">
        <f ca="1"/>
        <v>33313230000</v>
      </c>
      <c r="AI114" s="4">
        <f ca="1"/>
        <v>-12000000</v>
      </c>
      <c r="AJ114" s="4">
        <f ca="1"/>
        <v>998000000</v>
      </c>
      <c r="AK114" s="4">
        <f ca="1"/>
        <v>4823039000</v>
      </c>
      <c r="AM114" s="63"/>
      <c r="AN114" t="str" s="0">
        <f ca="1"/>
        <v>17/04/2024</v>
      </c>
      <c r="AO114" s="4">
        <f ca="1"/>
        <v>-98414000</v>
      </c>
      <c r="AP114" s="4">
        <f ca="1"/>
        <v>9855993000</v>
      </c>
      <c r="AQ114" s="4">
        <f ca="1"/>
        <v>155266141000</v>
      </c>
      <c r="AR114" s="4">
        <f ca="1"/>
        <v>-186984000</v>
      </c>
      <c r="AS114" s="4">
        <f ca="1"/>
        <v>-3152280000</v>
      </c>
      <c r="AT114" s="4">
        <f ca="1"/>
        <v>-52362760000</v>
      </c>
      <c r="AU114" s="4">
        <f ca="1"/>
        <v>0</v>
      </c>
      <c r="AV114" s="4">
        <f ca="1"/>
        <v>389181500</v>
      </c>
      <c r="AX114" s="63"/>
      <c r="AY114" t="str" s="0">
        <f ca="1"/>
        <v>17/04/2024</v>
      </c>
      <c r="AZ114" s="4">
        <f ca="1"/>
        <v>330592809000</v>
      </c>
      <c r="BA114" s="4">
        <f ca="1"/>
        <v>-26551601000</v>
      </c>
      <c r="BB114" s="4">
        <f ca="1"/>
        <v>168080575000</v>
      </c>
      <c r="BD114" s="63"/>
      <c r="BE114" t="str" s="0">
        <f ca="1"/>
        <v>17/04/2024</v>
      </c>
      <c r="BF114" s="4">
        <f ca="1"/>
        <v>-302234671000</v>
      </c>
      <c r="BG114" s="4">
        <f ca="1"/>
        <v>4754045000</v>
      </c>
      <c r="BH114" s="4">
        <f ca="1"/>
        <v>96300666000</v>
      </c>
      <c r="BI114" s="4">
        <f ca="1"/>
        <v>9625870000</v>
      </c>
      <c r="BJ114" s="4">
        <f ca="1"/>
        <v>-65569180000</v>
      </c>
      <c r="BL114" s="63"/>
      <c r="BM114" t="str" s="0">
        <f ca="1"/>
        <v>17/04/2024</v>
      </c>
      <c r="BN114" s="4">
        <f ca="1"/>
        <v>245611999000</v>
      </c>
      <c r="BO114" s="4">
        <f ca="1"/>
        <v>-17369520000</v>
      </c>
      <c r="BP114" s="4">
        <f ca="1"/>
        <v>-463188058000</v>
      </c>
      <c r="BQ114" s="4">
        <f ca="1"/>
        <v>-33227264000</v>
      </c>
      <c r="BR114" s="4">
        <f ca="1"/>
        <v>-435059778000</v>
      </c>
      <c r="BS114" s="4">
        <f ca="1"/>
        <v>-194000</v>
      </c>
      <c r="BT114" s="4">
        <f ca="1"/>
        <v>19908404000</v>
      </c>
    </row>
    <row r="115" spans="23:72" x14ac:dyDescent="0.2">
      <c r="W115" s="63"/>
      <c r="X115" t="str" s="0">
        <f ca="1"/>
        <v>16/04/2024</v>
      </c>
      <c r="Y115" s="27">
        <f ca="1"/>
        <v>0</v>
      </c>
      <c r="Z115" s="27">
        <f ca="1"/>
        <v>0</v>
      </c>
      <c r="AA115" s="27">
        <f ca="1"/>
        <v>0</v>
      </c>
      <c r="AB115" s="27">
        <f ca="1"/>
        <v>0</v>
      </c>
      <c r="AC115" s="27">
        <f ca="1"/>
        <v>0</v>
      </c>
      <c r="AD115" s="27">
        <f ca="1"/>
        <v>-16220240000</v>
      </c>
      <c r="AF115" s="63"/>
      <c r="AG115" t="str" s="0">
        <f ca="1"/>
        <v>16/04/2024</v>
      </c>
      <c r="AH115" s="4">
        <f ca="1"/>
        <v>32524470000</v>
      </c>
      <c r="AI115" s="4">
        <f ca="1"/>
        <v>-12000000</v>
      </c>
      <c r="AJ115" s="4">
        <f ca="1"/>
        <v>998000000</v>
      </c>
      <c r="AK115" s="4">
        <f ca="1"/>
        <v>4823039000</v>
      </c>
      <c r="AM115" s="63"/>
      <c r="AN115" t="str" s="0">
        <f ca="1"/>
        <v>16/04/2024</v>
      </c>
      <c r="AO115" s="4">
        <f ca="1"/>
        <v>-632439000</v>
      </c>
      <c r="AP115" s="4">
        <f ca="1"/>
        <v>9561563000</v>
      </c>
      <c r="AQ115" s="4">
        <f ca="1"/>
        <v>153581441000</v>
      </c>
      <c r="AR115" s="4">
        <f ca="1"/>
        <v>-931349000</v>
      </c>
      <c r="AS115" s="4">
        <f ca="1"/>
        <v>-3152280000</v>
      </c>
      <c r="AT115" s="4">
        <f ca="1"/>
        <v>-59391860000</v>
      </c>
      <c r="AU115" s="4">
        <f ca="1"/>
        <v>0</v>
      </c>
      <c r="AV115" s="4">
        <f ca="1"/>
        <v>389181500</v>
      </c>
      <c r="AX115" s="63"/>
      <c r="AY115" t="str" s="0">
        <f ca="1"/>
        <v>16/04/2024</v>
      </c>
      <c r="AZ115" s="4">
        <f ca="1"/>
        <v>352256344000</v>
      </c>
      <c r="BA115" s="4">
        <f ca="1"/>
        <v>-27088131000</v>
      </c>
      <c r="BB115" s="4">
        <f ca="1"/>
        <v>166329635000</v>
      </c>
      <c r="BD115" s="63"/>
      <c r="BE115" t="str" s="0">
        <f ca="1"/>
        <v>16/04/2024</v>
      </c>
      <c r="BF115" s="4">
        <f ca="1"/>
        <v>-304263831000</v>
      </c>
      <c r="BG115" s="4">
        <f ca="1"/>
        <v>4754045000</v>
      </c>
      <c r="BH115" s="4">
        <f ca="1"/>
        <v>93016706000</v>
      </c>
      <c r="BI115" s="4">
        <f ca="1"/>
        <v>9795470000</v>
      </c>
      <c r="BJ115" s="4">
        <f ca="1"/>
        <v>-65569180000</v>
      </c>
      <c r="BL115" s="63"/>
      <c r="BM115" t="str" s="0">
        <f ca="1"/>
        <v>16/04/2024</v>
      </c>
      <c r="BN115" s="4">
        <f ca="1"/>
        <v>258691646000</v>
      </c>
      <c r="BO115" s="4">
        <f ca="1"/>
        <v>-18023300000</v>
      </c>
      <c r="BP115" s="4">
        <f ca="1"/>
        <v>-434984993000</v>
      </c>
      <c r="BQ115" s="4">
        <f ca="1"/>
        <v>-42206544000</v>
      </c>
      <c r="BR115" s="4">
        <f ca="1"/>
        <v>-438520618000</v>
      </c>
      <c r="BS115" s="4">
        <f ca="1"/>
        <v>-194000</v>
      </c>
      <c r="BT115" s="4">
        <f ca="1"/>
        <v>17657584000</v>
      </c>
    </row>
    <row r="116" spans="23:72" x14ac:dyDescent="0.2">
      <c r="W116" s="63"/>
      <c r="X116" t="str" s="0">
        <f ca="1"/>
        <v>15/04/2024</v>
      </c>
      <c r="Y116" s="27">
        <f ca="1"/>
        <v>0</v>
      </c>
      <c r="Z116" s="27">
        <f ca="1"/>
        <v>0</v>
      </c>
      <c r="AA116" s="27">
        <f ca="1"/>
        <v>0</v>
      </c>
      <c r="AB116" s="27">
        <f ca="1"/>
        <v>0</v>
      </c>
      <c r="AC116" s="27">
        <f ca="1"/>
        <v>0</v>
      </c>
      <c r="AD116" s="27">
        <f ca="1"/>
        <v>-16220240000</v>
      </c>
      <c r="AF116" s="63"/>
      <c r="AG116" t="str" s="0">
        <f ca="1"/>
        <v>15/04/2024</v>
      </c>
      <c r="AH116" s="4">
        <f ca="1"/>
        <v>31735710000</v>
      </c>
      <c r="AI116" s="4">
        <f ca="1"/>
        <v>-12000000</v>
      </c>
      <c r="AJ116" s="4">
        <f ca="1"/>
        <v>998000000</v>
      </c>
      <c r="AK116" s="4">
        <f ca="1"/>
        <v>4823039000</v>
      </c>
      <c r="AM116" s="63"/>
      <c r="AN116" t="str" s="0">
        <f ca="1"/>
        <v>15/04/2024</v>
      </c>
      <c r="AO116" s="4">
        <f ca="1"/>
        <v>-1166464000</v>
      </c>
      <c r="AP116" s="4">
        <f ca="1"/>
        <v>9267133000</v>
      </c>
      <c r="AQ116" s="4">
        <f ca="1"/>
        <v>151896741000</v>
      </c>
      <c r="AR116" s="4">
        <f ca="1"/>
        <v>-1675714000</v>
      </c>
      <c r="AS116" s="4">
        <f ca="1"/>
        <v>-3152280000</v>
      </c>
      <c r="AT116" s="4">
        <f ca="1"/>
        <v>-67301440000</v>
      </c>
      <c r="AU116" s="4">
        <f ca="1"/>
        <v>0</v>
      </c>
      <c r="AV116" s="4">
        <f ca="1"/>
        <v>389181500</v>
      </c>
      <c r="AX116" s="63"/>
      <c r="AY116" t="str" s="0">
        <f ca="1"/>
        <v>15/04/2024</v>
      </c>
      <c r="AZ116" s="4">
        <f ca="1"/>
        <v>257586368000</v>
      </c>
      <c r="BA116" s="4">
        <f ca="1"/>
        <v>-27624661000</v>
      </c>
      <c r="BB116" s="4">
        <f ca="1"/>
        <v>157830260000</v>
      </c>
      <c r="BD116" s="63"/>
      <c r="BE116" t="str" s="0">
        <f ca="1"/>
        <v>15/04/2024</v>
      </c>
      <c r="BF116" s="4">
        <f ca="1"/>
        <v>-306292991000</v>
      </c>
      <c r="BG116" s="4">
        <f ca="1"/>
        <v>4754045000</v>
      </c>
      <c r="BH116" s="4">
        <f ca="1"/>
        <v>77008251000</v>
      </c>
      <c r="BI116" s="4">
        <f ca="1"/>
        <v>9965070000</v>
      </c>
      <c r="BJ116" s="4">
        <f ca="1"/>
        <v>-65569180000</v>
      </c>
      <c r="BL116" s="63"/>
      <c r="BM116" t="str" s="0">
        <f ca="1"/>
        <v>15/04/2024</v>
      </c>
      <c r="BN116" s="4">
        <f ca="1"/>
        <v>218729406000</v>
      </c>
      <c r="BO116" s="4">
        <f ca="1"/>
        <v>-18677080000</v>
      </c>
      <c r="BP116" s="4">
        <f ca="1"/>
        <v>-489196383000</v>
      </c>
      <c r="BQ116" s="4">
        <f ca="1"/>
        <v>-51185824000</v>
      </c>
      <c r="BR116" s="4">
        <f ca="1"/>
        <v>-458349478000</v>
      </c>
      <c r="BS116" s="4">
        <f ca="1"/>
        <v>-194000</v>
      </c>
      <c r="BT116" s="4">
        <f ca="1"/>
        <v>15406764000</v>
      </c>
    </row>
    <row r="117" spans="23:72" x14ac:dyDescent="0.2">
      <c r="W117" s="63"/>
      <c r="X117" t="str" s="0">
        <f ca="1"/>
        <v>12/04/2024</v>
      </c>
      <c r="Y117" s="27">
        <f ca="1"/>
        <v>0</v>
      </c>
      <c r="Z117" s="27">
        <f ca="1"/>
        <v>0</v>
      </c>
      <c r="AA117" s="27">
        <f ca="1"/>
        <v>0</v>
      </c>
      <c r="AB117" s="27">
        <f ca="1"/>
        <v>0</v>
      </c>
      <c r="AC117" s="27">
        <f ca="1"/>
        <v>0</v>
      </c>
      <c r="AD117" s="27">
        <f ca="1"/>
        <v>-16220240000</v>
      </c>
      <c r="AF117" s="63"/>
      <c r="AG117" t="str" s="0">
        <f ca="1"/>
        <v>12/04/2024</v>
      </c>
      <c r="AH117" s="4">
        <f ca="1"/>
        <v>30769750000</v>
      </c>
      <c r="AI117" s="4">
        <f ca="1"/>
        <v>-12000000</v>
      </c>
      <c r="AJ117" s="4">
        <f ca="1"/>
        <v>998000000</v>
      </c>
      <c r="AK117" s="4">
        <f ca="1"/>
        <v>4823039000</v>
      </c>
      <c r="AM117" s="63"/>
      <c r="AN117" t="str" s="0">
        <f ca="1"/>
        <v>12/04/2024</v>
      </c>
      <c r="AO117" s="4">
        <f ca="1"/>
        <v>-1377339000</v>
      </c>
      <c r="AP117" s="4">
        <f ca="1"/>
        <v>11242473000</v>
      </c>
      <c r="AQ117" s="4">
        <f ca="1"/>
        <v>149656741000</v>
      </c>
      <c r="AR117" s="4">
        <f ca="1"/>
        <v>-1909164000</v>
      </c>
      <c r="AS117" s="4">
        <f ca="1"/>
        <v>-3152280000</v>
      </c>
      <c r="AT117" s="4">
        <f ca="1"/>
        <v>-67549640000</v>
      </c>
      <c r="AU117" s="4">
        <f ca="1"/>
        <v>0</v>
      </c>
      <c r="AV117" s="4">
        <f ca="1"/>
        <v>389181500</v>
      </c>
      <c r="AX117" s="63"/>
      <c r="AY117" t="str" s="0">
        <f ca="1"/>
        <v>12/04/2024</v>
      </c>
      <c r="AZ117" s="4">
        <f ca="1"/>
        <v>220279313000</v>
      </c>
      <c r="BA117" s="4">
        <f ca="1"/>
        <v>-27832561000</v>
      </c>
      <c r="BB117" s="4">
        <f ca="1"/>
        <v>150387830000</v>
      </c>
      <c r="BD117" s="63"/>
      <c r="BE117" t="str" s="0">
        <f ca="1"/>
        <v>12/04/2024</v>
      </c>
      <c r="BF117" s="4">
        <f ca="1"/>
        <v>-308454391000</v>
      </c>
      <c r="BG117" s="4">
        <f ca="1"/>
        <v>4754045000</v>
      </c>
      <c r="BH117" s="4">
        <f ca="1"/>
        <v>75104426000</v>
      </c>
      <c r="BI117" s="4">
        <f ca="1"/>
        <v>9965070000</v>
      </c>
      <c r="BJ117" s="4">
        <f ca="1"/>
        <v>-65569180000</v>
      </c>
      <c r="BL117" s="63"/>
      <c r="BM117" t="str" s="0">
        <f ca="1"/>
        <v>12/04/2024</v>
      </c>
      <c r="BN117" s="4">
        <f ca="1"/>
        <v>196339616000</v>
      </c>
      <c r="BO117" s="4">
        <f ca="1"/>
        <v>-18927780000</v>
      </c>
      <c r="BP117" s="4">
        <f ca="1"/>
        <v>-555423158000</v>
      </c>
      <c r="BQ117" s="4">
        <f ca="1"/>
        <v>-51750024000</v>
      </c>
      <c r="BR117" s="4">
        <f ca="1"/>
        <v>-466126708000</v>
      </c>
      <c r="BS117" s="4">
        <f ca="1"/>
        <v>-194000</v>
      </c>
      <c r="BT117" s="4">
        <f ca="1"/>
        <v>21464959000</v>
      </c>
    </row>
    <row r="118" spans="23:72" x14ac:dyDescent="0.2">
      <c r="W118" s="63"/>
      <c r="X118" t="str" s="0">
        <f ca="1"/>
        <v>11/04/2024</v>
      </c>
      <c r="Y118" s="27">
        <f ca="1"/>
        <v>0</v>
      </c>
      <c r="Z118" s="27">
        <f ca="1"/>
        <v>0</v>
      </c>
      <c r="AA118" s="27">
        <f ca="1"/>
        <v>0</v>
      </c>
      <c r="AB118" s="27">
        <f ca="1"/>
        <v>0</v>
      </c>
      <c r="AC118" s="27">
        <f ca="1"/>
        <v>0</v>
      </c>
      <c r="AD118" s="27">
        <f ca="1"/>
        <v>-16220240000</v>
      </c>
      <c r="AF118" s="63"/>
      <c r="AG118" t="str" s="0">
        <f ca="1"/>
        <v>11/04/2024</v>
      </c>
      <c r="AH118" s="4">
        <f ca="1"/>
        <v>31666020000</v>
      </c>
      <c r="AI118" s="4">
        <f ca="1"/>
        <v>-12000000</v>
      </c>
      <c r="AJ118" s="4">
        <f ca="1"/>
        <v>998000000</v>
      </c>
      <c r="AK118" s="4">
        <f ca="1"/>
        <v>4823039000</v>
      </c>
      <c r="AM118" s="63"/>
      <c r="AN118" t="str" s="0">
        <f ca="1"/>
        <v>11/04/2024</v>
      </c>
      <c r="AO118" s="4">
        <f ca="1"/>
        <v>-764679000</v>
      </c>
      <c r="AP118" s="4">
        <f ca="1"/>
        <v>11565773000</v>
      </c>
      <c r="AQ118" s="4">
        <f ca="1"/>
        <v>143809986000</v>
      </c>
      <c r="AR118" s="4">
        <f ca="1"/>
        <v>-1019624000</v>
      </c>
      <c r="AS118" s="4">
        <f ca="1"/>
        <v>-3152280000</v>
      </c>
      <c r="AT118" s="4">
        <f ca="1"/>
        <v>-67161830000</v>
      </c>
      <c r="AU118" s="4">
        <f ca="1"/>
        <v>0</v>
      </c>
      <c r="AV118" s="4">
        <f ca="1"/>
        <v>389181500</v>
      </c>
      <c r="AX118" s="63"/>
      <c r="AY118" t="str" s="0">
        <f ca="1"/>
        <v>11/04/2024</v>
      </c>
      <c r="AZ118" s="4">
        <f ca="1"/>
        <v>204462833000</v>
      </c>
      <c r="BA118" s="4">
        <f ca="1"/>
        <v>-27250771000</v>
      </c>
      <c r="BB118" s="4">
        <f ca="1"/>
        <v>153713265000</v>
      </c>
      <c r="BD118" s="63"/>
      <c r="BE118" t="str" s="0">
        <f ca="1"/>
        <v>11/04/2024</v>
      </c>
      <c r="BF118" s="4">
        <f ca="1"/>
        <v>-301438971000</v>
      </c>
      <c r="BG118" s="4">
        <f ca="1"/>
        <v>4745715000</v>
      </c>
      <c r="BH118" s="4">
        <f ca="1"/>
        <v>69144311000</v>
      </c>
      <c r="BI118" s="4">
        <f ca="1"/>
        <v>11894560000</v>
      </c>
      <c r="BJ118" s="4">
        <f ca="1"/>
        <v>-65569180000</v>
      </c>
      <c r="BL118" s="63"/>
      <c r="BM118" t="str" s="0">
        <f ca="1"/>
        <v>11/04/2024</v>
      </c>
      <c r="BN118" s="4">
        <f ca="1"/>
        <v>179742506000</v>
      </c>
      <c r="BO118" s="4">
        <f ca="1"/>
        <v>-18217440000</v>
      </c>
      <c r="BP118" s="4">
        <f ca="1"/>
        <v>-593292248000</v>
      </c>
      <c r="BQ118" s="4">
        <f ca="1"/>
        <v>-50127454000</v>
      </c>
      <c r="BR118" s="4">
        <f ca="1"/>
        <v>-445635878000</v>
      </c>
      <c r="BS118" s="4">
        <f ca="1"/>
        <v>-194000</v>
      </c>
      <c r="BT118" s="4">
        <f ca="1"/>
        <v>16387019000</v>
      </c>
    </row>
    <row r="119" spans="23:72" x14ac:dyDescent="0.2">
      <c r="W119" s="63"/>
      <c r="X119" t="str" s="0">
        <f ca="1"/>
        <v>10/04/2024</v>
      </c>
      <c r="Y119" s="27">
        <f ca="1"/>
        <v>0</v>
      </c>
      <c r="Z119" s="27">
        <f ca="1"/>
        <v>0</v>
      </c>
      <c r="AA119" s="27">
        <f ca="1"/>
        <v>0</v>
      </c>
      <c r="AB119" s="27">
        <f ca="1"/>
        <v>0</v>
      </c>
      <c r="AC119" s="27">
        <f ca="1"/>
        <v>0</v>
      </c>
      <c r="AD119" s="27">
        <f ca="1"/>
        <v>-16220240000</v>
      </c>
      <c r="AF119" s="63"/>
      <c r="AG119" t="str" s="0">
        <f ca="1"/>
        <v>10/04/2024</v>
      </c>
      <c r="AH119" s="4">
        <f ca="1"/>
        <v>31145500000</v>
      </c>
      <c r="AI119" s="4">
        <f ca="1"/>
        <v>-12000000</v>
      </c>
      <c r="AJ119" s="4">
        <f ca="1"/>
        <v>998000000</v>
      </c>
      <c r="AK119" s="4">
        <f ca="1"/>
        <v>4823039000</v>
      </c>
      <c r="AM119" s="63"/>
      <c r="AN119" t="str" s="0">
        <f ca="1"/>
        <v>10/04/2024</v>
      </c>
      <c r="AO119" s="4">
        <f ca="1"/>
        <v>-613944000</v>
      </c>
      <c r="AP119" s="4">
        <f ca="1"/>
        <v>11677553000</v>
      </c>
      <c r="AQ119" s="4">
        <f ca="1"/>
        <v>139744706000</v>
      </c>
      <c r="AR119" s="4">
        <f ca="1"/>
        <v>-805589000</v>
      </c>
      <c r="AS119" s="4">
        <f ca="1"/>
        <v>-3152280000</v>
      </c>
      <c r="AT119" s="4">
        <f ca="1"/>
        <v>-66999560000</v>
      </c>
      <c r="AU119" s="4">
        <f ca="1"/>
        <v>0</v>
      </c>
      <c r="AV119" s="4">
        <f ca="1"/>
        <v>389181500</v>
      </c>
      <c r="AX119" s="63"/>
      <c r="AY119" t="str" s="0">
        <f ca="1"/>
        <v>10/04/2024</v>
      </c>
      <c r="AZ119" s="4">
        <f ca="1"/>
        <v>215098918000</v>
      </c>
      <c r="BA119" s="4">
        <f ca="1"/>
        <v>-27099501000</v>
      </c>
      <c r="BB119" s="4">
        <f ca="1"/>
        <v>155230585000</v>
      </c>
      <c r="BD119" s="63"/>
      <c r="BE119" t="str" s="0">
        <f ca="1"/>
        <v>10/04/2024</v>
      </c>
      <c r="BF119" s="4">
        <f ca="1"/>
        <v>-312065001000</v>
      </c>
      <c r="BG119" s="4">
        <f ca="1"/>
        <v>13309495000</v>
      </c>
      <c r="BH119" s="4">
        <f ca="1"/>
        <v>71032216000</v>
      </c>
      <c r="BI119" s="4">
        <f ca="1"/>
        <v>19426355000</v>
      </c>
      <c r="BJ119" s="4">
        <f ca="1"/>
        <v>-65569180000</v>
      </c>
      <c r="BL119" s="63"/>
      <c r="BM119" t="str" s="0">
        <f ca="1"/>
        <v>10/04/2024</v>
      </c>
      <c r="BN119" s="4">
        <f ca="1"/>
        <v>162217296000</v>
      </c>
      <c r="BO119" s="4">
        <f ca="1"/>
        <v>-18014600000</v>
      </c>
      <c r="BP119" s="4">
        <f ca="1"/>
        <v>-595932278000</v>
      </c>
      <c r="BQ119" s="4">
        <f ca="1"/>
        <v>-49655644000</v>
      </c>
      <c r="BR119" s="4">
        <f ca="1"/>
        <v>-451051958000</v>
      </c>
      <c r="BS119" s="4">
        <f ca="1"/>
        <v>-194000</v>
      </c>
      <c r="BT119" s="4">
        <f ca="1"/>
        <v>24145009000</v>
      </c>
    </row>
    <row r="120" spans="23:72" x14ac:dyDescent="0.2">
      <c r="W120" s="63"/>
      <c r="X120" t="str" s="0">
        <f ca="1"/>
        <v>09/04/2024</v>
      </c>
      <c r="Y120" s="27">
        <f ca="1"/>
        <v>0</v>
      </c>
      <c r="Z120" s="27">
        <f ca="1"/>
        <v>0</v>
      </c>
      <c r="AA120" s="27">
        <f ca="1"/>
        <v>0</v>
      </c>
      <c r="AB120" s="27">
        <f ca="1"/>
        <v>0</v>
      </c>
      <c r="AC120" s="27">
        <f ca="1"/>
        <v>0</v>
      </c>
      <c r="AD120" s="27">
        <f ca="1"/>
        <v>-16220240000</v>
      </c>
      <c r="AF120" s="63"/>
      <c r="AG120" t="str" s="0">
        <f ca="1"/>
        <v>09/04/2024</v>
      </c>
      <c r="AH120" s="4">
        <f ca="1"/>
        <v>31976830000</v>
      </c>
      <c r="AI120" s="4">
        <f ca="1"/>
        <v>-12000000</v>
      </c>
      <c r="AJ120" s="4">
        <f ca="1"/>
        <v>998000000</v>
      </c>
      <c r="AK120" s="4">
        <f ca="1"/>
        <v>4823039000</v>
      </c>
      <c r="AM120" s="63"/>
      <c r="AN120" t="str" s="0">
        <f ca="1"/>
        <v>09/04/2024</v>
      </c>
      <c r="AO120" s="4">
        <f ca="1"/>
        <v>-734519000</v>
      </c>
      <c r="AP120" s="4">
        <f ca="1"/>
        <v>11621653000</v>
      </c>
      <c r="AQ120" s="4">
        <f ca="1"/>
        <v>136984516000</v>
      </c>
      <c r="AR120" s="4">
        <f ca="1"/>
        <v>-35049000</v>
      </c>
      <c r="AS120" s="4">
        <f ca="1"/>
        <v>-3152280000</v>
      </c>
      <c r="AT120" s="4">
        <f ca="1"/>
        <v>-39736650000</v>
      </c>
      <c r="AU120" s="4">
        <f ca="1"/>
        <v>0</v>
      </c>
      <c r="AV120" s="4">
        <f ca="1"/>
        <v>389181500</v>
      </c>
      <c r="AX120" s="63"/>
      <c r="AY120" t="str" s="0">
        <f ca="1"/>
        <v>09/04/2024</v>
      </c>
      <c r="AZ120" s="4">
        <f ca="1"/>
        <v>244464438000</v>
      </c>
      <c r="BA120" s="4">
        <f ca="1"/>
        <v>-27208781000</v>
      </c>
      <c r="BB120" s="4">
        <f ca="1"/>
        <v>155301560000</v>
      </c>
      <c r="BD120" s="63"/>
      <c r="BE120" t="str" s="0">
        <f ca="1"/>
        <v>09/04/2024</v>
      </c>
      <c r="BF120" s="4">
        <f ca="1"/>
        <v>-303750461000</v>
      </c>
      <c r="BG120" s="4">
        <f ca="1"/>
        <v>14949495000</v>
      </c>
      <c r="BH120" s="4">
        <f ca="1"/>
        <v>70931401000</v>
      </c>
      <c r="BI120" s="4">
        <f ca="1"/>
        <v>19426355000</v>
      </c>
      <c r="BJ120" s="4">
        <f ca="1"/>
        <v>-65569180000</v>
      </c>
      <c r="BL120" s="63"/>
      <c r="BM120" t="str" s="0">
        <f ca="1"/>
        <v>09/04/2024</v>
      </c>
      <c r="BN120" s="4">
        <f ca="1"/>
        <v>172900756000</v>
      </c>
      <c r="BO120" s="4">
        <f ca="1"/>
        <v>-18150790000</v>
      </c>
      <c r="BP120" s="4">
        <f ca="1"/>
        <v>-550371398000</v>
      </c>
      <c r="BQ120" s="4">
        <f ca="1"/>
        <v>-36121794000</v>
      </c>
      <c r="BR120" s="4">
        <f ca="1"/>
        <v>-422324448000</v>
      </c>
      <c r="BS120" s="4">
        <f ca="1"/>
        <v>-194000</v>
      </c>
      <c r="BT120" s="4">
        <f ca="1"/>
        <v>33563639000</v>
      </c>
    </row>
    <row r="121" spans="23:72" x14ac:dyDescent="0.2">
      <c r="W121" s="63"/>
      <c r="X121" t="str" s="0">
        <f ca="1"/>
        <v>08/04/2024</v>
      </c>
      <c r="Y121" s="27">
        <f ca="1"/>
        <v>0</v>
      </c>
      <c r="Z121" s="27">
        <f ca="1"/>
        <v>0</v>
      </c>
      <c r="AA121" s="27">
        <f ca="1"/>
        <v>0</v>
      </c>
      <c r="AB121" s="27">
        <f ca="1"/>
        <v>0</v>
      </c>
      <c r="AC121" s="27">
        <f ca="1"/>
        <v>0</v>
      </c>
      <c r="AD121" s="27">
        <f ca="1"/>
        <v>-16220240000</v>
      </c>
      <c r="AF121" s="63"/>
      <c r="AG121" t="str" s="0">
        <f ca="1"/>
        <v>08/04/2024</v>
      </c>
      <c r="AH121" s="4">
        <f ca="1"/>
        <v>31076970000</v>
      </c>
      <c r="AI121" s="4">
        <f ca="1"/>
        <v>-12000000</v>
      </c>
      <c r="AJ121" s="4">
        <f ca="1"/>
        <v>998000000</v>
      </c>
      <c r="AK121" s="4">
        <f ca="1"/>
        <v>4823039000</v>
      </c>
      <c r="AM121" s="63"/>
      <c r="AN121" t="str" s="0">
        <f ca="1"/>
        <v>08/04/2024</v>
      </c>
      <c r="AO121" s="4">
        <f ca="1"/>
        <v>-855094000</v>
      </c>
      <c r="AP121" s="4">
        <f ca="1"/>
        <v>11565753000</v>
      </c>
      <c r="AQ121" s="4">
        <f ca="1"/>
        <v>134439366000</v>
      </c>
      <c r="AR121" s="4">
        <f ca="1"/>
        <v>735491000</v>
      </c>
      <c r="AS121" s="4">
        <f ca="1"/>
        <v>-3152280000</v>
      </c>
      <c r="AT121" s="4">
        <f ca="1"/>
        <v>-12473740000</v>
      </c>
      <c r="AU121" s="4">
        <f ca="1"/>
        <v>0</v>
      </c>
      <c r="AV121" s="4">
        <f ca="1"/>
        <v>389181500</v>
      </c>
      <c r="AX121" s="63"/>
      <c r="AY121" t="str" s="0">
        <f ca="1"/>
        <v>08/04/2024</v>
      </c>
      <c r="AZ121" s="4">
        <f ca="1"/>
        <v>269763158000</v>
      </c>
      <c r="BA121" s="4">
        <f ca="1"/>
        <v>-27318061000</v>
      </c>
      <c r="BB121" s="4">
        <f ca="1"/>
        <v>155372535000</v>
      </c>
      <c r="BD121" s="63"/>
      <c r="BE121" t="str" s="0">
        <f ca="1"/>
        <v>08/04/2024</v>
      </c>
      <c r="BF121" s="4">
        <f ca="1"/>
        <v>-302009901000</v>
      </c>
      <c r="BG121" s="4">
        <f ca="1"/>
        <v>16589495000</v>
      </c>
      <c r="BH121" s="4">
        <f ca="1"/>
        <v>70830586000</v>
      </c>
      <c r="BI121" s="4">
        <f ca="1"/>
        <v>19426355000</v>
      </c>
      <c r="BJ121" s="4">
        <f ca="1"/>
        <v>-65569180000</v>
      </c>
      <c r="BL121" s="63"/>
      <c r="BM121" t="str" s="0">
        <f ca="1"/>
        <v>08/04/2024</v>
      </c>
      <c r="BN121" s="4">
        <f ca="1"/>
        <v>171463356000</v>
      </c>
      <c r="BO121" s="4">
        <f ca="1"/>
        <v>-18286980000</v>
      </c>
      <c r="BP121" s="4">
        <f ca="1"/>
        <v>-466845978000</v>
      </c>
      <c r="BQ121" s="4">
        <f ca="1"/>
        <v>-22587944000</v>
      </c>
      <c r="BR121" s="4">
        <f ca="1"/>
        <v>-399070498000</v>
      </c>
      <c r="BS121" s="4">
        <f ca="1"/>
        <v>-194000</v>
      </c>
      <c r="BT121" s="4">
        <f ca="1"/>
        <v>42982269000</v>
      </c>
    </row>
    <row r="122" spans="23:72" x14ac:dyDescent="0.2">
      <c r="W122" s="63"/>
      <c r="X122" t="str" s="0">
        <f ca="1"/>
        <v>05/04/2024</v>
      </c>
      <c r="Y122" s="27">
        <f ca="1"/>
        <v>0</v>
      </c>
      <c r="Z122" s="27">
        <f ca="1"/>
        <v>0</v>
      </c>
      <c r="AA122" s="27">
        <f ca="1"/>
        <v>0</v>
      </c>
      <c r="AB122" s="27">
        <f ca="1"/>
        <v>0</v>
      </c>
      <c r="AC122" s="27">
        <f ca="1"/>
        <v>0</v>
      </c>
      <c r="AD122" s="27">
        <f ca="1"/>
        <v>-16220240000</v>
      </c>
      <c r="AF122" s="63"/>
      <c r="AG122" t="str" s="0">
        <f ca="1"/>
        <v>05/04/2024</v>
      </c>
      <c r="AH122" s="4">
        <f ca="1"/>
        <v>30269150000</v>
      </c>
      <c r="AI122" s="4">
        <f ca="1"/>
        <v>-12000000</v>
      </c>
      <c r="AJ122" s="4">
        <f ca="1"/>
        <v>0</v>
      </c>
      <c r="AK122" s="4">
        <f ca="1"/>
        <v>4823039000</v>
      </c>
      <c r="AM122" s="63"/>
      <c r="AN122" t="str" s="0">
        <f ca="1"/>
        <v>05/04/2024</v>
      </c>
      <c r="AO122" s="4">
        <f ca="1"/>
        <v>-1453694000</v>
      </c>
      <c r="AP122" s="4">
        <f ca="1"/>
        <v>9170123000</v>
      </c>
      <c r="AQ122" s="4">
        <f ca="1"/>
        <v>130650476000</v>
      </c>
      <c r="AR122" s="4">
        <f ca="1"/>
        <v>-90064000</v>
      </c>
      <c r="AS122" s="4">
        <f ca="1"/>
        <v>-3152280000</v>
      </c>
      <c r="AT122" s="4">
        <f ca="1"/>
        <v>-12973150000</v>
      </c>
      <c r="AU122" s="4">
        <f ca="1"/>
        <v>0</v>
      </c>
      <c r="AV122" s="4">
        <f ca="1"/>
        <v>389181500</v>
      </c>
      <c r="AX122" s="63"/>
      <c r="AY122" t="str" s="0">
        <f ca="1"/>
        <v>05/04/2024</v>
      </c>
      <c r="AZ122" s="4">
        <f ca="1"/>
        <v>296125518000</v>
      </c>
      <c r="BA122" s="4">
        <f ca="1"/>
        <v>-27858421000</v>
      </c>
      <c r="BB122" s="4">
        <f ca="1"/>
        <v>153249600000</v>
      </c>
      <c r="BD122" s="63"/>
      <c r="BE122" t="str" s="0">
        <f ca="1"/>
        <v>05/04/2024</v>
      </c>
      <c r="BF122" s="4">
        <f ca="1"/>
        <v>-307713621000</v>
      </c>
      <c r="BG122" s="4">
        <f ca="1"/>
        <v>26767025000</v>
      </c>
      <c r="BH122" s="4">
        <f ca="1"/>
        <v>70329361000</v>
      </c>
      <c r="BI122" s="4">
        <f ca="1"/>
        <v>28104190000</v>
      </c>
      <c r="BJ122" s="4">
        <f ca="1"/>
        <v>-65569180000</v>
      </c>
      <c r="BL122" s="63"/>
      <c r="BM122" t="str" s="0">
        <f ca="1"/>
        <v>05/04/2024</v>
      </c>
      <c r="BN122" s="4">
        <f ca="1"/>
        <v>194535326000</v>
      </c>
      <c r="BO122" s="4">
        <f ca="1"/>
        <v>-18968780000</v>
      </c>
      <c r="BP122" s="4">
        <f ca="1"/>
        <v>-484414588000</v>
      </c>
      <c r="BQ122" s="4">
        <f ca="1"/>
        <v>-24150034000</v>
      </c>
      <c r="BR122" s="4">
        <f ca="1"/>
        <v>-405097088000</v>
      </c>
      <c r="BS122" s="4">
        <f ca="1"/>
        <v>-194000</v>
      </c>
      <c r="BT122" s="4">
        <f ca="1"/>
        <v>42401704000</v>
      </c>
    </row>
    <row r="123" spans="23:72" x14ac:dyDescent="0.2">
      <c r="W123" s="63"/>
      <c r="X123" t="str" s="0">
        <f ca="1"/>
        <v>04/04/2024</v>
      </c>
      <c r="Y123" s="27">
        <f ca="1"/>
        <v>0</v>
      </c>
      <c r="Z123" s="27">
        <f ca="1"/>
        <v>0</v>
      </c>
      <c r="AA123" s="27">
        <f ca="1"/>
        <v>0</v>
      </c>
      <c r="AB123" s="27">
        <f ca="1"/>
        <v>0</v>
      </c>
      <c r="AC123" s="27">
        <f ca="1"/>
        <v>0</v>
      </c>
      <c r="AD123" s="27">
        <f ca="1"/>
        <v>-16220240000</v>
      </c>
      <c r="AF123" s="63"/>
      <c r="AG123" t="str" s="0">
        <f ca="1"/>
        <v>04/04/2024</v>
      </c>
      <c r="AH123" s="4">
        <f ca="1"/>
        <v>4754550000</v>
      </c>
      <c r="AI123" s="4">
        <f ca="1"/>
        <v>-12000000</v>
      </c>
      <c r="AJ123" s="4">
        <f ca="1"/>
        <v>0</v>
      </c>
      <c r="AK123" s="4">
        <f ca="1"/>
        <v>4823039000</v>
      </c>
      <c r="AM123" s="63"/>
      <c r="AN123" t="str" s="0">
        <f ca="1"/>
        <v>04/04/2024</v>
      </c>
      <c r="AO123" s="4">
        <f ca="1"/>
        <v>-1651059000</v>
      </c>
      <c r="AP123" s="4">
        <f ca="1"/>
        <v>9043333000</v>
      </c>
      <c r="AQ123" s="4">
        <f ca="1"/>
        <v>125228541000</v>
      </c>
      <c r="AR123" s="4">
        <f ca="1"/>
        <v>-430024000</v>
      </c>
      <c r="AS123" s="4">
        <f ca="1"/>
        <v>-3152280000</v>
      </c>
      <c r="AT123" s="4">
        <f ca="1"/>
        <v>-5183380000</v>
      </c>
      <c r="AU123" s="4">
        <f ca="1"/>
        <v>0</v>
      </c>
      <c r="AV123" s="4">
        <f ca="1"/>
        <v>389181500</v>
      </c>
      <c r="AX123" s="63"/>
      <c r="AY123" t="str" s="0">
        <f ca="1"/>
        <v>04/04/2024</v>
      </c>
      <c r="AZ123" s="4">
        <f ca="1"/>
        <v>244429278000</v>
      </c>
      <c r="BA123" s="4">
        <f ca="1"/>
        <v>-25520741000</v>
      </c>
      <c r="BB123" s="4">
        <f ca="1"/>
        <v>112744225000</v>
      </c>
      <c r="BD123" s="63"/>
      <c r="BE123" t="str" s="0">
        <f ca="1"/>
        <v>04/04/2024</v>
      </c>
      <c r="BF123" s="4">
        <f ca="1"/>
        <v>-314245151000</v>
      </c>
      <c r="BG123" s="4">
        <f ca="1"/>
        <v>34121555000</v>
      </c>
      <c r="BH123" s="4">
        <f ca="1"/>
        <v>61777231000</v>
      </c>
      <c r="BI123" s="4">
        <f ca="1"/>
        <v>33321660000</v>
      </c>
      <c r="BJ123" s="4">
        <f ca="1"/>
        <v>-65569180000</v>
      </c>
      <c r="BL123" s="63"/>
      <c r="BM123" t="str" s="0">
        <f ca="1"/>
        <v>04/04/2024</v>
      </c>
      <c r="BN123" s="4">
        <f ca="1"/>
        <v>195500006000</v>
      </c>
      <c r="BO123" s="4">
        <f ca="1"/>
        <v>-19264910000</v>
      </c>
      <c r="BP123" s="4">
        <f ca="1"/>
        <v>-510300508000</v>
      </c>
      <c r="BQ123" s="4">
        <f ca="1"/>
        <v>-24732964000</v>
      </c>
      <c r="BR123" s="4">
        <f ca="1"/>
        <v>-407485728000</v>
      </c>
      <c r="BS123" s="4">
        <f ca="1"/>
        <v>-194000</v>
      </c>
      <c r="BT123" s="4">
        <f ca="1"/>
        <v>33890419000</v>
      </c>
    </row>
    <row r="124" spans="23:72" x14ac:dyDescent="0.2">
      <c r="W124" s="63"/>
      <c r="X124" t="str" s="0">
        <f ca="1"/>
        <v>03/04/2024</v>
      </c>
      <c r="Y124" s="27">
        <f ca="1"/>
        <v>0</v>
      </c>
      <c r="Z124" s="27">
        <f ca="1"/>
        <v>0</v>
      </c>
      <c r="AA124" s="27">
        <f ca="1"/>
        <v>0</v>
      </c>
      <c r="AB124" s="27">
        <f ca="1"/>
        <v>0</v>
      </c>
      <c r="AC124" s="27">
        <f ca="1"/>
        <v>0</v>
      </c>
      <c r="AD124" s="27">
        <f ca="1"/>
        <v>-16220240000</v>
      </c>
      <c r="AF124" s="63"/>
      <c r="AG124" t="str" s="0">
        <f ca="1"/>
        <v>03/04/2024</v>
      </c>
      <c r="AH124" s="4">
        <f ca="1"/>
        <v>-20760050000</v>
      </c>
      <c r="AI124" s="4">
        <f ca="1"/>
        <v>-12000000</v>
      </c>
      <c r="AJ124" s="4">
        <f ca="1"/>
        <v>0</v>
      </c>
      <c r="AK124" s="4">
        <f ca="1"/>
        <v>4823039000</v>
      </c>
      <c r="AM124" s="63"/>
      <c r="AN124" t="str" s="0">
        <f ca="1"/>
        <v>03/04/2024</v>
      </c>
      <c r="AO124" s="4">
        <f ca="1"/>
        <v>-1848424000</v>
      </c>
      <c r="AP124" s="4">
        <f ca="1"/>
        <v>8916543000</v>
      </c>
      <c r="AQ124" s="4">
        <f ca="1"/>
        <v>125228541000</v>
      </c>
      <c r="AR124" s="4">
        <f ca="1"/>
        <v>-769984000</v>
      </c>
      <c r="AS124" s="4">
        <f ca="1"/>
        <v>-3152280000</v>
      </c>
      <c r="AT124" s="4">
        <f ca="1"/>
        <v>2606390000</v>
      </c>
      <c r="AU124" s="4">
        <f ca="1"/>
        <v>0</v>
      </c>
      <c r="AV124" s="4">
        <f ca="1"/>
        <v>389181500</v>
      </c>
      <c r="AX124" s="63"/>
      <c r="AY124" t="str" s="0">
        <f ca="1"/>
        <v>03/04/2024</v>
      </c>
      <c r="AZ124" s="4">
        <f ca="1"/>
        <v>149831878000</v>
      </c>
      <c r="BA124" s="4">
        <f ca="1"/>
        <v>-23183061000</v>
      </c>
      <c r="BB124" s="4">
        <f ca="1"/>
        <v>112715615000</v>
      </c>
      <c r="BD124" s="63"/>
      <c r="BE124" t="str" s="0">
        <f ca="1"/>
        <v>03/04/2024</v>
      </c>
      <c r="BF124" s="4">
        <f ca="1"/>
        <v>-320776681000</v>
      </c>
      <c r="BG124" s="4">
        <f ca="1"/>
        <v>41476085000</v>
      </c>
      <c r="BH124" s="4">
        <f ca="1"/>
        <v>53225101000</v>
      </c>
      <c r="BI124" s="4">
        <f ca="1"/>
        <v>38539130000</v>
      </c>
      <c r="BJ124" s="4">
        <f ca="1"/>
        <v>-65569180000</v>
      </c>
      <c r="BL124" s="63"/>
      <c r="BM124" t="str" s="0">
        <f ca="1"/>
        <v>03/04/2024</v>
      </c>
      <c r="BN124" s="4">
        <f ca="1"/>
        <v>178739706000</v>
      </c>
      <c r="BO124" s="4">
        <f ca="1"/>
        <v>-19561040000</v>
      </c>
      <c r="BP124" s="4">
        <f ca="1"/>
        <v>-517958883000</v>
      </c>
      <c r="BQ124" s="4">
        <f ca="1"/>
        <v>-25315894000</v>
      </c>
      <c r="BR124" s="4">
        <f ca="1"/>
        <v>-415643288000</v>
      </c>
      <c r="BS124" s="4">
        <f ca="1"/>
        <v>-194000</v>
      </c>
      <c r="BT124" s="4">
        <f ca="1"/>
        <v>25379134000</v>
      </c>
    </row>
    <row r="125" spans="23:72" x14ac:dyDescent="0.2">
      <c r="W125" s="63"/>
      <c r="X125" t="str" s="0">
        <f ca="1"/>
        <v>02/04/2024</v>
      </c>
      <c r="Y125" s="27">
        <f ca="1"/>
        <v>0</v>
      </c>
      <c r="Z125" s="27">
        <f ca="1"/>
        <v>0</v>
      </c>
      <c r="AA125" s="27">
        <f ca="1"/>
        <v>0</v>
      </c>
      <c r="AB125" s="27">
        <f ca="1"/>
        <v>0</v>
      </c>
      <c r="AC125" s="27">
        <f ca="1"/>
        <v>0</v>
      </c>
      <c r="AD125" s="27">
        <f ca="1"/>
        <v>-16220240000</v>
      </c>
      <c r="AF125" s="63"/>
      <c r="AG125" t="str" s="0">
        <f ca="1"/>
        <v>02/04/2024</v>
      </c>
      <c r="AH125" s="4">
        <f ca="1"/>
        <v>-17999270000</v>
      </c>
      <c r="AI125" s="4">
        <f ca="1"/>
        <v>-12000000</v>
      </c>
      <c r="AJ125" s="4">
        <f ca="1"/>
        <v>0</v>
      </c>
      <c r="AK125" s="4">
        <f ca="1"/>
        <v>4823039000</v>
      </c>
      <c r="AM125" s="63"/>
      <c r="AN125" t="str" s="0">
        <f ca="1"/>
        <v>02/04/2024</v>
      </c>
      <c r="AO125" s="4">
        <f ca="1"/>
        <v>540111000</v>
      </c>
      <c r="AP125" s="4">
        <f ca="1"/>
        <v>9282873000</v>
      </c>
      <c r="AQ125" s="4">
        <f ca="1"/>
        <v>125228541000</v>
      </c>
      <c r="AR125" s="4">
        <f ca="1"/>
        <v>355841000</v>
      </c>
      <c r="AS125" s="4">
        <f ca="1"/>
        <v>-3152280000</v>
      </c>
      <c r="AT125" s="4">
        <f ca="1"/>
        <v>4042700000</v>
      </c>
      <c r="AU125" s="4">
        <f ca="1"/>
        <v>0</v>
      </c>
      <c r="AV125" s="4">
        <f ca="1"/>
        <v>389181500</v>
      </c>
      <c r="AX125" s="63"/>
      <c r="AY125" t="str" s="0">
        <f ca="1"/>
        <v>02/04/2024</v>
      </c>
      <c r="AZ125" s="4">
        <f ca="1"/>
        <v>202912968000</v>
      </c>
      <c r="BA125" s="4">
        <f ca="1"/>
        <v>-22454831000</v>
      </c>
      <c r="BB125" s="4">
        <f ca="1"/>
        <v>112121270000</v>
      </c>
      <c r="BD125" s="63"/>
      <c r="BE125" t="str" s="0">
        <f ca="1"/>
        <v>02/04/2024</v>
      </c>
      <c r="BF125" s="4">
        <f ca="1"/>
        <v>-291254211000</v>
      </c>
      <c r="BG125" s="4">
        <f ca="1"/>
        <v>37078520000</v>
      </c>
      <c r="BH125" s="4">
        <f ca="1"/>
        <v>53903241000</v>
      </c>
      <c r="BI125" s="4">
        <f ca="1"/>
        <v>38539130000</v>
      </c>
      <c r="BJ125" s="4">
        <f ca="1"/>
        <v>-65569180000</v>
      </c>
      <c r="BL125" s="63"/>
      <c r="BM125" t="str" s="0">
        <f ca="1"/>
        <v>02/04/2024</v>
      </c>
      <c r="BN125" s="4">
        <f ca="1"/>
        <v>206747722000</v>
      </c>
      <c r="BO125" s="4">
        <f ca="1"/>
        <v>-18615420000</v>
      </c>
      <c r="BP125" s="4">
        <f ca="1"/>
        <v>-495181318000</v>
      </c>
      <c r="BQ125" s="4">
        <f ca="1"/>
        <v>-23203684000</v>
      </c>
      <c r="BR125" s="4">
        <f ca="1"/>
        <v>-387109228000</v>
      </c>
      <c r="BS125" s="4">
        <f ca="1"/>
        <v>-194000</v>
      </c>
      <c r="BT125" s="4">
        <f ca="1"/>
        <v>41076564000</v>
      </c>
    </row>
    <row r="126" spans="23:72" x14ac:dyDescent="0.2">
      <c r="W126" s="63"/>
      <c r="X126" t="str" s="0">
        <f ca="1"/>
        <v>01/04/2024</v>
      </c>
      <c r="Y126" s="27">
        <f ca="1"/>
        <v>0</v>
      </c>
      <c r="Z126" s="27">
        <f ca="1"/>
        <v>0</v>
      </c>
      <c r="AA126" s="27">
        <f ca="1"/>
        <v>0</v>
      </c>
      <c r="AB126" s="27">
        <f ca="1"/>
        <v>0</v>
      </c>
      <c r="AC126" s="27">
        <f ca="1"/>
        <v>0</v>
      </c>
      <c r="AD126" s="27">
        <f ca="1"/>
        <v>-15209080000</v>
      </c>
      <c r="AF126" s="63"/>
      <c r="AG126" t="str" s="0">
        <f ca="1"/>
        <v>01/04/2024</v>
      </c>
      <c r="AH126" s="4">
        <f ca="1"/>
        <v>-15270930000</v>
      </c>
      <c r="AI126" s="4">
        <f ca="1"/>
        <v>-12000000</v>
      </c>
      <c r="AJ126" s="4">
        <f ca="1"/>
        <v>0</v>
      </c>
      <c r="AK126" s="4">
        <f ca="1"/>
        <v>4823039000</v>
      </c>
      <c r="AM126" s="63"/>
      <c r="AN126" t="str" s="0">
        <f ca="1"/>
        <v>01/04/2024</v>
      </c>
      <c r="AO126" s="4">
        <f ca="1"/>
        <v>706461000</v>
      </c>
      <c r="AP126" s="4">
        <f ca="1"/>
        <v>9368533000</v>
      </c>
      <c r="AQ126" s="4">
        <f ca="1"/>
        <v>125228541000</v>
      </c>
      <c r="AR126" s="4">
        <f ca="1"/>
        <v>584891000</v>
      </c>
      <c r="AS126" s="4">
        <f ca="1"/>
        <v>-3152280000</v>
      </c>
      <c r="AT126" s="4">
        <f ca="1"/>
        <v>4208530000</v>
      </c>
      <c r="AU126" s="4">
        <f ca="1"/>
        <v>0</v>
      </c>
      <c r="AV126" s="4">
        <f ca="1"/>
        <v>389181500</v>
      </c>
      <c r="AX126" s="63"/>
      <c r="AY126" t="str" s="0">
        <f ca="1"/>
        <v>01/04/2024</v>
      </c>
      <c r="AZ126" s="4">
        <f ca="1"/>
        <v>185330868000</v>
      </c>
      <c r="BA126" s="4">
        <f ca="1"/>
        <v>-17096111000</v>
      </c>
      <c r="BB126" s="4">
        <f ca="1"/>
        <v>114904005000</v>
      </c>
      <c r="BD126" s="63"/>
      <c r="BE126" t="str" s="0">
        <f ca="1"/>
        <v>01/04/2024</v>
      </c>
      <c r="BF126" s="4">
        <f ca="1"/>
        <v>-292722051000</v>
      </c>
      <c r="BG126" s="4">
        <f ca="1"/>
        <v>36950728000</v>
      </c>
      <c r="BH126" s="4">
        <f ca="1"/>
        <v>55521076000</v>
      </c>
      <c r="BI126" s="4">
        <f ca="1"/>
        <v>38539130000</v>
      </c>
      <c r="BJ126" s="4">
        <f ca="1"/>
        <v>-63740680000</v>
      </c>
      <c r="BL126" s="63"/>
      <c r="BM126" t="str" s="0">
        <f ca="1"/>
        <v>01/04/2024</v>
      </c>
      <c r="BN126" s="4">
        <f ca="1"/>
        <v>189855132000</v>
      </c>
      <c r="BO126" s="4">
        <f ca="1"/>
        <v>-18417400000</v>
      </c>
      <c r="BP126" s="4">
        <f ca="1"/>
        <v>-501120880000</v>
      </c>
      <c r="BQ126" s="4">
        <f ca="1"/>
        <v>-22751274000</v>
      </c>
      <c r="BR126" s="4">
        <f ca="1"/>
        <v>-386998778000</v>
      </c>
      <c r="BS126" s="4">
        <f ca="1"/>
        <v>-194000</v>
      </c>
      <c r="BT126" s="4">
        <f ca="1"/>
        <v>40076294000</v>
      </c>
    </row>
    <row r="127" spans="23:72" x14ac:dyDescent="0.2">
      <c r="W127" s="63"/>
      <c r="X127" t="str" s="0">
        <f ca="1"/>
        <v>29/03/2024</v>
      </c>
      <c r="Y127" s="27">
        <f ca="1"/>
        <v>0</v>
      </c>
      <c r="Z127" s="27">
        <f ca="1"/>
        <v>0</v>
      </c>
      <c r="AA127" s="27">
        <f ca="1"/>
        <v>0</v>
      </c>
      <c r="AB127" s="27">
        <f ca="1"/>
        <v>0</v>
      </c>
      <c r="AC127" s="27">
        <f ca="1"/>
        <v>0</v>
      </c>
      <c r="AD127" s="27">
        <f ca="1"/>
        <v>-14599240000</v>
      </c>
      <c r="AF127" s="63"/>
      <c r="AG127" t="str" s="0">
        <f ca="1"/>
        <v>29/03/2024</v>
      </c>
      <c r="AH127" s="4">
        <f ca="1"/>
        <v>-15270930000</v>
      </c>
      <c r="AI127" s="4">
        <f ca="1"/>
        <v>-12000000</v>
      </c>
      <c r="AJ127" s="4">
        <f ca="1"/>
        <v>0</v>
      </c>
      <c r="AK127" s="4">
        <f ca="1"/>
        <v>4823039000</v>
      </c>
      <c r="AM127" s="63"/>
      <c r="AN127" t="str" s="0">
        <f ca="1"/>
        <v>29/03/2024</v>
      </c>
      <c r="AO127" s="4">
        <f ca="1"/>
        <v>730941000</v>
      </c>
      <c r="AP127" s="4">
        <f ca="1"/>
        <v>9375953000</v>
      </c>
      <c r="AQ127" s="4">
        <f ca="1"/>
        <v>125228541000</v>
      </c>
      <c r="AR127" s="4">
        <f ca="1"/>
        <v>630551000</v>
      </c>
      <c r="AS127" s="4">
        <f ca="1"/>
        <v>-3152280000</v>
      </c>
      <c r="AT127" s="4">
        <f ca="1"/>
        <v>4316030000</v>
      </c>
      <c r="AU127" s="4">
        <f ca="1"/>
        <v>0</v>
      </c>
      <c r="AV127" s="4">
        <f ca="1"/>
        <v>389181500</v>
      </c>
      <c r="AX127" s="63"/>
      <c r="AY127" t="str" s="0">
        <f ca="1"/>
        <v>29/03/2024</v>
      </c>
      <c r="AZ127" s="4">
        <f ca="1"/>
        <v>143073233000</v>
      </c>
      <c r="BA127" s="4">
        <f ca="1"/>
        <v>-18384341000</v>
      </c>
      <c r="BB127" s="4">
        <f ca="1"/>
        <v>111402275000</v>
      </c>
      <c r="BD127" s="63"/>
      <c r="BE127" t="str" s="0">
        <f ca="1"/>
        <v>29/03/2024</v>
      </c>
      <c r="BF127" s="4">
        <f ca="1"/>
        <v>-299834511000</v>
      </c>
      <c r="BG127" s="4">
        <f ca="1"/>
        <v>36950728000</v>
      </c>
      <c r="BH127" s="4">
        <f ca="1"/>
        <v>55532476000</v>
      </c>
      <c r="BI127" s="4">
        <f ca="1"/>
        <v>38539130000</v>
      </c>
      <c r="BJ127" s="4">
        <f ca="1"/>
        <v>-63740680000</v>
      </c>
      <c r="BL127" s="63"/>
      <c r="BM127" t="str" s="0">
        <f ca="1"/>
        <v>29/03/2024</v>
      </c>
      <c r="BN127" s="4">
        <f ca="1"/>
        <v>169123292000</v>
      </c>
      <c r="BO127" s="4">
        <f ca="1"/>
        <v>-18378040000</v>
      </c>
      <c r="BP127" s="4">
        <f ca="1"/>
        <v>-516741730000</v>
      </c>
      <c r="BQ127" s="4">
        <f ca="1"/>
        <v>-22751774000</v>
      </c>
      <c r="BR127" s="4">
        <f ca="1"/>
        <v>-394593378000</v>
      </c>
      <c r="BS127" s="4">
        <f ca="1"/>
        <v>-194000</v>
      </c>
      <c r="BT127" s="4">
        <f ca="1"/>
        <v>35030964000</v>
      </c>
    </row>
    <row r="128" spans="23:72" x14ac:dyDescent="0.2">
      <c r="W128" s="63"/>
      <c r="X128" t="str" s="0">
        <f ca="1"/>
        <v>28/03/2024</v>
      </c>
      <c r="Y128" s="27">
        <f ca="1"/>
        <v>0</v>
      </c>
      <c r="Z128" s="27">
        <f ca="1"/>
        <v>0</v>
      </c>
      <c r="AA128" s="27">
        <f ca="1"/>
        <v>0</v>
      </c>
      <c r="AB128" s="27">
        <f ca="1"/>
        <v>0</v>
      </c>
      <c r="AC128" s="27">
        <f ca="1"/>
        <v>0</v>
      </c>
      <c r="AD128" s="27">
        <f ca="1"/>
        <v>-14599240000</v>
      </c>
      <c r="AF128" s="63"/>
      <c r="AG128" t="str" s="0">
        <f ca="1"/>
        <v>28/03/2024</v>
      </c>
      <c r="AH128" s="4">
        <f ca="1"/>
        <v>-110940000</v>
      </c>
      <c r="AI128" s="4">
        <f ca="1"/>
        <v>-12000000</v>
      </c>
      <c r="AJ128" s="4">
        <f ca="1"/>
        <v>0</v>
      </c>
      <c r="AK128" s="4">
        <f ca="1"/>
        <v>4823039000</v>
      </c>
      <c r="AM128" s="63"/>
      <c r="AN128" t="str" s="0">
        <f ca="1"/>
        <v>28/03/2024</v>
      </c>
      <c r="AO128" s="4">
        <f ca="1"/>
        <v>280951000</v>
      </c>
      <c r="AP128" s="4">
        <f ca="1"/>
        <v>9113043000</v>
      </c>
      <c r="AQ128" s="4">
        <f ca="1"/>
        <v>125228541000</v>
      </c>
      <c r="AR128" s="4">
        <f ca="1"/>
        <v>8891000</v>
      </c>
      <c r="AS128" s="4">
        <f ca="1"/>
        <v>-3152280000</v>
      </c>
      <c r="AT128" s="4">
        <f ca="1"/>
        <v>3799260000</v>
      </c>
      <c r="AU128" s="4">
        <f ca="1"/>
        <v>0</v>
      </c>
      <c r="AV128" s="4">
        <f ca="1"/>
        <v>389181500</v>
      </c>
      <c r="AX128" s="63"/>
      <c r="AY128" t="str" s="0">
        <f ca="1"/>
        <v>28/03/2024</v>
      </c>
      <c r="AZ128" s="4">
        <f ca="1"/>
        <v>149787738000</v>
      </c>
      <c r="BA128" s="4">
        <f ca="1"/>
        <v>-18804091000</v>
      </c>
      <c r="BB128" s="4">
        <f ca="1"/>
        <v>106772900000</v>
      </c>
      <c r="BD128" s="63"/>
      <c r="BE128" t="str" s="0">
        <f ca="1"/>
        <v>28/03/2024</v>
      </c>
      <c r="BF128" s="4">
        <f ca="1"/>
        <v>-303983631000</v>
      </c>
      <c r="BG128" s="4">
        <f ca="1"/>
        <v>36928994000</v>
      </c>
      <c r="BH128" s="4">
        <f ca="1"/>
        <v>55169311000</v>
      </c>
      <c r="BI128" s="4">
        <f ca="1"/>
        <v>38539130000</v>
      </c>
      <c r="BJ128" s="4">
        <f ca="1"/>
        <v>-63740680000</v>
      </c>
      <c r="BL128" s="63"/>
      <c r="BM128" t="str" s="0">
        <f ca="1"/>
        <v>28/03/2024</v>
      </c>
      <c r="BN128" s="4">
        <f ca="1"/>
        <v>171125602000</v>
      </c>
      <c r="BO128" s="4">
        <f ca="1"/>
        <v>4956430000</v>
      </c>
      <c r="BP128" s="4">
        <f ca="1"/>
        <v>-490840170000</v>
      </c>
      <c r="BQ128" s="4">
        <f ca="1"/>
        <v>-23974444000</v>
      </c>
      <c r="BR128" s="4">
        <f ca="1"/>
        <v>-381473176000</v>
      </c>
      <c r="BS128" s="4">
        <f ca="1"/>
        <v>-194000</v>
      </c>
      <c r="BT128" s="4">
        <f ca="1"/>
        <v>33258224000</v>
      </c>
    </row>
    <row r="129" spans="23:72" x14ac:dyDescent="0.2">
      <c r="W129" s="63"/>
      <c r="X129" t="str" s="0">
        <f ca="1"/>
        <v>27/03/2024</v>
      </c>
      <c r="Y129" s="27">
        <f ca="1"/>
        <v>0</v>
      </c>
      <c r="Z129" s="27">
        <f ca="1"/>
        <v>0</v>
      </c>
      <c r="AA129" s="27">
        <f ca="1"/>
        <v>0</v>
      </c>
      <c r="AB129" s="27">
        <f ca="1"/>
        <v>0</v>
      </c>
      <c r="AC129" s="27">
        <f ca="1"/>
        <v>0</v>
      </c>
      <c r="AD129" s="27">
        <f ca="1"/>
        <v>-14599240000</v>
      </c>
      <c r="AF129" s="63"/>
      <c r="AG129" t="str" s="0">
        <f ca="1"/>
        <v>27/03/2024</v>
      </c>
      <c r="AH129" s="4">
        <f ca="1"/>
        <v>15049050000</v>
      </c>
      <c r="AI129" s="4">
        <f ca="1"/>
        <v>-12000000</v>
      </c>
      <c r="AJ129" s="4">
        <f ca="1"/>
        <v>0</v>
      </c>
      <c r="AK129" s="4">
        <f ca="1"/>
        <v>4823039000</v>
      </c>
      <c r="AM129" s="63"/>
      <c r="AN129" t="str" s="0">
        <f ca="1"/>
        <v>27/03/2024</v>
      </c>
      <c r="AO129" s="4">
        <f ca="1"/>
        <v>-169039000</v>
      </c>
      <c r="AP129" s="4">
        <f ca="1"/>
        <v>8850133000</v>
      </c>
      <c r="AQ129" s="4">
        <f ca="1"/>
        <v>125228541000</v>
      </c>
      <c r="AR129" s="4">
        <f ca="1"/>
        <v>-612769000</v>
      </c>
      <c r="AS129" s="4">
        <f ca="1"/>
        <v>-3152280000</v>
      </c>
      <c r="AT129" s="4">
        <f ca="1"/>
        <v>3282490000</v>
      </c>
      <c r="AU129" s="4">
        <f ca="1"/>
        <v>0</v>
      </c>
      <c r="AV129" s="4">
        <f ca="1"/>
        <v>389181500</v>
      </c>
      <c r="AX129" s="63"/>
      <c r="AY129" t="str" s="0">
        <f ca="1"/>
        <v>27/03/2024</v>
      </c>
      <c r="AZ129" s="4">
        <f ca="1"/>
        <v>152762663000</v>
      </c>
      <c r="BA129" s="4">
        <f ca="1"/>
        <v>-19223841000</v>
      </c>
      <c r="BB129" s="4">
        <f ca="1"/>
        <v>99053645000</v>
      </c>
      <c r="BD129" s="63"/>
      <c r="BE129" t="str" s="0">
        <f ca="1"/>
        <v>27/03/2024</v>
      </c>
      <c r="BF129" s="4">
        <f ca="1"/>
        <v>-308132751000</v>
      </c>
      <c r="BG129" s="4">
        <f ca="1"/>
        <v>36907260000</v>
      </c>
      <c r="BH129" s="4">
        <f ca="1"/>
        <v>54806146000</v>
      </c>
      <c r="BI129" s="4">
        <f ca="1"/>
        <v>38539130000</v>
      </c>
      <c r="BJ129" s="4">
        <f ca="1"/>
        <v>-63740680000</v>
      </c>
      <c r="BL129" s="63"/>
      <c r="BM129" t="str" s="0">
        <f ca="1"/>
        <v>27/03/2024</v>
      </c>
      <c r="BN129" s="4">
        <f ca="1"/>
        <v>137710612000</v>
      </c>
      <c r="BO129" s="4">
        <f ca="1"/>
        <v>28290900000</v>
      </c>
      <c r="BP129" s="4">
        <f ca="1"/>
        <v>-505709128000</v>
      </c>
      <c r="BQ129" s="4">
        <f ca="1"/>
        <v>-25197114000</v>
      </c>
      <c r="BR129" s="4">
        <f ca="1"/>
        <v>-386671826000</v>
      </c>
      <c r="BS129" s="4">
        <f ca="1"/>
        <v>-194000</v>
      </c>
      <c r="BT129" s="4">
        <f ca="1"/>
        <v>31485484000</v>
      </c>
    </row>
    <row r="130" spans="23:72" x14ac:dyDescent="0.2">
      <c r="W130" s="63"/>
      <c r="X130" t="str" s="0">
        <f ca="1"/>
        <v>26/03/2024</v>
      </c>
      <c r="Y130" s="27">
        <f ca="1"/>
        <v>0</v>
      </c>
      <c r="Z130" s="27">
        <f ca="1"/>
        <v>0</v>
      </c>
      <c r="AA130" s="27">
        <f ca="1"/>
        <v>0</v>
      </c>
      <c r="AB130" s="27">
        <f ca="1"/>
        <v>0</v>
      </c>
      <c r="AC130" s="27">
        <f ca="1"/>
        <v>0</v>
      </c>
      <c r="AD130" s="27">
        <f ca="1"/>
        <v>-14599240000</v>
      </c>
      <c r="AF130" s="63"/>
      <c r="AG130" t="str" s="0">
        <f ca="1"/>
        <v>26/03/2024</v>
      </c>
      <c r="AH130" s="4">
        <f ca="1"/>
        <v>15735000000</v>
      </c>
      <c r="AI130" s="4">
        <f ca="1"/>
        <v>-12000000</v>
      </c>
      <c r="AJ130" s="4">
        <f ca="1"/>
        <v>0</v>
      </c>
      <c r="AK130" s="4">
        <f ca="1"/>
        <v>4823039000</v>
      </c>
      <c r="AM130" s="63"/>
      <c r="AN130" t="str" s="0">
        <f ca="1"/>
        <v>26/03/2024</v>
      </c>
      <c r="AO130" s="4">
        <f ca="1"/>
        <v>335641000</v>
      </c>
      <c r="AP130" s="4">
        <f ca="1"/>
        <v>9168183000</v>
      </c>
      <c r="AQ130" s="4">
        <f ca="1"/>
        <v>125228541000</v>
      </c>
      <c r="AR130" s="4">
        <f ca="1"/>
        <v>-76574000</v>
      </c>
      <c r="AS130" s="4">
        <f ca="1"/>
        <v>-3149360000</v>
      </c>
      <c r="AT130" s="4">
        <f ca="1"/>
        <v>3872700000</v>
      </c>
      <c r="AU130" s="4">
        <f ca="1"/>
        <v>0</v>
      </c>
      <c r="AV130" s="4">
        <f ca="1"/>
        <v>389181500</v>
      </c>
      <c r="AX130" s="63"/>
      <c r="AY130" t="str" s="0">
        <f ca="1"/>
        <v>26/03/2024</v>
      </c>
      <c r="AZ130" s="4">
        <f ca="1"/>
        <v>183796538000</v>
      </c>
      <c r="BA130" s="4">
        <f ca="1"/>
        <v>-18755771000</v>
      </c>
      <c r="BB130" s="4">
        <f ca="1"/>
        <v>103394310000</v>
      </c>
      <c r="BD130" s="63"/>
      <c r="BE130" t="str" s="0">
        <f ca="1"/>
        <v>26/03/2024</v>
      </c>
      <c r="BF130" s="4">
        <f ca="1"/>
        <v>-302019581000</v>
      </c>
      <c r="BG130" s="4">
        <f ca="1"/>
        <v>36057377000</v>
      </c>
      <c r="BH130" s="4">
        <f ca="1"/>
        <v>55199146000</v>
      </c>
      <c r="BI130" s="4">
        <f ca="1"/>
        <v>38539130000</v>
      </c>
      <c r="BJ130" s="4">
        <f ca="1"/>
        <v>-63740680000</v>
      </c>
      <c r="BL130" s="63"/>
      <c r="BM130" t="str" s="0">
        <f ca="1"/>
        <v>26/03/2024</v>
      </c>
      <c r="BN130" s="4">
        <f ca="1"/>
        <v>147913742000</v>
      </c>
      <c r="BO130" s="4">
        <f ca="1"/>
        <v>28873990000</v>
      </c>
      <c r="BP130" s="4">
        <f ca="1"/>
        <v>-500607345000</v>
      </c>
      <c r="BQ130" s="4">
        <f ca="1"/>
        <v>-24197534000</v>
      </c>
      <c r="BR130" s="4">
        <f ca="1"/>
        <v>-377634676000</v>
      </c>
      <c r="BS130" s="4">
        <f ca="1"/>
        <v>-194000</v>
      </c>
      <c r="BT130" s="4">
        <f ca="1"/>
        <v>40298439000</v>
      </c>
    </row>
    <row r="131" spans="23:72" x14ac:dyDescent="0.2">
      <c r="W131" s="63"/>
      <c r="X131" t="str" s="0">
        <f ca="1"/>
        <v>25/03/2024</v>
      </c>
      <c r="Y131" s="27">
        <f ca="1"/>
        <v>0</v>
      </c>
      <c r="Z131" s="27">
        <f ca="1"/>
        <v>0</v>
      </c>
      <c r="AA131" s="27">
        <f ca="1"/>
        <v>0</v>
      </c>
      <c r="AB131" s="27">
        <f ca="1"/>
        <v>0</v>
      </c>
      <c r="AC131" s="27">
        <f ca="1"/>
        <v>0</v>
      </c>
      <c r="AD131" s="27">
        <f ca="1"/>
        <v>-14599240000</v>
      </c>
      <c r="AF131" s="63"/>
      <c r="AG131" t="str" s="0">
        <f ca="1"/>
        <v>25/03/2024</v>
      </c>
      <c r="AH131" s="4">
        <f ca="1"/>
        <v>15674210000</v>
      </c>
      <c r="AI131" s="4">
        <f ca="1"/>
        <v>-12000000</v>
      </c>
      <c r="AJ131" s="4">
        <f ca="1"/>
        <v>0</v>
      </c>
      <c r="AK131" s="4">
        <f ca="1"/>
        <v>4823039000</v>
      </c>
      <c r="AM131" s="63"/>
      <c r="AN131" t="str" s="0">
        <f ca="1"/>
        <v>25/03/2024</v>
      </c>
      <c r="AO131" s="4">
        <f ca="1"/>
        <v>323041000</v>
      </c>
      <c r="AP131" s="4">
        <f ca="1"/>
        <v>9109953000</v>
      </c>
      <c r="AQ131" s="4">
        <f ca="1"/>
        <v>125228541000</v>
      </c>
      <c r="AR131" s="4">
        <f ca="1"/>
        <v>-107389000</v>
      </c>
      <c r="AS131" s="4">
        <f ca="1"/>
        <v>-3149360000</v>
      </c>
      <c r="AT131" s="4">
        <f ca="1"/>
        <v>-828870000</v>
      </c>
      <c r="AU131" s="4">
        <f ca="1"/>
        <v>0</v>
      </c>
      <c r="AV131" s="4">
        <f ca="1"/>
        <v>389181500</v>
      </c>
      <c r="AX131" s="63"/>
      <c r="AY131" t="str" s="0">
        <f ca="1"/>
        <v>25/03/2024</v>
      </c>
      <c r="AZ131" s="4">
        <f ca="1"/>
        <v>173410543000</v>
      </c>
      <c r="BA131" s="4">
        <f ca="1"/>
        <v>-18776136000</v>
      </c>
      <c r="BB131" s="4">
        <f ca="1"/>
        <v>102153570000</v>
      </c>
      <c r="BD131" s="63"/>
      <c r="BE131" t="str" s="0">
        <f ca="1"/>
        <v>25/03/2024</v>
      </c>
      <c r="BF131" s="4">
        <f ca="1"/>
        <v>-293636781000</v>
      </c>
      <c r="BG131" s="4">
        <f ca="1"/>
        <v>36057377000</v>
      </c>
      <c r="BH131" s="4">
        <f ca="1"/>
        <v>55198241000</v>
      </c>
      <c r="BI131" s="4">
        <f ca="1"/>
        <v>38539130000</v>
      </c>
      <c r="BJ131" s="4">
        <f ca="1"/>
        <v>-63740680000</v>
      </c>
      <c r="BL131" s="63"/>
      <c r="BM131" t="str" s="0">
        <f ca="1"/>
        <v>25/03/2024</v>
      </c>
      <c r="BN131" s="4">
        <f ca="1"/>
        <v>149537932000</v>
      </c>
      <c r="BO131" s="4">
        <f ca="1"/>
        <v>28932900000</v>
      </c>
      <c r="BP131" s="4">
        <f ca="1"/>
        <v>-521864185000</v>
      </c>
      <c r="BQ131" s="4">
        <f ca="1"/>
        <v>-24255664000</v>
      </c>
      <c r="BR131" s="4">
        <f ca="1"/>
        <v>-372899636000</v>
      </c>
      <c r="BS131" s="4">
        <f ca="1"/>
        <v>-194000</v>
      </c>
      <c r="BT131" s="4">
        <f ca="1"/>
        <v>32408469000</v>
      </c>
    </row>
    <row r="132" spans="23:72" x14ac:dyDescent="0.2">
      <c r="W132" s="63"/>
      <c r="X132" t="str" s="0">
        <f ca="1"/>
        <v>22/03/2024</v>
      </c>
      <c r="Y132" s="27">
        <f ca="1"/>
        <v>0</v>
      </c>
      <c r="Z132" s="27">
        <f ca="1"/>
        <v>0</v>
      </c>
      <c r="AA132" s="27">
        <f ca="1"/>
        <v>0</v>
      </c>
      <c r="AB132" s="27">
        <f ca="1"/>
        <v>0</v>
      </c>
      <c r="AC132" s="27">
        <f ca="1"/>
        <v>0</v>
      </c>
      <c r="AD132" s="27">
        <f ca="1"/>
        <v>-14599240000</v>
      </c>
      <c r="AF132" s="63"/>
      <c r="AG132" t="str" s="0">
        <f ca="1"/>
        <v>22/03/2024</v>
      </c>
      <c r="AH132" s="4">
        <f ca="1"/>
        <v>15378920000</v>
      </c>
      <c r="AI132" s="4">
        <f ca="1"/>
        <v>-12000000</v>
      </c>
      <c r="AJ132" s="4">
        <f ca="1"/>
        <v>0</v>
      </c>
      <c r="AK132" s="4">
        <f ca="1"/>
        <v>4823039000</v>
      </c>
      <c r="AM132" s="63"/>
      <c r="AN132" t="str" s="0">
        <f ca="1"/>
        <v>22/03/2024</v>
      </c>
      <c r="AO132" s="4">
        <f ca="1"/>
        <v>105341000</v>
      </c>
      <c r="AP132" s="4">
        <f ca="1"/>
        <v>8987023000</v>
      </c>
      <c r="AQ132" s="4">
        <f ca="1"/>
        <v>125228541000</v>
      </c>
      <c r="AR132" s="4">
        <f ca="1"/>
        <v>-539774000</v>
      </c>
      <c r="AS132" s="4">
        <f ca="1"/>
        <v>-3149360000</v>
      </c>
      <c r="AT132" s="4">
        <f ca="1"/>
        <v>-1046200000</v>
      </c>
      <c r="AU132" s="4">
        <f ca="1"/>
        <v>0</v>
      </c>
      <c r="AV132" s="4">
        <f ca="1"/>
        <v>389181500</v>
      </c>
      <c r="AX132" s="63"/>
      <c r="AY132" t="str" s="0">
        <f ca="1"/>
        <v>22/03/2024</v>
      </c>
      <c r="AZ132" s="4">
        <f ca="1"/>
        <v>180235698000</v>
      </c>
      <c r="BA132" s="4">
        <f ca="1"/>
        <v>-21395511000</v>
      </c>
      <c r="BB132" s="4">
        <f ca="1"/>
        <v>107987975000</v>
      </c>
      <c r="BD132" s="63"/>
      <c r="BE132" t="str" s="0">
        <f ca="1"/>
        <v>22/03/2024</v>
      </c>
      <c r="BF132" s="4">
        <f ca="1"/>
        <v>-290813861000</v>
      </c>
      <c r="BG132" s="4">
        <f ca="1"/>
        <v>44677612000</v>
      </c>
      <c r="BH132" s="4">
        <f ca="1"/>
        <v>57746896000</v>
      </c>
      <c r="BI132" s="4">
        <f ca="1"/>
        <v>38539130000</v>
      </c>
      <c r="BJ132" s="4">
        <f ca="1"/>
        <v>-63740680000</v>
      </c>
      <c r="BL132" s="63"/>
      <c r="BM132" t="str" s="0">
        <f ca="1"/>
        <v>22/03/2024</v>
      </c>
      <c r="BN132" s="4">
        <f ca="1"/>
        <v>173274302000</v>
      </c>
      <c r="BO132" s="4">
        <f ca="1"/>
        <v>28672460000</v>
      </c>
      <c r="BP132" s="4">
        <f ca="1"/>
        <v>-495819485000</v>
      </c>
      <c r="BQ132" s="4">
        <f ca="1"/>
        <v>-24833904000</v>
      </c>
      <c r="BR132" s="4">
        <f ca="1"/>
        <v>-372397186000</v>
      </c>
      <c r="BS132" s="4">
        <f ca="1"/>
        <v>-194000</v>
      </c>
      <c r="BT132" s="4">
        <f ca="1"/>
        <v>34862654000</v>
      </c>
    </row>
    <row r="133" spans="23:72" x14ac:dyDescent="0.2">
      <c r="W133" s="63"/>
      <c r="X133" t="str" s="0">
        <f ca="1"/>
        <v>21/03/2024</v>
      </c>
      <c r="Y133" s="27">
        <f ca="1"/>
        <v>0</v>
      </c>
      <c r="Z133" s="27">
        <f ca="1"/>
        <v>0</v>
      </c>
      <c r="AA133" s="27">
        <f ca="1"/>
        <v>0</v>
      </c>
      <c r="AB133" s="27">
        <f ca="1"/>
        <v>0</v>
      </c>
      <c r="AC133" s="27">
        <f ca="1"/>
        <v>0</v>
      </c>
      <c r="AD133" s="27">
        <f ca="1"/>
        <v>-14599240000</v>
      </c>
      <c r="AF133" s="63" t="s">
        <v>161</v>
      </c>
      <c r="AG133" t="str" s="0">
        <f ca="1"/>
        <v>21/03/2024</v>
      </c>
      <c r="AH133" s="4">
        <f ca="1"/>
        <v>15083630000</v>
      </c>
      <c r="AI133" s="4">
        <f ca="1"/>
        <v>-12000000</v>
      </c>
      <c r="AJ133" s="4">
        <f ca="1"/>
        <v>0</v>
      </c>
      <c r="AK133" s="4">
        <f ca="1"/>
        <v>4823039000</v>
      </c>
      <c r="AM133" s="63" t="s">
        <v>161</v>
      </c>
      <c r="AN133" t="str" s="0">
        <f ca="1"/>
        <v>21/03/2024</v>
      </c>
      <c r="AO133" s="4">
        <f ca="1"/>
        <v>-112359000</v>
      </c>
      <c r="AP133" s="4">
        <f ca="1"/>
        <v>8864093000</v>
      </c>
      <c r="AQ133" s="4">
        <f ca="1"/>
        <v>125228541000</v>
      </c>
      <c r="AR133" s="4">
        <f ca="1"/>
        <v>-972159000</v>
      </c>
      <c r="AS133" s="4">
        <f ca="1"/>
        <v>-3149360000</v>
      </c>
      <c r="AT133" s="4">
        <f ca="1"/>
        <v>-1263530000</v>
      </c>
      <c r="AU133" s="4">
        <f ca="1"/>
        <v>0</v>
      </c>
      <c r="AV133" s="4">
        <f ca="1"/>
        <v>389181500</v>
      </c>
      <c r="AX133" s="63" t="s">
        <v>161</v>
      </c>
      <c r="AY133" t="str" s="0">
        <f ca="1"/>
        <v>21/03/2024</v>
      </c>
      <c r="AZ133" s="4">
        <f ca="1"/>
        <v>195263478000</v>
      </c>
      <c r="BA133" s="4">
        <f ca="1"/>
        <v>-27935451000</v>
      </c>
      <c r="BB133" s="4">
        <f ca="1"/>
        <v>116776630000</v>
      </c>
      <c r="BD133" s="63" t="s">
        <v>161</v>
      </c>
      <c r="BE133" t="str" s="0">
        <f ca="1"/>
        <v>21/03/2024</v>
      </c>
      <c r="BF133" s="4">
        <f ca="1"/>
        <v>-303163761000</v>
      </c>
      <c r="BG133" s="4">
        <f ca="1"/>
        <v>53297847000</v>
      </c>
      <c r="BH133" s="4">
        <f ca="1"/>
        <v>60295551000</v>
      </c>
      <c r="BI133" s="4">
        <f ca="1"/>
        <v>38539130000</v>
      </c>
      <c r="BJ133" s="4">
        <f ca="1"/>
        <v>-63740680000</v>
      </c>
      <c r="BL133" s="63" t="s">
        <v>161</v>
      </c>
      <c r="BM133" t="str" s="0">
        <f ca="1"/>
        <v>21/03/2024</v>
      </c>
      <c r="BN133" s="4">
        <f ca="1"/>
        <v>179831342000</v>
      </c>
      <c r="BO133" s="4">
        <f ca="1"/>
        <v>28412020000</v>
      </c>
      <c r="BP133" s="4">
        <f ca="1"/>
        <v>-468730360000</v>
      </c>
      <c r="BQ133" s="4">
        <f ca="1"/>
        <v>-25412144000</v>
      </c>
      <c r="BR133" s="4">
        <f ca="1"/>
        <v>-392874146000</v>
      </c>
      <c r="BS133" s="4">
        <f ca="1"/>
        <v>-194000</v>
      </c>
      <c r="BT133" s="4">
        <f ca="1"/>
        <v>37316839000</v>
      </c>
    </row>
    <row r="134" spans="23:72" x14ac:dyDescent="0.2">
      <c r="W134" s="63" t="s">
        <v>161</v>
      </c>
      <c r="X134" t="str" s="0">
        <f ca="1"/>
        <v>20/03/2024</v>
      </c>
      <c r="Y134" s="27">
        <f ca="1"/>
        <v>0</v>
      </c>
      <c r="Z134" s="27">
        <f ca="1"/>
        <v>0</v>
      </c>
      <c r="AA134" s="27">
        <f ca="1"/>
        <v>0</v>
      </c>
      <c r="AB134" s="27">
        <f ca="1"/>
        <v>0</v>
      </c>
      <c r="AC134" s="27">
        <f ca="1"/>
        <v>0</v>
      </c>
      <c r="AD134" s="27">
        <f ca="1"/>
        <v>-14599240000</v>
      </c>
      <c r="AF134" s="63"/>
      <c r="AG134" t="str" s="0">
        <f ca="1"/>
        <v>20/03/2024</v>
      </c>
      <c r="AH134" s="4">
        <f ca="1"/>
        <v>18011660000</v>
      </c>
      <c r="AI134" s="4">
        <f ca="1"/>
        <v>-12000000</v>
      </c>
      <c r="AJ134" s="4">
        <f ca="1"/>
        <v>0</v>
      </c>
      <c r="AK134" s="4">
        <f ca="1"/>
        <v>4823039000</v>
      </c>
      <c r="AM134" s="63"/>
      <c r="AN134" t="str" s="0">
        <f ca="1"/>
        <v>20/03/2024</v>
      </c>
      <c r="AO134" s="4">
        <f ca="1"/>
        <v>-371519000</v>
      </c>
      <c r="AP134" s="4">
        <f ca="1"/>
        <v>8698683000</v>
      </c>
      <c r="AQ134" s="4">
        <f ca="1"/>
        <v>125228541000</v>
      </c>
      <c r="AR134" s="4">
        <f ca="1"/>
        <v>-1464279000</v>
      </c>
      <c r="AS134" s="4">
        <f ca="1"/>
        <v>-3149360000</v>
      </c>
      <c r="AT134" s="4">
        <f ca="1"/>
        <v>-9080460000</v>
      </c>
      <c r="AU134" s="4">
        <f ca="1"/>
        <v>0</v>
      </c>
      <c r="AV134" s="4">
        <f ca="1"/>
        <v>389181500</v>
      </c>
      <c r="AX134" s="63"/>
      <c r="AY134" t="str" s="0">
        <f ca="1"/>
        <v>20/03/2024</v>
      </c>
      <c r="AZ134" s="4">
        <f ca="1"/>
        <v>160575948000</v>
      </c>
      <c r="BA134" s="4">
        <f ca="1"/>
        <v>-28181751000</v>
      </c>
      <c r="BB134" s="4">
        <f ca="1"/>
        <v>117310865000</v>
      </c>
      <c r="BD134" s="63"/>
      <c r="BE134" t="str" s="0">
        <f ca="1"/>
        <v>20/03/2024</v>
      </c>
      <c r="BF134" s="4">
        <f ca="1"/>
        <v>-304710001000</v>
      </c>
      <c r="BG134" s="4">
        <f ca="1"/>
        <v>53297847000</v>
      </c>
      <c r="BH134" s="4">
        <f ca="1"/>
        <v>54701916000</v>
      </c>
      <c r="BI134" s="4">
        <f ca="1"/>
        <v>38539130000</v>
      </c>
      <c r="BJ134" s="4">
        <f ca="1"/>
        <v>-63740680000</v>
      </c>
      <c r="BL134" s="63"/>
      <c r="BM134" t="str" s="0">
        <f ca="1"/>
        <v>20/03/2024</v>
      </c>
      <c r="BN134" s="4">
        <f ca="1"/>
        <v>149770602000</v>
      </c>
      <c r="BO134" s="4">
        <f ca="1"/>
        <v>2060560000</v>
      </c>
      <c r="BP134" s="4">
        <f ca="1"/>
        <v>-443487675000</v>
      </c>
      <c r="BQ134" s="4">
        <f ca="1"/>
        <v>-26122754000</v>
      </c>
      <c r="BR134" s="4">
        <f ca="1"/>
        <v>-397884856000</v>
      </c>
      <c r="BS134" s="4">
        <f ca="1"/>
        <v>-194000</v>
      </c>
      <c r="BT134" s="4">
        <f ca="1"/>
        <v>25229449000</v>
      </c>
    </row>
    <row r="135" spans="23:72" x14ac:dyDescent="0.2">
      <c r="W135" s="63"/>
      <c r="X135" t="str" s="0">
        <f ca="1"/>
        <v>19/03/2024</v>
      </c>
      <c r="Y135" s="27">
        <f ca="1"/>
        <v>0</v>
      </c>
      <c r="Z135" s="27">
        <f ca="1"/>
        <v>0</v>
      </c>
      <c r="AA135" s="27">
        <f ca="1"/>
        <v>0</v>
      </c>
      <c r="AB135" s="27">
        <f ca="1"/>
        <v>0</v>
      </c>
      <c r="AC135" s="27">
        <f ca="1"/>
        <v>0</v>
      </c>
      <c r="AD135" s="27">
        <f ca="1"/>
        <v>-14599240000</v>
      </c>
      <c r="AF135" s="63"/>
      <c r="AG135" t="str" s="0">
        <f ca="1"/>
        <v>19/03/2024</v>
      </c>
      <c r="AH135" s="4">
        <f ca="1"/>
        <v>16004830000</v>
      </c>
      <c r="AI135" s="4">
        <f ca="1"/>
        <v>-12000000</v>
      </c>
      <c r="AJ135" s="4">
        <f ca="1"/>
        <v>0</v>
      </c>
      <c r="AK135" s="4">
        <f ca="1"/>
        <v>4823039000</v>
      </c>
      <c r="AM135" s="63"/>
      <c r="AN135" t="str" s="0">
        <f ca="1"/>
        <v>19/03/2024</v>
      </c>
      <c r="AO135" s="4">
        <f ca="1"/>
        <v>-906324000</v>
      </c>
      <c r="AP135" s="4">
        <f ca="1"/>
        <v>8393443000</v>
      </c>
      <c r="AQ135" s="4">
        <f ca="1"/>
        <v>125228541000</v>
      </c>
      <c r="AR135" s="4">
        <f ca="1"/>
        <v>-2044179000</v>
      </c>
      <c r="AS135" s="4">
        <f ca="1"/>
        <v>-3149360000</v>
      </c>
      <c r="AT135" s="4">
        <f ca="1"/>
        <v>-9589330000</v>
      </c>
      <c r="AU135" s="4">
        <f ca="1"/>
        <v>0</v>
      </c>
      <c r="AV135" s="4">
        <f ca="1"/>
        <v>389181500</v>
      </c>
      <c r="AX135" s="63"/>
      <c r="AY135" t="str" s="0">
        <f ca="1"/>
        <v>19/03/2024</v>
      </c>
      <c r="AZ135" s="4">
        <f ca="1"/>
        <v>154440873000</v>
      </c>
      <c r="BA135" s="4">
        <f ca="1"/>
        <v>-28691371000</v>
      </c>
      <c r="BB135" s="4">
        <f ca="1"/>
        <v>114974535000</v>
      </c>
      <c r="BD135" s="63"/>
      <c r="BE135" t="str" s="0">
        <f ca="1"/>
        <v>19/03/2024</v>
      </c>
      <c r="BF135" s="4">
        <f ca="1"/>
        <v>-258691111000</v>
      </c>
      <c r="BG135" s="4">
        <f ca="1"/>
        <v>53297847000</v>
      </c>
      <c r="BH135" s="4">
        <f ca="1"/>
        <v>53091031000</v>
      </c>
      <c r="BI135" s="4">
        <f ca="1"/>
        <v>38539130000</v>
      </c>
      <c r="BJ135" s="4">
        <f ca="1"/>
        <v>-63740680000</v>
      </c>
      <c r="BL135" s="63"/>
      <c r="BM135" t="str" s="0">
        <f ca="1"/>
        <v>19/03/2024</v>
      </c>
      <c r="BN135" s="4">
        <f ca="1"/>
        <v>152988312000</v>
      </c>
      <c r="BO135" s="4">
        <f ca="1"/>
        <v>1392050000</v>
      </c>
      <c r="BP135" s="4">
        <f ca="1"/>
        <v>-354132790000</v>
      </c>
      <c r="BQ135" s="4">
        <f ca="1"/>
        <v>-27636494000</v>
      </c>
      <c r="BR135" s="4">
        <f ca="1"/>
        <v>-345953306000</v>
      </c>
      <c r="BS135" s="4">
        <f ca="1"/>
        <v>-194000</v>
      </c>
      <c r="BT135" s="4">
        <f ca="1"/>
        <v>28926709000</v>
      </c>
    </row>
    <row r="136" spans="23:72" x14ac:dyDescent="0.2">
      <c r="W136" s="63"/>
      <c r="X136" t="str" s="0">
        <f ca="1"/>
        <v>18/03/2024</v>
      </c>
      <c r="Y136" s="27">
        <f ca="1"/>
        <v>0</v>
      </c>
      <c r="Z136" s="27">
        <f ca="1"/>
        <v>0</v>
      </c>
      <c r="AA136" s="27">
        <f ca="1"/>
        <v>0</v>
      </c>
      <c r="AB136" s="27">
        <f ca="1"/>
        <v>0</v>
      </c>
      <c r="AC136" s="27">
        <f ca="1"/>
        <v>0</v>
      </c>
      <c r="AD136" s="27">
        <f ca="1"/>
        <v>-14599240000</v>
      </c>
      <c r="AF136" s="63"/>
      <c r="AG136" t="str" s="0">
        <f ca="1"/>
        <v>18/03/2024</v>
      </c>
      <c r="AH136" s="4">
        <f ca="1"/>
        <v>13573080000</v>
      </c>
      <c r="AI136" s="4">
        <f ca="1"/>
        <v>-12000000</v>
      </c>
      <c r="AJ136" s="4">
        <f ca="1"/>
        <v>0</v>
      </c>
      <c r="AK136" s="4">
        <f ca="1"/>
        <v>4823039000</v>
      </c>
      <c r="AM136" s="63"/>
      <c r="AN136" t="str" s="0">
        <f ca="1"/>
        <v>18/03/2024</v>
      </c>
      <c r="AO136" s="4">
        <f ca="1"/>
        <v>-959244000</v>
      </c>
      <c r="AP136" s="4">
        <f ca="1"/>
        <v>8358013000</v>
      </c>
      <c r="AQ136" s="4">
        <f ca="1"/>
        <v>125228541000</v>
      </c>
      <c r="AR136" s="4">
        <f ca="1"/>
        <v>-2120154000</v>
      </c>
      <c r="AS136" s="4">
        <f ca="1"/>
        <v>-3149360000</v>
      </c>
      <c r="AT136" s="4">
        <f ca="1"/>
        <v>-9647720000</v>
      </c>
      <c r="AU136" s="4">
        <f ca="1"/>
        <v>0</v>
      </c>
      <c r="AV136" s="4">
        <f ca="1"/>
        <v>389181500</v>
      </c>
      <c r="AX136" s="63"/>
      <c r="AY136" t="str" s="0">
        <f ca="1"/>
        <v>18/03/2024</v>
      </c>
      <c r="AZ136" s="4">
        <f ca="1"/>
        <v>176372273000</v>
      </c>
      <c r="BA136" s="4">
        <f ca="1"/>
        <v>-28741891000</v>
      </c>
      <c r="BB136" s="4">
        <f ca="1"/>
        <v>114431605000</v>
      </c>
      <c r="BD136" s="63"/>
      <c r="BE136" t="str" s="0">
        <f ca="1"/>
        <v>18/03/2024</v>
      </c>
      <c r="BF136" s="4">
        <f ca="1"/>
        <v>-179605071000</v>
      </c>
      <c r="BG136" s="4">
        <f ca="1"/>
        <v>53297847000</v>
      </c>
      <c r="BH136" s="4">
        <f ca="1"/>
        <v>50891036000</v>
      </c>
      <c r="BI136" s="4">
        <f ca="1"/>
        <v>38539130000</v>
      </c>
      <c r="BJ136" s="4">
        <f ca="1"/>
        <v>-62654180000</v>
      </c>
      <c r="BL136" s="63"/>
      <c r="BM136" t="str" s="0">
        <f ca="1"/>
        <v>18/03/2024</v>
      </c>
      <c r="BN136" s="4">
        <f ca="1"/>
        <v>176945142000</v>
      </c>
      <c r="BO136" s="4">
        <f ca="1"/>
        <v>815590000</v>
      </c>
      <c r="BP136" s="4">
        <f ca="1"/>
        <v>-214339985000</v>
      </c>
      <c r="BQ136" s="4">
        <f ca="1"/>
        <v>-20270564000</v>
      </c>
      <c r="BR136" s="4">
        <f ca="1"/>
        <v>-248318096000</v>
      </c>
      <c r="BS136" s="4">
        <f ca="1"/>
        <v>-194000</v>
      </c>
      <c r="BT136" s="4">
        <f ca="1"/>
        <v>47256009000</v>
      </c>
    </row>
    <row r="137" spans="23:72" x14ac:dyDescent="0.2">
      <c r="W137" s="63"/>
      <c r="X137" t="str" s="0">
        <f ca="1"/>
        <v>15/03/2024</v>
      </c>
      <c r="Y137" s="27">
        <f ca="1"/>
        <v>0</v>
      </c>
      <c r="Z137" s="27">
        <f ca="1"/>
        <v>0</v>
      </c>
      <c r="AA137" s="27">
        <f ca="1"/>
        <v>0</v>
      </c>
      <c r="AB137" s="27">
        <f ca="1"/>
        <v>0</v>
      </c>
      <c r="AC137" s="27">
        <f ca="1"/>
        <v>0</v>
      </c>
      <c r="AD137" s="27">
        <f ca="1"/>
        <v>-14599240000</v>
      </c>
      <c r="AF137" s="63"/>
      <c r="AG137" t="str" s="0">
        <f ca="1"/>
        <v>15/03/2024</v>
      </c>
      <c r="AH137" s="4">
        <f ca="1"/>
        <v>12089880000</v>
      </c>
      <c r="AI137" s="4">
        <f ca="1"/>
        <v>-12000000</v>
      </c>
      <c r="AJ137" s="4">
        <f ca="1"/>
        <v>0</v>
      </c>
      <c r="AK137" s="4">
        <f ca="1"/>
        <v>9668100000</v>
      </c>
      <c r="AM137" s="63"/>
      <c r="AN137" t="str" s="0">
        <f ca="1"/>
        <v>15/03/2024</v>
      </c>
      <c r="AO137" s="4">
        <f ca="1"/>
        <v>734206000</v>
      </c>
      <c r="AP137" s="4">
        <f ca="1"/>
        <v>8507583000</v>
      </c>
      <c r="AQ137" s="4">
        <f ca="1"/>
        <v>125228525000</v>
      </c>
      <c r="AR137" s="4">
        <f ca="1"/>
        <v>-1756494000</v>
      </c>
      <c r="AS137" s="4">
        <f ca="1"/>
        <v>-3149360000</v>
      </c>
      <c r="AT137" s="4">
        <f ca="1"/>
        <v>-9430330000</v>
      </c>
      <c r="AU137" s="4">
        <f ca="1"/>
        <v>0</v>
      </c>
      <c r="AV137" s="4">
        <f ca="1"/>
        <v>389170000</v>
      </c>
      <c r="AX137" s="63"/>
      <c r="AY137" t="str" s="0">
        <f ca="1"/>
        <v>15/03/2024</v>
      </c>
      <c r="AZ137" s="4">
        <f ca="1"/>
        <v>60420948000</v>
      </c>
      <c r="BA137" s="4">
        <f ca="1"/>
        <v>-28495451000</v>
      </c>
      <c r="BB137" s="4">
        <f ca="1"/>
        <v>110644705000</v>
      </c>
      <c r="BD137" s="63"/>
      <c r="BE137" t="str" s="0">
        <f ca="1"/>
        <v>15/03/2024</v>
      </c>
      <c r="BF137" s="4">
        <f ca="1"/>
        <v>-177934361000</v>
      </c>
      <c r="BG137" s="4">
        <f ca="1"/>
        <v>58602957000</v>
      </c>
      <c r="BH137" s="4">
        <f ca="1"/>
        <v>51110211000</v>
      </c>
      <c r="BI137" s="4">
        <f ca="1"/>
        <v>38539130000</v>
      </c>
      <c r="BJ137" s="4">
        <f ca="1"/>
        <v>-62654180000</v>
      </c>
      <c r="BL137" s="63"/>
      <c r="BM137" t="str" s="0">
        <f ca="1"/>
        <v>15/03/2024</v>
      </c>
      <c r="BN137" s="4">
        <f ca="1"/>
        <v>163481302000</v>
      </c>
      <c r="BO137" s="4">
        <f ca="1"/>
        <v>-2039680000</v>
      </c>
      <c r="BP137" s="4">
        <f ca="1"/>
        <v>-235953890000</v>
      </c>
      <c r="BQ137" s="4">
        <f ca="1"/>
        <v>-18180294000</v>
      </c>
      <c r="BR137" s="4">
        <f ca="1"/>
        <v>-258431376000</v>
      </c>
      <c r="BS137" s="4">
        <f ca="1"/>
        <v>-194000</v>
      </c>
      <c r="BT137" s="4">
        <f ca="1"/>
        <v>25529123000</v>
      </c>
    </row>
    <row r="138" spans="23:72" x14ac:dyDescent="0.2">
      <c r="W138" s="63"/>
      <c r="X138" t="str" s="0">
        <f ca="1"/>
        <v>14/03/2024</v>
      </c>
      <c r="Y138" s="27">
        <f ca="1"/>
        <v>0</v>
      </c>
      <c r="Z138" s="27">
        <f ca="1"/>
        <v>0</v>
      </c>
      <c r="AA138" s="27">
        <f ca="1"/>
        <v>0</v>
      </c>
      <c r="AB138" s="27">
        <f ca="1"/>
        <v>0</v>
      </c>
      <c r="AC138" s="27">
        <f ca="1"/>
        <v>0</v>
      </c>
      <c r="AD138" s="27">
        <f ca="1"/>
        <v>-14599240000</v>
      </c>
      <c r="AF138" s="63"/>
      <c r="AG138" t="str" s="0">
        <f ca="1"/>
        <v>14/03/2024</v>
      </c>
      <c r="AH138" s="4">
        <f ca="1"/>
        <v>11974180000</v>
      </c>
      <c r="AI138" s="4">
        <f ca="1"/>
        <v>-12000000</v>
      </c>
      <c r="AJ138" s="4">
        <f ca="1"/>
        <v>0</v>
      </c>
      <c r="AK138" s="4">
        <f ca="1"/>
        <v>9668100000</v>
      </c>
      <c r="AM138" s="63"/>
      <c r="AN138" t="str" s="0">
        <f ca="1"/>
        <v>14/03/2024</v>
      </c>
      <c r="AO138" s="4">
        <f ca="1"/>
        <v>764321000</v>
      </c>
      <c r="AP138" s="4">
        <f ca="1"/>
        <v>8576263000</v>
      </c>
      <c r="AQ138" s="4">
        <f ca="1"/>
        <v>125228525000</v>
      </c>
      <c r="AR138" s="4">
        <f ca="1"/>
        <v>-1690314000</v>
      </c>
      <c r="AS138" s="4">
        <f ca="1"/>
        <v>-3149360000</v>
      </c>
      <c r="AT138" s="4">
        <f ca="1"/>
        <v>-9325400000</v>
      </c>
      <c r="AU138" s="4">
        <f ca="1"/>
        <v>0</v>
      </c>
      <c r="AV138" s="4">
        <f ca="1"/>
        <v>389170000</v>
      </c>
      <c r="AX138" s="63"/>
      <c r="AY138" t="str" s="0">
        <f ca="1"/>
        <v>14/03/2024</v>
      </c>
      <c r="AZ138" s="4">
        <f ca="1"/>
        <v>50529128000</v>
      </c>
      <c r="BA138" s="4">
        <f ca="1"/>
        <v>-28451011000</v>
      </c>
      <c r="BB138" s="4">
        <f ca="1"/>
        <v>110319305000</v>
      </c>
      <c r="BD138" s="63"/>
      <c r="BE138" t="str" s="0">
        <f ca="1"/>
        <v>14/03/2024</v>
      </c>
      <c r="BF138" s="4">
        <f ca="1"/>
        <v>-175404711000</v>
      </c>
      <c r="BG138" s="4">
        <f ca="1"/>
        <v>55980717000</v>
      </c>
      <c r="BH138" s="4">
        <f ca="1"/>
        <v>52012151000</v>
      </c>
      <c r="BI138" s="4">
        <f ca="1"/>
        <v>38539130000</v>
      </c>
      <c r="BJ138" s="4">
        <f ca="1"/>
        <v>-62632030000</v>
      </c>
      <c r="BL138" s="63"/>
      <c r="BM138" t="str" s="0">
        <f ca="1"/>
        <v>14/03/2024</v>
      </c>
      <c r="BN138" s="4">
        <f ca="1"/>
        <v>142876412000</v>
      </c>
      <c r="BO138" s="4">
        <f ca="1"/>
        <v>-2146710000</v>
      </c>
      <c r="BP138" s="4">
        <f ca="1"/>
        <v>-249367565000</v>
      </c>
      <c r="BQ138" s="4">
        <f ca="1"/>
        <v>-18226754000</v>
      </c>
      <c r="BR138" s="4">
        <f ca="1"/>
        <v>-257168926000</v>
      </c>
      <c r="BS138" s="4">
        <f ca="1"/>
        <v>-194000</v>
      </c>
      <c r="BT138" s="4">
        <f ca="1"/>
        <v>30792378000</v>
      </c>
    </row>
    <row r="139" spans="23:72" x14ac:dyDescent="0.2">
      <c r="W139" s="63"/>
      <c r="X139" t="str" s="0">
        <f ca="1"/>
        <v>13/03/2024</v>
      </c>
      <c r="Y139" s="27">
        <f ca="1"/>
        <v>0</v>
      </c>
      <c r="Z139" s="27">
        <f ca="1"/>
        <v>0</v>
      </c>
      <c r="AA139" s="27">
        <f ca="1"/>
        <v>0</v>
      </c>
      <c r="AB139" s="27">
        <f ca="1"/>
        <v>0</v>
      </c>
      <c r="AC139" s="27">
        <f ca="1"/>
        <v>0</v>
      </c>
      <c r="AD139" s="27">
        <f ca="1"/>
        <v>-10728620000</v>
      </c>
      <c r="AF139" s="63"/>
      <c r="AG139" t="str" s="0">
        <f ca="1"/>
        <v>13/03/2024</v>
      </c>
      <c r="AH139" s="4">
        <f ca="1"/>
        <v>10610850000</v>
      </c>
      <c r="AI139" s="4">
        <f ca="1"/>
        <v>-12000000</v>
      </c>
      <c r="AJ139" s="4">
        <f ca="1"/>
        <v>0</v>
      </c>
      <c r="AK139" s="4">
        <f ca="1"/>
        <v>4834050000</v>
      </c>
      <c r="AM139" s="63"/>
      <c r="AN139" t="str" s="0">
        <f ca="1"/>
        <v>13/03/2024</v>
      </c>
      <c r="AO139" s="4">
        <f ca="1"/>
        <v>733791000</v>
      </c>
      <c r="AP139" s="4">
        <f ca="1"/>
        <v>12017473000</v>
      </c>
      <c r="AQ139" s="4">
        <f ca="1"/>
        <v>101151675000</v>
      </c>
      <c r="AR139" s="4">
        <f ca="1"/>
        <v>-1702589000</v>
      </c>
      <c r="AS139" s="4">
        <f ca="1"/>
        <v>-3149360000</v>
      </c>
      <c r="AT139" s="4">
        <f ca="1"/>
        <v>-9276610000</v>
      </c>
      <c r="AU139" s="4">
        <f ca="1"/>
        <v>0</v>
      </c>
      <c r="AV139" s="4">
        <f ca="1"/>
        <v>389170000</v>
      </c>
      <c r="AX139" s="63"/>
      <c r="AY139" t="str" s="0">
        <f ca="1"/>
        <v>13/03/2024</v>
      </c>
      <c r="AZ139" s="4">
        <f ca="1"/>
        <v>41564528000</v>
      </c>
      <c r="BA139" s="4">
        <f ca="1"/>
        <v>-28460801000</v>
      </c>
      <c r="BB139" s="4">
        <f ca="1"/>
        <v>112076990000</v>
      </c>
      <c r="BD139" s="63"/>
      <c r="BE139" t="str" s="0">
        <f ca="1"/>
        <v>13/03/2024</v>
      </c>
      <c r="BF139" s="4">
        <f ca="1"/>
        <v>-176517371000</v>
      </c>
      <c r="BG139" s="4">
        <f ca="1"/>
        <v>53705462000</v>
      </c>
      <c r="BH139" s="4">
        <f ca="1"/>
        <v>54412436000</v>
      </c>
      <c r="BI139" s="4">
        <f ca="1"/>
        <v>38539130000</v>
      </c>
      <c r="BJ139" s="4">
        <f ca="1"/>
        <v>-61339230000</v>
      </c>
      <c r="BL139" s="63"/>
      <c r="BM139" t="str" s="0">
        <f ca="1"/>
        <v>13/03/2024</v>
      </c>
      <c r="BN139" s="4">
        <f ca="1"/>
        <v>155156892000</v>
      </c>
      <c r="BO139" s="4">
        <f ca="1"/>
        <v>-1249750000</v>
      </c>
      <c r="BP139" s="4">
        <f ca="1"/>
        <v>-241602620000</v>
      </c>
      <c r="BQ139" s="4">
        <f ca="1"/>
        <v>-19808304000</v>
      </c>
      <c r="BR139" s="4">
        <f ca="1"/>
        <v>-257655116000</v>
      </c>
      <c r="BS139" s="4">
        <f ca="1"/>
        <v>-194000</v>
      </c>
      <c r="BT139" s="4">
        <f ca="1"/>
        <v>14722458000</v>
      </c>
    </row>
    <row r="140" spans="23:72" x14ac:dyDescent="0.2">
      <c r="W140" s="63"/>
      <c r="X140" t="str" s="0">
        <f ca="1"/>
        <v>12/03/2024</v>
      </c>
      <c r="Y140" s="27">
        <f ca="1"/>
        <v>0</v>
      </c>
      <c r="Z140" s="27">
        <f ca="1"/>
        <v>0</v>
      </c>
      <c r="AA140" s="27">
        <f ca="1"/>
        <v>0</v>
      </c>
      <c r="AB140" s="27">
        <f ca="1"/>
        <v>0</v>
      </c>
      <c r="AC140" s="27">
        <f ca="1"/>
        <v>0</v>
      </c>
      <c r="AD140" s="27">
        <f ca="1"/>
        <v>-6858000000</v>
      </c>
      <c r="AF140" s="63"/>
      <c r="AG140" t="str" s="0">
        <f ca="1"/>
        <v>12/03/2024</v>
      </c>
      <c r="AH140" s="4">
        <f ca="1"/>
        <v>9247520000</v>
      </c>
      <c r="AI140" s="4">
        <f ca="1"/>
        <v>-12000000</v>
      </c>
      <c r="AJ140" s="4">
        <f ca="1"/>
        <v>0</v>
      </c>
      <c r="AK140" s="4">
        <f ca="1"/>
        <v>0</v>
      </c>
      <c r="AM140" s="63"/>
      <c r="AN140" t="str" s="0">
        <f ca="1"/>
        <v>12/03/2024</v>
      </c>
      <c r="AO140" s="4">
        <f ca="1"/>
        <v>703261000</v>
      </c>
      <c r="AP140" s="4">
        <f ca="1"/>
        <v>15458683000</v>
      </c>
      <c r="AQ140" s="4">
        <f ca="1"/>
        <v>77074825000</v>
      </c>
      <c r="AR140" s="4">
        <f ca="1"/>
        <v>-1714864000</v>
      </c>
      <c r="AS140" s="4">
        <f ca="1"/>
        <v>-3149360000</v>
      </c>
      <c r="AT140" s="4">
        <f ca="1"/>
        <v>-9227820000</v>
      </c>
      <c r="AU140" s="4">
        <f ca="1"/>
        <v>0</v>
      </c>
      <c r="AV140" s="4">
        <f ca="1"/>
        <v>389170000</v>
      </c>
      <c r="AX140" s="63"/>
      <c r="AY140" t="str" s="0">
        <f ca="1"/>
        <v>12/03/2024</v>
      </c>
      <c r="AZ140" s="4">
        <f ca="1"/>
        <v>33675378000</v>
      </c>
      <c r="BA140" s="4">
        <f ca="1"/>
        <v>-28470591000</v>
      </c>
      <c r="BB140" s="4">
        <f ca="1"/>
        <v>113834675000</v>
      </c>
      <c r="BD140" s="63"/>
      <c r="BE140" t="str" s="0">
        <f ca="1"/>
        <v>12/03/2024</v>
      </c>
      <c r="BF140" s="4">
        <f ca="1"/>
        <v>-177630031000</v>
      </c>
      <c r="BG140" s="4">
        <f ca="1"/>
        <v>53705462000</v>
      </c>
      <c r="BH140" s="4">
        <f ca="1"/>
        <v>56812721000</v>
      </c>
      <c r="BI140" s="4">
        <f ca="1"/>
        <v>38539130000</v>
      </c>
      <c r="BJ140" s="4">
        <f ca="1"/>
        <v>-60046430000</v>
      </c>
      <c r="BL140" s="63"/>
      <c r="BM140" t="str" s="0">
        <f ca="1"/>
        <v>12/03/2024</v>
      </c>
      <c r="BN140" s="4">
        <f ca="1"/>
        <v>116760352000</v>
      </c>
      <c r="BO140" s="4">
        <f ca="1"/>
        <v>-352790000</v>
      </c>
      <c r="BP140" s="4">
        <f ca="1"/>
        <v>-260324360000</v>
      </c>
      <c r="BQ140" s="4">
        <f ca="1"/>
        <v>-21389854000</v>
      </c>
      <c r="BR140" s="4">
        <f ca="1"/>
        <v>-259086876000</v>
      </c>
      <c r="BS140" s="4">
        <f ca="1"/>
        <v>-194000</v>
      </c>
      <c r="BT140" s="4">
        <f ca="1"/>
        <v>-1347462000</v>
      </c>
    </row>
    <row r="141" spans="23:72" x14ac:dyDescent="0.2">
      <c r="W141" s="63"/>
      <c r="X141" t="str" s="0">
        <f ca="1"/>
        <v>11/03/2024</v>
      </c>
      <c r="Y141" s="27">
        <f ca="1"/>
        <v>0</v>
      </c>
      <c r="Z141" s="27">
        <f ca="1"/>
        <v>0</v>
      </c>
      <c r="AA141" s="27">
        <f ca="1"/>
        <v>0</v>
      </c>
      <c r="AB141" s="27">
        <f ca="1"/>
        <v>0</v>
      </c>
      <c r="AC141" s="27">
        <f ca="1"/>
        <v>0</v>
      </c>
      <c r="AD141" s="27">
        <f ca="1"/>
        <v>-6858000000</v>
      </c>
      <c r="AF141" s="63"/>
      <c r="AG141" t="str" s="0">
        <f ca="1"/>
        <v>11/03/2024</v>
      </c>
      <c r="AH141" s="4">
        <f ca="1"/>
        <v>9247520000</v>
      </c>
      <c r="AI141" s="4">
        <f ca="1"/>
        <v>-12000000</v>
      </c>
      <c r="AJ141" s="4">
        <f ca="1"/>
        <v>0</v>
      </c>
      <c r="AK141" s="4">
        <f ca="1"/>
        <v>0</v>
      </c>
      <c r="AM141" s="63"/>
      <c r="AN141" t="str" s="0">
        <f ca="1"/>
        <v>11/03/2024</v>
      </c>
      <c r="AO141" s="4">
        <f ca="1"/>
        <v>703261000</v>
      </c>
      <c r="AP141" s="4">
        <f ca="1"/>
        <v>15458683000</v>
      </c>
      <c r="AQ141" s="4">
        <f ca="1"/>
        <v>45918725000</v>
      </c>
      <c r="AR141" s="4">
        <f ca="1"/>
        <v>-1714864000</v>
      </c>
      <c r="AS141" s="4">
        <f ca="1"/>
        <v>-3149360000</v>
      </c>
      <c r="AT141" s="4">
        <f ca="1"/>
        <v>-9227820000</v>
      </c>
      <c r="AU141" s="4">
        <f ca="1"/>
        <v>0</v>
      </c>
      <c r="AV141" s="4">
        <f ca="1"/>
        <v>389170000</v>
      </c>
      <c r="AX141" s="63"/>
      <c r="AY141" t="str" s="0">
        <f ca="1"/>
        <v>11/03/2024</v>
      </c>
      <c r="AZ141" s="4">
        <f ca="1"/>
        <v>22473068000</v>
      </c>
      <c r="BA141" s="4">
        <f ca="1"/>
        <v>-28470591000</v>
      </c>
      <c r="BB141" s="4">
        <f ca="1"/>
        <v>113834675000</v>
      </c>
      <c r="BD141" s="63"/>
      <c r="BE141" t="str" s="0">
        <f ca="1"/>
        <v>11/03/2024</v>
      </c>
      <c r="BF141" s="4">
        <f ca="1"/>
        <v>-173071341000</v>
      </c>
      <c r="BG141" s="4">
        <f ca="1"/>
        <v>53705462000</v>
      </c>
      <c r="BH141" s="4">
        <f ca="1"/>
        <v>51986101000</v>
      </c>
      <c r="BI141" s="4">
        <f ca="1"/>
        <v>38539130000</v>
      </c>
      <c r="BJ141" s="4">
        <f ca="1"/>
        <v>-60046430000</v>
      </c>
      <c r="BL141" s="63"/>
      <c r="BM141" t="str" s="0">
        <f ca="1"/>
        <v>11/03/2024</v>
      </c>
      <c r="BN141" s="4">
        <f ca="1"/>
        <v>131505152000</v>
      </c>
      <c r="BO141" s="4">
        <f ca="1"/>
        <v>-352790000</v>
      </c>
      <c r="BP141" s="4">
        <f ca="1"/>
        <v>-249457760000</v>
      </c>
      <c r="BQ141" s="4">
        <f ca="1"/>
        <v>-21389854000</v>
      </c>
      <c r="BR141" s="4">
        <f ca="1"/>
        <v>-259086876000</v>
      </c>
      <c r="BS141" s="4">
        <f ca="1"/>
        <v>-194000</v>
      </c>
      <c r="BT141" s="4">
        <f ca="1"/>
        <v>-1347462000</v>
      </c>
    </row>
    <row r="142" spans="23:72" x14ac:dyDescent="0.2">
      <c r="W142" s="63"/>
      <c r="X142" t="str" s="0">
        <f ca="1"/>
        <v>08/03/2024</v>
      </c>
      <c r="Y142" s="27">
        <f ca="1"/>
        <v>0</v>
      </c>
      <c r="Z142" s="27">
        <f ca="1"/>
        <v>0</v>
      </c>
      <c r="AA142" s="27">
        <f ca="1"/>
        <v>0</v>
      </c>
      <c r="AB142" s="27">
        <f ca="1"/>
        <v>0</v>
      </c>
      <c r="AC142" s="27">
        <f ca="1"/>
        <v>0</v>
      </c>
      <c r="AD142" s="27">
        <f ca="1"/>
        <v>-6858000000</v>
      </c>
      <c r="AF142" s="63"/>
      <c r="AG142" t="str" s="0">
        <f ca="1"/>
        <v>08/03/2024</v>
      </c>
      <c r="AH142" s="4">
        <f ca="1"/>
        <v>8402100000</v>
      </c>
      <c r="AI142" s="4">
        <f ca="1"/>
        <v>-12000000</v>
      </c>
      <c r="AJ142" s="4">
        <f ca="1"/>
        <v>0</v>
      </c>
      <c r="AK142" s="4">
        <f ca="1"/>
        <v>0</v>
      </c>
      <c r="AM142" s="63"/>
      <c r="AN142" t="str" s="0">
        <f ca="1"/>
        <v>08/03/2024</v>
      </c>
      <c r="AO142" s="4">
        <f ca="1"/>
        <v>639156000</v>
      </c>
      <c r="AP142" s="4">
        <f ca="1"/>
        <v>11222710000</v>
      </c>
      <c r="AQ142" s="4">
        <f ca="1"/>
        <v>38206965000</v>
      </c>
      <c r="AR142" s="4">
        <f ca="1"/>
        <v>-1875004000</v>
      </c>
      <c r="AS142" s="4">
        <f ca="1"/>
        <v>-3149360000</v>
      </c>
      <c r="AT142" s="4">
        <f ca="1"/>
        <v>-9272820000</v>
      </c>
      <c r="AU142" s="4">
        <f ca="1"/>
        <v>0</v>
      </c>
      <c r="AV142" s="4">
        <f ca="1"/>
        <v>389170000</v>
      </c>
      <c r="AX142" s="63"/>
      <c r="AY142" t="str" s="0">
        <f ca="1"/>
        <v>08/03/2024</v>
      </c>
      <c r="AZ142" s="4">
        <f ca="1"/>
        <v>-4436812000</v>
      </c>
      <c r="BA142" s="4">
        <f ca="1"/>
        <v>-28676191000</v>
      </c>
      <c r="BB142" s="4">
        <f ca="1"/>
        <v>111404095000</v>
      </c>
      <c r="BD142" s="63"/>
      <c r="BE142" t="str" s="0">
        <f ca="1"/>
        <v>08/03/2024</v>
      </c>
      <c r="BF142" s="4">
        <f ca="1"/>
        <v>-172128561000</v>
      </c>
      <c r="BG142" s="4">
        <f ca="1"/>
        <v>51451147000</v>
      </c>
      <c r="BH142" s="4">
        <f ca="1"/>
        <v>47961106000</v>
      </c>
      <c r="BI142" s="4">
        <f ca="1"/>
        <v>38539130000</v>
      </c>
      <c r="BJ142" s="4">
        <f ca="1"/>
        <v>-60046430000</v>
      </c>
      <c r="BL142" s="63"/>
      <c r="BM142" t="str" s="0">
        <f ca="1"/>
        <v>08/03/2024</v>
      </c>
      <c r="BN142" s="4">
        <f ca="1"/>
        <v>124075602000</v>
      </c>
      <c r="BO142" s="4">
        <f ca="1"/>
        <v>-425050000</v>
      </c>
      <c r="BP142" s="4">
        <f ca="1"/>
        <v>-260626822000</v>
      </c>
      <c r="BQ142" s="4">
        <f ca="1"/>
        <v>-6431014000</v>
      </c>
      <c r="BR142" s="4">
        <f ca="1"/>
        <v>-261340726000</v>
      </c>
      <c r="BS142" s="4">
        <f ca="1"/>
        <v>-194000</v>
      </c>
      <c r="BT142" s="4">
        <f ca="1"/>
        <v>-7936297000</v>
      </c>
    </row>
    <row r="143" spans="23:72" x14ac:dyDescent="0.2">
      <c r="W143" s="63"/>
      <c r="X143" t="str" s="0">
        <f ca="1"/>
        <v>07/03/2024</v>
      </c>
      <c r="Y143" s="27">
        <f ca="1"/>
        <v>0</v>
      </c>
      <c r="Z143" s="27">
        <f ca="1"/>
        <v>0</v>
      </c>
      <c r="AA143" s="27">
        <f ca="1"/>
        <v>0</v>
      </c>
      <c r="AB143" s="27">
        <f ca="1"/>
        <v>0</v>
      </c>
      <c r="AC143" s="27">
        <f ca="1"/>
        <v>0</v>
      </c>
      <c r="AD143" s="27">
        <f ca="1"/>
        <v>-6858000000</v>
      </c>
      <c r="AF143" s="63"/>
      <c r="AG143" t="str" s="0">
        <f ca="1"/>
        <v>07/03/2024</v>
      </c>
      <c r="AH143" s="4">
        <f ca="1"/>
        <v>8402100000</v>
      </c>
      <c r="AI143" s="4">
        <f ca="1"/>
        <v>-12000000</v>
      </c>
      <c r="AJ143" s="4">
        <f ca="1"/>
        <v>0</v>
      </c>
      <c r="AK143" s="4">
        <f ca="1"/>
        <v>0</v>
      </c>
      <c r="AM143" s="63"/>
      <c r="AN143" t="str" s="0">
        <f ca="1"/>
        <v>07/03/2024</v>
      </c>
      <c r="AO143" s="4">
        <f ca="1"/>
        <v>639156000</v>
      </c>
      <c r="AP143" s="4">
        <f ca="1"/>
        <v>11222710000</v>
      </c>
      <c r="AQ143" s="4">
        <f ca="1"/>
        <v>-1920000</v>
      </c>
      <c r="AR143" s="4">
        <f ca="1"/>
        <v>-1875004000</v>
      </c>
      <c r="AS143" s="4">
        <f ca="1"/>
        <v>-3149360000</v>
      </c>
      <c r="AT143" s="4">
        <f ca="1"/>
        <v>-9272820000</v>
      </c>
      <c r="AU143" s="4">
        <f ca="1"/>
        <v>0</v>
      </c>
      <c r="AV143" s="4">
        <f ca="1"/>
        <v>389170000</v>
      </c>
      <c r="AX143" s="63"/>
      <c r="AY143" t="str" s="0">
        <f ca="1"/>
        <v>07/03/2024</v>
      </c>
      <c r="AZ143" s="4">
        <f ca="1"/>
        <v>-43642222000</v>
      </c>
      <c r="BA143" s="4">
        <f ca="1"/>
        <v>-28676191000</v>
      </c>
      <c r="BB143" s="4">
        <f ca="1"/>
        <v>103880735000</v>
      </c>
      <c r="BD143" s="63"/>
      <c r="BE143" t="str" s="0">
        <f ca="1"/>
        <v>07/03/2024</v>
      </c>
      <c r="BF143" s="4">
        <f ca="1"/>
        <v>-172128561000</v>
      </c>
      <c r="BG143" s="4">
        <f ca="1"/>
        <v>51451147000</v>
      </c>
      <c r="BH143" s="4">
        <f ca="1"/>
        <v>32006056000</v>
      </c>
      <c r="BI143" s="4">
        <f ca="1"/>
        <v>38539130000</v>
      </c>
      <c r="BJ143" s="4">
        <f ca="1"/>
        <v>-60046430000</v>
      </c>
      <c r="BL143" s="63"/>
      <c r="BM143" t="str" s="0">
        <f ca="1"/>
        <v>07/03/2024</v>
      </c>
      <c r="BN143" s="4">
        <f ca="1"/>
        <v>124878512000</v>
      </c>
      <c r="BO143" s="4">
        <f ca="1"/>
        <v>-425050000</v>
      </c>
      <c r="BP143" s="4">
        <f ca="1"/>
        <v>-257721982000</v>
      </c>
      <c r="BQ143" s="4">
        <f ca="1"/>
        <v>-6431014000</v>
      </c>
      <c r="BR143" s="4">
        <f ca="1"/>
        <v>-261340726000</v>
      </c>
      <c r="BS143" s="4">
        <f ca="1"/>
        <v>-194000</v>
      </c>
      <c r="BT143" s="4">
        <f ca="1"/>
        <v>-7936297000</v>
      </c>
    </row>
    <row r="144" spans="23:72" x14ac:dyDescent="0.2">
      <c r="W144" s="63"/>
      <c r="X144" t="str" s="0">
        <f ca="1"/>
        <v>06/03/2024</v>
      </c>
      <c r="Y144" s="27">
        <f ca="1"/>
        <v>0</v>
      </c>
      <c r="Z144" s="27">
        <f ca="1"/>
        <v>0</v>
      </c>
      <c r="AA144" s="27">
        <f ca="1"/>
        <v>0</v>
      </c>
      <c r="AB144" s="27">
        <f ca="1"/>
        <v>0</v>
      </c>
      <c r="AC144" s="27">
        <f ca="1"/>
        <v>0</v>
      </c>
      <c r="AD144" s="27">
        <f ca="1"/>
        <v>-5613000000</v>
      </c>
      <c r="AF144" s="63"/>
      <c r="AG144" t="str" s="0">
        <f ca="1"/>
        <v>06/03/2024</v>
      </c>
      <c r="AH144" s="4">
        <f ca="1"/>
        <v>4906090000</v>
      </c>
      <c r="AI144" s="4">
        <f ca="1"/>
        <v>692000000</v>
      </c>
      <c r="AJ144" s="4">
        <f ca="1"/>
        <v>0</v>
      </c>
      <c r="AK144" s="4">
        <f ca="1"/>
        <v>0</v>
      </c>
      <c r="AM144" s="63"/>
      <c r="AN144" t="str" s="0">
        <f ca="1"/>
        <v>06/03/2024</v>
      </c>
      <c r="AO144" s="4">
        <f ca="1"/>
        <v>844116000</v>
      </c>
      <c r="AP144" s="4">
        <f ca="1"/>
        <v>11356810000</v>
      </c>
      <c r="AQ144" s="4">
        <f ca="1"/>
        <v>-1920000</v>
      </c>
      <c r="AR144" s="4">
        <f ca="1"/>
        <v>-1592974000</v>
      </c>
      <c r="AS144" s="4">
        <f ca="1"/>
        <v>-3149360000</v>
      </c>
      <c r="AT144" s="4">
        <f ca="1"/>
        <v>-9072230000</v>
      </c>
      <c r="AU144" s="4">
        <f ca="1"/>
        <v>0</v>
      </c>
      <c r="AV144" s="4">
        <f ca="1"/>
        <v>389170000</v>
      </c>
      <c r="AX144" s="63"/>
      <c r="AY144" t="str" s="0">
        <f ca="1"/>
        <v>06/03/2024</v>
      </c>
      <c r="AZ144" s="4">
        <f ca="1"/>
        <v>-57934907000</v>
      </c>
      <c r="BA144" s="4">
        <f ca="1"/>
        <v>-28490111000</v>
      </c>
      <c r="BB144" s="4">
        <f ca="1"/>
        <v>106887750000</v>
      </c>
      <c r="BD144" s="63"/>
      <c r="BE144" t="str" s="0">
        <f ca="1"/>
        <v>06/03/2024</v>
      </c>
      <c r="BF144" s="4">
        <f ca="1"/>
        <v>-155676591000</v>
      </c>
      <c r="BG144" s="4">
        <f ca="1"/>
        <v>51451147000</v>
      </c>
      <c r="BH144" s="4">
        <f ca="1"/>
        <v>30777466000</v>
      </c>
      <c r="BI144" s="4">
        <f ca="1"/>
        <v>40580005000</v>
      </c>
      <c r="BJ144" s="4">
        <f ca="1"/>
        <v>-60309230000</v>
      </c>
      <c r="BL144" s="63"/>
      <c r="BM144" t="str" s="0">
        <f ca="1"/>
        <v>06/03/2024</v>
      </c>
      <c r="BN144" s="4">
        <f ca="1"/>
        <v>98168052000</v>
      </c>
      <c r="BO144" s="4">
        <f ca="1"/>
        <v>-202550000</v>
      </c>
      <c r="BP144" s="4">
        <f ca="1"/>
        <v>-238145617000</v>
      </c>
      <c r="BQ144" s="4">
        <f ca="1"/>
        <v>-17574734000</v>
      </c>
      <c r="BR144" s="4">
        <f ca="1"/>
        <v>-251822096000</v>
      </c>
      <c r="BS144" s="4">
        <f ca="1"/>
        <v>-194000</v>
      </c>
      <c r="BT144" s="4">
        <f ca="1"/>
        <v>-530647000</v>
      </c>
    </row>
    <row r="145" spans="23:72" x14ac:dyDescent="0.2">
      <c r="W145" s="63"/>
      <c r="X145" t="str" s="0">
        <f ca="1"/>
        <v>05/03/2024</v>
      </c>
      <c r="Y145" s="27">
        <f ca="1"/>
        <v>0</v>
      </c>
      <c r="Z145" s="27">
        <f ca="1"/>
        <v>0</v>
      </c>
      <c r="AA145" s="27">
        <f ca="1"/>
        <v>0</v>
      </c>
      <c r="AB145" s="27">
        <f ca="1"/>
        <v>0</v>
      </c>
      <c r="AC145" s="27">
        <f ca="1"/>
        <v>0</v>
      </c>
      <c r="AD145" s="27">
        <f ca="1"/>
        <v>-5288000000</v>
      </c>
      <c r="AF145" s="63"/>
      <c r="AG145" t="str" s="0">
        <f ca="1"/>
        <v>05/03/2024</v>
      </c>
      <c r="AH145" s="4">
        <f ca="1"/>
        <v>4635810000</v>
      </c>
      <c r="AI145" s="4">
        <f ca="1"/>
        <v>692000000</v>
      </c>
      <c r="AJ145" s="4">
        <f ca="1"/>
        <v>0</v>
      </c>
      <c r="AK145" s="4">
        <f ca="1"/>
        <v>0</v>
      </c>
      <c r="AM145" s="63"/>
      <c r="AN145" t="str" s="0">
        <f ca="1"/>
        <v>05/03/2024</v>
      </c>
      <c r="AO145" s="4">
        <f ca="1"/>
        <v>-142124000</v>
      </c>
      <c r="AP145" s="4">
        <f ca="1"/>
        <v>11179110000</v>
      </c>
      <c r="AQ145" s="4">
        <f ca="1"/>
        <v>-1920000</v>
      </c>
      <c r="AR145" s="4">
        <f ca="1"/>
        <v>-1890934000</v>
      </c>
      <c r="AS145" s="4">
        <f ca="1"/>
        <v>-3146500000</v>
      </c>
      <c r="AT145" s="4">
        <f ca="1"/>
        <v>1738310000</v>
      </c>
      <c r="AU145" s="4">
        <f ca="1"/>
        <v>0</v>
      </c>
      <c r="AV145" s="4">
        <f ca="1"/>
        <v>389170000</v>
      </c>
      <c r="AX145" s="63"/>
      <c r="AY145" t="str" s="0">
        <f ca="1"/>
        <v>05/03/2024</v>
      </c>
      <c r="AZ145" s="4">
        <f ca="1"/>
        <v>-66226192000</v>
      </c>
      <c r="BA145" s="4">
        <f ca="1"/>
        <v>-28712626000</v>
      </c>
      <c r="BB145" s="4">
        <f ca="1"/>
        <v>102456400000</v>
      </c>
      <c r="BD145" s="63"/>
      <c r="BE145" t="str" s="0">
        <f ca="1"/>
        <v>05/03/2024</v>
      </c>
      <c r="BF145" s="4">
        <f ca="1"/>
        <v>-145716281000</v>
      </c>
      <c r="BG145" s="4">
        <f ca="1"/>
        <v>49365347000</v>
      </c>
      <c r="BH145" s="4">
        <f ca="1"/>
        <v>31708121000</v>
      </c>
      <c r="BI145" s="4">
        <f ca="1"/>
        <v>48999140000</v>
      </c>
      <c r="BJ145" s="4">
        <f ca="1"/>
        <v>-60618630000</v>
      </c>
      <c r="BL145" s="63"/>
      <c r="BM145" t="str" s="0">
        <f ca="1"/>
        <v>05/03/2024</v>
      </c>
      <c r="BN145" s="4">
        <f ca="1"/>
        <v>106777172000</v>
      </c>
      <c r="BO145" s="4">
        <f ca="1"/>
        <v>155760000</v>
      </c>
      <c r="BP145" s="4">
        <f ca="1"/>
        <v>-213107452000</v>
      </c>
      <c r="BQ145" s="4">
        <f ca="1"/>
        <v>-3698954000</v>
      </c>
      <c r="BR145" s="4">
        <f ca="1"/>
        <v>-229993126000</v>
      </c>
      <c r="BS145" s="4">
        <f ca="1"/>
        <v>-194000</v>
      </c>
      <c r="BT145" s="4">
        <f ca="1"/>
        <v>13705908000</v>
      </c>
    </row>
    <row r="146" spans="23:72" x14ac:dyDescent="0.2">
      <c r="W146" s="63"/>
      <c r="X146" t="str" s="0">
        <f ca="1"/>
        <v>04/03/2024</v>
      </c>
      <c r="Y146" s="27">
        <f ca="1"/>
        <v>0</v>
      </c>
      <c r="Z146" s="27">
        <f ca="1"/>
        <v>0</v>
      </c>
      <c r="AA146" s="27">
        <f ca="1"/>
        <v>0</v>
      </c>
      <c r="AB146" s="27">
        <f ca="1"/>
        <v>0</v>
      </c>
      <c r="AC146" s="27">
        <f ca="1"/>
        <v>0</v>
      </c>
      <c r="AD146" s="27">
        <f ca="1"/>
        <v>-4985600000</v>
      </c>
      <c r="AF146" s="63"/>
      <c r="AG146" t="str" s="0">
        <f ca="1"/>
        <v>04/03/2024</v>
      </c>
      <c r="AH146" s="4">
        <f ca="1"/>
        <v>4547640000</v>
      </c>
      <c r="AI146" s="4">
        <f ca="1"/>
        <v>692000000</v>
      </c>
      <c r="AJ146" s="4">
        <f ca="1"/>
        <v>0</v>
      </c>
      <c r="AK146" s="4">
        <f ca="1"/>
        <v>0</v>
      </c>
      <c r="AM146" s="63"/>
      <c r="AN146" t="str" s="0">
        <f ca="1"/>
        <v>04/03/2024</v>
      </c>
      <c r="AO146" s="4">
        <f ca="1"/>
        <v>-208099000</v>
      </c>
      <c r="AP146" s="4">
        <f ca="1"/>
        <v>11128380000</v>
      </c>
      <c r="AQ146" s="4">
        <f ca="1"/>
        <v>-1920000</v>
      </c>
      <c r="AR146" s="4">
        <f ca="1"/>
        <v>-1981184000</v>
      </c>
      <c r="AS146" s="4">
        <f ca="1"/>
        <v>-3146500000</v>
      </c>
      <c r="AT146" s="4">
        <f ca="1"/>
        <v>1676270000</v>
      </c>
      <c r="AU146" s="4">
        <f ca="1"/>
        <v>0</v>
      </c>
      <c r="AV146" s="4">
        <f ca="1"/>
        <v>389170000</v>
      </c>
      <c r="AX146" s="63"/>
      <c r="AY146" t="str" s="0">
        <f ca="1"/>
        <v>04/03/2024</v>
      </c>
      <c r="AZ146" s="4">
        <f ca="1"/>
        <v>-31176618000</v>
      </c>
      <c r="BA146" s="4">
        <f ca="1"/>
        <v>-28771806000</v>
      </c>
      <c r="BB146" s="4">
        <f ca="1"/>
        <v>97576850000</v>
      </c>
      <c r="BD146" s="63"/>
      <c r="BE146" t="str" s="0">
        <f ca="1"/>
        <v>04/03/2024</v>
      </c>
      <c r="BF146" s="4">
        <f ca="1"/>
        <v>-129213311000</v>
      </c>
      <c r="BG146" s="4">
        <f ca="1"/>
        <v>47225647000</v>
      </c>
      <c r="BH146" s="4">
        <f ca="1"/>
        <v>34353361000</v>
      </c>
      <c r="BI146" s="4">
        <f ca="1"/>
        <v>48999140000</v>
      </c>
      <c r="BJ146" s="4">
        <f ca="1"/>
        <v>-60618630000</v>
      </c>
      <c r="BL146" s="63"/>
      <c r="BM146" t="str" s="0">
        <f ca="1"/>
        <v>04/03/2024</v>
      </c>
      <c r="BN146" s="4">
        <f ca="1"/>
        <v>75463822000</v>
      </c>
      <c r="BO146" s="4">
        <f ca="1"/>
        <v>84340000</v>
      </c>
      <c r="BP146" s="4">
        <f ca="1"/>
        <v>-166692272000</v>
      </c>
      <c r="BQ146" s="4">
        <f ca="1"/>
        <v>-3872714000</v>
      </c>
      <c r="BR146" s="4">
        <f ca="1"/>
        <v>-217124176000</v>
      </c>
      <c r="BS146" s="4">
        <f ca="1"/>
        <v>-194000</v>
      </c>
      <c r="BT146" s="4">
        <f ca="1"/>
        <v>28100408000</v>
      </c>
    </row>
    <row r="147" spans="23:72" x14ac:dyDescent="0.2">
      <c r="W147" s="63"/>
      <c r="X147" t="str" s="0">
        <f ca="1"/>
        <v>01/03/2024</v>
      </c>
      <c r="Y147" s="27">
        <f ca="1"/>
        <v>0</v>
      </c>
      <c r="Z147" s="27">
        <f ca="1"/>
        <v>0</v>
      </c>
      <c r="AA147" s="27">
        <f ca="1"/>
        <v>0</v>
      </c>
      <c r="AB147" s="27">
        <f ca="1"/>
        <v>0</v>
      </c>
      <c r="AC147" s="27">
        <f ca="1"/>
        <v>0</v>
      </c>
      <c r="AD147" s="27">
        <f ca="1"/>
        <v>-2494000000</v>
      </c>
      <c r="AF147" s="63"/>
      <c r="AG147" t="str" s="0">
        <f ca="1"/>
        <v>01/03/2024</v>
      </c>
      <c r="AH147" s="4">
        <f ca="1"/>
        <v>4855220000</v>
      </c>
      <c r="AI147" s="4">
        <f ca="1"/>
        <v>692000000</v>
      </c>
      <c r="AJ147" s="4">
        <f ca="1"/>
        <v>0</v>
      </c>
      <c r="AK147" s="4">
        <f ca="1"/>
        <v>0</v>
      </c>
      <c r="AM147" s="63"/>
      <c r="AN147" t="str" s="0">
        <f ca="1"/>
        <v>01/03/2024</v>
      </c>
      <c r="AO147" s="4">
        <f ca="1"/>
        <v>21921000</v>
      </c>
      <c r="AP147" s="4">
        <f ca="1"/>
        <v>11272280000</v>
      </c>
      <c r="AQ147" s="4">
        <f ca="1"/>
        <v>-1920000</v>
      </c>
      <c r="AR147" s="4">
        <f ca="1"/>
        <v>-1666124000</v>
      </c>
      <c r="AS147" s="4">
        <f ca="1"/>
        <v>-3146500000</v>
      </c>
      <c r="AT147" s="4">
        <f ca="1"/>
        <v>1894880000</v>
      </c>
      <c r="AU147" s="4">
        <f ca="1"/>
        <v>0</v>
      </c>
      <c r="AV147" s="4">
        <f ca="1"/>
        <v>-1610000</v>
      </c>
      <c r="AX147" s="63"/>
      <c r="AY147" t="str" s="0">
        <f ca="1"/>
        <v>01/03/2024</v>
      </c>
      <c r="AZ147" s="4">
        <f ca="1"/>
        <v>-60918838000</v>
      </c>
      <c r="BA147" s="4">
        <f ca="1"/>
        <v>-28566146000</v>
      </c>
      <c r="BB147" s="4">
        <f ca="1"/>
        <v>100574590000</v>
      </c>
      <c r="BD147" s="63"/>
      <c r="BE147" t="str" s="0">
        <f ca="1"/>
        <v>01/03/2024</v>
      </c>
      <c r="BF147" s="4">
        <f ca="1"/>
        <v>-115132581000</v>
      </c>
      <c r="BG147" s="4">
        <f ca="1"/>
        <v>47225647000</v>
      </c>
      <c r="BH147" s="4">
        <f ca="1"/>
        <v>34523761000</v>
      </c>
      <c r="BI147" s="4">
        <f ca="1"/>
        <v>48999140000</v>
      </c>
      <c r="BJ147" s="4">
        <f ca="1"/>
        <v>-60618630000</v>
      </c>
      <c r="BL147" s="63"/>
      <c r="BM147" t="str" s="0">
        <f ca="1"/>
        <v>01/03/2024</v>
      </c>
      <c r="BN147" s="4">
        <f ca="1"/>
        <v>35810622000</v>
      </c>
      <c r="BO147" s="4">
        <f ca="1"/>
        <v>331980000</v>
      </c>
      <c r="BP147" s="4">
        <f ca="1"/>
        <v>-130590137000</v>
      </c>
      <c r="BQ147" s="4">
        <f ca="1"/>
        <v>-3277154000</v>
      </c>
      <c r="BR147" s="4">
        <f ca="1"/>
        <v>-201183806000</v>
      </c>
      <c r="BS147" s="4">
        <f ca="1"/>
        <v>-194000</v>
      </c>
      <c r="BT147" s="4">
        <f ca="1"/>
        <v>34785383000</v>
      </c>
    </row>
    <row r="148" spans="23:72" x14ac:dyDescent="0.2">
      <c r="W148" s="63"/>
      <c r="X148" t="str" s="0">
        <f ca="1"/>
        <v>29/02/2024</v>
      </c>
      <c r="Y148" s="27">
        <f ca="1"/>
        <v>0</v>
      </c>
      <c r="Z148" s="27">
        <f ca="1"/>
        <v>0</v>
      </c>
      <c r="AA148" s="27">
        <f ca="1"/>
        <v>0</v>
      </c>
      <c r="AB148" s="27">
        <f ca="1"/>
        <v>0</v>
      </c>
      <c r="AC148" s="27">
        <f ca="1"/>
        <v>0</v>
      </c>
      <c r="AD148" s="27">
        <f ca="1"/>
        <v>-1874000000</v>
      </c>
      <c r="AF148" s="63"/>
      <c r="AG148" t="str" s="0">
        <f ca="1"/>
        <v>29/02/2024</v>
      </c>
      <c r="AH148" s="4">
        <f ca="1"/>
        <v>5263910000</v>
      </c>
      <c r="AI148" s="4">
        <f ca="1"/>
        <v>692000000</v>
      </c>
      <c r="AJ148" s="4">
        <f ca="1"/>
        <v>0</v>
      </c>
      <c r="AK148" s="4">
        <f ca="1"/>
        <v>0</v>
      </c>
      <c r="AM148" s="63"/>
      <c r="AN148" t="str" s="0">
        <f ca="1"/>
        <v>29/02/2024</v>
      </c>
      <c r="AO148" s="4">
        <f ca="1"/>
        <v>-460644000</v>
      </c>
      <c r="AP148" s="4">
        <f ca="1"/>
        <v>11462240000</v>
      </c>
      <c r="AQ148" s="4">
        <f ca="1"/>
        <v>-1920000</v>
      </c>
      <c r="AR148" s="4">
        <f ca="1"/>
        <v>-1252304000</v>
      </c>
      <c r="AS148" s="4">
        <f ca="1"/>
        <v>-3146500000</v>
      </c>
      <c r="AT148" s="4">
        <f ca="1"/>
        <v>2188800000</v>
      </c>
      <c r="AU148" s="4">
        <f ca="1"/>
        <v>0</v>
      </c>
      <c r="AV148" s="4">
        <f ca="1"/>
        <v>-1610000</v>
      </c>
      <c r="AX148" s="63"/>
      <c r="AY148" t="str" s="0">
        <f ca="1"/>
        <v>29/02/2024</v>
      </c>
      <c r="AZ148" s="4">
        <f ca="1"/>
        <v>-90984468000</v>
      </c>
      <c r="BA148" s="4">
        <f ca="1"/>
        <v>-28306886000</v>
      </c>
      <c r="BB148" s="4">
        <f ca="1"/>
        <v>105865810000</v>
      </c>
      <c r="BD148" s="63"/>
      <c r="BE148" t="str" s="0">
        <f ca="1"/>
        <v>29/02/2024</v>
      </c>
      <c r="BF148" s="4">
        <f ca="1"/>
        <v>-97635221000</v>
      </c>
      <c r="BG148" s="4">
        <f ca="1"/>
        <v>46158147000</v>
      </c>
      <c r="BH148" s="4">
        <f ca="1"/>
        <v>37199966000</v>
      </c>
      <c r="BI148" s="4">
        <f ca="1"/>
        <v>48999140000</v>
      </c>
      <c r="BJ148" s="4">
        <f ca="1"/>
        <v>-60618630000</v>
      </c>
      <c r="BL148" s="63"/>
      <c r="BM148" t="str" s="0">
        <f ca="1"/>
        <v>29/02/2024</v>
      </c>
      <c r="BN148" s="4">
        <f ca="1"/>
        <v>13752122000</v>
      </c>
      <c r="BO148" s="4">
        <f ca="1"/>
        <v>662240000</v>
      </c>
      <c r="BP148" s="4">
        <f ca="1"/>
        <v>-112014812000</v>
      </c>
      <c r="BQ148" s="4">
        <f ca="1"/>
        <v>-2458414000</v>
      </c>
      <c r="BR148" s="4">
        <f ca="1"/>
        <v>-204777426000</v>
      </c>
      <c r="BS148" s="4">
        <f ca="1"/>
        <v>-194000</v>
      </c>
      <c r="BT148" s="4">
        <f ca="1"/>
        <v>24808893000</v>
      </c>
    </row>
    <row r="149" spans="23:72" x14ac:dyDescent="0.2">
      <c r="W149" s="63"/>
      <c r="X149" t="str" s="0">
        <f ca="1"/>
        <v>28/02/2024</v>
      </c>
      <c r="Y149" s="27">
        <f ca="1"/>
        <v>0</v>
      </c>
      <c r="Z149" s="27">
        <f ca="1"/>
        <v>0</v>
      </c>
      <c r="AA149" s="27">
        <f ca="1"/>
        <v>0</v>
      </c>
      <c r="AB149" s="27">
        <f ca="1"/>
        <v>0</v>
      </c>
      <c r="AC149" s="27">
        <f ca="1"/>
        <v>0</v>
      </c>
      <c r="AD149" s="27">
        <f ca="1"/>
        <v>-1874000000</v>
      </c>
      <c r="AF149" s="63"/>
      <c r="AG149" t="str" s="0">
        <f ca="1"/>
        <v>28/02/2024</v>
      </c>
      <c r="AH149" s="4">
        <f ca="1"/>
        <v>320370000</v>
      </c>
      <c r="AI149" s="4">
        <f ca="1"/>
        <v>0</v>
      </c>
      <c r="AJ149" s="4">
        <f ca="1"/>
        <v>0</v>
      </c>
      <c r="AK149" s="4">
        <f ca="1"/>
        <v>0</v>
      </c>
      <c r="AM149" s="63"/>
      <c r="AN149" t="str" s="0">
        <f ca="1"/>
        <v>28/02/2024</v>
      </c>
      <c r="AO149" s="4">
        <f ca="1"/>
        <v>-310319000</v>
      </c>
      <c r="AP149" s="4">
        <f ca="1"/>
        <v>11521940000</v>
      </c>
      <c r="AQ149" s="4">
        <f ca="1"/>
        <v>-1920000</v>
      </c>
      <c r="AR149" s="4">
        <f ca="1"/>
        <v>-1045244000</v>
      </c>
      <c r="AS149" s="4">
        <f ca="1"/>
        <v>-3146500000</v>
      </c>
      <c r="AT149" s="4">
        <f ca="1"/>
        <v>2332200000</v>
      </c>
      <c r="AU149" s="4">
        <f ca="1"/>
        <v>0</v>
      </c>
      <c r="AV149" s="4">
        <f ca="1"/>
        <v>-1610000</v>
      </c>
      <c r="AX149" s="63"/>
      <c r="AY149" t="str" s="0">
        <f ca="1"/>
        <v>28/02/2024</v>
      </c>
      <c r="AZ149" s="4">
        <f ca="1"/>
        <v>-89877303000</v>
      </c>
      <c r="BA149" s="4">
        <f ca="1"/>
        <v>-28170571000</v>
      </c>
      <c r="BB149" s="4">
        <f ca="1"/>
        <v>106217685000</v>
      </c>
      <c r="BD149" s="63"/>
      <c r="BE149" t="str" s="0">
        <f ca="1"/>
        <v>28/02/2024</v>
      </c>
      <c r="BF149" s="4">
        <f ca="1"/>
        <v>-92433561000</v>
      </c>
      <c r="BG149" s="4">
        <f ca="1"/>
        <v>43023097000</v>
      </c>
      <c r="BH149" s="4">
        <f ca="1"/>
        <v>36246046000</v>
      </c>
      <c r="BI149" s="4">
        <f ca="1"/>
        <v>48999140000</v>
      </c>
      <c r="BJ149" s="4">
        <f ca="1"/>
        <v>-60618630000</v>
      </c>
      <c r="BL149" s="63"/>
      <c r="BM149" t="str" s="0">
        <f ca="1"/>
        <v>28/02/2024</v>
      </c>
      <c r="BN149" s="4">
        <f ca="1"/>
        <v>-31707618000</v>
      </c>
      <c r="BO149" s="4">
        <f ca="1"/>
        <v>265900000</v>
      </c>
      <c r="BP149" s="4">
        <f ca="1"/>
        <v>-102810512000</v>
      </c>
      <c r="BQ149" s="4">
        <f ca="1"/>
        <v>-2067174000</v>
      </c>
      <c r="BR149" s="4">
        <f ca="1"/>
        <v>-199180466000</v>
      </c>
      <c r="BS149" s="4">
        <f ca="1"/>
        <v>-194000</v>
      </c>
      <c r="BT149" s="4">
        <f ca="1"/>
        <v>6344073000</v>
      </c>
    </row>
    <row r="150" spans="23:72" x14ac:dyDescent="0.2">
      <c r="W150" s="63"/>
      <c r="X150" t="str" s="0">
        <f ca="1"/>
        <v>27/02/2024</v>
      </c>
      <c r="Y150" s="27">
        <f ca="1"/>
        <v>0</v>
      </c>
      <c r="Z150" s="27">
        <f ca="1"/>
        <v>0</v>
      </c>
      <c r="AA150" s="27">
        <f ca="1"/>
        <v>0</v>
      </c>
      <c r="AB150" s="27">
        <f ca="1"/>
        <v>0</v>
      </c>
      <c r="AC150" s="27">
        <f ca="1"/>
        <v>0</v>
      </c>
      <c r="AD150" s="27">
        <f ca="1"/>
        <v>579000000</v>
      </c>
      <c r="AF150" s="63"/>
      <c r="AG150" t="str" s="0">
        <f ca="1"/>
        <v>27/02/2024</v>
      </c>
      <c r="AH150" s="4">
        <f ca="1"/>
        <v>674250000</v>
      </c>
      <c r="AI150" s="4">
        <f ca="1"/>
        <v>0</v>
      </c>
      <c r="AJ150" s="4">
        <f ca="1"/>
        <v>0</v>
      </c>
      <c r="AK150" s="4">
        <f ca="1"/>
        <v>0</v>
      </c>
      <c r="AM150" s="63"/>
      <c r="AN150" t="str" s="0">
        <f ca="1"/>
        <v>27/02/2024</v>
      </c>
      <c r="AO150" s="4">
        <f ca="1"/>
        <v>-38903000</v>
      </c>
      <c r="AP150" s="4">
        <f ca="1"/>
        <v>11606680000</v>
      </c>
      <c r="AQ150" s="4">
        <f ca="1"/>
        <v>-960000</v>
      </c>
      <c r="AR150" s="4">
        <f ca="1"/>
        <v>-678204000</v>
      </c>
      <c r="AS150" s="4">
        <f ca="1"/>
        <v>-3146500000</v>
      </c>
      <c r="AT150" s="4">
        <f ca="1"/>
        <v>2488190000</v>
      </c>
      <c r="AU150" s="4">
        <f ca="1"/>
        <v>0</v>
      </c>
      <c r="AV150" s="4">
        <f ca="1"/>
        <v>-1610000</v>
      </c>
      <c r="AX150" s="63"/>
      <c r="AY150" t="str" s="0">
        <f ca="1"/>
        <v>27/02/2024</v>
      </c>
      <c r="AZ150" s="4">
        <f ca="1"/>
        <v>-45218516000</v>
      </c>
      <c r="BA150" s="4">
        <f ca="1"/>
        <v>-26785893000</v>
      </c>
      <c r="BB150" s="4">
        <f ca="1"/>
        <v>104407205000</v>
      </c>
      <c r="BD150" s="63"/>
      <c r="BE150" t="str" s="0">
        <f ca="1"/>
        <v>27/02/2024</v>
      </c>
      <c r="BF150" s="4">
        <f ca="1"/>
        <v>-90636221000</v>
      </c>
      <c r="BG150" s="4">
        <f ca="1"/>
        <v>43879097000</v>
      </c>
      <c r="BH150" s="4">
        <f ca="1"/>
        <v>47927871000</v>
      </c>
      <c r="BI150" s="4">
        <f ca="1"/>
        <v>48999140000</v>
      </c>
      <c r="BJ150" s="4">
        <f ca="1"/>
        <v>-60604160000</v>
      </c>
      <c r="BL150" s="63"/>
      <c r="BM150" t="str" s="0">
        <f ca="1"/>
        <v>27/02/2024</v>
      </c>
      <c r="BN150" s="4">
        <f ca="1"/>
        <v>-24473408000</v>
      </c>
      <c r="BO150" s="4">
        <f ca="1"/>
        <v>2923880000</v>
      </c>
      <c r="BP150" s="4">
        <f ca="1"/>
        <v>-97035227000</v>
      </c>
      <c r="BQ150" s="4">
        <f ca="1"/>
        <v>-1656509000</v>
      </c>
      <c r="BR150" s="4">
        <f ca="1"/>
        <v>-200971806000</v>
      </c>
      <c r="BS150" s="4">
        <f ca="1"/>
        <v>-97000</v>
      </c>
      <c r="BT150" s="4">
        <f ca="1"/>
        <v>13223058000</v>
      </c>
    </row>
    <row r="151" spans="23:72" x14ac:dyDescent="0.2">
      <c r="W151" s="63"/>
      <c r="X151" t="str" s="0">
        <f ca="1"/>
        <v>26/02/2024</v>
      </c>
      <c r="Y151" s="27">
        <f ca="1"/>
        <v>0</v>
      </c>
      <c r="Z151" s="27">
        <f ca="1"/>
        <v>0</v>
      </c>
      <c r="AA151" s="27">
        <f ca="1"/>
        <v>0</v>
      </c>
      <c r="AB151" s="27">
        <f ca="1"/>
        <v>0</v>
      </c>
      <c r="AC151" s="27">
        <f ca="1"/>
        <v>0</v>
      </c>
      <c r="AD151" s="27">
        <f ca="1"/>
        <v>3032000000</v>
      </c>
      <c r="AF151" s="63"/>
      <c r="AG151" t="str" s="0">
        <f ca="1"/>
        <v>26/02/2024</v>
      </c>
      <c r="AH151" s="4">
        <f ca="1"/>
        <v>1028130000</v>
      </c>
      <c r="AI151" s="4">
        <f ca="1"/>
        <v>0</v>
      </c>
      <c r="AJ151" s="4">
        <f ca="1"/>
        <v>0</v>
      </c>
      <c r="AK151" s="4">
        <f ca="1"/>
        <v>0</v>
      </c>
      <c r="AM151" s="63"/>
      <c r="AN151" t="str" s="0">
        <f ca="1"/>
        <v>26/02/2024</v>
      </c>
      <c r="AO151" s="4">
        <f ca="1"/>
        <v>232513000</v>
      </c>
      <c r="AP151" s="4">
        <f ca="1"/>
        <v>11691420000</v>
      </c>
      <c r="AQ151" s="4">
        <f ca="1"/>
        <v>0</v>
      </c>
      <c r="AR151" s="4">
        <f ca="1"/>
        <v>-311164000</v>
      </c>
      <c r="AS151" s="4">
        <f ca="1"/>
        <v>-3146500000</v>
      </c>
      <c r="AT151" s="4">
        <f ca="1"/>
        <v>2644180000</v>
      </c>
      <c r="AU151" s="4">
        <f ca="1"/>
        <v>0</v>
      </c>
      <c r="AV151" s="4">
        <f ca="1"/>
        <v>-1610000</v>
      </c>
      <c r="AX151" s="63"/>
      <c r="AY151" t="str" s="0">
        <f ca="1"/>
        <v>26/02/2024</v>
      </c>
      <c r="AZ151" s="4">
        <f ca="1"/>
        <v>53076029000</v>
      </c>
      <c r="BA151" s="4">
        <f ca="1"/>
        <v>-25401215000</v>
      </c>
      <c r="BB151" s="4">
        <f ca="1"/>
        <v>102272967000</v>
      </c>
      <c r="BD151" s="63"/>
      <c r="BE151" t="str" s="0">
        <f ca="1"/>
        <v>26/02/2024</v>
      </c>
      <c r="BF151" s="4">
        <f ca="1"/>
        <v>-80257790000</v>
      </c>
      <c r="BG151" s="4">
        <f ca="1"/>
        <v>44735097000</v>
      </c>
      <c r="BH151" s="4">
        <f ca="1"/>
        <v>49430945000</v>
      </c>
      <c r="BI151" s="4">
        <f ca="1"/>
        <v>48999140000</v>
      </c>
      <c r="BJ151" s="4">
        <f ca="1"/>
        <v>-60589690000</v>
      </c>
      <c r="BL151" s="63"/>
      <c r="BM151" t="str" s="0">
        <f ca="1"/>
        <v>26/02/2024</v>
      </c>
      <c r="BN151" s="4">
        <f ca="1"/>
        <v>22882000</v>
      </c>
      <c r="BO151" s="4">
        <f ca="1"/>
        <v>5581860000</v>
      </c>
      <c r="BP151" s="4">
        <f ca="1"/>
        <v>-69421840000</v>
      </c>
      <c r="BQ151" s="4">
        <f ca="1"/>
        <v>-1245844000</v>
      </c>
      <c r="BR151" s="4">
        <f ca="1"/>
        <v>-169084366000</v>
      </c>
      <c r="BS151" s="4">
        <f ca="1"/>
        <v>0</v>
      </c>
      <c r="BT151" s="4">
        <f ca="1"/>
        <v>20102043000</v>
      </c>
    </row>
    <row r="152" spans="23:72" x14ac:dyDescent="0.2">
      <c r="W152" s="63"/>
      <c r="X152" t="str" s="0">
        <f ca="1"/>
        <v>23/02/2024</v>
      </c>
      <c r="Y152" s="27">
        <f ca="1"/>
        <v>0</v>
      </c>
      <c r="Z152" s="27">
        <f ca="1"/>
        <v>0</v>
      </c>
      <c r="AA152" s="27">
        <f ca="1"/>
        <v>0</v>
      </c>
      <c r="AB152" s="27">
        <f ca="1"/>
        <v>0</v>
      </c>
      <c r="AC152" s="27">
        <f ca="1"/>
        <v>0</v>
      </c>
      <c r="AD152" s="27">
        <f ca="1"/>
        <v>4631000000</v>
      </c>
      <c r="AF152" s="63"/>
      <c r="AG152" t="str" s="0">
        <f ca="1"/>
        <v>23/02/2024</v>
      </c>
      <c r="AH152" s="4">
        <f ca="1"/>
        <v>1397630000</v>
      </c>
      <c r="AI152" s="4">
        <f ca="1"/>
        <v>0</v>
      </c>
      <c r="AJ152" s="4">
        <f ca="1"/>
        <v>0</v>
      </c>
      <c r="AK152" s="4">
        <f ca="1"/>
        <v>0</v>
      </c>
      <c r="AM152" s="63"/>
      <c r="AN152" t="str" s="0">
        <f ca="1"/>
        <v>23/02/2024</v>
      </c>
      <c r="AO152" s="4">
        <f ca="1"/>
        <v>520073000</v>
      </c>
      <c r="AP152" s="4">
        <f ca="1"/>
        <v>11868740000</v>
      </c>
      <c r="AQ152" s="4">
        <f ca="1"/>
        <v>0</v>
      </c>
      <c r="AR152" s="4">
        <f ca="1"/>
        <v>79016000</v>
      </c>
      <c r="AS152" s="4">
        <f ca="1"/>
        <v>-3146500000</v>
      </c>
      <c r="AT152" s="4">
        <f ca="1"/>
        <v>3017290000</v>
      </c>
      <c r="AU152" s="4">
        <f ca="1"/>
        <v>0</v>
      </c>
      <c r="AV152" s="4">
        <f ca="1"/>
        <v>-1610000</v>
      </c>
      <c r="AX152" s="63"/>
      <c r="AY152" t="str" s="0">
        <f ca="1"/>
        <v>23/02/2024</v>
      </c>
      <c r="AZ152" s="4">
        <f ca="1"/>
        <v>29193954000</v>
      </c>
      <c r="BA152" s="4">
        <f ca="1"/>
        <v>-1265385000</v>
      </c>
      <c r="BB152" s="4">
        <f ca="1"/>
        <v>101193477000</v>
      </c>
      <c r="BD152" s="63"/>
      <c r="BE152" t="str" s="0">
        <f ca="1"/>
        <v>23/02/2024</v>
      </c>
      <c r="BF152" s="4">
        <f ca="1"/>
        <v>-66902690000</v>
      </c>
      <c r="BG152" s="4">
        <f ca="1"/>
        <v>44735097000</v>
      </c>
      <c r="BH152" s="4">
        <f ca="1"/>
        <v>52001330000</v>
      </c>
      <c r="BI152" s="4">
        <f ca="1"/>
        <v>48999140000</v>
      </c>
      <c r="BJ152" s="4">
        <f ca="1"/>
        <v>-60589690000</v>
      </c>
      <c r="BL152" s="63"/>
      <c r="BM152" t="str" s="0">
        <f ca="1"/>
        <v>23/02/2024</v>
      </c>
      <c r="BN152" s="4">
        <f ca="1"/>
        <v>-6519858000</v>
      </c>
      <c r="BO152" s="4">
        <f ca="1"/>
        <v>5874820000</v>
      </c>
      <c r="BP152" s="4">
        <f ca="1"/>
        <v>-70557220000</v>
      </c>
      <c r="BQ152" s="4">
        <f ca="1"/>
        <v>-536604000</v>
      </c>
      <c r="BR152" s="4">
        <f ca="1"/>
        <v>-155423706000</v>
      </c>
      <c r="BS152" s="4">
        <f ca="1"/>
        <v>0</v>
      </c>
      <c r="BT152" s="4">
        <f ca="1"/>
        <v>27692680000</v>
      </c>
    </row>
    <row r="153" spans="23:72" x14ac:dyDescent="0.2">
      <c r="W153" s="63"/>
      <c r="X153" t="str" s="0">
        <f ca="1"/>
        <v>22/02/2024</v>
      </c>
      <c r="Y153" s="27">
        <f ca="1"/>
        <v>0</v>
      </c>
      <c r="Z153" s="27">
        <f ca="1"/>
        <v>0</v>
      </c>
      <c r="AA153" s="27">
        <f ca="1"/>
        <v>0</v>
      </c>
      <c r="AB153" s="27">
        <f ca="1"/>
        <v>0</v>
      </c>
      <c r="AC153" s="27">
        <f ca="1"/>
        <v>0</v>
      </c>
      <c r="AD153" s="27">
        <f ca="1"/>
        <v>3451000000</v>
      </c>
      <c r="AF153" s="63"/>
      <c r="AG153" t="str" s="0">
        <f ca="1"/>
        <v>22/02/2024</v>
      </c>
      <c r="AH153" s="4">
        <f ca="1"/>
        <v>1058470000</v>
      </c>
      <c r="AI153" s="4">
        <f ca="1"/>
        <v>0</v>
      </c>
      <c r="AJ153" s="4">
        <f ca="1"/>
        <v>0</v>
      </c>
      <c r="AK153" s="4">
        <f ca="1"/>
        <v>0</v>
      </c>
      <c r="AM153" s="63"/>
      <c r="AN153" t="str" s="0">
        <f ca="1"/>
        <v>22/02/2024</v>
      </c>
      <c r="AO153" s="4">
        <f ca="1"/>
        <v>128458000</v>
      </c>
      <c r="AP153" s="4">
        <f ca="1"/>
        <v>10288510000</v>
      </c>
      <c r="AQ153" s="4">
        <f ca="1"/>
        <v>0</v>
      </c>
      <c r="AR153" s="4">
        <f ca="1"/>
        <v>-451564000</v>
      </c>
      <c r="AS153" s="4">
        <f ca="1"/>
        <v>-3146500000</v>
      </c>
      <c r="AT153" s="4">
        <f ca="1"/>
        <v>2761850000</v>
      </c>
      <c r="AU153" s="4">
        <f ca="1"/>
        <v>0</v>
      </c>
      <c r="AV153" s="4">
        <f ca="1"/>
        <v>-1610000</v>
      </c>
      <c r="AX153" s="63"/>
      <c r="AY153" t="str" s="0">
        <f ca="1"/>
        <v>22/02/2024</v>
      </c>
      <c r="AZ153" s="4">
        <f ca="1"/>
        <v>-2100551000</v>
      </c>
      <c r="BA153" s="4">
        <f ca="1"/>
        <v>-1560145000</v>
      </c>
      <c r="BB153" s="4">
        <f ca="1"/>
        <v>96113582000</v>
      </c>
      <c r="BD153" s="63"/>
      <c r="BE153" t="str" s="0">
        <f ca="1"/>
        <v>22/02/2024</v>
      </c>
      <c r="BF153" s="4">
        <f ca="1"/>
        <v>-60941410000</v>
      </c>
      <c r="BG153" s="4">
        <f ca="1"/>
        <v>40613127000</v>
      </c>
      <c r="BH153" s="4">
        <f ca="1"/>
        <v>55131310000</v>
      </c>
      <c r="BI153" s="4">
        <f ca="1"/>
        <v>48999140000</v>
      </c>
      <c r="BJ153" s="4">
        <f ca="1"/>
        <v>-60589690000</v>
      </c>
      <c r="BL153" s="63"/>
      <c r="BM153" t="str" s="0">
        <f ca="1"/>
        <v>22/02/2024</v>
      </c>
      <c r="BN153" s="4">
        <f ca="1"/>
        <v>-16338438000</v>
      </c>
      <c r="BO153" s="4">
        <f ca="1"/>
        <v>2745480000</v>
      </c>
      <c r="BP153" s="4">
        <f ca="1"/>
        <v>-76409200000</v>
      </c>
      <c r="BQ153" s="4">
        <f ca="1"/>
        <v>-1470924000</v>
      </c>
      <c r="BR153" s="4">
        <f ca="1"/>
        <v>-128972596000</v>
      </c>
      <c r="BS153" s="4">
        <f ca="1"/>
        <v>0</v>
      </c>
      <c r="BT153" s="4">
        <f ca="1"/>
        <v>53294790000</v>
      </c>
    </row>
    <row r="154" spans="23:72" x14ac:dyDescent="0.2">
      <c r="W154" s="63"/>
      <c r="X154" t="str" s="0">
        <f ca="1"/>
        <v>21/02/2024</v>
      </c>
      <c r="Y154" s="27">
        <f ca="1"/>
        <v>0</v>
      </c>
      <c r="Z154" s="27">
        <f ca="1"/>
        <v>0</v>
      </c>
      <c r="AA154" s="27">
        <f ca="1"/>
        <v>0</v>
      </c>
      <c r="AB154" s="27">
        <f ca="1"/>
        <v>0</v>
      </c>
      <c r="AC154" s="27">
        <f ca="1"/>
        <v>0</v>
      </c>
      <c r="AD154" s="27">
        <f ca="1"/>
        <v>1666000000</v>
      </c>
      <c r="AF154" s="63"/>
      <c r="AG154" t="str" s="0">
        <f ca="1"/>
        <v>21/02/2024</v>
      </c>
      <c r="AH154" s="4">
        <f ca="1"/>
        <v>1160830000</v>
      </c>
      <c r="AI154" s="4">
        <f ca="1"/>
        <v>0</v>
      </c>
      <c r="AJ154" s="4">
        <f ca="1"/>
        <v>0</v>
      </c>
      <c r="AK154" s="4">
        <f ca="1"/>
        <v>0</v>
      </c>
      <c r="AM154" s="63"/>
      <c r="AN154" t="str" s="0">
        <f ca="1"/>
        <v>21/02/2024</v>
      </c>
      <c r="AO154" s="4">
        <f ca="1"/>
        <v>211078000</v>
      </c>
      <c r="AP154" s="4">
        <f ca="1"/>
        <v>10288510000</v>
      </c>
      <c r="AQ154" s="4">
        <f ca="1"/>
        <v>0</v>
      </c>
      <c r="AR154" s="4">
        <f ca="1"/>
        <v>-331774000</v>
      </c>
      <c r="AS154" s="4">
        <f ca="1"/>
        <v>-3146500000</v>
      </c>
      <c r="AT154" s="4">
        <f ca="1"/>
        <v>2907560000</v>
      </c>
      <c r="AU154" s="4">
        <f ca="1"/>
        <v>0</v>
      </c>
      <c r="AV154" s="4">
        <f ca="1"/>
        <v>-1610000</v>
      </c>
      <c r="AX154" s="63"/>
      <c r="AY154" t="str" s="0">
        <f ca="1"/>
        <v>21/02/2024</v>
      </c>
      <c r="AZ154" s="4">
        <f ca="1"/>
        <v>-18049894000</v>
      </c>
      <c r="BA154" s="4">
        <f ca="1"/>
        <v>-1483405000</v>
      </c>
      <c r="BB154" s="4">
        <f ca="1"/>
        <v>96314387000</v>
      </c>
      <c r="BD154" s="63"/>
      <c r="BE154" t="str" s="0">
        <f ca="1"/>
        <v>21/02/2024</v>
      </c>
      <c r="BF154" s="4">
        <f ca="1"/>
        <v>-60449860000</v>
      </c>
      <c r="BG154" s="4">
        <f ca="1"/>
        <v>37930377000</v>
      </c>
      <c r="BH154" s="4">
        <f ca="1"/>
        <v>58953645000</v>
      </c>
      <c r="BI154" s="4">
        <f ca="1"/>
        <v>41502545000</v>
      </c>
      <c r="BJ154" s="4">
        <f ca="1"/>
        <v>-60589690000</v>
      </c>
      <c r="BL154" s="63"/>
      <c r="BM154" t="str" s="0">
        <f ca="1"/>
        <v>21/02/2024</v>
      </c>
      <c r="BN154" s="4">
        <f ca="1"/>
        <v>-6278508000</v>
      </c>
      <c r="BO154" s="4">
        <f ca="1"/>
        <v>2834760000</v>
      </c>
      <c r="BP154" s="4">
        <f ca="1"/>
        <v>-64529485000</v>
      </c>
      <c r="BQ154" s="4">
        <f ca="1"/>
        <v>3769636000</v>
      </c>
      <c r="BR154" s="4">
        <f ca="1"/>
        <v>-108728329000</v>
      </c>
      <c r="BS154" s="4">
        <f ca="1"/>
        <v>0</v>
      </c>
      <c r="BT154" s="4">
        <f ca="1"/>
        <v>47624480000</v>
      </c>
    </row>
    <row r="155" spans="23:72" x14ac:dyDescent="0.2">
      <c r="W155" s="63"/>
      <c r="X155" t="str" s="0">
        <f ca="1"/>
        <v>20/02/2024</v>
      </c>
      <c r="Y155" s="27">
        <f ca="1"/>
        <v>0</v>
      </c>
      <c r="Z155" s="27">
        <f ca="1"/>
        <v>0</v>
      </c>
      <c r="AA155" s="27">
        <f ca="1"/>
        <v>0</v>
      </c>
      <c r="AB155" s="27">
        <f ca="1"/>
        <v>0</v>
      </c>
      <c r="AC155" s="27">
        <f ca="1"/>
        <v>0</v>
      </c>
      <c r="AD155" s="27">
        <f ca="1"/>
        <v>545020000</v>
      </c>
      <c r="AG155" t="str" s="0">
        <f ca="1"/>
        <v>20/02/2024</v>
      </c>
      <c r="AH155" s="4">
        <f ca="1"/>
        <v>1046010000</v>
      </c>
      <c r="AI155" s="4">
        <f ca="1"/>
        <v>0</v>
      </c>
      <c r="AJ155" s="4">
        <f ca="1"/>
        <v>0</v>
      </c>
      <c r="AK155" s="4">
        <f ca="1"/>
        <v>0</v>
      </c>
      <c r="AN155" t="str" s="0">
        <f ca="1"/>
        <v>20/02/2024</v>
      </c>
      <c r="AO155" s="4">
        <f ca="1"/>
        <v>112203000</v>
      </c>
      <c r="AP155" s="4">
        <f ca="1"/>
        <v>8128430000</v>
      </c>
      <c r="AQ155" s="4">
        <f ca="1"/>
        <v>0</v>
      </c>
      <c r="AR155" s="4">
        <f ca="1"/>
        <v>-468364000</v>
      </c>
      <c r="AS155" s="4">
        <f ca="1"/>
        <v>-3146500000</v>
      </c>
      <c r="AT155" s="4">
        <f ca="1"/>
        <v>2821250000</v>
      </c>
      <c r="AU155" s="4">
        <f ca="1"/>
        <v>0</v>
      </c>
      <c r="AV155" s="4">
        <f ca="1"/>
        <v>-1610000</v>
      </c>
      <c r="AY155" t="str" s="0">
        <f ca="1"/>
        <v>20/02/2024</v>
      </c>
      <c r="AZ155" s="4">
        <f ca="1"/>
        <v>4141966000</v>
      </c>
      <c r="BA155" s="4">
        <f ca="1"/>
        <v>-1570625000</v>
      </c>
      <c r="BB155" s="4">
        <f ca="1"/>
        <v>96079592000</v>
      </c>
      <c r="BE155" t="str" s="0">
        <f ca="1"/>
        <v>20/02/2024</v>
      </c>
      <c r="BF155" s="4">
        <f ca="1"/>
        <v>-55489020000</v>
      </c>
      <c r="BG155" s="4">
        <f ca="1"/>
        <v>37930377000</v>
      </c>
      <c r="BH155" s="4">
        <f ca="1"/>
        <v>61293500000</v>
      </c>
      <c r="BI155" s="4">
        <f ca="1"/>
        <v>41502545000</v>
      </c>
      <c r="BJ155" s="4">
        <f ca="1"/>
        <v>-60589690000</v>
      </c>
      <c r="BM155" t="str" s="0">
        <f ca="1"/>
        <v>20/02/2024</v>
      </c>
      <c r="BN155" s="4">
        <f ca="1"/>
        <v>10699372000</v>
      </c>
      <c r="BO155" s="4">
        <f ca="1"/>
        <v>2732440000</v>
      </c>
      <c r="BP155" s="4">
        <f ca="1"/>
        <v>-37023860000</v>
      </c>
      <c r="BQ155" s="4">
        <f ca="1"/>
        <v>6962386000</v>
      </c>
      <c r="BR155" s="4">
        <f ca="1"/>
        <v>-90611669000</v>
      </c>
      <c r="BS155" s="4">
        <f ca="1"/>
        <v>0</v>
      </c>
      <c r="BT155" s="4">
        <f ca="1"/>
        <v>59769270000</v>
      </c>
    </row>
    <row r="158" spans="23:72" x14ac:dyDescent="0.2">
      <c r="X158" s="69" t="s">
        <v>180</v>
      </c>
      <c r="Y158" s="69"/>
      <c r="Z158" s="69"/>
      <c r="AA158" s="69"/>
      <c r="AB158" s="69"/>
      <c r="AC158" s="69"/>
      <c r="AD158" s="69"/>
      <c r="AE158" s="69"/>
      <c r="AF158" s="69"/>
      <c r="AG158" s="69"/>
      <c r="AH158" s="69"/>
      <c r="AK158" s="65" t="s">
        <v>85</v>
      </c>
      <c r="AL158" s="65"/>
      <c r="AM158" s="65"/>
      <c r="AN158" s="65"/>
      <c r="AO158" s="65"/>
      <c r="AP158" s="65"/>
      <c r="AR158" s="73" t="s">
        <v>181</v>
      </c>
      <c r="AS158" s="73"/>
      <c r="AT158" s="73"/>
      <c r="AU158" s="73"/>
      <c r="AV158" s="73"/>
    </row>
    <row r="159" spans="23:72" x14ac:dyDescent="0.2">
      <c r="X159" t="str" cm="1" s="0">
        <f t="array" aca="1" ref="X159:X227" ca="1">INDIRECT("'" &amp; Y159 &amp; "'!$A$2:$A$70")</f>
        <v>Date</v>
      </c>
      <c r="Y159" t="s" s="0">
        <v>68</v>
      </c>
      <c r="Z159" t="s" s="0">
        <v>112</v>
      </c>
      <c r="AA159" t="s" s="0">
        <v>84</v>
      </c>
      <c r="AB159" t="s" s="0">
        <v>113</v>
      </c>
      <c r="AC159" t="s" s="0">
        <v>169</v>
      </c>
      <c r="AD159" t="s" s="0">
        <v>95</v>
      </c>
      <c r="AE159" t="s" s="0">
        <v>74</v>
      </c>
      <c r="AF159" t="s" s="0">
        <v>91</v>
      </c>
      <c r="AG159" t="s" s="0">
        <v>72</v>
      </c>
      <c r="AH159" t="s" s="0">
        <v>73</v>
      </c>
      <c r="AK159" t="str" cm="1" s="0">
        <f t="array" aca="1" ref="AK159:AK227" ca="1">INDIRECT("'" &amp; AL159 &amp; "'!$A$2:$A$70")</f>
        <v>Date</v>
      </c>
      <c r="AL159" t="s" s="0">
        <v>86</v>
      </c>
      <c r="AM159" t="s" s="0">
        <v>90</v>
      </c>
      <c r="AN159" t="s" s="0">
        <v>87</v>
      </c>
      <c r="AO159" t="s" s="0">
        <v>89</v>
      </c>
      <c r="AP159" t="s" s="0">
        <v>179</v>
      </c>
      <c r="AS159" t="str" cm="1" s="0">
        <f t="array" aca="1" ref="AS159:AS227" ca="1">INDIRECT("'" &amp; AT159 &amp; "'!$A$2:$A$70")</f>
        <v>Date</v>
      </c>
      <c r="AT159" t="s" s="0">
        <v>178</v>
      </c>
      <c r="AU159" t="s" s="0">
        <v>49</v>
      </c>
    </row>
    <row r="160" spans="23:72" x14ac:dyDescent="0.2">
      <c r="W160" s="63" t="s">
        <v>160</v>
      </c>
      <c r="X160" t="str" s="0">
        <f ca="1"/>
        <v>29/05/2024</v>
      </c>
      <c r="Y160" s="4" cm="1">
        <f t="array" aca="1" ref="Y160:Y227" ca="1">INDIRECT("'" &amp; Y159 &amp; "'!$K$3:$K$70")</f>
        <v>-4420818000</v>
      </c>
      <c r="Z160" s="4" cm="1">
        <f t="array" aca="1" ref="Z160:Z227" ca="1">INDIRECT("'" &amp; Z159 &amp; "'!$K$3:$K$70")</f>
        <v>11183280000</v>
      </c>
      <c r="AA160" s="4" cm="1">
        <f t="array" aca="1" ref="AA160:AA227" ca="1">INDIRECT("'" &amp; AA159 &amp; "'!$K$3:$K$70")</f>
        <v>77405373000</v>
      </c>
      <c r="AB160" s="4" cm="1">
        <f t="array" aca="1" ref="AB160:AB227" ca="1">INDIRECT("'" &amp; AB159 &amp; "'!$K$3:$K$70")</f>
        <v>-1189159102000</v>
      </c>
      <c r="AC160" s="4" cm="1">
        <f t="array" aca="1" ref="AC160:AC227" ca="1">INDIRECT("'" &amp; AC159 &amp; "'!$K$3:$K$70")</f>
        <v>2361745000</v>
      </c>
      <c r="AD160" s="4" cm="1">
        <f t="array" aca="1" ref="AD160:AD227" ca="1">INDIRECT("'" &amp; AD159 &amp; "'!$K$3:$K$70")</f>
        <v>-170309609000</v>
      </c>
      <c r="AE160" s="4" cm="1">
        <f t="array" aca="1" ref="AE160:AE227" ca="1">INDIRECT("'" &amp; AE159 &amp; "'!$K$3:$K$70")</f>
        <v>477286356000</v>
      </c>
      <c r="AF160" s="4" cm="1">
        <f t="array" aca="1" ref="AF160:AF227" ca="1">INDIRECT("'" &amp; AF159 &amp; "'!$K$3:$K$70")</f>
        <v>-264972864000</v>
      </c>
      <c r="AG160" s="4" cm="1">
        <f t="array" aca="1" ref="AG160:AG227" ca="1">INDIRECT("'" &amp; AG159 &amp; "'!$K$3:$K$70")</f>
        <v>-122500071000</v>
      </c>
      <c r="AH160" s="4" cm="1">
        <f t="array" aca="1" ref="AH160:AH227" ca="1">INDIRECT("'" &amp; AH159 &amp; "'!$K$3:$K$70")</f>
        <v>267972000</v>
      </c>
      <c r="AJ160" s="63" t="s">
        <v>160</v>
      </c>
      <c r="AK160" t="str" s="0">
        <f ca="1"/>
        <v>29/05/2024</v>
      </c>
      <c r="AL160" s="4" cm="1">
        <f t="array" aca="1" ref="AL160:AL227" ca="1">INDIRECT("'" &amp; AL159 &amp; "'!$K$3:$K$70")</f>
        <v>-28173280000</v>
      </c>
      <c r="AM160" s="4" cm="1">
        <f t="array" aca="1" ref="AM160:AM227" ca="1">INDIRECT("'" &amp; AM159 &amp; "'!$K$3:$K$70")</f>
        <v>-145998214000</v>
      </c>
      <c r="AN160" s="4" cm="1">
        <f t="array" aca="1" ref="AN160:AN227" ca="1">INDIRECT("'" &amp; AN159 &amp; "'!$K$3:$K$70")</f>
        <v>39256690000</v>
      </c>
      <c r="AO160" s="4" cm="1">
        <f t="array" aca="1" ref="AO160:AO227" ca="1">INDIRECT("'" &amp; AO159 &amp; "'!$K$3:$K$70")</f>
        <v>109731639000</v>
      </c>
      <c r="AP160" t="e" cm="1" s="0">
        <f t="array" aca="1" ref="AP160" ca="1">INDIRECT("'" &amp;#REF! &amp; "'!$K$3:$K$70")</f>
        <v>#REF!</v>
      </c>
      <c r="AR160" s="63" t="s">
        <v>160</v>
      </c>
      <c r="AS160" t="str" s="0">
        <f ca="1"/>
        <v>29/05/2024</v>
      </c>
      <c r="AT160" s="4" cm="1">
        <f t="array" aca="1" ref="AT160:AT227" ca="1">INDIRECT("'" &amp; AT159 &amp; "'!$K$3:$K$70")</f>
        <v>-64904870000</v>
      </c>
      <c r="AU160" s="4" cm="1">
        <f t="array" aca="1" ref="AU160:AU227" ca="1">INDIRECT("'" &amp; AU159 &amp; "'!$K$3:$K$70")</f>
        <v>-23677137000</v>
      </c>
      <c r="AV160" s="4"/>
    </row>
    <row r="161" spans="23:48" x14ac:dyDescent="0.2">
      <c r="W161" s="63"/>
      <c r="X161" t="str" s="0">
        <f ca="1"/>
        <v>28/05/2024</v>
      </c>
      <c r="Y161" s="4">
        <f ca="1"/>
        <v>-5777818000</v>
      </c>
      <c r="Z161" s="4">
        <f ca="1"/>
        <v>11183280000</v>
      </c>
      <c r="AA161" s="4">
        <f ca="1"/>
        <v>77605023000</v>
      </c>
      <c r="AB161" s="4">
        <f ca="1"/>
        <v>-1182147032000</v>
      </c>
      <c r="AC161" s="4">
        <f ca="1"/>
        <v>2386215000</v>
      </c>
      <c r="AD161" s="4">
        <f ca="1"/>
        <v>-167675942000</v>
      </c>
      <c r="AE161" s="4">
        <f ca="1"/>
        <v>477472451000</v>
      </c>
      <c r="AF161" s="4">
        <f ca="1"/>
        <v>-261943324000</v>
      </c>
      <c r="AG161" s="4">
        <f ca="1"/>
        <v>-79854946000</v>
      </c>
      <c r="AH161" s="4">
        <f ca="1"/>
        <v>-2009823000</v>
      </c>
      <c r="AJ161" s="63"/>
      <c r="AK161" t="str" s="0">
        <f ca="1"/>
        <v>28/05/2024</v>
      </c>
      <c r="AL161" s="4">
        <f ca="1"/>
        <v>-29541280000</v>
      </c>
      <c r="AM161" s="4">
        <f ca="1"/>
        <v>-145282009000</v>
      </c>
      <c r="AN161" s="4">
        <f ca="1"/>
        <v>39371590000</v>
      </c>
      <c r="AO161" s="4">
        <f ca="1"/>
        <v>101663113500</v>
      </c>
      <c r="AR161" s="63"/>
      <c r="AS161" t="str" s="0">
        <f ca="1"/>
        <v>28/05/2024</v>
      </c>
      <c r="AT161" s="4">
        <f ca="1"/>
        <v>-54227840000</v>
      </c>
      <c r="AU161" s="4">
        <f ca="1"/>
        <v>-13396977000</v>
      </c>
      <c r="AV161" s="4"/>
    </row>
    <row r="162" spans="23:48" x14ac:dyDescent="0.2">
      <c r="W162" s="63"/>
      <c r="X162" t="str" s="0">
        <f ca="1"/>
        <v>27/05/2024</v>
      </c>
      <c r="Y162" s="4">
        <f ca="1"/>
        <v>-7134818000</v>
      </c>
      <c r="Z162" s="4">
        <f ca="1"/>
        <v>11183280000</v>
      </c>
      <c r="AA162" s="4">
        <f ca="1"/>
        <v>77804673000</v>
      </c>
      <c r="AB162" s="4">
        <f ca="1"/>
        <v>-1148659042000</v>
      </c>
      <c r="AC162" s="4">
        <f ca="1"/>
        <v>2410685000</v>
      </c>
      <c r="AD162" s="4">
        <f ca="1"/>
        <v>-160106745000</v>
      </c>
      <c r="AE162" s="4">
        <f ca="1"/>
        <v>477658546000</v>
      </c>
      <c r="AF162" s="4">
        <f ca="1"/>
        <v>-258913784000</v>
      </c>
      <c r="AG162" s="4">
        <f ca="1"/>
        <v>-37209821000</v>
      </c>
      <c r="AH162" s="4">
        <f ca="1"/>
        <v>-4287618000</v>
      </c>
      <c r="AJ162" s="63"/>
      <c r="AK162" t="str" s="0">
        <f ca="1"/>
        <v>27/05/2024</v>
      </c>
      <c r="AL162" s="4">
        <f ca="1"/>
        <v>-30909280000</v>
      </c>
      <c r="AM162" s="4">
        <f ca="1"/>
        <v>-144565804000</v>
      </c>
      <c r="AN162" s="4">
        <f ca="1"/>
        <v>39486490000</v>
      </c>
      <c r="AO162" s="4">
        <f ca="1"/>
        <v>102135456800</v>
      </c>
      <c r="AR162" s="63"/>
      <c r="AS162" t="str" s="0">
        <f ca="1"/>
        <v>27/05/2024</v>
      </c>
      <c r="AT162" s="4">
        <f ca="1"/>
        <v>-45363215000</v>
      </c>
      <c r="AU162" s="4">
        <f ca="1"/>
        <v>-13013687000</v>
      </c>
      <c r="AV162" s="4"/>
    </row>
    <row r="163" spans="23:48" x14ac:dyDescent="0.2">
      <c r="W163" s="63"/>
      <c r="X163" t="str" s="0">
        <f ca="1"/>
        <v>24/05/2024</v>
      </c>
      <c r="Y163" s="4">
        <f ca="1"/>
        <v>-7844818000</v>
      </c>
      <c r="Z163" s="4">
        <f ca="1"/>
        <v>11183280000</v>
      </c>
      <c r="AA163" s="4">
        <f ca="1"/>
        <v>77793673000</v>
      </c>
      <c r="AB163" s="4">
        <f ca="1"/>
        <v>-1123064172000</v>
      </c>
      <c r="AC163" s="4">
        <f ca="1"/>
        <v>2410685000</v>
      </c>
      <c r="AD163" s="4">
        <f ca="1"/>
        <v>-195715023000</v>
      </c>
      <c r="AE163" s="4">
        <f ca="1"/>
        <v>477658546000</v>
      </c>
      <c r="AF163" s="4">
        <f ca="1"/>
        <v>-258507614000</v>
      </c>
      <c r="AG163" s="4">
        <f ca="1"/>
        <v>-24036186000</v>
      </c>
      <c r="AH163" s="4">
        <f ca="1"/>
        <v>-6522823000</v>
      </c>
      <c r="AJ163" s="63"/>
      <c r="AK163" t="str" s="0">
        <f ca="1"/>
        <v>24/05/2024</v>
      </c>
      <c r="AL163" s="4">
        <f ca="1"/>
        <v>-30909280000</v>
      </c>
      <c r="AM163" s="4">
        <f ca="1"/>
        <v>-143725044000</v>
      </c>
      <c r="AN163" s="4">
        <f ca="1"/>
        <v>39486490000</v>
      </c>
      <c r="AO163" s="4">
        <f ca="1"/>
        <v>100837890700</v>
      </c>
      <c r="AR163" s="63"/>
      <c r="AS163" t="str" s="0">
        <f ca="1"/>
        <v>24/05/2024</v>
      </c>
      <c r="AT163" s="4">
        <f ca="1"/>
        <v>-44831090000</v>
      </c>
      <c r="AU163" s="4">
        <f ca="1"/>
        <v>-13645187000</v>
      </c>
      <c r="AV163" s="4"/>
    </row>
    <row r="164" spans="23:48" x14ac:dyDescent="0.2">
      <c r="W164" s="63"/>
      <c r="X164" t="str" s="0">
        <f ca="1"/>
        <v>23/05/2024</v>
      </c>
      <c r="Y164" s="4">
        <f ca="1"/>
        <v>-7737588000</v>
      </c>
      <c r="Z164" s="4">
        <f ca="1"/>
        <v>11183280000</v>
      </c>
      <c r="AA164" s="4">
        <f ca="1"/>
        <v>77552553000</v>
      </c>
      <c r="AB164" s="4">
        <f ca="1"/>
        <v>-1095594384000</v>
      </c>
      <c r="AC164" s="4">
        <f ca="1"/>
        <v>2460665000</v>
      </c>
      <c r="AD164" s="4">
        <f ca="1"/>
        <v>-145917702000</v>
      </c>
      <c r="AE164" s="4">
        <f ca="1"/>
        <v>423666986000</v>
      </c>
      <c r="AF164" s="4">
        <f ca="1"/>
        <v>-265397434000</v>
      </c>
      <c r="AG164" s="4">
        <f ca="1"/>
        <v>-23783871000</v>
      </c>
      <c r="AH164" s="4">
        <f ca="1"/>
        <v>-6522823000</v>
      </c>
      <c r="AJ164" s="63"/>
      <c r="AK164" t="str" s="0">
        <f ca="1"/>
        <v>23/05/2024</v>
      </c>
      <c r="AL164" s="4">
        <f ca="1"/>
        <v>-30909280000</v>
      </c>
      <c r="AM164" s="4">
        <f ca="1"/>
        <v>-140342974000</v>
      </c>
      <c r="AN164" s="4">
        <f ca="1"/>
        <v>39905035000</v>
      </c>
      <c r="AO164" s="4">
        <f ca="1"/>
        <v>102597692300</v>
      </c>
      <c r="AR164" s="63"/>
      <c r="AS164" t="str" s="0">
        <f ca="1"/>
        <v>23/05/2024</v>
      </c>
      <c r="AT164" s="4">
        <f ca="1"/>
        <v>-13801945000</v>
      </c>
      <c r="AU164" s="4">
        <f ca="1"/>
        <v>-18369167000</v>
      </c>
      <c r="AV164" s="4"/>
    </row>
    <row r="165" spans="23:48" x14ac:dyDescent="0.2">
      <c r="W165" s="63"/>
      <c r="X165" t="str" s="0">
        <f ca="1"/>
        <v>22/05/2024</v>
      </c>
      <c r="Y165" s="4">
        <f ca="1"/>
        <v>-7744558000</v>
      </c>
      <c r="Z165" s="4">
        <f ca="1"/>
        <v>19427600000</v>
      </c>
      <c r="AA165" s="4">
        <f ca="1"/>
        <v>76887003000</v>
      </c>
      <c r="AB165" s="4">
        <f ca="1"/>
        <v>-1158080245000</v>
      </c>
      <c r="AC165" s="4">
        <f ca="1"/>
        <v>2452300000</v>
      </c>
      <c r="AD165" s="4">
        <f ca="1"/>
        <v>-168314851000</v>
      </c>
      <c r="AE165" s="4">
        <f ca="1"/>
        <v>423863051000</v>
      </c>
      <c r="AF165" s="4">
        <f ca="1"/>
        <v>-262807484000</v>
      </c>
      <c r="AG165" s="4">
        <f ca="1"/>
        <v>17701894000</v>
      </c>
      <c r="AH165" s="4">
        <f ca="1"/>
        <v>-6522823000</v>
      </c>
      <c r="AJ165" s="63"/>
      <c r="AK165" t="str" s="0">
        <f ca="1"/>
        <v>22/05/2024</v>
      </c>
      <c r="AL165" s="4">
        <f ca="1"/>
        <v>-24314640000</v>
      </c>
      <c r="AM165" s="4">
        <f ca="1"/>
        <v>-127388804000</v>
      </c>
      <c r="AN165" s="4">
        <f ca="1"/>
        <v>40043395000</v>
      </c>
      <c r="AO165" s="4">
        <f ca="1"/>
        <v>107674257300</v>
      </c>
      <c r="AR165" s="63"/>
      <c r="AS165" t="str" s="0">
        <f ca="1"/>
        <v>22/05/2024</v>
      </c>
      <c r="AT165" s="4">
        <f ca="1"/>
        <v>-21657200000</v>
      </c>
      <c r="AU165" s="4">
        <f ca="1"/>
        <v>-18038487000</v>
      </c>
      <c r="AV165" s="4"/>
    </row>
    <row r="166" spans="23:48" x14ac:dyDescent="0.2">
      <c r="W166" s="63"/>
      <c r="X166" t="str" s="0">
        <f ca="1"/>
        <v>21/05/2024</v>
      </c>
      <c r="Y166" s="4">
        <f ca="1"/>
        <v>-7675068000</v>
      </c>
      <c r="Z166" s="4">
        <f ca="1"/>
        <v>19427600000</v>
      </c>
      <c r="AA166" s="4">
        <f ca="1"/>
        <v>76634013000</v>
      </c>
      <c r="AB166" s="4">
        <f ca="1"/>
        <v>-1218188355000</v>
      </c>
      <c r="AC166" s="4">
        <f ca="1"/>
        <v>2492880000</v>
      </c>
      <c r="AD166" s="4">
        <f ca="1"/>
        <v>-183503279000</v>
      </c>
      <c r="AE166" s="4">
        <f ca="1"/>
        <v>435238143000</v>
      </c>
      <c r="AF166" s="4">
        <f ca="1"/>
        <v>-265220044000</v>
      </c>
      <c r="AG166" s="4">
        <f ca="1"/>
        <v>88202524000</v>
      </c>
      <c r="AH166" s="4">
        <f ca="1"/>
        <v>-8591568000</v>
      </c>
      <c r="AJ166" s="63"/>
      <c r="AK166" t="str" s="0">
        <f ca="1"/>
        <v>21/05/2024</v>
      </c>
      <c r="AL166" s="4">
        <f ca="1"/>
        <v>3254240000</v>
      </c>
      <c r="AM166" s="4">
        <f ca="1"/>
        <v>-114001969000</v>
      </c>
      <c r="AN166" s="4">
        <f ca="1"/>
        <v>43686505000</v>
      </c>
      <c r="AO166" s="4">
        <f ca="1"/>
        <v>104990344500</v>
      </c>
      <c r="AR166" s="63"/>
      <c r="AS166" t="str" s="0">
        <f ca="1"/>
        <v>21/05/2024</v>
      </c>
      <c r="AT166" s="4">
        <f ca="1"/>
        <v>-27720145000</v>
      </c>
      <c r="AU166" s="4">
        <f ca="1"/>
        <v>-17111547000</v>
      </c>
      <c r="AV166" s="4"/>
    </row>
    <row r="167" spans="23:48" x14ac:dyDescent="0.2">
      <c r="W167" s="63"/>
      <c r="X167" t="str" s="0">
        <f ca="1"/>
        <v>20/05/2024</v>
      </c>
      <c r="Y167" s="4">
        <f ca="1"/>
        <v>-7626408000</v>
      </c>
      <c r="Z167" s="4">
        <f ca="1"/>
        <v>19427600000</v>
      </c>
      <c r="AA167" s="4">
        <f ca="1"/>
        <v>76996153000</v>
      </c>
      <c r="AB167" s="4">
        <f ca="1"/>
        <v>-1221069045000</v>
      </c>
      <c r="AC167" s="4">
        <f ca="1"/>
        <v>2521145000</v>
      </c>
      <c r="AD167" s="4">
        <f ca="1"/>
        <v>-166171856000</v>
      </c>
      <c r="AE167" s="4">
        <f ca="1"/>
        <v>433148483000</v>
      </c>
      <c r="AF167" s="4">
        <f ca="1"/>
        <v>-260149174000</v>
      </c>
      <c r="AG167" s="4">
        <f ca="1"/>
        <v>142103434000</v>
      </c>
      <c r="AH167" s="4">
        <f ca="1"/>
        <v>-8591568000</v>
      </c>
      <c r="AJ167" s="63"/>
      <c r="AK167" t="str" s="0">
        <f ca="1"/>
        <v>20/05/2024</v>
      </c>
      <c r="AL167" s="4">
        <f ca="1"/>
        <v>3254240000</v>
      </c>
      <c r="AM167" s="4">
        <f ca="1"/>
        <v>-85436229000</v>
      </c>
      <c r="AN167" s="4">
        <f ca="1"/>
        <v>47956685000</v>
      </c>
      <c r="AO167" s="4">
        <f ca="1"/>
        <v>104990344500</v>
      </c>
      <c r="AR167" s="63"/>
      <c r="AS167" t="str" s="0">
        <f ca="1"/>
        <v>20/05/2024</v>
      </c>
      <c r="AT167" s="4">
        <f ca="1"/>
        <v>-35191180000</v>
      </c>
      <c r="AU167" s="4">
        <f ca="1"/>
        <v>-16671097000</v>
      </c>
      <c r="AV167" s="4"/>
    </row>
    <row r="168" spans="23:48" x14ac:dyDescent="0.2">
      <c r="W168" s="63"/>
      <c r="X168" t="str" s="0">
        <f ca="1"/>
        <v>17/05/2024</v>
      </c>
      <c r="Y168" s="4">
        <f ca="1"/>
        <v>-7447668000</v>
      </c>
      <c r="Z168" s="4">
        <f ca="1"/>
        <v>19427600000</v>
      </c>
      <c r="AA168" s="4">
        <f ca="1"/>
        <v>77100293000</v>
      </c>
      <c r="AB168" s="4">
        <f ca="1"/>
        <v>-1178803529000</v>
      </c>
      <c r="AC168" s="4">
        <f ca="1"/>
        <v>2620895000</v>
      </c>
      <c r="AD168" s="4">
        <f ca="1"/>
        <v>-153645781000</v>
      </c>
      <c r="AE168" s="4">
        <f ca="1"/>
        <v>429242423000</v>
      </c>
      <c r="AF168" s="4">
        <f ca="1"/>
        <v>-260854274000</v>
      </c>
      <c r="AG168" s="4">
        <f ca="1"/>
        <v>142564034000</v>
      </c>
      <c r="AH168" s="4">
        <f ca="1"/>
        <v>-8591568000</v>
      </c>
      <c r="AJ168" s="63"/>
      <c r="AK168" s="0">
        <f ca="1"/>
        <v>0</v>
      </c>
      <c r="AL168" s="4">
        <f ca="1"/>
        <v>3254240000</v>
      </c>
      <c r="AM168" s="4">
        <f ca="1"/>
        <v>-92986204000</v>
      </c>
      <c r="AN168" s="4">
        <f ca="1"/>
        <v>65217325000</v>
      </c>
      <c r="AO168" s="4">
        <f ca="1"/>
        <v>104991302100</v>
      </c>
      <c r="AR168" s="63"/>
      <c r="AS168" t="str" s="0">
        <f ca="1"/>
        <v>17/05/2024</v>
      </c>
      <c r="AT168" s="4">
        <f ca="1"/>
        <v>-24004635000</v>
      </c>
      <c r="AU168" s="4">
        <f ca="1"/>
        <v>-13293467000</v>
      </c>
      <c r="AV168" s="4"/>
    </row>
    <row r="169" spans="23:48" x14ac:dyDescent="0.2">
      <c r="W169" s="63"/>
      <c r="X169" t="str" s="0">
        <f ca="1"/>
        <v>16/05/2024</v>
      </c>
      <c r="Y169" s="4">
        <f ca="1"/>
        <v>-7512158000</v>
      </c>
      <c r="Z169" s="4">
        <f ca="1"/>
        <v>19427600000</v>
      </c>
      <c r="AA169" s="4">
        <f ca="1"/>
        <v>37781833000</v>
      </c>
      <c r="AB169" s="4">
        <f ca="1"/>
        <v>-1136538013000</v>
      </c>
      <c r="AC169" s="4">
        <f ca="1"/>
        <v>2585055000</v>
      </c>
      <c r="AD169" s="4">
        <f ca="1"/>
        <v>-141119706000</v>
      </c>
      <c r="AE169" s="4">
        <f ca="1"/>
        <v>404806768000</v>
      </c>
      <c r="AF169" s="4">
        <f ca="1"/>
        <v>-261559374000</v>
      </c>
      <c r="AG169" s="4">
        <f ca="1"/>
        <v>142192284000</v>
      </c>
      <c r="AH169" s="4">
        <f ca="1"/>
        <v>-8591568000</v>
      </c>
      <c r="AJ169" s="63"/>
      <c r="AK169" t="str" s="0">
        <f ca="1"/>
        <v>16/05/2024</v>
      </c>
      <c r="AL169" s="4">
        <f ca="1"/>
        <v>3254240000</v>
      </c>
      <c r="AM169" s="4">
        <f ca="1"/>
        <v>-93637839000</v>
      </c>
      <c r="AN169" s="4">
        <f ca="1"/>
        <v>82477965000</v>
      </c>
      <c r="AO169" s="4">
        <f ca="1"/>
        <v>104992259700</v>
      </c>
      <c r="AR169" s="63"/>
      <c r="AS169" t="str" s="0">
        <f ca="1"/>
        <v>16/05/2024</v>
      </c>
      <c r="AT169" s="4">
        <f ca="1"/>
        <v>-12818090000</v>
      </c>
      <c r="AU169" s="4">
        <f ca="1"/>
        <v>-3449487000</v>
      </c>
      <c r="AV169" s="4"/>
    </row>
    <row r="170" spans="23:48" x14ac:dyDescent="0.2">
      <c r="W170" s="63"/>
      <c r="X170" t="str" s="0">
        <f ca="1"/>
        <v>15/05/2024</v>
      </c>
      <c r="Y170" s="4">
        <f ca="1"/>
        <v>-7576648000</v>
      </c>
      <c r="Z170" s="4">
        <f ca="1"/>
        <v>19427600000</v>
      </c>
      <c r="AA170" s="4">
        <f ca="1"/>
        <v>-1047077000</v>
      </c>
      <c r="AB170" s="4">
        <f ca="1"/>
        <v>-1165428066000</v>
      </c>
      <c r="AC170" s="4">
        <f ca="1"/>
        <v>2549215000</v>
      </c>
      <c r="AD170" s="4">
        <f ca="1"/>
        <v>-176919739000</v>
      </c>
      <c r="AE170" s="4">
        <f ca="1"/>
        <v>380371113000</v>
      </c>
      <c r="AF170" s="4">
        <f ca="1"/>
        <v>-262355094000</v>
      </c>
      <c r="AG170" s="4">
        <f ca="1"/>
        <v>141820534000</v>
      </c>
      <c r="AH170" s="4">
        <f ca="1"/>
        <v>-8591568000</v>
      </c>
      <c r="AJ170" s="63"/>
      <c r="AK170" s="0">
        <f ca="1"/>
        <v>0</v>
      </c>
      <c r="AL170" s="4">
        <f ca="1"/>
        <v>3254240000</v>
      </c>
      <c r="AM170" s="4">
        <f ca="1"/>
        <v>-94289474000</v>
      </c>
      <c r="AN170" s="4">
        <f ca="1"/>
        <v>80226470000</v>
      </c>
      <c r="AO170" s="4">
        <f ca="1"/>
        <v>109315017900</v>
      </c>
      <c r="AR170" s="63"/>
      <c r="AS170" t="str" s="0">
        <f ca="1"/>
        <v>15/05/2024</v>
      </c>
      <c r="AT170" s="4">
        <f ca="1"/>
        <v>-53610030000</v>
      </c>
      <c r="AU170" s="4">
        <f ca="1"/>
        <v>3271153000</v>
      </c>
      <c r="AV170" s="4"/>
    </row>
    <row r="171" spans="23:48" x14ac:dyDescent="0.2">
      <c r="W171" s="63"/>
      <c r="X171" t="str" s="0">
        <f ca="1"/>
        <v>14/05/2024</v>
      </c>
      <c r="Y171" s="4">
        <f ca="1"/>
        <v>-7526578000</v>
      </c>
      <c r="Z171" s="4">
        <f ca="1"/>
        <v>22607600000</v>
      </c>
      <c r="AA171" s="4">
        <f ca="1"/>
        <v>-557527000</v>
      </c>
      <c r="AB171" s="4">
        <f ca="1"/>
        <v>-1174205741000</v>
      </c>
      <c r="AC171" s="4">
        <f ca="1"/>
        <v>2576595000</v>
      </c>
      <c r="AD171" s="4">
        <f ca="1"/>
        <v>-184814188000</v>
      </c>
      <c r="AE171" s="4">
        <f ca="1"/>
        <v>374682238000</v>
      </c>
      <c r="AF171" s="4">
        <f ca="1"/>
        <v>-256011104000</v>
      </c>
      <c r="AG171" s="4">
        <f ca="1"/>
        <v>140502904000</v>
      </c>
      <c r="AH171" s="4">
        <f ca="1"/>
        <v>-8591568000</v>
      </c>
      <c r="AJ171" s="63"/>
      <c r="AK171" t="str" s="0">
        <f ca="1"/>
        <v>14/05/2024</v>
      </c>
      <c r="AL171" s="4">
        <f ca="1"/>
        <v>-2425760000</v>
      </c>
      <c r="AM171" s="4">
        <f ca="1"/>
        <v>-87535544000</v>
      </c>
      <c r="AN171" s="4">
        <f ca="1"/>
        <v>78510660000</v>
      </c>
      <c r="AO171" s="4">
        <f ca="1"/>
        <v>108732795900</v>
      </c>
      <c r="AR171" s="63"/>
      <c r="AS171" t="str" s="0">
        <f ca="1"/>
        <v>14/05/2024</v>
      </c>
      <c r="AT171" s="4">
        <f ca="1"/>
        <v>-68789080000</v>
      </c>
      <c r="AU171" s="4">
        <f ca="1"/>
        <v>147813000</v>
      </c>
      <c r="AV171" s="4"/>
    </row>
    <row r="172" spans="23:48" x14ac:dyDescent="0.2">
      <c r="W172" s="63"/>
      <c r="X172" t="str" s="0">
        <f ca="1"/>
        <v>13/05/2024</v>
      </c>
      <c r="Y172" s="4">
        <f ca="1"/>
        <v>-7693198000</v>
      </c>
      <c r="Z172" s="4">
        <f ca="1"/>
        <v>22607600000</v>
      </c>
      <c r="AA172" s="4">
        <f ca="1"/>
        <v>-837067000</v>
      </c>
      <c r="AB172" s="4">
        <f ca="1"/>
        <v>-1173933531000</v>
      </c>
      <c r="AC172" s="4">
        <f ca="1"/>
        <v>2484385000</v>
      </c>
      <c r="AD172" s="4">
        <f ca="1"/>
        <v>-152609828000</v>
      </c>
      <c r="AE172" s="4">
        <f ca="1"/>
        <v>366161868000</v>
      </c>
      <c r="AF172" s="4">
        <f ca="1"/>
        <v>-256746564000</v>
      </c>
      <c r="AG172" s="4">
        <f ca="1"/>
        <v>139475404000</v>
      </c>
      <c r="AH172" s="4">
        <f ca="1"/>
        <v>-8591568000</v>
      </c>
      <c r="AJ172" s="63"/>
      <c r="AK172" t="str" s="0">
        <f ca="1"/>
        <v>13/05/2024</v>
      </c>
      <c r="AL172" s="4">
        <f ca="1"/>
        <v>-10985300000</v>
      </c>
      <c r="AM172" s="4">
        <f ca="1"/>
        <v>-83623464000</v>
      </c>
      <c r="AN172" s="4">
        <f ca="1"/>
        <v>77908685000</v>
      </c>
      <c r="AO172" s="4">
        <f ca="1"/>
        <v>108735825000</v>
      </c>
      <c r="AR172" s="63"/>
      <c r="AS172" t="str" s="0">
        <f ca="1"/>
        <v>13/05/2024</v>
      </c>
      <c r="AT172" s="4">
        <f ca="1"/>
        <v>-70459560000</v>
      </c>
      <c r="AU172" s="4">
        <f ca="1"/>
        <v>1136373000</v>
      </c>
      <c r="AV172" s="4"/>
    </row>
    <row r="173" spans="23:48" x14ac:dyDescent="0.2">
      <c r="W173" s="63"/>
      <c r="X173" t="str" s="0">
        <f ca="1"/>
        <v>10/05/2024</v>
      </c>
      <c r="Y173" s="4">
        <f ca="1"/>
        <v>-7846978000</v>
      </c>
      <c r="Z173" s="4">
        <f ca="1"/>
        <v>22607600000</v>
      </c>
      <c r="AA173" s="4">
        <f ca="1"/>
        <v>-661831000</v>
      </c>
      <c r="AB173" s="4">
        <f ca="1"/>
        <v>-1186433621000</v>
      </c>
      <c r="AC173" s="4">
        <f ca="1"/>
        <v>2397535000</v>
      </c>
      <c r="AD173" s="4">
        <f ca="1"/>
        <v>-157567813000</v>
      </c>
      <c r="AE173" s="4">
        <f ca="1"/>
        <v>354643548000</v>
      </c>
      <c r="AF173" s="4">
        <f ca="1"/>
        <v>-262442154000</v>
      </c>
      <c r="AG173" s="4">
        <f ca="1"/>
        <v>139425676000</v>
      </c>
      <c r="AH173" s="4">
        <f ca="1"/>
        <v>-8591568000</v>
      </c>
      <c r="AJ173" s="63"/>
      <c r="AK173" t="str" s="0">
        <f ca="1"/>
        <v>10/05/2024</v>
      </c>
      <c r="AL173" s="4">
        <f ca="1"/>
        <v>-10985300000</v>
      </c>
      <c r="AM173" s="4">
        <f ca="1"/>
        <v>-71485229000</v>
      </c>
      <c r="AN173" s="4">
        <f ca="1"/>
        <v>74207280000</v>
      </c>
      <c r="AO173" s="4">
        <f ca="1"/>
        <v>106750801500</v>
      </c>
      <c r="AR173" s="63"/>
      <c r="AS173" t="str" s="0">
        <f ca="1"/>
        <v>10/05/2024</v>
      </c>
      <c r="AT173" s="4">
        <f ca="1"/>
        <v>-71783875000</v>
      </c>
      <c r="AU173" s="4">
        <f ca="1"/>
        <v>-410237000</v>
      </c>
      <c r="AV173" s="4"/>
    </row>
    <row r="174" spans="23:48" x14ac:dyDescent="0.2">
      <c r="W174" s="63"/>
      <c r="X174" t="str" s="0">
        <f ca="1"/>
        <v>09/05/2024</v>
      </c>
      <c r="Y174" s="4">
        <f ca="1"/>
        <v>-7825448000</v>
      </c>
      <c r="Z174" s="4">
        <f ca="1"/>
        <v>26022160000</v>
      </c>
      <c r="AA174" s="4">
        <f ca="1"/>
        <v>-404091000</v>
      </c>
      <c r="AB174" s="4">
        <f ca="1"/>
        <v>-1172309381000</v>
      </c>
      <c r="AC174" s="4">
        <f ca="1"/>
        <v>2409535000</v>
      </c>
      <c r="AD174" s="4">
        <f ca="1"/>
        <v>-155049021000</v>
      </c>
      <c r="AE174" s="4">
        <f ca="1"/>
        <v>354964898000</v>
      </c>
      <c r="AF174" s="4">
        <f ca="1"/>
        <v>-256338814000</v>
      </c>
      <c r="AG174" s="4">
        <f ca="1"/>
        <v>139549876000</v>
      </c>
      <c r="AH174" s="4">
        <f ca="1"/>
        <v>-8591568000</v>
      </c>
      <c r="AJ174" s="63"/>
      <c r="AK174" s="0">
        <f ca="1"/>
        <v>0</v>
      </c>
      <c r="AL174" s="4">
        <f ca="1"/>
        <v>-10985300000</v>
      </c>
      <c r="AM174" s="4">
        <f ca="1"/>
        <v>-70275349000</v>
      </c>
      <c r="AN174" s="4">
        <f ca="1"/>
        <v>70505875000</v>
      </c>
      <c r="AO174" s="4">
        <f ca="1"/>
        <v>120875015000</v>
      </c>
      <c r="AR174" s="63"/>
      <c r="AS174" t="str" s="0">
        <f ca="1"/>
        <v>09/05/2024</v>
      </c>
      <c r="AT174" s="4">
        <f ca="1"/>
        <v>-71949550000</v>
      </c>
      <c r="AU174" s="4">
        <f ca="1"/>
        <v>-1956847000</v>
      </c>
      <c r="AV174" s="4"/>
    </row>
    <row r="175" spans="23:48" x14ac:dyDescent="0.2">
      <c r="W175" s="63"/>
      <c r="X175" t="str" s="0">
        <f ca="1"/>
        <v>08/05/2024</v>
      </c>
      <c r="Y175" s="4">
        <f ca="1"/>
        <v>-7804648000</v>
      </c>
      <c r="Z175" s="4">
        <f ca="1"/>
        <v>26022160000</v>
      </c>
      <c r="AA175" s="4">
        <f ca="1"/>
        <v>127670000</v>
      </c>
      <c r="AB175" s="4">
        <f ca="1"/>
        <v>-1208307085000</v>
      </c>
      <c r="AC175" s="4">
        <f ca="1"/>
        <v>2518495000</v>
      </c>
      <c r="AD175" s="4">
        <f ca="1"/>
        <v>-123007243000</v>
      </c>
      <c r="AE175" s="4">
        <f ca="1"/>
        <v>334092278000</v>
      </c>
      <c r="AF175" s="4">
        <f ca="1"/>
        <v>-160323694000</v>
      </c>
      <c r="AG175" s="4">
        <f ca="1"/>
        <v>137559451000</v>
      </c>
      <c r="AH175" s="4">
        <f ca="1"/>
        <v>-8591568000</v>
      </c>
      <c r="AJ175" s="63"/>
      <c r="AK175" t="str" s="0">
        <f ca="1"/>
        <v>08/05/2024</v>
      </c>
      <c r="AL175" s="4">
        <f ca="1"/>
        <v>-10985300000</v>
      </c>
      <c r="AM175" s="4">
        <f ca="1"/>
        <v>-67440359000</v>
      </c>
      <c r="AN175" s="4">
        <f ca="1"/>
        <v>71046370000</v>
      </c>
      <c r="AO175" s="4">
        <f ca="1"/>
        <v>118319230000</v>
      </c>
      <c r="AR175" s="63"/>
      <c r="AS175" t="str" s="0">
        <f ca="1"/>
        <v>08/05/2024</v>
      </c>
      <c r="AT175" s="4">
        <f ca="1"/>
        <v>-74349090000</v>
      </c>
      <c r="AU175" s="4">
        <f ca="1"/>
        <v>-5112577000</v>
      </c>
      <c r="AV175" s="4"/>
    </row>
    <row r="176" spans="23:48" x14ac:dyDescent="0.2">
      <c r="W176" s="63"/>
      <c r="X176" t="str" s="0">
        <f ca="1"/>
        <v>07/05/2024</v>
      </c>
      <c r="Y176" s="4">
        <f ca="1"/>
        <v>-7783848000</v>
      </c>
      <c r="Z176" s="4">
        <f ca="1"/>
        <v>26022160000</v>
      </c>
      <c r="AA176" s="4">
        <f ca="1"/>
        <v>659431000</v>
      </c>
      <c r="AB176" s="4">
        <f ca="1"/>
        <v>-1176392225000</v>
      </c>
      <c r="AC176" s="4">
        <f ca="1"/>
        <v>2627455000</v>
      </c>
      <c r="AD176" s="4">
        <f ca="1"/>
        <v>-114741253000</v>
      </c>
      <c r="AE176" s="4">
        <f ca="1"/>
        <v>313219658000</v>
      </c>
      <c r="AF176" s="4">
        <f ca="1"/>
        <v>-64308574000</v>
      </c>
      <c r="AG176" s="4">
        <f ca="1"/>
        <v>135569026000</v>
      </c>
      <c r="AH176" s="4">
        <f ca="1"/>
        <v>-8591568000</v>
      </c>
      <c r="AJ176" s="63"/>
      <c r="AK176" s="0">
        <f ca="1"/>
        <v>0</v>
      </c>
      <c r="AL176" s="4">
        <f ca="1"/>
        <v>-10985300000</v>
      </c>
      <c r="AM176" s="4">
        <f ca="1"/>
        <v>-64605369000</v>
      </c>
      <c r="AN176" s="4">
        <f ca="1"/>
        <v>71586865000</v>
      </c>
      <c r="AO176" s="4">
        <f ca="1"/>
        <v>153050220000</v>
      </c>
      <c r="AR176" s="63"/>
      <c r="AS176" t="str" s="0">
        <f ca="1"/>
        <v>07/05/2024</v>
      </c>
      <c r="AT176" s="4">
        <f ca="1"/>
        <v>-67877860000</v>
      </c>
      <c r="AU176" s="4">
        <f ca="1"/>
        <v>-3215387000</v>
      </c>
      <c r="AV176" s="4"/>
    </row>
    <row r="177" spans="23:48" x14ac:dyDescent="0.2">
      <c r="W177" s="63"/>
      <c r="X177" t="str" s="0">
        <f ca="1"/>
        <v>06/05/2024</v>
      </c>
      <c r="Y177" s="4">
        <f ca="1"/>
        <v>-7347958000</v>
      </c>
      <c r="Z177" s="4">
        <f ca="1"/>
        <v>36171060000</v>
      </c>
      <c r="AA177" s="4">
        <f ca="1"/>
        <v>13929191000</v>
      </c>
      <c r="AB177" s="4">
        <f ca="1"/>
        <v>-1158081085000</v>
      </c>
      <c r="AC177" s="4">
        <f ca="1"/>
        <v>2923660000</v>
      </c>
      <c r="AD177" s="4">
        <f ca="1"/>
        <v>-115598253000</v>
      </c>
      <c r="AE177" s="4">
        <f ca="1"/>
        <v>292373013000</v>
      </c>
      <c r="AF177" s="4">
        <f ca="1"/>
        <v>-64308574000</v>
      </c>
      <c r="AG177" s="4">
        <f ca="1"/>
        <v>136589501000</v>
      </c>
      <c r="AH177" s="4">
        <f ca="1"/>
        <v>-8591568000</v>
      </c>
      <c r="AJ177" s="63"/>
      <c r="AK177" t="str" s="0">
        <f ca="1"/>
        <v>06/05/2024</v>
      </c>
      <c r="AL177" s="4">
        <f ca="1"/>
        <v>-10045300000</v>
      </c>
      <c r="AM177" s="4">
        <f ca="1"/>
        <v>-57145979000</v>
      </c>
      <c r="AN177" s="4">
        <f ca="1"/>
        <v>71586865000</v>
      </c>
      <c r="AO177" s="4">
        <f ca="1"/>
        <v>153863220000</v>
      </c>
      <c r="AR177" s="63"/>
      <c r="AS177" t="str" s="0">
        <f ca="1"/>
        <v>06/05/2024</v>
      </c>
      <c r="AT177" s="4">
        <f ca="1"/>
        <v>-68174310000</v>
      </c>
      <c r="AU177" s="4">
        <f ca="1"/>
        <v>8311853000</v>
      </c>
      <c r="AV177" s="4"/>
    </row>
    <row r="178" spans="23:48" x14ac:dyDescent="0.2">
      <c r="W178" s="63"/>
      <c r="X178" t="str" s="0">
        <f ca="1"/>
        <v>03/05/2024</v>
      </c>
      <c r="Y178" s="4">
        <f ca="1"/>
        <v>-7568888000</v>
      </c>
      <c r="Z178" s="4">
        <f ca="1"/>
        <v>37090380000</v>
      </c>
      <c r="AA178" s="4">
        <f ca="1"/>
        <v>13975721000</v>
      </c>
      <c r="AB178" s="4">
        <f ca="1"/>
        <v>-1171189694000</v>
      </c>
      <c r="AC178" s="4">
        <f ca="1"/>
        <v>2931550000</v>
      </c>
      <c r="AD178" s="4">
        <f ca="1"/>
        <v>-134739533000</v>
      </c>
      <c r="AE178" s="4">
        <f ca="1"/>
        <v>268435913000</v>
      </c>
      <c r="AF178" s="4">
        <f ca="1"/>
        <v>-27467644000</v>
      </c>
      <c r="AG178" s="4">
        <f ca="1"/>
        <v>136472961000</v>
      </c>
      <c r="AH178" s="4">
        <f ca="1"/>
        <v>-8591568000</v>
      </c>
      <c r="AJ178" s="63"/>
      <c r="AK178" t="str" s="0">
        <f ca="1"/>
        <v>03/05/2024</v>
      </c>
      <c r="AL178" s="4">
        <f ca="1"/>
        <v>-1475500000</v>
      </c>
      <c r="AM178" s="4">
        <f ca="1"/>
        <v>-56252834000</v>
      </c>
      <c r="AN178" s="4">
        <f ca="1"/>
        <v>71369395000</v>
      </c>
      <c r="AO178" s="4">
        <f ca="1"/>
        <v>154521640000</v>
      </c>
      <c r="AR178" s="63"/>
      <c r="AS178" t="str" s="0">
        <f ca="1"/>
        <v>03/05/2024</v>
      </c>
      <c r="AT178" s="4">
        <f ca="1"/>
        <v>-70180590000</v>
      </c>
      <c r="AU178" s="4">
        <f ca="1"/>
        <v>9575953000</v>
      </c>
      <c r="AV178" s="4"/>
    </row>
    <row r="179" spans="23:48" x14ac:dyDescent="0.2">
      <c r="W179" s="63"/>
      <c r="X179" t="str" s="0">
        <f ca="1"/>
        <v>02/05/2024</v>
      </c>
      <c r="Y179" s="4">
        <f ca="1"/>
        <v>-1524308000</v>
      </c>
      <c r="Z179" s="4">
        <f ca="1"/>
        <v>37090380000</v>
      </c>
      <c r="AA179" s="4">
        <f ca="1"/>
        <v>3318451000</v>
      </c>
      <c r="AB179" s="4">
        <f ca="1"/>
        <v>-1135895504000</v>
      </c>
      <c r="AC179" s="4">
        <f ca="1"/>
        <v>2816970000</v>
      </c>
      <c r="AD179" s="4">
        <f ca="1"/>
        <v>-132357293000</v>
      </c>
      <c r="AE179" s="4">
        <f ca="1"/>
        <v>225110063000</v>
      </c>
      <c r="AF179" s="4">
        <f ca="1"/>
        <v>-103633964000</v>
      </c>
      <c r="AG179" s="4">
        <f ca="1"/>
        <v>135623731000</v>
      </c>
      <c r="AH179" s="4">
        <f ca="1"/>
        <v>-8591568000</v>
      </c>
      <c r="AJ179" s="63"/>
      <c r="AK179" t="str" s="0">
        <f ca="1"/>
        <v>02/05/2024</v>
      </c>
      <c r="AL179" s="4">
        <f ca="1"/>
        <v>-1667060000</v>
      </c>
      <c r="AM179" s="4">
        <f ca="1"/>
        <v>-51364134000</v>
      </c>
      <c r="AN179" s="4">
        <f ca="1"/>
        <v>70831945000</v>
      </c>
      <c r="AO179" s="4">
        <f ca="1"/>
        <v>151019170000</v>
      </c>
      <c r="AR179" s="63"/>
      <c r="AS179" t="str" s="0">
        <f ca="1"/>
        <v>02/05/2024</v>
      </c>
      <c r="AT179" s="4">
        <f ca="1"/>
        <v>-66958215000</v>
      </c>
      <c r="AU179" s="4">
        <f ca="1"/>
        <v>18410003000</v>
      </c>
      <c r="AV179" s="4"/>
    </row>
    <row r="180" spans="23:48" x14ac:dyDescent="0.2">
      <c r="W180" s="63"/>
      <c r="X180" t="str" s="0">
        <f ca="1"/>
        <v>26/04/2024</v>
      </c>
      <c r="Y180" s="4">
        <f ca="1"/>
        <v>-266838000</v>
      </c>
      <c r="Z180" s="4">
        <f ca="1"/>
        <v>37090380000</v>
      </c>
      <c r="AA180" s="4">
        <f ca="1"/>
        <v>1376811000</v>
      </c>
      <c r="AB180" s="4">
        <f ca="1"/>
        <v>-1124318434000</v>
      </c>
      <c r="AC180" s="4">
        <f ca="1"/>
        <v>2889130000</v>
      </c>
      <c r="AD180" s="4">
        <f ca="1"/>
        <v>-131007903000</v>
      </c>
      <c r="AE180" s="4">
        <f ca="1"/>
        <v>197958448000</v>
      </c>
      <c r="AF180" s="4">
        <f ca="1"/>
        <v>-93183404000</v>
      </c>
      <c r="AG180" s="4">
        <f ca="1"/>
        <v>135823371000</v>
      </c>
      <c r="AH180" s="4">
        <f ca="1"/>
        <v>-8591568000</v>
      </c>
      <c r="AJ180" s="63"/>
      <c r="AK180" s="0">
        <f ca="1"/>
        <v>0</v>
      </c>
      <c r="AL180" s="4">
        <f ca="1"/>
        <v>-1667060000</v>
      </c>
      <c r="AM180" s="4">
        <f ca="1"/>
        <v>-57699609000</v>
      </c>
      <c r="AN180" s="4">
        <f ca="1"/>
        <v>71167585000</v>
      </c>
      <c r="AO180" s="4">
        <f ca="1"/>
        <v>149448170000</v>
      </c>
      <c r="AR180" s="63"/>
      <c r="AS180" t="str" s="0">
        <f ca="1"/>
        <v>26/04/2024</v>
      </c>
      <c r="AT180" s="4">
        <f ca="1"/>
        <v>-67571540000</v>
      </c>
      <c r="AU180" s="4">
        <f ca="1"/>
        <v>20148293000</v>
      </c>
      <c r="AV180" s="4"/>
    </row>
    <row r="181" spans="23:48" x14ac:dyDescent="0.2">
      <c r="W181" s="63"/>
      <c r="X181" t="str" s="0">
        <f ca="1"/>
        <v>25/04/2024</v>
      </c>
      <c r="Y181" s="4">
        <f ca="1"/>
        <v>9522892000</v>
      </c>
      <c r="Z181" s="4">
        <f ca="1"/>
        <v>37090380000</v>
      </c>
      <c r="AA181" s="4">
        <f ca="1"/>
        <v>1332881000</v>
      </c>
      <c r="AB181" s="4">
        <f ca="1"/>
        <v>-1082523124000</v>
      </c>
      <c r="AC181" s="4">
        <f ca="1"/>
        <v>2873955000</v>
      </c>
      <c r="AD181" s="4">
        <f ca="1"/>
        <v>-119879983000</v>
      </c>
      <c r="AE181" s="4">
        <f ca="1"/>
        <v>153662758000</v>
      </c>
      <c r="AF181" s="4">
        <f ca="1"/>
        <v>-75864674000</v>
      </c>
      <c r="AG181" s="4">
        <f ca="1"/>
        <v>123251951000</v>
      </c>
      <c r="AH181" s="4">
        <f ca="1"/>
        <v>-8591568000</v>
      </c>
      <c r="AJ181" s="63"/>
      <c r="AK181" t="str" s="0">
        <f ca="1"/>
        <v>25/04/2024</v>
      </c>
      <c r="AL181" s="4">
        <f ca="1"/>
        <v>-1395560000</v>
      </c>
      <c r="AM181" s="4">
        <f ca="1"/>
        <v>-59814384000</v>
      </c>
      <c r="AN181" s="4">
        <f ca="1"/>
        <v>71095435000</v>
      </c>
      <c r="AO181" s="4">
        <f ca="1"/>
        <v>134876150000</v>
      </c>
      <c r="AR181" s="63"/>
      <c r="AS181" t="str" s="0">
        <f ca="1"/>
        <v>25/04/2024</v>
      </c>
      <c r="AT181" s="4">
        <f ca="1"/>
        <v>-61872885000</v>
      </c>
      <c r="AU181" s="4">
        <f ca="1"/>
        <v>23289993000</v>
      </c>
      <c r="AV181" s="4"/>
    </row>
    <row r="182" spans="23:48" x14ac:dyDescent="0.2">
      <c r="W182" s="63" t="s">
        <v>162</v>
      </c>
      <c r="X182" t="str" s="0">
        <f ca="1"/>
        <v>24/04/2024</v>
      </c>
      <c r="Y182" s="4">
        <f ca="1"/>
        <v>17481662000</v>
      </c>
      <c r="Z182" s="4">
        <f ca="1"/>
        <v>37090380000</v>
      </c>
      <c r="AA182" s="4">
        <f ca="1"/>
        <v>1203621000</v>
      </c>
      <c r="AB182" s="4">
        <f ca="1"/>
        <v>-913407374000</v>
      </c>
      <c r="AC182" s="4">
        <f ca="1"/>
        <v>2827615000</v>
      </c>
      <c r="AD182" s="4">
        <f ca="1"/>
        <v>-79390663000</v>
      </c>
      <c r="AE182" s="4">
        <f ca="1"/>
        <v>114309343000</v>
      </c>
      <c r="AF182" s="4">
        <f ca="1"/>
        <v>-70457304000</v>
      </c>
      <c r="AG182" s="4">
        <f ca="1"/>
        <v>99030981000</v>
      </c>
      <c r="AH182" s="4">
        <f ca="1"/>
        <v>-8591568000</v>
      </c>
      <c r="AJ182" s="63" t="s">
        <v>162</v>
      </c>
      <c r="AK182" t="str" s="0">
        <f ca="1"/>
        <v>24/04/2024</v>
      </c>
      <c r="AL182" s="4">
        <f ca="1"/>
        <v>-1395560000</v>
      </c>
      <c r="AM182" s="4">
        <f ca="1"/>
        <v>-59665469000</v>
      </c>
      <c r="AN182" s="4">
        <f ca="1"/>
        <v>71204225000</v>
      </c>
      <c r="AO182" s="4">
        <f ca="1"/>
        <v>130549750000</v>
      </c>
      <c r="AR182" s="63" t="s">
        <v>162</v>
      </c>
      <c r="AS182" t="str" s="0">
        <f ca="1"/>
        <v>24/04/2024</v>
      </c>
      <c r="AT182" s="4">
        <f ca="1"/>
        <v>-56808240000</v>
      </c>
      <c r="AU182" s="4">
        <f ca="1"/>
        <v>23768353000</v>
      </c>
      <c r="AV182" s="4"/>
    </row>
    <row r="183" spans="23:48" x14ac:dyDescent="0.2">
      <c r="W183" s="63"/>
      <c r="X183" t="str" s="0">
        <f ca="1"/>
        <v>23/04/2024</v>
      </c>
      <c r="Y183" s="4">
        <f ca="1"/>
        <v>36704062000</v>
      </c>
      <c r="Z183" s="4">
        <f ca="1"/>
        <v>37090380000</v>
      </c>
      <c r="AA183" s="4">
        <f ca="1"/>
        <v>1150431000</v>
      </c>
      <c r="AB183" s="4">
        <f ca="1"/>
        <v>-672788764000</v>
      </c>
      <c r="AC183" s="4">
        <f ca="1"/>
        <v>2808405000</v>
      </c>
      <c r="AD183" s="4">
        <f ca="1"/>
        <v>-82786743000</v>
      </c>
      <c r="AE183" s="4">
        <f ca="1"/>
        <v>113332668000</v>
      </c>
      <c r="AF183" s="4">
        <f ca="1"/>
        <v>-59319584000</v>
      </c>
      <c r="AG183" s="4">
        <f ca="1"/>
        <v>100233811000</v>
      </c>
      <c r="AH183" s="4">
        <f ca="1"/>
        <v>-8591568000</v>
      </c>
      <c r="AJ183" s="63"/>
      <c r="AK183" t="str" s="0">
        <f ca="1"/>
        <v>23/04/2024</v>
      </c>
      <c r="AL183" s="4">
        <f ca="1"/>
        <v>-4125560000</v>
      </c>
      <c r="AM183" s="4">
        <f ca="1"/>
        <v>-61746389000</v>
      </c>
      <c r="AN183" s="4">
        <f ca="1"/>
        <v>71116745000</v>
      </c>
      <c r="AO183" s="4">
        <f ca="1"/>
        <v>131696750000</v>
      </c>
      <c r="AR183" s="63"/>
      <c r="AS183" t="str" s="0">
        <f ca="1"/>
        <v>23/04/2024</v>
      </c>
      <c r="AT183" s="4">
        <f ca="1"/>
        <v>-64910170000</v>
      </c>
      <c r="AU183" s="4">
        <f ca="1"/>
        <v>20823773000</v>
      </c>
      <c r="AV183" s="4"/>
    </row>
    <row r="184" spans="23:48" x14ac:dyDescent="0.2">
      <c r="W184" s="63"/>
      <c r="X184" t="str" s="0">
        <f ca="1"/>
        <v>22/04/2024</v>
      </c>
      <c r="Y184" s="4">
        <f ca="1"/>
        <v>55926462000</v>
      </c>
      <c r="Z184" s="4">
        <f ca="1"/>
        <v>37090380000</v>
      </c>
      <c r="AA184" s="4">
        <f ca="1"/>
        <v>1097241000</v>
      </c>
      <c r="AB184" s="4">
        <f ca="1"/>
        <v>-543073204000</v>
      </c>
      <c r="AC184" s="4">
        <f ca="1"/>
        <v>2789195000</v>
      </c>
      <c r="AD184" s="4">
        <f ca="1"/>
        <v>-43660503000</v>
      </c>
      <c r="AE184" s="4">
        <f ca="1"/>
        <v>112355993000</v>
      </c>
      <c r="AF184" s="4">
        <f ca="1"/>
        <v>-48181864000</v>
      </c>
      <c r="AG184" s="4">
        <f ca="1"/>
        <v>101436641000</v>
      </c>
      <c r="AH184" s="4">
        <f ca="1"/>
        <v>-8591568000</v>
      </c>
      <c r="AJ184" s="63"/>
      <c r="AK184" t="str" s="0">
        <f ca="1"/>
        <v>22/04/2024</v>
      </c>
      <c r="AL184" s="4">
        <f ca="1"/>
        <v>-4125560000</v>
      </c>
      <c r="AM184" s="4">
        <f ca="1"/>
        <v>-63827309000</v>
      </c>
      <c r="AN184" s="4">
        <f ca="1"/>
        <v>71029265000</v>
      </c>
      <c r="AO184" s="4">
        <f ca="1"/>
        <v>125593750000</v>
      </c>
      <c r="AR184" s="63"/>
      <c r="AS184" t="str" s="0">
        <f ca="1"/>
        <v>22/04/2024</v>
      </c>
      <c r="AT184" s="4">
        <f ca="1"/>
        <v>-31376435000</v>
      </c>
      <c r="AU184" s="4">
        <f ca="1"/>
        <v>19735753000</v>
      </c>
      <c r="AV184" s="4"/>
    </row>
    <row r="185" spans="23:48" x14ac:dyDescent="0.2">
      <c r="W185" s="63"/>
      <c r="X185" t="str" s="0">
        <f ca="1"/>
        <v>19/04/2024</v>
      </c>
      <c r="Y185" s="4">
        <f ca="1"/>
        <v>71175022000</v>
      </c>
      <c r="Z185" s="4">
        <f ca="1"/>
        <v>37090380000</v>
      </c>
      <c r="AA185" s="4">
        <f ca="1"/>
        <v>894201000</v>
      </c>
      <c r="AB185" s="4">
        <f ca="1"/>
        <v>-540735153000</v>
      </c>
      <c r="AC185" s="4">
        <f ca="1"/>
        <v>2715540000</v>
      </c>
      <c r="AD185" s="4">
        <f ca="1"/>
        <v>-36532493000</v>
      </c>
      <c r="AE185" s="4">
        <f ca="1"/>
        <v>109842448000</v>
      </c>
      <c r="AF185" s="4">
        <f ca="1"/>
        <v>-55763114000</v>
      </c>
      <c r="AG185" s="4">
        <f ca="1"/>
        <v>101245041000</v>
      </c>
      <c r="AH185" s="4">
        <f ca="1"/>
        <v>-8591568000</v>
      </c>
      <c r="AJ185" s="63"/>
      <c r="AK185" t="str" s="0">
        <f ca="1"/>
        <v>19/04/2024</v>
      </c>
      <c r="AL185" s="4">
        <f ca="1"/>
        <v>-6463760000</v>
      </c>
      <c r="AM185" s="4">
        <f ca="1"/>
        <v>-58065189000</v>
      </c>
      <c r="AN185" s="4">
        <f ca="1"/>
        <v>70694735000</v>
      </c>
      <c r="AO185" s="4">
        <f ca="1"/>
        <v>127540750000</v>
      </c>
      <c r="AR185" s="63"/>
      <c r="AS185" t="str" s="0">
        <f ca="1"/>
        <v>19/04/2024</v>
      </c>
      <c r="AT185" s="4">
        <f ca="1"/>
        <v>-11078395000</v>
      </c>
      <c r="AU185" s="4">
        <f ca="1"/>
        <v>9256893000</v>
      </c>
      <c r="AV185" s="4"/>
    </row>
    <row r="186" spans="23:48" x14ac:dyDescent="0.2">
      <c r="W186" s="63"/>
      <c r="X186" t="str" s="0">
        <f ca="1"/>
        <v>17/04/2024</v>
      </c>
      <c r="Y186" s="4">
        <f ca="1"/>
        <v>62902012000</v>
      </c>
      <c r="Z186" s="4">
        <f ca="1"/>
        <v>37090380000</v>
      </c>
      <c r="AA186" s="4">
        <f ca="1"/>
        <v>763791000</v>
      </c>
      <c r="AB186" s="4">
        <f ca="1"/>
        <v>-595422853000</v>
      </c>
      <c r="AC186" s="4">
        <f ca="1"/>
        <v>2670060000</v>
      </c>
      <c r="AD186" s="4">
        <f ca="1"/>
        <v>-54305693000</v>
      </c>
      <c r="AE186" s="4">
        <f ca="1"/>
        <v>99459033000</v>
      </c>
      <c r="AF186" s="4">
        <f ca="1"/>
        <v>-54212634000</v>
      </c>
      <c r="AG186" s="4">
        <f ca="1"/>
        <v>99772571000</v>
      </c>
      <c r="AH186" s="4">
        <f ca="1"/>
        <v>-8591568000</v>
      </c>
      <c r="AJ186" s="63"/>
      <c r="AK186" t="str" s="0">
        <f ca="1"/>
        <v>17/04/2024</v>
      </c>
      <c r="AL186" s="4">
        <f ca="1"/>
        <v>-9208760000</v>
      </c>
      <c r="AM186" s="4">
        <f ca="1"/>
        <v>-60331779000</v>
      </c>
      <c r="AN186" s="4">
        <f ca="1"/>
        <v>61492775000</v>
      </c>
      <c r="AO186" s="4">
        <f ca="1"/>
        <v>110157970000</v>
      </c>
      <c r="AR186" s="63"/>
      <c r="AS186" t="str" s="0">
        <f ca="1"/>
        <v>17/04/2024</v>
      </c>
      <c r="AT186" s="4">
        <f ca="1"/>
        <v>-16800550000</v>
      </c>
      <c r="AU186" s="4">
        <f ca="1"/>
        <v>-2304897000</v>
      </c>
      <c r="AV186" s="4"/>
    </row>
    <row r="187" spans="23:48" x14ac:dyDescent="0.2">
      <c r="W187" s="63"/>
      <c r="X187" t="str" s="0">
        <f ca="1"/>
        <v>16/04/2024</v>
      </c>
      <c r="Y187" s="4">
        <f ca="1"/>
        <v>61496852000</v>
      </c>
      <c r="Z187" s="4">
        <f ca="1"/>
        <v>37090380000</v>
      </c>
      <c r="AA187" s="4">
        <f ca="1"/>
        <v>75931000</v>
      </c>
      <c r="AB187" s="4">
        <f ca="1"/>
        <v>-544027693000</v>
      </c>
      <c r="AC187" s="4">
        <f ca="1"/>
        <v>2478100000</v>
      </c>
      <c r="AD187" s="4">
        <f ca="1"/>
        <v>-53653533000</v>
      </c>
      <c r="AE187" s="4">
        <f ca="1"/>
        <v>108339423000</v>
      </c>
      <c r="AF187" s="4">
        <f ca="1"/>
        <v>-51486654000</v>
      </c>
      <c r="AG187" s="4">
        <f ca="1"/>
        <v>97736686000</v>
      </c>
      <c r="AH187" s="4">
        <f ca="1"/>
        <v>-8591568000</v>
      </c>
      <c r="AJ187" s="63"/>
      <c r="AK187" t="str" s="0">
        <f ca="1"/>
        <v>16/04/2024</v>
      </c>
      <c r="AL187" s="4">
        <f ca="1"/>
        <v>-10908760000</v>
      </c>
      <c r="AM187" s="4">
        <f ca="1"/>
        <v>-68809049000</v>
      </c>
      <c r="AN187" s="4">
        <f ca="1"/>
        <v>58006875000</v>
      </c>
      <c r="AO187" s="4">
        <f ca="1"/>
        <v>112129650000</v>
      </c>
      <c r="AR187" s="63"/>
      <c r="AS187" t="str" s="0">
        <f ca="1"/>
        <v>16/04/2024</v>
      </c>
      <c r="AT187" s="4">
        <f ca="1"/>
        <v>-891910000</v>
      </c>
      <c r="AU187" s="4">
        <f ca="1"/>
        <v>-10828637000</v>
      </c>
      <c r="AV187" s="4"/>
    </row>
    <row r="188" spans="23:48" x14ac:dyDescent="0.2">
      <c r="W188" s="63"/>
      <c r="X188" t="str" s="0">
        <f ca="1"/>
        <v>15/04/2024</v>
      </c>
      <c r="Y188" s="4">
        <f ca="1"/>
        <v>54261212000</v>
      </c>
      <c r="Z188" s="4">
        <f ca="1"/>
        <v>37090380000</v>
      </c>
      <c r="AA188" s="4">
        <f ca="1"/>
        <v>-611929000</v>
      </c>
      <c r="AB188" s="4">
        <f ca="1"/>
        <v>-620214312000</v>
      </c>
      <c r="AC188" s="4">
        <f ca="1"/>
        <v>2286140000</v>
      </c>
      <c r="AD188" s="4">
        <f ca="1"/>
        <v>-56034023000</v>
      </c>
      <c r="AE188" s="4">
        <f ca="1"/>
        <v>117219813000</v>
      </c>
      <c r="AF188" s="4">
        <f ca="1"/>
        <v>-72819264000</v>
      </c>
      <c r="AG188" s="4">
        <f ca="1"/>
        <v>95700801000</v>
      </c>
      <c r="AH188" s="4">
        <f ca="1"/>
        <v>-8591568000</v>
      </c>
      <c r="AJ188" s="63"/>
      <c r="AK188" t="str" s="0">
        <f ca="1"/>
        <v>15/04/2024</v>
      </c>
      <c r="AL188" s="4">
        <f ca="1"/>
        <v>-12608760000</v>
      </c>
      <c r="AM188" s="4">
        <f ca="1"/>
        <v>-77286319000</v>
      </c>
      <c r="AN188" s="4">
        <f ca="1"/>
        <v>48148630000</v>
      </c>
      <c r="AO188" s="4">
        <f ca="1"/>
        <v>100486650000</v>
      </c>
      <c r="AR188" s="63"/>
      <c r="AS188" t="str" s="0">
        <f ca="1"/>
        <v>15/04/2024</v>
      </c>
      <c r="AT188" s="4">
        <f ca="1"/>
        <v>-31450600000</v>
      </c>
      <c r="AU188" s="4">
        <f ca="1"/>
        <v>-23011177000</v>
      </c>
      <c r="AV188" s="4"/>
    </row>
    <row r="189" spans="23:48" x14ac:dyDescent="0.2">
      <c r="W189" s="63"/>
      <c r="X189" t="str" s="0">
        <f ca="1"/>
        <v>12/04/2024</v>
      </c>
      <c r="Y189" s="4">
        <f ca="1"/>
        <v>30051962000</v>
      </c>
      <c r="Z189" s="4">
        <f ca="1"/>
        <v>8627880000</v>
      </c>
      <c r="AA189" s="4">
        <f ca="1"/>
        <v>-856079000</v>
      </c>
      <c r="AB189" s="4">
        <f ca="1"/>
        <v>-685695282000</v>
      </c>
      <c r="AC189" s="4">
        <f ca="1"/>
        <v>2202940000</v>
      </c>
      <c r="AD189" s="4">
        <f ca="1"/>
        <v>-84195303000</v>
      </c>
      <c r="AE189" s="4">
        <f ca="1"/>
        <v>114576358000</v>
      </c>
      <c r="AF189" s="4">
        <f ca="1"/>
        <v>-89263914000</v>
      </c>
      <c r="AG189" s="4">
        <f ca="1"/>
        <v>63386051000</v>
      </c>
      <c r="AH189" s="4">
        <f ca="1"/>
        <v>-8591568000</v>
      </c>
      <c r="AJ189" s="63"/>
      <c r="AK189" t="str" s="0">
        <f ca="1"/>
        <v>12/04/2024</v>
      </c>
      <c r="AL189" s="4">
        <f ca="1"/>
        <v>-9840760000</v>
      </c>
      <c r="AM189" s="4">
        <f ca="1"/>
        <v>-100071664000</v>
      </c>
      <c r="AN189" s="4">
        <f ca="1"/>
        <v>28537215000</v>
      </c>
      <c r="AO189" s="4">
        <f ca="1"/>
        <v>69648120000</v>
      </c>
      <c r="AR189" s="63"/>
      <c r="AS189" t="str" s="0">
        <f ca="1"/>
        <v>12/04/2024</v>
      </c>
      <c r="AT189" s="4">
        <f ca="1"/>
        <v>-47674345000</v>
      </c>
      <c r="AU189" s="4">
        <f ca="1"/>
        <v>-32565617000</v>
      </c>
      <c r="AV189" s="4"/>
    </row>
    <row r="190" spans="23:48" x14ac:dyDescent="0.2">
      <c r="W190" s="63"/>
      <c r="X190" t="str" s="0">
        <f ca="1"/>
        <v>11/04/2024</v>
      </c>
      <c r="Y190" s="4">
        <f ca="1"/>
        <v>23444232000</v>
      </c>
      <c r="Z190" s="4">
        <f ca="1"/>
        <v>11177880000</v>
      </c>
      <c r="AA190" s="4">
        <f ca="1"/>
        <v>-242819000</v>
      </c>
      <c r="AB190" s="4">
        <f ca="1"/>
        <v>-671287182000</v>
      </c>
      <c r="AC190" s="4">
        <f ca="1"/>
        <v>2373880000</v>
      </c>
      <c r="AD190" s="4">
        <f ca="1"/>
        <v>-90366673000</v>
      </c>
      <c r="AE190" s="4">
        <f ca="1"/>
        <v>116382578000</v>
      </c>
      <c r="AF190" s="4">
        <f ca="1"/>
        <v>-85746724000</v>
      </c>
      <c r="AG190" s="4">
        <f ca="1"/>
        <v>52053871000</v>
      </c>
      <c r="AH190" s="4">
        <f ca="1"/>
        <v>-8591568000</v>
      </c>
      <c r="AJ190" s="63"/>
      <c r="AK190" t="str" s="0">
        <f ca="1"/>
        <v>11/04/2024</v>
      </c>
      <c r="AL190" s="4">
        <f ca="1"/>
        <v>-10924110000</v>
      </c>
      <c r="AM190" s="4">
        <f ca="1"/>
        <v>-106178649000</v>
      </c>
      <c r="AN190" s="4">
        <f ca="1"/>
        <v>28097455000</v>
      </c>
      <c r="AO190" s="4">
        <f ca="1"/>
        <v>65439230000</v>
      </c>
      <c r="AR190" s="63"/>
      <c r="AS190" t="str" s="0">
        <f ca="1"/>
        <v>11/04/2024</v>
      </c>
      <c r="AT190" s="4">
        <f ca="1"/>
        <v>-55870115000</v>
      </c>
      <c r="AU190" s="4">
        <f ca="1"/>
        <v>-29434917000</v>
      </c>
      <c r="AV190" s="4"/>
    </row>
    <row r="191" spans="23:48" x14ac:dyDescent="0.2">
      <c r="W191" s="63"/>
      <c r="X191" t="str" s="0">
        <f ca="1"/>
        <v>10/04/2024</v>
      </c>
      <c r="Y191" s="4">
        <f ca="1"/>
        <v>13887122000</v>
      </c>
      <c r="Z191" s="4">
        <f ca="1"/>
        <v>11177880000</v>
      </c>
      <c r="AA191" s="4">
        <f ca="1"/>
        <v>-61989000</v>
      </c>
      <c r="AB191" s="4">
        <f ca="1"/>
        <v>-673663242000</v>
      </c>
      <c r="AC191" s="4">
        <f ca="1"/>
        <v>2440440000</v>
      </c>
      <c r="AD191" s="4">
        <f ca="1"/>
        <v>-95100513000</v>
      </c>
      <c r="AE191" s="4">
        <f ca="1"/>
        <v>114527398000</v>
      </c>
      <c r="AF191" s="4">
        <f ca="1"/>
        <v>-77598514000</v>
      </c>
      <c r="AG191" s="4">
        <f ca="1"/>
        <v>52232781000</v>
      </c>
      <c r="AH191" s="4">
        <f ca="1"/>
        <v>-8591568000</v>
      </c>
      <c r="AJ191" s="63"/>
      <c r="AK191" t="str" s="0">
        <f ca="1"/>
        <v>10/04/2024</v>
      </c>
      <c r="AL191" s="4">
        <f ca="1"/>
        <v>-9149730000</v>
      </c>
      <c r="AM191" s="4">
        <f ca="1"/>
        <v>-85097369000</v>
      </c>
      <c r="AN191" s="4">
        <f ca="1"/>
        <v>19488650000</v>
      </c>
      <c r="AO191" s="4">
        <f ca="1"/>
        <v>67555230000</v>
      </c>
      <c r="AR191" s="63"/>
      <c r="AS191" t="str" s="0">
        <f ca="1"/>
        <v>10/04/2024</v>
      </c>
      <c r="AT191" s="4">
        <f ca="1"/>
        <v>-56466875000</v>
      </c>
      <c r="AU191" s="4">
        <f ca="1"/>
        <v>-28466717000</v>
      </c>
      <c r="AV191" s="4"/>
    </row>
    <row r="192" spans="23:48" x14ac:dyDescent="0.2">
      <c r="W192" s="63"/>
      <c r="X192" t="str" s="0">
        <f ca="1"/>
        <v>09/04/2024</v>
      </c>
      <c r="Y192" s="4">
        <f ca="1"/>
        <v>4351162000</v>
      </c>
      <c r="Z192" s="4">
        <f ca="1"/>
        <v>11177880000</v>
      </c>
      <c r="AA192" s="4">
        <f ca="1"/>
        <v>-151549000</v>
      </c>
      <c r="AB192" s="4">
        <f ca="1"/>
        <v>-628258812000</v>
      </c>
      <c r="AC192" s="4">
        <f ca="1"/>
        <v>1985420000</v>
      </c>
      <c r="AD192" s="4">
        <f ca="1"/>
        <v>-85098453000</v>
      </c>
      <c r="AE192" s="4">
        <f ca="1"/>
        <v>114200128000</v>
      </c>
      <c r="AF192" s="4">
        <f ca="1"/>
        <v>-75066374000</v>
      </c>
      <c r="AG192" s="4">
        <f ca="1"/>
        <v>24117376000</v>
      </c>
      <c r="AH192" s="4">
        <f ca="1"/>
        <v>1934302000</v>
      </c>
      <c r="AJ192" s="63"/>
      <c r="AK192" t="str" s="0">
        <f ca="1"/>
        <v>09/04/2024</v>
      </c>
      <c r="AL192" s="4">
        <f ca="1"/>
        <v>-9545730000</v>
      </c>
      <c r="AM192" s="4">
        <f ca="1"/>
        <v>-85527479000</v>
      </c>
      <c r="AN192" s="4">
        <f ca="1"/>
        <v>547100000</v>
      </c>
      <c r="AO192" s="4">
        <f ca="1"/>
        <v>44495230000</v>
      </c>
      <c r="AR192" s="63"/>
      <c r="AS192" t="str" s="0">
        <f ca="1"/>
        <v>09/04/2024</v>
      </c>
      <c r="AT192" s="4">
        <f ca="1"/>
        <v>-46857370000</v>
      </c>
      <c r="AU192" s="4">
        <f ca="1"/>
        <v>-20089207000</v>
      </c>
      <c r="AV192" s="4"/>
    </row>
    <row r="193" spans="23:48" x14ac:dyDescent="0.2">
      <c r="W193" s="63"/>
      <c r="X193" t="str" s="0">
        <f ca="1"/>
        <v>08/04/2024</v>
      </c>
      <c r="Y193" s="4">
        <f ca="1"/>
        <v>-3751858000</v>
      </c>
      <c r="Z193" s="4">
        <f ca="1"/>
        <v>11177880000</v>
      </c>
      <c r="AA193" s="4">
        <f ca="1"/>
        <v>-241109000</v>
      </c>
      <c r="AB193" s="4">
        <f ca="1"/>
        <v>-616135222000</v>
      </c>
      <c r="AC193" s="4">
        <f ca="1"/>
        <v>1530400000</v>
      </c>
      <c r="AD193" s="4">
        <f ca="1"/>
        <v>-57366863000</v>
      </c>
      <c r="AE193" s="4">
        <f ca="1"/>
        <v>113872858000</v>
      </c>
      <c r="AF193" s="4">
        <f ca="1"/>
        <v>-72534234000</v>
      </c>
      <c r="AG193" s="4">
        <f ca="1"/>
        <v>-3998029000</v>
      </c>
      <c r="AH193" s="4">
        <f ca="1"/>
        <v>12460172000</v>
      </c>
      <c r="AJ193" s="63"/>
      <c r="AK193" t="str" s="0">
        <f ca="1"/>
        <v>08/04/2024</v>
      </c>
      <c r="AL193" s="4">
        <f ca="1"/>
        <v>-9941730000</v>
      </c>
      <c r="AM193" s="4">
        <f ca="1"/>
        <v>-85957589000</v>
      </c>
      <c r="AN193" s="4">
        <f ca="1"/>
        <v>759450000</v>
      </c>
      <c r="AO193" s="4">
        <f ca="1"/>
        <v>38997230000</v>
      </c>
      <c r="AR193" s="63"/>
      <c r="AS193" t="str" s="0">
        <f ca="1"/>
        <v>08/04/2024</v>
      </c>
      <c r="AT193" s="4">
        <f ca="1"/>
        <v>-48125475000</v>
      </c>
      <c r="AU193" s="4">
        <f ca="1"/>
        <v>-1514617000</v>
      </c>
      <c r="AV193" s="4"/>
    </row>
    <row r="194" spans="23:48" x14ac:dyDescent="0.2">
      <c r="W194" s="63"/>
      <c r="X194" t="str" s="0">
        <f ca="1"/>
        <v>05/04/2024</v>
      </c>
      <c r="Y194" s="4">
        <f ca="1"/>
        <v>-6808128000</v>
      </c>
      <c r="Z194" s="4">
        <f ca="1"/>
        <v>9710640000</v>
      </c>
      <c r="AA194" s="4">
        <f ca="1"/>
        <v>-705779000</v>
      </c>
      <c r="AB194" s="4">
        <f ca="1"/>
        <v>-604349342000</v>
      </c>
      <c r="AC194" s="4">
        <f ca="1"/>
        <v>89530000</v>
      </c>
      <c r="AD194" s="4">
        <f ca="1"/>
        <v>-35632183000</v>
      </c>
      <c r="AE194" s="4">
        <f ca="1"/>
        <v>112211508000</v>
      </c>
      <c r="AF194" s="4">
        <f ca="1"/>
        <v>-73210664000</v>
      </c>
      <c r="AG194" s="4">
        <f ca="1"/>
        <v>-36341509000</v>
      </c>
      <c r="AH194" s="4">
        <f ca="1"/>
        <v>19900172000</v>
      </c>
      <c r="AJ194" s="63"/>
      <c r="AK194" t="str" s="0">
        <f ca="1"/>
        <v>05/04/2024</v>
      </c>
      <c r="AL194" s="4">
        <f ca="1"/>
        <v>-10537230000</v>
      </c>
      <c r="AM194" s="4">
        <f ca="1"/>
        <v>-87513689000</v>
      </c>
      <c r="AN194" s="4">
        <f ca="1"/>
        <v>-326775000</v>
      </c>
      <c r="AO194" s="4">
        <f ca="1"/>
        <v>24192230000</v>
      </c>
      <c r="AR194" s="63"/>
      <c r="AS194" t="str" s="0">
        <f ca="1"/>
        <v>05/04/2024</v>
      </c>
      <c r="AT194" s="4">
        <f ca="1"/>
        <v>-27473340000</v>
      </c>
      <c r="AU194" s="4">
        <f ca="1"/>
        <v>-6302107000</v>
      </c>
      <c r="AV194" s="4"/>
    </row>
    <row r="195" spans="23:48" x14ac:dyDescent="0.2">
      <c r="W195" s="63"/>
      <c r="X195" t="str" s="0">
        <f ca="1"/>
        <v>04/04/2024</v>
      </c>
      <c r="Y195" s="4">
        <f ca="1"/>
        <v>-6933228000</v>
      </c>
      <c r="Z195" s="4">
        <f ca="1"/>
        <v>9710640000</v>
      </c>
      <c r="AA195" s="4">
        <f ca="1"/>
        <v>-909819000</v>
      </c>
      <c r="AB195" s="4">
        <f ca="1"/>
        <v>-614521876000</v>
      </c>
      <c r="AC195" s="4">
        <f ca="1"/>
        <v>10430000</v>
      </c>
      <c r="AD195" s="4">
        <f ca="1"/>
        <v>-47806123000</v>
      </c>
      <c r="AE195" s="4">
        <f ca="1"/>
        <v>101781233000</v>
      </c>
      <c r="AF195" s="4">
        <f ca="1"/>
        <v>-73580764000</v>
      </c>
      <c r="AG195" s="4">
        <f ca="1"/>
        <v>-37962389000</v>
      </c>
      <c r="AH195" s="4">
        <f ca="1"/>
        <v>19900172000</v>
      </c>
      <c r="AJ195" s="63"/>
      <c r="AK195" t="str" s="0">
        <f ca="1"/>
        <v>04/04/2024</v>
      </c>
      <c r="AL195" s="4">
        <f ca="1"/>
        <v>-12331430000</v>
      </c>
      <c r="AM195" s="4">
        <f ca="1"/>
        <v>-82641099000</v>
      </c>
      <c r="AN195" s="4">
        <f ca="1"/>
        <v>-1124955000</v>
      </c>
      <c r="AO195" s="4">
        <f ca="1"/>
        <v>10444230000</v>
      </c>
      <c r="AR195" s="63"/>
      <c r="AS195" t="str" s="0">
        <f ca="1"/>
        <v>04/04/2024</v>
      </c>
      <c r="AT195" s="4">
        <f ca="1"/>
        <v>-23503670000</v>
      </c>
      <c r="AU195" s="4">
        <f ca="1"/>
        <v>-10516077000</v>
      </c>
      <c r="AV195" s="4"/>
    </row>
    <row r="196" spans="23:48" x14ac:dyDescent="0.2">
      <c r="W196" s="63"/>
      <c r="X196" t="str" s="0">
        <f ca="1"/>
        <v>03/04/2024</v>
      </c>
      <c r="Y196" s="4">
        <f ca="1"/>
        <v>-7058328000</v>
      </c>
      <c r="Z196" s="4">
        <f ca="1"/>
        <v>9710640000</v>
      </c>
      <c r="AA196" s="4">
        <f ca="1"/>
        <v>-1113859000</v>
      </c>
      <c r="AB196" s="4">
        <f ca="1"/>
        <v>-670056476000</v>
      </c>
      <c r="AC196" s="4">
        <f ca="1"/>
        <v>-68670000</v>
      </c>
      <c r="AD196" s="4">
        <f ca="1"/>
        <v>-87513113000</v>
      </c>
      <c r="AE196" s="4">
        <f ca="1"/>
        <v>91350958000</v>
      </c>
      <c r="AF196" s="4">
        <f ca="1"/>
        <v>-64064944000</v>
      </c>
      <c r="AG196" s="4">
        <f ca="1"/>
        <v>-39583269000</v>
      </c>
      <c r="AH196" s="4">
        <f ca="1"/>
        <v>19900172000</v>
      </c>
      <c r="AJ196" s="63"/>
      <c r="AK196" t="str" s="0">
        <f ca="1"/>
        <v>03/04/2024</v>
      </c>
      <c r="AL196" s="4">
        <f ca="1"/>
        <v>-14125630000</v>
      </c>
      <c r="AM196" s="4">
        <f ca="1"/>
        <v>-77768509000</v>
      </c>
      <c r="AN196" s="4">
        <f ca="1"/>
        <v>-7810755000</v>
      </c>
      <c r="AO196" s="4">
        <f ca="1"/>
        <v>10400830000</v>
      </c>
      <c r="AR196" s="63"/>
      <c r="AS196" t="str" s="0">
        <f ca="1"/>
        <v>03/04/2024</v>
      </c>
      <c r="AT196" s="4">
        <f ca="1"/>
        <v>-53417125000</v>
      </c>
      <c r="AU196" s="4">
        <f ca="1"/>
        <v>-16858787000</v>
      </c>
      <c r="AV196" s="4"/>
    </row>
    <row r="197" spans="23:48" x14ac:dyDescent="0.2">
      <c r="W197" s="63"/>
      <c r="X197" t="str" s="0">
        <f ca="1"/>
        <v>02/04/2024</v>
      </c>
      <c r="Y197" s="4">
        <f ca="1"/>
        <v>-6742138000</v>
      </c>
      <c r="Z197" s="4">
        <f ca="1"/>
        <v>9710640000</v>
      </c>
      <c r="AA197" s="4">
        <f ca="1"/>
        <v>-537389000</v>
      </c>
      <c r="AB197" s="4">
        <f ca="1"/>
        <v>-566954086000</v>
      </c>
      <c r="AC197" s="4">
        <f ca="1"/>
        <v>150625000</v>
      </c>
      <c r="AD197" s="4">
        <f ca="1"/>
        <v>-1434923000</v>
      </c>
      <c r="AE197" s="4">
        <f ca="1"/>
        <v>93612998000</v>
      </c>
      <c r="AF197" s="4">
        <f ca="1"/>
        <v>-61696914000</v>
      </c>
      <c r="AG197" s="4">
        <f ca="1"/>
        <v>-40234509000</v>
      </c>
      <c r="AH197" s="4">
        <f ca="1"/>
        <v>19900172000</v>
      </c>
      <c r="AJ197" s="63"/>
      <c r="AK197" t="str" s="0">
        <f ca="1"/>
        <v>02/04/2024</v>
      </c>
      <c r="AL197" s="4">
        <f ca="1"/>
        <v>-8351380000</v>
      </c>
      <c r="AM197" s="4">
        <f ca="1"/>
        <v>-76056512000</v>
      </c>
      <c r="AN197" s="4">
        <f ca="1"/>
        <v>-6700985000</v>
      </c>
      <c r="AO197" s="4">
        <f ca="1"/>
        <v>29771960000</v>
      </c>
      <c r="AR197" s="63"/>
      <c r="AS197" t="str" s="0">
        <f ca="1"/>
        <v>02/04/2024</v>
      </c>
      <c r="AT197" s="4">
        <f ca="1"/>
        <v>-22524690000</v>
      </c>
      <c r="AU197" s="4">
        <f ca="1"/>
        <v>4299613000</v>
      </c>
      <c r="AV197" s="4"/>
    </row>
    <row r="198" spans="23:48" x14ac:dyDescent="0.2">
      <c r="W198" s="63"/>
      <c r="X198" t="str" s="0">
        <f ca="1"/>
        <v>01/04/2024</v>
      </c>
      <c r="Y198" s="4">
        <f ca="1"/>
        <v>-6665398000</v>
      </c>
      <c r="Z198" s="4">
        <f ca="1"/>
        <v>9710640000</v>
      </c>
      <c r="AA198" s="4">
        <f ca="1"/>
        <v>-400699000</v>
      </c>
      <c r="AB198" s="4">
        <f ca="1"/>
        <v>-578080966000</v>
      </c>
      <c r="AC198" s="4">
        <f ca="1"/>
        <v>202485000</v>
      </c>
      <c r="AD198" s="4">
        <f ca="1"/>
        <v>12620417000</v>
      </c>
      <c r="AE198" s="4">
        <f ca="1"/>
        <v>81306608000</v>
      </c>
      <c r="AF198" s="4">
        <f ca="1"/>
        <v>-59518844000</v>
      </c>
      <c r="AG198" s="4">
        <f ca="1"/>
        <v>-21636149000</v>
      </c>
      <c r="AH198" s="4">
        <f ca="1"/>
        <v>19900172000</v>
      </c>
      <c r="AJ198" s="63"/>
      <c r="AK198" t="str" s="0">
        <f ca="1"/>
        <v>01/04/2024</v>
      </c>
      <c r="AL198" s="4">
        <f ca="1"/>
        <v>-5426380000</v>
      </c>
      <c r="AM198" s="4">
        <f ca="1"/>
        <v>-73280117000</v>
      </c>
      <c r="AN198" s="4">
        <f ca="1"/>
        <v>6942635000</v>
      </c>
      <c r="AO198" s="4">
        <f ca="1"/>
        <v>52054130000</v>
      </c>
      <c r="AR198" s="63"/>
      <c r="AS198" t="str" s="0">
        <f ca="1"/>
        <v>01/04/2024</v>
      </c>
      <c r="AT198" s="4">
        <f ca="1"/>
        <v>-16937880000</v>
      </c>
      <c r="AU198" s="4">
        <f ca="1"/>
        <v>7578083000</v>
      </c>
      <c r="AV198" s="4"/>
    </row>
    <row r="199" spans="23:48" x14ac:dyDescent="0.2">
      <c r="W199" s="63"/>
      <c r="X199" t="str" s="0">
        <f ca="1"/>
        <v>29/03/2024</v>
      </c>
      <c r="Y199" s="4">
        <f ca="1"/>
        <v>-6613878000</v>
      </c>
      <c r="Z199" s="4">
        <f ca="1"/>
        <v>9710640000</v>
      </c>
      <c r="AA199" s="4">
        <f ca="1"/>
        <v>-312019000</v>
      </c>
      <c r="AB199" s="4">
        <f ca="1"/>
        <v>-601440766000</v>
      </c>
      <c r="AC199" s="4">
        <f ca="1"/>
        <v>206630000</v>
      </c>
      <c r="AD199" s="4">
        <f ca="1"/>
        <v>13034767000</v>
      </c>
      <c r="AE199" s="4">
        <f ca="1"/>
        <v>51157118000</v>
      </c>
      <c r="AF199" s="4">
        <f ca="1"/>
        <v>-66219074000</v>
      </c>
      <c r="AG199" s="4">
        <f ca="1"/>
        <v>-21670329000</v>
      </c>
      <c r="AH199" s="4">
        <f ca="1"/>
        <v>19900172000</v>
      </c>
      <c r="AJ199" s="63"/>
      <c r="AK199" t="str" s="0">
        <f ca="1"/>
        <v>29/03/2024</v>
      </c>
      <c r="AL199" s="4">
        <f ca="1"/>
        <v>-11216380000</v>
      </c>
      <c r="AM199" s="4">
        <f ca="1"/>
        <v>-73374022000</v>
      </c>
      <c r="AN199" s="4">
        <f ca="1"/>
        <v>10301675000</v>
      </c>
      <c r="AO199" s="4">
        <f ca="1"/>
        <v>52091130000</v>
      </c>
      <c r="AR199" s="63"/>
      <c r="AS199" t="str" s="0">
        <f ca="1"/>
        <v>29/03/2024</v>
      </c>
      <c r="AT199" s="4">
        <f ca="1"/>
        <v>-20337225000</v>
      </c>
      <c r="AU199" s="4">
        <f ca="1"/>
        <v>7818643000</v>
      </c>
      <c r="AV199" s="4"/>
    </row>
    <row r="200" spans="23:48" x14ac:dyDescent="0.2">
      <c r="W200" s="63"/>
      <c r="X200" t="str" s="0">
        <f ca="1"/>
        <v>28/03/2024</v>
      </c>
      <c r="Y200" s="4">
        <f ca="1"/>
        <v>-2976408000</v>
      </c>
      <c r="Z200" s="4">
        <f ca="1"/>
        <v>9710640000</v>
      </c>
      <c r="AA200" s="4">
        <f ca="1"/>
        <v>-719079000</v>
      </c>
      <c r="AB200" s="4">
        <f ca="1"/>
        <v>-619905376000</v>
      </c>
      <c r="AC200" s="4">
        <f ca="1"/>
        <v>61525000</v>
      </c>
      <c r="AD200" s="4">
        <f ca="1"/>
        <v>14483757000</v>
      </c>
      <c r="AE200" s="4">
        <f ca="1"/>
        <v>49852088000</v>
      </c>
      <c r="AF200" s="4">
        <f ca="1"/>
        <v>-68123844000</v>
      </c>
      <c r="AG200" s="4">
        <f ca="1"/>
        <v>-22133129000</v>
      </c>
      <c r="AH200" s="4">
        <f ca="1"/>
        <v>19900172000</v>
      </c>
      <c r="AJ200" s="63"/>
      <c r="AK200" t="str" s="0">
        <f ca="1"/>
        <v>28/03/2024</v>
      </c>
      <c r="AL200" s="4">
        <f ca="1"/>
        <v>-12181380000</v>
      </c>
      <c r="AM200" s="4">
        <f ca="1"/>
        <v>-83404082000</v>
      </c>
      <c r="AN200" s="4">
        <f ca="1"/>
        <v>9515585000</v>
      </c>
      <c r="AO200" s="4">
        <f ca="1"/>
        <v>54080210000</v>
      </c>
      <c r="AR200" s="63"/>
      <c r="AS200" t="str" s="0">
        <f ca="1"/>
        <v>28/03/2024</v>
      </c>
      <c r="AT200" s="4">
        <f ca="1"/>
        <v>-21960880000</v>
      </c>
      <c r="AU200" s="4">
        <f ca="1"/>
        <v>5378333000</v>
      </c>
      <c r="AV200" s="4"/>
    </row>
    <row r="201" spans="23:48" x14ac:dyDescent="0.2">
      <c r="W201" s="63"/>
      <c r="X201" t="str" s="0">
        <f ca="1"/>
        <v>27/03/2024</v>
      </c>
      <c r="Y201" s="4">
        <f ca="1"/>
        <v>661062000</v>
      </c>
      <c r="Z201" s="4">
        <f ca="1"/>
        <v>9710640000</v>
      </c>
      <c r="AA201" s="4">
        <f ca="1"/>
        <v>-1126139000</v>
      </c>
      <c r="AB201" s="4">
        <f ca="1"/>
        <v>-613599426000</v>
      </c>
      <c r="AC201" s="4">
        <f ca="1"/>
        <v>-83580000</v>
      </c>
      <c r="AD201" s="4">
        <f ca="1"/>
        <v>17434027000</v>
      </c>
      <c r="AE201" s="4">
        <f ca="1"/>
        <v>48547058000</v>
      </c>
      <c r="AF201" s="4">
        <f ca="1"/>
        <v>-70028614000</v>
      </c>
      <c r="AG201" s="4">
        <f ca="1"/>
        <v>-22595929000</v>
      </c>
      <c r="AH201" s="4">
        <f ca="1"/>
        <v>19900172000</v>
      </c>
      <c r="AJ201" s="63"/>
      <c r="AK201" t="str" s="0">
        <f ca="1"/>
        <v>27/03/2024</v>
      </c>
      <c r="AL201" s="4">
        <f ca="1"/>
        <v>-13146380000</v>
      </c>
      <c r="AM201" s="4">
        <f ca="1"/>
        <v>-93434142000</v>
      </c>
      <c r="AN201" s="4">
        <f ca="1"/>
        <v>8729495000</v>
      </c>
      <c r="AO201" s="4">
        <f ca="1"/>
        <v>45318820000</v>
      </c>
      <c r="AR201" s="63"/>
      <c r="AS201" t="str" s="0">
        <f ca="1"/>
        <v>27/03/2024</v>
      </c>
      <c r="AT201" s="4">
        <f ca="1"/>
        <v>-25044490000</v>
      </c>
      <c r="AU201" s="4">
        <f ca="1"/>
        <v>2938023000</v>
      </c>
      <c r="AV201" s="4"/>
    </row>
    <row r="202" spans="23:48" x14ac:dyDescent="0.2">
      <c r="W202" s="63"/>
      <c r="X202" t="str" s="0">
        <f ca="1"/>
        <v>26/03/2024</v>
      </c>
      <c r="Y202" s="4">
        <f ca="1"/>
        <v>930282000</v>
      </c>
      <c r="Z202" s="4">
        <f ca="1"/>
        <v>9710640000</v>
      </c>
      <c r="AA202" s="4">
        <f ca="1"/>
        <v>-651229000</v>
      </c>
      <c r="AB202" s="4">
        <f ca="1"/>
        <v>-576377876000</v>
      </c>
      <c r="AC202" s="4">
        <f ca="1"/>
        <v>104645000</v>
      </c>
      <c r="AD202" s="4">
        <f ca="1"/>
        <v>-184621523000</v>
      </c>
      <c r="AE202" s="4">
        <f ca="1"/>
        <v>49990068000</v>
      </c>
      <c r="AF202" s="4">
        <f ca="1"/>
        <v>-64654394000</v>
      </c>
      <c r="AG202" s="4">
        <f ca="1"/>
        <v>-22087529000</v>
      </c>
      <c r="AH202" s="4">
        <f ca="1"/>
        <v>19900172000</v>
      </c>
      <c r="AJ202" s="63"/>
      <c r="AK202" t="str" s="0">
        <f ca="1"/>
        <v>26/03/2024</v>
      </c>
      <c r="AL202" s="4">
        <f ca="1"/>
        <v>-8291380000</v>
      </c>
      <c r="AM202" s="4">
        <f ca="1"/>
        <v>-92672582000</v>
      </c>
      <c r="AN202" s="4">
        <f ca="1"/>
        <v>9410045000</v>
      </c>
      <c r="AO202" s="4">
        <f ca="1"/>
        <v>52192710000</v>
      </c>
      <c r="AR202" s="63"/>
      <c r="AS202" t="str" s="0">
        <f ca="1"/>
        <v>26/03/2024</v>
      </c>
      <c r="AT202" s="4">
        <f ca="1"/>
        <v>-7118085000</v>
      </c>
      <c r="AU202" s="4">
        <f ca="1"/>
        <v>6808553000</v>
      </c>
      <c r="AV202" s="4"/>
    </row>
    <row r="203" spans="23:48" x14ac:dyDescent="0.2">
      <c r="W203" s="63"/>
      <c r="X203" t="str" s="0">
        <f ca="1"/>
        <v>25/03/2024</v>
      </c>
      <c r="Y203" s="4">
        <f ca="1"/>
        <v>6692212000</v>
      </c>
      <c r="Z203" s="4">
        <f ca="1"/>
        <v>9710640000</v>
      </c>
      <c r="AA203" s="4">
        <f ca="1"/>
        <v>-803000000</v>
      </c>
      <c r="AB203" s="4">
        <f ca="1"/>
        <v>-549932276000</v>
      </c>
      <c r="AC203" s="4">
        <f ca="1"/>
        <v>69830000</v>
      </c>
      <c r="AD203" s="4">
        <f ca="1"/>
        <v>66439927000</v>
      </c>
      <c r="AE203" s="4">
        <f ca="1"/>
        <v>80894043000</v>
      </c>
      <c r="AF203" s="4">
        <f ca="1"/>
        <v>-61296154000</v>
      </c>
      <c r="AG203" s="4">
        <f ca="1"/>
        <v>-22110099000</v>
      </c>
      <c r="AH203" s="4">
        <f ca="1"/>
        <v>19900172000</v>
      </c>
      <c r="AJ203" s="63"/>
      <c r="AK203" t="str" s="0">
        <f ca="1"/>
        <v>25/03/2024</v>
      </c>
      <c r="AL203" s="4">
        <f ca="1"/>
        <v>-8291380000</v>
      </c>
      <c r="AM203" s="4">
        <f ca="1"/>
        <v>-92898647000</v>
      </c>
      <c r="AN203" s="4">
        <f ca="1"/>
        <v>9371690000</v>
      </c>
      <c r="AO203" s="4">
        <f ca="1"/>
        <v>46347710000</v>
      </c>
      <c r="AR203" s="63"/>
      <c r="AS203" t="str" s="0">
        <f ca="1"/>
        <v>25/03/2024</v>
      </c>
      <c r="AT203" s="4">
        <f ca="1"/>
        <v>-19782525000</v>
      </c>
      <c r="AU203" s="4">
        <f ca="1"/>
        <v>13709743000</v>
      </c>
      <c r="AV203" s="4"/>
    </row>
    <row r="204" spans="23:48" x14ac:dyDescent="0.2">
      <c r="W204" s="63"/>
      <c r="X204" t="str" s="0">
        <f ca="1"/>
        <v>22/03/2024</v>
      </c>
      <c r="Y204" s="4">
        <f ca="1"/>
        <v>6582352000</v>
      </c>
      <c r="Z204" s="4">
        <f ca="1"/>
        <v>9710640000</v>
      </c>
      <c r="AA204" s="4">
        <f ca="1"/>
        <v>-992900000</v>
      </c>
      <c r="AB204" s="4">
        <f ca="1"/>
        <v>-489709069000</v>
      </c>
      <c r="AC204" s="4">
        <f ca="1"/>
        <v>-5360000</v>
      </c>
      <c r="AD204" s="4">
        <f ca="1"/>
        <v>122291827000</v>
      </c>
      <c r="AE204" s="4">
        <f ca="1"/>
        <v>106294838000</v>
      </c>
      <c r="AF204" s="4">
        <f ca="1"/>
        <v>-60600414000</v>
      </c>
      <c r="AG204" s="4">
        <f ca="1"/>
        <v>-22334079000</v>
      </c>
      <c r="AH204" s="4">
        <f ca="1"/>
        <v>19900172000</v>
      </c>
      <c r="AJ204" s="63"/>
      <c r="AK204" t="str" s="0">
        <f ca="1"/>
        <v>22/03/2024</v>
      </c>
      <c r="AL204" s="4">
        <f ca="1"/>
        <v>-7409810000</v>
      </c>
      <c r="AM204" s="4">
        <f ca="1"/>
        <v>-96229967000</v>
      </c>
      <c r="AN204" s="4">
        <f ca="1"/>
        <v>8995105000</v>
      </c>
      <c r="AO204" s="4">
        <f ca="1"/>
        <v>52247290000</v>
      </c>
      <c r="AR204" s="63"/>
      <c r="AS204" t="str" s="0">
        <f ca="1"/>
        <v>22/03/2024</v>
      </c>
      <c r="AT204" s="4">
        <f ca="1"/>
        <v>-2095050000</v>
      </c>
      <c r="AU204" s="4">
        <f ca="1"/>
        <v>15966643000</v>
      </c>
      <c r="AV204" s="4"/>
    </row>
    <row r="205" spans="23:48" x14ac:dyDescent="0.2">
      <c r="W205" s="63" t="s">
        <v>161</v>
      </c>
      <c r="X205" t="str" s="0">
        <f ca="1"/>
        <v>21/03/2024</v>
      </c>
      <c r="Y205" s="4">
        <f ca="1"/>
        <v>6472492000</v>
      </c>
      <c r="Z205" s="4">
        <f ca="1"/>
        <v>9710640000</v>
      </c>
      <c r="AA205" s="4">
        <f ca="1"/>
        <v>-1182800000</v>
      </c>
      <c r="AB205" s="4">
        <f ca="1"/>
        <v>-452951424000</v>
      </c>
      <c r="AC205" s="4">
        <f ca="1"/>
        <v>-80550000</v>
      </c>
      <c r="AD205" s="4">
        <f ca="1"/>
        <v>124906287000</v>
      </c>
      <c r="AE205" s="4">
        <f ca="1"/>
        <v>131695633000</v>
      </c>
      <c r="AF205" s="4">
        <f ca="1"/>
        <v>-54031764000</v>
      </c>
      <c r="AG205" s="4">
        <f ca="1"/>
        <v>-22558059000</v>
      </c>
      <c r="AH205" s="4">
        <f ca="1"/>
        <v>19900172000</v>
      </c>
      <c r="AJ205" s="63" t="s">
        <v>161</v>
      </c>
      <c r="AK205" t="str" s="0">
        <f ca="1"/>
        <v>21/03/2024</v>
      </c>
      <c r="AL205" s="4">
        <f ca="1"/>
        <v>-6528240000</v>
      </c>
      <c r="AM205" s="4">
        <f ca="1"/>
        <v>-99561287000</v>
      </c>
      <c r="AN205" s="4">
        <f ca="1"/>
        <v>8618520000</v>
      </c>
      <c r="AO205" s="4">
        <f ca="1"/>
        <v>44611290000</v>
      </c>
      <c r="AR205" s="63" t="s">
        <v>161</v>
      </c>
      <c r="AS205" t="str" s="0">
        <f ca="1"/>
        <v>21/03/2024</v>
      </c>
      <c r="AT205" s="4">
        <f ca="1"/>
        <v>11928265000</v>
      </c>
      <c r="AU205" s="4">
        <f ca="1"/>
        <v>11149293000</v>
      </c>
      <c r="AV205" s="4"/>
    </row>
    <row r="206" spans="23:48" x14ac:dyDescent="0.2">
      <c r="W206" s="63"/>
      <c r="X206" t="str" s="0">
        <f ca="1"/>
        <v>20/03/2024</v>
      </c>
      <c r="Y206" s="4">
        <f ca="1"/>
        <v>-3614228000</v>
      </c>
      <c r="Z206" s="4">
        <f ca="1"/>
        <v>9710640000</v>
      </c>
      <c r="AA206" s="4">
        <f ca="1"/>
        <v>-1439820000</v>
      </c>
      <c r="AB206" s="4">
        <f ca="1"/>
        <v>-486341464000</v>
      </c>
      <c r="AC206" s="4">
        <f ca="1"/>
        <v>-182495000</v>
      </c>
      <c r="AD206" s="4">
        <f ca="1"/>
        <v>-16112443000</v>
      </c>
      <c r="AE206" s="4">
        <f ca="1"/>
        <v>126277673000</v>
      </c>
      <c r="AF206" s="4">
        <f ca="1"/>
        <v>-51391624000</v>
      </c>
      <c r="AG206" s="4">
        <f ca="1"/>
        <v>-22842899000</v>
      </c>
      <c r="AH206" s="4">
        <f ca="1"/>
        <v>19900172000</v>
      </c>
      <c r="AJ206" s="63"/>
      <c r="AK206" t="str" s="0">
        <f ca="1"/>
        <v>20/03/2024</v>
      </c>
      <c r="AL206" s="4">
        <f ca="1"/>
        <v>-6420830000</v>
      </c>
      <c r="AM206" s="4">
        <f ca="1"/>
        <v>-101101152000</v>
      </c>
      <c r="AN206" s="4">
        <f ca="1"/>
        <v>8155230000</v>
      </c>
      <c r="AO206" s="4">
        <f ca="1"/>
        <v>63841650000</v>
      </c>
      <c r="AR206" s="63"/>
      <c r="AS206" t="str" s="0">
        <f ca="1"/>
        <v>20/03/2024</v>
      </c>
      <c r="AT206" s="4">
        <f ca="1"/>
        <v>-12517065000</v>
      </c>
      <c r="AU206" s="4">
        <f ca="1"/>
        <v>10959993000</v>
      </c>
      <c r="AV206" s="4"/>
    </row>
    <row r="207" spans="23:48" x14ac:dyDescent="0.2">
      <c r="W207" s="63"/>
      <c r="X207" t="str" s="0">
        <f ca="1"/>
        <v>19/03/2024</v>
      </c>
      <c r="Y207" s="4">
        <f ca="1"/>
        <v>-3892318000</v>
      </c>
      <c r="Z207" s="4">
        <f ca="1"/>
        <v>9710640000</v>
      </c>
      <c r="AA207" s="4">
        <f ca="1"/>
        <v>-1912570000</v>
      </c>
      <c r="AB207" s="4">
        <f ca="1"/>
        <v>-420340544000</v>
      </c>
      <c r="AC207" s="4">
        <f ca="1"/>
        <v>-371060000</v>
      </c>
      <c r="AD207" s="4">
        <f ca="1"/>
        <v>-17661813000</v>
      </c>
      <c r="AE207" s="4">
        <f ca="1"/>
        <v>124775248000</v>
      </c>
      <c r="AF207" s="4">
        <f ca="1"/>
        <v>-30990114000</v>
      </c>
      <c r="AG207" s="4">
        <f ca="1"/>
        <v>-20600439000</v>
      </c>
      <c r="AH207" s="4">
        <f ca="1"/>
        <v>19900172000</v>
      </c>
      <c r="AJ207" s="63"/>
      <c r="AK207" t="str" s="0">
        <f ca="1"/>
        <v>19/03/2024</v>
      </c>
      <c r="AL207" s="4">
        <f ca="1"/>
        <v>-5460830000</v>
      </c>
      <c r="AM207" s="4">
        <f ca="1"/>
        <v>-98902722000</v>
      </c>
      <c r="AN207" s="4">
        <f ca="1"/>
        <v>7175610000</v>
      </c>
      <c r="AO207" s="4">
        <f ca="1"/>
        <v>65715650000</v>
      </c>
      <c r="AR207" s="63"/>
      <c r="AS207" t="str" s="0">
        <f ca="1"/>
        <v>19/03/2024</v>
      </c>
      <c r="AT207" s="4">
        <f ca="1"/>
        <v>-8759675000</v>
      </c>
      <c r="AU207" s="4">
        <f ca="1"/>
        <v>20820643000</v>
      </c>
      <c r="AV207" s="4"/>
    </row>
    <row r="208" spans="23:48" x14ac:dyDescent="0.2">
      <c r="W208" s="63"/>
      <c r="X208" t="str" s="0">
        <f ca="1"/>
        <v>18/03/2024</v>
      </c>
      <c r="Y208" s="4">
        <f ca="1"/>
        <v>-3925138000</v>
      </c>
      <c r="Z208" s="4">
        <f ca="1"/>
        <v>9710640000</v>
      </c>
      <c r="AA208" s="4">
        <f ca="1"/>
        <v>-1967530000</v>
      </c>
      <c r="AB208" s="4">
        <f ca="1"/>
        <v>-270117354000</v>
      </c>
      <c r="AC208" s="4">
        <f ca="1"/>
        <v>-393070000</v>
      </c>
      <c r="AD208" s="4">
        <f ca="1"/>
        <v>18480717000</v>
      </c>
      <c r="AE208" s="4">
        <f ca="1"/>
        <v>126907698000</v>
      </c>
      <c r="AF208" s="4">
        <f ca="1"/>
        <v>5323356000</v>
      </c>
      <c r="AG208" s="4">
        <f ca="1"/>
        <v>-20656699000</v>
      </c>
      <c r="AH208" s="4">
        <f ca="1"/>
        <v>19900172000</v>
      </c>
      <c r="AJ208" s="63"/>
      <c r="AK208" t="str" s="0">
        <f ca="1"/>
        <v>18/03/2024</v>
      </c>
      <c r="AL208" s="4">
        <f ca="1"/>
        <v>-5460830000</v>
      </c>
      <c r="AM208" s="4">
        <f ca="1"/>
        <v>-24894412000</v>
      </c>
      <c r="AN208" s="4">
        <f ca="1"/>
        <v>7080450000</v>
      </c>
      <c r="AO208" s="4">
        <f ca="1"/>
        <v>67581650000</v>
      </c>
      <c r="AR208" s="63"/>
      <c r="AS208" t="str" s="0">
        <f ca="1"/>
        <v>18/03/2024</v>
      </c>
      <c r="AT208" s="4">
        <f ca="1"/>
        <v>1028550000</v>
      </c>
      <c r="AU208" s="4">
        <f ca="1"/>
        <v>17569203000</v>
      </c>
      <c r="AV208" s="4"/>
    </row>
    <row r="209" spans="23:48" x14ac:dyDescent="0.2">
      <c r="W209" s="63"/>
      <c r="X209" t="str" s="0">
        <f ca="1"/>
        <v>15/03/2024</v>
      </c>
      <c r="Y209" s="4">
        <f ca="1"/>
        <v>-3766470000</v>
      </c>
      <c r="Z209" s="4">
        <f ca="1"/>
        <v>7340640000</v>
      </c>
      <c r="AA209" s="4">
        <f ca="1"/>
        <v>-1680520000</v>
      </c>
      <c r="AB209" s="4">
        <f ca="1"/>
        <v>-301483824000</v>
      </c>
      <c r="AC209" s="4">
        <f ca="1"/>
        <v>-286215000</v>
      </c>
      <c r="AD209" s="4">
        <f ca="1"/>
        <v>986270000</v>
      </c>
      <c r="AE209" s="4">
        <f ca="1"/>
        <v>125452983000</v>
      </c>
      <c r="AF209" s="4">
        <f ca="1"/>
        <v>-6386534000</v>
      </c>
      <c r="AG209" s="4">
        <f ca="1"/>
        <v>-18939349000</v>
      </c>
      <c r="AH209" s="4">
        <f ca="1"/>
        <v>19900172000</v>
      </c>
      <c r="AJ209" s="63"/>
      <c r="AK209" t="str" s="0">
        <f ca="1"/>
        <v>15/03/2024</v>
      </c>
      <c r="AL209" s="4">
        <f ca="1"/>
        <v>-4498080000</v>
      </c>
      <c r="AM209" s="4">
        <f ca="1"/>
        <v>-24718297000</v>
      </c>
      <c r="AN209" s="4">
        <f ca="1"/>
        <v>7479265000</v>
      </c>
      <c r="AO209" s="4">
        <f ca="1"/>
        <v>39861570000</v>
      </c>
      <c r="AR209" s="63"/>
      <c r="AS209" t="str" s="0">
        <f ca="1"/>
        <v>15/03/2024</v>
      </c>
      <c r="AT209" s="4">
        <f ca="1"/>
        <v>-5934245000</v>
      </c>
      <c r="AU209" s="4">
        <f ca="1"/>
        <v>2963063000</v>
      </c>
      <c r="AV209" s="4"/>
    </row>
    <row r="210" spans="23:48" x14ac:dyDescent="0.2">
      <c r="W210" s="63"/>
      <c r="X210" t="str" s="0">
        <f ca="1"/>
        <v>14/03/2024</v>
      </c>
      <c r="Y210" s="4">
        <f ca="1"/>
        <v>-3708810000</v>
      </c>
      <c r="Z210" s="4">
        <f ca="1"/>
        <v>7340640000</v>
      </c>
      <c r="AA210" s="4">
        <f ca="1"/>
        <v>-1578380000</v>
      </c>
      <c r="AB210" s="4">
        <f ca="1"/>
        <v>-271715134000</v>
      </c>
      <c r="AC210" s="4">
        <f ca="1"/>
        <v>-245275000</v>
      </c>
      <c r="AD210" s="4">
        <f ca="1"/>
        <v>-15204930000</v>
      </c>
      <c r="AE210" s="4">
        <f ca="1"/>
        <v>125598493000</v>
      </c>
      <c r="AF210" s="4">
        <f ca="1"/>
        <v>-2968564000</v>
      </c>
      <c r="AG210" s="4">
        <f ca="1"/>
        <v>-18886739000</v>
      </c>
      <c r="AH210" s="4">
        <f ca="1"/>
        <v>19900172000</v>
      </c>
      <c r="AJ210" s="63"/>
      <c r="AK210" t="str" s="0">
        <f ca="1"/>
        <v>14/03/2024</v>
      </c>
      <c r="AL210" s="4">
        <f ca="1"/>
        <v>-4498080000</v>
      </c>
      <c r="AM210" s="4">
        <f ca="1"/>
        <v>-52609982000</v>
      </c>
      <c r="AN210" s="4">
        <f ca="1"/>
        <v>7565080000</v>
      </c>
      <c r="AO210" s="4">
        <f ca="1"/>
        <v>39896570000</v>
      </c>
      <c r="AR210" s="63"/>
      <c r="AS210" t="str" s="0">
        <f ca="1"/>
        <v>14/03/2024</v>
      </c>
      <c r="AT210" s="4">
        <f ca="1"/>
        <v>-20857000000</v>
      </c>
      <c r="AU210" s="4">
        <f ca="1"/>
        <v>3088673000</v>
      </c>
      <c r="AV210" s="4"/>
    </row>
    <row r="211" spans="23:48" x14ac:dyDescent="0.2">
      <c r="W211" s="63"/>
      <c r="X211" t="str" s="0">
        <f ca="1"/>
        <v>13/03/2024</v>
      </c>
      <c r="Y211" s="4">
        <f ca="1"/>
        <v>-3677030000</v>
      </c>
      <c r="Z211" s="4">
        <f ca="1"/>
        <v>7340640000</v>
      </c>
      <c r="AA211" s="4">
        <f ca="1"/>
        <v>-1519170000</v>
      </c>
      <c r="AB211" s="4">
        <f ca="1"/>
        <v>-245129525000</v>
      </c>
      <c r="AC211" s="4">
        <f ca="1"/>
        <v>-223245000</v>
      </c>
      <c r="AD211" s="4">
        <f ca="1"/>
        <v>66517653000</v>
      </c>
      <c r="AE211" s="4">
        <f ca="1"/>
        <v>125583278000</v>
      </c>
      <c r="AF211" s="4">
        <f ca="1"/>
        <v>-5400244000</v>
      </c>
      <c r="AG211" s="4">
        <f ca="1"/>
        <v>-17447419000</v>
      </c>
      <c r="AH211" s="4">
        <f ca="1"/>
        <v>19900172000</v>
      </c>
      <c r="AJ211" s="63"/>
      <c r="AK211" t="str" s="0">
        <f ca="1"/>
        <v>13/03/2024</v>
      </c>
      <c r="AL211" s="4">
        <f ca="1"/>
        <v>-4498080000</v>
      </c>
      <c r="AM211" s="4">
        <f ca="1"/>
        <v>-53178692000</v>
      </c>
      <c r="AN211" s="4">
        <f ca="1"/>
        <v>7546390000</v>
      </c>
      <c r="AO211" s="4">
        <f ca="1"/>
        <v>47872570000</v>
      </c>
      <c r="AR211" s="63"/>
      <c r="AS211" t="str" s="0">
        <f ca="1"/>
        <v>13/03/2024</v>
      </c>
      <c r="AT211" s="4">
        <f ca="1"/>
        <v>-21246220000</v>
      </c>
      <c r="AU211" s="4">
        <f ca="1"/>
        <v>4860873000</v>
      </c>
      <c r="AV211" s="4"/>
    </row>
    <row r="212" spans="23:48" x14ac:dyDescent="0.2">
      <c r="W212" s="63"/>
      <c r="X212" t="str" s="0">
        <f ca="1"/>
        <v>12/03/2024</v>
      </c>
      <c r="Y212" s="4">
        <f ca="1"/>
        <v>-3645250000</v>
      </c>
      <c r="Z212" s="4">
        <f ca="1"/>
        <v>7340640000</v>
      </c>
      <c r="AA212" s="4">
        <f ca="1"/>
        <v>-1459960000</v>
      </c>
      <c r="AB212" s="4">
        <f ca="1"/>
        <v>-235096585000</v>
      </c>
      <c r="AC212" s="4">
        <f ca="1"/>
        <v>-201215000</v>
      </c>
      <c r="AD212" s="4">
        <f ca="1"/>
        <v>65789573000</v>
      </c>
      <c r="AE212" s="4">
        <f ca="1"/>
        <v>125568063000</v>
      </c>
      <c r="AF212" s="4">
        <f ca="1"/>
        <v>-7831924000</v>
      </c>
      <c r="AG212" s="4">
        <f ca="1"/>
        <v>-16008099000</v>
      </c>
      <c r="AH212" s="4">
        <f ca="1"/>
        <v>19900172000</v>
      </c>
      <c r="AJ212" s="63"/>
      <c r="AK212" t="str" s="0">
        <f ca="1"/>
        <v>12/03/2024</v>
      </c>
      <c r="AL212" s="4">
        <f ca="1"/>
        <v>-4498080000</v>
      </c>
      <c r="AM212" s="4">
        <f ca="1"/>
        <v>-53747402000</v>
      </c>
      <c r="AN212" s="4">
        <f ca="1"/>
        <v>7272895000</v>
      </c>
      <c r="AO212" s="4">
        <f ca="1"/>
        <v>48979570000</v>
      </c>
      <c r="AR212" s="63"/>
      <c r="AS212" t="str" s="0">
        <f ca="1"/>
        <v>12/03/2024</v>
      </c>
      <c r="AT212" s="4">
        <f ca="1"/>
        <v>-38523535000</v>
      </c>
      <c r="AU212" s="4">
        <f ca="1"/>
        <v>6633073000</v>
      </c>
      <c r="AV212" s="4"/>
    </row>
    <row r="213" spans="23:48" x14ac:dyDescent="0.2">
      <c r="W213" s="63"/>
      <c r="X213" t="str" s="0">
        <f ca="1"/>
        <v>11/03/2024</v>
      </c>
      <c r="Y213" s="4">
        <f ca="1"/>
        <v>-3645250000</v>
      </c>
      <c r="Z213" s="4">
        <f ca="1"/>
        <v>7340640000</v>
      </c>
      <c r="AA213" s="4">
        <f ca="1"/>
        <v>-1459960000</v>
      </c>
      <c r="AB213" s="4">
        <f ca="1"/>
        <v>-198596165000</v>
      </c>
      <c r="AC213" s="4">
        <f ca="1"/>
        <v>-201215000</v>
      </c>
      <c r="AD213" s="4">
        <f ca="1"/>
        <v>90373343000</v>
      </c>
      <c r="AE213" s="4">
        <f ca="1"/>
        <v>125568063000</v>
      </c>
      <c r="AF213" s="4">
        <f ca="1"/>
        <v>-8945104000</v>
      </c>
      <c r="AG213" s="4">
        <f ca="1"/>
        <v>-16008099000</v>
      </c>
      <c r="AH213" s="4">
        <f ca="1"/>
        <v>19900172000</v>
      </c>
      <c r="AJ213" s="63"/>
      <c r="AK213" t="str" s="0">
        <f ca="1"/>
        <v>11/03/2024</v>
      </c>
      <c r="AL213" s="4">
        <f ca="1"/>
        <v>-4498080000</v>
      </c>
      <c r="AM213" s="4">
        <f ca="1"/>
        <v>-53747402000</v>
      </c>
      <c r="AN213" s="4">
        <f ca="1"/>
        <v>7272895000</v>
      </c>
      <c r="AO213" s="4">
        <f ca="1"/>
        <v>47893570000</v>
      </c>
      <c r="AR213" s="63"/>
      <c r="AS213" t="str" s="0">
        <f ca="1"/>
        <v>11/03/2024</v>
      </c>
      <c r="AT213" s="4">
        <f ca="1"/>
        <v>-17611420000</v>
      </c>
      <c r="AU213" s="4">
        <f ca="1"/>
        <v>8717593000</v>
      </c>
      <c r="AV213" s="4"/>
    </row>
    <row r="214" spans="23:48" x14ac:dyDescent="0.2">
      <c r="W214" s="63"/>
      <c r="X214" t="str" s="0">
        <f ca="1"/>
        <v>08/03/2024</v>
      </c>
      <c r="Y214" s="4">
        <f ca="1"/>
        <v>-3681480000</v>
      </c>
      <c r="Z214" s="4">
        <f ca="1"/>
        <v>-6874360000</v>
      </c>
      <c r="AA214" s="4">
        <f ca="1"/>
        <v>-1550620000</v>
      </c>
      <c r="AB214" s="4">
        <f ca="1"/>
        <v>-222260835000</v>
      </c>
      <c r="AC214" s="4">
        <f ca="1"/>
        <v>-226665000</v>
      </c>
      <c r="AD214" s="4">
        <f ca="1"/>
        <v>84065663000</v>
      </c>
      <c r="AE214" s="4">
        <f ca="1"/>
        <v>124179198000</v>
      </c>
      <c r="AF214" s="4">
        <f ca="1"/>
        <v>-9747284000</v>
      </c>
      <c r="AG214" s="4">
        <f ca="1"/>
        <v>-26083299000</v>
      </c>
      <c r="AH214" s="4">
        <f ca="1"/>
        <v>19900172000</v>
      </c>
      <c r="AJ214" s="63"/>
      <c r="AK214" t="str" s="0">
        <f ca="1"/>
        <v>08/03/2024</v>
      </c>
      <c r="AL214" s="4">
        <f ca="1"/>
        <v>-5496520000</v>
      </c>
      <c r="AM214" s="4">
        <f ca="1"/>
        <v>-54005057000</v>
      </c>
      <c r="AN214" s="4">
        <f ca="1"/>
        <v>7108090000</v>
      </c>
      <c r="AO214" s="4">
        <f ca="1"/>
        <v>29922570000</v>
      </c>
      <c r="AR214" s="63"/>
      <c r="AS214" t="str" s="0">
        <f ca="1"/>
        <v>08/03/2024</v>
      </c>
      <c r="AT214" s="4">
        <f ca="1"/>
        <v>-25673720000</v>
      </c>
      <c r="AU214" s="4">
        <f ca="1"/>
        <v>5208333000</v>
      </c>
      <c r="AV214" s="4"/>
    </row>
    <row r="215" spans="23:48" x14ac:dyDescent="0.2">
      <c r="W215" s="63"/>
      <c r="X215" t="str" s="0">
        <f ca="1"/>
        <v>07/03/2024</v>
      </c>
      <c r="Y215" s="4">
        <f ca="1"/>
        <v>-3681480000</v>
      </c>
      <c r="Z215" s="4">
        <f ca="1"/>
        <v>-6874360000</v>
      </c>
      <c r="AA215" s="4">
        <f ca="1"/>
        <v>-1550620000</v>
      </c>
      <c r="AB215" s="4">
        <f ca="1"/>
        <v>-225562785000</v>
      </c>
      <c r="AC215" s="4">
        <f ca="1"/>
        <v>-226665000</v>
      </c>
      <c r="AD215" s="4">
        <f ca="1"/>
        <v>52343093000</v>
      </c>
      <c r="AE215" s="4">
        <f ca="1"/>
        <v>124179198000</v>
      </c>
      <c r="AF215" s="4">
        <f ca="1"/>
        <v>3145015000</v>
      </c>
      <c r="AG215" s="4">
        <f ca="1"/>
        <v>-26083299000</v>
      </c>
      <c r="AH215" s="4">
        <f ca="1"/>
        <v>19900172000</v>
      </c>
      <c r="AJ215" s="63"/>
      <c r="AK215" t="str" s="0">
        <f ca="1"/>
        <v>07/03/2024</v>
      </c>
      <c r="AL215" s="4">
        <f ca="1"/>
        <v>-5496520000</v>
      </c>
      <c r="AM215" s="4">
        <f ca="1"/>
        <v>-54005057000</v>
      </c>
      <c r="AN215" s="4">
        <f ca="1"/>
        <v>7108090000</v>
      </c>
      <c r="AO215" s="4">
        <f ca="1"/>
        <v>23529570000</v>
      </c>
      <c r="AR215" s="63"/>
      <c r="AS215" t="str" s="0">
        <f ca="1"/>
        <v>07/03/2024</v>
      </c>
      <c r="AT215" s="4">
        <f ca="1"/>
        <v>-37413200000</v>
      </c>
      <c r="AU215" s="4">
        <f ca="1"/>
        <v>5208333000</v>
      </c>
      <c r="AV215" s="4"/>
    </row>
    <row r="216" spans="23:48" x14ac:dyDescent="0.2">
      <c r="W216" s="63"/>
      <c r="X216" t="str" s="0">
        <f ca="1"/>
        <v>06/03/2024</v>
      </c>
      <c r="Y216" s="4">
        <f ca="1"/>
        <v>-3570970000</v>
      </c>
      <c r="Z216" s="4">
        <f ca="1"/>
        <v>-6874360000</v>
      </c>
      <c r="AA216" s="4">
        <f ca="1"/>
        <v>-1329340000</v>
      </c>
      <c r="AB216" s="4">
        <f ca="1"/>
        <v>-225686495000</v>
      </c>
      <c r="AC216" s="4">
        <f ca="1"/>
        <v>-146935000</v>
      </c>
      <c r="AD216" s="4">
        <f ca="1"/>
        <v>-14405647000</v>
      </c>
      <c r="AE216" s="4">
        <f ca="1"/>
        <v>122437038000</v>
      </c>
      <c r="AF216" s="4">
        <f ca="1"/>
        <v>4310205000</v>
      </c>
      <c r="AG216" s="4">
        <f ca="1"/>
        <v>-45968164000</v>
      </c>
      <c r="AH216" s="4">
        <f ca="1"/>
        <v>19900172000</v>
      </c>
      <c r="AJ216" s="63"/>
      <c r="AK216" t="str" s="0">
        <f ca="1"/>
        <v>06/03/2024</v>
      </c>
      <c r="AL216" s="4">
        <f ca="1"/>
        <v>11193890000</v>
      </c>
      <c r="AM216" s="4">
        <f ca="1"/>
        <v>-54239427000</v>
      </c>
      <c r="AN216" s="4">
        <f ca="1"/>
        <v>-17509185000</v>
      </c>
      <c r="AO216" s="4">
        <f ca="1"/>
        <v>31383970000</v>
      </c>
      <c r="AR216" s="63"/>
      <c r="AS216" t="str" s="0">
        <f ca="1"/>
        <v>06/03/2024</v>
      </c>
      <c r="AT216" s="4">
        <f ca="1"/>
        <v>-41682785000</v>
      </c>
      <c r="AU216" s="4">
        <f ca="1"/>
        <v>6356183000</v>
      </c>
      <c r="AV216" s="4"/>
    </row>
    <row r="217" spans="23:48" x14ac:dyDescent="0.2">
      <c r="W217" s="63"/>
      <c r="X217" t="str" s="0">
        <f ca="1"/>
        <v>05/03/2024</v>
      </c>
      <c r="Y217" s="4">
        <f ca="1"/>
        <v>-3676770000</v>
      </c>
      <c r="Z217" s="4">
        <f ca="1"/>
        <v>-6874360000</v>
      </c>
      <c r="AA217" s="4">
        <f ca="1"/>
        <v>-1537330000</v>
      </c>
      <c r="AB217" s="4">
        <f ca="1"/>
        <v>-211727962000</v>
      </c>
      <c r="AC217" s="4">
        <f ca="1"/>
        <v>-223205000</v>
      </c>
      <c r="AD217" s="4">
        <f ca="1"/>
        <v>-16050157000</v>
      </c>
      <c r="AE217" s="4">
        <f ca="1"/>
        <v>117350983000</v>
      </c>
      <c r="AF217" s="4">
        <f ca="1"/>
        <v>-1044125000</v>
      </c>
      <c r="AG217" s="4">
        <f ca="1"/>
        <v>-47023104000</v>
      </c>
      <c r="AH217" s="4">
        <f ca="1"/>
        <v>19900172000</v>
      </c>
      <c r="AJ217" s="63"/>
      <c r="AK217" t="str" s="0">
        <f ca="1"/>
        <v>05/03/2024</v>
      </c>
      <c r="AL217" s="4">
        <f ca="1"/>
        <v>13191760000</v>
      </c>
      <c r="AM217" s="4">
        <f ca="1"/>
        <v>-51200732000</v>
      </c>
      <c r="AN217" s="4">
        <f ca="1"/>
        <v>-33579045000</v>
      </c>
      <c r="AO217" s="4">
        <f ca="1"/>
        <v>36058690000</v>
      </c>
      <c r="AR217" s="63"/>
      <c r="AS217" t="str" s="0">
        <f ca="1"/>
        <v>05/03/2024</v>
      </c>
      <c r="AT217" s="4">
        <f ca="1"/>
        <v>-32023755000</v>
      </c>
      <c r="AU217" s="4">
        <f ca="1"/>
        <v>21118653000</v>
      </c>
      <c r="AV217" s="4"/>
    </row>
    <row r="218" spans="23:48" x14ac:dyDescent="0.2">
      <c r="W218" s="63"/>
      <c r="X218" t="str" s="0">
        <f ca="1"/>
        <v>04/03/2024</v>
      </c>
      <c r="Y218" s="4">
        <f ca="1"/>
        <v>-3712500000</v>
      </c>
      <c r="Z218" s="4">
        <f ca="1"/>
        <v>-6874360000</v>
      </c>
      <c r="AA218" s="4">
        <f ca="1"/>
        <v>-1606850000</v>
      </c>
      <c r="AB218" s="4">
        <f ca="1"/>
        <v>-169818616000</v>
      </c>
      <c r="AC218" s="4">
        <f ca="1"/>
        <v>-248825000</v>
      </c>
      <c r="AD218" s="4">
        <f ca="1"/>
        <v>7857683000</v>
      </c>
      <c r="AE218" s="4">
        <f ca="1"/>
        <v>117168723000</v>
      </c>
      <c r="AF218" s="4">
        <f ca="1"/>
        <v>5181625000</v>
      </c>
      <c r="AG218" s="4">
        <f ca="1"/>
        <v>-46236724000</v>
      </c>
      <c r="AH218" s="4">
        <f ca="1"/>
        <v>19900172000</v>
      </c>
      <c r="AJ218" s="63"/>
      <c r="AK218" t="str" s="0">
        <f ca="1"/>
        <v>04/03/2024</v>
      </c>
      <c r="AL218" s="4">
        <f ca="1"/>
        <v>13191760000</v>
      </c>
      <c r="AM218" s="4">
        <f ca="1"/>
        <v>-50102592000</v>
      </c>
      <c r="AN218" s="4">
        <f ca="1"/>
        <v>-33693045000</v>
      </c>
      <c r="AO218" s="4">
        <f ca="1"/>
        <v>36058690000</v>
      </c>
      <c r="AR218" s="63"/>
      <c r="AS218" t="str" s="0">
        <f ca="1"/>
        <v>04/03/2024</v>
      </c>
      <c r="AT218" s="4">
        <f ca="1"/>
        <v>-27493160000</v>
      </c>
      <c r="AU218" s="4">
        <f ca="1"/>
        <v>20774653000</v>
      </c>
      <c r="AV218" s="4"/>
    </row>
    <row r="219" spans="23:48" x14ac:dyDescent="0.2">
      <c r="W219" s="63"/>
      <c r="X219" t="str" s="0">
        <f ca="1"/>
        <v>01/03/2024</v>
      </c>
      <c r="Y219" s="4">
        <f ca="1"/>
        <v>-3586960000</v>
      </c>
      <c r="Z219" s="4">
        <f ca="1"/>
        <v>-6375360000</v>
      </c>
      <c r="AA219" s="4">
        <f ca="1"/>
        <v>-1367790000</v>
      </c>
      <c r="AB219" s="4">
        <f ca="1"/>
        <v>-156986696000</v>
      </c>
      <c r="AC219" s="4">
        <f ca="1"/>
        <v>-158845000</v>
      </c>
      <c r="AD219" s="4">
        <f ca="1"/>
        <v>10279873000</v>
      </c>
      <c r="AE219" s="4">
        <f ca="1"/>
        <v>118963218000</v>
      </c>
      <c r="AF219" s="4">
        <f ca="1"/>
        <v>-954775000</v>
      </c>
      <c r="AG219" s="4">
        <f ca="1"/>
        <v>-45999004000</v>
      </c>
      <c r="AH219" s="4">
        <f ca="1"/>
        <v>19900172000</v>
      </c>
      <c r="AJ219" s="63"/>
      <c r="AK219" t="str" s="0">
        <f ca="1"/>
        <v>01/03/2024</v>
      </c>
      <c r="AL219" s="4">
        <f ca="1"/>
        <v>10206760000</v>
      </c>
      <c r="AM219" s="4">
        <f ca="1"/>
        <v>-49735892000</v>
      </c>
      <c r="AN219" s="4">
        <f ca="1"/>
        <v>-33334515000</v>
      </c>
      <c r="AO219" s="4">
        <f ca="1"/>
        <v>37558690000</v>
      </c>
      <c r="AR219" s="63"/>
      <c r="AS219" t="str" s="0">
        <f ca="1"/>
        <v>01/03/2024</v>
      </c>
      <c r="AT219" s="4">
        <f ca="1"/>
        <v>-21311810000</v>
      </c>
      <c r="AU219" s="4">
        <f ca="1"/>
        <v>18566253000</v>
      </c>
      <c r="AV219" s="4"/>
    </row>
    <row r="220" spans="23:48" x14ac:dyDescent="0.2">
      <c r="W220" s="63"/>
      <c r="X220" t="str" s="0">
        <f ca="1"/>
        <v>29/02/2024</v>
      </c>
      <c r="Y220" s="4">
        <f ca="1"/>
        <v>-3421830000</v>
      </c>
      <c r="Z220" s="4">
        <f ca="1"/>
        <v>-6375360000</v>
      </c>
      <c r="AA220" s="4">
        <f ca="1"/>
        <v>-1046170000</v>
      </c>
      <c r="AB220" s="4">
        <f ca="1"/>
        <v>-83738206000</v>
      </c>
      <c r="AC220" s="4">
        <f ca="1"/>
        <v>-41685000</v>
      </c>
      <c r="AD220" s="4">
        <f ca="1"/>
        <v>-9519557000</v>
      </c>
      <c r="AE220" s="4">
        <f ca="1"/>
        <v>122081448000</v>
      </c>
      <c r="AF220" s="4">
        <f ca="1"/>
        <v>487235000</v>
      </c>
      <c r="AG220" s="4">
        <f ca="1"/>
        <v>-46972264000</v>
      </c>
      <c r="AH220" s="4">
        <f ca="1"/>
        <v>19900172000</v>
      </c>
      <c r="AJ220" s="63"/>
      <c r="AK220" t="str" s="0">
        <f ca="1"/>
        <v>29/02/2024</v>
      </c>
      <c r="AL220" s="4">
        <f ca="1"/>
        <v>6233010000</v>
      </c>
      <c r="AM220" s="4">
        <f ca="1"/>
        <v>-52408847000</v>
      </c>
      <c r="AN220" s="4">
        <f ca="1"/>
        <v>-32799730000</v>
      </c>
      <c r="AO220" s="4">
        <f ca="1"/>
        <v>32776690000</v>
      </c>
      <c r="AR220" s="63"/>
      <c r="AS220" t="str" s="0">
        <f ca="1"/>
        <v>29/02/2024</v>
      </c>
      <c r="AT220" s="4">
        <f ca="1"/>
        <v>-35822545000</v>
      </c>
      <c r="AU220" s="4">
        <f ca="1"/>
        <v>19251423000</v>
      </c>
      <c r="AV220" s="4"/>
    </row>
    <row r="221" spans="23:48" x14ac:dyDescent="0.2">
      <c r="W221" s="63"/>
      <c r="X221" t="str" s="0">
        <f ca="1"/>
        <v>28/02/2024</v>
      </c>
      <c r="Y221" s="4">
        <f ca="1"/>
        <v>-3341150000</v>
      </c>
      <c r="Z221" s="4">
        <f ca="1"/>
        <v>-6375360000</v>
      </c>
      <c r="AA221" s="4">
        <f ca="1"/>
        <v>-884200000</v>
      </c>
      <c r="AB221" s="4">
        <f ca="1"/>
        <v>-88497735000</v>
      </c>
      <c r="AC221" s="4">
        <f ca="1"/>
        <v>16520000</v>
      </c>
      <c r="AD221" s="4">
        <f ca="1"/>
        <v>-25272477000</v>
      </c>
      <c r="AE221" s="4">
        <f ca="1"/>
        <v>121373963000</v>
      </c>
      <c r="AF221" s="4">
        <f ca="1"/>
        <v>119015000</v>
      </c>
      <c r="AG221" s="4">
        <f ca="1"/>
        <v>-48327109000</v>
      </c>
      <c r="AH221" s="4">
        <f ca="1"/>
        <v>19900172000</v>
      </c>
      <c r="AJ221" s="63"/>
      <c r="AK221" t="str" s="0">
        <f ca="1"/>
        <v>28/02/2024</v>
      </c>
      <c r="AL221" s="4">
        <f ca="1"/>
        <v>-757120000</v>
      </c>
      <c r="AM221" s="4">
        <f ca="1"/>
        <v>-46931247000</v>
      </c>
      <c r="AN221" s="4">
        <f ca="1"/>
        <v>-32543800000</v>
      </c>
      <c r="AO221" s="4">
        <f ca="1"/>
        <v>32028800000</v>
      </c>
      <c r="AR221" s="63"/>
      <c r="AS221" t="str" s="0">
        <f ca="1"/>
        <v>28/02/2024</v>
      </c>
      <c r="AT221" s="4">
        <f ca="1"/>
        <v>-23748800000</v>
      </c>
      <c r="AU221" s="4">
        <f ca="1"/>
        <v>18681033000</v>
      </c>
      <c r="AV221" s="4"/>
    </row>
    <row r="222" spans="23:48" x14ac:dyDescent="0.2">
      <c r="W222" s="63"/>
      <c r="X222" t="str" s="0">
        <f ca="1"/>
        <v>27/02/2024</v>
      </c>
      <c r="Y222" s="4">
        <f ca="1"/>
        <v>-2970130000</v>
      </c>
      <c r="Z222" s="4">
        <f ca="1"/>
        <v>-2558960000</v>
      </c>
      <c r="AA222" s="4">
        <f ca="1"/>
        <v>-704290000</v>
      </c>
      <c r="AB222" s="4">
        <f ca="1"/>
        <v>-94961655000</v>
      </c>
      <c r="AC222" s="4">
        <f ca="1"/>
        <v>81875000</v>
      </c>
      <c r="AD222" s="4">
        <f ca="1"/>
        <v>-24234417000</v>
      </c>
      <c r="AE222" s="4">
        <f ca="1"/>
        <v>121978073000</v>
      </c>
      <c r="AF222" s="4">
        <f ca="1"/>
        <v>-5836015000</v>
      </c>
      <c r="AG222" s="4">
        <f ca="1"/>
        <v>-66838542000</v>
      </c>
      <c r="AH222" s="4">
        <f ca="1"/>
        <v>19944311000</v>
      </c>
      <c r="AJ222" s="63"/>
      <c r="AK222" t="str" s="0">
        <f ca="1"/>
        <v>27/02/2024</v>
      </c>
      <c r="AL222" s="4">
        <f ca="1"/>
        <v>-5607120000</v>
      </c>
      <c r="AM222" s="4">
        <f ca="1"/>
        <v>-41575177000</v>
      </c>
      <c r="AN222" s="4">
        <f ca="1"/>
        <v>-3226052000</v>
      </c>
      <c r="AO222" s="4">
        <f ca="1"/>
        <v>43371310000</v>
      </c>
      <c r="AR222" s="63"/>
      <c r="AS222" t="str" s="0">
        <f ca="1"/>
        <v>27/02/2024</v>
      </c>
      <c r="AT222" s="4">
        <f ca="1"/>
        <v>-22084870000</v>
      </c>
      <c r="AU222" s="4">
        <f ca="1"/>
        <v>17682543000</v>
      </c>
      <c r="AV222" s="4"/>
    </row>
    <row r="223" spans="23:48" x14ac:dyDescent="0.2">
      <c r="W223" s="63"/>
      <c r="X223" t="str" s="0">
        <f ca="1"/>
        <v>26/02/2024</v>
      </c>
      <c r="Y223" s="4">
        <f ca="1"/>
        <v>-2599110000</v>
      </c>
      <c r="Z223" s="4">
        <f ca="1"/>
        <v>1257440000</v>
      </c>
      <c r="AA223" s="4">
        <f ca="1"/>
        <v>-524380000</v>
      </c>
      <c r="AB223" s="4">
        <f ca="1"/>
        <v>-71620419000</v>
      </c>
      <c r="AC223" s="4">
        <f ca="1"/>
        <v>147230000</v>
      </c>
      <c r="AD223" s="4">
        <f ca="1"/>
        <v>-9582667000</v>
      </c>
      <c r="AE223" s="4">
        <f ca="1"/>
        <v>122582183000</v>
      </c>
      <c r="AF223" s="4">
        <f ca="1"/>
        <v>-4064838000</v>
      </c>
      <c r="AG223" s="4">
        <f ca="1"/>
        <v>-85349975000</v>
      </c>
      <c r="AH223" s="4">
        <f ca="1"/>
        <v>19988450000</v>
      </c>
      <c r="AJ223" s="63"/>
      <c r="AK223" t="str" s="0">
        <f ca="1"/>
        <v>26/02/2024</v>
      </c>
      <c r="AL223" s="4">
        <f ca="1"/>
        <v>-10457120000</v>
      </c>
      <c r="AM223" s="4">
        <f ca="1"/>
        <v>-36219107000</v>
      </c>
      <c r="AN223" s="4">
        <f ca="1"/>
        <v>26091696000</v>
      </c>
      <c r="AO223" s="4">
        <f ca="1"/>
        <v>43010310000</v>
      </c>
      <c r="AR223" s="63"/>
      <c r="AS223" t="str" s="0">
        <f ca="1"/>
        <v>26/02/2024</v>
      </c>
      <c r="AT223" s="4">
        <f ca="1"/>
        <v>-5887740000</v>
      </c>
      <c r="AU223" s="4">
        <f ca="1"/>
        <v>51771746000</v>
      </c>
      <c r="AV223" s="4"/>
    </row>
    <row r="224" spans="23:48" x14ac:dyDescent="0.2">
      <c r="W224" s="63"/>
      <c r="X224" t="str" s="0">
        <f ca="1"/>
        <v>23/02/2024</v>
      </c>
      <c r="Y224" s="4">
        <f ca="1"/>
        <v>-367340000</v>
      </c>
      <c r="Z224" s="4">
        <f ca="1"/>
        <v>1257440000</v>
      </c>
      <c r="AA224" s="4">
        <f ca="1"/>
        <v>-206670000</v>
      </c>
      <c r="AB224" s="4">
        <f ca="1"/>
        <v>-59989709000</v>
      </c>
      <c r="AC224" s="4">
        <f ca="1"/>
        <v>261070000</v>
      </c>
      <c r="AD224" s="4">
        <f ca="1"/>
        <v>-21224527000</v>
      </c>
      <c r="AE224" s="4">
        <f ca="1"/>
        <v>123346128000</v>
      </c>
      <c r="AF224" s="4">
        <f ca="1"/>
        <v>-1387948000</v>
      </c>
      <c r="AG224" s="4">
        <f ca="1"/>
        <v>-85050835000</v>
      </c>
      <c r="AH224" s="4">
        <f ca="1"/>
        <v>19988450000</v>
      </c>
      <c r="AJ224" s="63"/>
      <c r="AK224" t="str" s="0">
        <f ca="1"/>
        <v>23/02/2024</v>
      </c>
      <c r="AL224" s="4">
        <f ca="1"/>
        <v>-13331120000</v>
      </c>
      <c r="AM224" s="4">
        <f ca="1"/>
        <v>-34821647000</v>
      </c>
      <c r="AN224" s="4">
        <f ca="1"/>
        <v>26546316000</v>
      </c>
      <c r="AO224" s="4">
        <f ca="1"/>
        <v>42295310000</v>
      </c>
      <c r="AR224" s="63"/>
      <c r="AS224" t="str" s="0">
        <f ca="1"/>
        <v>23/02/2024</v>
      </c>
      <c r="AT224" s="4">
        <f ca="1"/>
        <v>-13829835000</v>
      </c>
      <c r="AU224" s="4">
        <f ca="1"/>
        <v>53187946000</v>
      </c>
      <c r="AV224" s="4"/>
    </row>
    <row r="225" spans="23:48" x14ac:dyDescent="0.2">
      <c r="W225" s="63"/>
      <c r="X225" t="str" s="0">
        <f ca="1"/>
        <v>22/02/2024</v>
      </c>
      <c r="Y225" s="4">
        <f ca="1"/>
        <v>-563390000</v>
      </c>
      <c r="Z225" s="4">
        <f ca="1"/>
        <v>2211000000</v>
      </c>
      <c r="AA225" s="4">
        <f ca="1"/>
        <v>-505640000</v>
      </c>
      <c r="AB225" s="4">
        <f ca="1"/>
        <v>-19135125000</v>
      </c>
      <c r="AC225" s="4">
        <f ca="1"/>
        <v>109020000</v>
      </c>
      <c r="AD225" s="4">
        <f ca="1"/>
        <v>-33405577000</v>
      </c>
      <c r="AE225" s="4">
        <f ca="1"/>
        <v>105829758000</v>
      </c>
      <c r="AF225" s="4">
        <f ca="1"/>
        <v>-770588000</v>
      </c>
      <c r="AG225" s="4">
        <f ca="1"/>
        <v>12753625000</v>
      </c>
      <c r="AH225" s="4">
        <f ca="1"/>
        <v>19988450000</v>
      </c>
      <c r="AJ225" s="63"/>
      <c r="AK225" t="str" s="0">
        <f ca="1"/>
        <v>22/02/2024</v>
      </c>
      <c r="AL225" s="4">
        <f ca="1"/>
        <v>-13331120000</v>
      </c>
      <c r="AM225" s="4">
        <f ca="1"/>
        <v>-34815567000</v>
      </c>
      <c r="AN225" s="4">
        <f ca="1"/>
        <v>25922736000</v>
      </c>
      <c r="AO225" s="4">
        <f ca="1"/>
        <v>37918310000</v>
      </c>
      <c r="AR225" s="63"/>
      <c r="AS225" t="str" s="0">
        <f ca="1"/>
        <v>22/02/2024</v>
      </c>
      <c r="AT225" s="4">
        <f ca="1"/>
        <v>-17974555000</v>
      </c>
      <c r="AU225" s="4">
        <f ca="1"/>
        <v>59867696000</v>
      </c>
      <c r="AV225" s="4"/>
    </row>
    <row r="226" spans="23:48" x14ac:dyDescent="0.2">
      <c r="W226" s="63"/>
      <c r="X226" t="str" s="0">
        <f ca="1"/>
        <v>21/02/2024</v>
      </c>
      <c r="Y226" s="4">
        <f ca="1"/>
        <v>-508610000</v>
      </c>
      <c r="Z226" s="4">
        <f ca="1"/>
        <v>2211000000</v>
      </c>
      <c r="AA226" s="4">
        <f ca="1"/>
        <v>-417820000</v>
      </c>
      <c r="AB226" s="4">
        <f ca="1"/>
        <v>22703831000</v>
      </c>
      <c r="AC226" s="4">
        <f ca="1"/>
        <v>142740000</v>
      </c>
      <c r="AD226" s="4">
        <f ca="1"/>
        <v>-28066467000</v>
      </c>
      <c r="AE226" s="4">
        <f ca="1"/>
        <v>106063563000</v>
      </c>
      <c r="AF226" s="4">
        <f ca="1"/>
        <v>1840292000</v>
      </c>
      <c r="AG226" s="4">
        <f ca="1"/>
        <v>150876665000</v>
      </c>
      <c r="AH226" s="4">
        <f ca="1"/>
        <v>19988450000</v>
      </c>
      <c r="AJ226" s="63"/>
      <c r="AK226" t="str" s="0">
        <f ca="1"/>
        <v>21/02/2024</v>
      </c>
      <c r="AL226" s="4">
        <f ca="1"/>
        <v>-13331120000</v>
      </c>
      <c r="AM226" s="4">
        <f ca="1"/>
        <v>-34091707000</v>
      </c>
      <c r="AN226" s="4">
        <f ca="1"/>
        <v>26064726000</v>
      </c>
      <c r="AO226" s="4">
        <f ca="1"/>
        <v>38292310000</v>
      </c>
      <c r="AR226" s="63"/>
      <c r="AS226" t="str" s="0">
        <f ca="1"/>
        <v>21/02/2024</v>
      </c>
      <c r="AT226" s="4">
        <f ca="1"/>
        <v>-36333010000</v>
      </c>
      <c r="AU226" s="4">
        <f ca="1"/>
        <v>60783036000</v>
      </c>
      <c r="AV226" s="4"/>
    </row>
    <row r="227" spans="23:48" x14ac:dyDescent="0.2">
      <c r="W227" s="63"/>
      <c r="X227" t="str" s="0">
        <f ca="1"/>
        <v>20/02/2024</v>
      </c>
      <c r="Y227" s="4">
        <f ca="1"/>
        <v>-503440000</v>
      </c>
      <c r="Z227" s="4">
        <f ca="1"/>
        <v>2211000000</v>
      </c>
      <c r="AA227" s="4">
        <f ca="1"/>
        <v>-207080000</v>
      </c>
      <c r="AB227" s="4">
        <f ca="1"/>
        <v>29251351000</v>
      </c>
      <c r="AC227" s="4">
        <f ca="1"/>
        <v>105435000</v>
      </c>
      <c r="AD227" s="4">
        <f ca="1"/>
        <v>-14974787000</v>
      </c>
      <c r="AE227" s="4">
        <f ca="1"/>
        <v>105799273000</v>
      </c>
      <c r="AF227" s="4">
        <f ca="1"/>
        <v>2440222000</v>
      </c>
      <c r="AG227" s="4">
        <f ca="1"/>
        <v>241616265000</v>
      </c>
      <c r="AH227" s="4">
        <f ca="1"/>
        <v>19988450000</v>
      </c>
      <c r="AJ227" s="63"/>
      <c r="AK227" t="str" s="0">
        <f ca="1"/>
        <v>20/02/2024</v>
      </c>
      <c r="AL227" s="4">
        <f ca="1"/>
        <v>-9426120000</v>
      </c>
      <c r="AM227" s="4">
        <f ca="1"/>
        <v>-32930337000</v>
      </c>
      <c r="AN227" s="4">
        <f ca="1"/>
        <v>25909176000</v>
      </c>
      <c r="AO227" s="4">
        <f ca="1"/>
        <v>36442310000</v>
      </c>
      <c r="AS227" t="str" s="0">
        <f ca="1"/>
        <v>20/02/2024</v>
      </c>
      <c r="AT227" s="4">
        <f ca="1"/>
        <v>-17733970000</v>
      </c>
      <c r="AU227" s="4">
        <f ca="1"/>
        <v>56244346000</v>
      </c>
      <c r="AV227" s="4"/>
    </row>
  </sheetData>
  <mergeCells count="48">
    <mergeCell ref="AK158:AP158"/>
    <mergeCell ref="AJ160:AJ181"/>
    <mergeCell ref="AJ182:AJ204"/>
    <mergeCell ref="AJ205:AJ227"/>
    <mergeCell ref="AR158:AV158"/>
    <mergeCell ref="AR160:AR181"/>
    <mergeCell ref="AR182:AR204"/>
    <mergeCell ref="AR205:AR226"/>
    <mergeCell ref="X158:AH158"/>
    <mergeCell ref="W160:W181"/>
    <mergeCell ref="W182:W204"/>
    <mergeCell ref="W205:W227"/>
    <mergeCell ref="BL110:BL132"/>
    <mergeCell ref="W111:W133"/>
    <mergeCell ref="AF133:AF154"/>
    <mergeCell ref="AM133:AM154"/>
    <mergeCell ref="AX133:AX154"/>
    <mergeCell ref="BD133:BD154"/>
    <mergeCell ref="BL133:BL154"/>
    <mergeCell ref="W134:W155"/>
    <mergeCell ref="W88:W110"/>
    <mergeCell ref="AF88:AF109"/>
    <mergeCell ref="AM88:AM109"/>
    <mergeCell ref="AX88:AX109"/>
    <mergeCell ref="AY86:BB86"/>
    <mergeCell ref="BE86:BJ86"/>
    <mergeCell ref="BD88:BD109"/>
    <mergeCell ref="BL88:BL109"/>
    <mergeCell ref="AF110:AF132"/>
    <mergeCell ref="AM110:AM132"/>
    <mergeCell ref="AX110:AX132"/>
    <mergeCell ref="BD110:BD132"/>
    <mergeCell ref="W15:W36"/>
    <mergeCell ref="AI15:AI36"/>
    <mergeCell ref="AW15:AW36"/>
    <mergeCell ref="BI15:BI36"/>
    <mergeCell ref="BM86:BT86"/>
    <mergeCell ref="W37:W59"/>
    <mergeCell ref="AI37:AI59"/>
    <mergeCell ref="AW37:AW59"/>
    <mergeCell ref="BI37:BI59"/>
    <mergeCell ref="W60:W81"/>
    <mergeCell ref="AI60:AI81"/>
    <mergeCell ref="AW60:AW81"/>
    <mergeCell ref="BI60:BI81"/>
    <mergeCell ref="X86:AD86"/>
    <mergeCell ref="AG86:AK86"/>
    <mergeCell ref="AN86:AV86"/>
  </mergeCells>
  <hyperlinks>
    <hyperlink ref="BN87" location="VNM!A1" display="VNM" xr:uid="{4A150B13-5942-134C-ABF8-4CA6977E3A48}"/>
    <hyperlink ref="BO87" location="DGW!A1" display="DGW" xr:uid="{0F2951B9-1C85-C946-AD49-3FF2422513DC}"/>
    <hyperlink ref="BP87" location="MWG!A1" display="MWG" xr:uid="{69E361D1-C196-3644-B32F-6990095DDDF3}"/>
    <hyperlink ref="BQ87" location="FRT!A1" display="FRT" xr:uid="{A7935450-A06B-164F-B6B9-BC6895A75633}"/>
    <hyperlink ref="BR87" location="PNJ!A1" display="PNJ" xr:uid="{CE555B7A-0A6A-BA49-8C53-014637B6FEB2}"/>
    <hyperlink ref="BS87" location="PET!A1" display="PET" xr:uid="{8AF34DC8-B4C1-A94C-9240-B4BD3338C3B2}"/>
    <hyperlink ref="BT87" location="VRE!A1" display="VRE" xr:uid="{354A8EAC-08E2-2D4E-8F95-535A86C5C66A}"/>
    <hyperlink ref="BF87" location="GMD!A1" display="GMD" xr:uid="{81394583-0266-8640-ACA5-02B123B51E74}"/>
    <hyperlink ref="BG87" location="HAH!A1" display="HAH" xr:uid="{08314C85-AA5A-F94F-A63D-859EA278ECE1}"/>
    <hyperlink ref="BH87" location="PVT!A1" display="PVT" xr:uid="{CC8331EF-6F31-8E4E-A56A-7479CE5A0752}"/>
    <hyperlink ref="BI87" location="VOS!A1" display="VOS" xr:uid="{EA012CA7-A741-DC4F-BB18-F688B360C948}"/>
    <hyperlink ref="BJ87" location="VSC!A1" display="VSC" xr:uid="{8D984F5C-522F-2F46-BFAC-F67B9C07C874}"/>
    <hyperlink ref="AZ87" location="HPG!A1" display="HPG" xr:uid="{8F3BFC54-E683-F54B-8C3A-ABCFEDC65051}"/>
    <hyperlink ref="BA87" location="NKG!A1" display="NKG" xr:uid="{DBAB8002-6F15-9040-A5C0-7F8F067DDA63}"/>
    <hyperlink ref="BB87" location="HSG!A1" display="HSG" xr:uid="{ED975EDF-FD31-464C-847B-195E806F9FF7}"/>
    <hyperlink ref="AH87" location="VHC!A1" display="VHC" xr:uid="{8E115D20-717B-074F-8B75-F1A6ABF2BCF0}"/>
    <hyperlink ref="AI87" location="ANV!A1" display="ANV" xr:uid="{B885ACC5-F9B6-D048-B319-8282F3030681}"/>
    <hyperlink ref="AJ87" location="FMC!A1" display="FMC" xr:uid="{A3B97CE6-E9CF-6543-9528-736D0C49CEED}"/>
    <hyperlink ref="AK87" location="IDI!A1" display="IDI" xr:uid="{E61FE4A6-953D-C14D-9502-F98A5E04D634}"/>
    <hyperlink ref="AO87" location="VNM!A1" display="VNM" xr:uid="{A53EBFA9-F760-A742-A83E-AC85CA7E66CD}"/>
    <hyperlink ref="AP87" location="DGW!A1" display="DGW" xr:uid="{A386DE57-C811-0A49-85E3-3EBE7ECCDB71}"/>
    <hyperlink ref="AQ87" location="MWG!A1" display="MWG" xr:uid="{58F8F196-C1FA-394D-B3A6-5D618094666D}"/>
    <hyperlink ref="AR87" location="FRT!A1" display="FRT" xr:uid="{1355D25A-4565-704E-9652-9545C992C33A}"/>
    <hyperlink ref="AS87" location="PNJ!A1" display="PNJ" xr:uid="{34FB70C9-FFF9-0647-83C0-AAA2107E6570}"/>
    <hyperlink ref="AT87" location="PET!A1" display="PET" xr:uid="{72E5B903-8790-804B-94EB-2D5686E9686D}"/>
    <hyperlink ref="AU87" location="THG!A1" display="THG" xr:uid="{084A0221-AA72-0B41-88DE-F3FBE1D8BA7C}"/>
    <hyperlink ref="AV87" location="'C4G'!A1" display="C4G" xr:uid="{6BABE73D-7850-1845-89D8-87AAD0EEA556}"/>
    <hyperlink ref="Y14" location="SSI!A1" display="SSI" xr:uid="{0C03FE6C-D923-1A4F-AAD7-FFC340383102}"/>
    <hyperlink ref="Z14" location="VND!A1" display="VND" xr:uid="{0534A3FB-BA51-F74A-980B-F9374B1FBFCC}"/>
    <hyperlink ref="AA14" location="VCI!A1" display="VCI" xr:uid="{33770299-4A9B-B542-B8BA-6C8B6590BB04}"/>
    <hyperlink ref="AB14" location="HCM!A1" display="HCM" xr:uid="{61C8F3E8-07B8-D04F-B846-3C7522B760CE}"/>
    <hyperlink ref="AC14" location="FTS!A1" display="FTS" xr:uid="{D3C51EB4-0FA2-DD47-801C-E8CD5FF6EA08}"/>
    <hyperlink ref="AD14" location="MBS!A1" display="MBS" xr:uid="{F56B5C23-3A24-2F47-8C57-7EA9D293ED27}"/>
    <hyperlink ref="AE14" location="BSI!A1" display="BSI" xr:uid="{14573D2F-33D9-DF40-89B5-9429A276EAEE}"/>
    <hyperlink ref="AF14" location="VIX!A1" display="VIX" xr:uid="{20D869ED-DAFE-5A46-9805-2BB649E8EB14}"/>
    <hyperlink ref="AG14" location="SHS!A1" display="SHS" xr:uid="{404CE487-3DD4-C140-8325-B94C3711E26F}"/>
    <hyperlink ref="AR14" location="ACB!A1" display="ACB" xr:uid="{7093C17D-EF65-D740-AE09-09748F9218D6}"/>
    <hyperlink ref="AQ14" location="MBB!A1" display="MBB" xr:uid="{09C4CBD0-FE96-E94E-B361-5A5BA8B5D8ED}"/>
    <hyperlink ref="AP14" location="TPB!A1" display="TPB" xr:uid="{5241A57A-D068-104C-A128-F05627EE91F8}"/>
    <hyperlink ref="AS14" location="VIB!A1" display="VIB" xr:uid="{96B954E0-3810-3948-9330-1589CE986091}"/>
    <hyperlink ref="AT14" location="MSB!A1" display="MSB" xr:uid="{A6C92D62-FC02-5B46-A45C-C8B7FE36C134}"/>
    <hyperlink ref="AU14" location="VPB!A1" display="LPB" xr:uid="{477B33F8-2EBD-104B-88FE-3F7AEFE23E06}"/>
    <hyperlink ref="AO14" location="VPB!A1" display="VPB" xr:uid="{00F30D87-EB17-9545-A05E-F751E2B2372C}"/>
    <hyperlink ref="AN14" location="TCB!A1" display="TCB" xr:uid="{2F3F7C29-F482-F24D-89FD-E8A1372286B6}"/>
    <hyperlink ref="AM14" location="CTG!A1" display="CTG" xr:uid="{F8105DD9-0AFF-E744-BD2B-F508ACB2AE84}"/>
    <hyperlink ref="AL14" location="STB!A1" display="STB" xr:uid="{67F32D01-1A62-554C-9A5B-5FAAEF106E31}"/>
    <hyperlink ref="AK14" location="VCB!A1" display="VCB" xr:uid="{4DC59D79-CCDB-8E4B-9854-C146C8179EC2}"/>
    <hyperlink ref="AY14" location="SSI!A1" display="SSI" xr:uid="{58A3A161-962C-6444-B472-8EA55F90532B}"/>
    <hyperlink ref="AZ14" location="VND!A1" display="VND" xr:uid="{4AD9A8CE-184C-694D-AF55-BCFFA8873C89}"/>
    <hyperlink ref="BA14" location="VCI!A1" display="VCI" xr:uid="{C9C02157-FE18-9C46-8492-DC22F2E77746}"/>
    <hyperlink ref="BB14" location="HCM!A1" display="HCM" xr:uid="{C4A372BD-6A0B-1A44-9D19-66A97B225DDD}"/>
    <hyperlink ref="BC14" location="FTS!A1" display="FTS" xr:uid="{05DD9C39-4C14-2746-B6AE-A39C9F38C7BF}"/>
    <hyperlink ref="BD14" location="MBS!A1" display="MBS" xr:uid="{5DDC443F-131F-5142-8F3E-9A1021BF4A89}"/>
    <hyperlink ref="BE14" location="BSI!A1" display="BSI" xr:uid="{73103C7B-03A1-EE48-B452-ED657314E8EE}"/>
    <hyperlink ref="BF14" location="VIX!A1" display="VIX" xr:uid="{CFAAD0C2-00EF-5947-B13E-45078C3D7503}"/>
    <hyperlink ref="BG14" location="SHS!A1" display="SHS" xr:uid="{796FFDC2-CD7B-8A49-BCCD-EA90F55EB983}"/>
    <hyperlink ref="BK14" location="KBC!A1" display="KBC" xr:uid="{587E94EB-F64B-404B-89CB-42216C854F61}"/>
    <hyperlink ref="BL14" location="IDC!A1" display="IDC" xr:uid="{D3E3E49A-8646-7248-836D-2F1C8891A393}"/>
    <hyperlink ref="BM14" location="SZC!A1" display="SZC" xr:uid="{701ED027-5B84-5740-9900-46CD0A7A383D}"/>
    <hyperlink ref="BN14" location="VGC!A1" display="VGC" xr:uid="{32AFA654-01AC-E245-AD15-83FAC6816B8D}"/>
    <hyperlink ref="BO14" location="PHR!A1" display="PHR" xr:uid="{9EAA3610-B15F-2D49-99F6-298B9410F0E5}"/>
    <hyperlink ref="BP14" location="LHG!A1" display="LHG" xr:uid="{555A657E-4E8F-7946-91E5-42750C13D65B}"/>
    <hyperlink ref="BQ14" location="DPR!A1" display="DPR" xr:uid="{3DAD7B16-F1BC-A743-B08D-77726396708A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DC1B2-5017-D444-848C-9BBF881BD7DE}">
  <sheetPr codeName="Sheet3"/>
  <dimension ref="A6:U155"/>
  <sheetViews>
    <sheetView zoomScale="115" workbookViewId="0">
      <selection activeCell="D37" sqref="D37"/>
    </sheetView>
  </sheetViews>
  <sheetFormatPr baseColWidth="10" defaultRowHeight="16" x14ac:dyDescent="0.2"/>
  <cols>
    <col min="1" max="1" customWidth="true" width="22.0"/>
    <col min="2" max="2" customWidth="true" width="19.5"/>
    <col min="3" max="3" customWidth="true" width="17.6640625"/>
    <col min="4" max="4" customWidth="true" width="16.1640625"/>
    <col min="5" max="5" customWidth="true" width="16.0"/>
    <col min="7" max="7" customWidth="true" width="16.1640625"/>
    <col min="8" max="8" customWidth="true" width="16.5"/>
    <col min="9" max="9" customWidth="true" width="15.0"/>
    <col min="10" max="10" customWidth="true" width="16.83203125"/>
    <col min="11" max="11" customWidth="true" width="15.83203125"/>
    <col min="18" max="18" customWidth="true" width="14.1640625"/>
    <col min="19" max="20" bestFit="true" customWidth="true" width="12.5"/>
  </cols>
  <sheetData>
    <row r="6" spans="11:20" x14ac:dyDescent="0.2">
      <c r="K6" s="24"/>
      <c r="T6" s="26"/>
    </row>
    <row r="7" spans="11:20" x14ac:dyDescent="0.2">
      <c r="K7" s="24"/>
      <c r="T7" s="26"/>
    </row>
    <row r="8" spans="11:20" x14ac:dyDescent="0.2">
      <c r="K8" s="24"/>
      <c r="T8" s="26"/>
    </row>
    <row r="9" spans="11:20" x14ac:dyDescent="0.2">
      <c r="K9" s="24"/>
      <c r="T9" s="26"/>
    </row>
    <row r="10" spans="11:20" x14ac:dyDescent="0.2">
      <c r="K10" s="24"/>
      <c r="T10" s="26"/>
    </row>
    <row r="11" spans="11:20" x14ac:dyDescent="0.2">
      <c r="K11" s="24"/>
      <c r="T11" s="26"/>
    </row>
    <row r="12" spans="11:20" x14ac:dyDescent="0.2">
      <c r="K12" s="24"/>
      <c r="T12" s="26"/>
    </row>
    <row r="13" spans="11:20" x14ac:dyDescent="0.2">
      <c r="K13" s="24"/>
      <c r="T13" s="26"/>
    </row>
    <row r="14" spans="11:20" x14ac:dyDescent="0.2">
      <c r="K14" s="24"/>
      <c r="T14" s="26"/>
    </row>
    <row r="15" spans="11:20" x14ac:dyDescent="0.2">
      <c r="K15" s="24"/>
      <c r="T15" s="26"/>
    </row>
    <row r="16" spans="11:20" x14ac:dyDescent="0.2">
      <c r="K16" s="24"/>
      <c r="T16" s="26"/>
    </row>
    <row r="17" spans="11:20" x14ac:dyDescent="0.2">
      <c r="K17" s="24"/>
      <c r="T17" s="26"/>
    </row>
    <row r="18" spans="11:20" x14ac:dyDescent="0.2">
      <c r="K18" s="24"/>
      <c r="T18" s="26"/>
    </row>
    <row r="19" spans="11:20" x14ac:dyDescent="0.2">
      <c r="K19" s="24"/>
      <c r="T19" s="26"/>
    </row>
    <row r="20" spans="11:20" x14ac:dyDescent="0.2">
      <c r="K20" s="24"/>
      <c r="T20" s="26"/>
    </row>
    <row r="21" spans="11:20" x14ac:dyDescent="0.2">
      <c r="K21" s="24"/>
      <c r="T21" s="26"/>
    </row>
    <row r="22" spans="11:20" x14ac:dyDescent="0.2">
      <c r="K22" s="24"/>
      <c r="T22" s="26"/>
    </row>
    <row r="23" spans="11:20" x14ac:dyDescent="0.2">
      <c r="K23" s="24"/>
      <c r="T23" s="26"/>
    </row>
    <row r="24" spans="11:20" x14ac:dyDescent="0.2">
      <c r="K24" s="24"/>
      <c r="T24" s="26"/>
    </row>
    <row r="25" spans="11:20" x14ac:dyDescent="0.2">
      <c r="K25" s="24"/>
      <c r="T25" s="26"/>
    </row>
    <row r="26" spans="11:20" x14ac:dyDescent="0.2">
      <c r="K26" s="24"/>
      <c r="T26" s="26"/>
    </row>
    <row r="27" spans="11:20" x14ac:dyDescent="0.2">
      <c r="K27" s="24"/>
      <c r="T27" s="26"/>
    </row>
    <row r="28" spans="11:20" x14ac:dyDescent="0.2">
      <c r="K28" s="24"/>
      <c r="T28" s="26"/>
    </row>
    <row r="29" spans="11:20" x14ac:dyDescent="0.2">
      <c r="K29" s="24"/>
      <c r="T29" s="26"/>
    </row>
    <row r="30" spans="11:20" x14ac:dyDescent="0.2">
      <c r="K30" s="24"/>
      <c r="T30" s="26"/>
    </row>
    <row r="31" spans="11:20" x14ac:dyDescent="0.2">
      <c r="K31" s="24"/>
      <c r="T31" s="26"/>
    </row>
    <row r="32" spans="11:20" x14ac:dyDescent="0.2">
      <c r="K32" s="24"/>
      <c r="T32" s="26"/>
    </row>
    <row r="33" spans="11:20" x14ac:dyDescent="0.2">
      <c r="K33" s="24"/>
      <c r="T33" s="26"/>
    </row>
    <row r="34" spans="11:20" x14ac:dyDescent="0.2">
      <c r="K34" s="24"/>
      <c r="T34" s="26"/>
    </row>
    <row r="35" spans="11:20" x14ac:dyDescent="0.2">
      <c r="K35" s="24"/>
      <c r="T35" s="26"/>
    </row>
    <row r="36" spans="11:20" x14ac:dyDescent="0.2">
      <c r="K36" s="24"/>
      <c r="T36" s="26"/>
    </row>
    <row r="37" spans="11:20" x14ac:dyDescent="0.2">
      <c r="K37" s="24"/>
      <c r="T37" s="26"/>
    </row>
    <row r="38" spans="11:20" x14ac:dyDescent="0.2">
      <c r="K38" s="24"/>
      <c r="T38" s="26"/>
    </row>
    <row r="39" spans="11:20" x14ac:dyDescent="0.2">
      <c r="K39" s="24"/>
      <c r="T39" s="26"/>
    </row>
    <row r="40" spans="11:20" x14ac:dyDescent="0.2">
      <c r="K40" s="24"/>
      <c r="T40" s="26"/>
    </row>
    <row r="41" spans="11:20" x14ac:dyDescent="0.2">
      <c r="K41" s="24"/>
      <c r="T41" s="26"/>
    </row>
    <row r="42" spans="11:20" x14ac:dyDescent="0.2">
      <c r="K42" s="24"/>
      <c r="T42" s="26"/>
    </row>
    <row r="43" spans="11:20" x14ac:dyDescent="0.2">
      <c r="K43" s="24"/>
      <c r="T43" s="26"/>
    </row>
    <row r="44" spans="11:20" x14ac:dyDescent="0.2">
      <c r="K44" s="24"/>
      <c r="T44" s="26"/>
    </row>
    <row r="45" spans="11:20" x14ac:dyDescent="0.2">
      <c r="K45" s="24"/>
      <c r="T45" s="26"/>
    </row>
    <row r="46" spans="11:20" x14ac:dyDescent="0.2">
      <c r="K46" s="24"/>
      <c r="T46" s="26"/>
    </row>
    <row r="47" spans="11:20" x14ac:dyDescent="0.2">
      <c r="K47" s="24"/>
      <c r="T47" s="26"/>
    </row>
    <row r="48" spans="11:20" x14ac:dyDescent="0.2">
      <c r="K48" s="24"/>
      <c r="T48" s="26"/>
    </row>
    <row r="49" spans="1:21" x14ac:dyDescent="0.2">
      <c r="K49" s="24"/>
      <c r="T49" s="26"/>
    </row>
    <row r="50" spans="1:21" x14ac:dyDescent="0.2">
      <c r="K50" s="24"/>
      <c r="T50" s="26"/>
    </row>
    <row r="51" spans="1:21" x14ac:dyDescent="0.2">
      <c r="K51" s="24"/>
      <c r="T51" s="26"/>
    </row>
    <row r="52" spans="1:21" x14ac:dyDescent="0.2">
      <c r="K52" s="24"/>
      <c r="T52" s="26"/>
    </row>
    <row r="53" spans="1:21" x14ac:dyDescent="0.2">
      <c r="K53" s="24"/>
      <c r="T53" s="26"/>
    </row>
    <row r="54" spans="1:21" x14ac:dyDescent="0.2">
      <c r="K54" s="24"/>
      <c r="T54" s="26"/>
    </row>
    <row r="55" spans="1:21" x14ac:dyDescent="0.2">
      <c r="K55" s="24"/>
      <c r="T55" s="26"/>
    </row>
    <row r="56" spans="1:21" x14ac:dyDescent="0.2">
      <c r="K56" s="24"/>
      <c r="T56" s="26"/>
    </row>
    <row r="57" spans="1:21" x14ac:dyDescent="0.2">
      <c r="K57" s="24"/>
      <c r="T57" s="26"/>
    </row>
    <row r="58" spans="1:21" x14ac:dyDescent="0.2">
      <c r="K58" s="24"/>
      <c r="T58" s="26"/>
    </row>
    <row r="59" spans="1:21" x14ac:dyDescent="0.2">
      <c r="K59" s="24"/>
      <c r="T59" s="26"/>
    </row>
    <row r="60" spans="1:21" x14ac:dyDescent="0.2">
      <c r="K60" s="24"/>
      <c r="T60" s="26"/>
    </row>
    <row r="61" spans="1:21" ht="19" x14ac:dyDescent="0.25">
      <c r="A61" s="74" t="s">
        <v>194</v>
      </c>
      <c r="B61" s="74"/>
      <c r="C61" s="74"/>
      <c r="D61" s="74"/>
      <c r="E61" s="74"/>
      <c r="F61" s="74"/>
      <c r="G61" s="74"/>
      <c r="H61" s="74"/>
      <c r="I61" s="74"/>
      <c r="J61" s="74"/>
      <c r="K61" s="24"/>
      <c r="T61" s="26"/>
    </row>
    <row r="62" spans="1:21" x14ac:dyDescent="0.2">
      <c r="K62" s="24"/>
      <c r="T62" s="26"/>
    </row>
    <row r="63" spans="1:21" x14ac:dyDescent="0.2">
      <c r="E63" s="75" t="s">
        <v>195</v>
      </c>
      <c r="F63" s="75"/>
      <c r="G63" s="13" t="s">
        <v>196</v>
      </c>
      <c r="H63" s="75" t="s">
        <v>197</v>
      </c>
      <c r="I63" s="75"/>
      <c r="J63" s="13" t="s">
        <v>196</v>
      </c>
      <c r="K63" s="24"/>
      <c r="T63" s="26"/>
    </row>
    <row r="64" spans="1:21" x14ac:dyDescent="0.2">
      <c r="E64" s="58" cm="1">
        <f t="array" ref="E64">GetTotalStrongBuySheet()</f>
        <v>3</v>
      </c>
      <c r="F64" s="58"/>
      <c r="G64" s="49">
        <f ca="1">E64/(_xlfn.SHEETS()-8)</f>
        <v>2.564102564102564E-2</v>
      </c>
      <c r="H64" s="76" cm="1">
        <f t="array" ref="H64">GetTotalStrongSellSheet()</f>
        <v>84</v>
      </c>
      <c r="I64" s="76"/>
      <c r="J64" s="49">
        <f ca="1">H64/(_xlfn.SHEETS()-8)</f>
        <v>0.71794871794871795</v>
      </c>
      <c r="K64" s="24"/>
      <c r="T64" s="26"/>
      <c r="U64" s="45"/>
    </row>
    <row r="65" spans="1:21" x14ac:dyDescent="0.2">
      <c r="K65" s="24"/>
      <c r="T65" s="26"/>
      <c r="U65" s="45"/>
    </row>
    <row r="66" spans="1:21" x14ac:dyDescent="0.2">
      <c r="A66" s="77" t="s">
        <v>334</v>
      </c>
      <c r="B66" s="77"/>
      <c r="C66" s="77"/>
      <c r="D66" s="77"/>
      <c r="E66" s="77"/>
      <c r="F66" s="77"/>
      <c r="G66" s="77"/>
      <c r="H66" s="77"/>
      <c r="I66" s="77"/>
      <c r="J66" s="77"/>
      <c r="K66" s="24"/>
      <c r="T66" s="26"/>
      <c r="U66" s="45"/>
    </row>
    <row r="67" spans="1:21" x14ac:dyDescent="0.2">
      <c r="K67" s="24"/>
      <c r="T67" s="26"/>
      <c r="U67" s="45"/>
    </row>
    <row r="68" spans="1:21" x14ac:dyDescent="0.2">
      <c r="K68" s="24"/>
      <c r="T68" s="26"/>
      <c r="U68" s="45"/>
    </row>
    <row r="69" spans="1:21" x14ac:dyDescent="0.2">
      <c r="K69" s="24"/>
      <c r="T69" s="26"/>
      <c r="U69" s="45"/>
    </row>
    <row r="70" spans="1:21" x14ac:dyDescent="0.2">
      <c r="A70" s="75" t="s">
        <v>255</v>
      </c>
      <c r="B70" s="75"/>
      <c r="C70" s="75"/>
      <c r="D70" s="75"/>
      <c r="E70" s="75"/>
      <c r="F70" s="75"/>
      <c r="G70" s="75"/>
      <c r="H70" s="75"/>
      <c r="I70" s="75"/>
      <c r="J70" s="75"/>
      <c r="K70" s="24"/>
      <c r="T70" s="26"/>
      <c r="U70" s="45"/>
    </row>
    <row r="71" spans="1:21" x14ac:dyDescent="0.2">
      <c r="A71" s="39" t="str" cm="1">
        <f t="array" ref="A71:J71">GetTopStrongBuySheets()</f>
        <v>GEG</v>
      </c>
      <c r="B71" s="47" t="str">
        <v>VOS</v>
      </c>
      <c r="C71" s="30" t="str">
        <v>LPB</v>
      </c>
      <c r="D71" s="28" t="str">
        <v/>
      </c>
      <c r="E71" s="31" t="str">
        <v/>
      </c>
      <c r="F71" s="32" t="str">
        <v/>
      </c>
      <c r="G71" s="32" t="str">
        <v/>
      </c>
      <c r="H71" s="32" t="str">
        <v/>
      </c>
      <c r="I71" s="32" t="str">
        <v/>
      </c>
      <c r="J71" s="32" t="str">
        <v/>
      </c>
      <c r="K71" s="24"/>
      <c r="T71" s="26"/>
      <c r="U71" s="45"/>
    </row>
    <row r="72" spans="1:21" x14ac:dyDescent="0.2">
      <c r="A72" s="11" cm="1">
        <f t="array" aca="1" ref="A72" ca="1">INDIRECT("'" &amp; A71 &amp; "'!$R$3")</f>
        <v>2.2000000000000002E-2</v>
      </c>
      <c r="B72" s="11" cm="1">
        <f t="array" aca="1" ref="B72" ca="1">INDIRECT("'" &amp; B71 &amp; "'!$R$3")</f>
        <v>3.9399999999999998E-2</v>
      </c>
      <c r="C72" s="11" cm="1">
        <f t="array" aca="1" ref="C72" ca="1">INDIRECT("'" &amp; C71 &amp; "'!$R$3")</f>
        <v>3.7999999999999999E-2</v>
      </c>
      <c r="D72" s="11" t="e" cm="1">
        <f t="array" aca="1" ref="D72" ca="1">INDIRECT("'" &amp; D71 &amp; "'!$R$3")</f>
        <v>#REF!</v>
      </c>
      <c r="E72" s="11" t="e" cm="1">
        <f t="array" aca="1" ref="E72" ca="1">INDIRECT("'" &amp; E71 &amp; "'!$R$3")</f>
        <v>#REF!</v>
      </c>
      <c r="F72" s="11" t="e" cm="1">
        <f t="array" aca="1" ref="F72" ca="1">INDIRECT("'" &amp; F71 &amp; "'!$R$3")</f>
        <v>#REF!</v>
      </c>
      <c r="G72" s="11" t="e" cm="1">
        <f t="array" aca="1" ref="G72" ca="1">INDIRECT("'" &amp; G71 &amp; "'!$R$3")</f>
        <v>#REF!</v>
      </c>
      <c r="H72" s="11" t="e" cm="1">
        <f t="array" aca="1" ref="H72" ca="1">INDIRECT("'" &amp; H71 &amp; "'!$R$3")</f>
        <v>#REF!</v>
      </c>
      <c r="I72" s="11" t="e" cm="1">
        <f t="array" aca="1" ref="I72" ca="1">INDIRECT("'" &amp; I71 &amp; "'!$R$3")</f>
        <v>#REF!</v>
      </c>
      <c r="J72" s="11" t="e" cm="1">
        <f t="array" aca="1" ref="J72" ca="1">INDIRECT("'" &amp; J71 &amp; "'!$R$3")</f>
        <v>#REF!</v>
      </c>
      <c r="K72" s="24"/>
      <c r="T72" s="26"/>
      <c r="U72" s="45"/>
    </row>
    <row r="73" spans="1:21" x14ac:dyDescent="0.2">
      <c r="K73" s="24"/>
      <c r="T73" s="26"/>
      <c r="U73" s="45"/>
    </row>
    <row r="74" spans="1:21" x14ac:dyDescent="0.2">
      <c r="A74" s="75" t="s">
        <v>256</v>
      </c>
      <c r="B74" s="75"/>
      <c r="C74" s="75"/>
      <c r="D74" s="75"/>
      <c r="E74" s="75"/>
      <c r="F74" s="75"/>
      <c r="G74" s="75"/>
      <c r="H74" s="75"/>
      <c r="I74" s="75"/>
      <c r="J74" s="75"/>
      <c r="K74" s="24"/>
      <c r="T74" s="26"/>
      <c r="U74" s="45"/>
    </row>
    <row r="75" spans="1:21" x14ac:dyDescent="0.2">
      <c r="A75" s="40" t="str" cm="1">
        <f t="array" ref="A75:J75">GetTopStrongSellSheets()</f>
        <v>SIP</v>
      </c>
      <c r="B75" s="48" t="str">
        <v>GVR</v>
      </c>
      <c r="C75" s="33" t="str">
        <v>DRC</v>
      </c>
      <c r="D75" s="29" t="str">
        <v>GAS</v>
      </c>
      <c r="E75" s="34" t="str">
        <v>PLC</v>
      </c>
      <c r="F75" s="35" t="str">
        <v>PAN</v>
      </c>
      <c r="G75" s="35" t="str">
        <v>HAG</v>
      </c>
      <c r="H75" s="35" t="str">
        <v>GIL</v>
      </c>
      <c r="I75" s="35" t="str">
        <v>VGT</v>
      </c>
      <c r="J75" s="35" t="str">
        <v>TNG</v>
      </c>
      <c r="K75" s="24"/>
    </row>
    <row r="76" spans="1:21" x14ac:dyDescent="0.2">
      <c r="A76" s="11" cm="1">
        <f t="array" aca="1" ref="A76" ca="1">INDIRECT("'" &amp; A75 &amp; "'!$R$3")</f>
        <v>-9.8999999999999991E-3</v>
      </c>
      <c r="B76" s="11" cm="1">
        <f t="array" aca="1" ref="B76" ca="1">INDIRECT("'" &amp; B75 &amp; "'!$R$3")</f>
        <v>-0.02</v>
      </c>
      <c r="C76" s="11" cm="1">
        <f t="array" aca="1" ref="C76" ca="1">INDIRECT("'" &amp; C75 &amp; "'!$R$3")</f>
        <v>-1.1899999999999999E-2</v>
      </c>
      <c r="D76" s="11" cm="1">
        <f t="array" aca="1" ref="D76" ca="1">INDIRECT("'" &amp; D75 &amp; "'!$R$3")</f>
        <v>3.7000000000000002E-3</v>
      </c>
      <c r="E76" s="11" cm="1">
        <f t="array" aca="1" ref="E76" ca="1">INDIRECT("'" &amp; E75 &amp; "'!$R$3")</f>
        <v>-1.3000000000000001E-2</v>
      </c>
      <c r="F76" s="11" cm="1">
        <f t="array" aca="1" ref="F76" ca="1">INDIRECT("'" &amp; F75 &amp; "'!$R$3")</f>
        <v>-2.0999999999999999E-3</v>
      </c>
      <c r="G76" s="11" cm="1">
        <f t="array" aca="1" ref="G76" ca="1">INDIRECT("'" &amp; G75 &amp; "'!$R$3")</f>
        <v>-2.3900000000000001E-2</v>
      </c>
      <c r="H76" s="11" cm="1">
        <f t="array" aca="1" ref="H76" ca="1">INDIRECT("'" &amp; H75 &amp; "'!$R$3")</f>
        <v>0</v>
      </c>
      <c r="I76" s="11" cm="1">
        <f t="array" aca="1" ref="I76" ca="1">INDIRECT("'" &amp; I75 &amp; "'!$R$3")</f>
        <v>-2.5600000000000001E-2</v>
      </c>
      <c r="J76" s="11" cm="1">
        <f t="array" aca="1" ref="J76" ca="1">INDIRECT("'" &amp; J75 &amp; "'!$R$3")</f>
        <v>-1.18E-2</v>
      </c>
      <c r="K76" s="24"/>
    </row>
    <row r="77" spans="1:21" x14ac:dyDescent="0.2">
      <c r="K77" s="24"/>
    </row>
    <row r="78" spans="1:21" ht="19" x14ac:dyDescent="0.25">
      <c r="A78" s="80" t="s">
        <v>257</v>
      </c>
      <c r="B78" s="80"/>
      <c r="C78" s="80"/>
      <c r="D78" s="80"/>
      <c r="E78" s="80"/>
      <c r="F78" s="80"/>
      <c r="G78" s="80"/>
      <c r="H78" s="80"/>
      <c r="I78" s="80"/>
      <c r="J78" s="80"/>
      <c r="K78" s="24"/>
    </row>
    <row r="79" spans="1:21" x14ac:dyDescent="0.2">
      <c r="A79" s="75" t="s">
        <v>170</v>
      </c>
      <c r="B79" s="75"/>
      <c r="C79" s="75"/>
      <c r="D79" s="75"/>
      <c r="E79" s="75"/>
      <c r="F79" s="75"/>
      <c r="G79" s="75"/>
      <c r="H79" s="75"/>
      <c r="I79" s="75"/>
      <c r="J79" s="75"/>
      <c r="K79" s="24"/>
    </row>
    <row r="80" spans="1:21" x14ac:dyDescent="0.2">
      <c r="A80" s="39" t="str" cm="1">
        <f t="array" ref="A80:J80">GetTopForeignBuySheets()</f>
        <v>FPT</v>
      </c>
      <c r="B80" s="47" t="str">
        <v>TCH</v>
      </c>
      <c r="C80" s="30" t="str">
        <v>TCB</v>
      </c>
      <c r="D80" s="28" t="str">
        <v>PVT</v>
      </c>
      <c r="E80" s="31" t="str">
        <v>NLG</v>
      </c>
      <c r="F80" s="32" t="str">
        <v>MCH</v>
      </c>
      <c r="G80" s="32" t="str">
        <v>PAN</v>
      </c>
      <c r="H80" s="32" t="str">
        <v>SIP</v>
      </c>
      <c r="I80" s="32" t="str">
        <v>HHV</v>
      </c>
      <c r="J80" s="32" t="str">
        <v>NT2</v>
      </c>
      <c r="K80" s="24"/>
    </row>
    <row r="81" spans="1:11" x14ac:dyDescent="0.2">
      <c r="A81" s="24" cm="1">
        <f t="array" aca="1" ref="A81" ca="1">INDIRECT("'" &amp; A80 &amp; "'!$E$3")/1000000</f>
        <v>136073.68</v>
      </c>
      <c r="B81" s="24" cm="1">
        <f t="array" aca="1" ref="B81" ca="1">INDIRECT("'" &amp; B80 &amp; "'!$E$3")/1000000</f>
        <v>44226.59</v>
      </c>
      <c r="C81" s="24" cm="1">
        <f t="array" aca="1" ref="C81" ca="1">INDIRECT("'" &amp; C80 &amp; "'!$E$3")/1000000</f>
        <v>42344.04</v>
      </c>
      <c r="D81" s="24" cm="1">
        <f t="array" aca="1" ref="D81" ca="1">INDIRECT("'" &amp; D80 &amp; "'!$E$3")/1000000</f>
        <v>27502.84</v>
      </c>
      <c r="E81" s="24" cm="1">
        <f t="array" aca="1" ref="E81" ca="1">INDIRECT("'" &amp; E80 &amp; "'!$E$3")/1000000</f>
        <v>22848.400000000001</v>
      </c>
      <c r="F81" s="24" cm="1">
        <f t="array" aca="1" ref="F81" ca="1">INDIRECT("'" &amp; F80 &amp; "'!$E$3")/1000000</f>
        <v>15425.151191999999</v>
      </c>
      <c r="G81" s="24" cm="1">
        <f t="array" aca="1" ref="G81" ca="1">INDIRECT("'" &amp; G80 &amp; "'!$E$3")/1000000</f>
        <v>4205.0600000000004</v>
      </c>
      <c r="H81" s="24" cm="1">
        <f t="array" aca="1" ref="H81" ca="1">INDIRECT("'" &amp; H80 &amp; "'!$E$3")/1000000</f>
        <v>4128.4799999999996</v>
      </c>
      <c r="I81" s="24" cm="1">
        <f t="array" aca="1" ref="I81" ca="1">INDIRECT("'" &amp; I80 &amp; "'!$E$3")/1000000</f>
        <v>3102.47</v>
      </c>
      <c r="J81" s="24" cm="1">
        <f t="array" aca="1" ref="J81" ca="1">INDIRECT("'" &amp; J80 &amp; "'!$E$3")/1000000</f>
        <v>1056.22</v>
      </c>
      <c r="K81" s="24"/>
    </row>
    <row r="82" spans="1:11" x14ac:dyDescent="0.2">
      <c r="K82" s="24"/>
    </row>
    <row r="83" spans="1:11" x14ac:dyDescent="0.2">
      <c r="A83" s="75" t="s">
        <v>171</v>
      </c>
      <c r="B83" s="75"/>
      <c r="C83" s="75"/>
      <c r="D83" s="75"/>
      <c r="E83" s="75"/>
      <c r="F83" s="75"/>
      <c r="G83" s="75"/>
      <c r="H83" s="75"/>
      <c r="I83" s="75"/>
      <c r="J83" s="75"/>
      <c r="K83" s="24"/>
    </row>
    <row r="84" spans="1:11" x14ac:dyDescent="0.2">
      <c r="A84" s="40" t="str" cm="1">
        <f t="array" ref="A84:J84">GetTopForeignSellSheets()</f>
        <v>CTG</v>
      </c>
      <c r="B84" s="48" t="str">
        <v>HPG</v>
      </c>
      <c r="C84" s="33" t="str">
        <v>VND</v>
      </c>
      <c r="D84" s="29" t="str">
        <v>SSI</v>
      </c>
      <c r="E84" s="34" t="str">
        <v>VNM</v>
      </c>
      <c r="F84" s="35" t="str">
        <v>VIC</v>
      </c>
      <c r="G84" s="35" t="str">
        <v>MWG</v>
      </c>
      <c r="H84" s="35" t="str">
        <v>GEX</v>
      </c>
      <c r="I84" s="35" t="str">
        <v>DBC</v>
      </c>
      <c r="J84" s="35" t="str">
        <v>GVR</v>
      </c>
      <c r="K84" s="24"/>
    </row>
    <row r="85" spans="1:11" x14ac:dyDescent="0.2">
      <c r="A85" s="27" cm="1">
        <f t="array" aca="1" ref="A85" ca="1">INDIRECT("'" &amp; A84 &amp; "'!$E$3")/1000000</f>
        <v>-335752.85</v>
      </c>
      <c r="B85" s="27" cm="1">
        <f t="array" aca="1" ref="B85" ca="1">INDIRECT("'" &amp; B84 &amp; "'!$E$3")/1000000</f>
        <v>-231061.13</v>
      </c>
      <c r="C85" s="27" cm="1">
        <f t="array" aca="1" ref="C85" ca="1">INDIRECT("'" &amp; C84 &amp; "'!$E$3")/1000000</f>
        <v>-188108.08</v>
      </c>
      <c r="D85" s="27" cm="1">
        <f t="array" aca="1" ref="D85" ca="1">INDIRECT("'" &amp; D84 &amp; "'!$E$3")/1000000</f>
        <v>-104055.99</v>
      </c>
      <c r="E85" s="27" cm="1">
        <f t="array" aca="1" ref="E85" ca="1">INDIRECT("'" &amp; E84 &amp; "'!$E$3")/1000000</f>
        <v>-100875.81</v>
      </c>
      <c r="F85" s="27" cm="1">
        <f t="array" aca="1" ref="F85" ca="1">INDIRECT("'" &amp; F84 &amp; "'!$E$3")/1000000</f>
        <v>-52791.47</v>
      </c>
      <c r="G85" s="27" cm="1">
        <f t="array" aca="1" ref="G85" ca="1">INDIRECT("'" &amp; G84 &amp; "'!$E$3")/1000000</f>
        <v>-44781.4</v>
      </c>
      <c r="H85" s="27" cm="1">
        <f t="array" aca="1" ref="H85" ca="1">INDIRECT("'" &amp; H84 &amp; "'!$E$3")/1000000</f>
        <v>-44087.9</v>
      </c>
      <c r="I85" s="27" cm="1">
        <f t="array" aca="1" ref="I85" ca="1">INDIRECT("'" &amp; I84 &amp; "'!$E$3")/1000000</f>
        <v>-37693.660000000003</v>
      </c>
      <c r="J85" s="27" cm="1">
        <f t="array" aca="1" ref="J85" ca="1">INDIRECT("'" &amp; J84 &amp; "'!$E$3")/1000000</f>
        <v>-25998.43</v>
      </c>
      <c r="K85" s="24"/>
    </row>
    <row r="86" spans="1:11" x14ac:dyDescent="0.2">
      <c r="A86" s="27"/>
      <c r="B86" s="27"/>
      <c r="C86" s="27"/>
      <c r="D86" s="27"/>
      <c r="E86" s="27"/>
      <c r="K86" s="24"/>
    </row>
    <row r="87" spans="1:11" x14ac:dyDescent="0.2">
      <c r="A87" s="75" t="s">
        <v>258</v>
      </c>
      <c r="B87" s="75"/>
      <c r="C87" s="75"/>
      <c r="D87" s="75"/>
      <c r="E87" s="75"/>
      <c r="F87" s="75"/>
      <c r="G87" s="75"/>
      <c r="H87" s="75"/>
      <c r="I87" s="75"/>
      <c r="J87" s="75"/>
      <c r="K87" s="24"/>
    </row>
    <row r="88" spans="1:11" x14ac:dyDescent="0.2">
      <c r="A88" s="39" t="str" cm="1">
        <f t="array" ref="A88:J88">GetTopProprietaryBuySheets()</f>
        <v>HPG</v>
      </c>
      <c r="B88" s="47" t="str">
        <v>HAH</v>
      </c>
      <c r="C88" s="30" t="str">
        <v>VPB</v>
      </c>
      <c r="D88" s="28" t="str">
        <v>LAS</v>
      </c>
      <c r="E88" s="31" t="str">
        <v>VIB</v>
      </c>
      <c r="F88" s="32" t="str">
        <v>PVS</v>
      </c>
      <c r="G88" s="32" t="str">
        <v>TV2</v>
      </c>
      <c r="H88" s="32" t="str">
        <v>DBC</v>
      </c>
      <c r="I88" s="32" t="str">
        <v>MCH</v>
      </c>
      <c r="J88" s="32" t="str">
        <v/>
      </c>
      <c r="K88" s="24"/>
    </row>
    <row r="89" spans="1:11" x14ac:dyDescent="0.2">
      <c r="A89" s="24" cm="1">
        <f t="array" aca="1" ref="A89" ca="1">INDIRECT("'" &amp; A88 &amp; "'!$J$3")/1000000</f>
        <v>37300.959000000003</v>
      </c>
      <c r="B89" s="24" cm="1">
        <f t="array" aca="1" ref="B89" ca="1">INDIRECT("'" &amp; B88 &amp; "'!$J$3")/1000000</f>
        <v>23868.205000000002</v>
      </c>
      <c r="C89" s="24" cm="1">
        <f t="array" aca="1" ref="C89" ca="1">INDIRECT("'" &amp; C88 &amp; "'!$J$3")/1000000</f>
        <v>20127.63</v>
      </c>
      <c r="D89" s="24" cm="1">
        <f t="array" aca="1" ref="D89" ca="1">INDIRECT("'" &amp; D88 &amp; "'!$J$3")/1000000</f>
        <v>13744.7</v>
      </c>
      <c r="E89" s="24" cm="1">
        <f t="array" aca="1" ref="E89" ca="1">INDIRECT("'" &amp; E88 &amp; "'!$J$3")/1000000</f>
        <v>9489.8140000000003</v>
      </c>
      <c r="F89" s="24" cm="1">
        <f t="array" aca="1" ref="F89" ca="1">INDIRECT("'" &amp; F88 &amp; "'!$J$3")/1000000</f>
        <v>8068.5254999999997</v>
      </c>
      <c r="G89" s="24" cm="1">
        <f t="array" aca="1" ref="G89" ca="1">INDIRECT("'" &amp; G88 &amp; "'!$J$3")/1000000</f>
        <v>2277.7950000000001</v>
      </c>
      <c r="H89" s="24" cm="1">
        <f t="array" aca="1" ref="H89" ca="1">INDIRECT("'" &amp; H88 &amp; "'!$J$3")/1000000</f>
        <v>2235.2550000000001</v>
      </c>
      <c r="I89" s="24" cm="1">
        <f t="array" aca="1" ref="I89" ca="1">INDIRECT("'" &amp; I88 &amp; "'!$J$3")/1000000</f>
        <v>1830.71</v>
      </c>
      <c r="J89" s="24" t="e" cm="1">
        <f t="array" aca="1" ref="J89" ca="1">INDIRECT("'" &amp; J88 &amp; "'!$J$3")/1000000</f>
        <v>#REF!</v>
      </c>
      <c r="K89" s="24"/>
    </row>
    <row r="91" spans="1:11" x14ac:dyDescent="0.2">
      <c r="A91" s="75" t="s">
        <v>259</v>
      </c>
      <c r="B91" s="75"/>
      <c r="C91" s="75"/>
      <c r="D91" s="75"/>
      <c r="E91" s="75"/>
      <c r="F91" s="75"/>
      <c r="G91" s="75"/>
      <c r="H91" s="75"/>
      <c r="I91" s="75"/>
      <c r="J91" s="75"/>
    </row>
    <row r="92" spans="1:11" x14ac:dyDescent="0.2">
      <c r="A92" s="40" t="str" cm="1">
        <f t="array" ref="A92:J92">GetTopProprietarySellSheets()</f>
        <v>PC1</v>
      </c>
      <c r="B92" s="48" t="str">
        <v>KDH</v>
      </c>
      <c r="C92" s="33" t="str">
        <v>GAS</v>
      </c>
      <c r="D92" s="29" t="str">
        <v>MWG</v>
      </c>
      <c r="E92" s="34" t="str">
        <v>STB</v>
      </c>
      <c r="F92" s="35" t="str">
        <v>VIC</v>
      </c>
      <c r="G92" s="35" t="str">
        <v>PNJ</v>
      </c>
      <c r="H92" s="35" t="str">
        <v>FPT</v>
      </c>
      <c r="I92" s="35" t="str">
        <v>TCH</v>
      </c>
      <c r="J92" s="35" t="str">
        <v>REE</v>
      </c>
    </row>
    <row r="93" spans="1:11" x14ac:dyDescent="0.2">
      <c r="A93" s="27" cm="1">
        <f t="array" aca="1" ref="A93" ca="1">INDIRECT("'" &amp; A92 &amp; "'!$J$3")/1000000</f>
        <v>-42645.125</v>
      </c>
      <c r="B93" s="27" cm="1">
        <f t="array" aca="1" ref="B93" ca="1">INDIRECT("'" &amp; B92 &amp; "'!$J$3")/1000000</f>
        <v>-22947.94</v>
      </c>
      <c r="C93" s="27" cm="1">
        <f t="array" aca="1" ref="C93" ca="1">INDIRECT("'" &amp; C92 &amp; "'!$J$3")/1000000</f>
        <v>-22192.195</v>
      </c>
      <c r="D93" s="27" cm="1">
        <f t="array" aca="1" ref="D93" ca="1">INDIRECT("'" &amp; D92 &amp; "'!$J$3")/1000000</f>
        <v>-18981.271000000001</v>
      </c>
      <c r="E93" s="27" cm="1">
        <f t="array" aca="1" ref="E93" ca="1">INDIRECT("'" &amp; E92 &amp; "'!$J$3")/1000000</f>
        <v>-18729.57</v>
      </c>
      <c r="F93" s="27" cm="1">
        <f t="array" aca="1" ref="F93" ca="1">INDIRECT("'" &amp; F92 &amp; "'!$J$3")/1000000</f>
        <v>-10677.03</v>
      </c>
      <c r="G93" s="27" cm="1">
        <f t="array" aca="1" ref="G93" ca="1">INDIRECT("'" &amp; G92 &amp; "'!$J$3")/1000000</f>
        <v>-7794.09</v>
      </c>
      <c r="H93" s="27" cm="1">
        <f t="array" aca="1" ref="H93" ca="1">INDIRECT("'" &amp; H92 &amp; "'!$J$3")/1000000</f>
        <v>-7012.07</v>
      </c>
      <c r="I93" s="27" cm="1">
        <f t="array" aca="1" ref="I93" ca="1">INDIRECT("'" &amp; I92 &amp; "'!$J$3")/1000000</f>
        <v>-4939.16</v>
      </c>
      <c r="J93" s="27" cm="1">
        <f t="array" aca="1" ref="J93" ca="1">INDIRECT("'" &amp; J92 &amp; "'!$J$3")/1000000</f>
        <v>-3029.54</v>
      </c>
    </row>
    <row r="94" spans="1:11" x14ac:dyDescent="0.2">
      <c r="A94" s="27"/>
      <c r="B94" s="27"/>
      <c r="C94" s="27"/>
      <c r="D94" s="27"/>
      <c r="E94" s="27"/>
    </row>
    <row r="95" spans="1:11" x14ac:dyDescent="0.2">
      <c r="A95" s="75" t="s">
        <v>260</v>
      </c>
      <c r="B95" s="75"/>
      <c r="C95" s="75"/>
      <c r="D95" s="75"/>
      <c r="E95" s="75"/>
      <c r="F95" s="75"/>
      <c r="G95" s="75"/>
      <c r="H95" s="75"/>
      <c r="I95" s="75"/>
      <c r="J95" s="75"/>
    </row>
    <row r="96" spans="1:11" x14ac:dyDescent="0.2">
      <c r="A96" s="39" t="str" cm="1">
        <f t="array" ref="A96:J96">GetTopBigBuyOrderSheets()</f>
        <v>FPT</v>
      </c>
      <c r="B96" s="47" t="str">
        <v>MSN</v>
      </c>
      <c r="C96" s="30" t="str">
        <v>GEX</v>
      </c>
      <c r="D96" s="28" t="str">
        <v>DGC</v>
      </c>
      <c r="E96" s="31" t="str">
        <v>LPB</v>
      </c>
      <c r="F96" s="32" t="str">
        <v>DBC</v>
      </c>
      <c r="G96" s="32" t="str">
        <v>GAS</v>
      </c>
      <c r="H96" s="32" t="str">
        <v>BAF</v>
      </c>
      <c r="I96" s="32" t="str">
        <v>BSR</v>
      </c>
      <c r="J96" s="32" t="str">
        <v>BCG</v>
      </c>
    </row>
    <row r="97" spans="1:10" x14ac:dyDescent="0.2">
      <c r="A97" cm="1" s="0">
        <f t="array" aca="1" ref="A97" ca="1">INDIRECT("'" &amp; A96 &amp; "'!$N$3")</f>
        <v>709</v>
      </c>
      <c r="B97" cm="1" s="0">
        <f t="array" aca="1" ref="B97" ca="1">INDIRECT("'" &amp; B96 &amp; "'!$N$3")</f>
        <v>578</v>
      </c>
      <c r="C97" cm="1" s="0">
        <f t="array" aca="1" ref="C97" ca="1">INDIRECT("'" &amp; C96 &amp; "'!$N$3")</f>
        <v>524</v>
      </c>
      <c r="D97" cm="1" s="0">
        <f t="array" aca="1" ref="D97" ca="1">INDIRECT("'" &amp; D96 &amp; "'!$N$3")</f>
        <v>512</v>
      </c>
      <c r="E97" cm="1" s="0">
        <f t="array" aca="1" ref="E97" ca="1">INDIRECT("'" &amp; E96 &amp; "'!$N$3")</f>
        <v>463</v>
      </c>
      <c r="F97" cm="1" s="0">
        <f t="array" aca="1" ref="F97" ca="1">INDIRECT("'" &amp; F96 &amp; "'!$N$3")</f>
        <v>338</v>
      </c>
      <c r="G97" cm="1" s="0">
        <f t="array" aca="1" ref="G97" ca="1">INDIRECT("'" &amp; G96 &amp; "'!$N$3")</f>
        <v>308</v>
      </c>
      <c r="H97" cm="1" s="0">
        <f t="array" aca="1" ref="H97" ca="1">INDIRECT("'" &amp; H96 &amp; "'!$N$3")</f>
        <v>285</v>
      </c>
      <c r="I97" cm="1" s="0">
        <f t="array" aca="1" ref="I97" ca="1">INDIRECT("'" &amp; I96 &amp; "'!$N$3")</f>
        <v>239</v>
      </c>
      <c r="J97" cm="1" s="0">
        <f t="array" aca="1" ref="J97" ca="1">INDIRECT("'" &amp; J96 &amp; "'!$N$3")</f>
        <v>234</v>
      </c>
    </row>
    <row r="99" spans="1:10" x14ac:dyDescent="0.2">
      <c r="A99" s="75" t="s">
        <v>261</v>
      </c>
      <c r="B99" s="75"/>
      <c r="C99" s="75"/>
      <c r="D99" s="75"/>
      <c r="E99" s="75"/>
      <c r="F99" s="75"/>
      <c r="G99" s="75"/>
      <c r="H99" s="75"/>
      <c r="I99" s="75"/>
      <c r="J99" s="75"/>
    </row>
    <row r="100" spans="1:10" x14ac:dyDescent="0.2">
      <c r="A100" s="40" t="str" cm="1">
        <f t="array" ref="A100:J100">GetTopBigSellOrderSheets()</f>
        <v>FPT</v>
      </c>
      <c r="B100" s="48" t="str">
        <v>HPG</v>
      </c>
      <c r="C100" s="33" t="str">
        <v>DGC</v>
      </c>
      <c r="D100" s="29" t="str">
        <v>SSI</v>
      </c>
      <c r="E100" s="34" t="str">
        <v>HDG</v>
      </c>
      <c r="F100" s="35" t="str">
        <v>DCM</v>
      </c>
      <c r="G100" s="35" t="str">
        <v>GEX</v>
      </c>
      <c r="H100" s="35" t="str">
        <v>BSR</v>
      </c>
      <c r="I100" s="35" t="str">
        <v>GAS</v>
      </c>
      <c r="J100" s="35" t="str">
        <v>GVR</v>
      </c>
    </row>
    <row r="101" spans="1:10" x14ac:dyDescent="0.2">
      <c r="A101" cm="1" s="0">
        <f t="array" aca="1" ref="A101" ca="1">INDIRECT("'" &amp; A100 &amp; "'!$O$3")</f>
        <v>973</v>
      </c>
      <c r="B101" cm="1" s="0">
        <f t="array" aca="1" ref="B101" ca="1">INDIRECT("'" &amp; B100 &amp; "'!$O$3")</f>
        <v>806</v>
      </c>
      <c r="C101" cm="1" s="0">
        <f t="array" aca="1" ref="C101" ca="1">INDIRECT("'" &amp; C100 &amp; "'!$O$3")</f>
        <v>692</v>
      </c>
      <c r="D101" cm="1" s="0">
        <f t="array" aca="1" ref="D101" ca="1">INDIRECT("'" &amp; D100 &amp; "'!$O$3")</f>
        <v>667</v>
      </c>
      <c r="E101" cm="1" s="0">
        <f t="array" aca="1" ref="E101" ca="1">INDIRECT("'" &amp; E100 &amp; "'!$O$3")</f>
        <v>623</v>
      </c>
      <c r="F101" cm="1" s="0">
        <f t="array" aca="1" ref="F101" ca="1">INDIRECT("'" &amp; F100 &amp; "'!$O$3")</f>
        <v>503</v>
      </c>
      <c r="G101" cm="1" s="0">
        <f t="array" aca="1" ref="G101" ca="1">INDIRECT("'" &amp; G100 &amp; "'!$O$3")</f>
        <v>480</v>
      </c>
      <c r="H101" cm="1" s="0">
        <f t="array" aca="1" ref="H101" ca="1">INDIRECT("'" &amp; H100 &amp; "'!$O$3")</f>
        <v>364</v>
      </c>
      <c r="I101" cm="1" s="0">
        <f t="array" aca="1" ref="I101" ca="1">INDIRECT("'" &amp; I100 &amp; "'!$O$3")</f>
        <v>354</v>
      </c>
      <c r="J101" cm="1" s="0">
        <f t="array" aca="1" ref="J101" ca="1">INDIRECT("'" &amp; J100 &amp; "'!$O$3")</f>
        <v>339</v>
      </c>
    </row>
    <row r="103" spans="1:10" x14ac:dyDescent="0.2">
      <c r="A103" s="75" t="s">
        <v>262</v>
      </c>
      <c r="B103" s="75"/>
      <c r="C103" s="75"/>
      <c r="D103" s="75"/>
      <c r="E103" s="75"/>
      <c r="F103" s="75"/>
      <c r="G103" s="75"/>
      <c r="H103" s="75"/>
      <c r="I103" s="75"/>
      <c r="J103" s="75"/>
    </row>
    <row r="104" spans="1:10" x14ac:dyDescent="0.2">
      <c r="A104" s="39" t="str" cm="1">
        <f t="array" ref="A104:J104">GetTopBigVolumeSheets()</f>
        <v>LPB</v>
      </c>
      <c r="B104" s="47" t="str">
        <v>BCG</v>
      </c>
      <c r="C104" s="30" t="str">
        <v>HPG</v>
      </c>
      <c r="D104" s="28" t="str">
        <v>VIB</v>
      </c>
      <c r="E104" s="31" t="str">
        <v>VND</v>
      </c>
      <c r="F104" s="32" t="str">
        <v>HAG</v>
      </c>
      <c r="G104" s="32" t="str">
        <v>TCH</v>
      </c>
      <c r="H104" s="32" t="str">
        <v>BAF</v>
      </c>
      <c r="I104" s="32" t="str">
        <v>VCG</v>
      </c>
      <c r="J104" s="32" t="str">
        <v>DBC</v>
      </c>
    </row>
    <row r="106" spans="1:10" x14ac:dyDescent="0.2">
      <c r="A106" s="75" t="s">
        <v>263</v>
      </c>
      <c r="B106" s="75"/>
      <c r="C106" s="75"/>
      <c r="D106" s="75"/>
      <c r="E106" s="75"/>
      <c r="F106" s="75"/>
      <c r="G106" s="75"/>
      <c r="H106" s="75"/>
      <c r="I106" s="75"/>
      <c r="J106" s="75"/>
    </row>
    <row r="107" spans="1:10" x14ac:dyDescent="0.2">
      <c r="A107" s="39" t="str" cm="1">
        <f t="array" ref="A107:J107">GetTopHigherVolumeThanAverageSheets()</f>
        <v>SIP</v>
      </c>
      <c r="B107" s="47" t="str">
        <v>VIP</v>
      </c>
      <c r="C107" s="30" t="str">
        <v>MCH</v>
      </c>
      <c r="D107" s="28" t="str">
        <v>VGI</v>
      </c>
      <c r="E107" s="31" t="str">
        <v>TCH</v>
      </c>
      <c r="F107" s="32" t="str">
        <v>GAS</v>
      </c>
      <c r="G107" s="32" t="str">
        <v>PLC</v>
      </c>
      <c r="H107" s="32" t="str">
        <v>DHA</v>
      </c>
      <c r="I107" s="32" t="str">
        <v>VLB</v>
      </c>
      <c r="J107" s="32" t="str">
        <v>KSB</v>
      </c>
    </row>
    <row r="109" spans="1:10" x14ac:dyDescent="0.2">
      <c r="A109" s="75" t="s">
        <v>264</v>
      </c>
      <c r="B109" s="75"/>
      <c r="C109" s="75"/>
      <c r="D109" s="75"/>
      <c r="E109" s="75"/>
      <c r="F109" s="75"/>
      <c r="G109" s="75"/>
      <c r="H109" s="75"/>
      <c r="I109" s="75"/>
      <c r="J109" s="75"/>
    </row>
    <row r="110" spans="1:10" x14ac:dyDescent="0.2">
      <c r="A110" s="39" t="str" cm="1">
        <f t="array" ref="A110:J110">GetTopSmallerVolumeThanMinSheets()</f>
        <v>VTP</v>
      </c>
      <c r="B110" s="47" t="str">
        <v>TV2</v>
      </c>
      <c r="C110" s="30" t="str">
        <v>CTR</v>
      </c>
      <c r="D110" s="28" t="str">
        <v>FMC</v>
      </c>
      <c r="E110" s="31" t="str">
        <v>VCB</v>
      </c>
      <c r="F110" s="32" t="str">
        <v>HCM</v>
      </c>
      <c r="G110" s="32" t="str">
        <v>VCI</v>
      </c>
      <c r="H110" s="32" t="str">
        <v/>
      </c>
      <c r="I110" s="32" t="str">
        <v/>
      </c>
      <c r="J110" s="32" t="str">
        <v/>
      </c>
    </row>
    <row r="112" spans="1:10" x14ac:dyDescent="0.2">
      <c r="A112" s="75" t="s">
        <v>265</v>
      </c>
      <c r="B112" s="75"/>
      <c r="C112" s="75"/>
      <c r="D112" s="75"/>
      <c r="E112" s="75"/>
      <c r="F112" s="75"/>
      <c r="G112" s="75"/>
      <c r="H112" s="75"/>
      <c r="I112" s="75"/>
      <c r="J112" s="75"/>
    </row>
    <row r="113" spans="1:11" x14ac:dyDescent="0.2">
      <c r="A113" s="39" t="str" cm="1">
        <f t="array" ref="A113:J113">GetTopBigVolatilitySheets()</f>
        <v>FCN</v>
      </c>
      <c r="B113" s="47" t="str">
        <v>PET</v>
      </c>
      <c r="C113" s="30" t="str">
        <v>BCG</v>
      </c>
      <c r="D113" s="28" t="str">
        <v>VGI</v>
      </c>
      <c r="E113" s="31" t="str">
        <v>VOS</v>
      </c>
      <c r="F113" s="32" t="str">
        <v>TCH</v>
      </c>
      <c r="G113" s="32" t="str">
        <v>DRC</v>
      </c>
      <c r="H113" s="32" t="str">
        <v>BAF</v>
      </c>
      <c r="I113" s="32" t="str">
        <v>PLC</v>
      </c>
      <c r="J113" s="32" t="str">
        <v>GAS</v>
      </c>
    </row>
    <row r="114" spans="1:11" x14ac:dyDescent="0.2">
      <c r="A114" s="11" cm="1">
        <f t="array" aca="1" ref="A114" ca="1">INDIRECT("'" &amp; A113 &amp; "'!$V$3")</f>
        <v>8.1000000000000003E-2</v>
      </c>
      <c r="B114" s="11" cm="1">
        <f t="array" aca="1" ref="B114" ca="1">INDIRECT("'" &amp; B113 &amp; "'!$V$3")</f>
        <v>6.7799999999999999E-2</v>
      </c>
      <c r="C114" s="11" cm="1">
        <f t="array" aca="1" ref="C114" ca="1">INDIRECT("'" &amp; C113 &amp; "'!$V$3")</f>
        <v>6.7699999999999996E-2</v>
      </c>
      <c r="D114" s="11" cm="1">
        <f t="array" aca="1" ref="D114" ca="1">INDIRECT("'" &amp; D113 &amp; "'!$V$3")</f>
        <v>6.5700000000000008E-2</v>
      </c>
      <c r="E114" s="11" cm="1">
        <f t="array" aca="1" ref="E114" ca="1">INDIRECT("'" &amp; E113 &amp; "'!$V$3")</f>
        <v>6.5199999999999994E-2</v>
      </c>
      <c r="F114" s="11" cm="1">
        <f t="array" aca="1" ref="F114" ca="1">INDIRECT("'" &amp; F113 &amp; "'!$V$3")</f>
        <v>5.8700000000000002E-2</v>
      </c>
      <c r="G114" s="11" cm="1">
        <f t="array" aca="1" ref="G114" ca="1">INDIRECT("'" &amp; G113 &amp; "'!$V$3")</f>
        <v>4.6199999999999998E-2</v>
      </c>
      <c r="H114" s="11" cm="1">
        <f t="array" aca="1" ref="H114" ca="1">INDIRECT("'" &amp; H113 &amp; "'!$V$3")</f>
        <v>4.2699999999999995E-2</v>
      </c>
      <c r="I114" s="11" cm="1">
        <f t="array" aca="1" ref="I114" ca="1">INDIRECT("'" &amp; I113 &amp; "'!$V$3")</f>
        <v>4.07E-2</v>
      </c>
      <c r="J114" s="11" cm="1">
        <f t="array" aca="1" ref="J114" ca="1">INDIRECT("'" &amp; J113 &amp; "'!$V$3")</f>
        <v>4.0300000000000002E-2</v>
      </c>
    </row>
    <row r="116" spans="1:11" x14ac:dyDescent="0.2">
      <c r="A116" s="75" t="s">
        <v>266</v>
      </c>
      <c r="B116" s="75"/>
      <c r="C116" s="75"/>
      <c r="D116" s="75"/>
      <c r="E116" s="75"/>
      <c r="F116" s="75"/>
      <c r="G116" s="75"/>
      <c r="H116" s="75"/>
      <c r="I116" s="75"/>
      <c r="J116" s="75"/>
    </row>
    <row r="117" spans="1:11" x14ac:dyDescent="0.2">
      <c r="A117" s="40" t="str" cm="1">
        <f t="array" ref="A117:J117">GetTopSmallVolatilitySheets()</f>
        <v>VIP</v>
      </c>
      <c r="B117" s="48" t="str">
        <v>BCG</v>
      </c>
      <c r="C117" s="33" t="str">
        <v>VTP</v>
      </c>
      <c r="D117" s="29" t="str">
        <v>VCG</v>
      </c>
      <c r="E117" s="34" t="str">
        <v>VHC</v>
      </c>
      <c r="F117" s="35" t="str">
        <v>DCM</v>
      </c>
      <c r="G117" s="35" t="str">
        <v>DPM</v>
      </c>
      <c r="H117" s="35" t="str">
        <v>HAH</v>
      </c>
      <c r="I117" s="35" t="str">
        <v>PNJ</v>
      </c>
      <c r="J117" s="35" t="str">
        <v>VRE</v>
      </c>
    </row>
    <row r="118" spans="1:11" x14ac:dyDescent="0.2">
      <c r="A118" s="11" cm="1">
        <f t="array" aca="1" ref="A118" ca="1">INDIRECT("'" &amp; A117 &amp; "'!$V$3")</f>
        <v>2.6200000000000001E-2</v>
      </c>
      <c r="B118" s="11" cm="1">
        <f t="array" aca="1" ref="B118" ca="1">INDIRECT("'" &amp; B117 &amp; "'!$V$3")</f>
        <v>6.7699999999999996E-2</v>
      </c>
      <c r="C118" s="11" cm="1">
        <f t="array" aca="1" ref="C118" ca="1">INDIRECT("'" &amp; C117 &amp; "'!$V$3")</f>
        <v>2.75E-2</v>
      </c>
      <c r="D118" s="11" cm="1">
        <f t="array" aca="1" ref="D118" ca="1">INDIRECT("'" &amp; D117 &amp; "'!$V$3")</f>
        <v>3.6299999999999999E-2</v>
      </c>
      <c r="E118" s="11" cm="1">
        <f t="array" aca="1" ref="E118" ca="1">INDIRECT("'" &amp; E117 &amp; "'!$V$3")</f>
        <v>3.7100000000000001E-2</v>
      </c>
      <c r="F118" s="11" cm="1">
        <f t="array" aca="1" ref="F118" ca="1">INDIRECT("'" &amp; F117 &amp; "'!$V$3")</f>
        <v>4.3299999999999998E-2</v>
      </c>
      <c r="G118" s="11" cm="1">
        <f t="array" aca="1" ref="G118" ca="1">INDIRECT("'" &amp; G117 &amp; "'!$V$3")</f>
        <v>2.8399999999999998E-2</v>
      </c>
      <c r="H118" s="11" cm="1">
        <f t="array" aca="1" ref="H118" ca="1">INDIRECT("'" &amp; H117 &amp; "'!$V$3")</f>
        <v>2.7900000000000001E-2</v>
      </c>
      <c r="I118" s="11" cm="1">
        <f t="array" aca="1" ref="I118" ca="1">INDIRECT("'" &amp; I117 &amp; "'!$V$3")</f>
        <v>1.6899999999999998E-2</v>
      </c>
      <c r="J118" s="11" cm="1">
        <f t="array" aca="1" ref="J118" ca="1">INDIRECT("'" &amp; J117 &amp; "'!$V$3")</f>
        <v>1.78E-2</v>
      </c>
    </row>
    <row r="120" spans="1:11" ht="19" x14ac:dyDescent="0.25">
      <c r="A120" s="78" t="s">
        <v>267</v>
      </c>
      <c r="B120" s="78"/>
      <c r="C120" s="78"/>
      <c r="D120" s="78"/>
      <c r="E120" s="78"/>
      <c r="F120" s="78"/>
      <c r="G120" s="78"/>
      <c r="H120" s="78"/>
      <c r="I120" s="78"/>
      <c r="J120" s="78"/>
    </row>
    <row r="121" spans="1:11" x14ac:dyDescent="0.2">
      <c r="A121" s="75" t="s">
        <v>170</v>
      </c>
      <c r="B121" s="75"/>
      <c r="C121" s="75"/>
      <c r="D121" s="75"/>
      <c r="E121" s="75"/>
      <c r="F121" s="75"/>
      <c r="G121" s="75"/>
      <c r="H121" s="75"/>
      <c r="I121" s="75"/>
      <c r="J121" s="75"/>
    </row>
    <row r="122" spans="1:11" x14ac:dyDescent="0.2">
      <c r="A122" s="39" t="str" cm="1">
        <f t="array" ref="A122:J122">GetWeeklyTopForeignBuySheets()</f>
        <v>DBC</v>
      </c>
      <c r="B122" s="47" t="str">
        <v>NLG</v>
      </c>
      <c r="C122" s="30" t="str">
        <v>PC1</v>
      </c>
      <c r="D122" s="28" t="str">
        <v>HCM</v>
      </c>
      <c r="E122" s="31" t="str">
        <v>NVL</v>
      </c>
      <c r="F122" s="32" t="str">
        <v>GVR</v>
      </c>
      <c r="G122" s="32" t="str">
        <v>CTD</v>
      </c>
      <c r="H122" s="32" t="str">
        <v>SIP</v>
      </c>
      <c r="I122" s="32" t="str">
        <v>STK</v>
      </c>
      <c r="J122" s="32" t="str">
        <v>MCH</v>
      </c>
    </row>
    <row r="123" spans="1:11" x14ac:dyDescent="0.2">
      <c r="A123" s="24">
        <f ca="1">SUM(INDIRECT("'" &amp; A122 &amp; "'!$E$3:$E$7"))/1000000</f>
        <v>93158.09</v>
      </c>
      <c r="B123" s="24">
        <f ca="1">SUM(INDIRECT("'" &amp; B122 &amp; "'!$E$3:$E$7"))/1000000</f>
        <v>52413.14</v>
      </c>
      <c r="C123" s="24">
        <f t="shared" ref="C123:J123" ca="1" si="0">SUM(INDIRECT("'" &amp; C122 &amp; "'!$E$3:$E$7"))/1000000</f>
        <v>42068.59</v>
      </c>
      <c r="D123" s="24">
        <f t="shared" ca="1" si="0"/>
        <v>-24942.47</v>
      </c>
      <c r="E123" s="24">
        <f t="shared" ca="1" si="0"/>
        <v>1223.3499999999999</v>
      </c>
      <c r="F123" s="24">
        <f t="shared" ca="1" si="0"/>
        <v>4825.1099999999997</v>
      </c>
      <c r="G123" s="24">
        <f t="shared" ca="1" si="0"/>
        <v>38316.32</v>
      </c>
      <c r="H123" s="24">
        <f t="shared" ca="1" si="0"/>
        <v>18035.060000000001</v>
      </c>
      <c r="I123" s="24">
        <f t="shared" ca="1" si="0"/>
        <v>3304</v>
      </c>
      <c r="J123" s="24">
        <f t="shared" ca="1" si="0"/>
        <v>9776.7205689999992</v>
      </c>
    </row>
    <row r="124" spans="1:11" x14ac:dyDescent="0.2">
      <c r="A124" s="24"/>
      <c r="B124" s="24"/>
      <c r="C124" s="24"/>
      <c r="D124" s="24"/>
      <c r="E124" s="24"/>
      <c r="G124" s="27"/>
      <c r="H124" s="27"/>
      <c r="I124" s="27"/>
      <c r="J124" s="27"/>
      <c r="K124" s="27"/>
    </row>
    <row r="125" spans="1:11" x14ac:dyDescent="0.2">
      <c r="A125" s="75" t="s">
        <v>171</v>
      </c>
      <c r="B125" s="75"/>
      <c r="C125" s="75"/>
      <c r="D125" s="75"/>
      <c r="E125" s="75"/>
      <c r="F125" s="75"/>
      <c r="G125" s="75"/>
      <c r="H125" s="75"/>
      <c r="I125" s="75"/>
      <c r="J125" s="75"/>
      <c r="K125" s="27"/>
    </row>
    <row r="126" spans="1:11" x14ac:dyDescent="0.2">
      <c r="A126" s="40" t="str" cm="1">
        <f t="array" ref="A126:J126">GetWeeklyTopForeignSellSheets()</f>
        <v>FPT</v>
      </c>
      <c r="B126" s="48" t="str">
        <v>VHM</v>
      </c>
      <c r="C126" s="33" t="str">
        <v>VNM</v>
      </c>
      <c r="D126" s="29" t="str">
        <v>KBC</v>
      </c>
      <c r="E126" s="34" t="str">
        <v>VIC</v>
      </c>
      <c r="F126" s="35" t="str">
        <v>MWG</v>
      </c>
      <c r="G126" s="35" t="str">
        <v>GAS</v>
      </c>
      <c r="H126" s="35" t="str">
        <v>STB</v>
      </c>
      <c r="I126" s="35" t="str">
        <v>VHC</v>
      </c>
      <c r="J126" s="35" t="str">
        <v>CTR</v>
      </c>
      <c r="K126" s="27"/>
    </row>
    <row r="127" spans="1:11" x14ac:dyDescent="0.2">
      <c r="A127" s="27">
        <f ca="1">SUM(INDIRECT("'" &amp; A126 &amp; "'!$E$3:$E$7"))/1000000</f>
        <v>-264047.53999999998</v>
      </c>
      <c r="B127" s="27">
        <f t="shared" ref="B127:J127" ca="1" si="1">SUM(INDIRECT("'" &amp; B126 &amp; "'!$E$3:$E$7"))/1000000</f>
        <v>-307681.59999999998</v>
      </c>
      <c r="C127" s="27">
        <f t="shared" ca="1" si="1"/>
        <v>-324597.8</v>
      </c>
      <c r="D127" s="27">
        <f t="shared" ca="1" si="1"/>
        <v>-3984.13</v>
      </c>
      <c r="E127" s="27">
        <f t="shared" ca="1" si="1"/>
        <v>-202137.94</v>
      </c>
      <c r="F127" s="27">
        <f t="shared" ca="1" si="1"/>
        <v>-180776.88</v>
      </c>
      <c r="G127" s="27">
        <f t="shared" ca="1" si="1"/>
        <v>-116333.41</v>
      </c>
      <c r="H127" s="27">
        <f t="shared" ca="1" si="1"/>
        <v>-35883.910000000003</v>
      </c>
      <c r="I127" s="27">
        <f t="shared" ca="1" si="1"/>
        <v>-51094.68</v>
      </c>
      <c r="J127" s="27">
        <f t="shared" ca="1" si="1"/>
        <v>10732.29</v>
      </c>
      <c r="K127" s="27"/>
    </row>
    <row r="129" spans="1:11" x14ac:dyDescent="0.2">
      <c r="A129" s="75" t="s">
        <v>258</v>
      </c>
      <c r="B129" s="75"/>
      <c r="C129" s="75"/>
      <c r="D129" s="75"/>
      <c r="E129" s="75"/>
      <c r="F129" s="75"/>
      <c r="G129" s="75"/>
      <c r="H129" s="75"/>
      <c r="I129" s="75"/>
      <c r="J129" s="75"/>
    </row>
    <row r="130" spans="1:11" x14ac:dyDescent="0.2">
      <c r="A130" s="39" t="str" cm="1">
        <f t="array" ref="A130:J130">GetWeeklyTopProprietaryBuySheets()</f>
        <v>HDG</v>
      </c>
      <c r="B130" s="47" t="str">
        <v>VCB</v>
      </c>
      <c r="C130" s="30" t="str">
        <v>FPT</v>
      </c>
      <c r="D130" s="28" t="str">
        <v>GEX</v>
      </c>
      <c r="E130" s="31" t="str">
        <v>DCM</v>
      </c>
      <c r="F130" s="32" t="str">
        <v>GVR</v>
      </c>
      <c r="G130" s="32" t="str">
        <v>GAS</v>
      </c>
      <c r="H130" s="32" t="str">
        <v>REE</v>
      </c>
      <c r="I130" s="32" t="str">
        <v>TV2</v>
      </c>
      <c r="J130" s="32" t="str">
        <v>BMP</v>
      </c>
    </row>
    <row r="131" spans="1:11" x14ac:dyDescent="0.2">
      <c r="A131" s="27">
        <f ca="1">SUM(INDIRECT("'" &amp; A130 &amp; "'!$J$3:$J$7"))/1000000</f>
        <v>74260.86</v>
      </c>
      <c r="B131" s="24">
        <f t="shared" ref="B131:J131" ca="1" si="2">SUM(INDIRECT("'" &amp; B130 &amp; "'!$J$3:$J$7"))/1000000</f>
        <v>-58025.709000000003</v>
      </c>
      <c r="C131" s="24">
        <f t="shared" ca="1" si="2"/>
        <v>-31078.857</v>
      </c>
      <c r="D131" s="24">
        <f t="shared" ca="1" si="2"/>
        <v>53423.305</v>
      </c>
      <c r="E131" s="24">
        <f t="shared" ca="1" si="2"/>
        <v>17450.395</v>
      </c>
      <c r="F131" s="24">
        <f t="shared" ca="1" si="2"/>
        <v>12565.36</v>
      </c>
      <c r="G131" s="24">
        <f t="shared" ca="1" si="2"/>
        <v>-39686.527999999998</v>
      </c>
      <c r="H131" s="24">
        <f t="shared" ca="1" si="2"/>
        <v>-2165.38</v>
      </c>
      <c r="I131" s="24">
        <f t="shared" ca="1" si="2"/>
        <v>6790.7950000000001</v>
      </c>
      <c r="J131" s="24">
        <f t="shared" ca="1" si="2"/>
        <v>518.37</v>
      </c>
    </row>
    <row r="132" spans="1:11" x14ac:dyDescent="0.2">
      <c r="A132" s="24"/>
      <c r="B132" s="24"/>
      <c r="C132" s="24"/>
      <c r="D132" s="24"/>
      <c r="E132" s="24"/>
      <c r="G132" s="27"/>
      <c r="H132" s="27"/>
      <c r="I132" s="27"/>
      <c r="J132" s="27"/>
      <c r="K132" s="27"/>
    </row>
    <row r="133" spans="1:11" x14ac:dyDescent="0.2">
      <c r="A133" s="75" t="s">
        <v>259</v>
      </c>
      <c r="B133" s="75"/>
      <c r="C133" s="75"/>
      <c r="D133" s="75"/>
      <c r="E133" s="75"/>
      <c r="F133" s="75"/>
      <c r="G133" s="75"/>
      <c r="H133" s="75"/>
      <c r="I133" s="75"/>
      <c r="J133" s="75"/>
      <c r="K133" s="27"/>
    </row>
    <row r="134" spans="1:11" x14ac:dyDescent="0.2">
      <c r="A134" s="40" t="str" cm="1">
        <f t="array" ref="A134:J134">GetWeeklyTopProprietarySellSheets()</f>
        <v>PNJ</v>
      </c>
      <c r="B134" s="48" t="str">
        <v>GMD</v>
      </c>
      <c r="C134" s="33" t="str">
        <v>REE</v>
      </c>
      <c r="D134" s="29" t="str">
        <v>NLG</v>
      </c>
      <c r="E134" s="34" t="str">
        <v>IDC</v>
      </c>
      <c r="F134" s="35" t="str">
        <v>KDH</v>
      </c>
      <c r="G134" s="35" t="str">
        <v>PVS</v>
      </c>
      <c r="H134" s="35" t="str">
        <v>VGT</v>
      </c>
      <c r="I134" s="35" t="str">
        <v>FPT</v>
      </c>
      <c r="J134" s="35" t="str">
        <v>BMP</v>
      </c>
      <c r="K134" s="27"/>
    </row>
    <row r="135" spans="1:11" x14ac:dyDescent="0.2">
      <c r="A135" s="27">
        <f ca="1">SUM(INDIRECT("'" &amp; A134 &amp; "'!$J$3:$J$7"))/1000000</f>
        <v>31922.75</v>
      </c>
      <c r="B135" s="27">
        <f t="shared" ref="B135:J135" ca="1" si="3">SUM(INDIRECT("'" &amp; B134 &amp; "'!$J$3:$J$7"))/1000000</f>
        <v>24724.1</v>
      </c>
      <c r="C135" s="27">
        <f t="shared" ca="1" si="3"/>
        <v>-2165.38</v>
      </c>
      <c r="D135" s="27">
        <f t="shared" ca="1" si="3"/>
        <v>-4980.0600000000004</v>
      </c>
      <c r="E135" s="27">
        <f t="shared" ca="1" si="3"/>
        <v>16863.32</v>
      </c>
      <c r="F135" s="27">
        <f t="shared" ca="1" si="3"/>
        <v>16599.815999999999</v>
      </c>
      <c r="G135" s="27">
        <f t="shared" ca="1" si="3"/>
        <v>2057.3816999999999</v>
      </c>
      <c r="H135" s="27">
        <f t="shared" ca="1" si="3"/>
        <v>0</v>
      </c>
      <c r="I135" s="27">
        <f t="shared" ca="1" si="3"/>
        <v>-31078.857</v>
      </c>
      <c r="J135" s="27">
        <f t="shared" ca="1" si="3"/>
        <v>518.37</v>
      </c>
      <c r="K135" s="27"/>
    </row>
    <row r="137" spans="1:11" ht="19" x14ac:dyDescent="0.25">
      <c r="A137" s="79" t="s">
        <v>165</v>
      </c>
      <c r="B137" s="79"/>
      <c r="C137" s="79"/>
      <c r="D137" s="79"/>
      <c r="E137" s="79"/>
      <c r="F137" s="79"/>
      <c r="G137" s="79"/>
      <c r="H137" s="79"/>
      <c r="I137" s="79"/>
      <c r="J137" s="79"/>
    </row>
    <row r="138" spans="1:11" x14ac:dyDescent="0.2">
      <c r="A138" s="75" t="s">
        <v>170</v>
      </c>
      <c r="B138" s="75"/>
      <c r="C138" s="75"/>
      <c r="D138" s="75"/>
      <c r="E138" s="75"/>
      <c r="F138" s="75"/>
      <c r="G138" s="75"/>
      <c r="H138" s="75"/>
      <c r="I138" s="75"/>
      <c r="J138" s="75"/>
    </row>
    <row r="139" spans="1:11" x14ac:dyDescent="0.2">
      <c r="A139" s="39" t="str" cm="1">
        <f t="array" ref="A139:J139">GetMonthlyTopForeignBuySheets()</f>
        <v>MWG</v>
      </c>
      <c r="B139" s="47" t="str">
        <v>HPG</v>
      </c>
      <c r="C139" s="30" t="str">
        <v>DBC</v>
      </c>
      <c r="D139" s="28" t="str">
        <v>PVS</v>
      </c>
      <c r="E139" s="31" t="str">
        <v>IDC</v>
      </c>
      <c r="F139" s="32" t="str">
        <v>PVT</v>
      </c>
      <c r="G139" s="32" t="str">
        <v>PC1</v>
      </c>
      <c r="H139" s="32" t="str">
        <v>SIP</v>
      </c>
      <c r="I139" s="32" t="str">
        <v>HAG</v>
      </c>
      <c r="J139" s="32" t="str">
        <v>PAN</v>
      </c>
    </row>
    <row r="140" spans="1:11" x14ac:dyDescent="0.2">
      <c r="A140" s="24">
        <f ca="1">SUM(INDIRECT("'" &amp; A139 &amp; "'!$E$3:$E$25"))/1000000</f>
        <v>2393811.3211639998</v>
      </c>
      <c r="B140" s="24">
        <f t="shared" ref="B140:J140" ca="1" si="4">SUM(INDIRECT("'" &amp; B139 &amp; "'!$E$3:$E$25"))/1000000</f>
        <v>306086.32314599998</v>
      </c>
      <c r="C140" s="24">
        <f t="shared" ca="1" si="4"/>
        <v>644019.480323</v>
      </c>
      <c r="D140" s="24">
        <f t="shared" ca="1" si="4"/>
        <v>199303.726413</v>
      </c>
      <c r="E140" s="24">
        <f t="shared" ca="1" si="4"/>
        <v>317313.94936899998</v>
      </c>
      <c r="F140" s="24">
        <f t="shared" ca="1" si="4"/>
        <v>108352.409598</v>
      </c>
      <c r="G140" s="24">
        <f t="shared" ca="1" si="4"/>
        <v>34446.254225999997</v>
      </c>
      <c r="H140" s="24">
        <f t="shared" ca="1" si="4"/>
        <v>50229.380516999998</v>
      </c>
      <c r="I140" s="24">
        <f t="shared" ca="1" si="4"/>
        <v>-1778.097843</v>
      </c>
      <c r="J140" s="24">
        <f t="shared" ca="1" si="4"/>
        <v>20678.842608999999</v>
      </c>
    </row>
    <row r="141" spans="1:11" x14ac:dyDescent="0.2">
      <c r="A141" s="24"/>
      <c r="B141" s="24"/>
      <c r="C141" s="24"/>
      <c r="D141" s="24"/>
      <c r="E141" s="24"/>
      <c r="G141" s="27"/>
      <c r="H141" s="27"/>
      <c r="I141" s="27"/>
      <c r="J141" s="27"/>
      <c r="K141" s="27"/>
    </row>
    <row r="142" spans="1:11" x14ac:dyDescent="0.2">
      <c r="A142" s="75" t="s">
        <v>171</v>
      </c>
      <c r="B142" s="75"/>
      <c r="C142" s="75"/>
      <c r="D142" s="75"/>
      <c r="E142" s="75"/>
      <c r="F142" s="75"/>
      <c r="G142" s="75"/>
      <c r="H142" s="75"/>
      <c r="I142" s="75"/>
      <c r="J142" s="75"/>
      <c r="K142" s="27"/>
    </row>
    <row r="143" spans="1:11" x14ac:dyDescent="0.2">
      <c r="A143" s="40" t="str" cm="1">
        <f t="array" ref="A143:J143">GetMonthlyTopForeignSellSheets()</f>
        <v>VHM</v>
      </c>
      <c r="B143" s="48" t="str">
        <v>FPT</v>
      </c>
      <c r="C143" s="33" t="str">
        <v>CTG</v>
      </c>
      <c r="D143" s="29" t="str">
        <v>VPB</v>
      </c>
      <c r="E143" s="34" t="str">
        <v>TCB</v>
      </c>
      <c r="F143" s="35" t="str">
        <v>BWE</v>
      </c>
      <c r="G143" s="35" t="str">
        <v>VIC</v>
      </c>
      <c r="H143" s="35" t="str">
        <v>GAS</v>
      </c>
      <c r="I143" s="35" t="str">
        <v>MCH</v>
      </c>
      <c r="J143" s="35" t="str">
        <v>BSR</v>
      </c>
      <c r="K143" s="27"/>
    </row>
    <row r="144" spans="1:11" x14ac:dyDescent="0.2">
      <c r="A144" s="27">
        <f ca="1">SUM(INDIRECT("'" &amp; A143 &amp; "'!$E$3:$E$25"))/1000000</f>
        <v>-4174302.6775310002</v>
      </c>
      <c r="B144" s="27">
        <f t="shared" ref="B144:J144" ca="1" si="5">SUM(INDIRECT("'" &amp; B143 &amp; "'!$E$3:$E$25"))/1000000</f>
        <v>-487766.53331199999</v>
      </c>
      <c r="C144" s="27">
        <f t="shared" ca="1" si="5"/>
        <v>-1659924.5354510001</v>
      </c>
      <c r="D144" s="27">
        <f t="shared" ca="1" si="5"/>
        <v>-801720.231394</v>
      </c>
      <c r="E144" s="27">
        <f t="shared" ca="1" si="5"/>
        <v>-485726.38070199999</v>
      </c>
      <c r="F144" s="27">
        <f t="shared" ca="1" si="5"/>
        <v>-430727.59146700002</v>
      </c>
      <c r="G144" s="27">
        <f t="shared" ca="1" si="5"/>
        <v>-411048.67124200001</v>
      </c>
      <c r="H144" s="27">
        <f t="shared" ca="1" si="5"/>
        <v>-419153.01539299998</v>
      </c>
      <c r="I144" s="27">
        <f t="shared" ca="1" si="5"/>
        <v>-132133.89105100001</v>
      </c>
      <c r="J144" s="27">
        <f t="shared" ca="1" si="5"/>
        <v>-74947.857915999994</v>
      </c>
      <c r="K144" s="27"/>
    </row>
    <row r="145" spans="1:11" x14ac:dyDescent="0.2">
      <c r="A145" s="24"/>
      <c r="B145" s="24"/>
      <c r="C145" s="24"/>
      <c r="D145" s="24"/>
      <c r="E145" s="24"/>
      <c r="G145" s="27"/>
      <c r="H145" s="27"/>
      <c r="I145" s="27"/>
      <c r="J145" s="27"/>
      <c r="K145" s="27"/>
    </row>
    <row r="146" spans="1:11" x14ac:dyDescent="0.2">
      <c r="A146" s="75" t="s">
        <v>172</v>
      </c>
      <c r="B146" s="75"/>
      <c r="C146" s="75"/>
      <c r="D146" s="75"/>
      <c r="E146" s="75"/>
      <c r="F146" s="75"/>
      <c r="G146" s="75"/>
      <c r="H146" s="75"/>
      <c r="I146" s="75"/>
      <c r="J146" s="75"/>
    </row>
    <row r="147" spans="1:11" x14ac:dyDescent="0.2">
      <c r="A147" s="39" t="str" cm="1">
        <f t="array" ref="A147:J147">GetMonthlyTopProprietaryBuySheets()</f>
        <v>GEX</v>
      </c>
      <c r="B147" s="47" t="str">
        <v>DBC</v>
      </c>
      <c r="C147" s="30" t="str">
        <v>VCB</v>
      </c>
      <c r="D147" s="28" t="str">
        <v>HDG</v>
      </c>
      <c r="E147" s="31" t="str">
        <v>GAS</v>
      </c>
      <c r="F147" s="32" t="str">
        <v>BMP</v>
      </c>
      <c r="G147" s="32" t="str">
        <v>GVR</v>
      </c>
      <c r="H147" s="32" t="str">
        <v>TCH</v>
      </c>
      <c r="I147" s="32" t="str">
        <v>MSH</v>
      </c>
      <c r="J147" s="32" t="str">
        <v>SIP</v>
      </c>
    </row>
    <row r="148" spans="1:11" x14ac:dyDescent="0.2">
      <c r="A148" s="24">
        <f ca="1">SUM(INDIRECT("'" &amp; A147 &amp; "'!$J$3:$J$25"))/1000000</f>
        <v>363953.68800000002</v>
      </c>
      <c r="B148" s="24">
        <f t="shared" ref="B148:J148" ca="1" si="6">SUM(INDIRECT("'" &amp; B147 &amp; "'!$J$3:$J$25"))/1000000</f>
        <v>232021.43599999999</v>
      </c>
      <c r="C148" s="24">
        <f t="shared" ca="1" si="6"/>
        <v>77351.126000000004</v>
      </c>
      <c r="D148" s="24">
        <f t="shared" ca="1" si="6"/>
        <v>106206.75</v>
      </c>
      <c r="E148" s="24">
        <f t="shared" ca="1" si="6"/>
        <v>41077.455000000002</v>
      </c>
      <c r="F148" s="24">
        <f t="shared" ca="1" si="6"/>
        <v>76254.941999999995</v>
      </c>
      <c r="G148" s="24">
        <f t="shared" ca="1" si="6"/>
        <v>48661.135000000002</v>
      </c>
      <c r="H148" s="24">
        <f t="shared" ca="1" si="6"/>
        <v>16889.564999999999</v>
      </c>
      <c r="I148" s="24">
        <f t="shared" ca="1" si="6"/>
        <v>424.85500000000002</v>
      </c>
      <c r="J148" s="24">
        <f t="shared" ca="1" si="6"/>
        <v>974.25</v>
      </c>
    </row>
    <row r="149" spans="1:11" x14ac:dyDescent="0.2">
      <c r="A149" s="24"/>
      <c r="B149" s="24"/>
      <c r="C149" s="24"/>
      <c r="D149" s="24"/>
      <c r="E149" s="24"/>
      <c r="G149" s="27"/>
      <c r="H149" s="27"/>
      <c r="I149" s="27"/>
      <c r="J149" s="27"/>
      <c r="K149" s="27"/>
    </row>
    <row r="150" spans="1:11" x14ac:dyDescent="0.2">
      <c r="A150" s="75" t="s">
        <v>173</v>
      </c>
      <c r="B150" s="75"/>
      <c r="C150" s="75"/>
      <c r="D150" s="75"/>
      <c r="E150" s="75"/>
      <c r="F150" s="75"/>
      <c r="G150" s="75"/>
      <c r="H150" s="75"/>
      <c r="I150" s="75"/>
      <c r="J150" s="75"/>
      <c r="K150" s="27"/>
    </row>
    <row r="151" spans="1:11" x14ac:dyDescent="0.2">
      <c r="A151" s="40" t="str" cm="1">
        <f t="array" ref="A151:J151">GetMonthlyTopProprietarySellSheets()</f>
        <v>MWG</v>
      </c>
      <c r="B151" s="48" t="str">
        <v>FPT</v>
      </c>
      <c r="C151" s="33" t="str">
        <v>STB</v>
      </c>
      <c r="D151" s="29" t="str">
        <v>PNJ</v>
      </c>
      <c r="E151" s="34" t="str">
        <v>GMD</v>
      </c>
      <c r="F151" s="35" t="str">
        <v>REE</v>
      </c>
      <c r="G151" s="35" t="str">
        <v>PC1</v>
      </c>
      <c r="H151" s="35" t="str">
        <v>PLX</v>
      </c>
      <c r="I151" s="35" t="str">
        <v>PVT</v>
      </c>
      <c r="J151" s="35" t="str">
        <v>VGT</v>
      </c>
      <c r="K151" s="27"/>
    </row>
    <row r="152" spans="1:11" x14ac:dyDescent="0.2">
      <c r="A152" s="27">
        <f ca="1">SUM(INDIRECT("'" &amp; A151 &amp; "'!$J$3:$J$25"))/1000000</f>
        <v>-622623.22499999998</v>
      </c>
      <c r="B152" s="27">
        <f t="shared" ref="B152:J152" ca="1" si="7">SUM(INDIRECT("'" &amp; B151 &amp; "'!$J$3:$J$25"))/1000000</f>
        <v>-516370.33799999999</v>
      </c>
      <c r="C152" s="27">
        <f t="shared" ca="1" si="7"/>
        <v>-236793.71299999999</v>
      </c>
      <c r="D152" s="27">
        <f t="shared" ca="1" si="7"/>
        <v>-297584.07900000003</v>
      </c>
      <c r="E152" s="27">
        <f t="shared" ca="1" si="7"/>
        <v>-224418.22200000001</v>
      </c>
      <c r="F152" s="27">
        <f t="shared" ca="1" si="7"/>
        <v>-205653.28</v>
      </c>
      <c r="G152" s="27">
        <f t="shared" ca="1" si="7"/>
        <v>-222733.88200000001</v>
      </c>
      <c r="H152" s="27">
        <f t="shared" ca="1" si="7"/>
        <v>-84251.824999999997</v>
      </c>
      <c r="I152" s="27">
        <f t="shared" ca="1" si="7"/>
        <v>-52483.76</v>
      </c>
      <c r="J152" s="27">
        <f t="shared" ca="1" si="7"/>
        <v>-37179.339999999997</v>
      </c>
      <c r="K152" s="27"/>
    </row>
    <row r="154" spans="1:11" x14ac:dyDescent="0.2">
      <c r="B154" s="24"/>
      <c r="C154" s="24"/>
      <c r="D154" s="24"/>
      <c r="E154" s="24"/>
      <c r="G154" s="27"/>
      <c r="H154" s="27"/>
      <c r="I154" s="27"/>
      <c r="J154" s="27"/>
      <c r="K154" s="27"/>
    </row>
    <row r="155" spans="1:11" x14ac:dyDescent="0.2">
      <c r="B155" s="13"/>
      <c r="G155" s="26"/>
    </row>
  </sheetData>
  <mergeCells count="30">
    <mergeCell ref="A112:J112"/>
    <mergeCell ref="A103:J103"/>
    <mergeCell ref="A106:J106"/>
    <mergeCell ref="A146:J146"/>
    <mergeCell ref="A70:J70"/>
    <mergeCell ref="A74:J74"/>
    <mergeCell ref="A78:J78"/>
    <mergeCell ref="A95:J95"/>
    <mergeCell ref="A91:J91"/>
    <mergeCell ref="A66:J66"/>
    <mergeCell ref="A150:J150"/>
    <mergeCell ref="A87:J87"/>
    <mergeCell ref="A83:J83"/>
    <mergeCell ref="A79:J79"/>
    <mergeCell ref="A116:J116"/>
    <mergeCell ref="A121:J121"/>
    <mergeCell ref="A120:J120"/>
    <mergeCell ref="A125:J125"/>
    <mergeCell ref="A129:J129"/>
    <mergeCell ref="A133:J133"/>
    <mergeCell ref="A138:J138"/>
    <mergeCell ref="A142:J142"/>
    <mergeCell ref="A137:J137"/>
    <mergeCell ref="A109:J109"/>
    <mergeCell ref="A99:J99"/>
    <mergeCell ref="A61:J61"/>
    <mergeCell ref="E63:F63"/>
    <mergeCell ref="E64:F64"/>
    <mergeCell ref="H63:I63"/>
    <mergeCell ref="H64:I6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E4D-9DA9-2540-B9CB-3342469CF9F4}">
  <sheetPr codeName="Sheet4"/>
  <dimension ref="A3:U102"/>
  <sheetViews>
    <sheetView topLeftCell="A5" workbookViewId="0">
      <selection activeCell="U4" sqref="U3:U4"/>
    </sheetView>
  </sheetViews>
  <sheetFormatPr baseColWidth="10" defaultRowHeight="16" x14ac:dyDescent="0.2"/>
  <cols>
    <col min="1" max="1" customWidth="true" width="21.1640625"/>
    <col min="8" max="8" customWidth="true" width="21.5"/>
    <col min="11" max="11" customWidth="true" width="16.6640625"/>
    <col min="12" max="12" customWidth="true" width="18.33203125"/>
    <col min="17" max="17" customWidth="true" width="13.0"/>
  </cols>
  <sheetData>
    <row r="3" spans="1:21" x14ac:dyDescent="0.2">
      <c r="K3" s="24"/>
    </row>
    <row r="4" spans="1:21" x14ac:dyDescent="0.2">
      <c r="K4" s="24"/>
      <c r="S4" s="13"/>
    </row>
    <row r="5" spans="1:21" x14ac:dyDescent="0.2">
      <c r="K5" s="24"/>
      <c r="S5" s="13"/>
    </row>
    <row r="6" spans="1:21" x14ac:dyDescent="0.2">
      <c r="K6" s="24"/>
      <c r="S6" s="13"/>
    </row>
    <row r="7" spans="1:21" x14ac:dyDescent="0.2">
      <c r="K7" s="24"/>
      <c r="S7" s="13"/>
    </row>
    <row r="8" spans="1:21" x14ac:dyDescent="0.2">
      <c r="K8" s="24"/>
      <c r="S8" s="13"/>
    </row>
    <row r="9" spans="1:21" x14ac:dyDescent="0.2">
      <c r="K9" s="24"/>
      <c r="S9" s="13"/>
    </row>
    <row r="10" spans="1:21" x14ac:dyDescent="0.2">
      <c r="K10" s="24"/>
      <c r="S10" s="13"/>
    </row>
    <row r="11" spans="1:21" x14ac:dyDescent="0.2">
      <c r="K11" s="24"/>
      <c r="S11" s="13"/>
    </row>
    <row r="12" spans="1:21" x14ac:dyDescent="0.2">
      <c r="K12" s="24"/>
      <c r="S12" s="13"/>
    </row>
    <row r="13" spans="1:21" x14ac:dyDescent="0.2">
      <c r="K13" s="24"/>
      <c r="S13" s="13"/>
    </row>
    <row r="14" spans="1:21" x14ac:dyDescent="0.2">
      <c r="A14" s="13" t="s">
        <v>271</v>
      </c>
      <c r="B14" s="13"/>
      <c r="C14" s="13" t="s">
        <v>272</v>
      </c>
      <c r="D14" s="13"/>
      <c r="E14" s="13" t="s">
        <v>273</v>
      </c>
      <c r="F14" s="13"/>
      <c r="G14" s="13" t="s">
        <v>274</v>
      </c>
      <c r="H14" s="13"/>
      <c r="I14" s="13" t="s">
        <v>25</v>
      </c>
      <c r="J14" s="13"/>
      <c r="K14" s="56" t="s">
        <v>275</v>
      </c>
      <c r="L14" s="13"/>
      <c r="M14" s="13" t="s">
        <v>276</v>
      </c>
      <c r="N14" s="13"/>
      <c r="O14" s="13"/>
      <c r="P14" s="13" t="s">
        <v>26</v>
      </c>
      <c r="Q14" s="13"/>
      <c r="R14" s="13"/>
      <c r="S14" s="13" t="s">
        <v>277</v>
      </c>
      <c r="U14" s="13" t="s">
        <v>278</v>
      </c>
    </row>
    <row r="15" spans="1:21" x14ac:dyDescent="0.2">
      <c r="A15" s="14" t="s">
        <v>27</v>
      </c>
      <c r="C15" s="15" t="s">
        <v>32</v>
      </c>
      <c r="E15" s="15" t="s">
        <v>37</v>
      </c>
      <c r="G15" s="15" t="s">
        <v>40</v>
      </c>
      <c r="I15" s="15" t="s">
        <v>55</v>
      </c>
      <c r="K15" s="57" t="s">
        <v>42</v>
      </c>
      <c r="M15" s="15" t="s">
        <v>51</v>
      </c>
      <c r="N15" s="15"/>
      <c r="P15" s="15" t="s">
        <v>78</v>
      </c>
      <c r="Q15" s="15"/>
      <c r="S15" s="14" t="s">
        <v>72</v>
      </c>
      <c r="U15" s="15" t="s">
        <v>279</v>
      </c>
    </row>
    <row r="16" spans="1:21" x14ac:dyDescent="0.2">
      <c r="A16" s="15" t="s">
        <v>28</v>
      </c>
      <c r="C16" s="15" t="s">
        <v>33</v>
      </c>
      <c r="E16" s="15" t="s">
        <v>38</v>
      </c>
      <c r="G16" s="15" t="s">
        <v>41</v>
      </c>
      <c r="I16" s="15" t="s">
        <v>56</v>
      </c>
      <c r="K16" s="57" t="s">
        <v>43</v>
      </c>
      <c r="M16" s="15" t="s">
        <v>52</v>
      </c>
      <c r="N16" s="15"/>
      <c r="P16" s="15" t="s">
        <v>79</v>
      </c>
      <c r="Q16" s="15"/>
      <c r="S16" s="15" t="s">
        <v>73</v>
      </c>
      <c r="U16" s="15" t="s">
        <v>280</v>
      </c>
    </row>
    <row r="17" spans="1:21" x14ac:dyDescent="0.2">
      <c r="A17" s="15" t="s">
        <v>29</v>
      </c>
      <c r="C17" s="15" t="s">
        <v>34</v>
      </c>
      <c r="E17" s="15" t="s">
        <v>39</v>
      </c>
      <c r="G17" s="15" t="s">
        <v>69</v>
      </c>
      <c r="I17" s="15" t="s">
        <v>57</v>
      </c>
      <c r="K17" s="57" t="s">
        <v>44</v>
      </c>
      <c r="M17" s="15" t="s">
        <v>53</v>
      </c>
      <c r="N17" s="15"/>
      <c r="P17" s="15" t="s">
        <v>82</v>
      </c>
      <c r="Q17" s="15"/>
      <c r="U17" s="15" t="s">
        <v>281</v>
      </c>
    </row>
    <row r="18" spans="1:21" x14ac:dyDescent="0.2">
      <c r="A18" s="15" t="s">
        <v>30</v>
      </c>
      <c r="C18" s="15" t="s">
        <v>35</v>
      </c>
      <c r="E18" s="15" t="s">
        <v>75</v>
      </c>
      <c r="G18" s="15" t="s">
        <v>70</v>
      </c>
      <c r="I18" s="15" t="s">
        <v>58</v>
      </c>
      <c r="K18" s="57" t="s">
        <v>101</v>
      </c>
      <c r="M18" s="15" t="s">
        <v>54</v>
      </c>
      <c r="N18" s="15"/>
      <c r="P18" s="15" t="s">
        <v>83</v>
      </c>
      <c r="Q18" s="15"/>
    </row>
    <row r="19" spans="1:21" x14ac:dyDescent="0.2">
      <c r="A19" s="15" t="s">
        <v>31</v>
      </c>
      <c r="C19" s="15" t="s">
        <v>36</v>
      </c>
      <c r="E19" s="15" t="s">
        <v>76</v>
      </c>
      <c r="G19" s="15" t="s">
        <v>71</v>
      </c>
      <c r="I19" s="15" t="s">
        <v>118</v>
      </c>
      <c r="K19" s="24" t="s">
        <v>282</v>
      </c>
      <c r="M19" s="15" t="s">
        <v>283</v>
      </c>
      <c r="N19" s="15"/>
    </row>
    <row r="20" spans="1:21" x14ac:dyDescent="0.2">
      <c r="A20" s="15" t="s">
        <v>99</v>
      </c>
      <c r="C20" s="15" t="s">
        <v>96</v>
      </c>
      <c r="E20" s="15" t="s">
        <v>114</v>
      </c>
      <c r="G20" t="s" s="0">
        <v>77</v>
      </c>
      <c r="I20" s="14" t="s">
        <v>94</v>
      </c>
      <c r="K20" s="57" t="s">
        <v>110</v>
      </c>
      <c r="M20" s="15" t="s">
        <v>88</v>
      </c>
      <c r="N20" s="15"/>
    </row>
    <row r="21" spans="1:21" x14ac:dyDescent="0.2">
      <c r="A21" s="15" t="s">
        <v>100</v>
      </c>
      <c r="C21" s="15" t="s">
        <v>97</v>
      </c>
      <c r="E21" s="15" t="s">
        <v>115</v>
      </c>
      <c r="G21" s="15" t="s">
        <v>93</v>
      </c>
      <c r="I21" s="15" t="s">
        <v>117</v>
      </c>
      <c r="K21" s="57" t="s">
        <v>111</v>
      </c>
      <c r="M21" t="s" s="0">
        <v>284</v>
      </c>
    </row>
    <row r="22" spans="1:21" x14ac:dyDescent="0.2">
      <c r="A22" s="15" t="s">
        <v>116</v>
      </c>
      <c r="C22" s="15" t="s">
        <v>98</v>
      </c>
      <c r="E22" s="15" t="s">
        <v>136</v>
      </c>
      <c r="G22" s="15" t="s">
        <v>138</v>
      </c>
      <c r="K22" s="57" t="s">
        <v>285</v>
      </c>
    </row>
    <row r="23" spans="1:21" x14ac:dyDescent="0.2">
      <c r="A23" s="14" t="s">
        <v>134</v>
      </c>
      <c r="C23" s="15" t="s">
        <v>131</v>
      </c>
      <c r="E23" s="15" t="s">
        <v>135</v>
      </c>
      <c r="K23" s="57" t="s">
        <v>137</v>
      </c>
    </row>
    <row r="24" spans="1:21" x14ac:dyDescent="0.2">
      <c r="A24" s="14" t="s">
        <v>133</v>
      </c>
      <c r="C24" s="15"/>
      <c r="E24" s="15"/>
      <c r="K24" s="57" t="s">
        <v>286</v>
      </c>
    </row>
    <row r="25" spans="1:21" x14ac:dyDescent="0.2">
      <c r="A25" s="14" t="s">
        <v>132</v>
      </c>
      <c r="C25" s="15"/>
      <c r="E25" s="15"/>
      <c r="K25" s="57"/>
    </row>
    <row r="26" spans="1:21" x14ac:dyDescent="0.2">
      <c r="A26" s="14"/>
      <c r="C26" s="15"/>
      <c r="E26" s="15"/>
      <c r="K26" s="57"/>
    </row>
    <row r="27" spans="1:21" x14ac:dyDescent="0.2">
      <c r="K27" s="24"/>
    </row>
    <row r="28" spans="1:21" x14ac:dyDescent="0.2">
      <c r="A28" s="13" t="s">
        <v>45</v>
      </c>
      <c r="B28" s="13"/>
      <c r="C28" s="13" t="s">
        <v>85</v>
      </c>
      <c r="D28" s="13"/>
      <c r="E28" s="13" t="s">
        <v>287</v>
      </c>
      <c r="F28" s="13"/>
      <c r="G28" s="13" t="s">
        <v>288</v>
      </c>
      <c r="I28" s="13" t="s">
        <v>289</v>
      </c>
      <c r="K28" s="56" t="s">
        <v>290</v>
      </c>
      <c r="L28" s="13"/>
      <c r="M28" s="13" t="s">
        <v>80</v>
      </c>
      <c r="N28" s="13"/>
      <c r="O28" s="13"/>
      <c r="P28" s="13" t="s">
        <v>291</v>
      </c>
      <c r="Q28" s="13"/>
      <c r="S28" s="13" t="s">
        <v>292</v>
      </c>
      <c r="U28" s="13" t="s">
        <v>293</v>
      </c>
    </row>
    <row r="29" spans="1:21" x14ac:dyDescent="0.2">
      <c r="A29" s="15" t="s">
        <v>46</v>
      </c>
      <c r="C29" t="s" s="0">
        <v>86</v>
      </c>
      <c r="E29" s="15" t="s">
        <v>49</v>
      </c>
      <c r="G29" s="15" t="s">
        <v>65</v>
      </c>
      <c r="I29" s="15" t="s">
        <v>84</v>
      </c>
      <c r="K29" s="24" t="s">
        <v>62</v>
      </c>
      <c r="M29" s="15" t="s">
        <v>81</v>
      </c>
      <c r="P29" s="15" t="s">
        <v>68</v>
      </c>
      <c r="Q29" s="15"/>
      <c r="S29" s="15" t="s">
        <v>59</v>
      </c>
      <c r="U29" s="15" t="s">
        <v>91</v>
      </c>
    </row>
    <row r="30" spans="1:21" x14ac:dyDescent="0.2">
      <c r="A30" s="15" t="s">
        <v>47</v>
      </c>
      <c r="C30" s="15" t="s">
        <v>87</v>
      </c>
      <c r="E30" s="15" t="s">
        <v>50</v>
      </c>
      <c r="G30" t="s" s="0">
        <v>66</v>
      </c>
      <c r="I30" t="s" s="0">
        <v>294</v>
      </c>
      <c r="K30" s="24" t="s">
        <v>63</v>
      </c>
      <c r="M30" s="15" t="s">
        <v>109</v>
      </c>
      <c r="P30" s="15" t="s">
        <v>295</v>
      </c>
      <c r="Q30" s="15"/>
      <c r="S30" s="15" t="s">
        <v>60</v>
      </c>
      <c r="U30" t="s" s="0">
        <v>296</v>
      </c>
    </row>
    <row r="31" spans="1:21" x14ac:dyDescent="0.2">
      <c r="A31" s="15" t="s">
        <v>48</v>
      </c>
      <c r="C31" s="15" t="s">
        <v>88</v>
      </c>
      <c r="E31" t="s" s="0">
        <v>64</v>
      </c>
      <c r="G31" t="s" s="0">
        <v>67</v>
      </c>
      <c r="K31" s="24" t="s">
        <v>297</v>
      </c>
      <c r="S31" t="s" s="0">
        <v>61</v>
      </c>
      <c r="U31" s="15" t="s">
        <v>74</v>
      </c>
    </row>
    <row r="32" spans="1:21" x14ac:dyDescent="0.2">
      <c r="C32" t="s" s="0">
        <v>89</v>
      </c>
      <c r="E32" s="15" t="s">
        <v>108</v>
      </c>
      <c r="G32" s="15" t="s">
        <v>92</v>
      </c>
      <c r="K32" s="24"/>
      <c r="U32" t="s" s="0">
        <v>298</v>
      </c>
    </row>
    <row r="33" spans="1:21" x14ac:dyDescent="0.2">
      <c r="C33" t="s" s="0">
        <v>90</v>
      </c>
      <c r="K33" s="24"/>
      <c r="U33" s="15" t="s">
        <v>95</v>
      </c>
    </row>
    <row r="34" spans="1:21" x14ac:dyDescent="0.2">
      <c r="K34" s="24"/>
    </row>
    <row r="35" spans="1:21" x14ac:dyDescent="0.2">
      <c r="K35" s="24"/>
    </row>
    <row r="36" spans="1:21" x14ac:dyDescent="0.2">
      <c r="A36" s="13" t="s">
        <v>299</v>
      </c>
      <c r="C36" s="13" t="s">
        <v>300</v>
      </c>
      <c r="E36" s="13" t="s">
        <v>301</v>
      </c>
      <c r="G36" s="13" t="s">
        <v>302</v>
      </c>
      <c r="I36" s="13" t="s">
        <v>303</v>
      </c>
      <c r="K36" s="56" t="s">
        <v>304</v>
      </c>
    </row>
    <row r="37" spans="1:21" x14ac:dyDescent="0.2">
      <c r="A37" s="15" t="s">
        <v>102</v>
      </c>
      <c r="C37" s="14" t="s">
        <v>112</v>
      </c>
      <c r="E37" t="s" s="0">
        <v>305</v>
      </c>
      <c r="G37" s="14" t="s">
        <v>113</v>
      </c>
      <c r="I37" t="s" s="0">
        <v>306</v>
      </c>
      <c r="K37" s="57" t="s">
        <v>169</v>
      </c>
    </row>
    <row r="38" spans="1:21" x14ac:dyDescent="0.2">
      <c r="A38" s="15" t="s">
        <v>103</v>
      </c>
      <c r="C38" t="s" s="0">
        <v>307</v>
      </c>
      <c r="E38" t="s" s="0">
        <v>308</v>
      </c>
      <c r="I38" t="s" s="0">
        <v>309</v>
      </c>
      <c r="K38" s="24"/>
    </row>
    <row r="39" spans="1:21" x14ac:dyDescent="0.2">
      <c r="A39" s="15" t="s">
        <v>104</v>
      </c>
      <c r="C39" t="s" s="0">
        <v>310</v>
      </c>
      <c r="E39" t="s" s="0">
        <v>311</v>
      </c>
      <c r="K39" s="24"/>
    </row>
    <row r="40" spans="1:21" x14ac:dyDescent="0.2">
      <c r="A40" s="14" t="s">
        <v>105</v>
      </c>
      <c r="C40" t="s" s="0">
        <v>312</v>
      </c>
      <c r="K40" s="24"/>
    </row>
    <row r="41" spans="1:21" x14ac:dyDescent="0.2">
      <c r="A41" s="15" t="s">
        <v>106</v>
      </c>
      <c r="K41" s="24"/>
    </row>
    <row r="42" spans="1:21" x14ac:dyDescent="0.2">
      <c r="A42" s="15" t="s">
        <v>107</v>
      </c>
      <c r="K42" s="24"/>
    </row>
    <row r="43" spans="1:21" x14ac:dyDescent="0.2">
      <c r="K43" s="24"/>
    </row>
    <row r="44" spans="1:21" x14ac:dyDescent="0.2">
      <c r="K44" s="24"/>
    </row>
    <row r="45" spans="1:21" x14ac:dyDescent="0.2">
      <c r="K45" s="24"/>
    </row>
    <row r="46" spans="1:21" x14ac:dyDescent="0.2">
      <c r="K46" s="24"/>
    </row>
    <row r="47" spans="1:21" x14ac:dyDescent="0.2">
      <c r="K47" s="24"/>
      <c r="S47" s="13"/>
    </row>
    <row r="48" spans="1:21" x14ac:dyDescent="0.2">
      <c r="K48" s="24"/>
      <c r="S48" s="13"/>
    </row>
    <row r="49" spans="11:19" x14ac:dyDescent="0.2">
      <c r="K49" s="24"/>
      <c r="S49" s="13"/>
    </row>
    <row r="50" spans="11:19" x14ac:dyDescent="0.2">
      <c r="K50" s="24"/>
      <c r="S50" s="13"/>
    </row>
    <row r="51" spans="11:19" x14ac:dyDescent="0.2">
      <c r="K51" s="24"/>
      <c r="S51" s="13"/>
    </row>
    <row r="52" spans="11:19" x14ac:dyDescent="0.2">
      <c r="K52" s="24"/>
      <c r="S52" s="13"/>
    </row>
    <row r="53" spans="11:19" x14ac:dyDescent="0.2">
      <c r="K53" s="24"/>
      <c r="S53" s="13"/>
    </row>
    <row r="54" spans="11:19" x14ac:dyDescent="0.2">
      <c r="K54" s="24"/>
      <c r="S54" s="13"/>
    </row>
    <row r="55" spans="11:19" x14ac:dyDescent="0.2">
      <c r="K55" s="24"/>
      <c r="S55" s="13"/>
    </row>
    <row r="56" spans="11:19" x14ac:dyDescent="0.2">
      <c r="K56" s="24"/>
      <c r="S56" s="13"/>
    </row>
    <row r="57" spans="11:19" x14ac:dyDescent="0.2">
      <c r="K57" s="24"/>
      <c r="S57" s="13"/>
    </row>
    <row r="58" spans="11:19" x14ac:dyDescent="0.2">
      <c r="K58" s="24"/>
      <c r="S58" s="13"/>
    </row>
    <row r="59" spans="11:19" x14ac:dyDescent="0.2">
      <c r="K59" s="24"/>
      <c r="S59" s="13"/>
    </row>
    <row r="60" spans="11:19" x14ac:dyDescent="0.2">
      <c r="K60" s="24"/>
      <c r="S60" s="13"/>
    </row>
    <row r="61" spans="11:19" x14ac:dyDescent="0.2">
      <c r="K61" s="24"/>
      <c r="S61" s="13"/>
    </row>
    <row r="62" spans="11:19" x14ac:dyDescent="0.2">
      <c r="K62" s="24"/>
      <c r="S62" s="13"/>
    </row>
    <row r="63" spans="11:19" x14ac:dyDescent="0.2">
      <c r="K63" s="24"/>
      <c r="S63" s="13"/>
    </row>
    <row r="64" spans="11:19" x14ac:dyDescent="0.2">
      <c r="K64" s="24"/>
      <c r="S64" s="13"/>
    </row>
    <row r="65" spans="1:21" x14ac:dyDescent="0.2">
      <c r="K65" s="24"/>
      <c r="S65" s="13"/>
    </row>
    <row r="66" spans="1:21" x14ac:dyDescent="0.2">
      <c r="K66" s="24"/>
      <c r="S66" s="13"/>
    </row>
    <row r="67" spans="1:21" x14ac:dyDescent="0.2">
      <c r="K67" s="24"/>
      <c r="S67" s="13"/>
    </row>
    <row r="68" spans="1:21" x14ac:dyDescent="0.2">
      <c r="K68" s="24"/>
      <c r="S68" s="13"/>
    </row>
    <row r="69" spans="1:21" x14ac:dyDescent="0.2">
      <c r="K69" s="24"/>
      <c r="S69" s="13"/>
    </row>
    <row r="70" spans="1:21" x14ac:dyDescent="0.2">
      <c r="K70" s="24"/>
      <c r="S70" s="13"/>
    </row>
    <row r="71" spans="1:21" x14ac:dyDescent="0.2">
      <c r="K71" s="24"/>
      <c r="S71" s="13"/>
    </row>
    <row r="72" spans="1:21" x14ac:dyDescent="0.2">
      <c r="K72" s="24"/>
      <c r="S72" s="13"/>
    </row>
    <row r="73" spans="1:21" x14ac:dyDescent="0.2">
      <c r="K73" s="24"/>
      <c r="S73" s="13"/>
    </row>
    <row r="74" spans="1:21" x14ac:dyDescent="0.2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56"/>
      <c r="L74" s="13"/>
      <c r="M74" s="13"/>
      <c r="N74" s="13"/>
      <c r="O74" s="13"/>
      <c r="P74" s="13"/>
      <c r="Q74" s="13"/>
      <c r="R74" s="13"/>
      <c r="S74" s="13"/>
      <c r="U74" s="13"/>
    </row>
    <row r="75" spans="1:21" x14ac:dyDescent="0.2">
      <c r="A75" s="14"/>
      <c r="C75" s="15"/>
      <c r="E75" s="15"/>
      <c r="G75" s="15"/>
      <c r="I75" s="15"/>
      <c r="K75" s="57"/>
      <c r="M75" s="15"/>
      <c r="N75" s="15"/>
      <c r="P75" s="15"/>
      <c r="Q75" s="15"/>
      <c r="S75" s="14"/>
      <c r="U75" s="15"/>
    </row>
    <row r="76" spans="1:21" x14ac:dyDescent="0.2">
      <c r="A76" s="15"/>
      <c r="C76" s="15"/>
      <c r="E76" s="15"/>
      <c r="G76" s="15"/>
      <c r="I76" s="15"/>
      <c r="K76" s="57"/>
      <c r="M76" s="15"/>
      <c r="N76" s="15"/>
      <c r="P76" s="15"/>
      <c r="Q76" s="15"/>
      <c r="S76" s="15"/>
      <c r="U76" s="15"/>
    </row>
    <row r="77" spans="1:21" x14ac:dyDescent="0.2">
      <c r="A77" s="15"/>
      <c r="C77" s="15"/>
      <c r="E77" s="15"/>
      <c r="G77" s="15"/>
      <c r="I77" s="15"/>
      <c r="K77" s="57"/>
      <c r="M77" s="15"/>
      <c r="N77" s="15"/>
      <c r="P77" s="15"/>
      <c r="Q77" s="15"/>
      <c r="U77" s="15"/>
    </row>
    <row r="78" spans="1:21" x14ac:dyDescent="0.2">
      <c r="A78" s="15"/>
      <c r="C78" s="15"/>
      <c r="E78" s="15"/>
      <c r="G78" s="15"/>
      <c r="I78" s="15"/>
      <c r="K78" s="57"/>
      <c r="M78" s="15"/>
      <c r="N78" s="15"/>
      <c r="P78" s="15"/>
      <c r="Q78" s="15"/>
    </row>
    <row r="79" spans="1:21" x14ac:dyDescent="0.2">
      <c r="A79" s="15"/>
      <c r="C79" s="15"/>
      <c r="E79" s="15"/>
      <c r="G79" s="15"/>
      <c r="I79" s="15"/>
      <c r="K79" s="24"/>
      <c r="M79" s="15"/>
      <c r="N79" s="15"/>
    </row>
    <row r="80" spans="1:21" x14ac:dyDescent="0.2">
      <c r="A80" s="15"/>
      <c r="C80" s="15"/>
      <c r="E80" s="15"/>
      <c r="I80" s="14"/>
      <c r="K80" s="57"/>
      <c r="M80" s="15"/>
      <c r="N80" s="15"/>
    </row>
    <row r="81" spans="1:21" x14ac:dyDescent="0.2">
      <c r="A81" s="15"/>
      <c r="C81" s="15"/>
      <c r="E81" s="15"/>
      <c r="G81" s="15"/>
      <c r="I81" s="15"/>
      <c r="K81" s="57"/>
    </row>
    <row r="82" spans="1:21" x14ac:dyDescent="0.2">
      <c r="A82" s="15"/>
      <c r="C82" s="15"/>
      <c r="E82" s="15"/>
      <c r="G82" s="15"/>
      <c r="K82" s="57"/>
    </row>
    <row r="83" spans="1:21" x14ac:dyDescent="0.2">
      <c r="A83" s="14"/>
      <c r="C83" s="15"/>
      <c r="E83" s="15"/>
      <c r="K83" s="57"/>
    </row>
    <row r="84" spans="1:21" x14ac:dyDescent="0.2">
      <c r="A84" s="14"/>
      <c r="C84" s="15"/>
      <c r="E84" s="15"/>
      <c r="K84" s="57"/>
    </row>
    <row r="85" spans="1:21" x14ac:dyDescent="0.2">
      <c r="A85" s="14"/>
      <c r="C85" s="15"/>
      <c r="E85" s="15"/>
      <c r="K85" s="57"/>
    </row>
    <row r="86" spans="1:21" x14ac:dyDescent="0.2">
      <c r="A86" s="14"/>
      <c r="C86" s="15"/>
      <c r="E86" s="15"/>
      <c r="K86" s="57"/>
    </row>
    <row r="87" spans="1:21" x14ac:dyDescent="0.2">
      <c r="K87" s="24"/>
    </row>
    <row r="88" spans="1:21" x14ac:dyDescent="0.2">
      <c r="A88" s="13"/>
      <c r="B88" s="13"/>
      <c r="C88" s="13"/>
      <c r="D88" s="13"/>
      <c r="E88" s="13"/>
      <c r="F88" s="13"/>
      <c r="G88" s="13"/>
      <c r="I88" s="13"/>
      <c r="K88" s="13"/>
      <c r="L88" s="13"/>
      <c r="M88" s="13"/>
      <c r="N88" s="13"/>
      <c r="O88" s="13"/>
      <c r="P88" s="13"/>
      <c r="Q88" s="13"/>
      <c r="S88" s="13"/>
      <c r="U88" s="13"/>
    </row>
    <row r="89" spans="1:21" x14ac:dyDescent="0.2">
      <c r="A89" s="15"/>
      <c r="E89" s="15"/>
      <c r="G89" s="15"/>
      <c r="I89" s="15"/>
      <c r="M89" s="15"/>
      <c r="P89" s="15"/>
      <c r="Q89" s="15"/>
      <c r="S89" s="15"/>
      <c r="U89" s="15"/>
    </row>
    <row r="90" spans="1:21" x14ac:dyDescent="0.2">
      <c r="A90" s="15"/>
      <c r="C90" s="15"/>
      <c r="E90" s="15"/>
      <c r="M90" s="15"/>
      <c r="P90" s="15"/>
      <c r="Q90" s="15"/>
      <c r="S90" s="15"/>
    </row>
    <row r="91" spans="1:21" x14ac:dyDescent="0.2">
      <c r="A91" s="15"/>
      <c r="C91" s="15"/>
      <c r="U91" s="15"/>
    </row>
    <row r="92" spans="1:21" x14ac:dyDescent="0.2">
      <c r="E92" s="15"/>
      <c r="G92" s="15"/>
    </row>
    <row r="93" spans="1:21" x14ac:dyDescent="0.2">
      <c r="U93" s="15"/>
    </row>
    <row r="96" spans="1:21" x14ac:dyDescent="0.2">
      <c r="A96" s="13"/>
      <c r="C96" s="13"/>
      <c r="E96" s="13"/>
      <c r="G96" s="13"/>
      <c r="I96" s="13"/>
      <c r="K96" s="13"/>
    </row>
    <row r="97" spans="1:11" x14ac:dyDescent="0.2">
      <c r="A97" s="15"/>
      <c r="C97" s="14"/>
      <c r="G97" s="14"/>
      <c r="K97" s="15"/>
    </row>
    <row r="98" spans="1:11" x14ac:dyDescent="0.2">
      <c r="A98" s="15"/>
    </row>
    <row r="99" spans="1:11" x14ac:dyDescent="0.2">
      <c r="A99" s="15"/>
    </row>
    <row r="100" spans="1:11" x14ac:dyDescent="0.2">
      <c r="A100" s="14"/>
    </row>
    <row r="101" spans="1:11" x14ac:dyDescent="0.2">
      <c r="A101" s="15"/>
    </row>
    <row r="102" spans="1:11" x14ac:dyDescent="0.2">
      <c r="A102" s="15"/>
    </row>
  </sheetData>
  <hyperlinks>
    <hyperlink ref="A15" location="VCB!A1" display="VCB" xr:uid="{16F71470-EF69-A544-B68E-4AD57D3561C3}"/>
    <hyperlink ref="A16" location="TCB!A1" display="TCB" xr:uid="{723066CE-3647-4E41-8A03-6B8BD0766486}"/>
    <hyperlink ref="A17" location="STB!A1" display="STB" xr:uid="{A8B8C404-8DC9-CA48-B3E0-75CF4C271438}"/>
    <hyperlink ref="A18" location="VPB!A1" display="VPB" xr:uid="{E536E881-A8FE-D347-A9D4-176E26578C80}"/>
    <hyperlink ref="A19" location="MBB!A1" display="MBB" xr:uid="{5E9E4345-EB0D-9E4A-88A4-3539E1B59CF1}"/>
    <hyperlink ref="C15" location="SSI!A1" display="SSI" xr:uid="{98F9B071-D16C-504A-AEE8-8E0875BC47AA}"/>
    <hyperlink ref="C16" location="VND!A1" display="VND" xr:uid="{FFEA65F5-D8A0-1F49-87A2-6B0D302B0D27}"/>
    <hyperlink ref="C17" location="MBS!A1" display="MBS" xr:uid="{3198B76C-5475-C144-AC09-0C94736D9FE1}"/>
    <hyperlink ref="C19" location="VCI!A1" display="VCI" xr:uid="{80C57647-9ECC-2E44-87B2-847DFCDEFAAD}"/>
    <hyperlink ref="E15" location="PDR!A1" display="PDR" xr:uid="{C1BA7E09-0201-DD4B-8E6E-25E3216DB310}"/>
    <hyperlink ref="E16" location="DXG!A1" display="DXG" xr:uid="{92A33040-4635-5748-9D5E-0262FB9B5BF9}"/>
    <hyperlink ref="E17" location="NVL!A1" display="NVL" xr:uid="{DE14CB8A-4E1F-4B41-A9E4-3E61BAF18936}"/>
    <hyperlink ref="E18" location="NLG!A1" display="NLG" xr:uid="{D2344728-20C9-B34C-92DA-E6E1DCB84483}"/>
    <hyperlink ref="E19" location="KDH!A1" display="KDH" xr:uid="{8172599A-FA5A-F041-8A18-506467D44049}"/>
    <hyperlink ref="E20" location="VHM!A1" display="VHM" xr:uid="{712DFADF-EA49-F944-815C-06F87EBC9BBB}"/>
    <hyperlink ref="A29" location="HPG!A1" display="HPG" xr:uid="{C764A162-A1C3-0F45-9AD5-B557B45A9659}"/>
    <hyperlink ref="A30" location="NKG!A1" display="NKG" xr:uid="{F100A16A-223B-1A4B-992F-E04C33EA4954}"/>
    <hyperlink ref="A31" location="HSG!A1" display="HSG" xr:uid="{1AB6B186-5620-084C-86FA-A7F8E5040F33}"/>
    <hyperlink ref="I15" location="MWG!A1" display="MWG" xr:uid="{B7609B06-517D-AB49-8812-D69FD1AFA423}"/>
    <hyperlink ref="I16" location="FRT!A1" display="FRT" xr:uid="{8695D687-524D-D14A-A878-F056B1DAF2DD}"/>
    <hyperlink ref="I17" location="DGW!A1" display="DGW" xr:uid="{CDD4C44F-A4D2-7842-9E2A-FEB68FC24D92}"/>
    <hyperlink ref="I18" location="PET!A1" display="PET" xr:uid="{71D312F4-1AFF-EB47-AF9A-D6E543A0A601}"/>
    <hyperlink ref="I19" location="VNM!A1" display="VNM" xr:uid="{9C847279-7BA1-344E-B041-5B386A086B18}"/>
    <hyperlink ref="I20" location="PNJ!A1" display="PNJ" xr:uid="{B866E023-7AFA-E141-A124-CA7187145650}"/>
    <hyperlink ref="K15" location="KBC!A1" display="KBC" xr:uid="{AFB91091-A65B-8F43-8CE3-60633AA2D41E}"/>
    <hyperlink ref="K18" location="VGC!A1" display="VGC" xr:uid="{16818D43-3381-2D4C-8AA8-2AF17B87ADB9}"/>
    <hyperlink ref="M15" location="GMD!A1" display="GMD" xr:uid="{65D7CDFA-3749-BC4D-8317-D9EFDAD8DE43}"/>
    <hyperlink ref="M16" location="HAH!A1" display="HAH" xr:uid="{8793E54A-518A-EF4C-ABC5-FCC566D5E8E6}"/>
    <hyperlink ref="E29" location="DGC!A1" display="DGC" xr:uid="{D8B43075-0D6E-624D-A2BD-6B8259DFC907}"/>
    <hyperlink ref="U31" location="GEX!A1" display="GEX" xr:uid="{203D7A71-FB38-7247-B88C-E93276FE6E89}"/>
    <hyperlink ref="S15" location="'PC1'!A1" display="PC1" xr:uid="{66284278-7C4B-6C45-97E5-0D6BCB27266E}"/>
    <hyperlink ref="S16" location="'TV2'!A1" display="TV2" xr:uid="{3EBEFDAE-747C-FA41-807B-5EE17451BED5}"/>
    <hyperlink ref="U15" location="'NT2'!A1" display="NT2" xr:uid="{909DF31C-7173-F64E-96BE-52FED68563BE}"/>
    <hyperlink ref="U16" location="QTP!A1" display="QTP" xr:uid="{B2357E13-1B86-7746-9C1B-F54F95615784}"/>
    <hyperlink ref="P15" location="VHC!A1" display="VHC" xr:uid="{8EE30615-9303-9541-AA99-EF142AC6D8E9}"/>
    <hyperlink ref="P16" location="ANV!A1" display="ANV" xr:uid="{8092CD0E-6E67-4C41-AB8D-3E02689A038E}"/>
    <hyperlink ref="C30" location="'PVD-Q4'!A1" display="PVD" xr:uid="{B2D828E4-93A0-2D45-B29D-6E572C5E8662}"/>
    <hyperlink ref="C31" location="PVT!A1" display="PVT" xr:uid="{BE3BF607-E541-6740-97FA-DDFDF92CF5E3}"/>
    <hyperlink ref="C37" location="QNS!A1" display="QNS" xr:uid="{5D65D35B-A708-C142-9753-D134912699F3}"/>
    <hyperlink ref="G37" location="'FPT-Q4'!A1" display="FPT" xr:uid="{0D9B2BC9-BBBD-B743-9FCC-0E2E4D43D269}"/>
    <hyperlink ref="G18" location="HHV!A1" display="HHV" xr:uid="{F6366D5D-AFFC-924E-B5FE-B40D9A970B94}"/>
    <hyperlink ref="G17" location="FCN!A1" display="FCN" xr:uid="{1B0A75CA-53B9-2344-978A-72DC2BB0E7DA}"/>
    <hyperlink ref="G15" location="CTD!A1" display="CTD" xr:uid="{B4099951-9981-7F45-8D07-03CBAB3E420C}"/>
    <hyperlink ref="P29" location="PTB!A1" display="PTB" xr:uid="{8C265016-73AE-C24F-93D7-810B5A7CC2C8}"/>
    <hyperlink ref="U29" location="REE!A1" display="REE" xr:uid="{01F066CA-4B9A-2640-B8BE-D5E759FE7292}"/>
    <hyperlink ref="I29" location="'BMP-Q4'!A1" display="BMP" xr:uid="{8A16100E-F791-BF40-BC77-1FA6A66CC3F6}"/>
    <hyperlink ref="G19" location="CTR!A1" display="CTR" xr:uid="{039AD02B-E030-A646-9BA3-1695DF1E37E8}"/>
    <hyperlink ref="I21" location="VRE!A1" display="VRE" xr:uid="{9A387D4A-6701-8E40-9D4F-485E72665481}"/>
    <hyperlink ref="U33" location="MSN!A1" display="MSN" xr:uid="{2DA2DE19-3F2E-DD4E-A073-88B3BF92E461}"/>
    <hyperlink ref="M19" location="'VTP-Q4'!A1" display="VTP" xr:uid="{ABF97E9B-521C-F243-A107-1760E49CBFF2}"/>
    <hyperlink ref="G16" location="VCG!A1" display="VCG" xr:uid="{B2CE2F5F-2632-034E-B9AB-70518EB8C815}"/>
    <hyperlink ref="P17" location="FMC!A1" display="FMC" xr:uid="{DC743A03-006E-0E42-9727-5ACB4BAA36EF}"/>
    <hyperlink ref="P18" location="IDI!A1" display="IDI" xr:uid="{41A06895-7196-4841-8D84-E6EA93573957}"/>
    <hyperlink ref="E21" location="DIG!A1" display="DIG" xr:uid="{19CFF582-B397-4A47-8D06-3B701F2C02C1}"/>
    <hyperlink ref="E22" location="CEO!A1" display="CEO" xr:uid="{58C71A63-1132-4446-81CC-3E9C03BFDBDD}"/>
    <hyperlink ref="E23" location="NTL!A1" display="NTL" xr:uid="{60C208C4-FB24-7342-BB63-2C84E9DD4486}"/>
    <hyperlink ref="C18" location="FTS!A1" display="FTS" xr:uid="{62D5D6DC-31F2-CB48-8B4E-6F3DF306D140}"/>
    <hyperlink ref="C20" location="HCM!A1" display="HCM" xr:uid="{56E0F360-C8A7-5243-B5A4-F78670357A3C}"/>
    <hyperlink ref="C21" location="BSI!A1" display="BSI" xr:uid="{FEC68E41-03A5-D84D-8E10-8E6B45FE3FC6}"/>
    <hyperlink ref="C22" location="VIX!A1" display="VIX" xr:uid="{10979690-3FE5-8A4B-A654-150BF70FC5E4}"/>
    <hyperlink ref="C23" location="SHS!A1" display="SHS" xr:uid="{451127D5-1385-2F49-8753-CED81B9CA63F}"/>
    <hyperlink ref="A20" location="TPB!A1" display="TPB" xr:uid="{0F63FEA5-F1DE-9643-ADCB-EF9A3E703911}"/>
    <hyperlink ref="A21" location="VIB!A1" display="VIB" xr:uid="{61AC22DC-E50C-F641-831B-22B116BC3CCB}"/>
    <hyperlink ref="A22" location="ACB!A1" display="ACB" xr:uid="{16B41CF8-9492-814B-A446-004878DFA01A}"/>
    <hyperlink ref="A23" location="LPB!A1" display="LPB" xr:uid="{9AF48370-51B3-A245-AD39-C0BE12AD0F92}"/>
    <hyperlink ref="K16" location="IDC!A1" display="IDC" xr:uid="{409B9F32-89CD-0443-9006-7E27737BBC69}"/>
    <hyperlink ref="K17" location="SZC!A1" display="SZC" xr:uid="{171A42EE-90B0-214E-ABF0-063587EF27ED}"/>
    <hyperlink ref="K20" location="PHR!A1" display="PHR" xr:uid="{C47A728D-9C30-E44C-9872-3896D21A0A47}"/>
    <hyperlink ref="K22" location="NTC!A1" display="NTC" xr:uid="{742BCB64-95AB-AD49-8926-D71EB7C1F676}"/>
    <hyperlink ref="K23" location="LHG!A1" display="LHG" xr:uid="{2C5DF1B3-DBD9-0946-B8ED-73DE70C9C9BA}"/>
    <hyperlink ref="K21" location="DPR!A1" display="DPR" xr:uid="{416FAD8E-D0F9-8342-8A45-5BEB934769DB}"/>
    <hyperlink ref="M17" location="VOS!A1" display="VOS" xr:uid="{7A6DB972-27F8-0A4D-95A9-75417B9F3C51}"/>
    <hyperlink ref="M18" location="VSC!A1" display="VSC" xr:uid="{34789B5E-5F26-E549-B5CB-59657A2B66B2}"/>
    <hyperlink ref="M20" location="PVT!A1" display="PVT" xr:uid="{B30C368D-C23B-B84A-9248-EDA3597D3EBD}"/>
    <hyperlink ref="E30" location="CSV!A1" display="CSV" xr:uid="{2350DDC0-1EAB-534F-A5B9-92E30E38FD05}"/>
    <hyperlink ref="P30" location="VCS!A1" display="VCS" xr:uid="{822EBC64-3629-7246-AF7F-AC1A5B620C1E}"/>
    <hyperlink ref="U17" location="GEG!A1" display="GEG" xr:uid="{56BFAFAF-D978-604B-848A-51F58B01B1FC}"/>
    <hyperlink ref="A24" location="MSB!A1" display="MSB" xr:uid="{53DE445D-D948-894D-8447-975BB1BE9A7C}"/>
    <hyperlink ref="A25" location="CTG!A1" display="CTG" xr:uid="{D59FF83C-251B-2A49-AC03-24CB6A7D6254}"/>
    <hyperlink ref="G22" location="THG!A1" display="THG" xr:uid="{9551918E-B1CA-954C-98E3-047CE4C8DB55}"/>
    <hyperlink ref="A40" location="STK!A1" display="STK" xr:uid="{81642049-DD0C-BE4E-B3D6-9FD427BE29C7}"/>
    <hyperlink ref="A39" location="MSH!A1" display="MSH" xr:uid="{A3443F1F-8662-D54A-998E-92B7CCCED7A8}"/>
    <hyperlink ref="A38" location="VGT!A1" display="VGT" xr:uid="{5E9283F3-B458-7C4A-A579-78BA46C4DA15}"/>
    <hyperlink ref="A37" location="TNG!A1" display="TNG" xr:uid="{B835549F-FAA3-1644-BD1D-A44E99BD1CD7}"/>
    <hyperlink ref="A42" location="GIL!A1" display="GIL" xr:uid="{ED035DDF-CC4F-A04C-A009-3EC716DCDD0E}"/>
    <hyperlink ref="A41" location="ADS!A1" display="ADS" xr:uid="{BC0F9952-C2DF-AE40-B7ED-97806253196B}"/>
    <hyperlink ref="K37" location="DHC!A1" display="DHC" xr:uid="{7F676DB2-E816-3240-9F0D-5898B0068678}"/>
    <hyperlink ref="E32" location="DDV!A1" display="DDV" xr:uid="{815D1DA4-4312-8B47-B610-26E585517D7D}"/>
    <hyperlink ref="G29" location="KSB!A1" display="KSB" xr:uid="{7B23022A-DCF9-9148-A9BD-59330F07571A}"/>
    <hyperlink ref="G32" location="'HT1'!A1" display="HT1" xr:uid="{2747DD3D-E08D-0240-B69D-15CC3DC51A72}"/>
    <hyperlink ref="M30" location="LTG!A1" display="LTG" xr:uid="{A149FE8D-068D-724C-A5CA-67F7E7184D86}"/>
    <hyperlink ref="M29" location="PAN!A1" display="PAN" xr:uid="{9FE94B5B-61FA-084A-807D-8E949F519C06}"/>
    <hyperlink ref="S30" location="BAF!A1" display="BAF" xr:uid="{CD2DA813-CAC9-664E-B93F-1E97618A20BE}"/>
    <hyperlink ref="K24" location="GVR!A1" display="GVR" xr:uid="{B52437A8-7D95-B740-97EC-782786C5DC06}"/>
    <hyperlink ref="G21" location="DTD!A1" display="DTD" xr:uid="{70467C67-90C1-5543-9A86-4516C194D36C}"/>
    <hyperlink ref="S29" location="DBC!A1" display="DBC" xr:uid="{C0D55BA9-A8CC-7741-9F67-B52BC9748DD8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6D43-5C1C-7944-8C1B-9F43F422D028}">
  <sheetPr codeName="Sheet96"/>
  <dimension ref="A1:V221"/>
  <sheetViews>
    <sheetView workbookViewId="0">
      <selection activeCell="U4" sqref="U3:U4"/>
    </sheetView>
  </sheetViews>
  <sheetFormatPr baseColWidth="10" defaultRowHeight="16" x14ac:dyDescent="0.2"/>
  <cols>
    <col min="5" max="5" customWidth="true" width="19.6640625"/>
    <col min="6" max="6" customWidth="true" width="19.5"/>
  </cols>
  <sheetData>
    <row r="1" spans="1:22" x14ac:dyDescent="0.2">
      <c r="A1" s="19"/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 spans="1:22" x14ac:dyDescent="0.2">
      <c r="A3" s="16" t="s">
        <v>230</v>
      </c>
      <c r="B3" s="4">
        <v>25566362</v>
      </c>
      <c r="C3" s="4">
        <v>39446651</v>
      </c>
      <c r="D3" s="4">
        <v>-13880289</v>
      </c>
      <c r="E3" s="4">
        <v>-593029450000</v>
      </c>
      <c r="F3" s="4">
        <f t="shared" ref="F3:F7" si="0">F4+E3</f>
        <v>-8557174830637</v>
      </c>
      <c r="K3" s="24"/>
      <c r="R3" s="5">
        <v>-9.3999999999999986E-3</v>
      </c>
      <c r="S3" s="4">
        <v>272327824</v>
      </c>
      <c r="T3" s="4">
        <f t="shared" ref="T3:T7" si="1">AVERAGE(S4:S13)</f>
        <v>311166902.19999999</v>
      </c>
      <c r="U3" s="4">
        <f t="shared" ref="U3:U7" si="2">MIN(S4:S8)</f>
        <v>251037342</v>
      </c>
      <c r="V3" s="5">
        <v>1.77E-2</v>
      </c>
    </row>
    <row r="4" spans="1:22" x14ac:dyDescent="0.2">
      <c r="A4" s="16" t="s">
        <v>229</v>
      </c>
      <c r="B4" s="4">
        <v>22018172</v>
      </c>
      <c r="C4" s="4">
        <v>28552439</v>
      </c>
      <c r="D4" s="4">
        <v>-6534267</v>
      </c>
      <c r="E4" s="4">
        <v>-396237120000</v>
      </c>
      <c r="F4" s="4">
        <f t="shared" si="0"/>
        <v>-7964145380637</v>
      </c>
      <c r="K4" s="24"/>
      <c r="R4" s="5">
        <v>2.4199999999999999E-2</v>
      </c>
      <c r="S4" s="4">
        <v>265028001</v>
      </c>
      <c r="T4" s="4">
        <f t="shared" si="1"/>
        <v>315928633</v>
      </c>
      <c r="U4" s="4">
        <f t="shared" si="2"/>
        <v>251037342</v>
      </c>
      <c r="V4" s="5">
        <v>2.3300000000000001E-2</v>
      </c>
    </row>
    <row r="5" spans="1:22" x14ac:dyDescent="0.2">
      <c r="A5" s="16" t="s">
        <v>228</v>
      </c>
      <c r="B5" s="4">
        <v>28707894</v>
      </c>
      <c r="C5" s="4">
        <v>31833199</v>
      </c>
      <c r="D5" s="4">
        <v>-3125305</v>
      </c>
      <c r="E5" s="4">
        <v>-223572630000</v>
      </c>
      <c r="F5" s="4">
        <f t="shared" si="0"/>
        <v>-7567908260637</v>
      </c>
      <c r="K5" s="24"/>
      <c r="R5" s="5">
        <v>5.7999999999999996E-3</v>
      </c>
      <c r="S5" s="4">
        <v>251037342</v>
      </c>
      <c r="T5" s="4">
        <f t="shared" si="1"/>
        <v>326732150.89999998</v>
      </c>
      <c r="U5" s="4">
        <f t="shared" si="2"/>
        <v>265623657</v>
      </c>
      <c r="V5" s="5">
        <v>1.01E-2</v>
      </c>
    </row>
    <row r="6" spans="1:22" x14ac:dyDescent="0.2">
      <c r="A6" s="16" t="s">
        <v>227</v>
      </c>
      <c r="B6" s="4">
        <v>27876739</v>
      </c>
      <c r="C6" s="4">
        <v>28191666</v>
      </c>
      <c r="D6" s="4">
        <v>-314927</v>
      </c>
      <c r="E6" s="4">
        <v>3349850000</v>
      </c>
      <c r="F6" s="4">
        <f t="shared" si="0"/>
        <v>-7344335630637</v>
      </c>
      <c r="K6" s="24"/>
      <c r="R6" s="5">
        <v>-1.21E-2</v>
      </c>
      <c r="S6" s="4">
        <v>316070657</v>
      </c>
      <c r="T6" s="4">
        <f t="shared" si="1"/>
        <v>323055892.19999999</v>
      </c>
      <c r="U6" s="4">
        <f t="shared" si="2"/>
        <v>265623657</v>
      </c>
      <c r="V6" s="5">
        <v>1.78E-2</v>
      </c>
    </row>
    <row r="7" spans="1:22" x14ac:dyDescent="0.2">
      <c r="A7" s="16" t="s">
        <v>226</v>
      </c>
      <c r="B7" s="4">
        <v>17299932</v>
      </c>
      <c r="C7" s="4">
        <v>25078882</v>
      </c>
      <c r="D7" s="4">
        <v>-7778950</v>
      </c>
      <c r="E7" s="4">
        <v>-366248680000</v>
      </c>
      <c r="F7" s="4">
        <f t="shared" si="0"/>
        <v>-7347685480637</v>
      </c>
      <c r="K7" s="24"/>
      <c r="R7" s="5">
        <v>-2.06E-2</v>
      </c>
      <c r="S7" s="4">
        <v>438997600</v>
      </c>
      <c r="T7" s="4">
        <f t="shared" si="1"/>
        <v>309181784.30000001</v>
      </c>
      <c r="U7" s="4">
        <f t="shared" si="2"/>
        <v>265623657</v>
      </c>
      <c r="V7" s="5">
        <v>2.4500000000000001E-2</v>
      </c>
    </row>
    <row r="8" spans="1:22" x14ac:dyDescent="0.2">
      <c r="A8" s="16" t="s">
        <v>225</v>
      </c>
      <c r="B8" s="4">
        <v>25475127</v>
      </c>
      <c r="C8" s="4">
        <v>31070697</v>
      </c>
      <c r="D8" s="4">
        <v>-5595570</v>
      </c>
      <c r="E8" s="4">
        <v>-354234670000</v>
      </c>
      <c r="F8" s="4">
        <f t="shared" ref="F8:F21" si="3">F9+E8</f>
        <v>-6981436800637</v>
      </c>
      <c r="K8" s="24"/>
      <c r="R8" s="5">
        <v>4.3E-3</v>
      </c>
      <c r="S8" s="4">
        <v>265623657</v>
      </c>
      <c r="T8" s="4">
        <f t="shared" ref="T8:T21" si="4">AVERAGE(S9:S18)</f>
        <v>303444770.39999998</v>
      </c>
      <c r="U8" s="4">
        <f t="shared" ref="U8:U21" si="5">MIN(S9:S13)</f>
        <v>277677296</v>
      </c>
      <c r="V8" s="5">
        <v>1.0500000000000001E-2</v>
      </c>
    </row>
    <row r="9" spans="1:22" x14ac:dyDescent="0.2">
      <c r="A9" s="16" t="s">
        <v>224</v>
      </c>
      <c r="B9" s="4">
        <v>24562232</v>
      </c>
      <c r="C9" s="4">
        <v>20116180</v>
      </c>
      <c r="D9" s="4">
        <v>4446052</v>
      </c>
      <c r="E9" s="4">
        <v>157199040000</v>
      </c>
      <c r="F9" s="4">
        <f t="shared" si="3"/>
        <v>-6627202130637</v>
      </c>
      <c r="K9" s="24"/>
      <c r="R9" s="5">
        <v>-7.0999999999999995E-3</v>
      </c>
      <c r="S9" s="4">
        <v>322852796</v>
      </c>
      <c r="T9" s="4">
        <f t="shared" si="4"/>
        <v>289801020.80000001</v>
      </c>
      <c r="U9" s="4">
        <f t="shared" si="5"/>
        <v>277677296</v>
      </c>
      <c r="V9" s="5">
        <v>1.84E-2</v>
      </c>
    </row>
    <row r="10" spans="1:22" x14ac:dyDescent="0.2">
      <c r="A10" s="16" t="s">
        <v>223</v>
      </c>
      <c r="B10" s="4">
        <v>32019530</v>
      </c>
      <c r="C10" s="4">
        <v>30864223</v>
      </c>
      <c r="D10" s="4">
        <v>1155307</v>
      </c>
      <c r="E10" s="4">
        <v>56953910000</v>
      </c>
      <c r="F10" s="4">
        <f t="shared" si="3"/>
        <v>-6784401170637</v>
      </c>
      <c r="K10" s="24"/>
      <c r="R10" s="5">
        <v>9.1999999999999998E-3</v>
      </c>
      <c r="S10" s="4">
        <v>290437530</v>
      </c>
      <c r="T10" s="4">
        <f t="shared" si="4"/>
        <v>294485338</v>
      </c>
      <c r="U10" s="4">
        <f t="shared" si="5"/>
        <v>277677296</v>
      </c>
      <c r="V10" s="5">
        <v>1.21E-2</v>
      </c>
    </row>
    <row r="11" spans="1:22" x14ac:dyDescent="0.2">
      <c r="A11" s="16" t="s">
        <v>222</v>
      </c>
      <c r="B11" s="4">
        <v>29072757</v>
      </c>
      <c r="C11" s="4">
        <v>31449072</v>
      </c>
      <c r="D11" s="4">
        <v>-2376315</v>
      </c>
      <c r="E11" s="4">
        <v>-78835840000</v>
      </c>
      <c r="F11" s="4">
        <f t="shared" si="3"/>
        <v>-6841355080637</v>
      </c>
      <c r="K11" s="24"/>
      <c r="R11" s="5">
        <v>1.1999999999999999E-3</v>
      </c>
      <c r="S11" s="4">
        <v>333754338</v>
      </c>
      <c r="T11" s="4">
        <f t="shared" si="4"/>
        <v>285777615.30000001</v>
      </c>
      <c r="U11" s="4">
        <f t="shared" si="5"/>
        <v>277677296</v>
      </c>
      <c r="V11" s="5">
        <v>9.7999999999999997E-3</v>
      </c>
    </row>
    <row r="12" spans="1:22" x14ac:dyDescent="0.2">
      <c r="A12" s="16" t="s">
        <v>221</v>
      </c>
      <c r="B12" s="4">
        <v>36395501</v>
      </c>
      <c r="C12" s="4">
        <v>33620408</v>
      </c>
      <c r="D12" s="4">
        <v>2775093</v>
      </c>
      <c r="E12" s="4">
        <v>32733290000</v>
      </c>
      <c r="F12" s="4">
        <f t="shared" si="3"/>
        <v>-6762519240637</v>
      </c>
      <c r="K12" s="24"/>
      <c r="R12" s="5">
        <v>4.4000000000000003E-3</v>
      </c>
      <c r="S12" s="4">
        <v>277677296</v>
      </c>
      <c r="T12" s="4">
        <f t="shared" si="4"/>
        <v>276290503.10000002</v>
      </c>
      <c r="U12" s="4">
        <f t="shared" si="5"/>
        <v>279308070</v>
      </c>
      <c r="V12" s="5">
        <v>8.1000000000000013E-3</v>
      </c>
    </row>
    <row r="13" spans="1:22" x14ac:dyDescent="0.2">
      <c r="A13" s="16" t="s">
        <v>220</v>
      </c>
      <c r="B13" s="4">
        <v>14880236</v>
      </c>
      <c r="C13" s="4">
        <v>26875182</v>
      </c>
      <c r="D13" s="4">
        <v>-11994946</v>
      </c>
      <c r="E13" s="4">
        <v>-490219210000</v>
      </c>
      <c r="F13" s="4">
        <f t="shared" si="3"/>
        <v>-6795252530637</v>
      </c>
      <c r="K13" s="24"/>
      <c r="R13" s="5">
        <v>2.9999999999999997E-4</v>
      </c>
      <c r="S13" s="4">
        <v>350189805</v>
      </c>
      <c r="T13" s="4">
        <f t="shared" si="4"/>
        <v>283845439</v>
      </c>
      <c r="U13" s="4">
        <f t="shared" si="5"/>
        <v>208253518</v>
      </c>
      <c r="V13" s="5">
        <v>1.46E-2</v>
      </c>
    </row>
    <row r="14" spans="1:22" x14ac:dyDescent="0.2">
      <c r="A14" s="16" t="s">
        <v>219</v>
      </c>
      <c r="B14" s="4">
        <v>30964149</v>
      </c>
      <c r="C14" s="4">
        <v>22089708</v>
      </c>
      <c r="D14" s="4">
        <v>8874441</v>
      </c>
      <c r="E14" s="4">
        <v>199427360000</v>
      </c>
      <c r="F14" s="4">
        <f t="shared" si="3"/>
        <v>-6305033320637</v>
      </c>
      <c r="K14" s="24"/>
      <c r="R14" s="5">
        <v>1.3999999999999999E-2</v>
      </c>
      <c r="S14" s="4">
        <v>312645309</v>
      </c>
      <c r="T14" s="4">
        <f t="shared" si="4"/>
        <v>271262761.80000001</v>
      </c>
      <c r="U14" s="4">
        <f t="shared" si="5"/>
        <v>186415300</v>
      </c>
      <c r="V14" s="5">
        <v>1.4800000000000001E-2</v>
      </c>
    </row>
    <row r="15" spans="1:22" x14ac:dyDescent="0.2">
      <c r="A15" s="16" t="s">
        <v>218</v>
      </c>
      <c r="B15" s="4">
        <v>44566400</v>
      </c>
      <c r="C15" s="4">
        <v>43719478</v>
      </c>
      <c r="D15" s="4">
        <v>846922</v>
      </c>
      <c r="E15" s="4">
        <v>7268310000</v>
      </c>
      <c r="F15" s="4">
        <f t="shared" si="3"/>
        <v>-6504460680637</v>
      </c>
      <c r="K15" s="24"/>
      <c r="R15" s="5">
        <v>1.18E-2</v>
      </c>
      <c r="S15" s="4">
        <v>359072521</v>
      </c>
      <c r="T15" s="4">
        <f t="shared" si="4"/>
        <v>252735379.80000001</v>
      </c>
      <c r="U15" s="4">
        <f t="shared" si="5"/>
        <v>186415300</v>
      </c>
      <c r="V15" s="5">
        <v>1.0500000000000001E-2</v>
      </c>
    </row>
    <row r="16" spans="1:22" x14ac:dyDescent="0.2">
      <c r="A16" s="16" t="s">
        <v>217</v>
      </c>
      <c r="B16" s="4">
        <v>22093123</v>
      </c>
      <c r="C16" s="4">
        <v>34781724</v>
      </c>
      <c r="D16" s="4">
        <v>-12688601</v>
      </c>
      <c r="E16" s="4">
        <v>-363494940000</v>
      </c>
      <c r="F16" s="4">
        <f t="shared" si="3"/>
        <v>-6511728990637</v>
      </c>
      <c r="K16" s="24"/>
      <c r="R16" s="5">
        <v>8.3999999999999995E-3</v>
      </c>
      <c r="S16" s="4">
        <v>279308070</v>
      </c>
      <c r="T16" s="4">
        <f t="shared" si="4"/>
        <v>242759762.09999999</v>
      </c>
      <c r="U16" s="4">
        <f t="shared" si="5"/>
        <v>186415300</v>
      </c>
      <c r="V16" s="5">
        <v>1.1599999999999999E-2</v>
      </c>
    </row>
    <row r="17" spans="1:22" x14ac:dyDescent="0.2">
      <c r="A17" s="16" t="s">
        <v>210</v>
      </c>
      <c r="B17" s="4">
        <v>21180873</v>
      </c>
      <c r="C17" s="4">
        <v>29054824</v>
      </c>
      <c r="D17" s="4">
        <v>-7873951</v>
      </c>
      <c r="E17" s="4">
        <v>-304398180000</v>
      </c>
      <c r="F17" s="4">
        <f t="shared" si="3"/>
        <v>-6148234050637</v>
      </c>
      <c r="K17" s="24"/>
      <c r="L17" s="0">
        <v>17</v>
      </c>
      <c r="M17" s="0">
        <v>5</v>
      </c>
      <c r="N17" s="0">
        <v>8</v>
      </c>
      <c r="R17" s="5">
        <v>3.5999999999999999E-3</v>
      </c>
      <c r="S17" s="4">
        <v>300256521</v>
      </c>
      <c r="T17" s="4">
        <f t="shared" si="4"/>
        <v>229407200.09999999</v>
      </c>
      <c r="U17" s="4">
        <f t="shared" si="5"/>
        <v>182806174</v>
      </c>
      <c r="V17" s="5">
        <v>1.1000000000000001E-2</v>
      </c>
    </row>
    <row r="18" spans="1:22" x14ac:dyDescent="0.2">
      <c r="A18" s="16" t="s">
        <v>208</v>
      </c>
      <c r="B18" s="4">
        <v>15423400</v>
      </c>
      <c r="C18" s="4">
        <v>14619410</v>
      </c>
      <c r="D18" s="4">
        <v>803990</v>
      </c>
      <c r="E18" s="4">
        <v>-44492428793</v>
      </c>
      <c r="F18" s="4">
        <f t="shared" si="3"/>
        <v>-5843835870637</v>
      </c>
      <c r="K18" s="24"/>
      <c r="L18" s="0">
        <v>26</v>
      </c>
      <c r="M18" s="0">
        <v>3</v>
      </c>
      <c r="N18" s="0">
        <v>1</v>
      </c>
      <c r="R18" s="5">
        <v>1.1299999999999999E-2</v>
      </c>
      <c r="S18" s="4">
        <v>208253518</v>
      </c>
      <c r="T18" s="4">
        <f t="shared" si="4"/>
        <v>233441328.40000001</v>
      </c>
      <c r="U18" s="4">
        <f t="shared" si="5"/>
        <v>182806174</v>
      </c>
      <c r="V18" s="5">
        <v>1.1200000000000002E-2</v>
      </c>
    </row>
    <row r="19" spans="1:22" x14ac:dyDescent="0.2">
      <c r="A19" s="16" t="s">
        <v>207</v>
      </c>
      <c r="B19" s="4">
        <v>23141121</v>
      </c>
      <c r="C19" s="4">
        <v>36027335</v>
      </c>
      <c r="D19" s="4">
        <v>-12886214</v>
      </c>
      <c r="E19" s="4">
        <v>-462905830000</v>
      </c>
      <c r="F19" s="4">
        <f t="shared" si="3"/>
        <v>-5799343441844</v>
      </c>
      <c r="K19" s="24"/>
      <c r="R19" s="5">
        <v>1.5E-3</v>
      </c>
      <c r="S19" s="4">
        <v>186415300</v>
      </c>
      <c r="T19" s="4">
        <f t="shared" si="4"/>
        <v>238293129.80000001</v>
      </c>
      <c r="U19" s="4">
        <f t="shared" si="5"/>
        <v>182806174</v>
      </c>
      <c r="V19" s="5">
        <v>6.0000000000000001E-3</v>
      </c>
    </row>
    <row r="20" spans="1:22" x14ac:dyDescent="0.2">
      <c r="A20" s="16" t="s">
        <v>206</v>
      </c>
      <c r="B20" s="4">
        <v>22285313</v>
      </c>
      <c r="C20" s="4">
        <v>27475752</v>
      </c>
      <c r="D20" s="4">
        <v>-5190439</v>
      </c>
      <c r="E20" s="4">
        <v>-108162810000</v>
      </c>
      <c r="F20" s="4">
        <f t="shared" si="3"/>
        <v>-5336437611844</v>
      </c>
      <c r="K20" s="24"/>
      <c r="R20" s="5">
        <v>1.9199999999999998E-2</v>
      </c>
      <c r="S20" s="4">
        <v>337280702</v>
      </c>
      <c r="T20" s="4">
        <f t="shared" si="4"/>
        <v>233457642.80000001</v>
      </c>
      <c r="U20" s="4">
        <f t="shared" si="5"/>
        <v>173798701</v>
      </c>
      <c r="V20" s="5">
        <v>2.0899999999999998E-2</v>
      </c>
    </row>
    <row r="21" spans="1:22" x14ac:dyDescent="0.2">
      <c r="A21" s="16" t="s">
        <v>205</v>
      </c>
      <c r="B21" s="4">
        <v>18355139</v>
      </c>
      <c r="C21" s="4">
        <v>27460871</v>
      </c>
      <c r="D21" s="4">
        <v>-9105732</v>
      </c>
      <c r="E21" s="4">
        <v>-248406830000</v>
      </c>
      <c r="F21" s="4">
        <f t="shared" si="3"/>
        <v>-5228274801844</v>
      </c>
      <c r="K21" s="24"/>
      <c r="R21" s="5">
        <v>1.1999999999999999E-3</v>
      </c>
      <c r="S21" s="4">
        <v>246677111</v>
      </c>
      <c r="T21" s="4">
        <f t="shared" si="4"/>
        <v>232541801.69999999</v>
      </c>
      <c r="U21" s="4">
        <f t="shared" si="5"/>
        <v>173798701</v>
      </c>
      <c r="V21" s="5">
        <v>6.1999999999999998E-3</v>
      </c>
    </row>
    <row r="22" spans="1:22" x14ac:dyDescent="0.2">
      <c r="A22" s="16" t="s">
        <v>204</v>
      </c>
      <c r="B22" s="4">
        <v>19112000</v>
      </c>
      <c r="C22" s="4">
        <v>24545280</v>
      </c>
      <c r="D22" s="4">
        <v>-5433280</v>
      </c>
      <c r="E22" s="4">
        <v>-165902544300</v>
      </c>
      <c r="F22" s="4">
        <f t="shared" ref="F22:F34" si="6">F23+E22</f>
        <v>-4979867971844</v>
      </c>
      <c r="K22" s="24"/>
      <c r="L22" s="0">
        <v>17</v>
      </c>
      <c r="M22" s="0">
        <v>5</v>
      </c>
      <c r="N22" s="0">
        <v>8</v>
      </c>
      <c r="R22" s="5">
        <v>6.0000000000000001E-3</v>
      </c>
      <c r="S22" s="4">
        <v>182806174</v>
      </c>
      <c r="T22" s="4">
        <f t="shared" ref="T22:T38" si="7">AVERAGE(S23:S32)</f>
        <v>233358064.40000001</v>
      </c>
      <c r="U22" s="4">
        <f t="shared" ref="U22:U34" si="8">MIN(S23:S27)</f>
        <v>166730901</v>
      </c>
      <c r="V22" s="5">
        <v>9.300000000000001E-3</v>
      </c>
    </row>
    <row r="23" spans="1:22" x14ac:dyDescent="0.2">
      <c r="A23" s="16" t="s">
        <v>203</v>
      </c>
      <c r="B23" s="4">
        <v>4559906</v>
      </c>
      <c r="C23" s="4">
        <v>10819087</v>
      </c>
      <c r="D23" s="4">
        <v>-6259181</v>
      </c>
      <c r="E23" s="4">
        <v>-172437830000</v>
      </c>
      <c r="F23" s="4">
        <f t="shared" si="6"/>
        <v>-4813965427544</v>
      </c>
      <c r="K23" s="24"/>
      <c r="L23" s="0">
        <v>3</v>
      </c>
      <c r="M23" s="0">
        <v>1</v>
      </c>
      <c r="N23" s="0">
        <v>26</v>
      </c>
      <c r="R23" s="5">
        <v>-1.3000000000000001E-2</v>
      </c>
      <c r="S23" s="4">
        <v>425739164</v>
      </c>
      <c r="T23" s="4">
        <f t="shared" si="7"/>
        <v>216591063.69999999</v>
      </c>
      <c r="U23" s="4">
        <f t="shared" si="8"/>
        <v>166730901</v>
      </c>
      <c r="V23" s="5">
        <v>1.84E-2</v>
      </c>
    </row>
    <row r="24" spans="1:22" x14ac:dyDescent="0.2">
      <c r="A24" s="16" t="s">
        <v>200</v>
      </c>
      <c r="B24" s="4">
        <v>4327555</v>
      </c>
      <c r="C24" s="4">
        <v>2310739</v>
      </c>
      <c r="D24" s="4">
        <v>2016816</v>
      </c>
      <c r="E24" s="4">
        <v>58804270000</v>
      </c>
      <c r="F24" s="4">
        <f t="shared" si="6"/>
        <v>-4641527597544</v>
      </c>
      <c r="K24" s="24"/>
      <c r="L24" s="0">
        <v>14</v>
      </c>
      <c r="M24" s="0">
        <v>4</v>
      </c>
      <c r="N24" s="0">
        <v>12</v>
      </c>
      <c r="R24" s="5">
        <v>2.2000000000000001E-3</v>
      </c>
      <c r="S24" s="4">
        <v>186818537</v>
      </c>
      <c r="T24" s="4">
        <f t="shared" si="7"/>
        <v>220420362.69999999</v>
      </c>
      <c r="U24" s="4">
        <f t="shared" si="8"/>
        <v>166730901</v>
      </c>
      <c r="V24" s="5">
        <v>4.7999999999999996E-3</v>
      </c>
    </row>
    <row r="25" spans="1:22" x14ac:dyDescent="0.2">
      <c r="A25" s="16" t="s">
        <v>199</v>
      </c>
      <c r="B25" s="4">
        <v>5979660</v>
      </c>
      <c r="C25" s="4">
        <v>5186463</v>
      </c>
      <c r="D25" s="4">
        <v>793197</v>
      </c>
      <c r="E25" s="4">
        <v>-12767580000</v>
      </c>
      <c r="F25" s="4">
        <f t="shared" si="6"/>
        <v>-4700331867544</v>
      </c>
      <c r="K25" s="24"/>
      <c r="L25" s="0">
        <v>14</v>
      </c>
      <c r="M25" s="0">
        <v>5</v>
      </c>
      <c r="N25" s="0">
        <v>11</v>
      </c>
      <c r="R25" s="5">
        <v>-3.0999999999999999E-3</v>
      </c>
      <c r="S25" s="4">
        <v>173798701</v>
      </c>
      <c r="T25" s="4">
        <f t="shared" si="7"/>
        <v>225717931.90000001</v>
      </c>
      <c r="U25" s="4">
        <f t="shared" si="8"/>
        <v>166730901</v>
      </c>
      <c r="V25" s="5">
        <v>6.1999999999999998E-3</v>
      </c>
    </row>
    <row r="26" spans="1:22" x14ac:dyDescent="0.2">
      <c r="A26" s="16" t="s">
        <v>193</v>
      </c>
      <c r="B26" s="4">
        <v>8737274</v>
      </c>
      <c r="C26" s="4">
        <v>11358102</v>
      </c>
      <c r="D26" s="4">
        <v>-2620828</v>
      </c>
      <c r="E26" s="4">
        <v>-165506740000</v>
      </c>
      <c r="F26" s="4">
        <f t="shared" si="6"/>
        <v>-4687564287544</v>
      </c>
      <c r="K26" s="24"/>
      <c r="L26" s="0">
        <v>19</v>
      </c>
      <c r="M26" s="0">
        <v>3</v>
      </c>
      <c r="N26" s="0">
        <v>8</v>
      </c>
      <c r="R26" s="5">
        <v>4.5000000000000005E-3</v>
      </c>
      <c r="S26" s="4">
        <v>179551893</v>
      </c>
      <c r="T26" s="4">
        <f t="shared" si="7"/>
        <v>246293492.69999999</v>
      </c>
      <c r="U26" s="4">
        <f t="shared" si="8"/>
        <v>166730901</v>
      </c>
      <c r="V26" s="5">
        <v>4.1999999999999997E-3</v>
      </c>
    </row>
    <row r="27" spans="1:22" x14ac:dyDescent="0.2">
      <c r="A27" s="16" t="s">
        <v>192</v>
      </c>
      <c r="B27" s="4">
        <v>8247893</v>
      </c>
      <c r="C27" s="4">
        <v>8437597</v>
      </c>
      <c r="D27" s="4">
        <v>-189704</v>
      </c>
      <c r="E27" s="4">
        <v>-63874340000</v>
      </c>
      <c r="F27" s="4">
        <f t="shared" si="6"/>
        <v>-4522057547544</v>
      </c>
      <c r="K27" s="24"/>
      <c r="R27" s="5">
        <v>-1.6000000000000001E-3</v>
      </c>
      <c r="S27" s="4">
        <v>166730901</v>
      </c>
      <c r="T27" s="4">
        <f t="shared" si="7"/>
        <v>258351997.59999999</v>
      </c>
      <c r="U27" s="4">
        <f t="shared" si="8"/>
        <v>190968801</v>
      </c>
      <c r="V27" s="5">
        <v>5.6000000000000008E-3</v>
      </c>
    </row>
    <row r="28" spans="1:22" x14ac:dyDescent="0.2">
      <c r="A28" s="16" t="s">
        <v>191</v>
      </c>
      <c r="B28" s="4">
        <v>23758084</v>
      </c>
      <c r="C28" s="4">
        <v>22304399</v>
      </c>
      <c r="D28" s="4">
        <v>1453685</v>
      </c>
      <c r="E28" s="4">
        <v>-8724490000</v>
      </c>
      <c r="F28" s="4">
        <f t="shared" si="6"/>
        <v>-4458183207544</v>
      </c>
      <c r="K28" s="24"/>
      <c r="R28" s="5">
        <v>-3.7000000000000002E-3</v>
      </c>
      <c r="S28" s="4">
        <v>248594801</v>
      </c>
      <c r="T28" s="4">
        <f t="shared" si="7"/>
        <v>270291917.5</v>
      </c>
      <c r="U28" s="4">
        <f t="shared" si="8"/>
        <v>190968801</v>
      </c>
      <c r="V28" s="5">
        <v>8.3000000000000001E-3</v>
      </c>
    </row>
    <row r="29" spans="1:22" x14ac:dyDescent="0.2">
      <c r="A29" s="16" t="s">
        <v>190</v>
      </c>
      <c r="B29" s="4">
        <v>334200</v>
      </c>
      <c r="C29" s="4">
        <v>1019580</v>
      </c>
      <c r="D29" s="4">
        <v>-685380</v>
      </c>
      <c r="E29" s="4">
        <v>-28257710000</v>
      </c>
      <c r="F29" s="4">
        <f t="shared" si="6"/>
        <v>-4449458717544</v>
      </c>
      <c r="K29" s="24"/>
      <c r="R29" s="5">
        <v>-4.7999999999999996E-3</v>
      </c>
      <c r="S29" s="4">
        <v>234933314</v>
      </c>
      <c r="T29" s="4">
        <f t="shared" si="7"/>
        <v>271135706.19999999</v>
      </c>
      <c r="U29" s="4">
        <f t="shared" si="8"/>
        <v>190968801</v>
      </c>
      <c r="V29" s="5">
        <v>1.03E-2</v>
      </c>
    </row>
    <row r="30" spans="1:22" x14ac:dyDescent="0.2">
      <c r="A30" s="16" t="s">
        <v>189</v>
      </c>
      <c r="B30" s="4">
        <v>23997610</v>
      </c>
      <c r="C30" s="4">
        <v>18830339</v>
      </c>
      <c r="D30" s="4">
        <v>5167271</v>
      </c>
      <c r="E30" s="4">
        <v>144945520000</v>
      </c>
      <c r="F30" s="4">
        <f t="shared" si="6"/>
        <v>-4421201007544</v>
      </c>
      <c r="K30" s="24"/>
      <c r="R30" s="5">
        <v>3.7000000000000002E-3</v>
      </c>
      <c r="S30" s="4">
        <v>288925832</v>
      </c>
      <c r="T30" s="4">
        <f t="shared" si="7"/>
        <v>269957043.10000002</v>
      </c>
      <c r="U30" s="4">
        <f t="shared" si="8"/>
        <v>190968801</v>
      </c>
      <c r="V30" s="5">
        <v>8.0000000000000002E-3</v>
      </c>
    </row>
    <row r="31" spans="1:22" x14ac:dyDescent="0.2">
      <c r="A31" s="16" t="s">
        <v>188</v>
      </c>
      <c r="B31" s="4">
        <v>3346210</v>
      </c>
      <c r="C31" s="4">
        <v>3456300</v>
      </c>
      <c r="D31" s="4">
        <v>-110090</v>
      </c>
      <c r="E31" s="4">
        <v>-37914330000</v>
      </c>
      <c r="F31" s="4">
        <f t="shared" si="6"/>
        <v>-4566146527544</v>
      </c>
      <c r="K31" s="24"/>
      <c r="R31" s="5">
        <v>9.5999999999999992E-3</v>
      </c>
      <c r="S31" s="4">
        <v>237518700</v>
      </c>
      <c r="T31" s="4">
        <f t="shared" si="7"/>
        <v>270054327</v>
      </c>
      <c r="U31" s="4">
        <f t="shared" si="8"/>
        <v>190968801</v>
      </c>
      <c r="V31" s="5">
        <v>8.1000000000000013E-3</v>
      </c>
    </row>
    <row r="32" spans="1:22" x14ac:dyDescent="0.2">
      <c r="A32" s="16" t="s">
        <v>187</v>
      </c>
      <c r="B32" s="4">
        <v>5508740</v>
      </c>
      <c r="C32" s="4">
        <v>2811064</v>
      </c>
      <c r="D32" s="4">
        <v>2697676</v>
      </c>
      <c r="E32" s="4">
        <v>123129490000</v>
      </c>
      <c r="F32" s="4">
        <f t="shared" si="6"/>
        <v>-4528232197544</v>
      </c>
      <c r="K32" s="24"/>
      <c r="R32" s="5">
        <v>6.3E-3</v>
      </c>
      <c r="S32" s="4">
        <v>190968801</v>
      </c>
      <c r="T32" s="4">
        <f t="shared" si="7"/>
        <v>294638377</v>
      </c>
      <c r="U32" s="4">
        <f t="shared" si="8"/>
        <v>225111527</v>
      </c>
      <c r="V32" s="5">
        <v>8.0000000000000002E-3</v>
      </c>
    </row>
    <row r="33" spans="1:22" x14ac:dyDescent="0.2">
      <c r="A33" s="16" t="s">
        <v>186</v>
      </c>
      <c r="B33" s="4">
        <v>13687690</v>
      </c>
      <c r="C33" s="4">
        <v>8303724</v>
      </c>
      <c r="D33" s="4">
        <v>5383966</v>
      </c>
      <c r="E33" s="4">
        <v>209816970000</v>
      </c>
      <c r="F33" s="4">
        <f t="shared" si="6"/>
        <v>-4651361687544</v>
      </c>
      <c r="K33" s="24"/>
      <c r="R33" s="5">
        <v>-3.0999999999999999E-3</v>
      </c>
      <c r="S33" s="4">
        <v>258069157</v>
      </c>
      <c r="T33" s="4">
        <f t="shared" si="7"/>
        <v>288725889.89999998</v>
      </c>
      <c r="U33" s="4">
        <f t="shared" si="8"/>
        <v>225111527</v>
      </c>
      <c r="V33" s="5">
        <v>0.01</v>
      </c>
    </row>
    <row r="34" spans="1:22" x14ac:dyDescent="0.2">
      <c r="A34" s="16" t="s">
        <v>185</v>
      </c>
      <c r="B34" s="4">
        <v>19471290</v>
      </c>
      <c r="C34" s="4">
        <v>13496139</v>
      </c>
      <c r="D34" s="4">
        <v>5975151</v>
      </c>
      <c r="E34" s="4">
        <v>189686850000</v>
      </c>
      <c r="F34" s="4">
        <f t="shared" si="6"/>
        <v>-4861178657544</v>
      </c>
      <c r="K34" s="24"/>
      <c r="R34" s="5">
        <v>7.7000000000000002E-3</v>
      </c>
      <c r="S34" s="4">
        <v>225111527</v>
      </c>
      <c r="T34" s="4">
        <f t="shared" si="7"/>
        <v>287721955.5</v>
      </c>
      <c r="U34" s="4">
        <f t="shared" si="8"/>
        <v>226774393</v>
      </c>
      <c r="V34" s="5">
        <v>1.2800000000000001E-2</v>
      </c>
    </row>
    <row r="35" spans="1:22" x14ac:dyDescent="0.2">
      <c r="A35" s="16" t="s">
        <v>184</v>
      </c>
      <c r="B35" s="4">
        <v>13304878</v>
      </c>
      <c r="C35" s="4">
        <v>12780307</v>
      </c>
      <c r="D35" s="4">
        <v>524571</v>
      </c>
      <c r="E35" s="4">
        <v>4555730000</v>
      </c>
      <c r="F35" s="4">
        <f t="shared" ref="F35:F64" si="9">F36+E35</f>
        <v>-5050865507544</v>
      </c>
      <c r="K35" s="24"/>
      <c r="R35" s="5">
        <v>-2E-3</v>
      </c>
      <c r="S35" s="4">
        <v>226774393</v>
      </c>
      <c r="T35" s="4">
        <f t="shared" si="7"/>
        <v>288154801.39999998</v>
      </c>
      <c r="U35" s="4">
        <f t="shared" ref="U35:U64" si="10">MIN(S36:S40)</f>
        <v>243371201</v>
      </c>
      <c r="V35" s="5">
        <v>9.300000000000001E-3</v>
      </c>
    </row>
    <row r="36" spans="1:22" x14ac:dyDescent="0.2">
      <c r="A36" s="16" t="s">
        <v>183</v>
      </c>
      <c r="B36" s="4">
        <v>11724350</v>
      </c>
      <c r="C36" s="4">
        <v>9287880</v>
      </c>
      <c r="D36" s="4">
        <v>2436470</v>
      </c>
      <c r="E36" s="4">
        <v>25104420000</v>
      </c>
      <c r="F36" s="4">
        <f t="shared" si="9"/>
        <v>-5055421237544</v>
      </c>
      <c r="K36" s="24"/>
      <c r="R36" s="5">
        <v>1E-4</v>
      </c>
      <c r="S36" s="4">
        <v>385307501</v>
      </c>
      <c r="T36" s="4">
        <f t="shared" si="7"/>
        <v>269973321.39999998</v>
      </c>
      <c r="U36" s="4">
        <f t="shared" si="10"/>
        <v>238491539</v>
      </c>
      <c r="V36" s="5">
        <v>1.5700000000000002E-2</v>
      </c>
    </row>
    <row r="37" spans="1:22" x14ac:dyDescent="0.2">
      <c r="A37" s="16" t="s">
        <v>182</v>
      </c>
      <c r="B37" s="4">
        <v>18841710</v>
      </c>
      <c r="C37" s="4">
        <v>15502564</v>
      </c>
      <c r="D37" s="4">
        <v>3339146</v>
      </c>
      <c r="E37" s="4">
        <v>56651450000</v>
      </c>
      <c r="F37" s="4">
        <f t="shared" si="9"/>
        <v>-5080525657544</v>
      </c>
      <c r="K37" s="24"/>
      <c r="R37" s="5">
        <v>8.0000000000000004E-4</v>
      </c>
      <c r="S37" s="4">
        <v>287315950</v>
      </c>
      <c r="T37" s="4">
        <f t="shared" si="7"/>
        <v>267647666.40000001</v>
      </c>
      <c r="U37" s="4">
        <f t="shared" si="10"/>
        <v>238491539</v>
      </c>
      <c r="V37" s="5">
        <v>1.11E-2</v>
      </c>
    </row>
    <row r="38" spans="1:22" x14ac:dyDescent="0.2">
      <c r="A38" s="16" t="s">
        <v>177</v>
      </c>
      <c r="B38" s="4">
        <v>15109815</v>
      </c>
      <c r="C38" s="4">
        <v>12822521</v>
      </c>
      <c r="D38" s="4">
        <v>2287294</v>
      </c>
      <c r="E38" s="4">
        <v>69638690000</v>
      </c>
      <c r="F38" s="4">
        <f t="shared" si="9"/>
        <v>-5137177107544</v>
      </c>
      <c r="K38" s="24"/>
      <c r="R38" s="5">
        <v>2.0999999999999999E-3</v>
      </c>
      <c r="S38" s="4">
        <v>367994000</v>
      </c>
      <c r="T38" s="4">
        <f t="shared" si="7"/>
        <v>248771351.30000001</v>
      </c>
      <c r="U38" s="4">
        <f t="shared" si="10"/>
        <v>198944286</v>
      </c>
      <c r="V38" s="5">
        <v>8.8999999999999999E-3</v>
      </c>
    </row>
    <row r="39" spans="1:22" x14ac:dyDescent="0.2">
      <c r="A39" s="16" t="s">
        <v>175</v>
      </c>
      <c r="B39" s="4">
        <v>22816690</v>
      </c>
      <c r="C39" s="4">
        <v>24320690</v>
      </c>
      <c r="D39" s="4">
        <v>-1504000</v>
      </c>
      <c r="E39" s="4">
        <v>-19762617544</v>
      </c>
      <c r="F39" s="4">
        <f t="shared" si="9"/>
        <v>-5206815797544</v>
      </c>
      <c r="K39" s="24"/>
      <c r="R39" s="5">
        <v>-2.8000000000000004E-3</v>
      </c>
      <c r="S39" s="4">
        <v>243371201</v>
      </c>
      <c r="T39" s="4">
        <f t="shared" ref="T39:T64" si="11">AVERAGE(S40:S49)</f>
        <v>243898009.19999999</v>
      </c>
      <c r="U39" s="4">
        <f t="shared" si="10"/>
        <v>198944286</v>
      </c>
      <c r="V39" s="5">
        <v>7.6E-3</v>
      </c>
    </row>
    <row r="40" spans="1:22" x14ac:dyDescent="0.2">
      <c r="A40" s="16" t="s">
        <v>174</v>
      </c>
      <c r="B40" s="4">
        <v>7837718</v>
      </c>
      <c r="C40" s="4">
        <v>9713992</v>
      </c>
      <c r="D40" s="4">
        <v>-1876274</v>
      </c>
      <c r="E40" s="4">
        <v>-61230730000</v>
      </c>
      <c r="F40" s="4">
        <f t="shared" si="9"/>
        <v>-5187053180000</v>
      </c>
      <c r="K40" s="24"/>
      <c r="R40" s="5">
        <v>2E-3</v>
      </c>
      <c r="S40" s="4">
        <v>277139201</v>
      </c>
      <c r="T40" s="4">
        <f t="shared" si="11"/>
        <v>232366777.19999999</v>
      </c>
      <c r="U40" s="4">
        <f t="shared" si="10"/>
        <v>198944286</v>
      </c>
      <c r="V40" s="5">
        <v>8.8000000000000005E-3</v>
      </c>
    </row>
    <row r="41" spans="1:22" x14ac:dyDescent="0.2">
      <c r="A41" s="16" t="s">
        <v>164</v>
      </c>
      <c r="B41" s="4">
        <v>15553251</v>
      </c>
      <c r="C41" s="4">
        <v>22089067</v>
      </c>
      <c r="D41" s="4">
        <v>-6535816</v>
      </c>
      <c r="E41" s="4">
        <v>-226454580000</v>
      </c>
      <c r="F41" s="4">
        <f t="shared" si="9"/>
        <v>-5125822450000</v>
      </c>
      <c r="K41" s="24"/>
      <c r="R41" s="5">
        <v>4.0999999999999995E-3</v>
      </c>
      <c r="S41" s="4">
        <v>238491539</v>
      </c>
      <c r="T41" s="4">
        <f t="shared" si="11"/>
        <v>221975274.09999999</v>
      </c>
      <c r="U41" s="4">
        <f t="shared" si="10"/>
        <v>198944286</v>
      </c>
      <c r="V41" s="5">
        <v>7.6E-3</v>
      </c>
    </row>
    <row r="42" spans="1:22" x14ac:dyDescent="0.2">
      <c r="A42" s="16" t="s">
        <v>156</v>
      </c>
      <c r="B42" s="4">
        <v>6936602</v>
      </c>
      <c r="C42" s="4">
        <v>13502362</v>
      </c>
      <c r="D42" s="4">
        <v>-6565760</v>
      </c>
      <c r="E42" s="4">
        <v>-212298970000</v>
      </c>
      <c r="F42" s="4">
        <f t="shared" si="9"/>
        <v>-4899367870000</v>
      </c>
      <c r="K42" s="24"/>
      <c r="R42" s="5">
        <v>1.01E-2</v>
      </c>
      <c r="S42" s="4">
        <v>436809301</v>
      </c>
      <c r="T42" s="4">
        <f t="shared" si="11"/>
        <v>198923086.19999999</v>
      </c>
      <c r="U42" s="4">
        <f t="shared" si="10"/>
        <v>198944286</v>
      </c>
      <c r="V42" s="5">
        <v>1.95E-2</v>
      </c>
    </row>
    <row r="43" spans="1:22" x14ac:dyDescent="0.2">
      <c r="A43" s="16" t="s">
        <v>155</v>
      </c>
      <c r="B43" s="4">
        <v>12093614</v>
      </c>
      <c r="C43" s="4">
        <v>12583044</v>
      </c>
      <c r="D43" s="4">
        <v>-489430</v>
      </c>
      <c r="E43" s="4">
        <v>29489880000</v>
      </c>
      <c r="F43" s="4">
        <f t="shared" si="9"/>
        <v>-4687068900000</v>
      </c>
      <c r="K43" s="24"/>
      <c r="R43" s="5">
        <v>1.1699999999999999E-2</v>
      </c>
      <c r="S43" s="4">
        <v>198944286</v>
      </c>
      <c r="T43" s="4">
        <f t="shared" si="11"/>
        <v>196328942.90000001</v>
      </c>
      <c r="U43" s="4">
        <f t="shared" si="10"/>
        <v>179230849</v>
      </c>
      <c r="V43" s="5">
        <v>1.6E-2</v>
      </c>
    </row>
    <row r="44" spans="1:22" x14ac:dyDescent="0.2">
      <c r="A44" s="16" t="s">
        <v>154</v>
      </c>
      <c r="B44" s="4">
        <v>10742435</v>
      </c>
      <c r="C44" s="4">
        <v>18763339</v>
      </c>
      <c r="D44" s="4">
        <v>-8020904</v>
      </c>
      <c r="E44" s="4">
        <v>-157905480000</v>
      </c>
      <c r="F44" s="4">
        <f t="shared" si="9"/>
        <v>-4716558780000</v>
      </c>
      <c r="K44" s="24"/>
      <c r="R44" s="5">
        <v>2.0000000000000001E-4</v>
      </c>
      <c r="S44" s="4">
        <v>215072183</v>
      </c>
      <c r="T44" s="4">
        <f t="shared" si="11"/>
        <v>200569294.59999999</v>
      </c>
      <c r="U44" s="4">
        <f t="shared" si="10"/>
        <v>179230849</v>
      </c>
      <c r="V44" s="5">
        <v>9.4999999999999998E-3</v>
      </c>
    </row>
    <row r="45" spans="1:22" x14ac:dyDescent="0.2">
      <c r="A45" s="16" t="s">
        <v>150</v>
      </c>
      <c r="B45" s="4">
        <v>10118731</v>
      </c>
      <c r="C45" s="4">
        <v>10883343</v>
      </c>
      <c r="D45" s="4">
        <v>-764612</v>
      </c>
      <c r="E45" s="4">
        <v>-42232960000</v>
      </c>
      <c r="F45" s="4">
        <f t="shared" si="9"/>
        <v>-4558653300000</v>
      </c>
      <c r="K45" s="24"/>
      <c r="R45" s="5">
        <v>2.5999999999999999E-3</v>
      </c>
      <c r="S45" s="4">
        <v>231102852</v>
      </c>
      <c r="T45" s="4">
        <f t="shared" si="11"/>
        <v>198055053.69999999</v>
      </c>
      <c r="U45" s="4">
        <f t="shared" si="10"/>
        <v>161826881</v>
      </c>
      <c r="V45" s="5">
        <v>5.8999999999999999E-3</v>
      </c>
    </row>
    <row r="46" spans="1:22" x14ac:dyDescent="0.2">
      <c r="A46" s="16" t="s">
        <v>149</v>
      </c>
      <c r="B46" s="4">
        <v>15302146</v>
      </c>
      <c r="C46" s="4">
        <v>13216038</v>
      </c>
      <c r="D46" s="4">
        <v>2086108</v>
      </c>
      <c r="E46" s="4">
        <v>70002630000</v>
      </c>
      <c r="F46" s="4">
        <f t="shared" si="9"/>
        <v>-4516420340000</v>
      </c>
      <c r="K46" s="24"/>
      <c r="R46" s="5">
        <v>1.1299999999999999E-2</v>
      </c>
      <c r="S46" s="4">
        <v>203492701</v>
      </c>
      <c r="T46" s="4">
        <f t="shared" si="11"/>
        <v>197863547.19999999</v>
      </c>
      <c r="U46" s="4">
        <f t="shared" si="10"/>
        <v>134576508</v>
      </c>
      <c r="V46" s="5">
        <v>1.2500000000000001E-2</v>
      </c>
    </row>
    <row r="47" spans="1:22" x14ac:dyDescent="0.2">
      <c r="A47" s="16" t="s">
        <v>148</v>
      </c>
      <c r="B47" s="4">
        <v>15183603</v>
      </c>
      <c r="C47" s="4">
        <v>11440360</v>
      </c>
      <c r="D47" s="4">
        <v>3743243</v>
      </c>
      <c r="E47" s="4">
        <v>120742950000</v>
      </c>
      <c r="F47" s="4">
        <f t="shared" si="9"/>
        <v>-4586422970000</v>
      </c>
      <c r="K47" s="24"/>
      <c r="R47" s="5">
        <v>2.0000000000000001E-4</v>
      </c>
      <c r="S47" s="4">
        <v>264059400</v>
      </c>
      <c r="T47" s="4">
        <f t="shared" si="11"/>
        <v>193826244.30000001</v>
      </c>
      <c r="U47" s="4">
        <f t="shared" si="10"/>
        <v>134576508</v>
      </c>
      <c r="V47" s="5">
        <v>4.5000000000000005E-3</v>
      </c>
    </row>
    <row r="48" spans="1:22" x14ac:dyDescent="0.2">
      <c r="A48" s="16" t="s">
        <v>147</v>
      </c>
      <c r="B48" s="4">
        <v>17928811</v>
      </c>
      <c r="C48" s="4">
        <v>23044951</v>
      </c>
      <c r="D48" s="4">
        <v>-5116140</v>
      </c>
      <c r="E48" s="4">
        <v>-112314830000</v>
      </c>
      <c r="F48" s="4">
        <f t="shared" si="9"/>
        <v>-4707165920000</v>
      </c>
      <c r="K48" s="24"/>
      <c r="R48" s="5">
        <v>2.5999999999999999E-3</v>
      </c>
      <c r="S48" s="4">
        <v>179230849</v>
      </c>
      <c r="T48" s="4">
        <f t="shared" si="11"/>
        <v>196633938.5</v>
      </c>
      <c r="U48" s="4">
        <f t="shared" si="10"/>
        <v>134576508</v>
      </c>
      <c r="V48" s="5">
        <v>5.6000000000000008E-3</v>
      </c>
    </row>
    <row r="49" spans="1:22" x14ac:dyDescent="0.2">
      <c r="A49" s="16" t="s">
        <v>146</v>
      </c>
      <c r="B49" s="4">
        <v>8451090</v>
      </c>
      <c r="C49" s="4">
        <v>12195820</v>
      </c>
      <c r="D49" s="4">
        <v>-3744730</v>
      </c>
      <c r="E49" s="4">
        <v>-101159330000</v>
      </c>
      <c r="F49" s="4">
        <f t="shared" si="9"/>
        <v>-4594851090000</v>
      </c>
      <c r="K49" s="24"/>
      <c r="R49" s="5">
        <v>1.3100000000000001E-2</v>
      </c>
      <c r="S49" s="4">
        <v>194637780</v>
      </c>
      <c r="T49" s="4">
        <f t="shared" si="11"/>
        <v>197050712.59999999</v>
      </c>
      <c r="U49" s="4">
        <f t="shared" si="10"/>
        <v>134576508</v>
      </c>
      <c r="V49" s="5">
        <v>1.29E-2</v>
      </c>
    </row>
    <row r="50" spans="1:22" x14ac:dyDescent="0.2">
      <c r="A50" s="16" t="s">
        <v>145</v>
      </c>
      <c r="B50" s="4">
        <v>19021646</v>
      </c>
      <c r="C50" s="4">
        <v>31169984</v>
      </c>
      <c r="D50" s="4">
        <v>-12148338</v>
      </c>
      <c r="E50" s="4">
        <v>-346835870000</v>
      </c>
      <c r="F50" s="4">
        <f t="shared" si="9"/>
        <v>-4493691760000</v>
      </c>
      <c r="K50" s="24"/>
      <c r="R50" s="5">
        <v>0</v>
      </c>
      <c r="S50" s="4">
        <v>161826881</v>
      </c>
      <c r="T50" s="4">
        <f t="shared" si="11"/>
        <v>206989986.80000001</v>
      </c>
      <c r="U50" s="4">
        <f t="shared" si="10"/>
        <v>134576508</v>
      </c>
      <c r="V50" s="5">
        <v>5.7999999999999996E-3</v>
      </c>
    </row>
    <row r="51" spans="1:22" x14ac:dyDescent="0.2">
      <c r="A51" s="16" t="s">
        <v>144</v>
      </c>
      <c r="B51" s="4">
        <v>15068687</v>
      </c>
      <c r="C51" s="4">
        <v>24405540</v>
      </c>
      <c r="D51" s="4">
        <v>-9336853</v>
      </c>
      <c r="E51" s="4">
        <v>-307383520000</v>
      </c>
      <c r="F51" s="4">
        <f t="shared" si="9"/>
        <v>-4146855890000</v>
      </c>
      <c r="K51" s="24"/>
      <c r="R51" s="5">
        <v>4.0000000000000002E-4</v>
      </c>
      <c r="S51" s="4">
        <v>134576508</v>
      </c>
      <c r="T51" s="4">
        <f t="shared" si="11"/>
        <v>225517585.30000001</v>
      </c>
      <c r="U51" s="4">
        <f t="shared" si="10"/>
        <v>173002853</v>
      </c>
      <c r="V51" s="5">
        <v>7.0999999999999995E-3</v>
      </c>
    </row>
    <row r="52" spans="1:22" x14ac:dyDescent="0.2">
      <c r="A52" s="16" t="s">
        <v>139</v>
      </c>
      <c r="B52" s="4">
        <v>17563646</v>
      </c>
      <c r="C52" s="4">
        <v>14900143</v>
      </c>
      <c r="D52" s="4">
        <v>2663503</v>
      </c>
      <c r="E52" s="4">
        <v>114170470000</v>
      </c>
      <c r="F52" s="4">
        <f t="shared" si="9"/>
        <v>-3839472370000</v>
      </c>
      <c r="K52" s="24"/>
      <c r="R52" s="5">
        <v>4.6999999999999993E-3</v>
      </c>
      <c r="S52" s="4">
        <v>206287422</v>
      </c>
      <c r="T52" s="4">
        <f t="shared" si="11"/>
        <v>225844884.90000001</v>
      </c>
      <c r="U52" s="4">
        <f t="shared" si="10"/>
        <v>173002853</v>
      </c>
      <c r="V52" s="5">
        <v>7.3000000000000001E-3</v>
      </c>
    </row>
    <row r="53" spans="1:22" x14ac:dyDescent="0.2">
      <c r="A53" s="16" t="s">
        <v>130</v>
      </c>
      <c r="B53" s="4">
        <v>15281625</v>
      </c>
      <c r="C53" s="4">
        <v>22809726</v>
      </c>
      <c r="D53" s="4">
        <v>-7528101</v>
      </c>
      <c r="E53" s="4">
        <v>-241510790000</v>
      </c>
      <c r="F53" s="4">
        <f t="shared" si="9"/>
        <v>-3953642840000</v>
      </c>
      <c r="K53" s="24"/>
      <c r="R53" s="5">
        <v>6.6E-3</v>
      </c>
      <c r="S53" s="4">
        <v>173002853</v>
      </c>
      <c r="T53" s="4">
        <f t="shared" si="11"/>
        <v>227502829.30000001</v>
      </c>
      <c r="U53" s="4">
        <f t="shared" si="10"/>
        <v>201577636</v>
      </c>
      <c r="V53" s="5">
        <v>1.43E-2</v>
      </c>
    </row>
    <row r="54" spans="1:22" x14ac:dyDescent="0.2">
      <c r="A54" s="16" t="s">
        <v>129</v>
      </c>
      <c r="B54" s="4">
        <v>67367443</v>
      </c>
      <c r="C54" s="4">
        <v>77273315</v>
      </c>
      <c r="D54" s="4">
        <v>-9905872</v>
      </c>
      <c r="E54" s="4">
        <v>-266852670000</v>
      </c>
      <c r="F54" s="4">
        <f t="shared" si="9"/>
        <v>-3712132050000</v>
      </c>
      <c r="K54" s="24"/>
      <c r="R54" s="5">
        <v>-1.1599999999999999E-2</v>
      </c>
      <c r="S54" s="4">
        <v>257475700</v>
      </c>
      <c r="T54" s="4">
        <f t="shared" si="11"/>
        <v>231503060.19999999</v>
      </c>
      <c r="U54" s="4">
        <f t="shared" si="10"/>
        <v>198805521</v>
      </c>
      <c r="V54" s="5">
        <v>1.52E-2</v>
      </c>
    </row>
    <row r="55" spans="1:22" x14ac:dyDescent="0.2">
      <c r="A55" s="16" t="s">
        <v>128</v>
      </c>
      <c r="B55" s="4">
        <v>24091552</v>
      </c>
      <c r="C55" s="4">
        <v>38803890</v>
      </c>
      <c r="D55" s="4">
        <v>-14712338</v>
      </c>
      <c r="E55" s="4">
        <v>-396531600000</v>
      </c>
      <c r="F55" s="4">
        <f t="shared" si="9"/>
        <v>-3445279380000</v>
      </c>
      <c r="K55" s="24"/>
      <c r="R55" s="5">
        <v>-6.4000000000000003E-3</v>
      </c>
      <c r="S55" s="4">
        <v>205960443</v>
      </c>
      <c r="T55" s="4">
        <f t="shared" si="11"/>
        <v>234341128.77777779</v>
      </c>
      <c r="U55" s="4">
        <f t="shared" si="10"/>
        <v>198805521</v>
      </c>
      <c r="V55" s="5">
        <v>8.8999999999999999E-3</v>
      </c>
    </row>
    <row r="56" spans="1:22" x14ac:dyDescent="0.2">
      <c r="A56" s="16" t="s">
        <v>127</v>
      </c>
      <c r="B56" s="4">
        <v>25984357</v>
      </c>
      <c r="C56" s="4">
        <v>30989293</v>
      </c>
      <c r="D56" s="4">
        <v>-5004936</v>
      </c>
      <c r="E56" s="4">
        <v>-91939480000</v>
      </c>
      <c r="F56" s="4">
        <f t="shared" si="9"/>
        <v>-3048747780000</v>
      </c>
      <c r="K56" s="24"/>
      <c r="R56" s="5">
        <v>-2.0999999999999999E-3</v>
      </c>
      <c r="S56" s="4">
        <v>201577636</v>
      </c>
      <c r="T56" s="4">
        <f t="shared" si="11"/>
        <v>238436565.375</v>
      </c>
      <c r="U56" s="4">
        <f t="shared" si="10"/>
        <v>198805521</v>
      </c>
      <c r="V56" s="5">
        <v>9.300000000000001E-3</v>
      </c>
    </row>
    <row r="57" spans="1:22" x14ac:dyDescent="0.2">
      <c r="A57" s="16" t="s">
        <v>126</v>
      </c>
      <c r="B57" s="4">
        <v>17330382</v>
      </c>
      <c r="C57" s="4">
        <v>29429000</v>
      </c>
      <c r="D57" s="4">
        <v>-12098618</v>
      </c>
      <c r="E57" s="4">
        <v>-371266820000</v>
      </c>
      <c r="F57" s="4">
        <f t="shared" si="9"/>
        <v>-2956808300000</v>
      </c>
      <c r="K57" s="24"/>
      <c r="R57" s="5">
        <v>-1.2800000000000001E-2</v>
      </c>
      <c r="S57" s="4">
        <v>223686371</v>
      </c>
      <c r="T57" s="4">
        <f t="shared" si="11"/>
        <v>240543736</v>
      </c>
      <c r="U57" s="4">
        <f t="shared" si="10"/>
        <v>198805521</v>
      </c>
      <c r="V57" s="5">
        <v>1.8100000000000002E-2</v>
      </c>
    </row>
    <row r="58" spans="1:22" x14ac:dyDescent="0.2">
      <c r="A58" s="16" t="s">
        <v>125</v>
      </c>
      <c r="B58" s="4">
        <v>17237776</v>
      </c>
      <c r="C58" s="4">
        <v>21369903</v>
      </c>
      <c r="D58" s="4">
        <v>-4132127</v>
      </c>
      <c r="E58" s="4">
        <v>-156850200000</v>
      </c>
      <c r="F58" s="4">
        <f t="shared" si="9"/>
        <v>-2585541480000</v>
      </c>
      <c r="K58" s="24"/>
      <c r="R58" s="5">
        <v>3.4999999999999996E-3</v>
      </c>
      <c r="S58" s="4">
        <v>207307791</v>
      </c>
      <c r="T58" s="4">
        <f t="shared" si="11"/>
        <v>246083060.16666666</v>
      </c>
      <c r="U58" s="4">
        <f t="shared" si="10"/>
        <v>189582297</v>
      </c>
      <c r="V58" s="5">
        <v>5.6000000000000008E-3</v>
      </c>
    </row>
    <row r="59" spans="1:22" x14ac:dyDescent="0.2">
      <c r="A59" s="16" t="s">
        <v>124</v>
      </c>
      <c r="B59" s="4">
        <v>15504011</v>
      </c>
      <c r="C59" s="4">
        <v>20663240</v>
      </c>
      <c r="D59" s="4">
        <v>-5159229</v>
      </c>
      <c r="E59" s="4">
        <v>-222637700000</v>
      </c>
      <c r="F59" s="4">
        <f t="shared" si="9"/>
        <v>-2428691280000</v>
      </c>
      <c r="K59" s="24"/>
      <c r="R59" s="5">
        <v>2.2000000000000001E-3</v>
      </c>
      <c r="S59" s="4">
        <v>198805521</v>
      </c>
      <c r="T59" s="4">
        <f t="shared" si="11"/>
        <v>255538568</v>
      </c>
      <c r="U59" s="4">
        <f t="shared" si="10"/>
        <v>189582297</v>
      </c>
      <c r="V59" s="5">
        <v>7.4999999999999997E-3</v>
      </c>
    </row>
    <row r="60" spans="1:22" x14ac:dyDescent="0.2">
      <c r="A60" s="16" t="s">
        <v>123</v>
      </c>
      <c r="B60" s="4">
        <v>13908344</v>
      </c>
      <c r="C60" s="4">
        <v>24852831</v>
      </c>
      <c r="D60" s="4">
        <v>-10944487</v>
      </c>
      <c r="E60" s="4">
        <v>-414089340000</v>
      </c>
      <c r="F60" s="4">
        <f t="shared" si="9"/>
        <v>-2206053580000</v>
      </c>
      <c r="K60" s="24"/>
      <c r="R60" s="5">
        <v>3.2000000000000002E-3</v>
      </c>
      <c r="S60" s="4">
        <v>261219623</v>
      </c>
      <c r="T60" s="4">
        <f t="shared" si="11"/>
        <v>254118304.25</v>
      </c>
      <c r="U60" s="4">
        <f t="shared" si="10"/>
        <v>189582297</v>
      </c>
      <c r="V60" s="5">
        <v>8.199999999999999E-3</v>
      </c>
    </row>
    <row r="61" spans="1:22" x14ac:dyDescent="0.2">
      <c r="A61" s="16" t="s">
        <v>122</v>
      </c>
      <c r="B61" s="4">
        <v>25640765</v>
      </c>
      <c r="C61" s="4">
        <v>45685369</v>
      </c>
      <c r="D61" s="4">
        <v>-20044604</v>
      </c>
      <c r="E61" s="4">
        <v>-654058110000</v>
      </c>
      <c r="F61" s="4">
        <f t="shared" si="9"/>
        <v>-1791964240000</v>
      </c>
      <c r="K61" s="24"/>
      <c r="R61" s="5">
        <v>1.9E-3</v>
      </c>
      <c r="S61" s="4">
        <v>319852493</v>
      </c>
      <c r="T61" s="4">
        <f t="shared" si="11"/>
        <v>232206908</v>
      </c>
      <c r="U61" s="4">
        <f t="shared" si="10"/>
        <v>189582297</v>
      </c>
      <c r="V61" s="5">
        <v>1.7100000000000001E-2</v>
      </c>
    </row>
    <row r="62" spans="1:22" x14ac:dyDescent="0.2">
      <c r="A62" s="16" t="s">
        <v>121</v>
      </c>
      <c r="B62" s="4">
        <v>17461202</v>
      </c>
      <c r="C62" s="4">
        <v>28095304</v>
      </c>
      <c r="D62" s="4">
        <v>-10634102</v>
      </c>
      <c r="E62" s="4">
        <v>-369704840000</v>
      </c>
      <c r="F62" s="4">
        <f t="shared" si="9"/>
        <v>-1137906130000</v>
      </c>
      <c r="K62" s="24"/>
      <c r="R62" s="5">
        <v>8.0000000000000002E-3</v>
      </c>
      <c r="S62" s="4">
        <v>209560418</v>
      </c>
      <c r="T62" s="4">
        <f t="shared" si="11"/>
        <v>243530153</v>
      </c>
      <c r="U62" s="4">
        <f t="shared" si="10"/>
        <v>189582297</v>
      </c>
      <c r="V62" s="5">
        <v>8.3000000000000001E-3</v>
      </c>
    </row>
    <row r="63" spans="1:22" x14ac:dyDescent="0.2">
      <c r="A63" s="16" t="s">
        <v>120</v>
      </c>
      <c r="B63" s="4">
        <v>9879994</v>
      </c>
      <c r="C63" s="4">
        <v>24248972</v>
      </c>
      <c r="D63" s="4">
        <v>-14368978</v>
      </c>
      <c r="E63" s="4">
        <v>-586501040000</v>
      </c>
      <c r="F63" s="4">
        <f t="shared" si="9"/>
        <v>-768201290000</v>
      </c>
      <c r="K63" s="24"/>
      <c r="R63" s="5">
        <v>-6.0999999999999995E-3</v>
      </c>
      <c r="S63" s="4">
        <v>189582297</v>
      </c>
      <c r="T63" s="4">
        <f t="shared" si="11"/>
        <v>297478009</v>
      </c>
      <c r="U63" s="4">
        <f t="shared" si="10"/>
        <v>297478009</v>
      </c>
      <c r="V63" s="5">
        <v>1.15E-2</v>
      </c>
    </row>
    <row r="64" spans="1:22" x14ac:dyDescent="0.2">
      <c r="A64" s="16" t="s">
        <v>119</v>
      </c>
      <c r="B64" s="4">
        <v>8409403</v>
      </c>
      <c r="C64" s="4">
        <v>13189810</v>
      </c>
      <c r="D64" s="4">
        <v>-4780407</v>
      </c>
      <c r="E64" s="4">
        <v>-181700250000</v>
      </c>
      <c r="F64" s="4">
        <f t="shared" si="9"/>
        <v>-181700250000</v>
      </c>
      <c r="K64" s="24"/>
      <c r="R64" s="5">
        <v>1.54E-2</v>
      </c>
      <c r="S64" s="4">
        <v>297478009</v>
      </c>
      <c r="T64" s="4" t="e">
        <f t="shared" si="11"/>
        <v>#DIV/0!</v>
      </c>
      <c r="U64" s="4">
        <f t="shared" si="10"/>
        <v>0</v>
      </c>
      <c r="V64" s="5">
        <v>1.6299999999999999E-2</v>
      </c>
    </row>
    <row r="65" spans="1:22" x14ac:dyDescent="0.2">
      <c r="A65" s="16"/>
      <c r="B65" s="4"/>
      <c r="C65" s="4"/>
      <c r="D65" s="4"/>
      <c r="E65" s="4"/>
      <c r="F65" s="4"/>
      <c r="K65" s="24"/>
      <c r="R65" s="5"/>
      <c r="S65" s="4"/>
      <c r="T65" s="4"/>
      <c r="U65" s="4"/>
      <c r="V65" s="5"/>
    </row>
    <row r="66" spans="1:22" x14ac:dyDescent="0.2">
      <c r="A66" s="16"/>
      <c r="B66" s="4"/>
      <c r="C66" s="4"/>
      <c r="D66" s="4"/>
      <c r="E66" s="4"/>
      <c r="F66" s="4"/>
      <c r="K66" s="24"/>
      <c r="R66" s="5"/>
      <c r="S66" s="4"/>
      <c r="T66" s="4"/>
      <c r="U66" s="4"/>
      <c r="V66" s="5"/>
    </row>
    <row r="67" spans="1:22" x14ac:dyDescent="0.2">
      <c r="A67" s="16"/>
      <c r="B67" s="4"/>
      <c r="C67" s="4"/>
      <c r="D67" s="4"/>
      <c r="E67" s="4"/>
      <c r="F67" s="4"/>
      <c r="K67" s="24"/>
      <c r="R67" s="5"/>
      <c r="S67" s="4"/>
      <c r="T67" s="4"/>
      <c r="U67" s="4"/>
      <c r="V67" s="5"/>
    </row>
    <row r="68" spans="1:22" x14ac:dyDescent="0.2">
      <c r="A68" s="16"/>
      <c r="B68" s="4"/>
      <c r="C68" s="4"/>
      <c r="D68" s="4"/>
      <c r="E68" s="4"/>
      <c r="F68" s="4"/>
      <c r="K68" s="24"/>
      <c r="R68" s="5"/>
      <c r="S68" s="4"/>
      <c r="T68" s="4"/>
      <c r="U68" s="4"/>
      <c r="V68" s="5"/>
    </row>
    <row r="69" spans="1:22" x14ac:dyDescent="0.2">
      <c r="A69" s="16"/>
      <c r="B69" s="4"/>
      <c r="C69" s="4"/>
      <c r="D69" s="4"/>
      <c r="E69" s="4"/>
      <c r="F69" s="4"/>
      <c r="K69" s="24"/>
      <c r="R69" s="5"/>
      <c r="S69" s="4"/>
      <c r="T69" s="4"/>
      <c r="U69" s="4"/>
      <c r="V69" s="5"/>
    </row>
    <row r="70" spans="1:22" x14ac:dyDescent="0.2">
      <c r="A70" s="16"/>
      <c r="B70" s="4"/>
      <c r="C70" s="4"/>
      <c r="D70" s="4"/>
      <c r="E70" s="4"/>
      <c r="F70" s="4"/>
      <c r="K70" s="24"/>
      <c r="R70" s="5"/>
      <c r="S70" s="4"/>
      <c r="T70" s="4"/>
      <c r="U70" s="4"/>
      <c r="V70" s="5"/>
    </row>
    <row r="71" spans="1:22" x14ac:dyDescent="0.2">
      <c r="A71" s="16"/>
      <c r="B71" s="4"/>
      <c r="C71" s="4"/>
      <c r="D71" s="4"/>
      <c r="E71" s="4"/>
      <c r="F71" s="4"/>
      <c r="K71" s="24"/>
      <c r="R71" s="5"/>
      <c r="S71" s="4"/>
      <c r="T71" s="4"/>
      <c r="U71" s="4"/>
      <c r="V71" s="5"/>
    </row>
    <row r="72" spans="1:22" x14ac:dyDescent="0.2">
      <c r="A72" s="16"/>
      <c r="B72" s="4"/>
      <c r="C72" s="4"/>
      <c r="D72" s="4"/>
      <c r="E72" s="4"/>
      <c r="F72" s="4"/>
      <c r="K72" s="24"/>
      <c r="R72" s="5"/>
      <c r="S72" s="4"/>
      <c r="T72" s="4"/>
      <c r="U72" s="4"/>
      <c r="V72" s="5"/>
    </row>
    <row r="73" spans="1:22" x14ac:dyDescent="0.2">
      <c r="A73" s="16"/>
      <c r="B73" s="4"/>
      <c r="C73" s="4"/>
      <c r="D73" s="4"/>
      <c r="E73" s="4"/>
      <c r="F73" s="4"/>
      <c r="K73" s="24"/>
      <c r="R73" s="5"/>
      <c r="S73" s="4"/>
      <c r="T73" s="4"/>
      <c r="U73" s="4"/>
      <c r="V73" s="5"/>
    </row>
    <row r="74" spans="1:22" x14ac:dyDescent="0.2">
      <c r="A74" s="16"/>
      <c r="B74" s="4"/>
      <c r="C74" s="4"/>
      <c r="D74" s="4"/>
      <c r="E74" s="4"/>
      <c r="F74" s="4"/>
      <c r="K74" s="24"/>
      <c r="R74" s="5"/>
      <c r="S74" s="4"/>
      <c r="T74" s="4"/>
      <c r="U74" s="4"/>
      <c r="V74" s="5"/>
    </row>
    <row r="75" spans="1:22" x14ac:dyDescent="0.2">
      <c r="A75" s="16"/>
      <c r="B75" s="4"/>
      <c r="C75" s="4"/>
      <c r="D75" s="4"/>
      <c r="E75" s="4"/>
      <c r="F75" s="4"/>
      <c r="K75" s="24"/>
      <c r="R75" s="5"/>
      <c r="S75" s="4"/>
      <c r="T75" s="4"/>
      <c r="U75" s="4"/>
      <c r="V75" s="5"/>
    </row>
    <row r="76" spans="1:22" x14ac:dyDescent="0.2">
      <c r="A76" s="16"/>
      <c r="B76" s="4"/>
      <c r="C76" s="4"/>
      <c r="D76" s="4"/>
      <c r="E76" s="4"/>
      <c r="F76" s="4"/>
      <c r="K76" s="24"/>
      <c r="R76" s="5"/>
      <c r="S76" s="4"/>
      <c r="T76" s="4"/>
      <c r="U76" s="4"/>
      <c r="V76" s="5"/>
    </row>
    <row r="77" spans="1:22" x14ac:dyDescent="0.2">
      <c r="A77" s="16"/>
      <c r="B77" s="4"/>
      <c r="C77" s="4"/>
      <c r="D77" s="4"/>
      <c r="E77" s="4"/>
      <c r="F77" s="4"/>
      <c r="K77" s="24"/>
      <c r="R77" s="5"/>
      <c r="S77" s="4"/>
      <c r="T77" s="4"/>
      <c r="U77" s="4"/>
      <c r="V77" s="5"/>
    </row>
    <row r="78" spans="1:22" x14ac:dyDescent="0.2">
      <c r="A78" s="16"/>
      <c r="B78" s="4"/>
      <c r="C78" s="4"/>
      <c r="D78" s="4"/>
      <c r="E78" s="4"/>
      <c r="F78" s="4"/>
      <c r="K78" s="24"/>
      <c r="R78" s="5"/>
      <c r="S78" s="4"/>
      <c r="T78" s="4"/>
      <c r="U78" s="4"/>
      <c r="V78" s="5"/>
    </row>
    <row r="79" spans="1:22" x14ac:dyDescent="0.2">
      <c r="A79" s="16"/>
      <c r="B79" s="4"/>
      <c r="C79" s="4"/>
      <c r="D79" s="4"/>
      <c r="E79" s="4"/>
      <c r="F79" s="4"/>
      <c r="K79" s="24"/>
      <c r="R79" s="5"/>
      <c r="S79" s="4"/>
      <c r="T79" s="4"/>
      <c r="U79" s="4"/>
      <c r="V79" s="5"/>
    </row>
    <row r="80" spans="1:22" x14ac:dyDescent="0.2">
      <c r="A80" s="16"/>
      <c r="B80" s="4"/>
      <c r="C80" s="4"/>
      <c r="D80" s="4"/>
      <c r="E80" s="4"/>
      <c r="F80" s="4"/>
      <c r="K80" s="24"/>
      <c r="R80" s="5"/>
      <c r="S80" s="4"/>
      <c r="T80" s="4"/>
      <c r="U80" s="4"/>
      <c r="V80" s="5"/>
    </row>
    <row r="81" spans="1:22" x14ac:dyDescent="0.2">
      <c r="A81" s="16"/>
      <c r="B81" s="4"/>
      <c r="C81" s="4"/>
      <c r="D81" s="4"/>
      <c r="E81" s="4"/>
      <c r="F81" s="4"/>
      <c r="K81" s="2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K82" s="2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K83" s="2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K84" s="2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K85" s="2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R208" s="5"/>
      <c r="S208" s="4"/>
      <c r="V208" s="5"/>
    </row>
    <row r="209" spans="1:22" x14ac:dyDescent="0.2">
      <c r="A209" s="16"/>
      <c r="B209" s="4"/>
      <c r="C209" s="4"/>
      <c r="D209" s="4"/>
      <c r="E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R213" s="5"/>
      <c r="S213" s="4"/>
      <c r="V213" s="5"/>
    </row>
    <row r="214" spans="1:22" x14ac:dyDescent="0.2">
      <c r="A214" s="16"/>
      <c r="B214" s="4"/>
      <c r="C214" s="4"/>
      <c r="D214" s="4"/>
      <c r="E214" s="4"/>
      <c r="R214" s="5"/>
      <c r="S214" s="4"/>
      <c r="V214" s="5"/>
    </row>
    <row r="215" spans="1:22" x14ac:dyDescent="0.2">
      <c r="A215" s="16"/>
      <c r="B215" s="4"/>
      <c r="C215" s="4"/>
      <c r="D215" s="4"/>
      <c r="E215" s="4"/>
      <c r="R215" s="5"/>
      <c r="S215" s="4"/>
      <c r="V215" s="5"/>
    </row>
    <row r="216" spans="1:22" x14ac:dyDescent="0.2">
      <c r="A216" s="16"/>
      <c r="B216" s="4"/>
      <c r="C216" s="4"/>
      <c r="D216" s="4"/>
      <c r="E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R217" s="5"/>
      <c r="S217" s="4"/>
      <c r="V217" s="5"/>
    </row>
    <row r="218" spans="1:22" x14ac:dyDescent="0.2">
      <c r="A218" s="16"/>
      <c r="B218" s="4"/>
      <c r="C218" s="4"/>
      <c r="D218" s="4"/>
      <c r="E218" s="4"/>
      <c r="R218" s="5"/>
      <c r="S218" s="4"/>
      <c r="V218" s="5"/>
    </row>
    <row r="219" spans="1:22" x14ac:dyDescent="0.2">
      <c r="A219" s="16"/>
      <c r="B219" s="4"/>
      <c r="C219" s="4"/>
      <c r="D219" s="4"/>
      <c r="E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R221" s="5"/>
      <c r="S221" s="4"/>
      <c r="V221" s="5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9849-0A97-3043-B24D-78947B4A14EA}">
  <sheetPr codeName="Sheet5"/>
  <dimension ref="A1:V201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3.5"/>
    <col min="3" max="3" customWidth="true" width="14.6640625"/>
    <col min="4" max="4" customWidth="true" width="16.1640625"/>
    <col min="5" max="5" customWidth="true" width="20.0"/>
    <col min="6" max="6" customWidth="true" width="21.5"/>
    <col min="7" max="7" customWidth="true" width="12.1640625"/>
    <col min="9" max="9" customWidth="true" width="16.5"/>
    <col min="10" max="10" customWidth="true" width="18.33203125"/>
    <col min="11" max="11" customWidth="true" width="16.6640625"/>
    <col min="12" max="17" customWidth="true" width="16.5"/>
    <col min="18" max="18" customWidth="true" width="13.0"/>
    <col min="19" max="19" customWidth="true" width="16.1640625"/>
    <col min="20" max="20" customWidth="true" width="15.1640625"/>
    <col min="21" max="21" customWidth="true" width="22.33203125"/>
    <col min="22" max="22" customWidth="true" width="12.1640625"/>
  </cols>
  <sheetData>
    <row r="1" spans="1:22" x14ac:dyDescent="0.2">
      <c r="A1" s="19"/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 spans="1:22" x14ac:dyDescent="0.2">
      <c r="A3" s="16" t="s">
        <v>230</v>
      </c>
      <c r="B3" s="4">
        <v>63048030</v>
      </c>
      <c r="C3" s="4">
        <v>88327587</v>
      </c>
      <c r="D3" s="4">
        <v>-25279557</v>
      </c>
      <c r="E3" s="4">
        <v>-911355070000</v>
      </c>
      <c r="F3" s="4">
        <f t="shared" ref="F3:F21" si="0">E3+F4</f>
        <v>-12495206318326</v>
      </c>
      <c r="K3" s="24"/>
      <c r="R3" s="5">
        <v>-4.8999999999999998E-3</v>
      </c>
      <c r="S3" s="4">
        <v>1057178320</v>
      </c>
      <c r="T3" s="4">
        <v>1346110974</v>
      </c>
      <c r="U3" s="4">
        <f t="shared" ref="U3:U5" si="1">AVERAGE(S4:S13)</f>
        <v>1046814923.2</v>
      </c>
      <c r="V3" s="5">
        <v>1.3899999999999999E-2</v>
      </c>
    </row>
    <row r="4" spans="1:22" x14ac:dyDescent="0.2">
      <c r="A4" s="16" t="s">
        <v>229</v>
      </c>
      <c r="B4" s="4">
        <v>58496110</v>
      </c>
      <c r="C4" s="4">
        <v>70684632</v>
      </c>
      <c r="D4" s="4">
        <v>-12188522</v>
      </c>
      <c r="E4" s="4">
        <v>-464049560000</v>
      </c>
      <c r="F4" s="4">
        <f t="shared" si="0"/>
        <v>-11583851248326</v>
      </c>
      <c r="K4" s="24"/>
      <c r="R4" s="5">
        <v>2.0499999999999997E-2</v>
      </c>
      <c r="S4" s="4">
        <v>982228387</v>
      </c>
      <c r="T4" s="4">
        <v>1346110974</v>
      </c>
      <c r="U4" s="4">
        <f t="shared" si="1"/>
        <v>1045667683.5</v>
      </c>
      <c r="V4" s="5">
        <v>0.02</v>
      </c>
    </row>
    <row r="5" spans="1:22" x14ac:dyDescent="0.2">
      <c r="A5" s="16" t="s">
        <v>228</v>
      </c>
      <c r="B5" s="4">
        <v>68448171</v>
      </c>
      <c r="C5" s="4">
        <v>80475981</v>
      </c>
      <c r="D5" s="4">
        <v>-12027810</v>
      </c>
      <c r="E5" s="4">
        <v>-172526570000</v>
      </c>
      <c r="F5" s="4">
        <f t="shared" si="0"/>
        <v>-11119801688326</v>
      </c>
      <c r="K5" s="24"/>
      <c r="R5" s="5">
        <v>7.7000000000000002E-3</v>
      </c>
      <c r="S5" s="4">
        <v>836219861</v>
      </c>
      <c r="T5" s="4">
        <v>1346110974</v>
      </c>
      <c r="U5" s="4">
        <f t="shared" si="1"/>
        <v>1060731138.5</v>
      </c>
      <c r="V5" s="5">
        <v>1.2199999999999999E-2</v>
      </c>
    </row>
    <row r="6" spans="1:22" x14ac:dyDescent="0.2">
      <c r="A6" s="16" t="s">
        <v>227</v>
      </c>
      <c r="B6" s="4">
        <v>66395917</v>
      </c>
      <c r="C6" s="4">
        <v>66132560</v>
      </c>
      <c r="D6" s="4">
        <v>263357</v>
      </c>
      <c r="E6" s="4">
        <v>244014280000</v>
      </c>
      <c r="F6" s="4">
        <f t="shared" si="0"/>
        <v>-10947275118326</v>
      </c>
      <c r="K6" s="24"/>
      <c r="R6" s="5">
        <v>-9.4999999999999998E-3</v>
      </c>
      <c r="S6" s="4">
        <v>975985066</v>
      </c>
      <c r="T6" s="4">
        <v>1346110974</v>
      </c>
      <c r="U6" s="4">
        <f>AVERAGE(S7:S16)</f>
        <v>1052107509.2</v>
      </c>
      <c r="V6" s="5">
        <v>1.6399999999999998E-2</v>
      </c>
    </row>
    <row r="7" spans="1:22" x14ac:dyDescent="0.2">
      <c r="A7" s="16" t="s">
        <v>226</v>
      </c>
      <c r="B7" s="4">
        <v>57687457</v>
      </c>
      <c r="C7" s="4">
        <v>85610229</v>
      </c>
      <c r="D7" s="4">
        <v>-27922772</v>
      </c>
      <c r="E7" s="4">
        <v>-665745520000</v>
      </c>
      <c r="F7" s="4">
        <f t="shared" si="0"/>
        <v>-11191289398326</v>
      </c>
      <c r="K7" s="24"/>
      <c r="R7" s="5">
        <v>-1.66E-2</v>
      </c>
      <c r="S7" s="4">
        <v>1346110974</v>
      </c>
      <c r="T7" s="4">
        <f>AVERAGE(S8:S17)</f>
        <v>1004368842.6</v>
      </c>
      <c r="U7" s="24">
        <f>MIN(S8:S12)</f>
        <v>961928011</v>
      </c>
      <c r="V7" s="5">
        <v>2.12E-2</v>
      </c>
    </row>
    <row r="8" spans="1:22" x14ac:dyDescent="0.2">
      <c r="A8" s="16" t="s">
        <v>225</v>
      </c>
      <c r="B8" s="4">
        <v>83456363</v>
      </c>
      <c r="C8" s="4">
        <v>81553618</v>
      </c>
      <c r="D8" s="4">
        <v>1902745</v>
      </c>
      <c r="E8" s="4">
        <v>-152426680000</v>
      </c>
      <c r="F8" s="4">
        <f t="shared" si="0"/>
        <v>-10525543878326</v>
      </c>
      <c r="K8" s="24"/>
      <c r="R8" s="5">
        <v>4.5000000000000005E-3</v>
      </c>
      <c r="S8" s="4">
        <v>1017267325</v>
      </c>
      <c r="T8" s="4">
        <f t="shared" ref="T8:T21" si="2">AVERAGE(S9:S18)</f>
        <v>971208061.79999995</v>
      </c>
      <c r="U8" s="24">
        <f t="shared" ref="U8:U21" si="3">MIN(S9:S13)</f>
        <v>961928011</v>
      </c>
      <c r="V8" s="5">
        <v>7.6E-3</v>
      </c>
    </row>
    <row r="9" spans="1:22" x14ac:dyDescent="0.2">
      <c r="A9" s="16" t="s">
        <v>224</v>
      </c>
      <c r="B9" s="4">
        <v>68601644</v>
      </c>
      <c r="C9" s="4">
        <v>73704118</v>
      </c>
      <c r="D9" s="4">
        <v>-5102474</v>
      </c>
      <c r="E9" s="4">
        <v>-163839290000</v>
      </c>
      <c r="F9" s="4">
        <f t="shared" si="0"/>
        <v>-10373117198326</v>
      </c>
      <c r="K9" s="24"/>
      <c r="R9" s="5">
        <v>-5.6999999999999993E-3</v>
      </c>
      <c r="S9" s="4">
        <v>1062933517</v>
      </c>
      <c r="T9" s="4">
        <f t="shared" si="2"/>
        <v>926891920.10000002</v>
      </c>
      <c r="U9" s="24">
        <f t="shared" si="3"/>
        <v>961928011</v>
      </c>
      <c r="V9" s="5">
        <v>1.67E-2</v>
      </c>
    </row>
    <row r="10" spans="1:22" x14ac:dyDescent="0.2">
      <c r="A10" s="16" t="s">
        <v>223</v>
      </c>
      <c r="B10" s="4">
        <v>67141449</v>
      </c>
      <c r="C10" s="4">
        <v>73266750</v>
      </c>
      <c r="D10" s="4">
        <v>-6125301</v>
      </c>
      <c r="E10" s="4">
        <v>-101330510000</v>
      </c>
      <c r="F10" s="4">
        <f t="shared" si="0"/>
        <v>-10209277908326</v>
      </c>
      <c r="K10" s="24"/>
      <c r="R10" s="5">
        <v>6.8000000000000005E-3</v>
      </c>
      <c r="S10" s="4">
        <v>1011196107</v>
      </c>
      <c r="T10" s="4">
        <f t="shared" si="2"/>
        <v>913252672.39999998</v>
      </c>
      <c r="U10" s="24">
        <f t="shared" si="3"/>
        <v>961928011</v>
      </c>
      <c r="V10" s="5">
        <v>9.7000000000000003E-3</v>
      </c>
    </row>
    <row r="11" spans="1:22" x14ac:dyDescent="0.2">
      <c r="A11" s="16" t="s">
        <v>222</v>
      </c>
      <c r="B11" s="4">
        <v>85070172</v>
      </c>
      <c r="C11" s="4">
        <v>77806575</v>
      </c>
      <c r="D11" s="4">
        <v>7263597</v>
      </c>
      <c r="E11" s="4">
        <v>101848480000</v>
      </c>
      <c r="F11" s="4">
        <f t="shared" si="0"/>
        <v>-10107947398326</v>
      </c>
      <c r="K11" s="24"/>
      <c r="R11" s="5">
        <v>2.5000000000000001E-3</v>
      </c>
      <c r="S11" s="4">
        <v>1183086384</v>
      </c>
      <c r="T11" s="4">
        <f t="shared" si="2"/>
        <v>886411368.20000005</v>
      </c>
      <c r="U11" s="24">
        <f t="shared" si="3"/>
        <v>889748773</v>
      </c>
      <c r="V11" s="5">
        <v>9.300000000000001E-3</v>
      </c>
    </row>
    <row r="12" spans="1:22" x14ac:dyDescent="0.2">
      <c r="A12" s="16" t="s">
        <v>221</v>
      </c>
      <c r="B12" s="4">
        <v>83630848</v>
      </c>
      <c r="C12" s="4">
        <v>74784941</v>
      </c>
      <c r="D12" s="4">
        <v>8845907</v>
      </c>
      <c r="E12" s="4">
        <v>198439410000</v>
      </c>
      <c r="F12" s="4">
        <f t="shared" si="0"/>
        <v>-10209795878326</v>
      </c>
      <c r="K12" s="24"/>
      <c r="R12" s="5">
        <v>4.4000000000000003E-3</v>
      </c>
      <c r="S12" s="4">
        <v>961928011</v>
      </c>
      <c r="T12" s="4">
        <f t="shared" si="2"/>
        <v>857243194.5</v>
      </c>
      <c r="U12" s="24">
        <f t="shared" si="3"/>
        <v>868724308</v>
      </c>
      <c r="V12" s="5">
        <v>8.6999999999999994E-3</v>
      </c>
    </row>
    <row r="13" spans="1:22" x14ac:dyDescent="0.2">
      <c r="A13" s="16" t="s">
        <v>220</v>
      </c>
      <c r="B13" s="4">
        <v>96923055</v>
      </c>
      <c r="C13" s="4">
        <v>111189162</v>
      </c>
      <c r="D13" s="4">
        <v>-14266107</v>
      </c>
      <c r="E13" s="4">
        <v>-387279560000</v>
      </c>
      <c r="F13" s="4">
        <f t="shared" si="0"/>
        <v>-10408235288326</v>
      </c>
      <c r="K13" s="24"/>
      <c r="R13" s="5">
        <v>-1.5E-3</v>
      </c>
      <c r="S13" s="4">
        <v>1091193600</v>
      </c>
      <c r="T13" s="4">
        <f t="shared" si="2"/>
        <v>860213793.20000005</v>
      </c>
      <c r="U13" s="24">
        <f t="shared" si="3"/>
        <v>685659517</v>
      </c>
      <c r="V13" s="5">
        <v>1.3300000000000001E-2</v>
      </c>
    </row>
    <row r="14" spans="1:22" x14ac:dyDescent="0.2">
      <c r="A14" s="16" t="s">
        <v>219</v>
      </c>
      <c r="B14" s="4">
        <v>95072778</v>
      </c>
      <c r="C14" s="4">
        <v>82881433</v>
      </c>
      <c r="D14" s="4">
        <v>12191345</v>
      </c>
      <c r="E14" s="4">
        <v>221372780000</v>
      </c>
      <c r="F14" s="4">
        <f t="shared" si="0"/>
        <v>-10020955728326</v>
      </c>
      <c r="K14" s="24"/>
      <c r="R14" s="5">
        <v>1.38E-2</v>
      </c>
      <c r="S14" s="4">
        <v>970755990</v>
      </c>
      <c r="T14" s="4">
        <f t="shared" si="2"/>
        <v>825152824</v>
      </c>
      <c r="U14" s="24">
        <f t="shared" si="3"/>
        <v>619772100</v>
      </c>
      <c r="V14" s="5">
        <v>1.46E-2</v>
      </c>
    </row>
    <row r="15" spans="1:22" x14ac:dyDescent="0.2">
      <c r="A15" s="16" t="s">
        <v>218</v>
      </c>
      <c r="B15" s="4">
        <v>89779369</v>
      </c>
      <c r="C15" s="4">
        <v>91974611</v>
      </c>
      <c r="D15" s="4">
        <v>-2195242</v>
      </c>
      <c r="E15" s="4">
        <v>43726580000</v>
      </c>
      <c r="F15" s="4">
        <f t="shared" si="0"/>
        <v>-10242328508326</v>
      </c>
      <c r="K15" s="24"/>
      <c r="R15" s="5">
        <v>1.09E-2</v>
      </c>
      <c r="S15" s="4">
        <v>986854411</v>
      </c>
      <c r="T15" s="4">
        <f t="shared" si="2"/>
        <v>793120336.60000002</v>
      </c>
      <c r="U15" s="24">
        <f t="shared" si="3"/>
        <v>619772100</v>
      </c>
      <c r="V15" s="5">
        <v>9.0000000000000011E-3</v>
      </c>
    </row>
    <row r="16" spans="1:22" x14ac:dyDescent="0.2">
      <c r="A16" s="16" t="s">
        <v>217</v>
      </c>
      <c r="B16" s="4">
        <v>58378027</v>
      </c>
      <c r="C16" s="4">
        <v>64062546</v>
      </c>
      <c r="D16" s="4">
        <v>-5684519</v>
      </c>
      <c r="E16" s="4">
        <v>32146730000</v>
      </c>
      <c r="F16" s="4">
        <f t="shared" si="0"/>
        <v>-10286055088326</v>
      </c>
      <c r="K16" s="24"/>
      <c r="R16" s="5">
        <v>0.01</v>
      </c>
      <c r="S16" s="4">
        <v>889748773</v>
      </c>
      <c r="T16" s="4">
        <f t="shared" si="2"/>
        <v>761667881.20000005</v>
      </c>
      <c r="U16" s="24">
        <f t="shared" si="3"/>
        <v>619772100</v>
      </c>
      <c r="V16" s="5">
        <v>1.2E-2</v>
      </c>
    </row>
    <row r="17" spans="1:22" x14ac:dyDescent="0.2">
      <c r="A17" s="16" t="s">
        <v>210</v>
      </c>
      <c r="B17" s="4">
        <v>70519753</v>
      </c>
      <c r="C17" s="4">
        <v>65133532</v>
      </c>
      <c r="D17" s="4">
        <v>5386221</v>
      </c>
      <c r="E17" s="4">
        <v>-325800550000</v>
      </c>
      <c r="F17" s="4">
        <f t="shared" si="0"/>
        <v>-10318201818326</v>
      </c>
      <c r="K17" s="24"/>
      <c r="L17" s="0">
        <v>321</v>
      </c>
      <c r="M17" s="0">
        <v>81</v>
      </c>
      <c r="N17" s="0">
        <v>153</v>
      </c>
      <c r="R17" s="5">
        <v>3.3E-3</v>
      </c>
      <c r="S17" s="4">
        <v>868724308</v>
      </c>
      <c r="T17" s="4">
        <f t="shared" si="2"/>
        <v>728849266.29999995</v>
      </c>
      <c r="U17" s="24">
        <f t="shared" si="3"/>
        <v>619772100</v>
      </c>
      <c r="V17" s="5">
        <v>7.3000000000000001E-3</v>
      </c>
    </row>
    <row r="18" spans="1:22" x14ac:dyDescent="0.2">
      <c r="A18" s="16" t="s">
        <v>208</v>
      </c>
      <c r="B18" s="4">
        <v>37622910</v>
      </c>
      <c r="C18" s="4">
        <v>36820250</v>
      </c>
      <c r="D18" s="4">
        <v>802660</v>
      </c>
      <c r="E18" s="4">
        <v>-10206820866</v>
      </c>
      <c r="F18" s="4">
        <f t="shared" si="0"/>
        <v>-9992401268326</v>
      </c>
      <c r="K18" s="24"/>
      <c r="L18" s="0">
        <v>356</v>
      </c>
      <c r="M18" s="0">
        <v>81</v>
      </c>
      <c r="N18" s="0">
        <v>110</v>
      </c>
      <c r="R18" s="5">
        <v>8.5000000000000006E-3</v>
      </c>
      <c r="S18" s="4">
        <v>685659517</v>
      </c>
      <c r="T18" s="4">
        <f t="shared" si="2"/>
        <v>733602333.39999998</v>
      </c>
      <c r="U18" s="24">
        <f t="shared" si="3"/>
        <v>619772100</v>
      </c>
      <c r="V18" s="5">
        <v>7.6E-3</v>
      </c>
    </row>
    <row r="19" spans="1:22" x14ac:dyDescent="0.2">
      <c r="A19" s="16" t="s">
        <v>207</v>
      </c>
      <c r="B19" s="4">
        <v>48381482</v>
      </c>
      <c r="C19" s="4">
        <v>59861933</v>
      </c>
      <c r="D19" s="4">
        <v>-11480451</v>
      </c>
      <c r="E19" s="4">
        <v>-407846860000</v>
      </c>
      <c r="F19" s="4">
        <f t="shared" si="0"/>
        <v>-9982194447460</v>
      </c>
      <c r="K19" s="24"/>
      <c r="L19" s="0">
        <v>244</v>
      </c>
      <c r="M19" s="0">
        <v>107</v>
      </c>
      <c r="N19" s="0">
        <v>212</v>
      </c>
      <c r="R19" s="5">
        <v>2E-3</v>
      </c>
      <c r="S19" s="4">
        <v>619772100</v>
      </c>
      <c r="T19" s="4">
        <f t="shared" si="2"/>
        <v>739996344.79999995</v>
      </c>
      <c r="U19" s="24">
        <f t="shared" si="3"/>
        <v>620146298</v>
      </c>
      <c r="V19" s="5">
        <v>4.4000000000000003E-3</v>
      </c>
    </row>
    <row r="20" spans="1:22" x14ac:dyDescent="0.2">
      <c r="A20" s="16" t="s">
        <v>206</v>
      </c>
      <c r="B20" s="4">
        <v>51518612</v>
      </c>
      <c r="C20" s="4">
        <v>57237951</v>
      </c>
      <c r="D20" s="4">
        <v>-5719339</v>
      </c>
      <c r="E20" s="4">
        <v>55325480000</v>
      </c>
      <c r="F20" s="4">
        <f t="shared" si="0"/>
        <v>-9574347587460</v>
      </c>
      <c r="K20" s="24"/>
      <c r="L20" s="0">
        <v>270</v>
      </c>
      <c r="M20" s="0">
        <v>72</v>
      </c>
      <c r="N20" s="0">
        <v>212</v>
      </c>
      <c r="R20" s="5">
        <v>1.15E-2</v>
      </c>
      <c r="S20" s="4">
        <v>874803630</v>
      </c>
      <c r="T20" s="4">
        <f t="shared" si="2"/>
        <v>741491571.79999995</v>
      </c>
      <c r="U20" s="24">
        <f t="shared" si="3"/>
        <v>620146298</v>
      </c>
      <c r="V20" s="5">
        <v>1.26E-2</v>
      </c>
    </row>
    <row r="21" spans="1:22" x14ac:dyDescent="0.2">
      <c r="A21" s="16" t="s">
        <v>205</v>
      </c>
      <c r="B21" s="4">
        <v>57072848</v>
      </c>
      <c r="C21" s="4">
        <v>67147003</v>
      </c>
      <c r="D21" s="4">
        <v>-10074155</v>
      </c>
      <c r="E21" s="4">
        <v>-208417140000</v>
      </c>
      <c r="F21" s="4">
        <f t="shared" si="0"/>
        <v>-9629673067460</v>
      </c>
      <c r="K21" s="24"/>
      <c r="L21" s="0">
        <v>199</v>
      </c>
      <c r="M21" s="0">
        <v>89</v>
      </c>
      <c r="N21" s="0">
        <v>267</v>
      </c>
      <c r="R21" s="5">
        <v>-4.0000000000000002E-4</v>
      </c>
      <c r="S21" s="4">
        <v>914673342</v>
      </c>
      <c r="T21" s="4">
        <f t="shared" si="2"/>
        <v>716313036.79999995</v>
      </c>
      <c r="U21" s="24">
        <f t="shared" si="3"/>
        <v>575224219</v>
      </c>
      <c r="V21" s="5">
        <v>7.3000000000000001E-3</v>
      </c>
    </row>
    <row r="22" spans="1:22" x14ac:dyDescent="0.2">
      <c r="A22" s="16" t="s">
        <v>204</v>
      </c>
      <c r="B22" s="4">
        <v>40266180</v>
      </c>
      <c r="C22" s="4">
        <v>46104650</v>
      </c>
      <c r="D22" s="4">
        <v>-5838470</v>
      </c>
      <c r="E22" s="4">
        <v>61265121667</v>
      </c>
      <c r="F22" s="4">
        <f t="shared" ref="F22:F34" si="4">E22+F23</f>
        <v>-9421255927460</v>
      </c>
      <c r="K22" s="24"/>
      <c r="L22" s="0">
        <v>270</v>
      </c>
      <c r="M22" s="0">
        <v>111</v>
      </c>
      <c r="N22" s="0">
        <v>177</v>
      </c>
      <c r="R22" s="5">
        <v>7.4999999999999997E-3</v>
      </c>
      <c r="S22" s="4">
        <v>670246274</v>
      </c>
      <c r="T22" s="4">
        <f t="shared" ref="T22:T38" si="5">AVERAGE(S23:S32)</f>
        <v>708910854.39999998</v>
      </c>
      <c r="U22" s="24">
        <f t="shared" ref="U22:U34" si="6">MIN(S23:S27)</f>
        <v>540538159</v>
      </c>
      <c r="V22" s="5">
        <v>1.03E-2</v>
      </c>
    </row>
    <row r="23" spans="1:22" x14ac:dyDescent="0.2">
      <c r="A23" s="16" t="s">
        <v>203</v>
      </c>
      <c r="B23" s="4">
        <v>79674797</v>
      </c>
      <c r="C23" s="4">
        <v>65190782</v>
      </c>
      <c r="D23" s="4">
        <v>14484015</v>
      </c>
      <c r="E23" s="4">
        <v>122427120000</v>
      </c>
      <c r="F23" s="4">
        <f t="shared" si="4"/>
        <v>-9482521049127</v>
      </c>
      <c r="K23" s="24"/>
      <c r="L23" s="0">
        <v>101</v>
      </c>
      <c r="M23" s="0">
        <v>62</v>
      </c>
      <c r="N23" s="0">
        <v>393</v>
      </c>
      <c r="R23" s="5">
        <v>-1.3000000000000001E-2</v>
      </c>
      <c r="S23" s="4">
        <v>1120899587</v>
      </c>
      <c r="T23" s="4">
        <f t="shared" si="5"/>
        <v>673801208.89999998</v>
      </c>
      <c r="U23" s="24">
        <f t="shared" si="6"/>
        <v>540538159</v>
      </c>
      <c r="V23" s="5">
        <v>1.6500000000000001E-2</v>
      </c>
    </row>
    <row r="24" spans="1:22" x14ac:dyDescent="0.2">
      <c r="A24" s="16" t="s">
        <v>200</v>
      </c>
      <c r="B24" s="4">
        <v>66549345</v>
      </c>
      <c r="C24" s="4">
        <v>57421606</v>
      </c>
      <c r="D24" s="4">
        <v>9127739</v>
      </c>
      <c r="E24" s="4">
        <v>128123200000</v>
      </c>
      <c r="F24" s="4">
        <f t="shared" si="4"/>
        <v>-9604948169127</v>
      </c>
      <c r="K24" s="24"/>
      <c r="L24" s="0">
        <v>266</v>
      </c>
      <c r="M24" s="0">
        <v>112</v>
      </c>
      <c r="N24" s="0">
        <v>174</v>
      </c>
      <c r="R24" s="5">
        <v>3.4000000000000002E-3</v>
      </c>
      <c r="S24" s="4">
        <v>620146298</v>
      </c>
      <c r="T24" s="4">
        <f t="shared" si="5"/>
        <v>672926556.60000002</v>
      </c>
      <c r="U24" s="24">
        <f t="shared" si="6"/>
        <v>540538159</v>
      </c>
      <c r="V24" s="5">
        <v>5.0000000000000001E-3</v>
      </c>
    </row>
    <row r="25" spans="1:22" x14ac:dyDescent="0.2">
      <c r="A25" s="16" t="s">
        <v>199</v>
      </c>
      <c r="B25" s="4">
        <v>43196378</v>
      </c>
      <c r="C25" s="4">
        <v>45888416</v>
      </c>
      <c r="D25" s="4">
        <v>-2692038</v>
      </c>
      <c r="E25" s="4">
        <v>-139413110000</v>
      </c>
      <c r="F25" s="4">
        <f t="shared" si="4"/>
        <v>-9733071369127</v>
      </c>
      <c r="K25" s="24"/>
      <c r="L25" s="0">
        <v>187</v>
      </c>
      <c r="M25" s="0">
        <v>106</v>
      </c>
      <c r="N25" s="0">
        <v>283</v>
      </c>
      <c r="R25" s="5">
        <v>0</v>
      </c>
      <c r="S25" s="4">
        <v>666529537</v>
      </c>
      <c r="T25" s="4">
        <f t="shared" si="5"/>
        <v>667988141.5</v>
      </c>
      <c r="U25" s="24">
        <f t="shared" si="6"/>
        <v>540538159</v>
      </c>
      <c r="V25" s="5">
        <v>4.7999999999999996E-3</v>
      </c>
    </row>
    <row r="26" spans="1:22" x14ac:dyDescent="0.2">
      <c r="A26" s="16" t="s">
        <v>193</v>
      </c>
      <c r="B26" s="4">
        <v>54032706</v>
      </c>
      <c r="C26" s="4">
        <v>38220239</v>
      </c>
      <c r="D26" s="4">
        <v>15812467</v>
      </c>
      <c r="E26" s="4">
        <v>241342760000</v>
      </c>
      <c r="F26" s="4">
        <f t="shared" si="4"/>
        <v>-9593658259127</v>
      </c>
      <c r="K26" s="24"/>
      <c r="L26" s="0">
        <v>253</v>
      </c>
      <c r="M26" s="0">
        <v>129</v>
      </c>
      <c r="N26" s="0">
        <v>193</v>
      </c>
      <c r="R26" s="5">
        <v>4.5000000000000005E-3</v>
      </c>
      <c r="S26" s="4">
        <v>575224219</v>
      </c>
      <c r="T26" s="4">
        <f t="shared" si="5"/>
        <v>719132645.10000002</v>
      </c>
      <c r="U26" s="24">
        <f t="shared" si="6"/>
        <v>540538159</v>
      </c>
      <c r="V26" s="5">
        <v>2.8999999999999998E-3</v>
      </c>
    </row>
    <row r="27" spans="1:22" x14ac:dyDescent="0.2">
      <c r="A27" s="16" t="s">
        <v>192</v>
      </c>
      <c r="B27" s="4">
        <v>37715556</v>
      </c>
      <c r="C27" s="4">
        <v>39748542</v>
      </c>
      <c r="D27" s="4">
        <v>-2032986</v>
      </c>
      <c r="E27" s="4">
        <v>-136604070000</v>
      </c>
      <c r="F27" s="4">
        <f t="shared" si="4"/>
        <v>-9835001019127</v>
      </c>
      <c r="K27" s="24"/>
      <c r="R27" s="5">
        <v>-2.2000000000000001E-3</v>
      </c>
      <c r="S27" s="4">
        <v>540538159</v>
      </c>
      <c r="T27" s="4">
        <f t="shared" si="5"/>
        <v>751128158.39999998</v>
      </c>
      <c r="U27" s="24">
        <f t="shared" si="6"/>
        <v>596224450</v>
      </c>
      <c r="V27" s="5">
        <v>4.5999999999999999E-3</v>
      </c>
    </row>
    <row r="28" spans="1:22" x14ac:dyDescent="0.2">
      <c r="A28" s="16" t="s">
        <v>191</v>
      </c>
      <c r="B28" s="4">
        <v>59644441</v>
      </c>
      <c r="C28" s="4">
        <v>50667451</v>
      </c>
      <c r="D28" s="4">
        <v>8976990</v>
      </c>
      <c r="E28" s="4">
        <v>89539760000</v>
      </c>
      <c r="F28" s="4">
        <f t="shared" si="4"/>
        <v>-9698396949127</v>
      </c>
      <c r="K28" s="24"/>
      <c r="R28" s="5">
        <v>-3.8E-3</v>
      </c>
      <c r="S28" s="4">
        <v>733190188</v>
      </c>
      <c r="T28" s="4">
        <f t="shared" si="5"/>
        <v>777085260.79999995</v>
      </c>
      <c r="U28" s="24">
        <f t="shared" si="6"/>
        <v>596224450</v>
      </c>
      <c r="V28" s="5">
        <v>7.1999999999999998E-3</v>
      </c>
    </row>
    <row r="29" spans="1:22" x14ac:dyDescent="0.2">
      <c r="A29" s="16" t="s">
        <v>190</v>
      </c>
      <c r="B29" s="4">
        <v>67517291</v>
      </c>
      <c r="C29" s="4">
        <v>54851486</v>
      </c>
      <c r="D29" s="4">
        <v>12665805</v>
      </c>
      <c r="E29" s="4">
        <v>238674990000</v>
      </c>
      <c r="F29" s="4">
        <f t="shared" si="4"/>
        <v>-9787936709127</v>
      </c>
      <c r="K29" s="24"/>
      <c r="R29" s="5">
        <v>-4.5000000000000005E-3</v>
      </c>
      <c r="S29" s="4">
        <v>683712214</v>
      </c>
      <c r="T29" s="4">
        <f t="shared" si="5"/>
        <v>795764966</v>
      </c>
      <c r="U29" s="24">
        <f t="shared" si="6"/>
        <v>596224450</v>
      </c>
      <c r="V29" s="5">
        <v>9.300000000000001E-3</v>
      </c>
    </row>
    <row r="30" spans="1:22" x14ac:dyDescent="0.2">
      <c r="A30" s="16" t="s">
        <v>189</v>
      </c>
      <c r="B30" s="4">
        <v>71479286</v>
      </c>
      <c r="C30" s="4">
        <v>50134482</v>
      </c>
      <c r="D30" s="4">
        <v>21344804</v>
      </c>
      <c r="E30" s="4">
        <v>462805470000</v>
      </c>
      <c r="F30" s="4">
        <f t="shared" si="4"/>
        <v>-10026611699127</v>
      </c>
      <c r="K30" s="24"/>
      <c r="R30" s="5">
        <v>1.1999999999999999E-3</v>
      </c>
      <c r="S30" s="4">
        <v>889755900</v>
      </c>
      <c r="T30" s="4">
        <f t="shared" si="5"/>
        <v>797330218</v>
      </c>
      <c r="U30" s="24">
        <f t="shared" si="6"/>
        <v>596224450</v>
      </c>
      <c r="V30" s="5">
        <v>9.7000000000000003E-3</v>
      </c>
    </row>
    <row r="31" spans="1:22" x14ac:dyDescent="0.2">
      <c r="A31" s="16" t="s">
        <v>188</v>
      </c>
      <c r="B31" s="4">
        <v>45842802</v>
      </c>
      <c r="C31" s="4">
        <v>40821392</v>
      </c>
      <c r="D31" s="4">
        <v>5021410</v>
      </c>
      <c r="E31" s="4">
        <v>179115030000</v>
      </c>
      <c r="F31" s="4">
        <f t="shared" si="4"/>
        <v>-10489417169127</v>
      </c>
      <c r="K31" s="24"/>
      <c r="R31" s="5">
        <v>1.06E-2</v>
      </c>
      <c r="S31" s="4">
        <v>662887992</v>
      </c>
      <c r="T31" s="4">
        <f t="shared" si="5"/>
        <v>811368251.60000002</v>
      </c>
      <c r="U31" s="24">
        <f t="shared" si="6"/>
        <v>596224450</v>
      </c>
      <c r="V31" s="5">
        <v>8.8999999999999999E-3</v>
      </c>
    </row>
    <row r="32" spans="1:22" x14ac:dyDescent="0.2">
      <c r="A32" s="16" t="s">
        <v>187</v>
      </c>
      <c r="B32" s="4">
        <v>36864029</v>
      </c>
      <c r="C32" s="4">
        <v>36747046</v>
      </c>
      <c r="D32" s="4">
        <v>116983</v>
      </c>
      <c r="E32" s="4">
        <v>60608340000</v>
      </c>
      <c r="F32" s="4">
        <f t="shared" si="4"/>
        <v>-10668532199127</v>
      </c>
      <c r="K32" s="24"/>
      <c r="R32" s="5">
        <v>5.6000000000000008E-3</v>
      </c>
      <c r="S32" s="4">
        <v>596224450</v>
      </c>
      <c r="T32" s="4">
        <f t="shared" si="5"/>
        <v>869881262.5</v>
      </c>
      <c r="U32" s="24">
        <f t="shared" si="6"/>
        <v>611399775</v>
      </c>
      <c r="V32" s="5">
        <v>6.0999999999999995E-3</v>
      </c>
    </row>
    <row r="33" spans="1:22" x14ac:dyDescent="0.2">
      <c r="A33" s="16" t="s">
        <v>186</v>
      </c>
      <c r="B33" s="4">
        <v>49320745</v>
      </c>
      <c r="C33" s="4">
        <v>45160394</v>
      </c>
      <c r="D33" s="4">
        <v>4160351</v>
      </c>
      <c r="E33" s="4">
        <v>141801740000</v>
      </c>
      <c r="F33" s="4">
        <f t="shared" si="4"/>
        <v>-10729140539127</v>
      </c>
      <c r="K33" s="24"/>
      <c r="R33" s="5">
        <v>-5.0000000000000001E-4</v>
      </c>
      <c r="S33" s="4">
        <v>769803132</v>
      </c>
      <c r="T33" s="4">
        <f t="shared" si="5"/>
        <v>864894215.10000002</v>
      </c>
      <c r="U33" s="24">
        <f t="shared" si="6"/>
        <v>611399775</v>
      </c>
      <c r="V33" s="5">
        <v>6.8999999999999999E-3</v>
      </c>
    </row>
    <row r="34" spans="1:22" x14ac:dyDescent="0.2">
      <c r="A34" s="16" t="s">
        <v>185</v>
      </c>
      <c r="B34" s="4">
        <v>37113291</v>
      </c>
      <c r="C34" s="4">
        <v>31182265</v>
      </c>
      <c r="D34" s="4">
        <v>5931026</v>
      </c>
      <c r="E34" s="4">
        <v>148598880000</v>
      </c>
      <c r="F34" s="4">
        <f t="shared" si="4"/>
        <v>-10870942279127</v>
      </c>
      <c r="K34" s="24"/>
      <c r="R34" s="5">
        <v>7.8000000000000005E-3</v>
      </c>
      <c r="S34" s="4">
        <v>611399775</v>
      </c>
      <c r="T34" s="4">
        <f t="shared" si="5"/>
        <v>887979784.29999995</v>
      </c>
      <c r="U34" s="24">
        <f t="shared" si="6"/>
        <v>617145386</v>
      </c>
      <c r="V34" s="5">
        <v>1.3300000000000001E-2</v>
      </c>
    </row>
    <row r="35" spans="1:22" x14ac:dyDescent="0.2">
      <c r="A35" s="16" t="s">
        <v>184</v>
      </c>
      <c r="B35" s="4">
        <v>31638466</v>
      </c>
      <c r="C35" s="4">
        <v>29766064</v>
      </c>
      <c r="D35" s="4">
        <v>1872402</v>
      </c>
      <c r="E35" s="4">
        <v>54888800000</v>
      </c>
      <c r="F35" s="4">
        <f t="shared" ref="F35:F52" si="7">E35+F36</f>
        <v>-11019541159127</v>
      </c>
      <c r="K35" s="24"/>
      <c r="L35" s="0">
        <v>181</v>
      </c>
      <c r="M35" s="0">
        <v>78</v>
      </c>
      <c r="N35" s="0">
        <v>311</v>
      </c>
      <c r="R35" s="5">
        <v>-5.0000000000000001E-4</v>
      </c>
      <c r="S35" s="4">
        <v>617145386</v>
      </c>
      <c r="T35" s="4">
        <f t="shared" si="5"/>
        <v>897350001.89999998</v>
      </c>
      <c r="U35" s="24">
        <f t="shared" ref="U35:U64" si="8">MIN(S36:S40)</f>
        <v>860493292</v>
      </c>
      <c r="V35" s="5">
        <v>8.3000000000000001E-3</v>
      </c>
    </row>
    <row r="36" spans="1:22" x14ac:dyDescent="0.2">
      <c r="A36" s="16" t="s">
        <v>183</v>
      </c>
      <c r="B36" s="4">
        <v>43692029</v>
      </c>
      <c r="C36" s="4">
        <v>41581077</v>
      </c>
      <c r="D36" s="4">
        <v>2110952</v>
      </c>
      <c r="E36" s="4">
        <v>16710320000</v>
      </c>
      <c r="F36" s="4">
        <f t="shared" si="7"/>
        <v>-11074429959127</v>
      </c>
      <c r="K36" s="24"/>
      <c r="L36" s="0">
        <v>195</v>
      </c>
      <c r="M36" s="0">
        <v>69</v>
      </c>
      <c r="N36" s="0">
        <v>309</v>
      </c>
      <c r="R36" s="5">
        <v>-6.5000000000000006E-3</v>
      </c>
      <c r="S36" s="4">
        <v>1086669255</v>
      </c>
      <c r="T36" s="4">
        <f t="shared" si="5"/>
        <v>860375871.29999995</v>
      </c>
      <c r="U36" s="24">
        <f t="shared" si="8"/>
        <v>803268328</v>
      </c>
      <c r="V36" s="5">
        <v>1.3100000000000001E-2</v>
      </c>
    </row>
    <row r="37" spans="1:22" x14ac:dyDescent="0.2">
      <c r="A37" s="16" t="s">
        <v>182</v>
      </c>
      <c r="B37" s="4">
        <v>64901323</v>
      </c>
      <c r="C37" s="4">
        <v>52148910</v>
      </c>
      <c r="D37" s="4">
        <v>12752413</v>
      </c>
      <c r="E37" s="4">
        <v>152554090000</v>
      </c>
      <c r="F37" s="4">
        <f t="shared" si="7"/>
        <v>-11091140279127</v>
      </c>
      <c r="K37" s="24"/>
      <c r="R37" s="5">
        <v>5.9999999999999995E-4</v>
      </c>
      <c r="S37" s="4">
        <v>860493292</v>
      </c>
      <c r="T37" s="4">
        <f t="shared" si="5"/>
        <v>852006568.20000005</v>
      </c>
      <c r="U37" s="24">
        <f t="shared" si="8"/>
        <v>803268328</v>
      </c>
      <c r="V37" s="5">
        <v>0.01</v>
      </c>
    </row>
    <row r="38" spans="1:22" x14ac:dyDescent="0.2">
      <c r="A38" s="16" t="s">
        <v>177</v>
      </c>
      <c r="B38" s="4">
        <v>41175626</v>
      </c>
      <c r="C38" s="4">
        <v>47816634</v>
      </c>
      <c r="D38" s="4">
        <v>-6641008</v>
      </c>
      <c r="E38" s="4">
        <v>-216177690000</v>
      </c>
      <c r="F38" s="4">
        <f t="shared" si="7"/>
        <v>-11243694369127</v>
      </c>
      <c r="K38" s="24"/>
      <c r="L38" s="20">
        <v>195</v>
      </c>
      <c r="M38" s="0">
        <v>69</v>
      </c>
      <c r="N38" s="21">
        <v>309</v>
      </c>
      <c r="R38" s="5">
        <v>2.5000000000000001E-3</v>
      </c>
      <c r="S38" s="4">
        <v>992761212</v>
      </c>
      <c r="T38" s="4">
        <f t="shared" si="5"/>
        <v>817204612.29999995</v>
      </c>
      <c r="U38" s="24">
        <f t="shared" si="8"/>
        <v>719932658</v>
      </c>
      <c r="V38" s="5">
        <v>8.8000000000000005E-3</v>
      </c>
    </row>
    <row r="39" spans="1:22" x14ac:dyDescent="0.2">
      <c r="A39" s="16" t="s">
        <v>175</v>
      </c>
      <c r="B39" s="4">
        <v>48423900</v>
      </c>
      <c r="C39" s="4">
        <v>49859310</v>
      </c>
      <c r="D39" s="4">
        <v>-1435410</v>
      </c>
      <c r="E39" s="4">
        <v>-115344052532</v>
      </c>
      <c r="F39" s="4">
        <f t="shared" si="7"/>
        <v>-11027516679127</v>
      </c>
      <c r="K39" s="24"/>
      <c r="L39" s="20">
        <v>157</v>
      </c>
      <c r="M39" s="0">
        <v>70</v>
      </c>
      <c r="N39" s="21">
        <v>340</v>
      </c>
      <c r="R39" s="5">
        <v>1.4000000000000002E-3</v>
      </c>
      <c r="S39" s="4">
        <v>870509266</v>
      </c>
      <c r="T39" s="4">
        <f t="shared" ref="T39:T64" si="9">AVERAGE(S40:S49)</f>
        <v>796007529.10000002</v>
      </c>
      <c r="U39" s="24">
        <f t="shared" si="8"/>
        <v>719932658</v>
      </c>
      <c r="V39" s="5">
        <v>6.4000000000000003E-3</v>
      </c>
    </row>
    <row r="40" spans="1:22" x14ac:dyDescent="0.2">
      <c r="A40" s="16" t="s">
        <v>174</v>
      </c>
      <c r="B40" s="4">
        <v>43994146</v>
      </c>
      <c r="C40" s="4">
        <v>49540173</v>
      </c>
      <c r="D40" s="4">
        <v>-5546027</v>
      </c>
      <c r="E40" s="4">
        <v>-248417520000</v>
      </c>
      <c r="F40" s="4">
        <f t="shared" si="7"/>
        <v>-10912172626595</v>
      </c>
      <c r="K40" s="24"/>
      <c r="L40" s="0">
        <v>273</v>
      </c>
      <c r="M40" s="0">
        <v>79</v>
      </c>
      <c r="N40" s="0">
        <v>234</v>
      </c>
      <c r="R40" s="5">
        <v>4.7999999999999996E-3</v>
      </c>
      <c r="S40" s="4">
        <v>905408420</v>
      </c>
      <c r="T40" s="4">
        <f t="shared" si="9"/>
        <v>761269841.79999995</v>
      </c>
      <c r="U40" s="24">
        <f t="shared" si="8"/>
        <v>710847562</v>
      </c>
      <c r="V40" s="5">
        <v>6.0999999999999995E-3</v>
      </c>
    </row>
    <row r="41" spans="1:22" x14ac:dyDescent="0.2">
      <c r="A41" s="16" t="s">
        <v>164</v>
      </c>
      <c r="B41" s="4">
        <v>43090162</v>
      </c>
      <c r="C41" s="4">
        <v>54887765</v>
      </c>
      <c r="D41" s="4">
        <f>B41-C41</f>
        <v>-11797603</v>
      </c>
      <c r="E41" s="4">
        <f>1033262860000-1456106390000</f>
        <v>-422843530000</v>
      </c>
      <c r="F41" s="4">
        <f t="shared" si="7"/>
        <v>-10663755106595</v>
      </c>
      <c r="K41" s="24"/>
      <c r="L41" s="0">
        <v>221</v>
      </c>
      <c r="M41" s="0">
        <v>95</v>
      </c>
      <c r="N41" s="0">
        <v>267</v>
      </c>
      <c r="R41" s="5">
        <v>3.4000000000000002E-3</v>
      </c>
      <c r="S41" s="4">
        <v>803268328</v>
      </c>
      <c r="T41" s="4">
        <f t="shared" si="9"/>
        <v>733042960.60000002</v>
      </c>
      <c r="U41" s="24">
        <f t="shared" si="8"/>
        <v>710847562</v>
      </c>
      <c r="V41" s="5">
        <v>5.8999999999999999E-3</v>
      </c>
    </row>
    <row r="42" spans="1:22" x14ac:dyDescent="0.2">
      <c r="A42" s="16" t="s">
        <v>156</v>
      </c>
      <c r="B42" s="4">
        <v>48939384</v>
      </c>
      <c r="C42" s="4">
        <v>44756992</v>
      </c>
      <c r="D42" s="4">
        <f>B42-C42</f>
        <v>4182392</v>
      </c>
      <c r="E42" s="4">
        <f>1182292610000-1199627690000</f>
        <v>-17335080000</v>
      </c>
      <c r="F42" s="4">
        <f t="shared" si="7"/>
        <v>-10240911576595</v>
      </c>
      <c r="K42" s="24"/>
      <c r="R42" s="5">
        <v>5.6999999999999993E-3</v>
      </c>
      <c r="S42" s="4">
        <v>1181354559</v>
      </c>
      <c r="T42" s="4">
        <f t="shared" si="9"/>
        <v>674728490.20000005</v>
      </c>
      <c r="U42" s="24">
        <f t="shared" si="8"/>
        <v>710847562</v>
      </c>
      <c r="V42" s="5">
        <v>1.3600000000000001E-2</v>
      </c>
    </row>
    <row r="43" spans="1:22" x14ac:dyDescent="0.2">
      <c r="A43" s="16" t="s">
        <v>155</v>
      </c>
      <c r="B43" s="4">
        <v>28623900</v>
      </c>
      <c r="C43" s="4">
        <v>44841865</v>
      </c>
      <c r="D43" s="4">
        <v>-16217965</v>
      </c>
      <c r="E43" s="4">
        <f>820675140000-1026870230000</f>
        <v>-206195090000</v>
      </c>
      <c r="F43" s="4">
        <f t="shared" si="7"/>
        <v>-10223576496595</v>
      </c>
      <c r="K43" s="24"/>
      <c r="R43" s="5">
        <v>1.1000000000000001E-2</v>
      </c>
      <c r="S43" s="4">
        <v>719932658</v>
      </c>
      <c r="T43" s="4">
        <f t="shared" si="9"/>
        <v>667725901.29999995</v>
      </c>
      <c r="U43" s="24">
        <f t="shared" si="8"/>
        <v>644741653</v>
      </c>
      <c r="V43" s="5">
        <v>1.3899999999999999E-2</v>
      </c>
    </row>
    <row r="44" spans="1:22" x14ac:dyDescent="0.2">
      <c r="A44" s="16" t="s">
        <v>154</v>
      </c>
      <c r="B44" s="4">
        <v>26743395</v>
      </c>
      <c r="C44" s="4">
        <v>50163322</v>
      </c>
      <c r="D44" s="4">
        <v>-23419927</v>
      </c>
      <c r="E44" s="4">
        <f>789141320000-1144072950000</f>
        <v>-354931630000</v>
      </c>
      <c r="F44" s="4">
        <f t="shared" si="7"/>
        <v>-10017381406595</v>
      </c>
      <c r="K44" s="24"/>
      <c r="L44" s="20">
        <v>197</v>
      </c>
      <c r="M44" s="0">
        <v>77</v>
      </c>
      <c r="N44" s="21">
        <v>299</v>
      </c>
      <c r="R44" s="5">
        <v>1.6000000000000001E-3</v>
      </c>
      <c r="S44" s="4">
        <v>842255467</v>
      </c>
      <c r="T44" s="4">
        <f t="shared" si="9"/>
        <v>654816113.89999998</v>
      </c>
      <c r="U44" s="24">
        <f t="shared" si="8"/>
        <v>644741653</v>
      </c>
      <c r="V44" s="5">
        <v>9.7000000000000003E-3</v>
      </c>
    </row>
    <row r="45" spans="1:22" x14ac:dyDescent="0.2">
      <c r="A45" s="16" t="s">
        <v>150</v>
      </c>
      <c r="B45" s="4">
        <v>46080839</v>
      </c>
      <c r="C45" s="4">
        <v>32010478</v>
      </c>
      <c r="D45" s="4">
        <v>14070361</v>
      </c>
      <c r="E45" s="4">
        <f>1281698380000-939629150000</f>
        <v>342069230000</v>
      </c>
      <c r="F45" s="4">
        <f t="shared" si="7"/>
        <v>-9662449776595</v>
      </c>
      <c r="K45" s="24"/>
      <c r="R45" s="5">
        <v>8.9999999999999998E-4</v>
      </c>
      <c r="S45" s="4">
        <v>710847562</v>
      </c>
      <c r="T45" s="4">
        <f t="shared" si="9"/>
        <v>658714287.39999998</v>
      </c>
      <c r="U45" s="24">
        <f t="shared" si="8"/>
        <v>558031547</v>
      </c>
      <c r="V45" s="5">
        <v>5.4000000000000003E-3</v>
      </c>
    </row>
    <row r="46" spans="1:22" x14ac:dyDescent="0.2">
      <c r="A46" s="16" t="s">
        <v>149</v>
      </c>
      <c r="B46" s="4">
        <v>45000793</v>
      </c>
      <c r="C46" s="4">
        <v>34641061</v>
      </c>
      <c r="D46" s="4">
        <v>10359732</v>
      </c>
      <c r="E46" s="4">
        <f>1223355350000-779929710000</f>
        <v>443425640000</v>
      </c>
      <c r="F46" s="4">
        <f t="shared" si="7"/>
        <v>-10004519006595</v>
      </c>
      <c r="K46" s="24"/>
      <c r="R46" s="5">
        <v>6.1999999999999998E-3</v>
      </c>
      <c r="S46" s="4">
        <v>716927949</v>
      </c>
      <c r="T46" s="4">
        <f t="shared" si="9"/>
        <v>655123703.79999995</v>
      </c>
      <c r="U46" s="24">
        <f t="shared" si="8"/>
        <v>520999516</v>
      </c>
      <c r="V46" s="5">
        <v>8.8417329796640146E-3</v>
      </c>
    </row>
    <row r="47" spans="1:22" x14ac:dyDescent="0.2">
      <c r="A47" s="16" t="s">
        <v>148</v>
      </c>
      <c r="B47" s="4">
        <v>34734277</v>
      </c>
      <c r="C47" s="4">
        <v>32498263</v>
      </c>
      <c r="D47" s="4">
        <v>2236014</v>
      </c>
      <c r="E47" s="4">
        <f>953080350000-838980240000</f>
        <v>114100110000</v>
      </c>
      <c r="F47" s="4">
        <f t="shared" si="7"/>
        <v>-10447944646595</v>
      </c>
      <c r="K47" s="24"/>
      <c r="R47" s="5">
        <v>-2.0000000000000001E-4</v>
      </c>
      <c r="S47" s="4">
        <v>776800261</v>
      </c>
      <c r="T47" s="4">
        <f t="shared" si="9"/>
        <v>661847890.20000005</v>
      </c>
      <c r="U47" s="24">
        <f t="shared" si="8"/>
        <v>520999516</v>
      </c>
      <c r="V47" s="5">
        <v>3.552397868561279E-3</v>
      </c>
    </row>
    <row r="48" spans="1:22" x14ac:dyDescent="0.2">
      <c r="A48" s="16" t="s">
        <v>147</v>
      </c>
      <c r="B48" s="4">
        <v>40902537</v>
      </c>
      <c r="C48" s="4">
        <v>49781588</v>
      </c>
      <c r="D48" s="4">
        <v>-8879051</v>
      </c>
      <c r="E48" s="4">
        <f>1088032600000-1397996610000</f>
        <v>-309964010000</v>
      </c>
      <c r="F48" s="4">
        <f t="shared" si="7"/>
        <v>-10562044756595</v>
      </c>
      <c r="K48" s="24"/>
      <c r="R48" s="5">
        <v>4.0999999999999995E-3</v>
      </c>
      <c r="S48" s="4">
        <v>644741653</v>
      </c>
      <c r="T48" s="4">
        <f t="shared" si="9"/>
        <v>661936172.5</v>
      </c>
      <c r="U48" s="24">
        <f t="shared" si="8"/>
        <v>520999516</v>
      </c>
      <c r="V48" s="5">
        <v>4.4523597506678537E-3</v>
      </c>
    </row>
    <row r="49" spans="1:22" x14ac:dyDescent="0.2">
      <c r="A49" s="16" t="s">
        <v>146</v>
      </c>
      <c r="B49" s="4">
        <v>28302963</v>
      </c>
      <c r="C49" s="4">
        <v>31234536</v>
      </c>
      <c r="D49" s="4">
        <v>-2931573</v>
      </c>
      <c r="E49" s="4">
        <f>705610260000-827552000000</f>
        <v>-121941740000</v>
      </c>
      <c r="F49" s="4">
        <f t="shared" si="7"/>
        <v>-10252080746595</v>
      </c>
      <c r="K49" s="24"/>
      <c r="R49" s="5">
        <v>1.32E-2</v>
      </c>
      <c r="S49" s="4">
        <v>658538434</v>
      </c>
      <c r="T49" s="4">
        <f t="shared" si="9"/>
        <v>666141304.5</v>
      </c>
      <c r="U49" s="24">
        <f t="shared" si="8"/>
        <v>520999516</v>
      </c>
      <c r="V49" s="5">
        <v>1.2522361359570662E-2</v>
      </c>
    </row>
    <row r="50" spans="1:22" x14ac:dyDescent="0.2">
      <c r="A50" s="16" t="s">
        <v>145</v>
      </c>
      <c r="B50" s="4">
        <v>34340747</v>
      </c>
      <c r="C50" s="4">
        <v>55465355</v>
      </c>
      <c r="D50" s="4">
        <v>-21124608</v>
      </c>
      <c r="E50" s="4">
        <f>1006762480000-1513518390000</f>
        <v>-506755910000</v>
      </c>
      <c r="F50" s="4">
        <f t="shared" si="7"/>
        <v>-10130139006595</v>
      </c>
      <c r="K50" s="24"/>
      <c r="R50" s="5">
        <v>5.9999999999999995E-4</v>
      </c>
      <c r="S50" s="4">
        <v>558031547</v>
      </c>
      <c r="T50" s="4">
        <f t="shared" si="9"/>
        <v>692247654.70000005</v>
      </c>
      <c r="U50" s="24">
        <f t="shared" si="8"/>
        <v>520999516</v>
      </c>
      <c r="V50" s="5">
        <v>5.4298642533936649E-3</v>
      </c>
    </row>
    <row r="51" spans="1:22" x14ac:dyDescent="0.2">
      <c r="A51" s="16" t="s">
        <v>144</v>
      </c>
      <c r="B51" s="4">
        <v>34527685</v>
      </c>
      <c r="C51" s="4">
        <v>51043836</v>
      </c>
      <c r="D51" s="4">
        <v>-16516151</v>
      </c>
      <c r="E51" s="4">
        <f>910664280000-1444782210000</f>
        <v>-534117930000</v>
      </c>
      <c r="F51" s="4">
        <f t="shared" si="7"/>
        <v>-9623383096595</v>
      </c>
      <c r="K51" s="24"/>
      <c r="R51" s="5">
        <v>1.5E-3</v>
      </c>
      <c r="S51" s="4">
        <v>520999516</v>
      </c>
      <c r="T51" s="4">
        <f t="shared" si="9"/>
        <v>773606558.20000005</v>
      </c>
      <c r="U51" s="24">
        <f t="shared" si="8"/>
        <v>598209855</v>
      </c>
      <c r="V51" s="5">
        <v>7.2595281306715061E-3</v>
      </c>
    </row>
    <row r="52" spans="1:22" x14ac:dyDescent="0.2">
      <c r="A52" s="16" t="s">
        <v>139</v>
      </c>
      <c r="B52" s="4">
        <v>98888248</v>
      </c>
      <c r="C52" s="4">
        <v>117141667</v>
      </c>
      <c r="D52" s="4">
        <v>-18253419</v>
      </c>
      <c r="E52" s="4">
        <f>3115833430000-3528201430000</f>
        <v>-412368000000</v>
      </c>
      <c r="F52" s="4">
        <f t="shared" si="7"/>
        <v>-9089265166595</v>
      </c>
      <c r="K52" s="24"/>
      <c r="R52" s="5">
        <v>4.0999999999999995E-3</v>
      </c>
      <c r="S52" s="4">
        <v>598209855</v>
      </c>
      <c r="T52" s="4">
        <f t="shared" si="9"/>
        <v>799181603.29999995</v>
      </c>
      <c r="U52" s="24">
        <f t="shared" si="8"/>
        <v>649906769</v>
      </c>
      <c r="V52" s="5">
        <v>7.2595281306715061E-3</v>
      </c>
    </row>
    <row r="53" spans="1:22" x14ac:dyDescent="0.2">
      <c r="A53" s="16" t="s">
        <v>130</v>
      </c>
      <c r="B53" s="4">
        <v>43158826</v>
      </c>
      <c r="C53" s="4">
        <v>62788098</v>
      </c>
      <c r="D53" s="4">
        <v>-19629272</v>
      </c>
      <c r="E53" s="4">
        <f>1121219030000-1587223410000</f>
        <v>-466004380000</v>
      </c>
      <c r="F53" s="4">
        <f t="shared" ref="F53:F64" si="10">E53+F54</f>
        <v>-8676897166595</v>
      </c>
      <c r="K53" s="24"/>
      <c r="R53" s="5">
        <v>4.0000000000000001E-3</v>
      </c>
      <c r="S53" s="4">
        <v>649906769</v>
      </c>
      <c r="T53" s="4">
        <f t="shared" si="9"/>
        <v>816656524.20000005</v>
      </c>
      <c r="U53" s="24">
        <f t="shared" si="8"/>
        <v>645624476</v>
      </c>
      <c r="V53" s="5">
        <v>1.2773722627737228E-2</v>
      </c>
    </row>
    <row r="54" spans="1:22" x14ac:dyDescent="0.2">
      <c r="A54" s="16" t="s">
        <v>129</v>
      </c>
      <c r="B54" s="4">
        <v>104341775</v>
      </c>
      <c r="C54" s="4">
        <v>131867043</v>
      </c>
      <c r="D54" s="4">
        <v>-27525268</v>
      </c>
      <c r="E54" s="4">
        <f>2908614720000-3679303410000</f>
        <v>-770688690000</v>
      </c>
      <c r="F54" s="4">
        <f t="shared" si="10"/>
        <v>-8210892786595</v>
      </c>
      <c r="K54" s="24"/>
      <c r="R54" s="5">
        <v>-9.4999999999999998E-3</v>
      </c>
      <c r="S54" s="4">
        <v>713157593</v>
      </c>
      <c r="T54" s="4">
        <f t="shared" si="9"/>
        <v>857405598.39999998</v>
      </c>
      <c r="U54" s="24">
        <f t="shared" si="8"/>
        <v>645624476</v>
      </c>
      <c r="V54" s="5">
        <v>1.1775362318840582E-2</v>
      </c>
    </row>
    <row r="55" spans="1:22" x14ac:dyDescent="0.2">
      <c r="A55" s="16" t="s">
        <v>128</v>
      </c>
      <c r="B55" s="4">
        <v>97376813</v>
      </c>
      <c r="C55" s="4">
        <v>141969252</v>
      </c>
      <c r="D55" s="4">
        <v>-44592439</v>
      </c>
      <c r="E55" s="4">
        <f>2476644790000-3944754250000</f>
        <v>-1468109460000</v>
      </c>
      <c r="F55" s="4">
        <f t="shared" si="10"/>
        <v>-7440204096595</v>
      </c>
      <c r="K55" s="24"/>
      <c r="R55" s="5">
        <v>-7.0999999999999995E-3</v>
      </c>
      <c r="S55" s="4">
        <v>749829297</v>
      </c>
      <c r="T55" s="4">
        <f t="shared" si="9"/>
        <v>869358520.77777779</v>
      </c>
      <c r="U55" s="24">
        <f t="shared" si="8"/>
        <v>645624476</v>
      </c>
      <c r="V55" s="5">
        <v>9.883198562443846E-3</v>
      </c>
    </row>
    <row r="56" spans="1:22" x14ac:dyDescent="0.2">
      <c r="A56" s="16" t="s">
        <v>127</v>
      </c>
      <c r="B56" s="4">
        <v>54567961</v>
      </c>
      <c r="C56" s="4">
        <v>70838342</v>
      </c>
      <c r="D56" s="4">
        <v>-16270381</v>
      </c>
      <c r="E56" s="4">
        <f>1945622410000-2303817890000</f>
        <v>-358195480000</v>
      </c>
      <c r="F56" s="4">
        <f t="shared" si="10"/>
        <v>-5972094636595</v>
      </c>
      <c r="K56" s="24"/>
      <c r="R56" s="5">
        <v>-3.7000000000000002E-3</v>
      </c>
      <c r="S56" s="4">
        <v>681022113</v>
      </c>
      <c r="T56" s="4">
        <f t="shared" si="9"/>
        <v>892900571.75</v>
      </c>
      <c r="U56" s="24">
        <f t="shared" si="8"/>
        <v>645624476</v>
      </c>
      <c r="V56" s="5">
        <v>1.0714285714285714E-2</v>
      </c>
    </row>
    <row r="57" spans="1:22" x14ac:dyDescent="0.2">
      <c r="A57" s="16" t="s">
        <v>126</v>
      </c>
      <c r="B57" s="4">
        <v>47096453</v>
      </c>
      <c r="C57" s="4">
        <v>82877275</v>
      </c>
      <c r="D57" s="4">
        <v>-35780822</v>
      </c>
      <c r="E57" s="4">
        <f>1530063370000-2445349060000</f>
        <v>-915285690000</v>
      </c>
      <c r="F57" s="4">
        <f t="shared" si="10"/>
        <v>-5613899156595</v>
      </c>
      <c r="K57" s="24"/>
      <c r="R57" s="5">
        <v>-1.1899999999999999E-2</v>
      </c>
      <c r="S57" s="4">
        <v>844042125</v>
      </c>
      <c r="T57" s="4">
        <f t="shared" si="9"/>
        <v>899880349.85714281</v>
      </c>
      <c r="U57" s="24">
        <f t="shared" si="8"/>
        <v>645624476</v>
      </c>
      <c r="V57" s="5">
        <v>1.6799292661361626E-2</v>
      </c>
    </row>
    <row r="58" spans="1:22" x14ac:dyDescent="0.2">
      <c r="A58" s="16" t="s">
        <v>125</v>
      </c>
      <c r="B58" s="4">
        <v>37405074</v>
      </c>
      <c r="C58" s="4">
        <v>48903393</v>
      </c>
      <c r="D58" s="4">
        <v>-11498319</v>
      </c>
      <c r="E58" s="4">
        <f>1058750340000-1367397780000</f>
        <v>-308647440000</v>
      </c>
      <c r="F58" s="4">
        <f t="shared" si="10"/>
        <v>-4698613466595</v>
      </c>
      <c r="K58" s="24"/>
      <c r="R58" s="5">
        <v>1.9E-3</v>
      </c>
      <c r="S58" s="4">
        <v>645624476</v>
      </c>
      <c r="T58" s="4">
        <f t="shared" si="9"/>
        <v>942256328.83333337</v>
      </c>
      <c r="U58" s="24">
        <f t="shared" si="8"/>
        <v>700589754</v>
      </c>
      <c r="V58" s="5">
        <v>6.1946902654867256E-3</v>
      </c>
    </row>
    <row r="59" spans="1:22" x14ac:dyDescent="0.2">
      <c r="A59" s="16" t="s">
        <v>124</v>
      </c>
      <c r="B59" s="4">
        <v>43741392</v>
      </c>
      <c r="C59" s="4">
        <v>63499153</v>
      </c>
      <c r="D59" s="4">
        <v>-19757761</v>
      </c>
      <c r="E59" s="4">
        <f>1135429290000-1568820180000</f>
        <v>-433390890000</v>
      </c>
      <c r="F59" s="4">
        <f t="shared" si="10"/>
        <v>-4389966026595</v>
      </c>
      <c r="K59" s="24"/>
      <c r="R59" s="5">
        <v>8.9999999999999998E-4</v>
      </c>
      <c r="S59" s="4">
        <v>700589754</v>
      </c>
      <c r="T59" s="4">
        <f t="shared" si="9"/>
        <v>990589643.79999995</v>
      </c>
      <c r="U59" s="24">
        <f t="shared" si="8"/>
        <v>819095049</v>
      </c>
      <c r="V59" s="5">
        <v>7.9716563330380873E-3</v>
      </c>
    </row>
    <row r="60" spans="1:22" x14ac:dyDescent="0.2">
      <c r="A60" s="16" t="s">
        <v>123</v>
      </c>
      <c r="B60" s="4">
        <v>43599552</v>
      </c>
      <c r="C60" s="4">
        <v>52733840</v>
      </c>
      <c r="D60" s="4">
        <v>-9134288</v>
      </c>
      <c r="E60" s="4">
        <f>1174900720000-1624508040000</f>
        <v>-449607320000</v>
      </c>
      <c r="F60" s="4">
        <f t="shared" si="10"/>
        <v>-3956575136595</v>
      </c>
      <c r="K60" s="24"/>
      <c r="R60" s="5">
        <v>2.5999999999999999E-3</v>
      </c>
      <c r="S60" s="4">
        <v>819095049</v>
      </c>
      <c r="T60" s="4">
        <f t="shared" si="9"/>
        <v>1033463292.5</v>
      </c>
      <c r="U60" s="24">
        <f t="shared" si="8"/>
        <v>824655978</v>
      </c>
      <c r="V60" s="5">
        <v>7.0984915705412602E-3</v>
      </c>
    </row>
    <row r="61" spans="1:22" x14ac:dyDescent="0.2">
      <c r="A61" s="16" t="s">
        <v>122</v>
      </c>
      <c r="B61" s="4">
        <v>54167473</v>
      </c>
      <c r="C61" s="4">
        <v>84851023</v>
      </c>
      <c r="D61" s="4">
        <v>-30683550</v>
      </c>
      <c r="E61" s="4">
        <f>1513565150000-2331493700000</f>
        <v>-817928550000</v>
      </c>
      <c r="F61" s="4">
        <f t="shared" si="10"/>
        <v>-3506967816595</v>
      </c>
      <c r="K61" s="24"/>
      <c r="R61" s="5">
        <v>-4.4000000000000003E-3</v>
      </c>
      <c r="S61" s="4">
        <v>1334588551</v>
      </c>
      <c r="T61" s="4">
        <f t="shared" si="9"/>
        <v>933088206.33333337</v>
      </c>
      <c r="U61" s="24">
        <f t="shared" si="8"/>
        <v>824655978</v>
      </c>
      <c r="V61" s="5">
        <v>1.7699115044247787E-2</v>
      </c>
    </row>
    <row r="62" spans="1:22" x14ac:dyDescent="0.2">
      <c r="A62" s="16" t="s">
        <v>121</v>
      </c>
      <c r="B62" s="4">
        <v>46057188</v>
      </c>
      <c r="C62" s="4">
        <v>62451521</v>
      </c>
      <c r="D62" s="4">
        <v>-16394333</v>
      </c>
      <c r="E62" s="4">
        <f>1271589310000-1820197030000</f>
        <v>-548607720000</v>
      </c>
      <c r="F62" s="4">
        <f t="shared" si="10"/>
        <v>-2689039266595</v>
      </c>
      <c r="K62" s="24"/>
      <c r="R62" s="5">
        <v>9.3999999999999986E-3</v>
      </c>
      <c r="S62" s="4">
        <v>853960306</v>
      </c>
      <c r="T62" s="4">
        <f t="shared" si="9"/>
        <v>972652156.5</v>
      </c>
      <c r="U62" s="24">
        <f t="shared" si="8"/>
        <v>824655978</v>
      </c>
      <c r="V62" s="5">
        <v>8.8809946714031966E-3</v>
      </c>
    </row>
    <row r="63" spans="1:22" x14ac:dyDescent="0.2">
      <c r="A63" s="16" t="s">
        <v>120</v>
      </c>
      <c r="B63" s="4">
        <v>23790931</v>
      </c>
      <c r="C63" s="4">
        <v>79652611</v>
      </c>
      <c r="D63" s="4">
        <v>-55861680</v>
      </c>
      <c r="E63" s="4">
        <f>569294280000-2127006760000</f>
        <v>-1557712480000</v>
      </c>
      <c r="F63" s="4">
        <f t="shared" si="10"/>
        <v>-2140431546595</v>
      </c>
      <c r="K63" s="24"/>
      <c r="R63" s="5">
        <v>-4.0000000000000001E-3</v>
      </c>
      <c r="S63" s="4">
        <v>824655978</v>
      </c>
      <c r="T63" s="4">
        <f t="shared" si="9"/>
        <v>1120648335</v>
      </c>
      <c r="U63" s="24">
        <f t="shared" si="8"/>
        <v>1120648335</v>
      </c>
      <c r="V63" s="5">
        <v>9.7864768683274019E-3</v>
      </c>
    </row>
    <row r="64" spans="1:22" x14ac:dyDescent="0.2">
      <c r="A64" s="16" t="s">
        <v>119</v>
      </c>
      <c r="B64" s="4">
        <v>31302430</v>
      </c>
      <c r="C64" s="4">
        <v>52089050</v>
      </c>
      <c r="D64" s="4">
        <v>-20786620</v>
      </c>
      <c r="E64" s="4">
        <f>881352020933-1464071087528</f>
        <v>-582719066595</v>
      </c>
      <c r="F64" s="4">
        <f t="shared" si="10"/>
        <v>-582719066595</v>
      </c>
      <c r="K64" s="24"/>
      <c r="R64" s="5">
        <v>1.66E-2</v>
      </c>
      <c r="S64" s="4">
        <v>1120648335</v>
      </c>
      <c r="T64" s="4" t="e">
        <f t="shared" si="9"/>
        <v>#DIV/0!</v>
      </c>
      <c r="U64" s="24">
        <f t="shared" si="8"/>
        <v>0</v>
      </c>
      <c r="V64" s="5">
        <v>1.5124555160142349E-2</v>
      </c>
    </row>
    <row r="65" spans="1:22" x14ac:dyDescent="0.2">
      <c r="A65" s="16"/>
      <c r="B65" s="4"/>
      <c r="C65" s="4"/>
      <c r="D65" s="4"/>
      <c r="E65" s="4"/>
      <c r="F65" s="4"/>
      <c r="K65" s="24"/>
      <c r="R65" s="5"/>
      <c r="S65" s="4"/>
      <c r="T65" s="4"/>
      <c r="U65" s="24"/>
      <c r="V65" s="5"/>
    </row>
    <row r="66" spans="1:22" x14ac:dyDescent="0.2">
      <c r="A66" s="16"/>
      <c r="B66" s="4"/>
      <c r="C66" s="4"/>
      <c r="D66" s="4"/>
      <c r="E66" s="4"/>
      <c r="F66" s="4"/>
      <c r="K66" s="24"/>
      <c r="R66" s="5"/>
      <c r="S66" s="4"/>
      <c r="T66" s="4"/>
      <c r="U66" s="24"/>
      <c r="V66" s="5"/>
    </row>
    <row r="67" spans="1:22" x14ac:dyDescent="0.2">
      <c r="A67" s="16"/>
      <c r="B67" s="4"/>
      <c r="C67" s="4"/>
      <c r="D67" s="4"/>
      <c r="E67" s="4"/>
      <c r="F67" s="4"/>
      <c r="K67" s="24"/>
      <c r="R67" s="5"/>
      <c r="S67" s="4"/>
      <c r="T67" s="4"/>
      <c r="U67" s="24"/>
      <c r="V67" s="5"/>
    </row>
    <row r="68" spans="1:22" x14ac:dyDescent="0.2">
      <c r="A68" s="16"/>
      <c r="B68" s="4"/>
      <c r="C68" s="4"/>
      <c r="D68" s="4"/>
      <c r="E68" s="4"/>
      <c r="F68" s="4"/>
      <c r="K68" s="24"/>
      <c r="R68" s="5"/>
      <c r="S68" s="4"/>
      <c r="T68" s="4"/>
      <c r="U68" s="24"/>
      <c r="V68" s="5"/>
    </row>
    <row r="69" spans="1:22" x14ac:dyDescent="0.2">
      <c r="A69" s="16"/>
      <c r="B69" s="4"/>
      <c r="C69" s="4"/>
      <c r="D69" s="4"/>
      <c r="E69" s="4"/>
      <c r="F69" s="4"/>
      <c r="K69" s="24"/>
      <c r="R69" s="5"/>
      <c r="S69" s="4"/>
      <c r="T69" s="4"/>
      <c r="U69" s="24"/>
      <c r="V69" s="5"/>
    </row>
    <row r="70" spans="1:22" x14ac:dyDescent="0.2">
      <c r="A70" s="16"/>
      <c r="B70" s="4"/>
      <c r="C70" s="4"/>
      <c r="D70" s="4"/>
      <c r="E70" s="4"/>
      <c r="F70" s="4"/>
      <c r="K70" s="24"/>
      <c r="R70" s="5"/>
      <c r="S70" s="4"/>
      <c r="T70" s="4"/>
      <c r="U70" s="24"/>
      <c r="V70" s="5"/>
    </row>
    <row r="71" spans="1:22" x14ac:dyDescent="0.2">
      <c r="A71" s="16"/>
      <c r="B71" s="4"/>
      <c r="C71" s="4"/>
      <c r="D71" s="4"/>
      <c r="E71" s="4"/>
      <c r="F71" s="4"/>
      <c r="K71" s="24"/>
      <c r="R71" s="5"/>
      <c r="S71" s="4"/>
      <c r="T71" s="4"/>
      <c r="U71" s="24"/>
      <c r="V71" s="5"/>
    </row>
    <row r="72" spans="1:22" x14ac:dyDescent="0.2">
      <c r="A72" s="16"/>
      <c r="B72" s="4"/>
      <c r="C72" s="4"/>
      <c r="D72" s="4"/>
      <c r="E72" s="4"/>
      <c r="F72" s="4"/>
      <c r="K72" s="24"/>
      <c r="R72" s="5"/>
      <c r="S72" s="4"/>
      <c r="T72" s="4"/>
      <c r="U72" s="24"/>
      <c r="V72" s="5"/>
    </row>
    <row r="73" spans="1:22" x14ac:dyDescent="0.2">
      <c r="A73" s="16"/>
      <c r="B73" s="4"/>
      <c r="C73" s="4"/>
      <c r="D73" s="4"/>
      <c r="E73" s="4"/>
      <c r="F73" s="4"/>
      <c r="K73" s="24"/>
      <c r="R73" s="5"/>
      <c r="S73" s="4"/>
      <c r="T73" s="4"/>
      <c r="U73" s="24"/>
      <c r="V73" s="5"/>
    </row>
    <row r="74" spans="1:22" x14ac:dyDescent="0.2">
      <c r="A74" s="16"/>
      <c r="B74" s="4"/>
      <c r="C74" s="4"/>
      <c r="D74" s="4"/>
      <c r="E74" s="4"/>
      <c r="F74" s="4"/>
      <c r="K74" s="24"/>
      <c r="R74" s="5"/>
      <c r="S74" s="4"/>
      <c r="T74" s="4"/>
      <c r="U74" s="24"/>
      <c r="V74" s="5"/>
    </row>
    <row r="75" spans="1:22" x14ac:dyDescent="0.2">
      <c r="A75" s="16"/>
      <c r="B75" s="4"/>
      <c r="C75" s="4"/>
      <c r="D75" s="4"/>
      <c r="E75" s="4"/>
      <c r="F75" s="4"/>
      <c r="K75" s="24"/>
      <c r="R75" s="5"/>
      <c r="S75" s="4"/>
      <c r="T75" s="4"/>
      <c r="U75" s="24"/>
      <c r="V75" s="5"/>
    </row>
    <row r="76" spans="1:22" x14ac:dyDescent="0.2">
      <c r="A76" s="16"/>
      <c r="B76" s="4"/>
      <c r="C76" s="4"/>
      <c r="D76" s="4"/>
      <c r="E76" s="4"/>
      <c r="F76" s="4"/>
      <c r="K76" s="24"/>
      <c r="R76" s="5"/>
      <c r="S76" s="4"/>
      <c r="T76" s="4"/>
      <c r="U76" s="24"/>
      <c r="V76" s="5"/>
    </row>
    <row r="77" spans="1:22" x14ac:dyDescent="0.2">
      <c r="A77" s="16"/>
      <c r="B77" s="4"/>
      <c r="C77" s="4"/>
      <c r="D77" s="4"/>
      <c r="E77" s="4"/>
      <c r="F77" s="4"/>
      <c r="K77" s="24"/>
      <c r="R77" s="5"/>
      <c r="S77" s="4"/>
      <c r="T77" s="4"/>
      <c r="U77" s="24"/>
      <c r="V77" s="5"/>
    </row>
    <row r="78" spans="1:22" x14ac:dyDescent="0.2">
      <c r="A78" s="16"/>
      <c r="B78" s="4"/>
      <c r="C78" s="4"/>
      <c r="D78" s="4"/>
      <c r="E78" s="4"/>
      <c r="F78" s="4"/>
      <c r="K78" s="24"/>
      <c r="R78" s="5"/>
      <c r="S78" s="4"/>
      <c r="T78" s="4"/>
      <c r="U78" s="24"/>
      <c r="V78" s="5"/>
    </row>
    <row r="79" spans="1:22" x14ac:dyDescent="0.2">
      <c r="A79" s="16"/>
      <c r="B79" s="4"/>
      <c r="C79" s="4"/>
      <c r="D79" s="4"/>
      <c r="E79" s="4"/>
      <c r="F79" s="4"/>
      <c r="K79" s="24"/>
      <c r="R79" s="5"/>
      <c r="S79" s="4"/>
      <c r="T79" s="4"/>
      <c r="U79" s="24"/>
      <c r="V79" s="5"/>
    </row>
    <row r="80" spans="1:22" x14ac:dyDescent="0.2">
      <c r="A80" s="16"/>
      <c r="B80" s="4"/>
      <c r="C80" s="4"/>
      <c r="D80" s="4"/>
      <c r="E80" s="4"/>
      <c r="F80" s="4"/>
      <c r="K80" s="24"/>
      <c r="R80" s="5"/>
      <c r="S80" s="4"/>
      <c r="T80" s="4"/>
      <c r="U80" s="24"/>
      <c r="V80" s="5"/>
    </row>
    <row r="81" spans="1:22" x14ac:dyDescent="0.2">
      <c r="A81" s="16"/>
      <c r="B81" s="4"/>
      <c r="C81" s="4"/>
      <c r="D81" s="4"/>
      <c r="E81" s="4"/>
      <c r="F81" s="4"/>
      <c r="K81" s="24"/>
      <c r="R81" s="5"/>
      <c r="S81" s="4"/>
      <c r="T81" s="4"/>
      <c r="U81" s="24"/>
      <c r="V81" s="5"/>
    </row>
    <row r="82" spans="1:22" x14ac:dyDescent="0.2">
      <c r="A82" s="16"/>
      <c r="B82" s="4"/>
      <c r="C82" s="4"/>
      <c r="D82" s="4"/>
      <c r="E82" s="4"/>
      <c r="F82" s="4"/>
      <c r="K82" s="24"/>
      <c r="R82" s="5"/>
      <c r="S82" s="4"/>
      <c r="T82" s="4"/>
      <c r="U82" s="24"/>
      <c r="V82" s="5"/>
    </row>
    <row r="83" spans="1:22" x14ac:dyDescent="0.2">
      <c r="A83" s="16"/>
      <c r="B83" s="4"/>
      <c r="C83" s="4"/>
      <c r="D83" s="4"/>
      <c r="E83" s="4"/>
      <c r="F83" s="4"/>
      <c r="K83" s="24"/>
      <c r="R83" s="5"/>
      <c r="S83" s="4"/>
      <c r="T83" s="4"/>
      <c r="U83" s="24"/>
      <c r="V83" s="5"/>
    </row>
    <row r="84" spans="1:22" x14ac:dyDescent="0.2">
      <c r="A84" s="16"/>
      <c r="B84" s="4"/>
      <c r="C84" s="4"/>
      <c r="D84" s="4"/>
      <c r="E84" s="4"/>
      <c r="F84" s="4"/>
      <c r="K84" s="24"/>
      <c r="R84" s="5"/>
      <c r="S84" s="4"/>
      <c r="T84" s="4"/>
      <c r="U84" s="24"/>
      <c r="V84" s="5"/>
    </row>
    <row r="85" spans="1:22" x14ac:dyDescent="0.2">
      <c r="A85" s="16"/>
      <c r="B85" s="4"/>
      <c r="C85" s="4"/>
      <c r="D85" s="4"/>
      <c r="E85" s="4"/>
      <c r="F85" s="4"/>
      <c r="K85" s="24"/>
      <c r="R85" s="5"/>
      <c r="S85" s="4"/>
      <c r="T85" s="4"/>
      <c r="U85" s="2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T86" s="4"/>
      <c r="U86" s="2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T87" s="4"/>
      <c r="U87" s="2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T88" s="4"/>
      <c r="U88" s="2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T89" s="4"/>
      <c r="U89" s="2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T90" s="4"/>
      <c r="U90" s="2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T91" s="4"/>
      <c r="U91" s="2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T92" s="4"/>
      <c r="U92" s="2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T93" s="4"/>
      <c r="U93" s="2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T94" s="4"/>
      <c r="U94" s="2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T95" s="4"/>
      <c r="U95" s="2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T96" s="4"/>
      <c r="U96" s="2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T97" s="4"/>
      <c r="U97" s="2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2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2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U100" s="2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U101" s="2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U102" s="2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U103" s="2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U104" s="2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U105" s="2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U106" s="2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U107" s="2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U108" s="2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U109" s="24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10"/>
      <c r="M151" s="10"/>
      <c r="N151" s="10"/>
      <c r="O151" s="10"/>
      <c r="P151" s="10"/>
      <c r="Q151" s="10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10"/>
      <c r="M152" s="10"/>
      <c r="N152" s="10"/>
      <c r="O152" s="10"/>
      <c r="P152" s="10"/>
      <c r="Q152" s="10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10"/>
      <c r="M153" s="10"/>
      <c r="N153" s="10"/>
      <c r="O153" s="10"/>
      <c r="P153" s="10"/>
      <c r="Q153" s="10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10"/>
      <c r="M154" s="10"/>
      <c r="N154" s="10"/>
      <c r="O154" s="10"/>
      <c r="P154" s="10"/>
      <c r="Q154" s="10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10"/>
      <c r="M155" s="10"/>
      <c r="N155" s="10"/>
      <c r="O155" s="10"/>
      <c r="P155" s="10"/>
      <c r="Q155" s="10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10"/>
      <c r="M156" s="10"/>
      <c r="N156" s="10"/>
      <c r="O156" s="10"/>
      <c r="P156" s="10"/>
      <c r="Q156" s="10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10"/>
      <c r="M157" s="10"/>
      <c r="N157" s="10"/>
      <c r="O157" s="10"/>
      <c r="P157" s="10"/>
      <c r="Q157" s="10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201" spans="1:3" x14ac:dyDescent="0.2">
      <c r="A201" t="e" cm="1" s="0">
        <f t="array" aca="1" ref="A201" ca="1">INDIRECT("'" &amp; E1 &amp; "'!$A$2:$A$66")</f>
        <v>#REF!</v>
      </c>
      <c r="B201" t="e" cm="1" s="0">
        <f t="array" aca="1" ref="B201" ca="1">INDIRECT("'" &amp; E1 &amp; "'!$B$2:$B$66")</f>
        <v>#REF!</v>
      </c>
      <c r="C201" t="e" cm="1" s="0">
        <f t="array" aca="1" ref="C201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6590-983B-124B-979E-8B5E3FD4F10E}">
  <sheetPr codeName="Sheet6"/>
  <dimension ref="A1:V288"/>
  <sheetViews>
    <sheetView workbookViewId="0">
      <pane xSplit="1" topLeftCell="B1" activePane="topRight" state="frozen"/>
      <selection activeCell="U4" sqref="U3:U4"/>
      <selection pane="topRight" activeCell="U4" sqref="U3:U4"/>
    </sheetView>
  </sheetViews>
  <sheetFormatPr baseColWidth="10" defaultRowHeight="16" x14ac:dyDescent="0.2"/>
  <cols>
    <col min="1" max="1" customWidth="true" width="21.1640625"/>
    <col min="2" max="2" customWidth="true" width="15.5"/>
    <col min="3" max="3" customWidth="true" width="15.0"/>
    <col min="4" max="4" customWidth="true" width="14.5"/>
    <col min="5" max="5" customWidth="true" width="16.6640625"/>
    <col min="6" max="6" customWidth="true" width="21.5"/>
    <col min="7" max="8" customWidth="true" width="16.6640625"/>
    <col min="9" max="9" customWidth="true" width="19.83203125"/>
    <col min="10" max="10" customWidth="true" width="18.33203125"/>
    <col min="11" max="17" customWidth="true" width="16.6640625"/>
    <col min="18" max="18" customWidth="true" width="13.0"/>
    <col min="19" max="19" customWidth="true" width="20.0"/>
    <col min="20" max="21" customWidth="true" width="14.6640625"/>
    <col min="22" max="22" customWidth="true" width="16.6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162">
        <v>344</v>
      </c>
      <c r="B3" t="n" s="2163">
        <v>646200.0</v>
      </c>
      <c r="C3" t="n" s="2164">
        <v>1535614.0</v>
      </c>
      <c r="D3" t="n" s="2165">
        <v>-889414.0</v>
      </c>
      <c r="E3" t="n" s="2166">
        <v>-3.104663E10</v>
      </c>
      <c r="G3" t="n" s="2152">
        <v>265100.0</v>
      </c>
      <c r="H3" t="n" s="2153">
        <v>40972.0</v>
      </c>
      <c r="I3" t="n" s="2154">
        <v>224128.0</v>
      </c>
      <c r="J3" t="n" s="2155">
        <v>7.824432E9</v>
      </c>
      <c r="L3" t="n" s="2156">
        <v>1719.0</v>
      </c>
      <c r="M3" t="n" s="2157">
        <v>2992.0</v>
      </c>
      <c r="N3" t="n" s="2158">
        <v>200.0</v>
      </c>
      <c r="O3" t="n" s="2159">
        <v>314.0</v>
      </c>
      <c r="P3" t="n" s="2160">
        <v>2678200.0</v>
      </c>
      <c r="Q3" t="n" s="2161">
        <v>4645700.0</v>
      </c>
      <c r="R3" t="n" s="2150">
        <v>-0.0043</v>
      </c>
      <c r="S3" t="n" s="2149">
        <v>8441472.0</v>
      </c>
      <c r="V3" t="n" s="2151">
        <v>0.0115</v>
      </c>
    </row>
    <row r="4">
      <c r="A4" t="s" s="100">
        <v>343</v>
      </c>
      <c r="B4" t="n" s="101">
        <v>461700.0</v>
      </c>
      <c r="C4" t="n" s="102">
        <v>2569491.0</v>
      </c>
      <c r="D4" t="n" s="103">
        <v>-2107791.0</v>
      </c>
      <c r="E4" t="n" s="104">
        <v>-7.30916E10</v>
      </c>
      <c r="G4" t="n" s="90">
        <v>232700.0</v>
      </c>
      <c r="H4" t="n" s="91">
        <v>604940.0</v>
      </c>
      <c r="I4" t="n" s="92">
        <v>-372240.0</v>
      </c>
      <c r="J4" t="n" s="93">
        <v>-1.2902723E10</v>
      </c>
      <c r="L4" t="n" s="94">
        <v>3790.0</v>
      </c>
      <c r="M4" t="n" s="95">
        <v>6892.0</v>
      </c>
      <c r="N4" t="n" s="96">
        <v>570.0</v>
      </c>
      <c r="O4" t="n" s="97">
        <v>830.0</v>
      </c>
      <c r="P4" t="n" s="98">
        <v>6928400.0</v>
      </c>
      <c r="Q4" t="n" s="99">
        <v>1.09911E7</v>
      </c>
      <c r="R4" t="n" s="88">
        <v>-0.01</v>
      </c>
      <c r="S4" t="n" s="87">
        <v>1.886174E7</v>
      </c>
      <c r="V4" t="n" s="89">
        <v>0.021400000000000002</v>
      </c>
    </row>
    <row r="5" spans="1:22" x14ac:dyDescent="0.2">
      <c r="A5" s="16" t="s">
        <v>342</v>
      </c>
      <c r="B5" s="4">
        <v>67485</v>
      </c>
      <c r="C5" s="4">
        <v>2994313</v>
      </c>
      <c r="D5" s="4">
        <v>-2926828</v>
      </c>
      <c r="E5" s="4">
        <v>-104055990000</v>
      </c>
      <c r="F5" s="4">
        <f t="shared" ref="F5:F46" si="0">E5+F6</f>
        <v>103676286122</v>
      </c>
      <c r="G5" s="4">
        <v>228200</v>
      </c>
      <c r="H5" s="4">
        <v>575919</v>
      </c>
      <c r="I5" s="4">
        <v>-347719</v>
      </c>
      <c r="J5" s="4">
        <v>-12411536000</v>
      </c>
      <c r="K5" s="27">
        <f t="shared" ref="K5:K46" si="1">K6+J5</f>
        <v>18147399000</v>
      </c>
      <c r="L5" s="4">
        <v>1908</v>
      </c>
      <c r="M5" s="4">
        <v>4650</v>
      </c>
      <c r="N5" s="4">
        <v>333</v>
      </c>
      <c r="O5" s="4">
        <v>667</v>
      </c>
      <c r="P5" s="4">
        <v>3867400</v>
      </c>
      <c r="Q5" s="4">
        <v>9517600</v>
      </c>
      <c r="R5" s="5">
        <v>-1.1299999999999999E-2</v>
      </c>
      <c r="S5" s="4">
        <v>13092219</v>
      </c>
      <c r="T5" s="4">
        <f t="shared" ref="T5:T73" si="2">AVERAGE(S6:S15)</f>
        <v>18345011</v>
      </c>
      <c r="U5" s="4">
        <f t="shared" ref="U5:U46" si="3">MIN(S6:S10)</f>
        <v>13044197</v>
      </c>
      <c r="V5" s="5">
        <v>2.23E-2</v>
      </c>
    </row>
    <row r="6" spans="1:22" x14ac:dyDescent="0.2">
      <c r="A6" s="16" t="s">
        <v>341</v>
      </c>
      <c r="B6" s="4">
        <v>66700</v>
      </c>
      <c r="C6" s="4">
        <v>1098346</v>
      </c>
      <c r="D6" s="4">
        <v>-1031646</v>
      </c>
      <c r="E6" s="4">
        <v>-36542560000</v>
      </c>
      <c r="F6" s="4">
        <f t="shared" si="0"/>
        <v>207732276122</v>
      </c>
      <c r="G6" s="4">
        <v>362900</v>
      </c>
      <c r="H6" s="4">
        <v>334997</v>
      </c>
      <c r="I6" s="4">
        <v>27903</v>
      </c>
      <c r="J6" s="4">
        <v>989371000</v>
      </c>
      <c r="K6" s="27">
        <f t="shared" si="1"/>
        <v>30558935000</v>
      </c>
      <c r="L6" s="4">
        <v>2911</v>
      </c>
      <c r="M6" s="4">
        <v>3357</v>
      </c>
      <c r="N6" s="4">
        <v>543</v>
      </c>
      <c r="O6" s="4">
        <v>441</v>
      </c>
      <c r="P6" s="4">
        <v>7150000</v>
      </c>
      <c r="Q6" s="4">
        <v>5889800</v>
      </c>
      <c r="R6" s="5">
        <v>1.43E-2</v>
      </c>
      <c r="S6" s="4">
        <v>13044197</v>
      </c>
      <c r="T6" s="4">
        <f t="shared" si="2"/>
        <v>17743501.899999999</v>
      </c>
      <c r="U6" s="4">
        <f t="shared" si="3"/>
        <v>14724515</v>
      </c>
      <c r="V6" s="5">
        <v>1.2699999999999999E-2</v>
      </c>
    </row>
    <row r="7" spans="1:22" x14ac:dyDescent="0.2">
      <c r="A7" s="16" t="s">
        <v>340</v>
      </c>
      <c r="B7" s="4">
        <v>1129065</v>
      </c>
      <c r="C7" s="4">
        <v>1849003</v>
      </c>
      <c r="D7" s="4">
        <v>-719938</v>
      </c>
      <c r="E7" s="4">
        <v>-25515640000</v>
      </c>
      <c r="F7" s="4">
        <f t="shared" si="0"/>
        <v>244274836122</v>
      </c>
      <c r="G7" s="4">
        <v>218200</v>
      </c>
      <c r="H7" s="4">
        <v>147037</v>
      </c>
      <c r="I7" s="4">
        <v>71163</v>
      </c>
      <c r="J7" s="4">
        <v>2484551000</v>
      </c>
      <c r="K7" s="27">
        <f t="shared" si="1"/>
        <v>29569564000</v>
      </c>
      <c r="L7" s="4">
        <v>3434</v>
      </c>
      <c r="M7" s="4">
        <v>5069</v>
      </c>
      <c r="N7" s="4">
        <v>517</v>
      </c>
      <c r="O7" s="4">
        <v>716</v>
      </c>
      <c r="P7" s="4">
        <v>7767700</v>
      </c>
      <c r="Q7" s="4">
        <v>8592100</v>
      </c>
      <c r="R7" s="5">
        <v>-4.1999999999999997E-3</v>
      </c>
      <c r="S7" s="4">
        <v>16841437</v>
      </c>
      <c r="T7" s="4">
        <f t="shared" si="2"/>
        <v>17186644.199999999</v>
      </c>
      <c r="U7" s="4">
        <f t="shared" si="3"/>
        <v>14724515</v>
      </c>
      <c r="V7" s="5">
        <v>1.9799999999999998E-2</v>
      </c>
    </row>
    <row r="8" spans="1:22" x14ac:dyDescent="0.2">
      <c r="A8" s="16" t="s">
        <v>339</v>
      </c>
      <c r="B8" s="4">
        <v>282000</v>
      </c>
      <c r="C8" s="4">
        <v>3048297</v>
      </c>
      <c r="D8" s="4">
        <v>-2766297</v>
      </c>
      <c r="E8" s="4">
        <v>-99262380000</v>
      </c>
      <c r="F8" s="4">
        <f t="shared" si="0"/>
        <v>269790476122</v>
      </c>
      <c r="G8" s="4">
        <v>602600</v>
      </c>
      <c r="H8" s="4">
        <v>1341276</v>
      </c>
      <c r="I8" s="4">
        <v>-738676</v>
      </c>
      <c r="J8" s="4">
        <v>-26926589000</v>
      </c>
      <c r="K8" s="27">
        <f t="shared" si="1"/>
        <v>27085013000</v>
      </c>
      <c r="L8" s="4">
        <v>4718</v>
      </c>
      <c r="M8" s="4">
        <v>9304</v>
      </c>
      <c r="N8" s="4">
        <v>717</v>
      </c>
      <c r="O8" s="4">
        <v>1305</v>
      </c>
      <c r="P8" s="4">
        <v>8175000</v>
      </c>
      <c r="Q8" s="4">
        <v>17248800</v>
      </c>
      <c r="R8" s="5">
        <v>-4.1100000000000005E-2</v>
      </c>
      <c r="S8" s="4">
        <v>28294976</v>
      </c>
      <c r="T8" s="4">
        <f t="shared" si="2"/>
        <v>15568998.9</v>
      </c>
      <c r="U8" s="4">
        <f t="shared" si="3"/>
        <v>14724515</v>
      </c>
      <c r="V8" s="5">
        <v>4.53E-2</v>
      </c>
    </row>
    <row r="9" spans="1:22" x14ac:dyDescent="0.2">
      <c r="A9" s="16" t="s">
        <v>338</v>
      </c>
      <c r="B9" s="4">
        <v>1238122</v>
      </c>
      <c r="C9" s="4">
        <v>704660</v>
      </c>
      <c r="D9" s="4">
        <v>533462</v>
      </c>
      <c r="E9" s="4">
        <v>19704750000</v>
      </c>
      <c r="F9" s="4">
        <f t="shared" si="0"/>
        <v>369052856122</v>
      </c>
      <c r="G9" s="4">
        <v>546500</v>
      </c>
      <c r="H9" s="4">
        <v>667082</v>
      </c>
      <c r="I9" s="4">
        <v>-120582</v>
      </c>
      <c r="J9" s="4">
        <v>-4240799000</v>
      </c>
      <c r="K9" s="27">
        <f t="shared" si="1"/>
        <v>54011602000</v>
      </c>
      <c r="L9" s="4">
        <v>3298</v>
      </c>
      <c r="M9" s="4">
        <v>4479</v>
      </c>
      <c r="N9" s="4">
        <v>548</v>
      </c>
      <c r="O9" s="4">
        <v>770</v>
      </c>
      <c r="P9" s="4">
        <v>6130200</v>
      </c>
      <c r="Q9" s="4">
        <v>9432100</v>
      </c>
      <c r="R9" s="5">
        <v>6.8999999999999999E-3</v>
      </c>
      <c r="S9" s="4">
        <v>16929282</v>
      </c>
      <c r="T9" s="4">
        <f t="shared" si="2"/>
        <v>15412362.300000001</v>
      </c>
      <c r="U9" s="4">
        <f t="shared" si="3"/>
        <v>13915937</v>
      </c>
      <c r="V9" s="5">
        <v>2.3199999999999998E-2</v>
      </c>
    </row>
    <row r="10" spans="1:22" x14ac:dyDescent="0.2">
      <c r="A10" s="16" t="s">
        <v>337</v>
      </c>
      <c r="B10" s="4">
        <v>159900</v>
      </c>
      <c r="C10" s="4">
        <v>1326388</v>
      </c>
      <c r="D10" s="4">
        <v>-1166488</v>
      </c>
      <c r="E10" s="4">
        <v>-42973030000</v>
      </c>
      <c r="F10" s="4">
        <f t="shared" si="0"/>
        <v>349348106122</v>
      </c>
      <c r="G10" s="4">
        <v>0</v>
      </c>
      <c r="H10" s="4">
        <v>0</v>
      </c>
      <c r="I10" s="4">
        <v>0</v>
      </c>
      <c r="J10" s="4">
        <v>-2599500000</v>
      </c>
      <c r="K10" s="27">
        <f t="shared" si="1"/>
        <v>58252401000</v>
      </c>
      <c r="L10" s="4">
        <v>4489</v>
      </c>
      <c r="M10" s="4">
        <v>4752</v>
      </c>
      <c r="N10" s="4">
        <v>846</v>
      </c>
      <c r="O10" s="4">
        <v>1014</v>
      </c>
      <c r="P10" s="4">
        <v>9028700</v>
      </c>
      <c r="Q10" s="4">
        <v>12567200</v>
      </c>
      <c r="R10" s="5">
        <v>-9.5999999999999992E-3</v>
      </c>
      <c r="S10" s="4">
        <v>22838078</v>
      </c>
      <c r="T10" s="4">
        <f t="shared" si="2"/>
        <v>14499644.5</v>
      </c>
      <c r="U10" s="4">
        <f t="shared" si="3"/>
        <v>13915937</v>
      </c>
      <c r="V10" s="5">
        <v>2.5499999999999998E-2</v>
      </c>
    </row>
    <row r="11" spans="1:22" x14ac:dyDescent="0.2">
      <c r="A11" s="16" t="s">
        <v>336</v>
      </c>
      <c r="B11" s="4">
        <v>56100</v>
      </c>
      <c r="C11" s="4">
        <v>661693</v>
      </c>
      <c r="D11" s="4">
        <v>-605593</v>
      </c>
      <c r="E11" s="4">
        <v>-22146940000</v>
      </c>
      <c r="F11" s="4">
        <f t="shared" si="0"/>
        <v>392321136122</v>
      </c>
      <c r="G11" s="4">
        <v>0</v>
      </c>
      <c r="H11" s="4">
        <v>0</v>
      </c>
      <c r="I11" s="4">
        <v>0</v>
      </c>
      <c r="J11" s="4">
        <v>-104998000</v>
      </c>
      <c r="K11" s="27">
        <f t="shared" si="1"/>
        <v>60851901000</v>
      </c>
      <c r="L11" s="4">
        <v>2484</v>
      </c>
      <c r="M11" s="4">
        <v>3826</v>
      </c>
      <c r="N11" s="4">
        <v>421</v>
      </c>
      <c r="O11" s="4">
        <v>733</v>
      </c>
      <c r="P11" s="4">
        <v>4654000</v>
      </c>
      <c r="Q11" s="4">
        <v>8491000</v>
      </c>
      <c r="R11" s="5">
        <v>4.0999999999999995E-3</v>
      </c>
      <c r="S11" s="4">
        <v>14724515</v>
      </c>
      <c r="T11" s="4">
        <f t="shared" si="2"/>
        <v>13854523</v>
      </c>
      <c r="U11" s="4">
        <f t="shared" si="3"/>
        <v>7029106</v>
      </c>
      <c r="V11" s="5">
        <v>1.3600000000000001E-2</v>
      </c>
    </row>
    <row r="12" spans="1:22" x14ac:dyDescent="0.2">
      <c r="A12" s="16" t="s">
        <v>335</v>
      </c>
      <c r="B12" s="4">
        <v>855163</v>
      </c>
      <c r="C12" s="4">
        <v>1560379</v>
      </c>
      <c r="D12" s="4">
        <v>-705216</v>
      </c>
      <c r="E12" s="4">
        <v>-26001810000</v>
      </c>
      <c r="F12" s="4">
        <f t="shared" si="0"/>
        <v>414468076122</v>
      </c>
      <c r="G12" s="4">
        <v>0</v>
      </c>
      <c r="H12" s="4">
        <v>0</v>
      </c>
      <c r="I12" s="4">
        <v>0</v>
      </c>
      <c r="J12" s="4">
        <v>-24521558000</v>
      </c>
      <c r="K12" s="27">
        <f t="shared" si="1"/>
        <v>60956899000</v>
      </c>
      <c r="L12" s="4">
        <v>4541</v>
      </c>
      <c r="M12" s="4">
        <v>4540</v>
      </c>
      <c r="N12" s="4">
        <v>863</v>
      </c>
      <c r="O12" s="4">
        <v>733</v>
      </c>
      <c r="P12" s="4">
        <v>10779500</v>
      </c>
      <c r="Q12" s="4">
        <v>8446900</v>
      </c>
      <c r="R12" s="5">
        <v>6.8999999999999999E-3</v>
      </c>
      <c r="S12" s="4">
        <v>19965323</v>
      </c>
      <c r="T12" s="4">
        <f t="shared" si="2"/>
        <v>13536951.1</v>
      </c>
      <c r="U12" s="4">
        <f t="shared" si="3"/>
        <v>7029106</v>
      </c>
      <c r="V12" s="5">
        <v>1.6200000000000003E-2</v>
      </c>
    </row>
    <row r="13" spans="1:22" x14ac:dyDescent="0.2">
      <c r="A13" s="16" t="s">
        <v>333</v>
      </c>
      <c r="B13" s="4">
        <v>153300</v>
      </c>
      <c r="C13" s="4">
        <v>361527</v>
      </c>
      <c r="D13" s="4">
        <v>-208227</v>
      </c>
      <c r="E13" s="4">
        <v>-7598360000</v>
      </c>
      <c r="F13" s="4">
        <f t="shared" si="0"/>
        <v>440469886122</v>
      </c>
      <c r="G13" s="4">
        <v>93400</v>
      </c>
      <c r="H13" s="4">
        <v>768821</v>
      </c>
      <c r="I13" s="4">
        <v>-675421</v>
      </c>
      <c r="J13" s="4">
        <v>-24521558000</v>
      </c>
      <c r="K13" s="27">
        <f t="shared" si="1"/>
        <v>85478457000</v>
      </c>
      <c r="L13" s="4">
        <v>4073</v>
      </c>
      <c r="M13" s="4">
        <v>3365</v>
      </c>
      <c r="N13" s="4">
        <v>678</v>
      </c>
      <c r="O13" s="4">
        <v>606</v>
      </c>
      <c r="P13" s="4">
        <v>8179200</v>
      </c>
      <c r="Q13" s="4">
        <v>6573900</v>
      </c>
      <c r="R13" s="5">
        <v>8.3999999999999995E-3</v>
      </c>
      <c r="S13" s="4">
        <v>15902721</v>
      </c>
      <c r="T13" s="4">
        <f t="shared" si="2"/>
        <v>12883069.300000001</v>
      </c>
      <c r="U13" s="4">
        <f t="shared" si="3"/>
        <v>7029106</v>
      </c>
      <c r="V13" s="5">
        <v>1.78E-2</v>
      </c>
    </row>
    <row r="14" spans="1:22" x14ac:dyDescent="0.2">
      <c r="A14" s="16" t="s">
        <v>332</v>
      </c>
      <c r="B14" s="4">
        <v>591300</v>
      </c>
      <c r="C14" s="4">
        <v>570337</v>
      </c>
      <c r="D14" s="4">
        <v>20963</v>
      </c>
      <c r="E14" s="4">
        <v>704330000</v>
      </c>
      <c r="F14" s="4">
        <f t="shared" si="0"/>
        <v>448068246122</v>
      </c>
      <c r="G14" s="4">
        <v>1734300</v>
      </c>
      <c r="H14" s="4">
        <v>636681</v>
      </c>
      <c r="I14" s="4">
        <v>1097619</v>
      </c>
      <c r="J14" s="4">
        <v>39688660000</v>
      </c>
      <c r="K14" s="27">
        <f t="shared" si="1"/>
        <v>110000015000</v>
      </c>
      <c r="L14" s="4">
        <v>3411</v>
      </c>
      <c r="M14" s="4">
        <v>3362</v>
      </c>
      <c r="N14" s="4">
        <v>548</v>
      </c>
      <c r="O14" s="4">
        <v>571</v>
      </c>
      <c r="P14" s="4">
        <v>6371300</v>
      </c>
      <c r="Q14" s="4">
        <v>6328400</v>
      </c>
      <c r="R14" s="5">
        <v>4.1999999999999997E-3</v>
      </c>
      <c r="S14" s="4">
        <v>13915937</v>
      </c>
      <c r="T14" s="4">
        <f t="shared" si="2"/>
        <v>12716215.6</v>
      </c>
      <c r="U14" s="4">
        <f t="shared" si="3"/>
        <v>7029106</v>
      </c>
      <c r="V14" s="5">
        <v>9.7000000000000003E-3</v>
      </c>
    </row>
    <row r="15" spans="1:22" x14ac:dyDescent="0.2">
      <c r="A15" s="16" t="s">
        <v>331</v>
      </c>
      <c r="B15" s="4">
        <v>605600</v>
      </c>
      <c r="C15" s="4">
        <v>936743</v>
      </c>
      <c r="D15" s="4">
        <v>-331143</v>
      </c>
      <c r="E15" s="4">
        <v>-11918530000</v>
      </c>
      <c r="F15" s="4">
        <f t="shared" si="0"/>
        <v>447363916122</v>
      </c>
      <c r="G15" s="4">
        <v>537700</v>
      </c>
      <c r="H15" s="4">
        <v>507444</v>
      </c>
      <c r="I15" s="4">
        <v>30256</v>
      </c>
      <c r="J15" s="4">
        <v>1061125000</v>
      </c>
      <c r="K15" s="27">
        <f t="shared" si="1"/>
        <v>70311355000</v>
      </c>
      <c r="L15" s="4">
        <v>6405</v>
      </c>
      <c r="M15" s="4">
        <v>4065</v>
      </c>
      <c r="N15" s="4">
        <v>1118</v>
      </c>
      <c r="O15" s="4">
        <v>627</v>
      </c>
      <c r="P15" s="4">
        <v>12619800</v>
      </c>
      <c r="Q15" s="4">
        <v>7223100</v>
      </c>
      <c r="R15" s="5">
        <v>1.2699999999999999E-2</v>
      </c>
      <c r="S15" s="4">
        <v>20993644</v>
      </c>
      <c r="T15" s="4">
        <f t="shared" si="2"/>
        <v>12043831.199999999</v>
      </c>
      <c r="U15" s="4">
        <f t="shared" si="3"/>
        <v>7029106</v>
      </c>
      <c r="V15" s="5">
        <v>2.2099999999999998E-2</v>
      </c>
    </row>
    <row r="16" spans="1:22" x14ac:dyDescent="0.2">
      <c r="A16" s="16" t="s">
        <v>330</v>
      </c>
      <c r="B16" s="4">
        <v>117800</v>
      </c>
      <c r="C16" s="4">
        <v>1244923</v>
      </c>
      <c r="D16" s="4">
        <v>-1127123</v>
      </c>
      <c r="E16" s="4">
        <v>-40004880000</v>
      </c>
      <c r="F16" s="4">
        <f t="shared" si="0"/>
        <v>459282446122</v>
      </c>
      <c r="G16" s="4">
        <v>347300</v>
      </c>
      <c r="H16" s="4">
        <v>136906</v>
      </c>
      <c r="I16" s="4">
        <v>210394</v>
      </c>
      <c r="J16" s="4">
        <v>7531090000</v>
      </c>
      <c r="K16" s="27">
        <f t="shared" si="1"/>
        <v>69250230000</v>
      </c>
      <c r="L16" s="4">
        <v>1663</v>
      </c>
      <c r="M16" s="4">
        <v>2529</v>
      </c>
      <c r="N16" s="4">
        <v>245</v>
      </c>
      <c r="O16" s="4">
        <v>339</v>
      </c>
      <c r="P16" s="4">
        <v>3117700</v>
      </c>
      <c r="Q16" s="4">
        <v>3911300</v>
      </c>
      <c r="R16" s="5">
        <v>-2.8000000000000004E-3</v>
      </c>
      <c r="S16" s="4">
        <v>7029106</v>
      </c>
      <c r="T16" s="4">
        <f t="shared" si="2"/>
        <v>12398740.6</v>
      </c>
      <c r="U16" s="4">
        <f t="shared" si="3"/>
        <v>8273300</v>
      </c>
      <c r="V16" s="5">
        <v>1.54E-2</v>
      </c>
    </row>
    <row r="17" spans="1:22" x14ac:dyDescent="0.2">
      <c r="A17" s="16" t="s">
        <v>329</v>
      </c>
      <c r="B17" s="4">
        <v>1271180</v>
      </c>
      <c r="C17" s="4">
        <v>1577294</v>
      </c>
      <c r="D17" s="4">
        <v>-306114</v>
      </c>
      <c r="E17" s="4">
        <v>-10808080000</v>
      </c>
      <c r="F17" s="4">
        <f t="shared" si="0"/>
        <v>499287326122</v>
      </c>
      <c r="G17" s="4">
        <v>602700</v>
      </c>
      <c r="H17" s="4">
        <v>286760</v>
      </c>
      <c r="I17" s="4">
        <v>315940</v>
      </c>
      <c r="J17" s="4">
        <v>11269090000</v>
      </c>
      <c r="K17" s="27">
        <f t="shared" si="1"/>
        <v>61719140000</v>
      </c>
      <c r="L17" s="4">
        <v>2739</v>
      </c>
      <c r="M17" s="4">
        <v>2821</v>
      </c>
      <c r="N17" s="4">
        <v>509</v>
      </c>
      <c r="O17" s="4">
        <v>511</v>
      </c>
      <c r="P17" s="4">
        <v>4698500</v>
      </c>
      <c r="Q17" s="4">
        <v>5203100</v>
      </c>
      <c r="R17" s="5">
        <v>4.3E-3</v>
      </c>
      <c r="S17" s="4">
        <v>11272860</v>
      </c>
      <c r="T17" s="4">
        <f t="shared" si="2"/>
        <v>13404134.699999999</v>
      </c>
      <c r="U17" s="4">
        <f t="shared" si="3"/>
        <v>8273300</v>
      </c>
      <c r="V17" s="5">
        <v>1.8200000000000001E-2</v>
      </c>
    </row>
    <row r="18" spans="1:22" x14ac:dyDescent="0.2">
      <c r="A18" s="16" t="s">
        <v>328</v>
      </c>
      <c r="B18" s="4">
        <v>906900</v>
      </c>
      <c r="C18" s="4">
        <v>573132</v>
      </c>
      <c r="D18" s="4">
        <v>333768</v>
      </c>
      <c r="E18" s="4">
        <v>11763780000</v>
      </c>
      <c r="F18" s="4">
        <f t="shared" si="0"/>
        <v>510095406122</v>
      </c>
      <c r="G18" s="4">
        <v>257100</v>
      </c>
      <c r="H18" s="4">
        <v>86723</v>
      </c>
      <c r="I18" s="4">
        <v>170377</v>
      </c>
      <c r="J18" s="4">
        <v>6008030000</v>
      </c>
      <c r="K18" s="27">
        <f t="shared" si="1"/>
        <v>50450050000</v>
      </c>
      <c r="L18" s="4">
        <v>2532</v>
      </c>
      <c r="M18" s="4">
        <v>3030</v>
      </c>
      <c r="N18" s="4">
        <v>481</v>
      </c>
      <c r="O18" s="4">
        <v>534</v>
      </c>
      <c r="P18" s="4">
        <v>5894500</v>
      </c>
      <c r="Q18" s="4">
        <v>5543700</v>
      </c>
      <c r="R18" s="5">
        <v>7.1999999999999998E-3</v>
      </c>
      <c r="S18" s="4">
        <v>12118523</v>
      </c>
      <c r="T18" s="4">
        <f t="shared" si="2"/>
        <v>13866442.4</v>
      </c>
      <c r="U18" s="4">
        <f t="shared" si="3"/>
        <v>8273300</v>
      </c>
      <c r="V18" s="5">
        <v>1.41E-2</v>
      </c>
    </row>
    <row r="19" spans="1:22" x14ac:dyDescent="0.2">
      <c r="A19" s="16" t="s">
        <v>327</v>
      </c>
      <c r="B19" s="4">
        <v>202200</v>
      </c>
      <c r="C19" s="4">
        <v>380515</v>
      </c>
      <c r="D19" s="4">
        <v>-178315</v>
      </c>
      <c r="E19" s="4">
        <v>-6257010000</v>
      </c>
      <c r="F19" s="4">
        <f t="shared" si="0"/>
        <v>498331626122</v>
      </c>
      <c r="G19" s="4">
        <v>101100</v>
      </c>
      <c r="H19" s="4">
        <v>268216</v>
      </c>
      <c r="I19" s="4">
        <v>-167116</v>
      </c>
      <c r="J19" s="4">
        <v>-5922163000</v>
      </c>
      <c r="K19" s="27">
        <f t="shared" si="1"/>
        <v>44442020000</v>
      </c>
      <c r="L19" s="4">
        <v>2903</v>
      </c>
      <c r="M19" s="4">
        <v>4989</v>
      </c>
      <c r="N19" s="4">
        <v>464</v>
      </c>
      <c r="O19" s="4">
        <v>703</v>
      </c>
      <c r="P19" s="4">
        <v>5176300</v>
      </c>
      <c r="Q19" s="4">
        <v>8794700</v>
      </c>
      <c r="R19" s="5">
        <v>-1.2699999999999999E-2</v>
      </c>
      <c r="S19" s="4">
        <v>15362916</v>
      </c>
      <c r="T19" s="4">
        <f t="shared" si="2"/>
        <v>14282120.9</v>
      </c>
      <c r="U19" s="4">
        <f t="shared" si="3"/>
        <v>8273300</v>
      </c>
      <c r="V19" s="5">
        <v>2.3700000000000002E-2</v>
      </c>
    </row>
    <row r="20" spans="1:22" x14ac:dyDescent="0.2">
      <c r="A20" s="16" t="s">
        <v>326</v>
      </c>
      <c r="B20" s="4">
        <v>602500</v>
      </c>
      <c r="C20" s="4">
        <v>364189</v>
      </c>
      <c r="D20" s="4">
        <v>238311</v>
      </c>
      <c r="E20" s="4">
        <v>8505370000</v>
      </c>
      <c r="F20" s="4">
        <f t="shared" si="0"/>
        <v>504588636122</v>
      </c>
      <c r="G20" s="4">
        <v>0</v>
      </c>
      <c r="H20" s="4">
        <v>0</v>
      </c>
      <c r="I20" s="4">
        <v>0</v>
      </c>
      <c r="J20" s="4">
        <v>-9983290000</v>
      </c>
      <c r="K20" s="27">
        <f t="shared" si="1"/>
        <v>50364183000</v>
      </c>
      <c r="L20" s="4">
        <v>3032</v>
      </c>
      <c r="M20" s="4">
        <v>4126</v>
      </c>
      <c r="N20" s="4">
        <v>497</v>
      </c>
      <c r="O20" s="4">
        <v>522</v>
      </c>
      <c r="P20" s="4">
        <v>6201700</v>
      </c>
      <c r="Q20" s="4">
        <v>6552900</v>
      </c>
      <c r="R20" s="5">
        <v>2.8999999999999998E-3</v>
      </c>
      <c r="S20" s="4">
        <v>13710900</v>
      </c>
      <c r="T20" s="4">
        <f t="shared" si="2"/>
        <v>15867320.9</v>
      </c>
      <c r="U20" s="4">
        <f t="shared" si="3"/>
        <v>8273300</v>
      </c>
      <c r="V20" s="5">
        <v>2.23E-2</v>
      </c>
    </row>
    <row r="21" spans="1:22" x14ac:dyDescent="0.2">
      <c r="A21" s="16" t="s">
        <v>325</v>
      </c>
      <c r="B21" s="4">
        <v>559900</v>
      </c>
      <c r="C21" s="4">
        <v>601924</v>
      </c>
      <c r="D21" s="4">
        <v>-42024</v>
      </c>
      <c r="E21" s="4">
        <v>-1499840000</v>
      </c>
      <c r="F21" s="4">
        <f t="shared" si="0"/>
        <v>496083266122</v>
      </c>
      <c r="G21" s="4">
        <v>0</v>
      </c>
      <c r="H21" s="4">
        <v>0</v>
      </c>
      <c r="I21" s="4">
        <v>0</v>
      </c>
      <c r="J21" s="4">
        <v>0</v>
      </c>
      <c r="K21" s="27">
        <f t="shared" si="1"/>
        <v>60347473000</v>
      </c>
      <c r="L21" s="4">
        <v>2377</v>
      </c>
      <c r="M21" s="4">
        <v>2788</v>
      </c>
      <c r="N21" s="4">
        <v>343</v>
      </c>
      <c r="O21" s="4">
        <v>336</v>
      </c>
      <c r="P21" s="4">
        <v>3802400</v>
      </c>
      <c r="Q21" s="4">
        <v>3880900</v>
      </c>
      <c r="R21" s="5">
        <v>-2.8000000000000004E-3</v>
      </c>
      <c r="S21" s="4">
        <v>8273300</v>
      </c>
      <c r="T21" s="4">
        <f t="shared" si="2"/>
        <v>16440851.1</v>
      </c>
      <c r="U21" s="4">
        <f t="shared" si="3"/>
        <v>9363903</v>
      </c>
      <c r="V21" s="5">
        <v>1.67E-2</v>
      </c>
    </row>
    <row r="22" spans="1:22" x14ac:dyDescent="0.2">
      <c r="A22" s="16" t="s">
        <v>324</v>
      </c>
      <c r="B22" s="4">
        <v>1186300</v>
      </c>
      <c r="C22" s="4">
        <v>806020</v>
      </c>
      <c r="D22" s="4">
        <v>380280</v>
      </c>
      <c r="E22" s="4">
        <v>13314410000</v>
      </c>
      <c r="F22" s="4">
        <f t="shared" si="0"/>
        <v>497583106122</v>
      </c>
      <c r="G22" s="4">
        <v>197500</v>
      </c>
      <c r="H22" s="4">
        <v>366204</v>
      </c>
      <c r="I22" s="4">
        <v>-168704</v>
      </c>
      <c r="J22" s="4">
        <v>-5999619000</v>
      </c>
      <c r="K22" s="27">
        <f t="shared" si="1"/>
        <v>60347473000</v>
      </c>
      <c r="L22" s="4">
        <v>6035</v>
      </c>
      <c r="M22" s="4">
        <v>3043</v>
      </c>
      <c r="N22" s="4">
        <v>922</v>
      </c>
      <c r="O22" s="4">
        <v>476</v>
      </c>
      <c r="P22" s="4">
        <v>10385700</v>
      </c>
      <c r="Q22" s="4">
        <v>5759500</v>
      </c>
      <c r="R22" s="5">
        <v>2.8900000000000002E-2</v>
      </c>
      <c r="S22" s="4">
        <v>16789604</v>
      </c>
      <c r="T22" s="4">
        <f t="shared" si="2"/>
        <v>18058397</v>
      </c>
      <c r="U22" s="4">
        <f t="shared" si="3"/>
        <v>9363903</v>
      </c>
      <c r="V22" s="5">
        <v>3.0600000000000002E-2</v>
      </c>
    </row>
    <row r="23" spans="1:22" x14ac:dyDescent="0.2">
      <c r="A23" s="16" t="s">
        <v>323</v>
      </c>
      <c r="B23" s="4">
        <v>683450</v>
      </c>
      <c r="C23" s="4">
        <v>445740</v>
      </c>
      <c r="D23" s="4">
        <v>237710</v>
      </c>
      <c r="E23" s="4">
        <v>8283690000</v>
      </c>
      <c r="F23" s="4">
        <f t="shared" si="0"/>
        <v>484268696122</v>
      </c>
      <c r="G23" s="4">
        <v>149100</v>
      </c>
      <c r="H23" s="4">
        <v>93603</v>
      </c>
      <c r="I23" s="4">
        <v>55497</v>
      </c>
      <c r="J23" s="4">
        <v>1957433000</v>
      </c>
      <c r="K23" s="27">
        <f t="shared" si="1"/>
        <v>66347092000</v>
      </c>
      <c r="L23" s="4">
        <v>2165</v>
      </c>
      <c r="M23" s="4">
        <v>3122</v>
      </c>
      <c r="N23" s="4">
        <v>262</v>
      </c>
      <c r="O23" s="4">
        <v>411</v>
      </c>
      <c r="P23" s="4">
        <v>3195900</v>
      </c>
      <c r="Q23" s="4">
        <v>5877600</v>
      </c>
      <c r="R23" s="5">
        <v>-1.4000000000000002E-3</v>
      </c>
      <c r="S23" s="4">
        <v>9363903</v>
      </c>
      <c r="T23" s="4">
        <f t="shared" si="2"/>
        <v>20115696.699999999</v>
      </c>
      <c r="U23" s="4">
        <f t="shared" si="3"/>
        <v>10578200</v>
      </c>
      <c r="V23" s="5">
        <v>1.9900000000000001E-2</v>
      </c>
    </row>
    <row r="24" spans="1:22" x14ac:dyDescent="0.2">
      <c r="A24" s="16" t="s">
        <v>322</v>
      </c>
      <c r="B24" s="4">
        <v>737231</v>
      </c>
      <c r="C24" s="4">
        <v>3702913</v>
      </c>
      <c r="D24" s="4">
        <v>-2965682</v>
      </c>
      <c r="E24" s="4">
        <v>-102748350000</v>
      </c>
      <c r="F24" s="4">
        <f t="shared" si="0"/>
        <v>475985006122</v>
      </c>
      <c r="G24" s="4">
        <v>176400</v>
      </c>
      <c r="H24" s="4">
        <v>36000</v>
      </c>
      <c r="I24" s="4">
        <v>140400</v>
      </c>
      <c r="J24" s="4">
        <v>4859810000</v>
      </c>
      <c r="K24" s="27">
        <f t="shared" si="1"/>
        <v>64389659000</v>
      </c>
      <c r="L24" s="4">
        <v>2840</v>
      </c>
      <c r="M24" s="4">
        <v>4405</v>
      </c>
      <c r="N24" s="4">
        <v>375</v>
      </c>
      <c r="O24" s="4">
        <v>572</v>
      </c>
      <c r="P24" s="4">
        <v>4642200</v>
      </c>
      <c r="Q24" s="4">
        <v>7047800</v>
      </c>
      <c r="R24" s="5">
        <v>-1.44E-2</v>
      </c>
      <c r="S24" s="4">
        <v>12247400</v>
      </c>
      <c r="T24" s="4">
        <f t="shared" si="2"/>
        <v>20840806.699999999</v>
      </c>
      <c r="U24" s="4">
        <f t="shared" si="3"/>
        <v>10578200</v>
      </c>
      <c r="V24" s="5">
        <v>2.8399999999999998E-2</v>
      </c>
    </row>
    <row r="25" spans="1:22" x14ac:dyDescent="0.2">
      <c r="A25" s="16" t="s">
        <v>321</v>
      </c>
      <c r="B25" s="4">
        <v>1707950</v>
      </c>
      <c r="C25" s="4">
        <v>676203</v>
      </c>
      <c r="D25" s="4">
        <v>1031747</v>
      </c>
      <c r="E25" s="4">
        <v>36160350000</v>
      </c>
      <c r="F25" s="4">
        <f t="shared" si="0"/>
        <v>578733356122</v>
      </c>
      <c r="G25" s="4">
        <v>23400</v>
      </c>
      <c r="H25" s="4">
        <v>225000</v>
      </c>
      <c r="I25" s="4">
        <v>-201600</v>
      </c>
      <c r="J25" s="4">
        <v>-7047065000</v>
      </c>
      <c r="K25" s="27">
        <f t="shared" si="1"/>
        <v>59529849000</v>
      </c>
      <c r="L25" s="4">
        <v>2931</v>
      </c>
      <c r="M25" s="4">
        <v>3904</v>
      </c>
      <c r="N25" s="4">
        <v>473</v>
      </c>
      <c r="O25" s="4">
        <v>510</v>
      </c>
      <c r="P25" s="4">
        <v>5453900</v>
      </c>
      <c r="Q25" s="4">
        <v>6333500</v>
      </c>
      <c r="R25" s="5">
        <v>-4.1999999999999997E-3</v>
      </c>
      <c r="S25" s="4">
        <v>14269800</v>
      </c>
      <c r="T25" s="4">
        <f t="shared" si="2"/>
        <v>20602626.699999999</v>
      </c>
      <c r="U25" s="4">
        <f t="shared" si="3"/>
        <v>10578200</v>
      </c>
      <c r="V25" s="5">
        <v>1.84E-2</v>
      </c>
    </row>
    <row r="26" spans="1:22" x14ac:dyDescent="0.2">
      <c r="A26" s="16" t="s">
        <v>320</v>
      </c>
      <c r="B26" s="4">
        <v>1416542</v>
      </c>
      <c r="C26" s="4">
        <v>1105154</v>
      </c>
      <c r="D26" s="4">
        <v>311388</v>
      </c>
      <c r="E26" s="4">
        <v>11015510000</v>
      </c>
      <c r="F26" s="4">
        <f t="shared" si="0"/>
        <v>542573006122</v>
      </c>
      <c r="G26" s="4">
        <v>100800</v>
      </c>
      <c r="H26" s="4">
        <v>358400</v>
      </c>
      <c r="I26" s="4">
        <v>-257600</v>
      </c>
      <c r="J26" s="4">
        <v>-9094560000</v>
      </c>
      <c r="K26" s="27">
        <f t="shared" si="1"/>
        <v>66576914000</v>
      </c>
      <c r="L26" s="4">
        <v>3381</v>
      </c>
      <c r="M26" s="4">
        <v>3634</v>
      </c>
      <c r="N26" s="4">
        <v>322</v>
      </c>
      <c r="O26" s="4">
        <v>504</v>
      </c>
      <c r="P26" s="4">
        <v>3816700</v>
      </c>
      <c r="Q26" s="4">
        <v>6108300</v>
      </c>
      <c r="R26" s="5">
        <v>-8.3999999999999995E-3</v>
      </c>
      <c r="S26" s="4">
        <v>10578200</v>
      </c>
      <c r="T26" s="4">
        <f t="shared" si="2"/>
        <v>20397346.699999999</v>
      </c>
      <c r="U26" s="4">
        <f t="shared" si="3"/>
        <v>14008602</v>
      </c>
      <c r="V26" s="5">
        <v>1.55E-2</v>
      </c>
    </row>
    <row r="27" spans="1:22" x14ac:dyDescent="0.2">
      <c r="A27" s="16" t="s">
        <v>319</v>
      </c>
      <c r="B27" s="4">
        <v>2662749</v>
      </c>
      <c r="C27" s="4">
        <v>618191</v>
      </c>
      <c r="D27" s="4">
        <v>2044558</v>
      </c>
      <c r="E27" s="4">
        <v>72750560000</v>
      </c>
      <c r="F27" s="4">
        <f t="shared" si="0"/>
        <v>531557496122</v>
      </c>
      <c r="G27" s="4">
        <v>528600</v>
      </c>
      <c r="H27" s="4">
        <v>128501</v>
      </c>
      <c r="I27" s="4">
        <v>400099</v>
      </c>
      <c r="J27" s="4">
        <v>14151878000</v>
      </c>
      <c r="K27" s="27">
        <f t="shared" si="1"/>
        <v>75671474000</v>
      </c>
      <c r="L27" s="4">
        <v>6455</v>
      </c>
      <c r="M27" s="4">
        <v>3672</v>
      </c>
      <c r="N27" s="4">
        <v>1014</v>
      </c>
      <c r="O27" s="4">
        <v>668</v>
      </c>
      <c r="P27" s="4">
        <v>13246200</v>
      </c>
      <c r="Q27" s="4">
        <v>7327100</v>
      </c>
      <c r="R27" s="5">
        <v>3.3399999999999999E-2</v>
      </c>
      <c r="S27" s="4">
        <v>21326801</v>
      </c>
      <c r="T27" s="4">
        <f t="shared" si="2"/>
        <v>19592216.600000001</v>
      </c>
      <c r="U27" s="4">
        <f t="shared" si="3"/>
        <v>14008602</v>
      </c>
      <c r="V27" s="5">
        <v>2.9300000000000003E-2</v>
      </c>
    </row>
    <row r="28" spans="1:22" x14ac:dyDescent="0.2">
      <c r="A28" s="16" t="s">
        <v>318</v>
      </c>
      <c r="B28" s="4">
        <v>2765940</v>
      </c>
      <c r="C28" s="4">
        <v>1483086</v>
      </c>
      <c r="D28" s="4">
        <v>1282854</v>
      </c>
      <c r="E28" s="4">
        <v>44825670000</v>
      </c>
      <c r="F28" s="4">
        <f t="shared" si="0"/>
        <v>458806936122</v>
      </c>
      <c r="G28" s="4">
        <v>45000</v>
      </c>
      <c r="H28" s="4">
        <v>855500</v>
      </c>
      <c r="I28" s="4">
        <v>-810500</v>
      </c>
      <c r="J28" s="4">
        <v>-28185140000</v>
      </c>
      <c r="K28" s="27">
        <f t="shared" si="1"/>
        <v>61519596000</v>
      </c>
      <c r="L28" s="4">
        <v>3039</v>
      </c>
      <c r="M28" s="4">
        <v>5521</v>
      </c>
      <c r="N28" s="4">
        <v>520</v>
      </c>
      <c r="O28" s="4">
        <v>929</v>
      </c>
      <c r="P28" s="4">
        <v>5647700</v>
      </c>
      <c r="Q28" s="4">
        <v>9987400</v>
      </c>
      <c r="R28" s="5">
        <v>-1.7299999999999999E-2</v>
      </c>
      <c r="S28" s="4">
        <v>16741600</v>
      </c>
      <c r="T28" s="4">
        <f t="shared" si="2"/>
        <v>19129886.600000001</v>
      </c>
      <c r="U28" s="4">
        <f t="shared" si="3"/>
        <v>14008602</v>
      </c>
      <c r="V28" s="5">
        <v>2.8399999999999998E-2</v>
      </c>
    </row>
    <row r="29" spans="1:22" x14ac:dyDescent="0.2">
      <c r="A29" s="16" t="s">
        <v>317</v>
      </c>
      <c r="B29" s="4">
        <v>2805573</v>
      </c>
      <c r="C29" s="4">
        <v>1013953</v>
      </c>
      <c r="D29" s="4">
        <v>1791620</v>
      </c>
      <c r="E29" s="4">
        <v>62325510000</v>
      </c>
      <c r="F29" s="4">
        <f t="shared" si="0"/>
        <v>413981266122</v>
      </c>
      <c r="G29" s="4">
        <v>152400</v>
      </c>
      <c r="H29" s="4">
        <v>397001</v>
      </c>
      <c r="I29" s="4">
        <v>-244601</v>
      </c>
      <c r="J29" s="4">
        <v>-8595791000</v>
      </c>
      <c r="K29" s="27">
        <f t="shared" si="1"/>
        <v>89704736000</v>
      </c>
      <c r="L29" s="4">
        <v>5721</v>
      </c>
      <c r="M29" s="4">
        <v>4402</v>
      </c>
      <c r="N29" s="4">
        <v>893</v>
      </c>
      <c r="O29" s="4">
        <v>590</v>
      </c>
      <c r="P29" s="4">
        <v>11176100</v>
      </c>
      <c r="Q29" s="4">
        <v>7175300</v>
      </c>
      <c r="R29" s="5">
        <v>5.7300000000000004E-2</v>
      </c>
      <c r="S29" s="4">
        <v>19519701</v>
      </c>
      <c r="T29" s="4">
        <f t="shared" si="2"/>
        <v>20310346.600000001</v>
      </c>
      <c r="U29" s="4">
        <f t="shared" si="3"/>
        <v>14008602</v>
      </c>
      <c r="V29" s="5">
        <v>4.3700000000000003E-2</v>
      </c>
    </row>
    <row r="30" spans="1:22" x14ac:dyDescent="0.2">
      <c r="A30" s="16" t="s">
        <v>316</v>
      </c>
      <c r="B30" s="4">
        <v>2159224</v>
      </c>
      <c r="C30" s="4">
        <v>1583217</v>
      </c>
      <c r="D30" s="4">
        <v>576007</v>
      </c>
      <c r="E30" s="4">
        <v>19525040000</v>
      </c>
      <c r="F30" s="4">
        <f t="shared" si="0"/>
        <v>351655756122</v>
      </c>
      <c r="G30" s="4">
        <v>576200</v>
      </c>
      <c r="H30" s="4">
        <v>327200</v>
      </c>
      <c r="I30" s="4">
        <v>249000</v>
      </c>
      <c r="J30" s="4">
        <v>8155495000</v>
      </c>
      <c r="K30" s="27">
        <f t="shared" si="1"/>
        <v>98300527000</v>
      </c>
      <c r="L30" s="4">
        <v>6530</v>
      </c>
      <c r="M30" s="4">
        <v>9005</v>
      </c>
      <c r="N30" s="4">
        <v>916</v>
      </c>
      <c r="O30" s="4">
        <v>1178</v>
      </c>
      <c r="P30" s="4">
        <v>12092600</v>
      </c>
      <c r="Q30" s="4">
        <v>15574000</v>
      </c>
      <c r="R30" s="5">
        <v>-3.61E-2</v>
      </c>
      <c r="S30" s="4">
        <v>29562900</v>
      </c>
      <c r="T30" s="4">
        <f t="shared" si="2"/>
        <v>19842446.699999999</v>
      </c>
      <c r="U30" s="4">
        <f t="shared" si="3"/>
        <v>11888000</v>
      </c>
      <c r="V30" s="5">
        <v>5.0300000000000004E-2</v>
      </c>
    </row>
    <row r="31" spans="1:22" x14ac:dyDescent="0.2">
      <c r="A31" s="16" t="s">
        <v>315</v>
      </c>
      <c r="B31" s="4">
        <v>1490070</v>
      </c>
      <c r="C31" s="4">
        <v>817183</v>
      </c>
      <c r="D31" s="4">
        <v>672887</v>
      </c>
      <c r="E31" s="4">
        <v>22986940000</v>
      </c>
      <c r="F31" s="4">
        <f t="shared" si="0"/>
        <v>332130716122</v>
      </c>
      <c r="G31" s="4">
        <v>95400</v>
      </c>
      <c r="H31" s="4">
        <v>456702</v>
      </c>
      <c r="I31" s="4">
        <v>-361302</v>
      </c>
      <c r="J31" s="4">
        <v>-12594676000</v>
      </c>
      <c r="K31" s="27">
        <f t="shared" si="1"/>
        <v>90145032000</v>
      </c>
      <c r="L31" s="4">
        <v>2204</v>
      </c>
      <c r="M31" s="4">
        <v>4923</v>
      </c>
      <c r="N31" s="4">
        <v>313</v>
      </c>
      <c r="O31" s="4">
        <v>601</v>
      </c>
      <c r="P31" s="4">
        <v>3836100</v>
      </c>
      <c r="Q31" s="4">
        <v>10003500</v>
      </c>
      <c r="R31" s="5">
        <v>-2.3199999999999998E-2</v>
      </c>
      <c r="S31" s="4">
        <v>14008602</v>
      </c>
      <c r="T31" s="4">
        <f t="shared" si="2"/>
        <v>21016646.600000001</v>
      </c>
      <c r="U31" s="4">
        <f t="shared" si="3"/>
        <v>8525400</v>
      </c>
      <c r="V31" s="5">
        <v>3.1E-2</v>
      </c>
    </row>
    <row r="32" spans="1:22" x14ac:dyDescent="0.2">
      <c r="A32" s="16" t="s">
        <v>314</v>
      </c>
      <c r="B32" s="4">
        <v>5035910</v>
      </c>
      <c r="C32" s="4">
        <v>2430351</v>
      </c>
      <c r="D32" s="4">
        <v>2605559</v>
      </c>
      <c r="E32" s="4">
        <v>90542080000</v>
      </c>
      <c r="F32" s="4">
        <f t="shared" si="0"/>
        <v>309143776122</v>
      </c>
      <c r="G32" s="4">
        <v>1845263</v>
      </c>
      <c r="H32" s="4">
        <v>133900</v>
      </c>
      <c r="I32" s="4">
        <v>1711363</v>
      </c>
      <c r="J32" s="4">
        <v>59430728000</v>
      </c>
      <c r="K32" s="27">
        <f t="shared" si="1"/>
        <v>102739708000</v>
      </c>
      <c r="L32" s="4">
        <v>7116</v>
      </c>
      <c r="M32" s="4">
        <v>10325</v>
      </c>
      <c r="N32" s="4">
        <v>943</v>
      </c>
      <c r="O32" s="4">
        <v>1506</v>
      </c>
      <c r="P32" s="4">
        <v>12204700</v>
      </c>
      <c r="Q32" s="4">
        <v>18925600</v>
      </c>
      <c r="R32" s="5">
        <v>7.1999999999999998E-3</v>
      </c>
      <c r="S32" s="4">
        <v>32965063</v>
      </c>
      <c r="T32" s="4">
        <f t="shared" si="2"/>
        <v>19844970.300000001</v>
      </c>
      <c r="U32" s="4">
        <f t="shared" si="3"/>
        <v>8525400</v>
      </c>
      <c r="V32" s="5">
        <v>3.4000000000000002E-2</v>
      </c>
    </row>
    <row r="33" spans="1:22" x14ac:dyDescent="0.2">
      <c r="A33" s="16" t="s">
        <v>313</v>
      </c>
      <c r="B33" s="4">
        <v>582900</v>
      </c>
      <c r="C33" s="4">
        <v>2896181</v>
      </c>
      <c r="D33" s="4">
        <v>-2313281</v>
      </c>
      <c r="E33" s="4">
        <v>-86190280000</v>
      </c>
      <c r="F33" s="4">
        <f t="shared" si="0"/>
        <v>218601696122</v>
      </c>
      <c r="G33" s="4">
        <v>731000</v>
      </c>
      <c r="H33" s="4">
        <v>84600</v>
      </c>
      <c r="I33" s="4">
        <v>646400</v>
      </c>
      <c r="J33" s="4">
        <v>23119305000</v>
      </c>
      <c r="K33" s="27">
        <f t="shared" si="1"/>
        <v>43308980000</v>
      </c>
      <c r="L33" s="4">
        <v>3263</v>
      </c>
      <c r="M33" s="4">
        <v>10211</v>
      </c>
      <c r="N33" s="4">
        <v>539</v>
      </c>
      <c r="O33" s="4">
        <v>1525</v>
      </c>
      <c r="P33" s="4">
        <v>5960200</v>
      </c>
      <c r="Q33" s="4">
        <v>23555100</v>
      </c>
      <c r="R33" s="5">
        <v>-7.4299999999999991E-2</v>
      </c>
      <c r="S33" s="4">
        <v>29936900</v>
      </c>
      <c r="T33" s="4">
        <f t="shared" si="2"/>
        <v>19963655.600000001</v>
      </c>
      <c r="U33" s="4">
        <f t="shared" si="3"/>
        <v>8525400</v>
      </c>
      <c r="V33" s="5">
        <v>7.1800000000000003E-2</v>
      </c>
    </row>
    <row r="34" spans="1:22" x14ac:dyDescent="0.2">
      <c r="A34" s="16" t="s">
        <v>270</v>
      </c>
      <c r="B34" s="4">
        <v>1004000</v>
      </c>
      <c r="C34" s="4">
        <v>1686408</v>
      </c>
      <c r="D34" s="4">
        <v>-682408</v>
      </c>
      <c r="E34" s="4">
        <v>-25647760000</v>
      </c>
      <c r="F34" s="4">
        <f t="shared" si="0"/>
        <v>304791976122</v>
      </c>
      <c r="G34" s="4">
        <v>554000</v>
      </c>
      <c r="H34" s="4">
        <v>354000</v>
      </c>
      <c r="I34" s="4">
        <v>200000</v>
      </c>
      <c r="J34" s="4">
        <v>7600120000</v>
      </c>
      <c r="K34" s="27">
        <f t="shared" si="1"/>
        <v>20189675000</v>
      </c>
      <c r="L34" s="4">
        <v>3637</v>
      </c>
      <c r="M34" s="4">
        <v>3358</v>
      </c>
      <c r="N34" s="4">
        <v>691</v>
      </c>
      <c r="O34" s="4">
        <v>728</v>
      </c>
      <c r="P34" s="4">
        <v>9628100</v>
      </c>
      <c r="Q34" s="4">
        <v>8557800</v>
      </c>
      <c r="R34" s="5">
        <v>1.0800000000000001E-2</v>
      </c>
      <c r="S34" s="4">
        <v>19498500</v>
      </c>
      <c r="T34" s="4">
        <f t="shared" si="2"/>
        <v>19781415.600000001</v>
      </c>
      <c r="U34" s="4">
        <f t="shared" si="3"/>
        <v>8525400</v>
      </c>
      <c r="V34" s="5">
        <v>1.9900000000000001E-2</v>
      </c>
    </row>
    <row r="35" spans="1:22" x14ac:dyDescent="0.2">
      <c r="A35" s="16" t="s">
        <v>269</v>
      </c>
      <c r="B35" s="4">
        <v>2652720</v>
      </c>
      <c r="C35" s="4">
        <v>348034</v>
      </c>
      <c r="D35" s="4">
        <v>2304686</v>
      </c>
      <c r="E35" s="4">
        <v>85467050000</v>
      </c>
      <c r="F35" s="4">
        <f t="shared" si="0"/>
        <v>330439736122</v>
      </c>
      <c r="G35" s="4">
        <v>169300</v>
      </c>
      <c r="H35" s="4">
        <v>45000</v>
      </c>
      <c r="I35" s="4">
        <v>124300</v>
      </c>
      <c r="J35" s="4">
        <v>4594150000</v>
      </c>
      <c r="K35" s="27">
        <f t="shared" si="1"/>
        <v>12589555000</v>
      </c>
      <c r="L35" s="4">
        <v>4436</v>
      </c>
      <c r="M35" s="4">
        <v>2636</v>
      </c>
      <c r="N35" s="4">
        <v>621</v>
      </c>
      <c r="O35" s="4">
        <v>354</v>
      </c>
      <c r="P35" s="4">
        <v>7094900</v>
      </c>
      <c r="Q35" s="4">
        <v>4046900</v>
      </c>
      <c r="R35" s="5">
        <v>5.5000000000000005E-3</v>
      </c>
      <c r="S35" s="4">
        <v>11888000</v>
      </c>
      <c r="T35" s="4">
        <f t="shared" si="2"/>
        <v>21236345.600000001</v>
      </c>
      <c r="U35" s="4">
        <f t="shared" si="3"/>
        <v>8525400</v>
      </c>
      <c r="V35" s="5">
        <v>2.2799999999999997E-2</v>
      </c>
    </row>
    <row r="36" spans="1:22" x14ac:dyDescent="0.2">
      <c r="A36" s="16" t="s">
        <v>268</v>
      </c>
      <c r="B36" s="4">
        <v>433700</v>
      </c>
      <c r="C36" s="4">
        <v>554335</v>
      </c>
      <c r="D36" s="4">
        <v>-120635</v>
      </c>
      <c r="E36" s="4">
        <v>-4542690000</v>
      </c>
      <c r="F36" s="4">
        <f t="shared" si="0"/>
        <v>244972686122</v>
      </c>
      <c r="G36" s="4">
        <v>75500</v>
      </c>
      <c r="H36" s="4">
        <v>294600</v>
      </c>
      <c r="I36" s="4">
        <v>-219100</v>
      </c>
      <c r="J36" s="4">
        <v>-8206260000</v>
      </c>
      <c r="K36" s="27">
        <f t="shared" si="1"/>
        <v>7995405000</v>
      </c>
      <c r="L36" s="4">
        <v>1785</v>
      </c>
      <c r="M36" s="4">
        <v>3085</v>
      </c>
      <c r="N36" s="4">
        <v>272</v>
      </c>
      <c r="O36" s="4">
        <v>439</v>
      </c>
      <c r="P36" s="4">
        <v>2814500</v>
      </c>
      <c r="Q36" s="4">
        <v>4691900</v>
      </c>
      <c r="R36" s="5">
        <v>-1.4800000000000001E-2</v>
      </c>
      <c r="S36" s="4">
        <v>8525400</v>
      </c>
      <c r="T36" s="4">
        <f t="shared" si="2"/>
        <v>22294575.800000001</v>
      </c>
      <c r="U36" s="4">
        <f t="shared" si="3"/>
        <v>12118300</v>
      </c>
      <c r="V36" s="5">
        <v>1.7299999999999999E-2</v>
      </c>
    </row>
    <row r="37" spans="1:22" x14ac:dyDescent="0.2">
      <c r="A37" s="16" t="s">
        <v>254</v>
      </c>
      <c r="B37" s="4">
        <v>801276</v>
      </c>
      <c r="C37" s="4">
        <v>222716</v>
      </c>
      <c r="D37" s="4">
        <v>578560</v>
      </c>
      <c r="E37" s="4">
        <v>21523140000</v>
      </c>
      <c r="F37" s="4">
        <f t="shared" si="0"/>
        <v>249515376122</v>
      </c>
      <c r="G37" s="4">
        <v>204600</v>
      </c>
      <c r="H37" s="4">
        <v>135100</v>
      </c>
      <c r="I37" s="4">
        <v>69500</v>
      </c>
      <c r="J37" s="4">
        <v>2535125000</v>
      </c>
      <c r="K37" s="27">
        <f t="shared" si="1"/>
        <v>16201665000</v>
      </c>
      <c r="L37" s="4">
        <v>4500</v>
      </c>
      <c r="M37" s="4">
        <v>2911</v>
      </c>
      <c r="N37" s="4">
        <v>645</v>
      </c>
      <c r="O37" s="4">
        <v>423</v>
      </c>
      <c r="P37" s="4">
        <v>7285800</v>
      </c>
      <c r="Q37" s="4">
        <v>4678400</v>
      </c>
      <c r="R37" s="5">
        <v>2.18E-2</v>
      </c>
      <c r="S37" s="4">
        <v>13275500</v>
      </c>
      <c r="T37" s="4">
        <f t="shared" si="2"/>
        <v>22921115.899999999</v>
      </c>
      <c r="U37" s="4">
        <f t="shared" si="3"/>
        <v>12118300</v>
      </c>
      <c r="V37" s="5">
        <v>2.1400000000000002E-2</v>
      </c>
    </row>
    <row r="38" spans="1:22" x14ac:dyDescent="0.2">
      <c r="A38" s="16" t="s">
        <v>253</v>
      </c>
      <c r="B38" s="4">
        <v>265100</v>
      </c>
      <c r="C38" s="4">
        <v>263488</v>
      </c>
      <c r="D38" s="4">
        <v>1612</v>
      </c>
      <c r="E38" s="4">
        <v>67380000</v>
      </c>
      <c r="F38" s="4">
        <f t="shared" si="0"/>
        <v>227992236122</v>
      </c>
      <c r="G38" s="4">
        <v>169600</v>
      </c>
      <c r="H38" s="4">
        <v>498400</v>
      </c>
      <c r="I38" s="4">
        <v>-328800</v>
      </c>
      <c r="J38" s="4">
        <v>-12114110000</v>
      </c>
      <c r="K38" s="27">
        <f t="shared" si="1"/>
        <v>13666540000</v>
      </c>
      <c r="L38" s="4">
        <v>2674</v>
      </c>
      <c r="M38" s="4">
        <v>3953</v>
      </c>
      <c r="N38" s="4">
        <v>375</v>
      </c>
      <c r="O38" s="4">
        <v>566</v>
      </c>
      <c r="P38" s="4">
        <v>4223500</v>
      </c>
      <c r="Q38" s="4">
        <v>6359600</v>
      </c>
      <c r="R38" s="5">
        <v>-2.7000000000000001E-3</v>
      </c>
      <c r="S38" s="4">
        <v>12118300</v>
      </c>
      <c r="T38" s="4">
        <f t="shared" si="2"/>
        <v>24183695.899999999</v>
      </c>
      <c r="U38" s="4">
        <f t="shared" si="3"/>
        <v>21248300</v>
      </c>
      <c r="V38" s="5">
        <v>9.4999999999999998E-3</v>
      </c>
    </row>
    <row r="39" spans="1:22" x14ac:dyDescent="0.2">
      <c r="A39" s="16" t="s">
        <v>252</v>
      </c>
      <c r="B39" s="4">
        <v>486000</v>
      </c>
      <c r="C39" s="4">
        <v>1606700</v>
      </c>
      <c r="D39" s="4">
        <v>-1120700</v>
      </c>
      <c r="E39" s="4">
        <v>-41533220000</v>
      </c>
      <c r="F39" s="4">
        <f t="shared" si="0"/>
        <v>227924856122</v>
      </c>
      <c r="G39" s="4">
        <v>2025000</v>
      </c>
      <c r="H39" s="4">
        <v>240001</v>
      </c>
      <c r="I39" s="4">
        <v>1784999</v>
      </c>
      <c r="J39" s="4">
        <v>65988100000</v>
      </c>
      <c r="K39" s="27">
        <f t="shared" si="1"/>
        <v>25780650000</v>
      </c>
      <c r="L39" s="4">
        <v>5223</v>
      </c>
      <c r="M39" s="4">
        <v>7990</v>
      </c>
      <c r="N39" s="4">
        <v>799</v>
      </c>
      <c r="O39" s="4">
        <v>1315</v>
      </c>
      <c r="P39" s="4">
        <v>9803300</v>
      </c>
      <c r="Q39" s="4">
        <v>16649800</v>
      </c>
      <c r="R39" s="5">
        <v>-2.3E-2</v>
      </c>
      <c r="S39" s="4">
        <v>31324301</v>
      </c>
      <c r="T39" s="4">
        <f t="shared" si="2"/>
        <v>24040835.800000001</v>
      </c>
      <c r="U39" s="4">
        <f t="shared" si="3"/>
        <v>17676100</v>
      </c>
      <c r="V39" s="5">
        <v>1.3500000000000002E-2</v>
      </c>
    </row>
    <row r="40" spans="1:22" x14ac:dyDescent="0.2">
      <c r="A40" s="16" t="s">
        <v>251</v>
      </c>
      <c r="B40" s="4">
        <v>461123</v>
      </c>
      <c r="C40" s="4">
        <v>213655</v>
      </c>
      <c r="D40" s="4">
        <v>247468</v>
      </c>
      <c r="E40" s="4">
        <v>9435890000</v>
      </c>
      <c r="F40" s="4">
        <f t="shared" si="0"/>
        <v>269458076122</v>
      </c>
      <c r="G40" s="4">
        <v>709600</v>
      </c>
      <c r="H40" s="4">
        <v>112301</v>
      </c>
      <c r="I40" s="4">
        <v>597299</v>
      </c>
      <c r="J40" s="4">
        <v>22665040000</v>
      </c>
      <c r="K40" s="27">
        <f t="shared" si="1"/>
        <v>-40207450000</v>
      </c>
      <c r="L40" s="4">
        <v>4111</v>
      </c>
      <c r="M40" s="4">
        <v>6354</v>
      </c>
      <c r="N40" s="4">
        <v>825</v>
      </c>
      <c r="O40" s="4">
        <v>1097</v>
      </c>
      <c r="P40" s="4">
        <v>9349800</v>
      </c>
      <c r="Q40" s="4">
        <v>13716200</v>
      </c>
      <c r="R40" s="5">
        <v>-1.06E-2</v>
      </c>
      <c r="S40" s="4">
        <v>24883901</v>
      </c>
      <c r="T40" s="4">
        <f t="shared" si="2"/>
        <v>24343665.800000001</v>
      </c>
      <c r="U40" s="4">
        <f t="shared" si="3"/>
        <v>17676100</v>
      </c>
      <c r="V40" s="5">
        <v>1.44E-2</v>
      </c>
    </row>
    <row r="41" spans="1:22" x14ac:dyDescent="0.2">
      <c r="A41" s="16" t="s">
        <v>250</v>
      </c>
      <c r="B41" s="4">
        <v>436700</v>
      </c>
      <c r="C41" s="4">
        <v>3876300</v>
      </c>
      <c r="D41" s="4">
        <v>-3439600</v>
      </c>
      <c r="E41" s="4">
        <v>-133007430000</v>
      </c>
      <c r="F41" s="4">
        <f t="shared" si="0"/>
        <v>260022186122</v>
      </c>
      <c r="G41" s="4">
        <v>10700</v>
      </c>
      <c r="H41" s="4">
        <v>882701</v>
      </c>
      <c r="I41" s="4">
        <v>-872001</v>
      </c>
      <c r="J41" s="4">
        <v>-33754921000</v>
      </c>
      <c r="K41" s="27">
        <f t="shared" si="1"/>
        <v>-62872490000</v>
      </c>
      <c r="L41" s="4">
        <v>4544</v>
      </c>
      <c r="M41" s="4">
        <v>8237</v>
      </c>
      <c r="N41" s="4">
        <v>858</v>
      </c>
      <c r="O41" s="4">
        <v>1308</v>
      </c>
      <c r="P41" s="4">
        <v>8681500</v>
      </c>
      <c r="Q41" s="4">
        <v>14413300</v>
      </c>
      <c r="R41" s="5">
        <v>-2.23E-2</v>
      </c>
      <c r="S41" s="4">
        <v>25750601</v>
      </c>
      <c r="T41" s="4">
        <f t="shared" si="2"/>
        <v>23412725.699999999</v>
      </c>
      <c r="U41" s="4">
        <f t="shared" si="3"/>
        <v>17676100</v>
      </c>
      <c r="V41" s="5">
        <v>3.0699999999999998E-2</v>
      </c>
    </row>
    <row r="42" spans="1:22" x14ac:dyDescent="0.2">
      <c r="A42" s="16" t="s">
        <v>249</v>
      </c>
      <c r="B42" s="4">
        <v>761921</v>
      </c>
      <c r="C42" s="4">
        <v>4822429</v>
      </c>
      <c r="D42" s="4">
        <v>-4060508</v>
      </c>
      <c r="E42" s="4">
        <v>-156020900000</v>
      </c>
      <c r="F42" s="4">
        <f t="shared" si="0"/>
        <v>393029616122</v>
      </c>
      <c r="G42" s="4">
        <v>320221</v>
      </c>
      <c r="H42" s="4">
        <v>196800</v>
      </c>
      <c r="I42" s="4">
        <v>123421</v>
      </c>
      <c r="J42" s="4">
        <v>4709519000</v>
      </c>
      <c r="K42" s="27">
        <f t="shared" si="1"/>
        <v>-29117569000</v>
      </c>
      <c r="L42" s="4">
        <v>3928</v>
      </c>
      <c r="M42" s="4">
        <v>4956</v>
      </c>
      <c r="N42" s="4">
        <v>875</v>
      </c>
      <c r="O42" s="4">
        <v>901</v>
      </c>
      <c r="P42" s="4">
        <v>9093300</v>
      </c>
      <c r="Q42" s="4">
        <v>10929200</v>
      </c>
      <c r="R42" s="5">
        <v>2.5999999999999999E-3</v>
      </c>
      <c r="S42" s="4">
        <v>21248300</v>
      </c>
      <c r="T42" s="4">
        <f t="shared" si="2"/>
        <v>22760445.699999999</v>
      </c>
      <c r="U42" s="4">
        <f t="shared" si="3"/>
        <v>17676100</v>
      </c>
      <c r="V42" s="5">
        <v>2.5699999999999997E-2</v>
      </c>
    </row>
    <row r="43" spans="1:22" x14ac:dyDescent="0.2">
      <c r="A43" s="16" t="s">
        <v>248</v>
      </c>
      <c r="B43" s="4">
        <v>246422</v>
      </c>
      <c r="C43" s="4">
        <v>4700873</v>
      </c>
      <c r="D43" s="4">
        <v>-4454451</v>
      </c>
      <c r="E43" s="4">
        <v>-170110110000</v>
      </c>
      <c r="F43" s="4">
        <f t="shared" si="0"/>
        <v>549050516122</v>
      </c>
      <c r="G43" s="4">
        <v>901000</v>
      </c>
      <c r="H43" s="4">
        <v>258203</v>
      </c>
      <c r="I43" s="4">
        <v>642797</v>
      </c>
      <c r="J43" s="4">
        <v>24572377000</v>
      </c>
      <c r="K43" s="27">
        <f t="shared" si="1"/>
        <v>-33827088000</v>
      </c>
      <c r="L43" s="4">
        <v>6895</v>
      </c>
      <c r="M43" s="4">
        <v>7937</v>
      </c>
      <c r="N43" s="4">
        <v>1320</v>
      </c>
      <c r="O43" s="4">
        <v>1342</v>
      </c>
      <c r="P43" s="4">
        <v>15096800</v>
      </c>
      <c r="Q43" s="4">
        <v>15174900</v>
      </c>
      <c r="R43" s="5">
        <v>7.8000000000000005E-3</v>
      </c>
      <c r="S43" s="4">
        <v>31123753</v>
      </c>
      <c r="T43" s="4">
        <f t="shared" si="2"/>
        <v>24509490.600000001</v>
      </c>
      <c r="U43" s="4">
        <f t="shared" si="3"/>
        <v>17676100</v>
      </c>
      <c r="V43" s="5">
        <v>3.4500000000000003E-2</v>
      </c>
    </row>
    <row r="44" spans="1:22" x14ac:dyDescent="0.2">
      <c r="A44" s="16" t="s">
        <v>247</v>
      </c>
      <c r="B44" s="4">
        <v>1659466</v>
      </c>
      <c r="C44" s="4">
        <v>754529</v>
      </c>
      <c r="D44" s="4">
        <v>904937</v>
      </c>
      <c r="E44" s="4">
        <v>34805490000</v>
      </c>
      <c r="F44" s="4">
        <f t="shared" si="0"/>
        <v>719160626122</v>
      </c>
      <c r="G44" s="4">
        <v>173800</v>
      </c>
      <c r="H44" s="4">
        <v>176800</v>
      </c>
      <c r="I44" s="4">
        <v>-3000</v>
      </c>
      <c r="J44" s="4">
        <v>-120205000</v>
      </c>
      <c r="K44" s="27">
        <f t="shared" si="1"/>
        <v>-58399465000</v>
      </c>
      <c r="L44" s="4">
        <v>3334</v>
      </c>
      <c r="M44" s="4">
        <v>5016</v>
      </c>
      <c r="N44" s="4">
        <v>590</v>
      </c>
      <c r="O44" s="4">
        <v>855</v>
      </c>
      <c r="P44" s="4">
        <v>5917400</v>
      </c>
      <c r="Q44" s="4">
        <v>9967400</v>
      </c>
      <c r="R44" s="5">
        <v>-1.6799999999999999E-2</v>
      </c>
      <c r="S44" s="4">
        <v>17676100</v>
      </c>
      <c r="T44" s="4">
        <f t="shared" si="2"/>
        <v>25544600.600000001</v>
      </c>
      <c r="U44" s="4">
        <f t="shared" si="3"/>
        <v>19107702</v>
      </c>
      <c r="V44" s="5">
        <v>1.54E-2</v>
      </c>
    </row>
    <row r="45" spans="1:22" x14ac:dyDescent="0.2">
      <c r="A45" s="16" t="s">
        <v>246</v>
      </c>
      <c r="B45" s="4">
        <v>1864979</v>
      </c>
      <c r="C45" s="4">
        <v>685043</v>
      </c>
      <c r="D45" s="4">
        <v>1179936</v>
      </c>
      <c r="E45" s="4">
        <v>45977320000</v>
      </c>
      <c r="F45" s="4">
        <f t="shared" si="0"/>
        <v>684355136122</v>
      </c>
      <c r="G45" s="4">
        <v>0</v>
      </c>
      <c r="H45" s="4">
        <v>0</v>
      </c>
      <c r="I45" s="4">
        <v>0</v>
      </c>
      <c r="J45" s="4">
        <v>-17636876000</v>
      </c>
      <c r="K45" s="27">
        <f t="shared" si="1"/>
        <v>-58279260000</v>
      </c>
      <c r="L45" s="4">
        <v>6620</v>
      </c>
      <c r="M45" s="4">
        <v>4470</v>
      </c>
      <c r="N45" s="4">
        <v>1301</v>
      </c>
      <c r="O45" s="4">
        <v>936</v>
      </c>
      <c r="P45" s="4">
        <v>14327000</v>
      </c>
      <c r="Q45" s="4">
        <v>10159100</v>
      </c>
      <c r="R45" s="5">
        <v>1.6899999999999998E-2</v>
      </c>
      <c r="S45" s="4">
        <v>26437300</v>
      </c>
      <c r="T45" s="4">
        <f t="shared" si="2"/>
        <v>26926660.600000001</v>
      </c>
      <c r="U45" s="4">
        <f t="shared" si="3"/>
        <v>19107702</v>
      </c>
      <c r="V45" s="5">
        <v>1.15E-2</v>
      </c>
    </row>
    <row r="46" spans="1:22" x14ac:dyDescent="0.2">
      <c r="A46" s="16" t="s">
        <v>245</v>
      </c>
      <c r="B46" s="4">
        <v>1039350</v>
      </c>
      <c r="C46" s="4">
        <v>1092000</v>
      </c>
      <c r="D46" s="4">
        <v>-52650</v>
      </c>
      <c r="E46" s="4">
        <v>-2079200000</v>
      </c>
      <c r="F46" s="4">
        <f t="shared" si="0"/>
        <v>638377816122</v>
      </c>
      <c r="G46" s="4">
        <v>173200</v>
      </c>
      <c r="H46" s="4">
        <v>673502</v>
      </c>
      <c r="I46" s="4">
        <v>-500302</v>
      </c>
      <c r="J46" s="4">
        <v>-19135606000</v>
      </c>
      <c r="K46" s="27">
        <f t="shared" si="1"/>
        <v>-40642384000</v>
      </c>
      <c r="L46" s="4">
        <v>2408</v>
      </c>
      <c r="M46" s="4">
        <v>3978</v>
      </c>
      <c r="N46" s="4">
        <v>450</v>
      </c>
      <c r="O46" s="4">
        <v>757</v>
      </c>
      <c r="P46" s="4">
        <v>5554800</v>
      </c>
      <c r="Q46" s="4">
        <v>8896600</v>
      </c>
      <c r="R46" s="5">
        <v>1.32E-2</v>
      </c>
      <c r="S46" s="4">
        <v>19107702</v>
      </c>
      <c r="T46" s="4">
        <f t="shared" si="2"/>
        <v>28594270.399999999</v>
      </c>
      <c r="U46" s="4">
        <f t="shared" si="3"/>
        <v>16441200</v>
      </c>
      <c r="V46" s="5">
        <v>1.5600000000000001E-2</v>
      </c>
    </row>
    <row r="47" spans="1:22" x14ac:dyDescent="0.2">
      <c r="A47" s="16" t="s">
        <v>244</v>
      </c>
      <c r="B47" s="4">
        <v>1458510</v>
      </c>
      <c r="C47" s="4">
        <v>342844</v>
      </c>
      <c r="D47" s="4">
        <v>1115666</v>
      </c>
      <c r="E47" s="4">
        <v>42035620000</v>
      </c>
      <c r="F47" s="4">
        <f t="shared" ref="F47:F73" si="4">E47+F48</f>
        <v>640457016122</v>
      </c>
      <c r="G47" s="4">
        <v>725000</v>
      </c>
      <c r="H47" s="4">
        <v>185001</v>
      </c>
      <c r="I47" s="4">
        <v>539999</v>
      </c>
      <c r="J47" s="4">
        <v>20421565000</v>
      </c>
      <c r="K47" s="27">
        <f t="shared" ref="K47:K73" si="5">K48+J47</f>
        <v>-21506778000</v>
      </c>
      <c r="L47" s="4">
        <v>5035</v>
      </c>
      <c r="M47" s="4">
        <v>2879</v>
      </c>
      <c r="N47" s="4">
        <v>1077</v>
      </c>
      <c r="O47" s="4">
        <v>567</v>
      </c>
      <c r="P47" s="4">
        <v>12150400</v>
      </c>
      <c r="Q47" s="4">
        <v>6381300</v>
      </c>
      <c r="R47" s="5">
        <v>1.34E-2</v>
      </c>
      <c r="S47" s="4">
        <v>19540901</v>
      </c>
      <c r="T47" s="4">
        <f t="shared" si="2"/>
        <v>28832860.300000001</v>
      </c>
      <c r="U47" s="4">
        <f t="shared" ref="U47:U73" si="6">MIN(S48:S52)</f>
        <v>14725500</v>
      </c>
      <c r="V47" s="5">
        <v>2.75E-2</v>
      </c>
    </row>
    <row r="48" spans="1:22" x14ac:dyDescent="0.2">
      <c r="A48" s="16" t="s">
        <v>243</v>
      </c>
      <c r="B48" s="4">
        <v>1659600</v>
      </c>
      <c r="C48" s="4">
        <v>854200</v>
      </c>
      <c r="D48" s="4">
        <v>805400</v>
      </c>
      <c r="E48" s="4">
        <v>30498880000</v>
      </c>
      <c r="F48" s="4">
        <f t="shared" si="4"/>
        <v>598421396122</v>
      </c>
      <c r="G48" s="4">
        <v>1765200</v>
      </c>
      <c r="H48" s="4">
        <v>650900</v>
      </c>
      <c r="I48" s="4">
        <v>1114300</v>
      </c>
      <c r="J48" s="4">
        <v>42479500000</v>
      </c>
      <c r="K48" s="27">
        <f t="shared" si="5"/>
        <v>-41928343000</v>
      </c>
      <c r="L48" s="4">
        <v>4465</v>
      </c>
      <c r="M48" s="4">
        <v>6949</v>
      </c>
      <c r="N48" s="4">
        <v>815</v>
      </c>
      <c r="O48" s="4">
        <v>1230</v>
      </c>
      <c r="P48" s="4">
        <v>9197500</v>
      </c>
      <c r="Q48" s="4">
        <v>13939500</v>
      </c>
      <c r="R48" s="5">
        <v>-7.9000000000000008E-3</v>
      </c>
      <c r="S48" s="4">
        <v>24744100</v>
      </c>
      <c r="T48" s="4">
        <f t="shared" si="2"/>
        <v>28843100.399999999</v>
      </c>
      <c r="U48" s="4">
        <f t="shared" si="6"/>
        <v>14725500</v>
      </c>
      <c r="V48" s="5">
        <v>2.6200000000000001E-2</v>
      </c>
    </row>
    <row r="49" spans="1:22" x14ac:dyDescent="0.2">
      <c r="A49" s="16" t="s">
        <v>236</v>
      </c>
      <c r="B49" s="4">
        <v>983255</v>
      </c>
      <c r="C49" s="4">
        <v>775932</v>
      </c>
      <c r="D49" s="4">
        <v>207323</v>
      </c>
      <c r="E49" s="4">
        <v>7747100000</v>
      </c>
      <c r="F49" s="4">
        <f t="shared" si="4"/>
        <v>567922516122</v>
      </c>
      <c r="G49" s="4">
        <v>1460000</v>
      </c>
      <c r="H49" s="4">
        <v>425900</v>
      </c>
      <c r="I49" s="4">
        <v>1034100</v>
      </c>
      <c r="J49" s="4">
        <v>39092665000</v>
      </c>
      <c r="K49" s="27">
        <f t="shared" si="5"/>
        <v>-84407843000</v>
      </c>
      <c r="L49" s="4">
        <v>6792</v>
      </c>
      <c r="M49" s="4">
        <v>6520</v>
      </c>
      <c r="N49" s="4">
        <v>1289</v>
      </c>
      <c r="O49" s="4">
        <v>1207</v>
      </c>
      <c r="P49" s="4">
        <v>14531100</v>
      </c>
      <c r="Q49" s="4">
        <v>14427400</v>
      </c>
      <c r="R49" s="5">
        <v>4.0000000000000001E-3</v>
      </c>
      <c r="S49" s="4">
        <v>29895700</v>
      </c>
      <c r="T49" s="4">
        <f t="shared" si="2"/>
        <v>29450590.399999999</v>
      </c>
      <c r="U49" s="4">
        <f t="shared" si="6"/>
        <v>14725500</v>
      </c>
      <c r="V49" s="5">
        <v>2.2200000000000001E-2</v>
      </c>
    </row>
    <row r="50" spans="1:22" x14ac:dyDescent="0.2">
      <c r="A50" s="16" t="s">
        <v>235</v>
      </c>
      <c r="B50" s="4">
        <v>3486970</v>
      </c>
      <c r="C50" s="4">
        <v>448596</v>
      </c>
      <c r="D50" s="4">
        <v>3038374</v>
      </c>
      <c r="E50" s="4">
        <v>114481230000</v>
      </c>
      <c r="F50" s="4">
        <f t="shared" si="4"/>
        <v>560175416122</v>
      </c>
      <c r="G50" s="4">
        <v>771700</v>
      </c>
      <c r="H50" s="4">
        <v>226401</v>
      </c>
      <c r="I50" s="4">
        <v>545299</v>
      </c>
      <c r="J50" s="4">
        <v>20579315000</v>
      </c>
      <c r="K50" s="27">
        <f t="shared" si="5"/>
        <v>-123500508000</v>
      </c>
      <c r="L50" s="4">
        <v>6269</v>
      </c>
      <c r="M50" s="4">
        <v>5571</v>
      </c>
      <c r="N50" s="4">
        <v>1093</v>
      </c>
      <c r="O50" s="4">
        <v>1058</v>
      </c>
      <c r="P50" s="4">
        <v>12596200</v>
      </c>
      <c r="Q50" s="4">
        <v>12511800</v>
      </c>
      <c r="R50" s="5">
        <v>1.21E-2</v>
      </c>
      <c r="S50" s="4">
        <v>27912201</v>
      </c>
      <c r="T50" s="4">
        <f t="shared" si="2"/>
        <v>30074890.600000001</v>
      </c>
      <c r="U50" s="4">
        <f t="shared" si="6"/>
        <v>14725500</v>
      </c>
      <c r="V50" s="5">
        <v>1.32E-2</v>
      </c>
    </row>
    <row r="51" spans="1:22" x14ac:dyDescent="0.2">
      <c r="A51" s="16" t="s">
        <v>234</v>
      </c>
      <c r="B51" s="4">
        <v>753050</v>
      </c>
      <c r="C51" s="4">
        <v>1448005</v>
      </c>
      <c r="D51" s="4">
        <v>-694955</v>
      </c>
      <c r="E51" s="4">
        <v>-25245690000</v>
      </c>
      <c r="F51" s="4">
        <f t="shared" si="4"/>
        <v>445694186122</v>
      </c>
      <c r="G51" s="4">
        <v>487600</v>
      </c>
      <c r="H51" s="4">
        <v>369000</v>
      </c>
      <c r="I51" s="4">
        <v>118600</v>
      </c>
      <c r="J51" s="4">
        <v>4392630000</v>
      </c>
      <c r="K51" s="27">
        <f t="shared" si="5"/>
        <v>-144079823000</v>
      </c>
      <c r="L51" s="4">
        <v>4678</v>
      </c>
      <c r="M51" s="4">
        <v>4760</v>
      </c>
      <c r="N51" s="4">
        <v>698</v>
      </c>
      <c r="O51" s="4">
        <v>528</v>
      </c>
      <c r="P51" s="4">
        <v>8030200</v>
      </c>
      <c r="Q51" s="4">
        <v>6714500</v>
      </c>
      <c r="R51" s="5">
        <v>2.9100000000000001E-2</v>
      </c>
      <c r="S51" s="4">
        <v>16441200</v>
      </c>
      <c r="T51" s="4">
        <f t="shared" si="2"/>
        <v>31209900.600000001</v>
      </c>
      <c r="U51" s="4">
        <f t="shared" si="6"/>
        <v>14725500</v>
      </c>
      <c r="V51" s="5">
        <v>2.5600000000000001E-2</v>
      </c>
    </row>
    <row r="52" spans="1:22" x14ac:dyDescent="0.2">
      <c r="A52" s="16" t="s">
        <v>233</v>
      </c>
      <c r="B52" s="4">
        <v>347500</v>
      </c>
      <c r="C52" s="4">
        <v>4719999</v>
      </c>
      <c r="D52" s="4">
        <v>-4372499</v>
      </c>
      <c r="E52" s="4">
        <v>-159195630000</v>
      </c>
      <c r="F52" s="4">
        <f t="shared" si="4"/>
        <v>470939876122</v>
      </c>
      <c r="G52" s="4">
        <v>116200</v>
      </c>
      <c r="H52" s="4">
        <v>519100</v>
      </c>
      <c r="I52" s="4">
        <v>-402900</v>
      </c>
      <c r="J52" s="4">
        <v>-14718050000</v>
      </c>
      <c r="K52" s="27">
        <f t="shared" si="5"/>
        <v>-148472453000</v>
      </c>
      <c r="L52" s="4">
        <v>2672</v>
      </c>
      <c r="M52" s="4">
        <v>5615</v>
      </c>
      <c r="N52" s="4">
        <v>410</v>
      </c>
      <c r="O52" s="4">
        <v>860</v>
      </c>
      <c r="P52" s="4">
        <v>4527300</v>
      </c>
      <c r="Q52" s="4">
        <v>8855000</v>
      </c>
      <c r="R52" s="5">
        <v>-1.38E-2</v>
      </c>
      <c r="S52" s="4">
        <v>14725500</v>
      </c>
      <c r="T52" s="4">
        <f t="shared" si="2"/>
        <v>32955970.600000001</v>
      </c>
      <c r="U52" s="4">
        <f t="shared" si="6"/>
        <v>21926800</v>
      </c>
      <c r="V52" s="5">
        <v>2.3E-2</v>
      </c>
    </row>
    <row r="53" spans="1:22" x14ac:dyDescent="0.2">
      <c r="A53" s="16" t="s">
        <v>232</v>
      </c>
      <c r="B53" s="4">
        <v>714250</v>
      </c>
      <c r="C53" s="4">
        <v>2101048</v>
      </c>
      <c r="D53" s="4">
        <v>-1386798</v>
      </c>
      <c r="E53" s="4">
        <v>-51618680000</v>
      </c>
      <c r="F53" s="4">
        <f t="shared" si="4"/>
        <v>630135506122</v>
      </c>
      <c r="G53" s="4">
        <v>591000</v>
      </c>
      <c r="H53" s="4">
        <v>645002</v>
      </c>
      <c r="I53" s="4">
        <v>-54002</v>
      </c>
      <c r="J53" s="4">
        <v>-2516545000</v>
      </c>
      <c r="K53" s="27">
        <f t="shared" si="5"/>
        <v>-133754403000</v>
      </c>
      <c r="L53" s="4">
        <v>8760</v>
      </c>
      <c r="M53" s="4">
        <v>14609</v>
      </c>
      <c r="N53" s="4">
        <v>1431</v>
      </c>
      <c r="O53" s="4">
        <v>2463</v>
      </c>
      <c r="P53" s="4">
        <v>17255900</v>
      </c>
      <c r="Q53" s="4">
        <v>30383500</v>
      </c>
      <c r="R53" s="5">
        <v>-3.1300000000000001E-2</v>
      </c>
      <c r="S53" s="4">
        <v>48614202</v>
      </c>
      <c r="T53" s="4">
        <f t="shared" si="2"/>
        <v>30631770.699999999</v>
      </c>
      <c r="U53" s="4">
        <f t="shared" si="6"/>
        <v>21926800</v>
      </c>
      <c r="V53" s="5">
        <v>6.3200000000000006E-2</v>
      </c>
    </row>
    <row r="54" spans="1:22" x14ac:dyDescent="0.2">
      <c r="A54" s="16" t="s">
        <v>231</v>
      </c>
      <c r="B54" s="4">
        <v>1908891</v>
      </c>
      <c r="C54" s="4">
        <v>2795306</v>
      </c>
      <c r="D54" s="4">
        <v>-886415</v>
      </c>
      <c r="E54" s="4">
        <v>-33537090000</v>
      </c>
      <c r="F54" s="4">
        <f t="shared" si="4"/>
        <v>681754186122</v>
      </c>
      <c r="G54" s="4">
        <v>354000</v>
      </c>
      <c r="H54" s="4">
        <v>538300</v>
      </c>
      <c r="I54" s="4">
        <v>-184300</v>
      </c>
      <c r="J54" s="4">
        <v>-6846250000</v>
      </c>
      <c r="K54" s="27">
        <f t="shared" si="5"/>
        <v>-131237858000</v>
      </c>
      <c r="L54" s="4">
        <v>5920</v>
      </c>
      <c r="M54" s="4">
        <v>7135</v>
      </c>
      <c r="N54" s="4">
        <v>1036</v>
      </c>
      <c r="O54" s="4">
        <v>1145</v>
      </c>
      <c r="P54" s="4">
        <v>11946400</v>
      </c>
      <c r="Q54" s="4">
        <v>13284100</v>
      </c>
      <c r="R54" s="5">
        <v>-1.2999999999999999E-3</v>
      </c>
      <c r="S54" s="4">
        <v>28027200</v>
      </c>
      <c r="T54" s="4">
        <f t="shared" si="2"/>
        <v>30005660.699999999</v>
      </c>
      <c r="U54" s="4">
        <f t="shared" si="6"/>
        <v>21926800</v>
      </c>
      <c r="V54" s="5">
        <v>2.12E-2</v>
      </c>
    </row>
    <row r="55" spans="1:22" x14ac:dyDescent="0.2">
      <c r="A55" s="16" t="s">
        <v>230</v>
      </c>
      <c r="B55" s="4">
        <v>5230200</v>
      </c>
      <c r="C55" s="4">
        <v>1837750</v>
      </c>
      <c r="D55" s="4">
        <v>3392450</v>
      </c>
      <c r="E55" s="4">
        <v>130160180000</v>
      </c>
      <c r="F55" s="4">
        <f t="shared" si="4"/>
        <v>715291276122</v>
      </c>
      <c r="G55" s="4">
        <v>264200</v>
      </c>
      <c r="H55" s="4">
        <v>555500</v>
      </c>
      <c r="I55" s="4">
        <v>-291300</v>
      </c>
      <c r="J55" s="4">
        <v>-11089665000</v>
      </c>
      <c r="K55" s="27">
        <f t="shared" si="5"/>
        <v>-124391608000</v>
      </c>
      <c r="L55" s="4">
        <v>10631</v>
      </c>
      <c r="M55" s="4">
        <v>8598</v>
      </c>
      <c r="N55" s="4">
        <v>1770</v>
      </c>
      <c r="O55" s="4">
        <v>1524</v>
      </c>
      <c r="P55" s="4">
        <v>21236000</v>
      </c>
      <c r="Q55" s="4">
        <v>17037900</v>
      </c>
      <c r="R55" s="5">
        <v>-2.5999999999999999E-3</v>
      </c>
      <c r="S55" s="4">
        <v>40257900</v>
      </c>
      <c r="T55" s="4">
        <f t="shared" si="2"/>
        <v>30306820.699999999</v>
      </c>
      <c r="U55" s="4">
        <f t="shared" si="6"/>
        <v>21926800</v>
      </c>
      <c r="V55" s="5">
        <v>3.0800000000000001E-2</v>
      </c>
    </row>
    <row r="56" spans="1:22" x14ac:dyDescent="0.2">
      <c r="A56" s="16" t="s">
        <v>229</v>
      </c>
      <c r="B56" s="4">
        <v>1660990</v>
      </c>
      <c r="C56" s="4">
        <v>1160327</v>
      </c>
      <c r="D56" s="4">
        <v>500663</v>
      </c>
      <c r="E56" s="4">
        <v>18946090000</v>
      </c>
      <c r="F56" s="4">
        <f t="shared" si="4"/>
        <v>585131096122</v>
      </c>
      <c r="G56" s="4">
        <v>556200</v>
      </c>
      <c r="H56" s="4">
        <v>294000</v>
      </c>
      <c r="I56" s="4">
        <v>262200</v>
      </c>
      <c r="J56" s="4">
        <v>9934045000</v>
      </c>
      <c r="K56" s="27">
        <f t="shared" si="5"/>
        <v>-113301943000</v>
      </c>
      <c r="L56" s="4">
        <v>9951</v>
      </c>
      <c r="M56" s="4">
        <v>5940</v>
      </c>
      <c r="N56" s="4">
        <v>2078</v>
      </c>
      <c r="O56" s="4">
        <v>997</v>
      </c>
      <c r="P56" s="4">
        <v>22819900</v>
      </c>
      <c r="Q56" s="4">
        <v>10974100</v>
      </c>
      <c r="R56" s="5">
        <v>4.5499999999999999E-2</v>
      </c>
      <c r="S56" s="4">
        <v>35783800</v>
      </c>
      <c r="T56" s="4">
        <f t="shared" si="2"/>
        <v>29334990.699999999</v>
      </c>
      <c r="U56" s="4">
        <f t="shared" si="6"/>
        <v>21926800</v>
      </c>
      <c r="V56" s="5">
        <v>4.7300000000000002E-2</v>
      </c>
    </row>
    <row r="57" spans="1:22" x14ac:dyDescent="0.2">
      <c r="A57" s="16" t="s">
        <v>228</v>
      </c>
      <c r="B57" s="4">
        <v>1387430</v>
      </c>
      <c r="C57" s="4">
        <v>2122506</v>
      </c>
      <c r="D57" s="4">
        <v>-735076</v>
      </c>
      <c r="E57" s="4">
        <v>-26601740000</v>
      </c>
      <c r="F57" s="4">
        <f t="shared" si="4"/>
        <v>566185006122</v>
      </c>
      <c r="G57" s="4">
        <v>426600</v>
      </c>
      <c r="H57" s="4">
        <v>388800</v>
      </c>
      <c r="I57" s="4">
        <v>37800</v>
      </c>
      <c r="J57" s="4">
        <v>1364940000</v>
      </c>
      <c r="K57" s="27">
        <f t="shared" si="5"/>
        <v>-123235988000</v>
      </c>
      <c r="L57" s="4">
        <v>4937</v>
      </c>
      <c r="M57" s="4">
        <v>7381</v>
      </c>
      <c r="N57" s="4">
        <v>850</v>
      </c>
      <c r="O57" s="4">
        <v>1006</v>
      </c>
      <c r="P57" s="4">
        <v>9535000</v>
      </c>
      <c r="Q57" s="4">
        <v>11517300</v>
      </c>
      <c r="R57" s="5">
        <v>-1.2999999999999999E-3</v>
      </c>
      <c r="S57" s="4">
        <v>21926800</v>
      </c>
      <c r="T57" s="4">
        <f t="shared" si="2"/>
        <v>31878850.800000001</v>
      </c>
      <c r="U57" s="4">
        <f t="shared" si="6"/>
        <v>24846501</v>
      </c>
      <c r="V57" s="5">
        <v>1.5100000000000001E-2</v>
      </c>
    </row>
    <row r="58" spans="1:22" x14ac:dyDescent="0.2">
      <c r="A58" s="16" t="s">
        <v>227</v>
      </c>
      <c r="B58" s="4">
        <v>1009490</v>
      </c>
      <c r="C58" s="4">
        <v>391764</v>
      </c>
      <c r="D58" s="4">
        <v>617726</v>
      </c>
      <c r="E58" s="4">
        <v>22849340000</v>
      </c>
      <c r="F58" s="4">
        <f t="shared" si="4"/>
        <v>592786746122</v>
      </c>
      <c r="G58" s="4">
        <v>322300</v>
      </c>
      <c r="H58" s="4">
        <v>135201</v>
      </c>
      <c r="I58" s="4">
        <v>187099</v>
      </c>
      <c r="J58" s="4">
        <v>6893786000</v>
      </c>
      <c r="K58" s="27">
        <f t="shared" si="5"/>
        <v>-124600928000</v>
      </c>
      <c r="L58" s="4">
        <v>4539</v>
      </c>
      <c r="M58" s="4">
        <v>7531</v>
      </c>
      <c r="N58" s="4">
        <v>815</v>
      </c>
      <c r="O58" s="4">
        <v>1185</v>
      </c>
      <c r="P58" s="4">
        <v>9369800</v>
      </c>
      <c r="Q58" s="4">
        <v>13978400</v>
      </c>
      <c r="R58" s="5">
        <v>-1.23E-2</v>
      </c>
      <c r="S58" s="4">
        <v>24846501</v>
      </c>
      <c r="T58" s="4">
        <f t="shared" si="2"/>
        <v>32088750.800000001</v>
      </c>
      <c r="U58" s="4">
        <f t="shared" si="6"/>
        <v>25372203</v>
      </c>
      <c r="V58" s="5">
        <v>2.5600000000000001E-2</v>
      </c>
    </row>
    <row r="59" spans="1:22" x14ac:dyDescent="0.2">
      <c r="A59" s="16" t="s">
        <v>226</v>
      </c>
      <c r="B59" s="4">
        <v>1462200</v>
      </c>
      <c r="C59" s="4">
        <v>3205646</v>
      </c>
      <c r="D59" s="4">
        <v>-1743446</v>
      </c>
      <c r="E59" s="4">
        <v>-64402350000</v>
      </c>
      <c r="F59" s="4">
        <f t="shared" si="4"/>
        <v>569937406122</v>
      </c>
      <c r="G59" s="4">
        <v>787200</v>
      </c>
      <c r="H59" s="4">
        <v>376300</v>
      </c>
      <c r="I59" s="4">
        <v>410900</v>
      </c>
      <c r="J59" s="4">
        <v>15354863000</v>
      </c>
      <c r="K59" s="27">
        <f t="shared" si="5"/>
        <v>-131494714000</v>
      </c>
      <c r="L59" s="4">
        <v>5507</v>
      </c>
      <c r="M59" s="4">
        <v>10552</v>
      </c>
      <c r="N59" s="4">
        <v>1009</v>
      </c>
      <c r="O59" s="4">
        <v>2041</v>
      </c>
      <c r="P59" s="4">
        <v>10123900</v>
      </c>
      <c r="Q59" s="4">
        <v>22434400</v>
      </c>
      <c r="R59" s="5">
        <v>-2.4399999999999998E-2</v>
      </c>
      <c r="S59" s="4">
        <v>35970600</v>
      </c>
      <c r="T59" s="4">
        <f t="shared" si="2"/>
        <v>30906010.800000001</v>
      </c>
      <c r="U59" s="4">
        <f t="shared" si="6"/>
        <v>21766100</v>
      </c>
      <c r="V59" s="5">
        <v>3.4200000000000001E-2</v>
      </c>
    </row>
    <row r="60" spans="1:22" x14ac:dyDescent="0.2">
      <c r="A60" s="16" t="s">
        <v>225</v>
      </c>
      <c r="B60" s="4">
        <v>2930700</v>
      </c>
      <c r="C60" s="4">
        <v>760905</v>
      </c>
      <c r="D60" s="4">
        <v>2169795</v>
      </c>
      <c r="E60" s="4">
        <v>81673430000</v>
      </c>
      <c r="F60" s="4">
        <f t="shared" si="4"/>
        <v>634339756122</v>
      </c>
      <c r="G60" s="4">
        <v>161000</v>
      </c>
      <c r="H60" s="4">
        <v>544603</v>
      </c>
      <c r="I60" s="4">
        <v>-383603</v>
      </c>
      <c r="J60" s="4">
        <v>-14358869000</v>
      </c>
      <c r="K60" s="27">
        <f t="shared" si="5"/>
        <v>-146849577000</v>
      </c>
      <c r="L60" s="4">
        <v>8754</v>
      </c>
      <c r="M60" s="4">
        <v>6065</v>
      </c>
      <c r="N60" s="4">
        <v>1836</v>
      </c>
      <c r="O60" s="4">
        <v>1261</v>
      </c>
      <c r="P60" s="4">
        <v>19828500</v>
      </c>
      <c r="Q60" s="4">
        <v>13258300</v>
      </c>
      <c r="R60" s="5">
        <v>1.6200000000000003E-2</v>
      </c>
      <c r="S60" s="4">
        <v>34155203</v>
      </c>
      <c r="T60" s="4">
        <f t="shared" si="2"/>
        <v>28947680.5</v>
      </c>
      <c r="U60" s="4">
        <f t="shared" si="6"/>
        <v>21766100</v>
      </c>
      <c r="V60" s="5">
        <v>2.8999999999999998E-2</v>
      </c>
    </row>
    <row r="61" spans="1:22" x14ac:dyDescent="0.2">
      <c r="A61" s="16" t="s">
        <v>224</v>
      </c>
      <c r="B61" s="4">
        <v>5323220</v>
      </c>
      <c r="C61" s="4">
        <v>3367900</v>
      </c>
      <c r="D61" s="4">
        <v>1955320</v>
      </c>
      <c r="E61" s="4">
        <v>72500930000</v>
      </c>
      <c r="F61" s="4">
        <f t="shared" si="4"/>
        <v>552666326122</v>
      </c>
      <c r="G61" s="4">
        <v>164300</v>
      </c>
      <c r="H61" s="4">
        <v>497600</v>
      </c>
      <c r="I61" s="4">
        <v>-333300</v>
      </c>
      <c r="J61" s="4">
        <v>-12366690000</v>
      </c>
      <c r="K61" s="27">
        <f t="shared" si="5"/>
        <v>-132490708000</v>
      </c>
      <c r="L61" s="4">
        <v>4173</v>
      </c>
      <c r="M61" s="4">
        <v>6868</v>
      </c>
      <c r="N61" s="4">
        <v>803</v>
      </c>
      <c r="O61" s="4">
        <v>1190</v>
      </c>
      <c r="P61" s="4">
        <v>9994900</v>
      </c>
      <c r="Q61" s="4">
        <v>14651200</v>
      </c>
      <c r="R61" s="5">
        <v>-8.0000000000000002E-3</v>
      </c>
      <c r="S61" s="4">
        <v>27791300</v>
      </c>
      <c r="T61" s="4">
        <f t="shared" si="2"/>
        <v>28023860.600000001</v>
      </c>
      <c r="U61" s="4">
        <f t="shared" si="6"/>
        <v>21766100</v>
      </c>
      <c r="V61" s="5">
        <v>2.92E-2</v>
      </c>
    </row>
    <row r="62" spans="1:22" x14ac:dyDescent="0.2">
      <c r="A62" s="16" t="s">
        <v>223</v>
      </c>
      <c r="B62" s="4">
        <v>2059720</v>
      </c>
      <c r="C62" s="4">
        <v>5737171</v>
      </c>
      <c r="D62" s="4">
        <v>-3677451</v>
      </c>
      <c r="E62" s="4">
        <v>-136097160000</v>
      </c>
      <c r="F62" s="4">
        <f t="shared" si="4"/>
        <v>480165396122</v>
      </c>
      <c r="G62" s="4">
        <v>102100</v>
      </c>
      <c r="H62" s="4">
        <v>435400</v>
      </c>
      <c r="I62" s="4">
        <v>-333300</v>
      </c>
      <c r="J62" s="4">
        <v>-12341500000</v>
      </c>
      <c r="K62" s="27">
        <f t="shared" si="5"/>
        <v>-120124018000</v>
      </c>
      <c r="L62" s="4">
        <v>6627</v>
      </c>
      <c r="M62" s="4">
        <v>8744</v>
      </c>
      <c r="N62" s="4">
        <v>1303</v>
      </c>
      <c r="O62" s="4">
        <v>1561</v>
      </c>
      <c r="P62" s="4">
        <v>13428400</v>
      </c>
      <c r="Q62" s="4">
        <v>16921200</v>
      </c>
      <c r="R62" s="5">
        <v>6.8000000000000005E-3</v>
      </c>
      <c r="S62" s="4">
        <v>32186200</v>
      </c>
      <c r="T62" s="4">
        <f t="shared" si="2"/>
        <v>26631410.600000001</v>
      </c>
      <c r="U62" s="4">
        <f t="shared" si="6"/>
        <v>21766100</v>
      </c>
      <c r="V62" s="5">
        <v>2.1400000000000002E-2</v>
      </c>
    </row>
    <row r="63" spans="1:22" x14ac:dyDescent="0.2">
      <c r="A63" s="16" t="s">
        <v>222</v>
      </c>
      <c r="B63" s="4">
        <v>806980</v>
      </c>
      <c r="C63" s="4">
        <v>517223</v>
      </c>
      <c r="D63" s="4">
        <v>289757</v>
      </c>
      <c r="E63" s="4">
        <v>10781890000</v>
      </c>
      <c r="F63" s="4">
        <f t="shared" si="4"/>
        <v>616262556122</v>
      </c>
      <c r="G63" s="4">
        <v>214700</v>
      </c>
      <c r="H63" s="4">
        <v>286202</v>
      </c>
      <c r="I63" s="4">
        <v>-71502</v>
      </c>
      <c r="J63" s="4">
        <v>-2666200000</v>
      </c>
      <c r="K63" s="27">
        <f t="shared" si="5"/>
        <v>-107782518000</v>
      </c>
      <c r="L63" s="4">
        <v>4336</v>
      </c>
      <c r="M63" s="4">
        <v>6937</v>
      </c>
      <c r="N63" s="4">
        <v>819</v>
      </c>
      <c r="O63" s="4">
        <v>1301</v>
      </c>
      <c r="P63" s="4">
        <v>9108500</v>
      </c>
      <c r="Q63" s="4">
        <v>15088300</v>
      </c>
      <c r="R63" s="5">
        <v>-5.3E-3</v>
      </c>
      <c r="S63" s="4">
        <v>25372203</v>
      </c>
      <c r="T63" s="4">
        <f t="shared" si="2"/>
        <v>27377610.300000001</v>
      </c>
      <c r="U63" s="4">
        <f t="shared" si="6"/>
        <v>21766100</v>
      </c>
      <c r="V63" s="5">
        <v>2.2499999999999999E-2</v>
      </c>
    </row>
    <row r="64" spans="1:22" x14ac:dyDescent="0.2">
      <c r="A64" s="16" t="s">
        <v>221</v>
      </c>
      <c r="B64" s="4">
        <v>5432505</v>
      </c>
      <c r="C64" s="4">
        <v>1982482</v>
      </c>
      <c r="D64" s="4">
        <v>3450023</v>
      </c>
      <c r="E64" s="4">
        <v>128877060000</v>
      </c>
      <c r="F64" s="4">
        <f t="shared" si="4"/>
        <v>605480666122</v>
      </c>
      <c r="G64" s="4">
        <v>673600</v>
      </c>
      <c r="H64" s="4">
        <v>183900</v>
      </c>
      <c r="I64" s="4">
        <v>489700</v>
      </c>
      <c r="J64" s="4">
        <v>18231035000</v>
      </c>
      <c r="K64" s="27">
        <f t="shared" si="5"/>
        <v>-105116318000</v>
      </c>
      <c r="L64" s="4">
        <v>7142</v>
      </c>
      <c r="M64" s="4">
        <v>4760</v>
      </c>
      <c r="N64" s="4">
        <v>898</v>
      </c>
      <c r="O64" s="4">
        <v>747</v>
      </c>
      <c r="P64" s="4">
        <v>11585200</v>
      </c>
      <c r="Q64" s="4">
        <v>8810300</v>
      </c>
      <c r="R64" s="5">
        <v>9.4999999999999998E-3</v>
      </c>
      <c r="S64" s="4">
        <v>21766100</v>
      </c>
      <c r="T64" s="4">
        <f t="shared" si="2"/>
        <v>27004730.300000001</v>
      </c>
      <c r="U64" s="4">
        <f t="shared" si="6"/>
        <v>24143200</v>
      </c>
      <c r="V64" s="5">
        <v>1.8600000000000002E-2</v>
      </c>
    </row>
    <row r="65" spans="1:22" x14ac:dyDescent="0.2">
      <c r="A65" s="16" t="s">
        <v>220</v>
      </c>
      <c r="B65" s="4">
        <v>6971004</v>
      </c>
      <c r="C65" s="4">
        <v>2144594</v>
      </c>
      <c r="D65" s="4">
        <v>4826410</v>
      </c>
      <c r="E65" s="4">
        <v>179303340000</v>
      </c>
      <c r="F65" s="4">
        <f t="shared" si="4"/>
        <v>476603606122</v>
      </c>
      <c r="G65" s="4">
        <v>235300</v>
      </c>
      <c r="H65" s="4">
        <v>1337800</v>
      </c>
      <c r="I65" s="4">
        <v>-1102500</v>
      </c>
      <c r="J65" s="4">
        <v>-41250125000</v>
      </c>
      <c r="K65" s="27">
        <f t="shared" si="5"/>
        <v>-123347353000</v>
      </c>
      <c r="L65" s="4">
        <v>11894</v>
      </c>
      <c r="M65" s="4">
        <v>9045</v>
      </c>
      <c r="N65" s="4">
        <v>2189</v>
      </c>
      <c r="O65" s="4">
        <v>1553</v>
      </c>
      <c r="P65" s="4">
        <v>24954800</v>
      </c>
      <c r="Q65" s="4">
        <v>17299600</v>
      </c>
      <c r="R65" s="5">
        <v>2.5000000000000001E-2</v>
      </c>
      <c r="S65" s="4">
        <v>43269500</v>
      </c>
      <c r="T65" s="4">
        <f t="shared" si="2"/>
        <v>24166660.300000001</v>
      </c>
      <c r="U65" s="4">
        <f t="shared" si="6"/>
        <v>14571900</v>
      </c>
      <c r="V65" s="5">
        <v>3.7200000000000004E-2</v>
      </c>
    </row>
    <row r="66" spans="1:22" x14ac:dyDescent="0.2">
      <c r="A66" s="16" t="s">
        <v>219</v>
      </c>
      <c r="B66" s="4">
        <v>2054200</v>
      </c>
      <c r="C66" s="4">
        <v>533319</v>
      </c>
      <c r="D66" s="4">
        <v>1520881</v>
      </c>
      <c r="E66" s="4">
        <v>54900690000</v>
      </c>
      <c r="F66" s="4">
        <f t="shared" si="4"/>
        <v>297300266122</v>
      </c>
      <c r="G66" s="4">
        <v>123200</v>
      </c>
      <c r="H66" s="4">
        <v>207700</v>
      </c>
      <c r="I66" s="4">
        <v>-84500</v>
      </c>
      <c r="J66" s="4">
        <v>-3045660000</v>
      </c>
      <c r="K66" s="27">
        <f t="shared" si="5"/>
        <v>-82097228000</v>
      </c>
      <c r="L66" s="4">
        <v>6267</v>
      </c>
      <c r="M66" s="4">
        <v>6397</v>
      </c>
      <c r="N66" s="4">
        <v>1072</v>
      </c>
      <c r="O66" s="4">
        <v>1036</v>
      </c>
      <c r="P66" s="4">
        <v>13196100</v>
      </c>
      <c r="Q66" s="4">
        <v>11482900</v>
      </c>
      <c r="R66" s="5">
        <v>5.6000000000000008E-3</v>
      </c>
      <c r="S66" s="4">
        <v>26065500</v>
      </c>
      <c r="T66" s="4">
        <f t="shared" si="2"/>
        <v>23139890.300000001</v>
      </c>
      <c r="U66" s="4">
        <f t="shared" si="6"/>
        <v>14571900</v>
      </c>
      <c r="V66" s="5">
        <v>1.66E-2</v>
      </c>
    </row>
    <row r="67" spans="1:22" x14ac:dyDescent="0.2">
      <c r="A67" s="16" t="s">
        <v>218</v>
      </c>
      <c r="B67" s="4">
        <v>4736300</v>
      </c>
      <c r="C67" s="4">
        <v>1067498</v>
      </c>
      <c r="D67" s="4">
        <v>3668802</v>
      </c>
      <c r="E67" s="4">
        <v>131709810000</v>
      </c>
      <c r="F67" s="4">
        <f t="shared" si="4"/>
        <v>242399576122</v>
      </c>
      <c r="G67" s="4">
        <v>33500</v>
      </c>
      <c r="H67" s="4">
        <v>2848501</v>
      </c>
      <c r="I67" s="4">
        <v>-2815001</v>
      </c>
      <c r="J67" s="4">
        <v>-101117683000</v>
      </c>
      <c r="K67" s="27">
        <f t="shared" si="5"/>
        <v>-79051568000</v>
      </c>
      <c r="L67" s="4">
        <v>10811</v>
      </c>
      <c r="M67" s="4">
        <v>6483</v>
      </c>
      <c r="N67" s="4">
        <v>2430</v>
      </c>
      <c r="O67" s="4">
        <v>1361</v>
      </c>
      <c r="P67" s="4">
        <v>29151700</v>
      </c>
      <c r="Q67" s="4">
        <v>16354300</v>
      </c>
      <c r="R67" s="5">
        <v>2.2799999999999997E-2</v>
      </c>
      <c r="S67" s="4">
        <v>47365401</v>
      </c>
      <c r="T67" s="4">
        <f t="shared" si="2"/>
        <v>19818230.199999999</v>
      </c>
      <c r="U67" s="4">
        <f t="shared" si="6"/>
        <v>14571900</v>
      </c>
      <c r="V67" s="5">
        <v>3.7100000000000001E-2</v>
      </c>
    </row>
    <row r="68" spans="1:22" x14ac:dyDescent="0.2">
      <c r="A68" s="16" t="s">
        <v>217</v>
      </c>
      <c r="B68" s="4">
        <v>2381303</v>
      </c>
      <c r="C68" s="4">
        <v>1296890</v>
      </c>
      <c r="D68" s="4">
        <v>1084413</v>
      </c>
      <c r="E68" s="4">
        <v>37980360000</v>
      </c>
      <c r="F68" s="4">
        <f t="shared" si="4"/>
        <v>110689766122</v>
      </c>
      <c r="G68" s="4">
        <v>320300</v>
      </c>
      <c r="H68" s="4">
        <v>123401</v>
      </c>
      <c r="I68" s="4">
        <v>196899</v>
      </c>
      <c r="J68" s="4">
        <v>6639833000</v>
      </c>
      <c r="K68" s="27">
        <f t="shared" si="5"/>
        <v>22066115000</v>
      </c>
      <c r="L68" s="4">
        <v>7468</v>
      </c>
      <c r="M68" s="4">
        <v>4888</v>
      </c>
      <c r="N68" s="4">
        <v>1408</v>
      </c>
      <c r="O68" s="4">
        <v>820</v>
      </c>
      <c r="P68" s="4">
        <v>16394700</v>
      </c>
      <c r="Q68" s="4">
        <v>9465400</v>
      </c>
      <c r="R68" s="5">
        <v>2.7900000000000001E-2</v>
      </c>
      <c r="S68" s="4">
        <v>26945501</v>
      </c>
      <c r="T68" s="4">
        <f t="shared" si="2"/>
        <v>19083230.199999999</v>
      </c>
      <c r="U68" s="4">
        <f t="shared" si="6"/>
        <v>14571900</v>
      </c>
      <c r="V68" s="5">
        <v>3.6799999999999999E-2</v>
      </c>
    </row>
    <row r="69" spans="1:22" x14ac:dyDescent="0.2">
      <c r="A69" s="16" t="s">
        <v>216</v>
      </c>
      <c r="B69" s="4">
        <v>240370</v>
      </c>
      <c r="C69" s="4">
        <v>2121685</v>
      </c>
      <c r="D69" s="4">
        <v>-1881315</v>
      </c>
      <c r="E69" s="4">
        <v>-65102140000</v>
      </c>
      <c r="F69" s="4">
        <f t="shared" si="4"/>
        <v>72709406122</v>
      </c>
      <c r="G69" s="4">
        <v>1344900</v>
      </c>
      <c r="H69" s="4">
        <v>186200</v>
      </c>
      <c r="I69" s="4">
        <v>1158700</v>
      </c>
      <c r="J69" s="4">
        <v>40110810000</v>
      </c>
      <c r="K69" s="27">
        <f t="shared" si="5"/>
        <v>15426282000</v>
      </c>
      <c r="L69" s="4">
        <v>3703</v>
      </c>
      <c r="M69" s="4">
        <v>6842</v>
      </c>
      <c r="N69" s="4">
        <v>674</v>
      </c>
      <c r="O69" s="4">
        <v>1204</v>
      </c>
      <c r="P69" s="4">
        <v>7823000</v>
      </c>
      <c r="Q69" s="4">
        <v>14633700</v>
      </c>
      <c r="R69" s="5">
        <v>-1.46E-2</v>
      </c>
      <c r="S69" s="4">
        <v>24143200</v>
      </c>
      <c r="T69" s="4">
        <f t="shared" si="2"/>
        <v>19021520.199999999</v>
      </c>
      <c r="U69" s="4">
        <f t="shared" si="6"/>
        <v>14571900</v>
      </c>
      <c r="V69" s="5">
        <v>2.4399999999999998E-2</v>
      </c>
    </row>
    <row r="70" spans="1:22" x14ac:dyDescent="0.2">
      <c r="A70" s="16" t="s">
        <v>215</v>
      </c>
      <c r="B70" s="4">
        <v>642700</v>
      </c>
      <c r="C70" s="4">
        <v>1174022</v>
      </c>
      <c r="D70" s="4">
        <v>-531322</v>
      </c>
      <c r="E70" s="4">
        <v>-18396570000</v>
      </c>
      <c r="F70" s="4">
        <f t="shared" si="4"/>
        <v>137811546122</v>
      </c>
      <c r="G70" s="4">
        <v>81900</v>
      </c>
      <c r="H70" s="4">
        <v>354900</v>
      </c>
      <c r="I70" s="4">
        <v>-273000</v>
      </c>
      <c r="J70" s="4">
        <v>-9476645000</v>
      </c>
      <c r="K70" s="27">
        <f t="shared" si="5"/>
        <v>-24684528000</v>
      </c>
      <c r="L70" s="4">
        <v>2584</v>
      </c>
      <c r="M70" s="4">
        <v>5906</v>
      </c>
      <c r="N70" s="4">
        <v>444</v>
      </c>
      <c r="O70" s="4">
        <v>805</v>
      </c>
      <c r="P70" s="4">
        <v>4587500</v>
      </c>
      <c r="Q70" s="4">
        <v>9727700</v>
      </c>
      <c r="R70" s="5">
        <v>-8.6E-3</v>
      </c>
      <c r="S70" s="4">
        <v>14571900</v>
      </c>
      <c r="T70" s="4">
        <f t="shared" si="2"/>
        <v>18683650.199999999</v>
      </c>
      <c r="U70" s="4">
        <f t="shared" si="6"/>
        <v>14888800</v>
      </c>
      <c r="V70" s="5">
        <v>1.15E-2</v>
      </c>
    </row>
    <row r="71" spans="1:22" x14ac:dyDescent="0.2">
      <c r="A71" s="16" t="s">
        <v>214</v>
      </c>
      <c r="B71" s="4">
        <v>1154696</v>
      </c>
      <c r="C71" s="4">
        <v>1336768</v>
      </c>
      <c r="D71" s="4">
        <v>-182072</v>
      </c>
      <c r="E71" s="4">
        <v>-6291640000</v>
      </c>
      <c r="F71" s="4">
        <f t="shared" si="4"/>
        <v>156208116122</v>
      </c>
      <c r="G71" s="4">
        <v>37800</v>
      </c>
      <c r="H71" s="4">
        <v>398901</v>
      </c>
      <c r="I71" s="4">
        <v>-361101</v>
      </c>
      <c r="J71" s="4">
        <v>-12669198000</v>
      </c>
      <c r="K71" s="27">
        <f t="shared" si="5"/>
        <v>-15207883000</v>
      </c>
      <c r="L71" s="4">
        <v>2907</v>
      </c>
      <c r="M71" s="4">
        <v>4795</v>
      </c>
      <c r="N71" s="4">
        <v>532</v>
      </c>
      <c r="O71" s="4">
        <v>967</v>
      </c>
      <c r="P71" s="4">
        <v>6799000</v>
      </c>
      <c r="Q71" s="4">
        <v>11175200</v>
      </c>
      <c r="R71" s="5">
        <v>-0.01</v>
      </c>
      <c r="S71" s="4">
        <v>18553101</v>
      </c>
      <c r="T71" s="4">
        <f t="shared" si="2"/>
        <v>21315210.100000001</v>
      </c>
      <c r="U71" s="4">
        <f t="shared" si="6"/>
        <v>14888800</v>
      </c>
      <c r="V71" s="5">
        <v>1.7000000000000001E-2</v>
      </c>
    </row>
    <row r="72" spans="1:22" x14ac:dyDescent="0.2">
      <c r="A72" s="16" t="s">
        <v>213</v>
      </c>
      <c r="B72" s="4">
        <v>2094500</v>
      </c>
      <c r="C72" s="4">
        <v>763701</v>
      </c>
      <c r="D72" s="4">
        <v>1330799</v>
      </c>
      <c r="E72" s="4">
        <v>47182960000</v>
      </c>
      <c r="F72" s="4">
        <f t="shared" si="4"/>
        <v>162499756122</v>
      </c>
      <c r="G72" s="4">
        <v>182800</v>
      </c>
      <c r="H72" s="4">
        <v>626000</v>
      </c>
      <c r="I72" s="4">
        <v>-443200</v>
      </c>
      <c r="J72" s="4">
        <v>-15748075000</v>
      </c>
      <c r="K72" s="27">
        <f t="shared" si="5"/>
        <v>-2538685000</v>
      </c>
      <c r="L72" s="4">
        <v>5276</v>
      </c>
      <c r="M72" s="4">
        <v>3671</v>
      </c>
      <c r="N72" s="4">
        <v>904</v>
      </c>
      <c r="O72" s="4">
        <v>616</v>
      </c>
      <c r="P72" s="4">
        <v>9319900</v>
      </c>
      <c r="Q72" s="4">
        <v>6830900</v>
      </c>
      <c r="R72" s="5">
        <v>2.8999999999999998E-3</v>
      </c>
      <c r="S72" s="4">
        <v>18261700</v>
      </c>
      <c r="T72" s="4">
        <f t="shared" si="2"/>
        <v>20679560.100000001</v>
      </c>
      <c r="U72" s="4">
        <f t="shared" si="6"/>
        <v>14148800</v>
      </c>
      <c r="V72" s="5">
        <v>1.54E-2</v>
      </c>
    </row>
    <row r="73" spans="1:22" x14ac:dyDescent="0.2">
      <c r="A73" s="16" t="s">
        <v>212</v>
      </c>
      <c r="B73" s="4">
        <v>2509969</v>
      </c>
      <c r="C73" s="4">
        <v>1721302</v>
      </c>
      <c r="D73" s="4">
        <v>788667</v>
      </c>
      <c r="E73" s="4">
        <v>27705750000</v>
      </c>
      <c r="F73" s="4">
        <f t="shared" si="4"/>
        <v>115316796122</v>
      </c>
      <c r="G73" s="4">
        <v>95800</v>
      </c>
      <c r="H73" s="4">
        <v>500400</v>
      </c>
      <c r="I73" s="4">
        <v>-404600</v>
      </c>
      <c r="J73" s="4">
        <v>-14037500000</v>
      </c>
      <c r="K73" s="27">
        <f t="shared" si="5"/>
        <v>13209390000</v>
      </c>
      <c r="L73" s="4">
        <v>5148</v>
      </c>
      <c r="M73" s="4">
        <v>7029</v>
      </c>
      <c r="N73" s="4">
        <v>1139</v>
      </c>
      <c r="O73" s="4">
        <v>1479</v>
      </c>
      <c r="P73" s="4">
        <v>13481000</v>
      </c>
      <c r="Q73" s="4">
        <v>17201000</v>
      </c>
      <c r="R73" s="5">
        <v>5.7999999999999996E-3</v>
      </c>
      <c r="S73" s="4">
        <v>32834200</v>
      </c>
      <c r="T73" s="4">
        <f t="shared" si="2"/>
        <v>18622080.199999999</v>
      </c>
      <c r="U73" s="4">
        <f t="shared" si="6"/>
        <v>14148800</v>
      </c>
      <c r="V73" s="5">
        <v>2.2799999999999997E-2</v>
      </c>
    </row>
    <row r="74" spans="1:22" x14ac:dyDescent="0.2">
      <c r="A74" s="16" t="s">
        <v>211</v>
      </c>
      <c r="B74" s="4">
        <v>425730</v>
      </c>
      <c r="C74" s="4">
        <v>513052</v>
      </c>
      <c r="D74" s="4">
        <v>-87322</v>
      </c>
      <c r="E74" s="4">
        <v>-3071020000</v>
      </c>
      <c r="F74" s="4">
        <f t="shared" ref="F74:F79" si="7">E74+F75</f>
        <v>87611046122</v>
      </c>
      <c r="G74" s="4">
        <v>190800</v>
      </c>
      <c r="H74" s="4">
        <v>1570200</v>
      </c>
      <c r="I74" s="4">
        <v>-1379400</v>
      </c>
      <c r="J74" s="4">
        <v>-48418320000</v>
      </c>
      <c r="K74" s="27">
        <f t="shared" ref="K74:K79" si="8">K75+J74</f>
        <v>27246890000</v>
      </c>
      <c r="L74" s="4">
        <v>3318</v>
      </c>
      <c r="M74" s="4">
        <v>3471</v>
      </c>
      <c r="N74" s="4">
        <v>632</v>
      </c>
      <c r="O74" s="4">
        <v>788</v>
      </c>
      <c r="P74" s="4">
        <v>7593100</v>
      </c>
      <c r="Q74" s="4">
        <v>9647400</v>
      </c>
      <c r="R74" s="5">
        <v>-2.8000000000000004E-3</v>
      </c>
      <c r="S74" s="4">
        <v>18037300</v>
      </c>
      <c r="T74" s="4">
        <f t="shared" ref="T74:T79" si="9">AVERAGE(S75:S84)</f>
        <v>18247170.199999999</v>
      </c>
      <c r="U74" s="4">
        <f t="shared" ref="U74:U79" si="10">MIN(S75:S79)</f>
        <v>14148800</v>
      </c>
      <c r="V74" s="5">
        <v>1.4199999999999999E-2</v>
      </c>
    </row>
    <row r="75" spans="1:22" x14ac:dyDescent="0.2">
      <c r="A75" s="16" t="s">
        <v>210</v>
      </c>
      <c r="B75" s="4">
        <v>977500</v>
      </c>
      <c r="C75" s="4">
        <v>309100</v>
      </c>
      <c r="D75" s="4">
        <v>668400</v>
      </c>
      <c r="E75" s="4">
        <v>23503290000</v>
      </c>
      <c r="F75" s="4">
        <f t="shared" si="7"/>
        <v>90682066122</v>
      </c>
      <c r="G75" s="4">
        <v>115200</v>
      </c>
      <c r="H75" s="4">
        <v>393400</v>
      </c>
      <c r="I75" s="4">
        <v>-278200</v>
      </c>
      <c r="J75" s="4">
        <v>-9807535000</v>
      </c>
      <c r="K75" s="27">
        <f t="shared" si="8"/>
        <v>75665210000</v>
      </c>
      <c r="L75" s="4">
        <v>2354</v>
      </c>
      <c r="M75" s="4">
        <v>3198</v>
      </c>
      <c r="N75" s="4">
        <v>452</v>
      </c>
      <c r="O75" s="4">
        <v>696</v>
      </c>
      <c r="P75" s="4">
        <v>5375000</v>
      </c>
      <c r="Q75" s="4">
        <v>9513000</v>
      </c>
      <c r="R75" s="5">
        <v>0</v>
      </c>
      <c r="S75" s="4">
        <v>14888800</v>
      </c>
      <c r="T75" s="4">
        <f t="shared" si="9"/>
        <v>17852510.199999999</v>
      </c>
      <c r="U75" s="4">
        <f t="shared" si="10"/>
        <v>11193200</v>
      </c>
      <c r="V75" s="5">
        <v>1.41E-2</v>
      </c>
    </row>
    <row r="76" spans="1:22" x14ac:dyDescent="0.2">
      <c r="A76" s="16" t="s">
        <v>208</v>
      </c>
      <c r="B76" s="4">
        <v>632200</v>
      </c>
      <c r="C76" s="4">
        <v>166000</v>
      </c>
      <c r="D76" s="4">
        <v>466200</v>
      </c>
      <c r="E76" s="4">
        <v>16355540000</v>
      </c>
      <c r="F76" s="4">
        <f t="shared" si="7"/>
        <v>67178776122</v>
      </c>
      <c r="G76" s="4">
        <v>297200</v>
      </c>
      <c r="H76" s="4">
        <v>1225100</v>
      </c>
      <c r="I76" s="4">
        <v>-927900</v>
      </c>
      <c r="J76" s="4">
        <v>-32438677000</v>
      </c>
      <c r="K76" s="27">
        <f t="shared" si="8"/>
        <v>85472745000</v>
      </c>
      <c r="L76" s="4">
        <v>3127</v>
      </c>
      <c r="M76" s="4">
        <v>2716</v>
      </c>
      <c r="N76" s="4">
        <v>612</v>
      </c>
      <c r="O76" s="4">
        <v>625</v>
      </c>
      <c r="P76" s="4">
        <v>6680600</v>
      </c>
      <c r="Q76" s="4">
        <v>7707800</v>
      </c>
      <c r="R76" s="5">
        <v>2.8999999999999998E-3</v>
      </c>
      <c r="S76" s="4">
        <v>15797800</v>
      </c>
      <c r="T76" s="4">
        <f t="shared" si="9"/>
        <v>19274880.199999999</v>
      </c>
      <c r="U76" s="4">
        <f t="shared" si="10"/>
        <v>11193200</v>
      </c>
      <c r="V76" s="5">
        <v>1.2800000000000001E-2</v>
      </c>
    </row>
    <row r="77" spans="1:22" x14ac:dyDescent="0.2">
      <c r="A77" s="16" t="s">
        <v>207</v>
      </c>
      <c r="B77" s="4">
        <v>1888000</v>
      </c>
      <c r="C77" s="4">
        <v>1532792</v>
      </c>
      <c r="D77" s="4">
        <v>355208</v>
      </c>
      <c r="E77" s="4">
        <v>12401950000</v>
      </c>
      <c r="F77" s="4">
        <f t="shared" si="7"/>
        <v>50823236122</v>
      </c>
      <c r="G77" s="4">
        <v>29500</v>
      </c>
      <c r="H77" s="4">
        <v>140600</v>
      </c>
      <c r="I77" s="4">
        <v>-111100</v>
      </c>
      <c r="J77" s="4">
        <v>-3888170000</v>
      </c>
      <c r="K77" s="27">
        <f t="shared" si="8"/>
        <v>117911422000</v>
      </c>
      <c r="L77" s="4">
        <v>2671</v>
      </c>
      <c r="M77" s="4">
        <v>2959</v>
      </c>
      <c r="N77" s="4">
        <v>492</v>
      </c>
      <c r="O77" s="4">
        <v>603</v>
      </c>
      <c r="P77" s="4">
        <v>5612600</v>
      </c>
      <c r="Q77" s="4">
        <v>6793100</v>
      </c>
      <c r="R77" s="5">
        <v>1.5E-3</v>
      </c>
      <c r="S77" s="4">
        <v>14148800</v>
      </c>
      <c r="T77" s="4">
        <f t="shared" si="9"/>
        <v>19123480.199999999</v>
      </c>
      <c r="U77" s="4">
        <f t="shared" si="10"/>
        <v>11193200</v>
      </c>
      <c r="V77" s="5">
        <v>1.5600000000000001E-2</v>
      </c>
    </row>
    <row r="78" spans="1:22" x14ac:dyDescent="0.2">
      <c r="A78" s="16" t="s">
        <v>206</v>
      </c>
      <c r="B78" s="4">
        <v>2025900</v>
      </c>
      <c r="C78" s="4">
        <v>3555100</v>
      </c>
      <c r="D78" s="4">
        <v>-1529200</v>
      </c>
      <c r="E78" s="4">
        <v>-53070780000</v>
      </c>
      <c r="F78" s="4">
        <f t="shared" si="7"/>
        <v>38421286122</v>
      </c>
      <c r="G78" s="4">
        <v>643100</v>
      </c>
      <c r="H78" s="4">
        <v>367501</v>
      </c>
      <c r="I78" s="4">
        <v>275599</v>
      </c>
      <c r="J78" s="4">
        <v>9657913000</v>
      </c>
      <c r="K78" s="27">
        <f t="shared" si="8"/>
        <v>121799592000</v>
      </c>
      <c r="L78" s="4">
        <v>3917</v>
      </c>
      <c r="M78" s="4">
        <v>3829</v>
      </c>
      <c r="N78" s="4">
        <v>783</v>
      </c>
      <c r="O78" s="4">
        <v>852</v>
      </c>
      <c r="P78" s="4">
        <v>8255900</v>
      </c>
      <c r="Q78" s="4">
        <v>10445800</v>
      </c>
      <c r="R78" s="5">
        <v>4.4000000000000003E-3</v>
      </c>
      <c r="S78" s="4">
        <v>19595501</v>
      </c>
      <c r="T78" s="4">
        <f t="shared" si="9"/>
        <v>18845400.100000001</v>
      </c>
      <c r="U78" s="4">
        <f t="shared" si="10"/>
        <v>11193200</v>
      </c>
      <c r="V78" s="5">
        <v>1.8500000000000003E-2</v>
      </c>
    </row>
    <row r="79" spans="1:22" x14ac:dyDescent="0.2">
      <c r="A79" s="16" t="s">
        <v>205</v>
      </c>
      <c r="B79" s="4">
        <v>1072600</v>
      </c>
      <c r="C79" s="4">
        <v>309249</v>
      </c>
      <c r="D79" s="4">
        <v>763351</v>
      </c>
      <c r="E79" s="4">
        <v>26699210000</v>
      </c>
      <c r="F79" s="4">
        <f t="shared" si="7"/>
        <v>91492066122</v>
      </c>
      <c r="G79" s="4">
        <v>822200</v>
      </c>
      <c r="H79" s="4">
        <v>144500</v>
      </c>
      <c r="I79" s="4">
        <v>677700</v>
      </c>
      <c r="J79" s="4">
        <v>23703755000</v>
      </c>
      <c r="K79" s="27">
        <f t="shared" si="8"/>
        <v>112141679000</v>
      </c>
      <c r="L79" s="4">
        <v>6045</v>
      </c>
      <c r="M79" s="4">
        <v>3635</v>
      </c>
      <c r="N79" s="4">
        <v>1113</v>
      </c>
      <c r="O79" s="4">
        <v>835</v>
      </c>
      <c r="P79" s="4">
        <v>12941800</v>
      </c>
      <c r="Q79" s="4">
        <v>10421300</v>
      </c>
      <c r="R79" s="5">
        <v>4.4000000000000003E-3</v>
      </c>
      <c r="S79" s="4">
        <v>23526100</v>
      </c>
      <c r="T79" s="4">
        <f t="shared" si="9"/>
        <v>18731720.100000001</v>
      </c>
      <c r="U79" s="4">
        <f t="shared" si="10"/>
        <v>11193200</v>
      </c>
      <c r="V79" s="5">
        <v>1.84E-2</v>
      </c>
    </row>
    <row r="80" spans="1:22" x14ac:dyDescent="0.2">
      <c r="A80" s="16" t="s">
        <v>204</v>
      </c>
      <c r="B80" s="4">
        <v>670150</v>
      </c>
      <c r="C80" s="4">
        <v>283000</v>
      </c>
      <c r="D80" s="4">
        <v>387150</v>
      </c>
      <c r="E80" s="4">
        <v>13387836840</v>
      </c>
      <c r="F80" s="4">
        <f t="shared" ref="F80:F90" si="11">E80+F81</f>
        <v>64792856122</v>
      </c>
      <c r="G80" s="4">
        <v>206700</v>
      </c>
      <c r="H80" s="4">
        <v>79900</v>
      </c>
      <c r="I80" s="4">
        <v>126800</v>
      </c>
      <c r="J80" s="4">
        <v>4384900000</v>
      </c>
      <c r="K80" s="27">
        <f t="shared" ref="K80:K90" si="12">K81+J80</f>
        <v>88437924000</v>
      </c>
      <c r="L80" s="4">
        <v>2593</v>
      </c>
      <c r="M80" s="4">
        <v>2509</v>
      </c>
      <c r="N80" s="4">
        <v>480</v>
      </c>
      <c r="O80" s="4">
        <v>437</v>
      </c>
      <c r="P80" s="4">
        <v>5448700</v>
      </c>
      <c r="Q80" s="4">
        <v>4989600</v>
      </c>
      <c r="R80" s="5">
        <v>7.3000000000000001E-3</v>
      </c>
      <c r="S80" s="4">
        <v>11193200</v>
      </c>
      <c r="T80" s="4">
        <f t="shared" ref="T80:T102" si="13">AVERAGE(S81:S90)</f>
        <v>19086070.100000001</v>
      </c>
      <c r="U80" s="4">
        <f t="shared" ref="U80:U90" si="14">MIN(S81:S85)</f>
        <v>10942200</v>
      </c>
      <c r="V80" s="5">
        <v>1.3000000000000001E-2</v>
      </c>
    </row>
    <row r="81" spans="1:22" x14ac:dyDescent="0.2">
      <c r="A81" s="16" t="s">
        <v>203</v>
      </c>
      <c r="B81" s="4">
        <v>6170400</v>
      </c>
      <c r="C81" s="4">
        <v>563700</v>
      </c>
      <c r="D81" s="4">
        <v>5606700</v>
      </c>
      <c r="E81" s="4">
        <v>194895359282</v>
      </c>
      <c r="F81" s="4">
        <f t="shared" si="11"/>
        <v>51405019282</v>
      </c>
      <c r="G81" s="4">
        <v>179900</v>
      </c>
      <c r="H81" s="4">
        <v>288900</v>
      </c>
      <c r="I81" s="4">
        <v>-109000</v>
      </c>
      <c r="J81" s="4">
        <v>-3760190000</v>
      </c>
      <c r="K81" s="27">
        <f t="shared" si="12"/>
        <v>84053024000</v>
      </c>
      <c r="L81" s="4">
        <v>10186</v>
      </c>
      <c r="M81" s="4">
        <v>6898</v>
      </c>
      <c r="N81" s="4">
        <v>1886</v>
      </c>
      <c r="O81" s="4">
        <v>1461</v>
      </c>
      <c r="P81" s="4">
        <v>24437800</v>
      </c>
      <c r="Q81" s="4">
        <v>18639300</v>
      </c>
      <c r="R81" s="5">
        <v>7.4000000000000003E-3</v>
      </c>
      <c r="S81" s="4">
        <v>44868700</v>
      </c>
      <c r="T81" s="4">
        <f t="shared" si="13"/>
        <v>17221749.300000001</v>
      </c>
      <c r="U81" s="4">
        <f t="shared" si="14"/>
        <v>10942200</v>
      </c>
      <c r="V81" s="5">
        <v>2.7099999999999999E-2</v>
      </c>
    </row>
    <row r="82" spans="1:22" x14ac:dyDescent="0.2">
      <c r="A82" s="16" t="s">
        <v>200</v>
      </c>
      <c r="B82" s="4">
        <v>851355</v>
      </c>
      <c r="C82" s="4">
        <v>299216</v>
      </c>
      <c r="D82" s="4">
        <v>552139</v>
      </c>
      <c r="E82" s="4">
        <v>18739680000</v>
      </c>
      <c r="F82" s="4">
        <f t="shared" si="11"/>
        <v>-143490340000</v>
      </c>
      <c r="G82" s="4">
        <v>244600</v>
      </c>
      <c r="H82" s="4">
        <v>7250</v>
      </c>
      <c r="I82" s="4">
        <v>237350</v>
      </c>
      <c r="J82" s="4">
        <v>8043138000</v>
      </c>
      <c r="K82" s="27">
        <f t="shared" si="12"/>
        <v>87813214000</v>
      </c>
      <c r="L82" s="4">
        <v>2095</v>
      </c>
      <c r="M82" s="4">
        <v>2163</v>
      </c>
      <c r="N82" s="4">
        <v>475</v>
      </c>
      <c r="O82" s="4">
        <v>442</v>
      </c>
      <c r="P82" s="4">
        <v>5584100</v>
      </c>
      <c r="Q82" s="4">
        <v>5488300</v>
      </c>
      <c r="R82" s="5">
        <v>5.8999999999999999E-3</v>
      </c>
      <c r="S82" s="4">
        <v>11905200</v>
      </c>
      <c r="T82" s="4">
        <f t="shared" si="13"/>
        <v>17963177.399999999</v>
      </c>
      <c r="U82" s="4">
        <f t="shared" si="14"/>
        <v>10942200</v>
      </c>
      <c r="V82" s="5">
        <v>1.03E-2</v>
      </c>
    </row>
    <row r="83" spans="1:22" x14ac:dyDescent="0.2">
      <c r="A83" s="16" t="s">
        <v>199</v>
      </c>
      <c r="B83" s="4">
        <v>330700</v>
      </c>
      <c r="C83" s="4">
        <v>175123</v>
      </c>
      <c r="D83" s="4">
        <v>155577</v>
      </c>
      <c r="E83" s="4">
        <v>5339750000</v>
      </c>
      <c r="F83" s="4">
        <f t="shared" si="11"/>
        <v>-162230020000</v>
      </c>
      <c r="G83" s="4">
        <v>153700</v>
      </c>
      <c r="H83" s="4">
        <v>23801</v>
      </c>
      <c r="I83" s="4">
        <v>129899</v>
      </c>
      <c r="J83" s="4">
        <v>4436378000</v>
      </c>
      <c r="K83" s="27">
        <f t="shared" si="12"/>
        <v>79770076000</v>
      </c>
      <c r="L83" s="4">
        <v>1953</v>
      </c>
      <c r="M83" s="4">
        <v>2912</v>
      </c>
      <c r="N83" s="4">
        <v>369</v>
      </c>
      <c r="O83" s="4">
        <v>596</v>
      </c>
      <c r="P83" s="4">
        <v>4309300</v>
      </c>
      <c r="Q83" s="4">
        <v>7428700</v>
      </c>
      <c r="R83" s="5">
        <v>-4.4000000000000003E-3</v>
      </c>
      <c r="S83" s="4">
        <v>12259401</v>
      </c>
      <c r="T83" s="4">
        <f t="shared" si="13"/>
        <v>18962455</v>
      </c>
      <c r="U83" s="4">
        <f t="shared" si="14"/>
        <v>10942200</v>
      </c>
      <c r="V83" s="5">
        <v>1.6E-2</v>
      </c>
    </row>
    <row r="84" spans="1:22" x14ac:dyDescent="0.2">
      <c r="A84" s="16" t="s">
        <v>193</v>
      </c>
      <c r="B84" s="4">
        <v>283100</v>
      </c>
      <c r="C84" s="4">
        <v>615650</v>
      </c>
      <c r="D84" s="4">
        <v>-332550</v>
      </c>
      <c r="E84" s="4">
        <v>-11343720000</v>
      </c>
      <c r="F84" s="4">
        <f t="shared" si="11"/>
        <v>-167569770000</v>
      </c>
      <c r="G84" s="4">
        <v>2062900</v>
      </c>
      <c r="H84" s="4">
        <v>1700</v>
      </c>
      <c r="I84" s="4">
        <v>2061200</v>
      </c>
      <c r="J84" s="4">
        <v>70474145000</v>
      </c>
      <c r="K84" s="27">
        <f t="shared" si="12"/>
        <v>75333698000</v>
      </c>
      <c r="L84" s="4">
        <v>3875</v>
      </c>
      <c r="M84" s="4">
        <v>2694</v>
      </c>
      <c r="N84" s="4">
        <v>664</v>
      </c>
      <c r="O84" s="4">
        <v>445</v>
      </c>
      <c r="P84" s="4">
        <v>8002500</v>
      </c>
      <c r="Q84" s="4">
        <v>5034900</v>
      </c>
      <c r="R84" s="5">
        <v>4.5000000000000005E-3</v>
      </c>
      <c r="S84" s="4">
        <v>14288200</v>
      </c>
      <c r="T84" s="4">
        <f t="shared" si="13"/>
        <v>20059964</v>
      </c>
      <c r="U84" s="4">
        <f t="shared" si="14"/>
        <v>10942200</v>
      </c>
      <c r="V84" s="5">
        <v>1.1699999999999999E-2</v>
      </c>
    </row>
    <row r="85" spans="1:22" x14ac:dyDescent="0.2">
      <c r="A85" s="16" t="s">
        <v>192</v>
      </c>
      <c r="B85" s="4">
        <v>1032615</v>
      </c>
      <c r="C85" s="4">
        <v>131150</v>
      </c>
      <c r="D85" s="4">
        <v>901465</v>
      </c>
      <c r="E85" s="4">
        <v>30682760000</v>
      </c>
      <c r="F85" s="4">
        <f t="shared" si="11"/>
        <v>-156226050000</v>
      </c>
      <c r="G85" s="4">
        <v>851000</v>
      </c>
      <c r="H85" s="4">
        <v>65400</v>
      </c>
      <c r="I85" s="4">
        <v>785600</v>
      </c>
      <c r="J85" s="4">
        <v>26713635000</v>
      </c>
      <c r="K85" s="27">
        <f t="shared" si="12"/>
        <v>4859553000</v>
      </c>
      <c r="L85" s="4">
        <v>2001</v>
      </c>
      <c r="M85" s="4">
        <v>1996</v>
      </c>
      <c r="N85" s="4">
        <v>413</v>
      </c>
      <c r="O85" s="4">
        <v>426</v>
      </c>
      <c r="P85" s="4">
        <v>4998000</v>
      </c>
      <c r="Q85" s="4">
        <v>5411100</v>
      </c>
      <c r="R85" s="5">
        <v>-1.4000000000000002E-3</v>
      </c>
      <c r="S85" s="4">
        <v>10942200</v>
      </c>
      <c r="T85" s="4">
        <f t="shared" si="13"/>
        <v>21513461.800000001</v>
      </c>
      <c r="U85" s="4">
        <f t="shared" si="14"/>
        <v>12634800</v>
      </c>
      <c r="V85" s="5">
        <v>1.03E-2</v>
      </c>
    </row>
    <row r="86" spans="1:22" x14ac:dyDescent="0.2">
      <c r="A86" s="16" t="s">
        <v>191</v>
      </c>
      <c r="B86" s="4">
        <v>4680101</v>
      </c>
      <c r="C86" s="4">
        <v>1177782</v>
      </c>
      <c r="D86" s="4">
        <v>3502319</v>
      </c>
      <c r="E86" s="4">
        <v>120786030000</v>
      </c>
      <c r="F86" s="4">
        <f t="shared" si="11"/>
        <v>-186908810000</v>
      </c>
      <c r="G86" s="4">
        <v>190000</v>
      </c>
      <c r="H86" s="4">
        <v>235300</v>
      </c>
      <c r="I86" s="4">
        <v>-45300</v>
      </c>
      <c r="J86" s="4">
        <v>-1522100000</v>
      </c>
      <c r="K86" s="27">
        <f t="shared" si="12"/>
        <v>-21854082000</v>
      </c>
      <c r="L86" s="4">
        <v>7721</v>
      </c>
      <c r="M86" s="4">
        <v>4437</v>
      </c>
      <c r="N86" s="4">
        <v>1412</v>
      </c>
      <c r="O86" s="4">
        <v>877</v>
      </c>
      <c r="P86" s="4">
        <v>16677600</v>
      </c>
      <c r="Q86" s="4">
        <v>9904300</v>
      </c>
      <c r="R86" s="5">
        <v>6.0000000000000001E-3</v>
      </c>
      <c r="S86" s="4">
        <v>30021500</v>
      </c>
      <c r="T86" s="4">
        <f t="shared" si="13"/>
        <v>20894736.699999999</v>
      </c>
      <c r="U86" s="4">
        <f t="shared" si="14"/>
        <v>12634800</v>
      </c>
      <c r="V86" s="5">
        <v>2.0400000000000001E-2</v>
      </c>
    </row>
    <row r="87" spans="1:22" x14ac:dyDescent="0.2">
      <c r="A87" s="16" t="s">
        <v>190</v>
      </c>
      <c r="B87" s="4">
        <v>1100100</v>
      </c>
      <c r="C87" s="4">
        <v>1223833</v>
      </c>
      <c r="D87" s="4">
        <v>-123733</v>
      </c>
      <c r="E87" s="4">
        <v>-4171920000</v>
      </c>
      <c r="F87" s="4">
        <f t="shared" si="11"/>
        <v>-307694840000</v>
      </c>
      <c r="G87" s="4">
        <v>0</v>
      </c>
      <c r="H87" s="4">
        <v>0</v>
      </c>
      <c r="I87" s="4">
        <v>0</v>
      </c>
      <c r="J87" s="4">
        <v>-24791795000</v>
      </c>
      <c r="K87" s="27">
        <f t="shared" si="12"/>
        <v>-20331982000</v>
      </c>
      <c r="L87" s="4">
        <v>2579</v>
      </c>
      <c r="M87" s="4">
        <v>3446</v>
      </c>
      <c r="N87" s="4">
        <v>416</v>
      </c>
      <c r="O87" s="4">
        <v>591</v>
      </c>
      <c r="P87" s="4">
        <v>4796800</v>
      </c>
      <c r="Q87" s="4">
        <v>7085100</v>
      </c>
      <c r="R87" s="5">
        <v>-4.4000000000000003E-3</v>
      </c>
      <c r="S87" s="4">
        <v>12634800</v>
      </c>
      <c r="T87" s="4">
        <f t="shared" si="13"/>
        <v>21529776.699999999</v>
      </c>
      <c r="U87" s="4">
        <f t="shared" si="14"/>
        <v>14736700</v>
      </c>
      <c r="V87" s="5">
        <v>1.32E-2</v>
      </c>
    </row>
    <row r="88" spans="1:22" x14ac:dyDescent="0.2">
      <c r="A88" s="16" t="s">
        <v>189</v>
      </c>
      <c r="B88" s="4">
        <v>288830</v>
      </c>
      <c r="C88" s="4">
        <v>2359499</v>
      </c>
      <c r="D88" s="4">
        <v>-2070669</v>
      </c>
      <c r="E88" s="4">
        <v>-69495530000</v>
      </c>
      <c r="F88" s="4">
        <f t="shared" si="11"/>
        <v>-303522920000</v>
      </c>
      <c r="G88" s="4">
        <v>297200</v>
      </c>
      <c r="H88" s="4">
        <v>39100</v>
      </c>
      <c r="I88" s="4">
        <v>258100</v>
      </c>
      <c r="J88" s="4">
        <v>8658625000</v>
      </c>
      <c r="K88" s="27">
        <f t="shared" si="12"/>
        <v>4459813000</v>
      </c>
      <c r="L88" s="4">
        <v>3352</v>
      </c>
      <c r="M88" s="4">
        <v>4435</v>
      </c>
      <c r="N88" s="4">
        <v>575</v>
      </c>
      <c r="O88" s="4">
        <v>687</v>
      </c>
      <c r="P88" s="4">
        <v>7027400</v>
      </c>
      <c r="Q88" s="4">
        <v>8284100</v>
      </c>
      <c r="R88" s="5">
        <v>7.4999999999999997E-3</v>
      </c>
      <c r="S88" s="4">
        <v>16814700</v>
      </c>
      <c r="T88" s="4">
        <f t="shared" si="13"/>
        <v>21921868.5</v>
      </c>
      <c r="U88" s="4">
        <f t="shared" si="14"/>
        <v>14736700</v>
      </c>
      <c r="V88" s="5">
        <v>1.77E-2</v>
      </c>
    </row>
    <row r="89" spans="1:22" x14ac:dyDescent="0.2">
      <c r="A89" s="16" t="s">
        <v>188</v>
      </c>
      <c r="B89" s="4">
        <v>31810</v>
      </c>
      <c r="C89" s="4">
        <v>2583400</v>
      </c>
      <c r="D89" s="4">
        <v>-2551590</v>
      </c>
      <c r="E89" s="4">
        <v>-85908050000</v>
      </c>
      <c r="F89" s="4">
        <f t="shared" si="11"/>
        <v>-234027390000</v>
      </c>
      <c r="G89" s="4">
        <v>276100</v>
      </c>
      <c r="H89" s="4">
        <v>168200</v>
      </c>
      <c r="I89" s="4">
        <v>107900</v>
      </c>
      <c r="J89" s="4">
        <v>3651090000</v>
      </c>
      <c r="K89" s="27">
        <f t="shared" si="12"/>
        <v>-4198812000</v>
      </c>
      <c r="L89" s="4">
        <v>3536</v>
      </c>
      <c r="M89" s="4">
        <v>6002</v>
      </c>
      <c r="N89" s="4">
        <v>657</v>
      </c>
      <c r="O89" s="4">
        <v>1170</v>
      </c>
      <c r="P89" s="4">
        <v>7594000</v>
      </c>
      <c r="Q89" s="4">
        <v>13406000</v>
      </c>
      <c r="R89" s="5">
        <v>-2.8999999999999998E-3</v>
      </c>
      <c r="S89" s="4">
        <v>22389300</v>
      </c>
      <c r="T89" s="4">
        <f t="shared" si="13"/>
        <v>22197340.899999999</v>
      </c>
      <c r="U89" s="4">
        <f t="shared" si="14"/>
        <v>14736700</v>
      </c>
      <c r="V89" s="5">
        <v>2.06E-2</v>
      </c>
    </row>
    <row r="90" spans="1:22" x14ac:dyDescent="0.2">
      <c r="A90" s="16" t="s">
        <v>187</v>
      </c>
      <c r="B90" s="4">
        <v>163580</v>
      </c>
      <c r="C90" s="4">
        <v>611001</v>
      </c>
      <c r="D90" s="4">
        <v>-447421</v>
      </c>
      <c r="E90" s="4">
        <v>-15196160000</v>
      </c>
      <c r="F90" s="4">
        <f t="shared" si="11"/>
        <v>-148119340000</v>
      </c>
      <c r="G90" s="4">
        <v>293600</v>
      </c>
      <c r="H90" s="4">
        <v>182300</v>
      </c>
      <c r="I90" s="4">
        <v>111300</v>
      </c>
      <c r="J90" s="4">
        <v>3758345000</v>
      </c>
      <c r="K90" s="27">
        <f t="shared" si="12"/>
        <v>-7849902000</v>
      </c>
      <c r="L90" s="4">
        <v>3270</v>
      </c>
      <c r="M90" s="4">
        <v>2419</v>
      </c>
      <c r="N90" s="4">
        <v>717</v>
      </c>
      <c r="O90" s="4">
        <v>561</v>
      </c>
      <c r="P90" s="4">
        <v>7736600</v>
      </c>
      <c r="Q90" s="4">
        <v>6355200</v>
      </c>
      <c r="R90" s="5">
        <v>4.5000000000000005E-3</v>
      </c>
      <c r="S90" s="4">
        <v>14736700</v>
      </c>
      <c r="T90" s="4">
        <f t="shared" si="13"/>
        <v>26596309.199999999</v>
      </c>
      <c r="U90" s="4">
        <f t="shared" si="14"/>
        <v>19319481</v>
      </c>
      <c r="V90" s="5">
        <v>1.18E-2</v>
      </c>
    </row>
    <row r="91" spans="1:22" x14ac:dyDescent="0.2">
      <c r="A91" s="16" t="s">
        <v>186</v>
      </c>
      <c r="B91" s="4">
        <v>770254</v>
      </c>
      <c r="C91" s="4">
        <v>325900</v>
      </c>
      <c r="D91" s="4">
        <v>444354</v>
      </c>
      <c r="E91" s="4">
        <v>15074340000</v>
      </c>
      <c r="F91" s="4">
        <f t="shared" ref="F91:F102" si="15">E91+F92</f>
        <v>-132923180000</v>
      </c>
      <c r="G91" s="4">
        <v>363800</v>
      </c>
      <c r="H91" s="4">
        <v>460802</v>
      </c>
      <c r="I91" s="4">
        <v>-97002</v>
      </c>
      <c r="J91" s="4">
        <v>-3219832000</v>
      </c>
      <c r="K91" s="27">
        <f t="shared" ref="K91:K102" si="16">K92+J91</f>
        <v>-11608247000</v>
      </c>
      <c r="L91" s="4">
        <v>6318</v>
      </c>
      <c r="M91" s="4">
        <v>5851</v>
      </c>
      <c r="N91" s="4">
        <v>1132</v>
      </c>
      <c r="O91" s="4">
        <v>998</v>
      </c>
      <c r="P91" s="4">
        <v>13480500</v>
      </c>
      <c r="Q91" s="4">
        <v>11339100</v>
      </c>
      <c r="R91" s="5">
        <v>4.5000000000000005E-3</v>
      </c>
      <c r="S91" s="4">
        <v>26225492</v>
      </c>
      <c r="T91" s="4">
        <f t="shared" si="13"/>
        <v>25114840.800000001</v>
      </c>
      <c r="U91" s="4">
        <f t="shared" ref="U91:U102" si="17">MIN(S92:S96)</f>
        <v>19319481</v>
      </c>
      <c r="V91" s="5">
        <v>3.0499999999999999E-2</v>
      </c>
    </row>
    <row r="92" spans="1:22" x14ac:dyDescent="0.2">
      <c r="A92" s="16" t="s">
        <v>185</v>
      </c>
      <c r="B92" s="4">
        <v>117901</v>
      </c>
      <c r="C92" s="4">
        <v>2141993</v>
      </c>
      <c r="D92" s="4">
        <v>-2024092</v>
      </c>
      <c r="E92" s="4">
        <v>-66585280000</v>
      </c>
      <c r="F92" s="4">
        <f t="shared" si="15"/>
        <v>-147997520000</v>
      </c>
      <c r="G92" s="4">
        <v>188400</v>
      </c>
      <c r="H92" s="4">
        <v>95200</v>
      </c>
      <c r="I92" s="4">
        <v>93200</v>
      </c>
      <c r="J92" s="4">
        <v>3079520000</v>
      </c>
      <c r="K92" s="27">
        <f t="shared" si="16"/>
        <v>-8388415000</v>
      </c>
      <c r="L92" s="4">
        <v>4150</v>
      </c>
      <c r="M92" s="4">
        <v>5898</v>
      </c>
      <c r="N92" s="4">
        <v>652</v>
      </c>
      <c r="O92" s="4">
        <v>716</v>
      </c>
      <c r="P92" s="4">
        <v>8153700</v>
      </c>
      <c r="Q92" s="4">
        <v>9823700</v>
      </c>
      <c r="R92" s="5">
        <v>1.52E-2</v>
      </c>
      <c r="S92" s="4">
        <v>19319481</v>
      </c>
      <c r="T92" s="4">
        <f t="shared" si="13"/>
        <v>24988516.699999999</v>
      </c>
      <c r="U92" s="4">
        <f t="shared" si="17"/>
        <v>18985200</v>
      </c>
      <c r="V92" s="5">
        <v>2.2400000000000003E-2</v>
      </c>
    </row>
    <row r="93" spans="1:22" x14ac:dyDescent="0.2">
      <c r="A93" s="16" t="s">
        <v>184</v>
      </c>
      <c r="B93" s="4">
        <v>78900</v>
      </c>
      <c r="C93" s="4">
        <v>603600</v>
      </c>
      <c r="D93" s="4">
        <v>-524700</v>
      </c>
      <c r="E93" s="4">
        <v>-17701710000</v>
      </c>
      <c r="F93" s="4">
        <f t="shared" si="15"/>
        <v>-81412240000</v>
      </c>
      <c r="G93" s="4">
        <v>221000</v>
      </c>
      <c r="H93" s="4">
        <v>42500</v>
      </c>
      <c r="I93" s="4">
        <v>178500</v>
      </c>
      <c r="J93" s="4">
        <v>6001000000</v>
      </c>
      <c r="K93" s="27">
        <f t="shared" si="16"/>
        <v>-11467935000</v>
      </c>
      <c r="L93" s="4">
        <v>2791</v>
      </c>
      <c r="M93" s="4">
        <v>5356</v>
      </c>
      <c r="N93" s="4">
        <v>537</v>
      </c>
      <c r="O93" s="4">
        <v>1007</v>
      </c>
      <c r="P93" s="4">
        <v>6240800</v>
      </c>
      <c r="Q93" s="4">
        <v>11805400</v>
      </c>
      <c r="R93" s="5">
        <v>-2.5099999999999997E-2</v>
      </c>
      <c r="S93" s="4">
        <v>22252177</v>
      </c>
      <c r="T93" s="4">
        <f t="shared" si="13"/>
        <v>25292554.444444444</v>
      </c>
      <c r="U93" s="4">
        <f t="shared" si="17"/>
        <v>18985200</v>
      </c>
      <c r="V93" s="5">
        <v>3.2300000000000002E-2</v>
      </c>
    </row>
    <row r="94" spans="1:22" x14ac:dyDescent="0.2">
      <c r="A94" s="16" t="s">
        <v>183</v>
      </c>
      <c r="B94" s="4">
        <v>1126900</v>
      </c>
      <c r="C94" s="4">
        <v>841900</v>
      </c>
      <c r="D94" s="4">
        <v>285000</v>
      </c>
      <c r="E94" s="4">
        <v>9718290000</v>
      </c>
      <c r="F94" s="4">
        <f t="shared" si="15"/>
        <v>-63710530000</v>
      </c>
      <c r="G94" s="4">
        <v>287600</v>
      </c>
      <c r="H94" s="4">
        <v>493701</v>
      </c>
      <c r="I94" s="4">
        <v>-206101</v>
      </c>
      <c r="J94" s="4">
        <v>-7011327000</v>
      </c>
      <c r="K94" s="27">
        <f t="shared" si="16"/>
        <v>-17468935000</v>
      </c>
      <c r="L94" s="4">
        <v>5177</v>
      </c>
      <c r="M94" s="4">
        <v>5964</v>
      </c>
      <c r="N94" s="4">
        <v>923</v>
      </c>
      <c r="O94" s="4">
        <v>1155</v>
      </c>
      <c r="P94" s="4">
        <v>10230500</v>
      </c>
      <c r="Q94" s="4">
        <v>14047000</v>
      </c>
      <c r="R94" s="5">
        <v>-1.4000000000000002E-3</v>
      </c>
      <c r="S94" s="4">
        <v>25263290</v>
      </c>
      <c r="T94" s="4">
        <f t="shared" si="13"/>
        <v>25296212.5</v>
      </c>
      <c r="U94" s="4">
        <f t="shared" si="17"/>
        <v>18985200</v>
      </c>
      <c r="V94" s="5">
        <v>1.9199999999999998E-2</v>
      </c>
    </row>
    <row r="95" spans="1:22" x14ac:dyDescent="0.2">
      <c r="A95" s="16" t="s">
        <v>182</v>
      </c>
      <c r="B95" s="4">
        <v>1067900</v>
      </c>
      <c r="C95" s="4">
        <v>2326049</v>
      </c>
      <c r="D95" s="4">
        <v>-1258149</v>
      </c>
      <c r="E95" s="4">
        <v>-42730280000</v>
      </c>
      <c r="F95" s="4">
        <f t="shared" si="15"/>
        <v>-73428820000</v>
      </c>
      <c r="G95" s="4">
        <v>154400</v>
      </c>
      <c r="H95" s="4">
        <v>155600</v>
      </c>
      <c r="I95" s="4">
        <v>-1200</v>
      </c>
      <c r="J95" s="4">
        <v>-68110000</v>
      </c>
      <c r="K95" s="27">
        <f t="shared" si="16"/>
        <v>-10457608000</v>
      </c>
      <c r="L95" s="4">
        <v>4873</v>
      </c>
      <c r="M95" s="4">
        <v>5138</v>
      </c>
      <c r="N95" s="4">
        <v>1018</v>
      </c>
      <c r="O95" s="4">
        <v>1133</v>
      </c>
      <c r="P95" s="4">
        <v>12153300</v>
      </c>
      <c r="Q95" s="4">
        <v>12705800</v>
      </c>
      <c r="R95" s="5">
        <v>6.0000000000000001E-3</v>
      </c>
      <c r="S95" s="4">
        <v>25477178</v>
      </c>
      <c r="T95" s="4">
        <f t="shared" si="13"/>
        <v>25270360.285714287</v>
      </c>
      <c r="U95" s="4">
        <f t="shared" si="17"/>
        <v>18985200</v>
      </c>
      <c r="V95" s="5">
        <v>2.3300000000000001E-2</v>
      </c>
    </row>
    <row r="96" spans="1:22" x14ac:dyDescent="0.2">
      <c r="A96" s="16" t="s">
        <v>177</v>
      </c>
      <c r="B96" s="4">
        <v>253100</v>
      </c>
      <c r="C96" s="4">
        <v>415600</v>
      </c>
      <c r="D96" s="4">
        <v>-162500</v>
      </c>
      <c r="E96" s="4">
        <v>-5444040000</v>
      </c>
      <c r="F96" s="4">
        <f t="shared" si="15"/>
        <v>-30698540000</v>
      </c>
      <c r="G96" s="4">
        <v>206600</v>
      </c>
      <c r="H96" s="4">
        <v>189600</v>
      </c>
      <c r="I96" s="4">
        <v>17000</v>
      </c>
      <c r="J96" s="4">
        <v>575510000</v>
      </c>
      <c r="K96" s="27">
        <f t="shared" si="16"/>
        <v>-10389498000</v>
      </c>
      <c r="L96" s="4">
        <v>3982</v>
      </c>
      <c r="M96" s="4">
        <v>7331</v>
      </c>
      <c r="N96" s="4">
        <v>685</v>
      </c>
      <c r="O96" s="4">
        <v>1224</v>
      </c>
      <c r="P96" s="4">
        <v>8174200</v>
      </c>
      <c r="Q96" s="4">
        <v>14625200</v>
      </c>
      <c r="R96" s="5">
        <v>-8.8000000000000005E-3</v>
      </c>
      <c r="S96" s="4">
        <v>23834249</v>
      </c>
      <c r="T96" s="4">
        <f t="shared" si="13"/>
        <v>25509712.166666668</v>
      </c>
      <c r="U96" s="4">
        <f t="shared" si="17"/>
        <v>11410808</v>
      </c>
      <c r="V96" s="5">
        <v>2.06E-2</v>
      </c>
    </row>
    <row r="97" spans="1:22" x14ac:dyDescent="0.2">
      <c r="A97" s="16" t="s">
        <v>175</v>
      </c>
      <c r="B97" s="4">
        <v>751551</v>
      </c>
      <c r="C97" s="4">
        <v>167964</v>
      </c>
      <c r="D97" s="4">
        <v>583587</v>
      </c>
      <c r="E97" s="4">
        <v>19900980000</v>
      </c>
      <c r="F97" s="4">
        <f t="shared" si="15"/>
        <v>-25254500000</v>
      </c>
      <c r="G97" s="4">
        <v>334200</v>
      </c>
      <c r="H97" s="4">
        <v>1700</v>
      </c>
      <c r="I97" s="4">
        <v>332500</v>
      </c>
      <c r="J97" s="4">
        <v>11338165000</v>
      </c>
      <c r="K97" s="27">
        <f t="shared" si="16"/>
        <v>-10965008000</v>
      </c>
      <c r="L97" s="4">
        <v>4002</v>
      </c>
      <c r="M97" s="4">
        <v>4621</v>
      </c>
      <c r="N97" s="4">
        <v>684</v>
      </c>
      <c r="O97" s="4">
        <v>848</v>
      </c>
      <c r="P97" s="4">
        <v>8101200</v>
      </c>
      <c r="Q97" s="4">
        <v>10773200</v>
      </c>
      <c r="R97" s="5">
        <v>-2.8999999999999998E-3</v>
      </c>
      <c r="S97" s="4">
        <v>18985200</v>
      </c>
      <c r="T97" s="4">
        <f t="shared" si="13"/>
        <v>26814614.600000001</v>
      </c>
      <c r="U97" s="4">
        <f t="shared" si="17"/>
        <v>11410808</v>
      </c>
      <c r="V97" s="5">
        <v>1.32E-2</v>
      </c>
    </row>
    <row r="98" spans="1:22" x14ac:dyDescent="0.2">
      <c r="A98" s="16" t="s">
        <v>174</v>
      </c>
      <c r="B98" s="4">
        <v>396200</v>
      </c>
      <c r="C98" s="4">
        <v>343530</v>
      </c>
      <c r="D98" s="4">
        <v>52670</v>
      </c>
      <c r="E98" s="4">
        <v>1834720000</v>
      </c>
      <c r="F98" s="4">
        <f t="shared" si="15"/>
        <v>-45155480000</v>
      </c>
      <c r="G98" s="4">
        <v>169500</v>
      </c>
      <c r="H98" s="4">
        <v>11900</v>
      </c>
      <c r="I98" s="4">
        <v>157600</v>
      </c>
      <c r="J98" s="4">
        <v>5402710000</v>
      </c>
      <c r="K98" s="27">
        <f t="shared" si="16"/>
        <v>-22303173000</v>
      </c>
      <c r="L98" s="4">
        <v>3861</v>
      </c>
      <c r="M98" s="4">
        <v>5174</v>
      </c>
      <c r="N98" s="4">
        <v>669</v>
      </c>
      <c r="O98" s="4">
        <v>889</v>
      </c>
      <c r="P98" s="4">
        <v>8844900</v>
      </c>
      <c r="Q98" s="4">
        <v>10473400</v>
      </c>
      <c r="R98" s="5">
        <v>-1.4000000000000002E-3</v>
      </c>
      <c r="S98" s="4">
        <v>20735618</v>
      </c>
      <c r="T98" s="4">
        <f t="shared" si="13"/>
        <v>28334363.75</v>
      </c>
      <c r="U98" s="4">
        <f t="shared" si="17"/>
        <v>11410808</v>
      </c>
      <c r="V98" s="5">
        <v>1.4499999999999999E-2</v>
      </c>
    </row>
    <row r="99" spans="1:22" x14ac:dyDescent="0.2">
      <c r="A99" s="16" t="s">
        <v>164</v>
      </c>
      <c r="B99" s="4">
        <v>693700</v>
      </c>
      <c r="C99" s="4">
        <v>369921</v>
      </c>
      <c r="D99" s="4">
        <v>323779</v>
      </c>
      <c r="E99" s="4">
        <v>11064790000</v>
      </c>
      <c r="F99" s="4">
        <f t="shared" si="15"/>
        <v>-46990200000</v>
      </c>
      <c r="G99" s="4">
        <v>155400</v>
      </c>
      <c r="H99" s="4">
        <v>129600</v>
      </c>
      <c r="I99" s="4">
        <v>25800</v>
      </c>
      <c r="J99" s="4">
        <v>894985000</v>
      </c>
      <c r="K99" s="27">
        <f t="shared" si="16"/>
        <v>-27705883000</v>
      </c>
      <c r="L99" s="4">
        <v>5889</v>
      </c>
      <c r="M99" s="4">
        <v>4674</v>
      </c>
      <c r="N99" s="4">
        <v>1045</v>
      </c>
      <c r="O99" s="4">
        <v>766</v>
      </c>
      <c r="P99" s="4">
        <v>13075000</v>
      </c>
      <c r="Q99" s="4">
        <v>9481700</v>
      </c>
      <c r="R99" s="5">
        <v>1.6399999999999998E-2</v>
      </c>
      <c r="S99" s="4">
        <v>25144024</v>
      </c>
      <c r="T99" s="4">
        <f t="shared" si="13"/>
        <v>29397810.333333332</v>
      </c>
      <c r="U99" s="4">
        <f t="shared" si="17"/>
        <v>11410808</v>
      </c>
      <c r="V99" s="5">
        <v>1.6200000000000003E-2</v>
      </c>
    </row>
    <row r="100" spans="1:22" x14ac:dyDescent="0.2">
      <c r="A100" s="16" t="s">
        <v>156</v>
      </c>
      <c r="B100" s="4">
        <v>1944400</v>
      </c>
      <c r="C100" s="4">
        <v>207914</v>
      </c>
      <c r="D100" s="4">
        <v>1736486</v>
      </c>
      <c r="E100" s="4">
        <v>58592030000</v>
      </c>
      <c r="F100" s="4">
        <f t="shared" si="15"/>
        <v>-58054990000</v>
      </c>
      <c r="G100" s="4">
        <v>497000</v>
      </c>
      <c r="H100" s="4">
        <v>449401</v>
      </c>
      <c r="I100" s="4">
        <v>47599</v>
      </c>
      <c r="J100" s="4">
        <v>1781269000</v>
      </c>
      <c r="K100" s="27">
        <f t="shared" si="16"/>
        <v>-28600868000</v>
      </c>
      <c r="L100" s="4">
        <v>13164</v>
      </c>
      <c r="M100" s="4">
        <v>9216</v>
      </c>
      <c r="N100" s="4">
        <v>2624</v>
      </c>
      <c r="O100" s="4">
        <v>1853</v>
      </c>
      <c r="P100" s="4">
        <v>32970600</v>
      </c>
      <c r="Q100" s="4">
        <v>23985000</v>
      </c>
      <c r="R100" s="5">
        <v>1.9799999999999998E-2</v>
      </c>
      <c r="S100" s="4">
        <v>58726383</v>
      </c>
      <c r="T100" s="4">
        <f t="shared" si="13"/>
        <v>14733524</v>
      </c>
      <c r="U100" s="4">
        <f t="shared" si="17"/>
        <v>11410808</v>
      </c>
      <c r="V100" s="5">
        <v>3.5099999999999999E-2</v>
      </c>
    </row>
    <row r="101" spans="1:22" x14ac:dyDescent="0.2">
      <c r="A101" s="16" t="s">
        <v>155</v>
      </c>
      <c r="B101" s="4">
        <v>412001</v>
      </c>
      <c r="C101" s="4">
        <v>1262433</v>
      </c>
      <c r="D101" s="4">
        <v>-850432</v>
      </c>
      <c r="E101" s="4">
        <v>-27615020000</v>
      </c>
      <c r="F101" s="4">
        <f t="shared" si="15"/>
        <v>-116647020000</v>
      </c>
      <c r="G101" s="4">
        <v>37400</v>
      </c>
      <c r="H101" s="4">
        <v>871502</v>
      </c>
      <c r="I101" s="4">
        <v>-834102</v>
      </c>
      <c r="J101" s="4">
        <v>-27194041000</v>
      </c>
      <c r="K101" s="27">
        <f t="shared" si="16"/>
        <v>-30382137000</v>
      </c>
      <c r="L101" s="41">
        <v>1929</v>
      </c>
      <c r="M101" s="41">
        <v>2236</v>
      </c>
      <c r="N101" s="41">
        <v>334</v>
      </c>
      <c r="O101" s="41">
        <v>429</v>
      </c>
      <c r="P101" s="41">
        <v>4013400</v>
      </c>
      <c r="Q101" s="41">
        <v>5109500</v>
      </c>
      <c r="R101" s="42">
        <v>1.3899999999999999E-2</v>
      </c>
      <c r="S101" s="4">
        <v>11410808</v>
      </c>
      <c r="T101" s="4">
        <f t="shared" si="13"/>
        <v>18056240</v>
      </c>
      <c r="U101" s="4">
        <f t="shared" si="17"/>
        <v>18056240</v>
      </c>
      <c r="V101" s="5">
        <v>1.9799999999999998E-2</v>
      </c>
    </row>
    <row r="102" spans="1:22" x14ac:dyDescent="0.2">
      <c r="A102" s="16" t="s">
        <v>154</v>
      </c>
      <c r="B102" s="4">
        <v>318370</v>
      </c>
      <c r="C102" s="4">
        <v>3034800</v>
      </c>
      <c r="D102" s="4">
        <v>-2716430</v>
      </c>
      <c r="E102" s="4">
        <v>-89032000000</v>
      </c>
      <c r="F102" s="4">
        <f t="shared" si="15"/>
        <v>-89032000000</v>
      </c>
      <c r="G102" s="4">
        <v>117300</v>
      </c>
      <c r="H102" s="4">
        <v>215201</v>
      </c>
      <c r="I102" s="4">
        <v>-97901</v>
      </c>
      <c r="J102" s="4">
        <v>-3188096000</v>
      </c>
      <c r="K102" s="27">
        <f t="shared" si="16"/>
        <v>-3188096000</v>
      </c>
      <c r="L102" s="4">
        <v>3448</v>
      </c>
      <c r="M102" s="4">
        <v>4325</v>
      </c>
      <c r="N102" s="4">
        <v>473</v>
      </c>
      <c r="O102" s="4">
        <v>742</v>
      </c>
      <c r="P102" s="4">
        <v>6411000</v>
      </c>
      <c r="Q102" s="4">
        <v>10673100</v>
      </c>
      <c r="R102" s="5">
        <v>-9.1000000000000004E-3</v>
      </c>
      <c r="S102" s="4">
        <v>18056240</v>
      </c>
      <c r="T102" s="4" t="e">
        <f t="shared" si="13"/>
        <v>#DIV/0!</v>
      </c>
      <c r="U102" s="4">
        <f t="shared" si="17"/>
        <v>0</v>
      </c>
      <c r="V102" s="5">
        <v>2.1099999999999997E-2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16"/>
      <c r="B168" s="4"/>
      <c r="C168" s="4"/>
      <c r="D168" s="4"/>
      <c r="E168" s="4"/>
      <c r="G168" s="4"/>
      <c r="H168" s="4"/>
      <c r="I168" s="4"/>
      <c r="J168" s="4"/>
      <c r="L168" s="4"/>
      <c r="M168" s="4"/>
      <c r="N168" s="4"/>
      <c r="O168" s="4"/>
      <c r="P168" s="4"/>
      <c r="Q168" s="4"/>
      <c r="R168" s="4"/>
      <c r="S168" s="4"/>
      <c r="V168" s="5"/>
    </row>
    <row r="169" spans="1:22" x14ac:dyDescent="0.2">
      <c r="A169" s="16"/>
      <c r="B169" s="4"/>
      <c r="C169" s="4"/>
      <c r="D169" s="4"/>
      <c r="E169" s="4"/>
      <c r="G169" s="4"/>
      <c r="H169" s="4"/>
      <c r="I169" s="4"/>
      <c r="J169" s="4"/>
      <c r="L169" s="4"/>
      <c r="M169" s="4"/>
      <c r="N169" s="4"/>
      <c r="O169" s="4"/>
      <c r="P169" s="4"/>
      <c r="Q169" s="4"/>
      <c r="R169" s="4"/>
      <c r="S169" s="4"/>
      <c r="V169" s="5"/>
    </row>
    <row r="170" spans="1:22" x14ac:dyDescent="0.2">
      <c r="A170" s="16"/>
      <c r="B170" s="4"/>
      <c r="C170" s="4"/>
      <c r="D170" s="4"/>
      <c r="E170" s="4"/>
      <c r="G170" s="4"/>
      <c r="H170" s="4"/>
      <c r="I170" s="4"/>
      <c r="J170" s="4"/>
      <c r="S170" s="4"/>
      <c r="V170" s="5"/>
    </row>
    <row r="171" spans="1:22" x14ac:dyDescent="0.2">
      <c r="A171" s="16"/>
      <c r="B171" s="4"/>
      <c r="C171" s="4"/>
      <c r="D171" s="4"/>
      <c r="E171" s="4"/>
      <c r="L171" s="4"/>
      <c r="M171" s="4"/>
      <c r="N171" s="4"/>
      <c r="O171" s="4"/>
      <c r="P171" s="4"/>
      <c r="Q171" s="4"/>
      <c r="R171" s="4"/>
      <c r="S171" s="4"/>
      <c r="V171" s="5"/>
    </row>
    <row r="172" spans="1:22" x14ac:dyDescent="0.2">
      <c r="A172" s="16"/>
      <c r="B172" s="4"/>
      <c r="C172" s="4"/>
      <c r="D172" s="4"/>
      <c r="E172" s="4"/>
      <c r="G172" s="4"/>
      <c r="H172" s="4"/>
      <c r="I172" s="4"/>
      <c r="J172" s="4"/>
      <c r="S172" s="4"/>
      <c r="V172" s="5"/>
    </row>
    <row r="173" spans="1:22" x14ac:dyDescent="0.2">
      <c r="A173" s="16"/>
      <c r="B173" s="4"/>
      <c r="C173" s="4"/>
      <c r="D173" s="4"/>
      <c r="E173" s="4"/>
      <c r="S173" s="4"/>
      <c r="V173" s="5"/>
    </row>
    <row r="174" spans="1:22" x14ac:dyDescent="0.2">
      <c r="A174" s="16"/>
      <c r="B174" s="4"/>
      <c r="C174" s="4"/>
      <c r="D174" s="4"/>
      <c r="E174" s="4"/>
      <c r="S174" s="4"/>
      <c r="V174" s="5"/>
    </row>
    <row r="175" spans="1:22" x14ac:dyDescent="0.2">
      <c r="A175" s="16"/>
      <c r="B175" s="4"/>
      <c r="C175" s="4"/>
      <c r="D175" s="4"/>
      <c r="E175" s="4"/>
      <c r="S175" s="4"/>
      <c r="V175" s="5"/>
    </row>
    <row r="176" spans="1:22" x14ac:dyDescent="0.2">
      <c r="A176" s="16"/>
      <c r="B176" s="4"/>
      <c r="C176" s="4"/>
      <c r="D176" s="4"/>
      <c r="E176" s="4"/>
      <c r="S176" s="4"/>
      <c r="V176" s="5"/>
    </row>
    <row r="177" spans="1:22" x14ac:dyDescent="0.2">
      <c r="A177" s="16"/>
      <c r="B177" s="4"/>
      <c r="C177" s="4"/>
      <c r="D177" s="4"/>
      <c r="E177" s="4"/>
      <c r="S177" s="4"/>
      <c r="V177" s="5"/>
    </row>
    <row r="178" spans="1:22" x14ac:dyDescent="0.2">
      <c r="A178" s="16"/>
      <c r="B178" s="4"/>
      <c r="C178" s="4"/>
      <c r="D178" s="4"/>
      <c r="E178" s="4"/>
      <c r="S178" s="4"/>
      <c r="V178" s="5"/>
    </row>
    <row r="179" spans="1:22" x14ac:dyDescent="0.2">
      <c r="A179" s="16"/>
      <c r="B179" s="4"/>
      <c r="C179" s="4"/>
      <c r="D179" s="4"/>
      <c r="E179" s="4"/>
      <c r="S179" s="4"/>
      <c r="V179" s="5"/>
    </row>
    <row r="180" spans="1:22" x14ac:dyDescent="0.2">
      <c r="A180" s="16"/>
      <c r="B180" s="4"/>
      <c r="C180" s="4"/>
      <c r="D180" s="4"/>
      <c r="E180" s="4"/>
      <c r="S180" s="4"/>
      <c r="V180" s="5"/>
    </row>
    <row r="181" spans="1:22" x14ac:dyDescent="0.2">
      <c r="A181" s="16"/>
      <c r="B181" s="4"/>
      <c r="C181" s="4"/>
      <c r="D181" s="4"/>
      <c r="E181" s="4"/>
      <c r="S181" s="4"/>
      <c r="V181" s="5"/>
    </row>
    <row r="182" spans="1:22" x14ac:dyDescent="0.2">
      <c r="A182" s="16"/>
      <c r="B182" s="4"/>
      <c r="C182" s="4"/>
      <c r="D182" s="4"/>
      <c r="E182" s="4"/>
      <c r="S182" s="4"/>
      <c r="V182" s="5"/>
    </row>
    <row r="183" spans="1:22" x14ac:dyDescent="0.2">
      <c r="A183" s="16"/>
      <c r="B183" s="4"/>
      <c r="C183" s="4"/>
      <c r="D183" s="4"/>
      <c r="E183" s="4"/>
      <c r="S183" s="4"/>
      <c r="V183" s="5"/>
    </row>
    <row r="184" spans="1:22" x14ac:dyDescent="0.2">
      <c r="A184" s="16"/>
      <c r="B184" s="4"/>
      <c r="C184" s="4"/>
      <c r="D184" s="4"/>
      <c r="E184" s="4"/>
      <c r="S184" s="4"/>
      <c r="V184" s="5"/>
    </row>
    <row r="185" spans="1:22" x14ac:dyDescent="0.2">
      <c r="A185" s="16"/>
      <c r="B185" s="4"/>
      <c r="C185" s="4"/>
      <c r="D185" s="4"/>
      <c r="E185" s="4"/>
      <c r="S185" s="4"/>
      <c r="V185" s="5"/>
    </row>
    <row r="186" spans="1:22" x14ac:dyDescent="0.2">
      <c r="A186" s="16"/>
      <c r="B186" s="4"/>
      <c r="C186" s="4"/>
      <c r="D186" s="4"/>
      <c r="E186" s="4"/>
      <c r="S186" s="4"/>
      <c r="V186" s="5"/>
    </row>
    <row r="187" spans="1:22" x14ac:dyDescent="0.2">
      <c r="A187" s="16"/>
      <c r="B187" s="4"/>
      <c r="C187" s="4"/>
      <c r="D187" s="4"/>
      <c r="E187" s="4"/>
      <c r="S187" s="4"/>
      <c r="V187" s="5"/>
    </row>
    <row r="188" spans="1:22" x14ac:dyDescent="0.2">
      <c r="A188" s="16"/>
      <c r="B188" s="4"/>
      <c r="C188" s="4"/>
      <c r="D188" s="4"/>
      <c r="E188" s="4"/>
      <c r="S188" s="4"/>
      <c r="V188" s="5"/>
    </row>
    <row r="189" spans="1:22" x14ac:dyDescent="0.2">
      <c r="A189" s="16"/>
      <c r="B189" s="4"/>
      <c r="C189" s="4"/>
      <c r="D189" s="4"/>
      <c r="E189" s="4"/>
      <c r="S189" s="4"/>
      <c r="V189" s="5"/>
    </row>
    <row r="190" spans="1:22" x14ac:dyDescent="0.2">
      <c r="A190" s="16"/>
      <c r="B190" s="4"/>
      <c r="C190" s="4"/>
      <c r="D190" s="4"/>
      <c r="E190" s="4"/>
      <c r="S190" s="4"/>
      <c r="V190" s="5"/>
    </row>
    <row r="191" spans="1:22" x14ac:dyDescent="0.2">
      <c r="A191" s="16"/>
      <c r="B191" s="4"/>
      <c r="C191" s="4"/>
      <c r="D191" s="4"/>
      <c r="E191" s="4"/>
      <c r="S191" s="4"/>
      <c r="V191" s="5"/>
    </row>
    <row r="192" spans="1:22" x14ac:dyDescent="0.2">
      <c r="A192" s="16"/>
      <c r="B192" s="4"/>
      <c r="C192" s="4"/>
      <c r="D192" s="4"/>
      <c r="E192" s="4"/>
      <c r="S192" s="4"/>
      <c r="V192" s="5"/>
    </row>
    <row r="193" spans="1:22" x14ac:dyDescent="0.2">
      <c r="A193" s="16"/>
      <c r="B193" s="4"/>
      <c r="C193" s="4"/>
      <c r="D193" s="4"/>
      <c r="E193" s="4"/>
      <c r="S193" s="4"/>
      <c r="V193" s="5"/>
    </row>
    <row r="194" spans="1:22" x14ac:dyDescent="0.2">
      <c r="A194" s="16"/>
      <c r="B194" s="4"/>
      <c r="C194" s="4"/>
      <c r="D194" s="4"/>
      <c r="E194" s="4"/>
      <c r="S194" s="4"/>
      <c r="V194" s="5"/>
    </row>
    <row r="195" spans="1:22" x14ac:dyDescent="0.2">
      <c r="A195" s="16"/>
      <c r="B195" s="4"/>
      <c r="C195" s="4"/>
      <c r="D195" s="4"/>
      <c r="E195" s="4"/>
      <c r="S195" s="4"/>
      <c r="V195" s="5"/>
    </row>
    <row r="196" spans="1:22" x14ac:dyDescent="0.2">
      <c r="A196" s="16"/>
      <c r="B196" s="4"/>
      <c r="C196" s="4"/>
      <c r="D196" s="4"/>
      <c r="E196" s="4"/>
      <c r="S196" s="4"/>
      <c r="V196" s="5"/>
    </row>
    <row r="197" spans="1:22" x14ac:dyDescent="0.2">
      <c r="A197" s="16"/>
      <c r="B197" s="4"/>
      <c r="C197" s="4"/>
      <c r="D197" s="4"/>
      <c r="E197" s="4"/>
      <c r="S197" s="4"/>
      <c r="V197" s="5"/>
    </row>
    <row r="198" spans="1:22" x14ac:dyDescent="0.2">
      <c r="A198" s="16"/>
      <c r="B198" s="4"/>
      <c r="C198" s="4"/>
      <c r="D198" s="4"/>
      <c r="E198" s="4"/>
      <c r="S198" s="4"/>
      <c r="V198" s="5"/>
    </row>
    <row r="199" spans="1:22" x14ac:dyDescent="0.2">
      <c r="A199" s="16"/>
      <c r="B199" s="4"/>
      <c r="C199" s="4"/>
      <c r="D199" s="4"/>
      <c r="E199" s="4"/>
      <c r="S199" s="4"/>
      <c r="V199" s="5"/>
    </row>
    <row r="200" spans="1:22" x14ac:dyDescent="0.2">
      <c r="A200" s="16"/>
      <c r="B200" s="4"/>
      <c r="C200" s="4"/>
      <c r="D200" s="4"/>
      <c r="E200" s="4"/>
      <c r="S200" s="4"/>
      <c r="V200" s="5"/>
    </row>
    <row r="201" spans="1:22" x14ac:dyDescent="0.2">
      <c r="A201" s="16"/>
      <c r="B201" s="4"/>
      <c r="C201" s="4"/>
      <c r="D201" s="4"/>
      <c r="E201" s="4"/>
      <c r="S201" s="4"/>
      <c r="V201" s="5"/>
    </row>
    <row r="202" spans="1:22" x14ac:dyDescent="0.2">
      <c r="A202" s="16"/>
      <c r="B202" s="4"/>
      <c r="C202" s="4"/>
      <c r="D202" s="4"/>
      <c r="E202" s="4"/>
      <c r="S202" s="4"/>
      <c r="V202" s="5"/>
    </row>
    <row r="203" spans="1:22" x14ac:dyDescent="0.2">
      <c r="A203" s="16"/>
      <c r="B203" s="4"/>
      <c r="C203" s="4"/>
      <c r="D203" s="4"/>
      <c r="E203" s="4"/>
      <c r="S203" s="4"/>
      <c r="V203" s="5"/>
    </row>
    <row r="204" spans="1:22" x14ac:dyDescent="0.2">
      <c r="A204" s="16"/>
      <c r="B204" s="4"/>
      <c r="C204" s="4"/>
      <c r="D204" s="4"/>
      <c r="E204" s="4"/>
      <c r="S204" s="4"/>
      <c r="V204" s="5"/>
    </row>
    <row r="205" spans="1:22" x14ac:dyDescent="0.2">
      <c r="A205" s="16"/>
      <c r="B205" s="4"/>
      <c r="C205" s="4"/>
      <c r="D205" s="4"/>
      <c r="E205" s="4"/>
      <c r="S205" s="4"/>
      <c r="V205" s="5"/>
    </row>
    <row r="206" spans="1:22" x14ac:dyDescent="0.2">
      <c r="A206" s="16"/>
      <c r="B206" s="4"/>
      <c r="C206" s="4"/>
      <c r="D206" s="4"/>
      <c r="E206" s="4"/>
      <c r="S206" s="4"/>
      <c r="V206" s="5"/>
    </row>
    <row r="207" spans="1:22" x14ac:dyDescent="0.2">
      <c r="A207" s="16"/>
      <c r="B207" s="4"/>
      <c r="C207" s="4"/>
      <c r="D207" s="4"/>
      <c r="E207" s="4"/>
      <c r="S207" s="4"/>
      <c r="V207" s="5"/>
    </row>
    <row r="208" spans="1:22" x14ac:dyDescent="0.2">
      <c r="A208" s="16"/>
      <c r="B208" s="4"/>
      <c r="C208" s="4"/>
      <c r="D208" s="4"/>
      <c r="E208" s="4"/>
      <c r="S208" s="4"/>
      <c r="V208" s="5"/>
    </row>
    <row r="209" spans="1:22" x14ac:dyDescent="0.2">
      <c r="A209" s="16"/>
      <c r="B209" s="4"/>
      <c r="C209" s="4"/>
      <c r="D209" s="4"/>
      <c r="E209" s="4"/>
      <c r="S209" s="4"/>
      <c r="V209" s="5"/>
    </row>
    <row r="210" spans="1:22" x14ac:dyDescent="0.2">
      <c r="A210" s="16"/>
      <c r="B210" s="4"/>
      <c r="C210" s="4"/>
      <c r="D210" s="4"/>
      <c r="E210" s="4"/>
      <c r="S210" s="4"/>
      <c r="V210" s="5"/>
    </row>
    <row r="211" spans="1:22" x14ac:dyDescent="0.2">
      <c r="A211" s="16"/>
      <c r="B211" s="4"/>
      <c r="C211" s="4"/>
      <c r="D211" s="4"/>
      <c r="E211" s="4"/>
      <c r="S211" s="4"/>
      <c r="V211" s="5"/>
    </row>
    <row r="212" spans="1:22" x14ac:dyDescent="0.2">
      <c r="A212" s="16"/>
      <c r="B212" s="4"/>
      <c r="C212" s="4"/>
      <c r="D212" s="4"/>
      <c r="E212" s="4"/>
      <c r="S212" s="4"/>
      <c r="V212" s="5"/>
    </row>
    <row r="213" spans="1:22" x14ac:dyDescent="0.2">
      <c r="A213" s="16"/>
      <c r="B213" s="4"/>
      <c r="C213" s="4"/>
      <c r="D213" s="4"/>
      <c r="E213" s="4"/>
      <c r="S213" s="4"/>
      <c r="V213" s="5"/>
    </row>
    <row r="214" spans="1:22" x14ac:dyDescent="0.2">
      <c r="A214" s="16"/>
      <c r="B214" s="4"/>
      <c r="C214" s="4"/>
      <c r="D214" s="4"/>
      <c r="E214" s="4"/>
      <c r="S214" s="4"/>
      <c r="V214" s="5"/>
    </row>
    <row r="215" spans="1:22" x14ac:dyDescent="0.2">
      <c r="A215" s="16"/>
      <c r="B215" s="4"/>
      <c r="C215" s="4"/>
      <c r="D215" s="4"/>
      <c r="E215" s="4"/>
      <c r="S215" s="4"/>
      <c r="V215" s="5"/>
    </row>
    <row r="216" spans="1:22" x14ac:dyDescent="0.2">
      <c r="A216" s="16"/>
      <c r="B216" s="4"/>
      <c r="C216" s="4"/>
      <c r="D216" s="4"/>
      <c r="E216" s="4"/>
      <c r="S216" s="4"/>
      <c r="V216" s="5"/>
    </row>
    <row r="217" spans="1:22" x14ac:dyDescent="0.2">
      <c r="A217" s="16"/>
      <c r="B217" s="4"/>
      <c r="C217" s="4"/>
      <c r="D217" s="4"/>
      <c r="E217" s="4"/>
      <c r="S217" s="4"/>
      <c r="V217" s="5"/>
    </row>
    <row r="218" spans="1:22" x14ac:dyDescent="0.2">
      <c r="A218" s="16"/>
      <c r="B218" s="4"/>
      <c r="C218" s="4"/>
      <c r="D218" s="4"/>
      <c r="E218" s="4"/>
      <c r="S218" s="4"/>
      <c r="V218" s="5"/>
    </row>
    <row r="219" spans="1:22" x14ac:dyDescent="0.2">
      <c r="A219" s="16"/>
      <c r="B219" s="4"/>
      <c r="C219" s="4"/>
      <c r="D219" s="4"/>
      <c r="E219" s="4"/>
      <c r="S219" s="4"/>
      <c r="V219" s="5"/>
    </row>
    <row r="220" spans="1:22" x14ac:dyDescent="0.2">
      <c r="A220" s="16"/>
      <c r="B220" s="4"/>
      <c r="C220" s="4"/>
      <c r="D220" s="4"/>
      <c r="E220" s="4"/>
      <c r="S220" s="4"/>
      <c r="V220" s="5"/>
    </row>
    <row r="221" spans="1:22" x14ac:dyDescent="0.2">
      <c r="A221" s="16"/>
      <c r="B221" s="4"/>
      <c r="C221" s="4"/>
      <c r="D221" s="4"/>
      <c r="E221" s="4"/>
      <c r="S221" s="4"/>
      <c r="V221" s="5"/>
    </row>
    <row r="222" spans="1:22" x14ac:dyDescent="0.2">
      <c r="A222" s="16"/>
      <c r="B222" s="4"/>
      <c r="C222" s="4"/>
      <c r="D222" s="4"/>
      <c r="E222" s="4"/>
      <c r="S222" s="4"/>
      <c r="V222" s="5"/>
    </row>
    <row r="223" spans="1:22" x14ac:dyDescent="0.2">
      <c r="A223" s="16"/>
      <c r="B223" s="4"/>
      <c r="C223" s="4"/>
      <c r="D223" s="4"/>
      <c r="E223" s="4"/>
      <c r="S223" s="4"/>
      <c r="V223" s="5"/>
    </row>
    <row r="224" spans="1:22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5"/>
    </row>
    <row r="225" spans="1:22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5"/>
    </row>
    <row r="226" spans="1:22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5"/>
    </row>
    <row r="227" spans="1:22" x14ac:dyDescent="0.2">
      <c r="A227" s="2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5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5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5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5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5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5"/>
    </row>
    <row r="233" spans="1:22" x14ac:dyDescent="0.2">
      <c r="A233" s="2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5"/>
    </row>
    <row r="234" spans="1:22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5"/>
    </row>
    <row r="235" spans="1:22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5"/>
    </row>
    <row r="236" spans="1:22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5"/>
    </row>
    <row r="237" spans="1:22" x14ac:dyDescent="0.2">
      <c r="A237" s="6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5"/>
    </row>
    <row r="238" spans="1:22" x14ac:dyDescent="0.2">
      <c r="A238" s="6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5"/>
    </row>
    <row r="239" spans="1:22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5"/>
      <c r="U239" s="5"/>
      <c r="V239" s="5"/>
    </row>
    <row r="240" spans="1:22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5"/>
      <c r="U240" s="5"/>
      <c r="V240" s="5"/>
    </row>
    <row r="241" spans="1:22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5"/>
      <c r="U241" s="5"/>
      <c r="V241" s="5"/>
    </row>
    <row r="242" spans="1:22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5"/>
      <c r="U242" s="5"/>
      <c r="V242" s="5"/>
    </row>
    <row r="243" spans="1:22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5"/>
      <c r="U243" s="5"/>
      <c r="V243" s="5"/>
    </row>
    <row r="244" spans="1:22" x14ac:dyDescent="0.2">
      <c r="A244" s="2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5"/>
      <c r="U244" s="5"/>
      <c r="V244" s="5"/>
    </row>
    <row r="245" spans="1:22" x14ac:dyDescent="0.2">
      <c r="A245" s="2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5"/>
      <c r="U245" s="5"/>
      <c r="V245" s="5"/>
    </row>
    <row r="246" spans="1:22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5"/>
      <c r="U246" s="5"/>
      <c r="V246" s="5"/>
    </row>
    <row r="247" spans="1:22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5"/>
      <c r="U247" s="5"/>
      <c r="V247" s="5"/>
    </row>
    <row r="248" spans="1:22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5"/>
      <c r="U248" s="5"/>
      <c r="V248" s="5"/>
    </row>
    <row r="249" spans="1:22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5"/>
      <c r="U249" s="5"/>
      <c r="V249" s="5"/>
    </row>
    <row r="250" spans="1:22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5"/>
      <c r="U250" s="5"/>
      <c r="V250" s="5"/>
    </row>
    <row r="251" spans="1:22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5"/>
      <c r="U251" s="5"/>
      <c r="V251" s="5"/>
    </row>
    <row r="252" spans="1:22" x14ac:dyDescent="0.2">
      <c r="A252" s="6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5"/>
      <c r="U252" s="5"/>
      <c r="V252" s="5"/>
    </row>
    <row r="253" spans="1:22" x14ac:dyDescent="0.2">
      <c r="A253" s="6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5"/>
      <c r="U253" s="5"/>
      <c r="V253" s="5"/>
    </row>
    <row r="254" spans="1:22" x14ac:dyDescent="0.2">
      <c r="A254" s="6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5"/>
      <c r="U254" s="5"/>
      <c r="V254" s="5"/>
    </row>
    <row r="255" spans="1:22" x14ac:dyDescent="0.2">
      <c r="A255" s="6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5"/>
      <c r="U255" s="5"/>
      <c r="V255" s="5"/>
    </row>
    <row r="256" spans="1:22" x14ac:dyDescent="0.2">
      <c r="A256" s="6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5"/>
      <c r="U256" s="5"/>
      <c r="V256" s="5"/>
    </row>
    <row r="257" spans="1:22" x14ac:dyDescent="0.2">
      <c r="A257" s="6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5"/>
      <c r="U257" s="5"/>
      <c r="V257" s="5"/>
    </row>
    <row r="258" spans="1:22" x14ac:dyDescent="0.2">
      <c r="A258" s="6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5"/>
      <c r="U258" s="5"/>
      <c r="V258" s="5"/>
    </row>
    <row r="259" spans="1:22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5"/>
      <c r="U259" s="5"/>
      <c r="V259" s="5"/>
    </row>
    <row r="260" spans="1:22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5"/>
      <c r="U260" s="5"/>
      <c r="V260" s="5"/>
    </row>
    <row r="261" spans="1:22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5"/>
      <c r="U261" s="5"/>
      <c r="V261" s="5"/>
    </row>
    <row r="262" spans="1:22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5"/>
      <c r="U262" s="5"/>
      <c r="V262" s="5"/>
    </row>
    <row r="263" spans="1:22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5"/>
      <c r="U263" s="5"/>
      <c r="V263" s="5"/>
    </row>
    <row r="264" spans="1:22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5"/>
      <c r="U264" s="5"/>
      <c r="V264" s="5"/>
    </row>
    <row r="265" spans="1:22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5"/>
      <c r="U265" s="5"/>
      <c r="V265" s="5"/>
    </row>
    <row r="266" spans="1:22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5"/>
      <c r="U266" s="5"/>
      <c r="V266" s="5"/>
    </row>
    <row r="267" spans="1:22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5"/>
      <c r="U267" s="5"/>
      <c r="V267" s="5"/>
    </row>
    <row r="268" spans="1:22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5"/>
      <c r="U268" s="5"/>
      <c r="V268" s="5"/>
    </row>
    <row r="269" spans="1:22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5"/>
      <c r="U269" s="5"/>
      <c r="V269" s="5"/>
    </row>
    <row r="270" spans="1:22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5"/>
      <c r="U270" s="5"/>
      <c r="V270" s="5"/>
    </row>
    <row r="271" spans="1:22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5"/>
      <c r="U271" s="5"/>
      <c r="V271" s="5"/>
    </row>
    <row r="272" spans="1:22" x14ac:dyDescent="0.2">
      <c r="A272" s="2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5"/>
      <c r="U272" s="5"/>
      <c r="V272" s="5"/>
    </row>
    <row r="273" spans="1:22" x14ac:dyDescent="0.2">
      <c r="A273" s="2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5"/>
      <c r="U273" s="5"/>
      <c r="V273" s="5"/>
    </row>
    <row r="274" spans="1:22" x14ac:dyDescent="0.2">
      <c r="A274" s="2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5"/>
      <c r="U274" s="5"/>
      <c r="V274" s="5"/>
    </row>
    <row r="275" spans="1:22" x14ac:dyDescent="0.2">
      <c r="A275" s="2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5"/>
      <c r="U275" s="5"/>
      <c r="V275" s="5"/>
    </row>
    <row r="276" spans="1:22" x14ac:dyDescent="0.2">
      <c r="A276" s="2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5"/>
      <c r="U276" s="5"/>
      <c r="V276" s="8"/>
    </row>
    <row r="277" spans="1:22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5"/>
      <c r="U277" s="5"/>
      <c r="V277" s="8"/>
    </row>
    <row r="278" spans="1:22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5"/>
      <c r="U278" s="5"/>
      <c r="V278" s="8"/>
    </row>
    <row r="279" spans="1:22" x14ac:dyDescent="0.2">
      <c r="A279" s="6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5"/>
      <c r="U279" s="5"/>
      <c r="V279" s="8"/>
    </row>
    <row r="280" spans="1:22" x14ac:dyDescent="0.2">
      <c r="A280" s="6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5"/>
      <c r="U280" s="5"/>
      <c r="V280" s="8"/>
    </row>
    <row r="281" spans="1:22" x14ac:dyDescent="0.2">
      <c r="A281" s="6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5"/>
      <c r="U281" s="5"/>
      <c r="V281" s="8"/>
    </row>
    <row r="282" spans="1:22" x14ac:dyDescent="0.2">
      <c r="A282" s="6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5"/>
      <c r="U282" s="5"/>
      <c r="V282" s="8"/>
    </row>
    <row r="283" spans="1:22" x14ac:dyDescent="0.2">
      <c r="A283" s="6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5"/>
      <c r="U283" s="5"/>
      <c r="V283" s="8"/>
    </row>
    <row r="284" spans="1:22" x14ac:dyDescent="0.2">
      <c r="A284" s="2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5"/>
      <c r="U284" s="5"/>
      <c r="V284" s="8"/>
    </row>
    <row r="285" spans="1:22" x14ac:dyDescent="0.2">
      <c r="A285" s="2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5"/>
      <c r="U285" s="5"/>
      <c r="V285" s="8"/>
    </row>
    <row r="286" spans="1:22" x14ac:dyDescent="0.2">
      <c r="A286" s="2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5"/>
      <c r="U286" s="5"/>
      <c r="V286" s="8"/>
    </row>
    <row r="287" spans="1:22" x14ac:dyDescent="0.2">
      <c r="A287" s="2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5"/>
      <c r="U287" s="5"/>
      <c r="V287" s="8"/>
    </row>
    <row r="288" spans="1:22" x14ac:dyDescent="0.2">
      <c r="A288" s="2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5"/>
      <c r="U288" s="5"/>
      <c r="V288" s="8"/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C86B-31ED-2348-8F4E-6773318FE570}">
  <sheetPr codeName="Sheet7"/>
  <dimension ref="A1:W258"/>
  <sheetViews>
    <sheetView tabSelected="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33203125"/>
    <col min="3" max="3" customWidth="true" width="13.33203125"/>
    <col min="4" max="4" customWidth="true" width="15.6640625"/>
    <col min="5" max="5" customWidth="true" width="18.6640625"/>
    <col min="6" max="6" customWidth="true" width="21.5"/>
    <col min="7" max="9" customWidth="true" width="18.6640625"/>
    <col min="10" max="10" customWidth="true" width="18.33203125"/>
    <col min="11" max="11" customWidth="true" width="16.6640625"/>
    <col min="12" max="17" customWidth="true" width="18.6640625"/>
    <col min="18" max="18" customWidth="true" width="13.0"/>
    <col min="19" max="19" customWidth="true" width="15.83203125"/>
    <col min="20" max="21" customWidth="true" width="16.1640625"/>
    <col min="22" max="22" customWidth="true" width="13.83203125"/>
  </cols>
  <sheetData>
    <row r="1" spans="1:23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3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  <c r="W2" s="5"/>
    </row>
    <row r="3">
      <c r="A3" t="s" s="2180">
        <v>344</v>
      </c>
      <c r="B3" t="n" s="2181">
        <v>8700.0</v>
      </c>
      <c r="C3" t="n" s="2182">
        <v>2306400.0</v>
      </c>
      <c r="D3" t="n" s="2183">
        <v>-2297700.0</v>
      </c>
      <c r="E3" t="n" s="2184">
        <v>-4.111073E10</v>
      </c>
      <c r="G3" t="n" s="2170">
        <v>81100.0</v>
      </c>
      <c r="H3" t="n" s="2171">
        <v>149900.0</v>
      </c>
      <c r="I3" t="n" s="2172">
        <v>-68800.0</v>
      </c>
      <c r="J3" t="n" s="2173">
        <v>-1.237155E9</v>
      </c>
      <c r="L3" t="n" s="2174">
        <v>1647.0</v>
      </c>
      <c r="M3" t="n" s="2175">
        <v>3129.0</v>
      </c>
      <c r="N3" t="n" s="2176">
        <v>76.0</v>
      </c>
      <c r="O3" t="n" s="2177">
        <v>117.0</v>
      </c>
      <c r="P3" t="n" s="2178">
        <v>2451200.0</v>
      </c>
      <c r="Q3" t="n" s="2179">
        <v>3901300.0</v>
      </c>
      <c r="R3" t="n" s="2168">
        <v>-0.0028000000000000004</v>
      </c>
      <c r="S3" t="n" s="2167">
        <v>6842700.0</v>
      </c>
      <c r="V3" t="n" s="2169">
        <v>0.011200000000000002</v>
      </c>
    </row>
    <row r="4">
      <c r="A4" t="s" s="118">
        <v>343</v>
      </c>
      <c r="B4" t="n" s="119">
        <v>245940.0</v>
      </c>
      <c r="C4" t="n" s="120">
        <v>1.0176315E7</v>
      </c>
      <c r="D4" t="n" s="121">
        <v>-9930375.0</v>
      </c>
      <c r="E4" t="n" s="122">
        <v>-1.769632E11</v>
      </c>
      <c r="G4" t="n" s="108">
        <v>61200.0</v>
      </c>
      <c r="H4" t="n" s="109">
        <v>28200.0</v>
      </c>
      <c r="I4" t="n" s="110">
        <v>33000.0</v>
      </c>
      <c r="J4" t="n" s="111">
        <v>5.961E8</v>
      </c>
      <c r="L4" t="n" s="112">
        <v>3290.0</v>
      </c>
      <c r="M4" t="n" s="113">
        <v>8150.0</v>
      </c>
      <c r="N4" t="n" s="114">
        <v>157.0</v>
      </c>
      <c r="O4" t="n" s="115">
        <v>460.0</v>
      </c>
      <c r="P4" t="n" s="116">
        <v>4808900.0</v>
      </c>
      <c r="Q4" t="n" s="117">
        <v>1.27583E7</v>
      </c>
      <c r="R4" t="n" s="106">
        <v>-0.0196</v>
      </c>
      <c r="S4" t="n" s="105">
        <v>1.85364E7</v>
      </c>
      <c r="V4" t="n" s="107">
        <v>0.030299999999999997</v>
      </c>
    </row>
    <row r="5" spans="1:23" x14ac:dyDescent="0.2">
      <c r="A5" s="16" t="s">
        <v>342</v>
      </c>
      <c r="B5" s="4">
        <v>636901</v>
      </c>
      <c r="C5" s="4">
        <v>10932609</v>
      </c>
      <c r="D5" s="4">
        <v>-10295708</v>
      </c>
      <c r="E5" s="4">
        <v>-188108080000</v>
      </c>
      <c r="F5" s="4">
        <f t="shared" ref="F5:F46" si="0">E5+F6</f>
        <v>-1264955469980</v>
      </c>
      <c r="G5" s="4">
        <v>0</v>
      </c>
      <c r="H5" s="4">
        <v>0</v>
      </c>
      <c r="I5" s="4">
        <v>0</v>
      </c>
      <c r="J5" s="4">
        <v>-589360000</v>
      </c>
      <c r="K5" s="27">
        <f t="shared" ref="K5:K46" si="1">K6+J5</f>
        <v>-122501714000</v>
      </c>
      <c r="L5" s="4">
        <v>4953</v>
      </c>
      <c r="M5" s="4">
        <v>9016</v>
      </c>
      <c r="N5" s="4">
        <v>267</v>
      </c>
      <c r="O5" s="4">
        <v>373</v>
      </c>
      <c r="P5" s="4">
        <v>8834400</v>
      </c>
      <c r="Q5" s="4">
        <v>13424300</v>
      </c>
      <c r="R5" s="5">
        <v>-0.1208</v>
      </c>
      <c r="S5" s="4">
        <v>22950500</v>
      </c>
      <c r="T5" s="4">
        <f t="shared" ref="T5:T73" si="2">AVERAGE(S6:S15)</f>
        <v>19607020</v>
      </c>
      <c r="U5" s="4">
        <f t="shared" ref="U5:U46" si="3">MIN(S6:S10)</f>
        <v>9660600</v>
      </c>
      <c r="V5" s="5">
        <v>3.4700000000000002E-2</v>
      </c>
    </row>
    <row r="6" spans="1:23" x14ac:dyDescent="0.2">
      <c r="A6" s="16" t="s">
        <v>341</v>
      </c>
      <c r="B6" s="4">
        <v>908014</v>
      </c>
      <c r="C6" s="4">
        <v>2507180</v>
      </c>
      <c r="D6" s="4">
        <v>-1599166</v>
      </c>
      <c r="E6" s="4">
        <v>-32486770000</v>
      </c>
      <c r="F6" s="4">
        <f t="shared" si="0"/>
        <v>-1076847389980</v>
      </c>
      <c r="G6" s="4">
        <v>0</v>
      </c>
      <c r="H6" s="4">
        <v>0</v>
      </c>
      <c r="I6" s="4">
        <v>0</v>
      </c>
      <c r="J6" s="4">
        <v>-589360000</v>
      </c>
      <c r="K6" s="27">
        <f t="shared" si="1"/>
        <v>-121912354000</v>
      </c>
      <c r="L6" s="4">
        <v>4831</v>
      </c>
      <c r="M6" s="4">
        <v>6441</v>
      </c>
      <c r="N6" s="4">
        <v>534</v>
      </c>
      <c r="O6" s="4">
        <v>709</v>
      </c>
      <c r="P6" s="4">
        <v>10710800</v>
      </c>
      <c r="Q6" s="4">
        <v>11943500</v>
      </c>
      <c r="R6" s="5">
        <v>7.4999999999999997E-3</v>
      </c>
      <c r="S6" s="4">
        <v>24837900</v>
      </c>
      <c r="T6" s="4">
        <f t="shared" si="2"/>
        <v>17648700</v>
      </c>
      <c r="U6" s="4">
        <f t="shared" si="3"/>
        <v>9660600</v>
      </c>
      <c r="V6" s="5">
        <v>1.47E-2</v>
      </c>
    </row>
    <row r="7" spans="1:23" x14ac:dyDescent="0.2">
      <c r="A7" s="16" t="s">
        <v>340</v>
      </c>
      <c r="B7" s="4">
        <v>690815</v>
      </c>
      <c r="C7" s="4">
        <v>650260</v>
      </c>
      <c r="D7" s="4">
        <v>40555</v>
      </c>
      <c r="E7" s="4">
        <v>793470000</v>
      </c>
      <c r="F7" s="4">
        <f t="shared" si="0"/>
        <v>-1044360619980</v>
      </c>
      <c r="G7" s="4">
        <v>0</v>
      </c>
      <c r="H7" s="4">
        <v>0</v>
      </c>
      <c r="I7" s="4">
        <v>0</v>
      </c>
      <c r="J7" s="4">
        <v>178640000</v>
      </c>
      <c r="K7" s="27">
        <f t="shared" si="1"/>
        <v>-121322994000</v>
      </c>
      <c r="L7" s="4">
        <v>2267</v>
      </c>
      <c r="M7" s="4">
        <v>3681</v>
      </c>
      <c r="N7" s="4">
        <v>191</v>
      </c>
      <c r="O7" s="4">
        <v>264</v>
      </c>
      <c r="P7" s="4">
        <v>3645100</v>
      </c>
      <c r="Q7" s="4">
        <v>6013300</v>
      </c>
      <c r="R7" s="5">
        <v>0.01</v>
      </c>
      <c r="S7" s="4">
        <v>9660600</v>
      </c>
      <c r="T7" s="4">
        <f t="shared" si="2"/>
        <v>17278900</v>
      </c>
      <c r="U7" s="4">
        <f t="shared" si="3"/>
        <v>14364700</v>
      </c>
      <c r="V7" s="5">
        <v>1.72E-2</v>
      </c>
    </row>
    <row r="8" spans="1:23" x14ac:dyDescent="0.2">
      <c r="A8" s="16" t="s">
        <v>339</v>
      </c>
      <c r="B8" s="4">
        <v>215700</v>
      </c>
      <c r="C8" s="4">
        <v>2054900</v>
      </c>
      <c r="D8" s="4">
        <v>-1839200</v>
      </c>
      <c r="E8" s="4">
        <v>-37117200000</v>
      </c>
      <c r="F8" s="4">
        <f t="shared" si="0"/>
        <v>-1045154089980</v>
      </c>
      <c r="G8" s="4">
        <v>0</v>
      </c>
      <c r="H8" s="4">
        <v>0</v>
      </c>
      <c r="I8" s="4">
        <v>0</v>
      </c>
      <c r="J8" s="4">
        <v>-11345940000</v>
      </c>
      <c r="K8" s="27">
        <f t="shared" si="1"/>
        <v>-121501634000</v>
      </c>
      <c r="L8" s="4">
        <v>5664</v>
      </c>
      <c r="M8" s="4">
        <v>13313</v>
      </c>
      <c r="N8" s="4">
        <v>421</v>
      </c>
      <c r="O8" s="4">
        <v>988</v>
      </c>
      <c r="P8" s="4">
        <v>8907800</v>
      </c>
      <c r="Q8" s="4">
        <v>20306500</v>
      </c>
      <c r="R8" s="5">
        <v>-2.7400000000000001E-2</v>
      </c>
      <c r="S8" s="4">
        <v>30199500</v>
      </c>
      <c r="T8" s="4">
        <f t="shared" si="2"/>
        <v>14884880</v>
      </c>
      <c r="U8" s="4">
        <f t="shared" si="3"/>
        <v>14364700</v>
      </c>
      <c r="V8" s="5">
        <v>3.4099999999999998E-2</v>
      </c>
    </row>
    <row r="9" spans="1:23" x14ac:dyDescent="0.2">
      <c r="A9" s="16" t="s">
        <v>338</v>
      </c>
      <c r="B9" s="4">
        <v>616400</v>
      </c>
      <c r="C9" s="4">
        <v>3883300</v>
      </c>
      <c r="D9" s="4">
        <v>-3266900</v>
      </c>
      <c r="E9" s="4">
        <v>-67586100000</v>
      </c>
      <c r="F9" s="4">
        <f t="shared" si="0"/>
        <v>-1008036889980</v>
      </c>
      <c r="G9" s="4">
        <v>0</v>
      </c>
      <c r="H9" s="4">
        <v>0</v>
      </c>
      <c r="I9" s="4">
        <v>0</v>
      </c>
      <c r="J9" s="4">
        <v>-9839445000</v>
      </c>
      <c r="K9" s="27">
        <f t="shared" si="1"/>
        <v>-110155694000</v>
      </c>
      <c r="L9" s="4">
        <v>9190</v>
      </c>
      <c r="M9" s="4">
        <v>12404</v>
      </c>
      <c r="N9" s="4">
        <v>651</v>
      </c>
      <c r="O9" s="4">
        <v>1089</v>
      </c>
      <c r="P9" s="4">
        <v>14226200</v>
      </c>
      <c r="Q9" s="4">
        <v>23531400</v>
      </c>
      <c r="R9" s="5">
        <v>-3.39E-2</v>
      </c>
      <c r="S9" s="4">
        <v>37899500</v>
      </c>
      <c r="T9" s="4">
        <f t="shared" si="2"/>
        <v>11824690</v>
      </c>
      <c r="U9" s="4">
        <f t="shared" si="3"/>
        <v>9444000</v>
      </c>
      <c r="V9" s="5">
        <v>6.3299999999999995E-2</v>
      </c>
    </row>
    <row r="10" spans="1:23" x14ac:dyDescent="0.2">
      <c r="A10" s="16" t="s">
        <v>337</v>
      </c>
      <c r="B10" s="4">
        <v>79100</v>
      </c>
      <c r="C10" s="4">
        <v>1019160</v>
      </c>
      <c r="D10" s="4">
        <v>-940060</v>
      </c>
      <c r="E10" s="4">
        <v>-20282790000</v>
      </c>
      <c r="F10" s="4">
        <f t="shared" si="0"/>
        <v>-940450789980</v>
      </c>
      <c r="G10" s="4">
        <v>74800</v>
      </c>
      <c r="H10" s="4">
        <v>29800</v>
      </c>
      <c r="I10" s="4">
        <v>45000</v>
      </c>
      <c r="J10" s="4">
        <v>972800000</v>
      </c>
      <c r="K10" s="27">
        <f t="shared" si="1"/>
        <v>-100316249000</v>
      </c>
      <c r="L10" s="4">
        <v>3170</v>
      </c>
      <c r="M10" s="4">
        <v>4979</v>
      </c>
      <c r="N10" s="4">
        <v>400</v>
      </c>
      <c r="O10" s="4">
        <v>503</v>
      </c>
      <c r="P10" s="4">
        <v>7515900</v>
      </c>
      <c r="Q10" s="4">
        <v>10222700</v>
      </c>
      <c r="R10" s="5">
        <v>-6.9999999999999993E-3</v>
      </c>
      <c r="S10" s="4">
        <v>18722100</v>
      </c>
      <c r="T10" s="4">
        <f t="shared" si="2"/>
        <v>10916710</v>
      </c>
      <c r="U10" s="4">
        <f t="shared" si="3"/>
        <v>9444000</v>
      </c>
      <c r="V10" s="5">
        <v>2.7400000000000001E-2</v>
      </c>
    </row>
    <row r="11" spans="1:23" x14ac:dyDescent="0.2">
      <c r="A11" s="16" t="s">
        <v>336</v>
      </c>
      <c r="B11" s="4">
        <v>15700</v>
      </c>
      <c r="C11" s="4">
        <v>2128539</v>
      </c>
      <c r="D11" s="4">
        <v>-2112839</v>
      </c>
      <c r="E11" s="4">
        <v>-45584250000</v>
      </c>
      <c r="F11" s="4">
        <f t="shared" si="0"/>
        <v>-920167999980</v>
      </c>
      <c r="G11" s="4">
        <v>0</v>
      </c>
      <c r="H11" s="4">
        <v>0</v>
      </c>
      <c r="I11" s="4">
        <v>0</v>
      </c>
      <c r="J11" s="4">
        <v>-696445000</v>
      </c>
      <c r="K11" s="27">
        <f t="shared" si="1"/>
        <v>-101289049000</v>
      </c>
      <c r="L11" s="4">
        <v>2832</v>
      </c>
      <c r="M11" s="4">
        <v>7487</v>
      </c>
      <c r="N11" s="4">
        <v>255</v>
      </c>
      <c r="O11" s="4">
        <v>608</v>
      </c>
      <c r="P11" s="4">
        <v>4611600</v>
      </c>
      <c r="Q11" s="4">
        <v>11416200</v>
      </c>
      <c r="R11" s="5">
        <v>-1.1599999999999999E-2</v>
      </c>
      <c r="S11" s="4">
        <v>16864700</v>
      </c>
      <c r="T11" s="4">
        <f t="shared" si="2"/>
        <v>9972540.0999999996</v>
      </c>
      <c r="U11" s="4">
        <f t="shared" si="3"/>
        <v>5254700</v>
      </c>
      <c r="V11" s="5">
        <v>2.9700000000000001E-2</v>
      </c>
    </row>
    <row r="12" spans="1:23" x14ac:dyDescent="0.2">
      <c r="A12" s="16" t="s">
        <v>335</v>
      </c>
      <c r="B12" s="4">
        <v>47300</v>
      </c>
      <c r="C12" s="4">
        <v>1740400</v>
      </c>
      <c r="D12" s="4">
        <v>-1693100</v>
      </c>
      <c r="E12" s="4">
        <v>-37246790000</v>
      </c>
      <c r="F12" s="4">
        <f t="shared" si="0"/>
        <v>-874583749980</v>
      </c>
      <c r="G12" s="4">
        <v>0</v>
      </c>
      <c r="H12" s="4">
        <v>0</v>
      </c>
      <c r="I12" s="4">
        <v>0</v>
      </c>
      <c r="J12" s="4">
        <v>-3857215000</v>
      </c>
      <c r="K12" s="27">
        <f t="shared" si="1"/>
        <v>-100592604000</v>
      </c>
      <c r="L12" s="4">
        <v>2717</v>
      </c>
      <c r="M12" s="4">
        <v>6438</v>
      </c>
      <c r="N12" s="4">
        <v>257</v>
      </c>
      <c r="O12" s="4">
        <v>411</v>
      </c>
      <c r="P12" s="4">
        <v>4351400</v>
      </c>
      <c r="Q12" s="4">
        <v>9116700</v>
      </c>
      <c r="R12" s="5">
        <v>-9.1999999999999998E-3</v>
      </c>
      <c r="S12" s="4">
        <v>14364700</v>
      </c>
      <c r="T12" s="4">
        <f t="shared" si="2"/>
        <v>9813250.0999999996</v>
      </c>
      <c r="U12" s="4">
        <f t="shared" si="3"/>
        <v>5254700</v>
      </c>
      <c r="V12" s="5">
        <v>2.9100000000000001E-2</v>
      </c>
    </row>
    <row r="13" spans="1:23" x14ac:dyDescent="0.2">
      <c r="A13" s="16" t="s">
        <v>333</v>
      </c>
      <c r="B13" s="4">
        <v>63100</v>
      </c>
      <c r="C13" s="4">
        <v>1116660</v>
      </c>
      <c r="D13" s="4">
        <v>-1053560</v>
      </c>
      <c r="E13" s="4">
        <v>-22620830000</v>
      </c>
      <c r="F13" s="4">
        <f t="shared" si="0"/>
        <v>-837336959980</v>
      </c>
      <c r="G13" s="4">
        <v>0</v>
      </c>
      <c r="H13" s="4">
        <v>0</v>
      </c>
      <c r="I13" s="4">
        <v>0</v>
      </c>
      <c r="J13" s="4">
        <v>1225410000</v>
      </c>
      <c r="K13" s="27">
        <f t="shared" si="1"/>
        <v>-96735389000</v>
      </c>
      <c r="L13" s="4">
        <v>6228</v>
      </c>
      <c r="M13" s="4">
        <v>3686</v>
      </c>
      <c r="N13" s="4">
        <v>736</v>
      </c>
      <c r="O13" s="4">
        <v>382</v>
      </c>
      <c r="P13" s="4">
        <v>13675900</v>
      </c>
      <c r="Q13" s="4">
        <v>6922700</v>
      </c>
      <c r="R13" s="5">
        <v>4.0399999999999998E-2</v>
      </c>
      <c r="S13" s="4">
        <v>22202600</v>
      </c>
      <c r="T13" s="4">
        <f t="shared" si="2"/>
        <v>8228270.0999999996</v>
      </c>
      <c r="U13" s="4">
        <f t="shared" si="3"/>
        <v>5254700</v>
      </c>
      <c r="V13" s="5">
        <v>4.3200000000000002E-2</v>
      </c>
    </row>
    <row r="14" spans="1:23" x14ac:dyDescent="0.2">
      <c r="A14" s="16" t="s">
        <v>332</v>
      </c>
      <c r="B14" s="4">
        <v>68244</v>
      </c>
      <c r="C14" s="4">
        <v>363800</v>
      </c>
      <c r="D14" s="4">
        <v>-295556</v>
      </c>
      <c r="E14" s="4">
        <v>-6263230000</v>
      </c>
      <c r="F14" s="4">
        <f t="shared" si="0"/>
        <v>-814716129980</v>
      </c>
      <c r="G14" s="4">
        <v>0</v>
      </c>
      <c r="H14" s="4">
        <v>0</v>
      </c>
      <c r="I14" s="4">
        <v>0</v>
      </c>
      <c r="J14" s="4">
        <v>1225410000</v>
      </c>
      <c r="K14" s="27">
        <f t="shared" si="1"/>
        <v>-97960799000</v>
      </c>
      <c r="L14" s="4">
        <v>1970</v>
      </c>
      <c r="M14" s="4">
        <v>2919</v>
      </c>
      <c r="N14" s="4">
        <v>189</v>
      </c>
      <c r="O14" s="4">
        <v>248</v>
      </c>
      <c r="P14" s="4">
        <v>3765900</v>
      </c>
      <c r="Q14" s="4">
        <v>6013100</v>
      </c>
      <c r="R14" s="5">
        <v>2.3999999999999998E-3</v>
      </c>
      <c r="S14" s="4">
        <v>9444000</v>
      </c>
      <c r="T14" s="4">
        <f t="shared" si="2"/>
        <v>8064510.0999999996</v>
      </c>
      <c r="U14" s="4">
        <f t="shared" si="3"/>
        <v>5254700</v>
      </c>
      <c r="V14" s="5">
        <v>1.6399999999999998E-2</v>
      </c>
    </row>
    <row r="15" spans="1:23" x14ac:dyDescent="0.2">
      <c r="A15" s="16" t="s">
        <v>331</v>
      </c>
      <c r="B15" s="4">
        <v>1242400</v>
      </c>
      <c r="C15" s="4">
        <v>630800</v>
      </c>
      <c r="D15" s="4">
        <v>611600</v>
      </c>
      <c r="E15" s="4">
        <v>12898600000</v>
      </c>
      <c r="F15" s="4">
        <f t="shared" si="0"/>
        <v>-808452899980</v>
      </c>
      <c r="G15" s="4">
        <v>0</v>
      </c>
      <c r="H15" s="4">
        <v>0</v>
      </c>
      <c r="I15" s="4">
        <v>0</v>
      </c>
      <c r="J15" s="4">
        <v>-2440270000</v>
      </c>
      <c r="K15" s="27">
        <f t="shared" si="1"/>
        <v>-99186209000</v>
      </c>
      <c r="L15" s="4">
        <v>3719</v>
      </c>
      <c r="M15" s="4">
        <v>2494</v>
      </c>
      <c r="N15" s="4">
        <v>336</v>
      </c>
      <c r="O15" s="4">
        <v>227</v>
      </c>
      <c r="P15" s="4">
        <v>6631100</v>
      </c>
      <c r="Q15" s="4">
        <v>4424500</v>
      </c>
      <c r="R15" s="5">
        <v>1.4499999999999999E-2</v>
      </c>
      <c r="S15" s="4">
        <v>11874600</v>
      </c>
      <c r="T15" s="4">
        <f t="shared" si="2"/>
        <v>7888700.0999999996</v>
      </c>
      <c r="U15" s="4">
        <f t="shared" si="3"/>
        <v>5254700</v>
      </c>
      <c r="V15" s="5">
        <v>2.3599999999999999E-2</v>
      </c>
    </row>
    <row r="16" spans="1:23" x14ac:dyDescent="0.2">
      <c r="A16" s="16" t="s">
        <v>330</v>
      </c>
      <c r="B16" s="4">
        <v>294100</v>
      </c>
      <c r="C16" s="4">
        <v>518780</v>
      </c>
      <c r="D16" s="4">
        <v>-224680</v>
      </c>
      <c r="E16" s="4">
        <v>-4639020000</v>
      </c>
      <c r="F16" s="4">
        <f t="shared" si="0"/>
        <v>-821351499980</v>
      </c>
      <c r="G16" s="4">
        <v>98100</v>
      </c>
      <c r="H16" s="4">
        <v>43200</v>
      </c>
      <c r="I16" s="4">
        <v>54900</v>
      </c>
      <c r="J16" s="4">
        <v>1144135000</v>
      </c>
      <c r="K16" s="27">
        <f t="shared" si="1"/>
        <v>-96745939000</v>
      </c>
      <c r="L16" s="4">
        <v>1075</v>
      </c>
      <c r="M16" s="4">
        <v>2656</v>
      </c>
      <c r="N16" s="4">
        <v>66</v>
      </c>
      <c r="O16" s="4">
        <v>188</v>
      </c>
      <c r="P16" s="4">
        <v>1277800</v>
      </c>
      <c r="Q16" s="4">
        <v>3611000</v>
      </c>
      <c r="R16" s="5">
        <v>-4.7999999999999996E-3</v>
      </c>
      <c r="S16" s="4">
        <v>5254700</v>
      </c>
      <c r="T16" s="4">
        <f t="shared" si="2"/>
        <v>8654160.0999999996</v>
      </c>
      <c r="U16" s="4">
        <f t="shared" si="3"/>
        <v>5962600</v>
      </c>
      <c r="V16" s="5">
        <v>1.2E-2</v>
      </c>
    </row>
    <row r="17" spans="1:23" x14ac:dyDescent="0.2">
      <c r="A17" s="16" t="s">
        <v>329</v>
      </c>
      <c r="B17" s="4">
        <v>104490</v>
      </c>
      <c r="C17" s="4">
        <v>382600</v>
      </c>
      <c r="D17" s="4">
        <v>-278110</v>
      </c>
      <c r="E17" s="4">
        <v>-5788857131</v>
      </c>
      <c r="F17" s="4">
        <f t="shared" si="0"/>
        <v>-816712479980</v>
      </c>
      <c r="G17" s="4">
        <v>0</v>
      </c>
      <c r="H17" s="4">
        <v>0</v>
      </c>
      <c r="I17" s="4">
        <v>0</v>
      </c>
      <c r="J17" s="4">
        <v>-1996245000</v>
      </c>
      <c r="K17" s="27">
        <f t="shared" si="1"/>
        <v>-97890074000</v>
      </c>
      <c r="L17" s="4">
        <v>1291</v>
      </c>
      <c r="M17" s="4">
        <v>2453</v>
      </c>
      <c r="N17" s="4">
        <v>92</v>
      </c>
      <c r="O17" s="4">
        <v>179</v>
      </c>
      <c r="P17" s="4">
        <v>1910000</v>
      </c>
      <c r="Q17" s="4">
        <v>3942300</v>
      </c>
      <c r="R17" s="5">
        <v>0</v>
      </c>
      <c r="S17" s="4">
        <v>5962600</v>
      </c>
      <c r="T17" s="4">
        <f t="shared" si="2"/>
        <v>9761090.0999999996</v>
      </c>
      <c r="U17" s="4">
        <f t="shared" si="3"/>
        <v>6259300</v>
      </c>
      <c r="V17" s="5">
        <v>1.67E-2</v>
      </c>
    </row>
    <row r="18" spans="1:23" x14ac:dyDescent="0.2">
      <c r="A18" s="16" t="s">
        <v>328</v>
      </c>
      <c r="B18" s="4">
        <v>558900</v>
      </c>
      <c r="C18" s="4">
        <v>327640</v>
      </c>
      <c r="D18" s="4">
        <v>231260</v>
      </c>
      <c r="E18" s="4">
        <v>4786300000</v>
      </c>
      <c r="F18" s="4">
        <f t="shared" si="0"/>
        <v>-810923622849</v>
      </c>
      <c r="G18" s="4">
        <v>96100</v>
      </c>
      <c r="H18" s="4">
        <v>0</v>
      </c>
      <c r="I18" s="4">
        <v>96100</v>
      </c>
      <c r="J18" s="4">
        <v>1983370000</v>
      </c>
      <c r="K18" s="27">
        <f t="shared" si="1"/>
        <v>-95893829000</v>
      </c>
      <c r="L18" s="4">
        <v>1455</v>
      </c>
      <c r="M18" s="4">
        <v>2467</v>
      </c>
      <c r="N18" s="4">
        <v>125</v>
      </c>
      <c r="O18" s="4">
        <v>160</v>
      </c>
      <c r="P18" s="4">
        <v>2375200</v>
      </c>
      <c r="Q18" s="4">
        <v>3388400</v>
      </c>
      <c r="R18" s="5">
        <v>9.7999999999999997E-3</v>
      </c>
      <c r="S18" s="4">
        <v>6259300</v>
      </c>
      <c r="T18" s="4">
        <f t="shared" si="2"/>
        <v>10512630.1</v>
      </c>
      <c r="U18" s="4">
        <f t="shared" si="3"/>
        <v>6352800</v>
      </c>
      <c r="V18" s="5">
        <v>1.4499999999999999E-2</v>
      </c>
    </row>
    <row r="19" spans="1:22" x14ac:dyDescent="0.2">
      <c r="A19" s="16" t="s">
        <v>327</v>
      </c>
      <c r="B19" s="4">
        <v>30400</v>
      </c>
      <c r="C19" s="4">
        <v>1461100</v>
      </c>
      <c r="D19" s="4">
        <v>-1430700</v>
      </c>
      <c r="E19" s="4">
        <v>-29647040000</v>
      </c>
      <c r="F19" s="4">
        <f t="shared" si="0"/>
        <v>-815709922849</v>
      </c>
      <c r="G19" s="4">
        <v>0</v>
      </c>
      <c r="H19" s="4">
        <v>0</v>
      </c>
      <c r="I19" s="4">
        <v>0</v>
      </c>
      <c r="J19" s="4">
        <v>-9367475000</v>
      </c>
      <c r="K19" s="27">
        <f t="shared" si="1"/>
        <v>-97877199000</v>
      </c>
      <c r="L19" s="4">
        <v>1714</v>
      </c>
      <c r="M19" s="4">
        <v>3171</v>
      </c>
      <c r="N19" s="4">
        <v>112</v>
      </c>
      <c r="O19" s="4">
        <v>204</v>
      </c>
      <c r="P19" s="4">
        <v>2149200</v>
      </c>
      <c r="Q19" s="4">
        <v>4115300</v>
      </c>
      <c r="R19" s="5">
        <v>-1.4499999999999999E-2</v>
      </c>
      <c r="S19" s="4">
        <v>7297600</v>
      </c>
      <c r="T19" s="4">
        <f t="shared" si="2"/>
        <v>11974400.1</v>
      </c>
      <c r="U19" s="4">
        <f t="shared" si="3"/>
        <v>6352800</v>
      </c>
      <c r="V19" s="5">
        <v>2.3700000000000002E-2</v>
      </c>
    </row>
    <row r="20" spans="1:22" x14ac:dyDescent="0.2">
      <c r="A20" s="16" t="s">
        <v>326</v>
      </c>
      <c r="B20" s="4">
        <v>483600</v>
      </c>
      <c r="C20" s="4">
        <v>1028890</v>
      </c>
      <c r="D20" s="4">
        <v>-545290</v>
      </c>
      <c r="E20" s="4">
        <v>-11316480000</v>
      </c>
      <c r="F20" s="4">
        <f t="shared" si="0"/>
        <v>-786062882849</v>
      </c>
      <c r="G20" s="4">
        <v>0</v>
      </c>
      <c r="H20" s="4">
        <v>0</v>
      </c>
      <c r="I20" s="4">
        <v>0</v>
      </c>
      <c r="J20" s="4">
        <v>-9367475000</v>
      </c>
      <c r="K20" s="27">
        <f t="shared" si="1"/>
        <v>-88509724000</v>
      </c>
      <c r="L20" s="4">
        <v>2427</v>
      </c>
      <c r="M20" s="4">
        <v>4656</v>
      </c>
      <c r="N20" s="4">
        <v>157</v>
      </c>
      <c r="O20" s="4">
        <v>243</v>
      </c>
      <c r="P20" s="4">
        <v>3339000</v>
      </c>
      <c r="Q20" s="4">
        <v>5553900</v>
      </c>
      <c r="R20" s="5">
        <v>-2.3E-3</v>
      </c>
      <c r="S20" s="4">
        <v>9642300</v>
      </c>
      <c r="T20" s="4">
        <f t="shared" si="2"/>
        <v>13233390.1</v>
      </c>
      <c r="U20" s="4">
        <f t="shared" si="3"/>
        <v>6352800</v>
      </c>
      <c r="V20" s="5">
        <v>2.86E-2</v>
      </c>
    </row>
    <row r="21" spans="1:22" x14ac:dyDescent="0.2">
      <c r="A21" s="16" t="s">
        <v>325</v>
      </c>
      <c r="B21" s="4">
        <v>485800</v>
      </c>
      <c r="C21" s="4">
        <v>322400</v>
      </c>
      <c r="D21" s="4">
        <v>163400</v>
      </c>
      <c r="E21" s="4">
        <v>3431970000</v>
      </c>
      <c r="F21" s="4">
        <f t="shared" si="0"/>
        <v>-774746402849</v>
      </c>
      <c r="G21" s="4">
        <v>0</v>
      </c>
      <c r="H21" s="4">
        <v>0</v>
      </c>
      <c r="I21" s="4">
        <v>0</v>
      </c>
      <c r="J21" s="4">
        <v>0</v>
      </c>
      <c r="K21" s="27">
        <f t="shared" si="1"/>
        <v>-79142249000</v>
      </c>
      <c r="L21" s="4">
        <v>2116</v>
      </c>
      <c r="M21" s="4">
        <v>2700</v>
      </c>
      <c r="N21" s="4">
        <v>183</v>
      </c>
      <c r="O21" s="4">
        <v>165</v>
      </c>
      <c r="P21" s="4">
        <v>3819000</v>
      </c>
      <c r="Q21" s="4">
        <v>3586200</v>
      </c>
      <c r="R21" s="5">
        <v>-7.0999999999999995E-3</v>
      </c>
      <c r="S21" s="4">
        <v>7423001</v>
      </c>
      <c r="T21" s="4">
        <f t="shared" si="2"/>
        <v>13722990</v>
      </c>
      <c r="U21" s="4">
        <f t="shared" si="3"/>
        <v>6352800</v>
      </c>
      <c r="V21" s="5">
        <v>1.89E-2</v>
      </c>
    </row>
    <row r="22" spans="1:22" x14ac:dyDescent="0.2">
      <c r="A22" s="16" t="s">
        <v>324</v>
      </c>
      <c r="B22" s="4">
        <v>1965900</v>
      </c>
      <c r="C22" s="4">
        <v>64600</v>
      </c>
      <c r="D22" s="4">
        <v>1901300</v>
      </c>
      <c r="E22" s="4">
        <v>39801600000</v>
      </c>
      <c r="F22" s="4">
        <f t="shared" si="0"/>
        <v>-778178372849</v>
      </c>
      <c r="G22" s="4">
        <v>93300</v>
      </c>
      <c r="H22" s="4">
        <v>37500</v>
      </c>
      <c r="I22" s="4">
        <v>55800</v>
      </c>
      <c r="J22" s="4">
        <v>1177170000</v>
      </c>
      <c r="K22" s="27">
        <f t="shared" si="1"/>
        <v>-79142249000</v>
      </c>
      <c r="L22" s="4">
        <v>4817</v>
      </c>
      <c r="M22" s="4">
        <v>2668</v>
      </c>
      <c r="N22" s="4">
        <v>371</v>
      </c>
      <c r="O22" s="4">
        <v>248</v>
      </c>
      <c r="P22" s="4">
        <v>7554700</v>
      </c>
      <c r="Q22" s="4">
        <v>4838600</v>
      </c>
      <c r="R22" s="5">
        <v>3.95E-2</v>
      </c>
      <c r="S22" s="4">
        <v>12771800</v>
      </c>
      <c r="T22" s="4">
        <f t="shared" si="2"/>
        <v>15195580</v>
      </c>
      <c r="U22" s="4">
        <f t="shared" si="3"/>
        <v>6352800</v>
      </c>
      <c r="V22" s="5">
        <v>3.5400000000000001E-2</v>
      </c>
    </row>
    <row r="23" spans="1:22" x14ac:dyDescent="0.2">
      <c r="A23" s="16" t="s">
        <v>323</v>
      </c>
      <c r="B23" s="4">
        <v>264100</v>
      </c>
      <c r="C23" s="4">
        <v>293700</v>
      </c>
      <c r="D23" s="4">
        <v>-29600</v>
      </c>
      <c r="E23" s="4">
        <v>-609350000</v>
      </c>
      <c r="F23" s="4">
        <f t="shared" si="0"/>
        <v>-817979972849</v>
      </c>
      <c r="G23" s="4">
        <v>85800</v>
      </c>
      <c r="H23" s="4">
        <v>312000</v>
      </c>
      <c r="I23" s="4">
        <v>-226200</v>
      </c>
      <c r="J23" s="4">
        <v>-4631360000</v>
      </c>
      <c r="K23" s="27">
        <f t="shared" si="1"/>
        <v>-80319419000</v>
      </c>
      <c r="L23" s="4">
        <v>2243</v>
      </c>
      <c r="M23" s="4">
        <v>2417</v>
      </c>
      <c r="N23" s="4">
        <v>116</v>
      </c>
      <c r="O23" s="4">
        <v>145</v>
      </c>
      <c r="P23" s="4">
        <v>2616800</v>
      </c>
      <c r="Q23" s="4">
        <v>3864300</v>
      </c>
      <c r="R23" s="5">
        <v>0</v>
      </c>
      <c r="S23" s="4">
        <v>6352800</v>
      </c>
      <c r="T23" s="4">
        <f t="shared" si="2"/>
        <v>16933310</v>
      </c>
      <c r="U23" s="4">
        <f t="shared" si="3"/>
        <v>7806400</v>
      </c>
      <c r="V23" s="5">
        <v>1.7000000000000001E-2</v>
      </c>
    </row>
    <row r="24" spans="1:22" x14ac:dyDescent="0.2">
      <c r="A24" s="16" t="s">
        <v>322</v>
      </c>
      <c r="B24" s="4">
        <v>490600</v>
      </c>
      <c r="C24" s="4">
        <v>878300</v>
      </c>
      <c r="D24" s="4">
        <v>-387700</v>
      </c>
      <c r="E24" s="4">
        <v>-7938050000</v>
      </c>
      <c r="F24" s="4">
        <f t="shared" si="0"/>
        <v>-817370622849</v>
      </c>
      <c r="G24" s="4">
        <v>52800</v>
      </c>
      <c r="H24" s="4">
        <v>132100</v>
      </c>
      <c r="I24" s="4">
        <v>-79300</v>
      </c>
      <c r="J24" s="4">
        <v>-1608570000</v>
      </c>
      <c r="K24" s="27">
        <f t="shared" si="1"/>
        <v>-75688059000</v>
      </c>
      <c r="L24" s="4">
        <v>2164</v>
      </c>
      <c r="M24" s="4">
        <v>3042</v>
      </c>
      <c r="N24" s="4">
        <v>155</v>
      </c>
      <c r="O24" s="4">
        <v>232</v>
      </c>
      <c r="P24" s="4">
        <v>2943000</v>
      </c>
      <c r="Q24" s="4">
        <v>4420500</v>
      </c>
      <c r="R24" s="5">
        <v>-1.72E-2</v>
      </c>
      <c r="S24" s="4">
        <v>7806400</v>
      </c>
      <c r="T24" s="4">
        <f t="shared" si="2"/>
        <v>17260860</v>
      </c>
      <c r="U24" s="4">
        <f t="shared" si="3"/>
        <v>10116500</v>
      </c>
      <c r="V24" s="5">
        <v>2.6600000000000002E-2</v>
      </c>
    </row>
    <row r="25" spans="1:22" x14ac:dyDescent="0.2">
      <c r="A25" s="16" t="s">
        <v>321</v>
      </c>
      <c r="B25" s="4">
        <v>1185800</v>
      </c>
      <c r="C25" s="4">
        <v>1058500</v>
      </c>
      <c r="D25" s="4">
        <v>127300</v>
      </c>
      <c r="E25" s="4">
        <v>2551270000</v>
      </c>
      <c r="F25" s="4">
        <f t="shared" si="0"/>
        <v>-809432572849</v>
      </c>
      <c r="G25" s="4">
        <v>0</v>
      </c>
      <c r="H25" s="4">
        <v>0</v>
      </c>
      <c r="I25" s="4">
        <v>0</v>
      </c>
      <c r="J25" s="4">
        <v>157795000</v>
      </c>
      <c r="K25" s="27">
        <f t="shared" si="1"/>
        <v>-74079489000</v>
      </c>
      <c r="L25" s="4">
        <v>2551</v>
      </c>
      <c r="M25" s="4">
        <v>2994</v>
      </c>
      <c r="N25" s="4">
        <v>216</v>
      </c>
      <c r="O25" s="4">
        <v>230</v>
      </c>
      <c r="P25" s="4">
        <v>4403100</v>
      </c>
      <c r="Q25" s="4">
        <v>4724600</v>
      </c>
      <c r="R25" s="5">
        <v>-1.6899999999999998E-2</v>
      </c>
      <c r="S25" s="4">
        <v>10116500</v>
      </c>
      <c r="T25" s="4">
        <f t="shared" si="2"/>
        <v>17301520</v>
      </c>
      <c r="U25" s="4">
        <f t="shared" si="3"/>
        <v>12909300</v>
      </c>
      <c r="V25" s="5">
        <v>1.9199999999999998E-2</v>
      </c>
    </row>
    <row r="26" spans="1:22" x14ac:dyDescent="0.2">
      <c r="A26" s="16" t="s">
        <v>320</v>
      </c>
      <c r="B26" s="4">
        <v>3064500</v>
      </c>
      <c r="C26" s="4">
        <v>898500</v>
      </c>
      <c r="D26" s="4">
        <v>2166000</v>
      </c>
      <c r="E26" s="4">
        <v>45284800000</v>
      </c>
      <c r="F26" s="4">
        <f t="shared" si="0"/>
        <v>-811983842849</v>
      </c>
      <c r="G26" s="4">
        <v>108300</v>
      </c>
      <c r="H26" s="4">
        <v>54200</v>
      </c>
      <c r="I26" s="4">
        <v>54100</v>
      </c>
      <c r="J26" s="4">
        <v>1139860000</v>
      </c>
      <c r="K26" s="27">
        <f t="shared" si="1"/>
        <v>-74237284000</v>
      </c>
      <c r="L26" s="4">
        <v>3817</v>
      </c>
      <c r="M26" s="4">
        <v>3104</v>
      </c>
      <c r="N26" s="4">
        <v>383</v>
      </c>
      <c r="O26" s="4">
        <v>299</v>
      </c>
      <c r="P26" s="4">
        <v>6776700</v>
      </c>
      <c r="Q26" s="4">
        <v>5435700</v>
      </c>
      <c r="R26" s="5">
        <v>4.7999999999999996E-3</v>
      </c>
      <c r="S26" s="4">
        <v>12909300</v>
      </c>
      <c r="T26" s="4">
        <f t="shared" si="2"/>
        <v>16947070</v>
      </c>
      <c r="U26" s="4">
        <f t="shared" si="3"/>
        <v>12319000</v>
      </c>
      <c r="V26" s="5">
        <v>2.3599999999999999E-2</v>
      </c>
    </row>
    <row r="27" spans="1:22" x14ac:dyDescent="0.2">
      <c r="A27" s="16" t="s">
        <v>319</v>
      </c>
      <c r="B27" s="4">
        <v>5379581</v>
      </c>
      <c r="C27" s="4">
        <v>953600</v>
      </c>
      <c r="D27" s="4">
        <v>4425981</v>
      </c>
      <c r="E27" s="4">
        <v>91076780000</v>
      </c>
      <c r="F27" s="4">
        <f t="shared" si="0"/>
        <v>-857268642849</v>
      </c>
      <c r="G27" s="4">
        <v>278200</v>
      </c>
      <c r="H27" s="4">
        <v>31300</v>
      </c>
      <c r="I27" s="4">
        <v>246900</v>
      </c>
      <c r="J27" s="4">
        <v>5065755000</v>
      </c>
      <c r="K27" s="27">
        <f t="shared" si="1"/>
        <v>-75377144000</v>
      </c>
      <c r="L27" s="4">
        <v>6305</v>
      </c>
      <c r="M27" s="4">
        <v>3314</v>
      </c>
      <c r="N27" s="4">
        <v>560</v>
      </c>
      <c r="O27" s="4">
        <v>254</v>
      </c>
      <c r="P27" s="4">
        <v>11229300</v>
      </c>
      <c r="Q27" s="4">
        <v>4949500</v>
      </c>
      <c r="R27" s="5">
        <v>6.0999999999999999E-2</v>
      </c>
      <c r="S27" s="4">
        <v>17031900</v>
      </c>
      <c r="T27" s="4">
        <f t="shared" si="2"/>
        <v>16881930</v>
      </c>
      <c r="U27" s="4">
        <f t="shared" si="3"/>
        <v>12319000</v>
      </c>
      <c r="V27" s="5">
        <v>4.7699999999999992E-2</v>
      </c>
    </row>
    <row r="28" spans="1:22" x14ac:dyDescent="0.2">
      <c r="A28" s="16" t="s">
        <v>318</v>
      </c>
      <c r="B28" s="4">
        <v>214550</v>
      </c>
      <c r="C28" s="4">
        <v>2294612</v>
      </c>
      <c r="D28" s="4">
        <v>-2080062</v>
      </c>
      <c r="E28" s="4">
        <v>-41816980000</v>
      </c>
      <c r="F28" s="4">
        <f t="shared" si="0"/>
        <v>-948345422849</v>
      </c>
      <c r="G28" s="4">
        <v>109500</v>
      </c>
      <c r="H28" s="4">
        <v>28800</v>
      </c>
      <c r="I28" s="4">
        <v>80700</v>
      </c>
      <c r="J28" s="4">
        <v>1663050000</v>
      </c>
      <c r="K28" s="27">
        <f t="shared" si="1"/>
        <v>-80442899000</v>
      </c>
      <c r="L28" s="4">
        <v>2675</v>
      </c>
      <c r="M28" s="4">
        <v>5220</v>
      </c>
      <c r="N28" s="4">
        <v>222</v>
      </c>
      <c r="O28" s="4">
        <v>385</v>
      </c>
      <c r="P28" s="4">
        <v>5819900</v>
      </c>
      <c r="Q28" s="4">
        <v>9711400</v>
      </c>
      <c r="R28" s="5">
        <v>-2.53E-2</v>
      </c>
      <c r="S28" s="4">
        <v>13774700</v>
      </c>
      <c r="T28" s="4">
        <f t="shared" si="2"/>
        <v>17532030</v>
      </c>
      <c r="U28" s="4">
        <f t="shared" si="3"/>
        <v>12319000</v>
      </c>
      <c r="V28" s="5">
        <v>4.4000000000000004E-2</v>
      </c>
    </row>
    <row r="29" spans="1:22" x14ac:dyDescent="0.2">
      <c r="A29" s="16" t="s">
        <v>317</v>
      </c>
      <c r="B29" s="4">
        <v>11419600</v>
      </c>
      <c r="C29" s="4">
        <v>4295837</v>
      </c>
      <c r="D29" s="4">
        <v>7123763</v>
      </c>
      <c r="E29" s="4">
        <v>141745820000</v>
      </c>
      <c r="F29" s="4">
        <f t="shared" si="0"/>
        <v>-906528442849</v>
      </c>
      <c r="G29" s="4">
        <v>186900</v>
      </c>
      <c r="H29" s="4">
        <v>14400</v>
      </c>
      <c r="I29" s="4">
        <v>172500</v>
      </c>
      <c r="J29" s="4">
        <v>3396555000</v>
      </c>
      <c r="K29" s="27">
        <f t="shared" si="1"/>
        <v>-82105949000</v>
      </c>
      <c r="L29" s="4">
        <v>4818</v>
      </c>
      <c r="M29" s="4">
        <v>4263</v>
      </c>
      <c r="N29" s="4">
        <v>447</v>
      </c>
      <c r="O29" s="4">
        <v>380</v>
      </c>
      <c r="P29" s="4">
        <v>11938800</v>
      </c>
      <c r="Q29" s="4">
        <v>10177100</v>
      </c>
      <c r="R29" s="5">
        <v>6.88E-2</v>
      </c>
      <c r="S29" s="4">
        <v>21915300</v>
      </c>
      <c r="T29" s="4">
        <f t="shared" si="2"/>
        <v>17799060</v>
      </c>
      <c r="U29" s="4">
        <f t="shared" si="3"/>
        <v>11081900</v>
      </c>
      <c r="V29" s="5">
        <v>3.7200000000000004E-2</v>
      </c>
    </row>
    <row r="30" spans="1:22" x14ac:dyDescent="0.2">
      <c r="A30" s="16" t="s">
        <v>316</v>
      </c>
      <c r="B30" s="4">
        <v>5267490</v>
      </c>
      <c r="C30" s="4">
        <v>591067</v>
      </c>
      <c r="D30" s="4">
        <v>4676423</v>
      </c>
      <c r="E30" s="4">
        <v>89399130000</v>
      </c>
      <c r="F30" s="4">
        <f t="shared" si="0"/>
        <v>-1048274262849</v>
      </c>
      <c r="G30" s="4">
        <v>0</v>
      </c>
      <c r="H30" s="4">
        <v>0</v>
      </c>
      <c r="I30" s="4">
        <v>0</v>
      </c>
      <c r="J30" s="4">
        <v>824940000</v>
      </c>
      <c r="K30" s="27">
        <f t="shared" si="1"/>
        <v>-85502504000</v>
      </c>
      <c r="L30" s="4">
        <v>6446</v>
      </c>
      <c r="M30" s="4">
        <v>8265</v>
      </c>
      <c r="N30" s="4">
        <v>339</v>
      </c>
      <c r="O30" s="4">
        <v>355</v>
      </c>
      <c r="P30" s="4">
        <v>10172400</v>
      </c>
      <c r="Q30" s="4">
        <v>12306700</v>
      </c>
      <c r="R30" s="5">
        <v>-2.3799999999999998E-2</v>
      </c>
      <c r="S30" s="4">
        <v>22232200</v>
      </c>
      <c r="T30" s="4">
        <f t="shared" si="2"/>
        <v>17640490</v>
      </c>
      <c r="U30" s="4">
        <f t="shared" si="3"/>
        <v>10523100</v>
      </c>
      <c r="V30" s="5">
        <v>7.5800000000000006E-2</v>
      </c>
    </row>
    <row r="31" spans="1:22" x14ac:dyDescent="0.2">
      <c r="A31" s="16" t="s">
        <v>315</v>
      </c>
      <c r="B31" s="4">
        <v>235500</v>
      </c>
      <c r="C31" s="4">
        <v>328578</v>
      </c>
      <c r="D31" s="4">
        <v>-93078</v>
      </c>
      <c r="E31" s="4">
        <v>-1904730000</v>
      </c>
      <c r="F31" s="4">
        <f t="shared" si="0"/>
        <v>-1137673392849</v>
      </c>
      <c r="G31" s="4">
        <v>0</v>
      </c>
      <c r="H31" s="4">
        <v>0</v>
      </c>
      <c r="I31" s="4">
        <v>0</v>
      </c>
      <c r="J31" s="4">
        <v>-9184645000</v>
      </c>
      <c r="K31" s="27">
        <f t="shared" si="1"/>
        <v>-86327444000</v>
      </c>
      <c r="L31" s="4">
        <v>2606</v>
      </c>
      <c r="M31" s="4">
        <v>5788</v>
      </c>
      <c r="N31" s="4">
        <v>134</v>
      </c>
      <c r="O31" s="4">
        <v>236</v>
      </c>
      <c r="P31" s="4">
        <v>3323400</v>
      </c>
      <c r="Q31" s="4">
        <v>8608200</v>
      </c>
      <c r="R31" s="5">
        <v>-3.8699999999999998E-2</v>
      </c>
      <c r="S31" s="4">
        <v>12319000</v>
      </c>
      <c r="T31" s="4">
        <f t="shared" si="2"/>
        <v>18844600</v>
      </c>
      <c r="U31" s="4">
        <f t="shared" si="3"/>
        <v>9364800</v>
      </c>
      <c r="V31" s="5">
        <v>4.4500000000000005E-2</v>
      </c>
    </row>
    <row r="32" spans="1:22" x14ac:dyDescent="0.2">
      <c r="A32" s="16" t="s">
        <v>314</v>
      </c>
      <c r="B32" s="4">
        <v>1265520</v>
      </c>
      <c r="C32" s="4">
        <v>1051293</v>
      </c>
      <c r="D32" s="4">
        <v>214227</v>
      </c>
      <c r="E32" s="4">
        <v>4095910000</v>
      </c>
      <c r="F32" s="4">
        <f t="shared" si="0"/>
        <v>-1135768662849</v>
      </c>
      <c r="G32" s="4">
        <v>0</v>
      </c>
      <c r="H32" s="4">
        <v>0</v>
      </c>
      <c r="I32" s="4">
        <v>0</v>
      </c>
      <c r="J32" s="4">
        <v>-9184645000</v>
      </c>
      <c r="K32" s="27">
        <f t="shared" si="1"/>
        <v>-77142799000</v>
      </c>
      <c r="L32" s="4">
        <v>6827</v>
      </c>
      <c r="M32" s="4">
        <v>11528</v>
      </c>
      <c r="N32" s="4">
        <v>401</v>
      </c>
      <c r="O32" s="4">
        <v>640</v>
      </c>
      <c r="P32" s="4">
        <v>12014900</v>
      </c>
      <c r="Q32" s="4">
        <v>16364400</v>
      </c>
      <c r="R32" s="5">
        <v>-1.7399999999999999E-2</v>
      </c>
      <c r="S32" s="4">
        <v>27497700</v>
      </c>
      <c r="T32" s="4">
        <f t="shared" si="2"/>
        <v>18899140</v>
      </c>
      <c r="U32" s="4">
        <f t="shared" si="3"/>
        <v>9364800</v>
      </c>
      <c r="V32" s="5">
        <v>6.0999999999999999E-2</v>
      </c>
    </row>
    <row r="33" spans="1:22" x14ac:dyDescent="0.2">
      <c r="A33" s="16" t="s">
        <v>313</v>
      </c>
      <c r="B33" s="4">
        <v>670430</v>
      </c>
      <c r="C33" s="4">
        <v>993640</v>
      </c>
      <c r="D33" s="4">
        <v>-323210</v>
      </c>
      <c r="E33" s="4">
        <v>-7735960000</v>
      </c>
      <c r="F33" s="4">
        <f t="shared" si="0"/>
        <v>-1139864572849</v>
      </c>
      <c r="G33" s="4">
        <v>419600</v>
      </c>
      <c r="H33" s="4">
        <v>36800</v>
      </c>
      <c r="I33" s="4">
        <v>382800</v>
      </c>
      <c r="J33" s="4">
        <v>8121460000</v>
      </c>
      <c r="K33" s="27">
        <f t="shared" si="1"/>
        <v>-67958154000</v>
      </c>
      <c r="L33" s="4">
        <v>3186</v>
      </c>
      <c r="M33" s="4">
        <v>8608</v>
      </c>
      <c r="N33" s="4">
        <v>272</v>
      </c>
      <c r="O33" s="4">
        <v>730</v>
      </c>
      <c r="P33" s="4">
        <v>5231500</v>
      </c>
      <c r="Q33" s="4">
        <v>13588600</v>
      </c>
      <c r="R33" s="5">
        <v>-7.3300000000000004E-2</v>
      </c>
      <c r="S33" s="4">
        <v>23730100</v>
      </c>
      <c r="T33" s="4">
        <f t="shared" si="2"/>
        <v>19396270</v>
      </c>
      <c r="U33" s="4">
        <f t="shared" si="3"/>
        <v>9364800</v>
      </c>
      <c r="V33" s="5">
        <v>7.8899999999999998E-2</v>
      </c>
    </row>
    <row r="34" spans="1:22" x14ac:dyDescent="0.2">
      <c r="A34" s="16" t="s">
        <v>270</v>
      </c>
      <c r="B34" s="4">
        <v>17300</v>
      </c>
      <c r="C34" s="4">
        <v>936833</v>
      </c>
      <c r="D34" s="4">
        <v>-919533</v>
      </c>
      <c r="E34" s="4">
        <v>-20175900000</v>
      </c>
      <c r="F34" s="4">
        <f t="shared" si="0"/>
        <v>-1132128612849</v>
      </c>
      <c r="G34" s="4">
        <v>61400</v>
      </c>
      <c r="H34" s="4">
        <v>356100</v>
      </c>
      <c r="I34" s="4">
        <v>-294700</v>
      </c>
      <c r="J34" s="4">
        <v>-6440960000</v>
      </c>
      <c r="K34" s="27">
        <f t="shared" si="1"/>
        <v>-76079614000</v>
      </c>
      <c r="L34" s="4">
        <v>3381</v>
      </c>
      <c r="M34" s="4">
        <v>3030</v>
      </c>
      <c r="N34" s="4">
        <v>271</v>
      </c>
      <c r="O34" s="4">
        <v>223</v>
      </c>
      <c r="P34" s="4">
        <v>5408400</v>
      </c>
      <c r="Q34" s="4">
        <v>4356900</v>
      </c>
      <c r="R34" s="5">
        <v>6.8999999999999999E-3</v>
      </c>
      <c r="S34" s="4">
        <v>11081900</v>
      </c>
      <c r="T34" s="4">
        <f t="shared" si="2"/>
        <v>21658130</v>
      </c>
      <c r="U34" s="4">
        <f t="shared" si="3"/>
        <v>9364800</v>
      </c>
      <c r="V34" s="5">
        <v>1.8100000000000002E-2</v>
      </c>
    </row>
    <row r="35" spans="1:22" x14ac:dyDescent="0.2">
      <c r="A35" s="16" t="s">
        <v>269</v>
      </c>
      <c r="B35" s="4">
        <v>241300</v>
      </c>
      <c r="C35" s="4">
        <v>475992</v>
      </c>
      <c r="D35" s="4">
        <v>-234692</v>
      </c>
      <c r="E35" s="4">
        <v>-5117750000</v>
      </c>
      <c r="F35" s="4">
        <f t="shared" si="0"/>
        <v>-1111952712849</v>
      </c>
      <c r="G35" s="4">
        <v>111100</v>
      </c>
      <c r="H35" s="4">
        <v>223100</v>
      </c>
      <c r="I35" s="4">
        <v>-112000</v>
      </c>
      <c r="J35" s="4">
        <v>-2449520000</v>
      </c>
      <c r="K35" s="27">
        <f t="shared" si="1"/>
        <v>-69638654000</v>
      </c>
      <c r="L35" s="4">
        <v>2818</v>
      </c>
      <c r="M35" s="4">
        <v>4607</v>
      </c>
      <c r="N35" s="4">
        <v>256</v>
      </c>
      <c r="O35" s="4">
        <v>251</v>
      </c>
      <c r="P35" s="4">
        <v>4539600</v>
      </c>
      <c r="Q35" s="4">
        <v>5569700</v>
      </c>
      <c r="R35" s="5">
        <v>-9.1000000000000004E-3</v>
      </c>
      <c r="S35" s="4">
        <v>10523100</v>
      </c>
      <c r="T35" s="4">
        <f t="shared" si="2"/>
        <v>24993550</v>
      </c>
      <c r="U35" s="4">
        <f t="shared" si="3"/>
        <v>9364800</v>
      </c>
      <c r="V35" s="5">
        <v>1.6E-2</v>
      </c>
    </row>
    <row r="36" spans="1:22" x14ac:dyDescent="0.2">
      <c r="A36" s="16" t="s">
        <v>268</v>
      </c>
      <c r="B36" s="4">
        <v>361700</v>
      </c>
      <c r="C36" s="4">
        <v>467143</v>
      </c>
      <c r="D36" s="4">
        <v>-105443</v>
      </c>
      <c r="E36" s="4">
        <v>-2330320000</v>
      </c>
      <c r="F36" s="4">
        <f t="shared" si="0"/>
        <v>-1106834962849</v>
      </c>
      <c r="G36" s="4">
        <v>60700</v>
      </c>
      <c r="H36" s="4">
        <v>313300</v>
      </c>
      <c r="I36" s="4">
        <v>-252600</v>
      </c>
      <c r="J36" s="4">
        <v>-5572350000</v>
      </c>
      <c r="K36" s="27">
        <f t="shared" si="1"/>
        <v>-67189134000</v>
      </c>
      <c r="L36" s="4">
        <v>1759</v>
      </c>
      <c r="M36" s="4">
        <v>3977</v>
      </c>
      <c r="N36" s="4">
        <v>161</v>
      </c>
      <c r="O36" s="4">
        <v>239</v>
      </c>
      <c r="P36" s="4">
        <v>2995100</v>
      </c>
      <c r="Q36" s="4">
        <v>6451900</v>
      </c>
      <c r="R36" s="5">
        <v>-1.1299999999999999E-2</v>
      </c>
      <c r="S36" s="4">
        <v>9364800</v>
      </c>
      <c r="T36" s="4">
        <f t="shared" si="2"/>
        <v>27754840</v>
      </c>
      <c r="U36" s="4">
        <f t="shared" si="3"/>
        <v>16380500</v>
      </c>
      <c r="V36" s="5">
        <v>1.5700000000000002E-2</v>
      </c>
    </row>
    <row r="37" spans="1:22" x14ac:dyDescent="0.2">
      <c r="A37" s="16" t="s">
        <v>254</v>
      </c>
      <c r="B37" s="4">
        <v>495595</v>
      </c>
      <c r="C37" s="4">
        <v>183759</v>
      </c>
      <c r="D37" s="4">
        <v>311836</v>
      </c>
      <c r="E37" s="4">
        <v>6827110000</v>
      </c>
      <c r="F37" s="4">
        <f t="shared" si="0"/>
        <v>-1104504642849</v>
      </c>
      <c r="G37" s="4">
        <v>193300</v>
      </c>
      <c r="H37" s="4">
        <v>360000</v>
      </c>
      <c r="I37" s="4">
        <v>-166700</v>
      </c>
      <c r="J37" s="4">
        <v>-3618335000</v>
      </c>
      <c r="K37" s="27">
        <f t="shared" si="1"/>
        <v>-61616784000</v>
      </c>
      <c r="L37" s="4">
        <v>6336</v>
      </c>
      <c r="M37" s="4">
        <v>4772</v>
      </c>
      <c r="N37" s="4">
        <v>467</v>
      </c>
      <c r="O37" s="4">
        <v>322</v>
      </c>
      <c r="P37" s="4">
        <v>9316400</v>
      </c>
      <c r="Q37" s="4">
        <v>6528700</v>
      </c>
      <c r="R37" s="5">
        <v>2.7799999999999998E-2</v>
      </c>
      <c r="S37" s="4">
        <v>16380500</v>
      </c>
      <c r="T37" s="4">
        <f t="shared" si="2"/>
        <v>34304920</v>
      </c>
      <c r="U37" s="4">
        <f t="shared" si="3"/>
        <v>20275700</v>
      </c>
      <c r="V37" s="5">
        <v>3.1400000000000004E-2</v>
      </c>
    </row>
    <row r="38" spans="1:22" x14ac:dyDescent="0.2">
      <c r="A38" s="16" t="s">
        <v>253</v>
      </c>
      <c r="B38" s="4">
        <v>269450</v>
      </c>
      <c r="C38" s="4">
        <v>72700</v>
      </c>
      <c r="D38" s="4">
        <v>196750</v>
      </c>
      <c r="E38" s="4">
        <v>4294690000</v>
      </c>
      <c r="F38" s="4">
        <f t="shared" si="0"/>
        <v>-1111331752849</v>
      </c>
      <c r="G38" s="4">
        <v>242000</v>
      </c>
      <c r="H38" s="4">
        <v>287900</v>
      </c>
      <c r="I38" s="4">
        <v>-45900</v>
      </c>
      <c r="J38" s="4">
        <v>-985890000</v>
      </c>
      <c r="K38" s="27">
        <f t="shared" si="1"/>
        <v>-57998449000</v>
      </c>
      <c r="L38" s="4">
        <v>4526</v>
      </c>
      <c r="M38" s="4">
        <v>9964</v>
      </c>
      <c r="N38" s="4">
        <v>296</v>
      </c>
      <c r="O38" s="4">
        <v>643</v>
      </c>
      <c r="P38" s="4">
        <v>6006000</v>
      </c>
      <c r="Q38" s="4">
        <v>14388800</v>
      </c>
      <c r="R38" s="5">
        <v>-1.84E-2</v>
      </c>
      <c r="S38" s="4">
        <v>20275700</v>
      </c>
      <c r="T38" s="4">
        <f t="shared" si="2"/>
        <v>40904900</v>
      </c>
      <c r="U38" s="4">
        <f t="shared" si="3"/>
        <v>20646500</v>
      </c>
      <c r="V38" s="5">
        <v>2.4799999999999999E-2</v>
      </c>
    </row>
    <row r="39" spans="1:22" x14ac:dyDescent="0.2">
      <c r="A39" s="16" t="s">
        <v>252</v>
      </c>
      <c r="B39" s="4">
        <v>186400</v>
      </c>
      <c r="C39" s="4">
        <v>631320</v>
      </c>
      <c r="D39" s="4">
        <v>-444920</v>
      </c>
      <c r="E39" s="4">
        <v>-9866840000</v>
      </c>
      <c r="F39" s="4">
        <f t="shared" si="0"/>
        <v>-1115626442849</v>
      </c>
      <c r="G39" s="4">
        <v>324000</v>
      </c>
      <c r="H39" s="4">
        <v>346400</v>
      </c>
      <c r="I39" s="4">
        <v>-22400</v>
      </c>
      <c r="J39" s="4">
        <v>-496560000</v>
      </c>
      <c r="K39" s="27">
        <f t="shared" si="1"/>
        <v>-57012559000</v>
      </c>
      <c r="L39" s="4">
        <v>6667</v>
      </c>
      <c r="M39" s="4">
        <v>8738</v>
      </c>
      <c r="N39" s="4">
        <v>499</v>
      </c>
      <c r="O39" s="4">
        <v>538</v>
      </c>
      <c r="P39" s="4">
        <v>15477100</v>
      </c>
      <c r="Q39" s="4">
        <v>17621200</v>
      </c>
      <c r="R39" s="5">
        <v>-2.0400000000000001E-2</v>
      </c>
      <c r="S39" s="4">
        <v>24585600</v>
      </c>
      <c r="T39" s="4">
        <f t="shared" si="2"/>
        <v>42158720</v>
      </c>
      <c r="U39" s="4">
        <f t="shared" si="3"/>
        <v>20646500</v>
      </c>
      <c r="V39" s="5">
        <v>1.1299999999999999E-2</v>
      </c>
    </row>
    <row r="40" spans="1:22" x14ac:dyDescent="0.2">
      <c r="A40" s="16" t="s">
        <v>251</v>
      </c>
      <c r="B40" s="4">
        <v>116930</v>
      </c>
      <c r="C40" s="4">
        <v>228311</v>
      </c>
      <c r="D40" s="4">
        <v>-111381</v>
      </c>
      <c r="E40" s="4">
        <v>-2503980000</v>
      </c>
      <c r="F40" s="4">
        <f t="shared" si="0"/>
        <v>-1105759602849</v>
      </c>
      <c r="G40" s="4">
        <v>329200</v>
      </c>
      <c r="H40" s="4">
        <v>16200</v>
      </c>
      <c r="I40" s="4">
        <v>313000</v>
      </c>
      <c r="J40" s="4">
        <v>7072165000</v>
      </c>
      <c r="K40" s="27">
        <f t="shared" si="1"/>
        <v>-56515999000</v>
      </c>
      <c r="L40" s="4">
        <v>4121</v>
      </c>
      <c r="M40" s="4">
        <v>10040</v>
      </c>
      <c r="N40" s="4">
        <v>305</v>
      </c>
      <c r="O40" s="4">
        <v>682</v>
      </c>
      <c r="P40" s="4">
        <v>5665000</v>
      </c>
      <c r="Q40" s="4">
        <v>14097900</v>
      </c>
      <c r="R40" s="5">
        <v>-1.3300000000000001E-2</v>
      </c>
      <c r="S40" s="4">
        <v>20646500</v>
      </c>
      <c r="T40" s="4">
        <f t="shared" si="2"/>
        <v>46352100</v>
      </c>
      <c r="U40" s="4">
        <f t="shared" si="3"/>
        <v>24360100</v>
      </c>
      <c r="V40" s="5">
        <v>1.7600000000000001E-2</v>
      </c>
    </row>
    <row r="41" spans="1:22" x14ac:dyDescent="0.2">
      <c r="A41" s="16" t="s">
        <v>250</v>
      </c>
      <c r="B41" s="4">
        <v>54300</v>
      </c>
      <c r="C41" s="4">
        <v>3079840</v>
      </c>
      <c r="D41" s="4">
        <v>-3025540</v>
      </c>
      <c r="E41" s="4">
        <v>-69753420000</v>
      </c>
      <c r="F41" s="4">
        <f t="shared" si="0"/>
        <v>-1103255622849</v>
      </c>
      <c r="G41" s="4">
        <v>0</v>
      </c>
      <c r="H41" s="4">
        <v>0</v>
      </c>
      <c r="I41" s="4">
        <v>0</v>
      </c>
      <c r="J41" s="4">
        <v>-6870750000</v>
      </c>
      <c r="K41" s="27">
        <f t="shared" si="1"/>
        <v>-63588164000</v>
      </c>
      <c r="L41" s="4">
        <v>5229</v>
      </c>
      <c r="M41" s="4">
        <v>9385</v>
      </c>
      <c r="N41" s="4">
        <v>489</v>
      </c>
      <c r="O41" s="4">
        <v>773</v>
      </c>
      <c r="P41" s="4">
        <v>8682300</v>
      </c>
      <c r="Q41" s="4">
        <v>15886100</v>
      </c>
      <c r="R41" s="5">
        <v>-1.3100000000000001E-2</v>
      </c>
      <c r="S41" s="4">
        <v>24360100</v>
      </c>
      <c r="T41" s="4">
        <f t="shared" si="2"/>
        <v>46126860</v>
      </c>
      <c r="U41" s="4">
        <f t="shared" si="3"/>
        <v>28043100</v>
      </c>
      <c r="V41" s="5">
        <v>2.58E-2</v>
      </c>
    </row>
    <row r="42" spans="1:22" x14ac:dyDescent="0.2">
      <c r="A42" s="16" t="s">
        <v>249</v>
      </c>
      <c r="B42" s="4">
        <v>34800</v>
      </c>
      <c r="C42" s="4">
        <v>1120000</v>
      </c>
      <c r="D42" s="4">
        <v>-1085200</v>
      </c>
      <c r="E42" s="4">
        <v>-24688760000</v>
      </c>
      <c r="F42" s="4">
        <f t="shared" si="0"/>
        <v>-1033502202849</v>
      </c>
      <c r="G42" s="4">
        <v>0</v>
      </c>
      <c r="H42" s="4">
        <v>0</v>
      </c>
      <c r="I42" s="4">
        <v>0</v>
      </c>
      <c r="J42" s="4">
        <v>-314315000</v>
      </c>
      <c r="K42" s="27">
        <f t="shared" si="1"/>
        <v>-56717414000</v>
      </c>
      <c r="L42" s="4">
        <v>6724</v>
      </c>
      <c r="M42" s="4">
        <v>9516</v>
      </c>
      <c r="N42" s="4">
        <v>680</v>
      </c>
      <c r="O42" s="4">
        <v>758</v>
      </c>
      <c r="P42" s="4">
        <v>11846900</v>
      </c>
      <c r="Q42" s="4">
        <v>14651700</v>
      </c>
      <c r="R42" s="5">
        <v>8.8000000000000005E-3</v>
      </c>
      <c r="S42" s="4">
        <v>28043100</v>
      </c>
      <c r="T42" s="4">
        <f t="shared" si="2"/>
        <v>45235190</v>
      </c>
      <c r="U42" s="4">
        <f t="shared" si="3"/>
        <v>28701400</v>
      </c>
      <c r="V42" s="5">
        <v>2.3900000000000001E-2</v>
      </c>
    </row>
    <row r="43" spans="1:22" x14ac:dyDescent="0.2">
      <c r="A43" s="16" t="s">
        <v>248</v>
      </c>
      <c r="B43" s="4">
        <v>271200</v>
      </c>
      <c r="C43" s="4">
        <v>2898700</v>
      </c>
      <c r="D43" s="4">
        <v>-2627500</v>
      </c>
      <c r="E43" s="4">
        <v>-60194660000</v>
      </c>
      <c r="F43" s="4">
        <f t="shared" si="0"/>
        <v>-1008813442849</v>
      </c>
      <c r="G43" s="4">
        <v>0</v>
      </c>
      <c r="H43" s="4">
        <v>0</v>
      </c>
      <c r="I43" s="4">
        <v>0</v>
      </c>
      <c r="J43" s="4">
        <v>-1572480000</v>
      </c>
      <c r="K43" s="27">
        <f t="shared" si="1"/>
        <v>-56403099000</v>
      </c>
      <c r="L43" s="4">
        <v>7464</v>
      </c>
      <c r="M43" s="4">
        <v>9628</v>
      </c>
      <c r="N43" s="4">
        <v>707</v>
      </c>
      <c r="O43" s="4">
        <v>748</v>
      </c>
      <c r="P43" s="4">
        <v>12988100</v>
      </c>
      <c r="Q43" s="4">
        <v>14911500</v>
      </c>
      <c r="R43" s="5">
        <v>-2.0999999999999999E-3</v>
      </c>
      <c r="S43" s="4">
        <v>28701400</v>
      </c>
      <c r="T43" s="4">
        <f t="shared" si="2"/>
        <v>47442360</v>
      </c>
      <c r="U43" s="4">
        <f t="shared" si="3"/>
        <v>33700500</v>
      </c>
      <c r="V43" s="5">
        <v>2.58E-2</v>
      </c>
    </row>
    <row r="44" spans="1:22" x14ac:dyDescent="0.2">
      <c r="A44" s="16" t="s">
        <v>247</v>
      </c>
      <c r="B44" s="4">
        <v>182700</v>
      </c>
      <c r="C44" s="4">
        <v>8432960</v>
      </c>
      <c r="D44" s="4">
        <v>-8250260</v>
      </c>
      <c r="E44" s="4">
        <v>-189456720000</v>
      </c>
      <c r="F44" s="4">
        <f t="shared" si="0"/>
        <v>-948618782849</v>
      </c>
      <c r="G44" s="4">
        <v>209600</v>
      </c>
      <c r="H44" s="4">
        <v>110300</v>
      </c>
      <c r="I44" s="4">
        <v>99300</v>
      </c>
      <c r="J44" s="4">
        <v>2272770000</v>
      </c>
      <c r="K44" s="27">
        <f t="shared" si="1"/>
        <v>-54830619000</v>
      </c>
      <c r="L44" s="4">
        <v>5300</v>
      </c>
      <c r="M44" s="4">
        <v>11554</v>
      </c>
      <c r="N44" s="4">
        <v>621</v>
      </c>
      <c r="O44" s="4">
        <v>1178</v>
      </c>
      <c r="P44" s="4">
        <v>10829200</v>
      </c>
      <c r="Q44" s="4">
        <v>21656700</v>
      </c>
      <c r="R44" s="5">
        <v>-1.0800000000000001E-2</v>
      </c>
      <c r="S44" s="4">
        <v>33700500</v>
      </c>
      <c r="T44" s="4">
        <f t="shared" si="2"/>
        <v>47393580</v>
      </c>
      <c r="U44" s="4">
        <f t="shared" si="3"/>
        <v>36977700</v>
      </c>
      <c r="V44" s="5">
        <v>1.7299999999999999E-2</v>
      </c>
    </row>
    <row r="45" spans="1:22" x14ac:dyDescent="0.2">
      <c r="A45" s="16" t="s">
        <v>246</v>
      </c>
      <c r="B45" s="4">
        <v>68510</v>
      </c>
      <c r="C45" s="4">
        <v>4898200</v>
      </c>
      <c r="D45" s="4">
        <v>-4829690</v>
      </c>
      <c r="E45" s="4">
        <v>-112128316766</v>
      </c>
      <c r="F45" s="4">
        <f t="shared" si="0"/>
        <v>-759162062849</v>
      </c>
      <c r="G45" s="4">
        <v>0</v>
      </c>
      <c r="H45" s="4">
        <v>0</v>
      </c>
      <c r="I45" s="4">
        <v>0</v>
      </c>
      <c r="J45" s="4">
        <v>1743515000</v>
      </c>
      <c r="K45" s="27">
        <f t="shared" si="1"/>
        <v>-57103389000</v>
      </c>
      <c r="L45" s="4">
        <v>6900</v>
      </c>
      <c r="M45" s="4">
        <v>13778</v>
      </c>
      <c r="N45" s="4">
        <v>820</v>
      </c>
      <c r="O45" s="4">
        <v>1593</v>
      </c>
      <c r="P45" s="4">
        <v>14951600</v>
      </c>
      <c r="Q45" s="4">
        <v>27601500</v>
      </c>
      <c r="R45" s="5">
        <v>-4.3E-3</v>
      </c>
      <c r="S45" s="4">
        <v>43877300</v>
      </c>
      <c r="T45" s="4">
        <f t="shared" si="2"/>
        <v>47022700</v>
      </c>
      <c r="U45" s="4">
        <f t="shared" si="3"/>
        <v>36977700</v>
      </c>
      <c r="V45" s="5">
        <v>3.3799999999999997E-2</v>
      </c>
    </row>
    <row r="46" spans="1:22" x14ac:dyDescent="0.2">
      <c r="A46" s="16" t="s">
        <v>245</v>
      </c>
      <c r="B46" s="4">
        <v>229300</v>
      </c>
      <c r="C46" s="4">
        <v>1110238</v>
      </c>
      <c r="D46" s="4">
        <v>-880938</v>
      </c>
      <c r="E46" s="4">
        <v>-20706090000</v>
      </c>
      <c r="F46" s="4">
        <f t="shared" si="0"/>
        <v>-647033746083</v>
      </c>
      <c r="G46" s="4">
        <v>119900</v>
      </c>
      <c r="H46" s="4">
        <v>118400</v>
      </c>
      <c r="I46" s="4">
        <v>1500</v>
      </c>
      <c r="J46" s="4">
        <v>16855000</v>
      </c>
      <c r="K46" s="27">
        <f t="shared" si="1"/>
        <v>-58846904000</v>
      </c>
      <c r="L46" s="4">
        <v>5776</v>
      </c>
      <c r="M46" s="4">
        <v>8373</v>
      </c>
      <c r="N46" s="4">
        <v>766</v>
      </c>
      <c r="O46" s="4">
        <v>1107</v>
      </c>
      <c r="P46" s="4">
        <v>13583100</v>
      </c>
      <c r="Q46" s="4">
        <v>22303800</v>
      </c>
      <c r="R46" s="5">
        <v>-6.4000000000000003E-3</v>
      </c>
      <c r="S46" s="4">
        <v>36977700</v>
      </c>
      <c r="T46" s="4">
        <f t="shared" si="2"/>
        <v>46833940</v>
      </c>
      <c r="U46" s="4">
        <f t="shared" si="3"/>
        <v>22107700</v>
      </c>
      <c r="V46" s="5">
        <v>2.53E-2</v>
      </c>
    </row>
    <row r="47" spans="1:22" x14ac:dyDescent="0.2">
      <c r="A47" s="16" t="s">
        <v>244</v>
      </c>
      <c r="B47" s="4">
        <v>303947</v>
      </c>
      <c r="C47" s="4">
        <v>17461900</v>
      </c>
      <c r="D47" s="4">
        <v>-17157953</v>
      </c>
      <c r="E47" s="4">
        <v>-395381380000</v>
      </c>
      <c r="F47" s="4">
        <f t="shared" ref="F47:F73" si="4">E47+F48</f>
        <v>-626327656083</v>
      </c>
      <c r="G47" s="4">
        <v>0</v>
      </c>
      <c r="H47" s="4">
        <v>0</v>
      </c>
      <c r="I47" s="4">
        <v>0</v>
      </c>
      <c r="J47" s="4">
        <v>-2127985000</v>
      </c>
      <c r="K47" s="27">
        <f t="shared" ref="K47:K73" si="5">K48+J47</f>
        <v>-58863759000</v>
      </c>
      <c r="L47" s="4">
        <v>18984</v>
      </c>
      <c r="M47" s="4">
        <v>16391</v>
      </c>
      <c r="N47" s="4">
        <v>2069</v>
      </c>
      <c r="O47" s="4">
        <v>2198</v>
      </c>
      <c r="P47" s="4">
        <v>37665300</v>
      </c>
      <c r="Q47" s="4">
        <v>41659100</v>
      </c>
      <c r="R47" s="5">
        <v>-2.1299999999999999E-2</v>
      </c>
      <c r="S47" s="4">
        <v>81881300</v>
      </c>
      <c r="T47" s="4">
        <f t="shared" si="2"/>
        <v>41917500.100000001</v>
      </c>
      <c r="U47" s="4">
        <f t="shared" ref="U47:U73" si="6">MIN(S48:S52)</f>
        <v>19126400</v>
      </c>
      <c r="V47" s="5">
        <v>3.2000000000000001E-2</v>
      </c>
    </row>
    <row r="48" spans="1:22" x14ac:dyDescent="0.2">
      <c r="A48" s="16" t="s">
        <v>243</v>
      </c>
      <c r="B48" s="4">
        <v>973133</v>
      </c>
      <c r="C48" s="4">
        <v>4698586</v>
      </c>
      <c r="D48" s="4">
        <v>-3725453</v>
      </c>
      <c r="E48" s="4">
        <v>-89148640000</v>
      </c>
      <c r="F48" s="4">
        <f t="shared" si="4"/>
        <v>-230946276083</v>
      </c>
      <c r="G48" s="4">
        <v>206900</v>
      </c>
      <c r="H48" s="4">
        <v>158800</v>
      </c>
      <c r="I48" s="4">
        <v>48100</v>
      </c>
      <c r="J48" s="4">
        <v>1171820000</v>
      </c>
      <c r="K48" s="27">
        <f t="shared" si="5"/>
        <v>-56735774000</v>
      </c>
      <c r="L48" s="4">
        <v>13208</v>
      </c>
      <c r="M48" s="4">
        <v>20378</v>
      </c>
      <c r="N48" s="4">
        <v>1836</v>
      </c>
      <c r="O48" s="4">
        <v>2715</v>
      </c>
      <c r="P48" s="4">
        <v>50076800</v>
      </c>
      <c r="Q48" s="4">
        <v>54251500</v>
      </c>
      <c r="R48" s="5">
        <v>-1.46E-2</v>
      </c>
      <c r="S48" s="4">
        <v>86275500</v>
      </c>
      <c r="T48" s="4">
        <f t="shared" si="2"/>
        <v>36519570.100000001</v>
      </c>
      <c r="U48" s="4">
        <f t="shared" si="6"/>
        <v>19126400</v>
      </c>
      <c r="V48" s="5">
        <v>5.2400000000000002E-2</v>
      </c>
    </row>
    <row r="49" spans="1:22" x14ac:dyDescent="0.2">
      <c r="A49" s="16" t="s">
        <v>236</v>
      </c>
      <c r="B49" s="4">
        <v>514522</v>
      </c>
      <c r="C49" s="4">
        <v>642810</v>
      </c>
      <c r="D49" s="4">
        <v>-128288</v>
      </c>
      <c r="E49" s="4">
        <v>-3138620000</v>
      </c>
      <c r="F49" s="4">
        <f t="shared" si="4"/>
        <v>-141797636083</v>
      </c>
      <c r="G49" s="4">
        <v>184300</v>
      </c>
      <c r="H49" s="4">
        <v>49500</v>
      </c>
      <c r="I49" s="4">
        <v>134800</v>
      </c>
      <c r="J49" s="4">
        <v>3291975000</v>
      </c>
      <c r="K49" s="27">
        <f t="shared" si="5"/>
        <v>-57907594000</v>
      </c>
      <c r="L49" s="4">
        <v>8544</v>
      </c>
      <c r="M49" s="4">
        <v>7649</v>
      </c>
      <c r="N49" s="4">
        <v>1050</v>
      </c>
      <c r="O49" s="4">
        <v>1025</v>
      </c>
      <c r="P49" s="4">
        <v>18548900</v>
      </c>
      <c r="Q49" s="4">
        <v>17610000</v>
      </c>
      <c r="R49" s="5">
        <v>2.0999999999999999E-3</v>
      </c>
      <c r="S49" s="4">
        <v>37123800</v>
      </c>
      <c r="T49" s="4">
        <f t="shared" si="2"/>
        <v>39374430.100000001</v>
      </c>
      <c r="U49" s="4">
        <f t="shared" si="6"/>
        <v>19126400</v>
      </c>
      <c r="V49" s="5">
        <v>2.4399999999999998E-2</v>
      </c>
    </row>
    <row r="50" spans="1:22" x14ac:dyDescent="0.2">
      <c r="A50" s="16" t="s">
        <v>235</v>
      </c>
      <c r="B50" s="4">
        <v>8620500</v>
      </c>
      <c r="C50" s="4">
        <v>868081</v>
      </c>
      <c r="D50" s="4">
        <v>7752419</v>
      </c>
      <c r="E50" s="4">
        <v>187794580000</v>
      </c>
      <c r="F50" s="4">
        <f t="shared" si="4"/>
        <v>-138659016083</v>
      </c>
      <c r="G50" s="4">
        <v>98300</v>
      </c>
      <c r="H50" s="4">
        <v>0</v>
      </c>
      <c r="I50" s="4">
        <v>98300</v>
      </c>
      <c r="J50" s="4">
        <v>2376610000</v>
      </c>
      <c r="K50" s="27">
        <f t="shared" si="5"/>
        <v>-61199569000</v>
      </c>
      <c r="L50" s="4">
        <v>15323</v>
      </c>
      <c r="M50" s="4">
        <v>11571</v>
      </c>
      <c r="N50" s="4">
        <v>1880</v>
      </c>
      <c r="O50" s="4">
        <v>1434</v>
      </c>
      <c r="P50" s="4">
        <v>33922200</v>
      </c>
      <c r="Q50" s="4">
        <v>26762400</v>
      </c>
      <c r="R50" s="5">
        <v>3.6400000000000002E-2</v>
      </c>
      <c r="S50" s="4">
        <v>62580300</v>
      </c>
      <c r="T50" s="4">
        <f t="shared" si="2"/>
        <v>37052580.100000001</v>
      </c>
      <c r="U50" s="4">
        <f t="shared" si="6"/>
        <v>19126400</v>
      </c>
      <c r="V50" s="5">
        <v>2.6600000000000002E-2</v>
      </c>
    </row>
    <row r="51" spans="1:22" x14ac:dyDescent="0.2">
      <c r="A51" s="16" t="s">
        <v>234</v>
      </c>
      <c r="B51" s="4">
        <v>146500</v>
      </c>
      <c r="C51" s="4">
        <v>1025337</v>
      </c>
      <c r="D51" s="4">
        <v>-878837</v>
      </c>
      <c r="E51" s="4">
        <v>-20195520000</v>
      </c>
      <c r="F51" s="4">
        <f t="shared" si="4"/>
        <v>-326453596083</v>
      </c>
      <c r="G51" s="4">
        <v>153700</v>
      </c>
      <c r="H51" s="4">
        <v>0</v>
      </c>
      <c r="I51" s="4">
        <v>153700</v>
      </c>
      <c r="J51" s="4">
        <v>3549140000</v>
      </c>
      <c r="K51" s="27">
        <f t="shared" si="5"/>
        <v>-63576179000</v>
      </c>
      <c r="L51" s="4">
        <v>4996</v>
      </c>
      <c r="M51" s="4">
        <v>4215</v>
      </c>
      <c r="N51" s="4">
        <v>653</v>
      </c>
      <c r="O51" s="4">
        <v>530</v>
      </c>
      <c r="P51" s="4">
        <v>11168800</v>
      </c>
      <c r="Q51" s="4">
        <v>9478700</v>
      </c>
      <c r="R51" s="5">
        <v>1.52E-2</v>
      </c>
      <c r="S51" s="4">
        <v>22107700</v>
      </c>
      <c r="T51" s="4">
        <f t="shared" si="2"/>
        <v>38018570.100000001</v>
      </c>
      <c r="U51" s="4">
        <f t="shared" si="6"/>
        <v>19126400</v>
      </c>
      <c r="V51" s="5">
        <v>2.9900000000000003E-2</v>
      </c>
    </row>
    <row r="52" spans="1:22" x14ac:dyDescent="0.2">
      <c r="A52" s="16" t="s">
        <v>233</v>
      </c>
      <c r="B52" s="4">
        <v>74500</v>
      </c>
      <c r="C52" s="4">
        <v>1604720</v>
      </c>
      <c r="D52" s="4">
        <v>-1530220</v>
      </c>
      <c r="E52" s="4">
        <v>-35264850000</v>
      </c>
      <c r="F52" s="4">
        <f t="shared" si="4"/>
        <v>-306258076083</v>
      </c>
      <c r="G52" s="4">
        <v>0</v>
      </c>
      <c r="H52" s="4">
        <v>0</v>
      </c>
      <c r="I52" s="4">
        <v>0</v>
      </c>
      <c r="J52" s="4">
        <v>-3322960000</v>
      </c>
      <c r="K52" s="27">
        <f t="shared" si="5"/>
        <v>-67125319000</v>
      </c>
      <c r="L52" s="4">
        <v>3007</v>
      </c>
      <c r="M52" s="4">
        <v>5371</v>
      </c>
      <c r="N52" s="4">
        <v>342</v>
      </c>
      <c r="O52" s="4">
        <v>634</v>
      </c>
      <c r="P52" s="4">
        <v>6697200</v>
      </c>
      <c r="Q52" s="4">
        <v>11482300</v>
      </c>
      <c r="R52" s="5">
        <v>-6.5000000000000006E-3</v>
      </c>
      <c r="S52" s="4">
        <v>19126400</v>
      </c>
      <c r="T52" s="4">
        <f t="shared" si="2"/>
        <v>39001290.100000001</v>
      </c>
      <c r="U52" s="4">
        <f t="shared" si="6"/>
        <v>32716901</v>
      </c>
      <c r="V52" s="5">
        <v>0.03</v>
      </c>
    </row>
    <row r="53" spans="1:22" x14ac:dyDescent="0.2">
      <c r="A53" s="16" t="s">
        <v>232</v>
      </c>
      <c r="B53" s="4">
        <v>842900</v>
      </c>
      <c r="C53" s="4">
        <v>1288200</v>
      </c>
      <c r="D53" s="4">
        <v>-445300</v>
      </c>
      <c r="E53" s="4">
        <v>-10154520000</v>
      </c>
      <c r="F53" s="4">
        <f t="shared" si="4"/>
        <v>-270993226083</v>
      </c>
      <c r="G53" s="4">
        <v>142800</v>
      </c>
      <c r="H53" s="4">
        <v>288900</v>
      </c>
      <c r="I53" s="4">
        <v>-146100</v>
      </c>
      <c r="J53" s="4">
        <v>-3489515000</v>
      </c>
      <c r="K53" s="27">
        <f t="shared" si="5"/>
        <v>-63802359000</v>
      </c>
      <c r="L53" s="4">
        <v>8858</v>
      </c>
      <c r="M53" s="4">
        <v>14569</v>
      </c>
      <c r="N53" s="4">
        <v>1003</v>
      </c>
      <c r="O53" s="4">
        <v>1648</v>
      </c>
      <c r="P53" s="4">
        <v>18937000</v>
      </c>
      <c r="Q53" s="4">
        <v>29639800</v>
      </c>
      <c r="R53" s="5">
        <v>-1.4999999999999999E-2</v>
      </c>
      <c r="S53" s="4">
        <v>50773100</v>
      </c>
      <c r="T53" s="4">
        <f t="shared" si="2"/>
        <v>37257970.100000001</v>
      </c>
      <c r="U53" s="4">
        <f t="shared" si="6"/>
        <v>32296200</v>
      </c>
      <c r="V53" s="5">
        <v>7.1199999999999999E-2</v>
      </c>
    </row>
    <row r="54" spans="1:22" x14ac:dyDescent="0.2">
      <c r="A54" s="16" t="s">
        <v>231</v>
      </c>
      <c r="B54" s="4">
        <v>277942</v>
      </c>
      <c r="C54" s="4">
        <v>5322528</v>
      </c>
      <c r="D54" s="4">
        <v>-5044586</v>
      </c>
      <c r="E54" s="4">
        <v>-118205290000</v>
      </c>
      <c r="F54" s="4">
        <f t="shared" si="4"/>
        <v>-260838706083</v>
      </c>
      <c r="G54" s="4">
        <v>32400</v>
      </c>
      <c r="H54" s="4">
        <v>122600</v>
      </c>
      <c r="I54" s="4">
        <v>-90200</v>
      </c>
      <c r="J54" s="4">
        <v>-2093555000</v>
      </c>
      <c r="K54" s="27">
        <f t="shared" si="5"/>
        <v>-60312844000</v>
      </c>
      <c r="L54" s="4">
        <v>5897</v>
      </c>
      <c r="M54" s="4">
        <v>6980</v>
      </c>
      <c r="N54" s="4">
        <v>787</v>
      </c>
      <c r="O54" s="4">
        <v>828</v>
      </c>
      <c r="P54" s="4">
        <v>14243900</v>
      </c>
      <c r="Q54" s="4">
        <v>14854800</v>
      </c>
      <c r="R54" s="5">
        <v>1.0800000000000001E-2</v>
      </c>
      <c r="S54" s="4">
        <v>33212700</v>
      </c>
      <c r="T54" s="4">
        <f t="shared" si="2"/>
        <v>38198300.100000001</v>
      </c>
      <c r="U54" s="4">
        <f t="shared" si="6"/>
        <v>32296200</v>
      </c>
      <c r="V54" s="5">
        <v>2.3300000000000001E-2</v>
      </c>
    </row>
    <row r="55" spans="1:22" x14ac:dyDescent="0.2">
      <c r="A55" s="16" t="s">
        <v>230</v>
      </c>
      <c r="B55" s="4">
        <v>1644200</v>
      </c>
      <c r="C55" s="4">
        <v>1351660</v>
      </c>
      <c r="D55" s="4">
        <v>292540</v>
      </c>
      <c r="E55" s="4">
        <v>7215640000</v>
      </c>
      <c r="F55" s="4">
        <f t="shared" si="4"/>
        <v>-142633416083</v>
      </c>
      <c r="G55" s="4">
        <v>65200</v>
      </c>
      <c r="H55" s="4">
        <v>37100</v>
      </c>
      <c r="I55" s="4">
        <v>28100</v>
      </c>
      <c r="J55" s="4">
        <v>663495000</v>
      </c>
      <c r="K55" s="27">
        <f t="shared" si="5"/>
        <v>-58219289000</v>
      </c>
      <c r="L55" s="4">
        <v>10137</v>
      </c>
      <c r="M55" s="4">
        <v>9257</v>
      </c>
      <c r="N55" s="4">
        <v>1193</v>
      </c>
      <c r="O55" s="4">
        <v>1038</v>
      </c>
      <c r="P55" s="4">
        <v>20779900</v>
      </c>
      <c r="Q55" s="4">
        <v>17902400</v>
      </c>
      <c r="R55" s="5">
        <v>-1.0700000000000001E-2</v>
      </c>
      <c r="S55" s="4">
        <v>40168500</v>
      </c>
      <c r="T55" s="4">
        <f t="shared" si="2"/>
        <v>37403150.100000001</v>
      </c>
      <c r="U55" s="4">
        <f t="shared" si="6"/>
        <v>32296200</v>
      </c>
      <c r="V55" s="5">
        <v>3.9399999999999998E-2</v>
      </c>
    </row>
    <row r="56" spans="1:22" x14ac:dyDescent="0.2">
      <c r="A56" s="16" t="s">
        <v>229</v>
      </c>
      <c r="B56" s="4">
        <v>1477100</v>
      </c>
      <c r="C56" s="4">
        <v>3636697</v>
      </c>
      <c r="D56" s="4">
        <v>-2159597</v>
      </c>
      <c r="E56" s="4">
        <v>-49235320000</v>
      </c>
      <c r="F56" s="4">
        <f t="shared" si="4"/>
        <v>-149849056083</v>
      </c>
      <c r="G56" s="4">
        <v>87600</v>
      </c>
      <c r="H56" s="4">
        <v>57500</v>
      </c>
      <c r="I56" s="4">
        <v>30100</v>
      </c>
      <c r="J56" s="4">
        <v>693860000</v>
      </c>
      <c r="K56" s="27">
        <f t="shared" si="5"/>
        <v>-58882784000</v>
      </c>
      <c r="L56" s="4">
        <v>8783</v>
      </c>
      <c r="M56" s="4">
        <v>6295</v>
      </c>
      <c r="N56" s="4">
        <v>1215</v>
      </c>
      <c r="O56" s="4">
        <v>748</v>
      </c>
      <c r="P56" s="4">
        <v>20653400</v>
      </c>
      <c r="Q56" s="4">
        <v>13135600</v>
      </c>
      <c r="R56" s="5">
        <v>4.2099999999999999E-2</v>
      </c>
      <c r="S56" s="4">
        <v>35090100</v>
      </c>
      <c r="T56" s="4">
        <f t="shared" si="2"/>
        <v>36064720.100000001</v>
      </c>
      <c r="U56" s="4">
        <f t="shared" si="6"/>
        <v>31767600</v>
      </c>
      <c r="V56" s="5">
        <v>4.4500000000000005E-2</v>
      </c>
    </row>
    <row r="57" spans="1:22" x14ac:dyDescent="0.2">
      <c r="A57" s="16" t="s">
        <v>228</v>
      </c>
      <c r="B57" s="4">
        <v>2114526</v>
      </c>
      <c r="C57" s="4">
        <v>2133643</v>
      </c>
      <c r="D57" s="4">
        <v>-19117</v>
      </c>
      <c r="E57" s="4">
        <v>-399920000</v>
      </c>
      <c r="F57" s="4">
        <f t="shared" si="4"/>
        <v>-100613736083</v>
      </c>
      <c r="K57" s="27">
        <f t="shared" si="5"/>
        <v>-59576644000</v>
      </c>
      <c r="L57" s="4">
        <v>6563</v>
      </c>
      <c r="M57" s="4">
        <v>10098</v>
      </c>
      <c r="N57" s="4">
        <v>820</v>
      </c>
      <c r="O57" s="4">
        <v>899</v>
      </c>
      <c r="P57" s="4">
        <v>14169800</v>
      </c>
      <c r="Q57" s="4">
        <v>17068700</v>
      </c>
      <c r="R57" s="5">
        <v>-1.32E-2</v>
      </c>
      <c r="S57" s="4">
        <v>32716901</v>
      </c>
      <c r="T57" s="4">
        <f t="shared" si="2"/>
        <v>34970660</v>
      </c>
      <c r="U57" s="4">
        <f t="shared" si="6"/>
        <v>28953600</v>
      </c>
      <c r="V57" s="5">
        <v>1.7500000000000002E-2</v>
      </c>
    </row>
    <row r="58" spans="1:22" x14ac:dyDescent="0.2">
      <c r="A58" s="16" t="s">
        <v>227</v>
      </c>
      <c r="B58" s="4">
        <v>1412315</v>
      </c>
      <c r="C58" s="4">
        <v>1699871</v>
      </c>
      <c r="D58" s="4">
        <v>-287556</v>
      </c>
      <c r="E58" s="4">
        <v>-6824100000</v>
      </c>
      <c r="F58" s="4">
        <f t="shared" si="4"/>
        <v>-100213816083</v>
      </c>
      <c r="G58" s="4">
        <v>0</v>
      </c>
      <c r="H58" s="4">
        <v>0</v>
      </c>
      <c r="I58" s="4">
        <v>0</v>
      </c>
      <c r="J58" s="4">
        <v>706845000</v>
      </c>
      <c r="K58" s="27">
        <f t="shared" si="5"/>
        <v>-59576644000</v>
      </c>
      <c r="L58" s="4">
        <v>6142</v>
      </c>
      <c r="M58" s="4">
        <v>10311</v>
      </c>
      <c r="N58" s="4">
        <v>619</v>
      </c>
      <c r="O58" s="4">
        <v>1065</v>
      </c>
      <c r="P58" s="4">
        <v>10896600</v>
      </c>
      <c r="Q58" s="4">
        <v>19671400</v>
      </c>
      <c r="R58" s="5">
        <v>-2.6200000000000001E-2</v>
      </c>
      <c r="S58" s="4">
        <v>32296200</v>
      </c>
      <c r="T58" s="4">
        <f t="shared" si="2"/>
        <v>34463110</v>
      </c>
      <c r="U58" s="4">
        <f t="shared" si="6"/>
        <v>28953600</v>
      </c>
      <c r="V58" s="5">
        <v>3.6000000000000004E-2</v>
      </c>
    </row>
    <row r="59" spans="1:22" x14ac:dyDescent="0.2">
      <c r="A59" s="16" t="s">
        <v>226</v>
      </c>
      <c r="B59" s="4">
        <v>2822402</v>
      </c>
      <c r="C59" s="4">
        <v>5655556</v>
      </c>
      <c r="D59" s="4">
        <v>-2833154</v>
      </c>
      <c r="E59" s="4">
        <v>-66804530000</v>
      </c>
      <c r="F59" s="4">
        <f t="shared" si="4"/>
        <v>-93389716083</v>
      </c>
      <c r="K59" s="27">
        <f t="shared" si="5"/>
        <v>-60283489000</v>
      </c>
      <c r="L59" s="4">
        <v>13896</v>
      </c>
      <c r="M59" s="4">
        <v>14770</v>
      </c>
      <c r="N59" s="4">
        <v>1619</v>
      </c>
      <c r="O59" s="4">
        <v>1999</v>
      </c>
      <c r="P59" s="4">
        <v>28975400</v>
      </c>
      <c r="Q59" s="4">
        <v>34278700</v>
      </c>
      <c r="R59" s="5">
        <v>0</v>
      </c>
      <c r="S59" s="4">
        <v>65672400</v>
      </c>
      <c r="T59" s="4">
        <f t="shared" si="2"/>
        <v>31336500</v>
      </c>
      <c r="U59" s="4">
        <f t="shared" si="6"/>
        <v>28953600</v>
      </c>
      <c r="V59" s="5">
        <v>3.3000000000000002E-2</v>
      </c>
    </row>
    <row r="60" spans="1:22" x14ac:dyDescent="0.2">
      <c r="A60" s="16" t="s">
        <v>225</v>
      </c>
      <c r="B60" s="4">
        <v>1930500</v>
      </c>
      <c r="C60" s="4">
        <v>778141</v>
      </c>
      <c r="D60" s="4">
        <v>1152359</v>
      </c>
      <c r="E60" s="4">
        <v>27032800000</v>
      </c>
      <c r="F60" s="4">
        <f t="shared" si="4"/>
        <v>-26585186083</v>
      </c>
      <c r="G60" s="4">
        <v>0</v>
      </c>
      <c r="H60" s="4">
        <v>0</v>
      </c>
      <c r="I60" s="4">
        <v>0</v>
      </c>
      <c r="J60" s="4">
        <v>-1784045000</v>
      </c>
      <c r="K60" s="27">
        <f t="shared" si="5"/>
        <v>-60283489000</v>
      </c>
      <c r="L60" s="4">
        <v>10247</v>
      </c>
      <c r="M60" s="4">
        <v>7813</v>
      </c>
      <c r="N60" s="4">
        <v>1462</v>
      </c>
      <c r="O60" s="4">
        <v>797</v>
      </c>
      <c r="P60" s="4">
        <v>23814800</v>
      </c>
      <c r="Q60" s="4">
        <v>14593000</v>
      </c>
      <c r="R60" s="5">
        <v>2.18E-2</v>
      </c>
      <c r="S60" s="4">
        <v>39361800</v>
      </c>
      <c r="T60" s="4">
        <f t="shared" si="2"/>
        <v>29130010</v>
      </c>
      <c r="U60" s="4">
        <f t="shared" si="6"/>
        <v>28953600</v>
      </c>
      <c r="V60" s="5">
        <v>3.1800000000000002E-2</v>
      </c>
    </row>
    <row r="61" spans="1:22" x14ac:dyDescent="0.2">
      <c r="A61" s="16" t="s">
        <v>224</v>
      </c>
      <c r="B61" s="4">
        <v>2547200</v>
      </c>
      <c r="C61" s="4">
        <v>3325500</v>
      </c>
      <c r="D61" s="4">
        <v>-778300</v>
      </c>
      <c r="E61" s="4">
        <v>-18014800000</v>
      </c>
      <c r="F61" s="4">
        <f t="shared" si="4"/>
        <v>-53617986083</v>
      </c>
      <c r="G61" s="4">
        <v>84200</v>
      </c>
      <c r="H61" s="4">
        <v>0</v>
      </c>
      <c r="I61" s="4">
        <v>84200</v>
      </c>
      <c r="J61" s="4">
        <v>1937785000</v>
      </c>
      <c r="K61" s="27">
        <f t="shared" si="5"/>
        <v>-58499444000</v>
      </c>
      <c r="L61" s="4">
        <v>5286</v>
      </c>
      <c r="M61" s="4">
        <v>8922</v>
      </c>
      <c r="N61" s="4">
        <v>642</v>
      </c>
      <c r="O61" s="4">
        <v>1076</v>
      </c>
      <c r="P61" s="4">
        <v>10335800</v>
      </c>
      <c r="Q61" s="4">
        <v>17882800</v>
      </c>
      <c r="R61" s="5">
        <v>-2.1700000000000001E-2</v>
      </c>
      <c r="S61" s="4">
        <v>31767600</v>
      </c>
      <c r="T61" s="4">
        <f t="shared" si="2"/>
        <v>29828300</v>
      </c>
      <c r="U61" s="4">
        <f t="shared" si="6"/>
        <v>21705800</v>
      </c>
      <c r="V61" s="5">
        <v>2.9700000000000001E-2</v>
      </c>
    </row>
    <row r="62" spans="1:22" x14ac:dyDescent="0.2">
      <c r="A62" s="16" t="s">
        <v>223</v>
      </c>
      <c r="B62" s="4">
        <v>2388000</v>
      </c>
      <c r="C62" s="4">
        <v>1870696</v>
      </c>
      <c r="D62" s="4">
        <v>517304</v>
      </c>
      <c r="E62" s="4">
        <v>12021450000</v>
      </c>
      <c r="F62" s="4">
        <f t="shared" si="4"/>
        <v>-35603186083</v>
      </c>
      <c r="G62" s="4">
        <v>171000</v>
      </c>
      <c r="H62" s="4">
        <v>0</v>
      </c>
      <c r="I62" s="4">
        <v>171000</v>
      </c>
      <c r="J62" s="4">
        <v>3980430000</v>
      </c>
      <c r="K62" s="27">
        <f t="shared" si="5"/>
        <v>-60437229000</v>
      </c>
      <c r="L62" s="4">
        <v>8265</v>
      </c>
      <c r="M62" s="4">
        <v>6993</v>
      </c>
      <c r="N62" s="4">
        <v>911</v>
      </c>
      <c r="O62" s="4">
        <v>684</v>
      </c>
      <c r="P62" s="4">
        <v>15131400</v>
      </c>
      <c r="Q62" s="4">
        <v>12790800</v>
      </c>
      <c r="R62" s="5">
        <v>2.2000000000000001E-3</v>
      </c>
      <c r="S62" s="4">
        <v>28953600</v>
      </c>
      <c r="T62" s="4">
        <f t="shared" si="2"/>
        <v>29174960</v>
      </c>
      <c r="U62" s="4">
        <f t="shared" si="6"/>
        <v>21705800</v>
      </c>
      <c r="V62" s="5">
        <v>1.9199999999999998E-2</v>
      </c>
    </row>
    <row r="63" spans="1:22" x14ac:dyDescent="0.2">
      <c r="A63" s="16" t="s">
        <v>222</v>
      </c>
      <c r="B63" s="4">
        <v>3455240</v>
      </c>
      <c r="C63" s="4">
        <v>158980</v>
      </c>
      <c r="D63" s="4">
        <v>3296260</v>
      </c>
      <c r="E63" s="4">
        <v>77310480000</v>
      </c>
      <c r="F63" s="4">
        <f t="shared" si="4"/>
        <v>-47624636083</v>
      </c>
      <c r="G63" s="4">
        <v>210500</v>
      </c>
      <c r="H63" s="4">
        <v>45600</v>
      </c>
      <c r="I63" s="4">
        <v>164900</v>
      </c>
      <c r="J63" s="4">
        <v>3896570000</v>
      </c>
      <c r="K63" s="27">
        <f t="shared" si="5"/>
        <v>-64417659000</v>
      </c>
      <c r="L63" s="4">
        <v>7021</v>
      </c>
      <c r="M63" s="4">
        <v>7309</v>
      </c>
      <c r="N63" s="4">
        <v>850</v>
      </c>
      <c r="O63" s="4">
        <v>863</v>
      </c>
      <c r="P63" s="4">
        <v>15406700</v>
      </c>
      <c r="Q63" s="4">
        <v>15603100</v>
      </c>
      <c r="R63" s="5">
        <v>1.0800000000000001E-2</v>
      </c>
      <c r="S63" s="4">
        <v>33339900</v>
      </c>
      <c r="T63" s="4">
        <f t="shared" si="2"/>
        <v>30000180</v>
      </c>
      <c r="U63" s="4">
        <f t="shared" si="6"/>
        <v>21705800</v>
      </c>
      <c r="V63" s="5">
        <v>1.7000000000000001E-2</v>
      </c>
    </row>
    <row r="64" spans="1:22" x14ac:dyDescent="0.2">
      <c r="A64" s="16" t="s">
        <v>221</v>
      </c>
      <c r="B64" s="4">
        <v>3543400</v>
      </c>
      <c r="C64" s="4">
        <v>220037</v>
      </c>
      <c r="D64" s="4">
        <v>3323363</v>
      </c>
      <c r="E64" s="4">
        <v>76993730000</v>
      </c>
      <c r="F64" s="4">
        <f t="shared" si="4"/>
        <v>-124935116083</v>
      </c>
      <c r="G64" s="4">
        <v>0</v>
      </c>
      <c r="H64" s="4">
        <v>0</v>
      </c>
      <c r="I64" s="4">
        <v>0</v>
      </c>
      <c r="J64" s="4">
        <v>-1407140000</v>
      </c>
      <c r="K64" s="27">
        <f t="shared" si="5"/>
        <v>-68314229000</v>
      </c>
      <c r="L64" s="4">
        <v>9921</v>
      </c>
      <c r="M64" s="4">
        <v>8112</v>
      </c>
      <c r="N64" s="4">
        <v>1300</v>
      </c>
      <c r="O64" s="4">
        <v>1046</v>
      </c>
      <c r="P64" s="4">
        <v>24129500</v>
      </c>
      <c r="Q64" s="4">
        <v>18373100</v>
      </c>
      <c r="R64" s="5">
        <v>2.4300000000000002E-2</v>
      </c>
      <c r="S64" s="4">
        <v>42616000</v>
      </c>
      <c r="T64" s="4">
        <f t="shared" si="2"/>
        <v>28943800</v>
      </c>
      <c r="U64" s="4">
        <f t="shared" si="6"/>
        <v>21705800</v>
      </c>
      <c r="V64" s="5">
        <v>2.5600000000000001E-2</v>
      </c>
    </row>
    <row r="65" spans="1:22" x14ac:dyDescent="0.2">
      <c r="A65" s="16" t="s">
        <v>220</v>
      </c>
      <c r="B65" s="4">
        <v>701311</v>
      </c>
      <c r="C65" s="4">
        <v>1310100</v>
      </c>
      <c r="D65" s="4">
        <v>-608789</v>
      </c>
      <c r="E65" s="4">
        <v>-13720920000</v>
      </c>
      <c r="F65" s="4">
        <f t="shared" si="4"/>
        <v>-201928846083</v>
      </c>
      <c r="G65" s="4">
        <v>0</v>
      </c>
      <c r="H65" s="4">
        <v>0</v>
      </c>
      <c r="I65" s="4">
        <v>0</v>
      </c>
      <c r="J65" s="4">
        <v>-799560000</v>
      </c>
      <c r="K65" s="27">
        <f t="shared" si="5"/>
        <v>-66907089000</v>
      </c>
      <c r="L65" s="4">
        <v>6962</v>
      </c>
      <c r="M65" s="4">
        <v>8094</v>
      </c>
      <c r="N65" s="4">
        <v>821</v>
      </c>
      <c r="O65" s="4">
        <v>873</v>
      </c>
      <c r="P65" s="4">
        <v>14853800</v>
      </c>
      <c r="Q65" s="4">
        <v>15595100</v>
      </c>
      <c r="R65" s="5">
        <v>2.3E-3</v>
      </c>
      <c r="S65" s="4">
        <v>32217000</v>
      </c>
      <c r="T65" s="4">
        <f t="shared" si="2"/>
        <v>27996170</v>
      </c>
      <c r="U65" s="4">
        <f t="shared" si="6"/>
        <v>17296900</v>
      </c>
      <c r="V65" s="5">
        <v>2.5899999999999999E-2</v>
      </c>
    </row>
    <row r="66" spans="1:22" x14ac:dyDescent="0.2">
      <c r="A66" s="16" t="s">
        <v>219</v>
      </c>
      <c r="B66" s="4">
        <v>291600</v>
      </c>
      <c r="C66" s="4">
        <v>152112</v>
      </c>
      <c r="D66" s="4">
        <v>139488</v>
      </c>
      <c r="E66" s="4">
        <v>3186980000</v>
      </c>
      <c r="F66" s="4">
        <f t="shared" si="4"/>
        <v>-188207926083</v>
      </c>
      <c r="G66" s="4">
        <v>0</v>
      </c>
      <c r="H66" s="4">
        <v>0</v>
      </c>
      <c r="I66" s="4">
        <v>0</v>
      </c>
      <c r="J66" s="4">
        <v>-270990000</v>
      </c>
      <c r="K66" s="27">
        <f t="shared" si="5"/>
        <v>-66107529000</v>
      </c>
      <c r="L66" s="4">
        <v>3906</v>
      </c>
      <c r="M66" s="4">
        <v>6845</v>
      </c>
      <c r="N66" s="4">
        <v>458</v>
      </c>
      <c r="O66" s="4">
        <v>788</v>
      </c>
      <c r="P66" s="4">
        <v>7810600</v>
      </c>
      <c r="Q66" s="4">
        <v>14529100</v>
      </c>
      <c r="R66" s="5">
        <v>-8.8000000000000005E-3</v>
      </c>
      <c r="S66" s="4">
        <v>21705800</v>
      </c>
      <c r="T66" s="4">
        <f t="shared" si="2"/>
        <v>30441980</v>
      </c>
      <c r="U66" s="4">
        <f t="shared" si="6"/>
        <v>17296900</v>
      </c>
      <c r="V66" s="5">
        <v>2.18E-2</v>
      </c>
    </row>
    <row r="67" spans="1:22" x14ac:dyDescent="0.2">
      <c r="A67" s="16" t="s">
        <v>218</v>
      </c>
      <c r="B67" s="4">
        <v>513600</v>
      </c>
      <c r="C67" s="4">
        <v>302970</v>
      </c>
      <c r="D67" s="4">
        <v>210630</v>
      </c>
      <c r="E67" s="4">
        <v>4817040000</v>
      </c>
      <c r="F67" s="4">
        <f t="shared" si="4"/>
        <v>-191394906083</v>
      </c>
      <c r="G67" s="4">
        <v>72700</v>
      </c>
      <c r="H67" s="4">
        <v>84500</v>
      </c>
      <c r="I67" s="4">
        <v>-11800</v>
      </c>
      <c r="J67" s="4">
        <v>-270990000</v>
      </c>
      <c r="K67" s="27">
        <f t="shared" si="5"/>
        <v>-65836539000</v>
      </c>
      <c r="L67" s="4">
        <v>5628</v>
      </c>
      <c r="M67" s="4">
        <v>4779</v>
      </c>
      <c r="N67" s="4">
        <v>676</v>
      </c>
      <c r="O67" s="4">
        <v>584</v>
      </c>
      <c r="P67" s="4">
        <v>11600000</v>
      </c>
      <c r="Q67" s="4">
        <v>9647800</v>
      </c>
      <c r="R67" s="5">
        <v>6.7000000000000002E-3</v>
      </c>
      <c r="S67" s="4">
        <v>21776300</v>
      </c>
      <c r="T67" s="4">
        <f t="shared" si="2"/>
        <v>30179190</v>
      </c>
      <c r="U67" s="4">
        <f t="shared" si="6"/>
        <v>17296900</v>
      </c>
      <c r="V67" s="5">
        <v>1.95E-2</v>
      </c>
    </row>
    <row r="68" spans="1:22" x14ac:dyDescent="0.2">
      <c r="A68" s="16" t="s">
        <v>217</v>
      </c>
      <c r="B68" s="4">
        <v>1518300</v>
      </c>
      <c r="C68" s="4">
        <v>359005</v>
      </c>
      <c r="D68" s="4">
        <v>1159295</v>
      </c>
      <c r="E68" s="4">
        <v>25801630000</v>
      </c>
      <c r="F68" s="4">
        <f t="shared" si="4"/>
        <v>-196211946083</v>
      </c>
      <c r="G68" s="4">
        <v>0</v>
      </c>
      <c r="H68" s="4">
        <v>0</v>
      </c>
      <c r="I68" s="4">
        <v>0</v>
      </c>
      <c r="J68" s="4">
        <v>-1063785000</v>
      </c>
      <c r="K68" s="27">
        <f t="shared" si="5"/>
        <v>-65565549000</v>
      </c>
      <c r="L68" s="4">
        <v>8356</v>
      </c>
      <c r="M68" s="4">
        <v>5074</v>
      </c>
      <c r="N68" s="4">
        <v>939</v>
      </c>
      <c r="O68" s="4">
        <v>502</v>
      </c>
      <c r="P68" s="4">
        <v>17041400</v>
      </c>
      <c r="Q68" s="4">
        <v>8801700</v>
      </c>
      <c r="R68" s="5">
        <v>2.7300000000000001E-2</v>
      </c>
      <c r="S68" s="4">
        <v>27220700</v>
      </c>
      <c r="T68" s="4">
        <f t="shared" si="2"/>
        <v>29619960</v>
      </c>
      <c r="U68" s="4">
        <f t="shared" si="6"/>
        <v>17296900</v>
      </c>
      <c r="V68" s="5">
        <v>3.5099999999999999E-2</v>
      </c>
    </row>
    <row r="69" spans="1:22" x14ac:dyDescent="0.2">
      <c r="A69" s="16" t="s">
        <v>216</v>
      </c>
      <c r="B69" s="4">
        <v>1130000</v>
      </c>
      <c r="C69" s="4">
        <v>668100</v>
      </c>
      <c r="D69" s="4">
        <v>461900</v>
      </c>
      <c r="E69" s="4">
        <v>10331610000</v>
      </c>
      <c r="F69" s="4">
        <f t="shared" si="4"/>
        <v>-222013576083</v>
      </c>
      <c r="G69" s="4">
        <v>0</v>
      </c>
      <c r="H69" s="4">
        <v>0</v>
      </c>
      <c r="I69" s="4">
        <v>0</v>
      </c>
      <c r="J69" s="4">
        <v>-21638220000</v>
      </c>
      <c r="K69" s="27">
        <f t="shared" si="5"/>
        <v>-64501764000</v>
      </c>
      <c r="L69" s="4">
        <v>5107</v>
      </c>
      <c r="M69" s="4">
        <v>11937</v>
      </c>
      <c r="N69" s="4">
        <v>540</v>
      </c>
      <c r="O69" s="4">
        <v>1178</v>
      </c>
      <c r="P69" s="4">
        <v>9787400</v>
      </c>
      <c r="Q69" s="4">
        <v>24473600</v>
      </c>
      <c r="R69" s="5">
        <v>-2.0400000000000001E-2</v>
      </c>
      <c r="S69" s="4">
        <v>34406300</v>
      </c>
      <c r="T69" s="4">
        <f t="shared" si="2"/>
        <v>27802110</v>
      </c>
      <c r="U69" s="4">
        <f t="shared" si="6"/>
        <v>17296900</v>
      </c>
      <c r="V69" s="5">
        <v>3.7400000000000003E-2</v>
      </c>
    </row>
    <row r="70" spans="1:22" x14ac:dyDescent="0.2">
      <c r="A70" s="16" t="s">
        <v>215</v>
      </c>
      <c r="B70" s="4">
        <v>132300</v>
      </c>
      <c r="C70" s="4">
        <v>631162</v>
      </c>
      <c r="D70" s="4">
        <v>-498862</v>
      </c>
      <c r="E70" s="4">
        <v>-11267690000</v>
      </c>
      <c r="F70" s="4">
        <f t="shared" si="4"/>
        <v>-232345186083</v>
      </c>
      <c r="G70" s="4">
        <v>0</v>
      </c>
      <c r="H70" s="4">
        <v>0</v>
      </c>
      <c r="I70" s="4">
        <v>0</v>
      </c>
      <c r="J70" s="4">
        <v>-343425000</v>
      </c>
      <c r="K70" s="27">
        <f t="shared" si="5"/>
        <v>-42863544000</v>
      </c>
      <c r="L70" s="4">
        <v>3434</v>
      </c>
      <c r="M70" s="4">
        <v>6497</v>
      </c>
      <c r="N70" s="4">
        <v>358</v>
      </c>
      <c r="O70" s="4">
        <v>468</v>
      </c>
      <c r="P70" s="4">
        <v>6841700</v>
      </c>
      <c r="Q70" s="4">
        <v>8983700</v>
      </c>
      <c r="R70" s="5">
        <v>-4.4000000000000003E-3</v>
      </c>
      <c r="S70" s="4">
        <v>17296900</v>
      </c>
      <c r="T70" s="4">
        <f t="shared" si="2"/>
        <v>27358140</v>
      </c>
      <c r="U70" s="4">
        <f t="shared" si="6"/>
        <v>22420200</v>
      </c>
      <c r="V70" s="5">
        <v>1.1000000000000001E-2</v>
      </c>
    </row>
    <row r="71" spans="1:22" x14ac:dyDescent="0.2">
      <c r="A71" s="16" t="s">
        <v>214</v>
      </c>
      <c r="B71" s="4">
        <v>79700</v>
      </c>
      <c r="C71" s="4">
        <v>385106</v>
      </c>
      <c r="D71" s="4">
        <v>-305406</v>
      </c>
      <c r="E71" s="4">
        <v>-6956420000</v>
      </c>
      <c r="F71" s="4">
        <f t="shared" si="4"/>
        <v>-221077496083</v>
      </c>
      <c r="G71" s="4">
        <v>0</v>
      </c>
      <c r="H71" s="4">
        <v>0</v>
      </c>
      <c r="I71" s="4">
        <v>0</v>
      </c>
      <c r="J71" s="4">
        <v>-4924345000</v>
      </c>
      <c r="K71" s="27">
        <f t="shared" si="5"/>
        <v>-42520119000</v>
      </c>
      <c r="L71" s="4">
        <v>6467</v>
      </c>
      <c r="M71" s="4">
        <v>10543</v>
      </c>
      <c r="N71" s="4">
        <v>800</v>
      </c>
      <c r="O71" s="4">
        <v>1297</v>
      </c>
      <c r="P71" s="4">
        <v>14199700</v>
      </c>
      <c r="Q71" s="4">
        <v>22731900</v>
      </c>
      <c r="R71" s="5">
        <v>-1.7600000000000001E-2</v>
      </c>
      <c r="S71" s="4">
        <v>38750500</v>
      </c>
      <c r="T71" s="4">
        <f t="shared" si="2"/>
        <v>26342740</v>
      </c>
      <c r="U71" s="4">
        <f t="shared" si="6"/>
        <v>22420200</v>
      </c>
      <c r="V71" s="5">
        <v>2.3900000000000001E-2</v>
      </c>
    </row>
    <row r="72" spans="1:22" x14ac:dyDescent="0.2">
      <c r="A72" s="16" t="s">
        <v>213</v>
      </c>
      <c r="B72" s="4">
        <v>563400</v>
      </c>
      <c r="C72" s="4">
        <v>386511</v>
      </c>
      <c r="D72" s="4">
        <v>176889</v>
      </c>
      <c r="E72" s="4">
        <v>4101270000</v>
      </c>
      <c r="F72" s="4">
        <f t="shared" si="4"/>
        <v>-214121076083</v>
      </c>
      <c r="K72" s="27">
        <f t="shared" si="5"/>
        <v>-37595774000</v>
      </c>
      <c r="L72" s="4">
        <v>6083</v>
      </c>
      <c r="M72" s="4">
        <v>5275</v>
      </c>
      <c r="N72" s="4">
        <v>598</v>
      </c>
      <c r="O72" s="4">
        <v>613</v>
      </c>
      <c r="P72" s="4">
        <v>10280600</v>
      </c>
      <c r="Q72" s="4">
        <v>10731800</v>
      </c>
      <c r="R72" s="5">
        <v>2.2000000000000001E-3</v>
      </c>
      <c r="S72" s="4">
        <v>22420200</v>
      </c>
      <c r="T72" s="4">
        <f t="shared" si="2"/>
        <v>24943670</v>
      </c>
      <c r="U72" s="4">
        <f t="shared" si="6"/>
        <v>19148400</v>
      </c>
      <c r="V72" s="5">
        <v>1.9199999999999998E-2</v>
      </c>
    </row>
    <row r="73" spans="1:22" x14ac:dyDescent="0.2">
      <c r="A73" s="16" t="s">
        <v>212</v>
      </c>
      <c r="B73" s="4">
        <v>309278</v>
      </c>
      <c r="C73" s="4">
        <v>6666820</v>
      </c>
      <c r="D73" s="4">
        <v>-6357542</v>
      </c>
      <c r="E73" s="4">
        <v>-146008600000</v>
      </c>
      <c r="F73" s="4">
        <f t="shared" si="4"/>
        <v>-218222346083</v>
      </c>
      <c r="G73" s="4">
        <v>94600</v>
      </c>
      <c r="H73" s="4">
        <v>300000</v>
      </c>
      <c r="I73" s="4">
        <v>-205400</v>
      </c>
      <c r="J73" s="4">
        <v>-4714355000</v>
      </c>
      <c r="K73" s="27">
        <f t="shared" si="5"/>
        <v>-37595774000</v>
      </c>
      <c r="L73" s="4">
        <v>6926</v>
      </c>
      <c r="M73" s="4">
        <v>11085</v>
      </c>
      <c r="N73" s="4">
        <v>884</v>
      </c>
      <c r="O73" s="4">
        <v>1405</v>
      </c>
      <c r="P73" s="4">
        <v>15332100</v>
      </c>
      <c r="Q73" s="4">
        <v>25094900</v>
      </c>
      <c r="R73" s="5">
        <v>-1.0800000000000001E-2</v>
      </c>
      <c r="S73" s="4">
        <v>41592100</v>
      </c>
      <c r="T73" s="4">
        <f t="shared" si="2"/>
        <v>21684260</v>
      </c>
      <c r="U73" s="4">
        <f t="shared" si="6"/>
        <v>19148400</v>
      </c>
      <c r="V73" s="5">
        <v>3.4200000000000001E-2</v>
      </c>
    </row>
    <row r="74" spans="1:22" x14ac:dyDescent="0.2">
      <c r="A74" s="16" t="s">
        <v>211</v>
      </c>
      <c r="B74" s="4">
        <v>172200</v>
      </c>
      <c r="C74" s="4">
        <v>3773039</v>
      </c>
      <c r="D74" s="4">
        <v>-3600839</v>
      </c>
      <c r="E74" s="4">
        <v>-83417950000</v>
      </c>
      <c r="F74" s="4">
        <f t="shared" ref="F74:F79" si="7">E74+F75</f>
        <v>-72213746083</v>
      </c>
      <c r="G74" s="4">
        <v>101800</v>
      </c>
      <c r="H74" s="4">
        <v>50000</v>
      </c>
      <c r="I74" s="4">
        <v>51800</v>
      </c>
      <c r="J74" s="4">
        <v>1186550000</v>
      </c>
      <c r="K74" s="27">
        <f t="shared" ref="K74:K79" si="8">K75+J74</f>
        <v>-32881419000</v>
      </c>
      <c r="L74" s="4">
        <v>7816</v>
      </c>
      <c r="M74" s="4">
        <v>6446</v>
      </c>
      <c r="N74" s="4">
        <v>954</v>
      </c>
      <c r="O74" s="4">
        <v>782</v>
      </c>
      <c r="P74" s="4">
        <v>16480500</v>
      </c>
      <c r="Q74" s="4">
        <v>14097900</v>
      </c>
      <c r="R74" s="5">
        <v>8.6999999999999994E-3</v>
      </c>
      <c r="S74" s="4">
        <v>32052200</v>
      </c>
      <c r="T74" s="4">
        <f t="shared" ref="T74:T79" si="9">AVERAGE(S75:S84)</f>
        <v>19652180</v>
      </c>
      <c r="U74" s="4">
        <f t="shared" ref="U74:U79" si="10">MIN(S75:S79)</f>
        <v>16227800</v>
      </c>
      <c r="V74" s="5">
        <v>2.1299999999999999E-2</v>
      </c>
    </row>
    <row r="75" spans="1:22" x14ac:dyDescent="0.2">
      <c r="A75" s="16" t="s">
        <v>210</v>
      </c>
      <c r="B75" s="4">
        <v>37105</v>
      </c>
      <c r="C75" s="4">
        <v>1746706</v>
      </c>
      <c r="D75" s="4">
        <v>-1709601</v>
      </c>
      <c r="E75" s="4">
        <v>-39479040000</v>
      </c>
      <c r="F75" s="4">
        <f t="shared" si="7"/>
        <v>11204203917</v>
      </c>
      <c r="G75" s="4">
        <v>0</v>
      </c>
      <c r="H75" s="4">
        <v>0</v>
      </c>
      <c r="I75" s="4">
        <v>0</v>
      </c>
      <c r="J75" s="4">
        <v>394535000</v>
      </c>
      <c r="K75" s="27">
        <f t="shared" si="8"/>
        <v>-34067969000</v>
      </c>
      <c r="L75" s="4">
        <v>4198</v>
      </c>
      <c r="M75" s="4">
        <v>6515</v>
      </c>
      <c r="N75" s="4">
        <v>472</v>
      </c>
      <c r="O75" s="4">
        <v>776</v>
      </c>
      <c r="P75" s="4">
        <v>9547800</v>
      </c>
      <c r="Q75" s="4">
        <v>13452800</v>
      </c>
      <c r="R75" s="5">
        <v>0</v>
      </c>
      <c r="S75" s="4">
        <v>22740700</v>
      </c>
      <c r="T75" s="4">
        <f t="shared" si="9"/>
        <v>18312860</v>
      </c>
      <c r="U75" s="4">
        <f t="shared" si="10"/>
        <v>12857200</v>
      </c>
      <c r="V75" s="5">
        <v>1.72E-2</v>
      </c>
    </row>
    <row r="76" spans="1:22" x14ac:dyDescent="0.2">
      <c r="A76" s="16" t="s">
        <v>208</v>
      </c>
      <c r="B76" s="4">
        <v>7081500</v>
      </c>
      <c r="C76" s="4">
        <v>97200</v>
      </c>
      <c r="D76" s="4">
        <v>6984300</v>
      </c>
      <c r="E76" s="4">
        <v>158425160000</v>
      </c>
      <c r="F76" s="4">
        <f t="shared" si="7"/>
        <v>50683243917</v>
      </c>
      <c r="G76" s="4">
        <v>0</v>
      </c>
      <c r="H76" s="4">
        <v>0</v>
      </c>
      <c r="I76" s="4">
        <v>0</v>
      </c>
      <c r="J76" s="4">
        <v>-895840000</v>
      </c>
      <c r="K76" s="27">
        <f t="shared" si="8"/>
        <v>-34462504000</v>
      </c>
      <c r="L76" s="4">
        <v>11910</v>
      </c>
      <c r="M76" s="4">
        <v>6593</v>
      </c>
      <c r="N76" s="4">
        <v>1731</v>
      </c>
      <c r="O76" s="4">
        <v>841</v>
      </c>
      <c r="P76" s="4">
        <v>28752700</v>
      </c>
      <c r="Q76" s="4">
        <v>15153200</v>
      </c>
      <c r="R76" s="5">
        <v>4.0800000000000003E-2</v>
      </c>
      <c r="S76" s="4">
        <v>46163900</v>
      </c>
      <c r="T76" s="4">
        <f t="shared" si="9"/>
        <v>15809380</v>
      </c>
      <c r="U76" s="4">
        <f t="shared" si="10"/>
        <v>12857200</v>
      </c>
      <c r="V76" s="5">
        <v>4.3200000000000002E-2</v>
      </c>
    </row>
    <row r="77" spans="1:22" x14ac:dyDescent="0.2">
      <c r="A77" s="16" t="s">
        <v>207</v>
      </c>
      <c r="B77" s="4">
        <v>299110</v>
      </c>
      <c r="C77" s="4">
        <v>144403</v>
      </c>
      <c r="D77" s="4">
        <v>154707</v>
      </c>
      <c r="E77" s="4">
        <v>3456670000</v>
      </c>
      <c r="F77" s="4">
        <f t="shared" si="7"/>
        <v>-107741916083</v>
      </c>
      <c r="G77" s="4">
        <v>0</v>
      </c>
      <c r="H77" s="4">
        <v>0</v>
      </c>
      <c r="I77" s="4">
        <v>0</v>
      </c>
      <c r="J77" s="4">
        <v>-31820000</v>
      </c>
      <c r="K77" s="27">
        <f t="shared" si="8"/>
        <v>-33566664000</v>
      </c>
      <c r="L77" s="4">
        <v>3979</v>
      </c>
      <c r="M77" s="4">
        <v>4865</v>
      </c>
      <c r="N77" s="4">
        <v>475</v>
      </c>
      <c r="O77" s="4">
        <v>610</v>
      </c>
      <c r="P77" s="4">
        <v>8111700</v>
      </c>
      <c r="Q77" s="4">
        <v>9790700</v>
      </c>
      <c r="R77" s="5">
        <v>-4.5000000000000005E-3</v>
      </c>
      <c r="S77" s="4">
        <v>19148400</v>
      </c>
      <c r="T77" s="4">
        <f t="shared" si="9"/>
        <v>15499100</v>
      </c>
      <c r="U77" s="4">
        <f t="shared" si="10"/>
        <v>8429500</v>
      </c>
      <c r="V77" s="5">
        <v>1.78E-2</v>
      </c>
    </row>
    <row r="78" spans="1:22" x14ac:dyDescent="0.2">
      <c r="A78" s="16" t="s">
        <v>206</v>
      </c>
      <c r="B78" s="4">
        <v>1838800</v>
      </c>
      <c r="C78" s="4">
        <v>145100</v>
      </c>
      <c r="D78" s="4">
        <v>1693700</v>
      </c>
      <c r="E78" s="4">
        <v>37458860000</v>
      </c>
      <c r="F78" s="4">
        <f t="shared" si="7"/>
        <v>-111198586083</v>
      </c>
      <c r="G78" s="4">
        <v>157000</v>
      </c>
      <c r="H78" s="4">
        <v>103100</v>
      </c>
      <c r="I78" s="4">
        <v>53900</v>
      </c>
      <c r="J78" s="4">
        <v>1171330000</v>
      </c>
      <c r="K78" s="27">
        <f t="shared" si="8"/>
        <v>-33534844000</v>
      </c>
      <c r="L78" s="4">
        <v>6835</v>
      </c>
      <c r="M78" s="4">
        <v>3403</v>
      </c>
      <c r="N78" s="4">
        <v>740</v>
      </c>
      <c r="O78" s="4">
        <v>422</v>
      </c>
      <c r="P78" s="4">
        <v>12960200</v>
      </c>
      <c r="Q78" s="4">
        <v>6905200</v>
      </c>
      <c r="R78" s="5">
        <v>1.84E-2</v>
      </c>
      <c r="S78" s="4">
        <v>21628400</v>
      </c>
      <c r="T78" s="4">
        <f t="shared" si="9"/>
        <v>15346060</v>
      </c>
      <c r="U78" s="4">
        <f t="shared" si="10"/>
        <v>8429500</v>
      </c>
      <c r="V78" s="5">
        <v>2.4700000000000003E-2</v>
      </c>
    </row>
    <row r="79" spans="1:22" x14ac:dyDescent="0.2">
      <c r="A79" s="16" t="s">
        <v>205</v>
      </c>
      <c r="B79" s="4">
        <v>9508</v>
      </c>
      <c r="C79" s="4">
        <v>64300</v>
      </c>
      <c r="D79" s="4">
        <v>-54792</v>
      </c>
      <c r="E79" s="4">
        <v>-1203310000</v>
      </c>
      <c r="F79" s="4">
        <f t="shared" si="7"/>
        <v>-148657446083</v>
      </c>
      <c r="G79" s="4">
        <v>0</v>
      </c>
      <c r="H79" s="4">
        <v>0</v>
      </c>
      <c r="I79" s="4">
        <v>0</v>
      </c>
      <c r="J79" s="4">
        <v>-2151400000</v>
      </c>
      <c r="K79" s="27">
        <f t="shared" si="8"/>
        <v>-34706174000</v>
      </c>
      <c r="L79" s="4">
        <v>3695</v>
      </c>
      <c r="M79" s="4">
        <v>3794</v>
      </c>
      <c r="N79" s="4">
        <v>389</v>
      </c>
      <c r="O79" s="4">
        <v>451</v>
      </c>
      <c r="P79" s="4">
        <v>7080400</v>
      </c>
      <c r="Q79" s="4">
        <v>7854000</v>
      </c>
      <c r="R79" s="5">
        <v>2.3E-3</v>
      </c>
      <c r="S79" s="4">
        <v>16227800</v>
      </c>
      <c r="T79" s="4">
        <f t="shared" si="9"/>
        <v>15049190</v>
      </c>
      <c r="U79" s="4">
        <f t="shared" si="10"/>
        <v>8429500</v>
      </c>
      <c r="V79" s="5">
        <v>1.3600000000000001E-2</v>
      </c>
    </row>
    <row r="80" spans="1:22" x14ac:dyDescent="0.2">
      <c r="A80" s="16" t="s">
        <v>204</v>
      </c>
      <c r="B80" s="4">
        <v>715900</v>
      </c>
      <c r="C80" s="4">
        <v>248080</v>
      </c>
      <c r="D80" s="4">
        <v>467820</v>
      </c>
      <c r="E80" s="4">
        <v>10191993917</v>
      </c>
      <c r="F80" s="4">
        <f t="shared" ref="F80:F90" si="11">E80+F81</f>
        <v>-147454136083</v>
      </c>
      <c r="G80" s="4">
        <v>0</v>
      </c>
      <c r="H80" s="4">
        <v>0</v>
      </c>
      <c r="I80" s="4">
        <v>0</v>
      </c>
      <c r="J80" s="4">
        <v>-30411895000</v>
      </c>
      <c r="K80" s="27">
        <f t="shared" ref="K80:K90" si="12">K81+J80</f>
        <v>-32554774000</v>
      </c>
      <c r="L80" s="4">
        <v>2674</v>
      </c>
      <c r="M80" s="4">
        <v>3346</v>
      </c>
      <c r="N80" s="4">
        <v>298</v>
      </c>
      <c r="O80" s="4">
        <v>368</v>
      </c>
      <c r="P80" s="4">
        <v>5450700</v>
      </c>
      <c r="Q80" s="4">
        <v>6533500</v>
      </c>
      <c r="R80" s="5">
        <v>-2.2000000000000001E-3</v>
      </c>
      <c r="S80" s="4">
        <v>12857200</v>
      </c>
      <c r="T80" s="4">
        <f t="shared" ref="T80:T96" si="13">AVERAGE(S81:S90)</f>
        <v>14826260</v>
      </c>
      <c r="U80" s="4">
        <f t="shared" ref="U80:U90" si="14">MIN(S81:S85)</f>
        <v>8429500</v>
      </c>
      <c r="V80" s="5">
        <v>1.1399999999999999E-2</v>
      </c>
    </row>
    <row r="81" spans="1:22" x14ac:dyDescent="0.2">
      <c r="A81" s="16" t="s">
        <v>203</v>
      </c>
      <c r="B81" s="4">
        <v>498722</v>
      </c>
      <c r="C81" s="4">
        <v>3667910</v>
      </c>
      <c r="D81" s="4">
        <v>-3169188</v>
      </c>
      <c r="E81" s="4">
        <v>-69710940000</v>
      </c>
      <c r="F81" s="4">
        <f t="shared" si="11"/>
        <v>-157646130000</v>
      </c>
      <c r="G81" s="4">
        <v>0</v>
      </c>
      <c r="H81" s="4">
        <v>0</v>
      </c>
      <c r="I81" s="4">
        <v>0</v>
      </c>
      <c r="J81" s="4">
        <v>-2512847000</v>
      </c>
      <c r="K81" s="27">
        <f t="shared" si="12"/>
        <v>-2142879000</v>
      </c>
      <c r="L81" s="4">
        <v>5801</v>
      </c>
      <c r="M81" s="4">
        <v>6949</v>
      </c>
      <c r="N81" s="4">
        <v>827</v>
      </c>
      <c r="O81" s="4">
        <v>764</v>
      </c>
      <c r="P81" s="4">
        <v>13326900</v>
      </c>
      <c r="Q81" s="4">
        <v>14355400</v>
      </c>
      <c r="R81" s="5">
        <v>-2.2000000000000001E-3</v>
      </c>
      <c r="S81" s="4">
        <v>28596500</v>
      </c>
      <c r="T81" s="4">
        <f t="shared" si="13"/>
        <v>14238644.800000001</v>
      </c>
      <c r="U81" s="4">
        <f t="shared" si="14"/>
        <v>8429500</v>
      </c>
      <c r="V81" s="5">
        <v>2.4700000000000003E-2</v>
      </c>
    </row>
    <row r="82" spans="1:22" x14ac:dyDescent="0.2">
      <c r="A82" s="16" t="s">
        <v>200</v>
      </c>
      <c r="B82" s="4">
        <v>23200</v>
      </c>
      <c r="C82" s="4">
        <v>74400</v>
      </c>
      <c r="D82" s="4">
        <v>-51200</v>
      </c>
      <c r="E82" s="4">
        <v>-1117960000</v>
      </c>
      <c r="F82" s="4">
        <f t="shared" si="11"/>
        <v>-87935190000</v>
      </c>
      <c r="G82" s="4">
        <v>0</v>
      </c>
      <c r="H82" s="4">
        <v>0</v>
      </c>
      <c r="I82" s="4">
        <v>0</v>
      </c>
      <c r="J82" s="4">
        <v>-2512847000</v>
      </c>
      <c r="K82" s="27">
        <f t="shared" si="12"/>
        <v>369968000</v>
      </c>
      <c r="L82" s="4">
        <v>1943</v>
      </c>
      <c r="M82" s="4">
        <v>2528</v>
      </c>
      <c r="N82" s="4">
        <v>191</v>
      </c>
      <c r="O82" s="4">
        <v>243</v>
      </c>
      <c r="P82" s="4">
        <v>3825200</v>
      </c>
      <c r="Q82" s="4">
        <v>4388000</v>
      </c>
      <c r="R82" s="5">
        <v>2.3E-3</v>
      </c>
      <c r="S82" s="4">
        <v>8429500</v>
      </c>
      <c r="T82" s="4">
        <f t="shared" si="13"/>
        <v>14366829.199999999</v>
      </c>
      <c r="U82" s="4">
        <f t="shared" si="14"/>
        <v>8998000</v>
      </c>
      <c r="V82" s="5">
        <v>9.1999999999999998E-3</v>
      </c>
    </row>
    <row r="83" spans="1:22" x14ac:dyDescent="0.2">
      <c r="A83" s="16" t="s">
        <v>199</v>
      </c>
      <c r="B83" s="4">
        <v>110900</v>
      </c>
      <c r="C83" s="4">
        <v>208200</v>
      </c>
      <c r="D83" s="4">
        <v>-97300</v>
      </c>
      <c r="E83" s="4">
        <v>-2127900000</v>
      </c>
      <c r="F83" s="4">
        <f t="shared" si="11"/>
        <v>-86817230000</v>
      </c>
      <c r="G83" s="4">
        <v>0</v>
      </c>
      <c r="H83" s="4">
        <v>0</v>
      </c>
      <c r="I83" s="4">
        <v>0</v>
      </c>
      <c r="J83" s="4">
        <v>-1164395000</v>
      </c>
      <c r="K83" s="27">
        <f t="shared" si="12"/>
        <v>2882815000</v>
      </c>
      <c r="L83" s="4">
        <v>1530</v>
      </c>
      <c r="M83" s="4">
        <v>2877</v>
      </c>
      <c r="N83" s="4">
        <v>178</v>
      </c>
      <c r="O83" s="4">
        <v>277</v>
      </c>
      <c r="P83" s="4">
        <v>3143800</v>
      </c>
      <c r="Q83" s="4">
        <v>5198600</v>
      </c>
      <c r="R83" s="5">
        <v>-6.8000000000000005E-3</v>
      </c>
      <c r="S83" s="4">
        <v>8998000</v>
      </c>
      <c r="T83" s="4">
        <f t="shared" si="13"/>
        <v>14386746.6</v>
      </c>
      <c r="U83" s="4">
        <f t="shared" si="14"/>
        <v>9347500</v>
      </c>
      <c r="V83" s="5">
        <v>1.1399999999999999E-2</v>
      </c>
    </row>
    <row r="84" spans="1:22" x14ac:dyDescent="0.2">
      <c r="A84" s="16" t="s">
        <v>193</v>
      </c>
      <c r="B84" s="4">
        <v>62216</v>
      </c>
      <c r="C84" s="4">
        <v>87300</v>
      </c>
      <c r="D84" s="4">
        <v>-25084</v>
      </c>
      <c r="E84" s="4">
        <v>-551860000</v>
      </c>
      <c r="F84" s="4">
        <f t="shared" si="11"/>
        <v>-84689330000</v>
      </c>
      <c r="G84" s="4">
        <v>0</v>
      </c>
      <c r="H84" s="4">
        <v>0</v>
      </c>
      <c r="I84" s="4">
        <v>0</v>
      </c>
      <c r="J84" s="4">
        <v>436995000</v>
      </c>
      <c r="K84" s="27">
        <f t="shared" si="12"/>
        <v>4047210000</v>
      </c>
      <c r="L84" s="4">
        <v>2302</v>
      </c>
      <c r="M84" s="4">
        <v>2585</v>
      </c>
      <c r="N84" s="4">
        <v>282</v>
      </c>
      <c r="O84" s="4">
        <v>300</v>
      </c>
      <c r="P84" s="4">
        <v>4686500</v>
      </c>
      <c r="Q84" s="4">
        <v>5438700</v>
      </c>
      <c r="R84" s="5">
        <v>2.3E-3</v>
      </c>
      <c r="S84" s="4">
        <v>11731400</v>
      </c>
      <c r="T84" s="4">
        <f t="shared" si="13"/>
        <v>15278399.699999999</v>
      </c>
      <c r="U84" s="4">
        <f t="shared" si="14"/>
        <v>9347500</v>
      </c>
      <c r="V84" s="5">
        <v>1.3600000000000001E-2</v>
      </c>
    </row>
    <row r="85" spans="1:22" x14ac:dyDescent="0.2">
      <c r="A85" s="16" t="s">
        <v>192</v>
      </c>
      <c r="B85" s="4">
        <v>78355</v>
      </c>
      <c r="C85" s="4">
        <v>1482900</v>
      </c>
      <c r="D85" s="4">
        <v>-1404545</v>
      </c>
      <c r="E85" s="4">
        <v>-30910870000</v>
      </c>
      <c r="F85" s="4">
        <f t="shared" si="11"/>
        <v>-84137470000</v>
      </c>
      <c r="G85" s="4">
        <v>0</v>
      </c>
      <c r="H85" s="4">
        <v>0</v>
      </c>
      <c r="I85" s="4">
        <v>0</v>
      </c>
      <c r="J85" s="4">
        <v>83980000</v>
      </c>
      <c r="K85" s="27">
        <f t="shared" si="12"/>
        <v>3610215000</v>
      </c>
      <c r="L85" s="4">
        <v>1480</v>
      </c>
      <c r="M85" s="4">
        <v>2324</v>
      </c>
      <c r="N85" s="4">
        <v>175</v>
      </c>
      <c r="O85" s="4">
        <v>292</v>
      </c>
      <c r="P85" s="4">
        <v>2863100</v>
      </c>
      <c r="Q85" s="4">
        <v>4987800</v>
      </c>
      <c r="R85" s="5">
        <v>-6.8000000000000005E-3</v>
      </c>
      <c r="S85" s="4">
        <v>9347500</v>
      </c>
      <c r="T85" s="4">
        <f t="shared" si="13"/>
        <v>15940858.800000001</v>
      </c>
      <c r="U85" s="4">
        <f t="shared" si="14"/>
        <v>10627900</v>
      </c>
      <c r="V85" s="5">
        <v>1.1299999999999999E-2</v>
      </c>
    </row>
    <row r="86" spans="1:22" x14ac:dyDescent="0.2">
      <c r="A86" s="16" t="s">
        <v>191</v>
      </c>
      <c r="B86" s="4">
        <v>1401000</v>
      </c>
      <c r="C86" s="4">
        <v>1472100</v>
      </c>
      <c r="D86" s="4">
        <v>-71100</v>
      </c>
      <c r="E86" s="4">
        <v>-1493180000</v>
      </c>
      <c r="F86" s="4">
        <f t="shared" si="11"/>
        <v>-53226600000</v>
      </c>
      <c r="G86" s="4">
        <v>209500</v>
      </c>
      <c r="H86" s="4">
        <v>7600</v>
      </c>
      <c r="I86" s="4">
        <v>201900</v>
      </c>
      <c r="J86" s="4">
        <v>4482275000</v>
      </c>
      <c r="K86" s="27">
        <f t="shared" si="12"/>
        <v>3526235000</v>
      </c>
      <c r="L86" s="4">
        <v>4486</v>
      </c>
      <c r="M86" s="4">
        <v>5114</v>
      </c>
      <c r="N86" s="4">
        <v>533</v>
      </c>
      <c r="O86" s="4">
        <v>519</v>
      </c>
      <c r="P86" s="4">
        <v>9364800</v>
      </c>
      <c r="Q86" s="4">
        <v>10623300</v>
      </c>
      <c r="R86" s="5">
        <v>6.8999999999999999E-3</v>
      </c>
      <c r="S86" s="4">
        <v>21129100</v>
      </c>
      <c r="T86" s="4">
        <f t="shared" si="13"/>
        <v>16696093.699999999</v>
      </c>
      <c r="U86" s="4">
        <f t="shared" si="14"/>
        <v>10627900</v>
      </c>
      <c r="V86" s="5">
        <v>1.5700000000000002E-2</v>
      </c>
    </row>
    <row r="87" spans="1:22" x14ac:dyDescent="0.2">
      <c r="A87" s="16" t="s">
        <v>190</v>
      </c>
      <c r="B87" s="4">
        <v>1006240</v>
      </c>
      <c r="C87" s="4">
        <v>2895902</v>
      </c>
      <c r="D87" s="4">
        <v>-1889662</v>
      </c>
      <c r="E87" s="4">
        <v>-41532220000</v>
      </c>
      <c r="F87" s="4">
        <f t="shared" si="11"/>
        <v>-51733420000</v>
      </c>
      <c r="G87" s="4">
        <v>0</v>
      </c>
      <c r="H87" s="4">
        <v>0</v>
      </c>
      <c r="I87" s="4">
        <v>0</v>
      </c>
      <c r="J87" s="4">
        <v>-125400000</v>
      </c>
      <c r="K87" s="27">
        <f t="shared" si="12"/>
        <v>-956040000</v>
      </c>
      <c r="L87" s="4">
        <v>2826</v>
      </c>
      <c r="M87" s="4">
        <v>4240</v>
      </c>
      <c r="N87" s="4">
        <v>381</v>
      </c>
      <c r="O87" s="4">
        <v>494</v>
      </c>
      <c r="P87" s="4">
        <v>6368400</v>
      </c>
      <c r="Q87" s="4">
        <v>8995400</v>
      </c>
      <c r="R87" s="5">
        <v>-2.2000000000000001E-3</v>
      </c>
      <c r="S87" s="4">
        <v>16045600</v>
      </c>
      <c r="T87" s="4">
        <f t="shared" si="13"/>
        <v>17029143.699999999</v>
      </c>
      <c r="U87" s="4">
        <f t="shared" si="14"/>
        <v>9711344</v>
      </c>
      <c r="V87" s="5">
        <v>1.5800000000000002E-2</v>
      </c>
    </row>
    <row r="88" spans="1:22" x14ac:dyDescent="0.2">
      <c r="A88" s="16" t="s">
        <v>189</v>
      </c>
      <c r="B88" s="4">
        <v>191138</v>
      </c>
      <c r="C88" s="4">
        <v>758500</v>
      </c>
      <c r="D88" s="4">
        <v>-567362</v>
      </c>
      <c r="E88" s="4">
        <v>-12419890000</v>
      </c>
      <c r="F88" s="4">
        <f t="shared" si="11"/>
        <v>-10201200000</v>
      </c>
      <c r="G88" s="4">
        <v>0</v>
      </c>
      <c r="H88" s="4">
        <v>0</v>
      </c>
      <c r="I88" s="4">
        <v>0</v>
      </c>
      <c r="J88" s="4">
        <v>666710000</v>
      </c>
      <c r="K88" s="27">
        <f t="shared" si="12"/>
        <v>-830640000</v>
      </c>
      <c r="L88" s="4">
        <v>3861</v>
      </c>
      <c r="M88" s="4">
        <v>5170</v>
      </c>
      <c r="N88" s="4">
        <v>540</v>
      </c>
      <c r="O88" s="4">
        <v>483</v>
      </c>
      <c r="P88" s="4">
        <v>10800800</v>
      </c>
      <c r="Q88" s="4">
        <v>10896600</v>
      </c>
      <c r="R88" s="5">
        <v>1.1599999999999999E-2</v>
      </c>
      <c r="S88" s="4">
        <v>20098000</v>
      </c>
      <c r="T88" s="4">
        <f t="shared" si="13"/>
        <v>17208535.800000001</v>
      </c>
      <c r="U88" s="4">
        <f t="shared" si="14"/>
        <v>9197174</v>
      </c>
      <c r="V88" s="5">
        <v>2.2499999999999999E-2</v>
      </c>
    </row>
    <row r="89" spans="1:22" x14ac:dyDescent="0.2">
      <c r="A89" s="16" t="s">
        <v>188</v>
      </c>
      <c r="B89" s="4">
        <v>45169</v>
      </c>
      <c r="C89" s="4">
        <v>1349600</v>
      </c>
      <c r="D89" s="4">
        <v>-1304431</v>
      </c>
      <c r="E89" s="4">
        <v>-28530630000</v>
      </c>
      <c r="F89" s="4">
        <f t="shared" si="11"/>
        <v>2218690000</v>
      </c>
      <c r="G89" s="4">
        <v>30400</v>
      </c>
      <c r="H89" s="4">
        <v>1000</v>
      </c>
      <c r="I89" s="4">
        <v>29400</v>
      </c>
      <c r="J89" s="4">
        <v>641580000</v>
      </c>
      <c r="K89" s="27">
        <f t="shared" si="12"/>
        <v>-1497350000</v>
      </c>
      <c r="L89" s="4">
        <v>1814</v>
      </c>
      <c r="M89" s="4">
        <v>5430</v>
      </c>
      <c r="N89" s="4">
        <v>194</v>
      </c>
      <c r="O89" s="4">
        <v>401</v>
      </c>
      <c r="P89" s="4">
        <v>3508000</v>
      </c>
      <c r="Q89" s="4">
        <v>8661600</v>
      </c>
      <c r="R89" s="5">
        <v>-9.1999999999999998E-3</v>
      </c>
      <c r="S89" s="4">
        <v>13259100</v>
      </c>
      <c r="T89" s="4">
        <f t="shared" si="13"/>
        <v>18262558.399999999</v>
      </c>
      <c r="U89" s="4">
        <f t="shared" si="14"/>
        <v>9197174</v>
      </c>
      <c r="V89" s="5">
        <v>2.0400000000000001E-2</v>
      </c>
    </row>
    <row r="90" spans="1:22" x14ac:dyDescent="0.2">
      <c r="A90" s="16" t="s">
        <v>187</v>
      </c>
      <c r="B90" s="4">
        <v>25750</v>
      </c>
      <c r="C90" s="4">
        <v>1197864</v>
      </c>
      <c r="D90" s="4">
        <v>-1172114</v>
      </c>
      <c r="E90" s="4">
        <v>-25685760000</v>
      </c>
      <c r="F90" s="4">
        <f t="shared" si="11"/>
        <v>30749320000</v>
      </c>
      <c r="G90" s="4">
        <v>105700</v>
      </c>
      <c r="H90" s="4">
        <v>106800</v>
      </c>
      <c r="I90" s="4">
        <v>-1100</v>
      </c>
      <c r="J90" s="4">
        <v>-125010000</v>
      </c>
      <c r="K90" s="27">
        <f t="shared" si="12"/>
        <v>-2138930000</v>
      </c>
      <c r="L90" s="4">
        <v>2224</v>
      </c>
      <c r="M90" s="4">
        <v>2806</v>
      </c>
      <c r="N90" s="4">
        <v>282</v>
      </c>
      <c r="O90" s="4">
        <v>295</v>
      </c>
      <c r="P90" s="4">
        <v>4852100</v>
      </c>
      <c r="Q90" s="4">
        <v>5163900</v>
      </c>
      <c r="R90" s="5">
        <v>-2.2000000000000001E-3</v>
      </c>
      <c r="S90" s="4">
        <v>10627900</v>
      </c>
      <c r="T90" s="4">
        <f t="shared" si="13"/>
        <v>21699272</v>
      </c>
      <c r="U90" s="4">
        <f t="shared" si="14"/>
        <v>9197174</v>
      </c>
      <c r="V90" s="5">
        <v>1.3600000000000001E-2</v>
      </c>
    </row>
    <row r="91" spans="1:22" x14ac:dyDescent="0.2">
      <c r="A91" s="16" t="s">
        <v>186</v>
      </c>
      <c r="B91" s="4">
        <v>943497</v>
      </c>
      <c r="C91" s="4">
        <v>1243700</v>
      </c>
      <c r="D91" s="4">
        <v>-300203</v>
      </c>
      <c r="E91" s="4">
        <v>-6668460000</v>
      </c>
      <c r="F91" s="4">
        <f t="shared" ref="F91:F102" si="15">E91+F92</f>
        <v>56435080000</v>
      </c>
      <c r="G91" s="4">
        <v>0</v>
      </c>
      <c r="H91" s="4">
        <v>0</v>
      </c>
      <c r="I91" s="4">
        <v>0</v>
      </c>
      <c r="J91" s="4">
        <v>-254205000</v>
      </c>
      <c r="K91" s="27">
        <f t="shared" ref="K91:K102" si="16">K92+J91</f>
        <v>-2013920000</v>
      </c>
      <c r="L91" s="4">
        <v>5706</v>
      </c>
      <c r="M91" s="4">
        <v>5524</v>
      </c>
      <c r="N91" s="4">
        <v>618</v>
      </c>
      <c r="O91" s="4">
        <v>563</v>
      </c>
      <c r="P91" s="4">
        <v>10821600</v>
      </c>
      <c r="Q91" s="4">
        <v>10838800</v>
      </c>
      <c r="R91" s="5">
        <v>6.8999999999999999E-3</v>
      </c>
      <c r="S91" s="4">
        <v>22720348</v>
      </c>
      <c r="T91" s="4">
        <f t="shared" si="13"/>
        <v>21087442.100000001</v>
      </c>
      <c r="U91" s="4">
        <f t="shared" ref="U91:U102" si="17">MIN(S92:S96)</f>
        <v>9197174</v>
      </c>
      <c r="V91" s="5">
        <v>3.56E-2</v>
      </c>
    </row>
    <row r="92" spans="1:22" x14ac:dyDescent="0.2">
      <c r="A92" s="16" t="s">
        <v>185</v>
      </c>
      <c r="B92" s="4">
        <v>150800</v>
      </c>
      <c r="C92" s="4">
        <v>180100</v>
      </c>
      <c r="D92" s="4">
        <v>-29300</v>
      </c>
      <c r="E92" s="4">
        <v>-623680000</v>
      </c>
      <c r="F92" s="4">
        <f t="shared" si="15"/>
        <v>63103540000</v>
      </c>
      <c r="G92" s="4">
        <v>0</v>
      </c>
      <c r="H92" s="4">
        <v>0</v>
      </c>
      <c r="I92" s="4">
        <v>0</v>
      </c>
      <c r="J92" s="4">
        <v>81890000</v>
      </c>
      <c r="K92" s="27">
        <f t="shared" si="16"/>
        <v>-1759715000</v>
      </c>
      <c r="L92" s="4">
        <v>2639</v>
      </c>
      <c r="M92" s="4">
        <v>3520</v>
      </c>
      <c r="N92" s="4">
        <v>243</v>
      </c>
      <c r="O92" s="4">
        <v>250</v>
      </c>
      <c r="P92" s="4">
        <v>4103900</v>
      </c>
      <c r="Q92" s="4">
        <v>4959400</v>
      </c>
      <c r="R92" s="5">
        <v>1.3999999999999999E-2</v>
      </c>
      <c r="S92" s="4">
        <v>9711344</v>
      </c>
      <c r="T92" s="4">
        <f t="shared" si="13"/>
        <v>22913456.199999999</v>
      </c>
      <c r="U92" s="4">
        <f t="shared" si="17"/>
        <v>9197174</v>
      </c>
      <c r="V92" s="5">
        <v>1.84E-2</v>
      </c>
    </row>
    <row r="93" spans="1:22" x14ac:dyDescent="0.2">
      <c r="A93" s="16" t="s">
        <v>184</v>
      </c>
      <c r="B93" s="4">
        <v>583100</v>
      </c>
      <c r="C93" s="4">
        <v>120400</v>
      </c>
      <c r="D93" s="4">
        <v>462700</v>
      </c>
      <c r="E93" s="4">
        <v>10082050000</v>
      </c>
      <c r="F93" s="4">
        <f t="shared" si="15"/>
        <v>63727220000</v>
      </c>
      <c r="K93" s="27">
        <f t="shared" si="16"/>
        <v>-1841605000</v>
      </c>
      <c r="L93" s="4">
        <v>1257</v>
      </c>
      <c r="M93" s="4">
        <v>4017</v>
      </c>
      <c r="N93" s="4">
        <v>98</v>
      </c>
      <c r="O93" s="4">
        <v>293</v>
      </c>
      <c r="P93" s="4">
        <v>1929300</v>
      </c>
      <c r="Q93" s="4">
        <v>7263200</v>
      </c>
      <c r="R93" s="5">
        <v>-1.37E-2</v>
      </c>
      <c r="S93" s="46">
        <v>9197174</v>
      </c>
      <c r="T93" s="4">
        <f t="shared" si="13"/>
        <v>24437487.555555556</v>
      </c>
      <c r="U93" s="4">
        <f t="shared" si="17"/>
        <v>15972091</v>
      </c>
      <c r="V93" s="5">
        <v>2.2799999999999997E-2</v>
      </c>
    </row>
    <row r="94" spans="1:22" x14ac:dyDescent="0.2">
      <c r="A94" s="16" t="s">
        <v>183</v>
      </c>
      <c r="B94" s="4">
        <v>613540</v>
      </c>
      <c r="C94" s="4">
        <v>113100</v>
      </c>
      <c r="D94" s="4">
        <v>500440</v>
      </c>
      <c r="E94" s="4">
        <v>10926540000</v>
      </c>
      <c r="F94" s="4">
        <f t="shared" si="15"/>
        <v>53645170000</v>
      </c>
      <c r="G94" s="4">
        <v>112100</v>
      </c>
      <c r="H94" s="4">
        <v>47000</v>
      </c>
      <c r="I94" s="4">
        <v>65100</v>
      </c>
      <c r="J94" s="4">
        <v>1418045000</v>
      </c>
      <c r="K94" s="27">
        <f t="shared" si="16"/>
        <v>-1841605000</v>
      </c>
      <c r="L94" s="4">
        <v>6068</v>
      </c>
      <c r="M94" s="4">
        <v>5311</v>
      </c>
      <c r="N94" s="4">
        <v>441</v>
      </c>
      <c r="O94" s="4">
        <v>581</v>
      </c>
      <c r="P94" s="4">
        <v>8579400</v>
      </c>
      <c r="Q94" s="4">
        <v>10909100</v>
      </c>
      <c r="R94" s="5">
        <v>-6.8000000000000005E-3</v>
      </c>
      <c r="S94" s="4">
        <v>20647931</v>
      </c>
      <c r="T94" s="4">
        <f t="shared" si="13"/>
        <v>24911182.125</v>
      </c>
      <c r="U94" s="4">
        <f t="shared" si="17"/>
        <v>15972091</v>
      </c>
      <c r="V94" s="5">
        <v>2.2799999999999997E-2</v>
      </c>
    </row>
    <row r="95" spans="1:22" x14ac:dyDescent="0.2">
      <c r="A95" s="16" t="s">
        <v>182</v>
      </c>
      <c r="B95" s="4">
        <v>593210</v>
      </c>
      <c r="C95" s="4">
        <v>272420</v>
      </c>
      <c r="D95" s="4">
        <v>320790</v>
      </c>
      <c r="E95" s="4">
        <v>7050720000</v>
      </c>
      <c r="F95" s="4">
        <f t="shared" si="15"/>
        <v>42718630000</v>
      </c>
      <c r="K95" s="27">
        <f t="shared" si="16"/>
        <v>-3259650000</v>
      </c>
      <c r="L95" s="4">
        <v>3441</v>
      </c>
      <c r="M95" s="4">
        <v>4391</v>
      </c>
      <c r="N95" s="4">
        <v>413</v>
      </c>
      <c r="O95" s="4">
        <v>446</v>
      </c>
      <c r="P95" s="4">
        <v>7121200</v>
      </c>
      <c r="Q95" s="4">
        <v>7970700</v>
      </c>
      <c r="R95" s="5">
        <v>9.1999999999999998E-3</v>
      </c>
      <c r="S95" s="4">
        <v>15972091</v>
      </c>
      <c r="T95" s="4">
        <f t="shared" si="13"/>
        <v>26188195.142857142</v>
      </c>
      <c r="U95" s="4">
        <f t="shared" si="17"/>
        <v>19376100</v>
      </c>
      <c r="V95" s="5">
        <v>2.0299999999999999E-2</v>
      </c>
    </row>
    <row r="96" spans="1:22" x14ac:dyDescent="0.2">
      <c r="A96" s="16" t="s">
        <v>177</v>
      </c>
      <c r="B96" s="4">
        <v>1159300</v>
      </c>
      <c r="C96" s="4">
        <v>386900</v>
      </c>
      <c r="D96" s="4">
        <v>772400</v>
      </c>
      <c r="E96" s="4">
        <v>16974270000</v>
      </c>
      <c r="F96" s="4">
        <f t="shared" si="15"/>
        <v>35667910000</v>
      </c>
      <c r="G96" s="4">
        <v>54700</v>
      </c>
      <c r="H96" s="4">
        <v>0</v>
      </c>
      <c r="I96" s="4">
        <v>54700</v>
      </c>
      <c r="J96" s="4">
        <v>1198250000</v>
      </c>
      <c r="K96" s="27">
        <f t="shared" si="16"/>
        <v>-3259650000</v>
      </c>
      <c r="L96" s="4">
        <v>4808</v>
      </c>
      <c r="M96" s="4">
        <v>10311</v>
      </c>
      <c r="N96" s="4">
        <v>616</v>
      </c>
      <c r="O96" s="4">
        <v>1002</v>
      </c>
      <c r="P96" s="4">
        <v>9860100</v>
      </c>
      <c r="Q96" s="4">
        <v>17812900</v>
      </c>
      <c r="R96" s="5">
        <v>-1.8000000000000002E-2</v>
      </c>
      <c r="S96" s="4">
        <v>28681449</v>
      </c>
      <c r="T96" s="4">
        <f t="shared" si="13"/>
        <v>25772652.833333332</v>
      </c>
      <c r="U96" s="4">
        <f t="shared" si="17"/>
        <v>16602049</v>
      </c>
      <c r="V96" s="5">
        <v>2.2599999999999999E-2</v>
      </c>
    </row>
    <row r="97" spans="1:22" x14ac:dyDescent="0.2">
      <c r="A97" s="16" t="s">
        <v>175</v>
      </c>
      <c r="B97" s="4">
        <v>792472</v>
      </c>
      <c r="C97" s="4">
        <v>81100</v>
      </c>
      <c r="D97" s="4">
        <v>711372</v>
      </c>
      <c r="E97" s="4">
        <v>15832900000</v>
      </c>
      <c r="F97" s="4">
        <f t="shared" si="15"/>
        <v>18693640000</v>
      </c>
      <c r="G97" s="4">
        <v>52100</v>
      </c>
      <c r="H97" s="4">
        <v>0</v>
      </c>
      <c r="I97" s="4">
        <v>52100</v>
      </c>
      <c r="J97" s="4">
        <v>1158990000</v>
      </c>
      <c r="K97" s="27">
        <f t="shared" si="16"/>
        <v>-4457900000</v>
      </c>
      <c r="L97" s="4">
        <v>3476</v>
      </c>
      <c r="M97" s="4">
        <v>5799</v>
      </c>
      <c r="N97" s="4">
        <v>451</v>
      </c>
      <c r="O97" s="4">
        <v>583</v>
      </c>
      <c r="P97" s="4">
        <v>7728400</v>
      </c>
      <c r="Q97" s="4">
        <v>10723900</v>
      </c>
      <c r="R97" s="5">
        <v>-4.4000000000000003E-3</v>
      </c>
      <c r="S97" s="4">
        <v>19376100</v>
      </c>
      <c r="T97" s="4">
        <f t="shared" ref="T97:T102" si="18">AVERAGE(S98:S107)</f>
        <v>27051963.399999999</v>
      </c>
      <c r="U97" s="4">
        <f t="shared" si="17"/>
        <v>16602049</v>
      </c>
      <c r="V97" s="5">
        <v>1.34E-2</v>
      </c>
    </row>
    <row r="98" spans="1:22" x14ac:dyDescent="0.2">
      <c r="A98" s="16" t="s">
        <v>174</v>
      </c>
      <c r="B98" s="4">
        <v>946880</v>
      </c>
      <c r="C98" s="4">
        <v>495100</v>
      </c>
      <c r="D98" s="4">
        <v>451780</v>
      </c>
      <c r="E98" s="4">
        <v>10091780000</v>
      </c>
      <c r="F98" s="4">
        <f t="shared" si="15"/>
        <v>2860740000</v>
      </c>
      <c r="K98" s="27">
        <f t="shared" si="16"/>
        <v>-5616890000</v>
      </c>
      <c r="L98" s="4">
        <v>4602</v>
      </c>
      <c r="M98" s="4">
        <v>5366</v>
      </c>
      <c r="N98" s="4">
        <v>515</v>
      </c>
      <c r="O98" s="4">
        <v>693</v>
      </c>
      <c r="P98" s="4">
        <v>9087000</v>
      </c>
      <c r="Q98" s="4">
        <v>11965300</v>
      </c>
      <c r="R98" s="5">
        <v>-2.2000000000000001E-3</v>
      </c>
      <c r="S98" s="4">
        <v>21891921</v>
      </c>
      <c r="T98" s="4">
        <f t="shared" si="18"/>
        <v>28341974</v>
      </c>
      <c r="U98" s="4">
        <f t="shared" si="17"/>
        <v>16602049</v>
      </c>
      <c r="V98" s="5">
        <v>1.9900000000000001E-2</v>
      </c>
    </row>
    <row r="99" spans="1:22" x14ac:dyDescent="0.2">
      <c r="A99" s="16" t="s">
        <v>164</v>
      </c>
      <c r="B99" s="4">
        <v>131135</v>
      </c>
      <c r="C99" s="4">
        <v>678400</v>
      </c>
      <c r="D99" s="4">
        <v>-547265</v>
      </c>
      <c r="E99" s="4">
        <v>-12101220000</v>
      </c>
      <c r="F99" s="4">
        <f t="shared" si="15"/>
        <v>-7231040000</v>
      </c>
      <c r="K99" s="27">
        <f t="shared" si="16"/>
        <v>-5616890000</v>
      </c>
      <c r="L99" s="4">
        <v>4204</v>
      </c>
      <c r="M99" s="4">
        <v>6926</v>
      </c>
      <c r="N99" s="4">
        <v>510</v>
      </c>
      <c r="O99" s="4">
        <v>739</v>
      </c>
      <c r="P99" s="4">
        <v>8787600</v>
      </c>
      <c r="Q99" s="4">
        <v>13586100</v>
      </c>
      <c r="R99" s="5">
        <v>0</v>
      </c>
      <c r="S99" s="4">
        <v>23799326</v>
      </c>
      <c r="T99" s="4">
        <f t="shared" si="18"/>
        <v>29856190</v>
      </c>
      <c r="U99" s="4">
        <f t="shared" si="17"/>
        <v>16602049</v>
      </c>
      <c r="V99" s="5">
        <v>2.0099999999999996E-2</v>
      </c>
    </row>
    <row r="100" spans="1:22" x14ac:dyDescent="0.2">
      <c r="A100" s="16" t="s">
        <v>156</v>
      </c>
      <c r="B100" s="4">
        <v>420100</v>
      </c>
      <c r="C100" s="4">
        <v>253742</v>
      </c>
      <c r="D100" s="4">
        <v>166358</v>
      </c>
      <c r="E100" s="4">
        <v>3780500000</v>
      </c>
      <c r="F100" s="4">
        <f t="shared" si="15"/>
        <v>4870180000</v>
      </c>
      <c r="G100" s="4">
        <v>160400</v>
      </c>
      <c r="H100" s="4">
        <v>408300</v>
      </c>
      <c r="I100" s="4">
        <v>-247900</v>
      </c>
      <c r="J100" s="4">
        <v>-5616890000</v>
      </c>
      <c r="K100" s="27">
        <f t="shared" si="16"/>
        <v>-5616890000</v>
      </c>
      <c r="L100" s="4">
        <v>8995</v>
      </c>
      <c r="M100" s="4">
        <v>8594</v>
      </c>
      <c r="N100" s="4">
        <v>1227</v>
      </c>
      <c r="O100" s="4">
        <v>1195</v>
      </c>
      <c r="P100" s="4">
        <v>21516600</v>
      </c>
      <c r="Q100" s="4">
        <v>20928700</v>
      </c>
      <c r="R100" s="5">
        <v>-2.2000000000000001E-3</v>
      </c>
      <c r="S100" s="4">
        <v>44995036</v>
      </c>
      <c r="T100" s="4">
        <f t="shared" si="18"/>
        <v>22286767</v>
      </c>
      <c r="U100" s="4">
        <f t="shared" si="17"/>
        <v>16602049</v>
      </c>
      <c r="V100" s="5">
        <v>2.8399999999999998E-2</v>
      </c>
    </row>
    <row r="101" spans="1:22" x14ac:dyDescent="0.2">
      <c r="A101" s="16" t="s">
        <v>155</v>
      </c>
      <c r="B101" s="4">
        <v>546600</v>
      </c>
      <c r="C101" s="4">
        <v>680260</v>
      </c>
      <c r="D101" s="4">
        <v>-133660</v>
      </c>
      <c r="E101" s="4">
        <v>-2890880000</v>
      </c>
      <c r="F101" s="4">
        <f t="shared" si="15"/>
        <v>1089680000</v>
      </c>
      <c r="K101" s="24">
        <f t="shared" si="16"/>
        <v>0</v>
      </c>
      <c r="L101" s="4">
        <v>3171</v>
      </c>
      <c r="M101" s="4">
        <v>3806</v>
      </c>
      <c r="N101" s="4">
        <v>412</v>
      </c>
      <c r="O101" s="4">
        <v>434</v>
      </c>
      <c r="P101" s="4">
        <v>7572200</v>
      </c>
      <c r="Q101" s="4">
        <v>7586200</v>
      </c>
      <c r="R101" s="5">
        <v>9.1000000000000004E-3</v>
      </c>
      <c r="S101" s="4">
        <v>16602049</v>
      </c>
      <c r="T101" s="4">
        <f t="shared" si="18"/>
        <v>27971485</v>
      </c>
      <c r="U101" s="4">
        <f t="shared" si="17"/>
        <v>27971485</v>
      </c>
      <c r="V101" s="5">
        <v>2.0199999999999999E-2</v>
      </c>
    </row>
    <row r="102" spans="1:22" x14ac:dyDescent="0.2">
      <c r="A102" s="16" t="s">
        <v>154</v>
      </c>
      <c r="B102" s="4">
        <v>334400</v>
      </c>
      <c r="C102" s="4">
        <v>157000</v>
      </c>
      <c r="D102" s="4">
        <v>177400</v>
      </c>
      <c r="E102" s="4">
        <v>3980560000</v>
      </c>
      <c r="F102" s="4">
        <f t="shared" si="15"/>
        <v>3980560000</v>
      </c>
      <c r="K102" s="24">
        <f t="shared" si="16"/>
        <v>0</v>
      </c>
      <c r="L102" s="4">
        <v>5267</v>
      </c>
      <c r="M102" s="4">
        <v>7055</v>
      </c>
      <c r="N102" s="4">
        <v>600</v>
      </c>
      <c r="O102" s="4">
        <v>899</v>
      </c>
      <c r="P102" s="4">
        <v>10915000</v>
      </c>
      <c r="Q102" s="4">
        <v>15641800</v>
      </c>
      <c r="R102" s="5">
        <v>-4.4000000000000003E-3</v>
      </c>
      <c r="S102" s="4">
        <v>27971485</v>
      </c>
      <c r="T102" s="4" t="e">
        <f t="shared" si="18"/>
        <v>#DIV/0!</v>
      </c>
      <c r="U102" s="4">
        <f t="shared" si="17"/>
        <v>0</v>
      </c>
      <c r="V102" s="5">
        <v>2.4300000000000002E-2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6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L112" s="4"/>
      <c r="M112" s="4"/>
      <c r="N112" s="4"/>
      <c r="O112" s="4"/>
      <c r="P112" s="4"/>
      <c r="Q112" s="4"/>
      <c r="R112" s="5"/>
      <c r="S112" s="46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6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3" x14ac:dyDescent="0.2">
      <c r="A163" s="16"/>
      <c r="B163" s="4"/>
      <c r="C163" s="4"/>
      <c r="D163" s="4"/>
      <c r="E163" s="4"/>
      <c r="F163" s="4"/>
      <c r="R163" s="5"/>
      <c r="S163" s="4"/>
    </row>
    <row r="164" spans="1:23" x14ac:dyDescent="0.2">
      <c r="A164" s="16"/>
      <c r="B164" s="4"/>
      <c r="C164" s="4"/>
      <c r="D164" s="4"/>
      <c r="E164" s="4"/>
      <c r="F164" s="4"/>
      <c r="R164" s="5"/>
      <c r="S164" s="4"/>
    </row>
    <row r="165" spans="1:23" x14ac:dyDescent="0.2">
      <c r="A165" s="16"/>
      <c r="B165" s="4"/>
      <c r="C165" s="4"/>
      <c r="D165" s="4"/>
      <c r="E165" s="4"/>
      <c r="F165" s="4"/>
      <c r="R165" s="5"/>
      <c r="S165" s="4"/>
    </row>
    <row r="166" spans="1:23" x14ac:dyDescent="0.2">
      <c r="A166" s="16"/>
      <c r="B166" s="4"/>
      <c r="C166" s="4"/>
      <c r="D166" s="4"/>
      <c r="E166" s="4"/>
      <c r="F166" s="4"/>
      <c r="R166" s="5"/>
      <c r="S166" s="4"/>
    </row>
    <row r="167" spans="1:23" x14ac:dyDescent="0.2">
      <c r="A167" s="16"/>
      <c r="B167" s="4"/>
      <c r="C167" s="4"/>
      <c r="D167" s="4"/>
      <c r="E167" s="4"/>
      <c r="F167" s="4"/>
      <c r="R167" s="5"/>
      <c r="S167" s="4"/>
    </row>
    <row r="168" spans="1:23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  <c r="W168" s="5"/>
    </row>
    <row r="169" spans="1:23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  <c r="W169" s="5"/>
    </row>
    <row r="170" spans="1:23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  <c r="W170" s="5"/>
    </row>
    <row r="171" spans="1:23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  <c r="W171" s="5"/>
    </row>
    <row r="172" spans="1:23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  <c r="W172" s="5"/>
    </row>
    <row r="173" spans="1:23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  <c r="W173" s="5"/>
    </row>
    <row r="174" spans="1:23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  <c r="W174" s="5"/>
    </row>
    <row r="175" spans="1:23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  <c r="W175" s="5"/>
    </row>
    <row r="176" spans="1:23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  <c r="W176" s="5"/>
    </row>
    <row r="177" spans="1:23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  <c r="W177" s="5"/>
    </row>
    <row r="178" spans="1:23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  <c r="W178" s="5"/>
    </row>
    <row r="179" spans="1:23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  <c r="W179" s="5"/>
    </row>
    <row r="180" spans="1:23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  <c r="W180" s="5"/>
    </row>
    <row r="181" spans="1:23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  <c r="W181" s="5"/>
    </row>
    <row r="182" spans="1:23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  <c r="W182" s="5"/>
    </row>
    <row r="183" spans="1:23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  <c r="W183" s="5"/>
    </row>
    <row r="184" spans="1:23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  <c r="W184" s="5"/>
    </row>
    <row r="185" spans="1:23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  <c r="W185" s="5"/>
    </row>
    <row r="186" spans="1:23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  <c r="W186" s="5"/>
    </row>
    <row r="187" spans="1:23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  <c r="W187" s="5"/>
    </row>
    <row r="188" spans="1:23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  <c r="W188" s="5"/>
    </row>
    <row r="189" spans="1:23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  <c r="W189" s="5"/>
    </row>
    <row r="190" spans="1:23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  <c r="W190" s="5"/>
    </row>
    <row r="191" spans="1:23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  <c r="W191" s="5"/>
    </row>
    <row r="192" spans="1:23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  <c r="W192" s="5"/>
    </row>
    <row r="193" spans="1:23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  <c r="W193" s="5"/>
    </row>
    <row r="194" spans="1:23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  <c r="W194" s="5"/>
    </row>
    <row r="195" spans="1:23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  <c r="W195" s="5"/>
    </row>
    <row r="196" spans="1:23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  <c r="W196" s="5"/>
    </row>
    <row r="197" spans="1:23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  <c r="W197" s="5"/>
    </row>
    <row r="198" spans="1:23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  <c r="W198" s="5"/>
    </row>
    <row r="199" spans="1:23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  <c r="W199" s="5"/>
    </row>
    <row r="200" spans="1:23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  <c r="W200" s="5"/>
    </row>
    <row r="201" spans="1:23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  <c r="W201" s="5"/>
    </row>
    <row r="202" spans="1:23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  <c r="W202" s="5"/>
    </row>
    <row r="203" spans="1:23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  <c r="W203" s="5"/>
    </row>
    <row r="204" spans="1:23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  <c r="W204" s="5"/>
    </row>
    <row r="205" spans="1:23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  <c r="W205" s="5"/>
    </row>
    <row r="206" spans="1:23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  <c r="W206" s="5"/>
    </row>
    <row r="207" spans="1:23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  <c r="W207" s="5"/>
    </row>
    <row r="208" spans="1:23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  <c r="W208" s="5"/>
    </row>
    <row r="209" spans="1:23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  <c r="W209" s="5"/>
    </row>
    <row r="210" spans="1:23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  <c r="W210" s="5"/>
    </row>
    <row r="211" spans="1:23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  <c r="W211" s="5"/>
    </row>
    <row r="212" spans="1:23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  <c r="W212" s="5"/>
    </row>
    <row r="213" spans="1:23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  <c r="W213" s="5"/>
    </row>
    <row r="214" spans="1:23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  <c r="W214" s="5"/>
    </row>
    <row r="215" spans="1:23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  <c r="W215" s="5"/>
    </row>
    <row r="216" spans="1:23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  <c r="W216" s="5"/>
    </row>
    <row r="217" spans="1:23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  <c r="W217" s="5"/>
    </row>
    <row r="218" spans="1:23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3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3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3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3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3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3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3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3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L1:U1"/>
    <mergeCell ref="B1:F1"/>
    <mergeCell ref="G1:K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3DD1-1908-5D47-83A2-F985E5BB7A17}">
  <sheetPr codeName="Sheet8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5" max="5" customWidth="true" width="15.5"/>
    <col min="6" max="6" customWidth="true" width="21.5"/>
    <col min="10" max="10" customWidth="true" width="18.33203125"/>
    <col min="11" max="11" customWidth="true" width="16.6640625"/>
    <col min="18" max="18" customWidth="true" width="13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198">
        <v>344</v>
      </c>
      <c r="B3" t="n" s="2199">
        <v>5300.0</v>
      </c>
      <c r="C3" t="n" s="2200">
        <v>0.0</v>
      </c>
      <c r="D3" t="n" s="2201">
        <v>5300.0</v>
      </c>
      <c r="E3" t="n" s="2202">
        <v>3.0772E8</v>
      </c>
      <c r="G3" t="n" s="2188">
        <v>0.0</v>
      </c>
      <c r="H3" t="n" s="2189">
        <v>0.0</v>
      </c>
      <c r="I3" t="n" s="2190">
        <v>0.0</v>
      </c>
      <c r="J3" t="n" s="2191">
        <v>0.0</v>
      </c>
      <c r="L3" t="n" s="2192">
        <v>429.0</v>
      </c>
      <c r="M3" t="n" s="2193">
        <v>428.0</v>
      </c>
      <c r="N3" t="n" s="2194">
        <v>31.0</v>
      </c>
      <c r="O3" t="n" s="2195">
        <v>29.0</v>
      </c>
      <c r="P3" t="n" s="2196">
        <v>232500.0</v>
      </c>
      <c r="Q3" t="n" s="2197">
        <v>249600.0</v>
      </c>
      <c r="R3" t="n" s="2186">
        <v>0.0052</v>
      </c>
      <c r="S3" t="n" s="2185">
        <v>496900.0</v>
      </c>
      <c r="V3" t="n" s="2187">
        <v>0.0189</v>
      </c>
    </row>
    <row r="4">
      <c r="A4" t="s" s="136">
        <v>343</v>
      </c>
      <c r="B4" t="n" s="137">
        <v>1710.0</v>
      </c>
      <c r="C4" t="n" s="138">
        <v>2000.0</v>
      </c>
      <c r="D4" t="n" s="139">
        <v>-290.0</v>
      </c>
      <c r="E4" t="n" s="140">
        <v>-1.951E7</v>
      </c>
      <c r="G4" t="n" s="126">
        <v>0.0</v>
      </c>
      <c r="H4" t="n" s="127">
        <v>0.0</v>
      </c>
      <c r="I4" t="n" s="128">
        <v>0.0</v>
      </c>
      <c r="J4" t="n" s="129">
        <v>0.0</v>
      </c>
      <c r="L4" t="n" s="130">
        <v>527.0</v>
      </c>
      <c r="M4" t="n" s="131">
        <v>857.0</v>
      </c>
      <c r="N4" t="n" s="132">
        <v>26.0</v>
      </c>
      <c r="O4" t="n" s="133">
        <v>58.0</v>
      </c>
      <c r="P4" t="n" s="134">
        <v>253800.0</v>
      </c>
      <c r="Q4" t="n" s="135">
        <v>471900.0</v>
      </c>
      <c r="R4" t="n" s="124">
        <v>-0.0103</v>
      </c>
      <c r="S4" t="n" s="123">
        <v>751600.0</v>
      </c>
      <c r="V4" t="n" s="125">
        <v>0.032799999999999996</v>
      </c>
    </row>
    <row r="5" spans="1:22" x14ac:dyDescent="0.2">
      <c r="A5" s="16" t="s">
        <v>342</v>
      </c>
      <c r="B5" s="4">
        <v>20000</v>
      </c>
      <c r="C5" s="4">
        <v>12900</v>
      </c>
      <c r="D5" s="4">
        <v>7100</v>
      </c>
      <c r="E5" s="4">
        <v>414110000</v>
      </c>
      <c r="F5" s="4">
        <f t="shared" ref="F5:F46" si="0">E5+F6</f>
        <v>-72257654597</v>
      </c>
      <c r="G5" s="4">
        <v>0</v>
      </c>
      <c r="H5" s="4">
        <v>0</v>
      </c>
      <c r="I5" s="4">
        <v>0</v>
      </c>
      <c r="J5" s="4">
        <v>0</v>
      </c>
      <c r="K5" s="27">
        <f t="shared" ref="K5:K46" si="1">K6+J5</f>
        <v>-5610</v>
      </c>
      <c r="L5" s="4">
        <v>508</v>
      </c>
      <c r="M5" s="4">
        <v>741</v>
      </c>
      <c r="N5" s="4">
        <v>34</v>
      </c>
      <c r="O5" s="4">
        <v>73</v>
      </c>
      <c r="P5" s="4">
        <v>310000</v>
      </c>
      <c r="Q5" s="4">
        <v>495000</v>
      </c>
      <c r="R5" s="5">
        <v>-3.4000000000000002E-3</v>
      </c>
      <c r="S5" s="4">
        <v>806300</v>
      </c>
      <c r="T5" s="4">
        <f t="shared" ref="T5:T73" si="2">AVERAGE(S6:S15)</f>
        <v>1003540</v>
      </c>
      <c r="U5" s="4">
        <f t="shared" ref="U5:U46" si="3">MIN(S6:S10)</f>
        <v>573800</v>
      </c>
      <c r="V5" s="5">
        <v>2.0299999999999999E-2</v>
      </c>
    </row>
    <row r="6" spans="1:22" x14ac:dyDescent="0.2">
      <c r="A6" s="16" t="s">
        <v>341</v>
      </c>
      <c r="B6" s="4">
        <v>105</v>
      </c>
      <c r="C6" s="4">
        <v>8856</v>
      </c>
      <c r="D6" s="4">
        <v>-8751</v>
      </c>
      <c r="E6" s="4">
        <v>-510840000</v>
      </c>
      <c r="F6" s="4">
        <f t="shared" si="0"/>
        <v>-72671764597</v>
      </c>
      <c r="G6" s="4">
        <v>0</v>
      </c>
      <c r="H6" s="4">
        <v>0</v>
      </c>
      <c r="I6" s="4">
        <v>0</v>
      </c>
      <c r="J6" s="4">
        <v>0</v>
      </c>
      <c r="K6" s="27">
        <f t="shared" si="1"/>
        <v>-5610</v>
      </c>
      <c r="L6" s="4">
        <v>487</v>
      </c>
      <c r="M6" s="4">
        <v>488</v>
      </c>
      <c r="N6" s="4">
        <v>45</v>
      </c>
      <c r="O6" s="4">
        <v>31</v>
      </c>
      <c r="P6" s="4">
        <v>320300</v>
      </c>
      <c r="Q6" s="4">
        <v>250500</v>
      </c>
      <c r="R6" s="5">
        <v>1.9199999999999998E-2</v>
      </c>
      <c r="S6" s="4">
        <v>588000</v>
      </c>
      <c r="T6" s="4">
        <f t="shared" si="2"/>
        <v>1009750</v>
      </c>
      <c r="U6" s="4">
        <f t="shared" si="3"/>
        <v>573800</v>
      </c>
      <c r="V6" s="5">
        <v>3.3700000000000001E-2</v>
      </c>
    </row>
    <row r="7" spans="1:22" x14ac:dyDescent="0.2">
      <c r="A7" s="16" t="s">
        <v>340</v>
      </c>
      <c r="B7" s="4">
        <v>3200</v>
      </c>
      <c r="C7" s="4">
        <v>500</v>
      </c>
      <c r="D7" s="4">
        <v>2700</v>
      </c>
      <c r="E7" s="4">
        <v>153660000</v>
      </c>
      <c r="F7" s="4">
        <f t="shared" si="0"/>
        <v>-72160924597</v>
      </c>
      <c r="G7" s="4">
        <v>0</v>
      </c>
      <c r="H7" s="4">
        <v>0</v>
      </c>
      <c r="I7" s="4">
        <v>0</v>
      </c>
      <c r="J7" s="4">
        <v>0</v>
      </c>
      <c r="K7" s="27">
        <f t="shared" si="1"/>
        <v>-5610</v>
      </c>
      <c r="L7" s="4">
        <v>295</v>
      </c>
      <c r="M7" s="4">
        <v>610</v>
      </c>
      <c r="N7" s="4">
        <v>26</v>
      </c>
      <c r="O7" s="4">
        <v>39</v>
      </c>
      <c r="P7" s="4">
        <v>168300</v>
      </c>
      <c r="Q7" s="4">
        <v>339100</v>
      </c>
      <c r="R7" s="5">
        <v>5.3E-3</v>
      </c>
      <c r="S7" s="4">
        <v>573800</v>
      </c>
      <c r="T7" s="4">
        <f t="shared" si="2"/>
        <v>1035480</v>
      </c>
      <c r="U7" s="4">
        <f t="shared" si="3"/>
        <v>766700</v>
      </c>
      <c r="V7" s="5">
        <v>3.4500000000000003E-2</v>
      </c>
    </row>
    <row r="8" spans="1:22" x14ac:dyDescent="0.2">
      <c r="A8" s="16" t="s">
        <v>339</v>
      </c>
      <c r="B8" s="4">
        <v>14313</v>
      </c>
      <c r="C8" s="4">
        <v>141000</v>
      </c>
      <c r="D8" s="4">
        <v>-126687</v>
      </c>
      <c r="E8" s="4">
        <v>-7325410000</v>
      </c>
      <c r="F8" s="4">
        <f t="shared" si="0"/>
        <v>-72314584597</v>
      </c>
      <c r="G8" s="4">
        <v>0</v>
      </c>
      <c r="H8" s="4">
        <v>0</v>
      </c>
      <c r="I8" s="4">
        <v>0</v>
      </c>
      <c r="J8" s="4">
        <v>0</v>
      </c>
      <c r="K8" s="27">
        <f t="shared" si="1"/>
        <v>-5610</v>
      </c>
      <c r="L8" s="4">
        <v>708</v>
      </c>
      <c r="M8" s="4">
        <v>1997</v>
      </c>
      <c r="N8" s="4">
        <v>50</v>
      </c>
      <c r="O8" s="4">
        <v>163</v>
      </c>
      <c r="P8" s="4">
        <v>413500</v>
      </c>
      <c r="Q8" s="4">
        <v>1289400</v>
      </c>
      <c r="R8" s="5">
        <v>-4.9000000000000002E-2</v>
      </c>
      <c r="S8" s="4">
        <v>1716500</v>
      </c>
      <c r="T8" s="4">
        <f t="shared" si="2"/>
        <v>980930</v>
      </c>
      <c r="U8" s="4">
        <f t="shared" si="3"/>
        <v>766700</v>
      </c>
      <c r="V8" s="5">
        <v>6.3600000000000004E-2</v>
      </c>
    </row>
    <row r="9" spans="1:22" x14ac:dyDescent="0.2">
      <c r="A9" s="16" t="s">
        <v>338</v>
      </c>
      <c r="B9" s="4">
        <v>1600</v>
      </c>
      <c r="C9" s="4">
        <v>82300</v>
      </c>
      <c r="D9" s="4">
        <v>-80700</v>
      </c>
      <c r="E9" s="4">
        <v>-4748600000</v>
      </c>
      <c r="F9" s="4">
        <f t="shared" si="0"/>
        <v>-64989174597</v>
      </c>
      <c r="G9" s="4">
        <v>0</v>
      </c>
      <c r="H9" s="4">
        <v>0</v>
      </c>
      <c r="I9" s="4">
        <v>0</v>
      </c>
      <c r="J9" s="4">
        <v>0</v>
      </c>
      <c r="K9" s="27">
        <f t="shared" si="1"/>
        <v>-5610</v>
      </c>
      <c r="L9" s="4">
        <v>495</v>
      </c>
      <c r="M9" s="4">
        <v>1022</v>
      </c>
      <c r="N9" s="4">
        <v>34</v>
      </c>
      <c r="O9" s="4">
        <v>67</v>
      </c>
      <c r="P9" s="4">
        <v>290800</v>
      </c>
      <c r="Q9" s="4">
        <v>559800</v>
      </c>
      <c r="R9" s="5">
        <v>5.1000000000000004E-3</v>
      </c>
      <c r="S9" s="4">
        <v>850700</v>
      </c>
      <c r="T9" s="4">
        <f t="shared" si="2"/>
        <v>1022820</v>
      </c>
      <c r="U9" s="4">
        <f t="shared" si="3"/>
        <v>766700</v>
      </c>
      <c r="V9" s="5">
        <v>3.1800000000000002E-2</v>
      </c>
    </row>
    <row r="10" spans="1:22" x14ac:dyDescent="0.2">
      <c r="A10" s="16" t="s">
        <v>337</v>
      </c>
      <c r="B10" s="4">
        <v>1700</v>
      </c>
      <c r="C10" s="4">
        <v>14700</v>
      </c>
      <c r="D10" s="4">
        <v>-13000</v>
      </c>
      <c r="E10" s="4">
        <v>-789860000</v>
      </c>
      <c r="F10" s="4">
        <f t="shared" si="0"/>
        <v>-60240574597</v>
      </c>
      <c r="G10" s="4">
        <v>0</v>
      </c>
      <c r="H10" s="4">
        <v>0</v>
      </c>
      <c r="I10" s="4">
        <v>0</v>
      </c>
      <c r="J10" s="4">
        <v>0</v>
      </c>
      <c r="K10" s="27">
        <f t="shared" si="1"/>
        <v>-5610</v>
      </c>
      <c r="L10" s="4">
        <v>1047</v>
      </c>
      <c r="M10" s="4">
        <v>1068</v>
      </c>
      <c r="N10" s="4">
        <v>91</v>
      </c>
      <c r="O10" s="4">
        <v>91</v>
      </c>
      <c r="P10" s="4">
        <v>646300</v>
      </c>
      <c r="Q10" s="4">
        <v>715200</v>
      </c>
      <c r="R10" s="5">
        <v>1.37E-2</v>
      </c>
      <c r="S10" s="4">
        <v>1365300</v>
      </c>
      <c r="T10" s="4">
        <f t="shared" si="2"/>
        <v>988130</v>
      </c>
      <c r="U10" s="4">
        <f t="shared" si="3"/>
        <v>766700</v>
      </c>
      <c r="V10" s="5">
        <v>3.1200000000000002E-2</v>
      </c>
    </row>
    <row r="11" spans="1:22" x14ac:dyDescent="0.2">
      <c r="A11" s="16" t="s">
        <v>336</v>
      </c>
      <c r="B11" s="4">
        <v>19200</v>
      </c>
      <c r="C11" s="4">
        <v>4900</v>
      </c>
      <c r="D11" s="4">
        <v>14300</v>
      </c>
      <c r="E11" s="4">
        <v>824820000</v>
      </c>
      <c r="F11" s="4">
        <f t="shared" si="0"/>
        <v>-59450714597</v>
      </c>
      <c r="G11" s="4">
        <v>0</v>
      </c>
      <c r="H11" s="4">
        <v>0</v>
      </c>
      <c r="I11" s="4">
        <v>0</v>
      </c>
      <c r="J11" s="4">
        <v>0</v>
      </c>
      <c r="K11" s="27">
        <f t="shared" si="1"/>
        <v>-5610</v>
      </c>
      <c r="L11" s="4">
        <v>416</v>
      </c>
      <c r="M11" s="4">
        <v>694</v>
      </c>
      <c r="N11" s="4">
        <v>36</v>
      </c>
      <c r="O11" s="4">
        <v>50</v>
      </c>
      <c r="P11" s="4">
        <v>257600</v>
      </c>
      <c r="Q11" s="4">
        <v>405600</v>
      </c>
      <c r="R11" s="5">
        <v>1.38E-2</v>
      </c>
      <c r="S11" s="4">
        <v>766700</v>
      </c>
      <c r="T11" s="4">
        <f t="shared" si="2"/>
        <v>994770</v>
      </c>
      <c r="U11" s="4">
        <f t="shared" si="3"/>
        <v>650100</v>
      </c>
      <c r="V11" s="5">
        <v>2.3900000000000001E-2</v>
      </c>
    </row>
    <row r="12" spans="1:22" x14ac:dyDescent="0.2">
      <c r="A12" s="16" t="s">
        <v>335</v>
      </c>
      <c r="B12" s="4">
        <v>800</v>
      </c>
      <c r="C12" s="4">
        <v>81800</v>
      </c>
      <c r="D12" s="4">
        <v>-81000</v>
      </c>
      <c r="E12" s="4">
        <v>-4735040000</v>
      </c>
      <c r="F12" s="4">
        <f t="shared" si="0"/>
        <v>-60275534597</v>
      </c>
      <c r="G12" s="4">
        <v>0</v>
      </c>
      <c r="H12" s="4">
        <v>0</v>
      </c>
      <c r="I12" s="4">
        <v>0</v>
      </c>
      <c r="J12" s="4">
        <v>0</v>
      </c>
      <c r="K12" s="27">
        <f t="shared" si="1"/>
        <v>-5610</v>
      </c>
      <c r="L12" s="4">
        <v>475</v>
      </c>
      <c r="M12" s="4">
        <v>731</v>
      </c>
      <c r="N12" s="4">
        <v>29</v>
      </c>
      <c r="O12" s="4">
        <v>68</v>
      </c>
      <c r="P12" s="4">
        <v>270500</v>
      </c>
      <c r="Q12" s="4">
        <v>527500</v>
      </c>
      <c r="R12" s="5">
        <v>-3.4000000000000002E-3</v>
      </c>
      <c r="S12" s="4">
        <v>835200</v>
      </c>
      <c r="T12" s="4">
        <f t="shared" si="2"/>
        <v>1075620</v>
      </c>
      <c r="U12" s="4">
        <f t="shared" si="3"/>
        <v>650100</v>
      </c>
      <c r="V12" s="5">
        <v>1.7000000000000001E-2</v>
      </c>
    </row>
    <row r="13" spans="1:22" x14ac:dyDescent="0.2">
      <c r="A13" s="16" t="s">
        <v>333</v>
      </c>
      <c r="B13" s="4">
        <v>27500</v>
      </c>
      <c r="C13" s="4">
        <v>14100</v>
      </c>
      <c r="D13" s="4">
        <v>13400</v>
      </c>
      <c r="E13" s="4">
        <v>764940000</v>
      </c>
      <c r="F13" s="4">
        <f t="shared" si="0"/>
        <v>-55540494597</v>
      </c>
      <c r="G13" s="4">
        <v>0</v>
      </c>
      <c r="H13" s="4">
        <v>0</v>
      </c>
      <c r="I13" s="4">
        <v>0</v>
      </c>
      <c r="J13" s="4">
        <v>0</v>
      </c>
      <c r="K13" s="27">
        <f t="shared" si="1"/>
        <v>-5610</v>
      </c>
      <c r="L13" s="4">
        <v>609</v>
      </c>
      <c r="M13" s="4">
        <v>628</v>
      </c>
      <c r="N13" s="4">
        <v>39</v>
      </c>
      <c r="O13" s="4">
        <v>53</v>
      </c>
      <c r="P13" s="4">
        <v>386200</v>
      </c>
      <c r="Q13" s="4">
        <v>413700</v>
      </c>
      <c r="R13" s="5">
        <v>1.0500000000000001E-2</v>
      </c>
      <c r="S13" s="4">
        <v>831200</v>
      </c>
      <c r="T13" s="4">
        <f t="shared" si="2"/>
        <v>1077940</v>
      </c>
      <c r="U13" s="4">
        <f t="shared" si="3"/>
        <v>650100</v>
      </c>
      <c r="V13" s="5">
        <v>3.7100000000000001E-2</v>
      </c>
    </row>
    <row r="14" spans="1:22" x14ac:dyDescent="0.2">
      <c r="A14" s="16" t="s">
        <v>332</v>
      </c>
      <c r="B14" s="4">
        <v>0</v>
      </c>
      <c r="C14" s="4">
        <v>65600</v>
      </c>
      <c r="D14" s="4">
        <v>-65600</v>
      </c>
      <c r="E14" s="4">
        <v>-3796176989</v>
      </c>
      <c r="F14" s="4">
        <f t="shared" si="0"/>
        <v>-56305434597</v>
      </c>
      <c r="G14" s="4">
        <v>0</v>
      </c>
      <c r="H14" s="4">
        <v>0</v>
      </c>
      <c r="I14" s="4">
        <v>0</v>
      </c>
      <c r="J14" s="4">
        <v>0</v>
      </c>
      <c r="K14" s="27">
        <f t="shared" si="1"/>
        <v>-5610</v>
      </c>
      <c r="L14" s="4">
        <v>483</v>
      </c>
      <c r="M14" s="4">
        <v>502</v>
      </c>
      <c r="N14" s="4">
        <v>42</v>
      </c>
      <c r="O14" s="4">
        <v>67</v>
      </c>
      <c r="P14" s="4">
        <v>316100</v>
      </c>
      <c r="Q14" s="4">
        <v>502300</v>
      </c>
      <c r="R14" s="5">
        <v>5.3E-3</v>
      </c>
      <c r="S14" s="4">
        <v>838200</v>
      </c>
      <c r="T14" s="4">
        <f t="shared" si="2"/>
        <v>1055950</v>
      </c>
      <c r="U14" s="4">
        <f t="shared" si="3"/>
        <v>650100</v>
      </c>
      <c r="V14" s="5">
        <v>2.2200000000000001E-2</v>
      </c>
    </row>
    <row r="15" spans="1:22" x14ac:dyDescent="0.2">
      <c r="A15" s="16" t="s">
        <v>331</v>
      </c>
      <c r="B15" s="4">
        <v>139200</v>
      </c>
      <c r="C15" s="4">
        <v>52700</v>
      </c>
      <c r="D15" s="4">
        <v>86500</v>
      </c>
      <c r="E15" s="4">
        <v>4900660000</v>
      </c>
      <c r="F15" s="4">
        <f t="shared" si="0"/>
        <v>-52509257608</v>
      </c>
      <c r="G15" s="4">
        <v>0</v>
      </c>
      <c r="H15" s="4">
        <v>0</v>
      </c>
      <c r="I15" s="4">
        <v>0</v>
      </c>
      <c r="J15" s="4">
        <v>0</v>
      </c>
      <c r="K15" s="27">
        <f t="shared" si="1"/>
        <v>-5610</v>
      </c>
      <c r="L15" s="4">
        <v>1514</v>
      </c>
      <c r="M15" s="4">
        <v>762</v>
      </c>
      <c r="N15" s="4">
        <v>162</v>
      </c>
      <c r="O15" s="4">
        <v>65</v>
      </c>
      <c r="P15" s="4">
        <v>1077200</v>
      </c>
      <c r="Q15" s="4">
        <v>534000</v>
      </c>
      <c r="R15" s="5">
        <v>2.8799999999999999E-2</v>
      </c>
      <c r="S15" s="4">
        <v>1669800</v>
      </c>
      <c r="T15" s="4">
        <f t="shared" si="2"/>
        <v>989080</v>
      </c>
      <c r="U15" s="4">
        <f t="shared" si="3"/>
        <v>650100</v>
      </c>
      <c r="V15" s="5">
        <v>5.7599999999999998E-2</v>
      </c>
    </row>
    <row r="16" spans="1:22" x14ac:dyDescent="0.2">
      <c r="A16" s="16" t="s">
        <v>330</v>
      </c>
      <c r="B16" s="4">
        <v>4300</v>
      </c>
      <c r="C16" s="4">
        <v>49000</v>
      </c>
      <c r="D16" s="4">
        <v>-44700</v>
      </c>
      <c r="E16" s="4">
        <v>-2476770000</v>
      </c>
      <c r="F16" s="4">
        <f t="shared" si="0"/>
        <v>-57409917608</v>
      </c>
      <c r="G16" s="4">
        <v>0</v>
      </c>
      <c r="H16" s="4">
        <v>0</v>
      </c>
      <c r="I16" s="4">
        <v>0</v>
      </c>
      <c r="J16" s="4">
        <v>0</v>
      </c>
      <c r="K16" s="27">
        <f t="shared" si="1"/>
        <v>-5610</v>
      </c>
      <c r="L16" s="4">
        <v>344</v>
      </c>
      <c r="M16" s="4">
        <v>550</v>
      </c>
      <c r="N16" s="4">
        <v>38</v>
      </c>
      <c r="O16" s="4">
        <v>40</v>
      </c>
      <c r="P16" s="4">
        <v>245400</v>
      </c>
      <c r="Q16" s="4">
        <v>322800</v>
      </c>
      <c r="R16" s="5">
        <v>5.5000000000000005E-3</v>
      </c>
      <c r="S16" s="4">
        <v>650100</v>
      </c>
      <c r="T16" s="4">
        <f t="shared" si="2"/>
        <v>1001720</v>
      </c>
      <c r="U16" s="4">
        <f t="shared" si="3"/>
        <v>831100</v>
      </c>
      <c r="V16" s="5">
        <v>2.8500000000000001E-2</v>
      </c>
    </row>
    <row r="17" spans="1:22" x14ac:dyDescent="0.2">
      <c r="A17" s="16" t="s">
        <v>329</v>
      </c>
      <c r="B17" s="4">
        <v>21400</v>
      </c>
      <c r="C17" s="4">
        <v>154400</v>
      </c>
      <c r="D17" s="4">
        <v>-133000</v>
      </c>
      <c r="E17" s="4">
        <v>-7372989664</v>
      </c>
      <c r="F17" s="4">
        <f t="shared" si="0"/>
        <v>-54933147608</v>
      </c>
      <c r="G17" s="4">
        <v>0</v>
      </c>
      <c r="H17" s="4">
        <v>0</v>
      </c>
      <c r="I17" s="4">
        <v>0</v>
      </c>
      <c r="J17" s="4">
        <v>0</v>
      </c>
      <c r="K17" s="27">
        <f t="shared" si="1"/>
        <v>-5610</v>
      </c>
      <c r="L17" s="4">
        <v>427</v>
      </c>
      <c r="M17" s="4">
        <v>674</v>
      </c>
      <c r="N17" s="4">
        <v>45</v>
      </c>
      <c r="O17" s="4">
        <v>61</v>
      </c>
      <c r="P17" s="4">
        <v>287300</v>
      </c>
      <c r="Q17" s="4">
        <v>520300</v>
      </c>
      <c r="R17" s="5">
        <v>-1.8E-3</v>
      </c>
      <c r="S17" s="4">
        <v>831100</v>
      </c>
      <c r="T17" s="4">
        <f t="shared" si="2"/>
        <v>1011390</v>
      </c>
      <c r="U17" s="4">
        <f t="shared" si="3"/>
        <v>833100</v>
      </c>
      <c r="V17" s="5">
        <v>3.2000000000000001E-2</v>
      </c>
    </row>
    <row r="18" spans="1:22" x14ac:dyDescent="0.2">
      <c r="A18" s="16" t="s">
        <v>328</v>
      </c>
      <c r="B18" s="4">
        <v>52403</v>
      </c>
      <c r="C18" s="4">
        <v>103300</v>
      </c>
      <c r="D18" s="4">
        <v>-50897</v>
      </c>
      <c r="E18" s="4">
        <v>-2771450000</v>
      </c>
      <c r="F18" s="4">
        <f t="shared" si="0"/>
        <v>-47560157944</v>
      </c>
      <c r="G18" s="4">
        <v>0</v>
      </c>
      <c r="H18" s="4">
        <v>0</v>
      </c>
      <c r="I18" s="4">
        <v>0</v>
      </c>
      <c r="J18" s="4">
        <v>0</v>
      </c>
      <c r="K18" s="27">
        <f t="shared" si="1"/>
        <v>-5610</v>
      </c>
      <c r="L18" s="4">
        <v>646</v>
      </c>
      <c r="M18" s="4">
        <v>942</v>
      </c>
      <c r="N18" s="4">
        <v>51</v>
      </c>
      <c r="O18" s="4">
        <v>85</v>
      </c>
      <c r="P18" s="4">
        <v>429300</v>
      </c>
      <c r="Q18" s="4">
        <v>656600</v>
      </c>
      <c r="R18" s="5">
        <v>1.6500000000000001E-2</v>
      </c>
      <c r="S18" s="4">
        <v>1171000</v>
      </c>
      <c r="T18" s="4">
        <f t="shared" si="2"/>
        <v>993300</v>
      </c>
      <c r="U18" s="4">
        <f t="shared" si="3"/>
        <v>833100</v>
      </c>
      <c r="V18" s="5">
        <v>4.4900000000000002E-2</v>
      </c>
    </row>
    <row r="19" spans="1:22" x14ac:dyDescent="0.2">
      <c r="A19" s="16" t="s">
        <v>327</v>
      </c>
      <c r="B19" s="4">
        <v>24309</v>
      </c>
      <c r="C19" s="4">
        <v>186400</v>
      </c>
      <c r="D19" s="4">
        <v>-162091</v>
      </c>
      <c r="E19" s="4">
        <v>-8993930000</v>
      </c>
      <c r="F19" s="4">
        <f t="shared" si="0"/>
        <v>-44788707944</v>
      </c>
      <c r="G19" s="4">
        <v>0</v>
      </c>
      <c r="H19" s="4">
        <v>0</v>
      </c>
      <c r="I19" s="4">
        <v>0</v>
      </c>
      <c r="J19" s="4">
        <v>0</v>
      </c>
      <c r="K19" s="27">
        <f t="shared" si="1"/>
        <v>-5610</v>
      </c>
      <c r="L19" s="4">
        <v>554</v>
      </c>
      <c r="M19" s="4">
        <v>1009</v>
      </c>
      <c r="N19" s="4">
        <v>73</v>
      </c>
      <c r="O19" s="4">
        <v>124</v>
      </c>
      <c r="P19" s="4">
        <v>450400</v>
      </c>
      <c r="Q19" s="4">
        <v>785300</v>
      </c>
      <c r="R19" s="5">
        <v>-1.83E-2</v>
      </c>
      <c r="S19" s="4">
        <v>1269600</v>
      </c>
      <c r="T19" s="4">
        <f t="shared" si="2"/>
        <v>958970</v>
      </c>
      <c r="U19" s="4">
        <f t="shared" si="3"/>
        <v>618300</v>
      </c>
      <c r="V19" s="5">
        <v>3.73E-2</v>
      </c>
    </row>
    <row r="20" spans="1:22" x14ac:dyDescent="0.2">
      <c r="A20" s="16" t="s">
        <v>326</v>
      </c>
      <c r="B20" s="4">
        <v>74504</v>
      </c>
      <c r="C20" s="4">
        <v>66300</v>
      </c>
      <c r="D20" s="4">
        <v>8204</v>
      </c>
      <c r="E20" s="4">
        <v>461590000</v>
      </c>
      <c r="F20" s="4">
        <f t="shared" si="0"/>
        <v>-35794777944</v>
      </c>
      <c r="G20" s="4">
        <v>0</v>
      </c>
      <c r="H20" s="4">
        <v>0</v>
      </c>
      <c r="I20" s="4">
        <v>0</v>
      </c>
      <c r="J20" s="4">
        <v>0</v>
      </c>
      <c r="K20" s="27">
        <f t="shared" si="1"/>
        <v>-5610</v>
      </c>
      <c r="L20" s="4">
        <v>619</v>
      </c>
      <c r="M20" s="4">
        <v>701</v>
      </c>
      <c r="N20" s="4">
        <v>62</v>
      </c>
      <c r="O20" s="4">
        <v>72</v>
      </c>
      <c r="P20" s="4">
        <v>451600</v>
      </c>
      <c r="Q20" s="4">
        <v>512700</v>
      </c>
      <c r="R20" s="5">
        <v>0</v>
      </c>
      <c r="S20" s="4">
        <v>1018400</v>
      </c>
      <c r="T20" s="4">
        <f t="shared" si="2"/>
        <v>1144400</v>
      </c>
      <c r="U20" s="4">
        <f t="shared" si="3"/>
        <v>618300</v>
      </c>
      <c r="V20" s="5">
        <v>3.8900000000000004E-2</v>
      </c>
    </row>
    <row r="21" spans="1:22" x14ac:dyDescent="0.2">
      <c r="A21" s="16" t="s">
        <v>325</v>
      </c>
      <c r="B21" s="4">
        <v>44400</v>
      </c>
      <c r="C21" s="4">
        <v>149100</v>
      </c>
      <c r="D21" s="4">
        <v>-104700</v>
      </c>
      <c r="E21" s="4">
        <v>-5775120000</v>
      </c>
      <c r="F21" s="4">
        <f t="shared" si="0"/>
        <v>-36256367944</v>
      </c>
      <c r="G21" s="4">
        <v>0</v>
      </c>
      <c r="H21" s="4">
        <v>0</v>
      </c>
      <c r="I21" s="4">
        <v>0</v>
      </c>
      <c r="J21" s="4">
        <v>0</v>
      </c>
      <c r="K21" s="27">
        <f t="shared" si="1"/>
        <v>-5610</v>
      </c>
      <c r="L21" s="4">
        <v>523</v>
      </c>
      <c r="M21" s="4">
        <v>553</v>
      </c>
      <c r="N21" s="4">
        <v>44</v>
      </c>
      <c r="O21" s="4">
        <v>45</v>
      </c>
      <c r="P21" s="4">
        <v>362200</v>
      </c>
      <c r="Q21" s="4">
        <v>444100</v>
      </c>
      <c r="R21" s="5">
        <v>2.0199999999999999E-2</v>
      </c>
      <c r="S21" s="4">
        <v>833100</v>
      </c>
      <c r="T21" s="4">
        <f t="shared" si="2"/>
        <v>1148240</v>
      </c>
      <c r="U21" s="4">
        <f t="shared" si="3"/>
        <v>618300</v>
      </c>
      <c r="V21" s="5">
        <v>3.4000000000000002E-2</v>
      </c>
    </row>
    <row r="22" spans="1:22" x14ac:dyDescent="0.2">
      <c r="A22" s="16" t="s">
        <v>324</v>
      </c>
      <c r="B22" s="4">
        <v>192401</v>
      </c>
      <c r="C22" s="4">
        <v>30200</v>
      </c>
      <c r="D22" s="4">
        <v>162201</v>
      </c>
      <c r="E22" s="4">
        <v>8555440000</v>
      </c>
      <c r="F22" s="4">
        <f t="shared" si="0"/>
        <v>-30481247944</v>
      </c>
      <c r="K22" s="27">
        <f t="shared" si="1"/>
        <v>-5610</v>
      </c>
      <c r="L22" s="4">
        <v>829</v>
      </c>
      <c r="M22" s="4">
        <v>885</v>
      </c>
      <c r="N22" s="4">
        <v>101</v>
      </c>
      <c r="O22" s="4">
        <v>136</v>
      </c>
      <c r="P22" s="4">
        <v>744200</v>
      </c>
      <c r="Q22" s="4">
        <v>898800</v>
      </c>
      <c r="R22" s="5">
        <v>6.8699999999999997E-2</v>
      </c>
      <c r="S22" s="4">
        <v>1643700</v>
      </c>
      <c r="T22" s="4">
        <f t="shared" si="2"/>
        <v>1139930</v>
      </c>
      <c r="U22" s="4">
        <f t="shared" si="3"/>
        <v>618300</v>
      </c>
      <c r="V22" s="5">
        <v>5.8799999999999998E-2</v>
      </c>
    </row>
    <row r="23" spans="1:22" x14ac:dyDescent="0.2">
      <c r="A23" s="16" t="s">
        <v>323</v>
      </c>
      <c r="B23" s="4">
        <v>47000</v>
      </c>
      <c r="C23" s="4">
        <v>87000</v>
      </c>
      <c r="D23" s="4">
        <v>-40000</v>
      </c>
      <c r="E23" s="4">
        <v>-2071390000</v>
      </c>
      <c r="F23" s="4">
        <f t="shared" si="0"/>
        <v>-39036687944</v>
      </c>
      <c r="K23" s="27">
        <f t="shared" si="1"/>
        <v>-5610</v>
      </c>
      <c r="L23" s="4">
        <v>485</v>
      </c>
      <c r="M23" s="4">
        <v>684</v>
      </c>
      <c r="N23" s="4">
        <v>36</v>
      </c>
      <c r="O23" s="4">
        <v>61</v>
      </c>
      <c r="P23" s="4">
        <v>321000</v>
      </c>
      <c r="Q23" s="4">
        <v>479500</v>
      </c>
      <c r="R23" s="5">
        <v>8.0000000000000002E-3</v>
      </c>
      <c r="S23" s="4">
        <v>854400</v>
      </c>
      <c r="T23" s="4">
        <f t="shared" si="2"/>
        <v>1147920</v>
      </c>
      <c r="U23" s="4">
        <f t="shared" si="3"/>
        <v>618300</v>
      </c>
      <c r="V23" s="5">
        <v>3.0499999999999999E-2</v>
      </c>
    </row>
    <row r="24" spans="1:22" x14ac:dyDescent="0.2">
      <c r="A24" s="16" t="s">
        <v>322</v>
      </c>
      <c r="B24" s="4">
        <v>2700</v>
      </c>
      <c r="C24" s="4">
        <v>199300</v>
      </c>
      <c r="D24" s="4">
        <v>-196600</v>
      </c>
      <c r="E24" s="4">
        <v>-9961970000</v>
      </c>
      <c r="F24" s="4">
        <f t="shared" si="0"/>
        <v>-36965297944</v>
      </c>
      <c r="K24" s="27">
        <f t="shared" si="1"/>
        <v>-5610</v>
      </c>
      <c r="L24" s="4">
        <v>315</v>
      </c>
      <c r="M24" s="4">
        <v>618</v>
      </c>
      <c r="N24" s="4">
        <v>22</v>
      </c>
      <c r="O24" s="4">
        <v>50</v>
      </c>
      <c r="P24" s="4">
        <v>172700</v>
      </c>
      <c r="Q24" s="4">
        <v>412300</v>
      </c>
      <c r="R24" s="5">
        <v>-1.18E-2</v>
      </c>
      <c r="S24" s="4">
        <v>618300</v>
      </c>
      <c r="T24" s="4">
        <f t="shared" si="2"/>
        <v>1144420</v>
      </c>
      <c r="U24" s="4">
        <f t="shared" si="3"/>
        <v>776500</v>
      </c>
      <c r="V24" s="5">
        <v>3.4700000000000002E-2</v>
      </c>
    </row>
    <row r="25" spans="1:22" x14ac:dyDescent="0.2">
      <c r="A25" s="16" t="s">
        <v>321</v>
      </c>
      <c r="B25" s="4">
        <v>17100</v>
      </c>
      <c r="C25" s="4">
        <v>145300</v>
      </c>
      <c r="D25" s="4">
        <v>-128200</v>
      </c>
      <c r="E25" s="4">
        <v>-6588320000</v>
      </c>
      <c r="F25" s="4">
        <f t="shared" si="0"/>
        <v>-27003327944</v>
      </c>
      <c r="K25" s="27">
        <f t="shared" si="1"/>
        <v>-5610</v>
      </c>
      <c r="L25" s="4">
        <v>541</v>
      </c>
      <c r="M25" s="4">
        <v>789</v>
      </c>
      <c r="N25" s="4">
        <v>42</v>
      </c>
      <c r="O25" s="4">
        <v>70</v>
      </c>
      <c r="P25" s="4">
        <v>372600</v>
      </c>
      <c r="Q25" s="4">
        <v>536000</v>
      </c>
      <c r="R25" s="5">
        <v>-1.1699999999999999E-2</v>
      </c>
      <c r="S25" s="4">
        <v>1001100</v>
      </c>
      <c r="T25" s="4">
        <f t="shared" si="2"/>
        <v>1083890</v>
      </c>
      <c r="U25" s="4">
        <f t="shared" si="3"/>
        <v>776500</v>
      </c>
      <c r="V25" s="5">
        <v>3.6400000000000002E-2</v>
      </c>
    </row>
    <row r="26" spans="1:22" x14ac:dyDescent="0.2">
      <c r="A26" s="16" t="s">
        <v>320</v>
      </c>
      <c r="B26" s="4">
        <v>9900</v>
      </c>
      <c r="C26" s="4">
        <v>168900</v>
      </c>
      <c r="D26" s="4">
        <v>-159000</v>
      </c>
      <c r="E26" s="4">
        <v>-8244160000</v>
      </c>
      <c r="F26" s="4">
        <f t="shared" si="0"/>
        <v>-20415007944</v>
      </c>
      <c r="K26" s="27">
        <f t="shared" si="1"/>
        <v>-5610</v>
      </c>
      <c r="L26" s="4">
        <v>420</v>
      </c>
      <c r="M26" s="4">
        <v>600</v>
      </c>
      <c r="N26" s="4">
        <v>40</v>
      </c>
      <c r="O26" s="4">
        <v>58</v>
      </c>
      <c r="P26" s="4">
        <v>267500</v>
      </c>
      <c r="Q26" s="4">
        <v>464600</v>
      </c>
      <c r="R26" s="5">
        <v>-1.7299999999999999E-2</v>
      </c>
      <c r="S26" s="4">
        <v>776500</v>
      </c>
      <c r="T26" s="4">
        <f t="shared" si="2"/>
        <v>1034360</v>
      </c>
      <c r="U26" s="4">
        <f t="shared" si="3"/>
        <v>871500</v>
      </c>
      <c r="V26" s="5">
        <v>2.4799999999999999E-2</v>
      </c>
    </row>
    <row r="27" spans="1:22" x14ac:dyDescent="0.2">
      <c r="A27" s="16" t="s">
        <v>319</v>
      </c>
      <c r="B27" s="4">
        <v>55400</v>
      </c>
      <c r="C27" s="4">
        <v>89700</v>
      </c>
      <c r="D27" s="4">
        <v>-34300</v>
      </c>
      <c r="E27" s="4">
        <v>-1793320000</v>
      </c>
      <c r="F27" s="4">
        <f t="shared" si="0"/>
        <v>-12170847944</v>
      </c>
      <c r="K27" s="27">
        <f t="shared" si="1"/>
        <v>-5610</v>
      </c>
      <c r="L27" s="4">
        <v>811</v>
      </c>
      <c r="M27" s="4">
        <v>549</v>
      </c>
      <c r="N27" s="4">
        <v>56</v>
      </c>
      <c r="O27" s="4">
        <v>47</v>
      </c>
      <c r="P27" s="4">
        <v>512500</v>
      </c>
      <c r="Q27" s="4">
        <v>380300</v>
      </c>
      <c r="R27" s="5">
        <v>3.95E-2</v>
      </c>
      <c r="S27" s="4">
        <v>927800</v>
      </c>
      <c r="T27" s="4">
        <f t="shared" si="2"/>
        <v>1001220</v>
      </c>
      <c r="U27" s="4">
        <f t="shared" si="3"/>
        <v>871500</v>
      </c>
      <c r="V27" s="5">
        <v>3.5799999999999998E-2</v>
      </c>
    </row>
    <row r="28" spans="1:22" x14ac:dyDescent="0.2">
      <c r="A28" s="16" t="s">
        <v>318</v>
      </c>
      <c r="B28" s="4">
        <v>92100</v>
      </c>
      <c r="C28" s="4">
        <v>135300</v>
      </c>
      <c r="D28" s="4">
        <v>-43200</v>
      </c>
      <c r="E28" s="4">
        <v>-2348080000</v>
      </c>
      <c r="F28" s="4">
        <f t="shared" si="0"/>
        <v>-10377527944</v>
      </c>
      <c r="K28" s="27">
        <f t="shared" si="1"/>
        <v>-5610</v>
      </c>
      <c r="L28" s="4">
        <v>586</v>
      </c>
      <c r="M28" s="4">
        <v>901</v>
      </c>
      <c r="N28" s="4">
        <v>34</v>
      </c>
      <c r="O28" s="4">
        <v>74</v>
      </c>
      <c r="P28" s="4">
        <v>334900</v>
      </c>
      <c r="Q28" s="4">
        <v>609300</v>
      </c>
      <c r="R28" s="5">
        <v>-3.9399999999999998E-2</v>
      </c>
      <c r="S28" s="4">
        <v>990100</v>
      </c>
      <c r="T28" s="4">
        <f t="shared" si="2"/>
        <v>999820</v>
      </c>
      <c r="U28" s="4">
        <f t="shared" si="3"/>
        <v>871500</v>
      </c>
      <c r="V28" s="5">
        <v>6.1100000000000002E-2</v>
      </c>
    </row>
    <row r="29" spans="1:22" x14ac:dyDescent="0.2">
      <c r="A29" s="16" t="s">
        <v>317</v>
      </c>
      <c r="B29" s="4">
        <v>204700</v>
      </c>
      <c r="C29" s="4">
        <v>6800</v>
      </c>
      <c r="D29" s="4">
        <v>197900</v>
      </c>
      <c r="E29" s="4">
        <v>10284750000</v>
      </c>
      <c r="F29" s="4">
        <f t="shared" si="0"/>
        <v>-8029447944</v>
      </c>
      <c r="K29" s="27">
        <f t="shared" si="1"/>
        <v>-5610</v>
      </c>
      <c r="L29" s="4">
        <v>780</v>
      </c>
      <c r="M29" s="4">
        <v>587</v>
      </c>
      <c r="N29" s="4">
        <v>47</v>
      </c>
      <c r="O29" s="4">
        <v>50</v>
      </c>
      <c r="P29" s="4">
        <v>515700</v>
      </c>
      <c r="Q29" s="4">
        <v>386600</v>
      </c>
      <c r="R29" s="5">
        <v>5.8299999999999998E-2</v>
      </c>
      <c r="S29" s="4">
        <v>926300</v>
      </c>
      <c r="T29" s="4">
        <f t="shared" si="2"/>
        <v>977690</v>
      </c>
      <c r="U29" s="4">
        <f t="shared" si="3"/>
        <v>583300</v>
      </c>
      <c r="V29" s="5">
        <v>6.0199999999999997E-2</v>
      </c>
    </row>
    <row r="30" spans="1:22" x14ac:dyDescent="0.2">
      <c r="A30" s="16" t="s">
        <v>316</v>
      </c>
      <c r="B30" s="4">
        <v>631200</v>
      </c>
      <c r="C30" s="4">
        <v>87200</v>
      </c>
      <c r="D30" s="4">
        <v>544000</v>
      </c>
      <c r="E30" s="4">
        <v>27866460000</v>
      </c>
      <c r="F30" s="4">
        <f t="shared" si="0"/>
        <v>-18314197944</v>
      </c>
      <c r="K30" s="27">
        <f t="shared" si="1"/>
        <v>-5610</v>
      </c>
      <c r="L30" s="4">
        <v>1482</v>
      </c>
      <c r="M30" s="4">
        <v>2096</v>
      </c>
      <c r="N30" s="4">
        <v>114</v>
      </c>
      <c r="O30" s="4">
        <v>181</v>
      </c>
      <c r="P30" s="4">
        <v>1074900</v>
      </c>
      <c r="Q30" s="4">
        <v>1505900</v>
      </c>
      <c r="R30" s="5">
        <v>-7.4200000000000002E-2</v>
      </c>
      <c r="S30" s="4">
        <v>2872700</v>
      </c>
      <c r="T30" s="4">
        <f t="shared" si="2"/>
        <v>739470</v>
      </c>
      <c r="U30" s="4">
        <f t="shared" si="3"/>
        <v>395800</v>
      </c>
      <c r="V30" s="5">
        <v>6.4000000000000001E-2</v>
      </c>
    </row>
    <row r="31" spans="1:22" x14ac:dyDescent="0.2">
      <c r="A31" s="16" t="s">
        <v>315</v>
      </c>
      <c r="B31" s="4">
        <v>17100</v>
      </c>
      <c r="C31" s="4">
        <v>214200</v>
      </c>
      <c r="D31" s="4">
        <v>-197100</v>
      </c>
      <c r="E31" s="4">
        <v>-11082440000</v>
      </c>
      <c r="F31" s="4">
        <f t="shared" si="0"/>
        <v>-46180657944</v>
      </c>
      <c r="K31" s="27">
        <f t="shared" si="1"/>
        <v>-5610</v>
      </c>
      <c r="L31" s="4">
        <v>351</v>
      </c>
      <c r="M31" s="4">
        <v>1054</v>
      </c>
      <c r="N31" s="4">
        <v>12</v>
      </c>
      <c r="O31" s="4">
        <v>74</v>
      </c>
      <c r="P31" s="4">
        <v>151800</v>
      </c>
      <c r="Q31" s="4">
        <v>568300</v>
      </c>
      <c r="R31" s="5">
        <v>-6.54E-2</v>
      </c>
      <c r="S31" s="4">
        <v>871500</v>
      </c>
      <c r="T31" s="4">
        <f t="shared" si="2"/>
        <v>749250</v>
      </c>
      <c r="U31" s="4">
        <f t="shared" si="3"/>
        <v>281200</v>
      </c>
      <c r="V31" s="5">
        <v>8.0799999999999997E-2</v>
      </c>
    </row>
    <row r="32" spans="1:22" x14ac:dyDescent="0.2">
      <c r="A32" s="16" t="s">
        <v>314</v>
      </c>
      <c r="B32" s="4">
        <v>181600</v>
      </c>
      <c r="C32" s="4">
        <v>101900</v>
      </c>
      <c r="D32" s="4">
        <v>79700</v>
      </c>
      <c r="E32" s="4">
        <v>4402120000</v>
      </c>
      <c r="F32" s="4">
        <f t="shared" si="0"/>
        <v>-35098217944</v>
      </c>
      <c r="K32" s="27">
        <f t="shared" si="1"/>
        <v>-5610</v>
      </c>
      <c r="L32" s="4">
        <v>776</v>
      </c>
      <c r="M32" s="4">
        <v>1727</v>
      </c>
      <c r="N32" s="4">
        <v>65</v>
      </c>
      <c r="O32" s="4">
        <v>108</v>
      </c>
      <c r="P32" s="4">
        <v>511300</v>
      </c>
      <c r="Q32" s="4">
        <v>942900</v>
      </c>
      <c r="R32" s="5">
        <v>-2.63E-2</v>
      </c>
      <c r="S32" s="4">
        <v>1560600</v>
      </c>
      <c r="T32" s="4">
        <f t="shared" si="2"/>
        <v>631290</v>
      </c>
      <c r="U32" s="4">
        <f t="shared" si="3"/>
        <v>281200</v>
      </c>
      <c r="V32" s="5">
        <v>6.6699999999999995E-2</v>
      </c>
    </row>
    <row r="33" spans="1:22" x14ac:dyDescent="0.2">
      <c r="A33" s="16" t="s">
        <v>313</v>
      </c>
      <c r="B33" s="4">
        <v>28200</v>
      </c>
      <c r="C33" s="4">
        <v>90900</v>
      </c>
      <c r="D33" s="4">
        <v>-62700</v>
      </c>
      <c r="E33" s="4">
        <v>-3906320000</v>
      </c>
      <c r="F33" s="4">
        <f t="shared" si="0"/>
        <v>-39500337944</v>
      </c>
      <c r="K33" s="27">
        <f t="shared" si="1"/>
        <v>-5610</v>
      </c>
      <c r="L33" s="4">
        <v>595</v>
      </c>
      <c r="M33" s="4">
        <v>734</v>
      </c>
      <c r="N33" s="4">
        <v>59</v>
      </c>
      <c r="O33" s="4">
        <v>49</v>
      </c>
      <c r="P33" s="4">
        <v>512600</v>
      </c>
      <c r="Q33" s="4">
        <v>419000</v>
      </c>
      <c r="R33" s="5">
        <v>-7.3499999999999996E-2</v>
      </c>
      <c r="S33" s="4">
        <v>934300</v>
      </c>
      <c r="T33" s="4">
        <f t="shared" si="2"/>
        <v>589460</v>
      </c>
      <c r="U33" s="4">
        <f t="shared" si="3"/>
        <v>281200</v>
      </c>
      <c r="V33" s="5">
        <v>7.8799999999999995E-2</v>
      </c>
    </row>
    <row r="34" spans="1:22" x14ac:dyDescent="0.2">
      <c r="A34" s="16" t="s">
        <v>270</v>
      </c>
      <c r="B34" s="4">
        <v>86700</v>
      </c>
      <c r="C34" s="4">
        <v>223939</v>
      </c>
      <c r="D34" s="4">
        <v>-137239</v>
      </c>
      <c r="E34" s="4">
        <v>-8385990000</v>
      </c>
      <c r="F34" s="4">
        <f t="shared" si="0"/>
        <v>-35594017944</v>
      </c>
      <c r="K34" s="27">
        <f t="shared" si="1"/>
        <v>-5610</v>
      </c>
      <c r="L34" s="4">
        <v>515</v>
      </c>
      <c r="M34" s="4">
        <v>341</v>
      </c>
      <c r="N34" s="4">
        <v>35</v>
      </c>
      <c r="O34" s="4">
        <v>40</v>
      </c>
      <c r="P34" s="4">
        <v>287500</v>
      </c>
      <c r="Q34" s="4">
        <v>234400</v>
      </c>
      <c r="R34" s="5">
        <v>2.9600000000000001E-2</v>
      </c>
      <c r="S34" s="4">
        <v>583300</v>
      </c>
      <c r="T34" s="4">
        <f t="shared" si="2"/>
        <v>555340</v>
      </c>
      <c r="U34" s="4">
        <f t="shared" si="3"/>
        <v>281200</v>
      </c>
      <c r="V34" s="5">
        <v>3.8100000000000002E-2</v>
      </c>
    </row>
    <row r="35" spans="1:22" x14ac:dyDescent="0.2">
      <c r="A35" s="16" t="s">
        <v>269</v>
      </c>
      <c r="B35" s="4">
        <v>38800</v>
      </c>
      <c r="C35" s="4">
        <v>16300</v>
      </c>
      <c r="D35" s="4">
        <v>22500</v>
      </c>
      <c r="E35" s="4">
        <v>1346090000</v>
      </c>
      <c r="F35" s="4">
        <f t="shared" si="0"/>
        <v>-27208027944</v>
      </c>
      <c r="K35" s="27">
        <f t="shared" si="1"/>
        <v>-5610</v>
      </c>
      <c r="L35" s="4">
        <v>325</v>
      </c>
      <c r="M35" s="4">
        <v>265</v>
      </c>
      <c r="N35" s="4">
        <v>20</v>
      </c>
      <c r="O35" s="4">
        <v>28</v>
      </c>
      <c r="P35" s="4">
        <v>173600</v>
      </c>
      <c r="Q35" s="4">
        <v>179400</v>
      </c>
      <c r="R35" s="5">
        <v>1.67E-2</v>
      </c>
      <c r="S35" s="4">
        <v>395800</v>
      </c>
      <c r="T35" s="4">
        <f t="shared" si="2"/>
        <v>573160</v>
      </c>
      <c r="U35" s="4">
        <f t="shared" si="3"/>
        <v>281200</v>
      </c>
      <c r="V35" s="5">
        <v>4.7300000000000002E-2</v>
      </c>
    </row>
    <row r="36" spans="1:22" x14ac:dyDescent="0.2">
      <c r="A36" s="16" t="s">
        <v>268</v>
      </c>
      <c r="B36" s="4">
        <v>0</v>
      </c>
      <c r="C36" s="4">
        <v>35900</v>
      </c>
      <c r="D36" s="4">
        <v>-35900</v>
      </c>
      <c r="E36" s="4">
        <v>-2184540000</v>
      </c>
      <c r="F36" s="4">
        <f t="shared" si="0"/>
        <v>-28554117944</v>
      </c>
      <c r="K36" s="27">
        <f t="shared" si="1"/>
        <v>-5610</v>
      </c>
      <c r="L36" s="4">
        <v>170</v>
      </c>
      <c r="M36" s="4">
        <v>286</v>
      </c>
      <c r="N36" s="4">
        <v>7</v>
      </c>
      <c r="O36" s="4">
        <v>30</v>
      </c>
      <c r="P36" s="4">
        <v>70000</v>
      </c>
      <c r="Q36" s="4">
        <v>207000</v>
      </c>
      <c r="R36" s="5">
        <v>-1.49E-2</v>
      </c>
      <c r="S36" s="4">
        <v>281200</v>
      </c>
      <c r="T36" s="4">
        <f t="shared" si="2"/>
        <v>584170</v>
      </c>
      <c r="U36" s="4">
        <f t="shared" si="3"/>
        <v>490500</v>
      </c>
      <c r="V36" s="5">
        <v>1.9699999999999999E-2</v>
      </c>
    </row>
    <row r="37" spans="1:22" x14ac:dyDescent="0.2">
      <c r="A37" s="16" t="s">
        <v>254</v>
      </c>
      <c r="B37" s="4">
        <v>69300</v>
      </c>
      <c r="C37" s="4">
        <v>12100</v>
      </c>
      <c r="D37" s="4">
        <v>57200</v>
      </c>
      <c r="E37" s="4">
        <v>3422510000</v>
      </c>
      <c r="F37" s="4">
        <f t="shared" si="0"/>
        <v>-26369577944</v>
      </c>
      <c r="K37" s="27">
        <f t="shared" si="1"/>
        <v>-5610</v>
      </c>
      <c r="L37" s="4">
        <v>472</v>
      </c>
      <c r="M37" s="4">
        <v>493</v>
      </c>
      <c r="N37" s="4">
        <v>46</v>
      </c>
      <c r="O37" s="4">
        <v>31</v>
      </c>
      <c r="P37" s="4">
        <v>309900</v>
      </c>
      <c r="Q37" s="4">
        <v>257400</v>
      </c>
      <c r="R37" s="5">
        <v>3.0499999999999999E-2</v>
      </c>
      <c r="S37" s="4">
        <v>596400</v>
      </c>
      <c r="T37" s="4">
        <f t="shared" si="2"/>
        <v>556840</v>
      </c>
      <c r="U37" s="4">
        <f t="shared" si="3"/>
        <v>381000</v>
      </c>
      <c r="V37" s="5">
        <v>3.9300000000000002E-2</v>
      </c>
    </row>
    <row r="38" spans="1:22" x14ac:dyDescent="0.2">
      <c r="A38" s="16" t="s">
        <v>253</v>
      </c>
      <c r="B38" s="4">
        <v>23900</v>
      </c>
      <c r="C38" s="4">
        <v>63900</v>
      </c>
      <c r="D38" s="4">
        <v>-40000</v>
      </c>
      <c r="E38" s="4">
        <v>-2463590000</v>
      </c>
      <c r="F38" s="4">
        <f t="shared" si="0"/>
        <v>-29792087944</v>
      </c>
      <c r="K38" s="27">
        <f t="shared" si="1"/>
        <v>-5610</v>
      </c>
      <c r="L38" s="4">
        <v>605</v>
      </c>
      <c r="M38" s="4">
        <v>1030</v>
      </c>
      <c r="N38" s="4">
        <v>41</v>
      </c>
      <c r="O38" s="4">
        <v>72</v>
      </c>
      <c r="P38" s="4">
        <v>313600</v>
      </c>
      <c r="Q38" s="4">
        <v>659800</v>
      </c>
      <c r="R38" s="5">
        <v>-5.5800000000000002E-2</v>
      </c>
      <c r="S38" s="4">
        <v>976100</v>
      </c>
      <c r="T38" s="4">
        <f t="shared" si="2"/>
        <v>507090</v>
      </c>
      <c r="U38" s="4">
        <f t="shared" si="3"/>
        <v>381000</v>
      </c>
      <c r="V38" s="5">
        <v>5.1399999999999994E-2</v>
      </c>
    </row>
    <row r="39" spans="1:22" x14ac:dyDescent="0.2">
      <c r="A39" s="16" t="s">
        <v>252</v>
      </c>
      <c r="B39" s="4">
        <v>62600</v>
      </c>
      <c r="C39" s="4">
        <v>33000</v>
      </c>
      <c r="D39" s="4">
        <v>29600</v>
      </c>
      <c r="E39" s="4">
        <v>1837090000</v>
      </c>
      <c r="F39" s="4">
        <f t="shared" si="0"/>
        <v>-27328497944</v>
      </c>
      <c r="K39" s="27">
        <f t="shared" si="1"/>
        <v>-5610</v>
      </c>
      <c r="L39" s="4">
        <v>407</v>
      </c>
      <c r="M39" s="4">
        <v>618</v>
      </c>
      <c r="N39" s="4">
        <v>25</v>
      </c>
      <c r="O39" s="4">
        <v>57</v>
      </c>
      <c r="P39" s="4">
        <v>321100</v>
      </c>
      <c r="Q39" s="4">
        <v>367000</v>
      </c>
      <c r="R39" s="5">
        <v>-3.3599999999999998E-2</v>
      </c>
      <c r="S39" s="4">
        <v>705000</v>
      </c>
      <c r="T39" s="4">
        <f t="shared" si="2"/>
        <v>628990</v>
      </c>
      <c r="U39" s="4">
        <f t="shared" si="3"/>
        <v>242100</v>
      </c>
      <c r="V39" s="5">
        <v>2.9900000000000003E-2</v>
      </c>
    </row>
    <row r="40" spans="1:22" x14ac:dyDescent="0.2">
      <c r="A40" s="16" t="s">
        <v>251</v>
      </c>
      <c r="B40" s="4">
        <v>0</v>
      </c>
      <c r="C40" s="4">
        <v>15000</v>
      </c>
      <c r="D40" s="4">
        <v>-15000</v>
      </c>
      <c r="E40" s="4">
        <v>-960870000</v>
      </c>
      <c r="F40" s="4">
        <f t="shared" si="0"/>
        <v>-29165587944</v>
      </c>
      <c r="K40" s="27">
        <f t="shared" si="1"/>
        <v>-5610</v>
      </c>
      <c r="L40" s="4">
        <v>433</v>
      </c>
      <c r="M40" s="4">
        <v>391</v>
      </c>
      <c r="N40" s="4">
        <v>37</v>
      </c>
      <c r="O40" s="4">
        <v>32</v>
      </c>
      <c r="P40" s="4">
        <v>251700</v>
      </c>
      <c r="Q40" s="4">
        <v>237900</v>
      </c>
      <c r="R40" s="5">
        <v>7.9000000000000008E-3</v>
      </c>
      <c r="S40" s="4">
        <v>490500</v>
      </c>
      <c r="T40" s="4">
        <f t="shared" si="2"/>
        <v>640670</v>
      </c>
      <c r="U40" s="4">
        <f t="shared" si="3"/>
        <v>242100</v>
      </c>
      <c r="V40" s="5">
        <v>2.3099999999999999E-2</v>
      </c>
    </row>
    <row r="41" spans="1:22" x14ac:dyDescent="0.2">
      <c r="A41" s="16" t="s">
        <v>250</v>
      </c>
      <c r="B41" s="4">
        <v>99400</v>
      </c>
      <c r="C41" s="4">
        <v>27600</v>
      </c>
      <c r="D41" s="4">
        <v>71800</v>
      </c>
      <c r="E41" s="4">
        <v>4738850000</v>
      </c>
      <c r="F41" s="4">
        <f t="shared" si="0"/>
        <v>-28204717944</v>
      </c>
      <c r="K41" s="27">
        <f t="shared" si="1"/>
        <v>-5610</v>
      </c>
      <c r="L41" s="4">
        <v>958</v>
      </c>
      <c r="M41" s="4">
        <v>684</v>
      </c>
      <c r="N41" s="4">
        <v>87</v>
      </c>
      <c r="O41" s="4">
        <v>49</v>
      </c>
      <c r="P41" s="4">
        <v>594600</v>
      </c>
      <c r="Q41" s="4">
        <v>371300</v>
      </c>
      <c r="R41" s="5">
        <v>7.9000000000000008E-3</v>
      </c>
      <c r="S41" s="4">
        <v>969300</v>
      </c>
      <c r="T41" s="4">
        <f t="shared" si="2"/>
        <v>583750</v>
      </c>
      <c r="U41" s="4">
        <f t="shared" si="3"/>
        <v>242100</v>
      </c>
      <c r="V41" s="5">
        <v>4.9100000000000005E-2</v>
      </c>
    </row>
    <row r="42" spans="1:22" x14ac:dyDescent="0.2">
      <c r="A42" s="16" t="s">
        <v>249</v>
      </c>
      <c r="B42" s="4">
        <v>2400</v>
      </c>
      <c r="C42" s="4">
        <v>68000</v>
      </c>
      <c r="D42" s="4">
        <v>-65600</v>
      </c>
      <c r="E42" s="4">
        <v>-4137230000</v>
      </c>
      <c r="F42" s="4">
        <f t="shared" si="0"/>
        <v>-32943567944</v>
      </c>
      <c r="K42" s="27">
        <f t="shared" si="1"/>
        <v>-5610</v>
      </c>
      <c r="L42" s="4">
        <v>239</v>
      </c>
      <c r="M42" s="4">
        <v>366</v>
      </c>
      <c r="N42" s="4">
        <v>17</v>
      </c>
      <c r="O42" s="4">
        <v>25</v>
      </c>
      <c r="P42" s="4">
        <v>147600</v>
      </c>
      <c r="Q42" s="4">
        <v>199500</v>
      </c>
      <c r="R42" s="5">
        <v>1.6000000000000001E-3</v>
      </c>
      <c r="S42" s="4">
        <v>381000</v>
      </c>
      <c r="T42" s="4">
        <f t="shared" si="2"/>
        <v>593190</v>
      </c>
      <c r="U42" s="4">
        <f t="shared" si="3"/>
        <v>242100</v>
      </c>
      <c r="V42" s="5">
        <v>1.7399999999999999E-2</v>
      </c>
    </row>
    <row r="43" spans="1:22" x14ac:dyDescent="0.2">
      <c r="A43" s="16" t="s">
        <v>248</v>
      </c>
      <c r="B43" s="4">
        <v>1900</v>
      </c>
      <c r="C43" s="4">
        <v>31000</v>
      </c>
      <c r="D43" s="4">
        <v>-29100</v>
      </c>
      <c r="E43" s="4">
        <v>-1819750000</v>
      </c>
      <c r="F43" s="4">
        <f t="shared" si="0"/>
        <v>-28806337944</v>
      </c>
      <c r="K43" s="27">
        <f t="shared" si="1"/>
        <v>-5610</v>
      </c>
      <c r="L43" s="4">
        <v>389</v>
      </c>
      <c r="M43" s="4">
        <v>562</v>
      </c>
      <c r="N43" s="4">
        <v>25</v>
      </c>
      <c r="O43" s="4">
        <v>40</v>
      </c>
      <c r="P43" s="4">
        <v>210100</v>
      </c>
      <c r="Q43" s="4">
        <v>304000</v>
      </c>
      <c r="R43" s="5">
        <v>3.2000000000000002E-3</v>
      </c>
      <c r="S43" s="4">
        <v>516000</v>
      </c>
      <c r="T43" s="4">
        <f t="shared" si="2"/>
        <v>704560</v>
      </c>
      <c r="U43" s="4">
        <f t="shared" si="3"/>
        <v>242100</v>
      </c>
      <c r="V43" s="5">
        <v>2.9900000000000003E-2</v>
      </c>
    </row>
    <row r="44" spans="1:22" x14ac:dyDescent="0.2">
      <c r="A44" s="16" t="s">
        <v>247</v>
      </c>
      <c r="B44" s="4">
        <v>2100</v>
      </c>
      <c r="C44" s="4">
        <v>50900</v>
      </c>
      <c r="D44" s="4">
        <v>-48800</v>
      </c>
      <c r="E44" s="4">
        <v>-3087550000</v>
      </c>
      <c r="F44" s="4">
        <f t="shared" si="0"/>
        <v>-26986587944</v>
      </c>
      <c r="K44" s="27">
        <f t="shared" si="1"/>
        <v>-5610</v>
      </c>
      <c r="L44" s="4">
        <v>226</v>
      </c>
      <c r="M44" s="4">
        <v>327</v>
      </c>
      <c r="N44" s="4">
        <v>7</v>
      </c>
      <c r="O44" s="4">
        <v>19</v>
      </c>
      <c r="P44" s="4">
        <v>96500</v>
      </c>
      <c r="Q44" s="4">
        <v>145500</v>
      </c>
      <c r="R44" s="5">
        <v>-1.26E-2</v>
      </c>
      <c r="S44" s="4">
        <v>242100</v>
      </c>
      <c r="T44" s="4">
        <f t="shared" si="2"/>
        <v>773960</v>
      </c>
      <c r="U44" s="4">
        <f t="shared" si="3"/>
        <v>323100</v>
      </c>
      <c r="V44" s="5">
        <v>1.8799999999999997E-2</v>
      </c>
    </row>
    <row r="45" spans="1:22" x14ac:dyDescent="0.2">
      <c r="A45" s="16" t="s">
        <v>246</v>
      </c>
      <c r="B45" s="4">
        <v>63700</v>
      </c>
      <c r="C45" s="4">
        <v>23000</v>
      </c>
      <c r="D45" s="4">
        <v>40700</v>
      </c>
      <c r="E45" s="4">
        <v>2574519626</v>
      </c>
      <c r="F45" s="4">
        <f t="shared" si="0"/>
        <v>-23899037944</v>
      </c>
      <c r="K45" s="27">
        <f t="shared" si="1"/>
        <v>-5610</v>
      </c>
      <c r="L45" s="4">
        <v>671</v>
      </c>
      <c r="M45" s="4">
        <v>325</v>
      </c>
      <c r="N45" s="4">
        <v>58</v>
      </c>
      <c r="O45" s="4">
        <v>23</v>
      </c>
      <c r="P45" s="4">
        <v>376900</v>
      </c>
      <c r="Q45" s="4">
        <v>171000</v>
      </c>
      <c r="R45" s="5">
        <v>3.0600000000000002E-2</v>
      </c>
      <c r="S45" s="4">
        <v>574000</v>
      </c>
      <c r="T45" s="4">
        <f t="shared" si="2"/>
        <v>796670</v>
      </c>
      <c r="U45" s="4">
        <f t="shared" si="3"/>
        <v>323100</v>
      </c>
      <c r="V45" s="5">
        <v>4.3099999999999999E-2</v>
      </c>
    </row>
    <row r="46" spans="1:22" x14ac:dyDescent="0.2">
      <c r="A46" s="16" t="s">
        <v>245</v>
      </c>
      <c r="B46" s="4">
        <v>0</v>
      </c>
      <c r="C46" s="4">
        <v>78196</v>
      </c>
      <c r="D46" s="4">
        <v>-78196</v>
      </c>
      <c r="E46" s="4">
        <v>-4859180000</v>
      </c>
      <c r="F46" s="4">
        <f t="shared" si="0"/>
        <v>-26473557570</v>
      </c>
      <c r="K46" s="27">
        <f t="shared" si="1"/>
        <v>-5610</v>
      </c>
      <c r="L46" s="4">
        <v>207</v>
      </c>
      <c r="M46" s="4">
        <v>368</v>
      </c>
      <c r="N46" s="4">
        <v>28</v>
      </c>
      <c r="O46" s="4">
        <v>35</v>
      </c>
      <c r="P46" s="4">
        <v>168200</v>
      </c>
      <c r="Q46" s="4">
        <v>216300</v>
      </c>
      <c r="R46" s="5">
        <v>1.7000000000000001E-3</v>
      </c>
      <c r="S46" s="4">
        <v>391300</v>
      </c>
      <c r="T46" s="4">
        <f t="shared" si="2"/>
        <v>847600</v>
      </c>
      <c r="U46" s="4">
        <f t="shared" si="3"/>
        <v>323100</v>
      </c>
      <c r="V46" s="5">
        <v>1.7500000000000002E-2</v>
      </c>
    </row>
    <row r="47" spans="1:22" x14ac:dyDescent="0.2">
      <c r="A47" s="16" t="s">
        <v>244</v>
      </c>
      <c r="B47" s="4">
        <v>1200</v>
      </c>
      <c r="C47" s="4">
        <v>0</v>
      </c>
      <c r="D47" s="4">
        <v>1200</v>
      </c>
      <c r="E47" s="4">
        <v>74340000</v>
      </c>
      <c r="F47" s="4">
        <f t="shared" ref="F47:F73" si="4">E47+F48</f>
        <v>-21614377570</v>
      </c>
      <c r="K47" s="27">
        <f t="shared" ref="K47:K73" si="5">K48+J47</f>
        <v>-5610</v>
      </c>
      <c r="L47" s="4">
        <v>322</v>
      </c>
      <c r="M47" s="4">
        <v>293</v>
      </c>
      <c r="N47" s="4">
        <v>13</v>
      </c>
      <c r="O47" s="4">
        <v>19</v>
      </c>
      <c r="P47" s="4">
        <v>158600</v>
      </c>
      <c r="Q47" s="4">
        <v>158800</v>
      </c>
      <c r="R47" s="5">
        <v>1.15E-2</v>
      </c>
      <c r="S47" s="4">
        <v>323100</v>
      </c>
      <c r="T47" s="4">
        <f t="shared" si="2"/>
        <v>913320</v>
      </c>
      <c r="U47" s="4">
        <f t="shared" ref="U47:U73" si="6">MIN(S48:S52)</f>
        <v>400100</v>
      </c>
      <c r="V47" s="5">
        <v>3.6600000000000001E-2</v>
      </c>
    </row>
    <row r="48" spans="1:22" x14ac:dyDescent="0.2">
      <c r="A48" s="16" t="s">
        <v>243</v>
      </c>
      <c r="B48" s="4">
        <v>400</v>
      </c>
      <c r="C48" s="4">
        <v>44508</v>
      </c>
      <c r="D48" s="4">
        <v>-44108</v>
      </c>
      <c r="E48" s="4">
        <v>-2752630000</v>
      </c>
      <c r="F48" s="4">
        <f t="shared" si="4"/>
        <v>-21688717570</v>
      </c>
      <c r="K48" s="27">
        <f t="shared" si="5"/>
        <v>-5610</v>
      </c>
      <c r="L48" s="4">
        <v>378</v>
      </c>
      <c r="M48" s="4">
        <v>551</v>
      </c>
      <c r="N48" s="4">
        <v>16</v>
      </c>
      <c r="O48" s="4">
        <v>25</v>
      </c>
      <c r="P48" s="4">
        <v>179100</v>
      </c>
      <c r="Q48" s="4">
        <v>270000</v>
      </c>
      <c r="R48" s="5">
        <v>-1.95E-2</v>
      </c>
      <c r="S48" s="4">
        <v>478600</v>
      </c>
      <c r="T48" s="4">
        <f t="shared" si="2"/>
        <v>946030</v>
      </c>
      <c r="U48" s="4">
        <f t="shared" si="6"/>
        <v>400100</v>
      </c>
      <c r="V48" s="5">
        <v>3.6299999999999999E-2</v>
      </c>
    </row>
    <row r="49" spans="1:22" x14ac:dyDescent="0.2">
      <c r="A49" s="16" t="s">
        <v>236</v>
      </c>
      <c r="B49" s="4">
        <v>107900</v>
      </c>
      <c r="C49" s="4">
        <v>22600</v>
      </c>
      <c r="D49" s="4">
        <v>85300</v>
      </c>
      <c r="E49" s="4">
        <v>5259380000</v>
      </c>
      <c r="F49" s="4">
        <f t="shared" si="4"/>
        <v>-18936087570</v>
      </c>
      <c r="K49" s="27">
        <f t="shared" si="5"/>
        <v>-5610</v>
      </c>
      <c r="L49" s="4">
        <v>1509</v>
      </c>
      <c r="M49" s="4">
        <v>1081</v>
      </c>
      <c r="N49" s="4">
        <v>167</v>
      </c>
      <c r="O49" s="4">
        <v>107</v>
      </c>
      <c r="P49" s="4">
        <v>1116200</v>
      </c>
      <c r="Q49" s="4">
        <v>712300</v>
      </c>
      <c r="R49" s="5">
        <v>5.9400000000000001E-2</v>
      </c>
      <c r="S49" s="4">
        <v>1924000</v>
      </c>
      <c r="T49" s="4">
        <f t="shared" si="2"/>
        <v>864010</v>
      </c>
      <c r="U49" s="4">
        <f t="shared" si="6"/>
        <v>400100</v>
      </c>
      <c r="V49" s="5">
        <v>6.5000000000000002E-2</v>
      </c>
    </row>
    <row r="50" spans="1:22" x14ac:dyDescent="0.2">
      <c r="A50" s="16" t="s">
        <v>235</v>
      </c>
      <c r="B50" s="4">
        <v>0</v>
      </c>
      <c r="C50" s="4">
        <v>17300</v>
      </c>
      <c r="D50" s="4">
        <v>-17300</v>
      </c>
      <c r="E50" s="4">
        <v>-1026600000</v>
      </c>
      <c r="F50" s="4">
        <f t="shared" si="4"/>
        <v>-24195467570</v>
      </c>
      <c r="K50" s="27">
        <f t="shared" si="5"/>
        <v>-5610</v>
      </c>
      <c r="L50" s="4">
        <v>371</v>
      </c>
      <c r="M50" s="4">
        <v>533</v>
      </c>
      <c r="N50" s="4">
        <v>39</v>
      </c>
      <c r="O50" s="4">
        <v>42</v>
      </c>
      <c r="P50" s="4">
        <v>253500</v>
      </c>
      <c r="Q50" s="4">
        <v>305900</v>
      </c>
      <c r="R50" s="5">
        <v>3.4999999999999996E-3</v>
      </c>
      <c r="S50" s="4">
        <v>607300</v>
      </c>
      <c r="T50" s="4">
        <f t="shared" si="2"/>
        <v>895790</v>
      </c>
      <c r="U50" s="4">
        <f t="shared" si="6"/>
        <v>400100</v>
      </c>
      <c r="V50" s="5">
        <v>2.0099999999999996E-2</v>
      </c>
    </row>
    <row r="51" spans="1:22" x14ac:dyDescent="0.2">
      <c r="A51" s="16" t="s">
        <v>234</v>
      </c>
      <c r="B51" s="4">
        <v>24400</v>
      </c>
      <c r="C51" s="4">
        <v>12900</v>
      </c>
      <c r="D51" s="4">
        <v>11500</v>
      </c>
      <c r="E51" s="4">
        <v>677570000</v>
      </c>
      <c r="F51" s="4">
        <f t="shared" si="4"/>
        <v>-23168867570</v>
      </c>
      <c r="K51" s="27">
        <f t="shared" si="5"/>
        <v>-5610</v>
      </c>
      <c r="L51" s="4">
        <v>457</v>
      </c>
      <c r="M51" s="4">
        <v>311</v>
      </c>
      <c r="N51" s="4">
        <v>26</v>
      </c>
      <c r="O51" s="4">
        <v>13</v>
      </c>
      <c r="P51" s="4">
        <v>232000</v>
      </c>
      <c r="Q51" s="4">
        <v>137900</v>
      </c>
      <c r="R51" s="5">
        <v>2.2700000000000001E-2</v>
      </c>
      <c r="S51" s="4">
        <v>400100</v>
      </c>
      <c r="T51" s="4">
        <f t="shared" si="2"/>
        <v>930560</v>
      </c>
      <c r="U51" s="4">
        <f t="shared" si="6"/>
        <v>475400</v>
      </c>
      <c r="V51" s="5">
        <v>2.2200000000000001E-2</v>
      </c>
    </row>
    <row r="52" spans="1:22" x14ac:dyDescent="0.2">
      <c r="A52" s="16" t="s">
        <v>233</v>
      </c>
      <c r="B52" s="4">
        <v>18300</v>
      </c>
      <c r="C52" s="4">
        <v>18400</v>
      </c>
      <c r="D52" s="4">
        <v>-100</v>
      </c>
      <c r="E52" s="4">
        <v>-42570000</v>
      </c>
      <c r="F52" s="4">
        <f t="shared" si="4"/>
        <v>-23846437570</v>
      </c>
      <c r="K52" s="27">
        <f t="shared" si="5"/>
        <v>-5610</v>
      </c>
      <c r="L52" s="4">
        <v>249</v>
      </c>
      <c r="M52" s="4">
        <v>441</v>
      </c>
      <c r="N52" s="4">
        <v>24</v>
      </c>
      <c r="O52" s="4">
        <v>43</v>
      </c>
      <c r="P52" s="4">
        <v>160800</v>
      </c>
      <c r="Q52" s="4">
        <v>301200</v>
      </c>
      <c r="R52" s="5">
        <v>-8.6E-3</v>
      </c>
      <c r="S52" s="4">
        <v>475400</v>
      </c>
      <c r="T52" s="4">
        <f t="shared" si="2"/>
        <v>1017650</v>
      </c>
      <c r="U52" s="4">
        <f t="shared" si="6"/>
        <v>801100</v>
      </c>
      <c r="V52" s="5">
        <v>5.62E-2</v>
      </c>
    </row>
    <row r="53" spans="1:22" x14ac:dyDescent="0.2">
      <c r="A53" s="16" t="s">
        <v>232</v>
      </c>
      <c r="B53" s="4">
        <v>21400</v>
      </c>
      <c r="C53" s="4">
        <v>182200</v>
      </c>
      <c r="D53" s="4">
        <v>-160800</v>
      </c>
      <c r="E53" s="4">
        <v>-9428410000</v>
      </c>
      <c r="F53" s="4">
        <f t="shared" si="4"/>
        <v>-23803867570</v>
      </c>
      <c r="K53" s="27">
        <f t="shared" si="5"/>
        <v>-5610</v>
      </c>
      <c r="L53" s="4">
        <v>815</v>
      </c>
      <c r="M53" s="4">
        <v>1702</v>
      </c>
      <c r="N53" s="4">
        <v>59</v>
      </c>
      <c r="O53" s="4">
        <v>144</v>
      </c>
      <c r="P53" s="4">
        <v>469000</v>
      </c>
      <c r="Q53" s="4">
        <v>1124900</v>
      </c>
      <c r="R53" s="5">
        <v>-5.1699999999999996E-2</v>
      </c>
      <c r="S53" s="4">
        <v>1629700</v>
      </c>
      <c r="T53" s="4">
        <f t="shared" si="2"/>
        <v>914340</v>
      </c>
      <c r="U53" s="4">
        <f t="shared" si="6"/>
        <v>801100</v>
      </c>
      <c r="V53" s="5">
        <v>7.6499999999999999E-2</v>
      </c>
    </row>
    <row r="54" spans="1:22" x14ac:dyDescent="0.2">
      <c r="A54" s="16" t="s">
        <v>231</v>
      </c>
      <c r="B54" s="4">
        <v>21200</v>
      </c>
      <c r="C54" s="4">
        <v>108000</v>
      </c>
      <c r="D54" s="4">
        <v>-86800</v>
      </c>
      <c r="E54" s="4">
        <v>-5163180000</v>
      </c>
      <c r="F54" s="4">
        <f t="shared" si="4"/>
        <v>-14375457570</v>
      </c>
      <c r="K54" s="27">
        <f t="shared" si="5"/>
        <v>-5610</v>
      </c>
      <c r="L54" s="4">
        <v>557</v>
      </c>
      <c r="M54" s="4">
        <v>872</v>
      </c>
      <c r="N54" s="4">
        <v>40</v>
      </c>
      <c r="O54" s="4">
        <v>89</v>
      </c>
      <c r="P54" s="4">
        <v>302400</v>
      </c>
      <c r="Q54" s="4">
        <v>579700</v>
      </c>
      <c r="R54" s="5">
        <v>1.67E-2</v>
      </c>
      <c r="S54" s="4">
        <v>936100</v>
      </c>
      <c r="T54" s="4">
        <f t="shared" si="2"/>
        <v>1059150</v>
      </c>
      <c r="U54" s="4">
        <f t="shared" si="6"/>
        <v>801100</v>
      </c>
      <c r="V54" s="5">
        <v>4.7199999999999999E-2</v>
      </c>
    </row>
    <row r="55" spans="1:22" x14ac:dyDescent="0.2">
      <c r="A55" s="16" t="s">
        <v>230</v>
      </c>
      <c r="B55" s="4">
        <v>17600</v>
      </c>
      <c r="C55" s="4">
        <v>65100</v>
      </c>
      <c r="D55" s="4">
        <v>-47500</v>
      </c>
      <c r="E55" s="4">
        <v>-2908520000</v>
      </c>
      <c r="F55" s="4">
        <f t="shared" si="4"/>
        <v>-9212277570</v>
      </c>
      <c r="K55" s="27">
        <f t="shared" si="5"/>
        <v>-5610</v>
      </c>
      <c r="L55" s="4">
        <v>531</v>
      </c>
      <c r="M55" s="4">
        <v>845</v>
      </c>
      <c r="N55" s="4">
        <v>31</v>
      </c>
      <c r="O55" s="4">
        <v>64</v>
      </c>
      <c r="P55" s="4">
        <v>287100</v>
      </c>
      <c r="Q55" s="4">
        <v>485200</v>
      </c>
      <c r="R55" s="5">
        <v>-2.3300000000000001E-2</v>
      </c>
      <c r="S55" s="4">
        <v>801100</v>
      </c>
      <c r="T55" s="4">
        <f t="shared" si="2"/>
        <v>1086710</v>
      </c>
      <c r="U55" s="4">
        <f t="shared" si="6"/>
        <v>805700</v>
      </c>
      <c r="V55" s="5">
        <v>4.0399999999999998E-2</v>
      </c>
    </row>
    <row r="56" spans="1:22" x14ac:dyDescent="0.2">
      <c r="A56" s="16" t="s">
        <v>229</v>
      </c>
      <c r="B56" s="4">
        <v>151600</v>
      </c>
      <c r="C56" s="4">
        <v>25600</v>
      </c>
      <c r="D56" s="4">
        <v>126000</v>
      </c>
      <c r="E56" s="4">
        <v>7569250000</v>
      </c>
      <c r="F56" s="4">
        <f t="shared" si="4"/>
        <v>-6303757570</v>
      </c>
      <c r="K56" s="27">
        <f t="shared" si="5"/>
        <v>-5610</v>
      </c>
      <c r="L56" s="4">
        <v>962</v>
      </c>
      <c r="M56" s="4">
        <v>575</v>
      </c>
      <c r="N56" s="4">
        <v>73</v>
      </c>
      <c r="O56" s="4">
        <v>40</v>
      </c>
      <c r="P56" s="4">
        <v>566800</v>
      </c>
      <c r="Q56" s="4">
        <v>316500</v>
      </c>
      <c r="R56" s="5">
        <v>4.7800000000000002E-2</v>
      </c>
      <c r="S56" s="4">
        <v>900600</v>
      </c>
      <c r="T56" s="4">
        <f t="shared" si="2"/>
        <v>1052460</v>
      </c>
      <c r="U56" s="4">
        <f t="shared" si="6"/>
        <v>747800</v>
      </c>
      <c r="V56" s="5">
        <v>5.4900000000000004E-2</v>
      </c>
    </row>
    <row r="57" spans="1:22" x14ac:dyDescent="0.2">
      <c r="A57" s="16" t="s">
        <v>228</v>
      </c>
      <c r="B57" s="4">
        <v>162500</v>
      </c>
      <c r="C57" s="4">
        <v>42500</v>
      </c>
      <c r="D57" s="4">
        <v>120000</v>
      </c>
      <c r="E57" s="4">
        <v>7074560000</v>
      </c>
      <c r="F57" s="4">
        <f t="shared" si="4"/>
        <v>-13873007570</v>
      </c>
      <c r="K57" s="27">
        <f t="shared" si="5"/>
        <v>-5610</v>
      </c>
      <c r="L57" s="4">
        <v>803</v>
      </c>
      <c r="M57" s="4">
        <v>700</v>
      </c>
      <c r="N57" s="4">
        <v>63</v>
      </c>
      <c r="O57" s="4">
        <v>58</v>
      </c>
      <c r="P57" s="4">
        <v>474600</v>
      </c>
      <c r="Q57" s="4">
        <v>424300</v>
      </c>
      <c r="R57" s="5">
        <v>1.7399999999999999E-2</v>
      </c>
      <c r="S57" s="4">
        <v>980300</v>
      </c>
      <c r="T57" s="4">
        <f t="shared" si="2"/>
        <v>1025640</v>
      </c>
      <c r="U57" s="4">
        <f t="shared" si="6"/>
        <v>747800</v>
      </c>
      <c r="V57" s="5">
        <v>4.6799999999999994E-2</v>
      </c>
    </row>
    <row r="58" spans="1:22" x14ac:dyDescent="0.2">
      <c r="A58" s="16" t="s">
        <v>227</v>
      </c>
      <c r="B58" s="4">
        <v>42700</v>
      </c>
      <c r="C58" s="4">
        <v>5500</v>
      </c>
      <c r="D58" s="4">
        <v>37200</v>
      </c>
      <c r="E58" s="4">
        <v>2158680000</v>
      </c>
      <c r="F58" s="4">
        <f t="shared" si="4"/>
        <v>-20947567570</v>
      </c>
      <c r="K58" s="27">
        <f t="shared" si="5"/>
        <v>-5610</v>
      </c>
      <c r="L58" s="4">
        <v>559</v>
      </c>
      <c r="M58" s="4">
        <v>616</v>
      </c>
      <c r="N58" s="4">
        <v>48</v>
      </c>
      <c r="O58" s="4">
        <v>50</v>
      </c>
      <c r="P58" s="4">
        <v>352600</v>
      </c>
      <c r="Q58" s="4">
        <v>388300</v>
      </c>
      <c r="R58" s="5">
        <v>0</v>
      </c>
      <c r="S58" s="4">
        <v>805700</v>
      </c>
      <c r="T58" s="4">
        <f t="shared" si="2"/>
        <v>1056400</v>
      </c>
      <c r="U58" s="4">
        <f t="shared" si="6"/>
        <v>596600</v>
      </c>
      <c r="V58" s="5">
        <v>4.24E-2</v>
      </c>
    </row>
    <row r="59" spans="1:22" x14ac:dyDescent="0.2">
      <c r="A59" s="16" t="s">
        <v>226</v>
      </c>
      <c r="B59" s="4">
        <v>30700</v>
      </c>
      <c r="C59" s="4">
        <v>141741</v>
      </c>
      <c r="D59" s="4">
        <v>-111041</v>
      </c>
      <c r="E59" s="4">
        <v>-6499970000</v>
      </c>
      <c r="F59" s="4">
        <f t="shared" si="4"/>
        <v>-23106247570</v>
      </c>
      <c r="K59" s="27">
        <f t="shared" si="5"/>
        <v>-5610</v>
      </c>
      <c r="L59" s="4">
        <v>564</v>
      </c>
      <c r="M59" s="4">
        <v>1147</v>
      </c>
      <c r="N59" s="4">
        <v>34</v>
      </c>
      <c r="O59" s="4">
        <v>90</v>
      </c>
      <c r="P59" s="4">
        <v>318200</v>
      </c>
      <c r="Q59" s="4">
        <v>718100</v>
      </c>
      <c r="R59" s="5">
        <v>-2.4300000000000002E-2</v>
      </c>
      <c r="S59" s="4">
        <v>1103800</v>
      </c>
      <c r="T59" s="4">
        <f t="shared" si="2"/>
        <v>1053580</v>
      </c>
      <c r="U59" s="4">
        <f t="shared" si="6"/>
        <v>596600</v>
      </c>
      <c r="V59" s="5">
        <v>3.8399999999999997E-2</v>
      </c>
    </row>
    <row r="60" spans="1:22" x14ac:dyDescent="0.2">
      <c r="A60" s="16" t="s">
        <v>225</v>
      </c>
      <c r="B60" s="4">
        <v>255700</v>
      </c>
      <c r="C60" s="4">
        <v>62300</v>
      </c>
      <c r="D60" s="4">
        <v>193400</v>
      </c>
      <c r="E60" s="4">
        <v>11423920000</v>
      </c>
      <c r="F60" s="4">
        <f t="shared" si="4"/>
        <v>-16606277570</v>
      </c>
      <c r="K60" s="27">
        <f t="shared" si="5"/>
        <v>-5610</v>
      </c>
      <c r="L60" s="4">
        <v>539</v>
      </c>
      <c r="M60" s="4">
        <v>692</v>
      </c>
      <c r="N60" s="4">
        <v>59</v>
      </c>
      <c r="O60" s="4">
        <v>59</v>
      </c>
      <c r="P60" s="4">
        <v>377700</v>
      </c>
      <c r="Q60" s="4">
        <v>434400</v>
      </c>
      <c r="R60" s="5">
        <v>1.21E-2</v>
      </c>
      <c r="S60" s="4">
        <v>925100</v>
      </c>
      <c r="T60" s="4">
        <f t="shared" si="2"/>
        <v>1056980</v>
      </c>
      <c r="U60" s="4">
        <f t="shared" si="6"/>
        <v>596600</v>
      </c>
      <c r="V60" s="5">
        <v>3.0299999999999997E-2</v>
      </c>
    </row>
    <row r="61" spans="1:22" x14ac:dyDescent="0.2">
      <c r="A61" s="16" t="s">
        <v>224</v>
      </c>
      <c r="B61" s="4">
        <v>13800</v>
      </c>
      <c r="C61" s="4">
        <v>169916</v>
      </c>
      <c r="D61" s="4">
        <v>-156116</v>
      </c>
      <c r="E61" s="4">
        <v>-9171680000</v>
      </c>
      <c r="F61" s="4">
        <f t="shared" si="4"/>
        <v>-28030197570</v>
      </c>
      <c r="K61" s="27">
        <f t="shared" si="5"/>
        <v>-5610</v>
      </c>
      <c r="L61" s="4">
        <v>418</v>
      </c>
      <c r="M61" s="4">
        <v>723</v>
      </c>
      <c r="N61" s="4">
        <v>19</v>
      </c>
      <c r="O61" s="4">
        <v>56</v>
      </c>
      <c r="P61" s="4">
        <v>221500</v>
      </c>
      <c r="Q61" s="4">
        <v>434700</v>
      </c>
      <c r="R61" s="5">
        <v>-1.8799999999999997E-2</v>
      </c>
      <c r="S61" s="4">
        <v>747800</v>
      </c>
      <c r="T61" s="4">
        <f t="shared" si="2"/>
        <v>1063860</v>
      </c>
      <c r="U61" s="4">
        <f t="shared" si="6"/>
        <v>558100</v>
      </c>
      <c r="V61" s="5">
        <v>4.3299999999999998E-2</v>
      </c>
    </row>
    <row r="62" spans="1:22" x14ac:dyDescent="0.2">
      <c r="A62" s="16" t="s">
        <v>223</v>
      </c>
      <c r="B62" s="4">
        <v>54600</v>
      </c>
      <c r="C62" s="4">
        <v>152700</v>
      </c>
      <c r="D62" s="4">
        <v>-98100</v>
      </c>
      <c r="E62" s="4">
        <v>-5826240000</v>
      </c>
      <c r="F62" s="4">
        <f t="shared" si="4"/>
        <v>-18858517570</v>
      </c>
      <c r="G62" s="4">
        <v>0</v>
      </c>
      <c r="H62" s="4">
        <v>0</v>
      </c>
      <c r="I62" s="4">
        <v>0</v>
      </c>
      <c r="J62" s="4">
        <v>-4425100</v>
      </c>
      <c r="K62" s="27">
        <f t="shared" si="5"/>
        <v>-5610</v>
      </c>
      <c r="L62" s="4">
        <v>1084</v>
      </c>
      <c r="M62" s="4">
        <v>872</v>
      </c>
      <c r="N62" s="4">
        <v>112</v>
      </c>
      <c r="O62" s="4">
        <v>81</v>
      </c>
      <c r="P62" s="4">
        <v>709400</v>
      </c>
      <c r="Q62" s="4">
        <v>554300</v>
      </c>
      <c r="R62" s="5">
        <v>2.2400000000000003E-2</v>
      </c>
      <c r="S62" s="4">
        <v>1346300</v>
      </c>
      <c r="T62" s="4">
        <f t="shared" si="2"/>
        <v>1010240</v>
      </c>
      <c r="U62" s="4">
        <f t="shared" si="6"/>
        <v>558100</v>
      </c>
      <c r="V62" s="5">
        <v>7.22E-2</v>
      </c>
    </row>
    <row r="63" spans="1:22" x14ac:dyDescent="0.2">
      <c r="A63" s="16" t="s">
        <v>222</v>
      </c>
      <c r="B63" s="4">
        <v>8500</v>
      </c>
      <c r="C63" s="4">
        <v>41100</v>
      </c>
      <c r="D63" s="4">
        <v>-32600</v>
      </c>
      <c r="E63" s="4">
        <v>-1931160000</v>
      </c>
      <c r="F63" s="4">
        <f t="shared" si="4"/>
        <v>-13032277570</v>
      </c>
      <c r="K63" s="27">
        <f t="shared" si="5"/>
        <v>4419490</v>
      </c>
      <c r="L63" s="4">
        <v>450</v>
      </c>
      <c r="M63" s="4">
        <v>495</v>
      </c>
      <c r="N63" s="4">
        <v>29</v>
      </c>
      <c r="O63" s="4">
        <v>49</v>
      </c>
      <c r="P63" s="4">
        <v>221200</v>
      </c>
      <c r="Q63" s="4">
        <v>336800</v>
      </c>
      <c r="R63" s="5">
        <v>-1.7000000000000001E-3</v>
      </c>
      <c r="S63" s="4">
        <v>596600</v>
      </c>
      <c r="T63" s="4">
        <f t="shared" si="2"/>
        <v>1071600</v>
      </c>
      <c r="U63" s="4">
        <f t="shared" si="6"/>
        <v>558100</v>
      </c>
      <c r="V63" s="5">
        <v>2.86E-2</v>
      </c>
    </row>
    <row r="64" spans="1:22" x14ac:dyDescent="0.2">
      <c r="A64" s="16" t="s">
        <v>221</v>
      </c>
      <c r="B64" s="4">
        <v>390800</v>
      </c>
      <c r="C64" s="4">
        <v>33700</v>
      </c>
      <c r="D64" s="4">
        <v>357100</v>
      </c>
      <c r="E64" s="4">
        <v>20685550000</v>
      </c>
      <c r="F64" s="4">
        <f t="shared" si="4"/>
        <v>-11101117570</v>
      </c>
      <c r="G64" s="4">
        <v>76000</v>
      </c>
      <c r="H64" s="4">
        <v>0</v>
      </c>
      <c r="I64" s="4">
        <v>76000</v>
      </c>
      <c r="J64" s="4">
        <v>4419490</v>
      </c>
      <c r="K64" s="27">
        <f t="shared" si="5"/>
        <v>4419490</v>
      </c>
      <c r="L64" s="4">
        <v>2009</v>
      </c>
      <c r="M64" s="4">
        <v>1089</v>
      </c>
      <c r="N64" s="4">
        <v>253</v>
      </c>
      <c r="O64" s="4">
        <v>91</v>
      </c>
      <c r="P64" s="4">
        <v>1653900</v>
      </c>
      <c r="Q64" s="4">
        <v>722800</v>
      </c>
      <c r="R64" s="5">
        <v>6.9900000000000004E-2</v>
      </c>
      <c r="S64" s="4">
        <v>2384200</v>
      </c>
      <c r="T64" s="4">
        <f t="shared" si="2"/>
        <v>901060</v>
      </c>
      <c r="U64" s="4">
        <f t="shared" si="6"/>
        <v>558100</v>
      </c>
      <c r="V64" s="5">
        <v>5.8499999999999996E-2</v>
      </c>
    </row>
    <row r="65" spans="1:22" x14ac:dyDescent="0.2">
      <c r="A65" s="16" t="s">
        <v>220</v>
      </c>
      <c r="B65" s="4">
        <v>298800</v>
      </c>
      <c r="C65" s="4">
        <v>48600</v>
      </c>
      <c r="D65" s="4">
        <v>250200</v>
      </c>
      <c r="E65" s="4">
        <v>13568810000</v>
      </c>
      <c r="F65" s="4">
        <f t="shared" si="4"/>
        <v>-31786667570</v>
      </c>
      <c r="K65" s="24">
        <f t="shared" si="5"/>
        <v>0</v>
      </c>
      <c r="L65" s="4">
        <v>678</v>
      </c>
      <c r="M65" s="4">
        <v>715</v>
      </c>
      <c r="N65" s="4">
        <v>75</v>
      </c>
      <c r="O65" s="4">
        <v>45</v>
      </c>
      <c r="P65" s="4">
        <v>547700</v>
      </c>
      <c r="Q65" s="4">
        <v>413900</v>
      </c>
      <c r="R65" s="5">
        <v>9.300000000000001E-3</v>
      </c>
      <c r="S65" s="4">
        <v>1076700</v>
      </c>
      <c r="T65" s="4">
        <f t="shared" si="2"/>
        <v>844600</v>
      </c>
      <c r="U65" s="4">
        <f t="shared" si="6"/>
        <v>558100</v>
      </c>
      <c r="V65" s="5">
        <v>3.6200000000000003E-2</v>
      </c>
    </row>
    <row r="66" spans="1:22" x14ac:dyDescent="0.2">
      <c r="A66" s="16" t="s">
        <v>219</v>
      </c>
      <c r="B66" s="4">
        <v>13500</v>
      </c>
      <c r="C66" s="4">
        <v>39800</v>
      </c>
      <c r="D66" s="4">
        <v>-26300</v>
      </c>
      <c r="E66" s="4">
        <v>-1426090000</v>
      </c>
      <c r="F66" s="4">
        <f t="shared" si="4"/>
        <v>-45355477570</v>
      </c>
      <c r="K66" s="24">
        <f t="shared" si="5"/>
        <v>0</v>
      </c>
      <c r="L66" s="4">
        <v>364</v>
      </c>
      <c r="M66" s="4">
        <v>654</v>
      </c>
      <c r="N66" s="4">
        <v>16</v>
      </c>
      <c r="O66" s="4">
        <v>43</v>
      </c>
      <c r="P66" s="4">
        <v>192200</v>
      </c>
      <c r="Q66" s="4">
        <v>365700</v>
      </c>
      <c r="R66" s="5">
        <v>-5.5000000000000005E-3</v>
      </c>
      <c r="S66" s="4">
        <v>558100</v>
      </c>
      <c r="T66" s="4">
        <f t="shared" si="2"/>
        <v>847770</v>
      </c>
      <c r="U66" s="4">
        <f t="shared" si="6"/>
        <v>712100</v>
      </c>
      <c r="V66" s="5">
        <v>2.3900000000000001E-2</v>
      </c>
    </row>
    <row r="67" spans="1:22" x14ac:dyDescent="0.2">
      <c r="A67" s="16" t="s">
        <v>218</v>
      </c>
      <c r="B67" s="4">
        <v>26700</v>
      </c>
      <c r="C67" s="4">
        <v>2000</v>
      </c>
      <c r="D67" s="4">
        <v>24700</v>
      </c>
      <c r="E67" s="4">
        <v>1343530000</v>
      </c>
      <c r="F67" s="4">
        <f t="shared" si="4"/>
        <v>-43929387570</v>
      </c>
      <c r="K67" s="24">
        <f t="shared" si="5"/>
        <v>0</v>
      </c>
      <c r="L67" s="4">
        <v>595</v>
      </c>
      <c r="M67" s="4">
        <v>521</v>
      </c>
      <c r="N67" s="4">
        <v>42</v>
      </c>
      <c r="O67" s="4">
        <v>35</v>
      </c>
      <c r="P67" s="4">
        <v>372700</v>
      </c>
      <c r="Q67" s="4">
        <v>315700</v>
      </c>
      <c r="R67" s="5">
        <v>0</v>
      </c>
      <c r="S67" s="4">
        <v>712100</v>
      </c>
      <c r="T67" s="4">
        <f t="shared" si="2"/>
        <v>820960</v>
      </c>
      <c r="U67" s="4">
        <f t="shared" si="6"/>
        <v>810100</v>
      </c>
      <c r="V67" s="5">
        <v>2.8799999999999999E-2</v>
      </c>
    </row>
    <row r="68" spans="1:22" x14ac:dyDescent="0.2">
      <c r="A68" s="16" t="s">
        <v>217</v>
      </c>
      <c r="B68" s="4">
        <v>92400</v>
      </c>
      <c r="C68" s="4">
        <v>5300</v>
      </c>
      <c r="D68" s="4">
        <v>87100</v>
      </c>
      <c r="E68" s="4">
        <v>4611610000</v>
      </c>
      <c r="F68" s="4">
        <f t="shared" si="4"/>
        <v>-45272917570</v>
      </c>
      <c r="K68" s="24">
        <f t="shared" si="5"/>
        <v>0</v>
      </c>
      <c r="L68" s="4">
        <v>997</v>
      </c>
      <c r="M68" s="4">
        <v>731</v>
      </c>
      <c r="N68" s="4">
        <v>75</v>
      </c>
      <c r="O68" s="4">
        <v>63</v>
      </c>
      <c r="P68" s="4">
        <v>639300</v>
      </c>
      <c r="Q68" s="4">
        <v>453300</v>
      </c>
      <c r="R68" s="5">
        <v>4.4400000000000002E-2</v>
      </c>
      <c r="S68" s="4">
        <v>1113300</v>
      </c>
      <c r="T68" s="4">
        <f t="shared" si="2"/>
        <v>793650</v>
      </c>
      <c r="U68" s="4">
        <f t="shared" si="6"/>
        <v>810100</v>
      </c>
      <c r="V68" s="5">
        <v>6.0299999999999999E-2</v>
      </c>
    </row>
    <row r="69" spans="1:22" x14ac:dyDescent="0.2">
      <c r="A69" s="16" t="s">
        <v>216</v>
      </c>
      <c r="B69" s="4">
        <v>22000</v>
      </c>
      <c r="C69" s="4">
        <v>64850</v>
      </c>
      <c r="D69" s="4">
        <v>-42850</v>
      </c>
      <c r="E69" s="4">
        <v>-2256810000</v>
      </c>
      <c r="F69" s="4">
        <f t="shared" si="4"/>
        <v>-49884527570</v>
      </c>
      <c r="K69" s="24">
        <f t="shared" si="5"/>
        <v>0</v>
      </c>
      <c r="L69" s="4">
        <v>384</v>
      </c>
      <c r="M69" s="4">
        <v>1077</v>
      </c>
      <c r="N69" s="4">
        <v>22</v>
      </c>
      <c r="O69" s="4">
        <v>88</v>
      </c>
      <c r="P69" s="4">
        <v>217000</v>
      </c>
      <c r="Q69" s="4">
        <v>852000</v>
      </c>
      <c r="R69" s="5">
        <v>-1.7299999999999999E-2</v>
      </c>
      <c r="S69" s="4">
        <v>1075600</v>
      </c>
      <c r="T69" s="4">
        <f t="shared" si="2"/>
        <v>738840</v>
      </c>
      <c r="U69" s="4">
        <f t="shared" si="6"/>
        <v>678800</v>
      </c>
      <c r="V69" s="5">
        <v>0.03</v>
      </c>
    </row>
    <row r="70" spans="1:22" x14ac:dyDescent="0.2">
      <c r="A70" s="16" t="s">
        <v>215</v>
      </c>
      <c r="B70" s="4">
        <v>100</v>
      </c>
      <c r="C70" s="4">
        <v>226200</v>
      </c>
      <c r="D70" s="4">
        <v>-226100</v>
      </c>
      <c r="E70" s="4">
        <v>-11980450000</v>
      </c>
      <c r="F70" s="4">
        <f t="shared" si="4"/>
        <v>-47627717570</v>
      </c>
      <c r="K70" s="24">
        <f t="shared" si="5"/>
        <v>0</v>
      </c>
      <c r="L70" s="4">
        <v>349</v>
      </c>
      <c r="M70" s="4">
        <v>1210</v>
      </c>
      <c r="N70" s="4">
        <v>21</v>
      </c>
      <c r="O70" s="4">
        <v>87</v>
      </c>
      <c r="P70" s="4">
        <v>208100</v>
      </c>
      <c r="Q70" s="4">
        <v>732400</v>
      </c>
      <c r="R70" s="5">
        <v>-1.7000000000000001E-2</v>
      </c>
      <c r="S70" s="4">
        <v>959100</v>
      </c>
      <c r="T70" s="4">
        <f t="shared" si="2"/>
        <v>696550</v>
      </c>
      <c r="U70" s="4">
        <f t="shared" si="6"/>
        <v>512100</v>
      </c>
      <c r="V70" s="5">
        <v>1.3100000000000001E-2</v>
      </c>
    </row>
    <row r="71" spans="1:22" x14ac:dyDescent="0.2">
      <c r="A71" s="16" t="s">
        <v>214</v>
      </c>
      <c r="B71" s="4">
        <v>5500</v>
      </c>
      <c r="C71" s="4">
        <v>21200</v>
      </c>
      <c r="D71" s="4">
        <v>-15700</v>
      </c>
      <c r="E71" s="4">
        <v>-841010000</v>
      </c>
      <c r="F71" s="4">
        <f t="shared" si="4"/>
        <v>-35647267570</v>
      </c>
      <c r="K71" s="24">
        <f t="shared" si="5"/>
        <v>0</v>
      </c>
      <c r="L71" s="4">
        <v>558</v>
      </c>
      <c r="M71" s="4">
        <v>806</v>
      </c>
      <c r="N71" s="4">
        <v>36</v>
      </c>
      <c r="O71" s="4">
        <v>54</v>
      </c>
      <c r="P71" s="4">
        <v>318500</v>
      </c>
      <c r="Q71" s="4">
        <v>483700</v>
      </c>
      <c r="R71" s="5">
        <v>-7.4000000000000003E-3</v>
      </c>
      <c r="S71" s="4">
        <v>816600</v>
      </c>
      <c r="T71" s="4">
        <f t="shared" si="2"/>
        <v>741920</v>
      </c>
      <c r="U71" s="4">
        <f t="shared" si="6"/>
        <v>512100</v>
      </c>
      <c r="V71" s="5">
        <v>2.2200000000000001E-2</v>
      </c>
    </row>
    <row r="72" spans="1:22" x14ac:dyDescent="0.2">
      <c r="A72" s="16" t="s">
        <v>213</v>
      </c>
      <c r="B72" s="4">
        <v>64400</v>
      </c>
      <c r="C72" s="4">
        <v>45200</v>
      </c>
      <c r="D72" s="4">
        <v>19200</v>
      </c>
      <c r="E72" s="4">
        <v>1057450000</v>
      </c>
      <c r="F72" s="4">
        <f t="shared" si="4"/>
        <v>-34806257570</v>
      </c>
      <c r="K72" s="24">
        <f t="shared" si="5"/>
        <v>0</v>
      </c>
      <c r="L72" s="4">
        <v>677</v>
      </c>
      <c r="M72" s="4">
        <v>619</v>
      </c>
      <c r="N72" s="4">
        <v>47</v>
      </c>
      <c r="O72" s="4">
        <v>44</v>
      </c>
      <c r="P72" s="4">
        <v>420200</v>
      </c>
      <c r="Q72" s="4">
        <v>343700</v>
      </c>
      <c r="R72" s="5">
        <v>1.9E-3</v>
      </c>
      <c r="S72" s="4">
        <v>810100</v>
      </c>
      <c r="T72" s="4">
        <f t="shared" si="2"/>
        <v>703400</v>
      </c>
      <c r="U72" s="4">
        <f t="shared" si="6"/>
        <v>444000</v>
      </c>
      <c r="V72" s="5">
        <v>3.9100000000000003E-2</v>
      </c>
    </row>
    <row r="73" spans="1:22" x14ac:dyDescent="0.2">
      <c r="A73" s="16" t="s">
        <v>212</v>
      </c>
      <c r="B73" s="4">
        <v>59700</v>
      </c>
      <c r="C73" s="4">
        <v>23300</v>
      </c>
      <c r="D73" s="4">
        <v>36400</v>
      </c>
      <c r="E73" s="4">
        <v>1949050000</v>
      </c>
      <c r="F73" s="4">
        <f t="shared" si="4"/>
        <v>-35863707570</v>
      </c>
      <c r="K73" s="24">
        <f t="shared" si="5"/>
        <v>0</v>
      </c>
      <c r="L73" s="4">
        <v>826</v>
      </c>
      <c r="M73" s="4">
        <v>739</v>
      </c>
      <c r="N73" s="4">
        <v>77</v>
      </c>
      <c r="O73" s="4">
        <v>57</v>
      </c>
      <c r="P73" s="4">
        <v>610300</v>
      </c>
      <c r="Q73" s="4">
        <v>448500</v>
      </c>
      <c r="R73" s="5">
        <v>2.4700000000000003E-2</v>
      </c>
      <c r="S73" s="4">
        <v>1210200</v>
      </c>
      <c r="T73" s="4">
        <f t="shared" si="2"/>
        <v>644650</v>
      </c>
      <c r="U73" s="4">
        <f t="shared" si="6"/>
        <v>444000</v>
      </c>
      <c r="V73" s="5">
        <v>2.7799999999999998E-2</v>
      </c>
    </row>
    <row r="74" spans="1:22" x14ac:dyDescent="0.2">
      <c r="A74" s="16" t="s">
        <v>211</v>
      </c>
      <c r="B74" s="4">
        <v>6500</v>
      </c>
      <c r="C74" s="4">
        <v>27600</v>
      </c>
      <c r="D74" s="4">
        <v>-21100</v>
      </c>
      <c r="E74" s="4">
        <v>-1099940000</v>
      </c>
      <c r="F74" s="4">
        <f t="shared" ref="F74:F79" si="7">E74+F75</f>
        <v>-37812757570</v>
      </c>
      <c r="K74" s="24">
        <f t="shared" ref="K74:K79" si="8">K75+J74</f>
        <v>0</v>
      </c>
      <c r="L74" s="4">
        <v>454</v>
      </c>
      <c r="M74" s="4">
        <v>481</v>
      </c>
      <c r="N74" s="4">
        <v>37</v>
      </c>
      <c r="O74" s="4">
        <v>20</v>
      </c>
      <c r="P74" s="4">
        <v>301100</v>
      </c>
      <c r="Q74" s="4">
        <v>246700</v>
      </c>
      <c r="R74" s="5">
        <v>7.7000000000000002E-3</v>
      </c>
      <c r="S74" s="4">
        <v>678800</v>
      </c>
      <c r="T74" s="4">
        <f t="shared" ref="T74:T79" si="9">AVERAGE(S75:S84)</f>
        <v>607840</v>
      </c>
      <c r="U74" s="4">
        <f t="shared" ref="U74:U79" si="10">MIN(S75:S79)</f>
        <v>444000</v>
      </c>
      <c r="V74" s="5">
        <v>2.7999999999999997E-2</v>
      </c>
    </row>
    <row r="75" spans="1:22" x14ac:dyDescent="0.2">
      <c r="A75" s="16" t="s">
        <v>210</v>
      </c>
      <c r="B75" s="4">
        <v>19000</v>
      </c>
      <c r="C75" s="4">
        <v>22600</v>
      </c>
      <c r="D75" s="4">
        <v>-3600</v>
      </c>
      <c r="E75" s="4">
        <v>-185020000</v>
      </c>
      <c r="F75" s="4">
        <f t="shared" si="7"/>
        <v>-36712817570</v>
      </c>
      <c r="K75" s="24">
        <f t="shared" si="8"/>
        <v>0</v>
      </c>
      <c r="L75" s="4">
        <v>243</v>
      </c>
      <c r="M75" s="4">
        <v>551</v>
      </c>
      <c r="N75" s="4">
        <v>15</v>
      </c>
      <c r="O75" s="4">
        <v>40</v>
      </c>
      <c r="P75" s="4">
        <v>161000</v>
      </c>
      <c r="Q75" s="4">
        <v>350600</v>
      </c>
      <c r="R75" s="5">
        <v>-1.9E-3</v>
      </c>
      <c r="S75" s="4">
        <v>512100</v>
      </c>
      <c r="T75" s="4">
        <f t="shared" si="9"/>
        <v>596110</v>
      </c>
      <c r="U75" s="4">
        <f t="shared" si="10"/>
        <v>444000</v>
      </c>
      <c r="V75" s="5">
        <v>1.52E-2</v>
      </c>
    </row>
    <row r="76" spans="1:22" x14ac:dyDescent="0.2">
      <c r="A76" s="16" t="s">
        <v>208</v>
      </c>
      <c r="B76" s="4">
        <v>18100</v>
      </c>
      <c r="C76" s="4">
        <v>4000</v>
      </c>
      <c r="D76" s="4">
        <v>14100</v>
      </c>
      <c r="E76" s="4">
        <v>745000000</v>
      </c>
      <c r="F76" s="4">
        <f t="shared" si="7"/>
        <v>-36527797570</v>
      </c>
      <c r="K76" s="24">
        <f t="shared" si="8"/>
        <v>0</v>
      </c>
      <c r="L76" s="4">
        <v>379</v>
      </c>
      <c r="M76" s="4">
        <v>544</v>
      </c>
      <c r="N76" s="4">
        <v>21</v>
      </c>
      <c r="O76" s="4">
        <v>43</v>
      </c>
      <c r="P76" s="4">
        <v>199800</v>
      </c>
      <c r="Q76" s="4">
        <v>313000</v>
      </c>
      <c r="R76" s="5">
        <v>-9.4999999999999998E-3</v>
      </c>
      <c r="S76" s="4">
        <v>589800</v>
      </c>
      <c r="T76" s="4">
        <f t="shared" si="9"/>
        <v>620080</v>
      </c>
      <c r="U76" s="4">
        <f t="shared" si="10"/>
        <v>444000</v>
      </c>
      <c r="V76" s="5">
        <v>1.8799999999999997E-2</v>
      </c>
    </row>
    <row r="77" spans="1:22" x14ac:dyDescent="0.2">
      <c r="A77" s="16" t="s">
        <v>207</v>
      </c>
      <c r="B77" s="4">
        <v>24000</v>
      </c>
      <c r="C77" s="4">
        <v>95200</v>
      </c>
      <c r="D77" s="4">
        <v>-71200</v>
      </c>
      <c r="E77" s="4">
        <v>-3799090000</v>
      </c>
      <c r="F77" s="4">
        <f t="shared" si="7"/>
        <v>-37272797570</v>
      </c>
      <c r="K77" s="24">
        <f t="shared" si="8"/>
        <v>0</v>
      </c>
      <c r="L77" s="4">
        <v>273</v>
      </c>
      <c r="M77" s="4">
        <v>741</v>
      </c>
      <c r="N77" s="4">
        <v>19</v>
      </c>
      <c r="O77" s="4">
        <v>20</v>
      </c>
      <c r="P77" s="4">
        <v>183100</v>
      </c>
      <c r="Q77" s="4">
        <v>259300</v>
      </c>
      <c r="R77" s="5">
        <v>-1.8E-3</v>
      </c>
      <c r="S77" s="4">
        <v>444000</v>
      </c>
      <c r="T77" s="4">
        <f t="shared" si="9"/>
        <v>624080</v>
      </c>
      <c r="U77" s="4">
        <f t="shared" si="10"/>
        <v>424900</v>
      </c>
      <c r="V77" s="5">
        <v>3.4700000000000002E-2</v>
      </c>
    </row>
    <row r="78" spans="1:22" x14ac:dyDescent="0.2">
      <c r="A78" s="16" t="s">
        <v>206</v>
      </c>
      <c r="B78" s="4">
        <v>20700</v>
      </c>
      <c r="C78" s="4">
        <v>117440</v>
      </c>
      <c r="D78" s="4">
        <v>-96740</v>
      </c>
      <c r="E78" s="4">
        <v>-5062440000</v>
      </c>
      <c r="F78" s="4">
        <f t="shared" si="7"/>
        <v>-33473707570</v>
      </c>
      <c r="K78" s="24">
        <f t="shared" si="8"/>
        <v>0</v>
      </c>
      <c r="L78" s="4">
        <v>450</v>
      </c>
      <c r="M78" s="4">
        <v>745</v>
      </c>
      <c r="N78" s="4">
        <v>33</v>
      </c>
      <c r="O78" s="4">
        <v>65</v>
      </c>
      <c r="P78" s="4">
        <v>294200</v>
      </c>
      <c r="Q78" s="4">
        <v>512500</v>
      </c>
      <c r="R78" s="5">
        <v>3.8E-3</v>
      </c>
      <c r="S78" s="4">
        <v>840200</v>
      </c>
      <c r="T78" s="4">
        <f t="shared" si="9"/>
        <v>643910</v>
      </c>
      <c r="U78" s="4">
        <f t="shared" si="10"/>
        <v>424900</v>
      </c>
      <c r="V78" s="5">
        <v>3.5299999999999998E-2</v>
      </c>
    </row>
    <row r="79" spans="1:22" x14ac:dyDescent="0.2">
      <c r="A79" s="16" t="s">
        <v>205</v>
      </c>
      <c r="B79" s="4">
        <v>6450</v>
      </c>
      <c r="C79" s="4">
        <v>53124</v>
      </c>
      <c r="D79" s="4">
        <v>-46674</v>
      </c>
      <c r="E79" s="4">
        <v>-2496930000</v>
      </c>
      <c r="F79" s="4">
        <f t="shared" si="7"/>
        <v>-28411267570</v>
      </c>
      <c r="K79" s="24">
        <f t="shared" si="8"/>
        <v>0</v>
      </c>
      <c r="L79" s="4">
        <v>335</v>
      </c>
      <c r="M79" s="4">
        <v>389</v>
      </c>
      <c r="N79" s="4">
        <v>23</v>
      </c>
      <c r="O79" s="4">
        <v>37</v>
      </c>
      <c r="P79" s="4">
        <v>204800</v>
      </c>
      <c r="Q79" s="4">
        <v>280900</v>
      </c>
      <c r="R79" s="5">
        <v>0</v>
      </c>
      <c r="S79" s="4">
        <v>527500</v>
      </c>
      <c r="T79" s="4">
        <f t="shared" si="9"/>
        <v>721530</v>
      </c>
      <c r="U79" s="4">
        <f t="shared" si="10"/>
        <v>310700</v>
      </c>
      <c r="V79" s="5">
        <v>2.6000000000000002E-2</v>
      </c>
    </row>
    <row r="80" spans="1:22" x14ac:dyDescent="0.2">
      <c r="A80" s="16" t="s">
        <v>204</v>
      </c>
      <c r="B80" s="4">
        <v>10700</v>
      </c>
      <c r="C80" s="4">
        <v>33800</v>
      </c>
      <c r="D80" s="4">
        <v>-23100</v>
      </c>
      <c r="E80" s="4">
        <v>-1215519674</v>
      </c>
      <c r="F80" s="4">
        <f t="shared" ref="F80:F90" si="11">E80+F81</f>
        <v>-25914337570</v>
      </c>
      <c r="K80" s="24">
        <f t="shared" ref="K80:K90" si="12">K81+J80</f>
        <v>0</v>
      </c>
      <c r="L80" s="4">
        <v>336</v>
      </c>
      <c r="M80" s="4">
        <v>481</v>
      </c>
      <c r="N80" s="4">
        <v>18</v>
      </c>
      <c r="O80" s="4">
        <v>34</v>
      </c>
      <c r="P80" s="4">
        <v>203900</v>
      </c>
      <c r="Q80" s="4">
        <v>291400</v>
      </c>
      <c r="R80" s="5">
        <v>3.9000000000000003E-3</v>
      </c>
      <c r="S80" s="4">
        <v>536200</v>
      </c>
      <c r="T80" s="4">
        <f t="shared" ref="T80:T96" si="13">AVERAGE(S81:S90)</f>
        <v>753310</v>
      </c>
      <c r="U80" s="4">
        <f t="shared" ref="U80:U90" si="14">MIN(S81:S85)</f>
        <v>310700</v>
      </c>
      <c r="V80" s="5">
        <v>1.5100000000000001E-2</v>
      </c>
    </row>
    <row r="81" spans="1:22" x14ac:dyDescent="0.2">
      <c r="A81" s="16" t="s">
        <v>203</v>
      </c>
      <c r="B81" s="4">
        <v>114400</v>
      </c>
      <c r="C81" s="4">
        <v>172600</v>
      </c>
      <c r="D81" s="4">
        <v>-58200</v>
      </c>
      <c r="E81" s="4">
        <v>-3121777352</v>
      </c>
      <c r="F81" s="4">
        <f t="shared" si="11"/>
        <v>-24698817896</v>
      </c>
      <c r="K81" s="24">
        <f t="shared" si="12"/>
        <v>0</v>
      </c>
      <c r="L81" s="4">
        <v>805</v>
      </c>
      <c r="M81" s="4">
        <v>862</v>
      </c>
      <c r="N81" s="4">
        <v>76</v>
      </c>
      <c r="O81" s="4">
        <v>79</v>
      </c>
      <c r="P81" s="4">
        <v>566700</v>
      </c>
      <c r="Q81" s="4">
        <v>662800</v>
      </c>
      <c r="R81" s="5">
        <v>0</v>
      </c>
      <c r="S81" s="4">
        <v>1270300</v>
      </c>
      <c r="T81" s="4">
        <f t="shared" si="13"/>
        <v>928757.2</v>
      </c>
      <c r="U81" s="4">
        <f t="shared" si="14"/>
        <v>310700</v>
      </c>
      <c r="V81" s="5">
        <v>4.5499999999999999E-2</v>
      </c>
    </row>
    <row r="82" spans="1:22" x14ac:dyDescent="0.2">
      <c r="A82" s="16" t="s">
        <v>200</v>
      </c>
      <c r="B82" s="4">
        <v>26200</v>
      </c>
      <c r="C82" s="4">
        <v>116500</v>
      </c>
      <c r="D82" s="4">
        <v>-90300</v>
      </c>
      <c r="E82" s="4">
        <v>-4716690544</v>
      </c>
      <c r="F82" s="4">
        <f t="shared" si="11"/>
        <v>-21577040544</v>
      </c>
      <c r="K82" s="24">
        <f t="shared" si="12"/>
        <v>0</v>
      </c>
      <c r="L82" s="4">
        <v>125</v>
      </c>
      <c r="M82" s="4">
        <v>755</v>
      </c>
      <c r="N82" s="4">
        <v>13</v>
      </c>
      <c r="O82" s="4">
        <v>18</v>
      </c>
      <c r="P82" s="4">
        <v>99400</v>
      </c>
      <c r="Q82" s="4">
        <v>296200</v>
      </c>
      <c r="R82" s="5">
        <v>5.7999999999999996E-3</v>
      </c>
      <c r="S82" s="4">
        <v>424900</v>
      </c>
      <c r="T82" s="4">
        <f t="shared" si="13"/>
        <v>955307.3</v>
      </c>
      <c r="U82" s="4">
        <f t="shared" si="14"/>
        <v>310700</v>
      </c>
      <c r="V82" s="5">
        <v>1.9E-2</v>
      </c>
    </row>
    <row r="83" spans="1:22" x14ac:dyDescent="0.2">
      <c r="A83" s="16" t="s">
        <v>199</v>
      </c>
      <c r="B83" s="4">
        <v>62600</v>
      </c>
      <c r="C83" s="4">
        <v>8900</v>
      </c>
      <c r="D83" s="4">
        <v>53700</v>
      </c>
      <c r="E83" s="4">
        <v>2822800000</v>
      </c>
      <c r="F83" s="4">
        <f t="shared" si="11"/>
        <v>-16860350000</v>
      </c>
      <c r="K83" s="24">
        <f t="shared" si="12"/>
        <v>0</v>
      </c>
      <c r="L83" s="4">
        <v>390</v>
      </c>
      <c r="M83" s="4">
        <v>425</v>
      </c>
      <c r="N83" s="4">
        <v>37</v>
      </c>
      <c r="O83" s="4">
        <v>37</v>
      </c>
      <c r="P83" s="4">
        <v>316300</v>
      </c>
      <c r="Q83" s="4">
        <v>281000</v>
      </c>
      <c r="R83" s="5">
        <v>9.7000000000000003E-3</v>
      </c>
      <c r="S83" s="4">
        <v>622700</v>
      </c>
      <c r="T83" s="4">
        <f t="shared" si="13"/>
        <v>954468.3</v>
      </c>
      <c r="U83" s="4">
        <f t="shared" si="14"/>
        <v>310700</v>
      </c>
      <c r="V83" s="5">
        <v>2.81E-2</v>
      </c>
    </row>
    <row r="84" spans="1:22" x14ac:dyDescent="0.2">
      <c r="A84" s="16" t="s">
        <v>193</v>
      </c>
      <c r="B84" s="4">
        <v>700</v>
      </c>
      <c r="C84" s="4">
        <v>2200</v>
      </c>
      <c r="D84" s="4">
        <v>-1500</v>
      </c>
      <c r="E84" s="4">
        <v>-77770000</v>
      </c>
      <c r="F84" s="4">
        <f t="shared" si="11"/>
        <v>-19683150000</v>
      </c>
      <c r="K84" s="24">
        <f t="shared" si="12"/>
        <v>0</v>
      </c>
      <c r="L84" s="4">
        <v>219</v>
      </c>
      <c r="M84" s="4">
        <v>343</v>
      </c>
      <c r="N84" s="4">
        <v>8</v>
      </c>
      <c r="O84" s="4">
        <v>22</v>
      </c>
      <c r="P84" s="4">
        <v>99600</v>
      </c>
      <c r="Q84" s="4">
        <v>193600</v>
      </c>
      <c r="R84" s="5">
        <v>3.9000000000000003E-3</v>
      </c>
      <c r="S84" s="4">
        <v>310700</v>
      </c>
      <c r="T84" s="4">
        <f t="shared" si="13"/>
        <v>1016190.4</v>
      </c>
      <c r="U84" s="4">
        <f t="shared" si="14"/>
        <v>394800</v>
      </c>
      <c r="V84" s="5">
        <v>1.72E-2</v>
      </c>
    </row>
    <row r="85" spans="1:22" x14ac:dyDescent="0.2">
      <c r="A85" s="16" t="s">
        <v>192</v>
      </c>
      <c r="B85" s="4">
        <v>43800</v>
      </c>
      <c r="C85" s="4">
        <v>6700</v>
      </c>
      <c r="D85" s="4">
        <v>37100</v>
      </c>
      <c r="E85" s="4">
        <v>1931520000</v>
      </c>
      <c r="F85" s="4">
        <f t="shared" si="11"/>
        <v>-19605380000</v>
      </c>
      <c r="K85" s="24">
        <f t="shared" si="12"/>
        <v>0</v>
      </c>
      <c r="L85" s="4">
        <v>229</v>
      </c>
      <c r="M85" s="4">
        <v>359</v>
      </c>
      <c r="N85" s="4">
        <v>19</v>
      </c>
      <c r="O85" s="4">
        <v>23</v>
      </c>
      <c r="P85" s="4">
        <v>136800</v>
      </c>
      <c r="Q85" s="4">
        <v>212800</v>
      </c>
      <c r="R85" s="5">
        <v>-7.7000000000000002E-3</v>
      </c>
      <c r="S85" s="4">
        <v>394800</v>
      </c>
      <c r="T85" s="4">
        <f t="shared" si="13"/>
        <v>1027163.1</v>
      </c>
      <c r="U85" s="4">
        <f t="shared" si="14"/>
        <v>484000</v>
      </c>
      <c r="V85" s="5">
        <v>2.1000000000000001E-2</v>
      </c>
    </row>
    <row r="86" spans="1:22" x14ac:dyDescent="0.2">
      <c r="A86" s="16" t="s">
        <v>191</v>
      </c>
      <c r="B86" s="4">
        <v>6100</v>
      </c>
      <c r="C86" s="4">
        <v>8400</v>
      </c>
      <c r="D86" s="4">
        <v>-2300</v>
      </c>
      <c r="E86" s="4">
        <v>-119690000</v>
      </c>
      <c r="F86" s="4">
        <f t="shared" si="11"/>
        <v>-21536900000</v>
      </c>
      <c r="K86" s="24">
        <f t="shared" si="12"/>
        <v>0</v>
      </c>
      <c r="L86" s="4">
        <v>583</v>
      </c>
      <c r="M86" s="4">
        <v>635</v>
      </c>
      <c r="N86" s="4">
        <v>46</v>
      </c>
      <c r="O86" s="4">
        <v>48</v>
      </c>
      <c r="P86" s="4">
        <v>390800</v>
      </c>
      <c r="Q86" s="4">
        <v>407500</v>
      </c>
      <c r="R86" s="5">
        <v>-5.6999999999999993E-3</v>
      </c>
      <c r="S86" s="4">
        <v>829500</v>
      </c>
      <c r="T86" s="4">
        <f t="shared" si="13"/>
        <v>1026231.7</v>
      </c>
      <c r="U86" s="4">
        <f t="shared" si="14"/>
        <v>484000</v>
      </c>
      <c r="V86" s="5">
        <v>3.56E-2</v>
      </c>
    </row>
    <row r="87" spans="1:22" x14ac:dyDescent="0.2">
      <c r="A87" s="16" t="s">
        <v>190</v>
      </c>
      <c r="B87" s="4">
        <v>22200</v>
      </c>
      <c r="C87" s="4">
        <v>20800</v>
      </c>
      <c r="D87" s="4">
        <v>1400</v>
      </c>
      <c r="E87" s="4">
        <v>72930000</v>
      </c>
      <c r="F87" s="4">
        <f t="shared" si="11"/>
        <v>-21417210000</v>
      </c>
      <c r="K87" s="24">
        <f t="shared" si="12"/>
        <v>0</v>
      </c>
      <c r="L87" s="4">
        <v>359</v>
      </c>
      <c r="M87" s="4">
        <v>489</v>
      </c>
      <c r="N87" s="4">
        <v>19</v>
      </c>
      <c r="O87" s="4">
        <v>38</v>
      </c>
      <c r="P87" s="4">
        <v>176900</v>
      </c>
      <c r="Q87" s="4">
        <v>285300</v>
      </c>
      <c r="R87" s="5">
        <v>0</v>
      </c>
      <c r="S87" s="4">
        <v>484000</v>
      </c>
      <c r="T87" s="4">
        <f t="shared" si="13"/>
        <v>1023841.7</v>
      </c>
      <c r="U87" s="4">
        <f t="shared" si="14"/>
        <v>690401</v>
      </c>
      <c r="V87" s="5">
        <v>3.9399999999999998E-2</v>
      </c>
    </row>
    <row r="88" spans="1:22" x14ac:dyDescent="0.2">
      <c r="A88" s="16" t="s">
        <v>189</v>
      </c>
      <c r="B88" s="4">
        <v>77100</v>
      </c>
      <c r="C88" s="4">
        <v>105400</v>
      </c>
      <c r="D88" s="4">
        <v>-28300</v>
      </c>
      <c r="E88" s="4">
        <v>-1433880000</v>
      </c>
      <c r="F88" s="4">
        <f t="shared" si="11"/>
        <v>-21490140000</v>
      </c>
      <c r="K88" s="24">
        <f t="shared" si="12"/>
        <v>0</v>
      </c>
      <c r="L88" s="4">
        <v>627</v>
      </c>
      <c r="M88" s="4">
        <v>1143</v>
      </c>
      <c r="N88" s="4">
        <v>47</v>
      </c>
      <c r="O88" s="4">
        <v>54</v>
      </c>
      <c r="P88" s="4">
        <v>419600</v>
      </c>
      <c r="Q88" s="4">
        <v>582600</v>
      </c>
      <c r="R88" s="5">
        <v>2.1499999999999998E-2</v>
      </c>
      <c r="S88" s="4">
        <v>1038500</v>
      </c>
      <c r="T88" s="4">
        <f t="shared" si="13"/>
        <v>978794.7</v>
      </c>
      <c r="U88" s="4">
        <f t="shared" si="14"/>
        <v>614310</v>
      </c>
      <c r="V88" s="5">
        <v>4.3899999999999995E-2</v>
      </c>
    </row>
    <row r="89" spans="1:22" x14ac:dyDescent="0.2">
      <c r="A89" s="16" t="s">
        <v>188</v>
      </c>
      <c r="B89" s="4">
        <v>55300</v>
      </c>
      <c r="C89" s="4">
        <v>164600</v>
      </c>
      <c r="D89" s="4">
        <v>-109300</v>
      </c>
      <c r="E89" s="4">
        <v>-5633610000</v>
      </c>
      <c r="F89" s="4">
        <f t="shared" si="11"/>
        <v>-20056260000</v>
      </c>
      <c r="K89" s="24">
        <f t="shared" si="12"/>
        <v>0</v>
      </c>
      <c r="L89" s="4">
        <v>594</v>
      </c>
      <c r="M89" s="4">
        <v>1250</v>
      </c>
      <c r="N89" s="4">
        <v>48</v>
      </c>
      <c r="O89" s="4">
        <v>120</v>
      </c>
      <c r="P89" s="4">
        <v>377800</v>
      </c>
      <c r="Q89" s="4">
        <v>842000</v>
      </c>
      <c r="R89" s="5">
        <v>-2.1400000000000002E-2</v>
      </c>
      <c r="S89" s="4">
        <v>1303700</v>
      </c>
      <c r="T89" s="4">
        <f t="shared" si="13"/>
        <v>889207.1</v>
      </c>
      <c r="U89" s="4">
        <f t="shared" si="14"/>
        <v>614310</v>
      </c>
      <c r="V89" s="5">
        <v>3.9699999999999999E-2</v>
      </c>
    </row>
    <row r="90" spans="1:22" x14ac:dyDescent="0.2">
      <c r="A90" s="16" t="s">
        <v>187</v>
      </c>
      <c r="B90" s="4">
        <v>25300</v>
      </c>
      <c r="C90" s="4">
        <v>13400</v>
      </c>
      <c r="D90" s="4">
        <v>11900</v>
      </c>
      <c r="E90" s="4">
        <v>606500000</v>
      </c>
      <c r="F90" s="4">
        <f t="shared" si="11"/>
        <v>-14422650000</v>
      </c>
      <c r="K90" s="24">
        <f t="shared" si="12"/>
        <v>0</v>
      </c>
      <c r="L90" s="4">
        <v>821</v>
      </c>
      <c r="M90" s="4">
        <v>728</v>
      </c>
      <c r="N90" s="4">
        <v>31</v>
      </c>
      <c r="O90" s="4">
        <v>42</v>
      </c>
      <c r="P90" s="4">
        <v>408700</v>
      </c>
      <c r="Q90" s="4">
        <v>387700</v>
      </c>
      <c r="R90" s="5">
        <v>3.3599999999999998E-2</v>
      </c>
      <c r="S90" s="4">
        <v>854000</v>
      </c>
      <c r="T90" s="4">
        <f t="shared" si="13"/>
        <v>930397.7</v>
      </c>
      <c r="U90" s="4">
        <f t="shared" si="14"/>
        <v>504527</v>
      </c>
      <c r="V90" s="5">
        <v>6.8400000000000002E-2</v>
      </c>
    </row>
    <row r="91" spans="1:22" x14ac:dyDescent="0.2">
      <c r="A91" s="16" t="s">
        <v>186</v>
      </c>
      <c r="B91" s="4">
        <v>68400</v>
      </c>
      <c r="C91" s="4">
        <v>381</v>
      </c>
      <c r="D91" s="4">
        <v>68019</v>
      </c>
      <c r="E91" s="4">
        <v>3396330000</v>
      </c>
      <c r="F91" s="4">
        <f t="shared" ref="F91:F102" si="15">E91+F92</f>
        <v>-15029150000</v>
      </c>
      <c r="K91" s="24">
        <f t="shared" ref="K91:K102" si="16">K92+J91</f>
        <v>0</v>
      </c>
      <c r="L91" s="4">
        <v>1610</v>
      </c>
      <c r="M91" s="4">
        <v>1843</v>
      </c>
      <c r="N91" s="4">
        <v>157</v>
      </c>
      <c r="O91" s="4">
        <v>191</v>
      </c>
      <c r="P91" s="4">
        <v>1285700</v>
      </c>
      <c r="Q91" s="4">
        <v>1636500</v>
      </c>
      <c r="R91" s="5">
        <v>6.9800000000000001E-2</v>
      </c>
      <c r="S91" s="4">
        <v>3024772</v>
      </c>
      <c r="T91" s="4">
        <f t="shared" si="13"/>
        <v>685653.1</v>
      </c>
      <c r="U91" s="4">
        <f t="shared" ref="U91:U102" si="17">MIN(S92:S96)</f>
        <v>504527</v>
      </c>
      <c r="V91" s="5">
        <v>6.7199999999999996E-2</v>
      </c>
    </row>
    <row r="92" spans="1:22" x14ac:dyDescent="0.2">
      <c r="A92" s="16" t="s">
        <v>185</v>
      </c>
      <c r="B92" s="4">
        <v>19200</v>
      </c>
      <c r="C92" s="4">
        <v>3200</v>
      </c>
      <c r="D92" s="4">
        <v>16000</v>
      </c>
      <c r="E92" s="4">
        <v>733530000</v>
      </c>
      <c r="F92" s="4">
        <f t="shared" si="15"/>
        <v>-18425480000</v>
      </c>
      <c r="K92" s="24">
        <f t="shared" si="16"/>
        <v>0</v>
      </c>
      <c r="L92" s="4">
        <v>441</v>
      </c>
      <c r="M92" s="4">
        <v>326</v>
      </c>
      <c r="N92" s="4">
        <v>26</v>
      </c>
      <c r="O92" s="4">
        <v>16</v>
      </c>
      <c r="P92" s="4">
        <v>335400</v>
      </c>
      <c r="Q92" s="4">
        <v>220200</v>
      </c>
      <c r="R92" s="5">
        <v>3.6200000000000003E-2</v>
      </c>
      <c r="S92" s="4">
        <v>690401</v>
      </c>
      <c r="T92" s="4">
        <f t="shared" si="13"/>
        <v>695498.6</v>
      </c>
      <c r="U92" s="4">
        <f t="shared" si="17"/>
        <v>460100</v>
      </c>
      <c r="V92" s="5">
        <v>3.8100000000000002E-2</v>
      </c>
    </row>
    <row r="93" spans="1:22" x14ac:dyDescent="0.2">
      <c r="A93" s="16" t="s">
        <v>184</v>
      </c>
      <c r="B93" s="4">
        <v>100</v>
      </c>
      <c r="C93" s="4">
        <v>123000</v>
      </c>
      <c r="D93" s="4">
        <v>-122900</v>
      </c>
      <c r="E93" s="4">
        <v>-5662090000</v>
      </c>
      <c r="F93" s="4">
        <f t="shared" si="15"/>
        <v>-19159010000</v>
      </c>
      <c r="K93" s="24">
        <f t="shared" si="16"/>
        <v>0</v>
      </c>
      <c r="L93" s="4">
        <v>261</v>
      </c>
      <c r="M93" s="4">
        <v>780</v>
      </c>
      <c r="N93" s="4">
        <v>15</v>
      </c>
      <c r="O93" s="4">
        <v>29</v>
      </c>
      <c r="P93" s="4">
        <v>154300</v>
      </c>
      <c r="Q93" s="4">
        <v>419700</v>
      </c>
      <c r="R93" s="5">
        <v>-1.8200000000000001E-2</v>
      </c>
      <c r="S93" s="4">
        <v>614310</v>
      </c>
      <c r="T93" s="4">
        <f t="shared" si="13"/>
        <v>704519.5555555555</v>
      </c>
      <c r="U93" s="4">
        <f t="shared" si="17"/>
        <v>460100</v>
      </c>
      <c r="V93" s="5">
        <v>3.0800000000000001E-2</v>
      </c>
    </row>
    <row r="94" spans="1:22" x14ac:dyDescent="0.2">
      <c r="A94" s="16" t="s">
        <v>183</v>
      </c>
      <c r="B94" s="4">
        <v>24100</v>
      </c>
      <c r="C94" s="4">
        <v>1400</v>
      </c>
      <c r="D94" s="4">
        <v>22700</v>
      </c>
      <c r="E94" s="4">
        <v>1066610000</v>
      </c>
      <c r="F94" s="4">
        <f t="shared" si="15"/>
        <v>-13496920000</v>
      </c>
      <c r="K94" s="24">
        <f t="shared" si="16"/>
        <v>0</v>
      </c>
      <c r="L94" s="4">
        <v>634</v>
      </c>
      <c r="M94" s="4">
        <v>615</v>
      </c>
      <c r="N94" s="4">
        <v>32</v>
      </c>
      <c r="O94" s="4">
        <v>36</v>
      </c>
      <c r="P94" s="4">
        <v>432200</v>
      </c>
      <c r="Q94" s="4">
        <v>448600</v>
      </c>
      <c r="R94" s="5">
        <v>6.5000000000000006E-3</v>
      </c>
      <c r="S94" s="4">
        <v>927921</v>
      </c>
      <c r="T94" s="4">
        <f t="shared" si="13"/>
        <v>676594.375</v>
      </c>
      <c r="U94" s="4">
        <f t="shared" si="17"/>
        <v>407824</v>
      </c>
      <c r="V94" s="5">
        <v>3.61E-2</v>
      </c>
    </row>
    <row r="95" spans="1:22" x14ac:dyDescent="0.2">
      <c r="A95" s="16" t="s">
        <v>182</v>
      </c>
      <c r="B95" s="4">
        <v>11100</v>
      </c>
      <c r="C95" s="4">
        <v>113000</v>
      </c>
      <c r="D95" s="4">
        <v>-101900</v>
      </c>
      <c r="E95" s="4">
        <v>-4737910000</v>
      </c>
      <c r="F95" s="4">
        <f t="shared" si="15"/>
        <v>-14563530000</v>
      </c>
      <c r="K95" s="24">
        <f t="shared" si="16"/>
        <v>0</v>
      </c>
      <c r="L95" s="4">
        <v>326</v>
      </c>
      <c r="M95" s="4">
        <v>549</v>
      </c>
      <c r="N95" s="4">
        <v>14</v>
      </c>
      <c r="O95" s="4">
        <v>14</v>
      </c>
      <c r="P95" s="4">
        <v>209800</v>
      </c>
      <c r="Q95" s="4">
        <v>261900</v>
      </c>
      <c r="R95" s="5">
        <v>2.2000000000000001E-3</v>
      </c>
      <c r="S95" s="4">
        <v>504527</v>
      </c>
      <c r="T95" s="4">
        <f t="shared" si="13"/>
        <v>701175.42857142852</v>
      </c>
      <c r="U95" s="4">
        <f t="shared" si="17"/>
        <v>407824</v>
      </c>
      <c r="V95" s="5">
        <v>2.6499999999999999E-2</v>
      </c>
    </row>
    <row r="96" spans="1:22" x14ac:dyDescent="0.2">
      <c r="A96" s="16" t="s">
        <v>177</v>
      </c>
      <c r="B96" s="4">
        <v>0</v>
      </c>
      <c r="C96" s="4">
        <v>104800</v>
      </c>
      <c r="D96" s="4">
        <v>-104800</v>
      </c>
      <c r="E96" s="4">
        <v>-4859960000</v>
      </c>
      <c r="F96" s="4">
        <f t="shared" si="15"/>
        <v>-9825620000</v>
      </c>
      <c r="K96" s="24">
        <f t="shared" si="16"/>
        <v>0</v>
      </c>
      <c r="L96" s="4">
        <v>353</v>
      </c>
      <c r="M96" s="4">
        <v>1173</v>
      </c>
      <c r="N96" s="4">
        <v>14</v>
      </c>
      <c r="O96" s="4">
        <v>42</v>
      </c>
      <c r="P96" s="4">
        <v>197300</v>
      </c>
      <c r="Q96" s="4">
        <v>622000</v>
      </c>
      <c r="R96" s="5">
        <v>-1.49E-2</v>
      </c>
      <c r="S96" s="4">
        <v>820186</v>
      </c>
      <c r="T96" s="4">
        <f t="shared" si="13"/>
        <v>681340.33333333337</v>
      </c>
      <c r="U96" s="4">
        <f t="shared" si="17"/>
        <v>407824</v>
      </c>
      <c r="V96" s="5">
        <v>2.9900000000000003E-2</v>
      </c>
    </row>
    <row r="97" spans="1:22" x14ac:dyDescent="0.2">
      <c r="A97" s="16" t="s">
        <v>175</v>
      </c>
      <c r="B97" s="4">
        <v>0</v>
      </c>
      <c r="C97" s="4">
        <v>5800</v>
      </c>
      <c r="D97" s="4">
        <v>-5800</v>
      </c>
      <c r="E97" s="4">
        <v>-271520000</v>
      </c>
      <c r="F97" s="4">
        <f t="shared" si="15"/>
        <v>-4965660000</v>
      </c>
      <c r="K97" s="24">
        <f t="shared" si="16"/>
        <v>0</v>
      </c>
      <c r="L97" s="4">
        <v>322</v>
      </c>
      <c r="M97" s="4">
        <v>419</v>
      </c>
      <c r="N97" s="4">
        <v>16</v>
      </c>
      <c r="O97" s="4">
        <v>21</v>
      </c>
      <c r="P97" s="4">
        <v>199900</v>
      </c>
      <c r="Q97" s="4">
        <v>242200</v>
      </c>
      <c r="R97" s="5">
        <v>-2.0999999999999999E-3</v>
      </c>
      <c r="S97" s="4">
        <v>460100</v>
      </c>
      <c r="T97" s="4">
        <f t="shared" ref="T97:T102" si="18">AVERAGE(S98:S107)</f>
        <v>725588.4</v>
      </c>
      <c r="U97" s="4">
        <f t="shared" si="17"/>
        <v>407824</v>
      </c>
      <c r="V97" s="5">
        <v>2.3199999999999998E-2</v>
      </c>
    </row>
    <row r="98" spans="1:22" x14ac:dyDescent="0.2">
      <c r="A98" s="16" t="s">
        <v>174</v>
      </c>
      <c r="B98" s="4">
        <v>0</v>
      </c>
      <c r="C98" s="4">
        <v>11400</v>
      </c>
      <c r="D98" s="4">
        <v>-11400</v>
      </c>
      <c r="E98" s="4">
        <v>-535780000</v>
      </c>
      <c r="F98" s="4">
        <f t="shared" si="15"/>
        <v>-4694140000</v>
      </c>
      <c r="K98" s="24">
        <f t="shared" si="16"/>
        <v>0</v>
      </c>
      <c r="L98" s="4">
        <v>381</v>
      </c>
      <c r="M98" s="4">
        <v>415</v>
      </c>
      <c r="N98" s="4">
        <v>27</v>
      </c>
      <c r="O98" s="4">
        <v>26</v>
      </c>
      <c r="P98" s="4">
        <v>248800</v>
      </c>
      <c r="Q98" s="4">
        <v>291400</v>
      </c>
      <c r="R98" s="5">
        <v>2.2000000000000001E-3</v>
      </c>
      <c r="S98" s="4">
        <v>588030</v>
      </c>
      <c r="T98" s="4">
        <f t="shared" si="18"/>
        <v>759978</v>
      </c>
      <c r="U98" s="4">
        <f t="shared" si="17"/>
        <v>407824</v>
      </c>
      <c r="V98" s="5">
        <v>2.41E-2</v>
      </c>
    </row>
    <row r="99" spans="1:22" x14ac:dyDescent="0.2">
      <c r="A99" s="16" t="s">
        <v>164</v>
      </c>
      <c r="B99" s="4">
        <v>0</v>
      </c>
      <c r="C99" s="4">
        <v>11400</v>
      </c>
      <c r="D99" s="4">
        <v>-11400</v>
      </c>
      <c r="E99" s="4">
        <v>-528620000</v>
      </c>
      <c r="F99" s="4">
        <f t="shared" si="15"/>
        <v>-4158360000</v>
      </c>
      <c r="K99" s="24">
        <f t="shared" si="16"/>
        <v>0</v>
      </c>
      <c r="L99" s="4">
        <v>272</v>
      </c>
      <c r="M99" s="4">
        <v>297</v>
      </c>
      <c r="N99" s="4">
        <v>13</v>
      </c>
      <c r="O99" s="4">
        <v>13</v>
      </c>
      <c r="P99" s="4">
        <v>171700</v>
      </c>
      <c r="Q99" s="4">
        <v>191800</v>
      </c>
      <c r="R99" s="5">
        <v>1.3000000000000001E-2</v>
      </c>
      <c r="S99" s="4">
        <v>407824</v>
      </c>
      <c r="T99" s="4">
        <f t="shared" si="18"/>
        <v>877362.66666666663</v>
      </c>
      <c r="U99" s="4">
        <f t="shared" si="17"/>
        <v>577326</v>
      </c>
      <c r="V99" s="5">
        <v>1.6E-2</v>
      </c>
    </row>
    <row r="100" spans="1:22" x14ac:dyDescent="0.2">
      <c r="A100" s="16" t="s">
        <v>156</v>
      </c>
      <c r="B100" s="4">
        <v>86800</v>
      </c>
      <c r="C100" s="4">
        <v>147400</v>
      </c>
      <c r="D100" s="4">
        <v>-60600</v>
      </c>
      <c r="E100" s="4">
        <v>-2870540000</v>
      </c>
      <c r="F100" s="4">
        <f t="shared" si="15"/>
        <v>-3629740000</v>
      </c>
      <c r="K100" s="24">
        <f t="shared" si="16"/>
        <v>0</v>
      </c>
      <c r="L100" s="4">
        <v>828</v>
      </c>
      <c r="M100" s="4">
        <v>1198</v>
      </c>
      <c r="N100" s="4">
        <v>41</v>
      </c>
      <c r="O100" s="4">
        <v>36</v>
      </c>
      <c r="P100" s="4">
        <v>563400</v>
      </c>
      <c r="Q100" s="4">
        <v>614900</v>
      </c>
      <c r="R100" s="5">
        <v>-6.4000000000000003E-3</v>
      </c>
      <c r="S100" s="4">
        <v>1265906</v>
      </c>
      <c r="T100" s="4">
        <f t="shared" si="18"/>
        <v>683091</v>
      </c>
      <c r="U100" s="4">
        <f t="shared" si="17"/>
        <v>577326</v>
      </c>
      <c r="V100" s="5">
        <v>4.4500000000000005E-2</v>
      </c>
    </row>
    <row r="101" spans="1:22" x14ac:dyDescent="0.2">
      <c r="A101" s="16" t="s">
        <v>155</v>
      </c>
      <c r="B101" s="4">
        <v>0</v>
      </c>
      <c r="C101" s="4">
        <v>300</v>
      </c>
      <c r="D101" s="4">
        <v>-300</v>
      </c>
      <c r="E101" s="4">
        <v>-13740000</v>
      </c>
      <c r="F101" s="4">
        <f t="shared" si="15"/>
        <v>-759200000</v>
      </c>
      <c r="K101" s="24">
        <f t="shared" si="16"/>
        <v>0</v>
      </c>
      <c r="L101" s="4">
        <v>328</v>
      </c>
      <c r="M101" s="4">
        <v>569</v>
      </c>
      <c r="N101" s="4">
        <v>13</v>
      </c>
      <c r="O101" s="4">
        <v>21</v>
      </c>
      <c r="P101" s="4">
        <v>207500</v>
      </c>
      <c r="Q101" s="4">
        <v>320900</v>
      </c>
      <c r="R101" s="5">
        <v>6.5000000000000006E-3</v>
      </c>
      <c r="S101" s="4">
        <v>577326</v>
      </c>
      <c r="T101" s="4">
        <f t="shared" si="18"/>
        <v>788856</v>
      </c>
      <c r="U101" s="4">
        <f t="shared" si="17"/>
        <v>788856</v>
      </c>
      <c r="V101" s="5">
        <v>2.1600000000000001E-2</v>
      </c>
    </row>
    <row r="102" spans="1:22" x14ac:dyDescent="0.2">
      <c r="A102" s="16" t="s">
        <v>154</v>
      </c>
      <c r="B102" s="4">
        <v>0</v>
      </c>
      <c r="C102" s="4">
        <v>16000</v>
      </c>
      <c r="D102" s="4">
        <v>-16000</v>
      </c>
      <c r="E102" s="4">
        <v>-745460000</v>
      </c>
      <c r="F102" s="4">
        <f t="shared" si="15"/>
        <v>-745460000</v>
      </c>
      <c r="K102" s="24">
        <f t="shared" si="16"/>
        <v>0</v>
      </c>
      <c r="L102" s="4">
        <v>375</v>
      </c>
      <c r="M102" s="4">
        <v>753</v>
      </c>
      <c r="N102" s="4">
        <v>19</v>
      </c>
      <c r="O102" s="4">
        <v>43</v>
      </c>
      <c r="P102" s="4">
        <v>242300</v>
      </c>
      <c r="Q102" s="4">
        <v>469500</v>
      </c>
      <c r="R102" s="5">
        <v>-2.7300000000000001E-2</v>
      </c>
      <c r="S102" s="4">
        <v>788856</v>
      </c>
      <c r="T102" s="4" t="e">
        <f t="shared" si="18"/>
        <v>#DIV/0!</v>
      </c>
      <c r="U102" s="4">
        <f t="shared" si="17"/>
        <v>0</v>
      </c>
      <c r="V102" s="5">
        <v>3.4500000000000003E-2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8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F153-D36C-B54F-9902-1C9433F1890F}">
  <sheetPr codeName="Sheet9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5.33203125"/>
    <col min="3" max="3" customWidth="true" width="17.5"/>
    <col min="4" max="4" customWidth="true" width="15.6640625"/>
    <col min="5" max="5" customWidth="true" width="19.3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216">
        <v>344</v>
      </c>
      <c r="B3" t="n" s="2217">
        <v>129100.0</v>
      </c>
      <c r="C3" t="n" s="2218">
        <v>369000.0</v>
      </c>
      <c r="D3" t="n" s="2219">
        <v>-239900.0</v>
      </c>
      <c r="E3" t="n" s="2220">
        <v>-1.147036E10</v>
      </c>
      <c r="G3" t="n" s="2206">
        <v>0.0</v>
      </c>
      <c r="H3" t="n" s="2207">
        <v>0.0</v>
      </c>
      <c r="I3" t="n" s="2208">
        <v>0.0</v>
      </c>
      <c r="J3" t="n" s="2209">
        <v>8.33475E8</v>
      </c>
      <c r="L3" t="n" s="2210">
        <v>1129.0</v>
      </c>
      <c r="M3" t="n" s="2211">
        <v>1462.0</v>
      </c>
      <c r="N3" t="n" s="2212">
        <v>99.0</v>
      </c>
      <c r="O3" t="n" s="2213">
        <v>143.0</v>
      </c>
      <c r="P3" t="n" s="2214">
        <v>1033900.0</v>
      </c>
      <c r="Q3" t="n" s="2215">
        <v>1443100.0</v>
      </c>
      <c r="R3" t="n" s="2204">
        <v>-0.0042</v>
      </c>
      <c r="S3" t="n" s="2203">
        <v>2760900.0</v>
      </c>
      <c r="V3" t="n" s="2205">
        <v>0.015600000000000001</v>
      </c>
    </row>
    <row r="4">
      <c r="A4" t="s" s="154">
        <v>343</v>
      </c>
      <c r="B4" t="n" s="155">
        <v>1200.0</v>
      </c>
      <c r="C4" t="n" s="156">
        <v>967430.0</v>
      </c>
      <c r="D4" t="n" s="157">
        <v>-966230.0</v>
      </c>
      <c r="E4" t="n" s="158">
        <v>-4.580903E10</v>
      </c>
      <c r="G4" t="n" s="144">
        <v>0.0</v>
      </c>
      <c r="H4" t="n" s="145">
        <v>0.0</v>
      </c>
      <c r="I4" t="n" s="146">
        <v>0.0</v>
      </c>
      <c r="J4" t="n" s="147">
        <v>1.72162E9</v>
      </c>
      <c r="L4" t="n" s="148">
        <v>1654.0</v>
      </c>
      <c r="M4" t="n" s="149">
        <v>2940.0</v>
      </c>
      <c r="N4" t="n" s="150">
        <v>201.0</v>
      </c>
      <c r="O4" t="n" s="151">
        <v>303.0</v>
      </c>
      <c r="P4" t="n" s="152">
        <v>1916200.0</v>
      </c>
      <c r="Q4" t="n" s="153">
        <v>3182500.0</v>
      </c>
      <c r="R4" t="n" s="142">
        <v>-0.018799999999999997</v>
      </c>
      <c r="S4" t="n" s="141">
        <v>5531300.0</v>
      </c>
      <c r="V4" t="n" s="143">
        <v>0.027000000000000003</v>
      </c>
    </row>
    <row r="5" spans="1:22" x14ac:dyDescent="0.2">
      <c r="A5" s="16" t="s">
        <v>342</v>
      </c>
      <c r="B5" s="4">
        <v>99200</v>
      </c>
      <c r="C5" s="4">
        <v>704944</v>
      </c>
      <c r="D5" s="4">
        <v>-605744</v>
      </c>
      <c r="E5" s="4">
        <v>-29307950000</v>
      </c>
      <c r="F5" s="4">
        <f t="shared" ref="F5:F46" si="0">E5+F6</f>
        <v>-510257170343</v>
      </c>
      <c r="G5" s="4">
        <v>0</v>
      </c>
      <c r="H5" s="4">
        <v>0</v>
      </c>
      <c r="I5" s="4">
        <v>0</v>
      </c>
      <c r="J5" s="4">
        <v>-316835000</v>
      </c>
      <c r="K5" s="27">
        <f t="shared" ref="K5:K46" si="1">K6+J5</f>
        <v>-4665895000</v>
      </c>
      <c r="L5" s="4">
        <v>1155</v>
      </c>
      <c r="M5" s="4">
        <v>2460</v>
      </c>
      <c r="N5" s="4">
        <v>106</v>
      </c>
      <c r="O5" s="4">
        <v>282</v>
      </c>
      <c r="P5" s="4">
        <v>997800</v>
      </c>
      <c r="Q5" s="4">
        <v>2528500</v>
      </c>
      <c r="R5" s="5">
        <v>-4.0999999999999995E-3</v>
      </c>
      <c r="S5" s="4">
        <v>3826100</v>
      </c>
      <c r="T5" s="4">
        <f t="shared" ref="T5:T73" si="2">AVERAGE(S6:S15)</f>
        <v>6697330</v>
      </c>
      <c r="U5" s="4">
        <f t="shared" ref="U5:U46" si="3">MIN(S6:S10)</f>
        <v>4765900</v>
      </c>
      <c r="V5" s="5">
        <v>3.0499999999999999E-2</v>
      </c>
    </row>
    <row r="6" spans="1:22" x14ac:dyDescent="0.2">
      <c r="A6" s="16" t="s">
        <v>341</v>
      </c>
      <c r="B6" s="4">
        <v>225700</v>
      </c>
      <c r="C6" s="4">
        <v>303400</v>
      </c>
      <c r="D6" s="4">
        <v>-77700</v>
      </c>
      <c r="E6" s="4">
        <v>-3779080000</v>
      </c>
      <c r="F6" s="4">
        <f t="shared" si="0"/>
        <v>-480949220343</v>
      </c>
      <c r="G6" s="4">
        <v>0</v>
      </c>
      <c r="H6" s="4">
        <v>0</v>
      </c>
      <c r="I6" s="4">
        <v>0</v>
      </c>
      <c r="J6" s="4">
        <v>-316835000</v>
      </c>
      <c r="K6" s="27">
        <f t="shared" si="1"/>
        <v>-4349060000</v>
      </c>
      <c r="L6" s="4">
        <v>1896</v>
      </c>
      <c r="M6" s="4">
        <v>1666</v>
      </c>
      <c r="N6" s="4">
        <v>361</v>
      </c>
      <c r="O6" s="4">
        <v>236</v>
      </c>
      <c r="P6" s="4">
        <v>4101600</v>
      </c>
      <c r="Q6" s="4">
        <v>2188100</v>
      </c>
      <c r="R6" s="5">
        <v>2.63E-2</v>
      </c>
      <c r="S6" s="4">
        <v>6299000</v>
      </c>
      <c r="T6" s="4">
        <f t="shared" si="2"/>
        <v>6392870</v>
      </c>
      <c r="U6" s="4">
        <f t="shared" si="3"/>
        <v>4765900</v>
      </c>
      <c r="V6" s="5">
        <v>2.35E-2</v>
      </c>
    </row>
    <row r="7" spans="1:22" x14ac:dyDescent="0.2">
      <c r="A7" s="16" t="s">
        <v>340</v>
      </c>
      <c r="B7" s="4">
        <v>66494</v>
      </c>
      <c r="C7" s="4">
        <v>914000</v>
      </c>
      <c r="D7" s="4">
        <v>-847506</v>
      </c>
      <c r="E7" s="4">
        <v>-40593720000</v>
      </c>
      <c r="F7" s="4">
        <f t="shared" si="0"/>
        <v>-477170140343</v>
      </c>
      <c r="G7" s="4">
        <v>0</v>
      </c>
      <c r="H7" s="4">
        <v>0</v>
      </c>
      <c r="I7" s="4">
        <v>0</v>
      </c>
      <c r="J7" s="4">
        <v>66850000</v>
      </c>
      <c r="K7" s="27">
        <f t="shared" si="1"/>
        <v>-4032225000</v>
      </c>
      <c r="L7" s="4">
        <v>1740</v>
      </c>
      <c r="M7" s="4">
        <v>1721</v>
      </c>
      <c r="N7" s="4">
        <v>215</v>
      </c>
      <c r="O7" s="4">
        <v>260</v>
      </c>
      <c r="P7" s="4">
        <v>2188600</v>
      </c>
      <c r="Q7" s="4">
        <v>2357600</v>
      </c>
      <c r="R7" s="5">
        <v>-8.3999999999999995E-3</v>
      </c>
      <c r="S7" s="4">
        <v>4765900</v>
      </c>
      <c r="T7" s="4">
        <f t="shared" si="2"/>
        <v>6310270</v>
      </c>
      <c r="U7" s="4">
        <f t="shared" si="3"/>
        <v>5080200</v>
      </c>
      <c r="V7" s="5">
        <v>2.1700000000000001E-2</v>
      </c>
    </row>
    <row r="8" spans="1:22" x14ac:dyDescent="0.2">
      <c r="A8" s="16" t="s">
        <v>339</v>
      </c>
      <c r="B8" s="4">
        <v>3500</v>
      </c>
      <c r="C8" s="4">
        <v>692200</v>
      </c>
      <c r="D8" s="4">
        <v>-688700</v>
      </c>
      <c r="E8" s="4">
        <v>-33386170000</v>
      </c>
      <c r="F8" s="4">
        <f t="shared" si="0"/>
        <v>-436576420343</v>
      </c>
      <c r="G8" s="4">
        <v>0</v>
      </c>
      <c r="H8" s="4">
        <v>0</v>
      </c>
      <c r="I8" s="4">
        <v>0</v>
      </c>
      <c r="J8" s="4">
        <v>-11276960000</v>
      </c>
      <c r="K8" s="27">
        <f t="shared" si="1"/>
        <v>-4099075000</v>
      </c>
      <c r="L8" s="4">
        <v>2212</v>
      </c>
      <c r="M8" s="4">
        <v>4876</v>
      </c>
      <c r="N8" s="4">
        <v>291</v>
      </c>
      <c r="O8" s="4">
        <v>654</v>
      </c>
      <c r="P8" s="4">
        <v>2990000</v>
      </c>
      <c r="Q8" s="4">
        <v>6739700</v>
      </c>
      <c r="R8" s="5">
        <v>-4.2699999999999995E-2</v>
      </c>
      <c r="S8" s="4">
        <v>9856900</v>
      </c>
      <c r="T8" s="4">
        <f t="shared" si="2"/>
        <v>5742970</v>
      </c>
      <c r="U8" s="4">
        <f t="shared" si="3"/>
        <v>5004600</v>
      </c>
      <c r="V8" s="5">
        <v>0.06</v>
      </c>
    </row>
    <row r="9" spans="1:22" x14ac:dyDescent="0.2">
      <c r="A9" s="16" t="s">
        <v>338</v>
      </c>
      <c r="B9" s="4">
        <v>100800</v>
      </c>
      <c r="C9" s="4">
        <v>0</v>
      </c>
      <c r="D9" s="4">
        <v>100800</v>
      </c>
      <c r="E9" s="4">
        <v>4947450000</v>
      </c>
      <c r="F9" s="4">
        <f t="shared" si="0"/>
        <v>-403190250343</v>
      </c>
      <c r="G9" s="4">
        <v>0</v>
      </c>
      <c r="H9" s="4">
        <v>0</v>
      </c>
      <c r="I9" s="4">
        <v>0</v>
      </c>
      <c r="J9" s="4">
        <v>-1584120000</v>
      </c>
      <c r="K9" s="27">
        <f t="shared" si="1"/>
        <v>7177885000</v>
      </c>
      <c r="L9" s="4">
        <v>1786</v>
      </c>
      <c r="M9" s="4">
        <v>2762</v>
      </c>
      <c r="N9" s="4">
        <v>272</v>
      </c>
      <c r="O9" s="4">
        <v>403</v>
      </c>
      <c r="P9" s="4">
        <v>2317900</v>
      </c>
      <c r="Q9" s="4">
        <v>3743200</v>
      </c>
      <c r="R9" s="5">
        <v>0</v>
      </c>
      <c r="S9" s="4">
        <v>6339300</v>
      </c>
      <c r="T9" s="4">
        <f t="shared" si="2"/>
        <v>5671290</v>
      </c>
      <c r="U9" s="4">
        <f t="shared" si="3"/>
        <v>4261000</v>
      </c>
      <c r="V9" s="5">
        <v>0.04</v>
      </c>
    </row>
    <row r="10" spans="1:22" x14ac:dyDescent="0.2">
      <c r="A10" s="16" t="s">
        <v>337</v>
      </c>
      <c r="B10" s="4">
        <v>21700</v>
      </c>
      <c r="C10" s="4">
        <v>252400</v>
      </c>
      <c r="D10" s="4">
        <v>-230700</v>
      </c>
      <c r="E10" s="4">
        <v>-11643460000</v>
      </c>
      <c r="F10" s="4">
        <f t="shared" si="0"/>
        <v>-408137700343</v>
      </c>
      <c r="G10" s="4">
        <v>0</v>
      </c>
      <c r="H10" s="4">
        <v>0</v>
      </c>
      <c r="I10" s="4">
        <v>0</v>
      </c>
      <c r="J10" s="4">
        <v>9485000</v>
      </c>
      <c r="K10" s="27">
        <f t="shared" si="1"/>
        <v>8762005000</v>
      </c>
      <c r="L10" s="4">
        <v>2167</v>
      </c>
      <c r="M10" s="4">
        <v>2906</v>
      </c>
      <c r="N10" s="4">
        <v>426</v>
      </c>
      <c r="O10" s="4">
        <v>630</v>
      </c>
      <c r="P10" s="4">
        <v>3243000</v>
      </c>
      <c r="Q10" s="4">
        <v>4979700</v>
      </c>
      <c r="R10" s="5">
        <v>-1.5900000000000001E-2</v>
      </c>
      <c r="S10" s="4">
        <v>8228600</v>
      </c>
      <c r="T10" s="4">
        <f t="shared" si="2"/>
        <v>5380130</v>
      </c>
      <c r="U10" s="4">
        <f t="shared" si="3"/>
        <v>4261000</v>
      </c>
      <c r="V10" s="5">
        <v>3.6699999999999997E-2</v>
      </c>
    </row>
    <row r="11" spans="1:22" x14ac:dyDescent="0.2">
      <c r="A11" s="16" t="s">
        <v>336</v>
      </c>
      <c r="B11" s="4">
        <v>25700</v>
      </c>
      <c r="C11" s="4">
        <v>165944</v>
      </c>
      <c r="D11" s="4">
        <v>-140244</v>
      </c>
      <c r="E11" s="4">
        <v>-7015180000</v>
      </c>
      <c r="F11" s="4">
        <f t="shared" si="0"/>
        <v>-396494240343</v>
      </c>
      <c r="G11" s="4">
        <v>0</v>
      </c>
      <c r="H11" s="4">
        <v>0</v>
      </c>
      <c r="I11" s="4">
        <v>0</v>
      </c>
      <c r="J11" s="4">
        <v>-210150000</v>
      </c>
      <c r="K11" s="27">
        <f t="shared" si="1"/>
        <v>8752520000</v>
      </c>
      <c r="L11" s="4">
        <v>1375</v>
      </c>
      <c r="M11" s="4">
        <v>1997</v>
      </c>
      <c r="N11" s="4">
        <v>228</v>
      </c>
      <c r="O11" s="4">
        <v>333</v>
      </c>
      <c r="P11" s="4">
        <v>1772200</v>
      </c>
      <c r="Q11" s="4">
        <v>2982800</v>
      </c>
      <c r="R11" s="5">
        <v>1.2E-2</v>
      </c>
      <c r="S11" s="4">
        <v>5080200</v>
      </c>
      <c r="T11" s="4">
        <f t="shared" si="2"/>
        <v>5324240</v>
      </c>
      <c r="U11" s="4">
        <f t="shared" si="3"/>
        <v>3254400</v>
      </c>
      <c r="V11" s="5">
        <v>2.3700000000000002E-2</v>
      </c>
    </row>
    <row r="12" spans="1:22" x14ac:dyDescent="0.2">
      <c r="A12" s="16" t="s">
        <v>335</v>
      </c>
      <c r="B12" s="4">
        <v>55500</v>
      </c>
      <c r="C12" s="4">
        <v>361800</v>
      </c>
      <c r="D12" s="4">
        <v>-306300</v>
      </c>
      <c r="E12" s="4">
        <v>-15382730000</v>
      </c>
      <c r="F12" s="4">
        <f t="shared" si="0"/>
        <v>-389479060343</v>
      </c>
      <c r="G12" s="4">
        <v>0</v>
      </c>
      <c r="H12" s="4">
        <v>0</v>
      </c>
      <c r="I12" s="4">
        <v>0</v>
      </c>
      <c r="J12" s="4">
        <v>-1825590000</v>
      </c>
      <c r="K12" s="27">
        <f t="shared" si="1"/>
        <v>8962670000</v>
      </c>
      <c r="L12" s="4">
        <v>3087</v>
      </c>
      <c r="M12" s="4">
        <v>2807</v>
      </c>
      <c r="N12" s="4">
        <v>615</v>
      </c>
      <c r="O12" s="4">
        <v>488</v>
      </c>
      <c r="P12" s="4">
        <v>4789700</v>
      </c>
      <c r="Q12" s="4">
        <v>4080900</v>
      </c>
      <c r="R12" s="5">
        <v>2.0400000000000001E-2</v>
      </c>
      <c r="S12" s="4">
        <v>9166100</v>
      </c>
      <c r="T12" s="4">
        <f t="shared" si="2"/>
        <v>4941790</v>
      </c>
      <c r="U12" s="4">
        <f t="shared" si="3"/>
        <v>3254400</v>
      </c>
      <c r="V12" s="5">
        <v>2.86E-2</v>
      </c>
    </row>
    <row r="13" spans="1:22" x14ac:dyDescent="0.2">
      <c r="A13" s="16" t="s">
        <v>333</v>
      </c>
      <c r="B13" s="4">
        <v>700</v>
      </c>
      <c r="C13" s="4">
        <v>245000</v>
      </c>
      <c r="D13" s="4">
        <v>-244300</v>
      </c>
      <c r="E13" s="4">
        <v>-12047510000</v>
      </c>
      <c r="F13" s="4">
        <f t="shared" si="0"/>
        <v>-374096330343</v>
      </c>
      <c r="G13" s="4">
        <v>0</v>
      </c>
      <c r="H13" s="4">
        <v>0</v>
      </c>
      <c r="I13" s="4">
        <v>0</v>
      </c>
      <c r="J13" s="4">
        <v>6797560000</v>
      </c>
      <c r="K13" s="27">
        <f t="shared" si="1"/>
        <v>10788260000</v>
      </c>
      <c r="L13" s="4">
        <v>2204</v>
      </c>
      <c r="M13" s="4">
        <v>2232</v>
      </c>
      <c r="N13" s="4">
        <v>267</v>
      </c>
      <c r="O13" s="4">
        <v>248</v>
      </c>
      <c r="P13" s="4">
        <v>2524100</v>
      </c>
      <c r="Q13" s="4">
        <v>2462000</v>
      </c>
      <c r="R13" s="5">
        <v>9.300000000000001E-3</v>
      </c>
      <c r="S13" s="4">
        <v>5004600</v>
      </c>
      <c r="T13" s="4">
        <f t="shared" si="2"/>
        <v>4870880</v>
      </c>
      <c r="U13" s="4">
        <f t="shared" si="3"/>
        <v>3254400</v>
      </c>
      <c r="V13" s="5">
        <v>2.3099999999999999E-2</v>
      </c>
    </row>
    <row r="14" spans="1:22" x14ac:dyDescent="0.2">
      <c r="A14" s="16" t="s">
        <v>332</v>
      </c>
      <c r="B14" s="4">
        <v>249300</v>
      </c>
      <c r="C14" s="4">
        <v>104800</v>
      </c>
      <c r="D14" s="4">
        <v>144500</v>
      </c>
      <c r="E14" s="4">
        <v>7069509047</v>
      </c>
      <c r="F14" s="4">
        <f t="shared" si="0"/>
        <v>-362048820343</v>
      </c>
      <c r="G14" s="4">
        <v>0</v>
      </c>
      <c r="H14" s="4">
        <v>0</v>
      </c>
      <c r="I14" s="4">
        <v>0</v>
      </c>
      <c r="J14" s="4">
        <v>6797560000</v>
      </c>
      <c r="K14" s="27">
        <f t="shared" si="1"/>
        <v>3990700000</v>
      </c>
      <c r="L14" s="4">
        <v>1594</v>
      </c>
      <c r="M14" s="4">
        <v>1741</v>
      </c>
      <c r="N14" s="4">
        <v>198</v>
      </c>
      <c r="O14" s="4">
        <v>238</v>
      </c>
      <c r="P14" s="4">
        <v>1857800</v>
      </c>
      <c r="Q14" s="4">
        <v>2145300</v>
      </c>
      <c r="R14" s="5">
        <v>4.1999999999999997E-3</v>
      </c>
      <c r="S14" s="4">
        <v>4261000</v>
      </c>
      <c r="T14" s="4">
        <f t="shared" si="2"/>
        <v>4873010</v>
      </c>
      <c r="U14" s="4">
        <f t="shared" si="3"/>
        <v>3254400</v>
      </c>
      <c r="V14" s="5">
        <v>1.32E-2</v>
      </c>
    </row>
    <row r="15" spans="1:22" x14ac:dyDescent="0.2">
      <c r="A15" s="16" t="s">
        <v>331</v>
      </c>
      <c r="B15" s="4">
        <v>200300</v>
      </c>
      <c r="C15" s="4">
        <v>1051300</v>
      </c>
      <c r="D15" s="4">
        <v>-851000</v>
      </c>
      <c r="E15" s="4">
        <v>-40861760000</v>
      </c>
      <c r="F15" s="4">
        <f t="shared" si="0"/>
        <v>-369118329390</v>
      </c>
      <c r="G15" s="4">
        <v>0</v>
      </c>
      <c r="H15" s="4">
        <v>0</v>
      </c>
      <c r="I15" s="4">
        <v>0</v>
      </c>
      <c r="J15" s="4">
        <v>2498485000</v>
      </c>
      <c r="K15" s="27">
        <f t="shared" si="1"/>
        <v>-2806860000</v>
      </c>
      <c r="L15" s="4">
        <v>3251</v>
      </c>
      <c r="M15" s="4">
        <v>2403</v>
      </c>
      <c r="N15" s="4">
        <v>448</v>
      </c>
      <c r="O15" s="4">
        <v>351</v>
      </c>
      <c r="P15" s="4">
        <v>4455600</v>
      </c>
      <c r="Q15" s="4">
        <v>3505800</v>
      </c>
      <c r="R15" s="5">
        <v>1.89E-2</v>
      </c>
      <c r="S15" s="4">
        <v>7971700</v>
      </c>
      <c r="T15" s="4">
        <f t="shared" si="2"/>
        <v>4560580</v>
      </c>
      <c r="U15" s="4">
        <f t="shared" si="3"/>
        <v>3254400</v>
      </c>
      <c r="V15" s="5">
        <v>3.0499999999999999E-2</v>
      </c>
    </row>
    <row r="16" spans="1:22" x14ac:dyDescent="0.2">
      <c r="A16" s="16" t="s">
        <v>330</v>
      </c>
      <c r="B16" s="4">
        <v>22800</v>
      </c>
      <c r="C16" s="4">
        <v>1052700</v>
      </c>
      <c r="D16" s="4">
        <v>-1029900</v>
      </c>
      <c r="E16" s="4">
        <v>-49293870000</v>
      </c>
      <c r="F16" s="4">
        <f t="shared" si="0"/>
        <v>-328256569390</v>
      </c>
      <c r="G16" s="4">
        <v>0</v>
      </c>
      <c r="H16" s="4">
        <v>0</v>
      </c>
      <c r="I16" s="4">
        <v>0</v>
      </c>
      <c r="J16" s="4">
        <v>1091420000</v>
      </c>
      <c r="K16" s="27">
        <f t="shared" si="1"/>
        <v>-5305345000</v>
      </c>
      <c r="L16" s="4">
        <v>806</v>
      </c>
      <c r="M16" s="4">
        <v>2082</v>
      </c>
      <c r="N16" s="4">
        <v>110</v>
      </c>
      <c r="O16" s="4">
        <v>153</v>
      </c>
      <c r="P16" s="4">
        <v>977900</v>
      </c>
      <c r="Q16" s="4">
        <v>1980700</v>
      </c>
      <c r="R16" s="5">
        <v>-5.1999999999999998E-3</v>
      </c>
      <c r="S16" s="4">
        <v>3254400</v>
      </c>
      <c r="T16" s="4">
        <f t="shared" si="2"/>
        <v>4607480</v>
      </c>
      <c r="U16" s="4">
        <f t="shared" si="3"/>
        <v>3939900</v>
      </c>
      <c r="V16" s="5">
        <v>1.5600000000000001E-2</v>
      </c>
    </row>
    <row r="17" spans="1:22" x14ac:dyDescent="0.2">
      <c r="A17" s="16" t="s">
        <v>329</v>
      </c>
      <c r="B17" s="4">
        <v>272700</v>
      </c>
      <c r="C17" s="4">
        <v>854200</v>
      </c>
      <c r="D17" s="4">
        <v>-581500</v>
      </c>
      <c r="E17" s="4">
        <v>-27925439780</v>
      </c>
      <c r="F17" s="4">
        <f t="shared" si="0"/>
        <v>-278962699390</v>
      </c>
      <c r="G17" s="4">
        <v>0</v>
      </c>
      <c r="H17" s="4">
        <v>0</v>
      </c>
      <c r="I17" s="4">
        <v>0</v>
      </c>
      <c r="J17" s="4">
        <v>1066215000</v>
      </c>
      <c r="K17" s="27">
        <f t="shared" si="1"/>
        <v>-6396765000</v>
      </c>
      <c r="L17" s="4">
        <v>1223</v>
      </c>
      <c r="M17" s="4">
        <v>1716</v>
      </c>
      <c r="N17" s="4">
        <v>166</v>
      </c>
      <c r="O17" s="4">
        <v>244</v>
      </c>
      <c r="P17" s="4">
        <v>1606200</v>
      </c>
      <c r="Q17" s="4">
        <v>2174300</v>
      </c>
      <c r="R17" s="5">
        <v>3.2000000000000002E-3</v>
      </c>
      <c r="S17" s="4">
        <v>3939900</v>
      </c>
      <c r="T17" s="4">
        <f t="shared" si="2"/>
        <v>5027610</v>
      </c>
      <c r="U17" s="4">
        <f t="shared" si="3"/>
        <v>4183900</v>
      </c>
      <c r="V17" s="5">
        <v>2.06E-2</v>
      </c>
    </row>
    <row r="18" spans="1:22" x14ac:dyDescent="0.2">
      <c r="A18" s="16" t="s">
        <v>328</v>
      </c>
      <c r="B18" s="4">
        <v>25000</v>
      </c>
      <c r="C18" s="4">
        <v>1009200</v>
      </c>
      <c r="D18" s="4">
        <v>-984200</v>
      </c>
      <c r="E18" s="4">
        <v>-46928650000</v>
      </c>
      <c r="F18" s="4">
        <f t="shared" si="0"/>
        <v>-251037259610</v>
      </c>
      <c r="G18" s="4">
        <v>0</v>
      </c>
      <c r="H18" s="4">
        <v>0</v>
      </c>
      <c r="I18" s="4">
        <v>0</v>
      </c>
      <c r="J18" s="4">
        <v>4014215000</v>
      </c>
      <c r="K18" s="27">
        <f t="shared" si="1"/>
        <v>-7462980000</v>
      </c>
      <c r="L18" s="4">
        <v>1323</v>
      </c>
      <c r="M18" s="4">
        <v>2221</v>
      </c>
      <c r="N18" s="4">
        <v>167</v>
      </c>
      <c r="O18" s="4">
        <v>250</v>
      </c>
      <c r="P18" s="4">
        <v>1475000</v>
      </c>
      <c r="Q18" s="4">
        <v>2408100</v>
      </c>
      <c r="R18" s="5">
        <v>-5.1999999999999998E-3</v>
      </c>
      <c r="S18" s="4">
        <v>4183900</v>
      </c>
      <c r="T18" s="4">
        <f t="shared" si="2"/>
        <v>5258200</v>
      </c>
      <c r="U18" s="4">
        <f t="shared" si="3"/>
        <v>4295500</v>
      </c>
      <c r="V18" s="5">
        <v>1.8700000000000001E-2</v>
      </c>
    </row>
    <row r="19" spans="1:22" x14ac:dyDescent="0.2">
      <c r="A19" s="16" t="s">
        <v>327</v>
      </c>
      <c r="B19" s="4">
        <v>6600</v>
      </c>
      <c r="C19" s="4">
        <v>1287600</v>
      </c>
      <c r="D19" s="4">
        <v>-1281000</v>
      </c>
      <c r="E19" s="4">
        <v>-61660700000</v>
      </c>
      <c r="F19" s="4">
        <f t="shared" si="0"/>
        <v>-204108609610</v>
      </c>
      <c r="G19" s="4">
        <v>0</v>
      </c>
      <c r="H19" s="4">
        <v>0</v>
      </c>
      <c r="I19" s="4">
        <v>0</v>
      </c>
      <c r="J19" s="4">
        <v>-3424635000</v>
      </c>
      <c r="K19" s="27">
        <f t="shared" si="1"/>
        <v>-11477195000</v>
      </c>
      <c r="L19" s="4">
        <v>1352</v>
      </c>
      <c r="M19" s="4">
        <v>3098</v>
      </c>
      <c r="N19" s="4">
        <v>204</v>
      </c>
      <c r="O19" s="4">
        <v>349</v>
      </c>
      <c r="P19" s="4">
        <v>1860100</v>
      </c>
      <c r="Q19" s="4">
        <v>3568500</v>
      </c>
      <c r="R19" s="5">
        <v>-1.04E-2</v>
      </c>
      <c r="S19" s="4">
        <v>5622500</v>
      </c>
      <c r="T19" s="4">
        <f t="shared" si="2"/>
        <v>5258630</v>
      </c>
      <c r="U19" s="4">
        <f t="shared" si="3"/>
        <v>4282300</v>
      </c>
      <c r="V19" s="5">
        <v>2.6699999999999998E-2</v>
      </c>
    </row>
    <row r="20" spans="1:22" x14ac:dyDescent="0.2">
      <c r="A20" s="16" t="s">
        <v>326</v>
      </c>
      <c r="B20" s="4">
        <v>156000</v>
      </c>
      <c r="C20" s="4">
        <v>236600</v>
      </c>
      <c r="D20" s="4">
        <v>-80600</v>
      </c>
      <c r="E20" s="4">
        <v>-3855390000</v>
      </c>
      <c r="F20" s="4">
        <f t="shared" si="0"/>
        <v>-142447909610</v>
      </c>
      <c r="G20" s="4">
        <v>0</v>
      </c>
      <c r="H20" s="4">
        <v>0</v>
      </c>
      <c r="I20" s="4">
        <v>0</v>
      </c>
      <c r="J20" s="4">
        <v>-3424635000</v>
      </c>
      <c r="K20" s="27">
        <f t="shared" si="1"/>
        <v>-8052560000</v>
      </c>
      <c r="L20" s="4">
        <v>1738</v>
      </c>
      <c r="M20" s="4">
        <v>2213</v>
      </c>
      <c r="N20" s="4">
        <v>233</v>
      </c>
      <c r="O20" s="4">
        <v>240</v>
      </c>
      <c r="P20" s="4">
        <v>2205100</v>
      </c>
      <c r="Q20" s="4">
        <v>2669800</v>
      </c>
      <c r="R20" s="5">
        <v>1.0500000000000001E-2</v>
      </c>
      <c r="S20" s="4">
        <v>5317000</v>
      </c>
      <c r="T20" s="4">
        <f t="shared" si="2"/>
        <v>5765430</v>
      </c>
      <c r="U20" s="4">
        <f t="shared" si="3"/>
        <v>4282300</v>
      </c>
      <c r="V20" s="5">
        <v>3.1699999999999999E-2</v>
      </c>
    </row>
    <row r="21" spans="1:22" x14ac:dyDescent="0.2">
      <c r="A21" s="16" t="s">
        <v>325</v>
      </c>
      <c r="B21" s="4">
        <v>53800</v>
      </c>
      <c r="C21" s="4">
        <v>223300</v>
      </c>
      <c r="D21" s="4">
        <v>-169500</v>
      </c>
      <c r="E21" s="4">
        <v>-8142260000</v>
      </c>
      <c r="F21" s="4">
        <f t="shared" si="0"/>
        <v>-138592519610</v>
      </c>
      <c r="G21" s="4">
        <v>0</v>
      </c>
      <c r="H21" s="4">
        <v>0</v>
      </c>
      <c r="I21" s="4">
        <v>0</v>
      </c>
      <c r="J21" s="4">
        <v>0</v>
      </c>
      <c r="K21" s="27">
        <f t="shared" si="1"/>
        <v>-4627925000</v>
      </c>
      <c r="L21" s="4">
        <v>1447</v>
      </c>
      <c r="M21" s="4">
        <v>2437</v>
      </c>
      <c r="N21" s="4">
        <v>164</v>
      </c>
      <c r="O21" s="4">
        <v>264</v>
      </c>
      <c r="P21" s="4">
        <v>1636200</v>
      </c>
      <c r="Q21" s="4">
        <v>2491600</v>
      </c>
      <c r="R21" s="5">
        <v>-1.04E-2</v>
      </c>
      <c r="S21" s="4">
        <v>4521300</v>
      </c>
      <c r="T21" s="4">
        <f t="shared" si="2"/>
        <v>6011450</v>
      </c>
      <c r="U21" s="4">
        <f t="shared" si="3"/>
        <v>3723400</v>
      </c>
      <c r="V21" s="5">
        <v>1.9599999999999999E-2</v>
      </c>
    </row>
    <row r="22" spans="1:22" x14ac:dyDescent="0.2">
      <c r="A22" s="16" t="s">
        <v>324</v>
      </c>
      <c r="B22" s="4">
        <v>299700</v>
      </c>
      <c r="C22" s="4">
        <v>146000</v>
      </c>
      <c r="D22" s="4">
        <v>153700</v>
      </c>
      <c r="E22" s="4">
        <v>7388420000</v>
      </c>
      <c r="F22" s="4">
        <f t="shared" si="0"/>
        <v>-130450259610</v>
      </c>
      <c r="G22" s="4">
        <v>0</v>
      </c>
      <c r="H22" s="4">
        <v>0</v>
      </c>
      <c r="I22" s="4">
        <v>0</v>
      </c>
      <c r="J22" s="4">
        <v>208520000</v>
      </c>
      <c r="K22" s="27">
        <f t="shared" si="1"/>
        <v>-4627925000</v>
      </c>
      <c r="L22" s="4">
        <v>3322</v>
      </c>
      <c r="M22" s="4">
        <v>1862</v>
      </c>
      <c r="N22" s="4">
        <v>335</v>
      </c>
      <c r="O22" s="4">
        <v>221</v>
      </c>
      <c r="P22" s="4">
        <v>3148300</v>
      </c>
      <c r="Q22" s="4">
        <v>1930100</v>
      </c>
      <c r="R22" s="5">
        <v>3.8599999999999995E-2</v>
      </c>
      <c r="S22" s="4">
        <v>5341600</v>
      </c>
      <c r="T22" s="4">
        <f t="shared" si="2"/>
        <v>6388820</v>
      </c>
      <c r="U22" s="4">
        <f t="shared" si="3"/>
        <v>3723400</v>
      </c>
      <c r="V22" s="5">
        <v>3.6799999999999999E-2</v>
      </c>
    </row>
    <row r="23" spans="1:22" x14ac:dyDescent="0.2">
      <c r="A23" s="16" t="s">
        <v>323</v>
      </c>
      <c r="B23" s="4">
        <v>284200</v>
      </c>
      <c r="C23" s="4">
        <v>80900</v>
      </c>
      <c r="D23" s="4">
        <v>203300</v>
      </c>
      <c r="E23" s="4">
        <v>9559100000</v>
      </c>
      <c r="F23" s="4">
        <f t="shared" si="0"/>
        <v>-137838679610</v>
      </c>
      <c r="G23" s="4">
        <v>0</v>
      </c>
      <c r="H23" s="4">
        <v>0</v>
      </c>
      <c r="I23" s="4">
        <v>0</v>
      </c>
      <c r="J23" s="4">
        <v>-5827365000</v>
      </c>
      <c r="K23" s="27">
        <f t="shared" si="1"/>
        <v>-4836445000</v>
      </c>
      <c r="L23" s="4">
        <v>1750</v>
      </c>
      <c r="M23" s="4">
        <v>1837</v>
      </c>
      <c r="N23" s="4">
        <v>198</v>
      </c>
      <c r="O23" s="4">
        <v>196</v>
      </c>
      <c r="P23" s="4">
        <v>1895400</v>
      </c>
      <c r="Q23" s="4">
        <v>2351400</v>
      </c>
      <c r="R23" s="5">
        <v>7.6E-3</v>
      </c>
      <c r="S23" s="4">
        <v>4295500</v>
      </c>
      <c r="T23" s="4">
        <f t="shared" si="2"/>
        <v>6862920</v>
      </c>
      <c r="U23" s="4">
        <f t="shared" si="3"/>
        <v>3723400</v>
      </c>
      <c r="V23" s="5">
        <v>2.1099999999999997E-2</v>
      </c>
    </row>
    <row r="24" spans="1:22" x14ac:dyDescent="0.2">
      <c r="A24" s="16" t="s">
        <v>322</v>
      </c>
      <c r="B24" s="4">
        <v>114800</v>
      </c>
      <c r="C24" s="4">
        <v>683800</v>
      </c>
      <c r="D24" s="4">
        <v>-569000</v>
      </c>
      <c r="E24" s="4">
        <v>-26364650000</v>
      </c>
      <c r="F24" s="4">
        <f t="shared" si="0"/>
        <v>-147397779610</v>
      </c>
      <c r="G24" s="4">
        <v>0</v>
      </c>
      <c r="H24" s="4">
        <v>0</v>
      </c>
      <c r="I24" s="4">
        <v>0</v>
      </c>
      <c r="J24" s="4">
        <v>-819645000</v>
      </c>
      <c r="K24" s="27">
        <f t="shared" si="1"/>
        <v>990920000</v>
      </c>
      <c r="L24" s="4">
        <v>1305</v>
      </c>
      <c r="M24" s="4">
        <v>2175</v>
      </c>
      <c r="N24" s="4">
        <v>149</v>
      </c>
      <c r="O24" s="4">
        <v>233</v>
      </c>
      <c r="P24" s="4">
        <v>1675200</v>
      </c>
      <c r="Q24" s="4">
        <v>2542200</v>
      </c>
      <c r="R24" s="5">
        <v>-1.3999999999999999E-2</v>
      </c>
      <c r="S24" s="4">
        <v>4282300</v>
      </c>
      <c r="T24" s="4">
        <f t="shared" si="2"/>
        <v>6923100</v>
      </c>
      <c r="U24" s="4">
        <f t="shared" si="3"/>
        <v>3723400</v>
      </c>
      <c r="V24" s="5">
        <v>2.87E-2</v>
      </c>
    </row>
    <row r="25" spans="1:22" x14ac:dyDescent="0.2">
      <c r="A25" s="16" t="s">
        <v>321</v>
      </c>
      <c r="B25" s="4">
        <v>1107000</v>
      </c>
      <c r="C25" s="4">
        <v>510700</v>
      </c>
      <c r="D25" s="4">
        <v>596300</v>
      </c>
      <c r="E25" s="4">
        <v>28076030000</v>
      </c>
      <c r="F25" s="4">
        <f t="shared" si="0"/>
        <v>-121033129610</v>
      </c>
      <c r="G25" s="4">
        <v>0</v>
      </c>
      <c r="H25" s="4">
        <v>0</v>
      </c>
      <c r="I25" s="4">
        <v>0</v>
      </c>
      <c r="J25" s="4">
        <v>112350000</v>
      </c>
      <c r="K25" s="27">
        <f t="shared" si="1"/>
        <v>1810565000</v>
      </c>
      <c r="L25" s="4">
        <v>1477</v>
      </c>
      <c r="M25" s="4">
        <v>2344</v>
      </c>
      <c r="N25" s="4">
        <v>174</v>
      </c>
      <c r="O25" s="4">
        <v>258</v>
      </c>
      <c r="P25" s="4">
        <v>1679200</v>
      </c>
      <c r="Q25" s="4">
        <v>2399900</v>
      </c>
      <c r="R25" s="5">
        <v>0</v>
      </c>
      <c r="S25" s="4">
        <v>4847400</v>
      </c>
      <c r="T25" s="4">
        <f t="shared" si="2"/>
        <v>6886760</v>
      </c>
      <c r="U25" s="4">
        <f t="shared" si="3"/>
        <v>3723400</v>
      </c>
      <c r="V25" s="5">
        <v>2.8500000000000001E-2</v>
      </c>
    </row>
    <row r="26" spans="1:22" x14ac:dyDescent="0.2">
      <c r="A26" s="16" t="s">
        <v>320</v>
      </c>
      <c r="B26" s="4">
        <v>137400</v>
      </c>
      <c r="C26" s="4">
        <v>270200</v>
      </c>
      <c r="D26" s="4">
        <v>-132800</v>
      </c>
      <c r="E26" s="4">
        <v>-6228330000</v>
      </c>
      <c r="F26" s="4">
        <f t="shared" si="0"/>
        <v>-149109159610</v>
      </c>
      <c r="G26" s="4">
        <v>0</v>
      </c>
      <c r="H26" s="4">
        <v>0</v>
      </c>
      <c r="I26" s="4">
        <v>0</v>
      </c>
      <c r="J26" s="4">
        <v>-137200000</v>
      </c>
      <c r="K26" s="27">
        <f t="shared" si="1"/>
        <v>1698215000</v>
      </c>
      <c r="L26" s="4">
        <v>1176</v>
      </c>
      <c r="M26" s="4">
        <v>1919</v>
      </c>
      <c r="N26" s="4">
        <v>166</v>
      </c>
      <c r="O26" s="4">
        <v>228</v>
      </c>
      <c r="P26" s="4">
        <v>1517000</v>
      </c>
      <c r="Q26" s="4">
        <v>2088000</v>
      </c>
      <c r="R26" s="5">
        <v>-1.06E-2</v>
      </c>
      <c r="S26" s="4">
        <v>3723400</v>
      </c>
      <c r="T26" s="4">
        <f t="shared" si="2"/>
        <v>6790690</v>
      </c>
      <c r="U26" s="4">
        <f t="shared" si="3"/>
        <v>5626800</v>
      </c>
      <c r="V26" s="5">
        <v>1.4800000000000001E-2</v>
      </c>
    </row>
    <row r="27" spans="1:22" x14ac:dyDescent="0.2">
      <c r="A27" s="16" t="s">
        <v>319</v>
      </c>
      <c r="B27" s="4">
        <v>410146</v>
      </c>
      <c r="C27" s="4">
        <v>598500</v>
      </c>
      <c r="D27" s="4">
        <v>-188354</v>
      </c>
      <c r="E27" s="4">
        <v>-8818820000</v>
      </c>
      <c r="F27" s="4">
        <f t="shared" si="0"/>
        <v>-142880829610</v>
      </c>
      <c r="G27" s="4">
        <v>0</v>
      </c>
      <c r="H27" s="4">
        <v>0</v>
      </c>
      <c r="I27" s="4">
        <v>0</v>
      </c>
      <c r="J27" s="4">
        <v>-51310000</v>
      </c>
      <c r="K27" s="27">
        <f t="shared" si="1"/>
        <v>1835415000</v>
      </c>
      <c r="L27" s="4">
        <v>3101</v>
      </c>
      <c r="M27" s="4">
        <v>2252</v>
      </c>
      <c r="N27" s="4">
        <v>412</v>
      </c>
      <c r="O27" s="4">
        <v>367</v>
      </c>
      <c r="P27" s="4">
        <v>4037200</v>
      </c>
      <c r="Q27" s="4">
        <v>3801100</v>
      </c>
      <c r="R27" s="5">
        <v>4.2900000000000001E-2</v>
      </c>
      <c r="S27" s="4">
        <v>8141200</v>
      </c>
      <c r="T27" s="4">
        <f t="shared" si="2"/>
        <v>6472800</v>
      </c>
      <c r="U27" s="4">
        <f t="shared" si="3"/>
        <v>5626800</v>
      </c>
      <c r="V27" s="5">
        <v>3.6499999999999998E-2</v>
      </c>
    </row>
    <row r="28" spans="1:22" x14ac:dyDescent="0.2">
      <c r="A28" s="16" t="s">
        <v>318</v>
      </c>
      <c r="B28" s="4">
        <v>465300</v>
      </c>
      <c r="C28" s="4">
        <v>512430</v>
      </c>
      <c r="D28" s="4">
        <v>-47130</v>
      </c>
      <c r="E28" s="4">
        <v>-2368790000</v>
      </c>
      <c r="F28" s="4">
        <f t="shared" si="0"/>
        <v>-134062009610</v>
      </c>
      <c r="G28" s="4">
        <v>0</v>
      </c>
      <c r="H28" s="4">
        <v>0</v>
      </c>
      <c r="I28" s="4">
        <v>0</v>
      </c>
      <c r="J28" s="4">
        <v>-51310000</v>
      </c>
      <c r="K28" s="27">
        <f t="shared" si="1"/>
        <v>1886725000</v>
      </c>
      <c r="L28" s="4">
        <v>1573</v>
      </c>
      <c r="M28" s="4">
        <v>3239</v>
      </c>
      <c r="N28" s="4">
        <v>195</v>
      </c>
      <c r="O28" s="4">
        <v>411</v>
      </c>
      <c r="P28" s="4">
        <v>2023800</v>
      </c>
      <c r="Q28" s="4">
        <v>4046700</v>
      </c>
      <c r="R28" s="5">
        <v>-3.73E-2</v>
      </c>
      <c r="S28" s="4">
        <v>6489800</v>
      </c>
      <c r="T28" s="4">
        <f t="shared" si="2"/>
        <v>6529380</v>
      </c>
      <c r="U28" s="4">
        <f t="shared" si="3"/>
        <v>5626800</v>
      </c>
      <c r="V28" s="5">
        <v>4.87E-2</v>
      </c>
    </row>
    <row r="29" spans="1:22" x14ac:dyDescent="0.2">
      <c r="A29" s="16" t="s">
        <v>317</v>
      </c>
      <c r="B29" s="4">
        <v>1116100</v>
      </c>
      <c r="C29" s="4">
        <v>91663</v>
      </c>
      <c r="D29" s="4">
        <v>1024437</v>
      </c>
      <c r="E29" s="4">
        <v>47737230000</v>
      </c>
      <c r="F29" s="4">
        <f t="shared" si="0"/>
        <v>-131693219610</v>
      </c>
      <c r="G29" s="4">
        <v>0</v>
      </c>
      <c r="H29" s="4">
        <v>0</v>
      </c>
      <c r="I29" s="4">
        <v>0</v>
      </c>
      <c r="J29" s="4">
        <v>1052290000</v>
      </c>
      <c r="K29" s="27">
        <f t="shared" si="1"/>
        <v>1938035000</v>
      </c>
      <c r="L29" s="4">
        <v>2709</v>
      </c>
      <c r="M29" s="4">
        <v>1893</v>
      </c>
      <c r="N29" s="4">
        <v>312</v>
      </c>
      <c r="O29" s="4">
        <v>230</v>
      </c>
      <c r="P29" s="4">
        <v>3409600</v>
      </c>
      <c r="Q29" s="4">
        <v>2213200</v>
      </c>
      <c r="R29" s="5">
        <v>0.05</v>
      </c>
      <c r="S29" s="4">
        <v>5626800</v>
      </c>
      <c r="T29" s="4">
        <f t="shared" si="2"/>
        <v>6733780</v>
      </c>
      <c r="U29" s="4">
        <f t="shared" si="3"/>
        <v>4884100</v>
      </c>
      <c r="V29" s="5">
        <v>4.1700000000000001E-2</v>
      </c>
    </row>
    <row r="30" spans="1:22" x14ac:dyDescent="0.2">
      <c r="A30" s="16" t="s">
        <v>316</v>
      </c>
      <c r="B30" s="4">
        <v>1876100</v>
      </c>
      <c r="C30" s="4">
        <v>396994</v>
      </c>
      <c r="D30" s="4">
        <v>1479106</v>
      </c>
      <c r="E30" s="4">
        <v>67094780000</v>
      </c>
      <c r="F30" s="4">
        <f t="shared" si="0"/>
        <v>-179430449610</v>
      </c>
      <c r="G30" s="4">
        <v>0</v>
      </c>
      <c r="H30" s="4">
        <v>0</v>
      </c>
      <c r="I30" s="4">
        <v>0</v>
      </c>
      <c r="J30" s="4">
        <v>5200350000</v>
      </c>
      <c r="K30" s="27">
        <f t="shared" si="1"/>
        <v>885745000</v>
      </c>
      <c r="L30" s="4">
        <v>3729</v>
      </c>
      <c r="M30" s="4">
        <v>4146</v>
      </c>
      <c r="N30" s="4">
        <v>428</v>
      </c>
      <c r="O30" s="4">
        <v>494</v>
      </c>
      <c r="P30" s="4">
        <v>4625800</v>
      </c>
      <c r="Q30" s="4">
        <v>4948300</v>
      </c>
      <c r="R30" s="5">
        <v>-2.2000000000000001E-3</v>
      </c>
      <c r="S30" s="4">
        <v>10385000</v>
      </c>
      <c r="T30" s="4">
        <f t="shared" si="2"/>
        <v>6258340</v>
      </c>
      <c r="U30" s="4">
        <f t="shared" si="3"/>
        <v>4484000</v>
      </c>
      <c r="V30" s="5">
        <v>5.5300000000000002E-2</v>
      </c>
    </row>
    <row r="31" spans="1:22" x14ac:dyDescent="0.2">
      <c r="A31" s="16" t="s">
        <v>315</v>
      </c>
      <c r="B31" s="4">
        <v>138800</v>
      </c>
      <c r="C31" s="4">
        <v>795183</v>
      </c>
      <c r="D31" s="4">
        <v>-656383</v>
      </c>
      <c r="E31" s="4">
        <v>-30998450000</v>
      </c>
      <c r="F31" s="4">
        <f t="shared" si="0"/>
        <v>-246525229610</v>
      </c>
      <c r="G31" s="4">
        <v>0</v>
      </c>
      <c r="H31" s="4">
        <v>0</v>
      </c>
      <c r="I31" s="4">
        <v>0</v>
      </c>
      <c r="J31" s="4">
        <v>1501725000</v>
      </c>
      <c r="K31" s="27">
        <f t="shared" si="1"/>
        <v>-4314605000</v>
      </c>
      <c r="L31" s="4">
        <v>1560</v>
      </c>
      <c r="M31" s="4">
        <v>2885</v>
      </c>
      <c r="N31" s="4">
        <v>138</v>
      </c>
      <c r="O31" s="4">
        <v>416</v>
      </c>
      <c r="P31" s="4">
        <v>1540600</v>
      </c>
      <c r="Q31" s="4">
        <v>5290900</v>
      </c>
      <c r="R31" s="5">
        <v>-5.9800000000000006E-2</v>
      </c>
      <c r="S31" s="4">
        <v>6981500</v>
      </c>
      <c r="T31" s="4">
        <f t="shared" si="2"/>
        <v>6365880</v>
      </c>
      <c r="U31" s="4">
        <f t="shared" si="3"/>
        <v>2762700</v>
      </c>
      <c r="V31" s="5">
        <v>6.8199999999999997E-2</v>
      </c>
    </row>
    <row r="32" spans="1:22" x14ac:dyDescent="0.2">
      <c r="A32" s="16" t="s">
        <v>314</v>
      </c>
      <c r="B32" s="4">
        <v>402900</v>
      </c>
      <c r="C32" s="4">
        <v>697648</v>
      </c>
      <c r="D32" s="4">
        <v>-294748</v>
      </c>
      <c r="E32" s="4">
        <v>-14201450000</v>
      </c>
      <c r="F32" s="4">
        <f t="shared" si="0"/>
        <v>-215526779610</v>
      </c>
      <c r="G32" s="4">
        <v>0</v>
      </c>
      <c r="H32" s="4">
        <v>0</v>
      </c>
      <c r="I32" s="4">
        <v>0</v>
      </c>
      <c r="J32" s="4">
        <v>1501725000</v>
      </c>
      <c r="K32" s="27">
        <f t="shared" si="1"/>
        <v>-5816330000</v>
      </c>
      <c r="L32" s="4">
        <v>2612</v>
      </c>
      <c r="M32" s="4">
        <v>4498</v>
      </c>
      <c r="N32" s="4">
        <v>326</v>
      </c>
      <c r="O32" s="4">
        <v>548</v>
      </c>
      <c r="P32" s="4">
        <v>3252800</v>
      </c>
      <c r="Q32" s="4">
        <v>5581800</v>
      </c>
      <c r="R32" s="5">
        <v>-1.46E-2</v>
      </c>
      <c r="S32" s="4">
        <v>9115300</v>
      </c>
      <c r="T32" s="4">
        <f t="shared" si="2"/>
        <v>6666100</v>
      </c>
      <c r="U32" s="4">
        <f t="shared" si="3"/>
        <v>2762700</v>
      </c>
      <c r="V32" s="5">
        <v>4.3299999999999998E-2</v>
      </c>
    </row>
    <row r="33" spans="1:22" x14ac:dyDescent="0.2">
      <c r="A33" s="16" t="s">
        <v>313</v>
      </c>
      <c r="B33" s="4">
        <v>114000</v>
      </c>
      <c r="C33" s="4">
        <v>1044812</v>
      </c>
      <c r="D33" s="4">
        <v>-930812</v>
      </c>
      <c r="E33" s="4">
        <v>-47580000000</v>
      </c>
      <c r="F33" s="4">
        <f t="shared" si="0"/>
        <v>-201325329610</v>
      </c>
      <c r="G33" s="4">
        <v>0</v>
      </c>
      <c r="H33" s="4">
        <v>0</v>
      </c>
      <c r="I33" s="4">
        <v>0</v>
      </c>
      <c r="J33" s="4">
        <v>890910000</v>
      </c>
      <c r="K33" s="27">
        <f t="shared" si="1"/>
        <v>-7318055000</v>
      </c>
      <c r="L33" s="4">
        <v>1947</v>
      </c>
      <c r="M33" s="4">
        <v>4156</v>
      </c>
      <c r="N33" s="4">
        <v>352</v>
      </c>
      <c r="O33" s="4">
        <v>714</v>
      </c>
      <c r="P33" s="4">
        <v>3237000</v>
      </c>
      <c r="Q33" s="4">
        <v>5650400</v>
      </c>
      <c r="R33" s="5">
        <v>-7.4200000000000002E-2</v>
      </c>
      <c r="S33" s="4">
        <v>9036500</v>
      </c>
      <c r="T33" s="4">
        <f t="shared" si="2"/>
        <v>6579410</v>
      </c>
      <c r="U33" s="4">
        <f t="shared" si="3"/>
        <v>2762700</v>
      </c>
      <c r="V33" s="5">
        <v>7.4499999999999997E-2</v>
      </c>
    </row>
    <row r="34" spans="1:22" x14ac:dyDescent="0.2">
      <c r="A34" s="16" t="s">
        <v>270</v>
      </c>
      <c r="B34" s="4">
        <v>8200</v>
      </c>
      <c r="C34" s="4">
        <v>547492</v>
      </c>
      <c r="D34" s="4">
        <v>-539292</v>
      </c>
      <c r="E34" s="4">
        <v>-27743550000</v>
      </c>
      <c r="F34" s="4">
        <f t="shared" si="0"/>
        <v>-153745329610</v>
      </c>
      <c r="G34" s="4">
        <v>0</v>
      </c>
      <c r="H34" s="4">
        <v>0</v>
      </c>
      <c r="I34" s="4">
        <v>0</v>
      </c>
      <c r="J34" s="4">
        <v>-3571440000</v>
      </c>
      <c r="K34" s="27">
        <f t="shared" si="1"/>
        <v>-8208965000</v>
      </c>
      <c r="L34" s="4">
        <v>2231</v>
      </c>
      <c r="M34" s="4">
        <v>1410</v>
      </c>
      <c r="N34" s="4">
        <v>390</v>
      </c>
      <c r="O34" s="4">
        <v>249</v>
      </c>
      <c r="P34" s="4">
        <v>2775200</v>
      </c>
      <c r="Q34" s="4">
        <v>1773000</v>
      </c>
      <c r="R34" s="5">
        <v>2.1600000000000001E-2</v>
      </c>
      <c r="S34" s="4">
        <v>4884100</v>
      </c>
      <c r="T34" s="4">
        <f t="shared" si="2"/>
        <v>6470330</v>
      </c>
      <c r="U34" s="4">
        <f t="shared" si="3"/>
        <v>2762700</v>
      </c>
      <c r="V34" s="5">
        <v>2.5000000000000001E-2</v>
      </c>
    </row>
    <row r="35" spans="1:22" x14ac:dyDescent="0.2">
      <c r="A35" s="16" t="s">
        <v>269</v>
      </c>
      <c r="B35" s="4">
        <v>289400</v>
      </c>
      <c r="C35" s="4">
        <v>335724</v>
      </c>
      <c r="D35" s="4">
        <v>-46324</v>
      </c>
      <c r="E35" s="4">
        <v>-2334120000</v>
      </c>
      <c r="F35" s="4">
        <f t="shared" si="0"/>
        <v>-126001779610</v>
      </c>
      <c r="G35" s="4">
        <v>0</v>
      </c>
      <c r="H35" s="4">
        <v>0</v>
      </c>
      <c r="I35" s="4">
        <v>0</v>
      </c>
      <c r="J35" s="4">
        <v>-1057030000</v>
      </c>
      <c r="K35" s="27">
        <f t="shared" si="1"/>
        <v>-4637525000</v>
      </c>
      <c r="L35" s="4">
        <v>1968</v>
      </c>
      <c r="M35" s="4">
        <v>1974</v>
      </c>
      <c r="N35" s="4">
        <v>303</v>
      </c>
      <c r="O35" s="4">
        <v>274</v>
      </c>
      <c r="P35" s="4">
        <v>2189900</v>
      </c>
      <c r="Q35" s="4">
        <v>2041300</v>
      </c>
      <c r="R35" s="5">
        <v>4.0000000000000001E-3</v>
      </c>
      <c r="S35" s="4">
        <v>4484000</v>
      </c>
      <c r="T35" s="4">
        <f t="shared" si="2"/>
        <v>6934210</v>
      </c>
      <c r="U35" s="4">
        <f t="shared" si="3"/>
        <v>2762700</v>
      </c>
      <c r="V35" s="5">
        <v>3.3099999999999997E-2</v>
      </c>
    </row>
    <row r="36" spans="1:22" x14ac:dyDescent="0.2">
      <c r="A36" s="16" t="s">
        <v>268</v>
      </c>
      <c r="B36" s="4">
        <v>102900</v>
      </c>
      <c r="C36" s="4">
        <v>187724</v>
      </c>
      <c r="D36" s="4">
        <v>-84824</v>
      </c>
      <c r="E36" s="4">
        <v>-4330830000</v>
      </c>
      <c r="F36" s="4">
        <f t="shared" si="0"/>
        <v>-123667659610</v>
      </c>
      <c r="G36" s="4">
        <v>0</v>
      </c>
      <c r="H36" s="4">
        <v>0</v>
      </c>
      <c r="I36" s="4">
        <v>0</v>
      </c>
      <c r="J36" s="4">
        <v>-1578360000</v>
      </c>
      <c r="K36" s="27">
        <f t="shared" si="1"/>
        <v>-3580495000</v>
      </c>
      <c r="L36" s="4">
        <v>969</v>
      </c>
      <c r="M36" s="4">
        <v>1928</v>
      </c>
      <c r="N36" s="4">
        <v>139</v>
      </c>
      <c r="O36" s="4">
        <v>218</v>
      </c>
      <c r="P36" s="4">
        <v>1103000</v>
      </c>
      <c r="Q36" s="4">
        <v>1640900</v>
      </c>
      <c r="R36" s="5">
        <v>-1.5700000000000002E-2</v>
      </c>
      <c r="S36" s="4">
        <v>2762700</v>
      </c>
      <c r="T36" s="4">
        <f t="shared" si="2"/>
        <v>7117070</v>
      </c>
      <c r="U36" s="4">
        <f t="shared" si="3"/>
        <v>4962300</v>
      </c>
      <c r="V36" s="5">
        <v>1.9400000000000001E-2</v>
      </c>
    </row>
    <row r="37" spans="1:22" x14ac:dyDescent="0.2">
      <c r="A37" s="16" t="s">
        <v>254</v>
      </c>
      <c r="B37" s="4">
        <v>553300</v>
      </c>
      <c r="C37" s="4">
        <v>18359</v>
      </c>
      <c r="D37" s="4">
        <v>534941</v>
      </c>
      <c r="E37" s="4">
        <v>27196200000</v>
      </c>
      <c r="F37" s="4">
        <f t="shared" si="0"/>
        <v>-119336829610</v>
      </c>
      <c r="G37" s="4">
        <v>0</v>
      </c>
      <c r="H37" s="4">
        <v>0</v>
      </c>
      <c r="I37" s="4">
        <v>0</v>
      </c>
      <c r="J37" s="4">
        <v>-1578360000</v>
      </c>
      <c r="K37" s="27">
        <f t="shared" si="1"/>
        <v>-2002135000</v>
      </c>
      <c r="L37" s="4">
        <v>2552</v>
      </c>
      <c r="M37" s="4">
        <v>1687</v>
      </c>
      <c r="N37" s="4">
        <v>349</v>
      </c>
      <c r="O37" s="4">
        <v>273</v>
      </c>
      <c r="P37" s="4">
        <v>2719200</v>
      </c>
      <c r="Q37" s="4">
        <v>1931200</v>
      </c>
      <c r="R37" s="5">
        <v>3.8300000000000001E-2</v>
      </c>
      <c r="S37" s="4">
        <v>4962300</v>
      </c>
      <c r="T37" s="4">
        <f t="shared" si="2"/>
        <v>7092900</v>
      </c>
      <c r="U37" s="4">
        <f t="shared" si="3"/>
        <v>5630600</v>
      </c>
      <c r="V37" s="5">
        <v>3.2000000000000001E-2</v>
      </c>
    </row>
    <row r="38" spans="1:22" x14ac:dyDescent="0.2">
      <c r="A38" s="16" t="s">
        <v>253</v>
      </c>
      <c r="B38" s="4">
        <v>1537600</v>
      </c>
      <c r="C38" s="4">
        <v>1177600</v>
      </c>
      <c r="D38" s="4">
        <v>360000</v>
      </c>
      <c r="E38" s="4">
        <v>18126300000</v>
      </c>
      <c r="F38" s="4">
        <f t="shared" si="0"/>
        <v>-146533029610</v>
      </c>
      <c r="G38" s="4">
        <v>0</v>
      </c>
      <c r="H38" s="4">
        <v>0</v>
      </c>
      <c r="I38" s="4">
        <v>0</v>
      </c>
      <c r="J38" s="4">
        <v>507895000</v>
      </c>
      <c r="K38" s="27">
        <f t="shared" si="1"/>
        <v>-423775000</v>
      </c>
      <c r="L38" s="4">
        <v>2358</v>
      </c>
      <c r="M38" s="4">
        <v>2654</v>
      </c>
      <c r="N38" s="4">
        <v>414</v>
      </c>
      <c r="O38" s="4">
        <v>346</v>
      </c>
      <c r="P38" s="4">
        <v>3687700</v>
      </c>
      <c r="Q38" s="4">
        <v>3144100</v>
      </c>
      <c r="R38" s="5">
        <v>0</v>
      </c>
      <c r="S38" s="4">
        <v>7055600</v>
      </c>
      <c r="T38" s="4">
        <f t="shared" si="2"/>
        <v>7287850</v>
      </c>
      <c r="U38" s="4">
        <f t="shared" si="3"/>
        <v>5630600</v>
      </c>
      <c r="V38" s="5">
        <v>2.9600000000000001E-2</v>
      </c>
    </row>
    <row r="39" spans="1:22" x14ac:dyDescent="0.2">
      <c r="A39" s="16" t="s">
        <v>252</v>
      </c>
      <c r="B39" s="4">
        <v>49300</v>
      </c>
      <c r="C39" s="4">
        <v>268900</v>
      </c>
      <c r="D39" s="4">
        <v>-219600</v>
      </c>
      <c r="E39" s="4">
        <v>-11269100000</v>
      </c>
      <c r="F39" s="4">
        <f t="shared" si="0"/>
        <v>-164659329610</v>
      </c>
      <c r="G39" s="4">
        <v>0</v>
      </c>
      <c r="H39" s="4">
        <v>0</v>
      </c>
      <c r="I39" s="4">
        <v>0</v>
      </c>
      <c r="J39" s="4">
        <v>781750000</v>
      </c>
      <c r="K39" s="27">
        <f t="shared" si="1"/>
        <v>-931670000</v>
      </c>
      <c r="L39" s="4">
        <v>2130</v>
      </c>
      <c r="M39" s="4">
        <v>3549</v>
      </c>
      <c r="N39" s="4">
        <v>244</v>
      </c>
      <c r="O39" s="4">
        <v>527</v>
      </c>
      <c r="P39" s="4">
        <v>2102400</v>
      </c>
      <c r="Q39" s="4">
        <v>5535500</v>
      </c>
      <c r="R39" s="5">
        <v>-4.6199999999999998E-2</v>
      </c>
      <c r="S39" s="4">
        <v>7670800</v>
      </c>
      <c r="T39" s="4">
        <f t="shared" si="2"/>
        <v>7430200</v>
      </c>
      <c r="U39" s="4">
        <f t="shared" si="3"/>
        <v>3793300</v>
      </c>
      <c r="V39" s="5">
        <v>3.6900000000000002E-2</v>
      </c>
    </row>
    <row r="40" spans="1:22" x14ac:dyDescent="0.2">
      <c r="A40" s="16" t="s">
        <v>251</v>
      </c>
      <c r="B40" s="4">
        <v>177200</v>
      </c>
      <c r="C40" s="4">
        <v>20289</v>
      </c>
      <c r="D40" s="4">
        <v>156911</v>
      </c>
      <c r="E40" s="4">
        <v>8197630000</v>
      </c>
      <c r="F40" s="4">
        <f t="shared" si="0"/>
        <v>-153390229610</v>
      </c>
      <c r="G40" s="4">
        <v>0</v>
      </c>
      <c r="H40" s="4">
        <v>0</v>
      </c>
      <c r="I40" s="4">
        <v>0</v>
      </c>
      <c r="J40" s="4">
        <v>781750000</v>
      </c>
      <c r="K40" s="27">
        <f t="shared" si="1"/>
        <v>-1713420000</v>
      </c>
      <c r="L40" s="4">
        <v>2184</v>
      </c>
      <c r="M40" s="4">
        <v>2497</v>
      </c>
      <c r="N40" s="4">
        <v>355</v>
      </c>
      <c r="O40" s="4">
        <v>375</v>
      </c>
      <c r="P40" s="4">
        <v>2670100</v>
      </c>
      <c r="Q40" s="4">
        <v>2903600</v>
      </c>
      <c r="R40" s="5">
        <v>-1.9E-3</v>
      </c>
      <c r="S40" s="4">
        <v>5630600</v>
      </c>
      <c r="T40" s="4">
        <f t="shared" si="2"/>
        <v>7771150</v>
      </c>
      <c r="U40" s="4">
        <f t="shared" si="3"/>
        <v>3793300</v>
      </c>
      <c r="V40" s="5">
        <v>2.0899999999999998E-2</v>
      </c>
    </row>
    <row r="41" spans="1:22" x14ac:dyDescent="0.2">
      <c r="A41" s="16" t="s">
        <v>250</v>
      </c>
      <c r="B41" s="4">
        <v>126600</v>
      </c>
      <c r="C41" s="4">
        <v>1677600</v>
      </c>
      <c r="D41" s="4">
        <v>-1551000</v>
      </c>
      <c r="E41" s="4">
        <v>-82894590000</v>
      </c>
      <c r="F41" s="4">
        <f t="shared" si="0"/>
        <v>-161587859610</v>
      </c>
      <c r="G41" s="4">
        <v>0</v>
      </c>
      <c r="H41" s="4">
        <v>0</v>
      </c>
      <c r="I41" s="4">
        <v>0</v>
      </c>
      <c r="J41" s="4">
        <v>-5047530000</v>
      </c>
      <c r="K41" s="27">
        <f t="shared" si="1"/>
        <v>-2495170000</v>
      </c>
      <c r="L41" s="4">
        <v>2377</v>
      </c>
      <c r="M41" s="4">
        <v>3314</v>
      </c>
      <c r="N41" s="4">
        <v>440</v>
      </c>
      <c r="O41" s="4">
        <v>597</v>
      </c>
      <c r="P41" s="4">
        <v>3044000</v>
      </c>
      <c r="Q41" s="4">
        <v>4277900</v>
      </c>
      <c r="R41" s="5">
        <v>-2.87E-2</v>
      </c>
      <c r="S41" s="4">
        <v>8056900</v>
      </c>
      <c r="T41" s="4">
        <f t="shared" si="2"/>
        <v>7954640</v>
      </c>
      <c r="U41" s="4">
        <f t="shared" si="3"/>
        <v>3793300</v>
      </c>
      <c r="V41" s="5">
        <v>4.2300000000000004E-2</v>
      </c>
    </row>
    <row r="42" spans="1:22" x14ac:dyDescent="0.2">
      <c r="A42" s="16" t="s">
        <v>249</v>
      </c>
      <c r="B42" s="4">
        <v>611600</v>
      </c>
      <c r="C42" s="4">
        <v>4877200</v>
      </c>
      <c r="D42" s="4">
        <v>-4265600</v>
      </c>
      <c r="E42" s="4">
        <v>-224023520000</v>
      </c>
      <c r="F42" s="4">
        <f t="shared" si="0"/>
        <v>-78693269610</v>
      </c>
      <c r="G42" s="4">
        <v>0</v>
      </c>
      <c r="H42" s="4">
        <v>0</v>
      </c>
      <c r="I42" s="4">
        <v>0</v>
      </c>
      <c r="J42" s="4">
        <v>-2986620000</v>
      </c>
      <c r="K42" s="27">
        <f t="shared" si="1"/>
        <v>2552360000</v>
      </c>
      <c r="L42" s="4">
        <v>3254</v>
      </c>
      <c r="M42" s="4">
        <v>4959</v>
      </c>
      <c r="N42" s="4">
        <v>648</v>
      </c>
      <c r="O42" s="4">
        <v>917</v>
      </c>
      <c r="P42" s="4">
        <v>4671700</v>
      </c>
      <c r="Q42" s="4">
        <v>6928200</v>
      </c>
      <c r="R42" s="5">
        <v>0</v>
      </c>
      <c r="S42" s="4">
        <v>12117500</v>
      </c>
      <c r="T42" s="4">
        <f t="shared" si="2"/>
        <v>7273410</v>
      </c>
      <c r="U42" s="4">
        <f t="shared" si="3"/>
        <v>3793300</v>
      </c>
      <c r="V42" s="5">
        <v>2.9900000000000003E-2</v>
      </c>
    </row>
    <row r="43" spans="1:22" x14ac:dyDescent="0.2">
      <c r="A43" s="16" t="s">
        <v>248</v>
      </c>
      <c r="B43" s="4">
        <v>560100</v>
      </c>
      <c r="C43" s="4">
        <v>2404300</v>
      </c>
      <c r="D43" s="4">
        <v>-1844200</v>
      </c>
      <c r="E43" s="4">
        <v>-98182980000</v>
      </c>
      <c r="F43" s="4">
        <f t="shared" si="0"/>
        <v>145330250390</v>
      </c>
      <c r="G43" s="4">
        <v>0</v>
      </c>
      <c r="H43" s="4">
        <v>0</v>
      </c>
      <c r="I43" s="4">
        <v>0</v>
      </c>
      <c r="J43" s="4">
        <v>-326750000</v>
      </c>
      <c r="K43" s="27">
        <f t="shared" si="1"/>
        <v>5538980000</v>
      </c>
      <c r="L43" s="4">
        <v>2276</v>
      </c>
      <c r="M43" s="4">
        <v>2911</v>
      </c>
      <c r="N43" s="4">
        <v>465</v>
      </c>
      <c r="O43" s="4">
        <v>649</v>
      </c>
      <c r="P43" s="4">
        <v>3109600</v>
      </c>
      <c r="Q43" s="4">
        <v>4883500</v>
      </c>
      <c r="R43" s="5">
        <v>-3.7000000000000002E-3</v>
      </c>
      <c r="S43" s="4">
        <v>8169600</v>
      </c>
      <c r="T43" s="4">
        <f t="shared" si="2"/>
        <v>8615220</v>
      </c>
      <c r="U43" s="4">
        <f t="shared" si="3"/>
        <v>3793300</v>
      </c>
      <c r="V43" s="5">
        <v>3.3099999999999997E-2</v>
      </c>
    </row>
    <row r="44" spans="1:22" x14ac:dyDescent="0.2">
      <c r="A44" s="16" t="s">
        <v>247</v>
      </c>
      <c r="B44" s="4">
        <v>384300</v>
      </c>
      <c r="C44" s="4">
        <v>148700</v>
      </c>
      <c r="D44" s="4">
        <v>235600</v>
      </c>
      <c r="E44" s="4">
        <v>12677770000</v>
      </c>
      <c r="F44" s="4">
        <f t="shared" si="0"/>
        <v>243513230390</v>
      </c>
      <c r="G44" s="4">
        <v>0</v>
      </c>
      <c r="H44" s="4">
        <v>0</v>
      </c>
      <c r="I44" s="4">
        <v>0</v>
      </c>
      <c r="J44" s="4">
        <v>1327390000</v>
      </c>
      <c r="K44" s="27">
        <f t="shared" si="1"/>
        <v>5865730000</v>
      </c>
      <c r="L44" s="4">
        <v>1754</v>
      </c>
      <c r="M44" s="4">
        <v>1520</v>
      </c>
      <c r="N44" s="4">
        <v>250</v>
      </c>
      <c r="O44" s="4">
        <v>267</v>
      </c>
      <c r="P44" s="4">
        <v>1692200</v>
      </c>
      <c r="Q44" s="4">
        <v>1823300</v>
      </c>
      <c r="R44" s="5">
        <v>1.9E-3</v>
      </c>
      <c r="S44" s="4">
        <v>3793300</v>
      </c>
      <c r="T44" s="4">
        <f t="shared" si="2"/>
        <v>9259610</v>
      </c>
      <c r="U44" s="4">
        <f t="shared" si="3"/>
        <v>4591300</v>
      </c>
      <c r="V44" s="5">
        <v>2.0199999999999999E-2</v>
      </c>
    </row>
    <row r="45" spans="1:22" x14ac:dyDescent="0.2">
      <c r="A45" s="16" t="s">
        <v>246</v>
      </c>
      <c r="B45" s="4">
        <v>1351300</v>
      </c>
      <c r="C45" s="4">
        <v>2138400</v>
      </c>
      <c r="D45" s="4">
        <v>-787100</v>
      </c>
      <c r="E45" s="4">
        <v>-42581837224</v>
      </c>
      <c r="F45" s="4">
        <f t="shared" si="0"/>
        <v>230835460390</v>
      </c>
      <c r="G45" s="4">
        <v>0</v>
      </c>
      <c r="H45" s="4">
        <v>0</v>
      </c>
      <c r="I45" s="4">
        <v>0</v>
      </c>
      <c r="J45" s="4">
        <v>1327390000</v>
      </c>
      <c r="K45" s="27">
        <f t="shared" si="1"/>
        <v>4538340000</v>
      </c>
      <c r="L45" s="4">
        <v>3098</v>
      </c>
      <c r="M45" s="4">
        <v>1899</v>
      </c>
      <c r="N45" s="4">
        <v>649</v>
      </c>
      <c r="O45" s="4">
        <v>415</v>
      </c>
      <c r="P45" s="4">
        <v>4904900</v>
      </c>
      <c r="Q45" s="4">
        <v>3599500</v>
      </c>
      <c r="R45" s="5">
        <v>1.7100000000000001E-2</v>
      </c>
      <c r="S45" s="4">
        <v>9122800</v>
      </c>
      <c r="T45" s="4">
        <f t="shared" si="2"/>
        <v>9383200</v>
      </c>
      <c r="U45" s="4">
        <f t="shared" si="3"/>
        <v>4591300</v>
      </c>
      <c r="V45" s="5">
        <v>3.6400000000000002E-2</v>
      </c>
    </row>
    <row r="46" spans="1:22" x14ac:dyDescent="0.2">
      <c r="A46" s="16" t="s">
        <v>245</v>
      </c>
      <c r="B46" s="4">
        <v>249200</v>
      </c>
      <c r="C46" s="4">
        <v>988700</v>
      </c>
      <c r="D46" s="4">
        <v>-739500</v>
      </c>
      <c r="E46" s="4">
        <v>-38992010000</v>
      </c>
      <c r="F46" s="4">
        <f t="shared" si="0"/>
        <v>273417297614</v>
      </c>
      <c r="G46" s="4">
        <v>0</v>
      </c>
      <c r="H46" s="4">
        <v>0</v>
      </c>
      <c r="I46" s="4">
        <v>0</v>
      </c>
      <c r="J46" s="4">
        <v>-628220000</v>
      </c>
      <c r="K46" s="27">
        <f t="shared" si="1"/>
        <v>3210950000</v>
      </c>
      <c r="L46" s="4">
        <v>1160</v>
      </c>
      <c r="M46" s="4">
        <v>2086</v>
      </c>
      <c r="N46" s="4">
        <v>233</v>
      </c>
      <c r="O46" s="4">
        <v>421</v>
      </c>
      <c r="P46" s="4">
        <v>1530500</v>
      </c>
      <c r="Q46" s="4">
        <v>3066100</v>
      </c>
      <c r="R46" s="5">
        <v>-7.4999999999999997E-3</v>
      </c>
      <c r="S46" s="4">
        <v>4591300</v>
      </c>
      <c r="T46" s="4">
        <f t="shared" si="2"/>
        <v>10274670</v>
      </c>
      <c r="U46" s="4">
        <f t="shared" si="3"/>
        <v>4720600</v>
      </c>
      <c r="V46" s="5">
        <v>2.06E-2</v>
      </c>
    </row>
    <row r="47" spans="1:22" x14ac:dyDescent="0.2">
      <c r="A47" s="16" t="s">
        <v>244</v>
      </c>
      <c r="B47" s="4">
        <v>403600</v>
      </c>
      <c r="C47" s="4">
        <v>71600</v>
      </c>
      <c r="D47" s="4">
        <v>332000</v>
      </c>
      <c r="E47" s="4">
        <v>17446060000</v>
      </c>
      <c r="F47" s="4">
        <f t="shared" ref="F47:F73" si="4">E47+F48</f>
        <v>312409307614</v>
      </c>
      <c r="G47" s="4">
        <v>0</v>
      </c>
      <c r="H47" s="4">
        <v>0</v>
      </c>
      <c r="I47" s="4">
        <v>0</v>
      </c>
      <c r="J47" s="4">
        <v>-133670000</v>
      </c>
      <c r="K47" s="27">
        <f t="shared" ref="K47:K73" si="5">K48+J47</f>
        <v>3839170000</v>
      </c>
      <c r="L47" s="4">
        <v>1555</v>
      </c>
      <c r="M47" s="4">
        <v>1526</v>
      </c>
      <c r="N47" s="4">
        <v>316</v>
      </c>
      <c r="O47" s="4">
        <v>296</v>
      </c>
      <c r="P47" s="4">
        <v>2368100</v>
      </c>
      <c r="Q47" s="4">
        <v>2032300</v>
      </c>
      <c r="R47" s="5">
        <v>2.3099999999999999E-2</v>
      </c>
      <c r="S47" s="4">
        <v>4720600</v>
      </c>
      <c r="T47" s="4">
        <f t="shared" si="2"/>
        <v>10540900</v>
      </c>
      <c r="U47" s="4">
        <f t="shared" ref="U47:U73" si="6">MIN(S48:S52)</f>
        <v>5305200</v>
      </c>
      <c r="V47" s="5">
        <v>3.2000000000000001E-2</v>
      </c>
    </row>
    <row r="48" spans="1:22" x14ac:dyDescent="0.2">
      <c r="A48" s="16" t="s">
        <v>243</v>
      </c>
      <c r="B48" s="4">
        <v>707900</v>
      </c>
      <c r="C48" s="4">
        <v>404856</v>
      </c>
      <c r="D48" s="4">
        <v>303044</v>
      </c>
      <c r="E48" s="4">
        <v>15800550000</v>
      </c>
      <c r="F48" s="4">
        <f t="shared" si="4"/>
        <v>294963247614</v>
      </c>
      <c r="G48" s="4">
        <v>0</v>
      </c>
      <c r="H48" s="4">
        <v>0</v>
      </c>
      <c r="I48" s="4">
        <v>0</v>
      </c>
      <c r="J48" s="4">
        <v>1007300000</v>
      </c>
      <c r="K48" s="27">
        <f t="shared" si="5"/>
        <v>3972840000</v>
      </c>
      <c r="L48" s="4">
        <v>1535</v>
      </c>
      <c r="M48" s="4">
        <v>3834</v>
      </c>
      <c r="N48" s="4">
        <v>356</v>
      </c>
      <c r="O48" s="4">
        <v>677</v>
      </c>
      <c r="P48" s="4">
        <v>2380000</v>
      </c>
      <c r="Q48" s="4">
        <v>5169400</v>
      </c>
      <c r="R48" s="5">
        <v>-3.2599999999999997E-2</v>
      </c>
      <c r="S48" s="4">
        <v>9005100</v>
      </c>
      <c r="T48" s="4">
        <f t="shared" si="2"/>
        <v>10442830</v>
      </c>
      <c r="U48" s="4">
        <f t="shared" si="6"/>
        <v>5305200</v>
      </c>
      <c r="V48" s="5">
        <v>3.8900000000000004E-2</v>
      </c>
    </row>
    <row r="49" spans="1:22" x14ac:dyDescent="0.2">
      <c r="A49" s="16" t="s">
        <v>236</v>
      </c>
      <c r="B49" s="4">
        <v>234973</v>
      </c>
      <c r="C49" s="4">
        <v>1213353</v>
      </c>
      <c r="D49" s="4">
        <v>-978380</v>
      </c>
      <c r="E49" s="4">
        <v>-52857710000</v>
      </c>
      <c r="F49" s="4">
        <f t="shared" si="4"/>
        <v>279162697614</v>
      </c>
      <c r="G49" s="4">
        <v>0</v>
      </c>
      <c r="H49" s="4">
        <v>0</v>
      </c>
      <c r="I49" s="4">
        <v>0</v>
      </c>
      <c r="J49" s="4">
        <v>1007300000</v>
      </c>
      <c r="K49" s="27">
        <f t="shared" si="5"/>
        <v>2965540000</v>
      </c>
      <c r="L49" s="4">
        <v>2840</v>
      </c>
      <c r="M49" s="4">
        <v>4871</v>
      </c>
      <c r="N49" s="4">
        <v>546</v>
      </c>
      <c r="O49" s="4">
        <v>661</v>
      </c>
      <c r="P49" s="4">
        <v>3819400</v>
      </c>
      <c r="Q49" s="4">
        <v>4925500</v>
      </c>
      <c r="R49" s="5">
        <v>-5.5000000000000005E-3</v>
      </c>
      <c r="S49" s="4">
        <v>9094300</v>
      </c>
      <c r="T49" s="4">
        <f t="shared" si="2"/>
        <v>10546170</v>
      </c>
      <c r="U49" s="4">
        <f t="shared" si="6"/>
        <v>5305200</v>
      </c>
      <c r="V49" s="5">
        <v>2.9100000000000001E-2</v>
      </c>
    </row>
    <row r="50" spans="1:22" x14ac:dyDescent="0.2">
      <c r="A50" s="16" t="s">
        <v>235</v>
      </c>
      <c r="B50" s="4">
        <v>1090400</v>
      </c>
      <c r="C50" s="4">
        <v>754000</v>
      </c>
      <c r="D50" s="4">
        <v>336400</v>
      </c>
      <c r="E50" s="4">
        <v>18374510000</v>
      </c>
      <c r="F50" s="4">
        <f t="shared" si="4"/>
        <v>332020407614</v>
      </c>
      <c r="G50" s="4">
        <v>0</v>
      </c>
      <c r="H50" s="4">
        <v>0</v>
      </c>
      <c r="I50" s="4">
        <v>0</v>
      </c>
      <c r="J50" s="4">
        <v>7166120000</v>
      </c>
      <c r="K50" s="27">
        <f t="shared" si="5"/>
        <v>1958240000</v>
      </c>
      <c r="L50" s="4">
        <v>2469</v>
      </c>
      <c r="M50" s="4">
        <v>3591</v>
      </c>
      <c r="N50" s="4">
        <v>421</v>
      </c>
      <c r="O50" s="4">
        <v>637</v>
      </c>
      <c r="P50" s="4">
        <v>2898500</v>
      </c>
      <c r="Q50" s="4">
        <v>4578000</v>
      </c>
      <c r="R50" s="5">
        <v>1.5100000000000001E-2</v>
      </c>
      <c r="S50" s="4">
        <v>9040100</v>
      </c>
      <c r="T50" s="4">
        <f t="shared" si="2"/>
        <v>11178060</v>
      </c>
      <c r="U50" s="4">
        <f t="shared" si="6"/>
        <v>5305200</v>
      </c>
      <c r="V50" s="5">
        <v>3.6299999999999999E-2</v>
      </c>
    </row>
    <row r="51" spans="1:22" x14ac:dyDescent="0.2">
      <c r="A51" s="16" t="s">
        <v>234</v>
      </c>
      <c r="B51" s="4">
        <v>1366000</v>
      </c>
      <c r="C51" s="4">
        <v>688776</v>
      </c>
      <c r="D51" s="4">
        <v>677224</v>
      </c>
      <c r="E51" s="4">
        <v>35498760000</v>
      </c>
      <c r="F51" s="4">
        <f t="shared" si="4"/>
        <v>313645897614</v>
      </c>
      <c r="G51" s="4">
        <v>0</v>
      </c>
      <c r="H51" s="4">
        <v>0</v>
      </c>
      <c r="I51" s="4">
        <v>0</v>
      </c>
      <c r="J51" s="4">
        <v>1951280000</v>
      </c>
      <c r="K51" s="27">
        <f t="shared" si="5"/>
        <v>-5207880000</v>
      </c>
      <c r="L51" s="4">
        <v>3711</v>
      </c>
      <c r="M51" s="4">
        <v>3700</v>
      </c>
      <c r="N51" s="4">
        <v>717</v>
      </c>
      <c r="O51" s="4">
        <v>548</v>
      </c>
      <c r="P51" s="4">
        <v>5264700</v>
      </c>
      <c r="Q51" s="4">
        <v>3946900</v>
      </c>
      <c r="R51" s="5">
        <v>4.9400000000000006E-2</v>
      </c>
      <c r="S51" s="4">
        <v>9891800</v>
      </c>
      <c r="T51" s="4">
        <f t="shared" si="2"/>
        <v>11105010</v>
      </c>
      <c r="U51" s="4">
        <f t="shared" si="6"/>
        <v>5305200</v>
      </c>
      <c r="V51" s="5">
        <v>5.2499999999999998E-2</v>
      </c>
    </row>
    <row r="52" spans="1:22" x14ac:dyDescent="0.2">
      <c r="A52" s="16" t="s">
        <v>233</v>
      </c>
      <c r="B52" s="4">
        <v>90500</v>
      </c>
      <c r="C52" s="4">
        <v>748600</v>
      </c>
      <c r="D52" s="4">
        <v>-658100</v>
      </c>
      <c r="E52" s="4">
        <v>-33951940000</v>
      </c>
      <c r="F52" s="4">
        <f t="shared" si="4"/>
        <v>278147137614</v>
      </c>
      <c r="G52" s="4">
        <v>0</v>
      </c>
      <c r="H52" s="4">
        <v>0</v>
      </c>
      <c r="I52" s="4">
        <v>0</v>
      </c>
      <c r="J52" s="4">
        <v>-315630000</v>
      </c>
      <c r="K52" s="27">
        <f t="shared" si="5"/>
        <v>-7159160000</v>
      </c>
      <c r="L52" s="4">
        <v>1451</v>
      </c>
      <c r="M52" s="4">
        <v>2762</v>
      </c>
      <c r="N52" s="4">
        <v>258</v>
      </c>
      <c r="O52" s="4">
        <v>448</v>
      </c>
      <c r="P52" s="4">
        <v>1898800</v>
      </c>
      <c r="Q52" s="4">
        <v>3062200</v>
      </c>
      <c r="R52" s="5">
        <v>-1.9699999999999999E-2</v>
      </c>
      <c r="S52" s="4">
        <v>5305200</v>
      </c>
      <c r="T52" s="4">
        <f t="shared" si="2"/>
        <v>11591240</v>
      </c>
      <c r="U52" s="4">
        <f t="shared" si="6"/>
        <v>7382900</v>
      </c>
      <c r="V52" s="5">
        <v>3.4300000000000004E-2</v>
      </c>
    </row>
    <row r="53" spans="1:22" x14ac:dyDescent="0.2">
      <c r="A53" s="16" t="s">
        <v>232</v>
      </c>
      <c r="B53" s="4">
        <v>1416200</v>
      </c>
      <c r="C53" s="4">
        <v>1587700</v>
      </c>
      <c r="D53" s="4">
        <v>-171500</v>
      </c>
      <c r="E53" s="4">
        <v>-8902510000</v>
      </c>
      <c r="F53" s="4">
        <f t="shared" si="4"/>
        <v>312099077614</v>
      </c>
      <c r="G53" s="4">
        <v>0</v>
      </c>
      <c r="H53" s="4">
        <v>0</v>
      </c>
      <c r="I53" s="4">
        <v>0</v>
      </c>
      <c r="J53" s="4">
        <v>1736710000</v>
      </c>
      <c r="K53" s="27">
        <f t="shared" si="5"/>
        <v>-6843530000</v>
      </c>
      <c r="L53" s="4">
        <v>5390</v>
      </c>
      <c r="M53" s="4">
        <v>7542</v>
      </c>
      <c r="N53" s="4">
        <v>1189</v>
      </c>
      <c r="O53" s="4">
        <v>1574</v>
      </c>
      <c r="P53" s="4">
        <v>8913500</v>
      </c>
      <c r="Q53" s="4">
        <v>11996000</v>
      </c>
      <c r="R53" s="5">
        <v>-3.8599999999999995E-2</v>
      </c>
      <c r="S53" s="4">
        <v>21587700</v>
      </c>
      <c r="T53" s="4">
        <f t="shared" si="2"/>
        <v>9920730</v>
      </c>
      <c r="U53" s="4">
        <f t="shared" si="6"/>
        <v>7382900</v>
      </c>
      <c r="V53" s="5">
        <v>7.6799999999999993E-2</v>
      </c>
    </row>
    <row r="54" spans="1:22" x14ac:dyDescent="0.2">
      <c r="A54" s="16" t="s">
        <v>231</v>
      </c>
      <c r="B54" s="4">
        <v>1058500</v>
      </c>
      <c r="C54" s="4">
        <v>728917</v>
      </c>
      <c r="D54" s="4">
        <v>329583</v>
      </c>
      <c r="E54" s="4">
        <v>17160410000</v>
      </c>
      <c r="F54" s="4">
        <f t="shared" si="4"/>
        <v>321001587614</v>
      </c>
      <c r="G54" s="4">
        <v>0</v>
      </c>
      <c r="H54" s="4">
        <v>0</v>
      </c>
      <c r="I54" s="4">
        <v>0</v>
      </c>
      <c r="J54" s="4">
        <v>-833820000</v>
      </c>
      <c r="K54" s="27">
        <f t="shared" si="5"/>
        <v>-8580240000</v>
      </c>
      <c r="L54" s="4">
        <v>3398</v>
      </c>
      <c r="M54" s="4">
        <v>3153</v>
      </c>
      <c r="N54" s="4">
        <v>696</v>
      </c>
      <c r="O54" s="4">
        <v>613</v>
      </c>
      <c r="P54" s="4">
        <v>5205200</v>
      </c>
      <c r="Q54" s="4">
        <v>4534300</v>
      </c>
      <c r="R54" s="5">
        <v>2.8799999999999999E-2</v>
      </c>
      <c r="S54" s="4">
        <v>10237200</v>
      </c>
      <c r="T54" s="4">
        <f t="shared" si="2"/>
        <v>9760810</v>
      </c>
      <c r="U54" s="4">
        <f t="shared" si="6"/>
        <v>7382900</v>
      </c>
      <c r="V54" s="5">
        <v>6.3700000000000007E-2</v>
      </c>
    </row>
    <row r="55" spans="1:22" x14ac:dyDescent="0.2">
      <c r="A55" s="16" t="s">
        <v>230</v>
      </c>
      <c r="B55" s="4">
        <v>130700</v>
      </c>
      <c r="C55" s="4">
        <v>233900</v>
      </c>
      <c r="D55" s="4">
        <v>-103200</v>
      </c>
      <c r="E55" s="4">
        <v>-5355870000</v>
      </c>
      <c r="F55" s="4">
        <f t="shared" si="4"/>
        <v>303841177614</v>
      </c>
      <c r="G55" s="4">
        <v>0</v>
      </c>
      <c r="H55" s="4">
        <v>0</v>
      </c>
      <c r="I55" s="4">
        <v>0</v>
      </c>
      <c r="J55" s="4">
        <v>-3252685000</v>
      </c>
      <c r="K55" s="27">
        <f t="shared" si="5"/>
        <v>-7746420000</v>
      </c>
      <c r="L55" s="4">
        <v>3693</v>
      </c>
      <c r="M55" s="4">
        <v>3872</v>
      </c>
      <c r="N55" s="4">
        <v>641</v>
      </c>
      <c r="O55" s="4">
        <v>666</v>
      </c>
      <c r="P55" s="4">
        <v>4899900</v>
      </c>
      <c r="Q55" s="4">
        <v>5425600</v>
      </c>
      <c r="R55" s="5">
        <v>1.1699999999999999E-2</v>
      </c>
      <c r="S55" s="4">
        <v>10358700</v>
      </c>
      <c r="T55" s="4">
        <f t="shared" si="2"/>
        <v>9672400</v>
      </c>
      <c r="U55" s="4">
        <f t="shared" si="6"/>
        <v>7382900</v>
      </c>
      <c r="V55" s="5">
        <v>4.4699999999999997E-2</v>
      </c>
    </row>
    <row r="56" spans="1:22" x14ac:dyDescent="0.2">
      <c r="A56" s="16" t="s">
        <v>229</v>
      </c>
      <c r="B56" s="4">
        <v>819600</v>
      </c>
      <c r="C56" s="4">
        <v>316311</v>
      </c>
      <c r="D56" s="4">
        <v>503289</v>
      </c>
      <c r="E56" s="4">
        <v>25189840000</v>
      </c>
      <c r="F56" s="4">
        <f t="shared" si="4"/>
        <v>309197047614</v>
      </c>
      <c r="G56" s="4">
        <v>0</v>
      </c>
      <c r="H56" s="4">
        <v>0</v>
      </c>
      <c r="I56" s="4">
        <v>0</v>
      </c>
      <c r="J56" s="4">
        <v>-3252685000</v>
      </c>
      <c r="K56" s="27">
        <f t="shared" si="5"/>
        <v>-4493735000</v>
      </c>
      <c r="L56" s="4">
        <v>5227</v>
      </c>
      <c r="M56" s="4">
        <v>3958</v>
      </c>
      <c r="N56" s="4">
        <v>920</v>
      </c>
      <c r="O56" s="4">
        <v>712</v>
      </c>
      <c r="P56" s="4">
        <v>7564000</v>
      </c>
      <c r="Q56" s="4">
        <v>5875800</v>
      </c>
      <c r="R56" s="5">
        <v>6.8400000000000002E-2</v>
      </c>
      <c r="S56" s="4">
        <v>13506000</v>
      </c>
      <c r="T56" s="4">
        <f t="shared" si="2"/>
        <v>8973730</v>
      </c>
      <c r="U56" s="4">
        <f t="shared" si="6"/>
        <v>7382900</v>
      </c>
      <c r="V56" s="5">
        <v>6.3E-2</v>
      </c>
    </row>
    <row r="57" spans="1:22" x14ac:dyDescent="0.2">
      <c r="A57" s="16" t="s">
        <v>228</v>
      </c>
      <c r="B57" s="4">
        <v>439900</v>
      </c>
      <c r="C57" s="4">
        <v>331557</v>
      </c>
      <c r="D57" s="4">
        <v>108343</v>
      </c>
      <c r="E57" s="4">
        <v>5252010000</v>
      </c>
      <c r="F57" s="4">
        <f t="shared" si="4"/>
        <v>284007207614</v>
      </c>
      <c r="K57" s="27">
        <f t="shared" si="5"/>
        <v>-1241050000</v>
      </c>
      <c r="L57" s="4">
        <v>2781</v>
      </c>
      <c r="M57" s="4">
        <v>3068</v>
      </c>
      <c r="N57" s="4">
        <v>371</v>
      </c>
      <c r="O57" s="4">
        <v>377</v>
      </c>
      <c r="P57" s="4">
        <v>3630500</v>
      </c>
      <c r="Q57" s="4">
        <v>3583100</v>
      </c>
      <c r="R57" s="5">
        <v>1.37E-2</v>
      </c>
      <c r="S57" s="4">
        <v>7382900</v>
      </c>
      <c r="T57" s="4">
        <f t="shared" si="2"/>
        <v>8884610</v>
      </c>
      <c r="U57" s="4">
        <f t="shared" si="6"/>
        <v>8024400</v>
      </c>
      <c r="V57" s="5">
        <v>1.9599999999999999E-2</v>
      </c>
    </row>
    <row r="58" spans="1:22" x14ac:dyDescent="0.2">
      <c r="A58" s="16" t="s">
        <v>227</v>
      </c>
      <c r="B58" s="4">
        <v>6700</v>
      </c>
      <c r="C58" s="4">
        <v>199603</v>
      </c>
      <c r="D58" s="4">
        <v>-192903</v>
      </c>
      <c r="E58" s="4">
        <v>-9204340000</v>
      </c>
      <c r="F58" s="4">
        <f t="shared" si="4"/>
        <v>278755197614</v>
      </c>
      <c r="G58" s="4">
        <v>0</v>
      </c>
      <c r="H58" s="4">
        <v>0</v>
      </c>
      <c r="I58" s="4">
        <v>0</v>
      </c>
      <c r="J58" s="4">
        <v>-11951885000</v>
      </c>
      <c r="K58" s="27">
        <f t="shared" si="5"/>
        <v>-1241050000</v>
      </c>
      <c r="L58" s="4">
        <v>2142</v>
      </c>
      <c r="M58" s="4">
        <v>2436</v>
      </c>
      <c r="N58" s="4">
        <v>331</v>
      </c>
      <c r="O58" s="4">
        <v>448</v>
      </c>
      <c r="P58" s="4">
        <v>3269600</v>
      </c>
      <c r="Q58" s="4">
        <v>4222800</v>
      </c>
      <c r="R58" s="5">
        <v>-4.0999999999999995E-3</v>
      </c>
      <c r="S58" s="4">
        <v>8024400</v>
      </c>
      <c r="T58" s="4">
        <f t="shared" si="2"/>
        <v>8943200</v>
      </c>
      <c r="U58" s="4">
        <f t="shared" si="6"/>
        <v>4882600</v>
      </c>
      <c r="V58" s="5">
        <v>2.3700000000000002E-2</v>
      </c>
    </row>
    <row r="59" spans="1:22" x14ac:dyDescent="0.2">
      <c r="A59" s="16" t="s">
        <v>226</v>
      </c>
      <c r="B59" s="4">
        <v>346000</v>
      </c>
      <c r="C59" s="4">
        <v>1061222</v>
      </c>
      <c r="D59" s="4">
        <v>-715222</v>
      </c>
      <c r="E59" s="4">
        <v>-34484660000</v>
      </c>
      <c r="F59" s="4">
        <f t="shared" si="4"/>
        <v>287959537614</v>
      </c>
      <c r="K59" s="27">
        <f t="shared" si="5"/>
        <v>10710835000</v>
      </c>
      <c r="L59" s="4">
        <v>2881</v>
      </c>
      <c r="M59" s="4">
        <v>4823</v>
      </c>
      <c r="N59" s="4">
        <v>327</v>
      </c>
      <c r="O59" s="4">
        <v>675</v>
      </c>
      <c r="P59" s="4">
        <v>3842600</v>
      </c>
      <c r="Q59" s="4">
        <v>6080000</v>
      </c>
      <c r="R59" s="5">
        <v>-2.8199999999999999E-2</v>
      </c>
      <c r="S59" s="4">
        <v>10127700</v>
      </c>
      <c r="T59" s="4">
        <f t="shared" si="2"/>
        <v>8709140</v>
      </c>
      <c r="U59" s="4">
        <f t="shared" si="6"/>
        <v>4882600</v>
      </c>
      <c r="V59" s="5">
        <v>3.73E-2</v>
      </c>
    </row>
    <row r="60" spans="1:22" x14ac:dyDescent="0.2">
      <c r="A60" s="16" t="s">
        <v>225</v>
      </c>
      <c r="B60" s="4">
        <v>1001000</v>
      </c>
      <c r="C60" s="4">
        <v>69230</v>
      </c>
      <c r="D60" s="4">
        <v>931770</v>
      </c>
      <c r="E60" s="4">
        <v>45891770000</v>
      </c>
      <c r="F60" s="4">
        <f t="shared" si="4"/>
        <v>322444197614</v>
      </c>
      <c r="G60" s="4">
        <v>0</v>
      </c>
      <c r="H60" s="4">
        <v>0</v>
      </c>
      <c r="I60" s="4">
        <v>0</v>
      </c>
      <c r="J60" s="4">
        <v>-494110000</v>
      </c>
      <c r="K60" s="27">
        <f t="shared" si="5"/>
        <v>10710835000</v>
      </c>
      <c r="L60" s="4">
        <v>6044</v>
      </c>
      <c r="M60" s="4">
        <v>4206</v>
      </c>
      <c r="N60" s="4">
        <v>1039</v>
      </c>
      <c r="O60" s="4">
        <v>631</v>
      </c>
      <c r="P60" s="4">
        <v>9119300</v>
      </c>
      <c r="Q60" s="4">
        <v>5749000</v>
      </c>
      <c r="R60" s="5">
        <v>3.5799999999999998E-2</v>
      </c>
      <c r="S60" s="4">
        <v>15359000</v>
      </c>
      <c r="T60" s="4">
        <f t="shared" si="2"/>
        <v>7616770</v>
      </c>
      <c r="U60" s="4">
        <f t="shared" si="6"/>
        <v>4882600</v>
      </c>
      <c r="V60" s="5">
        <v>5.67E-2</v>
      </c>
    </row>
    <row r="61" spans="1:22" x14ac:dyDescent="0.2">
      <c r="A61" s="16" t="s">
        <v>224</v>
      </c>
      <c r="B61" s="4">
        <v>178250</v>
      </c>
      <c r="C61" s="4">
        <v>1322000</v>
      </c>
      <c r="D61" s="4">
        <v>-1143750</v>
      </c>
      <c r="E61" s="4">
        <v>-55145180000</v>
      </c>
      <c r="F61" s="4">
        <f t="shared" si="4"/>
        <v>276552427614</v>
      </c>
      <c r="G61" s="4">
        <v>0</v>
      </c>
      <c r="H61" s="4">
        <v>0</v>
      </c>
      <c r="I61" s="4">
        <v>0</v>
      </c>
      <c r="J61" s="4">
        <v>513600000</v>
      </c>
      <c r="K61" s="27">
        <f t="shared" si="5"/>
        <v>11204945000</v>
      </c>
      <c r="L61" s="4">
        <v>2716</v>
      </c>
      <c r="M61" s="4">
        <v>3123</v>
      </c>
      <c r="N61" s="4">
        <v>412</v>
      </c>
      <c r="O61" s="4">
        <v>518</v>
      </c>
      <c r="P61" s="4">
        <v>3707400</v>
      </c>
      <c r="Q61" s="4">
        <v>4652400</v>
      </c>
      <c r="R61" s="5">
        <v>-6.3E-3</v>
      </c>
      <c r="S61" s="4">
        <v>9161300</v>
      </c>
      <c r="T61" s="4">
        <f t="shared" si="2"/>
        <v>7202740</v>
      </c>
      <c r="U61" s="4">
        <f t="shared" si="6"/>
        <v>4882600</v>
      </c>
      <c r="V61" s="5">
        <v>4.2800000000000005E-2</v>
      </c>
    </row>
    <row r="62" spans="1:22" x14ac:dyDescent="0.2">
      <c r="A62" s="16" t="s">
        <v>223</v>
      </c>
      <c r="B62" s="4">
        <v>147800</v>
      </c>
      <c r="C62" s="4">
        <v>589700</v>
      </c>
      <c r="D62" s="4">
        <v>-441900</v>
      </c>
      <c r="E62" s="4">
        <v>-20478700000</v>
      </c>
      <c r="F62" s="4">
        <f t="shared" si="4"/>
        <v>331697607614</v>
      </c>
      <c r="G62" s="4">
        <v>0</v>
      </c>
      <c r="H62" s="4">
        <v>0</v>
      </c>
      <c r="I62" s="4">
        <v>0</v>
      </c>
      <c r="J62" s="4">
        <v>364285000</v>
      </c>
      <c r="K62" s="27">
        <f t="shared" si="5"/>
        <v>10691345000</v>
      </c>
      <c r="L62" s="4">
        <v>3440</v>
      </c>
      <c r="M62" s="4">
        <v>2889</v>
      </c>
      <c r="N62" s="4">
        <v>600</v>
      </c>
      <c r="O62" s="4">
        <v>415</v>
      </c>
      <c r="P62" s="4">
        <v>5676600</v>
      </c>
      <c r="Q62" s="4">
        <v>3846000</v>
      </c>
      <c r="R62" s="5">
        <v>2.0299999999999999E-2</v>
      </c>
      <c r="S62" s="4">
        <v>10167500</v>
      </c>
      <c r="T62" s="4">
        <f t="shared" si="2"/>
        <v>6816660</v>
      </c>
      <c r="U62" s="4">
        <f t="shared" si="6"/>
        <v>4882600</v>
      </c>
      <c r="V62" s="5">
        <v>3.3500000000000002E-2</v>
      </c>
    </row>
    <row r="63" spans="1:22" x14ac:dyDescent="0.2">
      <c r="A63" s="16" t="s">
        <v>222</v>
      </c>
      <c r="B63" s="4">
        <v>220100</v>
      </c>
      <c r="C63" s="4">
        <v>40060</v>
      </c>
      <c r="D63" s="4">
        <v>180040</v>
      </c>
      <c r="E63" s="4">
        <v>8478390000</v>
      </c>
      <c r="F63" s="4">
        <f t="shared" si="4"/>
        <v>352176307614</v>
      </c>
      <c r="G63" s="4">
        <v>0</v>
      </c>
      <c r="H63" s="4">
        <v>0</v>
      </c>
      <c r="I63" s="4">
        <v>0</v>
      </c>
      <c r="J63" s="4">
        <v>-529320000</v>
      </c>
      <c r="K63" s="27">
        <f t="shared" si="5"/>
        <v>10327060000</v>
      </c>
      <c r="L63" s="4">
        <v>1812</v>
      </c>
      <c r="M63" s="4">
        <v>2073</v>
      </c>
      <c r="N63" s="4">
        <v>238</v>
      </c>
      <c r="O63" s="4">
        <v>265</v>
      </c>
      <c r="P63" s="4">
        <v>2272200</v>
      </c>
      <c r="Q63" s="4">
        <v>2516100</v>
      </c>
      <c r="R63" s="5">
        <v>0</v>
      </c>
      <c r="S63" s="4">
        <v>4882600</v>
      </c>
      <c r="T63" s="4">
        <f t="shared" si="2"/>
        <v>7185160</v>
      </c>
      <c r="U63" s="4">
        <f t="shared" si="6"/>
        <v>6491700</v>
      </c>
      <c r="V63" s="5">
        <v>1.6899999999999998E-2</v>
      </c>
    </row>
    <row r="64" spans="1:22" x14ac:dyDescent="0.2">
      <c r="A64" s="16" t="s">
        <v>221</v>
      </c>
      <c r="B64" s="4">
        <v>1809700</v>
      </c>
      <c r="C64" s="4">
        <v>68966</v>
      </c>
      <c r="D64" s="4">
        <v>1740734</v>
      </c>
      <c r="E64" s="4">
        <v>81698120000</v>
      </c>
      <c r="F64" s="4">
        <f t="shared" si="4"/>
        <v>343697917614</v>
      </c>
      <c r="G64" s="4">
        <v>0</v>
      </c>
      <c r="H64" s="4">
        <v>0</v>
      </c>
      <c r="I64" s="4">
        <v>0</v>
      </c>
      <c r="J64" s="4">
        <v>-791550000</v>
      </c>
      <c r="K64" s="27">
        <f t="shared" si="5"/>
        <v>10856380000</v>
      </c>
      <c r="L64" s="4">
        <v>3161</v>
      </c>
      <c r="M64" s="4">
        <v>2434</v>
      </c>
      <c r="N64" s="4">
        <v>545</v>
      </c>
      <c r="O64" s="4">
        <v>376</v>
      </c>
      <c r="P64" s="4">
        <v>4988400</v>
      </c>
      <c r="Q64" s="4">
        <v>3381000</v>
      </c>
      <c r="R64" s="5">
        <v>2.75E-2</v>
      </c>
      <c r="S64" s="4">
        <v>8638000</v>
      </c>
      <c r="T64" s="4">
        <f t="shared" si="2"/>
        <v>6917290</v>
      </c>
      <c r="U64" s="4">
        <f t="shared" si="6"/>
        <v>6491700</v>
      </c>
      <c r="V64" s="5">
        <v>3.4700000000000002E-2</v>
      </c>
    </row>
    <row r="65" spans="1:22" x14ac:dyDescent="0.2">
      <c r="A65" s="16" t="s">
        <v>220</v>
      </c>
      <c r="B65" s="4">
        <v>419500</v>
      </c>
      <c r="C65" s="4">
        <v>259800</v>
      </c>
      <c r="D65" s="4">
        <v>159700</v>
      </c>
      <c r="E65" s="4">
        <v>7394020000</v>
      </c>
      <c r="F65" s="4">
        <f t="shared" si="4"/>
        <v>261999797614</v>
      </c>
      <c r="G65" s="4">
        <v>0</v>
      </c>
      <c r="H65" s="4">
        <v>0</v>
      </c>
      <c r="I65" s="4">
        <v>0</v>
      </c>
      <c r="J65" s="4">
        <v>-413945000</v>
      </c>
      <c r="K65" s="27">
        <f t="shared" si="5"/>
        <v>11647930000</v>
      </c>
      <c r="L65" s="4">
        <v>3245</v>
      </c>
      <c r="M65" s="4">
        <v>2759</v>
      </c>
      <c r="N65" s="4">
        <v>587</v>
      </c>
      <c r="O65" s="4">
        <v>442</v>
      </c>
      <c r="P65" s="4">
        <v>5247300</v>
      </c>
      <c r="Q65" s="4">
        <v>3917900</v>
      </c>
      <c r="R65" s="5">
        <v>0.01</v>
      </c>
      <c r="S65" s="4">
        <v>9474600</v>
      </c>
      <c r="T65" s="4">
        <f t="shared" si="2"/>
        <v>6702700</v>
      </c>
      <c r="U65" s="4">
        <f t="shared" si="6"/>
        <v>4435300</v>
      </c>
      <c r="V65" s="5">
        <v>2.3799999999999998E-2</v>
      </c>
    </row>
    <row r="66" spans="1:22" x14ac:dyDescent="0.2">
      <c r="A66" s="16" t="s">
        <v>219</v>
      </c>
      <c r="B66" s="4">
        <v>16800</v>
      </c>
      <c r="C66" s="4">
        <v>78597</v>
      </c>
      <c r="D66" s="4">
        <v>-61797</v>
      </c>
      <c r="E66" s="4">
        <v>-2788970000</v>
      </c>
      <c r="F66" s="4">
        <f t="shared" si="4"/>
        <v>254605777614</v>
      </c>
      <c r="G66" s="4">
        <v>0</v>
      </c>
      <c r="H66" s="4">
        <v>0</v>
      </c>
      <c r="I66" s="4">
        <v>0</v>
      </c>
      <c r="J66" s="4">
        <v>-564435000</v>
      </c>
      <c r="K66" s="27">
        <f t="shared" si="5"/>
        <v>12061875000</v>
      </c>
      <c r="L66" s="4">
        <v>1537</v>
      </c>
      <c r="M66" s="4">
        <v>2210</v>
      </c>
      <c r="N66" s="4">
        <v>230</v>
      </c>
      <c r="O66" s="4">
        <v>327</v>
      </c>
      <c r="P66" s="4">
        <v>2188500</v>
      </c>
      <c r="Q66" s="4">
        <v>2901000</v>
      </c>
      <c r="R66" s="5">
        <v>-6.6E-3</v>
      </c>
      <c r="S66" s="4">
        <v>6519300</v>
      </c>
      <c r="T66" s="4">
        <f t="shared" si="2"/>
        <v>6545980</v>
      </c>
      <c r="U66" s="4">
        <f t="shared" si="6"/>
        <v>4435300</v>
      </c>
      <c r="V66" s="5">
        <v>1.6500000000000001E-2</v>
      </c>
    </row>
    <row r="67" spans="1:22" x14ac:dyDescent="0.2">
      <c r="A67" s="16" t="s">
        <v>218</v>
      </c>
      <c r="B67" s="4">
        <v>92500</v>
      </c>
      <c r="C67" s="4">
        <v>240594</v>
      </c>
      <c r="D67" s="4">
        <v>-148094</v>
      </c>
      <c r="E67" s="4">
        <v>-6757670000</v>
      </c>
      <c r="F67" s="4">
        <f t="shared" si="4"/>
        <v>257394747614</v>
      </c>
      <c r="G67" s="4">
        <v>0</v>
      </c>
      <c r="H67" s="4">
        <v>0</v>
      </c>
      <c r="I67" s="4">
        <v>0</v>
      </c>
      <c r="J67" s="4">
        <v>-564435000</v>
      </c>
      <c r="K67" s="27">
        <f t="shared" si="5"/>
        <v>12626310000</v>
      </c>
      <c r="L67" s="4">
        <v>2377</v>
      </c>
      <c r="M67" s="4">
        <v>2365</v>
      </c>
      <c r="N67" s="4">
        <v>366</v>
      </c>
      <c r="O67" s="4">
        <v>312</v>
      </c>
      <c r="P67" s="4">
        <v>3289900</v>
      </c>
      <c r="Q67" s="4">
        <v>2913800</v>
      </c>
      <c r="R67" s="5">
        <v>5.6000000000000008E-3</v>
      </c>
      <c r="S67" s="4">
        <v>6491700</v>
      </c>
      <c r="T67" s="4">
        <f t="shared" si="2"/>
        <v>6601190</v>
      </c>
      <c r="U67" s="4">
        <f t="shared" si="6"/>
        <v>4435300</v>
      </c>
      <c r="V67" s="5">
        <v>2.18E-2</v>
      </c>
    </row>
    <row r="68" spans="1:22" x14ac:dyDescent="0.2">
      <c r="A68" s="16" t="s">
        <v>217</v>
      </c>
      <c r="B68" s="4">
        <v>169100</v>
      </c>
      <c r="C68" s="4">
        <v>17400</v>
      </c>
      <c r="D68" s="4">
        <v>151700</v>
      </c>
      <c r="E68" s="4">
        <v>6797080000</v>
      </c>
      <c r="F68" s="4">
        <f t="shared" si="4"/>
        <v>264152417614</v>
      </c>
      <c r="G68" s="4">
        <v>0</v>
      </c>
      <c r="H68" s="4">
        <v>0</v>
      </c>
      <c r="I68" s="4">
        <v>0</v>
      </c>
      <c r="J68" s="4">
        <v>-965920000</v>
      </c>
      <c r="K68" s="27">
        <f t="shared" si="5"/>
        <v>13190745000</v>
      </c>
      <c r="L68" s="4">
        <v>2995</v>
      </c>
      <c r="M68" s="4">
        <v>1844</v>
      </c>
      <c r="N68" s="4">
        <v>463</v>
      </c>
      <c r="O68" s="4">
        <v>297</v>
      </c>
      <c r="P68" s="4">
        <v>4429900</v>
      </c>
      <c r="Q68" s="4">
        <v>2573300</v>
      </c>
      <c r="R68" s="5">
        <v>3.7900000000000003E-2</v>
      </c>
      <c r="S68" s="4">
        <v>8610300</v>
      </c>
      <c r="T68" s="4">
        <f t="shared" si="2"/>
        <v>6323360</v>
      </c>
      <c r="U68" s="4">
        <f t="shared" si="6"/>
        <v>4435300</v>
      </c>
      <c r="V68" s="5">
        <v>4.6300000000000001E-2</v>
      </c>
    </row>
    <row r="69" spans="1:22" x14ac:dyDescent="0.2">
      <c r="A69" s="16" t="s">
        <v>216</v>
      </c>
      <c r="B69" s="4">
        <v>226600</v>
      </c>
      <c r="C69" s="4">
        <v>330800</v>
      </c>
      <c r="D69" s="4">
        <v>-104200</v>
      </c>
      <c r="E69" s="4">
        <v>-4587510000</v>
      </c>
      <c r="F69" s="4">
        <f t="shared" si="4"/>
        <v>257355337614</v>
      </c>
      <c r="G69" s="4">
        <v>0</v>
      </c>
      <c r="H69" s="4">
        <v>0</v>
      </c>
      <c r="I69" s="4">
        <v>0</v>
      </c>
      <c r="J69" s="4">
        <v>11745290000</v>
      </c>
      <c r="K69" s="27">
        <f t="shared" si="5"/>
        <v>14156665000</v>
      </c>
      <c r="L69" s="4">
        <v>2831</v>
      </c>
      <c r="M69" s="4">
        <v>2626</v>
      </c>
      <c r="N69" s="4">
        <v>283</v>
      </c>
      <c r="O69" s="4">
        <v>406</v>
      </c>
      <c r="P69" s="4">
        <v>3105500</v>
      </c>
      <c r="Q69" s="4">
        <v>4602800</v>
      </c>
      <c r="R69" s="5">
        <v>-1.6E-2</v>
      </c>
      <c r="S69" s="4">
        <v>7787100</v>
      </c>
      <c r="T69" s="4">
        <f t="shared" si="2"/>
        <v>6503590</v>
      </c>
      <c r="U69" s="4">
        <f t="shared" si="6"/>
        <v>4435300</v>
      </c>
      <c r="V69" s="5">
        <v>2.8999999999999998E-2</v>
      </c>
    </row>
    <row r="70" spans="1:22" x14ac:dyDescent="0.2">
      <c r="A70" s="16" t="s">
        <v>215</v>
      </c>
      <c r="B70" s="4">
        <v>230600</v>
      </c>
      <c r="C70" s="4">
        <v>117500</v>
      </c>
      <c r="D70" s="4">
        <v>113100</v>
      </c>
      <c r="E70" s="4">
        <v>5040750000</v>
      </c>
      <c r="F70" s="4">
        <f t="shared" si="4"/>
        <v>261942847614</v>
      </c>
      <c r="G70" s="4">
        <v>0</v>
      </c>
      <c r="H70" s="4">
        <v>0</v>
      </c>
      <c r="I70" s="4">
        <v>0</v>
      </c>
      <c r="J70" s="4">
        <v>-3385070000</v>
      </c>
      <c r="K70" s="27">
        <f t="shared" si="5"/>
        <v>2411375000</v>
      </c>
      <c r="L70" s="4">
        <v>1558</v>
      </c>
      <c r="M70" s="4">
        <v>2202</v>
      </c>
      <c r="N70" s="4">
        <v>179</v>
      </c>
      <c r="O70" s="4">
        <v>264</v>
      </c>
      <c r="P70" s="4">
        <v>1709200</v>
      </c>
      <c r="Q70" s="4">
        <v>2628400</v>
      </c>
      <c r="R70" s="5">
        <v>-1.24E-2</v>
      </c>
      <c r="S70" s="4">
        <v>4435300</v>
      </c>
      <c r="T70" s="4">
        <f t="shared" si="2"/>
        <v>6580030</v>
      </c>
      <c r="U70" s="4">
        <f t="shared" si="6"/>
        <v>5021000</v>
      </c>
      <c r="V70" s="5">
        <v>1.34E-2</v>
      </c>
    </row>
    <row r="71" spans="1:22" x14ac:dyDescent="0.2">
      <c r="A71" s="16" t="s">
        <v>214</v>
      </c>
      <c r="B71" s="4">
        <v>449400</v>
      </c>
      <c r="C71" s="4">
        <v>84836</v>
      </c>
      <c r="D71" s="4">
        <v>364564</v>
      </c>
      <c r="E71" s="4">
        <v>16324090000</v>
      </c>
      <c r="F71" s="4">
        <f t="shared" si="4"/>
        <v>256902097614</v>
      </c>
      <c r="G71" s="4">
        <v>0</v>
      </c>
      <c r="H71" s="4">
        <v>0</v>
      </c>
      <c r="I71" s="4">
        <v>0</v>
      </c>
      <c r="J71" s="4">
        <v>-2258785000</v>
      </c>
      <c r="K71" s="27">
        <f t="shared" si="5"/>
        <v>5796445000</v>
      </c>
      <c r="L71" s="4">
        <v>1762</v>
      </c>
      <c r="M71" s="4">
        <v>1876</v>
      </c>
      <c r="N71" s="4">
        <v>242</v>
      </c>
      <c r="O71" s="4">
        <v>247</v>
      </c>
      <c r="P71" s="4">
        <v>2227400</v>
      </c>
      <c r="Q71" s="4">
        <v>2417900</v>
      </c>
      <c r="R71" s="5">
        <v>-4.4000000000000003E-3</v>
      </c>
      <c r="S71" s="4">
        <v>5021000</v>
      </c>
      <c r="T71" s="4">
        <f t="shared" si="2"/>
        <v>7179990</v>
      </c>
      <c r="U71" s="4">
        <f t="shared" si="6"/>
        <v>4952100</v>
      </c>
      <c r="V71" s="5">
        <v>1.4499999999999999E-2</v>
      </c>
    </row>
    <row r="72" spans="1:22" x14ac:dyDescent="0.2">
      <c r="A72" s="16" t="s">
        <v>213</v>
      </c>
      <c r="B72" s="4">
        <v>322600</v>
      </c>
      <c r="C72" s="4">
        <v>270897</v>
      </c>
      <c r="D72" s="4">
        <v>51703</v>
      </c>
      <c r="E72" s="4">
        <v>2394910000</v>
      </c>
      <c r="F72" s="4">
        <f t="shared" si="4"/>
        <v>240578007614</v>
      </c>
      <c r="K72" s="27">
        <f t="shared" si="5"/>
        <v>8055230000</v>
      </c>
      <c r="L72" s="4">
        <v>2829</v>
      </c>
      <c r="M72" s="4">
        <v>1714</v>
      </c>
      <c r="N72" s="4">
        <v>371</v>
      </c>
      <c r="O72" s="4">
        <v>301</v>
      </c>
      <c r="P72" s="4">
        <v>3329900</v>
      </c>
      <c r="Q72" s="4">
        <v>2616100</v>
      </c>
      <c r="R72" s="5">
        <v>0</v>
      </c>
      <c r="S72" s="4">
        <v>6306700</v>
      </c>
      <c r="T72" s="4">
        <f t="shared" si="2"/>
        <v>6920020</v>
      </c>
      <c r="U72" s="4">
        <f t="shared" si="6"/>
        <v>4952100</v>
      </c>
      <c r="V72" s="5">
        <v>2.29E-2</v>
      </c>
    </row>
    <row r="73" spans="1:22" x14ac:dyDescent="0.2">
      <c r="A73" s="16" t="s">
        <v>212</v>
      </c>
      <c r="B73" s="4">
        <v>344986</v>
      </c>
      <c r="C73" s="4">
        <v>95400</v>
      </c>
      <c r="D73" s="4">
        <v>249586</v>
      </c>
      <c r="E73" s="4">
        <v>11078900000</v>
      </c>
      <c r="F73" s="4">
        <f t="shared" si="4"/>
        <v>238183097614</v>
      </c>
      <c r="G73" s="4">
        <v>0</v>
      </c>
      <c r="H73" s="4">
        <v>0</v>
      </c>
      <c r="I73" s="4">
        <v>0</v>
      </c>
      <c r="J73" s="4">
        <v>-4571075000</v>
      </c>
      <c r="K73" s="27">
        <f t="shared" si="5"/>
        <v>8055230000</v>
      </c>
      <c r="L73" s="4">
        <v>2548</v>
      </c>
      <c r="M73" s="4">
        <v>3299</v>
      </c>
      <c r="N73" s="4">
        <v>334</v>
      </c>
      <c r="O73" s="4">
        <v>497</v>
      </c>
      <c r="P73" s="4">
        <v>3531000</v>
      </c>
      <c r="Q73" s="4">
        <v>4794500</v>
      </c>
      <c r="R73" s="5">
        <v>0</v>
      </c>
      <c r="S73" s="4">
        <v>8567600</v>
      </c>
      <c r="T73" s="4">
        <f t="shared" si="2"/>
        <v>6400480</v>
      </c>
      <c r="U73" s="4">
        <f t="shared" si="6"/>
        <v>4952100</v>
      </c>
      <c r="V73" s="5">
        <v>2.2200000000000001E-2</v>
      </c>
    </row>
    <row r="74" spans="1:22" x14ac:dyDescent="0.2">
      <c r="A74" s="16" t="s">
        <v>211</v>
      </c>
      <c r="B74" s="4">
        <v>208100</v>
      </c>
      <c r="C74" s="4">
        <v>633565</v>
      </c>
      <c r="D74" s="4">
        <v>-425465</v>
      </c>
      <c r="E74" s="4">
        <v>-19144780000</v>
      </c>
      <c r="F74" s="4">
        <f t="shared" ref="F74:F79" si="7">E74+F75</f>
        <v>227104197614</v>
      </c>
      <c r="G74" s="4">
        <v>0</v>
      </c>
      <c r="H74" s="4">
        <v>0</v>
      </c>
      <c r="I74" s="4">
        <v>0</v>
      </c>
      <c r="J74" s="4">
        <v>162000000</v>
      </c>
      <c r="K74" s="27">
        <f t="shared" ref="K74:K79" si="8">K75+J74</f>
        <v>12626305000</v>
      </c>
      <c r="L74" s="4">
        <v>1628</v>
      </c>
      <c r="M74" s="4">
        <v>2109</v>
      </c>
      <c r="N74" s="4">
        <v>259</v>
      </c>
      <c r="O74" s="4">
        <v>400</v>
      </c>
      <c r="P74" s="4">
        <v>2162400</v>
      </c>
      <c r="Q74" s="4">
        <v>3579200</v>
      </c>
      <c r="R74" s="5">
        <v>-3.3E-3</v>
      </c>
      <c r="S74" s="4">
        <v>5959300</v>
      </c>
      <c r="T74" s="4">
        <f t="shared" ref="T74:T79" si="9">AVERAGE(S75:S84)</f>
        <v>6100430</v>
      </c>
      <c r="U74" s="4">
        <f t="shared" ref="U74:U79" si="10">MIN(S75:S79)</f>
        <v>4952100</v>
      </c>
      <c r="V74" s="5">
        <v>1.44E-2</v>
      </c>
    </row>
    <row r="75" spans="1:22" x14ac:dyDescent="0.2">
      <c r="A75" s="16" t="s">
        <v>210</v>
      </c>
      <c r="B75" s="4">
        <v>199300</v>
      </c>
      <c r="C75" s="4">
        <v>202000</v>
      </c>
      <c r="D75" s="4">
        <v>-2700</v>
      </c>
      <c r="E75" s="4">
        <v>-84540000</v>
      </c>
      <c r="F75" s="4">
        <f t="shared" si="7"/>
        <v>246248977614</v>
      </c>
      <c r="G75" s="4">
        <v>0</v>
      </c>
      <c r="H75" s="4">
        <v>0</v>
      </c>
      <c r="I75" s="4">
        <v>0</v>
      </c>
      <c r="J75" s="4">
        <v>162000000</v>
      </c>
      <c r="K75" s="27">
        <f t="shared" si="8"/>
        <v>12464305000</v>
      </c>
      <c r="L75" s="4">
        <v>1595</v>
      </c>
      <c r="M75" s="4">
        <v>1812</v>
      </c>
      <c r="N75" s="4">
        <v>294</v>
      </c>
      <c r="O75" s="4">
        <v>396</v>
      </c>
      <c r="P75" s="4">
        <v>2907100</v>
      </c>
      <c r="Q75" s="4">
        <v>4380400</v>
      </c>
      <c r="R75" s="5">
        <v>1.1999999999999999E-3</v>
      </c>
      <c r="S75" s="4">
        <v>7328700</v>
      </c>
      <c r="T75" s="4">
        <f t="shared" si="9"/>
        <v>5579520</v>
      </c>
      <c r="U75" s="4">
        <f t="shared" si="10"/>
        <v>4952100</v>
      </c>
      <c r="V75" s="5">
        <v>1.43E-2</v>
      </c>
    </row>
    <row r="76" spans="1:22" x14ac:dyDescent="0.2">
      <c r="A76" s="16" t="s">
        <v>208</v>
      </c>
      <c r="B76" s="4">
        <v>563200</v>
      </c>
      <c r="C76" s="4">
        <v>210300</v>
      </c>
      <c r="D76" s="4">
        <v>352900</v>
      </c>
      <c r="E76" s="4">
        <v>15921580000</v>
      </c>
      <c r="F76" s="4">
        <f t="shared" si="7"/>
        <v>246333517614</v>
      </c>
      <c r="G76" s="4">
        <v>0</v>
      </c>
      <c r="H76" s="4">
        <v>0</v>
      </c>
      <c r="I76" s="4">
        <v>0</v>
      </c>
      <c r="J76" s="4">
        <v>4692095000</v>
      </c>
      <c r="K76" s="27">
        <f t="shared" si="8"/>
        <v>12302305000</v>
      </c>
      <c r="L76" s="4">
        <v>1675</v>
      </c>
      <c r="M76" s="4">
        <v>1320</v>
      </c>
      <c r="N76" s="4">
        <v>277</v>
      </c>
      <c r="O76" s="4">
        <v>269</v>
      </c>
      <c r="P76" s="4">
        <v>2391300</v>
      </c>
      <c r="Q76" s="4">
        <v>2162900</v>
      </c>
      <c r="R76" s="5">
        <v>6.7000000000000002E-3</v>
      </c>
      <c r="S76" s="4">
        <v>4952100</v>
      </c>
      <c r="T76" s="4">
        <f t="shared" si="9"/>
        <v>5854500</v>
      </c>
      <c r="U76" s="4">
        <f t="shared" si="10"/>
        <v>5199700</v>
      </c>
      <c r="V76" s="5">
        <v>1.55E-2</v>
      </c>
    </row>
    <row r="77" spans="1:22" x14ac:dyDescent="0.2">
      <c r="A77" s="16" t="s">
        <v>207</v>
      </c>
      <c r="B77" s="4">
        <v>676900</v>
      </c>
      <c r="C77" s="4">
        <v>212100</v>
      </c>
      <c r="D77" s="4">
        <v>464800</v>
      </c>
      <c r="E77" s="4">
        <v>20882720000</v>
      </c>
      <c r="F77" s="4">
        <f t="shared" si="7"/>
        <v>230411937614</v>
      </c>
      <c r="G77" s="4">
        <v>0</v>
      </c>
      <c r="H77" s="4">
        <v>0</v>
      </c>
      <c r="I77" s="4">
        <v>0</v>
      </c>
      <c r="J77" s="4">
        <v>6231050000</v>
      </c>
      <c r="K77" s="27">
        <f t="shared" si="8"/>
        <v>7610210000</v>
      </c>
      <c r="L77" s="4">
        <v>3297</v>
      </c>
      <c r="M77" s="4">
        <v>1999</v>
      </c>
      <c r="N77" s="4">
        <v>481</v>
      </c>
      <c r="O77" s="4">
        <v>308</v>
      </c>
      <c r="P77" s="4">
        <v>4022500</v>
      </c>
      <c r="Q77" s="4">
        <v>2576100</v>
      </c>
      <c r="R77" s="5">
        <v>2.06E-2</v>
      </c>
      <c r="S77" s="4">
        <v>7043800</v>
      </c>
      <c r="T77" s="4">
        <f t="shared" si="9"/>
        <v>5572440</v>
      </c>
      <c r="U77" s="4">
        <f t="shared" si="10"/>
        <v>3707000</v>
      </c>
      <c r="V77" s="5">
        <v>3.0899999999999997E-2</v>
      </c>
    </row>
    <row r="78" spans="1:22" x14ac:dyDescent="0.2">
      <c r="A78" s="16" t="s">
        <v>206</v>
      </c>
      <c r="B78" s="4">
        <v>371000</v>
      </c>
      <c r="C78" s="4">
        <v>304600</v>
      </c>
      <c r="D78" s="4">
        <v>66400</v>
      </c>
      <c r="E78" s="4">
        <v>2923500000</v>
      </c>
      <c r="F78" s="4">
        <f t="shared" si="7"/>
        <v>209529217614</v>
      </c>
      <c r="G78" s="4">
        <v>0</v>
      </c>
      <c r="H78" s="4">
        <v>0</v>
      </c>
      <c r="I78" s="4">
        <v>0</v>
      </c>
      <c r="J78" s="4">
        <v>157780000</v>
      </c>
      <c r="K78" s="27">
        <f t="shared" si="8"/>
        <v>1379160000</v>
      </c>
      <c r="L78" s="4">
        <v>2083</v>
      </c>
      <c r="M78" s="4">
        <v>1419</v>
      </c>
      <c r="N78" s="4">
        <v>330</v>
      </c>
      <c r="O78" s="4">
        <v>266</v>
      </c>
      <c r="P78" s="4">
        <v>3076100</v>
      </c>
      <c r="Q78" s="4">
        <v>2727900</v>
      </c>
      <c r="R78" s="5">
        <v>3.4999999999999996E-3</v>
      </c>
      <c r="S78" s="4">
        <v>5832000</v>
      </c>
      <c r="T78" s="4">
        <f t="shared" si="9"/>
        <v>5360200</v>
      </c>
      <c r="U78" s="4">
        <f t="shared" si="10"/>
        <v>3372200</v>
      </c>
      <c r="V78" s="5">
        <v>1.3600000000000001E-2</v>
      </c>
    </row>
    <row r="79" spans="1:22" x14ac:dyDescent="0.2">
      <c r="A79" s="16" t="s">
        <v>205</v>
      </c>
      <c r="B79" s="4">
        <v>123700</v>
      </c>
      <c r="C79" s="4">
        <v>19600</v>
      </c>
      <c r="D79" s="4">
        <v>104100</v>
      </c>
      <c r="E79" s="4">
        <v>4578890000</v>
      </c>
      <c r="F79" s="4">
        <f t="shared" si="7"/>
        <v>206605717614</v>
      </c>
      <c r="G79" s="4">
        <v>0</v>
      </c>
      <c r="H79" s="4">
        <v>0</v>
      </c>
      <c r="I79" s="4">
        <v>0</v>
      </c>
      <c r="J79" s="4">
        <v>76815000</v>
      </c>
      <c r="K79" s="27">
        <f t="shared" si="8"/>
        <v>1221380000</v>
      </c>
      <c r="L79" s="4">
        <v>3716</v>
      </c>
      <c r="M79" s="4">
        <v>2601</v>
      </c>
      <c r="N79" s="4">
        <v>578</v>
      </c>
      <c r="O79" s="4">
        <v>423</v>
      </c>
      <c r="P79" s="4">
        <v>5212700</v>
      </c>
      <c r="Q79" s="4">
        <v>3783700</v>
      </c>
      <c r="R79" s="5">
        <v>1.1599999999999999E-2</v>
      </c>
      <c r="S79" s="4">
        <v>9589400</v>
      </c>
      <c r="T79" s="4">
        <f t="shared" si="9"/>
        <v>4738080</v>
      </c>
      <c r="U79" s="4">
        <f t="shared" si="10"/>
        <v>2958800</v>
      </c>
      <c r="V79" s="5">
        <v>1.3600000000000001E-2</v>
      </c>
    </row>
    <row r="80" spans="1:22" x14ac:dyDescent="0.2">
      <c r="A80" s="16" t="s">
        <v>204</v>
      </c>
      <c r="B80" s="4">
        <v>392660</v>
      </c>
      <c r="C80" s="4">
        <v>21300</v>
      </c>
      <c r="D80" s="4">
        <v>371360</v>
      </c>
      <c r="E80" s="4">
        <v>15983716995</v>
      </c>
      <c r="F80" s="4">
        <f t="shared" ref="F80:F90" si="11">E80+F81</f>
        <v>202026827614</v>
      </c>
      <c r="G80" s="4">
        <v>0</v>
      </c>
      <c r="H80" s="4">
        <v>0</v>
      </c>
      <c r="I80" s="4">
        <v>0</v>
      </c>
      <c r="J80" s="4">
        <v>-150970000</v>
      </c>
      <c r="K80" s="27">
        <f t="shared" ref="K80:K90" si="12">K81+J80</f>
        <v>1144565000</v>
      </c>
      <c r="L80" s="4">
        <v>1738</v>
      </c>
      <c r="M80" s="4">
        <v>1426</v>
      </c>
      <c r="N80" s="4">
        <v>281</v>
      </c>
      <c r="O80" s="4">
        <v>226</v>
      </c>
      <c r="P80" s="4">
        <v>2664200</v>
      </c>
      <c r="Q80" s="4">
        <v>2197100</v>
      </c>
      <c r="R80" s="5">
        <v>8.199999999999999E-3</v>
      </c>
      <c r="S80" s="4">
        <v>5199700</v>
      </c>
      <c r="T80" s="4">
        <f t="shared" ref="T80:T96" si="13">AVERAGE(S81:S90)</f>
        <v>4467680</v>
      </c>
      <c r="U80" s="4">
        <f t="shared" ref="U80:U90" si="14">MIN(S81:S85)</f>
        <v>2119600</v>
      </c>
      <c r="V80" s="5">
        <v>1.0500000000000001E-2</v>
      </c>
    </row>
    <row r="81" spans="1:22" x14ac:dyDescent="0.2">
      <c r="A81" s="16" t="s">
        <v>203</v>
      </c>
      <c r="B81" s="4">
        <v>1379100</v>
      </c>
      <c r="C81" s="4">
        <v>70400</v>
      </c>
      <c r="D81" s="4">
        <v>1308700</v>
      </c>
      <c r="E81" s="4">
        <v>56313530000</v>
      </c>
      <c r="F81" s="4">
        <f t="shared" si="11"/>
        <v>186043110619</v>
      </c>
      <c r="G81" s="4">
        <v>0</v>
      </c>
      <c r="H81" s="4">
        <v>0</v>
      </c>
      <c r="I81" s="4">
        <v>0</v>
      </c>
      <c r="J81" s="4">
        <v>-264425000</v>
      </c>
      <c r="K81" s="27">
        <f t="shared" si="12"/>
        <v>1295535000</v>
      </c>
      <c r="L81" s="4">
        <v>3294</v>
      </c>
      <c r="M81" s="4">
        <v>3440</v>
      </c>
      <c r="N81" s="4">
        <v>550</v>
      </c>
      <c r="O81" s="4">
        <v>527</v>
      </c>
      <c r="P81" s="4">
        <v>5456800</v>
      </c>
      <c r="Q81" s="4">
        <v>4964300</v>
      </c>
      <c r="R81" s="5">
        <v>2.0299999999999999E-2</v>
      </c>
      <c r="S81" s="4">
        <v>11020600</v>
      </c>
      <c r="T81" s="4">
        <f t="shared" si="13"/>
        <v>3963448.7</v>
      </c>
      <c r="U81" s="4">
        <f t="shared" si="14"/>
        <v>2119600</v>
      </c>
      <c r="V81" s="5">
        <v>3.2199999999999999E-2</v>
      </c>
    </row>
    <row r="82" spans="1:22" x14ac:dyDescent="0.2">
      <c r="A82" s="16" t="s">
        <v>200</v>
      </c>
      <c r="B82" s="4">
        <v>20000</v>
      </c>
      <c r="C82" s="4">
        <v>646500</v>
      </c>
      <c r="D82" s="4">
        <v>-626500</v>
      </c>
      <c r="E82" s="4">
        <v>-26258859381</v>
      </c>
      <c r="F82" s="4">
        <f t="shared" si="11"/>
        <v>129729580619</v>
      </c>
      <c r="G82" s="4">
        <v>0</v>
      </c>
      <c r="H82" s="4">
        <v>0</v>
      </c>
      <c r="I82" s="4">
        <v>0</v>
      </c>
      <c r="J82" s="4">
        <v>-264425000</v>
      </c>
      <c r="K82" s="27">
        <f t="shared" si="12"/>
        <v>1559960000</v>
      </c>
      <c r="L82" s="4">
        <v>993</v>
      </c>
      <c r="M82" s="4">
        <v>2213</v>
      </c>
      <c r="N82" s="4">
        <v>141</v>
      </c>
      <c r="O82" s="4">
        <v>206</v>
      </c>
      <c r="P82" s="4">
        <v>1323400</v>
      </c>
      <c r="Q82" s="4">
        <v>2179700</v>
      </c>
      <c r="R82" s="5">
        <v>0</v>
      </c>
      <c r="S82" s="4">
        <v>3707000</v>
      </c>
      <c r="T82" s="4">
        <f t="shared" si="13"/>
        <v>3896017.1</v>
      </c>
      <c r="U82" s="4">
        <f t="shared" si="14"/>
        <v>2119600</v>
      </c>
      <c r="V82" s="5">
        <v>1.3100000000000001E-2</v>
      </c>
    </row>
    <row r="83" spans="1:22" x14ac:dyDescent="0.2">
      <c r="A83" s="16" t="s">
        <v>199</v>
      </c>
      <c r="B83" s="4">
        <v>4000</v>
      </c>
      <c r="C83" s="4">
        <v>69100</v>
      </c>
      <c r="D83" s="4">
        <v>-65100</v>
      </c>
      <c r="E83" s="4">
        <v>-2761250000</v>
      </c>
      <c r="F83" s="4">
        <f t="shared" si="11"/>
        <v>155988440000</v>
      </c>
      <c r="G83" s="4">
        <v>0</v>
      </c>
      <c r="H83" s="4">
        <v>0</v>
      </c>
      <c r="I83" s="4">
        <v>0</v>
      </c>
      <c r="J83" s="4">
        <v>-1188130000</v>
      </c>
      <c r="K83" s="27">
        <f t="shared" si="12"/>
        <v>1824385000</v>
      </c>
      <c r="L83" s="4">
        <v>846</v>
      </c>
      <c r="M83" s="4">
        <v>1656</v>
      </c>
      <c r="N83" s="4">
        <v>103</v>
      </c>
      <c r="O83" s="4">
        <v>224</v>
      </c>
      <c r="P83" s="4">
        <v>1043000</v>
      </c>
      <c r="Q83" s="4">
        <v>2276100</v>
      </c>
      <c r="R83" s="5">
        <v>-1.0700000000000001E-2</v>
      </c>
      <c r="S83" s="4">
        <v>3372200</v>
      </c>
      <c r="T83" s="4">
        <f t="shared" si="13"/>
        <v>3975310.1</v>
      </c>
      <c r="U83" s="4">
        <f t="shared" si="14"/>
        <v>2119600</v>
      </c>
      <c r="V83" s="5">
        <v>1.8700000000000001E-2</v>
      </c>
    </row>
    <row r="84" spans="1:22" x14ac:dyDescent="0.2">
      <c r="A84" s="16" t="s">
        <v>193</v>
      </c>
      <c r="B84" s="4">
        <v>11700</v>
      </c>
      <c r="C84" s="4">
        <v>0</v>
      </c>
      <c r="D84" s="4">
        <v>11700</v>
      </c>
      <c r="E84" s="4">
        <v>498810000</v>
      </c>
      <c r="F84" s="4">
        <f t="shared" si="11"/>
        <v>158749690000</v>
      </c>
      <c r="G84" s="4">
        <v>0</v>
      </c>
      <c r="H84" s="4">
        <v>0</v>
      </c>
      <c r="I84" s="4">
        <v>0</v>
      </c>
      <c r="J84" s="4">
        <v>264155000</v>
      </c>
      <c r="K84" s="27">
        <f t="shared" si="12"/>
        <v>3012515000</v>
      </c>
      <c r="L84" s="4">
        <v>942</v>
      </c>
      <c r="M84" s="4">
        <v>1124</v>
      </c>
      <c r="N84" s="4">
        <v>150</v>
      </c>
      <c r="O84" s="4">
        <v>141</v>
      </c>
      <c r="P84" s="4">
        <v>1321300</v>
      </c>
      <c r="Q84" s="4">
        <v>1339100</v>
      </c>
      <c r="R84" s="5">
        <v>-2.3E-3</v>
      </c>
      <c r="S84" s="4">
        <v>2958800</v>
      </c>
      <c r="T84" s="4">
        <f t="shared" si="13"/>
        <v>4143949.6</v>
      </c>
      <c r="U84" s="4">
        <f t="shared" si="14"/>
        <v>2119600</v>
      </c>
      <c r="V84" s="5">
        <v>9.3999999999999986E-3</v>
      </c>
    </row>
    <row r="85" spans="1:22" x14ac:dyDescent="0.2">
      <c r="A85" s="16" t="s">
        <v>192</v>
      </c>
      <c r="B85" s="4">
        <v>11700</v>
      </c>
      <c r="C85" s="4">
        <v>760</v>
      </c>
      <c r="D85" s="4">
        <v>10940</v>
      </c>
      <c r="E85" s="4">
        <v>467980000</v>
      </c>
      <c r="F85" s="4">
        <f t="shared" si="11"/>
        <v>158250880000</v>
      </c>
      <c r="K85" s="27">
        <f t="shared" si="12"/>
        <v>2748360000</v>
      </c>
      <c r="L85" s="4">
        <v>562</v>
      </c>
      <c r="M85" s="4">
        <v>1082</v>
      </c>
      <c r="N85" s="4">
        <v>84</v>
      </c>
      <c r="O85" s="4">
        <v>137</v>
      </c>
      <c r="P85" s="4">
        <v>750200</v>
      </c>
      <c r="Q85" s="4">
        <v>1272500</v>
      </c>
      <c r="R85" s="5">
        <v>-3.4999999999999996E-3</v>
      </c>
      <c r="S85" s="4">
        <v>2119600</v>
      </c>
      <c r="T85" s="4">
        <f t="shared" si="13"/>
        <v>4525881.4000000004</v>
      </c>
      <c r="U85" s="4">
        <f t="shared" si="14"/>
        <v>2495700</v>
      </c>
      <c r="V85" s="5">
        <v>1.1699999999999999E-2</v>
      </c>
    </row>
    <row r="86" spans="1:22" x14ac:dyDescent="0.2">
      <c r="A86" s="16" t="s">
        <v>191</v>
      </c>
      <c r="B86" s="4">
        <v>710400</v>
      </c>
      <c r="C86" s="4">
        <v>61600</v>
      </c>
      <c r="D86" s="4">
        <v>648800</v>
      </c>
      <c r="E86" s="4">
        <v>27840340000</v>
      </c>
      <c r="F86" s="4">
        <f t="shared" si="11"/>
        <v>157782900000</v>
      </c>
      <c r="G86" s="4">
        <v>0</v>
      </c>
      <c r="H86" s="4">
        <v>0</v>
      </c>
      <c r="I86" s="4">
        <v>0</v>
      </c>
      <c r="J86" s="4">
        <v>-119595000</v>
      </c>
      <c r="K86" s="27">
        <f t="shared" si="12"/>
        <v>2748360000</v>
      </c>
      <c r="L86" s="4">
        <v>3474</v>
      </c>
      <c r="M86" s="4">
        <v>2435</v>
      </c>
      <c r="N86" s="4">
        <v>437</v>
      </c>
      <c r="O86" s="4">
        <v>314</v>
      </c>
      <c r="P86" s="4">
        <v>4295100</v>
      </c>
      <c r="Q86" s="4">
        <v>3112800</v>
      </c>
      <c r="R86" s="5">
        <v>7.0999999999999995E-3</v>
      </c>
      <c r="S86" s="4">
        <v>7701900</v>
      </c>
      <c r="T86" s="4">
        <f t="shared" si="13"/>
        <v>4470677.5999999996</v>
      </c>
      <c r="U86" s="4">
        <f t="shared" si="14"/>
        <v>2495700</v>
      </c>
      <c r="V86" s="5">
        <v>1.8600000000000002E-2</v>
      </c>
    </row>
    <row r="87" spans="1:22" x14ac:dyDescent="0.2">
      <c r="A87" s="16" t="s">
        <v>190</v>
      </c>
      <c r="B87" s="4">
        <v>327800</v>
      </c>
      <c r="C87" s="4">
        <v>261500</v>
      </c>
      <c r="D87" s="4">
        <v>66300</v>
      </c>
      <c r="E87" s="4">
        <v>2807920000</v>
      </c>
      <c r="F87" s="4">
        <f t="shared" si="11"/>
        <v>129942560000</v>
      </c>
      <c r="G87" s="4">
        <v>0</v>
      </c>
      <c r="H87" s="4">
        <v>0</v>
      </c>
      <c r="I87" s="4">
        <v>0</v>
      </c>
      <c r="J87" s="4">
        <v>-88900000</v>
      </c>
      <c r="K87" s="27">
        <f t="shared" si="12"/>
        <v>2867955000</v>
      </c>
      <c r="L87" s="4">
        <v>1280</v>
      </c>
      <c r="M87" s="4">
        <v>1679</v>
      </c>
      <c r="N87" s="4">
        <v>203</v>
      </c>
      <c r="O87" s="4">
        <v>199</v>
      </c>
      <c r="P87" s="4">
        <v>1916500</v>
      </c>
      <c r="Q87" s="4">
        <v>2018400</v>
      </c>
      <c r="R87" s="5">
        <v>3.5999999999999999E-3</v>
      </c>
      <c r="S87" s="4">
        <v>4223200</v>
      </c>
      <c r="T87" s="4">
        <f t="shared" si="13"/>
        <v>4495857.5999999996</v>
      </c>
      <c r="U87" s="4">
        <f t="shared" si="14"/>
        <v>2495700</v>
      </c>
      <c r="V87" s="5">
        <v>1.29E-2</v>
      </c>
    </row>
    <row r="88" spans="1:22" x14ac:dyDescent="0.2">
      <c r="A88" s="16" t="s">
        <v>189</v>
      </c>
      <c r="B88" s="4">
        <v>38900</v>
      </c>
      <c r="C88" s="4">
        <v>6100</v>
      </c>
      <c r="D88" s="4">
        <v>32800</v>
      </c>
      <c r="E88" s="4">
        <v>1378330000</v>
      </c>
      <c r="F88" s="4">
        <f t="shared" si="11"/>
        <v>127134640000</v>
      </c>
      <c r="G88" s="4">
        <v>0</v>
      </c>
      <c r="H88" s="4">
        <v>0</v>
      </c>
      <c r="I88" s="4">
        <v>0</v>
      </c>
      <c r="J88" s="4">
        <v>470570000</v>
      </c>
      <c r="K88" s="27">
        <f t="shared" si="12"/>
        <v>2956855000</v>
      </c>
      <c r="L88" s="4">
        <v>1147</v>
      </c>
      <c r="M88" s="4">
        <v>1588</v>
      </c>
      <c r="N88" s="4">
        <v>161</v>
      </c>
      <c r="O88" s="4">
        <v>174</v>
      </c>
      <c r="P88" s="4">
        <v>1906600</v>
      </c>
      <c r="Q88" s="4">
        <v>1802600</v>
      </c>
      <c r="R88" s="5">
        <v>2.3999999999999998E-3</v>
      </c>
      <c r="S88" s="4">
        <v>3709600</v>
      </c>
      <c r="T88" s="4">
        <f t="shared" si="13"/>
        <v>4535673.4000000004</v>
      </c>
      <c r="U88" s="4">
        <f t="shared" si="14"/>
        <v>2495700</v>
      </c>
      <c r="V88" s="5">
        <v>2.12E-2</v>
      </c>
    </row>
    <row r="89" spans="1:22" x14ac:dyDescent="0.2">
      <c r="A89" s="16" t="s">
        <v>188</v>
      </c>
      <c r="B89" s="4">
        <v>521400</v>
      </c>
      <c r="C89" s="4">
        <v>30100</v>
      </c>
      <c r="D89" s="4">
        <v>491300</v>
      </c>
      <c r="E89" s="4">
        <v>20753740000</v>
      </c>
      <c r="F89" s="4">
        <f t="shared" si="11"/>
        <v>125756310000</v>
      </c>
      <c r="K89" s="27">
        <f t="shared" si="12"/>
        <v>2486285000</v>
      </c>
      <c r="L89" s="4">
        <v>1031</v>
      </c>
      <c r="M89" s="4">
        <v>1546</v>
      </c>
      <c r="N89" s="4">
        <v>132</v>
      </c>
      <c r="O89" s="4">
        <v>217</v>
      </c>
      <c r="P89" s="4">
        <v>1285400</v>
      </c>
      <c r="Q89" s="4">
        <v>2082800</v>
      </c>
      <c r="R89" s="5">
        <v>2.3999999999999998E-3</v>
      </c>
      <c r="S89" s="4">
        <v>3368200</v>
      </c>
      <c r="T89" s="4">
        <f t="shared" si="13"/>
        <v>4581377.3</v>
      </c>
      <c r="U89" s="4">
        <f t="shared" si="14"/>
        <v>2495700</v>
      </c>
      <c r="V89" s="5">
        <v>1.5300000000000001E-2</v>
      </c>
    </row>
    <row r="90" spans="1:22" x14ac:dyDescent="0.2">
      <c r="A90" s="16" t="s">
        <v>187</v>
      </c>
      <c r="B90" s="4">
        <v>176700</v>
      </c>
      <c r="C90" s="4">
        <v>67100</v>
      </c>
      <c r="D90" s="4">
        <v>109600</v>
      </c>
      <c r="E90" s="4">
        <v>4664830000</v>
      </c>
      <c r="F90" s="4">
        <f t="shared" si="11"/>
        <v>105002570000</v>
      </c>
      <c r="G90" s="4">
        <v>0</v>
      </c>
      <c r="H90" s="4">
        <v>0</v>
      </c>
      <c r="I90" s="4">
        <v>0</v>
      </c>
      <c r="J90" s="4">
        <v>-67870000</v>
      </c>
      <c r="K90" s="27">
        <f t="shared" si="12"/>
        <v>2486285000</v>
      </c>
      <c r="L90" s="4">
        <v>960</v>
      </c>
      <c r="M90" s="4">
        <v>1128</v>
      </c>
      <c r="N90" s="4">
        <v>114</v>
      </c>
      <c r="O90" s="4">
        <v>139</v>
      </c>
      <c r="P90" s="4">
        <v>1060900</v>
      </c>
      <c r="Q90" s="4">
        <v>1312300</v>
      </c>
      <c r="R90" s="5">
        <v>2.3999999999999998E-3</v>
      </c>
      <c r="S90" s="4">
        <v>2495700</v>
      </c>
      <c r="T90" s="4">
        <f t="shared" si="13"/>
        <v>5242828.4000000004</v>
      </c>
      <c r="U90" s="4">
        <f t="shared" si="14"/>
        <v>3032684</v>
      </c>
      <c r="V90" s="5">
        <v>1.6399999999999998E-2</v>
      </c>
    </row>
    <row r="91" spans="1:22" x14ac:dyDescent="0.2">
      <c r="A91" s="16" t="s">
        <v>186</v>
      </c>
      <c r="B91" s="4">
        <v>95900</v>
      </c>
      <c r="C91" s="4">
        <v>7700</v>
      </c>
      <c r="D91" s="4">
        <v>88200</v>
      </c>
      <c r="E91" s="4">
        <v>3766120000</v>
      </c>
      <c r="F91" s="4">
        <f t="shared" ref="F91:F102" si="15">E91+F92</f>
        <v>100337740000</v>
      </c>
      <c r="G91" s="4">
        <v>0</v>
      </c>
      <c r="H91" s="4">
        <v>0</v>
      </c>
      <c r="I91" s="4">
        <v>0</v>
      </c>
      <c r="J91" s="4">
        <v>-276680000</v>
      </c>
      <c r="K91" s="27">
        <f t="shared" ref="K91:K102" si="16">K92+J91</f>
        <v>2554155000</v>
      </c>
      <c r="L91" s="4">
        <v>2077</v>
      </c>
      <c r="M91" s="4">
        <v>2030</v>
      </c>
      <c r="N91" s="4">
        <v>325</v>
      </c>
      <c r="O91" s="4">
        <v>279</v>
      </c>
      <c r="P91" s="4">
        <v>3043100</v>
      </c>
      <c r="Q91" s="4">
        <v>2666300</v>
      </c>
      <c r="R91" s="5">
        <v>7.1999999999999998E-3</v>
      </c>
      <c r="S91" s="4">
        <v>5978287</v>
      </c>
      <c r="T91" s="4">
        <f t="shared" si="13"/>
        <v>4978258.9000000004</v>
      </c>
      <c r="U91" s="4">
        <f t="shared" ref="U91:U102" si="17">MIN(S92:S96)</f>
        <v>3032684</v>
      </c>
      <c r="V91" s="5">
        <v>3.3599999999999998E-2</v>
      </c>
    </row>
    <row r="92" spans="1:22" x14ac:dyDescent="0.2">
      <c r="A92" s="16" t="s">
        <v>185</v>
      </c>
      <c r="B92" s="4">
        <v>23700</v>
      </c>
      <c r="C92" s="4">
        <v>0</v>
      </c>
      <c r="D92" s="4">
        <v>23700</v>
      </c>
      <c r="E92" s="4">
        <v>975710000</v>
      </c>
      <c r="F92" s="4">
        <f t="shared" si="15"/>
        <v>96571620000</v>
      </c>
      <c r="G92" s="4">
        <v>0</v>
      </c>
      <c r="H92" s="4">
        <v>0</v>
      </c>
      <c r="I92" s="4">
        <v>0</v>
      </c>
      <c r="J92" s="4">
        <v>818000000</v>
      </c>
      <c r="K92" s="27">
        <f t="shared" si="16"/>
        <v>2830835000</v>
      </c>
      <c r="L92" s="4">
        <v>1301</v>
      </c>
      <c r="M92" s="4">
        <v>985</v>
      </c>
      <c r="N92" s="4">
        <v>164</v>
      </c>
      <c r="O92" s="4">
        <v>134</v>
      </c>
      <c r="P92" s="4">
        <v>1537700</v>
      </c>
      <c r="Q92" s="4">
        <v>1485900</v>
      </c>
      <c r="R92" s="5">
        <v>1.7100000000000001E-2</v>
      </c>
      <c r="S92" s="4">
        <v>3032684</v>
      </c>
      <c r="T92" s="4">
        <f t="shared" si="13"/>
        <v>5392578.0999999996</v>
      </c>
      <c r="U92" s="4">
        <f t="shared" si="17"/>
        <v>4165130</v>
      </c>
      <c r="V92" s="5">
        <v>2.1600000000000001E-2</v>
      </c>
    </row>
    <row r="93" spans="1:22" x14ac:dyDescent="0.2">
      <c r="A93" s="16" t="s">
        <v>184</v>
      </c>
      <c r="B93" s="4">
        <v>186900</v>
      </c>
      <c r="C93" s="4">
        <v>3400</v>
      </c>
      <c r="D93" s="4">
        <v>183500</v>
      </c>
      <c r="E93" s="4">
        <v>7670670000</v>
      </c>
      <c r="F93" s="4">
        <f t="shared" si="15"/>
        <v>95595910000</v>
      </c>
      <c r="G93" s="4">
        <v>0</v>
      </c>
      <c r="H93" s="4">
        <v>0</v>
      </c>
      <c r="I93" s="4">
        <v>0</v>
      </c>
      <c r="J93" s="4">
        <v>2017200000</v>
      </c>
      <c r="K93" s="27">
        <f t="shared" si="16"/>
        <v>2012835000</v>
      </c>
      <c r="L93" s="4">
        <v>973</v>
      </c>
      <c r="M93" s="4">
        <v>1708</v>
      </c>
      <c r="N93" s="4">
        <v>113</v>
      </c>
      <c r="O93" s="4">
        <v>249</v>
      </c>
      <c r="P93" s="4">
        <v>1115900</v>
      </c>
      <c r="Q93" s="4">
        <v>3046800</v>
      </c>
      <c r="R93" s="5">
        <v>-2.3799999999999998E-2</v>
      </c>
      <c r="S93" s="4">
        <v>4165130</v>
      </c>
      <c r="T93" s="4">
        <f t="shared" si="13"/>
        <v>5528961.222222222</v>
      </c>
      <c r="U93" s="4">
        <f t="shared" si="17"/>
        <v>4107758</v>
      </c>
      <c r="V93" s="5">
        <v>3.1899999999999998E-2</v>
      </c>
    </row>
    <row r="94" spans="1:22" x14ac:dyDescent="0.2">
      <c r="A94" s="16" t="s">
        <v>183</v>
      </c>
      <c r="B94" s="4">
        <v>199900</v>
      </c>
      <c r="C94" s="4">
        <v>1000</v>
      </c>
      <c r="D94" s="4">
        <v>198900</v>
      </c>
      <c r="E94" s="4">
        <v>8406400000</v>
      </c>
      <c r="F94" s="4">
        <f t="shared" si="15"/>
        <v>87925240000</v>
      </c>
      <c r="G94" s="4">
        <v>0</v>
      </c>
      <c r="H94" s="4">
        <v>0</v>
      </c>
      <c r="I94" s="4">
        <v>0</v>
      </c>
      <c r="J94" s="4">
        <v>-4365000</v>
      </c>
      <c r="K94" s="27">
        <f t="shared" si="16"/>
        <v>-4365000</v>
      </c>
      <c r="L94" s="4">
        <v>1410</v>
      </c>
      <c r="M94" s="4">
        <v>1793</v>
      </c>
      <c r="N94" s="4">
        <v>186</v>
      </c>
      <c r="O94" s="4">
        <v>281</v>
      </c>
      <c r="P94" s="4">
        <v>1823300</v>
      </c>
      <c r="Q94" s="4">
        <v>2632700</v>
      </c>
      <c r="R94" s="5">
        <v>-8.199999999999999E-3</v>
      </c>
      <c r="S94" s="4">
        <v>4645195</v>
      </c>
      <c r="T94" s="4">
        <f t="shared" si="13"/>
        <v>5639432</v>
      </c>
      <c r="U94" s="4">
        <f t="shared" si="17"/>
        <v>3825239</v>
      </c>
      <c r="V94" s="5">
        <v>1.89E-2</v>
      </c>
    </row>
    <row r="95" spans="1:22" x14ac:dyDescent="0.2">
      <c r="A95" s="16" t="s">
        <v>182</v>
      </c>
      <c r="B95" s="4">
        <v>572700</v>
      </c>
      <c r="C95" s="4">
        <v>61400</v>
      </c>
      <c r="D95" s="4">
        <v>511300</v>
      </c>
      <c r="E95" s="4">
        <v>21530760000</v>
      </c>
      <c r="F95" s="4">
        <f t="shared" si="15"/>
        <v>79518840000</v>
      </c>
      <c r="K95" s="24">
        <f t="shared" si="16"/>
        <v>0</v>
      </c>
      <c r="L95" s="4">
        <v>1873</v>
      </c>
      <c r="M95" s="4">
        <v>1575</v>
      </c>
      <c r="N95" s="4">
        <v>309</v>
      </c>
      <c r="O95" s="4">
        <v>296</v>
      </c>
      <c r="P95" s="4">
        <v>3117900</v>
      </c>
      <c r="Q95" s="4">
        <v>2665500</v>
      </c>
      <c r="R95" s="5">
        <v>1.32E-2</v>
      </c>
      <c r="S95" s="4">
        <v>5938918</v>
      </c>
      <c r="T95" s="4">
        <f t="shared" si="13"/>
        <v>5596648.2857142854</v>
      </c>
      <c r="U95" s="4">
        <f t="shared" si="17"/>
        <v>3825239</v>
      </c>
      <c r="V95" s="5">
        <v>1.8799999999999997E-2</v>
      </c>
    </row>
    <row r="96" spans="1:22" x14ac:dyDescent="0.2">
      <c r="A96" s="16" t="s">
        <v>177</v>
      </c>
      <c r="B96" s="4">
        <v>392400</v>
      </c>
      <c r="C96" s="4">
        <v>211000</v>
      </c>
      <c r="D96" s="4">
        <v>181400</v>
      </c>
      <c r="E96" s="4">
        <v>7610040000</v>
      </c>
      <c r="F96" s="4">
        <f t="shared" si="15"/>
        <v>57988080000</v>
      </c>
      <c r="K96" s="24">
        <f t="shared" si="16"/>
        <v>0</v>
      </c>
      <c r="L96" s="4">
        <v>1463</v>
      </c>
      <c r="M96" s="4">
        <v>3253</v>
      </c>
      <c r="N96" s="4">
        <v>214</v>
      </c>
      <c r="O96" s="4">
        <v>507</v>
      </c>
      <c r="P96" s="4">
        <v>1986800</v>
      </c>
      <c r="Q96" s="4">
        <v>4650000</v>
      </c>
      <c r="R96" s="5">
        <v>-2.1000000000000001E-2</v>
      </c>
      <c r="S96" s="4">
        <v>7149862</v>
      </c>
      <c r="T96" s="4">
        <f t="shared" si="13"/>
        <v>5337779.333333333</v>
      </c>
      <c r="U96" s="4">
        <f t="shared" si="17"/>
        <v>3332592</v>
      </c>
      <c r="V96" s="5">
        <v>2.35E-2</v>
      </c>
    </row>
    <row r="97" spans="1:22" x14ac:dyDescent="0.2">
      <c r="A97" s="16" t="s">
        <v>175</v>
      </c>
      <c r="B97" s="4">
        <v>102700</v>
      </c>
      <c r="C97" s="4">
        <v>52000</v>
      </c>
      <c r="D97" s="4">
        <v>50700</v>
      </c>
      <c r="E97" s="4">
        <v>2159560000</v>
      </c>
      <c r="F97" s="4">
        <f t="shared" si="15"/>
        <v>50378040000</v>
      </c>
      <c r="K97" s="24">
        <f t="shared" si="16"/>
        <v>0</v>
      </c>
      <c r="L97" s="4">
        <v>1349</v>
      </c>
      <c r="M97" s="4">
        <v>1758</v>
      </c>
      <c r="N97" s="4">
        <v>191</v>
      </c>
      <c r="O97" s="4">
        <v>246</v>
      </c>
      <c r="P97" s="4">
        <v>1939200</v>
      </c>
      <c r="Q97" s="4">
        <v>2535800</v>
      </c>
      <c r="R97" s="5">
        <v>0</v>
      </c>
      <c r="S97" s="4">
        <v>4475000</v>
      </c>
      <c r="T97" s="4">
        <f t="shared" ref="T97:T102" si="18">AVERAGE(S98:S107)</f>
        <v>5510335.2000000002</v>
      </c>
      <c r="U97" s="4">
        <f t="shared" si="17"/>
        <v>3332592</v>
      </c>
      <c r="V97" s="5">
        <v>1.6299999999999999E-2</v>
      </c>
    </row>
    <row r="98" spans="1:22" x14ac:dyDescent="0.2">
      <c r="A98" s="16" t="s">
        <v>174</v>
      </c>
      <c r="B98" s="4">
        <v>379300</v>
      </c>
      <c r="C98" s="4">
        <v>13500</v>
      </c>
      <c r="D98" s="4">
        <v>365800</v>
      </c>
      <c r="E98" s="4">
        <v>15686950000</v>
      </c>
      <c r="F98" s="4">
        <f t="shared" si="15"/>
        <v>48218480000</v>
      </c>
      <c r="K98" s="24">
        <f t="shared" si="16"/>
        <v>0</v>
      </c>
      <c r="L98" s="4">
        <v>1523</v>
      </c>
      <c r="M98" s="4">
        <v>1432</v>
      </c>
      <c r="N98" s="4">
        <v>203</v>
      </c>
      <c r="O98" s="4">
        <v>220</v>
      </c>
      <c r="P98" s="4">
        <v>1910200</v>
      </c>
      <c r="Q98" s="4">
        <v>2066000</v>
      </c>
      <c r="R98" s="5">
        <v>4.7999999999999996E-3</v>
      </c>
      <c r="S98" s="4">
        <v>4107758</v>
      </c>
      <c r="T98" s="4">
        <f t="shared" si="18"/>
        <v>5860979.5</v>
      </c>
      <c r="U98" s="4">
        <f t="shared" si="17"/>
        <v>3332592</v>
      </c>
      <c r="V98" s="5">
        <v>1.5100000000000001E-2</v>
      </c>
    </row>
    <row r="99" spans="1:22" x14ac:dyDescent="0.2">
      <c r="A99" s="16" t="s">
        <v>164</v>
      </c>
      <c r="B99" s="4">
        <v>900</v>
      </c>
      <c r="C99" s="4">
        <v>700</v>
      </c>
      <c r="D99" s="4">
        <v>200</v>
      </c>
      <c r="E99" s="4">
        <v>8350000</v>
      </c>
      <c r="F99" s="4">
        <f t="shared" si="15"/>
        <v>32531530000</v>
      </c>
      <c r="K99" s="24">
        <f t="shared" si="16"/>
        <v>0</v>
      </c>
      <c r="L99" s="4">
        <v>1051</v>
      </c>
      <c r="M99" s="4">
        <v>1506</v>
      </c>
      <c r="N99" s="4">
        <v>172</v>
      </c>
      <c r="O99" s="4">
        <v>223</v>
      </c>
      <c r="P99" s="4">
        <v>1530100</v>
      </c>
      <c r="Q99" s="4">
        <v>2059700</v>
      </c>
      <c r="R99" s="5">
        <v>1.1999999999999999E-3</v>
      </c>
      <c r="S99" s="4">
        <v>3825239</v>
      </c>
      <c r="T99" s="4">
        <f t="shared" si="18"/>
        <v>6539559.666666667</v>
      </c>
      <c r="U99" s="4">
        <f t="shared" si="17"/>
        <v>3332592</v>
      </c>
      <c r="V99" s="5">
        <v>1.29E-2</v>
      </c>
    </row>
    <row r="100" spans="1:22" x14ac:dyDescent="0.2">
      <c r="A100" s="16" t="s">
        <v>156</v>
      </c>
      <c r="B100" s="4">
        <v>231600</v>
      </c>
      <c r="C100" s="4">
        <v>23400</v>
      </c>
      <c r="D100" s="4">
        <v>208200</v>
      </c>
      <c r="E100" s="4">
        <v>9037210000</v>
      </c>
      <c r="F100" s="4">
        <f t="shared" si="15"/>
        <v>32523180000</v>
      </c>
      <c r="K100" s="24">
        <f t="shared" si="16"/>
        <v>0</v>
      </c>
      <c r="L100" s="4">
        <v>2716</v>
      </c>
      <c r="M100" s="4">
        <v>2927</v>
      </c>
      <c r="N100" s="4">
        <v>497</v>
      </c>
      <c r="O100" s="4">
        <v>455</v>
      </c>
      <c r="P100" s="4">
        <v>4322300</v>
      </c>
      <c r="Q100" s="4">
        <v>4314700</v>
      </c>
      <c r="R100" s="5">
        <v>-5.7999999999999996E-3</v>
      </c>
      <c r="S100" s="4">
        <v>9110211</v>
      </c>
      <c r="T100" s="4">
        <f t="shared" si="18"/>
        <v>5254234</v>
      </c>
      <c r="U100" s="4">
        <f t="shared" si="17"/>
        <v>3332592</v>
      </c>
      <c r="V100" s="5">
        <v>2.75E-2</v>
      </c>
    </row>
    <row r="101" spans="1:22" x14ac:dyDescent="0.2">
      <c r="A101" s="16" t="s">
        <v>155</v>
      </c>
      <c r="B101" s="4">
        <v>65200</v>
      </c>
      <c r="C101" s="4">
        <v>45100</v>
      </c>
      <c r="D101" s="4">
        <v>20100</v>
      </c>
      <c r="E101" s="4">
        <v>878230000</v>
      </c>
      <c r="F101" s="4">
        <f t="shared" si="15"/>
        <v>23485970000</v>
      </c>
      <c r="K101" s="24">
        <f t="shared" si="16"/>
        <v>0</v>
      </c>
      <c r="L101" s="4">
        <v>1260</v>
      </c>
      <c r="M101" s="4">
        <v>1118</v>
      </c>
      <c r="N101" s="4">
        <v>192</v>
      </c>
      <c r="O101" s="4">
        <v>152</v>
      </c>
      <c r="P101" s="4">
        <v>1650300</v>
      </c>
      <c r="Q101" s="4">
        <v>1338600</v>
      </c>
      <c r="R101" s="5">
        <v>9.4999999999999998E-3</v>
      </c>
      <c r="S101" s="4">
        <v>3332592</v>
      </c>
      <c r="T101" s="4">
        <f t="shared" si="18"/>
        <v>7175876</v>
      </c>
      <c r="U101" s="4">
        <f t="shared" si="17"/>
        <v>7175876</v>
      </c>
      <c r="V101" s="5">
        <v>2.1099999999999997E-2</v>
      </c>
    </row>
    <row r="102" spans="1:22" x14ac:dyDescent="0.2">
      <c r="A102" s="16" t="s">
        <v>154</v>
      </c>
      <c r="B102" s="4">
        <v>534800</v>
      </c>
      <c r="C102" s="4">
        <v>0</v>
      </c>
      <c r="D102" s="4">
        <v>534800</v>
      </c>
      <c r="E102" s="4">
        <v>22607740000</v>
      </c>
      <c r="F102" s="4">
        <f t="shared" si="15"/>
        <v>22607740000</v>
      </c>
      <c r="K102" s="24">
        <f t="shared" si="16"/>
        <v>0</v>
      </c>
      <c r="L102" s="4">
        <v>1459</v>
      </c>
      <c r="M102" s="4">
        <v>2407</v>
      </c>
      <c r="N102" s="4">
        <v>275</v>
      </c>
      <c r="O102" s="4">
        <v>439</v>
      </c>
      <c r="P102" s="4">
        <v>2788200</v>
      </c>
      <c r="Q102" s="4">
        <v>3993300</v>
      </c>
      <c r="R102" s="5">
        <v>-1.0500000000000001E-2</v>
      </c>
      <c r="S102" s="4">
        <v>7175876</v>
      </c>
      <c r="T102" s="4" t="e">
        <f t="shared" si="18"/>
        <v>#DIV/0!</v>
      </c>
      <c r="U102" s="4">
        <f t="shared" si="17"/>
        <v>0</v>
      </c>
      <c r="V102" s="5">
        <v>2.2099999999999998E-2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16"/>
      <c r="B168" s="4"/>
      <c r="C168" s="4"/>
      <c r="D168" s="4"/>
      <c r="E168" s="4"/>
      <c r="F168" s="4">
        <f>E168</f>
        <v>0</v>
      </c>
      <c r="L168" s="4"/>
      <c r="M168" s="4"/>
      <c r="N168" s="4"/>
      <c r="O168" s="4"/>
      <c r="P168" s="4"/>
      <c r="Q168" s="4"/>
      <c r="R168" s="4"/>
      <c r="S168" s="4"/>
      <c r="V168" s="5"/>
    </row>
    <row r="169" spans="1:22" x14ac:dyDescent="0.2">
      <c r="A169" s="16"/>
      <c r="B169" s="4"/>
      <c r="C169" s="4"/>
      <c r="D169" s="4"/>
      <c r="E169" s="4"/>
      <c r="L169" s="4"/>
      <c r="M169" s="4"/>
      <c r="N169" s="4"/>
      <c r="O169" s="4"/>
      <c r="P169" s="4"/>
      <c r="Q169" s="4"/>
      <c r="R169" s="4"/>
      <c r="S169" s="4"/>
      <c r="V169" s="5"/>
    </row>
    <row r="170" spans="1:22" x14ac:dyDescent="0.2">
      <c r="A170" s="16"/>
      <c r="B170" s="4"/>
      <c r="C170" s="4"/>
      <c r="D170" s="4"/>
      <c r="E170" s="4"/>
      <c r="S170" s="4"/>
      <c r="V170" s="5"/>
    </row>
    <row r="171" spans="1:22" x14ac:dyDescent="0.2">
      <c r="A171" s="16"/>
      <c r="B171" s="4"/>
      <c r="C171" s="4"/>
      <c r="D171" s="4"/>
      <c r="E171" s="4"/>
      <c r="L171" s="4"/>
      <c r="M171" s="4"/>
      <c r="N171" s="4"/>
      <c r="O171" s="4"/>
      <c r="P171" s="4"/>
      <c r="Q171" s="4"/>
      <c r="R171" s="4"/>
      <c r="S171" s="4"/>
      <c r="V171" s="5"/>
    </row>
    <row r="172" spans="1:22" x14ac:dyDescent="0.2">
      <c r="A172" s="16"/>
      <c r="B172" s="4"/>
      <c r="C172" s="4"/>
      <c r="D172" s="4"/>
      <c r="E172" s="4"/>
      <c r="S172" s="4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6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6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6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6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6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5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5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5"/>
    </row>
    <row r="223" spans="1:22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5"/>
    </row>
    <row r="224" spans="1:22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5"/>
    </row>
    <row r="225" spans="1:22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2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33" spans="1:22" x14ac:dyDescent="0.2">
      <c r="A233" s="2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8"/>
    </row>
    <row r="234" spans="1:22" x14ac:dyDescent="0.2">
      <c r="A234" s="2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8"/>
    </row>
    <row r="235" spans="1:22" x14ac:dyDescent="0.2">
      <c r="A235" s="2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8"/>
    </row>
    <row r="236" spans="1:22" x14ac:dyDescent="0.2">
      <c r="A236" s="2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8"/>
    </row>
    <row r="237" spans="1:22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C79A-FC1A-8844-8BB7-E1F30B678430}">
  <sheetPr codeName="Sheet10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5" max="5" customWidth="true" width="16.0"/>
    <col min="6" max="6" customWidth="true" width="21.5"/>
    <col min="10" max="10" customWidth="true" width="18.33203125"/>
    <col min="11" max="11" customWidth="true" width="16.6640625"/>
    <col min="18" max="18" customWidth="true" width="13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234">
        <v>344</v>
      </c>
      <c r="B3" t="n" s="2235">
        <v>184870.0</v>
      </c>
      <c r="C3" t="n" s="2236">
        <v>37800.0</v>
      </c>
      <c r="D3" t="n" s="2237">
        <v>147070.0</v>
      </c>
      <c r="E3" t="n" s="2238">
        <v>4.26762E9</v>
      </c>
      <c r="G3" t="n" s="2224">
        <v>80000.0</v>
      </c>
      <c r="H3" t="n" s="2225">
        <v>9600.0</v>
      </c>
      <c r="I3" t="n" s="2226">
        <v>70400.0</v>
      </c>
      <c r="J3" t="n" s="2227">
        <v>2.04432E9</v>
      </c>
      <c r="L3" t="n" s="2228">
        <v>863.0</v>
      </c>
      <c r="M3" t="n" s="2229">
        <v>1019.0</v>
      </c>
      <c r="N3" t="n" s="2230">
        <v>68.0</v>
      </c>
      <c r="O3" t="n" s="2231">
        <v>108.0</v>
      </c>
      <c r="P3" t="n" s="2232">
        <v>1040700.0</v>
      </c>
      <c r="Q3" t="n" s="2233">
        <v>1507000.0</v>
      </c>
      <c r="R3" t="n" s="2222">
        <v>-0.0034000000000000002</v>
      </c>
      <c r="S3" t="n" s="2221">
        <v>2788900.0</v>
      </c>
      <c r="V3" t="n" s="2223">
        <v>0.0172</v>
      </c>
    </row>
    <row r="4">
      <c r="A4" t="s" s="172">
        <v>343</v>
      </c>
      <c r="B4" t="n" s="173">
        <v>270200.0</v>
      </c>
      <c r="C4" t="n" s="174">
        <v>78820.0</v>
      </c>
      <c r="D4" t="n" s="175">
        <v>191380.0</v>
      </c>
      <c r="E4" t="n" s="176">
        <v>5.45108E9</v>
      </c>
      <c r="G4" t="n" s="162">
        <v>0.0</v>
      </c>
      <c r="H4" t="n" s="163">
        <v>0.0</v>
      </c>
      <c r="I4" t="n" s="164">
        <v>0.0</v>
      </c>
      <c r="J4" t="n" s="165">
        <v>0.0</v>
      </c>
      <c r="L4" t="n" s="166">
        <v>2253.0</v>
      </c>
      <c r="M4" t="n" s="167">
        <v>3166.0</v>
      </c>
      <c r="N4" t="n" s="168">
        <v>260.0</v>
      </c>
      <c r="O4" t="n" s="169">
        <v>365.0</v>
      </c>
      <c r="P4" t="n" s="170">
        <v>3655200.0</v>
      </c>
      <c r="Q4" t="n" s="171">
        <v>5677600.0</v>
      </c>
      <c r="R4" t="n" s="160">
        <v>-0.012</v>
      </c>
      <c r="S4" t="n" s="159">
        <v>9606800.0</v>
      </c>
      <c r="V4" t="n" s="161">
        <v>0.0241</v>
      </c>
    </row>
    <row r="5" spans="1:22" x14ac:dyDescent="0.2">
      <c r="A5" s="16" t="s">
        <v>342</v>
      </c>
      <c r="B5" s="4">
        <v>100</v>
      </c>
      <c r="C5" s="4">
        <v>258875</v>
      </c>
      <c r="D5" s="4">
        <v>-258775</v>
      </c>
      <c r="E5" s="4">
        <v>-7673860000</v>
      </c>
      <c r="F5" s="4">
        <f t="shared" ref="F5:F46" si="0">E5+F6</f>
        <v>298776838452</v>
      </c>
      <c r="G5" s="4">
        <v>170000</v>
      </c>
      <c r="H5" s="4">
        <v>200</v>
      </c>
      <c r="I5" s="4">
        <v>169800</v>
      </c>
      <c r="J5" s="4">
        <v>5040060000</v>
      </c>
      <c r="K5" s="27">
        <f t="shared" ref="K5:K46" si="1">K6+J5</f>
        <v>165029061000</v>
      </c>
      <c r="L5" s="4">
        <v>1221</v>
      </c>
      <c r="M5" s="4">
        <v>1757</v>
      </c>
      <c r="N5" s="4">
        <v>129</v>
      </c>
      <c r="O5" s="4">
        <v>231</v>
      </c>
      <c r="P5" s="4">
        <v>1534700</v>
      </c>
      <c r="Q5" s="4">
        <v>3033800</v>
      </c>
      <c r="R5" s="5">
        <v>-1.5300000000000001E-2</v>
      </c>
      <c r="S5" s="4">
        <v>4808600</v>
      </c>
      <c r="T5" s="4">
        <f t="shared" ref="T5:T73" si="2">AVERAGE(S6:S15)</f>
        <v>9467380</v>
      </c>
      <c r="U5" s="4">
        <f t="shared" ref="U5:U46" si="3">MIN(S6:S10)</f>
        <v>6354100</v>
      </c>
      <c r="V5" s="5">
        <v>2.35E-2</v>
      </c>
    </row>
    <row r="6" spans="1:22" x14ac:dyDescent="0.2">
      <c r="A6" s="16" t="s">
        <v>341</v>
      </c>
      <c r="B6" s="4">
        <v>101400</v>
      </c>
      <c r="C6" s="4">
        <v>390900</v>
      </c>
      <c r="D6" s="4">
        <v>-289500</v>
      </c>
      <c r="E6" s="4">
        <v>-8554010000</v>
      </c>
      <c r="F6" s="4">
        <f t="shared" si="0"/>
        <v>306450698452</v>
      </c>
      <c r="G6" s="4">
        <v>0</v>
      </c>
      <c r="H6" s="4">
        <v>0</v>
      </c>
      <c r="I6" s="4">
        <v>0</v>
      </c>
      <c r="J6" s="4">
        <v>-142320000</v>
      </c>
      <c r="K6" s="27">
        <f t="shared" si="1"/>
        <v>159989001000</v>
      </c>
      <c r="L6" s="4">
        <v>1969</v>
      </c>
      <c r="M6" s="4">
        <v>1958</v>
      </c>
      <c r="N6" s="4">
        <v>250</v>
      </c>
      <c r="O6" s="4">
        <v>252</v>
      </c>
      <c r="P6" s="4">
        <v>3264300</v>
      </c>
      <c r="Q6" s="4">
        <v>3784800</v>
      </c>
      <c r="R6" s="5">
        <v>2.41E-2</v>
      </c>
      <c r="S6" s="4">
        <v>7391600</v>
      </c>
      <c r="T6" s="4">
        <f t="shared" si="2"/>
        <v>9186110</v>
      </c>
      <c r="U6" s="4">
        <f t="shared" si="3"/>
        <v>6354100</v>
      </c>
      <c r="V6" s="5">
        <v>2.52E-2</v>
      </c>
    </row>
    <row r="7" spans="1:22" x14ac:dyDescent="0.2">
      <c r="A7" s="16" t="s">
        <v>340</v>
      </c>
      <c r="B7" s="4">
        <v>70300</v>
      </c>
      <c r="C7" s="4">
        <v>956200</v>
      </c>
      <c r="D7" s="4">
        <v>-885900</v>
      </c>
      <c r="E7" s="4">
        <v>-25690700000</v>
      </c>
      <c r="F7" s="4">
        <f t="shared" si="0"/>
        <v>315004708452</v>
      </c>
      <c r="G7" s="4">
        <v>0</v>
      </c>
      <c r="H7" s="4">
        <v>0</v>
      </c>
      <c r="I7" s="4">
        <v>0</v>
      </c>
      <c r="J7" s="4">
        <v>-1765430000</v>
      </c>
      <c r="K7" s="27">
        <f t="shared" si="1"/>
        <v>160131321000</v>
      </c>
      <c r="L7" s="4">
        <v>1308</v>
      </c>
      <c r="M7" s="4">
        <v>2396</v>
      </c>
      <c r="N7" s="4">
        <v>163</v>
      </c>
      <c r="O7" s="4">
        <v>269</v>
      </c>
      <c r="P7" s="4">
        <v>2268700</v>
      </c>
      <c r="Q7" s="4">
        <v>3874000</v>
      </c>
      <c r="R7" s="5">
        <v>-1.7000000000000001E-3</v>
      </c>
      <c r="S7" s="4">
        <v>6354100</v>
      </c>
      <c r="T7" s="4">
        <f t="shared" si="2"/>
        <v>9211030</v>
      </c>
      <c r="U7" s="4">
        <f t="shared" si="3"/>
        <v>6492800</v>
      </c>
      <c r="V7" s="5">
        <v>2.23E-2</v>
      </c>
    </row>
    <row r="8" spans="1:22" x14ac:dyDescent="0.2">
      <c r="A8" s="16" t="s">
        <v>339</v>
      </c>
      <c r="B8" s="4">
        <v>706300</v>
      </c>
      <c r="C8" s="4">
        <v>281200</v>
      </c>
      <c r="D8" s="4">
        <v>425100</v>
      </c>
      <c r="E8" s="4">
        <v>12392510000</v>
      </c>
      <c r="F8" s="4">
        <f t="shared" si="0"/>
        <v>340695408452</v>
      </c>
      <c r="G8" s="4">
        <v>556400</v>
      </c>
      <c r="H8" s="4">
        <v>25800</v>
      </c>
      <c r="I8" s="4">
        <v>530600</v>
      </c>
      <c r="J8" s="4">
        <v>16236200000</v>
      </c>
      <c r="K8" s="27">
        <f t="shared" si="1"/>
        <v>161896751000</v>
      </c>
      <c r="L8" s="4">
        <v>2978</v>
      </c>
      <c r="M8" s="4">
        <v>5947</v>
      </c>
      <c r="N8" s="4">
        <v>468</v>
      </c>
      <c r="O8" s="4">
        <v>663</v>
      </c>
      <c r="P8" s="4">
        <v>6202100</v>
      </c>
      <c r="Q8" s="4">
        <v>9191800</v>
      </c>
      <c r="R8" s="5">
        <v>-5.3200000000000004E-2</v>
      </c>
      <c r="S8" s="4">
        <v>16383100</v>
      </c>
      <c r="T8" s="4">
        <f t="shared" si="2"/>
        <v>8159030</v>
      </c>
      <c r="U8" s="4">
        <f t="shared" si="3"/>
        <v>6492800</v>
      </c>
      <c r="V8" s="5">
        <v>6.6900000000000001E-2</v>
      </c>
    </row>
    <row r="9" spans="1:22" x14ac:dyDescent="0.2">
      <c r="A9" s="16" t="s">
        <v>338</v>
      </c>
      <c r="B9" s="4">
        <v>217410</v>
      </c>
      <c r="C9" s="4">
        <v>63900</v>
      </c>
      <c r="D9" s="4">
        <v>153510</v>
      </c>
      <c r="E9" s="4">
        <v>4583590000</v>
      </c>
      <c r="F9" s="4">
        <f t="shared" si="0"/>
        <v>328302898452</v>
      </c>
      <c r="G9" s="4">
        <v>0</v>
      </c>
      <c r="H9" s="4">
        <v>0</v>
      </c>
      <c r="I9" s="4">
        <v>0</v>
      </c>
      <c r="J9" s="4">
        <v>144180000</v>
      </c>
      <c r="K9" s="27">
        <f t="shared" si="1"/>
        <v>145660551000</v>
      </c>
      <c r="L9" s="4">
        <v>1917</v>
      </c>
      <c r="M9" s="4">
        <v>2201</v>
      </c>
      <c r="N9" s="4">
        <v>205</v>
      </c>
      <c r="O9" s="4">
        <v>244</v>
      </c>
      <c r="P9" s="4">
        <v>3176500</v>
      </c>
      <c r="Q9" s="4">
        <v>3282400</v>
      </c>
      <c r="R9" s="5">
        <v>5.0000000000000001E-3</v>
      </c>
      <c r="S9" s="4">
        <v>6492800</v>
      </c>
      <c r="T9" s="4">
        <f t="shared" si="2"/>
        <v>8478680</v>
      </c>
      <c r="U9" s="4">
        <f t="shared" si="3"/>
        <v>6880200</v>
      </c>
      <c r="V9" s="5">
        <v>2.7799999999999998E-2</v>
      </c>
    </row>
    <row r="10" spans="1:22" x14ac:dyDescent="0.2">
      <c r="A10" s="16" t="s">
        <v>337</v>
      </c>
      <c r="B10" s="4">
        <v>1899576</v>
      </c>
      <c r="C10" s="4">
        <v>316500</v>
      </c>
      <c r="D10" s="4">
        <v>1583076</v>
      </c>
      <c r="E10" s="4">
        <v>48677070000</v>
      </c>
      <c r="F10" s="4">
        <f t="shared" si="0"/>
        <v>323719308452</v>
      </c>
      <c r="G10" s="4">
        <v>0</v>
      </c>
      <c r="H10" s="4">
        <v>0</v>
      </c>
      <c r="I10" s="4">
        <v>0</v>
      </c>
      <c r="J10" s="4">
        <v>-110980000</v>
      </c>
      <c r="K10" s="27">
        <f t="shared" si="1"/>
        <v>145516371000</v>
      </c>
      <c r="L10" s="4">
        <v>5679</v>
      </c>
      <c r="M10" s="4">
        <v>4145</v>
      </c>
      <c r="N10" s="4">
        <v>679</v>
      </c>
      <c r="O10" s="4">
        <v>506</v>
      </c>
      <c r="P10" s="4">
        <v>9623600</v>
      </c>
      <c r="Q10" s="4">
        <v>6770100</v>
      </c>
      <c r="R10" s="5">
        <v>2.7000000000000003E-2</v>
      </c>
      <c r="S10" s="4">
        <v>17061800</v>
      </c>
      <c r="T10" s="4">
        <f t="shared" si="2"/>
        <v>7519900</v>
      </c>
      <c r="U10" s="4">
        <f t="shared" si="3"/>
        <v>6880200</v>
      </c>
      <c r="V10" s="5">
        <v>0.04</v>
      </c>
    </row>
    <row r="11" spans="1:22" x14ac:dyDescent="0.2">
      <c r="A11" s="16" t="s">
        <v>336</v>
      </c>
      <c r="B11" s="4">
        <v>41600</v>
      </c>
      <c r="C11" s="4">
        <v>18025</v>
      </c>
      <c r="D11" s="4">
        <v>23575</v>
      </c>
      <c r="E11" s="4">
        <v>690700000</v>
      </c>
      <c r="F11" s="4">
        <f t="shared" si="0"/>
        <v>275042238452</v>
      </c>
      <c r="G11" s="4">
        <v>0</v>
      </c>
      <c r="H11" s="4">
        <v>0</v>
      </c>
      <c r="I11" s="4">
        <v>0</v>
      </c>
      <c r="J11" s="4">
        <v>-164600000</v>
      </c>
      <c r="K11" s="27">
        <f t="shared" si="1"/>
        <v>145627351000</v>
      </c>
      <c r="L11" s="4">
        <v>1515</v>
      </c>
      <c r="M11" s="4">
        <v>1998</v>
      </c>
      <c r="N11" s="4">
        <v>188</v>
      </c>
      <c r="O11" s="4">
        <v>294</v>
      </c>
      <c r="P11" s="4">
        <v>2533900</v>
      </c>
      <c r="Q11" s="4">
        <v>3501800</v>
      </c>
      <c r="R11" s="5">
        <v>8.5000000000000006E-3</v>
      </c>
      <c r="S11" s="4">
        <v>6880200</v>
      </c>
      <c r="T11" s="4">
        <f t="shared" si="2"/>
        <v>7333360</v>
      </c>
      <c r="U11" s="4">
        <f t="shared" si="3"/>
        <v>4578900</v>
      </c>
      <c r="V11" s="5">
        <v>2.1899999999999999E-2</v>
      </c>
    </row>
    <row r="12" spans="1:22" x14ac:dyDescent="0.2">
      <c r="A12" s="16" t="s">
        <v>335</v>
      </c>
      <c r="B12" s="4">
        <v>48200</v>
      </c>
      <c r="C12" s="4">
        <v>460000</v>
      </c>
      <c r="D12" s="4">
        <v>-411800</v>
      </c>
      <c r="E12" s="4">
        <v>-12180400000</v>
      </c>
      <c r="F12" s="4">
        <f t="shared" si="0"/>
        <v>274351538452</v>
      </c>
      <c r="G12" s="4">
        <v>0</v>
      </c>
      <c r="H12" s="4">
        <v>0</v>
      </c>
      <c r="I12" s="4">
        <v>0</v>
      </c>
      <c r="J12" s="4">
        <v>-967285000</v>
      </c>
      <c r="K12" s="27">
        <f t="shared" si="1"/>
        <v>145791951000</v>
      </c>
      <c r="L12" s="4">
        <v>1816</v>
      </c>
      <c r="M12" s="4">
        <v>2446</v>
      </c>
      <c r="N12" s="4">
        <v>241</v>
      </c>
      <c r="O12" s="4">
        <v>375</v>
      </c>
      <c r="P12" s="4">
        <v>3482200</v>
      </c>
      <c r="Q12" s="4">
        <v>4800400</v>
      </c>
      <c r="R12" s="5">
        <v>-1.6000000000000001E-3</v>
      </c>
      <c r="S12" s="4">
        <v>8583200</v>
      </c>
      <c r="T12" s="4">
        <f t="shared" si="2"/>
        <v>7601720</v>
      </c>
      <c r="U12" s="4">
        <f t="shared" si="3"/>
        <v>4578900</v>
      </c>
      <c r="V12" s="5">
        <v>1.6799999999999999E-2</v>
      </c>
    </row>
    <row r="13" spans="1:22" x14ac:dyDescent="0.2">
      <c r="A13" s="16" t="s">
        <v>333</v>
      </c>
      <c r="B13" s="4">
        <v>138900</v>
      </c>
      <c r="C13" s="4">
        <v>429200</v>
      </c>
      <c r="D13" s="4">
        <v>-290300</v>
      </c>
      <c r="E13" s="4">
        <v>-8519210000</v>
      </c>
      <c r="F13" s="4">
        <f t="shared" si="0"/>
        <v>286531938452</v>
      </c>
      <c r="G13" s="4">
        <v>0</v>
      </c>
      <c r="H13" s="4">
        <v>0</v>
      </c>
      <c r="I13" s="4">
        <v>0</v>
      </c>
      <c r="J13" s="4">
        <v>14885670000</v>
      </c>
      <c r="K13" s="27">
        <f t="shared" si="1"/>
        <v>146759236000</v>
      </c>
      <c r="L13" s="4">
        <v>1798</v>
      </c>
      <c r="M13" s="4">
        <v>2812</v>
      </c>
      <c r="N13" s="4">
        <v>217</v>
      </c>
      <c r="O13" s="4">
        <v>306</v>
      </c>
      <c r="P13" s="4">
        <v>2976000</v>
      </c>
      <c r="Q13" s="4">
        <v>4146000</v>
      </c>
      <c r="R13" s="5">
        <v>6.8999999999999999E-3</v>
      </c>
      <c r="S13" s="4">
        <v>7595300</v>
      </c>
      <c r="T13" s="4">
        <f t="shared" si="2"/>
        <v>7238420</v>
      </c>
      <c r="U13" s="4">
        <f t="shared" si="3"/>
        <v>4578900</v>
      </c>
      <c r="V13" s="5">
        <v>2.52E-2</v>
      </c>
    </row>
    <row r="14" spans="1:22" x14ac:dyDescent="0.2">
      <c r="A14" s="16" t="s">
        <v>332</v>
      </c>
      <c r="B14" s="4">
        <v>1022040</v>
      </c>
      <c r="C14" s="4">
        <v>411200</v>
      </c>
      <c r="D14" s="4">
        <v>610840</v>
      </c>
      <c r="E14" s="4">
        <v>17986891274</v>
      </c>
      <c r="F14" s="4">
        <f t="shared" si="0"/>
        <v>295051148452</v>
      </c>
      <c r="G14" s="4">
        <v>627200</v>
      </c>
      <c r="H14" s="4">
        <v>24400</v>
      </c>
      <c r="I14" s="4">
        <v>602800</v>
      </c>
      <c r="J14" s="4">
        <v>17722730000</v>
      </c>
      <c r="K14" s="27">
        <f t="shared" si="1"/>
        <v>131873566000</v>
      </c>
      <c r="L14" s="4">
        <v>2120</v>
      </c>
      <c r="M14" s="4">
        <v>1601</v>
      </c>
      <c r="N14" s="4">
        <v>311</v>
      </c>
      <c r="O14" s="4">
        <v>237</v>
      </c>
      <c r="P14" s="4">
        <v>3963700</v>
      </c>
      <c r="Q14" s="4">
        <v>2983700</v>
      </c>
      <c r="R14" s="5">
        <v>1.04E-2</v>
      </c>
      <c r="S14" s="4">
        <v>7158100</v>
      </c>
      <c r="T14" s="4">
        <f t="shared" si="2"/>
        <v>6961230</v>
      </c>
      <c r="U14" s="4">
        <f t="shared" si="3"/>
        <v>4578900</v>
      </c>
      <c r="V14" s="5">
        <v>2.35E-2</v>
      </c>
    </row>
    <row r="15" spans="1:22" x14ac:dyDescent="0.2">
      <c r="A15" s="16" t="s">
        <v>331</v>
      </c>
      <c r="B15" s="4">
        <v>557200</v>
      </c>
      <c r="C15" s="4">
        <v>401710</v>
      </c>
      <c r="D15" s="4">
        <v>155490</v>
      </c>
      <c r="E15" s="4">
        <v>4462990000</v>
      </c>
      <c r="F15" s="4">
        <f t="shared" si="0"/>
        <v>277064257178</v>
      </c>
      <c r="G15" s="4">
        <v>110000</v>
      </c>
      <c r="H15" s="4">
        <v>11600</v>
      </c>
      <c r="I15" s="4">
        <v>98400</v>
      </c>
      <c r="J15" s="4">
        <v>2837060000</v>
      </c>
      <c r="K15" s="27">
        <f t="shared" si="1"/>
        <v>114150836000</v>
      </c>
      <c r="L15" s="4">
        <v>4009</v>
      </c>
      <c r="M15" s="4">
        <v>2624</v>
      </c>
      <c r="N15" s="4">
        <v>454</v>
      </c>
      <c r="O15" s="4">
        <v>294</v>
      </c>
      <c r="P15" s="4">
        <v>6382200</v>
      </c>
      <c r="Q15" s="4">
        <v>4108400</v>
      </c>
      <c r="R15" s="5">
        <v>1.7600000000000001E-2</v>
      </c>
      <c r="S15" s="4">
        <v>10773600</v>
      </c>
      <c r="T15" s="4">
        <f t="shared" si="2"/>
        <v>6535330</v>
      </c>
      <c r="U15" s="4">
        <f t="shared" si="3"/>
        <v>4578900</v>
      </c>
      <c r="V15" s="5">
        <v>5.0199999999999995E-2</v>
      </c>
    </row>
    <row r="16" spans="1:22" x14ac:dyDescent="0.2">
      <c r="A16" s="16" t="s">
        <v>330</v>
      </c>
      <c r="B16" s="4">
        <v>526000</v>
      </c>
      <c r="C16" s="4">
        <v>111240</v>
      </c>
      <c r="D16" s="4">
        <v>414760</v>
      </c>
      <c r="E16" s="4">
        <v>11780670000</v>
      </c>
      <c r="F16" s="4">
        <f t="shared" si="0"/>
        <v>272601267178</v>
      </c>
      <c r="G16" s="4">
        <v>56800</v>
      </c>
      <c r="H16" s="4">
        <v>3600</v>
      </c>
      <c r="I16" s="4">
        <v>53200</v>
      </c>
      <c r="J16" s="4">
        <v>1515460000</v>
      </c>
      <c r="K16" s="27">
        <f t="shared" si="1"/>
        <v>111313776000</v>
      </c>
      <c r="L16" s="4">
        <v>1526</v>
      </c>
      <c r="M16" s="4">
        <v>1286</v>
      </c>
      <c r="N16" s="4">
        <v>147</v>
      </c>
      <c r="O16" s="4">
        <v>132</v>
      </c>
      <c r="P16" s="4">
        <v>2166500</v>
      </c>
      <c r="Q16" s="4">
        <v>2201200</v>
      </c>
      <c r="R16" s="5">
        <v>7.0999999999999995E-3</v>
      </c>
      <c r="S16" s="4">
        <v>4578900</v>
      </c>
      <c r="T16" s="4">
        <f t="shared" si="2"/>
        <v>6410530</v>
      </c>
      <c r="U16" s="4">
        <f t="shared" si="3"/>
        <v>5014800</v>
      </c>
      <c r="V16" s="5">
        <v>2.0799999999999999E-2</v>
      </c>
    </row>
    <row r="17" spans="1:22" x14ac:dyDescent="0.2">
      <c r="A17" s="16" t="s">
        <v>329</v>
      </c>
      <c r="B17" s="4">
        <v>4300</v>
      </c>
      <c r="C17" s="4">
        <v>481750</v>
      </c>
      <c r="D17" s="4">
        <v>-477450</v>
      </c>
      <c r="E17" s="4">
        <v>-13640854523</v>
      </c>
      <c r="F17" s="4">
        <f t="shared" si="0"/>
        <v>260820597178</v>
      </c>
      <c r="G17" s="4">
        <v>611500</v>
      </c>
      <c r="H17" s="4">
        <v>9000</v>
      </c>
      <c r="I17" s="4">
        <v>602500</v>
      </c>
      <c r="J17" s="4">
        <v>17194295000</v>
      </c>
      <c r="K17" s="27">
        <f t="shared" si="1"/>
        <v>109798316000</v>
      </c>
      <c r="L17" s="4">
        <v>1496</v>
      </c>
      <c r="M17" s="4">
        <v>2076</v>
      </c>
      <c r="N17" s="4">
        <v>188</v>
      </c>
      <c r="O17" s="4">
        <v>276</v>
      </c>
      <c r="P17" s="4">
        <v>2477300</v>
      </c>
      <c r="Q17" s="4">
        <v>3702100</v>
      </c>
      <c r="R17" s="5">
        <v>-6.9999999999999993E-3</v>
      </c>
      <c r="S17" s="4">
        <v>6603300</v>
      </c>
      <c r="T17" s="4">
        <f t="shared" si="2"/>
        <v>6446410</v>
      </c>
      <c r="U17" s="4">
        <f t="shared" si="3"/>
        <v>5014800</v>
      </c>
      <c r="V17" s="5">
        <v>2.9500000000000002E-2</v>
      </c>
    </row>
    <row r="18" spans="1:22" x14ac:dyDescent="0.2">
      <c r="A18" s="16" t="s">
        <v>328</v>
      </c>
      <c r="B18" s="4">
        <v>237100</v>
      </c>
      <c r="C18" s="4">
        <v>2000</v>
      </c>
      <c r="D18" s="4">
        <v>235100</v>
      </c>
      <c r="E18" s="4">
        <v>6632230000</v>
      </c>
      <c r="F18" s="4">
        <f t="shared" si="0"/>
        <v>274461451701</v>
      </c>
      <c r="G18" s="4">
        <v>368100</v>
      </c>
      <c r="H18" s="4">
        <v>0</v>
      </c>
      <c r="I18" s="4">
        <v>368100</v>
      </c>
      <c r="J18" s="4">
        <v>10458310000</v>
      </c>
      <c r="K18" s="27">
        <f t="shared" si="1"/>
        <v>92604021000</v>
      </c>
      <c r="L18" s="4">
        <v>1789</v>
      </c>
      <c r="M18" s="4">
        <v>1975</v>
      </c>
      <c r="N18" s="4">
        <v>191</v>
      </c>
      <c r="O18" s="4">
        <v>154</v>
      </c>
      <c r="P18" s="4">
        <v>2949800</v>
      </c>
      <c r="Q18" s="4">
        <v>2466700</v>
      </c>
      <c r="R18" s="5">
        <v>7.0999999999999995E-3</v>
      </c>
      <c r="S18" s="4">
        <v>5863100</v>
      </c>
      <c r="T18" s="4">
        <f t="shared" si="2"/>
        <v>6591570</v>
      </c>
      <c r="U18" s="4">
        <f t="shared" si="3"/>
        <v>3962300</v>
      </c>
      <c r="V18" s="5">
        <v>2.9700000000000001E-2</v>
      </c>
    </row>
    <row r="19" spans="1:22" x14ac:dyDescent="0.2">
      <c r="A19" s="16" t="s">
        <v>327</v>
      </c>
      <c r="B19" s="4">
        <v>31500</v>
      </c>
      <c r="C19" s="4">
        <v>601165</v>
      </c>
      <c r="D19" s="4">
        <v>-569665</v>
      </c>
      <c r="E19" s="4">
        <v>-16172190000</v>
      </c>
      <c r="F19" s="4">
        <f t="shared" si="0"/>
        <v>267829221701</v>
      </c>
      <c r="G19" s="4">
        <v>0</v>
      </c>
      <c r="H19" s="4">
        <v>0</v>
      </c>
      <c r="I19" s="4">
        <v>0</v>
      </c>
      <c r="J19" s="4">
        <v>-1847040000</v>
      </c>
      <c r="K19" s="27">
        <f t="shared" si="1"/>
        <v>82145711000</v>
      </c>
      <c r="L19" s="4">
        <v>2327</v>
      </c>
      <c r="M19" s="4">
        <v>2532</v>
      </c>
      <c r="N19" s="4">
        <v>359</v>
      </c>
      <c r="O19" s="4">
        <v>294</v>
      </c>
      <c r="P19" s="4">
        <v>4831100</v>
      </c>
      <c r="Q19" s="4">
        <v>4465000</v>
      </c>
      <c r="R19" s="5">
        <v>5.4000000000000003E-3</v>
      </c>
      <c r="S19" s="4">
        <v>9689300</v>
      </c>
      <c r="T19" s="4">
        <f t="shared" si="2"/>
        <v>6298430</v>
      </c>
      <c r="U19" s="4">
        <f t="shared" si="3"/>
        <v>3962300</v>
      </c>
      <c r="V19" s="5">
        <v>2.2700000000000001E-2</v>
      </c>
    </row>
    <row r="20" spans="1:22" x14ac:dyDescent="0.2">
      <c r="A20" s="16" t="s">
        <v>326</v>
      </c>
      <c r="B20" s="4">
        <v>343900</v>
      </c>
      <c r="C20" s="4">
        <v>262500</v>
      </c>
      <c r="D20" s="4">
        <v>81400</v>
      </c>
      <c r="E20" s="4">
        <v>2261580000</v>
      </c>
      <c r="F20" s="4">
        <f t="shared" si="0"/>
        <v>284001411701</v>
      </c>
      <c r="G20" s="4">
        <v>0</v>
      </c>
      <c r="H20" s="4">
        <v>0</v>
      </c>
      <c r="I20" s="4">
        <v>0</v>
      </c>
      <c r="J20" s="4">
        <v>-1847040000</v>
      </c>
      <c r="K20" s="27">
        <f t="shared" si="1"/>
        <v>83992751000</v>
      </c>
      <c r="L20" s="4">
        <v>2334</v>
      </c>
      <c r="M20" s="4">
        <v>2565</v>
      </c>
      <c r="N20" s="4">
        <v>258</v>
      </c>
      <c r="O20" s="4">
        <v>219</v>
      </c>
      <c r="P20" s="4">
        <v>3731400</v>
      </c>
      <c r="Q20" s="4">
        <v>3669200</v>
      </c>
      <c r="R20" s="5">
        <v>1.0800000000000001E-2</v>
      </c>
      <c r="S20" s="4">
        <v>7474000</v>
      </c>
      <c r="T20" s="4">
        <f t="shared" si="2"/>
        <v>6750710</v>
      </c>
      <c r="U20" s="4">
        <f t="shared" si="3"/>
        <v>3962300</v>
      </c>
      <c r="V20" s="5">
        <v>3.3500000000000002E-2</v>
      </c>
    </row>
    <row r="21" spans="1:22" x14ac:dyDescent="0.2">
      <c r="A21" s="16" t="s">
        <v>325</v>
      </c>
      <c r="B21" s="4">
        <v>259000</v>
      </c>
      <c r="C21" s="4">
        <v>74100</v>
      </c>
      <c r="D21" s="4">
        <v>184900</v>
      </c>
      <c r="E21" s="4">
        <v>5143130000</v>
      </c>
      <c r="F21" s="4">
        <f t="shared" si="0"/>
        <v>281739831701</v>
      </c>
      <c r="G21" s="4">
        <v>0</v>
      </c>
      <c r="H21" s="4">
        <v>0</v>
      </c>
      <c r="I21" s="4">
        <v>0</v>
      </c>
      <c r="J21" s="4">
        <v>-2776460000</v>
      </c>
      <c r="K21" s="27">
        <f t="shared" si="1"/>
        <v>85839791000</v>
      </c>
      <c r="L21" s="4">
        <v>1818</v>
      </c>
      <c r="M21" s="4">
        <v>1684</v>
      </c>
      <c r="N21" s="4">
        <v>172</v>
      </c>
      <c r="O21" s="4">
        <v>140</v>
      </c>
      <c r="P21" s="4">
        <v>2748200</v>
      </c>
      <c r="Q21" s="4">
        <v>2178300</v>
      </c>
      <c r="R21" s="5">
        <v>7.3000000000000001E-3</v>
      </c>
      <c r="S21" s="4">
        <v>5014800</v>
      </c>
      <c r="T21" s="4">
        <f t="shared" si="2"/>
        <v>6847330</v>
      </c>
      <c r="U21" s="4">
        <f t="shared" si="3"/>
        <v>3330900</v>
      </c>
      <c r="V21" s="5">
        <v>1.43E-2</v>
      </c>
    </row>
    <row r="22" spans="1:22" x14ac:dyDescent="0.2">
      <c r="A22" s="16" t="s">
        <v>324</v>
      </c>
      <c r="B22" s="4">
        <v>902200</v>
      </c>
      <c r="C22" s="4">
        <v>266950</v>
      </c>
      <c r="D22" s="4">
        <v>635250</v>
      </c>
      <c r="E22" s="4">
        <v>17697190000</v>
      </c>
      <c r="F22" s="4">
        <f t="shared" si="0"/>
        <v>276596701701</v>
      </c>
      <c r="G22" s="4">
        <v>0</v>
      </c>
      <c r="H22" s="4">
        <v>0</v>
      </c>
      <c r="I22" s="4">
        <v>0</v>
      </c>
      <c r="J22" s="4">
        <v>-2330180000</v>
      </c>
      <c r="K22" s="27">
        <f t="shared" si="1"/>
        <v>88616251000</v>
      </c>
      <c r="L22" s="4">
        <v>3751</v>
      </c>
      <c r="M22" s="4">
        <v>2153</v>
      </c>
      <c r="N22" s="4">
        <v>401</v>
      </c>
      <c r="O22" s="4">
        <v>269</v>
      </c>
      <c r="P22" s="4">
        <v>6470000</v>
      </c>
      <c r="Q22" s="4">
        <v>4294200</v>
      </c>
      <c r="R22" s="5">
        <v>4.5400000000000003E-2</v>
      </c>
      <c r="S22" s="4">
        <v>11266800</v>
      </c>
      <c r="T22" s="4">
        <f t="shared" si="2"/>
        <v>6768880</v>
      </c>
      <c r="U22" s="4">
        <f t="shared" si="3"/>
        <v>3330900</v>
      </c>
      <c r="V22" s="5">
        <v>5.6799999999999996E-2</v>
      </c>
    </row>
    <row r="23" spans="1:22" x14ac:dyDescent="0.2">
      <c r="A23" s="16" t="s">
        <v>323</v>
      </c>
      <c r="B23" s="4">
        <v>344430</v>
      </c>
      <c r="C23" s="4">
        <v>522600</v>
      </c>
      <c r="D23" s="4">
        <v>-178170</v>
      </c>
      <c r="E23" s="4">
        <v>-4710980000</v>
      </c>
      <c r="F23" s="4">
        <f t="shared" si="0"/>
        <v>258899511701</v>
      </c>
      <c r="G23" s="4">
        <v>0</v>
      </c>
      <c r="H23" s="4">
        <v>0</v>
      </c>
      <c r="I23" s="4">
        <v>0</v>
      </c>
      <c r="J23" s="4">
        <v>-521420000</v>
      </c>
      <c r="K23" s="27">
        <f t="shared" si="1"/>
        <v>90946431000</v>
      </c>
      <c r="L23" s="4">
        <v>943</v>
      </c>
      <c r="M23" s="4">
        <v>1570</v>
      </c>
      <c r="N23" s="4">
        <v>111</v>
      </c>
      <c r="O23" s="4">
        <v>139</v>
      </c>
      <c r="P23" s="4">
        <v>1602700</v>
      </c>
      <c r="Q23" s="4">
        <v>1958400</v>
      </c>
      <c r="R23" s="5">
        <v>3.8E-3</v>
      </c>
      <c r="S23" s="4">
        <v>3962300</v>
      </c>
      <c r="T23" s="4">
        <f t="shared" si="2"/>
        <v>7552490</v>
      </c>
      <c r="U23" s="4">
        <f t="shared" si="3"/>
        <v>3330900</v>
      </c>
      <c r="V23" s="5">
        <v>2.41E-2</v>
      </c>
    </row>
    <row r="24" spans="1:22" x14ac:dyDescent="0.2">
      <c r="A24" s="16" t="s">
        <v>322</v>
      </c>
      <c r="B24" s="4">
        <v>32320</v>
      </c>
      <c r="C24" s="4">
        <v>1441242</v>
      </c>
      <c r="D24" s="4">
        <v>-1408922</v>
      </c>
      <c r="E24" s="4">
        <v>-37278440000</v>
      </c>
      <c r="F24" s="4">
        <f t="shared" si="0"/>
        <v>263610491701</v>
      </c>
      <c r="G24" s="4">
        <v>0</v>
      </c>
      <c r="H24" s="4">
        <v>0</v>
      </c>
      <c r="I24" s="4">
        <v>0</v>
      </c>
      <c r="J24" s="4">
        <v>-624525000</v>
      </c>
      <c r="K24" s="27">
        <f t="shared" si="1"/>
        <v>91467851000</v>
      </c>
      <c r="L24" s="4">
        <v>1036</v>
      </c>
      <c r="M24" s="4">
        <v>2024</v>
      </c>
      <c r="N24" s="4">
        <v>104</v>
      </c>
      <c r="O24" s="4">
        <v>173</v>
      </c>
      <c r="P24" s="4">
        <v>1385200</v>
      </c>
      <c r="Q24" s="4">
        <v>2526100</v>
      </c>
      <c r="R24" s="5">
        <v>-2.6499999999999999E-2</v>
      </c>
      <c r="S24" s="4">
        <v>4386200</v>
      </c>
      <c r="T24" s="4">
        <f t="shared" si="2"/>
        <v>7949280</v>
      </c>
      <c r="U24" s="4">
        <f t="shared" si="3"/>
        <v>3330900</v>
      </c>
      <c r="V24" s="5">
        <v>3.3300000000000003E-2</v>
      </c>
    </row>
    <row r="25" spans="1:22" x14ac:dyDescent="0.2">
      <c r="A25" s="16" t="s">
        <v>321</v>
      </c>
      <c r="B25" s="4">
        <v>1035000</v>
      </c>
      <c r="C25" s="4">
        <v>441200</v>
      </c>
      <c r="D25" s="4">
        <v>593800</v>
      </c>
      <c r="E25" s="4">
        <v>16077370000</v>
      </c>
      <c r="F25" s="4">
        <f t="shared" si="0"/>
        <v>300888931701</v>
      </c>
      <c r="G25" s="4">
        <v>0</v>
      </c>
      <c r="H25" s="4">
        <v>0</v>
      </c>
      <c r="I25" s="4">
        <v>0</v>
      </c>
      <c r="J25" s="4">
        <v>-1176755000</v>
      </c>
      <c r="K25" s="27">
        <f t="shared" si="1"/>
        <v>92092376000</v>
      </c>
      <c r="L25" s="4">
        <v>1792</v>
      </c>
      <c r="M25" s="4">
        <v>1918</v>
      </c>
      <c r="N25" s="4">
        <v>142</v>
      </c>
      <c r="O25" s="4">
        <v>200</v>
      </c>
      <c r="P25" s="4">
        <v>2321100</v>
      </c>
      <c r="Q25" s="4">
        <v>3374100</v>
      </c>
      <c r="R25" s="5">
        <v>-9.1999999999999998E-3</v>
      </c>
      <c r="S25" s="4">
        <v>6514600</v>
      </c>
      <c r="T25" s="4">
        <f t="shared" si="2"/>
        <v>7818790</v>
      </c>
      <c r="U25" s="4">
        <f t="shared" si="3"/>
        <v>3330900</v>
      </c>
      <c r="V25" s="5">
        <v>1.8500000000000003E-2</v>
      </c>
    </row>
    <row r="26" spans="1:22" x14ac:dyDescent="0.2">
      <c r="A26" s="16" t="s">
        <v>320</v>
      </c>
      <c r="B26" s="4">
        <v>58331</v>
      </c>
      <c r="C26" s="4">
        <v>652000</v>
      </c>
      <c r="D26" s="4">
        <v>-593669</v>
      </c>
      <c r="E26" s="4">
        <v>-16181870000</v>
      </c>
      <c r="F26" s="4">
        <f t="shared" si="0"/>
        <v>284811561701</v>
      </c>
      <c r="G26" s="4">
        <v>0</v>
      </c>
      <c r="H26" s="4">
        <v>0</v>
      </c>
      <c r="I26" s="4">
        <v>0</v>
      </c>
      <c r="J26" s="4">
        <v>280465000</v>
      </c>
      <c r="K26" s="27">
        <f t="shared" si="1"/>
        <v>93269131000</v>
      </c>
      <c r="L26" s="4">
        <v>940</v>
      </c>
      <c r="M26" s="4">
        <v>1383</v>
      </c>
      <c r="N26" s="4">
        <v>84</v>
      </c>
      <c r="O26" s="4">
        <v>132</v>
      </c>
      <c r="P26" s="4">
        <v>1284300</v>
      </c>
      <c r="Q26" s="4">
        <v>1827100</v>
      </c>
      <c r="R26" s="5">
        <v>-1.2800000000000001E-2</v>
      </c>
      <c r="S26" s="4">
        <v>3330900</v>
      </c>
      <c r="T26" s="4">
        <f t="shared" si="2"/>
        <v>7912770</v>
      </c>
      <c r="U26" s="4">
        <f t="shared" si="3"/>
        <v>5981000</v>
      </c>
      <c r="V26" s="5">
        <v>0.02</v>
      </c>
    </row>
    <row r="27" spans="1:22" x14ac:dyDescent="0.2">
      <c r="A27" s="16" t="s">
        <v>319</v>
      </c>
      <c r="B27" s="4">
        <v>106500</v>
      </c>
      <c r="C27" s="4">
        <v>513700</v>
      </c>
      <c r="D27" s="4">
        <v>-407200</v>
      </c>
      <c r="E27" s="4">
        <v>-11097880000</v>
      </c>
      <c r="F27" s="4">
        <f t="shared" si="0"/>
        <v>300993431701</v>
      </c>
      <c r="G27" s="4">
        <v>0</v>
      </c>
      <c r="H27" s="4">
        <v>0</v>
      </c>
      <c r="I27" s="4">
        <v>0</v>
      </c>
      <c r="J27" s="4">
        <v>1313870000</v>
      </c>
      <c r="K27" s="27">
        <f t="shared" si="1"/>
        <v>92988666000</v>
      </c>
      <c r="L27" s="4">
        <v>2388</v>
      </c>
      <c r="M27" s="4">
        <v>1630</v>
      </c>
      <c r="N27" s="4">
        <v>245</v>
      </c>
      <c r="O27" s="4">
        <v>188</v>
      </c>
      <c r="P27" s="4">
        <v>3593200</v>
      </c>
      <c r="Q27" s="4">
        <v>2898900</v>
      </c>
      <c r="R27" s="5">
        <v>4.9400000000000006E-2</v>
      </c>
      <c r="S27" s="4">
        <v>6962100</v>
      </c>
      <c r="T27" s="4">
        <f t="shared" si="2"/>
        <v>8027580</v>
      </c>
      <c r="U27" s="4">
        <f t="shared" si="3"/>
        <v>5981000</v>
      </c>
      <c r="V27" s="5">
        <v>3.7999999999999999E-2</v>
      </c>
    </row>
    <row r="28" spans="1:22" x14ac:dyDescent="0.2">
      <c r="A28" s="16" t="s">
        <v>318</v>
      </c>
      <c r="B28" s="4">
        <v>260620</v>
      </c>
      <c r="C28" s="4">
        <v>150800</v>
      </c>
      <c r="D28" s="4">
        <v>109820</v>
      </c>
      <c r="E28" s="4">
        <v>2752340000</v>
      </c>
      <c r="F28" s="4">
        <f t="shared" si="0"/>
        <v>312091311701</v>
      </c>
      <c r="G28" s="4">
        <v>50700</v>
      </c>
      <c r="H28" s="4">
        <v>0</v>
      </c>
      <c r="I28" s="4">
        <v>50700</v>
      </c>
      <c r="J28" s="4">
        <v>1313870000</v>
      </c>
      <c r="K28" s="27">
        <f t="shared" si="1"/>
        <v>91674796000</v>
      </c>
      <c r="L28" s="4">
        <v>1728</v>
      </c>
      <c r="M28" s="4">
        <v>2101</v>
      </c>
      <c r="N28" s="4">
        <v>218</v>
      </c>
      <c r="O28" s="4">
        <v>266</v>
      </c>
      <c r="P28" s="4">
        <v>3192900</v>
      </c>
      <c r="Q28" s="4">
        <v>3753200</v>
      </c>
      <c r="R28" s="5">
        <v>-5.6000000000000008E-3</v>
      </c>
      <c r="S28" s="4">
        <v>7314700</v>
      </c>
      <c r="T28" s="4">
        <f t="shared" si="2"/>
        <v>7856860</v>
      </c>
      <c r="U28" s="4">
        <f t="shared" si="3"/>
        <v>5981000</v>
      </c>
      <c r="V28" s="5">
        <v>4.2800000000000005E-2</v>
      </c>
    </row>
    <row r="29" spans="1:22" x14ac:dyDescent="0.2">
      <c r="A29" s="16" t="s">
        <v>317</v>
      </c>
      <c r="B29" s="4">
        <v>879000</v>
      </c>
      <c r="C29" s="4">
        <v>12700</v>
      </c>
      <c r="D29" s="4">
        <v>866300</v>
      </c>
      <c r="E29" s="4">
        <v>22468520000</v>
      </c>
      <c r="F29" s="4">
        <f t="shared" si="0"/>
        <v>309338971701</v>
      </c>
      <c r="G29" s="4">
        <v>0</v>
      </c>
      <c r="H29" s="4">
        <v>0</v>
      </c>
      <c r="I29" s="4">
        <v>0</v>
      </c>
      <c r="J29" s="4">
        <v>10095000</v>
      </c>
      <c r="K29" s="27">
        <f t="shared" si="1"/>
        <v>90360926000</v>
      </c>
      <c r="L29" s="4">
        <v>2407</v>
      </c>
      <c r="M29" s="4">
        <v>1718</v>
      </c>
      <c r="N29" s="4">
        <v>241</v>
      </c>
      <c r="O29" s="4">
        <v>174</v>
      </c>
      <c r="P29" s="4">
        <v>3804100</v>
      </c>
      <c r="Q29" s="4">
        <v>2766900</v>
      </c>
      <c r="R29" s="5">
        <v>6.6400000000000001E-2</v>
      </c>
      <c r="S29" s="4">
        <v>6757900</v>
      </c>
      <c r="T29" s="4">
        <f t="shared" si="2"/>
        <v>8244040</v>
      </c>
      <c r="U29" s="4">
        <f t="shared" si="3"/>
        <v>5981000</v>
      </c>
      <c r="V29" s="5">
        <v>4.3400000000000001E-2</v>
      </c>
    </row>
    <row r="30" spans="1:22" x14ac:dyDescent="0.2">
      <c r="A30" s="16" t="s">
        <v>316</v>
      </c>
      <c r="B30" s="4">
        <v>1396000</v>
      </c>
      <c r="C30" s="4">
        <v>195755</v>
      </c>
      <c r="D30" s="4">
        <v>1200245</v>
      </c>
      <c r="E30" s="4">
        <v>30248100000</v>
      </c>
      <c r="F30" s="4">
        <f t="shared" si="0"/>
        <v>286870451701</v>
      </c>
      <c r="G30" s="4">
        <v>530000</v>
      </c>
      <c r="H30" s="4">
        <v>0</v>
      </c>
      <c r="I30" s="4">
        <v>530000</v>
      </c>
      <c r="J30" s="4">
        <v>13449575000</v>
      </c>
      <c r="K30" s="27">
        <f t="shared" si="1"/>
        <v>90350831000</v>
      </c>
      <c r="L30" s="4">
        <v>2503</v>
      </c>
      <c r="M30" s="4">
        <v>3234</v>
      </c>
      <c r="N30" s="4">
        <v>299</v>
      </c>
      <c r="O30" s="4">
        <v>364</v>
      </c>
      <c r="P30" s="4">
        <v>4883800</v>
      </c>
      <c r="Q30" s="4">
        <v>6977100</v>
      </c>
      <c r="R30" s="5">
        <v>-5.0300000000000004E-2</v>
      </c>
      <c r="S30" s="4">
        <v>11996800</v>
      </c>
      <c r="T30" s="4">
        <f t="shared" si="2"/>
        <v>7860770</v>
      </c>
      <c r="U30" s="4">
        <f t="shared" si="3"/>
        <v>5209700</v>
      </c>
      <c r="V30" s="5">
        <v>5.3499999999999999E-2</v>
      </c>
    </row>
    <row r="31" spans="1:22" x14ac:dyDescent="0.2">
      <c r="A31" s="16" t="s">
        <v>315</v>
      </c>
      <c r="B31" s="4">
        <v>180800</v>
      </c>
      <c r="C31" s="4">
        <v>916935</v>
      </c>
      <c r="D31" s="4">
        <v>-736135</v>
      </c>
      <c r="E31" s="4">
        <v>-19881190000</v>
      </c>
      <c r="F31" s="4">
        <f t="shared" si="0"/>
        <v>256622351701</v>
      </c>
      <c r="G31" s="4">
        <v>241500</v>
      </c>
      <c r="H31" s="4">
        <v>0</v>
      </c>
      <c r="I31" s="4">
        <v>241500</v>
      </c>
      <c r="J31" s="4">
        <v>6481345000</v>
      </c>
      <c r="K31" s="27">
        <f t="shared" si="1"/>
        <v>76901256000</v>
      </c>
      <c r="L31" s="4">
        <v>1169</v>
      </c>
      <c r="M31" s="4">
        <v>2476</v>
      </c>
      <c r="N31" s="4">
        <v>64</v>
      </c>
      <c r="O31" s="4">
        <v>198</v>
      </c>
      <c r="P31" s="4">
        <v>1352100</v>
      </c>
      <c r="Q31" s="4">
        <v>4623200</v>
      </c>
      <c r="R31" s="5">
        <v>-4.7800000000000002E-2</v>
      </c>
      <c r="S31" s="4">
        <v>5981000</v>
      </c>
      <c r="T31" s="4">
        <f t="shared" si="2"/>
        <v>8095170</v>
      </c>
      <c r="U31" s="4">
        <f t="shared" si="3"/>
        <v>4270700</v>
      </c>
      <c r="V31" s="5">
        <v>5.4400000000000004E-2</v>
      </c>
    </row>
    <row r="32" spans="1:22" x14ac:dyDescent="0.2">
      <c r="A32" s="16" t="s">
        <v>314</v>
      </c>
      <c r="B32" s="4">
        <v>472716</v>
      </c>
      <c r="C32" s="4">
        <v>522200</v>
      </c>
      <c r="D32" s="4">
        <v>-49484</v>
      </c>
      <c r="E32" s="4">
        <v>-1562370000</v>
      </c>
      <c r="F32" s="4">
        <f t="shared" si="0"/>
        <v>276503541701</v>
      </c>
      <c r="G32" s="4">
        <v>0</v>
      </c>
      <c r="H32" s="4">
        <v>0</v>
      </c>
      <c r="I32" s="4">
        <v>0</v>
      </c>
      <c r="J32" s="4">
        <v>2453655000</v>
      </c>
      <c r="K32" s="27">
        <f t="shared" si="1"/>
        <v>70419911000</v>
      </c>
      <c r="L32" s="4">
        <v>2568</v>
      </c>
      <c r="M32" s="4">
        <v>3864</v>
      </c>
      <c r="N32" s="4">
        <v>266</v>
      </c>
      <c r="O32" s="4">
        <v>342</v>
      </c>
      <c r="P32" s="4">
        <v>4467300</v>
      </c>
      <c r="Q32" s="4">
        <v>5453500</v>
      </c>
      <c r="R32" s="5">
        <v>-3.5999999999999999E-3</v>
      </c>
      <c r="S32" s="4">
        <v>10482300</v>
      </c>
      <c r="T32" s="4">
        <f t="shared" si="2"/>
        <v>7711890</v>
      </c>
      <c r="U32" s="4">
        <f t="shared" si="3"/>
        <v>4270700</v>
      </c>
      <c r="V32" s="5">
        <v>5.0999999999999997E-2</v>
      </c>
    </row>
    <row r="33" spans="1:22" x14ac:dyDescent="0.2">
      <c r="A33" s="16" t="s">
        <v>313</v>
      </c>
      <c r="B33" s="4">
        <v>828700</v>
      </c>
      <c r="C33" s="4">
        <v>259337</v>
      </c>
      <c r="D33" s="4">
        <v>569363</v>
      </c>
      <c r="E33" s="4">
        <v>16158690000</v>
      </c>
      <c r="F33" s="4">
        <f t="shared" si="0"/>
        <v>278065911701</v>
      </c>
      <c r="G33" s="4">
        <v>0</v>
      </c>
      <c r="H33" s="4">
        <v>0</v>
      </c>
      <c r="I33" s="4">
        <v>0</v>
      </c>
      <c r="J33" s="4">
        <v>-92690000</v>
      </c>
      <c r="K33" s="27">
        <f t="shared" si="1"/>
        <v>67966256000</v>
      </c>
      <c r="L33" s="4">
        <v>1690</v>
      </c>
      <c r="M33" s="4">
        <v>3793</v>
      </c>
      <c r="N33" s="4">
        <v>262</v>
      </c>
      <c r="O33" s="4">
        <v>492</v>
      </c>
      <c r="P33" s="4">
        <v>3152800</v>
      </c>
      <c r="Q33" s="4">
        <v>8622900</v>
      </c>
      <c r="R33" s="5">
        <v>-7.46E-2</v>
      </c>
      <c r="S33" s="4">
        <v>11798400</v>
      </c>
      <c r="T33" s="4">
        <f t="shared" si="2"/>
        <v>7488610</v>
      </c>
      <c r="U33" s="4">
        <f t="shared" si="3"/>
        <v>4270700</v>
      </c>
      <c r="V33" s="5">
        <v>7.1099999999999997E-2</v>
      </c>
    </row>
    <row r="34" spans="1:22" x14ac:dyDescent="0.2">
      <c r="A34" s="16" t="s">
        <v>270</v>
      </c>
      <c r="B34" s="4">
        <v>1016800</v>
      </c>
      <c r="C34" s="4">
        <v>89510</v>
      </c>
      <c r="D34" s="4">
        <v>927290</v>
      </c>
      <c r="E34" s="4">
        <v>26908830000</v>
      </c>
      <c r="F34" s="4">
        <f t="shared" si="0"/>
        <v>261907221701</v>
      </c>
      <c r="G34" s="4">
        <v>0</v>
      </c>
      <c r="H34" s="4">
        <v>0</v>
      </c>
      <c r="I34" s="4">
        <v>0</v>
      </c>
      <c r="J34" s="4">
        <v>-344025000</v>
      </c>
      <c r="K34" s="27">
        <f t="shared" si="1"/>
        <v>68058946000</v>
      </c>
      <c r="L34" s="4">
        <v>2242</v>
      </c>
      <c r="M34" s="4">
        <v>1665</v>
      </c>
      <c r="N34" s="4">
        <v>337</v>
      </c>
      <c r="O34" s="4">
        <v>189</v>
      </c>
      <c r="P34" s="4">
        <v>4472100</v>
      </c>
      <c r="Q34" s="4">
        <v>2803800</v>
      </c>
      <c r="R34" s="5">
        <v>2.4399999999999998E-2</v>
      </c>
      <c r="S34" s="4">
        <v>8354100</v>
      </c>
      <c r="T34" s="4">
        <f t="shared" si="2"/>
        <v>7387990</v>
      </c>
      <c r="U34" s="4">
        <f t="shared" si="3"/>
        <v>4270700</v>
      </c>
      <c r="V34" s="5">
        <v>2.7200000000000002E-2</v>
      </c>
    </row>
    <row r="35" spans="1:22" x14ac:dyDescent="0.2">
      <c r="A35" s="16" t="s">
        <v>269</v>
      </c>
      <c r="B35" s="4">
        <v>613200</v>
      </c>
      <c r="C35" s="4">
        <v>67000</v>
      </c>
      <c r="D35" s="4">
        <v>546200</v>
      </c>
      <c r="E35" s="4">
        <v>15606170000</v>
      </c>
      <c r="F35" s="4">
        <f t="shared" si="0"/>
        <v>234998391701</v>
      </c>
      <c r="G35" s="4">
        <v>0</v>
      </c>
      <c r="H35" s="4">
        <v>0</v>
      </c>
      <c r="I35" s="4">
        <v>0</v>
      </c>
      <c r="J35" s="4">
        <v>-1126265000</v>
      </c>
      <c r="K35" s="27">
        <f t="shared" si="1"/>
        <v>68402971000</v>
      </c>
      <c r="L35" s="4">
        <v>1873</v>
      </c>
      <c r="M35" s="4">
        <v>1499</v>
      </c>
      <c r="N35" s="4">
        <v>211</v>
      </c>
      <c r="O35" s="4">
        <v>171</v>
      </c>
      <c r="P35" s="4">
        <v>2718600</v>
      </c>
      <c r="Q35" s="4">
        <v>2318200</v>
      </c>
      <c r="R35" s="5">
        <v>1.06E-2</v>
      </c>
      <c r="S35" s="4">
        <v>5209700</v>
      </c>
      <c r="T35" s="4">
        <f t="shared" si="2"/>
        <v>8600260</v>
      </c>
      <c r="U35" s="4">
        <f t="shared" si="3"/>
        <v>4270700</v>
      </c>
      <c r="V35" s="5">
        <v>2.2599999999999999E-2</v>
      </c>
    </row>
    <row r="36" spans="1:22" x14ac:dyDescent="0.2">
      <c r="A36" s="16" t="s">
        <v>268</v>
      </c>
      <c r="B36" s="4">
        <v>1006680</v>
      </c>
      <c r="C36" s="4">
        <v>545530</v>
      </c>
      <c r="D36" s="4">
        <v>461150</v>
      </c>
      <c r="E36" s="4">
        <v>13244597952</v>
      </c>
      <c r="F36" s="4">
        <f t="shared" si="0"/>
        <v>219392221701</v>
      </c>
      <c r="G36" s="4">
        <v>0</v>
      </c>
      <c r="H36" s="4">
        <v>0</v>
      </c>
      <c r="I36" s="4">
        <v>0</v>
      </c>
      <c r="J36" s="4">
        <v>-1093395000</v>
      </c>
      <c r="K36" s="27">
        <f t="shared" si="1"/>
        <v>69529236000</v>
      </c>
      <c r="L36" s="4">
        <v>902</v>
      </c>
      <c r="M36" s="4">
        <v>1874</v>
      </c>
      <c r="N36" s="4">
        <v>85</v>
      </c>
      <c r="O36" s="4">
        <v>139</v>
      </c>
      <c r="P36" s="4">
        <v>1280300</v>
      </c>
      <c r="Q36" s="4">
        <v>2906300</v>
      </c>
      <c r="R36" s="5">
        <v>-1.2199999999999999E-2</v>
      </c>
      <c r="S36" s="4">
        <v>4270700</v>
      </c>
      <c r="T36" s="4">
        <f t="shared" si="2"/>
        <v>8921500</v>
      </c>
      <c r="U36" s="4">
        <f t="shared" si="3"/>
        <v>5607500</v>
      </c>
      <c r="V36" s="5">
        <v>1.3899999999999999E-2</v>
      </c>
    </row>
    <row r="37" spans="1:22" x14ac:dyDescent="0.2">
      <c r="A37" s="16" t="s">
        <v>254</v>
      </c>
      <c r="B37" s="4">
        <v>857551</v>
      </c>
      <c r="C37" s="4">
        <v>12600</v>
      </c>
      <c r="D37" s="4">
        <v>844951</v>
      </c>
      <c r="E37" s="4">
        <v>24100840000</v>
      </c>
      <c r="F37" s="4">
        <f t="shared" si="0"/>
        <v>206147623749</v>
      </c>
      <c r="G37" s="4">
        <v>0</v>
      </c>
      <c r="H37" s="4">
        <v>0</v>
      </c>
      <c r="I37" s="4">
        <v>0</v>
      </c>
      <c r="J37" s="4">
        <v>-1093395000</v>
      </c>
      <c r="K37" s="27">
        <f t="shared" si="1"/>
        <v>70622631000</v>
      </c>
      <c r="L37" s="4">
        <v>2059</v>
      </c>
      <c r="M37" s="4">
        <v>1613</v>
      </c>
      <c r="N37" s="4">
        <v>293</v>
      </c>
      <c r="O37" s="4">
        <v>214</v>
      </c>
      <c r="P37" s="4">
        <v>4278400</v>
      </c>
      <c r="Q37" s="4">
        <v>3223900</v>
      </c>
      <c r="R37" s="5">
        <v>2.86E-2</v>
      </c>
      <c r="S37" s="4">
        <v>8110200</v>
      </c>
      <c r="T37" s="4">
        <f t="shared" si="2"/>
        <v>8777110</v>
      </c>
      <c r="U37" s="4">
        <f t="shared" si="3"/>
        <v>5607500</v>
      </c>
      <c r="V37" s="5">
        <v>3.2799999999999996E-2</v>
      </c>
    </row>
    <row r="38" spans="1:22" x14ac:dyDescent="0.2">
      <c r="A38" s="16" t="s">
        <v>253</v>
      </c>
      <c r="B38" s="4">
        <v>374700</v>
      </c>
      <c r="C38" s="4">
        <v>31200</v>
      </c>
      <c r="D38" s="4">
        <v>343500</v>
      </c>
      <c r="E38" s="4">
        <v>9704020000</v>
      </c>
      <c r="F38" s="4">
        <f t="shared" si="0"/>
        <v>182046783749</v>
      </c>
      <c r="G38" s="4">
        <v>0</v>
      </c>
      <c r="H38" s="4">
        <v>0</v>
      </c>
      <c r="I38" s="4">
        <v>0</v>
      </c>
      <c r="J38" s="4">
        <v>-716690000</v>
      </c>
      <c r="K38" s="27">
        <f t="shared" si="1"/>
        <v>71716026000</v>
      </c>
      <c r="L38" s="4">
        <v>1306</v>
      </c>
      <c r="M38" s="4">
        <v>1937</v>
      </c>
      <c r="N38" s="4">
        <v>145</v>
      </c>
      <c r="O38" s="4">
        <v>193</v>
      </c>
      <c r="P38" s="4">
        <v>2202700</v>
      </c>
      <c r="Q38" s="4">
        <v>3402500</v>
      </c>
      <c r="R38" s="5">
        <v>-5.3E-3</v>
      </c>
      <c r="S38" s="4">
        <v>5607500</v>
      </c>
      <c r="T38" s="4">
        <f t="shared" si="2"/>
        <v>9023940</v>
      </c>
      <c r="U38" s="4">
        <f t="shared" si="3"/>
        <v>6649500</v>
      </c>
      <c r="V38" s="5">
        <v>1.7600000000000001E-2</v>
      </c>
    </row>
    <row r="39" spans="1:22" x14ac:dyDescent="0.2">
      <c r="A39" s="16" t="s">
        <v>252</v>
      </c>
      <c r="B39" s="4">
        <v>68100</v>
      </c>
      <c r="C39" s="4">
        <v>1547970</v>
      </c>
      <c r="D39" s="4">
        <v>-1479870</v>
      </c>
      <c r="E39" s="4">
        <v>-42876910000</v>
      </c>
      <c r="F39" s="4">
        <f t="shared" si="0"/>
        <v>172342763749</v>
      </c>
      <c r="G39" s="4">
        <v>0</v>
      </c>
      <c r="H39" s="4">
        <v>0</v>
      </c>
      <c r="I39" s="4">
        <v>0</v>
      </c>
      <c r="J39" s="4">
        <v>421360000</v>
      </c>
      <c r="K39" s="27">
        <f t="shared" si="1"/>
        <v>72432716000</v>
      </c>
      <c r="L39" s="4">
        <v>2067</v>
      </c>
      <c r="M39" s="4">
        <v>3072</v>
      </c>
      <c r="N39" s="4">
        <v>276</v>
      </c>
      <c r="O39" s="4">
        <v>410</v>
      </c>
      <c r="P39" s="4">
        <v>4113900</v>
      </c>
      <c r="Q39" s="4">
        <v>6317000</v>
      </c>
      <c r="R39" s="5">
        <v>-3.9E-2</v>
      </c>
      <c r="S39" s="4">
        <v>10629700</v>
      </c>
      <c r="T39" s="4">
        <f t="shared" si="2"/>
        <v>9136150</v>
      </c>
      <c r="U39" s="4">
        <f t="shared" si="3"/>
        <v>6649500</v>
      </c>
      <c r="V39" s="5">
        <v>3.9199999999999999E-2</v>
      </c>
    </row>
    <row r="40" spans="1:22" x14ac:dyDescent="0.2">
      <c r="A40" s="16" t="s">
        <v>251</v>
      </c>
      <c r="B40" s="4">
        <v>376300</v>
      </c>
      <c r="C40" s="4">
        <v>30400</v>
      </c>
      <c r="D40" s="4">
        <v>345900</v>
      </c>
      <c r="E40" s="4">
        <v>10193220000</v>
      </c>
      <c r="F40" s="4">
        <f t="shared" si="0"/>
        <v>215219673749</v>
      </c>
      <c r="G40" s="4">
        <v>0</v>
      </c>
      <c r="H40" s="4">
        <v>0</v>
      </c>
      <c r="I40" s="4">
        <v>0</v>
      </c>
      <c r="J40" s="4">
        <v>421360000</v>
      </c>
      <c r="K40" s="27">
        <f t="shared" si="1"/>
        <v>72011356000</v>
      </c>
      <c r="L40" s="4">
        <v>1828</v>
      </c>
      <c r="M40" s="4">
        <v>1986</v>
      </c>
      <c r="N40" s="4">
        <v>284</v>
      </c>
      <c r="O40" s="4">
        <v>263</v>
      </c>
      <c r="P40" s="4">
        <v>3898300</v>
      </c>
      <c r="Q40" s="4">
        <v>3918700</v>
      </c>
      <c r="R40" s="5">
        <v>1.8E-3</v>
      </c>
      <c r="S40" s="4">
        <v>8164100</v>
      </c>
      <c r="T40" s="4">
        <f t="shared" si="2"/>
        <v>9255520</v>
      </c>
      <c r="U40" s="4">
        <f t="shared" si="3"/>
        <v>6649500</v>
      </c>
      <c r="V40" s="5">
        <v>2.53E-2</v>
      </c>
    </row>
    <row r="41" spans="1:22" x14ac:dyDescent="0.2">
      <c r="A41" s="16" t="s">
        <v>250</v>
      </c>
      <c r="B41" s="4">
        <v>1032600</v>
      </c>
      <c r="C41" s="4">
        <v>941925</v>
      </c>
      <c r="D41" s="4">
        <v>90675</v>
      </c>
      <c r="E41" s="4">
        <v>2590410000</v>
      </c>
      <c r="F41" s="4">
        <f t="shared" si="0"/>
        <v>205026453749</v>
      </c>
      <c r="G41" s="4">
        <v>168700</v>
      </c>
      <c r="H41" s="4">
        <v>25800</v>
      </c>
      <c r="I41" s="4">
        <v>142900</v>
      </c>
      <c r="J41" s="4">
        <v>4228365000</v>
      </c>
      <c r="K41" s="27">
        <f t="shared" si="1"/>
        <v>71589996000</v>
      </c>
      <c r="L41" s="4">
        <v>1950</v>
      </c>
      <c r="M41" s="4">
        <v>2995</v>
      </c>
      <c r="N41" s="4">
        <v>187</v>
      </c>
      <c r="O41" s="4">
        <v>349</v>
      </c>
      <c r="P41" s="4">
        <v>2695800</v>
      </c>
      <c r="Q41" s="4">
        <v>4973700</v>
      </c>
      <c r="R41" s="5">
        <v>-2.2200000000000001E-2</v>
      </c>
      <c r="S41" s="4">
        <v>8325000</v>
      </c>
      <c r="T41" s="4">
        <f t="shared" si="2"/>
        <v>9036320</v>
      </c>
      <c r="U41" s="4">
        <f t="shared" si="3"/>
        <v>6649500</v>
      </c>
      <c r="V41" s="5">
        <v>3.32E-2</v>
      </c>
    </row>
    <row r="42" spans="1:22" x14ac:dyDescent="0.2">
      <c r="A42" s="16" t="s">
        <v>249</v>
      </c>
      <c r="B42" s="4">
        <v>523500</v>
      </c>
      <c r="C42" s="4">
        <v>110500</v>
      </c>
      <c r="D42" s="4">
        <v>413000</v>
      </c>
      <c r="E42" s="4">
        <v>12236830000</v>
      </c>
      <c r="F42" s="4">
        <f t="shared" si="0"/>
        <v>202436043749</v>
      </c>
      <c r="G42" s="4">
        <v>0</v>
      </c>
      <c r="H42" s="4">
        <v>0</v>
      </c>
      <c r="I42" s="4">
        <v>0</v>
      </c>
      <c r="J42" s="4">
        <v>-250810000</v>
      </c>
      <c r="K42" s="27">
        <f t="shared" si="1"/>
        <v>67361631000</v>
      </c>
      <c r="L42" s="4">
        <v>1757</v>
      </c>
      <c r="M42" s="4">
        <v>2054</v>
      </c>
      <c r="N42" s="4">
        <v>202</v>
      </c>
      <c r="O42" s="4">
        <v>242</v>
      </c>
      <c r="P42" s="4">
        <v>2690700</v>
      </c>
      <c r="Q42" s="4">
        <v>3543700</v>
      </c>
      <c r="R42" s="5">
        <v>5.1000000000000004E-3</v>
      </c>
      <c r="S42" s="4">
        <v>6649500</v>
      </c>
      <c r="T42" s="4">
        <f t="shared" si="2"/>
        <v>8766800</v>
      </c>
      <c r="U42" s="4">
        <f t="shared" si="3"/>
        <v>6666300</v>
      </c>
      <c r="V42" s="5">
        <v>3.0200000000000001E-2</v>
      </c>
    </row>
    <row r="43" spans="1:22" x14ac:dyDescent="0.2">
      <c r="A43" s="16" t="s">
        <v>248</v>
      </c>
      <c r="B43" s="4">
        <v>137600</v>
      </c>
      <c r="C43" s="4">
        <v>71585</v>
      </c>
      <c r="D43" s="4">
        <v>66015</v>
      </c>
      <c r="E43" s="4">
        <v>1959420000</v>
      </c>
      <c r="F43" s="4">
        <f t="shared" si="0"/>
        <v>190199213749</v>
      </c>
      <c r="G43" s="4">
        <v>0</v>
      </c>
      <c r="H43" s="4">
        <v>0</v>
      </c>
      <c r="I43" s="4">
        <v>0</v>
      </c>
      <c r="J43" s="4">
        <v>-5013585000</v>
      </c>
      <c r="K43" s="27">
        <f t="shared" si="1"/>
        <v>67612441000</v>
      </c>
      <c r="L43" s="4">
        <v>2250</v>
      </c>
      <c r="M43" s="4">
        <v>2782</v>
      </c>
      <c r="N43" s="4">
        <v>312</v>
      </c>
      <c r="O43" s="4">
        <v>380</v>
      </c>
      <c r="P43" s="4">
        <v>4064700</v>
      </c>
      <c r="Q43" s="4">
        <v>5220200</v>
      </c>
      <c r="R43" s="5">
        <v>8.5000000000000006E-3</v>
      </c>
      <c r="S43" s="4">
        <v>9565600</v>
      </c>
      <c r="T43" s="4">
        <f t="shared" si="2"/>
        <v>9428520</v>
      </c>
      <c r="U43" s="4">
        <f t="shared" si="3"/>
        <v>6666300</v>
      </c>
      <c r="V43" s="5">
        <v>3.3399999999999999E-2</v>
      </c>
    </row>
    <row r="44" spans="1:22" x14ac:dyDescent="0.2">
      <c r="A44" s="16" t="s">
        <v>247</v>
      </c>
      <c r="B44" s="4">
        <v>518550</v>
      </c>
      <c r="C44" s="4">
        <v>169400</v>
      </c>
      <c r="D44" s="4">
        <v>349150</v>
      </c>
      <c r="E44" s="4">
        <v>10374530000</v>
      </c>
      <c r="F44" s="4">
        <f t="shared" si="0"/>
        <v>188239793749</v>
      </c>
      <c r="G44" s="4">
        <v>0</v>
      </c>
      <c r="H44" s="4">
        <v>0</v>
      </c>
      <c r="I44" s="4">
        <v>0</v>
      </c>
      <c r="J44" s="4">
        <v>-1459580000</v>
      </c>
      <c r="K44" s="27">
        <f t="shared" si="1"/>
        <v>72626026000</v>
      </c>
      <c r="L44" s="4">
        <v>1818</v>
      </c>
      <c r="M44" s="4">
        <v>2363</v>
      </c>
      <c r="N44" s="4">
        <v>178</v>
      </c>
      <c r="O44" s="4">
        <v>264</v>
      </c>
      <c r="P44" s="4">
        <v>2766200</v>
      </c>
      <c r="Q44" s="4">
        <v>3745400</v>
      </c>
      <c r="R44" s="5">
        <v>-1.8600000000000002E-2</v>
      </c>
      <c r="S44" s="4">
        <v>7347900</v>
      </c>
      <c r="T44" s="4">
        <f t="shared" si="2"/>
        <v>9773020</v>
      </c>
      <c r="U44" s="4">
        <f t="shared" si="3"/>
        <v>6666300</v>
      </c>
      <c r="V44" s="5">
        <v>1.84E-2</v>
      </c>
    </row>
    <row r="45" spans="1:22" x14ac:dyDescent="0.2">
      <c r="A45" s="16" t="s">
        <v>246</v>
      </c>
      <c r="B45" s="4">
        <v>1313000</v>
      </c>
      <c r="C45" s="4">
        <v>252630</v>
      </c>
      <c r="D45" s="4">
        <v>1060370</v>
      </c>
      <c r="E45" s="4">
        <v>31471871716</v>
      </c>
      <c r="F45" s="4">
        <f t="shared" si="0"/>
        <v>177865263749</v>
      </c>
      <c r="G45" s="4">
        <v>0</v>
      </c>
      <c r="H45" s="4">
        <v>0</v>
      </c>
      <c r="I45" s="4">
        <v>0</v>
      </c>
      <c r="J45" s="4">
        <v>-1459580000</v>
      </c>
      <c r="K45" s="27">
        <f t="shared" si="1"/>
        <v>74085606000</v>
      </c>
      <c r="L45" s="4">
        <v>5680</v>
      </c>
      <c r="M45" s="4">
        <v>3541</v>
      </c>
      <c r="N45" s="4">
        <v>708</v>
      </c>
      <c r="O45" s="4">
        <v>431</v>
      </c>
      <c r="P45" s="4">
        <v>9889900</v>
      </c>
      <c r="Q45" s="4">
        <v>6006800</v>
      </c>
      <c r="R45" s="5">
        <v>3.6299999999999999E-2</v>
      </c>
      <c r="S45" s="4">
        <v>17332400</v>
      </c>
      <c r="T45" s="4">
        <f t="shared" si="2"/>
        <v>9309320</v>
      </c>
      <c r="U45" s="4">
        <f t="shared" si="3"/>
        <v>6666300</v>
      </c>
      <c r="V45" s="5">
        <v>2.1700000000000001E-2</v>
      </c>
    </row>
    <row r="46" spans="1:22" x14ac:dyDescent="0.2">
      <c r="A46" s="16" t="s">
        <v>245</v>
      </c>
      <c r="B46" s="4">
        <v>15700</v>
      </c>
      <c r="C46" s="4">
        <v>3700</v>
      </c>
      <c r="D46" s="4">
        <v>12000</v>
      </c>
      <c r="E46" s="4">
        <v>341940000</v>
      </c>
      <c r="F46" s="4">
        <f t="shared" si="0"/>
        <v>146393392033</v>
      </c>
      <c r="G46" s="4">
        <v>0</v>
      </c>
      <c r="H46" s="4">
        <v>0</v>
      </c>
      <c r="I46" s="4">
        <v>0</v>
      </c>
      <c r="J46" s="4">
        <v>103270000</v>
      </c>
      <c r="K46" s="27">
        <f t="shared" si="1"/>
        <v>75545186000</v>
      </c>
      <c r="L46" s="4">
        <v>1443</v>
      </c>
      <c r="M46" s="4">
        <v>1348</v>
      </c>
      <c r="N46" s="4">
        <v>202</v>
      </c>
      <c r="O46" s="4">
        <v>159</v>
      </c>
      <c r="P46" s="4">
        <v>2680100</v>
      </c>
      <c r="Q46" s="4">
        <v>2225700</v>
      </c>
      <c r="R46" s="5">
        <v>2.4799999999999999E-2</v>
      </c>
      <c r="S46" s="4">
        <v>7483100</v>
      </c>
      <c r="T46" s="4">
        <f t="shared" si="2"/>
        <v>9659370</v>
      </c>
      <c r="U46" s="4">
        <f t="shared" si="3"/>
        <v>6133000</v>
      </c>
      <c r="V46" s="5">
        <v>2.4199999999999999E-2</v>
      </c>
    </row>
    <row r="47" spans="1:22" x14ac:dyDescent="0.2">
      <c r="A47" s="16" t="s">
        <v>244</v>
      </c>
      <c r="B47" s="4">
        <v>1050300</v>
      </c>
      <c r="C47" s="4">
        <v>70810</v>
      </c>
      <c r="D47" s="4">
        <v>979490</v>
      </c>
      <c r="E47" s="4">
        <v>27823800000</v>
      </c>
      <c r="F47" s="4">
        <f t="shared" ref="F47:F73" si="4">E47+F48</f>
        <v>146051452033</v>
      </c>
      <c r="G47" s="4">
        <v>0</v>
      </c>
      <c r="H47" s="4">
        <v>0</v>
      </c>
      <c r="I47" s="4">
        <v>0</v>
      </c>
      <c r="J47" s="4">
        <v>181170000</v>
      </c>
      <c r="K47" s="27">
        <f t="shared" ref="K47:K73" si="5">K48+J47</f>
        <v>75441916000</v>
      </c>
      <c r="L47" s="4">
        <v>1434</v>
      </c>
      <c r="M47" s="4">
        <v>1464</v>
      </c>
      <c r="N47" s="4">
        <v>201</v>
      </c>
      <c r="O47" s="4">
        <v>209</v>
      </c>
      <c r="P47" s="4">
        <v>3018200</v>
      </c>
      <c r="Q47" s="4">
        <v>3544300</v>
      </c>
      <c r="R47" s="5">
        <v>7.1999999999999998E-3</v>
      </c>
      <c r="S47" s="4">
        <v>6666300</v>
      </c>
      <c r="T47" s="4">
        <f t="shared" si="2"/>
        <v>9694200</v>
      </c>
      <c r="U47" s="4">
        <f t="shared" ref="U47:U73" si="6">MIN(S48:S52)</f>
        <v>3954300</v>
      </c>
      <c r="V47" s="5">
        <v>3.15E-2</v>
      </c>
    </row>
    <row r="48" spans="1:22" x14ac:dyDescent="0.2">
      <c r="A48" s="16" t="s">
        <v>243</v>
      </c>
      <c r="B48" s="4">
        <v>111900</v>
      </c>
      <c r="C48" s="4">
        <v>154900</v>
      </c>
      <c r="D48" s="4">
        <v>-43000</v>
      </c>
      <c r="E48" s="4">
        <v>-1236200000</v>
      </c>
      <c r="F48" s="4">
        <f t="shared" si="4"/>
        <v>118227652033</v>
      </c>
      <c r="G48" s="4">
        <v>531200</v>
      </c>
      <c r="H48" s="4">
        <v>97400</v>
      </c>
      <c r="I48" s="4">
        <v>433800</v>
      </c>
      <c r="J48" s="4">
        <v>12413470000</v>
      </c>
      <c r="K48" s="27">
        <f t="shared" si="5"/>
        <v>75260746000</v>
      </c>
      <c r="L48" s="4">
        <v>1696</v>
      </c>
      <c r="M48" s="4">
        <v>2910</v>
      </c>
      <c r="N48" s="4">
        <v>160</v>
      </c>
      <c r="O48" s="4">
        <v>363</v>
      </c>
      <c r="P48" s="4">
        <v>2463800</v>
      </c>
      <c r="Q48" s="4">
        <v>5611800</v>
      </c>
      <c r="R48" s="5">
        <v>-1.77E-2</v>
      </c>
      <c r="S48" s="4">
        <v>8075800</v>
      </c>
      <c r="T48" s="4">
        <f t="shared" si="2"/>
        <v>9728350</v>
      </c>
      <c r="U48" s="4">
        <f t="shared" si="6"/>
        <v>3954300</v>
      </c>
      <c r="V48" s="5">
        <v>2.9500000000000002E-2</v>
      </c>
    </row>
    <row r="49" spans="1:22" x14ac:dyDescent="0.2">
      <c r="A49" s="16" t="s">
        <v>236</v>
      </c>
      <c r="B49" s="4">
        <v>73600</v>
      </c>
      <c r="C49" s="4">
        <v>381017</v>
      </c>
      <c r="D49" s="4">
        <v>-307417</v>
      </c>
      <c r="E49" s="4">
        <v>-8804430000</v>
      </c>
      <c r="F49" s="4">
        <f t="shared" si="4"/>
        <v>119463852033</v>
      </c>
      <c r="G49" s="4">
        <v>0</v>
      </c>
      <c r="H49" s="4">
        <v>0</v>
      </c>
      <c r="I49" s="4">
        <v>0</v>
      </c>
      <c r="J49" s="4">
        <v>-115060000</v>
      </c>
      <c r="K49" s="27">
        <f t="shared" si="5"/>
        <v>62847276000</v>
      </c>
      <c r="L49" s="4">
        <v>3126</v>
      </c>
      <c r="M49" s="4">
        <v>2895</v>
      </c>
      <c r="N49" s="4">
        <v>442</v>
      </c>
      <c r="O49" s="4">
        <v>420</v>
      </c>
      <c r="P49" s="4">
        <v>6068600</v>
      </c>
      <c r="Q49" s="4">
        <v>5364000</v>
      </c>
      <c r="R49" s="5">
        <v>1.24E-2</v>
      </c>
      <c r="S49" s="4">
        <v>11751800</v>
      </c>
      <c r="T49" s="4">
        <f t="shared" si="2"/>
        <v>9679960</v>
      </c>
      <c r="U49" s="4">
        <f t="shared" si="6"/>
        <v>3954300</v>
      </c>
      <c r="V49" s="5">
        <v>2.2499999999999999E-2</v>
      </c>
    </row>
    <row r="50" spans="1:22" x14ac:dyDescent="0.2">
      <c r="A50" s="16" t="s">
        <v>235</v>
      </c>
      <c r="B50" s="4">
        <v>170200</v>
      </c>
      <c r="C50" s="4">
        <v>304982</v>
      </c>
      <c r="D50" s="4">
        <v>-134782</v>
      </c>
      <c r="E50" s="4">
        <v>-3829680000</v>
      </c>
      <c r="F50" s="4">
        <f t="shared" si="4"/>
        <v>128268282033</v>
      </c>
      <c r="G50" s="4">
        <v>0</v>
      </c>
      <c r="H50" s="4">
        <v>0</v>
      </c>
      <c r="I50" s="4">
        <v>0</v>
      </c>
      <c r="J50" s="4">
        <v>-2464800000</v>
      </c>
      <c r="K50" s="27">
        <f t="shared" si="5"/>
        <v>62962336000</v>
      </c>
      <c r="L50" s="4">
        <v>2427</v>
      </c>
      <c r="M50" s="4">
        <v>2561</v>
      </c>
      <c r="N50" s="4">
        <v>327</v>
      </c>
      <c r="O50" s="4">
        <v>295</v>
      </c>
      <c r="P50" s="4">
        <v>4741100</v>
      </c>
      <c r="Q50" s="4">
        <v>4173600</v>
      </c>
      <c r="R50" s="5">
        <v>1.0800000000000001E-2</v>
      </c>
      <c r="S50" s="4">
        <v>9357800</v>
      </c>
      <c r="T50" s="4">
        <f t="shared" si="2"/>
        <v>9794730</v>
      </c>
      <c r="U50" s="4">
        <f t="shared" si="6"/>
        <v>3954300</v>
      </c>
      <c r="V50" s="5">
        <v>1.9199999999999998E-2</v>
      </c>
    </row>
    <row r="51" spans="1:22" x14ac:dyDescent="0.2">
      <c r="A51" s="16" t="s">
        <v>234</v>
      </c>
      <c r="B51" s="4">
        <v>20240</v>
      </c>
      <c r="C51" s="4">
        <v>619190</v>
      </c>
      <c r="D51" s="4">
        <v>-598950</v>
      </c>
      <c r="E51" s="4">
        <v>-16475500000</v>
      </c>
      <c r="F51" s="4">
        <f t="shared" si="4"/>
        <v>132097962033</v>
      </c>
      <c r="G51" s="4">
        <v>0</v>
      </c>
      <c r="H51" s="4">
        <v>0</v>
      </c>
      <c r="I51" s="4">
        <v>0</v>
      </c>
      <c r="J51" s="4">
        <v>-138600000</v>
      </c>
      <c r="K51" s="27">
        <f t="shared" si="5"/>
        <v>65427136000</v>
      </c>
      <c r="L51" s="4">
        <v>1615</v>
      </c>
      <c r="M51" s="4">
        <v>2430</v>
      </c>
      <c r="N51" s="4">
        <v>177</v>
      </c>
      <c r="O51" s="4">
        <v>166</v>
      </c>
      <c r="P51" s="4">
        <v>3215300</v>
      </c>
      <c r="Q51" s="4">
        <v>2913700</v>
      </c>
      <c r="R51" s="5">
        <v>2.0099999999999996E-2</v>
      </c>
      <c r="S51" s="4">
        <v>6133000</v>
      </c>
      <c r="T51" s="4">
        <f t="shared" si="2"/>
        <v>9981240</v>
      </c>
      <c r="U51" s="4">
        <f t="shared" si="6"/>
        <v>3954300</v>
      </c>
      <c r="V51" s="5">
        <v>2.87E-2</v>
      </c>
    </row>
    <row r="52" spans="1:22" x14ac:dyDescent="0.2">
      <c r="A52" s="16" t="s">
        <v>233</v>
      </c>
      <c r="B52" s="4">
        <v>126700</v>
      </c>
      <c r="C52" s="4">
        <v>60130</v>
      </c>
      <c r="D52" s="4">
        <v>66570</v>
      </c>
      <c r="E52" s="4">
        <v>1827090000</v>
      </c>
      <c r="F52" s="4">
        <f t="shared" si="4"/>
        <v>148573462033</v>
      </c>
      <c r="G52" s="4">
        <v>0</v>
      </c>
      <c r="H52" s="4">
        <v>0</v>
      </c>
      <c r="I52" s="4">
        <v>0</v>
      </c>
      <c r="J52" s="4">
        <v>-677860000</v>
      </c>
      <c r="K52" s="27">
        <f t="shared" si="5"/>
        <v>65565736000</v>
      </c>
      <c r="L52" s="4">
        <v>1261</v>
      </c>
      <c r="M52" s="4">
        <v>1568</v>
      </c>
      <c r="N52" s="4">
        <v>105</v>
      </c>
      <c r="O52" s="4">
        <v>128</v>
      </c>
      <c r="P52" s="4">
        <v>1914200</v>
      </c>
      <c r="Q52" s="4">
        <v>2039600</v>
      </c>
      <c r="R52" s="5">
        <v>1.11E-2</v>
      </c>
      <c r="S52" s="4">
        <v>3954300</v>
      </c>
      <c r="T52" s="4">
        <f t="shared" si="2"/>
        <v>10566540</v>
      </c>
      <c r="U52" s="4">
        <f t="shared" si="6"/>
        <v>7014600</v>
      </c>
      <c r="V52" s="5">
        <v>1.8200000000000001E-2</v>
      </c>
    </row>
    <row r="53" spans="1:22" x14ac:dyDescent="0.2">
      <c r="A53" s="16" t="s">
        <v>232</v>
      </c>
      <c r="B53" s="4">
        <v>419800</v>
      </c>
      <c r="C53" s="4">
        <v>1095085</v>
      </c>
      <c r="D53" s="4">
        <v>-675285</v>
      </c>
      <c r="E53" s="4">
        <v>-18982210000</v>
      </c>
      <c r="F53" s="4">
        <f t="shared" si="4"/>
        <v>146746372033</v>
      </c>
      <c r="G53" s="4">
        <v>186600</v>
      </c>
      <c r="H53" s="4">
        <v>8800</v>
      </c>
      <c r="I53" s="4">
        <v>177800</v>
      </c>
      <c r="J53" s="4">
        <v>4801450000</v>
      </c>
      <c r="K53" s="27">
        <f t="shared" si="5"/>
        <v>66243596000</v>
      </c>
      <c r="L53" s="4">
        <v>4280</v>
      </c>
      <c r="M53" s="4">
        <v>7042</v>
      </c>
      <c r="N53" s="4">
        <v>369</v>
      </c>
      <c r="O53" s="4">
        <v>610</v>
      </c>
      <c r="P53" s="4">
        <v>5868700</v>
      </c>
      <c r="Q53" s="4">
        <v>9683300</v>
      </c>
      <c r="R53" s="5">
        <v>-4.4199999999999996E-2</v>
      </c>
      <c r="S53" s="4">
        <v>16182800</v>
      </c>
      <c r="T53" s="4">
        <f t="shared" si="2"/>
        <v>9835740</v>
      </c>
      <c r="U53" s="4">
        <f t="shared" si="6"/>
        <v>7014600</v>
      </c>
      <c r="V53" s="5">
        <v>6.8600000000000008E-2</v>
      </c>
    </row>
    <row r="54" spans="1:22" x14ac:dyDescent="0.2">
      <c r="A54" s="16" t="s">
        <v>231</v>
      </c>
      <c r="B54" s="4">
        <v>154200</v>
      </c>
      <c r="C54" s="4">
        <v>1697060</v>
      </c>
      <c r="D54" s="4">
        <v>-1542860</v>
      </c>
      <c r="E54" s="4">
        <v>-43591960000</v>
      </c>
      <c r="F54" s="4">
        <f t="shared" si="4"/>
        <v>165728582033</v>
      </c>
      <c r="G54" s="4">
        <v>85400</v>
      </c>
      <c r="H54" s="4">
        <v>11200</v>
      </c>
      <c r="I54" s="4">
        <v>74200</v>
      </c>
      <c r="J54" s="4">
        <v>2098280000</v>
      </c>
      <c r="K54" s="27">
        <f t="shared" si="5"/>
        <v>61442146000</v>
      </c>
      <c r="L54" s="4">
        <v>2129</v>
      </c>
      <c r="M54" s="4">
        <v>4553</v>
      </c>
      <c r="N54" s="4">
        <v>233</v>
      </c>
      <c r="O54" s="4">
        <v>481</v>
      </c>
      <c r="P54" s="4">
        <v>3252500</v>
      </c>
      <c r="Q54" s="4">
        <v>7153100</v>
      </c>
      <c r="R54" s="5">
        <v>-1.23E-2</v>
      </c>
      <c r="S54" s="4">
        <v>10792900</v>
      </c>
      <c r="T54" s="4">
        <f t="shared" si="2"/>
        <v>9682330</v>
      </c>
      <c r="U54" s="4">
        <f t="shared" si="6"/>
        <v>7014600</v>
      </c>
      <c r="V54" s="5">
        <v>2.1000000000000001E-2</v>
      </c>
    </row>
    <row r="55" spans="1:22" x14ac:dyDescent="0.2">
      <c r="A55" s="16" t="s">
        <v>230</v>
      </c>
      <c r="B55" s="4">
        <v>38000</v>
      </c>
      <c r="C55" s="4">
        <v>499908</v>
      </c>
      <c r="D55" s="4">
        <v>-461908</v>
      </c>
      <c r="E55" s="4">
        <v>-13320320000</v>
      </c>
      <c r="F55" s="4">
        <f t="shared" si="4"/>
        <v>209320542033</v>
      </c>
      <c r="G55" s="4">
        <v>205000</v>
      </c>
      <c r="H55" s="4">
        <v>12800</v>
      </c>
      <c r="I55" s="4">
        <v>192200</v>
      </c>
      <c r="J55" s="4">
        <v>5568340000</v>
      </c>
      <c r="K55" s="27">
        <f t="shared" si="5"/>
        <v>59343866000</v>
      </c>
      <c r="L55" s="4">
        <v>2755</v>
      </c>
      <c r="M55" s="4">
        <v>5092</v>
      </c>
      <c r="N55" s="4">
        <v>338</v>
      </c>
      <c r="O55" s="4">
        <v>593</v>
      </c>
      <c r="P55" s="4">
        <v>4316100</v>
      </c>
      <c r="Q55" s="4">
        <v>8142400</v>
      </c>
      <c r="R55" s="5">
        <v>-1.3899999999999999E-2</v>
      </c>
      <c r="S55" s="4">
        <v>12695400</v>
      </c>
      <c r="T55" s="4">
        <f t="shared" si="2"/>
        <v>10045590</v>
      </c>
      <c r="U55" s="4">
        <f t="shared" si="6"/>
        <v>7014600</v>
      </c>
      <c r="V55" s="5">
        <v>3.2400000000000005E-2</v>
      </c>
    </row>
    <row r="56" spans="1:22" x14ac:dyDescent="0.2">
      <c r="A56" s="16" t="s">
        <v>229</v>
      </c>
      <c r="B56" s="4">
        <v>846800</v>
      </c>
      <c r="C56" s="4">
        <v>400046</v>
      </c>
      <c r="D56" s="4">
        <v>446754</v>
      </c>
      <c r="E56" s="4">
        <v>12790100000</v>
      </c>
      <c r="F56" s="4">
        <f t="shared" si="4"/>
        <v>222640862033</v>
      </c>
      <c r="G56" s="4">
        <v>0</v>
      </c>
      <c r="H56" s="4">
        <v>0</v>
      </c>
      <c r="I56" s="4">
        <v>0</v>
      </c>
      <c r="J56" s="4">
        <v>-160825000</v>
      </c>
      <c r="K56" s="27">
        <f t="shared" si="5"/>
        <v>53775526000</v>
      </c>
      <c r="L56" s="4">
        <v>3712</v>
      </c>
      <c r="M56" s="4">
        <v>2734</v>
      </c>
      <c r="N56" s="4">
        <v>468</v>
      </c>
      <c r="O56" s="4">
        <v>282</v>
      </c>
      <c r="P56" s="4">
        <v>6269800</v>
      </c>
      <c r="Q56" s="4">
        <v>3957000</v>
      </c>
      <c r="R56" s="5">
        <v>3.5699999999999996E-2</v>
      </c>
      <c r="S56" s="4">
        <v>10983600</v>
      </c>
      <c r="T56" s="4">
        <f t="shared" si="2"/>
        <v>10209430</v>
      </c>
      <c r="U56" s="4">
        <f t="shared" si="6"/>
        <v>7014600</v>
      </c>
      <c r="V56" s="5">
        <v>4.1299999999999996E-2</v>
      </c>
    </row>
    <row r="57" spans="1:22" x14ac:dyDescent="0.2">
      <c r="A57" s="16" t="s">
        <v>228</v>
      </c>
      <c r="B57" s="4">
        <v>1383810</v>
      </c>
      <c r="C57" s="4">
        <v>406055</v>
      </c>
      <c r="D57" s="4">
        <v>977755</v>
      </c>
      <c r="E57" s="4">
        <v>27308440000</v>
      </c>
      <c r="F57" s="4">
        <f t="shared" si="4"/>
        <v>209850762033</v>
      </c>
      <c r="K57" s="27">
        <f t="shared" si="5"/>
        <v>53936351000</v>
      </c>
      <c r="L57" s="4">
        <v>1600</v>
      </c>
      <c r="M57" s="4">
        <v>3124</v>
      </c>
      <c r="N57" s="4">
        <v>170</v>
      </c>
      <c r="O57" s="4">
        <v>223</v>
      </c>
      <c r="P57" s="4">
        <v>2620800</v>
      </c>
      <c r="Q57" s="4">
        <v>4104200</v>
      </c>
      <c r="R57" s="5">
        <v>9.0000000000000011E-3</v>
      </c>
      <c r="S57" s="4">
        <v>7014600</v>
      </c>
      <c r="T57" s="4">
        <f t="shared" si="2"/>
        <v>10348600</v>
      </c>
      <c r="U57" s="4">
        <f t="shared" si="6"/>
        <v>7998100</v>
      </c>
      <c r="V57" s="5">
        <v>2.3099999999999999E-2</v>
      </c>
    </row>
    <row r="58" spans="1:22" x14ac:dyDescent="0.2">
      <c r="A58" s="16" t="s">
        <v>227</v>
      </c>
      <c r="B58" s="4">
        <v>567900</v>
      </c>
      <c r="C58" s="4">
        <v>113100</v>
      </c>
      <c r="D58" s="4">
        <v>454800</v>
      </c>
      <c r="E58" s="4">
        <v>12807410000</v>
      </c>
      <c r="F58" s="4">
        <f t="shared" si="4"/>
        <v>182542322033</v>
      </c>
      <c r="G58" s="4">
        <v>0</v>
      </c>
      <c r="H58" s="4">
        <v>0</v>
      </c>
      <c r="I58" s="4">
        <v>0</v>
      </c>
      <c r="J58" s="4">
        <v>-3202180000</v>
      </c>
      <c r="K58" s="27">
        <f t="shared" si="5"/>
        <v>53936351000</v>
      </c>
      <c r="L58" s="4">
        <v>1773</v>
      </c>
      <c r="M58" s="4">
        <v>3340</v>
      </c>
      <c r="N58" s="4">
        <v>186</v>
      </c>
      <c r="O58" s="4">
        <v>323</v>
      </c>
      <c r="P58" s="4">
        <v>2739600</v>
      </c>
      <c r="Q58" s="4">
        <v>4836800</v>
      </c>
      <c r="R58" s="5">
        <v>-1.7899999999999999E-2</v>
      </c>
      <c r="S58" s="4">
        <v>8417300</v>
      </c>
      <c r="T58" s="4">
        <f t="shared" si="2"/>
        <v>12704490</v>
      </c>
      <c r="U58" s="4">
        <f t="shared" si="6"/>
        <v>7998100</v>
      </c>
      <c r="V58" s="5">
        <v>0.03</v>
      </c>
    </row>
    <row r="59" spans="1:22" x14ac:dyDescent="0.2">
      <c r="A59" s="16" t="s">
        <v>226</v>
      </c>
      <c r="B59" s="4">
        <v>744100</v>
      </c>
      <c r="C59" s="4">
        <v>859665</v>
      </c>
      <c r="D59" s="4">
        <v>-115565</v>
      </c>
      <c r="E59" s="4">
        <v>-3185010000</v>
      </c>
      <c r="F59" s="4">
        <f t="shared" si="4"/>
        <v>169734912033</v>
      </c>
      <c r="K59" s="27">
        <f t="shared" si="5"/>
        <v>57138531000</v>
      </c>
      <c r="L59" s="4">
        <v>1993</v>
      </c>
      <c r="M59" s="4">
        <v>4507</v>
      </c>
      <c r="N59" s="4">
        <v>239</v>
      </c>
      <c r="O59" s="4">
        <v>474</v>
      </c>
      <c r="P59" s="4">
        <v>3366400</v>
      </c>
      <c r="Q59" s="4">
        <v>7193300</v>
      </c>
      <c r="R59" s="5">
        <v>-2.4700000000000003E-2</v>
      </c>
      <c r="S59" s="4">
        <v>11267900</v>
      </c>
      <c r="T59" s="4">
        <f t="shared" si="2"/>
        <v>12917500</v>
      </c>
      <c r="U59" s="4">
        <f t="shared" si="6"/>
        <v>7998100</v>
      </c>
      <c r="V59" s="5">
        <v>3.5799999999999998E-2</v>
      </c>
    </row>
    <row r="60" spans="1:22" x14ac:dyDescent="0.2">
      <c r="A60" s="16" t="s">
        <v>225</v>
      </c>
      <c r="B60" s="4">
        <v>1187900</v>
      </c>
      <c r="C60" s="4">
        <v>733177</v>
      </c>
      <c r="D60" s="4">
        <v>454723</v>
      </c>
      <c r="E60" s="4">
        <v>13155260000</v>
      </c>
      <c r="F60" s="4">
        <f t="shared" si="4"/>
        <v>172919922033</v>
      </c>
      <c r="G60" s="4">
        <v>0</v>
      </c>
      <c r="H60" s="4">
        <v>0</v>
      </c>
      <c r="I60" s="4">
        <v>0</v>
      </c>
      <c r="J60" s="4">
        <v>-416760000</v>
      </c>
      <c r="K60" s="27">
        <f t="shared" si="5"/>
        <v>57138531000</v>
      </c>
      <c r="L60" s="4">
        <v>2894</v>
      </c>
      <c r="M60" s="4">
        <v>3542</v>
      </c>
      <c r="N60" s="4">
        <v>399</v>
      </c>
      <c r="O60" s="4">
        <v>355</v>
      </c>
      <c r="P60" s="4">
        <v>4954100</v>
      </c>
      <c r="Q60" s="4">
        <v>5155300</v>
      </c>
      <c r="R60" s="5">
        <v>1.5800000000000002E-2</v>
      </c>
      <c r="S60" s="4">
        <v>10505500</v>
      </c>
      <c r="T60" s="4">
        <f t="shared" si="2"/>
        <v>12347610</v>
      </c>
      <c r="U60" s="4">
        <f t="shared" si="6"/>
        <v>7998100</v>
      </c>
      <c r="V60" s="5">
        <v>2.7400000000000001E-2</v>
      </c>
    </row>
    <row r="61" spans="1:22" x14ac:dyDescent="0.2">
      <c r="A61" s="16" t="s">
        <v>224</v>
      </c>
      <c r="B61" s="4">
        <v>1564400</v>
      </c>
      <c r="C61" s="4">
        <v>1493149</v>
      </c>
      <c r="D61" s="4">
        <v>71251</v>
      </c>
      <c r="E61" s="4">
        <v>2154150000</v>
      </c>
      <c r="F61" s="4">
        <f t="shared" si="4"/>
        <v>159764662033</v>
      </c>
      <c r="G61" s="4">
        <v>0</v>
      </c>
      <c r="H61" s="4">
        <v>0</v>
      </c>
      <c r="I61" s="4">
        <v>0</v>
      </c>
      <c r="J61" s="4">
        <v>528580000</v>
      </c>
      <c r="K61" s="27">
        <f t="shared" si="5"/>
        <v>57555291000</v>
      </c>
      <c r="L61" s="4">
        <v>1436</v>
      </c>
      <c r="M61" s="4">
        <v>2388</v>
      </c>
      <c r="N61" s="4">
        <v>179</v>
      </c>
      <c r="O61" s="4">
        <v>267</v>
      </c>
      <c r="P61" s="4">
        <v>2563500</v>
      </c>
      <c r="Q61" s="4">
        <v>3901600</v>
      </c>
      <c r="R61" s="5">
        <v>-1.5700000000000002E-2</v>
      </c>
      <c r="S61" s="4">
        <v>7998100</v>
      </c>
      <c r="T61" s="4">
        <f t="shared" si="2"/>
        <v>12220380</v>
      </c>
      <c r="U61" s="4">
        <f t="shared" si="6"/>
        <v>8874800</v>
      </c>
      <c r="V61" s="5">
        <v>2.9300000000000003E-2</v>
      </c>
    </row>
    <row r="62" spans="1:22" x14ac:dyDescent="0.2">
      <c r="A62" s="16" t="s">
        <v>223</v>
      </c>
      <c r="B62" s="4">
        <v>117300</v>
      </c>
      <c r="C62" s="4">
        <v>121180</v>
      </c>
      <c r="D62" s="4">
        <v>-3880</v>
      </c>
      <c r="E62" s="4">
        <v>-72230000</v>
      </c>
      <c r="F62" s="4">
        <f t="shared" si="4"/>
        <v>157610512033</v>
      </c>
      <c r="G62" s="4">
        <v>56000</v>
      </c>
      <c r="H62" s="4">
        <v>0</v>
      </c>
      <c r="I62" s="4">
        <v>56000</v>
      </c>
      <c r="J62" s="4">
        <v>1608790000</v>
      </c>
      <c r="K62" s="27">
        <f t="shared" si="5"/>
        <v>57026711000</v>
      </c>
      <c r="L62" s="4">
        <v>3608</v>
      </c>
      <c r="M62" s="4">
        <v>2341</v>
      </c>
      <c r="N62" s="4">
        <v>438</v>
      </c>
      <c r="O62" s="4">
        <v>237</v>
      </c>
      <c r="P62" s="4">
        <v>5908900</v>
      </c>
      <c r="Q62" s="4">
        <v>3408600</v>
      </c>
      <c r="R62" s="5">
        <v>1.7600000000000001E-2</v>
      </c>
      <c r="S62" s="4">
        <v>9807300</v>
      </c>
      <c r="T62" s="4">
        <f t="shared" si="2"/>
        <v>11974120</v>
      </c>
      <c r="U62" s="4">
        <f t="shared" si="6"/>
        <v>8406300</v>
      </c>
      <c r="V62" s="5">
        <v>3.27E-2</v>
      </c>
    </row>
    <row r="63" spans="1:22" x14ac:dyDescent="0.2">
      <c r="A63" s="16" t="s">
        <v>222</v>
      </c>
      <c r="B63" s="4">
        <v>303500</v>
      </c>
      <c r="C63" s="4">
        <v>322305</v>
      </c>
      <c r="D63" s="4">
        <v>-18805</v>
      </c>
      <c r="E63" s="4">
        <v>-580490000</v>
      </c>
      <c r="F63" s="4">
        <f t="shared" si="4"/>
        <v>157682742033</v>
      </c>
      <c r="G63" s="4">
        <v>0</v>
      </c>
      <c r="H63" s="4">
        <v>0</v>
      </c>
      <c r="I63" s="4">
        <v>0</v>
      </c>
      <c r="J63" s="4">
        <v>-524760000</v>
      </c>
      <c r="K63" s="27">
        <f t="shared" si="5"/>
        <v>55417921000</v>
      </c>
      <c r="L63" s="4">
        <v>2188</v>
      </c>
      <c r="M63" s="4">
        <v>2233</v>
      </c>
      <c r="N63" s="4">
        <v>301</v>
      </c>
      <c r="O63" s="4">
        <v>306</v>
      </c>
      <c r="P63" s="4">
        <v>4572400</v>
      </c>
      <c r="Q63" s="4">
        <v>3983200</v>
      </c>
      <c r="R63" s="5">
        <v>7.0999999999999995E-3</v>
      </c>
      <c r="S63" s="4">
        <v>8874800</v>
      </c>
      <c r="T63" s="4">
        <f t="shared" si="2"/>
        <v>12160740</v>
      </c>
      <c r="U63" s="4">
        <f t="shared" si="6"/>
        <v>8406300</v>
      </c>
      <c r="V63" s="5">
        <v>2.2499999999999999E-2</v>
      </c>
    </row>
    <row r="64" spans="1:22" x14ac:dyDescent="0.2">
      <c r="A64" s="16" t="s">
        <v>221</v>
      </c>
      <c r="B64" s="4">
        <v>461300</v>
      </c>
      <c r="C64" s="4">
        <v>646045</v>
      </c>
      <c r="D64" s="4">
        <v>-184745</v>
      </c>
      <c r="E64" s="4">
        <v>-5378900000</v>
      </c>
      <c r="F64" s="4">
        <f t="shared" si="4"/>
        <v>158263232033</v>
      </c>
      <c r="G64" s="4">
        <v>40800</v>
      </c>
      <c r="H64" s="4">
        <v>123200</v>
      </c>
      <c r="I64" s="4">
        <v>-82400</v>
      </c>
      <c r="J64" s="4">
        <v>-2366470000</v>
      </c>
      <c r="K64" s="27">
        <f t="shared" si="5"/>
        <v>55942681000</v>
      </c>
      <c r="L64" s="4">
        <v>2626</v>
      </c>
      <c r="M64" s="4">
        <v>2497</v>
      </c>
      <c r="N64" s="4">
        <v>332</v>
      </c>
      <c r="O64" s="4">
        <v>286</v>
      </c>
      <c r="P64" s="4">
        <v>4648500</v>
      </c>
      <c r="Q64" s="4">
        <v>4282500</v>
      </c>
      <c r="R64" s="5">
        <v>1.26E-2</v>
      </c>
      <c r="S64" s="4">
        <v>9258800</v>
      </c>
      <c r="T64" s="4">
        <f t="shared" si="2"/>
        <v>11922970</v>
      </c>
      <c r="U64" s="4">
        <f t="shared" si="6"/>
        <v>8406300</v>
      </c>
      <c r="V64" s="5">
        <v>3.1099999999999999E-2</v>
      </c>
    </row>
    <row r="65" spans="1:22" x14ac:dyDescent="0.2">
      <c r="A65" s="16" t="s">
        <v>220</v>
      </c>
      <c r="B65" s="4">
        <v>50681</v>
      </c>
      <c r="C65" s="4">
        <v>3511190</v>
      </c>
      <c r="D65" s="4">
        <v>-3460509</v>
      </c>
      <c r="E65" s="4">
        <v>-97911720000</v>
      </c>
      <c r="F65" s="4">
        <f t="shared" si="4"/>
        <v>163642132033</v>
      </c>
      <c r="G65" s="4">
        <v>60000</v>
      </c>
      <c r="H65" s="4">
        <v>12100</v>
      </c>
      <c r="I65" s="4">
        <v>47900</v>
      </c>
      <c r="J65" s="4">
        <v>1362945000</v>
      </c>
      <c r="K65" s="27">
        <f t="shared" si="5"/>
        <v>58309151000</v>
      </c>
      <c r="L65" s="4">
        <v>3326</v>
      </c>
      <c r="M65" s="4">
        <v>4692</v>
      </c>
      <c r="N65" s="4">
        <v>441</v>
      </c>
      <c r="O65" s="4">
        <v>709</v>
      </c>
      <c r="P65" s="4">
        <v>5800800</v>
      </c>
      <c r="Q65" s="4">
        <v>9830800</v>
      </c>
      <c r="R65" s="5">
        <v>-1.9599999999999999E-2</v>
      </c>
      <c r="S65" s="4">
        <v>16328000</v>
      </c>
      <c r="T65" s="4">
        <f t="shared" si="2"/>
        <v>10919240</v>
      </c>
      <c r="U65" s="4">
        <f t="shared" si="6"/>
        <v>4806600</v>
      </c>
      <c r="V65" s="5">
        <v>3.4700000000000002E-2</v>
      </c>
    </row>
    <row r="66" spans="1:22" x14ac:dyDescent="0.2">
      <c r="A66" s="16" t="s">
        <v>219</v>
      </c>
      <c r="B66" s="4">
        <v>238983</v>
      </c>
      <c r="C66" s="4">
        <v>422400</v>
      </c>
      <c r="D66" s="4">
        <v>-183417</v>
      </c>
      <c r="E66" s="4">
        <v>-5255030000</v>
      </c>
      <c r="F66" s="4">
        <f t="shared" si="4"/>
        <v>261553852033</v>
      </c>
      <c r="G66" s="4">
        <v>91600</v>
      </c>
      <c r="H66" s="4">
        <v>53200</v>
      </c>
      <c r="I66" s="4">
        <v>38400</v>
      </c>
      <c r="J66" s="4">
        <v>1099320000</v>
      </c>
      <c r="K66" s="27">
        <f t="shared" si="5"/>
        <v>56946206000</v>
      </c>
      <c r="L66" s="4">
        <v>2661</v>
      </c>
      <c r="M66" s="4">
        <v>3442</v>
      </c>
      <c r="N66" s="4">
        <v>398</v>
      </c>
      <c r="O66" s="4">
        <v>466</v>
      </c>
      <c r="P66" s="4">
        <v>5763200</v>
      </c>
      <c r="Q66" s="4">
        <v>6261400</v>
      </c>
      <c r="R66" s="5">
        <v>7.0999999999999995E-3</v>
      </c>
      <c r="S66" s="4">
        <v>12622000</v>
      </c>
      <c r="T66" s="4">
        <f t="shared" si="2"/>
        <v>10126540</v>
      </c>
      <c r="U66" s="4">
        <f t="shared" si="6"/>
        <v>4806600</v>
      </c>
      <c r="V66" s="5">
        <v>3.3000000000000002E-2</v>
      </c>
    </row>
    <row r="67" spans="1:22" x14ac:dyDescent="0.2">
      <c r="A67" s="16" t="s">
        <v>218</v>
      </c>
      <c r="B67" s="4">
        <v>111700</v>
      </c>
      <c r="C67" s="4">
        <v>149715</v>
      </c>
      <c r="D67" s="4">
        <v>-38015</v>
      </c>
      <c r="E67" s="4">
        <v>-1078260000</v>
      </c>
      <c r="F67" s="4">
        <f t="shared" si="4"/>
        <v>266808882033</v>
      </c>
      <c r="G67" s="4">
        <v>110400</v>
      </c>
      <c r="H67" s="4">
        <v>54480</v>
      </c>
      <c r="I67" s="4">
        <v>55920</v>
      </c>
      <c r="J67" s="4">
        <v>1583591000</v>
      </c>
      <c r="K67" s="27">
        <f t="shared" si="5"/>
        <v>55846886000</v>
      </c>
      <c r="L67" s="4">
        <v>2446</v>
      </c>
      <c r="M67" s="4">
        <v>2632</v>
      </c>
      <c r="N67" s="4">
        <v>280</v>
      </c>
      <c r="O67" s="4">
        <v>287</v>
      </c>
      <c r="P67" s="4">
        <v>4035300</v>
      </c>
      <c r="Q67" s="4">
        <v>3966500</v>
      </c>
      <c r="R67" s="5">
        <v>0</v>
      </c>
      <c r="S67" s="4">
        <v>8406300</v>
      </c>
      <c r="T67" s="4">
        <f t="shared" si="2"/>
        <v>9842290</v>
      </c>
      <c r="U67" s="4">
        <f t="shared" si="6"/>
        <v>4806600</v>
      </c>
      <c r="V67" s="5">
        <v>2.2599999999999999E-2</v>
      </c>
    </row>
    <row r="68" spans="1:22" x14ac:dyDescent="0.2">
      <c r="A68" s="16" t="s">
        <v>217</v>
      </c>
      <c r="B68" s="4">
        <v>5139700</v>
      </c>
      <c r="C68" s="4">
        <v>295715</v>
      </c>
      <c r="D68" s="4">
        <v>4843985</v>
      </c>
      <c r="E68" s="4">
        <v>134071960000</v>
      </c>
      <c r="F68" s="4">
        <f t="shared" si="4"/>
        <v>267887142033</v>
      </c>
      <c r="G68" s="4">
        <v>201600</v>
      </c>
      <c r="H68" s="4">
        <v>223200</v>
      </c>
      <c r="I68" s="4">
        <v>-21600</v>
      </c>
      <c r="J68" s="4">
        <v>-625935000</v>
      </c>
      <c r="K68" s="27">
        <f t="shared" si="5"/>
        <v>54263295000</v>
      </c>
      <c r="L68" s="4">
        <v>8765</v>
      </c>
      <c r="M68" s="4">
        <v>4357</v>
      </c>
      <c r="N68" s="4">
        <v>1489</v>
      </c>
      <c r="O68" s="4">
        <v>710</v>
      </c>
      <c r="P68" s="4">
        <v>21475400</v>
      </c>
      <c r="Q68" s="4">
        <v>10273400</v>
      </c>
      <c r="R68" s="5">
        <v>7.0000000000000007E-2</v>
      </c>
      <c r="S68" s="4">
        <v>31976200</v>
      </c>
      <c r="T68" s="4">
        <f t="shared" si="2"/>
        <v>7207270</v>
      </c>
      <c r="U68" s="4">
        <f t="shared" si="6"/>
        <v>4806600</v>
      </c>
      <c r="V68" s="5">
        <v>6.0100000000000001E-2</v>
      </c>
    </row>
    <row r="69" spans="1:22" x14ac:dyDescent="0.2">
      <c r="A69" s="16" t="s">
        <v>216</v>
      </c>
      <c r="B69" s="4">
        <v>1088200</v>
      </c>
      <c r="C69" s="4">
        <v>1402000</v>
      </c>
      <c r="D69" s="4">
        <v>-313800</v>
      </c>
      <c r="E69" s="4">
        <v>-8213020000</v>
      </c>
      <c r="F69" s="4">
        <f t="shared" si="4"/>
        <v>133815182033</v>
      </c>
      <c r="G69" s="4">
        <v>1868900</v>
      </c>
      <c r="H69" s="4">
        <v>306400</v>
      </c>
      <c r="I69" s="4">
        <v>1562500</v>
      </c>
      <c r="J69" s="4">
        <v>41805335000</v>
      </c>
      <c r="K69" s="27">
        <f t="shared" si="5"/>
        <v>54889230000</v>
      </c>
      <c r="L69" s="4">
        <v>2567</v>
      </c>
      <c r="M69" s="4">
        <v>3542</v>
      </c>
      <c r="N69" s="4">
        <v>415</v>
      </c>
      <c r="O69" s="4">
        <v>452</v>
      </c>
      <c r="P69" s="4">
        <v>5945200</v>
      </c>
      <c r="Q69" s="4">
        <v>7414000</v>
      </c>
      <c r="R69" s="5">
        <v>-3.7000000000000002E-3</v>
      </c>
      <c r="S69" s="4">
        <v>13398000</v>
      </c>
      <c r="T69" s="4">
        <f t="shared" si="2"/>
        <v>6370730</v>
      </c>
      <c r="U69" s="4">
        <f t="shared" si="6"/>
        <v>4806600</v>
      </c>
      <c r="V69" s="5">
        <v>3.1400000000000004E-2</v>
      </c>
    </row>
    <row r="70" spans="1:22" x14ac:dyDescent="0.2">
      <c r="A70" s="16" t="s">
        <v>215</v>
      </c>
      <c r="B70" s="4">
        <v>182100</v>
      </c>
      <c r="C70" s="4">
        <v>1044430</v>
      </c>
      <c r="D70" s="4">
        <v>-862330</v>
      </c>
      <c r="E70" s="4">
        <v>-22992800000</v>
      </c>
      <c r="F70" s="4">
        <f t="shared" si="4"/>
        <v>142028202033</v>
      </c>
      <c r="G70" s="4">
        <v>0</v>
      </c>
      <c r="H70" s="4">
        <v>0</v>
      </c>
      <c r="I70" s="4">
        <v>0</v>
      </c>
      <c r="J70" s="4">
        <v>95700000</v>
      </c>
      <c r="K70" s="27">
        <f t="shared" si="5"/>
        <v>13083895000</v>
      </c>
      <c r="L70" s="4">
        <v>1232</v>
      </c>
      <c r="M70" s="4">
        <v>1883</v>
      </c>
      <c r="N70" s="4">
        <v>104</v>
      </c>
      <c r="O70" s="4">
        <v>129</v>
      </c>
      <c r="P70" s="4">
        <v>1801700</v>
      </c>
      <c r="Q70" s="4">
        <v>2644500</v>
      </c>
      <c r="R70" s="5">
        <v>-1.1200000000000002E-2</v>
      </c>
      <c r="S70" s="4">
        <v>4806600</v>
      </c>
      <c r="T70" s="4">
        <f t="shared" si="2"/>
        <v>6226210</v>
      </c>
      <c r="U70" s="4">
        <f t="shared" si="6"/>
        <v>6290700</v>
      </c>
      <c r="V70" s="5">
        <v>1.1200000000000002E-2</v>
      </c>
    </row>
    <row r="71" spans="1:22" x14ac:dyDescent="0.2">
      <c r="A71" s="16" t="s">
        <v>214</v>
      </c>
      <c r="B71" s="4">
        <v>53800</v>
      </c>
      <c r="C71" s="4">
        <v>1063900</v>
      </c>
      <c r="D71" s="4">
        <v>-1010100</v>
      </c>
      <c r="E71" s="4">
        <v>-26969440000</v>
      </c>
      <c r="F71" s="4">
        <f t="shared" si="4"/>
        <v>165021002033</v>
      </c>
      <c r="G71" s="4">
        <v>0</v>
      </c>
      <c r="H71" s="4">
        <v>0</v>
      </c>
      <c r="I71" s="4">
        <v>0</v>
      </c>
      <c r="J71" s="4">
        <v>-2421370000</v>
      </c>
      <c r="K71" s="27">
        <f t="shared" si="5"/>
        <v>12988195000</v>
      </c>
      <c r="L71" s="4">
        <v>1571</v>
      </c>
      <c r="M71" s="4">
        <v>2822</v>
      </c>
      <c r="N71" s="4">
        <v>164</v>
      </c>
      <c r="O71" s="4">
        <v>232</v>
      </c>
      <c r="P71" s="4">
        <v>2501600</v>
      </c>
      <c r="Q71" s="4">
        <v>3942300</v>
      </c>
      <c r="R71" s="5">
        <v>1.9E-3</v>
      </c>
      <c r="S71" s="4">
        <v>6725800</v>
      </c>
      <c r="T71" s="4">
        <f t="shared" si="2"/>
        <v>6594190</v>
      </c>
      <c r="U71" s="4">
        <f t="shared" si="6"/>
        <v>4695000</v>
      </c>
      <c r="V71" s="5">
        <v>1.49E-2</v>
      </c>
    </row>
    <row r="72" spans="1:22" x14ac:dyDescent="0.2">
      <c r="A72" s="16" t="s">
        <v>213</v>
      </c>
      <c r="B72" s="4">
        <v>125900</v>
      </c>
      <c r="C72" s="4">
        <v>1720316</v>
      </c>
      <c r="D72" s="4">
        <v>-1594416</v>
      </c>
      <c r="E72" s="4">
        <v>-42881650000</v>
      </c>
      <c r="F72" s="4">
        <f t="shared" si="4"/>
        <v>191990442033</v>
      </c>
      <c r="K72" s="27">
        <f t="shared" si="5"/>
        <v>15409565000</v>
      </c>
      <c r="L72" s="4">
        <v>1945</v>
      </c>
      <c r="M72" s="4">
        <v>2313</v>
      </c>
      <c r="N72" s="4">
        <v>205</v>
      </c>
      <c r="O72" s="4">
        <v>247</v>
      </c>
      <c r="P72" s="4">
        <v>3295900</v>
      </c>
      <c r="Q72" s="4">
        <v>3763700</v>
      </c>
      <c r="R72" s="5">
        <v>0</v>
      </c>
      <c r="S72" s="4">
        <v>7344700</v>
      </c>
      <c r="T72" s="4">
        <f t="shared" si="2"/>
        <v>6357780</v>
      </c>
      <c r="U72" s="4">
        <f t="shared" si="6"/>
        <v>4695000</v>
      </c>
      <c r="V72" s="5">
        <v>1.84E-2</v>
      </c>
    </row>
    <row r="73" spans="1:22" x14ac:dyDescent="0.2">
      <c r="A73" s="16" t="s">
        <v>212</v>
      </c>
      <c r="B73" s="4">
        <v>15130</v>
      </c>
      <c r="C73" s="4">
        <v>442539</v>
      </c>
      <c r="D73" s="4">
        <v>-427409</v>
      </c>
      <c r="E73" s="4">
        <v>-11447770000</v>
      </c>
      <c r="F73" s="4">
        <f t="shared" si="4"/>
        <v>234872092033</v>
      </c>
      <c r="G73" s="4">
        <v>0</v>
      </c>
      <c r="H73" s="4">
        <v>0</v>
      </c>
      <c r="I73" s="4">
        <v>0</v>
      </c>
      <c r="J73" s="4">
        <v>310080000</v>
      </c>
      <c r="K73" s="27">
        <f t="shared" si="5"/>
        <v>15409565000</v>
      </c>
      <c r="L73" s="4">
        <v>2032</v>
      </c>
      <c r="M73" s="4">
        <v>3211</v>
      </c>
      <c r="N73" s="4">
        <v>255</v>
      </c>
      <c r="O73" s="4">
        <v>435</v>
      </c>
      <c r="P73" s="4">
        <v>3690100</v>
      </c>
      <c r="Q73" s="4">
        <v>6411300</v>
      </c>
      <c r="R73" s="5">
        <v>-5.5000000000000005E-3</v>
      </c>
      <c r="S73" s="4">
        <v>10741000</v>
      </c>
      <c r="T73" s="4">
        <f t="shared" si="2"/>
        <v>5914770</v>
      </c>
      <c r="U73" s="4">
        <f t="shared" si="6"/>
        <v>4695000</v>
      </c>
      <c r="V73" s="5">
        <v>1.8600000000000002E-2</v>
      </c>
    </row>
    <row r="74" spans="1:22" x14ac:dyDescent="0.2">
      <c r="A74" s="16" t="s">
        <v>211</v>
      </c>
      <c r="B74" s="4">
        <v>41232</v>
      </c>
      <c r="C74" s="4">
        <v>1260100</v>
      </c>
      <c r="D74" s="4">
        <v>-1218868</v>
      </c>
      <c r="E74" s="4">
        <v>-32943040000</v>
      </c>
      <c r="F74" s="4">
        <f t="shared" ref="F74:F79" si="7">E74+F75</f>
        <v>246319862033</v>
      </c>
      <c r="G74" s="4">
        <v>86000</v>
      </c>
      <c r="H74" s="4">
        <v>0</v>
      </c>
      <c r="I74" s="4">
        <v>86000</v>
      </c>
      <c r="J74" s="4">
        <v>2325960000</v>
      </c>
      <c r="K74" s="27">
        <f t="shared" ref="K74:K79" si="8">K75+J74</f>
        <v>15099485000</v>
      </c>
      <c r="L74" s="4">
        <v>1495</v>
      </c>
      <c r="M74" s="4">
        <v>1823</v>
      </c>
      <c r="N74" s="4">
        <v>170</v>
      </c>
      <c r="O74" s="4">
        <v>264</v>
      </c>
      <c r="P74" s="4">
        <v>2569400</v>
      </c>
      <c r="Q74" s="4">
        <v>4311300</v>
      </c>
      <c r="R74" s="5">
        <v>-1.8E-3</v>
      </c>
      <c r="S74" s="4">
        <v>6881100</v>
      </c>
      <c r="T74" s="4">
        <f t="shared" ref="T74:T79" si="9">AVERAGE(S75:S84)</f>
        <v>6092990</v>
      </c>
      <c r="U74" s="4">
        <f t="shared" ref="U74:U79" si="10">MIN(S75:S79)</f>
        <v>4695000</v>
      </c>
      <c r="V74" s="5">
        <v>1.6500000000000001E-2</v>
      </c>
    </row>
    <row r="75" spans="1:22" x14ac:dyDescent="0.2">
      <c r="A75" s="16" t="s">
        <v>210</v>
      </c>
      <c r="B75" s="4">
        <v>29000</v>
      </c>
      <c r="C75" s="4">
        <v>326200</v>
      </c>
      <c r="D75" s="4">
        <v>-297200</v>
      </c>
      <c r="E75" s="4">
        <v>-8074240000</v>
      </c>
      <c r="F75" s="4">
        <f t="shared" si="7"/>
        <v>279262902033</v>
      </c>
      <c r="G75" s="4">
        <v>0</v>
      </c>
      <c r="H75" s="4">
        <v>0</v>
      </c>
      <c r="I75" s="4">
        <v>0</v>
      </c>
      <c r="J75" s="4">
        <v>131450000</v>
      </c>
      <c r="K75" s="27">
        <f t="shared" si="8"/>
        <v>12773525000</v>
      </c>
      <c r="L75" s="4">
        <v>1122</v>
      </c>
      <c r="M75" s="4">
        <v>2388</v>
      </c>
      <c r="N75" s="4">
        <v>121</v>
      </c>
      <c r="O75" s="4">
        <v>280</v>
      </c>
      <c r="P75" s="4">
        <v>1827300</v>
      </c>
      <c r="Q75" s="4">
        <v>4056400</v>
      </c>
      <c r="R75" s="5">
        <v>-1.11E-2</v>
      </c>
      <c r="S75" s="4">
        <v>6290700</v>
      </c>
      <c r="T75" s="4">
        <f t="shared" si="9"/>
        <v>6026120</v>
      </c>
      <c r="U75" s="4">
        <f t="shared" si="10"/>
        <v>3361400</v>
      </c>
      <c r="V75" s="5">
        <v>2.3700000000000002E-2</v>
      </c>
    </row>
    <row r="76" spans="1:22" x14ac:dyDescent="0.2">
      <c r="A76" s="16" t="s">
        <v>208</v>
      </c>
      <c r="B76" s="4">
        <v>129200</v>
      </c>
      <c r="C76" s="4">
        <v>258625</v>
      </c>
      <c r="D76" s="4">
        <v>-129425</v>
      </c>
      <c r="E76" s="4">
        <v>-3556220000</v>
      </c>
      <c r="F76" s="4">
        <f t="shared" si="7"/>
        <v>287337142033</v>
      </c>
      <c r="G76" s="4">
        <v>0</v>
      </c>
      <c r="H76" s="4">
        <v>0</v>
      </c>
      <c r="I76" s="4">
        <v>0</v>
      </c>
      <c r="J76" s="4">
        <v>132480000</v>
      </c>
      <c r="K76" s="27">
        <f t="shared" si="8"/>
        <v>12642075000</v>
      </c>
      <c r="L76" s="4">
        <v>1126</v>
      </c>
      <c r="M76" s="4">
        <v>1193</v>
      </c>
      <c r="N76" s="4">
        <v>134</v>
      </c>
      <c r="O76" s="4">
        <v>169</v>
      </c>
      <c r="P76" s="4">
        <v>1945600</v>
      </c>
      <c r="Q76" s="4">
        <v>2218500</v>
      </c>
      <c r="R76" s="5">
        <v>0</v>
      </c>
      <c r="S76" s="4">
        <v>4695000</v>
      </c>
      <c r="T76" s="4">
        <f t="shared" si="9"/>
        <v>7471650</v>
      </c>
      <c r="U76" s="4">
        <f t="shared" si="10"/>
        <v>3361400</v>
      </c>
      <c r="V76" s="5">
        <v>1.4499999999999999E-2</v>
      </c>
    </row>
    <row r="77" spans="1:22" x14ac:dyDescent="0.2">
      <c r="A77" s="16" t="s">
        <v>207</v>
      </c>
      <c r="B77" s="4">
        <v>1271200</v>
      </c>
      <c r="C77" s="4">
        <v>53832</v>
      </c>
      <c r="D77" s="4">
        <v>1217368</v>
      </c>
      <c r="E77" s="4">
        <v>33435380000</v>
      </c>
      <c r="F77" s="4">
        <f t="shared" si="7"/>
        <v>290893362033</v>
      </c>
      <c r="G77" s="4">
        <v>0</v>
      </c>
      <c r="H77" s="4">
        <v>0</v>
      </c>
      <c r="I77" s="4">
        <v>0</v>
      </c>
      <c r="J77" s="4">
        <v>-650140000</v>
      </c>
      <c r="K77" s="27">
        <f t="shared" si="8"/>
        <v>12509595000</v>
      </c>
      <c r="L77" s="4">
        <v>1763</v>
      </c>
      <c r="M77" s="4">
        <v>1185</v>
      </c>
      <c r="N77" s="4">
        <v>215</v>
      </c>
      <c r="O77" s="4">
        <v>140</v>
      </c>
      <c r="P77" s="4">
        <v>3086000</v>
      </c>
      <c r="Q77" s="4">
        <v>2452400</v>
      </c>
      <c r="R77" s="5">
        <v>1.3000000000000001E-2</v>
      </c>
      <c r="S77" s="4">
        <v>5563800</v>
      </c>
      <c r="T77" s="4">
        <f t="shared" si="9"/>
        <v>7903800</v>
      </c>
      <c r="U77" s="4">
        <f t="shared" si="10"/>
        <v>3361400</v>
      </c>
      <c r="V77" s="5">
        <v>2.8799999999999999E-2</v>
      </c>
    </row>
    <row r="78" spans="1:22" x14ac:dyDescent="0.2">
      <c r="A78" s="16" t="s">
        <v>206</v>
      </c>
      <c r="B78" s="4">
        <v>135800</v>
      </c>
      <c r="C78" s="4">
        <v>165000</v>
      </c>
      <c r="D78" s="4">
        <v>-29200</v>
      </c>
      <c r="E78" s="4">
        <v>-757980000</v>
      </c>
      <c r="F78" s="4">
        <f t="shared" si="7"/>
        <v>257457982033</v>
      </c>
      <c r="G78" s="4">
        <v>155900</v>
      </c>
      <c r="H78" s="4">
        <v>5600</v>
      </c>
      <c r="I78" s="4">
        <v>150300</v>
      </c>
      <c r="J78" s="4">
        <v>4018225000</v>
      </c>
      <c r="K78" s="27">
        <f t="shared" si="8"/>
        <v>13159735000</v>
      </c>
      <c r="L78" s="4">
        <v>1425</v>
      </c>
      <c r="M78" s="4">
        <v>1555</v>
      </c>
      <c r="N78" s="4">
        <v>154</v>
      </c>
      <c r="O78" s="4">
        <v>214</v>
      </c>
      <c r="P78" s="4">
        <v>2360600</v>
      </c>
      <c r="Q78" s="4">
        <v>2911000</v>
      </c>
      <c r="R78" s="5">
        <v>5.6000000000000008E-3</v>
      </c>
      <c r="S78" s="4">
        <v>5626000</v>
      </c>
      <c r="T78" s="4">
        <f t="shared" si="9"/>
        <v>7913510</v>
      </c>
      <c r="U78" s="4">
        <f t="shared" si="10"/>
        <v>3361400</v>
      </c>
      <c r="V78" s="5">
        <v>2.5899999999999999E-2</v>
      </c>
    </row>
    <row r="79" spans="1:22" x14ac:dyDescent="0.2">
      <c r="A79" s="16" t="s">
        <v>205</v>
      </c>
      <c r="B79" s="4">
        <v>38800</v>
      </c>
      <c r="C79" s="4">
        <v>251200</v>
      </c>
      <c r="D79" s="4">
        <v>-212400</v>
      </c>
      <c r="E79" s="4">
        <v>-5712010000</v>
      </c>
      <c r="F79" s="4">
        <f t="shared" si="7"/>
        <v>258215962033</v>
      </c>
      <c r="G79" s="4">
        <v>387500</v>
      </c>
      <c r="H79" s="4">
        <v>16800</v>
      </c>
      <c r="I79" s="4">
        <v>370700</v>
      </c>
      <c r="J79" s="4">
        <v>9957215000</v>
      </c>
      <c r="K79" s="27">
        <f t="shared" si="8"/>
        <v>9141510000</v>
      </c>
      <c r="L79" s="4">
        <v>1154</v>
      </c>
      <c r="M79" s="4">
        <v>1416</v>
      </c>
      <c r="N79" s="4">
        <v>129</v>
      </c>
      <c r="O79" s="4">
        <v>207</v>
      </c>
      <c r="P79" s="4">
        <v>1850900</v>
      </c>
      <c r="Q79" s="4">
        <v>2856300</v>
      </c>
      <c r="R79" s="5">
        <v>3.8E-3</v>
      </c>
      <c r="S79" s="4">
        <v>5032600</v>
      </c>
      <c r="T79" s="4">
        <f t="shared" si="9"/>
        <v>7878560</v>
      </c>
      <c r="U79" s="4">
        <f t="shared" si="10"/>
        <v>3361400</v>
      </c>
      <c r="V79" s="5">
        <v>1.8500000000000003E-2</v>
      </c>
    </row>
    <row r="80" spans="1:22" x14ac:dyDescent="0.2">
      <c r="A80" s="16" t="s">
        <v>204</v>
      </c>
      <c r="B80" s="4">
        <v>228030</v>
      </c>
      <c r="C80" s="4">
        <v>27500</v>
      </c>
      <c r="D80" s="4">
        <v>200530</v>
      </c>
      <c r="E80" s="4">
        <v>5351521632</v>
      </c>
      <c r="F80" s="4">
        <f t="shared" ref="F80:F90" si="11">E80+F81</f>
        <v>263927972033</v>
      </c>
      <c r="G80" s="4">
        <v>0</v>
      </c>
      <c r="H80" s="4">
        <v>0</v>
      </c>
      <c r="I80" s="4">
        <v>0</v>
      </c>
      <c r="J80" s="4">
        <v>-1478680000</v>
      </c>
      <c r="K80" s="27">
        <f t="shared" ref="K80:K90" si="12">K81+J80</f>
        <v>-815705000</v>
      </c>
      <c r="L80" s="4">
        <v>1065</v>
      </c>
      <c r="M80" s="4">
        <v>990</v>
      </c>
      <c r="N80" s="4">
        <v>103</v>
      </c>
      <c r="O80" s="4">
        <v>117</v>
      </c>
      <c r="P80" s="4">
        <v>1519100</v>
      </c>
      <c r="Q80" s="4">
        <v>1722700</v>
      </c>
      <c r="R80" s="5">
        <v>7.6E-3</v>
      </c>
      <c r="S80" s="4">
        <v>3361400</v>
      </c>
      <c r="T80" s="4">
        <f t="shared" ref="T80:T102" si="13">AVERAGE(S81:S90)</f>
        <v>7938630</v>
      </c>
      <c r="U80" s="4">
        <f t="shared" ref="U80:U90" si="14">MIN(S81:S85)</f>
        <v>4980600</v>
      </c>
      <c r="V80" s="5">
        <v>2.0400000000000001E-2</v>
      </c>
    </row>
    <row r="81" spans="1:22" x14ac:dyDescent="0.2">
      <c r="A81" s="16" t="s">
        <v>203</v>
      </c>
      <c r="B81" s="4">
        <v>1231400</v>
      </c>
      <c r="C81" s="4">
        <v>491700</v>
      </c>
      <c r="D81" s="4">
        <v>739700</v>
      </c>
      <c r="E81" s="4">
        <v>20008430401</v>
      </c>
      <c r="F81" s="4">
        <f t="shared" si="11"/>
        <v>258576450401</v>
      </c>
      <c r="G81" s="4">
        <v>50600</v>
      </c>
      <c r="H81" s="4">
        <v>104400</v>
      </c>
      <c r="I81" s="4">
        <v>-53800</v>
      </c>
      <c r="J81" s="4">
        <v>-1478680000</v>
      </c>
      <c r="K81" s="27">
        <f t="shared" si="12"/>
        <v>662975000</v>
      </c>
      <c r="L81" s="4">
        <v>2583</v>
      </c>
      <c r="M81" s="4">
        <v>2423</v>
      </c>
      <c r="N81" s="4">
        <v>301</v>
      </c>
      <c r="O81" s="4">
        <v>362</v>
      </c>
      <c r="P81" s="4">
        <v>4529300</v>
      </c>
      <c r="Q81" s="4">
        <v>5871800</v>
      </c>
      <c r="R81" s="5">
        <v>-1.6899999999999998E-2</v>
      </c>
      <c r="S81" s="4">
        <v>10405600</v>
      </c>
      <c r="T81" s="4">
        <f t="shared" si="13"/>
        <v>7815054.0999999996</v>
      </c>
      <c r="U81" s="4">
        <f t="shared" si="14"/>
        <v>4980600</v>
      </c>
      <c r="V81" s="5">
        <v>3.9900000000000005E-2</v>
      </c>
    </row>
    <row r="82" spans="1:22" x14ac:dyDescent="0.2">
      <c r="A82" s="16" t="s">
        <v>200</v>
      </c>
      <c r="B82" s="4">
        <v>402100</v>
      </c>
      <c r="C82" s="4">
        <v>13532</v>
      </c>
      <c r="D82" s="4">
        <v>388568</v>
      </c>
      <c r="E82" s="4">
        <v>10353430000</v>
      </c>
      <c r="F82" s="4">
        <f t="shared" si="11"/>
        <v>238568020000</v>
      </c>
      <c r="G82" s="4">
        <v>0</v>
      </c>
      <c r="H82" s="4">
        <v>0</v>
      </c>
      <c r="I82" s="4">
        <v>0</v>
      </c>
      <c r="J82" s="4">
        <v>-128550000</v>
      </c>
      <c r="K82" s="27">
        <f t="shared" si="12"/>
        <v>2141655000</v>
      </c>
      <c r="L82" s="4">
        <v>1406</v>
      </c>
      <c r="M82" s="4">
        <v>1048</v>
      </c>
      <c r="N82" s="4">
        <v>203</v>
      </c>
      <c r="O82" s="4">
        <v>151</v>
      </c>
      <c r="P82" s="4">
        <v>2775100</v>
      </c>
      <c r="Q82" s="4">
        <v>2011300</v>
      </c>
      <c r="R82" s="5">
        <v>1.9E-2</v>
      </c>
      <c r="S82" s="4">
        <v>4980600</v>
      </c>
      <c r="T82" s="4">
        <f t="shared" si="13"/>
        <v>7743259.0999999996</v>
      </c>
      <c r="U82" s="4">
        <f t="shared" si="14"/>
        <v>5622000</v>
      </c>
      <c r="V82" s="5">
        <v>2.5899999999999999E-2</v>
      </c>
    </row>
    <row r="83" spans="1:22" x14ac:dyDescent="0.2">
      <c r="A83" s="16" t="s">
        <v>199</v>
      </c>
      <c r="B83" s="4">
        <v>64200</v>
      </c>
      <c r="C83" s="4">
        <v>911200</v>
      </c>
      <c r="D83" s="4">
        <v>-847000</v>
      </c>
      <c r="E83" s="4">
        <v>-22453310000</v>
      </c>
      <c r="F83" s="4">
        <f t="shared" si="11"/>
        <v>228214590000</v>
      </c>
      <c r="G83" s="4">
        <v>100000</v>
      </c>
      <c r="H83" s="4">
        <v>16800</v>
      </c>
      <c r="I83" s="4">
        <v>83200</v>
      </c>
      <c r="J83" s="4">
        <v>2203695000</v>
      </c>
      <c r="K83" s="27">
        <f t="shared" si="12"/>
        <v>2270205000</v>
      </c>
      <c r="L83" s="4">
        <v>1476</v>
      </c>
      <c r="M83" s="4">
        <v>2566</v>
      </c>
      <c r="N83" s="4">
        <v>142</v>
      </c>
      <c r="O83" s="4">
        <v>258</v>
      </c>
      <c r="P83" s="4">
        <v>2289700</v>
      </c>
      <c r="Q83" s="4">
        <v>4020100</v>
      </c>
      <c r="R83" s="5">
        <v>-1.5100000000000001E-2</v>
      </c>
      <c r="S83" s="4">
        <v>6310900</v>
      </c>
      <c r="T83" s="4">
        <f t="shared" si="13"/>
        <v>7324405.2999999998</v>
      </c>
      <c r="U83" s="4">
        <f t="shared" si="14"/>
        <v>5622000</v>
      </c>
      <c r="V83" s="5">
        <v>3.1400000000000004E-2</v>
      </c>
    </row>
    <row r="84" spans="1:22" x14ac:dyDescent="0.2">
      <c r="A84" s="16" t="s">
        <v>193</v>
      </c>
      <c r="B84" s="4">
        <v>2074600</v>
      </c>
      <c r="C84" s="4">
        <v>95100</v>
      </c>
      <c r="D84" s="4">
        <v>1979500</v>
      </c>
      <c r="E84" s="4">
        <v>53139700000</v>
      </c>
      <c r="F84" s="4">
        <f t="shared" si="11"/>
        <v>250667900000</v>
      </c>
      <c r="G84" s="4">
        <v>0</v>
      </c>
      <c r="H84" s="4">
        <v>0</v>
      </c>
      <c r="I84" s="4">
        <v>0</v>
      </c>
      <c r="J84" s="4">
        <v>127560000</v>
      </c>
      <c r="K84" s="27">
        <f t="shared" si="12"/>
        <v>66510000</v>
      </c>
      <c r="L84" s="4">
        <v>3332</v>
      </c>
      <c r="M84" s="4">
        <v>1541</v>
      </c>
      <c r="N84" s="4">
        <v>336</v>
      </c>
      <c r="O84" s="4">
        <v>196</v>
      </c>
      <c r="P84" s="4">
        <v>5374600</v>
      </c>
      <c r="Q84" s="4">
        <v>2518600</v>
      </c>
      <c r="R84" s="5">
        <v>2.1000000000000001E-2</v>
      </c>
      <c r="S84" s="4">
        <v>8663300</v>
      </c>
      <c r="T84" s="4">
        <f t="shared" si="13"/>
        <v>7311418.2000000002</v>
      </c>
      <c r="U84" s="4">
        <f t="shared" si="14"/>
        <v>4683100</v>
      </c>
      <c r="V84" s="5">
        <v>4.0199999999999993E-2</v>
      </c>
    </row>
    <row r="85" spans="1:22" x14ac:dyDescent="0.2">
      <c r="A85" s="16" t="s">
        <v>192</v>
      </c>
      <c r="B85" s="4">
        <v>1012300</v>
      </c>
      <c r="C85" s="4">
        <v>137300</v>
      </c>
      <c r="D85" s="4">
        <v>875000</v>
      </c>
      <c r="E85" s="4">
        <v>23053340000</v>
      </c>
      <c r="F85" s="4">
        <f t="shared" si="11"/>
        <v>197528200000</v>
      </c>
      <c r="G85" s="4">
        <v>0</v>
      </c>
      <c r="H85" s="4">
        <v>0</v>
      </c>
      <c r="I85" s="4">
        <v>0</v>
      </c>
      <c r="J85" s="4">
        <v>31920000</v>
      </c>
      <c r="K85" s="27">
        <f t="shared" si="12"/>
        <v>-61050000</v>
      </c>
      <c r="L85" s="4">
        <v>1533</v>
      </c>
      <c r="M85" s="4">
        <v>1288</v>
      </c>
      <c r="N85" s="4">
        <v>161</v>
      </c>
      <c r="O85" s="4">
        <v>166</v>
      </c>
      <c r="P85" s="4">
        <v>2885800</v>
      </c>
      <c r="Q85" s="4">
        <v>2441700</v>
      </c>
      <c r="R85" s="5">
        <v>3.9000000000000003E-3</v>
      </c>
      <c r="S85" s="4">
        <v>5622000</v>
      </c>
      <c r="T85" s="4">
        <f t="shared" si="13"/>
        <v>7150495.4000000004</v>
      </c>
      <c r="U85" s="4">
        <f t="shared" si="14"/>
        <v>3962100</v>
      </c>
      <c r="V85" s="5">
        <v>2.2499999999999999E-2</v>
      </c>
    </row>
    <row r="86" spans="1:22" x14ac:dyDescent="0.2">
      <c r="A86" s="16" t="s">
        <v>191</v>
      </c>
      <c r="B86" s="4">
        <v>704422</v>
      </c>
      <c r="C86" s="4">
        <v>359800</v>
      </c>
      <c r="D86" s="4">
        <v>344622</v>
      </c>
      <c r="E86" s="4">
        <v>9164240000</v>
      </c>
      <c r="F86" s="4">
        <f t="shared" si="11"/>
        <v>174474860000</v>
      </c>
      <c r="G86" s="4">
        <v>0</v>
      </c>
      <c r="H86" s="4">
        <v>0</v>
      </c>
      <c r="I86" s="4">
        <v>0</v>
      </c>
      <c r="J86" s="4">
        <v>-63210000</v>
      </c>
      <c r="K86" s="27">
        <f t="shared" si="12"/>
        <v>-92970000</v>
      </c>
      <c r="L86" s="4">
        <v>6573</v>
      </c>
      <c r="M86" s="4">
        <v>4557</v>
      </c>
      <c r="N86" s="4">
        <v>806</v>
      </c>
      <c r="O86" s="4">
        <v>501</v>
      </c>
      <c r="P86" s="4">
        <v>11662400</v>
      </c>
      <c r="Q86" s="4">
        <v>7190500</v>
      </c>
      <c r="R86" s="5">
        <v>4.3899999999999995E-2</v>
      </c>
      <c r="S86" s="4">
        <v>19150300</v>
      </c>
      <c r="T86" s="4">
        <f t="shared" si="13"/>
        <v>5659496.5</v>
      </c>
      <c r="U86" s="4">
        <f t="shared" si="14"/>
        <v>3962100</v>
      </c>
      <c r="V86" s="5">
        <v>6.3500000000000001E-2</v>
      </c>
    </row>
    <row r="87" spans="1:22" x14ac:dyDescent="0.2">
      <c r="A87" s="16" t="s">
        <v>190</v>
      </c>
      <c r="B87" s="4">
        <v>3339800</v>
      </c>
      <c r="C87" s="4">
        <v>647000</v>
      </c>
      <c r="D87" s="4">
        <v>2692800</v>
      </c>
      <c r="E87" s="4">
        <v>67303270000</v>
      </c>
      <c r="F87" s="4">
        <f t="shared" si="11"/>
        <v>165310620000</v>
      </c>
      <c r="G87" s="4">
        <v>0</v>
      </c>
      <c r="H87" s="4">
        <v>0</v>
      </c>
      <c r="I87" s="4">
        <v>0</v>
      </c>
      <c r="J87" s="4">
        <v>-45000000</v>
      </c>
      <c r="K87" s="27">
        <f t="shared" si="12"/>
        <v>-29760000</v>
      </c>
      <c r="L87" s="4">
        <v>2321</v>
      </c>
      <c r="M87" s="4">
        <v>1720</v>
      </c>
      <c r="N87" s="4">
        <v>358</v>
      </c>
      <c r="O87" s="4">
        <v>293</v>
      </c>
      <c r="P87" s="4">
        <v>5197200</v>
      </c>
      <c r="Q87" s="4">
        <v>4032800</v>
      </c>
      <c r="R87" s="5">
        <v>1.01E-2</v>
      </c>
      <c r="S87" s="4">
        <v>9885300</v>
      </c>
      <c r="T87" s="4">
        <f t="shared" si="13"/>
        <v>5236236.5</v>
      </c>
      <c r="U87" s="4">
        <f t="shared" si="14"/>
        <v>3962100</v>
      </c>
      <c r="V87" s="5">
        <v>1.7899999999999999E-2</v>
      </c>
    </row>
    <row r="88" spans="1:22" x14ac:dyDescent="0.2">
      <c r="A88" s="16" t="s">
        <v>189</v>
      </c>
      <c r="B88" s="4">
        <v>1176300</v>
      </c>
      <c r="C88" s="4">
        <v>208100</v>
      </c>
      <c r="D88" s="4">
        <v>968200</v>
      </c>
      <c r="E88" s="4">
        <v>23615570000</v>
      </c>
      <c r="F88" s="4">
        <f t="shared" si="11"/>
        <v>98007350000</v>
      </c>
      <c r="G88" s="4">
        <v>0</v>
      </c>
      <c r="H88" s="4">
        <v>0</v>
      </c>
      <c r="I88" s="4">
        <v>0</v>
      </c>
      <c r="J88" s="4">
        <v>232560000</v>
      </c>
      <c r="K88" s="27">
        <f t="shared" si="12"/>
        <v>15240000</v>
      </c>
      <c r="L88" s="4">
        <v>1533</v>
      </c>
      <c r="M88" s="4">
        <v>2212</v>
      </c>
      <c r="N88" s="4">
        <v>191</v>
      </c>
      <c r="O88" s="4">
        <v>150</v>
      </c>
      <c r="P88" s="4">
        <v>3191500</v>
      </c>
      <c r="Q88" s="4">
        <v>2309100</v>
      </c>
      <c r="R88" s="5">
        <v>1.8500000000000003E-2</v>
      </c>
      <c r="S88" s="4">
        <v>5723100</v>
      </c>
      <c r="T88" s="4">
        <f t="shared" si="13"/>
        <v>5041329.2</v>
      </c>
      <c r="U88" s="4">
        <f t="shared" si="14"/>
        <v>2122362</v>
      </c>
      <c r="V88" s="5">
        <v>3.0200000000000001E-2</v>
      </c>
    </row>
    <row r="89" spans="1:22" x14ac:dyDescent="0.2">
      <c r="A89" s="16" t="s">
        <v>188</v>
      </c>
      <c r="B89" s="4">
        <v>31600</v>
      </c>
      <c r="C89" s="4">
        <v>116300</v>
      </c>
      <c r="D89" s="4">
        <v>-84700</v>
      </c>
      <c r="E89" s="4">
        <v>-2080380000</v>
      </c>
      <c r="F89" s="4">
        <f t="shared" si="11"/>
        <v>74391780000</v>
      </c>
      <c r="K89" s="27">
        <f t="shared" si="12"/>
        <v>-217320000</v>
      </c>
      <c r="L89" s="4">
        <v>704</v>
      </c>
      <c r="M89" s="4">
        <v>1633</v>
      </c>
      <c r="N89" s="4">
        <v>72</v>
      </c>
      <c r="O89" s="4">
        <v>213</v>
      </c>
      <c r="P89" s="4">
        <v>1099900</v>
      </c>
      <c r="Q89" s="4">
        <v>3196900</v>
      </c>
      <c r="R89" s="5">
        <v>-8.1000000000000013E-3</v>
      </c>
      <c r="S89" s="4">
        <v>4683100</v>
      </c>
      <c r="T89" s="4">
        <f t="shared" si="13"/>
        <v>5460382</v>
      </c>
      <c r="U89" s="4">
        <f t="shared" si="14"/>
        <v>2122362</v>
      </c>
      <c r="V89" s="5">
        <v>1.8200000000000001E-2</v>
      </c>
    </row>
    <row r="90" spans="1:22" x14ac:dyDescent="0.2">
      <c r="A90" s="16" t="s">
        <v>187</v>
      </c>
      <c r="B90" s="4">
        <v>177470</v>
      </c>
      <c r="C90" s="4">
        <v>181600</v>
      </c>
      <c r="D90" s="4">
        <v>-4130</v>
      </c>
      <c r="E90" s="4">
        <v>-97270000</v>
      </c>
      <c r="F90" s="4">
        <f t="shared" si="11"/>
        <v>76472160000</v>
      </c>
      <c r="G90" s="4">
        <v>0</v>
      </c>
      <c r="H90" s="4">
        <v>0</v>
      </c>
      <c r="I90" s="4">
        <v>0</v>
      </c>
      <c r="J90" s="4">
        <v>-37320000</v>
      </c>
      <c r="K90" s="27">
        <f t="shared" si="12"/>
        <v>-217320000</v>
      </c>
      <c r="L90" s="4">
        <v>1091</v>
      </c>
      <c r="M90" s="4">
        <v>1240</v>
      </c>
      <c r="N90" s="4">
        <v>96</v>
      </c>
      <c r="O90" s="4">
        <v>134</v>
      </c>
      <c r="P90" s="4">
        <v>1540600</v>
      </c>
      <c r="Q90" s="4">
        <v>2036300</v>
      </c>
      <c r="R90" s="5">
        <v>-1.01E-2</v>
      </c>
      <c r="S90" s="4">
        <v>3962100</v>
      </c>
      <c r="T90" s="4">
        <f t="shared" si="13"/>
        <v>6075425.5999999996</v>
      </c>
      <c r="U90" s="4">
        <f t="shared" si="14"/>
        <v>2122362</v>
      </c>
      <c r="V90" s="5">
        <v>1.6E-2</v>
      </c>
    </row>
    <row r="91" spans="1:22" x14ac:dyDescent="0.2">
      <c r="A91" s="16" t="s">
        <v>186</v>
      </c>
      <c r="B91" s="4">
        <v>1132116</v>
      </c>
      <c r="C91" s="4">
        <v>144855</v>
      </c>
      <c r="D91" s="4">
        <v>987261</v>
      </c>
      <c r="E91" s="4">
        <v>24733550000</v>
      </c>
      <c r="F91" s="4">
        <f t="shared" ref="F91:F102" si="15">E91+F92</f>
        <v>76569430000</v>
      </c>
      <c r="G91" s="4">
        <v>0</v>
      </c>
      <c r="H91" s="4">
        <v>0</v>
      </c>
      <c r="I91" s="4">
        <v>0</v>
      </c>
      <c r="J91" s="4">
        <v>-165360000</v>
      </c>
      <c r="K91" s="27">
        <f t="shared" ref="K91:K102" si="16">K92+J91</f>
        <v>-180000000</v>
      </c>
      <c r="L91" s="4">
        <v>2518</v>
      </c>
      <c r="M91" s="4">
        <v>2155</v>
      </c>
      <c r="N91" s="4">
        <v>287</v>
      </c>
      <c r="O91" s="4">
        <v>263</v>
      </c>
      <c r="P91" s="4">
        <v>4570100</v>
      </c>
      <c r="Q91" s="4">
        <v>4400600</v>
      </c>
      <c r="R91" s="5">
        <v>6.0999999999999995E-3</v>
      </c>
      <c r="S91" s="4">
        <v>9169841</v>
      </c>
      <c r="T91" s="4">
        <f t="shared" si="13"/>
        <v>5824536.7999999998</v>
      </c>
      <c r="U91" s="4">
        <f t="shared" ref="U91:U102" si="17">MIN(S92:S96)</f>
        <v>2122362</v>
      </c>
      <c r="V91" s="5">
        <v>3.5499999999999997E-2</v>
      </c>
    </row>
    <row r="92" spans="1:22" x14ac:dyDescent="0.2">
      <c r="A92" s="16" t="s">
        <v>185</v>
      </c>
      <c r="B92" s="4">
        <v>393700</v>
      </c>
      <c r="C92" s="4">
        <v>10500</v>
      </c>
      <c r="D92" s="4">
        <v>383200</v>
      </c>
      <c r="E92" s="4">
        <v>9296610000</v>
      </c>
      <c r="F92" s="4">
        <f t="shared" si="15"/>
        <v>51835880000</v>
      </c>
      <c r="K92" s="27">
        <f t="shared" si="16"/>
        <v>-14640000</v>
      </c>
      <c r="L92" s="4">
        <v>1272</v>
      </c>
      <c r="M92" s="4">
        <v>1075</v>
      </c>
      <c r="N92" s="4">
        <v>112</v>
      </c>
      <c r="O92" s="4">
        <v>114</v>
      </c>
      <c r="P92" s="4">
        <v>1972800</v>
      </c>
      <c r="Q92" s="4">
        <v>1815300</v>
      </c>
      <c r="R92" s="5">
        <v>1.8600000000000002E-2</v>
      </c>
      <c r="S92" s="4">
        <v>4262650</v>
      </c>
      <c r="T92" s="4">
        <f t="shared" si="13"/>
        <v>7124372.2999999998</v>
      </c>
      <c r="U92" s="4">
        <f t="shared" si="17"/>
        <v>2122362</v>
      </c>
      <c r="V92" s="5">
        <v>2.8399999999999998E-2</v>
      </c>
    </row>
    <row r="93" spans="1:22" x14ac:dyDescent="0.2">
      <c r="A93" s="16" t="s">
        <v>184</v>
      </c>
      <c r="B93" s="4">
        <v>143400</v>
      </c>
      <c r="C93" s="4">
        <v>100</v>
      </c>
      <c r="D93" s="4">
        <v>143300</v>
      </c>
      <c r="E93" s="4">
        <v>3513130000</v>
      </c>
      <c r="F93" s="4">
        <f t="shared" si="15"/>
        <v>42539270000</v>
      </c>
      <c r="K93" s="27">
        <f t="shared" si="16"/>
        <v>-14640000</v>
      </c>
      <c r="L93" s="4">
        <v>522</v>
      </c>
      <c r="M93" s="4">
        <v>849</v>
      </c>
      <c r="N93" s="4">
        <v>36</v>
      </c>
      <c r="O93" s="4">
        <v>70</v>
      </c>
      <c r="P93" s="4">
        <v>738200</v>
      </c>
      <c r="Q93" s="4">
        <v>1382700</v>
      </c>
      <c r="R93" s="5">
        <v>-1.2199999999999999E-2</v>
      </c>
      <c r="S93" s="4">
        <v>2122362</v>
      </c>
      <c r="T93" s="4">
        <f t="shared" si="13"/>
        <v>7680151.222222222</v>
      </c>
      <c r="U93" s="4">
        <f t="shared" si="17"/>
        <v>3774027</v>
      </c>
      <c r="V93" s="5">
        <v>2.4199999999999999E-2</v>
      </c>
    </row>
    <row r="94" spans="1:22" x14ac:dyDescent="0.2">
      <c r="A94" s="16" t="s">
        <v>183</v>
      </c>
      <c r="B94" s="4">
        <v>753700</v>
      </c>
      <c r="C94" s="4">
        <v>101900</v>
      </c>
      <c r="D94" s="4">
        <v>651800</v>
      </c>
      <c r="E94" s="4">
        <v>16025800000</v>
      </c>
      <c r="F94" s="4">
        <f t="shared" si="15"/>
        <v>39026140000</v>
      </c>
      <c r="G94" s="4">
        <v>0</v>
      </c>
      <c r="H94" s="4">
        <v>0</v>
      </c>
      <c r="I94" s="4">
        <v>0</v>
      </c>
      <c r="J94" s="4">
        <v>-14640000</v>
      </c>
      <c r="K94" s="27">
        <f t="shared" si="16"/>
        <v>-14640000</v>
      </c>
      <c r="L94" s="4">
        <v>2683</v>
      </c>
      <c r="M94" s="4">
        <v>1988</v>
      </c>
      <c r="N94" s="4">
        <v>238</v>
      </c>
      <c r="O94" s="4">
        <v>253</v>
      </c>
      <c r="P94" s="4">
        <v>4320700</v>
      </c>
      <c r="Q94" s="4">
        <v>4211600</v>
      </c>
      <c r="R94" s="5">
        <v>8.3000000000000001E-3</v>
      </c>
      <c r="S94" s="4">
        <v>8533429</v>
      </c>
      <c r="T94" s="4">
        <f t="shared" si="13"/>
        <v>7573491.5</v>
      </c>
      <c r="U94" s="4">
        <f t="shared" si="17"/>
        <v>3774027</v>
      </c>
      <c r="V94" s="5">
        <v>3.85E-2</v>
      </c>
    </row>
    <row r="95" spans="1:22" x14ac:dyDescent="0.2">
      <c r="A95" s="16" t="s">
        <v>182</v>
      </c>
      <c r="B95" s="4">
        <v>288800</v>
      </c>
      <c r="C95" s="4">
        <v>4700</v>
      </c>
      <c r="D95" s="4">
        <v>284100</v>
      </c>
      <c r="E95" s="4">
        <v>6947830000</v>
      </c>
      <c r="F95" s="4">
        <f t="shared" si="15"/>
        <v>23000340000</v>
      </c>
      <c r="K95" s="27">
        <f t="shared" si="16"/>
        <v>0</v>
      </c>
      <c r="L95" s="4">
        <v>1011</v>
      </c>
      <c r="M95" s="4">
        <v>1014</v>
      </c>
      <c r="N95" s="4">
        <v>136</v>
      </c>
      <c r="O95" s="4">
        <v>117</v>
      </c>
      <c r="P95" s="4">
        <v>1913400</v>
      </c>
      <c r="Q95" s="4">
        <v>1934200</v>
      </c>
      <c r="R95" s="5">
        <v>8.3000000000000001E-3</v>
      </c>
      <c r="S95" s="4">
        <v>4012772</v>
      </c>
      <c r="T95" s="4">
        <f t="shared" si="13"/>
        <v>8082165.7142857146</v>
      </c>
      <c r="U95" s="4">
        <f t="shared" si="17"/>
        <v>3774027</v>
      </c>
      <c r="V95" s="5">
        <v>2.0299999999999999E-2</v>
      </c>
    </row>
    <row r="96" spans="1:22" x14ac:dyDescent="0.2">
      <c r="A96" s="16" t="s">
        <v>177</v>
      </c>
      <c r="B96" s="4">
        <v>561705</v>
      </c>
      <c r="C96" s="4">
        <v>232400</v>
      </c>
      <c r="D96" s="4">
        <v>329305</v>
      </c>
      <c r="E96" s="4">
        <v>8005690000</v>
      </c>
      <c r="F96" s="4">
        <f t="shared" si="15"/>
        <v>16052510000</v>
      </c>
      <c r="K96" s="27">
        <f t="shared" si="16"/>
        <v>0</v>
      </c>
      <c r="L96" s="4">
        <v>1277</v>
      </c>
      <c r="M96" s="4">
        <v>1623</v>
      </c>
      <c r="N96" s="4">
        <v>87</v>
      </c>
      <c r="O96" s="4">
        <v>152</v>
      </c>
      <c r="P96" s="4">
        <v>1633800</v>
      </c>
      <c r="Q96" s="4">
        <v>2367200</v>
      </c>
      <c r="R96" s="5">
        <v>-8.199999999999999E-3</v>
      </c>
      <c r="S96" s="4">
        <v>4240311</v>
      </c>
      <c r="T96" s="4">
        <f t="shared" si="13"/>
        <v>8722474.833333334</v>
      </c>
      <c r="U96" s="4">
        <f t="shared" si="17"/>
        <v>3774027</v>
      </c>
      <c r="V96" s="5">
        <v>1.6399999999999998E-2</v>
      </c>
    </row>
    <row r="97" spans="1:22" x14ac:dyDescent="0.2">
      <c r="A97" s="16" t="s">
        <v>175</v>
      </c>
      <c r="B97" s="4">
        <v>206250</v>
      </c>
      <c r="C97" s="4">
        <v>3000</v>
      </c>
      <c r="D97" s="4">
        <v>203250</v>
      </c>
      <c r="E97" s="4">
        <v>4985640000</v>
      </c>
      <c r="F97" s="4">
        <f t="shared" si="15"/>
        <v>8046820000</v>
      </c>
      <c r="K97" s="27">
        <f t="shared" si="16"/>
        <v>0</v>
      </c>
      <c r="L97" s="4">
        <v>1021</v>
      </c>
      <c r="M97" s="4">
        <v>1930</v>
      </c>
      <c r="N97" s="4">
        <v>119</v>
      </c>
      <c r="O97" s="4">
        <v>197</v>
      </c>
      <c r="P97" s="4">
        <v>1870200</v>
      </c>
      <c r="Q97" s="4">
        <v>3509400</v>
      </c>
      <c r="R97" s="5">
        <v>-1.01E-2</v>
      </c>
      <c r="S97" s="4">
        <v>5652700</v>
      </c>
      <c r="T97" s="4">
        <f t="shared" si="13"/>
        <v>9336429.8000000007</v>
      </c>
      <c r="U97" s="4">
        <f t="shared" si="17"/>
        <v>3774027</v>
      </c>
      <c r="V97" s="5">
        <v>1.83E-2</v>
      </c>
    </row>
    <row r="98" spans="1:22" x14ac:dyDescent="0.2">
      <c r="A98" s="16" t="s">
        <v>174</v>
      </c>
      <c r="B98" s="4">
        <v>348900</v>
      </c>
      <c r="C98" s="4">
        <v>32100</v>
      </c>
      <c r="D98" s="4">
        <v>316800</v>
      </c>
      <c r="E98" s="4">
        <v>7819520000</v>
      </c>
      <c r="F98" s="4">
        <f t="shared" si="15"/>
        <v>3061180000</v>
      </c>
      <c r="K98" s="27">
        <f t="shared" si="16"/>
        <v>0</v>
      </c>
      <c r="L98" s="4">
        <v>934</v>
      </c>
      <c r="M98" s="4">
        <v>1281</v>
      </c>
      <c r="N98" s="4">
        <v>90</v>
      </c>
      <c r="O98" s="4">
        <v>116</v>
      </c>
      <c r="P98" s="4">
        <v>1508500</v>
      </c>
      <c r="Q98" s="4">
        <v>2053400</v>
      </c>
      <c r="R98" s="5">
        <v>0</v>
      </c>
      <c r="S98" s="4">
        <v>3774027</v>
      </c>
      <c r="T98" s="4">
        <f t="shared" si="13"/>
        <v>10727030.5</v>
      </c>
      <c r="U98" s="4">
        <f t="shared" si="17"/>
        <v>6660953</v>
      </c>
      <c r="V98" s="5">
        <v>1.21E-2</v>
      </c>
    </row>
    <row r="99" spans="1:22" x14ac:dyDescent="0.2">
      <c r="A99" s="16" t="s">
        <v>164</v>
      </c>
      <c r="B99" s="4">
        <v>587050</v>
      </c>
      <c r="C99" s="4">
        <v>220500</v>
      </c>
      <c r="D99" s="4">
        <v>366550</v>
      </c>
      <c r="E99" s="4">
        <v>9001220000</v>
      </c>
      <c r="F99" s="4">
        <f t="shared" si="15"/>
        <v>-4758340000</v>
      </c>
      <c r="K99" s="27">
        <f t="shared" si="16"/>
        <v>0</v>
      </c>
      <c r="L99" s="4">
        <v>1693</v>
      </c>
      <c r="M99" s="4">
        <v>3089</v>
      </c>
      <c r="N99" s="4">
        <v>195</v>
      </c>
      <c r="O99" s="4">
        <v>296</v>
      </c>
      <c r="P99" s="4">
        <v>3431900</v>
      </c>
      <c r="Q99" s="4">
        <v>5114300</v>
      </c>
      <c r="R99" s="5">
        <v>-4.0000000000000001E-3</v>
      </c>
      <c r="S99" s="4">
        <v>8873628</v>
      </c>
      <c r="T99" s="4">
        <f t="shared" si="13"/>
        <v>11344831.333333334</v>
      </c>
      <c r="U99" s="4">
        <f t="shared" si="17"/>
        <v>6660953</v>
      </c>
      <c r="V99" s="5">
        <v>2.2200000000000001E-2</v>
      </c>
    </row>
    <row r="100" spans="1:22" x14ac:dyDescent="0.2">
      <c r="A100" s="16" t="s">
        <v>156</v>
      </c>
      <c r="B100" s="4">
        <v>1963800</v>
      </c>
      <c r="C100" s="4">
        <v>1434200</v>
      </c>
      <c r="D100" s="4">
        <v>529600</v>
      </c>
      <c r="E100" s="4">
        <v>13207520000</v>
      </c>
      <c r="F100" s="4">
        <f t="shared" si="15"/>
        <v>-13759560000</v>
      </c>
      <c r="K100" s="27">
        <f t="shared" si="16"/>
        <v>0</v>
      </c>
      <c r="L100" s="4">
        <v>1919</v>
      </c>
      <c r="M100" s="4">
        <v>2526</v>
      </c>
      <c r="N100" s="4">
        <v>278</v>
      </c>
      <c r="O100" s="4">
        <v>286</v>
      </c>
      <c r="P100" s="4">
        <v>4243300</v>
      </c>
      <c r="Q100" s="4">
        <v>5248900</v>
      </c>
      <c r="R100" s="5">
        <v>-4.0000000000000001E-3</v>
      </c>
      <c r="S100" s="4">
        <v>10112536</v>
      </c>
      <c r="T100" s="4">
        <f t="shared" si="13"/>
        <v>11960979</v>
      </c>
      <c r="U100" s="4">
        <f t="shared" si="17"/>
        <v>6660953</v>
      </c>
      <c r="V100" s="5">
        <v>1.6E-2</v>
      </c>
    </row>
    <row r="101" spans="1:22" x14ac:dyDescent="0.2">
      <c r="A101" s="16" t="s">
        <v>155</v>
      </c>
      <c r="B101" s="4">
        <v>1004300</v>
      </c>
      <c r="C101" s="4">
        <v>586229</v>
      </c>
      <c r="D101" s="4">
        <v>418071</v>
      </c>
      <c r="E101" s="4">
        <v>10353780000</v>
      </c>
      <c r="F101" s="4">
        <f t="shared" si="15"/>
        <v>-26967080000</v>
      </c>
      <c r="K101" s="27">
        <f t="shared" si="16"/>
        <v>0</v>
      </c>
      <c r="L101" s="4">
        <v>1805</v>
      </c>
      <c r="M101" s="4">
        <v>1424</v>
      </c>
      <c r="N101" s="4">
        <v>223</v>
      </c>
      <c r="O101" s="4">
        <v>204</v>
      </c>
      <c r="P101" s="4">
        <v>3743900</v>
      </c>
      <c r="Q101" s="4">
        <v>2854800</v>
      </c>
      <c r="R101" s="5">
        <v>4.0999999999999995E-3</v>
      </c>
      <c r="S101" s="4">
        <v>6660953</v>
      </c>
      <c r="T101" s="4">
        <f t="shared" si="13"/>
        <v>17261005</v>
      </c>
      <c r="U101" s="4">
        <f t="shared" si="17"/>
        <v>17261005</v>
      </c>
      <c r="V101" s="5">
        <v>1.41E-2</v>
      </c>
    </row>
    <row r="102" spans="1:22" x14ac:dyDescent="0.2">
      <c r="A102" s="16" t="s">
        <v>154</v>
      </c>
      <c r="B102" s="4">
        <v>511300</v>
      </c>
      <c r="C102" s="4">
        <v>1996741</v>
      </c>
      <c r="D102" s="4">
        <v>-1485441</v>
      </c>
      <c r="E102" s="4">
        <v>-37320860000</v>
      </c>
      <c r="F102" s="4">
        <f t="shared" si="15"/>
        <v>-37320860000</v>
      </c>
      <c r="K102" s="27">
        <f t="shared" si="16"/>
        <v>0</v>
      </c>
      <c r="L102" s="22">
        <v>3131</v>
      </c>
      <c r="M102" s="22">
        <v>3745</v>
      </c>
      <c r="N102" s="22">
        <v>321</v>
      </c>
      <c r="O102" s="22">
        <v>451</v>
      </c>
      <c r="P102" s="22">
        <v>6004300</v>
      </c>
      <c r="Q102" s="22">
        <v>7599100</v>
      </c>
      <c r="R102" s="23">
        <v>3.9699999999999999E-2</v>
      </c>
      <c r="S102" s="4">
        <v>17261005</v>
      </c>
      <c r="T102" s="4" t="e">
        <f t="shared" si="13"/>
        <v>#DIV/0!</v>
      </c>
      <c r="U102" s="4">
        <f t="shared" si="17"/>
        <v>0</v>
      </c>
      <c r="V102" s="5">
        <v>2.9600000000000001E-2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K111" s="4"/>
      <c r="L111" s="22"/>
      <c r="M111" s="22"/>
      <c r="N111" s="22"/>
      <c r="O111" s="22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8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5449-C67F-134A-B9BE-E327C581AA99}">
  <sheetPr codeName="Sheet11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3" customWidth="true" width="13.83203125"/>
    <col min="4" max="4" customWidth="true" width="15.33203125"/>
    <col min="5" max="5" customWidth="true" width="16.8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3.6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252">
        <v>344</v>
      </c>
      <c r="B3" t="n" s="2253">
        <v>57900.0</v>
      </c>
      <c r="C3" t="n" s="2254">
        <v>196610.0</v>
      </c>
      <c r="D3" t="n" s="2255">
        <v>-138710.0</v>
      </c>
      <c r="E3" t="n" s="2256">
        <v>-4.616184659E9</v>
      </c>
      <c r="G3" t="n" s="2242">
        <v>0.0</v>
      </c>
      <c r="H3" t="n" s="2243">
        <v>0.0</v>
      </c>
      <c r="I3" t="n" s="2244">
        <v>0.0</v>
      </c>
      <c r="J3" t="n" s="2245">
        <v>0.0</v>
      </c>
      <c r="L3" t="n" s="2246">
        <v>532.0</v>
      </c>
      <c r="M3" t="n" s="2247">
        <v>396.0</v>
      </c>
      <c r="N3" t="n" s="2248">
        <v>63.0</v>
      </c>
      <c r="O3" t="n" s="2249">
        <v>102.0</v>
      </c>
      <c r="P3" t="n" s="2250">
        <v>847100.0</v>
      </c>
      <c r="Q3" t="n" s="2251">
        <v>1542000.0</v>
      </c>
      <c r="R3" t="n" s="2240">
        <v>-0.0181</v>
      </c>
      <c r="S3" t="n" s="2239">
        <v>2611300.0</v>
      </c>
      <c r="V3" t="n" s="2241">
        <v>0.026699999999999998</v>
      </c>
    </row>
    <row r="4">
      <c r="A4" t="s" s="190">
        <v>343</v>
      </c>
      <c r="B4" t="n" s="191">
        <v>187000.0</v>
      </c>
      <c r="C4" t="n" s="192">
        <v>26400.0</v>
      </c>
      <c r="D4" t="n" s="193">
        <v>160600.0</v>
      </c>
      <c r="E4" t="n" s="194">
        <v>5.282799386E9</v>
      </c>
      <c r="G4" t="n" s="180">
        <v>0.0</v>
      </c>
      <c r="H4" t="n" s="181">
        <v>0.0</v>
      </c>
      <c r="I4" t="n" s="182">
        <v>0.0</v>
      </c>
      <c r="J4" t="n" s="183">
        <v>2.2032E8</v>
      </c>
      <c r="L4" t="n" s="184">
        <v>1226.0</v>
      </c>
      <c r="M4" t="n" s="185">
        <v>934.0</v>
      </c>
      <c r="N4" t="n" s="186">
        <v>223.0</v>
      </c>
      <c r="O4" t="n" s="187">
        <v>244.0</v>
      </c>
      <c r="P4" t="n" s="188">
        <v>2995400.0</v>
      </c>
      <c r="Q4" t="n" s="189">
        <v>3840400.0</v>
      </c>
      <c r="R4" t="n" s="178">
        <v>0.003</v>
      </c>
      <c r="S4" t="n" s="177">
        <v>7065200.0</v>
      </c>
      <c r="V4" t="n" s="179">
        <v>0.0472</v>
      </c>
    </row>
    <row r="5" spans="1:22" x14ac:dyDescent="0.2">
      <c r="A5" s="16" t="s">
        <v>342</v>
      </c>
      <c r="B5" s="4">
        <v>12700</v>
      </c>
      <c r="C5" s="4">
        <v>174800</v>
      </c>
      <c r="D5" s="4">
        <v>-162100</v>
      </c>
      <c r="E5" s="4">
        <v>-5476075050</v>
      </c>
      <c r="F5" s="4">
        <f t="shared" ref="F5:F46" si="0">E5+F6</f>
        <v>164143038835</v>
      </c>
      <c r="G5" s="4">
        <v>0</v>
      </c>
      <c r="H5" s="4">
        <v>0</v>
      </c>
      <c r="I5" s="4">
        <v>0</v>
      </c>
      <c r="J5" s="4">
        <v>-3400000000</v>
      </c>
      <c r="K5" s="24">
        <f t="shared" ref="K5:K46" si="1">K6+J5</f>
        <v>93776100000</v>
      </c>
      <c r="L5" s="4">
        <v>546</v>
      </c>
      <c r="M5" s="4">
        <v>595</v>
      </c>
      <c r="N5" s="4">
        <v>105</v>
      </c>
      <c r="O5" s="4">
        <v>167</v>
      </c>
      <c r="P5" s="4">
        <v>1303800</v>
      </c>
      <c r="Q5" s="4">
        <v>2125600</v>
      </c>
      <c r="R5" s="5">
        <v>-2.0799999999999999E-2</v>
      </c>
      <c r="S5" s="4">
        <v>3600300</v>
      </c>
      <c r="T5" s="4">
        <f t="shared" ref="T5:T73" si="2">AVERAGE(S6:S15)</f>
        <v>5876030</v>
      </c>
      <c r="U5" s="4">
        <f t="shared" ref="U5:U46" si="3">MIN(S6:S10)</f>
        <v>3465100</v>
      </c>
      <c r="V5" s="5">
        <v>3.2099999999999997E-2</v>
      </c>
    </row>
    <row r="6" spans="1:22" x14ac:dyDescent="0.2">
      <c r="A6" s="16" t="s">
        <v>341</v>
      </c>
      <c r="B6" s="4">
        <v>756300</v>
      </c>
      <c r="C6" s="4">
        <v>52360</v>
      </c>
      <c r="D6" s="4">
        <v>703940</v>
      </c>
      <c r="E6" s="4">
        <v>23759837130</v>
      </c>
      <c r="F6" s="4">
        <f t="shared" si="0"/>
        <v>169619113885</v>
      </c>
      <c r="G6" s="4">
        <v>0</v>
      </c>
      <c r="H6" s="4">
        <v>0</v>
      </c>
      <c r="I6" s="4">
        <v>0</v>
      </c>
      <c r="J6" s="4">
        <v>-3400000000</v>
      </c>
      <c r="K6" s="24">
        <f t="shared" si="1"/>
        <v>97176100000</v>
      </c>
      <c r="L6" s="4">
        <v>1205</v>
      </c>
      <c r="M6" s="4">
        <v>815</v>
      </c>
      <c r="N6" s="4">
        <v>295</v>
      </c>
      <c r="O6" s="4">
        <v>215</v>
      </c>
      <c r="P6" s="4">
        <v>4479600</v>
      </c>
      <c r="Q6" s="4">
        <v>2855800</v>
      </c>
      <c r="R6" s="5">
        <v>4.9100000000000005E-2</v>
      </c>
      <c r="S6" s="4">
        <v>7596500</v>
      </c>
      <c r="T6" s="4">
        <f t="shared" si="2"/>
        <v>5302520</v>
      </c>
      <c r="U6" s="4">
        <f t="shared" si="3"/>
        <v>3465100</v>
      </c>
      <c r="V6" s="5">
        <v>5.2400000000000002E-2</v>
      </c>
    </row>
    <row r="7" spans="1:22" x14ac:dyDescent="0.2">
      <c r="A7" s="16" t="s">
        <v>340</v>
      </c>
      <c r="B7" s="4">
        <v>145100</v>
      </c>
      <c r="C7" s="4">
        <v>1200</v>
      </c>
      <c r="D7" s="4">
        <v>143900</v>
      </c>
      <c r="E7" s="4">
        <v>4622643915</v>
      </c>
      <c r="F7" s="4">
        <f t="shared" si="0"/>
        <v>145859276755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100576100000</v>
      </c>
      <c r="L7" s="4">
        <v>609</v>
      </c>
      <c r="M7" s="4">
        <v>492</v>
      </c>
      <c r="N7" s="4">
        <v>102</v>
      </c>
      <c r="O7" s="4">
        <v>105</v>
      </c>
      <c r="P7" s="4">
        <v>1613700</v>
      </c>
      <c r="Q7" s="4">
        <v>1659800</v>
      </c>
      <c r="R7" s="5">
        <v>1.8799999999999997E-2</v>
      </c>
      <c r="S7" s="4">
        <v>3465100</v>
      </c>
      <c r="T7" s="4">
        <f t="shared" si="2"/>
        <v>5477700</v>
      </c>
      <c r="U7" s="4">
        <f t="shared" si="3"/>
        <v>4192200</v>
      </c>
      <c r="V7" s="5">
        <v>3.9399999999999998E-2</v>
      </c>
    </row>
    <row r="8" spans="1:22" x14ac:dyDescent="0.2">
      <c r="A8" s="16" t="s">
        <v>339</v>
      </c>
      <c r="B8" s="4">
        <v>315610</v>
      </c>
      <c r="C8" s="4">
        <v>174760</v>
      </c>
      <c r="D8" s="4">
        <v>140850</v>
      </c>
      <c r="E8" s="4">
        <v>4522463074</v>
      </c>
      <c r="F8" s="4">
        <f t="shared" si="0"/>
        <v>141236632840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100576100000</v>
      </c>
      <c r="L8" s="4">
        <v>1013</v>
      </c>
      <c r="M8" s="4">
        <v>958</v>
      </c>
      <c r="N8" s="4">
        <v>178</v>
      </c>
      <c r="O8" s="4">
        <v>283</v>
      </c>
      <c r="P8" s="4">
        <v>2730300</v>
      </c>
      <c r="Q8" s="4">
        <v>4477000</v>
      </c>
      <c r="R8" s="5">
        <v>-3.7499999999999999E-2</v>
      </c>
      <c r="S8" s="4">
        <v>7274000</v>
      </c>
      <c r="T8" s="4">
        <f t="shared" si="2"/>
        <v>5028910</v>
      </c>
      <c r="U8" s="4">
        <f t="shared" si="3"/>
        <v>4192200</v>
      </c>
      <c r="V8" s="5">
        <v>6.6299999999999998E-2</v>
      </c>
    </row>
    <row r="9" spans="1:22" x14ac:dyDescent="0.2">
      <c r="A9" s="16" t="s">
        <v>338</v>
      </c>
      <c r="B9" s="4">
        <v>358200</v>
      </c>
      <c r="C9" s="4">
        <v>2000</v>
      </c>
      <c r="D9" s="4">
        <v>356200</v>
      </c>
      <c r="E9" s="4">
        <v>11552064328</v>
      </c>
      <c r="F9" s="4">
        <f t="shared" si="0"/>
        <v>136714169766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100576100000</v>
      </c>
      <c r="L9" s="4">
        <v>693</v>
      </c>
      <c r="M9" s="4">
        <v>733</v>
      </c>
      <c r="N9" s="4">
        <v>134</v>
      </c>
      <c r="O9" s="4">
        <v>181</v>
      </c>
      <c r="P9" s="4">
        <v>2233800</v>
      </c>
      <c r="Q9" s="4">
        <v>2441600</v>
      </c>
      <c r="R9" s="5">
        <v>1.5300000000000001E-2</v>
      </c>
      <c r="S9" s="4">
        <v>5016400</v>
      </c>
      <c r="T9" s="4">
        <f t="shared" si="2"/>
        <v>4794940</v>
      </c>
      <c r="U9" s="4">
        <f t="shared" si="3"/>
        <v>3861400</v>
      </c>
      <c r="V9" s="5">
        <v>6.0299999999999999E-2</v>
      </c>
    </row>
    <row r="10" spans="1:22" x14ac:dyDescent="0.2">
      <c r="A10" s="16" t="s">
        <v>337</v>
      </c>
      <c r="B10" s="4">
        <v>171400</v>
      </c>
      <c r="C10" s="4">
        <v>157400</v>
      </c>
      <c r="D10" s="4">
        <v>14000</v>
      </c>
      <c r="E10" s="4">
        <v>457182730</v>
      </c>
      <c r="F10" s="4">
        <f t="shared" si="0"/>
        <v>125162105438</v>
      </c>
      <c r="G10" s="4">
        <v>0</v>
      </c>
      <c r="H10" s="4">
        <v>0</v>
      </c>
      <c r="I10" s="4">
        <v>0</v>
      </c>
      <c r="J10" s="4">
        <v>-3300000000</v>
      </c>
      <c r="K10" s="24">
        <f t="shared" si="1"/>
        <v>100576100000</v>
      </c>
      <c r="L10" s="4">
        <v>902</v>
      </c>
      <c r="M10" s="4">
        <v>695</v>
      </c>
      <c r="N10" s="4">
        <v>158</v>
      </c>
      <c r="O10" s="4">
        <v>175</v>
      </c>
      <c r="P10" s="4">
        <v>2018100</v>
      </c>
      <c r="Q10" s="4">
        <v>2495700</v>
      </c>
      <c r="R10" s="5">
        <v>-3.0000000000000001E-3</v>
      </c>
      <c r="S10" s="4">
        <v>4686700</v>
      </c>
      <c r="T10" s="4">
        <f t="shared" si="2"/>
        <v>4900560</v>
      </c>
      <c r="U10" s="4">
        <f t="shared" si="3"/>
        <v>3861400</v>
      </c>
      <c r="V10" s="5">
        <v>4.8000000000000001E-2</v>
      </c>
    </row>
    <row r="11" spans="1:22" x14ac:dyDescent="0.2">
      <c r="A11" s="16" t="s">
        <v>336</v>
      </c>
      <c r="B11" s="4">
        <v>398800</v>
      </c>
      <c r="C11" s="4">
        <v>20200</v>
      </c>
      <c r="D11" s="4">
        <v>378600</v>
      </c>
      <c r="E11" s="4">
        <v>12238142206</v>
      </c>
      <c r="F11" s="4">
        <f t="shared" si="0"/>
        <v>124704922708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103876100000</v>
      </c>
      <c r="L11" s="4">
        <v>986</v>
      </c>
      <c r="M11" s="4">
        <v>777</v>
      </c>
      <c r="N11" s="4">
        <v>203</v>
      </c>
      <c r="O11" s="4">
        <v>182</v>
      </c>
      <c r="P11" s="4">
        <v>3972200</v>
      </c>
      <c r="Q11" s="4">
        <v>2507700</v>
      </c>
      <c r="R11" s="5">
        <v>2.5000000000000001E-2</v>
      </c>
      <c r="S11" s="4">
        <v>6592800</v>
      </c>
      <c r="T11" s="4">
        <f t="shared" si="2"/>
        <v>4460450.0999999996</v>
      </c>
      <c r="U11" s="4">
        <f t="shared" si="3"/>
        <v>1861400</v>
      </c>
      <c r="V11" s="5">
        <v>3.9699999999999999E-2</v>
      </c>
    </row>
    <row r="12" spans="1:22" x14ac:dyDescent="0.2">
      <c r="A12" s="16" t="s">
        <v>335</v>
      </c>
      <c r="B12" s="4">
        <v>671400</v>
      </c>
      <c r="C12" s="4">
        <v>431300</v>
      </c>
      <c r="D12" s="4">
        <v>240100</v>
      </c>
      <c r="E12" s="4">
        <v>7670038085</v>
      </c>
      <c r="F12" s="4">
        <f t="shared" si="0"/>
        <v>112466780502</v>
      </c>
      <c r="G12" s="4">
        <v>0</v>
      </c>
      <c r="H12" s="4">
        <v>0</v>
      </c>
      <c r="I12" s="4">
        <v>0</v>
      </c>
      <c r="J12" s="4">
        <v>-7076220000</v>
      </c>
      <c r="K12" s="24">
        <f t="shared" si="1"/>
        <v>103876100000</v>
      </c>
      <c r="L12" s="4">
        <v>1037</v>
      </c>
      <c r="M12" s="4">
        <v>535</v>
      </c>
      <c r="N12" s="4">
        <v>135</v>
      </c>
      <c r="O12" s="4">
        <v>134</v>
      </c>
      <c r="P12" s="4">
        <v>1946800</v>
      </c>
      <c r="Q12" s="4">
        <v>1936200</v>
      </c>
      <c r="R12" s="5">
        <v>6.3E-3</v>
      </c>
      <c r="S12" s="4">
        <v>4192200</v>
      </c>
      <c r="T12" s="4">
        <f t="shared" si="2"/>
        <v>4506540.0999999996</v>
      </c>
      <c r="U12" s="4">
        <f t="shared" si="3"/>
        <v>1861400</v>
      </c>
      <c r="V12" s="5">
        <v>2.7799999999999998E-2</v>
      </c>
    </row>
    <row r="13" spans="1:22" x14ac:dyDescent="0.2">
      <c r="A13" s="16" t="s">
        <v>333</v>
      </c>
      <c r="B13" s="4">
        <v>593800</v>
      </c>
      <c r="C13" s="4">
        <v>28800</v>
      </c>
      <c r="D13" s="4">
        <v>565000</v>
      </c>
      <c r="E13" s="4">
        <v>17681441211</v>
      </c>
      <c r="F13" s="4">
        <f t="shared" si="0"/>
        <v>104796742417</v>
      </c>
      <c r="G13" s="4">
        <v>0</v>
      </c>
      <c r="H13" s="4">
        <v>0</v>
      </c>
      <c r="I13" s="4">
        <v>0</v>
      </c>
      <c r="J13" s="4">
        <v>-762500000</v>
      </c>
      <c r="K13" s="24">
        <f t="shared" si="1"/>
        <v>110952320000</v>
      </c>
      <c r="L13" s="4">
        <v>1272</v>
      </c>
      <c r="M13" s="4">
        <v>913</v>
      </c>
      <c r="N13" s="4">
        <v>293</v>
      </c>
      <c r="O13" s="4">
        <v>188</v>
      </c>
      <c r="P13" s="4">
        <v>4707700</v>
      </c>
      <c r="Q13" s="4">
        <v>3154300</v>
      </c>
      <c r="R13" s="5">
        <v>6.0100000000000001E-2</v>
      </c>
      <c r="S13" s="4">
        <v>8256700</v>
      </c>
      <c r="T13" s="4">
        <f t="shared" si="2"/>
        <v>3953050.1</v>
      </c>
      <c r="U13" s="4">
        <f t="shared" si="3"/>
        <v>1861400</v>
      </c>
      <c r="V13" s="5">
        <v>7.1300000000000002E-2</v>
      </c>
    </row>
    <row r="14" spans="1:22" x14ac:dyDescent="0.2">
      <c r="A14" s="16" t="s">
        <v>332</v>
      </c>
      <c r="B14" s="4">
        <v>368200</v>
      </c>
      <c r="C14" s="4">
        <v>700</v>
      </c>
      <c r="D14" s="4">
        <v>367500</v>
      </c>
      <c r="E14" s="4">
        <v>11066539092</v>
      </c>
      <c r="F14" s="4">
        <f t="shared" si="0"/>
        <v>87115301206</v>
      </c>
      <c r="G14" s="4">
        <v>0</v>
      </c>
      <c r="H14" s="4">
        <v>0</v>
      </c>
      <c r="I14" s="4">
        <v>0</v>
      </c>
      <c r="J14" s="4">
        <v>-762500000</v>
      </c>
      <c r="K14" s="24">
        <f t="shared" si="1"/>
        <v>111714820000</v>
      </c>
      <c r="L14" s="4">
        <v>844</v>
      </c>
      <c r="M14" s="4">
        <v>541</v>
      </c>
      <c r="N14" s="4">
        <v>121</v>
      </c>
      <c r="O14" s="4">
        <v>105</v>
      </c>
      <c r="P14" s="4">
        <v>1992200</v>
      </c>
      <c r="Q14" s="4">
        <v>1866400</v>
      </c>
      <c r="R14" s="5">
        <v>3.4000000000000002E-3</v>
      </c>
      <c r="S14" s="4">
        <v>3861400</v>
      </c>
      <c r="T14" s="4">
        <f t="shared" si="2"/>
        <v>3739610.1</v>
      </c>
      <c r="U14" s="4">
        <f t="shared" si="3"/>
        <v>1861400</v>
      </c>
      <c r="V14" s="5">
        <v>2.63E-2</v>
      </c>
    </row>
    <row r="15" spans="1:22" x14ac:dyDescent="0.2">
      <c r="A15" s="16" t="s">
        <v>331</v>
      </c>
      <c r="B15" s="4">
        <v>634000</v>
      </c>
      <c r="C15" s="4">
        <v>25700</v>
      </c>
      <c r="D15" s="4">
        <v>608300</v>
      </c>
      <c r="E15" s="4">
        <v>18080602394</v>
      </c>
      <c r="F15" s="4">
        <f t="shared" si="0"/>
        <v>76048762114</v>
      </c>
      <c r="G15" s="4">
        <v>0</v>
      </c>
      <c r="H15" s="4">
        <v>0</v>
      </c>
      <c r="I15" s="4">
        <v>0</v>
      </c>
      <c r="J15" s="4">
        <v>-2363000000</v>
      </c>
      <c r="K15" s="24">
        <f t="shared" si="1"/>
        <v>112477320000</v>
      </c>
      <c r="L15" s="4">
        <v>776</v>
      </c>
      <c r="M15" s="4">
        <v>982</v>
      </c>
      <c r="N15" s="4">
        <v>243</v>
      </c>
      <c r="O15" s="4">
        <v>220</v>
      </c>
      <c r="P15" s="4">
        <v>4604200</v>
      </c>
      <c r="Q15" s="4">
        <v>3065700</v>
      </c>
      <c r="R15" s="5">
        <v>3.4700000000000002E-2</v>
      </c>
      <c r="S15" s="4">
        <v>7818500</v>
      </c>
      <c r="T15" s="4">
        <f t="shared" si="2"/>
        <v>3227280.1</v>
      </c>
      <c r="U15" s="4">
        <f t="shared" si="3"/>
        <v>1861400</v>
      </c>
      <c r="V15" s="5">
        <v>5.2699999999999997E-2</v>
      </c>
    </row>
    <row r="16" spans="1:22" x14ac:dyDescent="0.2">
      <c r="A16" s="16" t="s">
        <v>330</v>
      </c>
      <c r="B16" s="4">
        <v>202400</v>
      </c>
      <c r="C16" s="4">
        <v>7500</v>
      </c>
      <c r="D16" s="4">
        <v>194900</v>
      </c>
      <c r="E16" s="4">
        <v>5641211609</v>
      </c>
      <c r="F16" s="4">
        <f t="shared" si="0"/>
        <v>57968159720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114840320000</v>
      </c>
      <c r="L16" s="4">
        <v>604</v>
      </c>
      <c r="M16" s="4">
        <v>311</v>
      </c>
      <c r="N16" s="4">
        <v>61</v>
      </c>
      <c r="O16" s="4">
        <v>69</v>
      </c>
      <c r="P16" s="4">
        <v>740000</v>
      </c>
      <c r="Q16" s="4">
        <v>1018300</v>
      </c>
      <c r="R16" s="5">
        <v>-3.4000000000000002E-3</v>
      </c>
      <c r="S16" s="4">
        <v>1861400</v>
      </c>
      <c r="T16" s="4">
        <f t="shared" si="2"/>
        <v>3261730.1</v>
      </c>
      <c r="U16" s="4">
        <f t="shared" si="3"/>
        <v>2191701</v>
      </c>
      <c r="V16" s="5">
        <v>1.72E-2</v>
      </c>
    </row>
    <row r="17" spans="1:22" x14ac:dyDescent="0.2">
      <c r="A17" s="16" t="s">
        <v>329</v>
      </c>
      <c r="B17" s="4">
        <v>120000</v>
      </c>
      <c r="C17" s="4">
        <v>194000</v>
      </c>
      <c r="D17" s="4">
        <v>-74000</v>
      </c>
      <c r="E17" s="4">
        <v>-2144799409</v>
      </c>
      <c r="F17" s="4">
        <f t="shared" si="0"/>
        <v>52326948111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114840320000</v>
      </c>
      <c r="L17" s="4">
        <v>782</v>
      </c>
      <c r="M17" s="4">
        <v>716</v>
      </c>
      <c r="N17" s="4">
        <v>147</v>
      </c>
      <c r="O17" s="4">
        <v>171</v>
      </c>
      <c r="P17" s="4">
        <v>2187100</v>
      </c>
      <c r="Q17" s="4">
        <v>2626900</v>
      </c>
      <c r="R17" s="5">
        <v>1.3999999999999999E-2</v>
      </c>
      <c r="S17" s="4">
        <v>5216900</v>
      </c>
      <c r="T17" s="4">
        <f t="shared" si="2"/>
        <v>3118240.1</v>
      </c>
      <c r="U17" s="4">
        <f t="shared" si="3"/>
        <v>2191701</v>
      </c>
      <c r="V17" s="5">
        <v>3.4200000000000001E-2</v>
      </c>
    </row>
    <row r="18" spans="1:22" x14ac:dyDescent="0.2">
      <c r="A18" s="16" t="s">
        <v>328</v>
      </c>
      <c r="B18" s="4">
        <v>273400</v>
      </c>
      <c r="C18" s="4">
        <v>58300</v>
      </c>
      <c r="D18" s="4">
        <v>215100</v>
      </c>
      <c r="E18" s="4">
        <v>6078290874</v>
      </c>
      <c r="F18" s="4">
        <f t="shared" si="0"/>
        <v>54471747520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114840320000</v>
      </c>
      <c r="L18" s="4">
        <v>625</v>
      </c>
      <c r="M18" s="4">
        <v>521</v>
      </c>
      <c r="N18" s="4">
        <v>124</v>
      </c>
      <c r="O18" s="4">
        <v>88</v>
      </c>
      <c r="P18" s="4">
        <v>1447800</v>
      </c>
      <c r="Q18" s="4">
        <v>1298900</v>
      </c>
      <c r="R18" s="5">
        <v>1.0700000000000001E-2</v>
      </c>
      <c r="S18" s="4">
        <v>2786100</v>
      </c>
      <c r="T18" s="4">
        <f t="shared" si="2"/>
        <v>3258020.1</v>
      </c>
      <c r="U18" s="4">
        <f t="shared" si="3"/>
        <v>2191701</v>
      </c>
      <c r="V18" s="5">
        <v>2.7999999999999997E-2</v>
      </c>
    </row>
    <row r="19" spans="1:22" x14ac:dyDescent="0.2">
      <c r="A19" s="16" t="s">
        <v>327</v>
      </c>
      <c r="B19" s="4">
        <v>558400</v>
      </c>
      <c r="C19" s="4">
        <v>167200</v>
      </c>
      <c r="D19" s="4">
        <v>391200</v>
      </c>
      <c r="E19" s="4">
        <v>11093968412</v>
      </c>
      <c r="F19" s="4">
        <f t="shared" si="0"/>
        <v>48393456646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114840320000</v>
      </c>
      <c r="L19" s="4">
        <v>991</v>
      </c>
      <c r="M19" s="4">
        <v>360</v>
      </c>
      <c r="N19" s="4">
        <v>84</v>
      </c>
      <c r="O19" s="4">
        <v>83</v>
      </c>
      <c r="P19" s="4">
        <v>1421200</v>
      </c>
      <c r="Q19" s="4">
        <v>1152800</v>
      </c>
      <c r="R19" s="5">
        <v>-6.9999999999999993E-3</v>
      </c>
      <c r="S19" s="4">
        <v>2676700</v>
      </c>
      <c r="T19" s="4">
        <f t="shared" si="2"/>
        <v>3371740.1</v>
      </c>
      <c r="U19" s="4">
        <f t="shared" si="3"/>
        <v>1727000</v>
      </c>
      <c r="V19" s="5">
        <v>2.7799999999999998E-2</v>
      </c>
    </row>
    <row r="20" spans="1:22" x14ac:dyDescent="0.2">
      <c r="A20" s="16" t="s">
        <v>326</v>
      </c>
      <c r="B20" s="4">
        <v>574200</v>
      </c>
      <c r="C20" s="4">
        <v>21500</v>
      </c>
      <c r="D20" s="4">
        <v>552700</v>
      </c>
      <c r="E20" s="4">
        <v>15589757683</v>
      </c>
      <c r="F20" s="4">
        <f t="shared" si="0"/>
        <v>37299488234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114840320000</v>
      </c>
      <c r="L20" s="4">
        <v>1037</v>
      </c>
      <c r="M20" s="4">
        <v>556</v>
      </c>
      <c r="N20" s="4">
        <v>199</v>
      </c>
      <c r="O20" s="4">
        <v>140</v>
      </c>
      <c r="P20" s="4">
        <v>3321800</v>
      </c>
      <c r="Q20" s="4">
        <v>2227200</v>
      </c>
      <c r="R20" s="5">
        <v>2.52E-2</v>
      </c>
      <c r="S20" s="4">
        <v>5742900</v>
      </c>
      <c r="T20" s="4">
        <f t="shared" si="2"/>
        <v>3626700.1</v>
      </c>
      <c r="U20" s="4">
        <f t="shared" si="3"/>
        <v>1727000</v>
      </c>
      <c r="V20" s="5">
        <v>4.53E-2</v>
      </c>
    </row>
    <row r="21" spans="1:22" x14ac:dyDescent="0.2">
      <c r="A21" s="16" t="s">
        <v>325</v>
      </c>
      <c r="B21" s="4">
        <v>563910</v>
      </c>
      <c r="C21" s="4">
        <v>30400</v>
      </c>
      <c r="D21" s="4">
        <v>533510</v>
      </c>
      <c r="E21" s="4">
        <v>14753190953</v>
      </c>
      <c r="F21" s="4">
        <f t="shared" si="0"/>
        <v>21709730551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114840320000</v>
      </c>
      <c r="L21" s="4">
        <v>676</v>
      </c>
      <c r="M21" s="4">
        <v>342</v>
      </c>
      <c r="N21" s="4">
        <v>73</v>
      </c>
      <c r="O21" s="4">
        <v>58</v>
      </c>
      <c r="P21" s="4">
        <v>1346500</v>
      </c>
      <c r="Q21" s="4">
        <v>839500</v>
      </c>
      <c r="R21" s="5">
        <v>3.7000000000000002E-3</v>
      </c>
      <c r="S21" s="4">
        <v>2191701</v>
      </c>
      <c r="T21" s="4">
        <f t="shared" si="2"/>
        <v>3890400</v>
      </c>
      <c r="U21" s="4">
        <f t="shared" si="3"/>
        <v>1727000</v>
      </c>
      <c r="V21" s="5">
        <v>1.44E-2</v>
      </c>
    </row>
    <row r="22" spans="1:22" x14ac:dyDescent="0.2">
      <c r="A22" s="16" t="s">
        <v>324</v>
      </c>
      <c r="B22" s="4">
        <v>328000</v>
      </c>
      <c r="C22" s="4">
        <v>119000</v>
      </c>
      <c r="D22" s="4">
        <v>209000</v>
      </c>
      <c r="E22" s="4">
        <v>5749058146</v>
      </c>
      <c r="F22" s="4">
        <f t="shared" si="0"/>
        <v>6956539598</v>
      </c>
      <c r="K22" s="24">
        <f t="shared" si="1"/>
        <v>114840320000</v>
      </c>
      <c r="L22" s="4">
        <v>1083</v>
      </c>
      <c r="M22" s="4">
        <v>418</v>
      </c>
      <c r="N22" s="4">
        <v>180</v>
      </c>
      <c r="O22" s="4">
        <v>99</v>
      </c>
      <c r="P22" s="4">
        <v>3300700</v>
      </c>
      <c r="Q22" s="4">
        <v>1338100</v>
      </c>
      <c r="R22" s="5">
        <v>3.7499999999999999E-2</v>
      </c>
      <c r="S22" s="4">
        <v>4653100</v>
      </c>
      <c r="T22" s="4">
        <f t="shared" si="2"/>
        <v>3949320</v>
      </c>
      <c r="U22" s="4">
        <f t="shared" si="3"/>
        <v>1727000</v>
      </c>
      <c r="V22" s="5">
        <v>4.6500000000000007E-2</v>
      </c>
    </row>
    <row r="23" spans="1:22" x14ac:dyDescent="0.2">
      <c r="A23" s="16" t="s">
        <v>323</v>
      </c>
      <c r="B23" s="4">
        <v>20600</v>
      </c>
      <c r="C23" s="4">
        <v>230600</v>
      </c>
      <c r="D23" s="4">
        <v>-210000</v>
      </c>
      <c r="E23" s="4">
        <v>-5654633846</v>
      </c>
      <c r="F23" s="4">
        <f t="shared" si="0"/>
        <v>1207481452</v>
      </c>
      <c r="K23" s="24">
        <f t="shared" si="1"/>
        <v>114840320000</v>
      </c>
      <c r="L23" s="4">
        <v>462</v>
      </c>
      <c r="M23" s="4">
        <v>358</v>
      </c>
      <c r="N23" s="4">
        <v>98</v>
      </c>
      <c r="O23" s="4">
        <v>79</v>
      </c>
      <c r="P23" s="4">
        <v>1426900</v>
      </c>
      <c r="Q23" s="4">
        <v>1283400</v>
      </c>
      <c r="R23" s="5">
        <v>-3.7000000000000002E-3</v>
      </c>
      <c r="S23" s="4">
        <v>2721800</v>
      </c>
      <c r="T23" s="4">
        <f t="shared" si="2"/>
        <v>4496840</v>
      </c>
      <c r="U23" s="4">
        <f t="shared" si="3"/>
        <v>1727000</v>
      </c>
      <c r="V23" s="5">
        <v>2.92E-2</v>
      </c>
    </row>
    <row r="24" spans="1:22" x14ac:dyDescent="0.2">
      <c r="A24" s="16" t="s">
        <v>322</v>
      </c>
      <c r="B24" s="4">
        <v>18300</v>
      </c>
      <c r="C24" s="4">
        <v>269070</v>
      </c>
      <c r="D24" s="4">
        <v>-250770</v>
      </c>
      <c r="E24" s="4">
        <v>-6665019367</v>
      </c>
      <c r="F24" s="4">
        <f t="shared" si="0"/>
        <v>6862115298</v>
      </c>
      <c r="K24" s="24">
        <f t="shared" si="1"/>
        <v>114840320000</v>
      </c>
      <c r="L24" s="4">
        <v>365</v>
      </c>
      <c r="M24" s="4">
        <v>352</v>
      </c>
      <c r="N24" s="4">
        <v>46</v>
      </c>
      <c r="O24" s="4">
        <v>65</v>
      </c>
      <c r="P24" s="4">
        <v>642600</v>
      </c>
      <c r="Q24" s="4">
        <v>969200</v>
      </c>
      <c r="R24" s="5">
        <v>-7.4000000000000003E-3</v>
      </c>
      <c r="S24" s="4">
        <v>1727000</v>
      </c>
      <c r="T24" s="4">
        <f t="shared" si="2"/>
        <v>4678400</v>
      </c>
      <c r="U24" s="4">
        <f t="shared" si="3"/>
        <v>2205900</v>
      </c>
      <c r="V24" s="5">
        <v>3.3399999999999999E-2</v>
      </c>
    </row>
    <row r="25" spans="1:22" x14ac:dyDescent="0.2">
      <c r="A25" s="16" t="s">
        <v>321</v>
      </c>
      <c r="B25" s="4">
        <v>85500</v>
      </c>
      <c r="C25" s="4">
        <v>127400</v>
      </c>
      <c r="D25" s="4">
        <v>-41900</v>
      </c>
      <c r="E25" s="4">
        <v>-1134775654</v>
      </c>
      <c r="F25" s="4">
        <f t="shared" si="0"/>
        <v>13527134665</v>
      </c>
      <c r="K25" s="24">
        <f t="shared" si="1"/>
        <v>114840320000</v>
      </c>
      <c r="L25" s="4">
        <v>557</v>
      </c>
      <c r="M25" s="4">
        <v>355</v>
      </c>
      <c r="N25" s="4">
        <v>77</v>
      </c>
      <c r="O25" s="4">
        <v>87</v>
      </c>
      <c r="P25" s="4">
        <v>1348300</v>
      </c>
      <c r="Q25" s="4">
        <v>1295000</v>
      </c>
      <c r="R25" s="5">
        <v>-2.2200000000000001E-2</v>
      </c>
      <c r="S25" s="4">
        <v>2695200</v>
      </c>
      <c r="T25" s="4">
        <f t="shared" si="2"/>
        <v>4709940</v>
      </c>
      <c r="U25" s="4">
        <f t="shared" si="3"/>
        <v>2205900</v>
      </c>
      <c r="V25" s="5">
        <v>2.1899999999999999E-2</v>
      </c>
    </row>
    <row r="26" spans="1:22" x14ac:dyDescent="0.2">
      <c r="A26" s="16" t="s">
        <v>320</v>
      </c>
      <c r="B26" s="4">
        <v>292930</v>
      </c>
      <c r="C26" s="4">
        <v>278940</v>
      </c>
      <c r="D26" s="4">
        <v>13990</v>
      </c>
      <c r="E26" s="4">
        <v>383488991</v>
      </c>
      <c r="F26" s="4">
        <f t="shared" si="0"/>
        <v>14661910319</v>
      </c>
      <c r="K26" s="24">
        <f t="shared" si="1"/>
        <v>114840320000</v>
      </c>
      <c r="L26" s="4">
        <v>476</v>
      </c>
      <c r="M26" s="4">
        <v>304</v>
      </c>
      <c r="N26" s="4">
        <v>71</v>
      </c>
      <c r="O26" s="4">
        <v>75</v>
      </c>
      <c r="P26" s="4">
        <v>1129600</v>
      </c>
      <c r="Q26" s="4">
        <v>1016400</v>
      </c>
      <c r="R26" s="5">
        <v>-1.0800000000000001E-2</v>
      </c>
      <c r="S26" s="4">
        <v>2205900</v>
      </c>
      <c r="T26" s="4">
        <f t="shared" si="2"/>
        <v>4653620</v>
      </c>
      <c r="U26" s="4">
        <f t="shared" si="3"/>
        <v>3782000</v>
      </c>
      <c r="V26" s="5">
        <v>2.87E-2</v>
      </c>
    </row>
    <row r="27" spans="1:22" x14ac:dyDescent="0.2">
      <c r="A27" s="16" t="s">
        <v>319</v>
      </c>
      <c r="B27" s="4">
        <v>536800</v>
      </c>
      <c r="C27" s="4">
        <v>106600</v>
      </c>
      <c r="D27" s="4">
        <v>430200</v>
      </c>
      <c r="E27" s="4">
        <v>11822502284</v>
      </c>
      <c r="F27" s="4">
        <f t="shared" si="0"/>
        <v>14278421328</v>
      </c>
      <c r="G27" s="4">
        <v>0</v>
      </c>
      <c r="H27" s="4">
        <v>0</v>
      </c>
      <c r="I27" s="4">
        <v>0</v>
      </c>
      <c r="J27" s="4">
        <v>1335000000</v>
      </c>
      <c r="K27" s="24">
        <f t="shared" si="1"/>
        <v>114840320000</v>
      </c>
      <c r="L27" s="4">
        <v>910</v>
      </c>
      <c r="M27" s="4">
        <v>540</v>
      </c>
      <c r="N27" s="4">
        <v>113</v>
      </c>
      <c r="O27" s="4">
        <v>91</v>
      </c>
      <c r="P27" s="4">
        <v>2298700</v>
      </c>
      <c r="Q27" s="4">
        <v>1330000</v>
      </c>
      <c r="R27" s="5">
        <v>4.4999999999999998E-2</v>
      </c>
      <c r="S27" s="4">
        <v>3782000</v>
      </c>
      <c r="T27" s="4">
        <f t="shared" si="2"/>
        <v>4528790</v>
      </c>
      <c r="U27" s="4">
        <f t="shared" si="3"/>
        <v>3813900</v>
      </c>
      <c r="V27" s="5">
        <v>0.1363</v>
      </c>
    </row>
    <row r="28" spans="1:22" x14ac:dyDescent="0.2">
      <c r="A28" s="16" t="s">
        <v>318</v>
      </c>
      <c r="B28" s="4">
        <v>437000</v>
      </c>
      <c r="C28" s="4">
        <v>223010</v>
      </c>
      <c r="D28" s="4">
        <v>213990</v>
      </c>
      <c r="E28" s="4">
        <v>5723672195</v>
      </c>
      <c r="F28" s="4">
        <f t="shared" si="0"/>
        <v>2455919044</v>
      </c>
      <c r="K28" s="24">
        <f t="shared" si="1"/>
        <v>113505320000</v>
      </c>
      <c r="L28" s="4">
        <v>902</v>
      </c>
      <c r="M28" s="4">
        <v>475</v>
      </c>
      <c r="N28" s="4">
        <v>99</v>
      </c>
      <c r="O28" s="4">
        <v>152</v>
      </c>
      <c r="P28" s="4">
        <v>1805400</v>
      </c>
      <c r="Q28" s="4">
        <v>2175500</v>
      </c>
      <c r="R28" s="5">
        <v>-2.2400000000000003E-2</v>
      </c>
      <c r="S28" s="4">
        <v>4183900</v>
      </c>
      <c r="T28" s="4">
        <f t="shared" si="2"/>
        <v>4415060</v>
      </c>
      <c r="U28" s="4">
        <f t="shared" si="3"/>
        <v>3813900</v>
      </c>
      <c r="V28" s="5">
        <v>6.1399999999999996E-2</v>
      </c>
    </row>
    <row r="29" spans="1:22" x14ac:dyDescent="0.2">
      <c r="A29" s="16" t="s">
        <v>317</v>
      </c>
      <c r="B29" s="4">
        <v>688900</v>
      </c>
      <c r="C29" s="4">
        <v>0</v>
      </c>
      <c r="D29" s="4">
        <v>688900</v>
      </c>
      <c r="E29" s="4">
        <v>18448140145</v>
      </c>
      <c r="F29" s="4">
        <f t="shared" si="0"/>
        <v>-3267753151</v>
      </c>
      <c r="G29" s="4">
        <v>0</v>
      </c>
      <c r="H29" s="4">
        <v>0</v>
      </c>
      <c r="I29" s="4">
        <v>0</v>
      </c>
      <c r="J29" s="4">
        <v>9560000000</v>
      </c>
      <c r="K29" s="24">
        <f t="shared" si="1"/>
        <v>113505320000</v>
      </c>
      <c r="L29" s="4">
        <v>617</v>
      </c>
      <c r="M29" s="4">
        <v>626</v>
      </c>
      <c r="N29" s="4">
        <v>139</v>
      </c>
      <c r="O29" s="4">
        <v>108</v>
      </c>
      <c r="P29" s="4">
        <v>2089000</v>
      </c>
      <c r="Q29" s="4">
        <v>1535200</v>
      </c>
      <c r="R29" s="5">
        <v>6.6500000000000004E-2</v>
      </c>
      <c r="S29" s="4">
        <v>3813900</v>
      </c>
      <c r="T29" s="4">
        <f t="shared" si="2"/>
        <v>4499380</v>
      </c>
      <c r="U29" s="4">
        <f t="shared" si="3"/>
        <v>3542600</v>
      </c>
      <c r="V29" s="5">
        <v>6.5000000000000002E-2</v>
      </c>
    </row>
    <row r="30" spans="1:22" x14ac:dyDescent="0.2">
      <c r="A30" s="16" t="s">
        <v>316</v>
      </c>
      <c r="B30" s="4">
        <v>441900</v>
      </c>
      <c r="C30" s="4">
        <v>663430</v>
      </c>
      <c r="D30" s="4">
        <v>-221530</v>
      </c>
      <c r="E30" s="4">
        <v>-5777797061</v>
      </c>
      <c r="F30" s="4">
        <f t="shared" si="0"/>
        <v>-21715893296</v>
      </c>
      <c r="G30" s="4">
        <v>0</v>
      </c>
      <c r="H30" s="4">
        <v>0</v>
      </c>
      <c r="I30" s="4">
        <v>0</v>
      </c>
      <c r="J30" s="4">
        <v>14357660000</v>
      </c>
      <c r="K30" s="24">
        <f t="shared" si="1"/>
        <v>103945320000</v>
      </c>
      <c r="L30" s="4">
        <v>1282</v>
      </c>
      <c r="M30" s="4">
        <v>817</v>
      </c>
      <c r="N30" s="4">
        <v>193</v>
      </c>
      <c r="O30" s="4">
        <v>243</v>
      </c>
      <c r="P30" s="4">
        <v>4053500</v>
      </c>
      <c r="Q30" s="4">
        <v>4019600</v>
      </c>
      <c r="R30" s="5">
        <v>-5.4600000000000003E-2</v>
      </c>
      <c r="S30" s="4">
        <v>8292500</v>
      </c>
      <c r="T30" s="4">
        <f t="shared" si="2"/>
        <v>4059530</v>
      </c>
      <c r="U30" s="4">
        <f t="shared" si="3"/>
        <v>3010600</v>
      </c>
      <c r="V30" s="5">
        <v>7.3899999999999993E-2</v>
      </c>
    </row>
    <row r="31" spans="1:22" x14ac:dyDescent="0.2">
      <c r="A31" s="16" t="s">
        <v>315</v>
      </c>
      <c r="B31" s="4">
        <v>103400</v>
      </c>
      <c r="C31" s="4">
        <v>280230</v>
      </c>
      <c r="D31" s="4">
        <v>-176830</v>
      </c>
      <c r="E31" s="4">
        <v>-4888584679</v>
      </c>
      <c r="F31" s="4">
        <f t="shared" si="0"/>
        <v>-15938096235</v>
      </c>
      <c r="K31" s="24">
        <f t="shared" si="1"/>
        <v>89587660000</v>
      </c>
      <c r="L31" s="4">
        <v>644</v>
      </c>
      <c r="M31" s="4">
        <v>489</v>
      </c>
      <c r="N31" s="4">
        <v>85</v>
      </c>
      <c r="O31" s="4">
        <v>133</v>
      </c>
      <c r="P31" s="4">
        <v>1362100</v>
      </c>
      <c r="Q31" s="4">
        <v>2664500</v>
      </c>
      <c r="R31" s="5">
        <v>-5.5500000000000001E-2</v>
      </c>
      <c r="S31" s="4">
        <v>4828700</v>
      </c>
      <c r="T31" s="4">
        <f t="shared" si="2"/>
        <v>4197920</v>
      </c>
      <c r="U31" s="4">
        <f t="shared" si="3"/>
        <v>1642700</v>
      </c>
      <c r="V31" s="5">
        <v>5.9299999999999999E-2</v>
      </c>
    </row>
    <row r="32" spans="1:22" x14ac:dyDescent="0.2">
      <c r="A32" s="16" t="s">
        <v>314</v>
      </c>
      <c r="B32" s="4">
        <v>17000</v>
      </c>
      <c r="C32" s="4">
        <v>54900</v>
      </c>
      <c r="D32" s="4">
        <v>-37900</v>
      </c>
      <c r="E32" s="4">
        <v>-1057322811</v>
      </c>
      <c r="F32" s="4">
        <f t="shared" si="0"/>
        <v>-11049511556</v>
      </c>
      <c r="K32" s="24">
        <f t="shared" si="1"/>
        <v>89587660000</v>
      </c>
      <c r="L32" s="4">
        <v>818</v>
      </c>
      <c r="M32" s="4">
        <v>702</v>
      </c>
      <c r="N32" s="4">
        <v>153</v>
      </c>
      <c r="O32" s="4">
        <v>181</v>
      </c>
      <c r="P32" s="4">
        <v>2604100</v>
      </c>
      <c r="Q32" s="4">
        <v>2613900</v>
      </c>
      <c r="R32" s="5">
        <v>2.1600000000000001E-2</v>
      </c>
      <c r="S32" s="4">
        <v>5242300</v>
      </c>
      <c r="T32" s="4">
        <f t="shared" si="2"/>
        <v>4139610</v>
      </c>
      <c r="U32" s="4">
        <f t="shared" si="3"/>
        <v>1642700</v>
      </c>
      <c r="V32" s="5">
        <v>5.2699999999999997E-2</v>
      </c>
    </row>
    <row r="33" spans="1:22" x14ac:dyDescent="0.2">
      <c r="A33" s="16" t="s">
        <v>313</v>
      </c>
      <c r="B33" s="4">
        <v>657600</v>
      </c>
      <c r="C33" s="4">
        <v>69000</v>
      </c>
      <c r="D33" s="4">
        <v>588600</v>
      </c>
      <c r="E33" s="4">
        <v>17246547992</v>
      </c>
      <c r="F33" s="4">
        <f t="shared" si="0"/>
        <v>-9992188745</v>
      </c>
      <c r="K33" s="24">
        <f t="shared" si="1"/>
        <v>89587660000</v>
      </c>
      <c r="L33" s="4">
        <v>614</v>
      </c>
      <c r="M33" s="4">
        <v>1176</v>
      </c>
      <c r="N33" s="4">
        <v>174</v>
      </c>
      <c r="O33" s="4">
        <v>290</v>
      </c>
      <c r="P33" s="4">
        <v>2534000</v>
      </c>
      <c r="Q33" s="4">
        <v>4839600</v>
      </c>
      <c r="R33" s="5">
        <v>-6.0899999999999996E-2</v>
      </c>
      <c r="S33" s="4">
        <v>8197000</v>
      </c>
      <c r="T33" s="4">
        <f t="shared" si="2"/>
        <v>3795010</v>
      </c>
      <c r="U33" s="4">
        <f t="shared" si="3"/>
        <v>1642700</v>
      </c>
      <c r="V33" s="5">
        <v>9.2499999999999999E-2</v>
      </c>
    </row>
    <row r="34" spans="1:22" x14ac:dyDescent="0.2">
      <c r="A34" s="16" t="s">
        <v>270</v>
      </c>
      <c r="B34" s="4">
        <v>0</v>
      </c>
      <c r="C34" s="4">
        <v>77300</v>
      </c>
      <c r="D34" s="4">
        <v>-77300</v>
      </c>
      <c r="E34" s="4">
        <v>-2269590493</v>
      </c>
      <c r="F34" s="4">
        <f t="shared" si="0"/>
        <v>-27238736737</v>
      </c>
      <c r="K34" s="24">
        <f t="shared" si="1"/>
        <v>89587660000</v>
      </c>
      <c r="L34" s="4">
        <v>676</v>
      </c>
      <c r="M34" s="4">
        <v>335</v>
      </c>
      <c r="N34" s="4">
        <v>142</v>
      </c>
      <c r="O34" s="4">
        <v>87</v>
      </c>
      <c r="P34" s="4">
        <v>2234200</v>
      </c>
      <c r="Q34" s="4">
        <v>1277600</v>
      </c>
      <c r="R34" s="5">
        <v>2.07E-2</v>
      </c>
      <c r="S34" s="4">
        <v>3542600</v>
      </c>
      <c r="T34" s="4">
        <f t="shared" si="2"/>
        <v>3719380</v>
      </c>
      <c r="U34" s="4">
        <f t="shared" si="3"/>
        <v>1642700</v>
      </c>
      <c r="V34" s="5">
        <v>3.04E-2</v>
      </c>
    </row>
    <row r="35" spans="1:22" x14ac:dyDescent="0.2">
      <c r="A35" s="16" t="s">
        <v>269</v>
      </c>
      <c r="B35" s="4">
        <v>53800</v>
      </c>
      <c r="C35" s="4">
        <v>156400</v>
      </c>
      <c r="D35" s="4">
        <v>-102600</v>
      </c>
      <c r="E35" s="4">
        <v>-2934407370</v>
      </c>
      <c r="F35" s="4">
        <f t="shared" si="0"/>
        <v>-24969146244</v>
      </c>
      <c r="K35" s="24">
        <f t="shared" si="1"/>
        <v>89587660000</v>
      </c>
      <c r="L35" s="4">
        <v>507</v>
      </c>
      <c r="M35" s="4">
        <v>362</v>
      </c>
      <c r="N35" s="4">
        <v>85</v>
      </c>
      <c r="O35" s="4">
        <v>104</v>
      </c>
      <c r="P35" s="4">
        <v>1440100</v>
      </c>
      <c r="Q35" s="4">
        <v>1465600</v>
      </c>
      <c r="R35" s="5">
        <v>6.9999999999999993E-3</v>
      </c>
      <c r="S35" s="4">
        <v>3010600</v>
      </c>
      <c r="T35" s="4">
        <f t="shared" si="2"/>
        <v>4074100</v>
      </c>
      <c r="U35" s="4">
        <f t="shared" si="3"/>
        <v>1642700</v>
      </c>
      <c r="V35" s="5">
        <v>4.4699999999999997E-2</v>
      </c>
    </row>
    <row r="36" spans="1:22" x14ac:dyDescent="0.2">
      <c r="A36" s="16" t="s">
        <v>268</v>
      </c>
      <c r="B36" s="4">
        <v>0</v>
      </c>
      <c r="C36" s="4">
        <v>8900</v>
      </c>
      <c r="D36" s="4">
        <v>-8900</v>
      </c>
      <c r="E36" s="4">
        <v>-257935512</v>
      </c>
      <c r="F36" s="4">
        <f t="shared" si="0"/>
        <v>-22034738874</v>
      </c>
      <c r="K36" s="24">
        <f t="shared" si="1"/>
        <v>89587660000</v>
      </c>
      <c r="L36" s="4">
        <v>284</v>
      </c>
      <c r="M36" s="4">
        <v>261</v>
      </c>
      <c r="N36" s="4">
        <v>34</v>
      </c>
      <c r="O36" s="4">
        <v>57</v>
      </c>
      <c r="P36" s="4">
        <v>687300</v>
      </c>
      <c r="Q36" s="4">
        <v>953600</v>
      </c>
      <c r="R36" s="5">
        <v>-1.38E-2</v>
      </c>
      <c r="S36" s="4">
        <v>1642700</v>
      </c>
      <c r="T36" s="4">
        <f t="shared" si="2"/>
        <v>4138440</v>
      </c>
      <c r="U36" s="4">
        <f t="shared" si="3"/>
        <v>2533700</v>
      </c>
      <c r="V36" s="5">
        <v>2.0499999999999997E-2</v>
      </c>
    </row>
    <row r="37" spans="1:22" x14ac:dyDescent="0.2">
      <c r="A37" s="16" t="s">
        <v>254</v>
      </c>
      <c r="B37" s="4">
        <v>23800</v>
      </c>
      <c r="C37" s="4">
        <v>4300</v>
      </c>
      <c r="D37" s="4">
        <v>19500</v>
      </c>
      <c r="E37" s="4">
        <v>562606747</v>
      </c>
      <c r="F37" s="4">
        <f t="shared" si="0"/>
        <v>-21776803362</v>
      </c>
      <c r="K37" s="24">
        <f t="shared" si="1"/>
        <v>89587660000</v>
      </c>
      <c r="L37" s="4">
        <v>483</v>
      </c>
      <c r="M37" s="4">
        <v>328</v>
      </c>
      <c r="N37" s="4">
        <v>93</v>
      </c>
      <c r="O37" s="4">
        <v>63</v>
      </c>
      <c r="P37" s="4">
        <v>1589900</v>
      </c>
      <c r="Q37" s="4">
        <v>941700</v>
      </c>
      <c r="R37" s="5">
        <v>3.1899999999999998E-2</v>
      </c>
      <c r="S37" s="4">
        <v>2533700</v>
      </c>
      <c r="T37" s="4">
        <f t="shared" si="2"/>
        <v>4225370</v>
      </c>
      <c r="U37" s="4">
        <f t="shared" si="3"/>
        <v>3046600</v>
      </c>
      <c r="V37" s="5">
        <v>3.4200000000000001E-2</v>
      </c>
    </row>
    <row r="38" spans="1:22" x14ac:dyDescent="0.2">
      <c r="A38" s="16" t="s">
        <v>253</v>
      </c>
      <c r="B38" s="4">
        <v>267900</v>
      </c>
      <c r="C38" s="4">
        <v>0</v>
      </c>
      <c r="D38" s="4">
        <v>267900</v>
      </c>
      <c r="E38" s="4">
        <v>7608372311</v>
      </c>
      <c r="F38" s="4">
        <f t="shared" si="0"/>
        <v>-22339410109</v>
      </c>
      <c r="K38" s="24">
        <f t="shared" si="1"/>
        <v>89587660000</v>
      </c>
      <c r="L38" s="4">
        <v>580</v>
      </c>
      <c r="M38" s="4">
        <v>491</v>
      </c>
      <c r="N38" s="4">
        <v>97</v>
      </c>
      <c r="O38" s="4">
        <v>99</v>
      </c>
      <c r="P38" s="4">
        <v>1376600</v>
      </c>
      <c r="Q38" s="4">
        <v>1498400</v>
      </c>
      <c r="R38" s="5">
        <v>0</v>
      </c>
      <c r="S38" s="4">
        <v>3046600</v>
      </c>
      <c r="T38" s="4">
        <f t="shared" si="2"/>
        <v>4510450</v>
      </c>
      <c r="U38" s="4">
        <f t="shared" si="3"/>
        <v>3894000</v>
      </c>
      <c r="V38" s="5">
        <v>2.4399999999999998E-2</v>
      </c>
    </row>
    <row r="39" spans="1:22" x14ac:dyDescent="0.2">
      <c r="A39" s="16" t="s">
        <v>252</v>
      </c>
      <c r="B39" s="4">
        <v>300</v>
      </c>
      <c r="C39" s="4">
        <v>127800</v>
      </c>
      <c r="D39" s="4">
        <v>-127500</v>
      </c>
      <c r="E39" s="4">
        <v>-3673890968</v>
      </c>
      <c r="F39" s="4">
        <f t="shared" si="0"/>
        <v>-29947782420</v>
      </c>
      <c r="K39" s="24">
        <f t="shared" si="1"/>
        <v>89587660000</v>
      </c>
      <c r="L39" s="4">
        <v>773</v>
      </c>
      <c r="M39" s="4">
        <v>484</v>
      </c>
      <c r="N39" s="4">
        <v>107</v>
      </c>
      <c r="O39" s="4">
        <v>139</v>
      </c>
      <c r="P39" s="4">
        <v>1461800</v>
      </c>
      <c r="Q39" s="4">
        <v>2232500</v>
      </c>
      <c r="R39" s="5">
        <v>-3.8800000000000001E-2</v>
      </c>
      <c r="S39" s="4">
        <v>4657100</v>
      </c>
      <c r="T39" s="4">
        <f t="shared" si="2"/>
        <v>4580440</v>
      </c>
      <c r="U39" s="4">
        <f t="shared" si="3"/>
        <v>2786300</v>
      </c>
      <c r="V39" s="5">
        <v>3.7499999999999999E-2</v>
      </c>
    </row>
    <row r="40" spans="1:22" x14ac:dyDescent="0.2">
      <c r="A40" s="16" t="s">
        <v>251</v>
      </c>
      <c r="B40" s="4">
        <v>3200</v>
      </c>
      <c r="C40" s="4">
        <v>0</v>
      </c>
      <c r="D40" s="4">
        <v>3200</v>
      </c>
      <c r="E40" s="4">
        <v>94499197</v>
      </c>
      <c r="F40" s="4">
        <f t="shared" si="0"/>
        <v>-26273891452</v>
      </c>
      <c r="K40" s="24">
        <f t="shared" si="1"/>
        <v>89587660000</v>
      </c>
      <c r="L40" s="4">
        <v>655</v>
      </c>
      <c r="M40" s="4">
        <v>446</v>
      </c>
      <c r="N40" s="4">
        <v>96</v>
      </c>
      <c r="O40" s="4">
        <v>126</v>
      </c>
      <c r="P40" s="4">
        <v>1916000</v>
      </c>
      <c r="Q40" s="4">
        <v>1816000</v>
      </c>
      <c r="R40" s="5">
        <v>-1.0200000000000001E-2</v>
      </c>
      <c r="S40" s="4">
        <v>3894000</v>
      </c>
      <c r="T40" s="4">
        <f t="shared" si="2"/>
        <v>4754560</v>
      </c>
      <c r="U40" s="4">
        <f t="shared" si="3"/>
        <v>2786300</v>
      </c>
      <c r="V40" s="5">
        <v>1.6799999999999999E-2</v>
      </c>
    </row>
    <row r="41" spans="1:22" x14ac:dyDescent="0.2">
      <c r="A41" s="16" t="s">
        <v>250</v>
      </c>
      <c r="B41" s="4">
        <v>2100</v>
      </c>
      <c r="C41" s="4">
        <v>222140</v>
      </c>
      <c r="D41" s="4">
        <v>-220040</v>
      </c>
      <c r="E41" s="4">
        <v>-6702048420</v>
      </c>
      <c r="F41" s="4">
        <f t="shared" si="0"/>
        <v>-26368390649</v>
      </c>
      <c r="G41" s="4">
        <v>0</v>
      </c>
      <c r="H41" s="4">
        <v>0</v>
      </c>
      <c r="I41" s="4">
        <v>0</v>
      </c>
      <c r="J41" s="4">
        <v>15467000000</v>
      </c>
      <c r="K41" s="24">
        <f t="shared" si="1"/>
        <v>89587660000</v>
      </c>
      <c r="L41" s="4">
        <v>595</v>
      </c>
      <c r="M41" s="4">
        <v>716</v>
      </c>
      <c r="N41" s="4">
        <v>137</v>
      </c>
      <c r="O41" s="4">
        <v>213</v>
      </c>
      <c r="P41" s="4">
        <v>2198600</v>
      </c>
      <c r="Q41" s="4">
        <v>3842500</v>
      </c>
      <c r="R41" s="5">
        <v>-2.35E-2</v>
      </c>
      <c r="S41" s="4">
        <v>6212600</v>
      </c>
      <c r="T41" s="4">
        <f t="shared" si="2"/>
        <v>4450590</v>
      </c>
      <c r="U41" s="4">
        <f t="shared" si="3"/>
        <v>2286100</v>
      </c>
      <c r="V41" s="5">
        <v>3.8900000000000004E-2</v>
      </c>
    </row>
    <row r="42" spans="1:22" x14ac:dyDescent="0.2">
      <c r="A42" s="16" t="s">
        <v>249</v>
      </c>
      <c r="B42" s="4">
        <v>100</v>
      </c>
      <c r="C42" s="4">
        <v>461000</v>
      </c>
      <c r="D42" s="4">
        <v>-460900</v>
      </c>
      <c r="E42" s="4">
        <v>-13691106119</v>
      </c>
      <c r="F42" s="4">
        <f t="shared" si="0"/>
        <v>-19666342229</v>
      </c>
      <c r="K42" s="24">
        <f t="shared" si="1"/>
        <v>74120660000</v>
      </c>
      <c r="L42" s="4">
        <v>829</v>
      </c>
      <c r="M42" s="4">
        <v>468</v>
      </c>
      <c r="N42" s="4">
        <v>150</v>
      </c>
      <c r="O42" s="4">
        <v>138</v>
      </c>
      <c r="P42" s="4">
        <v>2100600</v>
      </c>
      <c r="Q42" s="4">
        <v>2338800</v>
      </c>
      <c r="R42" s="5">
        <v>1.34E-2</v>
      </c>
      <c r="S42" s="4">
        <v>4659200</v>
      </c>
      <c r="T42" s="4">
        <f t="shared" si="2"/>
        <v>4176780</v>
      </c>
      <c r="U42" s="4">
        <f t="shared" si="3"/>
        <v>2286100</v>
      </c>
      <c r="V42" s="5">
        <v>3.6200000000000003E-2</v>
      </c>
    </row>
    <row r="43" spans="1:22" x14ac:dyDescent="0.2">
      <c r="A43" s="16" t="s">
        <v>248</v>
      </c>
      <c r="B43" s="4">
        <v>101900</v>
      </c>
      <c r="C43" s="4">
        <v>27220</v>
      </c>
      <c r="D43" s="4">
        <v>74680</v>
      </c>
      <c r="E43" s="4">
        <v>2238955443</v>
      </c>
      <c r="F43" s="4">
        <f t="shared" si="0"/>
        <v>-5975236110</v>
      </c>
      <c r="K43" s="24">
        <f t="shared" si="1"/>
        <v>74120660000</v>
      </c>
      <c r="L43" s="4">
        <v>779</v>
      </c>
      <c r="M43" s="4">
        <v>441</v>
      </c>
      <c r="N43" s="4">
        <v>159</v>
      </c>
      <c r="O43" s="4">
        <v>118</v>
      </c>
      <c r="P43" s="4">
        <v>2803400</v>
      </c>
      <c r="Q43" s="4">
        <v>1860200</v>
      </c>
      <c r="R43" s="5">
        <v>-0.01</v>
      </c>
      <c r="S43" s="4">
        <v>4751000</v>
      </c>
      <c r="T43" s="4">
        <f t="shared" si="2"/>
        <v>4666760</v>
      </c>
      <c r="U43" s="4">
        <f t="shared" si="3"/>
        <v>2286100</v>
      </c>
      <c r="V43" s="5">
        <v>2.9600000000000001E-2</v>
      </c>
    </row>
    <row r="44" spans="1:22" x14ac:dyDescent="0.2">
      <c r="A44" s="16" t="s">
        <v>247</v>
      </c>
      <c r="B44" s="4">
        <v>43400</v>
      </c>
      <c r="C44" s="4">
        <v>12000</v>
      </c>
      <c r="D44" s="4">
        <v>31400</v>
      </c>
      <c r="E44" s="4">
        <v>957814385</v>
      </c>
      <c r="F44" s="4">
        <f t="shared" si="0"/>
        <v>-8214191553</v>
      </c>
      <c r="G44" s="4">
        <v>0</v>
      </c>
      <c r="H44" s="4">
        <v>0</v>
      </c>
      <c r="I44" s="4">
        <v>0</v>
      </c>
      <c r="J44" s="4">
        <v>-5056000000</v>
      </c>
      <c r="K44" s="24">
        <f t="shared" si="1"/>
        <v>74120660000</v>
      </c>
      <c r="L44" s="4">
        <v>616</v>
      </c>
      <c r="M44" s="4">
        <v>458</v>
      </c>
      <c r="N44" s="4">
        <v>79</v>
      </c>
      <c r="O44" s="4">
        <v>95</v>
      </c>
      <c r="P44" s="4">
        <v>1319500</v>
      </c>
      <c r="Q44" s="4">
        <v>1465800</v>
      </c>
      <c r="R44" s="5">
        <v>-1.6500000000000001E-2</v>
      </c>
      <c r="S44" s="4">
        <v>2786300</v>
      </c>
      <c r="T44" s="4">
        <f t="shared" si="2"/>
        <v>4853420</v>
      </c>
      <c r="U44" s="4">
        <f t="shared" si="3"/>
        <v>2286100</v>
      </c>
      <c r="V44" s="5">
        <v>2.2599999999999999E-2</v>
      </c>
    </row>
    <row r="45" spans="1:22" x14ac:dyDescent="0.2">
      <c r="A45" s="16" t="s">
        <v>246</v>
      </c>
      <c r="B45" s="4">
        <v>627700</v>
      </c>
      <c r="C45" s="4">
        <v>3500</v>
      </c>
      <c r="D45" s="4">
        <v>624200</v>
      </c>
      <c r="E45" s="4">
        <v>18747265138</v>
      </c>
      <c r="F45" s="4">
        <f t="shared" si="0"/>
        <v>-9172005938</v>
      </c>
      <c r="G45" s="4">
        <v>0</v>
      </c>
      <c r="H45" s="4">
        <v>0</v>
      </c>
      <c r="I45" s="4">
        <v>0</v>
      </c>
      <c r="J45" s="4">
        <v>-5056000000</v>
      </c>
      <c r="K45" s="24">
        <f t="shared" si="1"/>
        <v>79176660000</v>
      </c>
      <c r="L45" s="4">
        <v>955</v>
      </c>
      <c r="M45" s="4">
        <v>639</v>
      </c>
      <c r="N45" s="4">
        <v>245</v>
      </c>
      <c r="O45" s="4">
        <v>137</v>
      </c>
      <c r="P45" s="4">
        <v>4098200</v>
      </c>
      <c r="Q45" s="4">
        <v>2085100</v>
      </c>
      <c r="R45" s="5">
        <v>4.41E-2</v>
      </c>
      <c r="S45" s="4">
        <v>6557800</v>
      </c>
      <c r="T45" s="4">
        <f t="shared" si="2"/>
        <v>4847390</v>
      </c>
      <c r="U45" s="4">
        <f t="shared" si="3"/>
        <v>2286100</v>
      </c>
      <c r="V45" s="5">
        <v>4.2300000000000004E-2</v>
      </c>
    </row>
    <row r="46" spans="1:22" x14ac:dyDescent="0.2">
      <c r="A46" s="16" t="s">
        <v>245</v>
      </c>
      <c r="B46" s="4">
        <v>0</v>
      </c>
      <c r="C46" s="4">
        <v>12600</v>
      </c>
      <c r="D46" s="4">
        <v>-12600</v>
      </c>
      <c r="E46" s="4">
        <v>-371456168</v>
      </c>
      <c r="F46" s="4">
        <f t="shared" si="0"/>
        <v>-27919271076</v>
      </c>
      <c r="K46" s="24">
        <f t="shared" si="1"/>
        <v>84232660000</v>
      </c>
      <c r="L46" s="4">
        <v>364</v>
      </c>
      <c r="M46" s="4">
        <v>460</v>
      </c>
      <c r="N46" s="4">
        <v>61</v>
      </c>
      <c r="O46" s="4">
        <v>90</v>
      </c>
      <c r="P46" s="4">
        <v>949800</v>
      </c>
      <c r="Q46" s="4">
        <v>1306600</v>
      </c>
      <c r="R46" s="5">
        <v>6.8999999999999999E-3</v>
      </c>
      <c r="S46" s="4">
        <v>2286100</v>
      </c>
      <c r="T46" s="4">
        <f t="shared" si="2"/>
        <v>5289770</v>
      </c>
      <c r="U46" s="4">
        <f t="shared" si="3"/>
        <v>3172900</v>
      </c>
      <c r="V46" s="5">
        <v>1.6799999999999999E-2</v>
      </c>
    </row>
    <row r="47" spans="1:22" x14ac:dyDescent="0.2">
      <c r="A47" s="16" t="s">
        <v>244</v>
      </c>
      <c r="B47" s="4">
        <v>2500</v>
      </c>
      <c r="C47" s="4">
        <v>277630</v>
      </c>
      <c r="D47" s="4">
        <v>-275130</v>
      </c>
      <c r="E47" s="4">
        <v>-7978774042</v>
      </c>
      <c r="F47" s="4">
        <f t="shared" ref="F47:F73" si="4">E47+F48</f>
        <v>-27547814908</v>
      </c>
      <c r="K47" s="24">
        <f t="shared" ref="K47:K73" si="5">K48+J47</f>
        <v>84232660000</v>
      </c>
      <c r="L47" s="4">
        <v>445</v>
      </c>
      <c r="M47" s="4">
        <v>363</v>
      </c>
      <c r="N47" s="4">
        <v>97</v>
      </c>
      <c r="O47" s="4">
        <v>92</v>
      </c>
      <c r="P47" s="4">
        <v>1313300</v>
      </c>
      <c r="Q47" s="4">
        <v>2036600</v>
      </c>
      <c r="R47" s="5">
        <v>1.04E-2</v>
      </c>
      <c r="S47" s="4">
        <v>3403000</v>
      </c>
      <c r="T47" s="4">
        <f t="shared" si="2"/>
        <v>5486350</v>
      </c>
      <c r="U47" s="4">
        <f t="shared" ref="U47:U73" si="6">MIN(S48:S52)</f>
        <v>1921100</v>
      </c>
      <c r="V47" s="5">
        <v>2.3900000000000001E-2</v>
      </c>
    </row>
    <row r="48" spans="1:22" x14ac:dyDescent="0.2">
      <c r="A48" s="16" t="s">
        <v>243</v>
      </c>
      <c r="B48" s="4">
        <v>1100</v>
      </c>
      <c r="C48" s="4">
        <v>130</v>
      </c>
      <c r="D48" s="4">
        <v>970</v>
      </c>
      <c r="E48" s="4">
        <v>28349688</v>
      </c>
      <c r="F48" s="4">
        <f t="shared" si="4"/>
        <v>-19569040866</v>
      </c>
      <c r="G48" s="4">
        <v>0</v>
      </c>
      <c r="H48" s="4">
        <v>0</v>
      </c>
      <c r="I48" s="4">
        <v>0</v>
      </c>
      <c r="J48" s="4">
        <v>5046000000</v>
      </c>
      <c r="K48" s="24">
        <f t="shared" si="5"/>
        <v>84232660000</v>
      </c>
      <c r="L48" s="4">
        <v>852</v>
      </c>
      <c r="M48" s="4">
        <v>638</v>
      </c>
      <c r="N48" s="4">
        <v>155</v>
      </c>
      <c r="O48" s="4">
        <v>196</v>
      </c>
      <c r="P48" s="4">
        <v>2277900</v>
      </c>
      <c r="Q48" s="4">
        <v>3477900</v>
      </c>
      <c r="R48" s="5">
        <v>-2.41E-2</v>
      </c>
      <c r="S48" s="4">
        <v>5897400</v>
      </c>
      <c r="T48" s="4">
        <f t="shared" si="2"/>
        <v>5355350</v>
      </c>
      <c r="U48" s="4">
        <f t="shared" si="6"/>
        <v>1921100</v>
      </c>
      <c r="V48" s="5">
        <v>4.0199999999999993E-2</v>
      </c>
    </row>
    <row r="49" spans="1:22" x14ac:dyDescent="0.2">
      <c r="A49" s="16" t="s">
        <v>236</v>
      </c>
      <c r="B49" s="4">
        <v>600</v>
      </c>
      <c r="C49" s="4">
        <v>13200</v>
      </c>
      <c r="D49" s="4">
        <v>-12600</v>
      </c>
      <c r="E49" s="4">
        <v>-373421851</v>
      </c>
      <c r="F49" s="4">
        <f t="shared" si="4"/>
        <v>-19597390554</v>
      </c>
      <c r="G49" s="4">
        <v>0</v>
      </c>
      <c r="H49" s="4">
        <v>0</v>
      </c>
      <c r="I49" s="4">
        <v>0</v>
      </c>
      <c r="J49" s="4">
        <v>5046000000</v>
      </c>
      <c r="K49" s="24">
        <f t="shared" si="5"/>
        <v>79186660000</v>
      </c>
      <c r="L49" s="4">
        <v>721</v>
      </c>
      <c r="M49" s="4">
        <v>610</v>
      </c>
      <c r="N49" s="4">
        <v>154</v>
      </c>
      <c r="O49" s="4">
        <v>153</v>
      </c>
      <c r="P49" s="4">
        <v>2911300</v>
      </c>
      <c r="Q49" s="4">
        <v>2440200</v>
      </c>
      <c r="R49" s="5">
        <v>1.03E-2</v>
      </c>
      <c r="S49" s="4">
        <v>5357000</v>
      </c>
      <c r="T49" s="4">
        <f t="shared" si="2"/>
        <v>5533110</v>
      </c>
      <c r="U49" s="4">
        <f t="shared" si="6"/>
        <v>1921100</v>
      </c>
      <c r="V49" s="5">
        <v>2.3399999999999997E-2</v>
      </c>
    </row>
    <row r="50" spans="1:22" x14ac:dyDescent="0.2">
      <c r="A50" s="16" t="s">
        <v>235</v>
      </c>
      <c r="B50" s="4">
        <v>290000</v>
      </c>
      <c r="C50" s="4">
        <v>141700</v>
      </c>
      <c r="D50" s="4">
        <v>148300</v>
      </c>
      <c r="E50" s="4">
        <v>4359012760</v>
      </c>
      <c r="F50" s="4">
        <f t="shared" si="4"/>
        <v>-19223968703</v>
      </c>
      <c r="G50" s="4">
        <v>0</v>
      </c>
      <c r="H50" s="4">
        <v>0</v>
      </c>
      <c r="I50" s="4">
        <v>0</v>
      </c>
      <c r="J50" s="4">
        <v>14144550000</v>
      </c>
      <c r="K50" s="24">
        <f t="shared" si="5"/>
        <v>74140660000</v>
      </c>
      <c r="L50" s="4">
        <v>611</v>
      </c>
      <c r="M50" s="4">
        <v>776</v>
      </c>
      <c r="N50" s="4">
        <v>147</v>
      </c>
      <c r="O50" s="4">
        <v>174</v>
      </c>
      <c r="P50" s="4">
        <v>2855300</v>
      </c>
      <c r="Q50" s="4">
        <v>2739000</v>
      </c>
      <c r="R50" s="5">
        <v>2.4399999999999998E-2</v>
      </c>
      <c r="S50" s="4">
        <v>5635200</v>
      </c>
      <c r="T50" s="4">
        <f t="shared" si="2"/>
        <v>5515090</v>
      </c>
      <c r="U50" s="4">
        <f t="shared" si="6"/>
        <v>1921100</v>
      </c>
      <c r="V50" s="5">
        <v>2.7099999999999999E-2</v>
      </c>
    </row>
    <row r="51" spans="1:22" x14ac:dyDescent="0.2">
      <c r="A51" s="16" t="s">
        <v>234</v>
      </c>
      <c r="B51" s="4">
        <v>1000</v>
      </c>
      <c r="C51" s="4">
        <v>640</v>
      </c>
      <c r="D51" s="4">
        <v>360</v>
      </c>
      <c r="E51" s="4">
        <v>10239767</v>
      </c>
      <c r="F51" s="4">
        <f t="shared" si="4"/>
        <v>-23582981463</v>
      </c>
      <c r="K51" s="24">
        <f t="shared" si="5"/>
        <v>59996110000</v>
      </c>
      <c r="L51" s="4">
        <v>700</v>
      </c>
      <c r="M51" s="4">
        <v>325</v>
      </c>
      <c r="N51" s="4">
        <v>99</v>
      </c>
      <c r="O51" s="4">
        <v>74</v>
      </c>
      <c r="P51" s="4">
        <v>1915900</v>
      </c>
      <c r="Q51" s="4">
        <v>1003500</v>
      </c>
      <c r="R51" s="5">
        <v>1.78E-2</v>
      </c>
      <c r="S51" s="4">
        <v>3172900</v>
      </c>
      <c r="T51" s="4">
        <f t="shared" si="2"/>
        <v>5669470</v>
      </c>
      <c r="U51" s="4">
        <f t="shared" si="6"/>
        <v>1921100</v>
      </c>
      <c r="V51" s="5">
        <v>2.1000000000000001E-2</v>
      </c>
    </row>
    <row r="52" spans="1:22" x14ac:dyDescent="0.2">
      <c r="A52" s="16" t="s">
        <v>233</v>
      </c>
      <c r="B52" s="4">
        <v>300</v>
      </c>
      <c r="C52" s="4">
        <v>5750</v>
      </c>
      <c r="D52" s="4">
        <v>-5450</v>
      </c>
      <c r="E52" s="4">
        <v>-154108973</v>
      </c>
      <c r="F52" s="4">
        <f t="shared" si="4"/>
        <v>-23593221230</v>
      </c>
      <c r="K52" s="24">
        <f t="shared" si="5"/>
        <v>59996110000</v>
      </c>
      <c r="L52" s="4">
        <v>267</v>
      </c>
      <c r="M52" s="4">
        <v>334</v>
      </c>
      <c r="N52" s="4">
        <v>33</v>
      </c>
      <c r="O52" s="4">
        <v>75</v>
      </c>
      <c r="P52" s="4">
        <v>553300</v>
      </c>
      <c r="Q52" s="4">
        <v>1236800</v>
      </c>
      <c r="R52" s="5">
        <v>-1.06E-2</v>
      </c>
      <c r="S52" s="4">
        <v>1921100</v>
      </c>
      <c r="T52" s="4">
        <f t="shared" si="2"/>
        <v>6024470</v>
      </c>
      <c r="U52" s="4">
        <f t="shared" si="6"/>
        <v>4652900</v>
      </c>
      <c r="V52" s="5">
        <v>2.1000000000000001E-2</v>
      </c>
    </row>
    <row r="53" spans="1:22" x14ac:dyDescent="0.2">
      <c r="A53" s="16" t="s">
        <v>232</v>
      </c>
      <c r="B53" s="4">
        <v>188400</v>
      </c>
      <c r="C53" s="4">
        <v>219700</v>
      </c>
      <c r="D53" s="4">
        <v>-31300</v>
      </c>
      <c r="E53" s="4">
        <v>-878171109</v>
      </c>
      <c r="F53" s="4">
        <f t="shared" si="4"/>
        <v>-23439112257</v>
      </c>
      <c r="K53" s="24">
        <f t="shared" si="5"/>
        <v>59996110000</v>
      </c>
      <c r="L53" s="4">
        <v>1271</v>
      </c>
      <c r="M53" s="4">
        <v>1069</v>
      </c>
      <c r="N53" s="4">
        <v>222</v>
      </c>
      <c r="O53" s="4">
        <v>326</v>
      </c>
      <c r="P53" s="4">
        <v>3729800</v>
      </c>
      <c r="Q53" s="4">
        <v>5816900</v>
      </c>
      <c r="R53" s="5">
        <v>-4.2099999999999999E-2</v>
      </c>
      <c r="S53" s="4">
        <v>9650800</v>
      </c>
      <c r="T53" s="4">
        <f t="shared" si="2"/>
        <v>5548960.0999999996</v>
      </c>
      <c r="U53" s="4">
        <f t="shared" si="6"/>
        <v>4587400</v>
      </c>
      <c r="V53" s="5">
        <v>9.4E-2</v>
      </c>
    </row>
    <row r="54" spans="1:22" x14ac:dyDescent="0.2">
      <c r="A54" s="16" t="s">
        <v>231</v>
      </c>
      <c r="B54" s="4">
        <v>5400</v>
      </c>
      <c r="C54" s="4">
        <v>177700</v>
      </c>
      <c r="D54" s="4">
        <v>-172300</v>
      </c>
      <c r="E54" s="4">
        <v>-5058938926</v>
      </c>
      <c r="F54" s="4">
        <f t="shared" si="4"/>
        <v>-22560941148</v>
      </c>
      <c r="K54" s="24">
        <f t="shared" si="5"/>
        <v>59996110000</v>
      </c>
      <c r="L54" s="4">
        <v>596</v>
      </c>
      <c r="M54" s="4">
        <v>631</v>
      </c>
      <c r="N54" s="4">
        <v>118</v>
      </c>
      <c r="O54" s="4">
        <v>172</v>
      </c>
      <c r="P54" s="4">
        <v>1908200</v>
      </c>
      <c r="Q54" s="4">
        <v>2722900</v>
      </c>
      <c r="R54" s="5">
        <v>-3.3E-3</v>
      </c>
      <c r="S54" s="4">
        <v>4652900</v>
      </c>
      <c r="T54" s="4">
        <f t="shared" si="2"/>
        <v>5593950.0999999996</v>
      </c>
      <c r="U54" s="4">
        <f t="shared" si="6"/>
        <v>4587400</v>
      </c>
      <c r="V54" s="5">
        <v>3.3500000000000002E-2</v>
      </c>
    </row>
    <row r="55" spans="1:22" x14ac:dyDescent="0.2">
      <c r="A55" s="16" t="s">
        <v>230</v>
      </c>
      <c r="B55" s="4">
        <v>29600</v>
      </c>
      <c r="C55" s="4">
        <v>200</v>
      </c>
      <c r="D55" s="4">
        <v>29400</v>
      </c>
      <c r="E55" s="4">
        <v>873328822</v>
      </c>
      <c r="F55" s="4">
        <f t="shared" si="4"/>
        <v>-17502002222</v>
      </c>
      <c r="K55" s="24">
        <f t="shared" si="5"/>
        <v>59996110000</v>
      </c>
      <c r="L55" s="4">
        <v>692</v>
      </c>
      <c r="M55" s="4">
        <v>1125</v>
      </c>
      <c r="N55" s="4">
        <v>201</v>
      </c>
      <c r="O55" s="4">
        <v>221</v>
      </c>
      <c r="P55" s="4">
        <v>3065200</v>
      </c>
      <c r="Q55" s="4">
        <v>3416300</v>
      </c>
      <c r="R55" s="5">
        <v>1.37E-2</v>
      </c>
      <c r="S55" s="4">
        <v>6497500</v>
      </c>
      <c r="T55" s="4">
        <f t="shared" si="2"/>
        <v>5368140.0999999996</v>
      </c>
      <c r="U55" s="4">
        <f t="shared" si="6"/>
        <v>4587400</v>
      </c>
      <c r="V55" s="5">
        <v>3.9699999999999999E-2</v>
      </c>
    </row>
    <row r="56" spans="1:22" x14ac:dyDescent="0.2">
      <c r="A56" s="16" t="s">
        <v>229</v>
      </c>
      <c r="B56" s="4">
        <v>221300</v>
      </c>
      <c r="C56" s="4">
        <v>70</v>
      </c>
      <c r="D56" s="4">
        <v>221230</v>
      </c>
      <c r="E56" s="4">
        <v>6370162541</v>
      </c>
      <c r="F56" s="4">
        <f t="shared" si="4"/>
        <v>-18375331044</v>
      </c>
      <c r="K56" s="24">
        <f t="shared" si="5"/>
        <v>59996110000</v>
      </c>
      <c r="L56" s="4">
        <v>784</v>
      </c>
      <c r="M56" s="4">
        <v>705</v>
      </c>
      <c r="N56" s="4">
        <v>209</v>
      </c>
      <c r="O56" s="4">
        <v>145</v>
      </c>
      <c r="P56" s="4">
        <v>4106200</v>
      </c>
      <c r="Q56" s="4">
        <v>2320200</v>
      </c>
      <c r="R56" s="5">
        <v>5.3800000000000001E-2</v>
      </c>
      <c r="S56" s="4">
        <v>6709900</v>
      </c>
      <c r="T56" s="4">
        <f t="shared" si="2"/>
        <v>5158990.0999999996</v>
      </c>
      <c r="U56" s="4">
        <f t="shared" si="6"/>
        <v>4587400</v>
      </c>
      <c r="V56" s="5">
        <v>6.0899999999999996E-2</v>
      </c>
    </row>
    <row r="57" spans="1:22" x14ac:dyDescent="0.2">
      <c r="A57" s="16" t="s">
        <v>228</v>
      </c>
      <c r="B57" s="4">
        <v>173700</v>
      </c>
      <c r="C57" s="4">
        <v>28000</v>
      </c>
      <c r="D57" s="4">
        <v>145700</v>
      </c>
      <c r="E57" s="4">
        <v>4039452985</v>
      </c>
      <c r="F57" s="4">
        <f t="shared" si="4"/>
        <v>-24745493585</v>
      </c>
      <c r="K57" s="24">
        <f t="shared" si="5"/>
        <v>59996110000</v>
      </c>
      <c r="L57" s="4">
        <v>1041</v>
      </c>
      <c r="M57" s="4">
        <v>546</v>
      </c>
      <c r="N57" s="4">
        <v>169</v>
      </c>
      <c r="O57" s="4">
        <v>156</v>
      </c>
      <c r="P57" s="4">
        <v>2764400</v>
      </c>
      <c r="Q57" s="4">
        <v>2376900</v>
      </c>
      <c r="R57" s="5">
        <v>0</v>
      </c>
      <c r="S57" s="4">
        <v>5368800</v>
      </c>
      <c r="T57" s="4">
        <f t="shared" si="2"/>
        <v>5064950.0999999996</v>
      </c>
      <c r="U57" s="4">
        <f t="shared" si="6"/>
        <v>4587400</v>
      </c>
      <c r="V57" s="5">
        <v>3.1899999999999998E-2</v>
      </c>
    </row>
    <row r="58" spans="1:22" x14ac:dyDescent="0.2">
      <c r="A58" s="16" t="s">
        <v>227</v>
      </c>
      <c r="B58" s="4">
        <v>500</v>
      </c>
      <c r="C58" s="4">
        <v>151500</v>
      </c>
      <c r="D58" s="4">
        <v>-151000</v>
      </c>
      <c r="E58" s="4">
        <v>-4273509348</v>
      </c>
      <c r="F58" s="4">
        <f t="shared" si="4"/>
        <v>-28784946570</v>
      </c>
      <c r="K58" s="24">
        <f t="shared" si="5"/>
        <v>59996110000</v>
      </c>
      <c r="L58" s="4">
        <v>630</v>
      </c>
      <c r="M58" s="4">
        <v>530</v>
      </c>
      <c r="N58" s="4">
        <v>138</v>
      </c>
      <c r="O58" s="4">
        <v>170</v>
      </c>
      <c r="P58" s="4">
        <v>2088800</v>
      </c>
      <c r="Q58" s="4">
        <v>2455100</v>
      </c>
      <c r="R58" s="5">
        <v>-2.5000000000000001E-2</v>
      </c>
      <c r="S58" s="4">
        <v>4587400</v>
      </c>
      <c r="T58" s="4">
        <f t="shared" si="2"/>
        <v>5423020.0999999996</v>
      </c>
      <c r="U58" s="4">
        <f t="shared" si="6"/>
        <v>4716700</v>
      </c>
      <c r="V58" s="5">
        <v>4.5199999999999997E-2</v>
      </c>
    </row>
    <row r="59" spans="1:22" x14ac:dyDescent="0.2">
      <c r="A59" s="16" t="s">
        <v>226</v>
      </c>
      <c r="B59" s="4">
        <v>5200</v>
      </c>
      <c r="C59" s="4">
        <v>268200</v>
      </c>
      <c r="D59" s="4">
        <v>-263000</v>
      </c>
      <c r="E59" s="4">
        <v>-7561055734</v>
      </c>
      <c r="F59" s="4">
        <f t="shared" si="4"/>
        <v>-24511437222</v>
      </c>
      <c r="K59" s="24">
        <f t="shared" si="5"/>
        <v>59996110000</v>
      </c>
      <c r="L59" s="4">
        <v>898</v>
      </c>
      <c r="M59" s="4">
        <v>540</v>
      </c>
      <c r="N59" s="4">
        <v>168</v>
      </c>
      <c r="O59" s="4">
        <v>188</v>
      </c>
      <c r="P59" s="4">
        <v>3057300</v>
      </c>
      <c r="Q59" s="4">
        <v>3986900</v>
      </c>
      <c r="R59" s="5">
        <v>-2.0899999999999998E-2</v>
      </c>
      <c r="S59" s="4">
        <v>7134600</v>
      </c>
      <c r="T59" s="4">
        <f t="shared" si="2"/>
        <v>5317520.0999999996</v>
      </c>
      <c r="U59" s="4">
        <f t="shared" si="6"/>
        <v>4716700</v>
      </c>
      <c r="V59" s="5">
        <v>3.0699999999999998E-2</v>
      </c>
    </row>
    <row r="60" spans="1:22" x14ac:dyDescent="0.2">
      <c r="A60" s="16" t="s">
        <v>225</v>
      </c>
      <c r="B60" s="4">
        <v>25370</v>
      </c>
      <c r="C60" s="4">
        <v>98240</v>
      </c>
      <c r="D60" s="4">
        <v>-72870</v>
      </c>
      <c r="E60" s="4">
        <v>-2140420596</v>
      </c>
      <c r="F60" s="4">
        <f t="shared" si="4"/>
        <v>-16950381488</v>
      </c>
      <c r="G60" s="4">
        <v>0</v>
      </c>
      <c r="H60" s="4">
        <v>0</v>
      </c>
      <c r="I60" s="4">
        <v>0</v>
      </c>
      <c r="J60" s="4">
        <v>-4746160000</v>
      </c>
      <c r="K60" s="24">
        <f t="shared" si="5"/>
        <v>59996110000</v>
      </c>
      <c r="L60" s="4">
        <v>745</v>
      </c>
      <c r="M60" s="4">
        <v>583</v>
      </c>
      <c r="N60" s="4">
        <v>172</v>
      </c>
      <c r="O60" s="4">
        <v>151</v>
      </c>
      <c r="P60" s="4">
        <v>2911500</v>
      </c>
      <c r="Q60" s="4">
        <v>2317200</v>
      </c>
      <c r="R60" s="5">
        <v>6.8999999999999999E-3</v>
      </c>
      <c r="S60" s="4">
        <v>5455000</v>
      </c>
      <c r="T60" s="4">
        <f t="shared" si="2"/>
        <v>5221460.0999999996</v>
      </c>
      <c r="U60" s="4">
        <f t="shared" si="6"/>
        <v>4239400</v>
      </c>
      <c r="V60" s="5">
        <v>3.3599999999999998E-2</v>
      </c>
    </row>
    <row r="61" spans="1:22" x14ac:dyDescent="0.2">
      <c r="A61" s="16" t="s">
        <v>224</v>
      </c>
      <c r="B61" s="4">
        <v>65600</v>
      </c>
      <c r="C61" s="4">
        <v>169300</v>
      </c>
      <c r="D61" s="4">
        <v>-103700</v>
      </c>
      <c r="E61" s="4">
        <v>-2992078414</v>
      </c>
      <c r="F61" s="4">
        <f t="shared" si="4"/>
        <v>-14809960892</v>
      </c>
      <c r="K61" s="24">
        <f t="shared" si="5"/>
        <v>64742270000</v>
      </c>
      <c r="L61" s="4">
        <v>727</v>
      </c>
      <c r="M61" s="4">
        <v>636</v>
      </c>
      <c r="N61" s="4">
        <v>158</v>
      </c>
      <c r="O61" s="4">
        <v>154</v>
      </c>
      <c r="P61" s="4">
        <v>2047300</v>
      </c>
      <c r="Q61" s="4">
        <v>2556200</v>
      </c>
      <c r="R61" s="5">
        <v>-6.8000000000000005E-3</v>
      </c>
      <c r="S61" s="4">
        <v>4716700</v>
      </c>
      <c r="T61" s="4">
        <f t="shared" si="2"/>
        <v>5086620.0999999996</v>
      </c>
      <c r="U61" s="4">
        <f t="shared" si="6"/>
        <v>4239400</v>
      </c>
      <c r="V61" s="5">
        <v>4.07E-2</v>
      </c>
    </row>
    <row r="62" spans="1:22" x14ac:dyDescent="0.2">
      <c r="A62" s="16" t="s">
        <v>223</v>
      </c>
      <c r="B62" s="4">
        <v>251060</v>
      </c>
      <c r="C62" s="4">
        <v>106300</v>
      </c>
      <c r="D62" s="4">
        <v>144760</v>
      </c>
      <c r="E62" s="4">
        <v>4157290977</v>
      </c>
      <c r="F62" s="4">
        <f t="shared" si="4"/>
        <v>-11817882478</v>
      </c>
      <c r="K62" s="24">
        <f t="shared" si="5"/>
        <v>64742270000</v>
      </c>
      <c r="L62" s="4">
        <v>654</v>
      </c>
      <c r="M62" s="4">
        <v>691</v>
      </c>
      <c r="N62" s="4">
        <v>179</v>
      </c>
      <c r="O62" s="4">
        <v>145</v>
      </c>
      <c r="P62" s="4">
        <v>2952600</v>
      </c>
      <c r="Q62" s="4">
        <v>2515100</v>
      </c>
      <c r="R62" s="5">
        <v>3.1899999999999998E-2</v>
      </c>
      <c r="S62" s="4">
        <v>5471100</v>
      </c>
      <c r="T62" s="4">
        <f t="shared" si="2"/>
        <v>4943850.0999999996</v>
      </c>
      <c r="U62" s="4">
        <f t="shared" si="6"/>
        <v>4239400</v>
      </c>
      <c r="V62" s="5">
        <v>4.4299999999999999E-2</v>
      </c>
    </row>
    <row r="63" spans="1:22" x14ac:dyDescent="0.2">
      <c r="A63" s="16" t="s">
        <v>222</v>
      </c>
      <c r="B63" s="4">
        <v>13000</v>
      </c>
      <c r="C63" s="4">
        <v>452700</v>
      </c>
      <c r="D63" s="4">
        <v>-439700</v>
      </c>
      <c r="E63" s="4">
        <v>-12550999707</v>
      </c>
      <c r="F63" s="4">
        <f t="shared" si="4"/>
        <v>-15975173455</v>
      </c>
      <c r="K63" s="24">
        <f t="shared" si="5"/>
        <v>64742270000</v>
      </c>
      <c r="L63" s="4">
        <v>481</v>
      </c>
      <c r="M63" s="4">
        <v>642</v>
      </c>
      <c r="N63" s="4">
        <v>97</v>
      </c>
      <c r="O63" s="4">
        <v>145</v>
      </c>
      <c r="P63" s="4">
        <v>1979500</v>
      </c>
      <c r="Q63" s="4">
        <v>2858500</v>
      </c>
      <c r="R63" s="5">
        <v>-3.4999999999999996E-3</v>
      </c>
      <c r="S63" s="4">
        <v>4895701</v>
      </c>
      <c r="T63" s="4">
        <f t="shared" si="2"/>
        <v>5035980</v>
      </c>
      <c r="U63" s="4">
        <f t="shared" si="6"/>
        <v>4239400</v>
      </c>
      <c r="V63" s="5">
        <v>2.75E-2</v>
      </c>
    </row>
    <row r="64" spans="1:22" x14ac:dyDescent="0.2">
      <c r="A64" s="16" t="s">
        <v>221</v>
      </c>
      <c r="B64" s="4">
        <v>219700</v>
      </c>
      <c r="C64" s="4">
        <v>302300</v>
      </c>
      <c r="D64" s="4">
        <v>-82600</v>
      </c>
      <c r="E64" s="4">
        <v>-2369913649</v>
      </c>
      <c r="F64" s="4">
        <f t="shared" si="4"/>
        <v>-3424173748</v>
      </c>
      <c r="K64" s="24">
        <f t="shared" si="5"/>
        <v>64742270000</v>
      </c>
      <c r="L64" s="4">
        <v>692</v>
      </c>
      <c r="M64" s="4">
        <v>607</v>
      </c>
      <c r="N64" s="4">
        <v>166</v>
      </c>
      <c r="O64" s="4">
        <v>139</v>
      </c>
      <c r="P64" s="4">
        <v>2537800</v>
      </c>
      <c r="Q64" s="4">
        <v>2172600</v>
      </c>
      <c r="R64" s="5">
        <v>1.8000000000000002E-2</v>
      </c>
      <c r="S64" s="4">
        <v>5102800</v>
      </c>
      <c r="T64" s="4">
        <f t="shared" si="2"/>
        <v>4767520</v>
      </c>
      <c r="U64" s="4">
        <f t="shared" si="6"/>
        <v>4239400</v>
      </c>
      <c r="V64" s="5">
        <v>4.4400000000000002E-2</v>
      </c>
    </row>
    <row r="65" spans="1:22" x14ac:dyDescent="0.2">
      <c r="A65" s="16" t="s">
        <v>220</v>
      </c>
      <c r="B65" s="4">
        <v>101700</v>
      </c>
      <c r="C65" s="4">
        <v>547600</v>
      </c>
      <c r="D65" s="4">
        <v>-445900</v>
      </c>
      <c r="E65" s="4">
        <v>-12488727737</v>
      </c>
      <c r="F65" s="4">
        <f t="shared" si="4"/>
        <v>-1054260099</v>
      </c>
      <c r="K65" s="24">
        <f t="shared" si="5"/>
        <v>64742270000</v>
      </c>
      <c r="L65" s="4">
        <v>643</v>
      </c>
      <c r="M65" s="4">
        <v>513</v>
      </c>
      <c r="N65" s="4">
        <v>125</v>
      </c>
      <c r="O65" s="4">
        <v>146</v>
      </c>
      <c r="P65" s="4">
        <v>1621400</v>
      </c>
      <c r="Q65" s="4">
        <v>2531700</v>
      </c>
      <c r="R65" s="5">
        <v>0</v>
      </c>
      <c r="S65" s="4">
        <v>4239400</v>
      </c>
      <c r="T65" s="4">
        <f t="shared" si="2"/>
        <v>4622060</v>
      </c>
      <c r="U65" s="4">
        <f t="shared" si="6"/>
        <v>4428400</v>
      </c>
      <c r="V65" s="5">
        <v>3.1600000000000003E-2</v>
      </c>
    </row>
    <row r="66" spans="1:22" x14ac:dyDescent="0.2">
      <c r="A66" s="16" t="s">
        <v>219</v>
      </c>
      <c r="B66" s="4">
        <v>1300</v>
      </c>
      <c r="C66" s="4">
        <v>337900</v>
      </c>
      <c r="D66" s="4">
        <v>-336600</v>
      </c>
      <c r="E66" s="4">
        <v>-9325018186</v>
      </c>
      <c r="F66" s="4">
        <f t="shared" si="4"/>
        <v>11434467638</v>
      </c>
      <c r="K66" s="24">
        <f t="shared" si="5"/>
        <v>64742270000</v>
      </c>
      <c r="L66" s="4">
        <v>623</v>
      </c>
      <c r="M66" s="4">
        <v>523</v>
      </c>
      <c r="N66" s="4">
        <v>111</v>
      </c>
      <c r="O66" s="4">
        <v>139</v>
      </c>
      <c r="P66" s="4">
        <v>1809500</v>
      </c>
      <c r="Q66" s="4">
        <v>2384800</v>
      </c>
      <c r="R66" s="5">
        <v>0</v>
      </c>
      <c r="S66" s="4">
        <v>4618400</v>
      </c>
      <c r="T66" s="4">
        <f t="shared" si="2"/>
        <v>4417850</v>
      </c>
      <c r="U66" s="4">
        <f t="shared" si="6"/>
        <v>3368300</v>
      </c>
      <c r="V66" s="5">
        <v>2.5000000000000001E-2</v>
      </c>
    </row>
    <row r="67" spans="1:22" x14ac:dyDescent="0.2">
      <c r="A67" s="16" t="s">
        <v>218</v>
      </c>
      <c r="B67" s="4">
        <v>272860</v>
      </c>
      <c r="C67" s="4">
        <v>116590</v>
      </c>
      <c r="D67" s="4">
        <v>156270</v>
      </c>
      <c r="E67" s="4">
        <v>4381137997</v>
      </c>
      <c r="F67" s="4">
        <f t="shared" si="4"/>
        <v>20759485824</v>
      </c>
      <c r="K67" s="24">
        <f t="shared" si="5"/>
        <v>64742270000</v>
      </c>
      <c r="L67" s="4">
        <v>705</v>
      </c>
      <c r="M67" s="4">
        <v>460</v>
      </c>
      <c r="N67" s="4">
        <v>154</v>
      </c>
      <c r="O67" s="4">
        <v>103</v>
      </c>
      <c r="P67" s="4">
        <v>2503400</v>
      </c>
      <c r="Q67" s="4">
        <v>1906400</v>
      </c>
      <c r="R67" s="5">
        <v>-3.4999999999999996E-3</v>
      </c>
      <c r="S67" s="4">
        <v>4428400</v>
      </c>
      <c r="T67" s="4">
        <f t="shared" si="2"/>
        <v>4428840</v>
      </c>
      <c r="U67" s="4">
        <f t="shared" si="6"/>
        <v>3368300</v>
      </c>
      <c r="V67" s="5">
        <v>2.12E-2</v>
      </c>
    </row>
    <row r="68" spans="1:22" x14ac:dyDescent="0.2">
      <c r="A68" s="16" t="s">
        <v>217</v>
      </c>
      <c r="B68" s="4">
        <v>808700</v>
      </c>
      <c r="C68" s="4">
        <v>63200</v>
      </c>
      <c r="D68" s="4">
        <v>745500</v>
      </c>
      <c r="E68" s="4">
        <v>20209053721</v>
      </c>
      <c r="F68" s="4">
        <f t="shared" si="4"/>
        <v>16378347827</v>
      </c>
      <c r="K68" s="24">
        <f t="shared" si="5"/>
        <v>64742270000</v>
      </c>
      <c r="L68" s="4">
        <v>847</v>
      </c>
      <c r="M68" s="4">
        <v>687</v>
      </c>
      <c r="N68" s="4">
        <v>230</v>
      </c>
      <c r="O68" s="4">
        <v>184</v>
      </c>
      <c r="P68" s="4">
        <v>4731900</v>
      </c>
      <c r="Q68" s="4">
        <v>3042100</v>
      </c>
      <c r="R68" s="5">
        <v>6.88E-2</v>
      </c>
      <c r="S68" s="4">
        <v>8168100</v>
      </c>
      <c r="T68" s="4">
        <f t="shared" si="2"/>
        <v>3944900</v>
      </c>
      <c r="U68" s="4">
        <f t="shared" si="6"/>
        <v>3368300</v>
      </c>
      <c r="V68" s="5">
        <v>7.1199999999999999E-2</v>
      </c>
    </row>
    <row r="69" spans="1:22" x14ac:dyDescent="0.2">
      <c r="A69" s="16" t="s">
        <v>216</v>
      </c>
      <c r="B69" s="4">
        <v>484400</v>
      </c>
      <c r="C69" s="4">
        <v>129600</v>
      </c>
      <c r="D69" s="4">
        <v>354800</v>
      </c>
      <c r="E69" s="4">
        <v>9428630838</v>
      </c>
      <c r="F69" s="4">
        <f t="shared" si="4"/>
        <v>-3830705894</v>
      </c>
      <c r="G69" s="4">
        <v>0</v>
      </c>
      <c r="H69" s="4">
        <v>0</v>
      </c>
      <c r="I69" s="4">
        <v>0</v>
      </c>
      <c r="J69" s="4">
        <v>19709000000</v>
      </c>
      <c r="K69" s="24">
        <f t="shared" si="5"/>
        <v>64742270000</v>
      </c>
      <c r="L69" s="4">
        <v>542</v>
      </c>
      <c r="M69" s="4">
        <v>648</v>
      </c>
      <c r="N69" s="4">
        <v>129</v>
      </c>
      <c r="O69" s="4">
        <v>208</v>
      </c>
      <c r="P69" s="4">
        <v>2607900</v>
      </c>
      <c r="Q69" s="4">
        <v>2983500</v>
      </c>
      <c r="R69" s="5">
        <v>-1.1399999999999999E-2</v>
      </c>
      <c r="S69" s="4">
        <v>6079600</v>
      </c>
      <c r="T69" s="4">
        <f t="shared" si="2"/>
        <v>3808220</v>
      </c>
      <c r="U69" s="4">
        <f t="shared" si="6"/>
        <v>2418200</v>
      </c>
      <c r="V69" s="5">
        <v>3.7100000000000001E-2</v>
      </c>
    </row>
    <row r="70" spans="1:22" x14ac:dyDescent="0.2">
      <c r="A70" s="16" t="s">
        <v>215</v>
      </c>
      <c r="B70" s="4">
        <v>17300</v>
      </c>
      <c r="C70" s="4">
        <v>13900</v>
      </c>
      <c r="D70" s="4">
        <v>3400</v>
      </c>
      <c r="E70" s="4">
        <v>90638066</v>
      </c>
      <c r="F70" s="4">
        <f t="shared" si="4"/>
        <v>-13259336732</v>
      </c>
      <c r="G70" s="4">
        <v>0</v>
      </c>
      <c r="H70" s="4">
        <v>0</v>
      </c>
      <c r="I70" s="4">
        <v>0</v>
      </c>
      <c r="J70" s="4">
        <v>538000000</v>
      </c>
      <c r="K70" s="24">
        <f t="shared" si="5"/>
        <v>45033270000</v>
      </c>
      <c r="L70" s="4">
        <v>523</v>
      </c>
      <c r="M70" s="4">
        <v>384</v>
      </c>
      <c r="N70" s="4">
        <v>81</v>
      </c>
      <c r="O70" s="4">
        <v>113</v>
      </c>
      <c r="P70" s="4">
        <v>1452900</v>
      </c>
      <c r="Q70" s="4">
        <v>2814000</v>
      </c>
      <c r="R70" s="5">
        <v>-1.8799999999999997E-2</v>
      </c>
      <c r="S70" s="4">
        <v>4494400</v>
      </c>
      <c r="T70" s="4">
        <f t="shared" si="2"/>
        <v>3631450</v>
      </c>
      <c r="U70" s="4">
        <f t="shared" si="6"/>
        <v>2418200</v>
      </c>
      <c r="V70" s="5">
        <v>2.9600000000000001E-2</v>
      </c>
    </row>
    <row r="71" spans="1:22" x14ac:dyDescent="0.2">
      <c r="A71" s="16" t="s">
        <v>214</v>
      </c>
      <c r="B71" s="4">
        <v>100</v>
      </c>
      <c r="C71" s="4">
        <v>64500</v>
      </c>
      <c r="D71" s="4">
        <v>-64400</v>
      </c>
      <c r="E71" s="4">
        <v>-1736968549</v>
      </c>
      <c r="F71" s="4">
        <f t="shared" si="4"/>
        <v>-13349974798</v>
      </c>
      <c r="K71" s="24">
        <f t="shared" si="5"/>
        <v>44495270000</v>
      </c>
      <c r="L71" s="4">
        <v>523</v>
      </c>
      <c r="M71" s="4">
        <v>296</v>
      </c>
      <c r="N71" s="4">
        <v>90</v>
      </c>
      <c r="O71" s="4">
        <v>94</v>
      </c>
      <c r="P71" s="4">
        <v>1732900</v>
      </c>
      <c r="Q71" s="4">
        <v>1626400</v>
      </c>
      <c r="R71" s="5">
        <v>-1.11E-2</v>
      </c>
      <c r="S71" s="4">
        <v>3368300</v>
      </c>
      <c r="T71" s="4">
        <f t="shared" si="2"/>
        <v>4182610</v>
      </c>
      <c r="U71" s="4">
        <f t="shared" si="6"/>
        <v>2418200</v>
      </c>
      <c r="V71" s="5">
        <v>2.2000000000000002E-2</v>
      </c>
    </row>
    <row r="72" spans="1:22" x14ac:dyDescent="0.2">
      <c r="A72" s="16" t="s">
        <v>213</v>
      </c>
      <c r="B72" s="4">
        <v>225300</v>
      </c>
      <c r="C72" s="4">
        <v>48080</v>
      </c>
      <c r="D72" s="4">
        <v>177220</v>
      </c>
      <c r="E72" s="4">
        <v>4850211695</v>
      </c>
      <c r="F72" s="4">
        <f t="shared" si="4"/>
        <v>-11613006249</v>
      </c>
      <c r="K72" s="24">
        <f t="shared" si="5"/>
        <v>44495270000</v>
      </c>
      <c r="L72" s="4">
        <v>590</v>
      </c>
      <c r="M72" s="4">
        <v>413</v>
      </c>
      <c r="N72" s="4">
        <v>141</v>
      </c>
      <c r="O72" s="4">
        <v>121</v>
      </c>
      <c r="P72" s="4">
        <v>2120300</v>
      </c>
      <c r="Q72" s="4">
        <v>1872600</v>
      </c>
      <c r="R72" s="5">
        <v>7.4000000000000003E-3</v>
      </c>
      <c r="S72" s="4">
        <v>4043400</v>
      </c>
      <c r="T72" s="4">
        <f t="shared" si="2"/>
        <v>4093210</v>
      </c>
      <c r="U72" s="4">
        <f t="shared" si="6"/>
        <v>2418200</v>
      </c>
      <c r="V72" s="5">
        <v>2.52E-2</v>
      </c>
    </row>
    <row r="73" spans="1:22" x14ac:dyDescent="0.2">
      <c r="A73" s="16" t="s">
        <v>212</v>
      </c>
      <c r="B73" s="4">
        <v>500</v>
      </c>
      <c r="C73" s="4">
        <v>162300</v>
      </c>
      <c r="D73" s="4">
        <v>-161800</v>
      </c>
      <c r="E73" s="4">
        <v>-4321846837</v>
      </c>
      <c r="F73" s="4">
        <f t="shared" si="4"/>
        <v>-16463217944</v>
      </c>
      <c r="G73" s="4">
        <v>0</v>
      </c>
      <c r="H73" s="4">
        <v>0</v>
      </c>
      <c r="I73" s="4">
        <v>0</v>
      </c>
      <c r="J73" s="4">
        <v>1325000000</v>
      </c>
      <c r="K73" s="24">
        <f t="shared" si="5"/>
        <v>44495270000</v>
      </c>
      <c r="L73" s="4">
        <v>918</v>
      </c>
      <c r="M73" s="4">
        <v>440</v>
      </c>
      <c r="N73" s="4">
        <v>163</v>
      </c>
      <c r="O73" s="4">
        <v>141</v>
      </c>
      <c r="P73" s="4">
        <v>2855500</v>
      </c>
      <c r="Q73" s="4">
        <v>2626700</v>
      </c>
      <c r="R73" s="5">
        <v>-3.5999999999999999E-3</v>
      </c>
      <c r="S73" s="4">
        <v>5817000</v>
      </c>
      <c r="T73" s="4">
        <f t="shared" si="2"/>
        <v>3744370</v>
      </c>
      <c r="U73" s="4">
        <f t="shared" si="6"/>
        <v>2418200</v>
      </c>
      <c r="V73" s="5">
        <v>3.6499999999999998E-2</v>
      </c>
    </row>
    <row r="74" spans="1:22" x14ac:dyDescent="0.2">
      <c r="A74" s="16" t="s">
        <v>211</v>
      </c>
      <c r="B74" s="4">
        <v>73000</v>
      </c>
      <c r="C74" s="4">
        <v>0</v>
      </c>
      <c r="D74" s="4">
        <v>73000</v>
      </c>
      <c r="E74" s="4">
        <v>1990401964</v>
      </c>
      <c r="F74" s="4">
        <f t="shared" ref="F74:F79" si="7">E74+F75</f>
        <v>-12141371107</v>
      </c>
      <c r="G74" s="4">
        <v>0</v>
      </c>
      <c r="H74" s="4">
        <v>0</v>
      </c>
      <c r="I74" s="4">
        <v>0</v>
      </c>
      <c r="J74" s="4">
        <v>-4036000000</v>
      </c>
      <c r="K74" s="24">
        <f t="shared" ref="K74:K79" si="8">K75+J74</f>
        <v>43170270000</v>
      </c>
      <c r="L74" s="4">
        <v>329</v>
      </c>
      <c r="M74" s="4">
        <v>407</v>
      </c>
      <c r="N74" s="4">
        <v>71</v>
      </c>
      <c r="O74" s="4">
        <v>81</v>
      </c>
      <c r="P74" s="4">
        <v>1191600</v>
      </c>
      <c r="Q74" s="4">
        <v>1185300</v>
      </c>
      <c r="R74" s="5">
        <v>3.7000000000000002E-3</v>
      </c>
      <c r="S74" s="4">
        <v>2418200</v>
      </c>
      <c r="T74" s="4">
        <f t="shared" ref="T74:T79" si="9">AVERAGE(S75:S84)</f>
        <v>3874940</v>
      </c>
      <c r="U74" s="4">
        <f t="shared" ref="U74:U79" si="10">MIN(S75:S79)</f>
        <v>2576300</v>
      </c>
      <c r="V74" s="5">
        <v>2.8900000000000002E-2</v>
      </c>
    </row>
    <row r="75" spans="1:22" x14ac:dyDescent="0.2">
      <c r="A75" s="16" t="s">
        <v>210</v>
      </c>
      <c r="B75" s="4">
        <v>2400</v>
      </c>
      <c r="C75" s="4">
        <v>304750</v>
      </c>
      <c r="D75" s="4">
        <v>-302350</v>
      </c>
      <c r="E75" s="4">
        <v>-8140762893</v>
      </c>
      <c r="F75" s="4">
        <f t="shared" si="7"/>
        <v>-14131773071</v>
      </c>
      <c r="G75" s="4">
        <v>0</v>
      </c>
      <c r="H75" s="4">
        <v>0</v>
      </c>
      <c r="I75" s="4">
        <v>0</v>
      </c>
      <c r="J75" s="4">
        <v>-4036000000</v>
      </c>
      <c r="K75" s="24">
        <f t="shared" si="8"/>
        <v>47206270000</v>
      </c>
      <c r="L75" s="4">
        <v>417</v>
      </c>
      <c r="M75" s="4">
        <v>278</v>
      </c>
      <c r="N75" s="4">
        <v>74</v>
      </c>
      <c r="O75" s="4">
        <v>70</v>
      </c>
      <c r="P75" s="4">
        <v>1361200</v>
      </c>
      <c r="Q75" s="4">
        <v>1349400</v>
      </c>
      <c r="R75" s="5">
        <v>3.8E-3</v>
      </c>
      <c r="S75" s="4">
        <v>2784800</v>
      </c>
      <c r="T75" s="4">
        <f t="shared" si="9"/>
        <v>3925880</v>
      </c>
      <c r="U75" s="4">
        <f t="shared" si="10"/>
        <v>2576300</v>
      </c>
      <c r="V75" s="5">
        <v>1.84E-2</v>
      </c>
    </row>
    <row r="76" spans="1:22" x14ac:dyDescent="0.2">
      <c r="A76" s="16" t="s">
        <v>208</v>
      </c>
      <c r="B76" s="4">
        <v>100</v>
      </c>
      <c r="C76" s="4">
        <v>131800</v>
      </c>
      <c r="D76" s="4">
        <v>-131700</v>
      </c>
      <c r="E76" s="4">
        <v>-3550801308</v>
      </c>
      <c r="F76" s="4">
        <f t="shared" si="7"/>
        <v>-5991010178</v>
      </c>
      <c r="G76" s="4">
        <v>0</v>
      </c>
      <c r="H76" s="4">
        <v>0</v>
      </c>
      <c r="I76" s="4">
        <v>0</v>
      </c>
      <c r="J76" s="4">
        <v>1077000000</v>
      </c>
      <c r="K76" s="24">
        <f t="shared" si="8"/>
        <v>51242270000</v>
      </c>
      <c r="L76" s="4">
        <v>310</v>
      </c>
      <c r="M76" s="4">
        <v>394</v>
      </c>
      <c r="N76" s="4">
        <v>73</v>
      </c>
      <c r="O76" s="4">
        <v>91</v>
      </c>
      <c r="P76" s="4">
        <v>1181200</v>
      </c>
      <c r="Q76" s="4">
        <v>1221500</v>
      </c>
      <c r="R76" s="5">
        <v>1.1299999999999999E-2</v>
      </c>
      <c r="S76" s="4">
        <v>2576300</v>
      </c>
      <c r="T76" s="4">
        <f t="shared" si="9"/>
        <v>4463250</v>
      </c>
      <c r="U76" s="4">
        <f t="shared" si="10"/>
        <v>2726700</v>
      </c>
      <c r="V76" s="5">
        <v>2.5699999999999997E-2</v>
      </c>
    </row>
    <row r="77" spans="1:22" x14ac:dyDescent="0.2">
      <c r="A77" s="16" t="s">
        <v>207</v>
      </c>
      <c r="B77" s="4">
        <v>0</v>
      </c>
      <c r="C77" s="4">
        <v>590060</v>
      </c>
      <c r="D77" s="4">
        <v>-590060</v>
      </c>
      <c r="E77" s="4">
        <v>-15865283594</v>
      </c>
      <c r="F77" s="4">
        <f t="shared" si="7"/>
        <v>-2440208870</v>
      </c>
      <c r="G77" s="4">
        <v>0</v>
      </c>
      <c r="H77" s="4">
        <v>0</v>
      </c>
      <c r="I77" s="4">
        <v>0</v>
      </c>
      <c r="J77" s="4">
        <v>-4003000000</v>
      </c>
      <c r="K77" s="24">
        <f t="shared" si="8"/>
        <v>50165270000</v>
      </c>
      <c r="L77" s="4">
        <v>612</v>
      </c>
      <c r="M77" s="4">
        <v>386</v>
      </c>
      <c r="N77" s="4">
        <v>101</v>
      </c>
      <c r="O77" s="4">
        <v>117</v>
      </c>
      <c r="P77" s="4">
        <v>1632500</v>
      </c>
      <c r="Q77" s="4">
        <v>2505500</v>
      </c>
      <c r="R77" s="5">
        <v>-1.49E-2</v>
      </c>
      <c r="S77" s="4">
        <v>4538300</v>
      </c>
      <c r="T77" s="4">
        <f t="shared" si="9"/>
        <v>4385480</v>
      </c>
      <c r="U77" s="4">
        <f t="shared" si="10"/>
        <v>2726700</v>
      </c>
      <c r="V77" s="5">
        <v>2.92E-2</v>
      </c>
    </row>
    <row r="78" spans="1:22" x14ac:dyDescent="0.2">
      <c r="A78" s="16" t="s">
        <v>206</v>
      </c>
      <c r="B78" s="4">
        <v>33500</v>
      </c>
      <c r="C78" s="4">
        <v>358430</v>
      </c>
      <c r="D78" s="4">
        <v>-324930</v>
      </c>
      <c r="E78" s="4">
        <v>-8680878765</v>
      </c>
      <c r="F78" s="4">
        <f t="shared" si="7"/>
        <v>13425074724</v>
      </c>
      <c r="K78" s="24">
        <f t="shared" si="8"/>
        <v>54168270000</v>
      </c>
      <c r="L78" s="4">
        <v>351</v>
      </c>
      <c r="M78" s="4">
        <v>489</v>
      </c>
      <c r="N78" s="4">
        <v>79</v>
      </c>
      <c r="O78" s="4">
        <v>111</v>
      </c>
      <c r="P78" s="4">
        <v>1244600</v>
      </c>
      <c r="Q78" s="4">
        <v>1883100</v>
      </c>
      <c r="R78" s="5">
        <v>1.8799999999999997E-2</v>
      </c>
      <c r="S78" s="4">
        <v>3328700</v>
      </c>
      <c r="T78" s="4">
        <f t="shared" si="9"/>
        <v>4539960</v>
      </c>
      <c r="U78" s="4">
        <f t="shared" si="10"/>
        <v>2328600</v>
      </c>
      <c r="V78" s="5">
        <v>4.0199999999999993E-2</v>
      </c>
    </row>
    <row r="79" spans="1:22" x14ac:dyDescent="0.2">
      <c r="A79" s="16" t="s">
        <v>205</v>
      </c>
      <c r="B79" s="4">
        <v>174000</v>
      </c>
      <c r="C79" s="4">
        <v>12000</v>
      </c>
      <c r="D79" s="4">
        <v>162000</v>
      </c>
      <c r="E79" s="4">
        <v>4315375029</v>
      </c>
      <c r="F79" s="4">
        <f t="shared" si="7"/>
        <v>22105953489</v>
      </c>
      <c r="G79" s="4">
        <v>0</v>
      </c>
      <c r="H79" s="4">
        <v>0</v>
      </c>
      <c r="I79" s="4">
        <v>0</v>
      </c>
      <c r="J79" s="4">
        <v>3857500000</v>
      </c>
      <c r="K79" s="24">
        <f t="shared" si="8"/>
        <v>54168270000</v>
      </c>
      <c r="L79" s="4">
        <v>611</v>
      </c>
      <c r="M79" s="4">
        <v>679</v>
      </c>
      <c r="N79" s="4">
        <v>162</v>
      </c>
      <c r="O79" s="4">
        <v>114</v>
      </c>
      <c r="P79" s="4">
        <v>2591000</v>
      </c>
      <c r="Q79" s="4">
        <v>2102000</v>
      </c>
      <c r="R79" s="5">
        <v>2.7099999999999999E-2</v>
      </c>
      <c r="S79" s="4">
        <v>4712800</v>
      </c>
      <c r="T79" s="4">
        <f t="shared" si="9"/>
        <v>4486090</v>
      </c>
      <c r="U79" s="4">
        <f t="shared" si="10"/>
        <v>2328600</v>
      </c>
      <c r="V79" s="5">
        <v>5.8200000000000002E-2</v>
      </c>
    </row>
    <row r="80" spans="1:22" x14ac:dyDescent="0.2">
      <c r="A80" s="16" t="s">
        <v>204</v>
      </c>
      <c r="B80" s="4">
        <v>23500</v>
      </c>
      <c r="C80" s="4">
        <v>30600</v>
      </c>
      <c r="D80" s="4">
        <v>-7100</v>
      </c>
      <c r="E80" s="4">
        <v>-182891334</v>
      </c>
      <c r="F80" s="4">
        <f t="shared" ref="F80:F90" si="11">E80+F81</f>
        <v>17790578460</v>
      </c>
      <c r="G80" s="4">
        <v>0</v>
      </c>
      <c r="H80" s="4">
        <v>0</v>
      </c>
      <c r="I80" s="4">
        <v>0</v>
      </c>
      <c r="J80" s="4">
        <v>36770770000</v>
      </c>
      <c r="K80" s="24">
        <f t="shared" ref="K80:K90" si="12">K81+J80</f>
        <v>50310770000</v>
      </c>
      <c r="L80" s="4">
        <v>343</v>
      </c>
      <c r="M80" s="4">
        <v>299</v>
      </c>
      <c r="N80" s="4">
        <v>92</v>
      </c>
      <c r="O80" s="4">
        <v>68</v>
      </c>
      <c r="P80" s="4">
        <v>1748200</v>
      </c>
      <c r="Q80" s="4">
        <v>973400</v>
      </c>
      <c r="R80" s="5">
        <v>7.8000000000000005E-3</v>
      </c>
      <c r="S80" s="4">
        <v>2726700</v>
      </c>
      <c r="T80" s="4">
        <f t="shared" ref="T80:T96" si="13">AVERAGE(S81:S90)</f>
        <v>4465720</v>
      </c>
      <c r="U80" s="4">
        <f t="shared" ref="U80:U90" si="14">MIN(S81:S85)</f>
        <v>2328600</v>
      </c>
      <c r="V80" s="5">
        <v>1.55E-2</v>
      </c>
    </row>
    <row r="81" spans="1:22" x14ac:dyDescent="0.2">
      <c r="A81" s="16" t="s">
        <v>203</v>
      </c>
      <c r="B81" s="4">
        <v>730700</v>
      </c>
      <c r="C81" s="4">
        <v>6000</v>
      </c>
      <c r="D81" s="4">
        <v>724700</v>
      </c>
      <c r="E81" s="4">
        <v>18643630780</v>
      </c>
      <c r="F81" s="4">
        <f t="shared" si="11"/>
        <v>17973469794</v>
      </c>
      <c r="G81" s="4">
        <v>0</v>
      </c>
      <c r="H81" s="4">
        <v>0</v>
      </c>
      <c r="I81" s="4">
        <v>0</v>
      </c>
      <c r="J81" s="4">
        <v>1220000000</v>
      </c>
      <c r="K81" s="24">
        <f t="shared" si="12"/>
        <v>13540000000</v>
      </c>
      <c r="L81" s="4">
        <v>938</v>
      </c>
      <c r="M81" s="4">
        <v>868</v>
      </c>
      <c r="N81" s="4">
        <v>240</v>
      </c>
      <c r="O81" s="4">
        <v>240</v>
      </c>
      <c r="P81" s="4">
        <v>4202700</v>
      </c>
      <c r="Q81" s="4">
        <v>4217500</v>
      </c>
      <c r="R81" s="5">
        <v>3.2199999999999999E-2</v>
      </c>
      <c r="S81" s="4">
        <v>8879900</v>
      </c>
      <c r="T81" s="4">
        <f t="shared" si="13"/>
        <v>4422023</v>
      </c>
      <c r="U81" s="4">
        <f t="shared" si="14"/>
        <v>2328600</v>
      </c>
      <c r="V81" s="5">
        <v>4.9699999999999994E-2</v>
      </c>
    </row>
    <row r="82" spans="1:22" x14ac:dyDescent="0.2">
      <c r="A82" s="16" t="s">
        <v>200</v>
      </c>
      <c r="B82" s="4">
        <v>0</v>
      </c>
      <c r="C82" s="4">
        <v>181600</v>
      </c>
      <c r="D82" s="4">
        <v>-181600</v>
      </c>
      <c r="E82" s="4">
        <v>-4447088426</v>
      </c>
      <c r="F82" s="4">
        <f t="shared" si="11"/>
        <v>-670160986</v>
      </c>
      <c r="G82" s="4">
        <v>0</v>
      </c>
      <c r="H82" s="4">
        <v>0</v>
      </c>
      <c r="I82" s="4">
        <v>0</v>
      </c>
      <c r="J82" s="4">
        <v>1220000000</v>
      </c>
      <c r="K82" s="24">
        <f t="shared" si="12"/>
        <v>12320000000</v>
      </c>
      <c r="L82" s="4">
        <v>246</v>
      </c>
      <c r="M82" s="4">
        <v>369</v>
      </c>
      <c r="N82" s="4">
        <v>57</v>
      </c>
      <c r="O82" s="4">
        <v>81</v>
      </c>
      <c r="P82" s="4">
        <v>1815000</v>
      </c>
      <c r="Q82" s="4">
        <v>1297800</v>
      </c>
      <c r="R82" s="5">
        <v>1.2199999999999999E-2</v>
      </c>
      <c r="S82" s="4">
        <v>3149400</v>
      </c>
      <c r="T82" s="4">
        <f t="shared" si="13"/>
        <v>4459111.8</v>
      </c>
      <c r="U82" s="4">
        <f t="shared" si="14"/>
        <v>2328600</v>
      </c>
      <c r="V82" s="5">
        <v>2.8199999999999999E-2</v>
      </c>
    </row>
    <row r="83" spans="1:22" x14ac:dyDescent="0.2">
      <c r="A83" s="16" t="s">
        <v>199</v>
      </c>
      <c r="B83" s="4">
        <v>300</v>
      </c>
      <c r="C83" s="4">
        <v>29130</v>
      </c>
      <c r="D83" s="4">
        <v>-28830</v>
      </c>
      <c r="E83" s="4">
        <v>-708318656</v>
      </c>
      <c r="F83" s="4">
        <f t="shared" si="11"/>
        <v>3776927440</v>
      </c>
      <c r="G83" s="4">
        <v>0</v>
      </c>
      <c r="H83" s="4">
        <v>0</v>
      </c>
      <c r="I83" s="4">
        <v>0</v>
      </c>
      <c r="J83" s="4">
        <v>2460000000</v>
      </c>
      <c r="K83" s="24">
        <f t="shared" si="12"/>
        <v>11100000000</v>
      </c>
      <c r="L83" s="4">
        <v>244</v>
      </c>
      <c r="M83" s="4">
        <v>349</v>
      </c>
      <c r="N83" s="4">
        <v>52</v>
      </c>
      <c r="O83" s="4">
        <v>79</v>
      </c>
      <c r="P83" s="4">
        <v>760300</v>
      </c>
      <c r="Q83" s="4">
        <v>1281600</v>
      </c>
      <c r="R83" s="5">
        <v>0</v>
      </c>
      <c r="S83" s="4">
        <v>2328600</v>
      </c>
      <c r="T83" s="4">
        <f t="shared" si="13"/>
        <v>4584400.7</v>
      </c>
      <c r="U83" s="4">
        <f t="shared" si="14"/>
        <v>3294200</v>
      </c>
      <c r="V83" s="5">
        <v>1.6200000000000003E-2</v>
      </c>
    </row>
    <row r="84" spans="1:22" x14ac:dyDescent="0.2">
      <c r="A84" s="16" t="s">
        <v>193</v>
      </c>
      <c r="B84" s="4">
        <v>6100</v>
      </c>
      <c r="C84" s="4">
        <v>0</v>
      </c>
      <c r="D84" s="4">
        <v>6100</v>
      </c>
      <c r="E84" s="4">
        <v>150877920</v>
      </c>
      <c r="F84" s="4">
        <f t="shared" si="11"/>
        <v>4485246096</v>
      </c>
      <c r="G84" s="4">
        <v>0</v>
      </c>
      <c r="H84" s="4">
        <v>0</v>
      </c>
      <c r="I84" s="4">
        <v>0</v>
      </c>
      <c r="J84" s="4">
        <v>8640000000</v>
      </c>
      <c r="K84" s="24">
        <f t="shared" si="12"/>
        <v>8640000000</v>
      </c>
      <c r="L84" s="4">
        <v>368</v>
      </c>
      <c r="M84" s="4">
        <v>410</v>
      </c>
      <c r="N84" s="4">
        <v>77</v>
      </c>
      <c r="O84" s="4">
        <v>103</v>
      </c>
      <c r="P84" s="4">
        <v>1648400</v>
      </c>
      <c r="Q84" s="4">
        <v>1932500</v>
      </c>
      <c r="R84" s="5">
        <v>-4.0000000000000001E-3</v>
      </c>
      <c r="S84" s="4">
        <v>3723900</v>
      </c>
      <c r="T84" s="4">
        <f t="shared" si="13"/>
        <v>4729521.0999999996</v>
      </c>
      <c r="U84" s="4">
        <f t="shared" si="14"/>
        <v>3294200</v>
      </c>
      <c r="V84" s="5">
        <v>1.61E-2</v>
      </c>
    </row>
    <row r="85" spans="1:22" x14ac:dyDescent="0.2">
      <c r="A85" s="16" t="s">
        <v>192</v>
      </c>
      <c r="B85" s="4">
        <v>0</v>
      </c>
      <c r="C85" s="4">
        <v>224800</v>
      </c>
      <c r="D85" s="4">
        <v>-224800</v>
      </c>
      <c r="E85" s="4">
        <v>-5543107918</v>
      </c>
      <c r="F85" s="4">
        <f t="shared" si="11"/>
        <v>4334368176</v>
      </c>
      <c r="K85" s="24">
        <f t="shared" si="12"/>
        <v>0</v>
      </c>
      <c r="L85" s="4">
        <v>328</v>
      </c>
      <c r="M85" s="4">
        <v>382</v>
      </c>
      <c r="N85" s="4">
        <v>88</v>
      </c>
      <c r="O85" s="4">
        <v>81</v>
      </c>
      <c r="P85" s="4">
        <v>1830000</v>
      </c>
      <c r="Q85" s="4">
        <v>1330900</v>
      </c>
      <c r="R85" s="5">
        <v>1.23E-2</v>
      </c>
      <c r="S85" s="4">
        <v>3294200</v>
      </c>
      <c r="T85" s="4">
        <f t="shared" si="13"/>
        <v>5166154.3</v>
      </c>
      <c r="U85" s="4">
        <f t="shared" si="14"/>
        <v>2523000</v>
      </c>
      <c r="V85" s="5">
        <v>2.0199999999999999E-2</v>
      </c>
    </row>
    <row r="86" spans="1:22" x14ac:dyDescent="0.2">
      <c r="A86" s="16" t="s">
        <v>191</v>
      </c>
      <c r="B86" s="4">
        <v>73500</v>
      </c>
      <c r="C86" s="4">
        <v>3700</v>
      </c>
      <c r="D86" s="4">
        <v>69800</v>
      </c>
      <c r="E86" s="4">
        <v>1716972008</v>
      </c>
      <c r="F86" s="4">
        <f t="shared" si="11"/>
        <v>9877476094</v>
      </c>
      <c r="K86" s="24">
        <f t="shared" si="12"/>
        <v>0</v>
      </c>
      <c r="L86" s="4">
        <v>686</v>
      </c>
      <c r="M86" s="4">
        <v>763</v>
      </c>
      <c r="N86" s="4">
        <v>210</v>
      </c>
      <c r="O86" s="4">
        <v>185</v>
      </c>
      <c r="P86" s="4">
        <v>4306800</v>
      </c>
      <c r="Q86" s="4">
        <v>3638900</v>
      </c>
      <c r="R86" s="5">
        <v>8.3000000000000001E-3</v>
      </c>
      <c r="S86" s="4">
        <v>7950000</v>
      </c>
      <c r="T86" s="4">
        <f t="shared" si="13"/>
        <v>4839535.9000000004</v>
      </c>
      <c r="U86" s="4">
        <f t="shared" si="14"/>
        <v>2523000</v>
      </c>
      <c r="V86" s="5">
        <v>3.2199999999999999E-2</v>
      </c>
    </row>
    <row r="87" spans="1:22" x14ac:dyDescent="0.2">
      <c r="A87" s="16" t="s">
        <v>190</v>
      </c>
      <c r="B87" s="4">
        <v>17800</v>
      </c>
      <c r="C87" s="4">
        <v>23100</v>
      </c>
      <c r="D87" s="4">
        <v>-5300</v>
      </c>
      <c r="E87" s="4">
        <v>-127315524</v>
      </c>
      <c r="F87" s="4">
        <f t="shared" si="11"/>
        <v>8160504086</v>
      </c>
      <c r="K87" s="24">
        <f t="shared" si="12"/>
        <v>0</v>
      </c>
      <c r="L87" s="4">
        <v>259</v>
      </c>
      <c r="M87" s="4">
        <v>474</v>
      </c>
      <c r="N87" s="4">
        <v>55</v>
      </c>
      <c r="O87" s="4">
        <v>117</v>
      </c>
      <c r="P87" s="4">
        <v>1486300</v>
      </c>
      <c r="Q87" s="4">
        <v>2274300</v>
      </c>
      <c r="R87" s="5">
        <v>4.1999999999999997E-3</v>
      </c>
      <c r="S87" s="4">
        <v>3760600</v>
      </c>
      <c r="T87" s="4">
        <f t="shared" si="13"/>
        <v>4791600.4000000004</v>
      </c>
      <c r="U87" s="4">
        <f t="shared" si="14"/>
        <v>2523000</v>
      </c>
      <c r="V87" s="5">
        <v>2.06E-2</v>
      </c>
    </row>
    <row r="88" spans="1:22" x14ac:dyDescent="0.2">
      <c r="A88" s="16" t="s">
        <v>189</v>
      </c>
      <c r="B88" s="4">
        <v>34600</v>
      </c>
      <c r="C88" s="4">
        <v>11100</v>
      </c>
      <c r="D88" s="4">
        <v>23500</v>
      </c>
      <c r="E88" s="4">
        <v>556645250</v>
      </c>
      <c r="F88" s="4">
        <f t="shared" si="11"/>
        <v>8287819610</v>
      </c>
      <c r="K88" s="24">
        <f t="shared" si="12"/>
        <v>0</v>
      </c>
      <c r="L88" s="4">
        <v>322</v>
      </c>
      <c r="M88" s="4">
        <v>508</v>
      </c>
      <c r="N88" s="4">
        <v>92</v>
      </c>
      <c r="O88" s="4">
        <v>124</v>
      </c>
      <c r="P88" s="4">
        <v>2555600</v>
      </c>
      <c r="Q88" s="4">
        <v>2316000</v>
      </c>
      <c r="R88" s="5">
        <v>0.03</v>
      </c>
      <c r="S88" s="4">
        <v>4873500</v>
      </c>
      <c r="T88" s="4">
        <f t="shared" si="13"/>
        <v>4711169.9000000004</v>
      </c>
      <c r="U88" s="4">
        <f t="shared" si="14"/>
        <v>2523000</v>
      </c>
      <c r="V88" s="5">
        <v>3.7400000000000003E-2</v>
      </c>
    </row>
    <row r="89" spans="1:22" x14ac:dyDescent="0.2">
      <c r="A89" s="16" t="s">
        <v>188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7731174360</v>
      </c>
      <c r="K89" s="24">
        <f t="shared" si="12"/>
        <v>0</v>
      </c>
      <c r="L89" s="4">
        <v>494</v>
      </c>
      <c r="M89" s="4">
        <v>427</v>
      </c>
      <c r="N89" s="4">
        <v>96</v>
      </c>
      <c r="O89" s="4">
        <v>117</v>
      </c>
      <c r="P89" s="4">
        <v>1920400</v>
      </c>
      <c r="Q89" s="4">
        <v>2253000</v>
      </c>
      <c r="R89" s="5">
        <v>-8.5000000000000006E-3</v>
      </c>
      <c r="S89" s="4">
        <v>4174100</v>
      </c>
      <c r="T89" s="4">
        <f t="shared" si="13"/>
        <v>4518026.8</v>
      </c>
      <c r="U89" s="4">
        <f t="shared" si="14"/>
        <v>2523000</v>
      </c>
      <c r="V89" s="5">
        <v>2.92E-2</v>
      </c>
    </row>
    <row r="90" spans="1:22" x14ac:dyDescent="0.2">
      <c r="A90" s="16" t="s">
        <v>187</v>
      </c>
      <c r="B90" s="4">
        <v>10600</v>
      </c>
      <c r="C90" s="4">
        <v>9130</v>
      </c>
      <c r="D90" s="4">
        <v>1470</v>
      </c>
      <c r="E90" s="4">
        <v>34971091</v>
      </c>
      <c r="F90" s="4">
        <f t="shared" si="11"/>
        <v>7731174360</v>
      </c>
      <c r="K90" s="24">
        <f t="shared" si="12"/>
        <v>0</v>
      </c>
      <c r="L90" s="4">
        <v>420</v>
      </c>
      <c r="M90" s="4">
        <v>382</v>
      </c>
      <c r="N90" s="4">
        <v>88</v>
      </c>
      <c r="O90" s="4">
        <v>79</v>
      </c>
      <c r="P90" s="4">
        <v>1278200</v>
      </c>
      <c r="Q90" s="4">
        <v>1244800</v>
      </c>
      <c r="R90" s="5">
        <v>-4.1999999999999997E-3</v>
      </c>
      <c r="S90" s="4">
        <v>2523000</v>
      </c>
      <c r="T90" s="4">
        <f t="shared" si="13"/>
        <v>4993793.8</v>
      </c>
      <c r="U90" s="4">
        <f t="shared" si="14"/>
        <v>3520288</v>
      </c>
      <c r="V90" s="5">
        <v>0.1158</v>
      </c>
    </row>
    <row r="91" spans="1:22" x14ac:dyDescent="0.2">
      <c r="A91" s="16" t="s">
        <v>186</v>
      </c>
      <c r="B91" s="4">
        <v>111500</v>
      </c>
      <c r="C91" s="4">
        <v>13000</v>
      </c>
      <c r="D91" s="4">
        <v>98500</v>
      </c>
      <c r="E91" s="4">
        <v>2361937829</v>
      </c>
      <c r="F91" s="4">
        <f t="shared" ref="F91:F102" si="15">E91+F92</f>
        <v>7696203269</v>
      </c>
      <c r="K91" s="24">
        <f t="shared" ref="K91:K102" si="16">K92+J91</f>
        <v>0</v>
      </c>
      <c r="L91" s="4">
        <v>919</v>
      </c>
      <c r="M91" s="4">
        <v>856</v>
      </c>
      <c r="N91" s="4">
        <v>255</v>
      </c>
      <c r="O91" s="4">
        <v>202</v>
      </c>
      <c r="P91" s="4">
        <v>5151400</v>
      </c>
      <c r="Q91" s="4">
        <v>3285200</v>
      </c>
      <c r="R91" s="5">
        <v>1.72E-2</v>
      </c>
      <c r="S91" s="4">
        <v>8442930</v>
      </c>
      <c r="T91" s="4">
        <f t="shared" si="13"/>
        <v>4396060.9000000004</v>
      </c>
      <c r="U91" s="4">
        <f t="shared" ref="U91:U102" si="17">MIN(S92:S96)</f>
        <v>3520288</v>
      </c>
      <c r="V91" s="5">
        <v>5.7200000000000001E-2</v>
      </c>
    </row>
    <row r="92" spans="1:22" x14ac:dyDescent="0.2">
      <c r="A92" s="16" t="s">
        <v>185</v>
      </c>
      <c r="B92" s="4">
        <v>28040</v>
      </c>
      <c r="C92" s="4">
        <v>0</v>
      </c>
      <c r="D92" s="4">
        <v>28040</v>
      </c>
      <c r="E92" s="4">
        <v>639212147</v>
      </c>
      <c r="F92" s="4">
        <f t="shared" si="15"/>
        <v>5334265440</v>
      </c>
      <c r="K92" s="24">
        <f t="shared" si="16"/>
        <v>0</v>
      </c>
      <c r="L92" s="4">
        <v>468</v>
      </c>
      <c r="M92" s="4">
        <v>252</v>
      </c>
      <c r="N92" s="4">
        <v>82</v>
      </c>
      <c r="O92" s="4">
        <v>68</v>
      </c>
      <c r="P92" s="4">
        <v>1990000</v>
      </c>
      <c r="Q92" s="4">
        <v>1160700</v>
      </c>
      <c r="R92" s="5">
        <v>2.6499999999999999E-2</v>
      </c>
      <c r="S92" s="4">
        <v>3520288</v>
      </c>
      <c r="T92" s="4">
        <f t="shared" si="13"/>
        <v>4366948.2</v>
      </c>
      <c r="U92" s="4">
        <f t="shared" si="17"/>
        <v>3281245</v>
      </c>
      <c r="V92" s="5">
        <v>3.44E-2</v>
      </c>
    </row>
    <row r="93" spans="1:22" x14ac:dyDescent="0.2">
      <c r="A93" s="16" t="s">
        <v>184</v>
      </c>
      <c r="B93" s="4">
        <v>33400</v>
      </c>
      <c r="C93" s="4">
        <v>36700</v>
      </c>
      <c r="D93" s="4">
        <v>-3300</v>
      </c>
      <c r="E93" s="4">
        <v>-76186524</v>
      </c>
      <c r="F93" s="4">
        <f t="shared" si="15"/>
        <v>4695053293</v>
      </c>
      <c r="K93" s="24">
        <f t="shared" si="16"/>
        <v>0</v>
      </c>
      <c r="L93" s="4">
        <v>316</v>
      </c>
      <c r="M93" s="4">
        <v>383</v>
      </c>
      <c r="N93" s="4">
        <v>63</v>
      </c>
      <c r="O93" s="4">
        <v>97</v>
      </c>
      <c r="P93" s="4">
        <v>1323400</v>
      </c>
      <c r="Q93" s="4">
        <v>2250500</v>
      </c>
      <c r="R93" s="5">
        <v>-2.1499999999999998E-2</v>
      </c>
      <c r="S93" s="4">
        <v>3581489</v>
      </c>
      <c r="T93" s="4">
        <f t="shared" si="13"/>
        <v>4454221.444444444</v>
      </c>
      <c r="U93" s="4">
        <f t="shared" si="17"/>
        <v>3281245</v>
      </c>
      <c r="V93" s="5">
        <v>3.8199999999999998E-2</v>
      </c>
    </row>
    <row r="94" spans="1:22" x14ac:dyDescent="0.2">
      <c r="A94" s="16" t="s">
        <v>183</v>
      </c>
      <c r="B94" s="4">
        <v>13060</v>
      </c>
      <c r="C94" s="4">
        <v>17800</v>
      </c>
      <c r="D94" s="4">
        <v>-4740</v>
      </c>
      <c r="E94" s="4">
        <v>-110754288</v>
      </c>
      <c r="F94" s="4">
        <f t="shared" si="15"/>
        <v>4771239817</v>
      </c>
      <c r="K94" s="24">
        <f t="shared" si="16"/>
        <v>0</v>
      </c>
      <c r="L94" s="4">
        <v>659</v>
      </c>
      <c r="M94" s="4">
        <v>602</v>
      </c>
      <c r="N94" s="4">
        <v>137</v>
      </c>
      <c r="O94" s="4">
        <v>149</v>
      </c>
      <c r="P94" s="4">
        <v>2190600</v>
      </c>
      <c r="Q94" s="4">
        <v>2721700</v>
      </c>
      <c r="R94" s="5">
        <v>-8.5000000000000006E-3</v>
      </c>
      <c r="S94" s="4">
        <v>5175104</v>
      </c>
      <c r="T94" s="4">
        <f t="shared" si="13"/>
        <v>4364111.125</v>
      </c>
      <c r="U94" s="4">
        <f t="shared" si="17"/>
        <v>2242669</v>
      </c>
      <c r="V94" s="5">
        <v>3.3700000000000001E-2</v>
      </c>
    </row>
    <row r="95" spans="1:22" x14ac:dyDescent="0.2">
      <c r="A95" s="16" t="s">
        <v>182</v>
      </c>
      <c r="B95" s="4">
        <v>268200</v>
      </c>
      <c r="C95" s="4">
        <v>61100</v>
      </c>
      <c r="D95" s="4">
        <v>207100</v>
      </c>
      <c r="E95" s="4">
        <v>4837595691</v>
      </c>
      <c r="F95" s="4">
        <f t="shared" si="15"/>
        <v>4881994105</v>
      </c>
      <c r="K95" s="24">
        <f t="shared" si="16"/>
        <v>0</v>
      </c>
      <c r="L95" s="4">
        <v>728</v>
      </c>
      <c r="M95" s="4">
        <v>770</v>
      </c>
      <c r="N95" s="4">
        <v>185</v>
      </c>
      <c r="O95" s="4">
        <v>188</v>
      </c>
      <c r="P95" s="4">
        <v>4151500</v>
      </c>
      <c r="Q95" s="4">
        <v>3251300</v>
      </c>
      <c r="R95" s="5">
        <v>3.0899999999999997E-2</v>
      </c>
      <c r="S95" s="4">
        <v>7660532</v>
      </c>
      <c r="T95" s="4">
        <f t="shared" si="13"/>
        <v>3893193.8571428573</v>
      </c>
      <c r="U95" s="4">
        <f t="shared" si="17"/>
        <v>2242669</v>
      </c>
      <c r="V95" s="5">
        <v>3.7900000000000003E-2</v>
      </c>
    </row>
    <row r="96" spans="1:22" x14ac:dyDescent="0.2">
      <c r="A96" s="16" t="s">
        <v>177</v>
      </c>
      <c r="B96" s="4">
        <v>5000</v>
      </c>
      <c r="C96" s="4">
        <v>0</v>
      </c>
      <c r="D96" s="4">
        <v>5000</v>
      </c>
      <c r="E96" s="4">
        <v>113835693</v>
      </c>
      <c r="F96" s="4">
        <f t="shared" si="15"/>
        <v>44398414</v>
      </c>
      <c r="K96" s="24">
        <f t="shared" si="16"/>
        <v>0</v>
      </c>
      <c r="L96" s="4">
        <v>349</v>
      </c>
      <c r="M96" s="4">
        <v>370</v>
      </c>
      <c r="N96" s="4">
        <v>74</v>
      </c>
      <c r="O96" s="4">
        <v>117</v>
      </c>
      <c r="P96" s="4">
        <v>1619300</v>
      </c>
      <c r="Q96" s="4">
        <v>2733000</v>
      </c>
      <c r="R96" s="5">
        <v>-8.6999999999999994E-3</v>
      </c>
      <c r="S96" s="4">
        <v>4683816</v>
      </c>
      <c r="T96" s="4">
        <f t="shared" si="13"/>
        <v>3761423.5</v>
      </c>
      <c r="U96" s="4">
        <f t="shared" si="17"/>
        <v>2242669</v>
      </c>
      <c r="V96" s="5">
        <v>2.6000000000000002E-2</v>
      </c>
    </row>
    <row r="97" spans="1:22" x14ac:dyDescent="0.2">
      <c r="A97" s="16" t="s">
        <v>175</v>
      </c>
      <c r="B97" s="4">
        <v>6300</v>
      </c>
      <c r="C97" s="4">
        <v>3000</v>
      </c>
      <c r="D97" s="4">
        <v>3300</v>
      </c>
      <c r="E97" s="4">
        <v>76443738</v>
      </c>
      <c r="F97" s="4">
        <f t="shared" si="15"/>
        <v>-69437279</v>
      </c>
      <c r="K97" s="24">
        <f t="shared" si="16"/>
        <v>0</v>
      </c>
      <c r="L97" s="4">
        <v>349</v>
      </c>
      <c r="M97" s="4">
        <v>367</v>
      </c>
      <c r="N97" s="4">
        <v>80</v>
      </c>
      <c r="O97" s="4">
        <v>86</v>
      </c>
      <c r="P97" s="4">
        <v>1547700</v>
      </c>
      <c r="Q97" s="4">
        <v>1608700</v>
      </c>
      <c r="R97" s="5">
        <v>-1.29E-2</v>
      </c>
      <c r="S97" s="4">
        <v>3281245</v>
      </c>
      <c r="T97" s="4">
        <f t="shared" ref="T97:T102" si="18">AVERAGE(S98:S107)</f>
        <v>3857459.2000000002</v>
      </c>
      <c r="U97" s="4">
        <f t="shared" si="17"/>
        <v>2242669</v>
      </c>
      <c r="V97" s="5">
        <v>3.4200000000000001E-2</v>
      </c>
    </row>
    <row r="98" spans="1:22" x14ac:dyDescent="0.2">
      <c r="A98" s="16" t="s">
        <v>174</v>
      </c>
      <c r="B98" s="4">
        <v>65400</v>
      </c>
      <c r="C98" s="4">
        <v>5980</v>
      </c>
      <c r="D98" s="4">
        <v>59420</v>
      </c>
      <c r="E98" s="4">
        <v>1376218590</v>
      </c>
      <c r="F98" s="4">
        <f t="shared" si="15"/>
        <v>-145881017</v>
      </c>
      <c r="K98" s="24">
        <f t="shared" si="16"/>
        <v>0</v>
      </c>
      <c r="L98" s="43">
        <v>364</v>
      </c>
      <c r="M98" s="43">
        <v>533</v>
      </c>
      <c r="N98" s="43">
        <v>77</v>
      </c>
      <c r="O98" s="43">
        <v>128</v>
      </c>
      <c r="P98" s="43">
        <v>1782700</v>
      </c>
      <c r="Q98" s="43">
        <v>2282700</v>
      </c>
      <c r="R98" s="44">
        <v>1.32E-2</v>
      </c>
      <c r="S98" s="4">
        <v>4069195</v>
      </c>
      <c r="T98" s="4">
        <f t="shared" si="18"/>
        <v>3804525.25</v>
      </c>
      <c r="U98" s="4">
        <f t="shared" si="17"/>
        <v>2242669</v>
      </c>
      <c r="V98" s="5">
        <v>2.1400000000000002E-2</v>
      </c>
    </row>
    <row r="99" spans="1:22" x14ac:dyDescent="0.2">
      <c r="A99" s="16" t="s">
        <v>164</v>
      </c>
      <c r="B99" s="4">
        <v>2000</v>
      </c>
      <c r="C99" s="4">
        <v>20000</v>
      </c>
      <c r="D99" s="4">
        <v>-18000</v>
      </c>
      <c r="E99" s="4">
        <v>-409941627</v>
      </c>
      <c r="F99" s="4">
        <f t="shared" si="15"/>
        <v>-1522099607</v>
      </c>
      <c r="K99" s="24">
        <f t="shared" si="16"/>
        <v>0</v>
      </c>
      <c r="L99" s="4">
        <v>254</v>
      </c>
      <c r="M99" s="4">
        <v>331</v>
      </c>
      <c r="N99" s="4">
        <v>51</v>
      </c>
      <c r="O99" s="4">
        <v>68</v>
      </c>
      <c r="P99" s="4">
        <v>1065500</v>
      </c>
      <c r="Q99" s="4">
        <v>1175600</v>
      </c>
      <c r="R99" s="5">
        <v>8.8999999999999999E-3</v>
      </c>
      <c r="S99" s="4">
        <v>2242669</v>
      </c>
      <c r="T99" s="4">
        <f t="shared" si="18"/>
        <v>4325144</v>
      </c>
      <c r="U99" s="4">
        <f t="shared" si="17"/>
        <v>2465601</v>
      </c>
      <c r="V99" s="5">
        <v>1.7399999999999999E-2</v>
      </c>
    </row>
    <row r="100" spans="1:22" x14ac:dyDescent="0.2">
      <c r="A100" s="16" t="s">
        <v>156</v>
      </c>
      <c r="B100" s="4">
        <v>57800</v>
      </c>
      <c r="C100" s="4">
        <v>29570</v>
      </c>
      <c r="D100" s="4">
        <v>28230</v>
      </c>
      <c r="E100" s="4">
        <v>652089724</v>
      </c>
      <c r="F100" s="4">
        <f t="shared" si="15"/>
        <v>-1112157980</v>
      </c>
      <c r="K100" s="24">
        <f t="shared" si="16"/>
        <v>0</v>
      </c>
      <c r="L100" s="4">
        <v>630</v>
      </c>
      <c r="M100" s="4">
        <v>726</v>
      </c>
      <c r="N100" s="4">
        <v>196</v>
      </c>
      <c r="O100" s="4">
        <v>182</v>
      </c>
      <c r="P100" s="4">
        <v>3616500</v>
      </c>
      <c r="Q100" s="4">
        <v>3652100</v>
      </c>
      <c r="R100" s="5">
        <v>0</v>
      </c>
      <c r="S100" s="4">
        <v>7280670</v>
      </c>
      <c r="T100" s="4">
        <f t="shared" si="18"/>
        <v>2847381</v>
      </c>
      <c r="U100" s="4">
        <f t="shared" si="17"/>
        <v>2465601</v>
      </c>
      <c r="V100" s="5">
        <v>0.03</v>
      </c>
    </row>
    <row r="101" spans="1:22" x14ac:dyDescent="0.2">
      <c r="A101" s="16" t="s">
        <v>155</v>
      </c>
      <c r="B101" s="4">
        <v>0</v>
      </c>
      <c r="C101" s="4">
        <v>52300</v>
      </c>
      <c r="D101" s="4">
        <v>-52300</v>
      </c>
      <c r="E101" s="4">
        <v>-1180539320</v>
      </c>
      <c r="F101" s="4">
        <f t="shared" si="15"/>
        <v>-1764247704</v>
      </c>
      <c r="K101" s="24">
        <f t="shared" si="16"/>
        <v>0</v>
      </c>
      <c r="L101" s="4">
        <v>366</v>
      </c>
      <c r="M101" s="4">
        <v>272</v>
      </c>
      <c r="N101" s="4">
        <v>64</v>
      </c>
      <c r="O101" s="4">
        <v>66</v>
      </c>
      <c r="P101" s="4">
        <v>1173900</v>
      </c>
      <c r="Q101" s="4">
        <v>940700</v>
      </c>
      <c r="R101" s="5">
        <v>8.8999999999999999E-3</v>
      </c>
      <c r="S101" s="4">
        <v>2465601</v>
      </c>
      <c r="T101" s="4">
        <f t="shared" si="18"/>
        <v>3229161</v>
      </c>
      <c r="U101" s="4">
        <f t="shared" si="17"/>
        <v>3229161</v>
      </c>
      <c r="V101" s="5">
        <v>1.3300000000000001E-2</v>
      </c>
    </row>
    <row r="102" spans="1:22" x14ac:dyDescent="0.2">
      <c r="A102" s="16" t="s">
        <v>154</v>
      </c>
      <c r="B102" s="4">
        <v>100</v>
      </c>
      <c r="C102" s="4">
        <v>25800</v>
      </c>
      <c r="D102" s="4">
        <v>-25700</v>
      </c>
      <c r="E102" s="4">
        <v>-583708384</v>
      </c>
      <c r="F102" s="4">
        <f t="shared" si="15"/>
        <v>-583708384</v>
      </c>
      <c r="K102" s="24">
        <f t="shared" si="16"/>
        <v>0</v>
      </c>
      <c r="L102" s="4">
        <v>310</v>
      </c>
      <c r="M102" s="4">
        <v>356</v>
      </c>
      <c r="N102" s="4">
        <v>69</v>
      </c>
      <c r="O102" s="4">
        <v>113</v>
      </c>
      <c r="P102" s="4">
        <v>1076400</v>
      </c>
      <c r="Q102" s="4">
        <v>2148300</v>
      </c>
      <c r="R102" s="5">
        <v>-8.8000000000000005E-3</v>
      </c>
      <c r="S102" s="4">
        <v>3229161</v>
      </c>
      <c r="T102" s="4" t="e">
        <f t="shared" si="18"/>
        <v>#DIV/0!</v>
      </c>
      <c r="U102" s="4">
        <f t="shared" si="17"/>
        <v>0</v>
      </c>
      <c r="V102" s="5">
        <v>2.18E-2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790-67A5-384F-A64A-D68D7225DD27}">
  <sheetPr codeName="Sheet12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3.1640625"/>
    <col min="3" max="3" customWidth="true" width="13.0"/>
    <col min="4" max="4" customWidth="true" width="13.1640625"/>
    <col min="5" max="5" customWidth="true" width="16.6640625"/>
    <col min="6" max="6" customWidth="true" width="21.5"/>
    <col min="10" max="10" customWidth="true" width="18.33203125"/>
    <col min="11" max="11" customWidth="true" width="16.6640625"/>
    <col min="18" max="18" customWidth="true" width="13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270">
        <v>344</v>
      </c>
      <c r="B3" t="n" s="2271">
        <v>64600.0</v>
      </c>
      <c r="C3" t="n" s="2272">
        <v>502900.0</v>
      </c>
      <c r="D3" t="n" s="2273">
        <v>-438300.0</v>
      </c>
      <c r="E3" t="n" s="2274">
        <v>-7.95905E9</v>
      </c>
      <c r="G3" t="n" s="2260">
        <v>0.0</v>
      </c>
      <c r="H3" t="n" s="2261">
        <v>0.0</v>
      </c>
      <c r="I3" t="n" s="2262">
        <v>0.0</v>
      </c>
      <c r="J3" t="n" s="2263">
        <v>8.60855E8</v>
      </c>
      <c r="L3" t="n" s="2264">
        <v>3647.0</v>
      </c>
      <c r="M3" t="n" s="2265">
        <v>3196.0</v>
      </c>
      <c r="N3" t="n" s="2266">
        <v>344.0</v>
      </c>
      <c r="O3" t="n" s="2267">
        <v>268.0</v>
      </c>
      <c r="P3" t="n" s="2268">
        <v>8937900.0</v>
      </c>
      <c r="Q3" t="n" s="2269">
        <v>7292600.0</v>
      </c>
      <c r="R3" t="n" s="2258">
        <v>0.005600000000000001</v>
      </c>
      <c r="S3" t="n" s="2257">
        <v>1.68699E7</v>
      </c>
      <c r="V3" t="n" s="2259">
        <v>0.0192</v>
      </c>
    </row>
    <row r="4">
      <c r="A4" t="s" s="208">
        <v>343</v>
      </c>
      <c r="B4" t="n" s="209">
        <v>6600.0</v>
      </c>
      <c r="C4" t="n" s="210">
        <v>233700.0</v>
      </c>
      <c r="D4" t="n" s="211">
        <v>-227100.0</v>
      </c>
      <c r="E4" t="n" s="212">
        <v>-4.04015E9</v>
      </c>
      <c r="G4" t="n" s="198">
        <v>0.0</v>
      </c>
      <c r="H4" t="n" s="199">
        <v>0.0</v>
      </c>
      <c r="I4" t="n" s="200">
        <v>0.0</v>
      </c>
      <c r="J4" t="n" s="201">
        <v>1.144E8</v>
      </c>
      <c r="L4" t="n" s="202">
        <v>4003.0</v>
      </c>
      <c r="M4" t="n" s="203">
        <v>5287.0</v>
      </c>
      <c r="N4" t="n" s="204">
        <v>434.0</v>
      </c>
      <c r="O4" t="n" s="205">
        <v>343.0</v>
      </c>
      <c r="P4" t="n" s="206">
        <v>1.1669E7</v>
      </c>
      <c r="Q4" t="n" s="207">
        <v>9668500.0</v>
      </c>
      <c r="R4" t="n" s="196">
        <v>-0.0055000000000000005</v>
      </c>
      <c r="S4" t="n" s="195">
        <v>2.19452E7</v>
      </c>
      <c r="V4" t="n" s="197">
        <v>0.0278</v>
      </c>
    </row>
    <row r="5" spans="1:22" x14ac:dyDescent="0.2">
      <c r="A5" s="16" t="s">
        <v>342</v>
      </c>
      <c r="B5" s="4">
        <v>15600</v>
      </c>
      <c r="C5" s="4">
        <v>528100</v>
      </c>
      <c r="D5" s="4">
        <v>-512500</v>
      </c>
      <c r="E5" s="4">
        <v>-9308880000</v>
      </c>
      <c r="F5" s="4">
        <f t="shared" ref="F5:F46" si="0">E5+F6</f>
        <v>144616077532</v>
      </c>
      <c r="G5" s="4">
        <v>0</v>
      </c>
      <c r="H5" s="4">
        <v>0</v>
      </c>
      <c r="I5" s="4">
        <v>0</v>
      </c>
      <c r="J5" s="4">
        <v>-141180000</v>
      </c>
      <c r="K5" s="24">
        <f t="shared" ref="K5:K46" si="1">K6+J5</f>
        <v>102227989000</v>
      </c>
      <c r="L5" s="4">
        <v>4006</v>
      </c>
      <c r="M5" s="4">
        <v>4397</v>
      </c>
      <c r="N5" s="4">
        <v>327</v>
      </c>
      <c r="O5" s="4">
        <v>337</v>
      </c>
      <c r="P5" s="4">
        <v>8793400</v>
      </c>
      <c r="Q5" s="4">
        <v>9065900</v>
      </c>
      <c r="R5" s="5">
        <v>-8.3000000000000001E-3</v>
      </c>
      <c r="S5" s="4">
        <v>18816300</v>
      </c>
      <c r="T5" s="4">
        <f t="shared" ref="T5:T73" si="2">AVERAGE(S6:S15)</f>
        <v>23812650</v>
      </c>
      <c r="U5" s="4">
        <f t="shared" ref="U5:U46" si="3">MIN(S6:S10)</f>
        <v>11674100</v>
      </c>
      <c r="V5" s="5">
        <v>2.7200000000000002E-2</v>
      </c>
    </row>
    <row r="6" spans="1:22" x14ac:dyDescent="0.2">
      <c r="A6" s="16" t="s">
        <v>341</v>
      </c>
      <c r="B6" s="4">
        <v>21000</v>
      </c>
      <c r="C6" s="4">
        <v>137375</v>
      </c>
      <c r="D6" s="4">
        <v>-116375</v>
      </c>
      <c r="E6" s="4">
        <v>-2097120000</v>
      </c>
      <c r="F6" s="4">
        <f t="shared" si="0"/>
        <v>153924957532</v>
      </c>
      <c r="G6" s="4">
        <v>0</v>
      </c>
      <c r="H6" s="4">
        <v>0</v>
      </c>
      <c r="I6" s="4">
        <v>0</v>
      </c>
      <c r="J6" s="4">
        <v>-141180000</v>
      </c>
      <c r="K6" s="24">
        <f t="shared" si="1"/>
        <v>102369169000</v>
      </c>
      <c r="L6" s="4">
        <v>3338</v>
      </c>
      <c r="M6" s="4">
        <v>2681</v>
      </c>
      <c r="N6" s="4">
        <v>294</v>
      </c>
      <c r="O6" s="4">
        <v>246</v>
      </c>
      <c r="P6" s="4">
        <v>7711000</v>
      </c>
      <c r="Q6" s="4">
        <v>6913000</v>
      </c>
      <c r="R6" s="5">
        <v>1.3999999999999999E-2</v>
      </c>
      <c r="S6" s="4">
        <v>15171500</v>
      </c>
      <c r="T6" s="4">
        <f t="shared" si="2"/>
        <v>23299970</v>
      </c>
      <c r="U6" s="4">
        <f t="shared" si="3"/>
        <v>11674100</v>
      </c>
      <c r="V6" s="5">
        <v>1.6500000000000001E-2</v>
      </c>
    </row>
    <row r="7" spans="1:22" x14ac:dyDescent="0.2">
      <c r="A7" s="16" t="s">
        <v>340</v>
      </c>
      <c r="B7" s="4">
        <v>156345</v>
      </c>
      <c r="C7" s="4">
        <v>191400</v>
      </c>
      <c r="D7" s="4">
        <v>-35055</v>
      </c>
      <c r="E7" s="4">
        <v>-652790000</v>
      </c>
      <c r="F7" s="4">
        <f t="shared" si="0"/>
        <v>156022077532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102510349000</v>
      </c>
      <c r="L7" s="4">
        <v>2811</v>
      </c>
      <c r="M7" s="4">
        <v>3074</v>
      </c>
      <c r="N7" s="4">
        <v>163</v>
      </c>
      <c r="O7" s="4">
        <v>191</v>
      </c>
      <c r="P7" s="4">
        <v>5413400</v>
      </c>
      <c r="Q7" s="4">
        <v>5614900</v>
      </c>
      <c r="R7" s="5">
        <v>1.1299999999999999E-2</v>
      </c>
      <c r="S7" s="4">
        <v>11674100</v>
      </c>
      <c r="T7" s="4">
        <f t="shared" si="2"/>
        <v>23902720</v>
      </c>
      <c r="U7" s="4">
        <f t="shared" si="3"/>
        <v>20781800</v>
      </c>
      <c r="V7" s="5">
        <v>2.5099999999999997E-2</v>
      </c>
    </row>
    <row r="8" spans="1:22" x14ac:dyDescent="0.2">
      <c r="A8" s="16" t="s">
        <v>339</v>
      </c>
      <c r="B8" s="4">
        <v>297400</v>
      </c>
      <c r="C8" s="4">
        <v>4298400</v>
      </c>
      <c r="D8" s="4">
        <v>-4001000</v>
      </c>
      <c r="E8" s="4">
        <v>-71990410000</v>
      </c>
      <c r="F8" s="4">
        <f t="shared" si="0"/>
        <v>156674867532</v>
      </c>
      <c r="G8" s="4">
        <v>0</v>
      </c>
      <c r="H8" s="4">
        <v>0</v>
      </c>
      <c r="I8" s="4">
        <v>0</v>
      </c>
      <c r="J8" s="4">
        <v>-433150000</v>
      </c>
      <c r="K8" s="24">
        <f t="shared" si="1"/>
        <v>102510349000</v>
      </c>
      <c r="L8" s="4">
        <v>4302</v>
      </c>
      <c r="M8" s="4">
        <v>9233</v>
      </c>
      <c r="N8" s="4">
        <v>363</v>
      </c>
      <c r="O8" s="4">
        <v>763</v>
      </c>
      <c r="P8" s="4">
        <v>10445800</v>
      </c>
      <c r="Q8" s="4">
        <v>22901800</v>
      </c>
      <c r="R8" s="5">
        <v>-3.95E-2</v>
      </c>
      <c r="S8" s="4">
        <v>34730400</v>
      </c>
      <c r="T8" s="4">
        <f t="shared" si="2"/>
        <v>22276280</v>
      </c>
      <c r="U8" s="4">
        <f t="shared" si="3"/>
        <v>20781800</v>
      </c>
      <c r="V8" s="5">
        <v>4.3899999999999995E-2</v>
      </c>
    </row>
    <row r="9" spans="1:22" x14ac:dyDescent="0.2">
      <c r="A9" s="16" t="s">
        <v>338</v>
      </c>
      <c r="B9" s="4">
        <v>102100</v>
      </c>
      <c r="C9" s="4">
        <v>1164800</v>
      </c>
      <c r="D9" s="4">
        <v>-1062700</v>
      </c>
      <c r="E9" s="4">
        <v>-19251160000</v>
      </c>
      <c r="F9" s="4">
        <f t="shared" si="0"/>
        <v>228665277532</v>
      </c>
      <c r="G9" s="4">
        <v>0</v>
      </c>
      <c r="H9" s="4">
        <v>0</v>
      </c>
      <c r="I9" s="4">
        <v>0</v>
      </c>
      <c r="J9" s="4">
        <v>-1059285000</v>
      </c>
      <c r="K9" s="24">
        <f t="shared" si="1"/>
        <v>102943499000</v>
      </c>
      <c r="L9" s="4">
        <v>4877</v>
      </c>
      <c r="M9" s="4">
        <v>6383</v>
      </c>
      <c r="N9" s="4">
        <v>469</v>
      </c>
      <c r="O9" s="4">
        <v>548</v>
      </c>
      <c r="P9" s="4">
        <v>13980100</v>
      </c>
      <c r="Q9" s="4">
        <v>15053500</v>
      </c>
      <c r="R9" s="5">
        <v>1.1000000000000001E-2</v>
      </c>
      <c r="S9" s="4">
        <v>29132500</v>
      </c>
      <c r="T9" s="4">
        <f t="shared" si="2"/>
        <v>21088370</v>
      </c>
      <c r="U9" s="4">
        <f t="shared" si="3"/>
        <v>20781800</v>
      </c>
      <c r="V9" s="5">
        <v>4.0800000000000003E-2</v>
      </c>
    </row>
    <row r="10" spans="1:22" x14ac:dyDescent="0.2">
      <c r="A10" s="16" t="s">
        <v>337</v>
      </c>
      <c r="B10" s="4">
        <v>29000</v>
      </c>
      <c r="C10" s="4">
        <v>475074</v>
      </c>
      <c r="D10" s="4">
        <v>-446074</v>
      </c>
      <c r="E10" s="4">
        <v>-8223620000</v>
      </c>
      <c r="F10" s="4">
        <f t="shared" si="0"/>
        <v>247916437532</v>
      </c>
      <c r="G10" s="4">
        <v>0</v>
      </c>
      <c r="H10" s="4">
        <v>0</v>
      </c>
      <c r="I10" s="4">
        <v>0</v>
      </c>
      <c r="J10" s="4">
        <v>-372945000</v>
      </c>
      <c r="K10" s="24">
        <f t="shared" si="1"/>
        <v>104002784000</v>
      </c>
      <c r="L10" s="4">
        <v>4927</v>
      </c>
      <c r="M10" s="4">
        <v>6541</v>
      </c>
      <c r="N10" s="4">
        <v>414</v>
      </c>
      <c r="O10" s="4">
        <v>533</v>
      </c>
      <c r="P10" s="4">
        <v>11032000</v>
      </c>
      <c r="Q10" s="4">
        <v>16074800</v>
      </c>
      <c r="R10" s="5">
        <v>-5.4000000000000003E-3</v>
      </c>
      <c r="S10" s="4">
        <v>28465200</v>
      </c>
      <c r="T10" s="4">
        <f t="shared" si="2"/>
        <v>20538070</v>
      </c>
      <c r="U10" s="4">
        <f t="shared" si="3"/>
        <v>20781800</v>
      </c>
      <c r="V10" s="5">
        <v>3.4700000000000002E-2</v>
      </c>
    </row>
    <row r="11" spans="1:22" x14ac:dyDescent="0.2">
      <c r="A11" s="16" t="s">
        <v>336</v>
      </c>
      <c r="B11" s="4">
        <v>6100</v>
      </c>
      <c r="C11" s="4">
        <v>109996</v>
      </c>
      <c r="D11" s="4">
        <v>-103896</v>
      </c>
      <c r="E11" s="4">
        <v>-1894340000</v>
      </c>
      <c r="F11" s="4">
        <f t="shared" si="0"/>
        <v>256140057532</v>
      </c>
      <c r="G11" s="4">
        <v>0</v>
      </c>
      <c r="H11" s="4">
        <v>0</v>
      </c>
      <c r="I11" s="4">
        <v>0</v>
      </c>
      <c r="J11" s="4">
        <v>-165555000</v>
      </c>
      <c r="K11" s="24">
        <f t="shared" si="1"/>
        <v>104375729000</v>
      </c>
      <c r="L11" s="4">
        <v>2943</v>
      </c>
      <c r="M11" s="4">
        <v>5634</v>
      </c>
      <c r="N11" s="4">
        <v>264</v>
      </c>
      <c r="O11" s="4">
        <v>437</v>
      </c>
      <c r="P11" s="4">
        <v>6759900</v>
      </c>
      <c r="Q11" s="4">
        <v>12700500</v>
      </c>
      <c r="R11" s="5">
        <v>2.8000000000000004E-3</v>
      </c>
      <c r="S11" s="4">
        <v>20781800</v>
      </c>
      <c r="T11" s="4">
        <f t="shared" si="2"/>
        <v>19929100</v>
      </c>
      <c r="U11" s="4">
        <f t="shared" si="3"/>
        <v>10044700</v>
      </c>
      <c r="V11" s="5">
        <v>2.4500000000000001E-2</v>
      </c>
    </row>
    <row r="12" spans="1:22" x14ac:dyDescent="0.2">
      <c r="A12" s="16" t="s">
        <v>335</v>
      </c>
      <c r="B12" s="4">
        <v>32700</v>
      </c>
      <c r="C12" s="4">
        <v>177100</v>
      </c>
      <c r="D12" s="4">
        <v>-144400</v>
      </c>
      <c r="E12" s="4">
        <v>-2667200000</v>
      </c>
      <c r="F12" s="4">
        <f t="shared" si="0"/>
        <v>258034397532</v>
      </c>
      <c r="G12" s="4">
        <v>0</v>
      </c>
      <c r="H12" s="4">
        <v>0</v>
      </c>
      <c r="I12" s="4">
        <v>0</v>
      </c>
      <c r="J12" s="4">
        <v>-820065000</v>
      </c>
      <c r="K12" s="24">
        <f t="shared" si="1"/>
        <v>104541284000</v>
      </c>
      <c r="L12" s="4">
        <v>3972</v>
      </c>
      <c r="M12" s="4">
        <v>4685</v>
      </c>
      <c r="N12" s="4">
        <v>379</v>
      </c>
      <c r="O12" s="4">
        <v>391</v>
      </c>
      <c r="P12" s="4">
        <v>9902500</v>
      </c>
      <c r="Q12" s="4">
        <v>11445700</v>
      </c>
      <c r="R12" s="5">
        <v>0</v>
      </c>
      <c r="S12" s="4">
        <v>22182800</v>
      </c>
      <c r="T12" s="4">
        <f t="shared" si="2"/>
        <v>20584070</v>
      </c>
      <c r="U12" s="4">
        <f t="shared" si="3"/>
        <v>10044700</v>
      </c>
      <c r="V12" s="5">
        <v>1.89E-2</v>
      </c>
    </row>
    <row r="13" spans="1:22" x14ac:dyDescent="0.2">
      <c r="A13" s="16" t="s">
        <v>333</v>
      </c>
      <c r="B13" s="4">
        <v>2231</v>
      </c>
      <c r="C13" s="4">
        <v>668000</v>
      </c>
      <c r="D13" s="4">
        <v>-665769</v>
      </c>
      <c r="E13" s="4">
        <v>-12137890000</v>
      </c>
      <c r="F13" s="4">
        <f t="shared" si="0"/>
        <v>260701597532</v>
      </c>
      <c r="G13" s="4">
        <v>0</v>
      </c>
      <c r="H13" s="4">
        <v>0</v>
      </c>
      <c r="I13" s="4">
        <v>0</v>
      </c>
      <c r="J13" s="4">
        <v>705825000</v>
      </c>
      <c r="K13" s="24">
        <f t="shared" si="1"/>
        <v>105361349000</v>
      </c>
      <c r="L13" s="4">
        <v>4675</v>
      </c>
      <c r="M13" s="4">
        <v>4163</v>
      </c>
      <c r="N13" s="4">
        <v>399</v>
      </c>
      <c r="O13" s="4">
        <v>360</v>
      </c>
      <c r="P13" s="4">
        <v>10453700</v>
      </c>
      <c r="Q13" s="4">
        <v>9578000</v>
      </c>
      <c r="R13" s="5">
        <v>5.6000000000000008E-3</v>
      </c>
      <c r="S13" s="4">
        <v>20800900</v>
      </c>
      <c r="T13" s="4">
        <f t="shared" si="2"/>
        <v>19948230</v>
      </c>
      <c r="U13" s="4">
        <f t="shared" si="3"/>
        <v>10044700</v>
      </c>
      <c r="V13" s="5">
        <v>2.1700000000000001E-2</v>
      </c>
    </row>
    <row r="14" spans="1:22" x14ac:dyDescent="0.2">
      <c r="A14" s="16" t="s">
        <v>332</v>
      </c>
      <c r="B14" s="4">
        <v>122500</v>
      </c>
      <c r="C14" s="4">
        <v>578084</v>
      </c>
      <c r="D14" s="4">
        <v>-455584</v>
      </c>
      <c r="E14" s="4">
        <v>-8317900000</v>
      </c>
      <c r="F14" s="4">
        <f t="shared" si="0"/>
        <v>272839487532</v>
      </c>
      <c r="G14" s="4">
        <v>0</v>
      </c>
      <c r="H14" s="4">
        <v>0</v>
      </c>
      <c r="I14" s="4">
        <v>0</v>
      </c>
      <c r="J14" s="4">
        <v>705825000</v>
      </c>
      <c r="K14" s="24">
        <f t="shared" si="1"/>
        <v>104655524000</v>
      </c>
      <c r="L14" s="4">
        <v>5655</v>
      </c>
      <c r="M14" s="4">
        <v>4431</v>
      </c>
      <c r="N14" s="4">
        <v>548</v>
      </c>
      <c r="O14" s="4">
        <v>436</v>
      </c>
      <c r="P14" s="4">
        <v>14484700</v>
      </c>
      <c r="Q14" s="4">
        <v>12348300</v>
      </c>
      <c r="R14" s="5">
        <v>1.6899999999999998E-2</v>
      </c>
      <c r="S14" s="4">
        <v>27206500</v>
      </c>
      <c r="T14" s="4">
        <f t="shared" si="2"/>
        <v>18378520</v>
      </c>
      <c r="U14" s="4">
        <f t="shared" si="3"/>
        <v>10044700</v>
      </c>
      <c r="V14" s="5">
        <v>1.9099999999999999E-2</v>
      </c>
    </row>
    <row r="15" spans="1:22" x14ac:dyDescent="0.2">
      <c r="A15" s="16" t="s">
        <v>331</v>
      </c>
      <c r="B15" s="4">
        <v>106300</v>
      </c>
      <c r="C15" s="4">
        <v>202500</v>
      </c>
      <c r="D15" s="4">
        <v>-96200</v>
      </c>
      <c r="E15" s="4">
        <v>-1770950000</v>
      </c>
      <c r="F15" s="4">
        <f t="shared" si="0"/>
        <v>281157387532</v>
      </c>
      <c r="G15" s="4">
        <v>0</v>
      </c>
      <c r="H15" s="4">
        <v>0</v>
      </c>
      <c r="I15" s="4">
        <v>0</v>
      </c>
      <c r="J15" s="4">
        <v>-32545000</v>
      </c>
      <c r="K15" s="24">
        <f t="shared" si="1"/>
        <v>103949699000</v>
      </c>
      <c r="L15" s="4">
        <v>7683</v>
      </c>
      <c r="M15" s="4">
        <v>4051</v>
      </c>
      <c r="N15" s="4">
        <v>653</v>
      </c>
      <c r="O15" s="4">
        <v>362</v>
      </c>
      <c r="P15" s="4">
        <v>17414800</v>
      </c>
      <c r="Q15" s="4">
        <v>9680200</v>
      </c>
      <c r="R15" s="5">
        <v>2.0099999999999996E-2</v>
      </c>
      <c r="S15" s="4">
        <v>27980800</v>
      </c>
      <c r="T15" s="4">
        <f t="shared" si="2"/>
        <v>17226340</v>
      </c>
      <c r="U15" s="4">
        <f t="shared" si="3"/>
        <v>10044700</v>
      </c>
      <c r="V15" s="5">
        <v>3.5900000000000001E-2</v>
      </c>
    </row>
    <row r="16" spans="1:22" x14ac:dyDescent="0.2">
      <c r="A16" s="16" t="s">
        <v>330</v>
      </c>
      <c r="B16" s="4">
        <v>38130</v>
      </c>
      <c r="C16" s="4">
        <v>172900</v>
      </c>
      <c r="D16" s="4">
        <v>-134770</v>
      </c>
      <c r="E16" s="4">
        <v>-2365224501</v>
      </c>
      <c r="F16" s="4">
        <f t="shared" si="0"/>
        <v>282928337532</v>
      </c>
      <c r="G16" s="4">
        <v>0</v>
      </c>
      <c r="H16" s="4">
        <v>0</v>
      </c>
      <c r="I16" s="4">
        <v>0</v>
      </c>
      <c r="J16" s="4">
        <v>599430000</v>
      </c>
      <c r="K16" s="24">
        <f t="shared" si="1"/>
        <v>103982244000</v>
      </c>
      <c r="L16" s="4">
        <v>2147</v>
      </c>
      <c r="M16" s="4">
        <v>2627</v>
      </c>
      <c r="N16" s="4">
        <v>177</v>
      </c>
      <c r="O16" s="4">
        <v>183</v>
      </c>
      <c r="P16" s="4">
        <v>4110200</v>
      </c>
      <c r="Q16" s="4">
        <v>5174000</v>
      </c>
      <c r="R16" s="5">
        <v>-2.8000000000000004E-3</v>
      </c>
      <c r="S16" s="4">
        <v>10044700</v>
      </c>
      <c r="T16" s="4">
        <f t="shared" si="2"/>
        <v>17757590</v>
      </c>
      <c r="U16" s="4">
        <f t="shared" si="3"/>
        <v>14692100</v>
      </c>
      <c r="V16" s="5">
        <v>1.7000000000000001E-2</v>
      </c>
    </row>
    <row r="17" spans="1:22" x14ac:dyDescent="0.2">
      <c r="A17" s="16" t="s">
        <v>329</v>
      </c>
      <c r="B17" s="4">
        <v>89300</v>
      </c>
      <c r="C17" s="4">
        <v>138400</v>
      </c>
      <c r="D17" s="4">
        <v>-49100</v>
      </c>
      <c r="E17" s="4">
        <v>-864373746</v>
      </c>
      <c r="F17" s="4">
        <f t="shared" si="0"/>
        <v>285293562033</v>
      </c>
      <c r="G17" s="4">
        <v>0</v>
      </c>
      <c r="H17" s="4">
        <v>0</v>
      </c>
      <c r="I17" s="4">
        <v>0</v>
      </c>
      <c r="J17" s="4">
        <v>566595000</v>
      </c>
      <c r="K17" s="24">
        <f t="shared" si="1"/>
        <v>103382814000</v>
      </c>
      <c r="L17" s="4">
        <v>2916</v>
      </c>
      <c r="M17" s="4">
        <v>3767</v>
      </c>
      <c r="N17" s="4">
        <v>264</v>
      </c>
      <c r="O17" s="4">
        <v>324</v>
      </c>
      <c r="P17" s="4">
        <v>7155200</v>
      </c>
      <c r="Q17" s="4">
        <v>9959800</v>
      </c>
      <c r="R17" s="5">
        <v>0</v>
      </c>
      <c r="S17" s="4">
        <v>17701600</v>
      </c>
      <c r="T17" s="4">
        <f t="shared" si="2"/>
        <v>18624010</v>
      </c>
      <c r="U17" s="4">
        <f t="shared" si="3"/>
        <v>14692100</v>
      </c>
      <c r="V17" s="5">
        <v>2.2499999999999999E-2</v>
      </c>
    </row>
    <row r="18" spans="1:22" x14ac:dyDescent="0.2">
      <c r="A18" s="16" t="s">
        <v>328</v>
      </c>
      <c r="B18" s="4">
        <v>579100</v>
      </c>
      <c r="C18" s="4">
        <v>87549</v>
      </c>
      <c r="D18" s="4">
        <v>491551</v>
      </c>
      <c r="E18" s="4">
        <v>8517740000</v>
      </c>
      <c r="F18" s="4">
        <f t="shared" si="0"/>
        <v>286157935779</v>
      </c>
      <c r="G18" s="4">
        <v>0</v>
      </c>
      <c r="H18" s="4">
        <v>0</v>
      </c>
      <c r="I18" s="4">
        <v>0</v>
      </c>
      <c r="J18" s="4">
        <v>-257225000</v>
      </c>
      <c r="K18" s="24">
        <f t="shared" si="1"/>
        <v>102816219000</v>
      </c>
      <c r="L18" s="4">
        <v>3771</v>
      </c>
      <c r="M18" s="4">
        <v>3684</v>
      </c>
      <c r="N18" s="4">
        <v>331</v>
      </c>
      <c r="O18" s="4">
        <v>302</v>
      </c>
      <c r="P18" s="4">
        <v>9142100</v>
      </c>
      <c r="Q18" s="4">
        <v>8169500</v>
      </c>
      <c r="R18" s="5">
        <v>1.7399999999999999E-2</v>
      </c>
      <c r="S18" s="4">
        <v>18466000</v>
      </c>
      <c r="T18" s="4">
        <f t="shared" si="2"/>
        <v>18876960</v>
      </c>
      <c r="U18" s="4">
        <f t="shared" si="3"/>
        <v>14442500</v>
      </c>
      <c r="V18" s="5">
        <v>2.5600000000000001E-2</v>
      </c>
    </row>
    <row r="19" spans="1:22" x14ac:dyDescent="0.2">
      <c r="A19" s="16" t="s">
        <v>327</v>
      </c>
      <c r="B19" s="4">
        <v>42500</v>
      </c>
      <c r="C19" s="4">
        <v>1733600</v>
      </c>
      <c r="D19" s="4">
        <v>-1691100</v>
      </c>
      <c r="E19" s="4">
        <v>-29576400000</v>
      </c>
      <c r="F19" s="4">
        <f t="shared" si="0"/>
        <v>277640195779</v>
      </c>
      <c r="G19" s="4">
        <v>0</v>
      </c>
      <c r="H19" s="4">
        <v>0</v>
      </c>
      <c r="I19" s="4">
        <v>0</v>
      </c>
      <c r="J19" s="4">
        <v>-31894855000</v>
      </c>
      <c r="K19" s="24">
        <f t="shared" si="1"/>
        <v>103073444000</v>
      </c>
      <c r="L19" s="4">
        <v>2718</v>
      </c>
      <c r="M19" s="4">
        <v>5132</v>
      </c>
      <c r="N19" s="4">
        <v>220</v>
      </c>
      <c r="O19" s="4">
        <v>393</v>
      </c>
      <c r="P19" s="4">
        <v>5422000</v>
      </c>
      <c r="Q19" s="4">
        <v>10878200</v>
      </c>
      <c r="R19" s="5">
        <v>-1.44E-2</v>
      </c>
      <c r="S19" s="4">
        <v>17253400</v>
      </c>
      <c r="T19" s="4">
        <f t="shared" si="2"/>
        <v>19944400</v>
      </c>
      <c r="U19" s="4">
        <f t="shared" si="3"/>
        <v>11509400</v>
      </c>
      <c r="V19" s="5">
        <v>2.8300000000000002E-2</v>
      </c>
    </row>
    <row r="20" spans="1:22" x14ac:dyDescent="0.2">
      <c r="A20" s="16" t="s">
        <v>326</v>
      </c>
      <c r="B20" s="4">
        <v>441543</v>
      </c>
      <c r="C20" s="4">
        <v>465200</v>
      </c>
      <c r="D20" s="4">
        <v>-23657</v>
      </c>
      <c r="E20" s="4">
        <v>-462250000</v>
      </c>
      <c r="F20" s="4">
        <f t="shared" si="0"/>
        <v>307216595779</v>
      </c>
      <c r="G20" s="4">
        <v>0</v>
      </c>
      <c r="H20" s="4">
        <v>0</v>
      </c>
      <c r="I20" s="4">
        <v>0</v>
      </c>
      <c r="J20" s="4">
        <v>-31894855000</v>
      </c>
      <c r="K20" s="24">
        <f t="shared" si="1"/>
        <v>134968299000</v>
      </c>
      <c r="L20" s="4">
        <v>4701</v>
      </c>
      <c r="M20" s="4">
        <v>5008</v>
      </c>
      <c r="N20" s="4">
        <v>418</v>
      </c>
      <c r="O20" s="4">
        <v>389</v>
      </c>
      <c r="P20" s="4">
        <v>10887400</v>
      </c>
      <c r="Q20" s="4">
        <v>11075400</v>
      </c>
      <c r="R20" s="5">
        <v>0</v>
      </c>
      <c r="S20" s="4">
        <v>22962200</v>
      </c>
      <c r="T20" s="4">
        <f t="shared" si="2"/>
        <v>22389650</v>
      </c>
      <c r="U20" s="4">
        <f t="shared" si="3"/>
        <v>11509400</v>
      </c>
      <c r="V20" s="5">
        <v>3.39E-2</v>
      </c>
    </row>
    <row r="21" spans="1:22" x14ac:dyDescent="0.2">
      <c r="A21" s="16" t="s">
        <v>325</v>
      </c>
      <c r="B21" s="4">
        <v>230131</v>
      </c>
      <c r="C21" s="4">
        <v>178400</v>
      </c>
      <c r="D21" s="4">
        <v>51731</v>
      </c>
      <c r="E21" s="4">
        <v>892090000</v>
      </c>
      <c r="F21" s="4">
        <f t="shared" si="0"/>
        <v>307678845779</v>
      </c>
      <c r="G21" s="4">
        <v>50000</v>
      </c>
      <c r="H21" s="4">
        <v>698800</v>
      </c>
      <c r="I21" s="4">
        <v>-648800</v>
      </c>
      <c r="J21" s="4">
        <v>-11356270000</v>
      </c>
      <c r="K21" s="24">
        <f t="shared" si="1"/>
        <v>166863154000</v>
      </c>
      <c r="L21" s="4">
        <v>2990</v>
      </c>
      <c r="M21" s="4">
        <v>4145</v>
      </c>
      <c r="N21" s="4">
        <v>202</v>
      </c>
      <c r="O21" s="4">
        <v>297</v>
      </c>
      <c r="P21" s="4">
        <v>5799300</v>
      </c>
      <c r="Q21" s="4">
        <v>8007900</v>
      </c>
      <c r="R21" s="5">
        <v>-5.6999999999999993E-3</v>
      </c>
      <c r="S21" s="4">
        <v>14692100</v>
      </c>
      <c r="T21" s="4">
        <f t="shared" si="2"/>
        <v>24150940</v>
      </c>
      <c r="U21" s="4">
        <f t="shared" si="3"/>
        <v>11509400</v>
      </c>
      <c r="V21" s="5">
        <v>1.7000000000000001E-2</v>
      </c>
    </row>
    <row r="22" spans="1:22" x14ac:dyDescent="0.2">
      <c r="A22" s="16" t="s">
        <v>324</v>
      </c>
      <c r="B22" s="4">
        <v>1919900</v>
      </c>
      <c r="C22" s="4">
        <v>93500</v>
      </c>
      <c r="D22" s="4">
        <v>1826400</v>
      </c>
      <c r="E22" s="4">
        <v>31600500000</v>
      </c>
      <c r="F22" s="4">
        <f t="shared" si="0"/>
        <v>306786755779</v>
      </c>
      <c r="G22" s="4">
        <v>0</v>
      </c>
      <c r="H22" s="4">
        <v>0</v>
      </c>
      <c r="I22" s="4">
        <v>0</v>
      </c>
      <c r="J22" s="4">
        <v>-39262035000</v>
      </c>
      <c r="K22" s="24">
        <f t="shared" si="1"/>
        <v>178219424000</v>
      </c>
      <c r="L22" s="4">
        <v>8372</v>
      </c>
      <c r="M22" s="4">
        <v>4228</v>
      </c>
      <c r="N22" s="4">
        <v>654</v>
      </c>
      <c r="O22" s="4">
        <v>400</v>
      </c>
      <c r="P22" s="4">
        <v>17509200</v>
      </c>
      <c r="Q22" s="4">
        <v>10285200</v>
      </c>
      <c r="R22" s="5">
        <v>4.7699999999999992E-2</v>
      </c>
      <c r="S22" s="4">
        <v>28732500</v>
      </c>
      <c r="T22" s="4">
        <f t="shared" si="2"/>
        <v>27528130</v>
      </c>
      <c r="U22" s="4">
        <f t="shared" si="3"/>
        <v>11509400</v>
      </c>
      <c r="V22" s="5">
        <v>4.2500000000000003E-2</v>
      </c>
    </row>
    <row r="23" spans="1:22" x14ac:dyDescent="0.2">
      <c r="A23" s="16" t="s">
        <v>323</v>
      </c>
      <c r="B23" s="4">
        <v>111000</v>
      </c>
      <c r="C23" s="4">
        <v>59500</v>
      </c>
      <c r="D23" s="4">
        <v>51500</v>
      </c>
      <c r="E23" s="4">
        <v>872230000</v>
      </c>
      <c r="F23" s="4">
        <f t="shared" si="0"/>
        <v>275186255779</v>
      </c>
      <c r="G23" s="4">
        <v>0</v>
      </c>
      <c r="H23" s="4">
        <v>0</v>
      </c>
      <c r="I23" s="4">
        <v>0</v>
      </c>
      <c r="J23" s="4">
        <v>662025000</v>
      </c>
      <c r="K23" s="24">
        <f t="shared" si="1"/>
        <v>217481459000</v>
      </c>
      <c r="L23" s="4">
        <v>2883</v>
      </c>
      <c r="M23" s="4">
        <v>3550</v>
      </c>
      <c r="N23" s="4">
        <v>226</v>
      </c>
      <c r="O23" s="4">
        <v>259</v>
      </c>
      <c r="P23" s="4">
        <v>5979500</v>
      </c>
      <c r="Q23" s="4">
        <v>7222800</v>
      </c>
      <c r="R23" s="5">
        <v>3.0000000000000001E-3</v>
      </c>
      <c r="S23" s="4">
        <v>14442500</v>
      </c>
      <c r="T23" s="4">
        <f t="shared" si="2"/>
        <v>30471100</v>
      </c>
      <c r="U23" s="4">
        <f t="shared" si="3"/>
        <v>11509400</v>
      </c>
      <c r="V23" s="5">
        <v>2.3399999999999997E-2</v>
      </c>
    </row>
    <row r="24" spans="1:22" x14ac:dyDescent="0.2">
      <c r="A24" s="16" t="s">
        <v>322</v>
      </c>
      <c r="B24" s="4">
        <v>143192</v>
      </c>
      <c r="C24" s="4">
        <v>223500</v>
      </c>
      <c r="D24" s="4">
        <v>-80308</v>
      </c>
      <c r="E24" s="4">
        <v>-1359790000</v>
      </c>
      <c r="F24" s="4">
        <f t="shared" si="0"/>
        <v>274314025779</v>
      </c>
      <c r="G24" s="4">
        <v>0</v>
      </c>
      <c r="H24" s="4">
        <v>0</v>
      </c>
      <c r="I24" s="4">
        <v>0</v>
      </c>
      <c r="J24" s="4">
        <v>-413725000</v>
      </c>
      <c r="K24" s="24">
        <f t="shared" si="1"/>
        <v>216819434000</v>
      </c>
      <c r="L24" s="4">
        <v>2228</v>
      </c>
      <c r="M24" s="4">
        <v>3601</v>
      </c>
      <c r="N24" s="4">
        <v>127</v>
      </c>
      <c r="O24" s="4">
        <v>209</v>
      </c>
      <c r="P24" s="4">
        <v>4146400</v>
      </c>
      <c r="Q24" s="4">
        <v>6749000</v>
      </c>
      <c r="R24" s="5">
        <v>-5.8999999999999999E-3</v>
      </c>
      <c r="S24" s="4">
        <v>11509400</v>
      </c>
      <c r="T24" s="4">
        <f t="shared" si="2"/>
        <v>31600030</v>
      </c>
      <c r="U24" s="4">
        <f t="shared" si="3"/>
        <v>15357200</v>
      </c>
      <c r="V24" s="5">
        <v>2.07E-2</v>
      </c>
    </row>
    <row r="25" spans="1:22" x14ac:dyDescent="0.2">
      <c r="A25" s="16" t="s">
        <v>321</v>
      </c>
      <c r="B25" s="4">
        <v>41400</v>
      </c>
      <c r="C25" s="4">
        <v>280600</v>
      </c>
      <c r="D25" s="4">
        <v>-239200</v>
      </c>
      <c r="E25" s="4">
        <v>-4035100000</v>
      </c>
      <c r="F25" s="4">
        <f t="shared" si="0"/>
        <v>275673815779</v>
      </c>
      <c r="G25" s="4">
        <v>0</v>
      </c>
      <c r="H25" s="4">
        <v>0</v>
      </c>
      <c r="I25" s="4">
        <v>0</v>
      </c>
      <c r="J25" s="4">
        <v>87695000</v>
      </c>
      <c r="K25" s="24">
        <f t="shared" si="1"/>
        <v>217233159000</v>
      </c>
      <c r="L25" s="4">
        <v>3217</v>
      </c>
      <c r="M25" s="4">
        <v>4149</v>
      </c>
      <c r="N25" s="4">
        <v>233</v>
      </c>
      <c r="O25" s="4">
        <v>281</v>
      </c>
      <c r="P25" s="4">
        <v>6170800</v>
      </c>
      <c r="Q25" s="4">
        <v>8728000</v>
      </c>
      <c r="R25" s="5">
        <v>-1.4800000000000001E-2</v>
      </c>
      <c r="S25" s="4">
        <v>16459000</v>
      </c>
      <c r="T25" s="4">
        <f t="shared" si="2"/>
        <v>32602430</v>
      </c>
      <c r="U25" s="4">
        <f t="shared" si="3"/>
        <v>15357200</v>
      </c>
      <c r="V25" s="5">
        <v>2.3399999999999997E-2</v>
      </c>
    </row>
    <row r="26" spans="1:22" x14ac:dyDescent="0.2">
      <c r="A26" s="16" t="s">
        <v>320</v>
      </c>
      <c r="B26" s="4">
        <v>57350</v>
      </c>
      <c r="C26" s="4">
        <v>917600</v>
      </c>
      <c r="D26" s="4">
        <v>-860250</v>
      </c>
      <c r="E26" s="4">
        <v>-14662730000</v>
      </c>
      <c r="F26" s="4">
        <f t="shared" si="0"/>
        <v>279708915779</v>
      </c>
      <c r="G26" s="4">
        <v>0</v>
      </c>
      <c r="H26" s="4">
        <v>0</v>
      </c>
      <c r="I26" s="4">
        <v>0</v>
      </c>
      <c r="J26" s="4">
        <v>-100950000</v>
      </c>
      <c r="K26" s="24">
        <f t="shared" si="1"/>
        <v>217145464000</v>
      </c>
      <c r="L26" s="4">
        <v>3237</v>
      </c>
      <c r="M26" s="4">
        <v>3966</v>
      </c>
      <c r="N26" s="4">
        <v>232</v>
      </c>
      <c r="O26" s="4">
        <v>257</v>
      </c>
      <c r="P26" s="4">
        <v>6798100</v>
      </c>
      <c r="Q26" s="4">
        <v>7915100</v>
      </c>
      <c r="R26" s="5">
        <v>-8.6999999999999994E-3</v>
      </c>
      <c r="S26" s="4">
        <v>15357200</v>
      </c>
      <c r="T26" s="4">
        <f t="shared" si="2"/>
        <v>32813590</v>
      </c>
      <c r="U26" s="4">
        <f t="shared" si="3"/>
        <v>20995500</v>
      </c>
      <c r="V26" s="5">
        <v>1.7500000000000002E-2</v>
      </c>
    </row>
    <row r="27" spans="1:22" x14ac:dyDescent="0.2">
      <c r="A27" s="16" t="s">
        <v>319</v>
      </c>
      <c r="B27" s="4">
        <v>323130</v>
      </c>
      <c r="C27" s="4">
        <v>1115200</v>
      </c>
      <c r="D27" s="4">
        <v>-792070</v>
      </c>
      <c r="E27" s="4">
        <v>-13537530000</v>
      </c>
      <c r="F27" s="4">
        <f t="shared" si="0"/>
        <v>294371645779</v>
      </c>
      <c r="G27" s="4">
        <v>0</v>
      </c>
      <c r="H27" s="4">
        <v>0</v>
      </c>
      <c r="I27" s="4">
        <v>0</v>
      </c>
      <c r="J27" s="4">
        <v>109915000</v>
      </c>
      <c r="K27" s="24">
        <f t="shared" si="1"/>
        <v>217246414000</v>
      </c>
      <c r="L27" s="4">
        <v>6465</v>
      </c>
      <c r="M27" s="4">
        <v>4090</v>
      </c>
      <c r="N27" s="4">
        <v>509</v>
      </c>
      <c r="O27" s="4">
        <v>355</v>
      </c>
      <c r="P27" s="4">
        <v>15382800</v>
      </c>
      <c r="Q27" s="4">
        <v>9951100</v>
      </c>
      <c r="R27" s="5">
        <v>4.2300000000000004E-2</v>
      </c>
      <c r="S27" s="4">
        <v>26365800</v>
      </c>
      <c r="T27" s="4">
        <f t="shared" si="2"/>
        <v>32937440</v>
      </c>
      <c r="U27" s="4">
        <f t="shared" si="3"/>
        <v>20995500</v>
      </c>
      <c r="V27" s="5">
        <v>3.7400000000000003E-2</v>
      </c>
    </row>
    <row r="28" spans="1:22" x14ac:dyDescent="0.2">
      <c r="A28" s="16" t="s">
        <v>318</v>
      </c>
      <c r="B28" s="4">
        <v>369315</v>
      </c>
      <c r="C28" s="4">
        <v>1549982</v>
      </c>
      <c r="D28" s="4">
        <v>-1180667</v>
      </c>
      <c r="E28" s="4">
        <v>-20186900000</v>
      </c>
      <c r="F28" s="4">
        <f t="shared" si="0"/>
        <v>307909175779</v>
      </c>
      <c r="G28" s="4">
        <v>0</v>
      </c>
      <c r="H28" s="4">
        <v>0</v>
      </c>
      <c r="I28" s="4">
        <v>0</v>
      </c>
      <c r="J28" s="4">
        <v>109915000</v>
      </c>
      <c r="K28" s="24">
        <f t="shared" si="1"/>
        <v>217136499000</v>
      </c>
      <c r="L28" s="4">
        <v>3410</v>
      </c>
      <c r="M28" s="4">
        <v>7368</v>
      </c>
      <c r="N28" s="4">
        <v>239</v>
      </c>
      <c r="O28" s="4">
        <v>421</v>
      </c>
      <c r="P28" s="4">
        <v>7236700</v>
      </c>
      <c r="Q28" s="4">
        <v>12476200</v>
      </c>
      <c r="R28" s="5">
        <v>-3.6200000000000003E-2</v>
      </c>
      <c r="S28" s="4">
        <v>20995500</v>
      </c>
      <c r="T28" s="4">
        <f t="shared" si="2"/>
        <v>34232300</v>
      </c>
      <c r="U28" s="4">
        <f t="shared" si="3"/>
        <v>27927800</v>
      </c>
      <c r="V28" s="5">
        <v>4.3700000000000003E-2</v>
      </c>
    </row>
    <row r="29" spans="1:22" x14ac:dyDescent="0.2">
      <c r="A29" s="16" t="s">
        <v>317</v>
      </c>
      <c r="B29" s="4">
        <v>583700</v>
      </c>
      <c r="C29" s="4">
        <v>585023</v>
      </c>
      <c r="D29" s="4">
        <v>-1323</v>
      </c>
      <c r="E29" s="4">
        <v>-96410000</v>
      </c>
      <c r="F29" s="4">
        <f t="shared" si="0"/>
        <v>328096075779</v>
      </c>
      <c r="G29" s="4">
        <v>0</v>
      </c>
      <c r="H29" s="4">
        <v>0</v>
      </c>
      <c r="I29" s="4">
        <v>0</v>
      </c>
      <c r="J29" s="4">
        <v>415020000</v>
      </c>
      <c r="K29" s="24">
        <f t="shared" si="1"/>
        <v>217026584000</v>
      </c>
      <c r="L29" s="4">
        <v>7767</v>
      </c>
      <c r="M29" s="4">
        <v>5265</v>
      </c>
      <c r="N29" s="4">
        <v>568</v>
      </c>
      <c r="O29" s="4">
        <v>350</v>
      </c>
      <c r="P29" s="4">
        <v>17102900</v>
      </c>
      <c r="Q29" s="4">
        <v>10023800</v>
      </c>
      <c r="R29" s="5">
        <v>5.2199999999999996E-2</v>
      </c>
      <c r="S29" s="4">
        <v>27927800</v>
      </c>
      <c r="T29" s="4">
        <f t="shared" si="2"/>
        <v>36591250</v>
      </c>
      <c r="U29" s="4">
        <f t="shared" si="3"/>
        <v>22798700</v>
      </c>
      <c r="V29" s="5">
        <v>4.3200000000000002E-2</v>
      </c>
    </row>
    <row r="30" spans="1:22" x14ac:dyDescent="0.2">
      <c r="A30" s="16" t="s">
        <v>316</v>
      </c>
      <c r="B30" s="4">
        <v>3405310</v>
      </c>
      <c r="C30" s="4">
        <v>466465</v>
      </c>
      <c r="D30" s="4">
        <v>2938845</v>
      </c>
      <c r="E30" s="4">
        <v>47917350000</v>
      </c>
      <c r="F30" s="4">
        <f t="shared" si="0"/>
        <v>328192485779</v>
      </c>
      <c r="G30" s="4">
        <v>0</v>
      </c>
      <c r="H30" s="4">
        <v>0</v>
      </c>
      <c r="I30" s="4">
        <v>0</v>
      </c>
      <c r="J30" s="4">
        <v>1272940000</v>
      </c>
      <c r="K30" s="24">
        <f t="shared" si="1"/>
        <v>216611564000</v>
      </c>
      <c r="L30" s="4">
        <v>8583</v>
      </c>
      <c r="M30" s="4">
        <v>11652</v>
      </c>
      <c r="N30" s="4">
        <v>668</v>
      </c>
      <c r="O30" s="4">
        <v>881</v>
      </c>
      <c r="P30" s="4">
        <v>18738200</v>
      </c>
      <c r="Q30" s="4">
        <v>26024500</v>
      </c>
      <c r="R30" s="5">
        <v>-4.2900000000000001E-2</v>
      </c>
      <c r="S30" s="4">
        <v>47414700</v>
      </c>
      <c r="T30" s="4">
        <f t="shared" si="2"/>
        <v>34916270</v>
      </c>
      <c r="U30" s="4">
        <f t="shared" si="3"/>
        <v>22798700</v>
      </c>
      <c r="V30" s="5">
        <v>6.9800000000000001E-2</v>
      </c>
    </row>
    <row r="31" spans="1:22" x14ac:dyDescent="0.2">
      <c r="A31" s="16" t="s">
        <v>315</v>
      </c>
      <c r="B31" s="4">
        <v>826700</v>
      </c>
      <c r="C31" s="4">
        <v>160970</v>
      </c>
      <c r="D31" s="4">
        <v>665730</v>
      </c>
      <c r="E31" s="4">
        <v>11590810000</v>
      </c>
      <c r="F31" s="4">
        <f t="shared" si="0"/>
        <v>280275135779</v>
      </c>
      <c r="G31" s="4">
        <v>0</v>
      </c>
      <c r="H31" s="4">
        <v>0</v>
      </c>
      <c r="I31" s="4">
        <v>0</v>
      </c>
      <c r="J31" s="4">
        <v>-86948665000</v>
      </c>
      <c r="K31" s="24">
        <f t="shared" si="1"/>
        <v>215338624000</v>
      </c>
      <c r="L31" s="4">
        <v>4626</v>
      </c>
      <c r="M31" s="4">
        <v>8189</v>
      </c>
      <c r="N31" s="4">
        <v>424</v>
      </c>
      <c r="O31" s="4">
        <v>686</v>
      </c>
      <c r="P31" s="4">
        <v>10653200</v>
      </c>
      <c r="Q31" s="4">
        <v>21106200</v>
      </c>
      <c r="R31" s="5">
        <v>-0.05</v>
      </c>
      <c r="S31" s="4">
        <v>32305000</v>
      </c>
      <c r="T31" s="4">
        <f t="shared" si="2"/>
        <v>35929760</v>
      </c>
      <c r="U31" s="4">
        <f t="shared" si="3"/>
        <v>17468800</v>
      </c>
      <c r="V31" s="5">
        <v>5.8200000000000002E-2</v>
      </c>
    </row>
    <row r="32" spans="1:22" x14ac:dyDescent="0.2">
      <c r="A32" s="16" t="s">
        <v>314</v>
      </c>
      <c r="B32" s="4">
        <v>3779430</v>
      </c>
      <c r="C32" s="4">
        <v>545753</v>
      </c>
      <c r="D32" s="4">
        <v>3233677</v>
      </c>
      <c r="E32" s="4">
        <v>55873620000</v>
      </c>
      <c r="F32" s="4">
        <f t="shared" si="0"/>
        <v>268684325779</v>
      </c>
      <c r="G32" s="4">
        <v>0</v>
      </c>
      <c r="H32" s="4">
        <v>0</v>
      </c>
      <c r="I32" s="4">
        <v>0</v>
      </c>
      <c r="J32" s="4">
        <v>-86948665000</v>
      </c>
      <c r="K32" s="24">
        <f t="shared" si="1"/>
        <v>302287289000</v>
      </c>
      <c r="L32" s="4">
        <v>8710</v>
      </c>
      <c r="M32" s="4">
        <v>15063</v>
      </c>
      <c r="N32" s="4">
        <v>783</v>
      </c>
      <c r="O32" s="4">
        <v>1421</v>
      </c>
      <c r="P32" s="4">
        <v>21649900</v>
      </c>
      <c r="Q32" s="4">
        <v>39086300</v>
      </c>
      <c r="R32" s="5">
        <v>-1.6799999999999999E-2</v>
      </c>
      <c r="S32" s="4">
        <v>62504400</v>
      </c>
      <c r="T32" s="4">
        <f t="shared" si="2"/>
        <v>32266050</v>
      </c>
      <c r="U32" s="4">
        <f t="shared" si="3"/>
        <v>17468800</v>
      </c>
      <c r="V32" s="5">
        <v>6.8699999999999997E-2</v>
      </c>
    </row>
    <row r="33" spans="1:22" x14ac:dyDescent="0.2">
      <c r="A33" s="16" t="s">
        <v>313</v>
      </c>
      <c r="B33" s="4">
        <v>430910</v>
      </c>
      <c r="C33" s="4">
        <v>2074498</v>
      </c>
      <c r="D33" s="4">
        <v>-1643588</v>
      </c>
      <c r="E33" s="4">
        <v>-32510130000</v>
      </c>
      <c r="F33" s="4">
        <f t="shared" si="0"/>
        <v>212810705779</v>
      </c>
      <c r="G33" s="4">
        <v>0</v>
      </c>
      <c r="H33" s="4">
        <v>0</v>
      </c>
      <c r="I33" s="4">
        <v>0</v>
      </c>
      <c r="J33" s="4">
        <v>503100000</v>
      </c>
      <c r="K33" s="24">
        <f t="shared" si="1"/>
        <v>389235954000</v>
      </c>
      <c r="L33" s="4">
        <v>5212</v>
      </c>
      <c r="M33" s="4">
        <v>11173</v>
      </c>
      <c r="N33" s="4">
        <v>425</v>
      </c>
      <c r="O33" s="4">
        <v>1065</v>
      </c>
      <c r="P33" s="4">
        <v>15315500</v>
      </c>
      <c r="Q33" s="4">
        <v>28424500</v>
      </c>
      <c r="R33" s="5">
        <v>-7.4299999999999991E-2</v>
      </c>
      <c r="S33" s="4">
        <v>43872200</v>
      </c>
      <c r="T33" s="4">
        <f t="shared" si="2"/>
        <v>31460680</v>
      </c>
      <c r="U33" s="4">
        <f t="shared" si="3"/>
        <v>17468800</v>
      </c>
      <c r="V33" s="5">
        <v>8.1099999999999992E-2</v>
      </c>
    </row>
    <row r="34" spans="1:22" x14ac:dyDescent="0.2">
      <c r="A34" s="16" t="s">
        <v>270</v>
      </c>
      <c r="B34" s="4">
        <v>122710</v>
      </c>
      <c r="C34" s="4">
        <v>735401</v>
      </c>
      <c r="D34" s="4">
        <v>-612691</v>
      </c>
      <c r="E34" s="4">
        <v>-11884070000</v>
      </c>
      <c r="F34" s="4">
        <f t="shared" si="0"/>
        <v>245320835779</v>
      </c>
      <c r="G34" s="4">
        <v>0</v>
      </c>
      <c r="H34" s="4">
        <v>0</v>
      </c>
      <c r="I34" s="4">
        <v>0</v>
      </c>
      <c r="J34" s="4">
        <v>-1394675000</v>
      </c>
      <c r="K34" s="24">
        <f t="shared" si="1"/>
        <v>388732854000</v>
      </c>
      <c r="L34" s="4">
        <v>5047</v>
      </c>
      <c r="M34" s="4">
        <v>4103</v>
      </c>
      <c r="N34" s="4">
        <v>445</v>
      </c>
      <c r="O34" s="4">
        <v>410</v>
      </c>
      <c r="P34" s="4">
        <v>11709300</v>
      </c>
      <c r="Q34" s="4">
        <v>9898700</v>
      </c>
      <c r="R34" s="5">
        <v>1.83E-2</v>
      </c>
      <c r="S34" s="4">
        <v>22798700</v>
      </c>
      <c r="T34" s="4">
        <f t="shared" si="2"/>
        <v>32102640</v>
      </c>
      <c r="U34" s="4">
        <f t="shared" si="3"/>
        <v>17468800</v>
      </c>
      <c r="V34" s="5">
        <v>2.5399999999999999E-2</v>
      </c>
    </row>
    <row r="35" spans="1:22" x14ac:dyDescent="0.2">
      <c r="A35" s="16" t="s">
        <v>269</v>
      </c>
      <c r="B35" s="4">
        <v>122000</v>
      </c>
      <c r="C35" s="4">
        <v>490702</v>
      </c>
      <c r="D35" s="4">
        <v>-368702</v>
      </c>
      <c r="E35" s="4">
        <v>-7020690000</v>
      </c>
      <c r="F35" s="4">
        <f t="shared" si="0"/>
        <v>257204905779</v>
      </c>
      <c r="G35" s="4">
        <v>0</v>
      </c>
      <c r="H35" s="4">
        <v>0</v>
      </c>
      <c r="I35" s="4">
        <v>0</v>
      </c>
      <c r="J35" s="4">
        <v>-367280000</v>
      </c>
      <c r="K35" s="24">
        <f t="shared" si="1"/>
        <v>390127529000</v>
      </c>
      <c r="L35" s="4">
        <v>5059</v>
      </c>
      <c r="M35" s="4">
        <v>5291</v>
      </c>
      <c r="N35" s="4">
        <v>393</v>
      </c>
      <c r="O35" s="4">
        <v>502</v>
      </c>
      <c r="P35" s="4">
        <v>12826500</v>
      </c>
      <c r="Q35" s="4">
        <v>13808600</v>
      </c>
      <c r="R35" s="5">
        <v>-2.5999999999999999E-3</v>
      </c>
      <c r="S35" s="4">
        <v>26483000</v>
      </c>
      <c r="T35" s="4">
        <f t="shared" si="2"/>
        <v>32425150</v>
      </c>
      <c r="U35" s="4">
        <f t="shared" si="3"/>
        <v>17468800</v>
      </c>
      <c r="V35" s="5">
        <v>2.3300000000000001E-2</v>
      </c>
    </row>
    <row r="36" spans="1:22" x14ac:dyDescent="0.2">
      <c r="A36" s="16" t="s">
        <v>268</v>
      </c>
      <c r="B36" s="4">
        <v>174100</v>
      </c>
      <c r="C36" s="4">
        <v>192338</v>
      </c>
      <c r="D36" s="4">
        <v>-18238</v>
      </c>
      <c r="E36" s="4">
        <v>-337250000</v>
      </c>
      <c r="F36" s="4">
        <f t="shared" si="0"/>
        <v>264225595779</v>
      </c>
      <c r="G36" s="4">
        <v>0</v>
      </c>
      <c r="H36" s="4">
        <v>0</v>
      </c>
      <c r="I36" s="4">
        <v>0</v>
      </c>
      <c r="J36" s="4">
        <v>265930000</v>
      </c>
      <c r="K36" s="24">
        <f t="shared" si="1"/>
        <v>390494809000</v>
      </c>
      <c r="L36" s="4">
        <v>2796</v>
      </c>
      <c r="M36" s="4">
        <v>5030</v>
      </c>
      <c r="N36" s="4">
        <v>196</v>
      </c>
      <c r="O36" s="4">
        <v>355</v>
      </c>
      <c r="P36" s="4">
        <v>5908700</v>
      </c>
      <c r="Q36" s="4">
        <v>11560000</v>
      </c>
      <c r="R36" s="5">
        <v>-2.3399999999999997E-2</v>
      </c>
      <c r="S36" s="4">
        <v>17468800</v>
      </c>
      <c r="T36" s="4">
        <f t="shared" si="2"/>
        <v>34194340</v>
      </c>
      <c r="U36" s="4">
        <f t="shared" si="3"/>
        <v>27604300</v>
      </c>
      <c r="V36" s="5">
        <v>2.3E-2</v>
      </c>
    </row>
    <row r="37" spans="1:22" x14ac:dyDescent="0.2">
      <c r="A37" s="16" t="s">
        <v>254</v>
      </c>
      <c r="B37" s="4">
        <v>1872923</v>
      </c>
      <c r="C37" s="4">
        <v>42907</v>
      </c>
      <c r="D37" s="4">
        <v>1830016</v>
      </c>
      <c r="E37" s="4">
        <v>35351290000</v>
      </c>
      <c r="F37" s="4">
        <f t="shared" si="0"/>
        <v>264562845779</v>
      </c>
      <c r="G37" s="4">
        <v>0</v>
      </c>
      <c r="H37" s="4">
        <v>0</v>
      </c>
      <c r="I37" s="4">
        <v>0</v>
      </c>
      <c r="J37" s="4">
        <v>265930000</v>
      </c>
      <c r="K37" s="24">
        <f t="shared" si="1"/>
        <v>390228879000</v>
      </c>
      <c r="L37" s="4">
        <v>5753</v>
      </c>
      <c r="M37" s="4">
        <v>5160</v>
      </c>
      <c r="N37" s="4">
        <v>476</v>
      </c>
      <c r="O37" s="4">
        <v>517</v>
      </c>
      <c r="P37" s="4">
        <v>12674600</v>
      </c>
      <c r="Q37" s="4">
        <v>13283700</v>
      </c>
      <c r="R37" s="5">
        <v>3.7000000000000005E-2</v>
      </c>
      <c r="S37" s="4">
        <v>27604300</v>
      </c>
      <c r="T37" s="4">
        <f t="shared" si="2"/>
        <v>35020000</v>
      </c>
      <c r="U37" s="4">
        <f t="shared" si="3"/>
        <v>25867300</v>
      </c>
      <c r="V37" s="5">
        <v>3.5699999999999996E-2</v>
      </c>
    </row>
    <row r="38" spans="1:22" x14ac:dyDescent="0.2">
      <c r="A38" s="16" t="s">
        <v>253</v>
      </c>
      <c r="B38" s="4">
        <v>1076408</v>
      </c>
      <c r="C38" s="4">
        <v>28600</v>
      </c>
      <c r="D38" s="4">
        <v>1047808</v>
      </c>
      <c r="E38" s="4">
        <v>20124700000</v>
      </c>
      <c r="F38" s="4">
        <f t="shared" si="0"/>
        <v>229211555779</v>
      </c>
      <c r="G38" s="4">
        <v>126000</v>
      </c>
      <c r="H38" s="4">
        <v>6500</v>
      </c>
      <c r="I38" s="4">
        <v>119500</v>
      </c>
      <c r="J38" s="4">
        <v>2290510000</v>
      </c>
      <c r="K38" s="24">
        <f t="shared" si="1"/>
        <v>389962949000</v>
      </c>
      <c r="L38" s="4">
        <v>5135</v>
      </c>
      <c r="M38" s="4">
        <v>8444</v>
      </c>
      <c r="N38" s="4">
        <v>408</v>
      </c>
      <c r="O38" s="4">
        <v>775</v>
      </c>
      <c r="P38" s="4">
        <v>10562300</v>
      </c>
      <c r="Q38" s="4">
        <v>21069700</v>
      </c>
      <c r="R38" s="5">
        <v>-1.84E-2</v>
      </c>
      <c r="S38" s="4">
        <v>33944100</v>
      </c>
      <c r="T38" s="4">
        <f t="shared" si="2"/>
        <v>35629550</v>
      </c>
      <c r="U38" s="4">
        <f t="shared" si="3"/>
        <v>25867300</v>
      </c>
      <c r="V38" s="5">
        <v>2.58E-2</v>
      </c>
    </row>
    <row r="39" spans="1:22" x14ac:dyDescent="0.2">
      <c r="A39" s="16" t="s">
        <v>252</v>
      </c>
      <c r="B39" s="4">
        <v>279000</v>
      </c>
      <c r="C39" s="4">
        <v>221400</v>
      </c>
      <c r="D39" s="4">
        <v>57600</v>
      </c>
      <c r="E39" s="4">
        <v>1069460000</v>
      </c>
      <c r="F39" s="4">
        <f t="shared" si="0"/>
        <v>209086855779</v>
      </c>
      <c r="G39" s="4">
        <v>0</v>
      </c>
      <c r="H39" s="4">
        <v>0</v>
      </c>
      <c r="I39" s="4">
        <v>0</v>
      </c>
      <c r="J39" s="4">
        <v>476060000</v>
      </c>
      <c r="K39" s="24">
        <f t="shared" si="1"/>
        <v>387672439000</v>
      </c>
      <c r="L39" s="4">
        <v>7995</v>
      </c>
      <c r="M39" s="4">
        <v>12568</v>
      </c>
      <c r="N39" s="4">
        <v>565</v>
      </c>
      <c r="O39" s="4">
        <v>1120</v>
      </c>
      <c r="P39" s="4">
        <v>21956300</v>
      </c>
      <c r="Q39" s="4">
        <v>33044100</v>
      </c>
      <c r="R39" s="5">
        <v>-4.1399999999999999E-2</v>
      </c>
      <c r="S39" s="4">
        <v>51517300</v>
      </c>
      <c r="T39" s="4">
        <f t="shared" si="2"/>
        <v>34424990</v>
      </c>
      <c r="U39" s="4">
        <f t="shared" si="3"/>
        <v>25867300</v>
      </c>
      <c r="V39" s="5">
        <v>2.7799999999999998E-2</v>
      </c>
    </row>
    <row r="40" spans="1:22" x14ac:dyDescent="0.2">
      <c r="A40" s="16" t="s">
        <v>251</v>
      </c>
      <c r="B40" s="4">
        <v>84200</v>
      </c>
      <c r="C40" s="4">
        <v>125941</v>
      </c>
      <c r="D40" s="4">
        <v>-41741</v>
      </c>
      <c r="E40" s="4">
        <v>-851330000</v>
      </c>
      <c r="F40" s="4">
        <f t="shared" si="0"/>
        <v>208017395779</v>
      </c>
      <c r="G40" s="4">
        <v>0</v>
      </c>
      <c r="H40" s="4">
        <v>0</v>
      </c>
      <c r="I40" s="4">
        <v>0</v>
      </c>
      <c r="J40" s="4">
        <v>476060000</v>
      </c>
      <c r="K40" s="24">
        <f t="shared" si="1"/>
        <v>387196379000</v>
      </c>
      <c r="L40" s="4">
        <v>5339</v>
      </c>
      <c r="M40" s="4">
        <v>7665</v>
      </c>
      <c r="N40" s="4">
        <v>569</v>
      </c>
      <c r="O40" s="4">
        <v>914</v>
      </c>
      <c r="P40" s="4">
        <v>10716400</v>
      </c>
      <c r="Q40" s="4">
        <v>17757200</v>
      </c>
      <c r="R40" s="5">
        <v>-1.9900000000000001E-2</v>
      </c>
      <c r="S40" s="4">
        <v>30664900</v>
      </c>
      <c r="T40" s="4">
        <f t="shared" si="2"/>
        <v>34646220</v>
      </c>
      <c r="U40" s="4">
        <f t="shared" si="3"/>
        <v>25867300</v>
      </c>
      <c r="V40" s="5">
        <v>2.92E-2</v>
      </c>
    </row>
    <row r="41" spans="1:22" x14ac:dyDescent="0.2">
      <c r="A41" s="16" t="s">
        <v>250</v>
      </c>
      <c r="B41" s="4">
        <v>23511</v>
      </c>
      <c r="C41" s="4">
        <v>79500</v>
      </c>
      <c r="D41" s="4">
        <v>-55989</v>
      </c>
      <c r="E41" s="4">
        <v>-1176690000</v>
      </c>
      <c r="F41" s="4">
        <f t="shared" si="0"/>
        <v>208868725779</v>
      </c>
      <c r="G41" s="4">
        <v>0</v>
      </c>
      <c r="H41" s="4">
        <v>0</v>
      </c>
      <c r="I41" s="4">
        <v>0</v>
      </c>
      <c r="J41" s="4">
        <v>-1868820000</v>
      </c>
      <c r="K41" s="24">
        <f t="shared" si="1"/>
        <v>386720319000</v>
      </c>
      <c r="L41" s="4">
        <v>6880</v>
      </c>
      <c r="M41" s="4">
        <v>7684</v>
      </c>
      <c r="N41" s="4">
        <v>979</v>
      </c>
      <c r="O41" s="4">
        <v>1121</v>
      </c>
      <c r="P41" s="4">
        <v>17820000</v>
      </c>
      <c r="Q41" s="4">
        <v>24579500</v>
      </c>
      <c r="R41" s="5">
        <v>-2.1899999999999999E-2</v>
      </c>
      <c r="S41" s="4">
        <v>42439900</v>
      </c>
      <c r="T41" s="4">
        <f t="shared" si="2"/>
        <v>33299800</v>
      </c>
      <c r="U41" s="4">
        <f t="shared" si="3"/>
        <v>25867300</v>
      </c>
      <c r="V41" s="5">
        <v>4.2099999999999999E-2</v>
      </c>
    </row>
    <row r="42" spans="1:22" x14ac:dyDescent="0.2">
      <c r="A42" s="16" t="s">
        <v>249</v>
      </c>
      <c r="B42" s="4">
        <v>10900</v>
      </c>
      <c r="C42" s="4">
        <v>154400</v>
      </c>
      <c r="D42" s="4">
        <v>-143500</v>
      </c>
      <c r="E42" s="4">
        <v>-2973360000</v>
      </c>
      <c r="F42" s="4">
        <f t="shared" si="0"/>
        <v>210045415779</v>
      </c>
      <c r="G42" s="4">
        <v>0</v>
      </c>
      <c r="H42" s="4">
        <v>0</v>
      </c>
      <c r="I42" s="4">
        <v>0</v>
      </c>
      <c r="J42" s="4">
        <v>-394890000</v>
      </c>
      <c r="K42" s="24">
        <f t="shared" si="1"/>
        <v>388589139000</v>
      </c>
      <c r="L42" s="4">
        <v>5033</v>
      </c>
      <c r="M42" s="4">
        <v>4761</v>
      </c>
      <c r="N42" s="4">
        <v>710</v>
      </c>
      <c r="O42" s="4">
        <v>670</v>
      </c>
      <c r="P42" s="4">
        <v>11915400</v>
      </c>
      <c r="Q42" s="4">
        <v>11910600</v>
      </c>
      <c r="R42" s="5">
        <v>1.95E-2</v>
      </c>
      <c r="S42" s="4">
        <v>25867300</v>
      </c>
      <c r="T42" s="4">
        <f t="shared" si="2"/>
        <v>33104350</v>
      </c>
      <c r="U42" s="4">
        <f t="shared" si="3"/>
        <v>29218300</v>
      </c>
      <c r="V42" s="5">
        <v>3.8199999999999998E-2</v>
      </c>
    </row>
    <row r="43" spans="1:22" x14ac:dyDescent="0.2">
      <c r="A43" s="16" t="s">
        <v>248</v>
      </c>
      <c r="B43" s="4">
        <v>220200</v>
      </c>
      <c r="C43" s="4">
        <v>131100</v>
      </c>
      <c r="D43" s="4">
        <v>89100</v>
      </c>
      <c r="E43" s="4">
        <v>1843780000</v>
      </c>
      <c r="F43" s="4">
        <f t="shared" si="0"/>
        <v>213018775779</v>
      </c>
      <c r="G43" s="4">
        <v>0</v>
      </c>
      <c r="H43" s="4">
        <v>0</v>
      </c>
      <c r="I43" s="4">
        <v>0</v>
      </c>
      <c r="J43" s="4">
        <v>-78566735000</v>
      </c>
      <c r="K43" s="24">
        <f t="shared" si="1"/>
        <v>388984029000</v>
      </c>
      <c r="L43" s="4">
        <v>6029</v>
      </c>
      <c r="M43" s="4">
        <v>7601</v>
      </c>
      <c r="N43" s="4">
        <v>774</v>
      </c>
      <c r="O43" s="4">
        <v>858</v>
      </c>
      <c r="P43" s="4">
        <v>13790700</v>
      </c>
      <c r="Q43" s="4">
        <v>17301500</v>
      </c>
      <c r="R43" s="5">
        <v>0</v>
      </c>
      <c r="S43" s="4">
        <v>35818500</v>
      </c>
      <c r="T43" s="4">
        <f t="shared" si="2"/>
        <v>35808020</v>
      </c>
      <c r="U43" s="4">
        <f t="shared" si="3"/>
        <v>29218300</v>
      </c>
      <c r="V43" s="5">
        <v>3.3700000000000001E-2</v>
      </c>
    </row>
    <row r="44" spans="1:22" x14ac:dyDescent="0.2">
      <c r="A44" s="16" t="s">
        <v>247</v>
      </c>
      <c r="B44" s="4">
        <v>159600</v>
      </c>
      <c r="C44" s="4">
        <v>1131800</v>
      </c>
      <c r="D44" s="4">
        <v>-972200</v>
      </c>
      <c r="E44" s="4">
        <v>-20127410000</v>
      </c>
      <c r="F44" s="4">
        <f t="shared" si="0"/>
        <v>211174995779</v>
      </c>
      <c r="G44" s="4">
        <v>0</v>
      </c>
      <c r="H44" s="4">
        <v>0</v>
      </c>
      <c r="I44" s="4">
        <v>0</v>
      </c>
      <c r="J44" s="4">
        <v>-30124435000</v>
      </c>
      <c r="K44" s="24">
        <f t="shared" si="1"/>
        <v>467550764000</v>
      </c>
      <c r="L44" s="4">
        <v>4365</v>
      </c>
      <c r="M44" s="4">
        <v>6889</v>
      </c>
      <c r="N44" s="4">
        <v>525</v>
      </c>
      <c r="O44" s="4">
        <v>939</v>
      </c>
      <c r="P44" s="4">
        <v>9729600</v>
      </c>
      <c r="Q44" s="4">
        <v>18057300</v>
      </c>
      <c r="R44" s="5">
        <v>-2.18E-2</v>
      </c>
      <c r="S44" s="4">
        <v>29218300</v>
      </c>
      <c r="T44" s="4">
        <f t="shared" si="2"/>
        <v>35425520</v>
      </c>
      <c r="U44" s="4">
        <f t="shared" si="3"/>
        <v>29708100</v>
      </c>
      <c r="V44" s="5">
        <v>2.3900000000000001E-2</v>
      </c>
    </row>
    <row r="45" spans="1:22" x14ac:dyDescent="0.2">
      <c r="A45" s="16" t="s">
        <v>246</v>
      </c>
      <c r="B45" s="4">
        <v>234400</v>
      </c>
      <c r="C45" s="4">
        <v>254800</v>
      </c>
      <c r="D45" s="4">
        <v>-20400</v>
      </c>
      <c r="E45" s="4">
        <v>-421920000</v>
      </c>
      <c r="F45" s="4">
        <f t="shared" si="0"/>
        <v>231302405779</v>
      </c>
      <c r="G45" s="4">
        <v>0</v>
      </c>
      <c r="H45" s="4">
        <v>0</v>
      </c>
      <c r="I45" s="4">
        <v>0</v>
      </c>
      <c r="J45" s="4">
        <v>-30124435000</v>
      </c>
      <c r="K45" s="24">
        <f t="shared" si="1"/>
        <v>497675199000</v>
      </c>
      <c r="L45" s="4">
        <v>5259</v>
      </c>
      <c r="M45" s="4">
        <v>4925</v>
      </c>
      <c r="N45" s="4">
        <v>728</v>
      </c>
      <c r="O45" s="4">
        <v>759</v>
      </c>
      <c r="P45" s="4">
        <v>12811900</v>
      </c>
      <c r="Q45" s="4">
        <v>15307400</v>
      </c>
      <c r="R45" s="5">
        <v>0</v>
      </c>
      <c r="S45" s="4">
        <v>29708100</v>
      </c>
      <c r="T45" s="4">
        <f t="shared" si="2"/>
        <v>37243290</v>
      </c>
      <c r="U45" s="4">
        <f t="shared" si="3"/>
        <v>32877200</v>
      </c>
      <c r="V45" s="5">
        <v>2.3599999999999999E-2</v>
      </c>
    </row>
    <row r="46" spans="1:22" x14ac:dyDescent="0.2">
      <c r="A46" s="16" t="s">
        <v>245</v>
      </c>
      <c r="B46" s="4">
        <v>429105</v>
      </c>
      <c r="C46" s="4">
        <v>8911800</v>
      </c>
      <c r="D46" s="4">
        <v>-8482695</v>
      </c>
      <c r="E46" s="4">
        <v>-164721490000</v>
      </c>
      <c r="F46" s="4">
        <f t="shared" si="0"/>
        <v>231724325779</v>
      </c>
      <c r="G46" s="4">
        <v>0</v>
      </c>
      <c r="H46" s="4">
        <v>0</v>
      </c>
      <c r="I46" s="4">
        <v>0</v>
      </c>
      <c r="J46" s="4">
        <v>-1219075000</v>
      </c>
      <c r="K46" s="24">
        <f t="shared" si="1"/>
        <v>527799634000</v>
      </c>
      <c r="L46" s="4">
        <v>4153</v>
      </c>
      <c r="M46" s="4">
        <v>5250</v>
      </c>
      <c r="N46" s="4">
        <v>522</v>
      </c>
      <c r="O46" s="4">
        <v>724</v>
      </c>
      <c r="P46" s="4">
        <v>9720000</v>
      </c>
      <c r="Q46" s="4">
        <v>15387000</v>
      </c>
      <c r="R46" s="5">
        <v>2.3999999999999998E-3</v>
      </c>
      <c r="S46" s="4">
        <v>35160700</v>
      </c>
      <c r="T46" s="4">
        <f t="shared" si="2"/>
        <v>39852370</v>
      </c>
      <c r="U46" s="4">
        <f t="shared" si="3"/>
        <v>28975700</v>
      </c>
      <c r="V46" s="5">
        <v>3.0499999999999999E-2</v>
      </c>
    </row>
    <row r="47" spans="1:22" x14ac:dyDescent="0.2">
      <c r="A47" s="16" t="s">
        <v>244</v>
      </c>
      <c r="B47" s="4">
        <v>3004300</v>
      </c>
      <c r="C47" s="4">
        <v>170300</v>
      </c>
      <c r="D47" s="4">
        <v>2834000</v>
      </c>
      <c r="E47" s="4">
        <v>57915710000</v>
      </c>
      <c r="F47" s="4">
        <f t="shared" ref="F47:F73" si="4">E47+F48</f>
        <v>396445815779</v>
      </c>
      <c r="G47" s="4">
        <v>0</v>
      </c>
      <c r="H47" s="4">
        <v>0</v>
      </c>
      <c r="I47" s="4">
        <v>0</v>
      </c>
      <c r="J47" s="4">
        <v>69375000</v>
      </c>
      <c r="K47" s="24">
        <f t="shared" ref="K47:K73" si="5">K48+J47</f>
        <v>529018709000</v>
      </c>
      <c r="L47" s="4">
        <v>7427</v>
      </c>
      <c r="M47" s="4">
        <v>4444</v>
      </c>
      <c r="N47" s="4">
        <v>1090</v>
      </c>
      <c r="O47" s="4">
        <v>694</v>
      </c>
      <c r="P47" s="4">
        <v>19309000</v>
      </c>
      <c r="Q47" s="4">
        <v>14618600</v>
      </c>
      <c r="R47" s="5">
        <v>3.7200000000000004E-2</v>
      </c>
      <c r="S47" s="4">
        <v>35860900</v>
      </c>
      <c r="T47" s="4">
        <f t="shared" si="2"/>
        <v>39697570</v>
      </c>
      <c r="U47" s="4">
        <f t="shared" ref="U47:U73" si="6">MIN(S48:S52)</f>
        <v>23912800</v>
      </c>
      <c r="V47" s="5">
        <v>5.4900000000000004E-2</v>
      </c>
    </row>
    <row r="48" spans="1:22" x14ac:dyDescent="0.2">
      <c r="A48" s="16" t="s">
        <v>243</v>
      </c>
      <c r="B48" s="4">
        <v>392900</v>
      </c>
      <c r="C48" s="4">
        <v>370361</v>
      </c>
      <c r="D48" s="4">
        <v>22539</v>
      </c>
      <c r="E48" s="4">
        <v>509390000</v>
      </c>
      <c r="F48" s="4">
        <f t="shared" si="4"/>
        <v>338530105779</v>
      </c>
      <c r="G48" s="4">
        <v>0</v>
      </c>
      <c r="H48" s="4">
        <v>0</v>
      </c>
      <c r="I48" s="4">
        <v>0</v>
      </c>
      <c r="J48" s="4">
        <v>-40559985000</v>
      </c>
      <c r="K48" s="24">
        <f t="shared" si="5"/>
        <v>528949334000</v>
      </c>
      <c r="L48" s="4">
        <v>5030</v>
      </c>
      <c r="M48" s="4">
        <v>7129</v>
      </c>
      <c r="N48" s="4">
        <v>674</v>
      </c>
      <c r="O48" s="4">
        <v>1198</v>
      </c>
      <c r="P48" s="4">
        <v>14176100</v>
      </c>
      <c r="Q48" s="4">
        <v>30254800</v>
      </c>
      <c r="R48" s="5">
        <v>2.5000000000000001E-3</v>
      </c>
      <c r="S48" s="4">
        <v>40039600</v>
      </c>
      <c r="T48" s="4">
        <f t="shared" si="2"/>
        <v>39097580</v>
      </c>
      <c r="U48" s="4">
        <f t="shared" si="6"/>
        <v>23912800</v>
      </c>
      <c r="V48" s="5">
        <v>3.39E-2</v>
      </c>
    </row>
    <row r="49" spans="1:22" x14ac:dyDescent="0.2">
      <c r="A49" s="16" t="s">
        <v>236</v>
      </c>
      <c r="B49" s="4">
        <v>82446</v>
      </c>
      <c r="C49" s="4">
        <v>661200</v>
      </c>
      <c r="D49" s="4">
        <v>-578754</v>
      </c>
      <c r="E49" s="4">
        <v>-11772910000</v>
      </c>
      <c r="F49" s="4">
        <f t="shared" si="4"/>
        <v>338020715779</v>
      </c>
      <c r="G49" s="4">
        <v>0</v>
      </c>
      <c r="H49" s="4">
        <v>0</v>
      </c>
      <c r="I49" s="4">
        <v>0</v>
      </c>
      <c r="J49" s="4">
        <v>-40559985000</v>
      </c>
      <c r="K49" s="24">
        <f t="shared" si="5"/>
        <v>569509319000</v>
      </c>
      <c r="L49" s="4">
        <v>7051</v>
      </c>
      <c r="M49" s="4">
        <v>7404</v>
      </c>
      <c r="N49" s="4">
        <v>942</v>
      </c>
      <c r="O49" s="4">
        <v>944</v>
      </c>
      <c r="P49" s="4">
        <v>17319400</v>
      </c>
      <c r="Q49" s="4">
        <v>21068300</v>
      </c>
      <c r="R49" s="5">
        <v>0</v>
      </c>
      <c r="S49" s="4">
        <v>39471700</v>
      </c>
      <c r="T49" s="4">
        <f t="shared" si="2"/>
        <v>39013000</v>
      </c>
      <c r="U49" s="4">
        <f t="shared" si="6"/>
        <v>23912800</v>
      </c>
      <c r="V49" s="5">
        <v>3.8699999999999998E-2</v>
      </c>
    </row>
    <row r="50" spans="1:22" x14ac:dyDescent="0.2">
      <c r="A50" s="16" t="s">
        <v>235</v>
      </c>
      <c r="B50" s="4">
        <v>588600</v>
      </c>
      <c r="C50" s="4">
        <v>149546</v>
      </c>
      <c r="D50" s="4">
        <v>439054</v>
      </c>
      <c r="E50" s="4">
        <v>8834480000</v>
      </c>
      <c r="F50" s="4">
        <f t="shared" si="4"/>
        <v>349793625779</v>
      </c>
      <c r="G50" s="4">
        <v>0</v>
      </c>
      <c r="H50" s="4">
        <v>0</v>
      </c>
      <c r="I50" s="4">
        <v>0</v>
      </c>
      <c r="J50" s="4">
        <v>-30029920000</v>
      </c>
      <c r="K50" s="24">
        <f t="shared" si="5"/>
        <v>610069304000</v>
      </c>
      <c r="L50" s="4">
        <v>5349</v>
      </c>
      <c r="M50" s="4">
        <v>5086</v>
      </c>
      <c r="N50" s="4">
        <v>642</v>
      </c>
      <c r="O50" s="4">
        <v>818</v>
      </c>
      <c r="P50" s="4">
        <v>12392900</v>
      </c>
      <c r="Q50" s="4">
        <v>19392000</v>
      </c>
      <c r="R50" s="5">
        <v>7.4999999999999997E-3</v>
      </c>
      <c r="S50" s="4">
        <v>32877200</v>
      </c>
      <c r="T50" s="4">
        <f t="shared" si="2"/>
        <v>42944420</v>
      </c>
      <c r="U50" s="4">
        <f t="shared" si="6"/>
        <v>23912800</v>
      </c>
      <c r="V50" s="5">
        <v>3.1600000000000003E-2</v>
      </c>
    </row>
    <row r="51" spans="1:22" x14ac:dyDescent="0.2">
      <c r="A51" s="16" t="s">
        <v>234</v>
      </c>
      <c r="B51" s="4">
        <v>179700</v>
      </c>
      <c r="C51" s="4">
        <v>1335273</v>
      </c>
      <c r="D51" s="4">
        <v>-1155573</v>
      </c>
      <c r="E51" s="4">
        <v>-22485290000</v>
      </c>
      <c r="F51" s="4">
        <f t="shared" si="4"/>
        <v>340959145779</v>
      </c>
      <c r="G51" s="4">
        <v>0</v>
      </c>
      <c r="H51" s="4">
        <v>0</v>
      </c>
      <c r="I51" s="4">
        <v>0</v>
      </c>
      <c r="J51" s="4">
        <v>1276680000</v>
      </c>
      <c r="K51" s="24">
        <f t="shared" si="5"/>
        <v>640099224000</v>
      </c>
      <c r="L51" s="4">
        <v>5027</v>
      </c>
      <c r="M51" s="4">
        <v>4287</v>
      </c>
      <c r="N51" s="4">
        <v>564</v>
      </c>
      <c r="O51" s="4">
        <v>441</v>
      </c>
      <c r="P51" s="4">
        <v>14789900</v>
      </c>
      <c r="Q51" s="4">
        <v>11704900</v>
      </c>
      <c r="R51" s="5">
        <v>3.6299999999999999E-2</v>
      </c>
      <c r="S51" s="4">
        <v>28975700</v>
      </c>
      <c r="T51" s="4">
        <f t="shared" si="2"/>
        <v>42898270</v>
      </c>
      <c r="U51" s="4">
        <f t="shared" si="6"/>
        <v>23912800</v>
      </c>
      <c r="V51" s="5">
        <v>4.0099999999999997E-2</v>
      </c>
    </row>
    <row r="52" spans="1:22" x14ac:dyDescent="0.2">
      <c r="A52" s="16" t="s">
        <v>233</v>
      </c>
      <c r="B52" s="4">
        <v>122600</v>
      </c>
      <c r="C52" s="4">
        <v>2161300</v>
      </c>
      <c r="D52" s="4">
        <v>-2038700</v>
      </c>
      <c r="E52" s="4">
        <v>-40055070000</v>
      </c>
      <c r="F52" s="4">
        <f t="shared" si="4"/>
        <v>363444435779</v>
      </c>
      <c r="G52" s="4">
        <v>0</v>
      </c>
      <c r="H52" s="4">
        <v>0</v>
      </c>
      <c r="I52" s="4">
        <v>0</v>
      </c>
      <c r="J52" s="4">
        <v>126555000</v>
      </c>
      <c r="K52" s="24">
        <f t="shared" si="5"/>
        <v>638822544000</v>
      </c>
      <c r="L52" s="4">
        <v>3344</v>
      </c>
      <c r="M52" s="4">
        <v>5747</v>
      </c>
      <c r="N52" s="4">
        <v>332</v>
      </c>
      <c r="O52" s="4">
        <v>552</v>
      </c>
      <c r="P52" s="4">
        <v>7918400</v>
      </c>
      <c r="Q52" s="4">
        <v>14815200</v>
      </c>
      <c r="R52" s="5">
        <v>-2.3300000000000001E-2</v>
      </c>
      <c r="S52" s="4">
        <v>23912800</v>
      </c>
      <c r="T52" s="4">
        <f t="shared" si="2"/>
        <v>43498870</v>
      </c>
      <c r="U52" s="4">
        <f t="shared" si="6"/>
        <v>25393300</v>
      </c>
      <c r="V52" s="5">
        <v>3.2599999999999997E-2</v>
      </c>
    </row>
    <row r="53" spans="1:22" x14ac:dyDescent="0.2">
      <c r="A53" s="16" t="s">
        <v>232</v>
      </c>
      <c r="B53" s="4">
        <v>1003400</v>
      </c>
      <c r="C53" s="4">
        <v>535718</v>
      </c>
      <c r="D53" s="4">
        <v>467682</v>
      </c>
      <c r="E53" s="4">
        <v>8811590000</v>
      </c>
      <c r="F53" s="4">
        <f t="shared" si="4"/>
        <v>403499505779</v>
      </c>
      <c r="G53" s="4">
        <v>0</v>
      </c>
      <c r="H53" s="4">
        <v>0</v>
      </c>
      <c r="I53" s="4">
        <v>0</v>
      </c>
      <c r="J53" s="4">
        <v>-530150000</v>
      </c>
      <c r="K53" s="24">
        <f t="shared" si="5"/>
        <v>638695989000</v>
      </c>
      <c r="L53" s="4">
        <v>9427</v>
      </c>
      <c r="M53" s="4">
        <v>15142</v>
      </c>
      <c r="N53" s="4">
        <v>846</v>
      </c>
      <c r="O53" s="4">
        <v>1679</v>
      </c>
      <c r="P53" s="4">
        <v>21121400</v>
      </c>
      <c r="Q53" s="4">
        <v>40054100</v>
      </c>
      <c r="R53" s="5">
        <v>-5.3099999999999994E-2</v>
      </c>
      <c r="S53" s="4">
        <v>62855200</v>
      </c>
      <c r="T53" s="4">
        <f t="shared" si="2"/>
        <v>39743710</v>
      </c>
      <c r="U53" s="4">
        <f t="shared" si="6"/>
        <v>25393300</v>
      </c>
      <c r="V53" s="5">
        <v>8.7300000000000003E-2</v>
      </c>
    </row>
    <row r="54" spans="1:22" x14ac:dyDescent="0.2">
      <c r="A54" s="16" t="s">
        <v>231</v>
      </c>
      <c r="B54" s="4">
        <v>1170992</v>
      </c>
      <c r="C54" s="4">
        <v>715418</v>
      </c>
      <c r="D54" s="4">
        <v>455574</v>
      </c>
      <c r="E54" s="4">
        <v>9192050000</v>
      </c>
      <c r="F54" s="4">
        <f t="shared" si="4"/>
        <v>394687915779</v>
      </c>
      <c r="G54" s="4">
        <v>0</v>
      </c>
      <c r="H54" s="4">
        <v>0</v>
      </c>
      <c r="I54" s="4">
        <v>0</v>
      </c>
      <c r="J54" s="4">
        <v>-127575000</v>
      </c>
      <c r="K54" s="24">
        <f t="shared" si="5"/>
        <v>639226139000</v>
      </c>
      <c r="L54" s="4">
        <v>5379</v>
      </c>
      <c r="M54" s="4">
        <v>5709</v>
      </c>
      <c r="N54" s="4">
        <v>639</v>
      </c>
      <c r="O54" s="4">
        <v>642</v>
      </c>
      <c r="P54" s="4">
        <v>11676300</v>
      </c>
      <c r="Q54" s="4">
        <v>12140000</v>
      </c>
      <c r="R54" s="5">
        <v>0</v>
      </c>
      <c r="S54" s="4">
        <v>25393300</v>
      </c>
      <c r="T54" s="4">
        <f t="shared" si="2"/>
        <v>41100040</v>
      </c>
      <c r="U54" s="4">
        <f t="shared" si="6"/>
        <v>34039700</v>
      </c>
      <c r="V54" s="5">
        <v>4.4900000000000002E-2</v>
      </c>
    </row>
    <row r="55" spans="1:22" x14ac:dyDescent="0.2">
      <c r="A55" s="16" t="s">
        <v>230</v>
      </c>
      <c r="B55" s="4">
        <v>2677700</v>
      </c>
      <c r="C55" s="4">
        <v>309627</v>
      </c>
      <c r="D55" s="4">
        <v>2368073</v>
      </c>
      <c r="E55" s="4">
        <v>49153970000</v>
      </c>
      <c r="F55" s="4">
        <f t="shared" si="4"/>
        <v>385495865779</v>
      </c>
      <c r="G55" s="4">
        <v>0</v>
      </c>
      <c r="H55" s="4">
        <v>0</v>
      </c>
      <c r="I55" s="4">
        <v>0</v>
      </c>
      <c r="J55" s="4">
        <v>191722265000</v>
      </c>
      <c r="K55" s="24">
        <f t="shared" si="5"/>
        <v>639353714000</v>
      </c>
      <c r="L55" s="4">
        <v>10970</v>
      </c>
      <c r="M55" s="4">
        <v>8259</v>
      </c>
      <c r="N55" s="4">
        <v>1316</v>
      </c>
      <c r="O55" s="4">
        <v>1036</v>
      </c>
      <c r="P55" s="4">
        <v>25237000</v>
      </c>
      <c r="Q55" s="4">
        <v>20178300</v>
      </c>
      <c r="R55" s="5">
        <v>3.49E-2</v>
      </c>
      <c r="S55" s="4">
        <v>47885800</v>
      </c>
      <c r="T55" s="4">
        <f t="shared" si="2"/>
        <v>39961040</v>
      </c>
      <c r="U55" s="4">
        <f t="shared" si="6"/>
        <v>34039700</v>
      </c>
      <c r="V55" s="5">
        <v>6.7599999999999993E-2</v>
      </c>
    </row>
    <row r="56" spans="1:22" x14ac:dyDescent="0.2">
      <c r="A56" s="16" t="s">
        <v>229</v>
      </c>
      <c r="B56" s="4">
        <v>364500</v>
      </c>
      <c r="C56" s="4">
        <v>490147</v>
      </c>
      <c r="D56" s="4">
        <v>-125647</v>
      </c>
      <c r="E56" s="4">
        <v>-2411040000</v>
      </c>
      <c r="F56" s="4">
        <f t="shared" si="4"/>
        <v>336341895779</v>
      </c>
      <c r="G56" s="4">
        <v>11007200</v>
      </c>
      <c r="H56" s="4">
        <v>46600</v>
      </c>
      <c r="I56" s="4">
        <v>10960600</v>
      </c>
      <c r="J56" s="4">
        <v>191722265000</v>
      </c>
      <c r="K56" s="24">
        <f t="shared" si="5"/>
        <v>447631449000</v>
      </c>
      <c r="L56" s="4">
        <v>9915</v>
      </c>
      <c r="M56" s="4">
        <v>3795</v>
      </c>
      <c r="N56" s="4">
        <v>1085</v>
      </c>
      <c r="O56" s="4">
        <v>422</v>
      </c>
      <c r="P56" s="4">
        <v>24509100</v>
      </c>
      <c r="Q56" s="4">
        <v>10727300</v>
      </c>
      <c r="R56" s="5">
        <v>6.9199999999999998E-2</v>
      </c>
      <c r="S56" s="4">
        <v>61251500</v>
      </c>
      <c r="T56" s="4">
        <f t="shared" si="2"/>
        <v>36649900</v>
      </c>
      <c r="U56" s="4">
        <f t="shared" si="6"/>
        <v>28514200</v>
      </c>
      <c r="V56" s="5">
        <v>6.2199999999999998E-2</v>
      </c>
    </row>
    <row r="57" spans="1:22" x14ac:dyDescent="0.2">
      <c r="A57" s="16" t="s">
        <v>228</v>
      </c>
      <c r="B57" s="4">
        <v>113500</v>
      </c>
      <c r="C57" s="4">
        <v>7781366</v>
      </c>
      <c r="D57" s="4">
        <v>-7667866</v>
      </c>
      <c r="E57" s="4">
        <v>-145258060000</v>
      </c>
      <c r="F57" s="4">
        <f t="shared" si="4"/>
        <v>338752935779</v>
      </c>
      <c r="K57" s="24">
        <f t="shared" si="5"/>
        <v>255909184000</v>
      </c>
      <c r="L57" s="4">
        <v>5840</v>
      </c>
      <c r="M57" s="4">
        <v>7795</v>
      </c>
      <c r="N57" s="4">
        <v>540</v>
      </c>
      <c r="O57" s="4">
        <v>649</v>
      </c>
      <c r="P57" s="4">
        <v>14165700</v>
      </c>
      <c r="Q57" s="4">
        <v>18538200</v>
      </c>
      <c r="R57" s="5">
        <v>-3.1899999999999998E-2</v>
      </c>
      <c r="S57" s="4">
        <v>34312900</v>
      </c>
      <c r="T57" s="4">
        <f t="shared" si="2"/>
        <v>35471780</v>
      </c>
      <c r="U57" s="4">
        <f t="shared" si="6"/>
        <v>28514200</v>
      </c>
      <c r="V57" s="5">
        <v>2.86E-2</v>
      </c>
    </row>
    <row r="58" spans="1:22" x14ac:dyDescent="0.2">
      <c r="A58" s="16" t="s">
        <v>227</v>
      </c>
      <c r="B58" s="4">
        <v>1213300</v>
      </c>
      <c r="C58" s="4">
        <v>73008</v>
      </c>
      <c r="D58" s="4">
        <v>1140292</v>
      </c>
      <c r="E58" s="4">
        <v>22120990000</v>
      </c>
      <c r="F58" s="4">
        <f t="shared" si="4"/>
        <v>484010995779</v>
      </c>
      <c r="G58" s="4">
        <v>0</v>
      </c>
      <c r="H58" s="4">
        <v>0</v>
      </c>
      <c r="I58" s="4">
        <v>0</v>
      </c>
      <c r="J58" s="4">
        <v>151450000</v>
      </c>
      <c r="K58" s="24">
        <f t="shared" si="5"/>
        <v>255909184000</v>
      </c>
      <c r="L58" s="4">
        <v>5267</v>
      </c>
      <c r="M58" s="4">
        <v>6807</v>
      </c>
      <c r="N58" s="4">
        <v>462</v>
      </c>
      <c r="O58" s="4">
        <v>675</v>
      </c>
      <c r="P58" s="4">
        <v>12330800</v>
      </c>
      <c r="Q58" s="4">
        <v>18013300</v>
      </c>
      <c r="R58" s="5">
        <v>-2.5000000000000001E-3</v>
      </c>
      <c r="S58" s="4">
        <v>34039700</v>
      </c>
      <c r="T58" s="4">
        <f t="shared" si="2"/>
        <v>34562520</v>
      </c>
      <c r="U58" s="4">
        <f t="shared" si="6"/>
        <v>25303600</v>
      </c>
      <c r="V58" s="5">
        <v>4.3299999999999998E-2</v>
      </c>
    </row>
    <row r="59" spans="1:22" x14ac:dyDescent="0.2">
      <c r="A59" s="16" t="s">
        <v>226</v>
      </c>
      <c r="B59" s="4">
        <v>594200</v>
      </c>
      <c r="C59" s="4">
        <v>1131882</v>
      </c>
      <c r="D59" s="4">
        <v>-537682</v>
      </c>
      <c r="E59" s="4">
        <v>-10546690000</v>
      </c>
      <c r="F59" s="4">
        <f t="shared" si="4"/>
        <v>461890005779</v>
      </c>
      <c r="K59" s="24">
        <f t="shared" si="5"/>
        <v>255757734000</v>
      </c>
      <c r="L59" s="4">
        <v>5507</v>
      </c>
      <c r="M59" s="4">
        <v>7517</v>
      </c>
      <c r="N59" s="4">
        <v>644</v>
      </c>
      <c r="O59" s="4">
        <v>769</v>
      </c>
      <c r="P59" s="4">
        <v>15182700</v>
      </c>
      <c r="Q59" s="4">
        <v>20981000</v>
      </c>
      <c r="R59" s="5">
        <v>-1.7899999999999999E-2</v>
      </c>
      <c r="S59" s="4">
        <v>38625900</v>
      </c>
      <c r="T59" s="4">
        <f t="shared" si="2"/>
        <v>34425270</v>
      </c>
      <c r="U59" s="4">
        <f t="shared" si="6"/>
        <v>25303600</v>
      </c>
      <c r="V59" s="5">
        <v>3.73E-2</v>
      </c>
    </row>
    <row r="60" spans="1:22" x14ac:dyDescent="0.2">
      <c r="A60" s="16" t="s">
        <v>225</v>
      </c>
      <c r="B60" s="4">
        <v>16865300</v>
      </c>
      <c r="C60" s="4">
        <v>624400</v>
      </c>
      <c r="D60" s="4">
        <v>16240900</v>
      </c>
      <c r="E60" s="4">
        <v>298044320000</v>
      </c>
      <c r="F60" s="4">
        <f t="shared" si="4"/>
        <v>472436695779</v>
      </c>
      <c r="G60" s="4">
        <v>0</v>
      </c>
      <c r="H60" s="4">
        <v>0</v>
      </c>
      <c r="I60" s="4">
        <v>0</v>
      </c>
      <c r="J60" s="4">
        <v>-489580000</v>
      </c>
      <c r="K60" s="24">
        <f t="shared" si="5"/>
        <v>255757734000</v>
      </c>
      <c r="L60" s="4">
        <v>15463</v>
      </c>
      <c r="M60" s="4">
        <v>8071</v>
      </c>
      <c r="N60" s="4">
        <v>1623</v>
      </c>
      <c r="O60" s="4">
        <v>776</v>
      </c>
      <c r="P60" s="4">
        <v>41763800</v>
      </c>
      <c r="Q60" s="4">
        <v>20379500</v>
      </c>
      <c r="R60" s="5">
        <v>5.8899999999999994E-2</v>
      </c>
      <c r="S60" s="4">
        <v>72191400</v>
      </c>
      <c r="T60" s="4">
        <f t="shared" si="2"/>
        <v>28724140</v>
      </c>
      <c r="U60" s="4">
        <f t="shared" si="6"/>
        <v>25303600</v>
      </c>
      <c r="V60" s="5">
        <v>6.7599999999999993E-2</v>
      </c>
    </row>
    <row r="61" spans="1:22" x14ac:dyDescent="0.2">
      <c r="A61" s="16" t="s">
        <v>224</v>
      </c>
      <c r="B61" s="4">
        <v>117300</v>
      </c>
      <c r="C61" s="4">
        <v>6265921</v>
      </c>
      <c r="D61" s="4">
        <v>-6148621</v>
      </c>
      <c r="E61" s="4">
        <v>-116251910000</v>
      </c>
      <c r="F61" s="4">
        <f t="shared" si="4"/>
        <v>174392375779</v>
      </c>
      <c r="G61" s="4">
        <v>0</v>
      </c>
      <c r="H61" s="4">
        <v>0</v>
      </c>
      <c r="I61" s="4">
        <v>0</v>
      </c>
      <c r="J61" s="4">
        <v>437005000</v>
      </c>
      <c r="K61" s="24">
        <f t="shared" si="5"/>
        <v>256247314000</v>
      </c>
      <c r="L61" s="4">
        <v>3429</v>
      </c>
      <c r="M61" s="4">
        <v>5532</v>
      </c>
      <c r="N61" s="4">
        <v>329</v>
      </c>
      <c r="O61" s="4">
        <v>567</v>
      </c>
      <c r="P61" s="4">
        <v>9216300</v>
      </c>
      <c r="Q61" s="4">
        <v>16689400</v>
      </c>
      <c r="R61" s="5">
        <v>-2.1299999999999999E-2</v>
      </c>
      <c r="S61" s="4">
        <v>28514200</v>
      </c>
      <c r="T61" s="4">
        <f t="shared" si="2"/>
        <v>28341670</v>
      </c>
      <c r="U61" s="4">
        <f t="shared" si="6"/>
        <v>25303600</v>
      </c>
      <c r="V61" s="5">
        <v>3.8900000000000004E-2</v>
      </c>
    </row>
    <row r="62" spans="1:22" x14ac:dyDescent="0.2">
      <c r="A62" s="16" t="s">
        <v>223</v>
      </c>
      <c r="B62" s="4">
        <v>634300</v>
      </c>
      <c r="C62" s="4">
        <v>1536581</v>
      </c>
      <c r="D62" s="4">
        <v>-902281</v>
      </c>
      <c r="E62" s="4">
        <v>-16894280000</v>
      </c>
      <c r="F62" s="4">
        <f t="shared" si="4"/>
        <v>290644285779</v>
      </c>
      <c r="G62" s="4">
        <v>0</v>
      </c>
      <c r="H62" s="4">
        <v>0</v>
      </c>
      <c r="I62" s="4">
        <v>0</v>
      </c>
      <c r="J62" s="4">
        <v>148200000</v>
      </c>
      <c r="K62" s="24">
        <f t="shared" si="5"/>
        <v>255810309000</v>
      </c>
      <c r="L62" s="4">
        <v>4677</v>
      </c>
      <c r="M62" s="4">
        <v>4654</v>
      </c>
      <c r="N62" s="4">
        <v>492</v>
      </c>
      <c r="O62" s="4">
        <v>521</v>
      </c>
      <c r="P62" s="4">
        <v>13882000</v>
      </c>
      <c r="Q62" s="4">
        <v>15266200</v>
      </c>
      <c r="R62" s="5">
        <v>1.06E-2</v>
      </c>
      <c r="S62" s="4">
        <v>29918800</v>
      </c>
      <c r="T62" s="4">
        <f t="shared" si="2"/>
        <v>30291980</v>
      </c>
      <c r="U62" s="4">
        <f t="shared" si="6"/>
        <v>22531700</v>
      </c>
      <c r="V62" s="5">
        <v>2.8799999999999999E-2</v>
      </c>
    </row>
    <row r="63" spans="1:22" x14ac:dyDescent="0.2">
      <c r="A63" s="16" t="s">
        <v>222</v>
      </c>
      <c r="B63" s="4">
        <v>1746300</v>
      </c>
      <c r="C63" s="4">
        <v>603281</v>
      </c>
      <c r="D63" s="4">
        <v>1143019</v>
      </c>
      <c r="E63" s="4">
        <v>21781510000</v>
      </c>
      <c r="F63" s="4">
        <f t="shared" si="4"/>
        <v>307538565779</v>
      </c>
      <c r="G63" s="4">
        <v>0</v>
      </c>
      <c r="H63" s="4">
        <v>0</v>
      </c>
      <c r="I63" s="4">
        <v>0</v>
      </c>
      <c r="J63" s="4">
        <v>-516100000</v>
      </c>
      <c r="K63" s="24">
        <f t="shared" si="5"/>
        <v>255662109000</v>
      </c>
      <c r="L63" s="4">
        <v>4039</v>
      </c>
      <c r="M63" s="4">
        <v>4892</v>
      </c>
      <c r="N63" s="4">
        <v>429</v>
      </c>
      <c r="O63" s="4">
        <v>520</v>
      </c>
      <c r="P63" s="4">
        <v>11299100</v>
      </c>
      <c r="Q63" s="4">
        <v>13162300</v>
      </c>
      <c r="R63" s="5">
        <v>0</v>
      </c>
      <c r="S63" s="4">
        <v>25303600</v>
      </c>
      <c r="T63" s="4">
        <f t="shared" si="2"/>
        <v>30967302</v>
      </c>
      <c r="U63" s="4">
        <f t="shared" si="6"/>
        <v>22531700</v>
      </c>
      <c r="V63" s="5">
        <v>2.8500000000000001E-2</v>
      </c>
    </row>
    <row r="64" spans="1:22" x14ac:dyDescent="0.2">
      <c r="A64" s="16" t="s">
        <v>221</v>
      </c>
      <c r="B64" s="4">
        <v>7027000</v>
      </c>
      <c r="C64" s="4">
        <v>213166</v>
      </c>
      <c r="D64" s="4">
        <v>6813834</v>
      </c>
      <c r="E64" s="4">
        <v>127545260000</v>
      </c>
      <c r="F64" s="4">
        <f t="shared" si="4"/>
        <v>285757055779</v>
      </c>
      <c r="G64" s="4">
        <v>0</v>
      </c>
      <c r="H64" s="4">
        <v>0</v>
      </c>
      <c r="I64" s="4">
        <v>0</v>
      </c>
      <c r="J64" s="4">
        <v>-683345000</v>
      </c>
      <c r="K64" s="24">
        <f t="shared" si="5"/>
        <v>256178209000</v>
      </c>
      <c r="L64" s="4">
        <v>8160</v>
      </c>
      <c r="M64" s="4">
        <v>5852</v>
      </c>
      <c r="N64" s="4">
        <v>844</v>
      </c>
      <c r="O64" s="4">
        <v>527</v>
      </c>
      <c r="P64" s="4">
        <v>22027000</v>
      </c>
      <c r="Q64" s="4">
        <v>14932300</v>
      </c>
      <c r="R64" s="5">
        <v>3.2799999999999996E-2</v>
      </c>
      <c r="S64" s="4">
        <v>38956600</v>
      </c>
      <c r="T64" s="4">
        <f t="shared" si="2"/>
        <v>29260892</v>
      </c>
      <c r="U64" s="4">
        <f t="shared" si="6"/>
        <v>22531700</v>
      </c>
      <c r="V64" s="5">
        <v>3.1699999999999999E-2</v>
      </c>
    </row>
    <row r="65" spans="1:22" x14ac:dyDescent="0.2">
      <c r="A65" s="16" t="s">
        <v>220</v>
      </c>
      <c r="B65" s="4">
        <v>3228000</v>
      </c>
      <c r="C65" s="4">
        <v>1110200</v>
      </c>
      <c r="D65" s="4">
        <v>2117800</v>
      </c>
      <c r="E65" s="4">
        <v>39203190000</v>
      </c>
      <c r="F65" s="4">
        <f t="shared" si="4"/>
        <v>158211795779</v>
      </c>
      <c r="G65" s="4">
        <v>0</v>
      </c>
      <c r="H65" s="4">
        <v>0</v>
      </c>
      <c r="I65" s="4">
        <v>0</v>
      </c>
      <c r="J65" s="4">
        <v>-334530000</v>
      </c>
      <c r="K65" s="24">
        <f t="shared" si="5"/>
        <v>256861554000</v>
      </c>
      <c r="L65" s="4">
        <v>6474</v>
      </c>
      <c r="M65" s="4">
        <v>6838</v>
      </c>
      <c r="N65" s="4">
        <v>664</v>
      </c>
      <c r="O65" s="4">
        <v>708</v>
      </c>
      <c r="P65" s="4">
        <v>17251700</v>
      </c>
      <c r="Q65" s="4">
        <v>18559600</v>
      </c>
      <c r="R65" s="5">
        <v>8.3000000000000001E-3</v>
      </c>
      <c r="S65" s="4">
        <v>36495800</v>
      </c>
      <c r="T65" s="4">
        <f t="shared" si="2"/>
        <v>28072402</v>
      </c>
      <c r="U65" s="4">
        <f t="shared" si="6"/>
        <v>15180100</v>
      </c>
      <c r="V65" s="5">
        <v>3.4599999999999999E-2</v>
      </c>
    </row>
    <row r="66" spans="1:22" x14ac:dyDescent="0.2">
      <c r="A66" s="16" t="s">
        <v>219</v>
      </c>
      <c r="B66" s="4">
        <v>42600</v>
      </c>
      <c r="C66" s="4">
        <v>69928</v>
      </c>
      <c r="D66" s="4">
        <v>-27328</v>
      </c>
      <c r="E66" s="4">
        <v>-496720000</v>
      </c>
      <c r="F66" s="4">
        <f t="shared" si="4"/>
        <v>119008605779</v>
      </c>
      <c r="G66" s="4">
        <v>2272500</v>
      </c>
      <c r="H66" s="4">
        <v>6500</v>
      </c>
      <c r="I66" s="4">
        <v>2266000</v>
      </c>
      <c r="J66" s="4">
        <v>41431930000</v>
      </c>
      <c r="K66" s="24">
        <f t="shared" si="5"/>
        <v>257196084000</v>
      </c>
      <c r="L66" s="4">
        <v>5607</v>
      </c>
      <c r="M66" s="4">
        <v>5305</v>
      </c>
      <c r="N66" s="4">
        <v>566</v>
      </c>
      <c r="O66" s="4">
        <v>461</v>
      </c>
      <c r="P66" s="4">
        <v>14695400</v>
      </c>
      <c r="Q66" s="4">
        <v>12881600</v>
      </c>
      <c r="R66" s="5">
        <v>2.8000000000000004E-3</v>
      </c>
      <c r="S66" s="4">
        <v>28140100</v>
      </c>
      <c r="T66" s="4">
        <f t="shared" si="2"/>
        <v>26872272</v>
      </c>
      <c r="U66" s="4">
        <f t="shared" si="6"/>
        <v>15180100</v>
      </c>
      <c r="V66" s="5">
        <v>2.4399999999999998E-2</v>
      </c>
    </row>
    <row r="67" spans="1:22" x14ac:dyDescent="0.2">
      <c r="A67" s="16" t="s">
        <v>218</v>
      </c>
      <c r="B67" s="4">
        <v>1750600</v>
      </c>
      <c r="C67" s="4">
        <v>216828</v>
      </c>
      <c r="D67" s="4">
        <v>1533772</v>
      </c>
      <c r="E67" s="4">
        <v>27819140000</v>
      </c>
      <c r="F67" s="4">
        <f t="shared" si="4"/>
        <v>119505325779</v>
      </c>
      <c r="G67" s="4">
        <v>0</v>
      </c>
      <c r="H67" s="4">
        <v>0</v>
      </c>
      <c r="I67" s="4">
        <v>0</v>
      </c>
      <c r="J67" s="4">
        <v>-489818000</v>
      </c>
      <c r="K67" s="24">
        <f t="shared" si="5"/>
        <v>215764154000</v>
      </c>
      <c r="L67" s="4">
        <v>4776</v>
      </c>
      <c r="M67" s="4">
        <v>3191</v>
      </c>
      <c r="N67" s="4">
        <v>519</v>
      </c>
      <c r="O67" s="4">
        <v>318</v>
      </c>
      <c r="P67" s="4">
        <v>12665000</v>
      </c>
      <c r="Q67" s="4">
        <v>8704900</v>
      </c>
      <c r="R67" s="5">
        <v>8.3999999999999995E-3</v>
      </c>
      <c r="S67" s="4">
        <v>22531700</v>
      </c>
      <c r="T67" s="4">
        <f t="shared" si="2"/>
        <v>27470702</v>
      </c>
      <c r="U67" s="4">
        <f t="shared" si="6"/>
        <v>15180100</v>
      </c>
      <c r="V67" s="5">
        <v>2.9900000000000003E-2</v>
      </c>
    </row>
    <row r="68" spans="1:22" x14ac:dyDescent="0.2">
      <c r="A68" s="16" t="s">
        <v>217</v>
      </c>
      <c r="B68" s="4">
        <v>1168800</v>
      </c>
      <c r="C68" s="4">
        <v>1494800</v>
      </c>
      <c r="D68" s="4">
        <v>-326000</v>
      </c>
      <c r="E68" s="4">
        <v>-5277030000</v>
      </c>
      <c r="F68" s="4">
        <f t="shared" si="4"/>
        <v>91686185779</v>
      </c>
      <c r="G68" s="4">
        <v>521700</v>
      </c>
      <c r="H68" s="4">
        <v>37700</v>
      </c>
      <c r="I68" s="4">
        <v>484000</v>
      </c>
      <c r="J68" s="4">
        <v>8542585000</v>
      </c>
      <c r="K68" s="24">
        <f t="shared" si="5"/>
        <v>216253972000</v>
      </c>
      <c r="L68" s="4">
        <v>5934</v>
      </c>
      <c r="M68" s="4">
        <v>4328</v>
      </c>
      <c r="N68" s="4">
        <v>529</v>
      </c>
      <c r="O68" s="4">
        <v>388</v>
      </c>
      <c r="P68" s="4">
        <v>13655600</v>
      </c>
      <c r="Q68" s="4">
        <v>10472200</v>
      </c>
      <c r="R68" s="5">
        <v>2.58E-2</v>
      </c>
      <c r="S68" s="4">
        <v>24947100</v>
      </c>
      <c r="T68" s="4">
        <f t="shared" si="2"/>
        <v>26531762</v>
      </c>
      <c r="U68" s="4">
        <f t="shared" si="6"/>
        <v>15180100</v>
      </c>
      <c r="V68" s="5">
        <v>4.6900000000000004E-2</v>
      </c>
    </row>
    <row r="69" spans="1:22" x14ac:dyDescent="0.2">
      <c r="A69" s="16" t="s">
        <v>216</v>
      </c>
      <c r="B69" s="4">
        <v>89300</v>
      </c>
      <c r="C69" s="4">
        <v>8000700</v>
      </c>
      <c r="D69" s="4">
        <v>-7911400</v>
      </c>
      <c r="E69" s="4">
        <v>-141870650000</v>
      </c>
      <c r="F69" s="4">
        <f t="shared" si="4"/>
        <v>96963215779</v>
      </c>
      <c r="G69" s="4">
        <v>0</v>
      </c>
      <c r="H69" s="4">
        <v>0</v>
      </c>
      <c r="I69" s="4">
        <v>0</v>
      </c>
      <c r="J69" s="4">
        <v>835380000</v>
      </c>
      <c r="K69" s="24">
        <f t="shared" si="5"/>
        <v>207711387000</v>
      </c>
      <c r="L69" s="4">
        <v>5055</v>
      </c>
      <c r="M69" s="4">
        <v>9311</v>
      </c>
      <c r="N69" s="4">
        <v>431</v>
      </c>
      <c r="O69" s="4">
        <v>880</v>
      </c>
      <c r="P69" s="4">
        <v>11437500</v>
      </c>
      <c r="Q69" s="4">
        <v>23328200</v>
      </c>
      <c r="R69" s="5">
        <v>-3.1400000000000004E-2</v>
      </c>
      <c r="S69" s="4">
        <v>37253400</v>
      </c>
      <c r="T69" s="4">
        <f t="shared" si="2"/>
        <v>27710642</v>
      </c>
      <c r="U69" s="4">
        <f t="shared" si="6"/>
        <v>15180100</v>
      </c>
      <c r="V69" s="5">
        <v>4.1299999999999996E-2</v>
      </c>
    </row>
    <row r="70" spans="1:22" x14ac:dyDescent="0.2">
      <c r="A70" s="16" t="s">
        <v>215</v>
      </c>
      <c r="B70" s="4">
        <v>142300</v>
      </c>
      <c r="C70" s="4">
        <v>194079</v>
      </c>
      <c r="D70" s="4">
        <v>-51779</v>
      </c>
      <c r="E70" s="4">
        <v>-958210000</v>
      </c>
      <c r="F70" s="4">
        <f t="shared" si="4"/>
        <v>238833865779</v>
      </c>
      <c r="G70" s="4">
        <v>0</v>
      </c>
      <c r="H70" s="4">
        <v>0</v>
      </c>
      <c r="I70" s="4">
        <v>0</v>
      </c>
      <c r="J70" s="4">
        <v>-188370000</v>
      </c>
      <c r="K70" s="24">
        <f t="shared" si="5"/>
        <v>206876007000</v>
      </c>
      <c r="L70" s="4">
        <v>2213</v>
      </c>
      <c r="M70" s="4">
        <v>4347</v>
      </c>
      <c r="N70" s="4">
        <v>180</v>
      </c>
      <c r="O70" s="4">
        <v>351</v>
      </c>
      <c r="P70" s="4">
        <v>4879700</v>
      </c>
      <c r="Q70" s="4">
        <v>9211000</v>
      </c>
      <c r="R70" s="5">
        <v>-1.66E-2</v>
      </c>
      <c r="S70" s="4">
        <v>15180100</v>
      </c>
      <c r="T70" s="4">
        <f t="shared" si="2"/>
        <v>27399922</v>
      </c>
      <c r="U70" s="4">
        <f t="shared" si="6"/>
        <v>21892500</v>
      </c>
      <c r="V70" s="5">
        <v>1.9099999999999999E-2</v>
      </c>
    </row>
    <row r="71" spans="1:22" x14ac:dyDescent="0.2">
      <c r="A71" s="16" t="s">
        <v>214</v>
      </c>
      <c r="B71" s="4">
        <v>1886400</v>
      </c>
      <c r="C71" s="4">
        <v>176309</v>
      </c>
      <c r="D71" s="4">
        <v>1710091</v>
      </c>
      <c r="E71" s="4">
        <v>31374580000</v>
      </c>
      <c r="F71" s="4">
        <f t="shared" si="4"/>
        <v>239792075779</v>
      </c>
      <c r="G71" s="4">
        <v>0</v>
      </c>
      <c r="H71" s="4">
        <v>0</v>
      </c>
      <c r="I71" s="4">
        <v>0</v>
      </c>
      <c r="J71" s="4">
        <v>79170000</v>
      </c>
      <c r="K71" s="24">
        <f t="shared" si="5"/>
        <v>207064377000</v>
      </c>
      <c r="L71" s="4">
        <v>4841</v>
      </c>
      <c r="M71" s="4">
        <v>4282</v>
      </c>
      <c r="N71" s="4">
        <v>480</v>
      </c>
      <c r="O71" s="4">
        <v>426</v>
      </c>
      <c r="P71" s="4">
        <v>12031600</v>
      </c>
      <c r="Q71" s="4">
        <v>12017900</v>
      </c>
      <c r="R71" s="5">
        <v>2.8000000000000004E-3</v>
      </c>
      <c r="S71" s="4">
        <v>24689500</v>
      </c>
      <c r="T71" s="4">
        <f t="shared" si="2"/>
        <v>29660652</v>
      </c>
      <c r="U71" s="4">
        <f t="shared" si="6"/>
        <v>16138800</v>
      </c>
      <c r="V71" s="5">
        <v>1.9E-2</v>
      </c>
    </row>
    <row r="72" spans="1:22" x14ac:dyDescent="0.2">
      <c r="A72" s="16" t="s">
        <v>213</v>
      </c>
      <c r="B72" s="4">
        <v>8261400</v>
      </c>
      <c r="C72" s="4">
        <v>342362</v>
      </c>
      <c r="D72" s="4">
        <v>7919038</v>
      </c>
      <c r="E72" s="4">
        <v>145753590000</v>
      </c>
      <c r="F72" s="4">
        <f t="shared" si="4"/>
        <v>208417495779</v>
      </c>
      <c r="G72" s="4">
        <v>50000</v>
      </c>
      <c r="H72" s="4">
        <v>0</v>
      </c>
      <c r="I72" s="4">
        <v>50000</v>
      </c>
      <c r="J72" s="4">
        <v>930000000</v>
      </c>
      <c r="K72" s="24">
        <f t="shared" si="5"/>
        <v>206985207000</v>
      </c>
      <c r="L72" s="4">
        <v>10441</v>
      </c>
      <c r="M72" s="4">
        <v>6973</v>
      </c>
      <c r="N72" s="4">
        <v>1069</v>
      </c>
      <c r="O72" s="4">
        <v>641</v>
      </c>
      <c r="P72" s="4">
        <v>30252600</v>
      </c>
      <c r="Q72" s="4">
        <v>18211500</v>
      </c>
      <c r="R72" s="5">
        <v>2.2400000000000003E-2</v>
      </c>
      <c r="S72" s="4">
        <v>49421900</v>
      </c>
      <c r="T72" s="4">
        <f t="shared" si="2"/>
        <v>26142042</v>
      </c>
      <c r="U72" s="4">
        <f t="shared" si="6"/>
        <v>16138800</v>
      </c>
      <c r="V72" s="5">
        <v>3.7499999999999999E-2</v>
      </c>
    </row>
    <row r="73" spans="1:22" x14ac:dyDescent="0.2">
      <c r="A73" s="16" t="s">
        <v>212</v>
      </c>
      <c r="B73" s="4">
        <v>110355</v>
      </c>
      <c r="C73" s="4">
        <v>59250</v>
      </c>
      <c r="D73" s="4">
        <v>51105</v>
      </c>
      <c r="E73" s="4">
        <v>906170000</v>
      </c>
      <c r="F73" s="4">
        <f t="shared" si="4"/>
        <v>62663905779</v>
      </c>
      <c r="G73" s="4">
        <v>0</v>
      </c>
      <c r="H73" s="4">
        <v>0</v>
      </c>
      <c r="I73" s="4">
        <v>0</v>
      </c>
      <c r="J73" s="4">
        <v>391690000</v>
      </c>
      <c r="K73" s="24">
        <f t="shared" si="5"/>
        <v>206055207000</v>
      </c>
      <c r="L73" s="4">
        <v>3750</v>
      </c>
      <c r="M73" s="4">
        <v>7389</v>
      </c>
      <c r="N73" s="4">
        <v>332</v>
      </c>
      <c r="O73" s="4">
        <v>629</v>
      </c>
      <c r="P73" s="4">
        <v>8969600</v>
      </c>
      <c r="Q73" s="4">
        <v>17282200</v>
      </c>
      <c r="R73" s="5">
        <v>-2.7000000000000001E-3</v>
      </c>
      <c r="S73" s="4">
        <v>32056820</v>
      </c>
      <c r="T73" s="4">
        <f t="shared" si="2"/>
        <v>24411360</v>
      </c>
      <c r="U73" s="4">
        <f t="shared" si="6"/>
        <v>15557700</v>
      </c>
      <c r="V73" s="5">
        <v>2.7799999999999998E-2</v>
      </c>
    </row>
    <row r="74" spans="1:22" x14ac:dyDescent="0.2">
      <c r="A74" s="16" t="s">
        <v>211</v>
      </c>
      <c r="B74" s="4">
        <v>77200</v>
      </c>
      <c r="C74" s="4">
        <v>2849608</v>
      </c>
      <c r="D74" s="4">
        <v>-2772408</v>
      </c>
      <c r="E74" s="4">
        <v>-49768870000</v>
      </c>
      <c r="F74" s="4">
        <f t="shared" ref="F74:F79" si="7">E74+F75</f>
        <v>61757735779</v>
      </c>
      <c r="G74" s="4">
        <v>0</v>
      </c>
      <c r="H74" s="4">
        <v>0</v>
      </c>
      <c r="I74" s="4">
        <v>0</v>
      </c>
      <c r="J74" s="4">
        <v>91715000</v>
      </c>
      <c r="K74" s="24">
        <f t="shared" ref="K74:K79" si="8">K75+J74</f>
        <v>205663517000</v>
      </c>
      <c r="L74" s="4">
        <v>3669</v>
      </c>
      <c r="M74" s="4">
        <v>3031</v>
      </c>
      <c r="N74" s="4">
        <v>440</v>
      </c>
      <c r="O74" s="4">
        <v>390</v>
      </c>
      <c r="P74" s="4">
        <v>11741400</v>
      </c>
      <c r="Q74" s="4">
        <v>10848600</v>
      </c>
      <c r="R74" s="5">
        <v>5.6999999999999993E-3</v>
      </c>
      <c r="S74" s="4">
        <v>21892500</v>
      </c>
      <c r="T74" s="4">
        <f t="shared" ref="T74:T79" si="9">AVERAGE(S75:S84)</f>
        <v>23620490</v>
      </c>
      <c r="U74" s="4">
        <f t="shared" ref="U74:U79" si="10">MIN(S75:S79)</f>
        <v>15557700</v>
      </c>
      <c r="V74" s="5">
        <v>1.9299999999999998E-2</v>
      </c>
    </row>
    <row r="75" spans="1:22" x14ac:dyDescent="0.2">
      <c r="A75" s="16" t="s">
        <v>210</v>
      </c>
      <c r="B75" s="4">
        <v>27200</v>
      </c>
      <c r="C75" s="4">
        <v>2699400</v>
      </c>
      <c r="D75" s="4">
        <v>-2672200</v>
      </c>
      <c r="E75" s="4">
        <v>-48235040000</v>
      </c>
      <c r="F75" s="4">
        <f t="shared" si="7"/>
        <v>111526605779</v>
      </c>
      <c r="G75" s="4">
        <v>0</v>
      </c>
      <c r="H75" s="4">
        <v>0</v>
      </c>
      <c r="I75" s="4">
        <v>0</v>
      </c>
      <c r="J75" s="4">
        <v>91715000</v>
      </c>
      <c r="K75" s="24">
        <f t="shared" si="8"/>
        <v>205571802000</v>
      </c>
      <c r="L75" s="4">
        <v>2878</v>
      </c>
      <c r="M75" s="4">
        <v>4862</v>
      </c>
      <c r="N75" s="4">
        <v>317</v>
      </c>
      <c r="O75" s="4">
        <v>542</v>
      </c>
      <c r="P75" s="4">
        <v>8251500</v>
      </c>
      <c r="Q75" s="4">
        <v>15105200</v>
      </c>
      <c r="R75" s="5">
        <v>-1.3999999999999999E-2</v>
      </c>
      <c r="S75" s="4">
        <v>24610900</v>
      </c>
      <c r="T75" s="4">
        <f t="shared" si="9"/>
        <v>22156140</v>
      </c>
      <c r="U75" s="4">
        <f t="shared" si="10"/>
        <v>12072900</v>
      </c>
      <c r="V75" s="5">
        <v>2.4700000000000003E-2</v>
      </c>
    </row>
    <row r="76" spans="1:22" x14ac:dyDescent="0.2">
      <c r="A76" s="16" t="s">
        <v>208</v>
      </c>
      <c r="B76" s="4">
        <v>21200</v>
      </c>
      <c r="C76" s="4">
        <v>1417200</v>
      </c>
      <c r="D76" s="4">
        <v>-1396000</v>
      </c>
      <c r="E76" s="4">
        <v>-25215310000</v>
      </c>
      <c r="F76" s="4">
        <f t="shared" si="7"/>
        <v>159761645779</v>
      </c>
      <c r="G76" s="4">
        <v>57800</v>
      </c>
      <c r="H76" s="4">
        <v>0</v>
      </c>
      <c r="I76" s="4">
        <v>57800</v>
      </c>
      <c r="J76" s="4">
        <v>1048550000</v>
      </c>
      <c r="K76" s="24">
        <f t="shared" si="8"/>
        <v>205480087000</v>
      </c>
      <c r="L76" s="4">
        <v>3045</v>
      </c>
      <c r="M76" s="4">
        <v>2968</v>
      </c>
      <c r="N76" s="4">
        <v>306</v>
      </c>
      <c r="O76" s="4">
        <v>304</v>
      </c>
      <c r="P76" s="4">
        <v>7422000</v>
      </c>
      <c r="Q76" s="4">
        <v>7862700</v>
      </c>
      <c r="R76" s="5">
        <v>5.6000000000000008E-3</v>
      </c>
      <c r="S76" s="4">
        <v>16138800</v>
      </c>
      <c r="T76" s="4">
        <f t="shared" si="9"/>
        <v>22981770</v>
      </c>
      <c r="U76" s="4">
        <f t="shared" si="10"/>
        <v>12072900</v>
      </c>
      <c r="V76" s="5">
        <v>2.2000000000000002E-2</v>
      </c>
    </row>
    <row r="77" spans="1:22" x14ac:dyDescent="0.2">
      <c r="A77" s="16" t="s">
        <v>207</v>
      </c>
      <c r="B77" s="4">
        <v>2766500</v>
      </c>
      <c r="C77" s="4">
        <v>255800</v>
      </c>
      <c r="D77" s="4">
        <v>2510700</v>
      </c>
      <c r="E77" s="4">
        <v>45559260000</v>
      </c>
      <c r="F77" s="4">
        <f t="shared" si="7"/>
        <v>184976955779</v>
      </c>
      <c r="G77" s="4">
        <v>102800</v>
      </c>
      <c r="H77" s="4">
        <v>172000</v>
      </c>
      <c r="I77" s="4">
        <v>-69200</v>
      </c>
      <c r="J77" s="4">
        <v>-1178660000</v>
      </c>
      <c r="K77" s="24">
        <f t="shared" si="8"/>
        <v>204431537000</v>
      </c>
      <c r="L77" s="4">
        <v>5940</v>
      </c>
      <c r="M77" s="4">
        <v>4317</v>
      </c>
      <c r="N77" s="4">
        <v>517</v>
      </c>
      <c r="O77" s="4">
        <v>393</v>
      </c>
      <c r="P77" s="4">
        <v>14349100</v>
      </c>
      <c r="Q77" s="4">
        <v>10604800</v>
      </c>
      <c r="R77" s="5">
        <v>1.1299999999999999E-2</v>
      </c>
      <c r="S77" s="4">
        <v>28516000</v>
      </c>
      <c r="T77" s="4">
        <f t="shared" si="9"/>
        <v>21796150</v>
      </c>
      <c r="U77" s="4">
        <f t="shared" si="10"/>
        <v>12072900</v>
      </c>
      <c r="V77" s="5">
        <v>2.46E-2</v>
      </c>
    </row>
    <row r="78" spans="1:22" x14ac:dyDescent="0.2">
      <c r="A78" s="16" t="s">
        <v>206</v>
      </c>
      <c r="B78" s="4">
        <v>319800</v>
      </c>
      <c r="C78" s="4">
        <v>886200</v>
      </c>
      <c r="D78" s="4">
        <v>-566400</v>
      </c>
      <c r="E78" s="4">
        <v>-10001630000</v>
      </c>
      <c r="F78" s="4">
        <f t="shared" si="7"/>
        <v>139417695779</v>
      </c>
      <c r="G78" s="4">
        <v>0</v>
      </c>
      <c r="H78" s="4">
        <v>0</v>
      </c>
      <c r="I78" s="4">
        <v>0</v>
      </c>
      <c r="J78" s="4">
        <v>745500000</v>
      </c>
      <c r="K78" s="24">
        <f t="shared" si="8"/>
        <v>205610197000</v>
      </c>
      <c r="L78" s="4">
        <v>3200</v>
      </c>
      <c r="M78" s="4">
        <v>2732</v>
      </c>
      <c r="N78" s="4">
        <v>305</v>
      </c>
      <c r="O78" s="4">
        <v>277</v>
      </c>
      <c r="P78" s="4">
        <v>7950500</v>
      </c>
      <c r="Q78" s="4">
        <v>6920300</v>
      </c>
      <c r="R78" s="5">
        <v>5.6999999999999993E-3</v>
      </c>
      <c r="S78" s="4">
        <v>15557700</v>
      </c>
      <c r="T78" s="4">
        <f t="shared" si="9"/>
        <v>22541210</v>
      </c>
      <c r="U78" s="4">
        <f t="shared" si="10"/>
        <v>12072900</v>
      </c>
      <c r="V78" s="5">
        <v>1.3999999999999999E-2</v>
      </c>
    </row>
    <row r="79" spans="1:22" x14ac:dyDescent="0.2">
      <c r="A79" s="16" t="s">
        <v>205</v>
      </c>
      <c r="B79" s="4">
        <v>878700</v>
      </c>
      <c r="C79" s="4">
        <v>51100</v>
      </c>
      <c r="D79" s="4">
        <v>827600</v>
      </c>
      <c r="E79" s="4">
        <v>14736540000</v>
      </c>
      <c r="F79" s="4">
        <f t="shared" si="7"/>
        <v>149419325779</v>
      </c>
      <c r="G79" s="4">
        <v>222000</v>
      </c>
      <c r="H79" s="4">
        <v>39200</v>
      </c>
      <c r="I79" s="4">
        <v>182800</v>
      </c>
      <c r="J79" s="4">
        <v>3230910000</v>
      </c>
      <c r="K79" s="24">
        <f t="shared" si="8"/>
        <v>204864697000</v>
      </c>
      <c r="L79" s="4">
        <v>7556</v>
      </c>
      <c r="M79" s="4">
        <v>4905</v>
      </c>
      <c r="N79" s="4">
        <v>782</v>
      </c>
      <c r="O79" s="4">
        <v>555</v>
      </c>
      <c r="P79" s="4">
        <v>23046000</v>
      </c>
      <c r="Q79" s="4">
        <v>15961200</v>
      </c>
      <c r="R79" s="5">
        <v>1.7299999999999999E-2</v>
      </c>
      <c r="S79" s="4">
        <v>49042200</v>
      </c>
      <c r="T79" s="4">
        <f t="shared" si="9"/>
        <v>20319830</v>
      </c>
      <c r="U79" s="4">
        <f t="shared" si="10"/>
        <v>12072900</v>
      </c>
      <c r="V79" s="5">
        <v>3.0600000000000002E-2</v>
      </c>
    </row>
    <row r="80" spans="1:22" x14ac:dyDescent="0.2">
      <c r="A80" s="16" t="s">
        <v>204</v>
      </c>
      <c r="B80" s="4">
        <v>179010</v>
      </c>
      <c r="C80" s="4">
        <v>93640</v>
      </c>
      <c r="D80" s="4">
        <v>85370</v>
      </c>
      <c r="E80" s="4">
        <v>1489375779</v>
      </c>
      <c r="F80" s="4">
        <f t="shared" ref="F80:F90" si="11">E80+F81</f>
        <v>134682785779</v>
      </c>
      <c r="G80" s="4">
        <v>0</v>
      </c>
      <c r="H80" s="4">
        <v>0</v>
      </c>
      <c r="I80" s="4">
        <v>0</v>
      </c>
      <c r="J80" s="4">
        <v>836140000</v>
      </c>
      <c r="K80" s="24">
        <f t="shared" ref="K80:K90" si="12">K81+J80</f>
        <v>201633787000</v>
      </c>
      <c r="L80" s="4">
        <v>2127</v>
      </c>
      <c r="M80" s="4">
        <v>2372</v>
      </c>
      <c r="N80" s="4">
        <v>164</v>
      </c>
      <c r="O80" s="4">
        <v>230</v>
      </c>
      <c r="P80" s="4">
        <v>4916600</v>
      </c>
      <c r="Q80" s="4">
        <v>6517100</v>
      </c>
      <c r="R80" s="5">
        <v>-2.8000000000000004E-3</v>
      </c>
      <c r="S80" s="4">
        <v>12072900</v>
      </c>
      <c r="T80" s="4">
        <f t="shared" ref="T80:T96" si="13">AVERAGE(S81:S90)</f>
        <v>21041530</v>
      </c>
      <c r="U80" s="4">
        <f t="shared" ref="U80:U90" si="14">MIN(S81:S85)</f>
        <v>9967400</v>
      </c>
      <c r="V80" s="5">
        <v>1.1399999999999999E-2</v>
      </c>
    </row>
    <row r="81" spans="1:22" x14ac:dyDescent="0.2">
      <c r="A81" s="16" t="s">
        <v>203</v>
      </c>
      <c r="B81" s="4">
        <v>5044700</v>
      </c>
      <c r="C81" s="4">
        <v>539300</v>
      </c>
      <c r="D81" s="4">
        <v>4505400</v>
      </c>
      <c r="E81" s="4">
        <v>79932750000</v>
      </c>
      <c r="F81" s="4">
        <f t="shared" si="11"/>
        <v>133193410000</v>
      </c>
      <c r="G81" s="4">
        <v>51400</v>
      </c>
      <c r="H81" s="4">
        <v>4200</v>
      </c>
      <c r="I81" s="4">
        <v>47200</v>
      </c>
      <c r="J81" s="4">
        <v>836140000</v>
      </c>
      <c r="K81" s="24">
        <f t="shared" si="12"/>
        <v>200797647000</v>
      </c>
      <c r="L81" s="4">
        <v>7532</v>
      </c>
      <c r="M81" s="4">
        <v>6413</v>
      </c>
      <c r="N81" s="4">
        <v>865</v>
      </c>
      <c r="O81" s="4">
        <v>571</v>
      </c>
      <c r="P81" s="4">
        <v>20997000</v>
      </c>
      <c r="Q81" s="4">
        <v>15504900</v>
      </c>
      <c r="R81" s="5">
        <v>2.8999999999999998E-3</v>
      </c>
      <c r="S81" s="4">
        <v>47296800</v>
      </c>
      <c r="T81" s="4">
        <f t="shared" si="13"/>
        <v>21595458.600000001</v>
      </c>
      <c r="U81" s="4">
        <f t="shared" si="14"/>
        <v>9967400</v>
      </c>
      <c r="V81" s="5">
        <v>2.7999999999999997E-2</v>
      </c>
    </row>
    <row r="82" spans="1:22" x14ac:dyDescent="0.2">
      <c r="A82" s="16" t="s">
        <v>200</v>
      </c>
      <c r="B82" s="4">
        <v>552120</v>
      </c>
      <c r="C82" s="4">
        <v>1237400</v>
      </c>
      <c r="D82" s="4">
        <v>-685280</v>
      </c>
      <c r="E82" s="4">
        <v>-11680380000</v>
      </c>
      <c r="F82" s="4">
        <f t="shared" si="11"/>
        <v>53260660000</v>
      </c>
      <c r="G82" s="4">
        <v>0</v>
      </c>
      <c r="H82" s="4">
        <v>0</v>
      </c>
      <c r="I82" s="4">
        <v>0</v>
      </c>
      <c r="J82" s="4">
        <v>-217408000</v>
      </c>
      <c r="K82" s="24">
        <f t="shared" si="12"/>
        <v>199961507000</v>
      </c>
      <c r="L82" s="4">
        <v>2447</v>
      </c>
      <c r="M82" s="4">
        <v>2650</v>
      </c>
      <c r="N82" s="4">
        <v>250</v>
      </c>
      <c r="O82" s="4">
        <v>220</v>
      </c>
      <c r="P82" s="4">
        <v>6767500</v>
      </c>
      <c r="Q82" s="4">
        <v>6278500</v>
      </c>
      <c r="R82" s="5">
        <v>8.6999999999999994E-3</v>
      </c>
      <c r="S82" s="4">
        <v>14235800</v>
      </c>
      <c r="T82" s="4">
        <f t="shared" si="13"/>
        <v>21896805.800000001</v>
      </c>
      <c r="U82" s="4">
        <f t="shared" si="14"/>
        <v>9967400</v>
      </c>
      <c r="V82" s="5">
        <v>1.7299999999999999E-2</v>
      </c>
    </row>
    <row r="83" spans="1:22" x14ac:dyDescent="0.2">
      <c r="A83" s="16" t="s">
        <v>199</v>
      </c>
      <c r="B83" s="4">
        <v>100</v>
      </c>
      <c r="C83" s="4">
        <v>394210</v>
      </c>
      <c r="D83" s="4">
        <v>-394110</v>
      </c>
      <c r="E83" s="4">
        <v>-6833450000</v>
      </c>
      <c r="F83" s="4">
        <f t="shared" si="11"/>
        <v>64941040000</v>
      </c>
      <c r="G83" s="4">
        <v>0</v>
      </c>
      <c r="H83" s="4">
        <v>0</v>
      </c>
      <c r="I83" s="4">
        <v>0</v>
      </c>
      <c r="J83" s="4">
        <v>-972930000</v>
      </c>
      <c r="K83" s="24">
        <f t="shared" si="12"/>
        <v>200178915000</v>
      </c>
      <c r="L83" s="4">
        <v>2128</v>
      </c>
      <c r="M83" s="4">
        <v>2822</v>
      </c>
      <c r="N83" s="4">
        <v>273</v>
      </c>
      <c r="O83" s="4">
        <v>287</v>
      </c>
      <c r="P83" s="4">
        <v>6891100</v>
      </c>
      <c r="Q83" s="4">
        <v>7238800</v>
      </c>
      <c r="R83" s="5">
        <v>-5.6999999999999993E-3</v>
      </c>
      <c r="S83" s="4">
        <v>14750000</v>
      </c>
      <c r="T83" s="4">
        <f t="shared" si="13"/>
        <v>22550268.699999999</v>
      </c>
      <c r="U83" s="4">
        <f t="shared" si="14"/>
        <v>9967400</v>
      </c>
      <c r="V83" s="5">
        <v>1.7100000000000001E-2</v>
      </c>
    </row>
    <row r="84" spans="1:22" x14ac:dyDescent="0.2">
      <c r="A84" s="16" t="s">
        <v>193</v>
      </c>
      <c r="B84" s="4">
        <v>41500</v>
      </c>
      <c r="C84" s="4">
        <v>36900</v>
      </c>
      <c r="D84" s="4">
        <v>4600</v>
      </c>
      <c r="E84" s="4">
        <v>80750000</v>
      </c>
      <c r="F84" s="4">
        <f t="shared" si="11"/>
        <v>71774490000</v>
      </c>
      <c r="G84" s="4">
        <v>61200</v>
      </c>
      <c r="H84" s="4">
        <v>0</v>
      </c>
      <c r="I84" s="4">
        <v>61200</v>
      </c>
      <c r="J84" s="4">
        <v>1067520000</v>
      </c>
      <c r="K84" s="24">
        <f t="shared" si="12"/>
        <v>201151845000</v>
      </c>
      <c r="L84" s="4">
        <v>2440</v>
      </c>
      <c r="M84" s="4">
        <v>2664</v>
      </c>
      <c r="N84" s="4">
        <v>312</v>
      </c>
      <c r="O84" s="4">
        <v>236</v>
      </c>
      <c r="P84" s="4">
        <v>6798300</v>
      </c>
      <c r="Q84" s="4">
        <v>6608800</v>
      </c>
      <c r="R84" s="5">
        <v>0</v>
      </c>
      <c r="S84" s="4">
        <v>13983800</v>
      </c>
      <c r="T84" s="4">
        <f t="shared" si="13"/>
        <v>24815777.899999999</v>
      </c>
      <c r="U84" s="4">
        <f t="shared" si="14"/>
        <v>9967400</v>
      </c>
      <c r="V84" s="5">
        <v>1.15E-2</v>
      </c>
    </row>
    <row r="85" spans="1:22" x14ac:dyDescent="0.2">
      <c r="A85" s="16" t="s">
        <v>192</v>
      </c>
      <c r="B85" s="4">
        <v>14800</v>
      </c>
      <c r="C85" s="4">
        <v>119100</v>
      </c>
      <c r="D85" s="4">
        <v>-104300</v>
      </c>
      <c r="E85" s="4">
        <v>-1814760000</v>
      </c>
      <c r="F85" s="4">
        <f t="shared" si="11"/>
        <v>71693740000</v>
      </c>
      <c r="K85" s="24">
        <f t="shared" si="12"/>
        <v>200084325000</v>
      </c>
      <c r="L85" s="4">
        <v>1424</v>
      </c>
      <c r="M85" s="4">
        <v>2028</v>
      </c>
      <c r="N85" s="4">
        <v>169</v>
      </c>
      <c r="O85" s="4">
        <v>212</v>
      </c>
      <c r="P85" s="4">
        <v>4102700</v>
      </c>
      <c r="Q85" s="4">
        <v>5037200</v>
      </c>
      <c r="R85" s="5">
        <v>-2.8000000000000004E-3</v>
      </c>
      <c r="S85" s="4">
        <v>9967400</v>
      </c>
      <c r="T85" s="4">
        <f t="shared" si="13"/>
        <v>28071483.800000001</v>
      </c>
      <c r="U85" s="4">
        <f t="shared" si="14"/>
        <v>16659800</v>
      </c>
      <c r="V85" s="5">
        <v>1.1399999999999999E-2</v>
      </c>
    </row>
    <row r="86" spans="1:22" x14ac:dyDescent="0.2">
      <c r="A86" s="16" t="s">
        <v>191</v>
      </c>
      <c r="B86" s="4">
        <v>611100</v>
      </c>
      <c r="C86" s="4">
        <v>155000</v>
      </c>
      <c r="D86" s="4">
        <v>456100</v>
      </c>
      <c r="E86" s="4">
        <v>7980090000</v>
      </c>
      <c r="F86" s="4">
        <f t="shared" si="11"/>
        <v>73508500000</v>
      </c>
      <c r="G86" s="4">
        <v>0</v>
      </c>
      <c r="H86" s="4">
        <v>0</v>
      </c>
      <c r="I86" s="4">
        <v>0</v>
      </c>
      <c r="J86" s="4">
        <v>-99465000</v>
      </c>
      <c r="K86" s="24">
        <f t="shared" si="12"/>
        <v>200084325000</v>
      </c>
      <c r="L86" s="4">
        <v>5487</v>
      </c>
      <c r="M86" s="4">
        <v>4267</v>
      </c>
      <c r="N86" s="4">
        <v>466</v>
      </c>
      <c r="O86" s="4">
        <v>381</v>
      </c>
      <c r="P86" s="4">
        <v>12536600</v>
      </c>
      <c r="Q86" s="4">
        <v>10956200</v>
      </c>
      <c r="R86" s="5">
        <v>2.8999999999999998E-3</v>
      </c>
      <c r="S86" s="4">
        <v>24395100</v>
      </c>
      <c r="T86" s="4">
        <f t="shared" si="13"/>
        <v>27503590.199999999</v>
      </c>
      <c r="U86" s="4">
        <f t="shared" si="14"/>
        <v>16659800</v>
      </c>
      <c r="V86" s="5">
        <v>1.9799999999999998E-2</v>
      </c>
    </row>
    <row r="87" spans="1:22" x14ac:dyDescent="0.2">
      <c r="A87" s="16" t="s">
        <v>190</v>
      </c>
      <c r="B87" s="4">
        <v>888700</v>
      </c>
      <c r="C87" s="4">
        <v>172700</v>
      </c>
      <c r="D87" s="4">
        <v>716000</v>
      </c>
      <c r="E87" s="4">
        <v>12445550000</v>
      </c>
      <c r="F87" s="4">
        <f t="shared" si="11"/>
        <v>65528410000</v>
      </c>
      <c r="G87" s="4">
        <v>0</v>
      </c>
      <c r="H87" s="4">
        <v>0</v>
      </c>
      <c r="I87" s="4">
        <v>0</v>
      </c>
      <c r="J87" s="4">
        <v>-72940000</v>
      </c>
      <c r="K87" s="24">
        <f t="shared" si="12"/>
        <v>200183790000</v>
      </c>
      <c r="L87" s="4">
        <v>3009</v>
      </c>
      <c r="M87" s="4">
        <v>3017</v>
      </c>
      <c r="N87" s="4">
        <v>274</v>
      </c>
      <c r="O87" s="4">
        <v>283</v>
      </c>
      <c r="P87" s="4">
        <v>8182900</v>
      </c>
      <c r="Q87" s="4">
        <v>7769000</v>
      </c>
      <c r="R87" s="5">
        <v>0</v>
      </c>
      <c r="S87" s="4">
        <v>16659800</v>
      </c>
      <c r="T87" s="4">
        <f t="shared" si="13"/>
        <v>28407680.199999999</v>
      </c>
      <c r="U87" s="4">
        <f t="shared" si="14"/>
        <v>17249272</v>
      </c>
      <c r="V87" s="5">
        <v>1.15E-2</v>
      </c>
    </row>
    <row r="88" spans="1:22" x14ac:dyDescent="0.2">
      <c r="A88" s="16" t="s">
        <v>189</v>
      </c>
      <c r="B88" s="4">
        <v>120800</v>
      </c>
      <c r="C88" s="4">
        <v>729827</v>
      </c>
      <c r="D88" s="4">
        <v>-609027</v>
      </c>
      <c r="E88" s="4">
        <v>-10525180000</v>
      </c>
      <c r="F88" s="4">
        <f t="shared" si="11"/>
        <v>53082860000</v>
      </c>
      <c r="G88" s="4">
        <v>0</v>
      </c>
      <c r="H88" s="4">
        <v>0</v>
      </c>
      <c r="I88" s="4">
        <v>0</v>
      </c>
      <c r="J88" s="4">
        <v>386190000</v>
      </c>
      <c r="K88" s="24">
        <f t="shared" si="12"/>
        <v>200256730000</v>
      </c>
      <c r="L88" s="4">
        <v>4256</v>
      </c>
      <c r="M88" s="4">
        <v>5390</v>
      </c>
      <c r="N88" s="4">
        <v>314</v>
      </c>
      <c r="O88" s="4">
        <v>488</v>
      </c>
      <c r="P88" s="4">
        <v>8812100</v>
      </c>
      <c r="Q88" s="4">
        <v>13697100</v>
      </c>
      <c r="R88" s="5">
        <v>0</v>
      </c>
      <c r="S88" s="4">
        <v>23008300</v>
      </c>
      <c r="T88" s="4">
        <f t="shared" si="13"/>
        <v>28128163.300000001</v>
      </c>
      <c r="U88" s="4">
        <f t="shared" si="14"/>
        <v>17249272</v>
      </c>
      <c r="V88" s="5">
        <v>3.1300000000000001E-2</v>
      </c>
    </row>
    <row r="89" spans="1:22" x14ac:dyDescent="0.2">
      <c r="A89" s="16" t="s">
        <v>188</v>
      </c>
      <c r="B89" s="4">
        <v>209600</v>
      </c>
      <c r="C89" s="4">
        <v>485700</v>
      </c>
      <c r="D89" s="4">
        <v>-276100</v>
      </c>
      <c r="E89" s="4">
        <v>-4791840000</v>
      </c>
      <c r="F89" s="4">
        <f t="shared" si="11"/>
        <v>63608040000</v>
      </c>
      <c r="K89" s="24">
        <f t="shared" si="12"/>
        <v>199870540000</v>
      </c>
      <c r="L89" s="4">
        <v>3797</v>
      </c>
      <c r="M89" s="4">
        <v>7062</v>
      </c>
      <c r="N89" s="4">
        <v>337</v>
      </c>
      <c r="O89" s="4">
        <v>539</v>
      </c>
      <c r="P89" s="4">
        <v>8969200</v>
      </c>
      <c r="Q89" s="4">
        <v>16450400</v>
      </c>
      <c r="R89" s="5">
        <v>-5.6999999999999993E-3</v>
      </c>
      <c r="S89" s="4">
        <v>26828400</v>
      </c>
      <c r="T89" s="4">
        <f t="shared" si="13"/>
        <v>26724971.699999999</v>
      </c>
      <c r="U89" s="4">
        <f t="shared" si="14"/>
        <v>17249272</v>
      </c>
      <c r="V89" s="5">
        <v>3.3599999999999998E-2</v>
      </c>
    </row>
    <row r="90" spans="1:22" x14ac:dyDescent="0.2">
      <c r="A90" s="16" t="s">
        <v>187</v>
      </c>
      <c r="B90" s="4">
        <v>15000</v>
      </c>
      <c r="C90" s="4">
        <v>127300</v>
      </c>
      <c r="D90" s="4">
        <v>-112300</v>
      </c>
      <c r="E90" s="4">
        <v>-1967870000</v>
      </c>
      <c r="F90" s="4">
        <f t="shared" si="11"/>
        <v>68399880000</v>
      </c>
      <c r="G90" s="4">
        <v>2859300</v>
      </c>
      <c r="H90" s="4">
        <v>2800</v>
      </c>
      <c r="I90" s="4">
        <v>2856500</v>
      </c>
      <c r="J90" s="4">
        <v>50114460000</v>
      </c>
      <c r="K90" s="24">
        <f t="shared" si="12"/>
        <v>199870540000</v>
      </c>
      <c r="L90" s="4">
        <v>3614</v>
      </c>
      <c r="M90" s="4">
        <v>4286</v>
      </c>
      <c r="N90" s="4">
        <v>317</v>
      </c>
      <c r="O90" s="4">
        <v>351</v>
      </c>
      <c r="P90" s="4">
        <v>8772800</v>
      </c>
      <c r="Q90" s="4">
        <v>9883100</v>
      </c>
      <c r="R90" s="5">
        <v>0</v>
      </c>
      <c r="S90" s="4">
        <v>19289900</v>
      </c>
      <c r="T90" s="4">
        <f t="shared" si="13"/>
        <v>27961900.600000001</v>
      </c>
      <c r="U90" s="4">
        <f t="shared" si="14"/>
        <v>17249272</v>
      </c>
      <c r="V90" s="5">
        <v>1.9799999999999998E-2</v>
      </c>
    </row>
    <row r="91" spans="1:22" x14ac:dyDescent="0.2">
      <c r="A91" s="16" t="s">
        <v>186</v>
      </c>
      <c r="B91" s="4">
        <v>1559271</v>
      </c>
      <c r="C91" s="4">
        <v>93000</v>
      </c>
      <c r="D91" s="4">
        <v>1466271</v>
      </c>
      <c r="E91" s="4">
        <v>25836060000</v>
      </c>
      <c r="F91" s="4">
        <f t="shared" ref="F91:F102" si="15">E91+F92</f>
        <v>70367750000</v>
      </c>
      <c r="G91" s="4">
        <v>2828000</v>
      </c>
      <c r="H91" s="4">
        <v>15400</v>
      </c>
      <c r="I91" s="4">
        <v>2812600</v>
      </c>
      <c r="J91" s="4">
        <v>49782350000</v>
      </c>
      <c r="K91" s="24">
        <f t="shared" ref="K91:K102" si="16">K92+J91</f>
        <v>149756080000</v>
      </c>
      <c r="L91" s="4">
        <v>12220</v>
      </c>
      <c r="M91" s="4">
        <v>8803</v>
      </c>
      <c r="N91" s="4">
        <v>1206</v>
      </c>
      <c r="O91" s="4">
        <v>776</v>
      </c>
      <c r="P91" s="4">
        <v>30903100</v>
      </c>
      <c r="Q91" s="4">
        <v>20759900</v>
      </c>
      <c r="R91" s="5">
        <v>2.35E-2</v>
      </c>
      <c r="S91" s="4">
        <v>52836086</v>
      </c>
      <c r="T91" s="4">
        <f t="shared" si="13"/>
        <v>24045872.899999999</v>
      </c>
      <c r="U91" s="4">
        <f t="shared" ref="U91:U102" si="17">MIN(S92:S96)</f>
        <v>17249272</v>
      </c>
      <c r="V91" s="5">
        <v>5.0199999999999995E-2</v>
      </c>
    </row>
    <row r="92" spans="1:22" x14ac:dyDescent="0.2">
      <c r="A92" s="16" t="s">
        <v>185</v>
      </c>
      <c r="B92" s="4">
        <v>3200</v>
      </c>
      <c r="C92" s="4">
        <v>258700</v>
      </c>
      <c r="D92" s="4">
        <v>-255500</v>
      </c>
      <c r="E92" s="4">
        <v>-4290760000</v>
      </c>
      <c r="F92" s="4">
        <f t="shared" si="15"/>
        <v>44531690000</v>
      </c>
      <c r="G92" s="4">
        <v>2955400</v>
      </c>
      <c r="H92" s="4">
        <v>0</v>
      </c>
      <c r="I92" s="4">
        <v>2955400</v>
      </c>
      <c r="J92" s="4">
        <v>49875470000</v>
      </c>
      <c r="K92" s="24">
        <f t="shared" si="16"/>
        <v>99973730000</v>
      </c>
      <c r="L92" s="4">
        <v>3367</v>
      </c>
      <c r="M92" s="4">
        <v>2846</v>
      </c>
      <c r="N92" s="4">
        <v>342</v>
      </c>
      <c r="O92" s="4">
        <v>247</v>
      </c>
      <c r="P92" s="4">
        <v>9594900</v>
      </c>
      <c r="Q92" s="4">
        <v>6685500</v>
      </c>
      <c r="R92" s="5">
        <v>2.1000000000000001E-2</v>
      </c>
      <c r="S92" s="4">
        <v>17249272</v>
      </c>
      <c r="T92" s="4">
        <f t="shared" si="13"/>
        <v>27496003.300000001</v>
      </c>
      <c r="U92" s="4">
        <f t="shared" si="17"/>
        <v>18716164</v>
      </c>
      <c r="V92" s="5">
        <v>2.64E-2</v>
      </c>
    </row>
    <row r="93" spans="1:22" x14ac:dyDescent="0.2">
      <c r="A93" s="16" t="s">
        <v>184</v>
      </c>
      <c r="B93" s="4">
        <v>8500</v>
      </c>
      <c r="C93" s="4">
        <v>10200</v>
      </c>
      <c r="D93" s="4">
        <v>-1700</v>
      </c>
      <c r="E93" s="4">
        <v>-27330000</v>
      </c>
      <c r="F93" s="4">
        <f t="shared" si="15"/>
        <v>48822450000</v>
      </c>
      <c r="G93" s="4">
        <v>2958700</v>
      </c>
      <c r="H93" s="4">
        <v>0</v>
      </c>
      <c r="I93" s="4">
        <v>2958700</v>
      </c>
      <c r="J93" s="4">
        <v>50122480000</v>
      </c>
      <c r="K93" s="24">
        <f t="shared" si="16"/>
        <v>50098260000</v>
      </c>
      <c r="L93" s="4">
        <v>2266</v>
      </c>
      <c r="M93" s="4">
        <v>4446</v>
      </c>
      <c r="N93" s="4">
        <v>280</v>
      </c>
      <c r="O93" s="4">
        <v>465</v>
      </c>
      <c r="P93" s="4">
        <v>7343300</v>
      </c>
      <c r="Q93" s="4">
        <v>13935800</v>
      </c>
      <c r="R93" s="5">
        <v>-1.47E-2</v>
      </c>
      <c r="S93" s="4">
        <v>21284629</v>
      </c>
      <c r="T93" s="4">
        <f t="shared" si="13"/>
        <v>28186156</v>
      </c>
      <c r="U93" s="4">
        <f t="shared" si="17"/>
        <v>18716164</v>
      </c>
      <c r="V93" s="5">
        <v>2.9100000000000001E-2</v>
      </c>
    </row>
    <row r="94" spans="1:22" x14ac:dyDescent="0.2">
      <c r="A94" s="16" t="s">
        <v>183</v>
      </c>
      <c r="B94" s="4">
        <v>102300</v>
      </c>
      <c r="C94" s="4">
        <v>22400</v>
      </c>
      <c r="D94" s="4">
        <v>79900</v>
      </c>
      <c r="E94" s="4">
        <v>1370920000</v>
      </c>
      <c r="F94" s="4">
        <f t="shared" si="15"/>
        <v>48849780000</v>
      </c>
      <c r="G94" s="4">
        <v>0</v>
      </c>
      <c r="H94" s="4">
        <v>0</v>
      </c>
      <c r="I94" s="4">
        <v>0</v>
      </c>
      <c r="J94" s="4">
        <v>-24220000</v>
      </c>
      <c r="K94" s="24">
        <f t="shared" si="16"/>
        <v>-24220000</v>
      </c>
      <c r="L94" s="4">
        <v>6588</v>
      </c>
      <c r="M94" s="4">
        <v>6031</v>
      </c>
      <c r="N94" s="4">
        <v>676</v>
      </c>
      <c r="O94" s="4">
        <v>617</v>
      </c>
      <c r="P94" s="4">
        <v>17210800</v>
      </c>
      <c r="Q94" s="4">
        <v>17267000</v>
      </c>
      <c r="R94" s="5">
        <v>-1.4499999999999999E-2</v>
      </c>
      <c r="S94" s="4">
        <v>36638892</v>
      </c>
      <c r="T94" s="4">
        <f t="shared" si="13"/>
        <v>27129564</v>
      </c>
      <c r="U94" s="4">
        <f t="shared" si="17"/>
        <v>12796484</v>
      </c>
      <c r="V94" s="5">
        <v>2.8900000000000002E-2</v>
      </c>
    </row>
    <row r="95" spans="1:22" x14ac:dyDescent="0.2">
      <c r="A95" s="16" t="s">
        <v>182</v>
      </c>
      <c r="B95" s="4">
        <v>2847900</v>
      </c>
      <c r="C95" s="4">
        <v>283340</v>
      </c>
      <c r="D95" s="4">
        <v>2564560</v>
      </c>
      <c r="E95" s="4">
        <v>43887920000</v>
      </c>
      <c r="F95" s="4">
        <f t="shared" si="15"/>
        <v>47478860000</v>
      </c>
      <c r="K95" s="24">
        <f t="shared" si="16"/>
        <v>0</v>
      </c>
      <c r="L95" s="4">
        <v>7985</v>
      </c>
      <c r="M95" s="4">
        <v>6495</v>
      </c>
      <c r="N95" s="4">
        <v>940</v>
      </c>
      <c r="O95" s="4">
        <v>643</v>
      </c>
      <c r="P95" s="4">
        <v>23744800</v>
      </c>
      <c r="Q95" s="4">
        <v>17758200</v>
      </c>
      <c r="R95" s="5">
        <v>0.03</v>
      </c>
      <c r="S95" s="4">
        <v>42524459</v>
      </c>
      <c r="T95" s="4">
        <f t="shared" si="13"/>
        <v>24930293.285714287</v>
      </c>
      <c r="U95" s="4">
        <f t="shared" si="17"/>
        <v>12796484</v>
      </c>
      <c r="V95" s="5">
        <v>2.8999999999999998E-2</v>
      </c>
    </row>
    <row r="96" spans="1:22" x14ac:dyDescent="0.2">
      <c r="A96" s="16" t="s">
        <v>177</v>
      </c>
      <c r="B96" s="4">
        <v>132300</v>
      </c>
      <c r="C96" s="4">
        <v>700</v>
      </c>
      <c r="D96" s="4">
        <v>131600</v>
      </c>
      <c r="E96" s="4">
        <v>2216250000</v>
      </c>
      <c r="F96" s="4">
        <f t="shared" si="15"/>
        <v>3590940000</v>
      </c>
      <c r="K96" s="24">
        <f t="shared" si="16"/>
        <v>0</v>
      </c>
      <c r="L96" s="4">
        <v>2942</v>
      </c>
      <c r="M96" s="4">
        <v>5150</v>
      </c>
      <c r="N96" s="4">
        <v>267</v>
      </c>
      <c r="O96" s="4">
        <v>379</v>
      </c>
      <c r="P96" s="4">
        <v>7100900</v>
      </c>
      <c r="Q96" s="4">
        <v>10859800</v>
      </c>
      <c r="R96" s="5">
        <v>-1.47E-2</v>
      </c>
      <c r="S96" s="4">
        <v>18716164</v>
      </c>
      <c r="T96" s="4">
        <f t="shared" si="13"/>
        <v>25965981.5</v>
      </c>
      <c r="U96" s="4">
        <f t="shared" si="17"/>
        <v>12796484</v>
      </c>
      <c r="V96" s="5">
        <v>2.3599999999999999E-2</v>
      </c>
    </row>
    <row r="97" spans="1:22" x14ac:dyDescent="0.2">
      <c r="A97" s="16" t="s">
        <v>175</v>
      </c>
      <c r="B97" s="4">
        <v>51600</v>
      </c>
      <c r="C97" s="4">
        <v>47400</v>
      </c>
      <c r="D97" s="4">
        <v>4200</v>
      </c>
      <c r="E97" s="4">
        <v>74040000</v>
      </c>
      <c r="F97" s="4">
        <f t="shared" si="15"/>
        <v>1374690000</v>
      </c>
      <c r="K97" s="24">
        <f t="shared" si="16"/>
        <v>0</v>
      </c>
      <c r="L97" s="4">
        <v>5092</v>
      </c>
      <c r="M97" s="4">
        <v>4360</v>
      </c>
      <c r="N97" s="4">
        <v>482</v>
      </c>
      <c r="O97" s="4">
        <v>433</v>
      </c>
      <c r="P97" s="4">
        <v>12908300</v>
      </c>
      <c r="Q97" s="4">
        <v>11783800</v>
      </c>
      <c r="R97" s="5">
        <v>3.0000000000000001E-3</v>
      </c>
      <c r="S97" s="4">
        <v>25700700</v>
      </c>
      <c r="T97" s="4">
        <f t="shared" ref="T97:T102" si="18">AVERAGE(S98:S107)</f>
        <v>26019037.800000001</v>
      </c>
      <c r="U97" s="4">
        <f t="shared" si="17"/>
        <v>12796484</v>
      </c>
      <c r="V97" s="5">
        <v>2.3199999999999998E-2</v>
      </c>
    </row>
    <row r="98" spans="1:22" x14ac:dyDescent="0.2">
      <c r="A98" s="16" t="s">
        <v>174</v>
      </c>
      <c r="B98" s="4">
        <v>9500</v>
      </c>
      <c r="C98" s="4">
        <v>63400</v>
      </c>
      <c r="D98" s="4">
        <v>-53900</v>
      </c>
      <c r="E98" s="4">
        <v>-910780000</v>
      </c>
      <c r="F98" s="4">
        <f t="shared" si="15"/>
        <v>1300650000</v>
      </c>
      <c r="K98" s="24">
        <f t="shared" si="16"/>
        <v>0</v>
      </c>
      <c r="L98" s="4">
        <v>3616</v>
      </c>
      <c r="M98" s="4">
        <v>3902</v>
      </c>
      <c r="N98" s="4">
        <v>322</v>
      </c>
      <c r="O98" s="4">
        <v>270</v>
      </c>
      <c r="P98" s="4">
        <v>11264700</v>
      </c>
      <c r="Q98" s="4">
        <v>8520600</v>
      </c>
      <c r="R98" s="5">
        <v>9.0000000000000011E-3</v>
      </c>
      <c r="S98" s="4">
        <v>20213131</v>
      </c>
      <c r="T98" s="4">
        <f t="shared" si="18"/>
        <v>27470514.5</v>
      </c>
      <c r="U98" s="4">
        <f t="shared" si="17"/>
        <v>12796484</v>
      </c>
      <c r="V98" s="5">
        <v>2.3399999999999997E-2</v>
      </c>
    </row>
    <row r="99" spans="1:22" x14ac:dyDescent="0.2">
      <c r="A99" s="16" t="s">
        <v>164</v>
      </c>
      <c r="B99" s="4">
        <v>31000</v>
      </c>
      <c r="C99" s="4">
        <v>30200</v>
      </c>
      <c r="D99" s="4">
        <v>800</v>
      </c>
      <c r="E99" s="4">
        <v>13290000</v>
      </c>
      <c r="F99" s="4">
        <f t="shared" si="15"/>
        <v>2211430000</v>
      </c>
      <c r="K99" s="24">
        <f t="shared" si="16"/>
        <v>0</v>
      </c>
      <c r="L99" s="4">
        <v>2877</v>
      </c>
      <c r="M99" s="4">
        <v>3498</v>
      </c>
      <c r="N99" s="4">
        <v>207</v>
      </c>
      <c r="O99" s="4">
        <v>214</v>
      </c>
      <c r="P99" s="4">
        <v>5907900</v>
      </c>
      <c r="Q99" s="4">
        <v>6296400</v>
      </c>
      <c r="R99" s="5">
        <v>0</v>
      </c>
      <c r="S99" s="4">
        <v>12796484</v>
      </c>
      <c r="T99" s="4">
        <f t="shared" si="18"/>
        <v>32361858</v>
      </c>
      <c r="U99" s="4">
        <f t="shared" si="17"/>
        <v>13675809</v>
      </c>
      <c r="V99" s="5">
        <v>1.78E-2</v>
      </c>
    </row>
    <row r="100" spans="1:22" x14ac:dyDescent="0.2">
      <c r="A100" s="16" t="s">
        <v>156</v>
      </c>
      <c r="B100" s="4">
        <v>272800</v>
      </c>
      <c r="C100" s="4">
        <v>94400</v>
      </c>
      <c r="D100" s="4">
        <v>178400</v>
      </c>
      <c r="E100" s="4">
        <v>3055890000</v>
      </c>
      <c r="F100" s="4">
        <f t="shared" si="15"/>
        <v>2198140000</v>
      </c>
      <c r="K100" s="24">
        <f t="shared" si="16"/>
        <v>0</v>
      </c>
      <c r="L100" s="4">
        <v>6537</v>
      </c>
      <c r="M100" s="4">
        <v>6048</v>
      </c>
      <c r="N100" s="4">
        <v>575</v>
      </c>
      <c r="O100" s="4">
        <v>505</v>
      </c>
      <c r="P100" s="4">
        <v>16661800</v>
      </c>
      <c r="Q100" s="4">
        <v>14027800</v>
      </c>
      <c r="R100" s="5">
        <v>6.0999999999999995E-3</v>
      </c>
      <c r="S100" s="4">
        <v>31659189</v>
      </c>
      <c r="T100" s="4">
        <f t="shared" si="18"/>
        <v>32713192.5</v>
      </c>
      <c r="U100" s="4">
        <f t="shared" si="17"/>
        <v>13675809</v>
      </c>
      <c r="V100" s="5">
        <v>3.1899999999999998E-2</v>
      </c>
    </row>
    <row r="101" spans="1:22" x14ac:dyDescent="0.2">
      <c r="A101" s="16" t="s">
        <v>155</v>
      </c>
      <c r="B101" s="4">
        <v>178200</v>
      </c>
      <c r="C101" s="4">
        <v>104100</v>
      </c>
      <c r="D101" s="4">
        <v>74100</v>
      </c>
      <c r="E101" s="4">
        <v>1245430000</v>
      </c>
      <c r="F101" s="4">
        <f t="shared" si="15"/>
        <v>-857750000</v>
      </c>
      <c r="K101" s="24">
        <f t="shared" si="16"/>
        <v>0</v>
      </c>
      <c r="L101" s="4">
        <v>3618</v>
      </c>
      <c r="M101" s="4">
        <v>3745</v>
      </c>
      <c r="N101" s="4">
        <v>185</v>
      </c>
      <c r="O101" s="4">
        <v>195</v>
      </c>
      <c r="P101" s="4">
        <v>5885600</v>
      </c>
      <c r="Q101" s="4">
        <v>8128200</v>
      </c>
      <c r="R101" s="5">
        <v>1.5300000000000001E-2</v>
      </c>
      <c r="S101" s="4">
        <v>13675809</v>
      </c>
      <c r="T101" s="4">
        <f t="shared" si="18"/>
        <v>51750576</v>
      </c>
      <c r="U101" s="4">
        <f t="shared" si="17"/>
        <v>51750576</v>
      </c>
      <c r="V101" s="5">
        <v>1.8100000000000002E-2</v>
      </c>
    </row>
    <row r="102" spans="1:22" x14ac:dyDescent="0.2">
      <c r="A102" s="16" t="s">
        <v>154</v>
      </c>
      <c r="B102" s="4">
        <v>254300</v>
      </c>
      <c r="C102" s="4">
        <v>379200</v>
      </c>
      <c r="D102" s="4">
        <v>-124900</v>
      </c>
      <c r="E102" s="4">
        <v>-2103180000</v>
      </c>
      <c r="F102" s="4">
        <f t="shared" si="15"/>
        <v>-2103180000</v>
      </c>
      <c r="K102" s="24">
        <f t="shared" si="16"/>
        <v>0</v>
      </c>
      <c r="L102" s="4">
        <v>7703</v>
      </c>
      <c r="M102" s="4">
        <v>13640</v>
      </c>
      <c r="N102" s="4">
        <v>600</v>
      </c>
      <c r="O102" s="4">
        <v>1058</v>
      </c>
      <c r="P102" s="4">
        <v>17047100</v>
      </c>
      <c r="Q102" s="4">
        <v>31997400</v>
      </c>
      <c r="R102" s="5">
        <v>-4.0899999999999999E-2</v>
      </c>
      <c r="S102" s="4">
        <v>51750576</v>
      </c>
      <c r="T102" s="4" t="e">
        <f t="shared" si="18"/>
        <v>#DIV/0!</v>
      </c>
      <c r="U102" s="4">
        <f t="shared" si="17"/>
        <v>0</v>
      </c>
      <c r="V102" s="5">
        <v>6.9199999999999998E-2</v>
      </c>
    </row>
    <row r="103" spans="1:22" x14ac:dyDescent="0.2">
      <c r="A103" s="16"/>
      <c r="B103" s="4"/>
      <c r="C103" s="4"/>
      <c r="D103" s="4"/>
      <c r="E103" s="4"/>
      <c r="F103" s="4"/>
      <c r="K103" s="2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K104" s="2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2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8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14C9-3E7C-BF44-8271-18840154028D}">
  <sheetPr codeName="Sheet13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3" max="3" customWidth="true" width="12.83203125"/>
    <col min="4" max="4" customWidth="true" width="15.1640625"/>
    <col min="5" max="5" customWidth="true" width="19.33203125"/>
    <col min="6" max="6" customWidth="true" width="21.5"/>
    <col min="10" max="10" customWidth="true" width="18.33203125"/>
    <col min="11" max="11" customWidth="true" width="16.6640625"/>
    <col min="18" max="18" customWidth="true" width="13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288">
        <v>344</v>
      </c>
      <c r="B3" t="n" s="2289">
        <v>0.0</v>
      </c>
      <c r="C3" t="n" s="2290">
        <v>56400.0</v>
      </c>
      <c r="D3" t="n" s="2291">
        <v>-56400.0</v>
      </c>
      <c r="E3" t="n" s="2292">
        <v>-1.033119432E9</v>
      </c>
      <c r="G3" t="n" s="2278">
        <v>0.0</v>
      </c>
      <c r="H3" t="n" s="2279">
        <v>30000.0</v>
      </c>
      <c r="I3" t="n" s="2280">
        <v>-30000.0</v>
      </c>
      <c r="J3" t="n" s="2281">
        <v>-5.6964E8</v>
      </c>
      <c r="L3" t="n" s="2282">
        <v>848.0</v>
      </c>
      <c r="M3" t="n" s="2283">
        <v>628.0</v>
      </c>
      <c r="N3" t="n" s="2284">
        <v>113.0</v>
      </c>
      <c r="O3" t="n" s="2285">
        <v>106.0</v>
      </c>
      <c r="P3" t="n" s="2286">
        <v>3296400.0</v>
      </c>
      <c r="Q3" t="n" s="2287">
        <v>3365500.0</v>
      </c>
      <c r="R3" t="n" s="2276">
        <v>-0.0054</v>
      </c>
      <c r="S3" t="n" s="2275">
        <v>6693500.0</v>
      </c>
      <c r="V3" t="n" s="2277">
        <v>0.0163</v>
      </c>
    </row>
    <row r="4">
      <c r="G4" t="n" s="216">
        <v>0.0</v>
      </c>
      <c r="H4" t="n" s="217">
        <v>0.0</v>
      </c>
      <c r="I4" t="n" s="218">
        <v>0.0</v>
      </c>
      <c r="J4" t="n" s="219">
        <v>0.0</v>
      </c>
      <c r="L4" t="n" s="220">
        <v>2370.0</v>
      </c>
      <c r="M4" t="n" s="221">
        <v>1134.0</v>
      </c>
      <c r="N4" t="n" s="222">
        <v>330.0</v>
      </c>
      <c r="O4" t="n" s="223">
        <v>384.0</v>
      </c>
      <c r="P4" t="n" s="224">
        <v>1.02803E7</v>
      </c>
      <c r="Q4" t="n" s="225">
        <v>1.05369E7</v>
      </c>
      <c r="R4" t="n" s="214">
        <v>-0.0109</v>
      </c>
      <c r="S4" t="n" s="213">
        <v>2.08253E7</v>
      </c>
      <c r="V4" t="n" s="215">
        <v>0.0271</v>
      </c>
    </row>
    <row r="5" spans="1:22" x14ac:dyDescent="0.2">
      <c r="A5" s="16" t="s">
        <v>342</v>
      </c>
      <c r="B5" s="4">
        <v>0</v>
      </c>
      <c r="C5" s="4">
        <v>32760</v>
      </c>
      <c r="D5" s="4">
        <v>-32760</v>
      </c>
      <c r="E5" s="4">
        <v>-611867447</v>
      </c>
      <c r="F5" s="4">
        <f t="shared" ref="F5:F46" si="0">E5+F6</f>
        <v>-515514055825</v>
      </c>
      <c r="G5" s="4">
        <v>0</v>
      </c>
      <c r="H5" s="4">
        <v>0</v>
      </c>
      <c r="I5" s="4">
        <v>0</v>
      </c>
      <c r="J5" s="4">
        <v>-1379000000</v>
      </c>
      <c r="K5" s="24">
        <f t="shared" ref="K5:K46" si="1">K6+J5</f>
        <v>2275672600</v>
      </c>
      <c r="L5" s="4">
        <v>738</v>
      </c>
      <c r="M5" s="4">
        <v>1045</v>
      </c>
      <c r="N5" s="4">
        <v>95</v>
      </c>
      <c r="O5" s="4">
        <v>235</v>
      </c>
      <c r="P5" s="4">
        <v>3036800</v>
      </c>
      <c r="Q5" s="4">
        <v>6219700</v>
      </c>
      <c r="R5" s="5">
        <v>-1.6200000000000003E-2</v>
      </c>
      <c r="S5" s="4">
        <v>9776700</v>
      </c>
      <c r="T5" s="4">
        <f t="shared" ref="T5:T73" si="2">AVERAGE(S6:S15)</f>
        <v>19995330</v>
      </c>
      <c r="U5" s="4">
        <f t="shared" ref="U5:U46" si="3">MIN(S6:S10)</f>
        <v>9026800</v>
      </c>
      <c r="V5" s="5">
        <v>2.64E-2</v>
      </c>
    </row>
    <row r="6" spans="1:22" x14ac:dyDescent="0.2">
      <c r="A6" s="16" t="s">
        <v>341</v>
      </c>
      <c r="B6" s="4">
        <v>40800</v>
      </c>
      <c r="C6" s="4">
        <v>49200</v>
      </c>
      <c r="D6" s="4">
        <v>-8400</v>
      </c>
      <c r="E6" s="4">
        <v>-157339996</v>
      </c>
      <c r="F6" s="4">
        <f t="shared" si="0"/>
        <v>-514902188378</v>
      </c>
      <c r="G6" s="4">
        <v>0</v>
      </c>
      <c r="H6" s="4">
        <v>70000</v>
      </c>
      <c r="I6" s="4">
        <v>-70000</v>
      </c>
      <c r="J6" s="4">
        <v>-1379000000</v>
      </c>
      <c r="K6" s="24">
        <f t="shared" si="1"/>
        <v>3654672600</v>
      </c>
      <c r="L6" s="4">
        <v>958</v>
      </c>
      <c r="M6" s="4">
        <v>861</v>
      </c>
      <c r="N6" s="4">
        <v>170</v>
      </c>
      <c r="O6" s="4">
        <v>161</v>
      </c>
      <c r="P6" s="4">
        <v>5108900</v>
      </c>
      <c r="Q6" s="4">
        <v>3950300</v>
      </c>
      <c r="R6" s="5">
        <v>1.6299999999999999E-2</v>
      </c>
      <c r="S6" s="4">
        <v>11586900</v>
      </c>
      <c r="T6" s="4">
        <f t="shared" si="2"/>
        <v>20713650</v>
      </c>
      <c r="U6" s="4">
        <f t="shared" si="3"/>
        <v>9026800</v>
      </c>
      <c r="V6" s="5">
        <v>2.12E-2</v>
      </c>
    </row>
    <row r="7" spans="1:22" x14ac:dyDescent="0.2">
      <c r="A7" s="16" t="s">
        <v>340</v>
      </c>
      <c r="B7" s="4">
        <v>58980</v>
      </c>
      <c r="C7" s="4">
        <v>67260</v>
      </c>
      <c r="D7" s="4">
        <v>-8280</v>
      </c>
      <c r="E7" s="4">
        <v>-153380496</v>
      </c>
      <c r="F7" s="4">
        <f t="shared" si="0"/>
        <v>-514744848382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5033672600</v>
      </c>
      <c r="L7" s="4">
        <v>946</v>
      </c>
      <c r="M7" s="4">
        <v>900</v>
      </c>
      <c r="N7" s="4">
        <v>103</v>
      </c>
      <c r="O7" s="4">
        <v>160</v>
      </c>
      <c r="P7" s="4">
        <v>3692600</v>
      </c>
      <c r="Q7" s="4">
        <v>4693900</v>
      </c>
      <c r="R7" s="5">
        <v>-5.4000000000000003E-3</v>
      </c>
      <c r="S7" s="4">
        <v>9026800</v>
      </c>
      <c r="T7" s="4">
        <f t="shared" si="2"/>
        <v>20917360</v>
      </c>
      <c r="U7" s="4">
        <f t="shared" si="3"/>
        <v>18392400</v>
      </c>
      <c r="V7" s="5">
        <v>0.1017</v>
      </c>
    </row>
    <row r="8" spans="1:22" x14ac:dyDescent="0.2">
      <c r="A8" s="16" t="s">
        <v>339</v>
      </c>
      <c r="B8" s="4">
        <v>3250</v>
      </c>
      <c r="C8" s="4">
        <v>14200</v>
      </c>
      <c r="D8" s="4">
        <v>-10950</v>
      </c>
      <c r="E8" s="4">
        <v>-206022652</v>
      </c>
      <c r="F8" s="4">
        <f t="shared" si="0"/>
        <v>-514591467886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5033672600</v>
      </c>
      <c r="L8" s="4">
        <v>2189</v>
      </c>
      <c r="M8" s="4">
        <v>1526</v>
      </c>
      <c r="N8" s="4">
        <v>382</v>
      </c>
      <c r="O8" s="4">
        <v>472</v>
      </c>
      <c r="P8" s="4">
        <v>11508100</v>
      </c>
      <c r="Q8" s="4">
        <v>18984400</v>
      </c>
      <c r="R8" s="5">
        <v>-4.2999999999999997E-2</v>
      </c>
      <c r="S8" s="4">
        <v>30493500</v>
      </c>
      <c r="T8" s="4">
        <f t="shared" si="2"/>
        <v>19805490</v>
      </c>
      <c r="U8" s="4">
        <f t="shared" si="3"/>
        <v>18306500</v>
      </c>
      <c r="V8" s="5">
        <v>5.6799999999999996E-2</v>
      </c>
    </row>
    <row r="9" spans="1:22" x14ac:dyDescent="0.2">
      <c r="A9" s="16" t="s">
        <v>338</v>
      </c>
      <c r="B9" s="4">
        <v>10070</v>
      </c>
      <c r="C9" s="4">
        <v>174500</v>
      </c>
      <c r="D9" s="4">
        <v>-164430</v>
      </c>
      <c r="E9" s="4">
        <v>-3147289844</v>
      </c>
      <c r="F9" s="4">
        <f t="shared" si="0"/>
        <v>-514385445234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5033672600</v>
      </c>
      <c r="L9" s="4">
        <v>2030</v>
      </c>
      <c r="M9" s="4">
        <v>967</v>
      </c>
      <c r="N9" s="4">
        <v>359</v>
      </c>
      <c r="O9" s="4">
        <v>295</v>
      </c>
      <c r="P9" s="4">
        <v>9861500</v>
      </c>
      <c r="Q9" s="4">
        <v>11381400</v>
      </c>
      <c r="R9" s="5">
        <v>5.1999999999999998E-3</v>
      </c>
      <c r="S9" s="4">
        <v>21244400</v>
      </c>
      <c r="T9" s="4">
        <f t="shared" si="2"/>
        <v>19240820</v>
      </c>
      <c r="U9" s="4">
        <f t="shared" si="3"/>
        <v>18306500</v>
      </c>
      <c r="V9" s="5">
        <v>2.58E-2</v>
      </c>
    </row>
    <row r="10" spans="1:22" x14ac:dyDescent="0.2">
      <c r="A10" s="16" t="s">
        <v>337</v>
      </c>
      <c r="B10" s="4">
        <v>78700</v>
      </c>
      <c r="C10" s="4">
        <v>9000</v>
      </c>
      <c r="D10" s="4">
        <v>69700</v>
      </c>
      <c r="E10" s="4">
        <v>1362449583</v>
      </c>
      <c r="F10" s="4">
        <f t="shared" si="0"/>
        <v>-511238155390</v>
      </c>
      <c r="G10" s="4">
        <v>0</v>
      </c>
      <c r="H10" s="4">
        <v>0</v>
      </c>
      <c r="I10" s="4">
        <v>0</v>
      </c>
      <c r="J10" s="4">
        <v>-1950000</v>
      </c>
      <c r="K10" s="24">
        <f t="shared" si="1"/>
        <v>5033672600</v>
      </c>
      <c r="L10" s="4">
        <v>1773</v>
      </c>
      <c r="M10" s="4">
        <v>1284</v>
      </c>
      <c r="N10" s="4">
        <v>384</v>
      </c>
      <c r="O10" s="4">
        <v>320</v>
      </c>
      <c r="P10" s="4">
        <v>12748300</v>
      </c>
      <c r="Q10" s="4">
        <v>14413600</v>
      </c>
      <c r="R10" s="5">
        <v>-1.03E-2</v>
      </c>
      <c r="S10" s="4">
        <v>28428100</v>
      </c>
      <c r="T10" s="4">
        <f t="shared" si="2"/>
        <v>18860440</v>
      </c>
      <c r="U10" s="4">
        <f t="shared" si="3"/>
        <v>18306500</v>
      </c>
      <c r="V10" s="5">
        <v>0.11560000000000001</v>
      </c>
    </row>
    <row r="11" spans="1:22" x14ac:dyDescent="0.2">
      <c r="A11" s="16" t="s">
        <v>336</v>
      </c>
      <c r="B11" s="4">
        <v>16500</v>
      </c>
      <c r="C11" s="4">
        <v>1000</v>
      </c>
      <c r="D11" s="4">
        <v>15500</v>
      </c>
      <c r="E11" s="4">
        <v>301037862</v>
      </c>
      <c r="F11" s="4">
        <f t="shared" si="0"/>
        <v>-512600604973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5035622600</v>
      </c>
      <c r="L11" s="4">
        <v>1285</v>
      </c>
      <c r="M11" s="4">
        <v>1220</v>
      </c>
      <c r="N11" s="4">
        <v>212</v>
      </c>
      <c r="O11" s="4">
        <v>316</v>
      </c>
      <c r="P11" s="4">
        <v>6279100</v>
      </c>
      <c r="Q11" s="4">
        <v>10621400</v>
      </c>
      <c r="R11" s="5">
        <v>-5.1000000000000004E-3</v>
      </c>
      <c r="S11" s="4">
        <v>18392400</v>
      </c>
      <c r="T11" s="4">
        <f t="shared" si="2"/>
        <v>18360690</v>
      </c>
      <c r="U11" s="4">
        <f t="shared" si="3"/>
        <v>18306500</v>
      </c>
      <c r="V11" s="5">
        <v>0.1016</v>
      </c>
    </row>
    <row r="12" spans="1:22" x14ac:dyDescent="0.2">
      <c r="A12" s="16" t="s">
        <v>335</v>
      </c>
      <c r="B12" s="4">
        <v>164500</v>
      </c>
      <c r="C12" s="4">
        <v>1272000</v>
      </c>
      <c r="D12" s="4">
        <v>-1107500</v>
      </c>
      <c r="E12" s="4">
        <v>-21900177849</v>
      </c>
      <c r="F12" s="4">
        <f t="shared" si="0"/>
        <v>-512901642835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5035622600</v>
      </c>
      <c r="L12" s="4">
        <v>1151</v>
      </c>
      <c r="M12" s="4">
        <v>1285</v>
      </c>
      <c r="N12" s="4">
        <v>236</v>
      </c>
      <c r="O12" s="4">
        <v>263</v>
      </c>
      <c r="P12" s="4">
        <v>10521400</v>
      </c>
      <c r="Q12" s="4">
        <v>9119100</v>
      </c>
      <c r="R12" s="5">
        <v>0</v>
      </c>
      <c r="S12" s="4">
        <v>19800600</v>
      </c>
      <c r="T12" s="4">
        <f t="shared" si="2"/>
        <v>18826230</v>
      </c>
      <c r="U12" s="4">
        <f t="shared" si="3"/>
        <v>11063900</v>
      </c>
      <c r="V12" s="5">
        <v>0.02</v>
      </c>
    </row>
    <row r="13" spans="1:22" x14ac:dyDescent="0.2">
      <c r="A13" s="16" t="s">
        <v>333</v>
      </c>
      <c r="B13" s="4">
        <v>800</v>
      </c>
      <c r="C13" s="4">
        <v>53230</v>
      </c>
      <c r="D13" s="4">
        <v>-52430</v>
      </c>
      <c r="E13" s="4">
        <v>-1029611356</v>
      </c>
      <c r="F13" s="4">
        <f t="shared" si="0"/>
        <v>-491001464986</v>
      </c>
      <c r="G13" s="4">
        <v>0</v>
      </c>
      <c r="H13" s="4">
        <v>0</v>
      </c>
      <c r="I13" s="4">
        <v>0</v>
      </c>
      <c r="J13" s="4">
        <v>1970000000</v>
      </c>
      <c r="K13" s="24">
        <f t="shared" si="1"/>
        <v>5035622600</v>
      </c>
      <c r="L13" s="4">
        <v>1244</v>
      </c>
      <c r="M13" s="4">
        <v>1055</v>
      </c>
      <c r="N13" s="4">
        <v>324</v>
      </c>
      <c r="O13" s="4">
        <v>225</v>
      </c>
      <c r="P13" s="4">
        <v>11769400</v>
      </c>
      <c r="Q13" s="4">
        <v>6534200</v>
      </c>
      <c r="R13" s="5">
        <v>1.04E-2</v>
      </c>
      <c r="S13" s="4">
        <v>18306500</v>
      </c>
      <c r="T13" s="4">
        <f t="shared" si="2"/>
        <v>18311830</v>
      </c>
      <c r="U13" s="4">
        <f t="shared" si="3"/>
        <v>11063900</v>
      </c>
      <c r="V13" s="5">
        <v>2.53E-2</v>
      </c>
    </row>
    <row r="14" spans="1:22" x14ac:dyDescent="0.2">
      <c r="A14" s="16" t="s">
        <v>332</v>
      </c>
      <c r="B14" s="4">
        <v>6660</v>
      </c>
      <c r="C14" s="4">
        <v>44200</v>
      </c>
      <c r="D14" s="4">
        <v>-37540</v>
      </c>
      <c r="E14" s="4">
        <v>-734589974</v>
      </c>
      <c r="F14" s="4">
        <f t="shared" si="0"/>
        <v>-489971853630</v>
      </c>
      <c r="G14" s="4">
        <v>100000</v>
      </c>
      <c r="H14" s="4">
        <v>0</v>
      </c>
      <c r="I14" s="4">
        <v>100000</v>
      </c>
      <c r="J14" s="4">
        <v>1970000000</v>
      </c>
      <c r="K14" s="24">
        <f t="shared" si="1"/>
        <v>3065622600</v>
      </c>
      <c r="L14" s="4">
        <v>1200</v>
      </c>
      <c r="M14" s="4">
        <v>1143</v>
      </c>
      <c r="N14" s="4">
        <v>260</v>
      </c>
      <c r="O14" s="4">
        <v>257</v>
      </c>
      <c r="P14" s="4">
        <v>8276300</v>
      </c>
      <c r="Q14" s="4">
        <v>11016300</v>
      </c>
      <c r="R14" s="5">
        <v>0</v>
      </c>
      <c r="S14" s="4">
        <v>20066800</v>
      </c>
      <c r="T14" s="4">
        <f t="shared" si="2"/>
        <v>17393430</v>
      </c>
      <c r="U14" s="4">
        <f t="shared" si="3"/>
        <v>11063900</v>
      </c>
      <c r="V14" s="5">
        <v>3.0200000000000001E-2</v>
      </c>
    </row>
    <row r="15" spans="1:22" x14ac:dyDescent="0.2">
      <c r="A15" s="16" t="s">
        <v>331</v>
      </c>
      <c r="B15" s="4">
        <v>100100</v>
      </c>
      <c r="C15" s="4">
        <v>29900</v>
      </c>
      <c r="D15" s="4">
        <v>70200</v>
      </c>
      <c r="E15" s="4">
        <v>1363349532</v>
      </c>
      <c r="F15" s="4">
        <f t="shared" si="0"/>
        <v>-489237263656</v>
      </c>
      <c r="G15" s="4">
        <v>100000</v>
      </c>
      <c r="H15" s="4">
        <v>0</v>
      </c>
      <c r="I15" s="4">
        <v>100000</v>
      </c>
      <c r="J15" s="4">
        <v>1910000000</v>
      </c>
      <c r="K15" s="24">
        <f t="shared" si="1"/>
        <v>1095622600</v>
      </c>
      <c r="L15" s="4">
        <v>1556</v>
      </c>
      <c r="M15" s="4">
        <v>863</v>
      </c>
      <c r="N15" s="4">
        <v>436</v>
      </c>
      <c r="O15" s="4">
        <v>203</v>
      </c>
      <c r="P15" s="4">
        <v>13423500</v>
      </c>
      <c r="Q15" s="4">
        <v>9183800</v>
      </c>
      <c r="R15" s="5">
        <v>1.0500000000000001E-2</v>
      </c>
      <c r="S15" s="4">
        <v>22607300</v>
      </c>
      <c r="T15" s="4">
        <f t="shared" si="2"/>
        <v>16651350</v>
      </c>
      <c r="U15" s="4">
        <f t="shared" si="3"/>
        <v>11063900</v>
      </c>
      <c r="V15" s="5">
        <v>3.0499999999999999E-2</v>
      </c>
    </row>
    <row r="16" spans="1:22" x14ac:dyDescent="0.2">
      <c r="A16" s="16" t="s">
        <v>330</v>
      </c>
      <c r="B16" s="4">
        <v>964750</v>
      </c>
      <c r="C16" s="4">
        <v>40150</v>
      </c>
      <c r="D16" s="4">
        <v>924600</v>
      </c>
      <c r="E16" s="4">
        <v>17732829122</v>
      </c>
      <c r="F16" s="4">
        <f t="shared" si="0"/>
        <v>-490600613188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-814377400</v>
      </c>
      <c r="L16" s="4">
        <v>985</v>
      </c>
      <c r="M16" s="4">
        <v>948</v>
      </c>
      <c r="N16" s="4">
        <v>265</v>
      </c>
      <c r="O16" s="4">
        <v>197</v>
      </c>
      <c r="P16" s="4">
        <v>9811000</v>
      </c>
      <c r="Q16" s="4">
        <v>8959100</v>
      </c>
      <c r="R16" s="5">
        <v>1.06E-2</v>
      </c>
      <c r="S16" s="4">
        <v>18770100</v>
      </c>
      <c r="T16" s="4">
        <f t="shared" si="2"/>
        <v>16294420</v>
      </c>
      <c r="U16" s="4">
        <f t="shared" si="3"/>
        <v>11063900</v>
      </c>
      <c r="V16" s="5">
        <v>3.1E-2</v>
      </c>
    </row>
    <row r="17" spans="1:22" x14ac:dyDescent="0.2">
      <c r="A17" s="16" t="s">
        <v>329</v>
      </c>
      <c r="B17" s="4">
        <v>0</v>
      </c>
      <c r="C17" s="4">
        <v>40900</v>
      </c>
      <c r="D17" s="4">
        <v>-40900</v>
      </c>
      <c r="E17" s="4">
        <v>-778116558</v>
      </c>
      <c r="F17" s="4">
        <f t="shared" si="0"/>
        <v>-508333442310</v>
      </c>
      <c r="G17" s="4">
        <v>0</v>
      </c>
      <c r="H17" s="4">
        <v>0</v>
      </c>
      <c r="I17" s="4">
        <v>0</v>
      </c>
      <c r="J17" s="4">
        <v>-937400000</v>
      </c>
      <c r="K17" s="24">
        <f t="shared" si="1"/>
        <v>-814377400</v>
      </c>
      <c r="L17" s="4">
        <v>760</v>
      </c>
      <c r="M17" s="4">
        <v>865</v>
      </c>
      <c r="N17" s="4">
        <v>119</v>
      </c>
      <c r="O17" s="4">
        <v>191</v>
      </c>
      <c r="P17" s="4">
        <v>4033600</v>
      </c>
      <c r="Q17" s="4">
        <v>7026800</v>
      </c>
      <c r="R17" s="5">
        <v>0</v>
      </c>
      <c r="S17" s="4">
        <v>11063900</v>
      </c>
      <c r="T17" s="4">
        <f t="shared" si="2"/>
        <v>17540470</v>
      </c>
      <c r="U17" s="4">
        <f t="shared" si="3"/>
        <v>13394900</v>
      </c>
      <c r="V17" s="5">
        <v>2.0899999999999998E-2</v>
      </c>
    </row>
    <row r="18" spans="1:22" x14ac:dyDescent="0.2">
      <c r="A18" s="16" t="s">
        <v>328</v>
      </c>
      <c r="B18" s="4">
        <v>750300</v>
      </c>
      <c r="C18" s="4">
        <v>0</v>
      </c>
      <c r="D18" s="4">
        <v>750300</v>
      </c>
      <c r="E18" s="4">
        <v>14163700426</v>
      </c>
      <c r="F18" s="4">
        <f t="shared" si="0"/>
        <v>-507555325752</v>
      </c>
      <c r="G18" s="4">
        <v>0</v>
      </c>
      <c r="H18" s="4">
        <v>50000</v>
      </c>
      <c r="I18" s="4">
        <v>-50000</v>
      </c>
      <c r="J18" s="4">
        <v>-937400000</v>
      </c>
      <c r="K18" s="24">
        <f t="shared" si="1"/>
        <v>123022600</v>
      </c>
      <c r="L18" s="4">
        <v>964</v>
      </c>
      <c r="M18" s="4">
        <v>1223</v>
      </c>
      <c r="N18" s="4">
        <v>236</v>
      </c>
      <c r="O18" s="4">
        <v>296</v>
      </c>
      <c r="P18" s="4">
        <v>9415600</v>
      </c>
      <c r="Q18" s="4">
        <v>9374100</v>
      </c>
      <c r="R18" s="5">
        <v>1.0700000000000001E-2</v>
      </c>
      <c r="S18" s="4">
        <v>19374800</v>
      </c>
      <c r="T18" s="4">
        <f t="shared" si="2"/>
        <v>17387560</v>
      </c>
      <c r="U18" s="4">
        <f t="shared" si="3"/>
        <v>13162500</v>
      </c>
      <c r="V18" s="5">
        <v>3.1300000000000001E-2</v>
      </c>
    </row>
    <row r="19" spans="1:22" x14ac:dyDescent="0.2">
      <c r="A19" s="16" t="s">
        <v>327</v>
      </c>
      <c r="B19" s="4">
        <v>3100</v>
      </c>
      <c r="C19" s="4">
        <v>775300</v>
      </c>
      <c r="D19" s="4">
        <v>-772200</v>
      </c>
      <c r="E19" s="4">
        <v>-14621693167</v>
      </c>
      <c r="F19" s="4">
        <f t="shared" si="0"/>
        <v>-521719026178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1060422600</v>
      </c>
      <c r="L19" s="4">
        <v>1046</v>
      </c>
      <c r="M19" s="4">
        <v>877</v>
      </c>
      <c r="N19" s="4">
        <v>154</v>
      </c>
      <c r="O19" s="4">
        <v>209</v>
      </c>
      <c r="P19" s="4">
        <v>5908900</v>
      </c>
      <c r="Q19" s="4">
        <v>9501500</v>
      </c>
      <c r="R19" s="5">
        <v>-1.06E-2</v>
      </c>
      <c r="S19" s="4">
        <v>15597700</v>
      </c>
      <c r="T19" s="4">
        <f t="shared" si="2"/>
        <v>18252380</v>
      </c>
      <c r="U19" s="4">
        <f t="shared" si="3"/>
        <v>10882800</v>
      </c>
      <c r="V19" s="5">
        <v>3.1099999999999999E-2</v>
      </c>
    </row>
    <row r="20" spans="1:22" x14ac:dyDescent="0.2">
      <c r="A20" s="16" t="s">
        <v>326</v>
      </c>
      <c r="B20" s="4">
        <v>1000</v>
      </c>
      <c r="C20" s="4">
        <v>140780</v>
      </c>
      <c r="D20" s="4">
        <v>-139780</v>
      </c>
      <c r="E20" s="4">
        <v>-2645778658</v>
      </c>
      <c r="F20" s="4">
        <f t="shared" si="0"/>
        <v>-507097333011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1060422600</v>
      </c>
      <c r="L20" s="4">
        <v>1166</v>
      </c>
      <c r="M20" s="4">
        <v>1346</v>
      </c>
      <c r="N20" s="4">
        <v>219</v>
      </c>
      <c r="O20" s="4">
        <v>280</v>
      </c>
      <c r="P20" s="4">
        <v>12497400</v>
      </c>
      <c r="Q20" s="4">
        <v>11684700</v>
      </c>
      <c r="R20" s="5">
        <v>1.0700000000000001E-2</v>
      </c>
      <c r="S20" s="4">
        <v>24624300</v>
      </c>
      <c r="T20" s="4">
        <f t="shared" si="2"/>
        <v>20281990</v>
      </c>
      <c r="U20" s="4">
        <f t="shared" si="3"/>
        <v>10882800</v>
      </c>
      <c r="V20" s="5">
        <v>4.1500000000000002E-2</v>
      </c>
    </row>
    <row r="21" spans="1:22" x14ac:dyDescent="0.2">
      <c r="A21" s="16" t="s">
        <v>325</v>
      </c>
      <c r="B21" s="4">
        <v>10300</v>
      </c>
      <c r="C21" s="4">
        <v>210250</v>
      </c>
      <c r="D21" s="4">
        <v>-199950</v>
      </c>
      <c r="E21" s="4">
        <v>-3741381422</v>
      </c>
      <c r="F21" s="4">
        <f t="shared" si="0"/>
        <v>-504451554353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1060422600</v>
      </c>
      <c r="L21" s="4">
        <v>879</v>
      </c>
      <c r="M21" s="4">
        <v>903</v>
      </c>
      <c r="N21" s="4">
        <v>149</v>
      </c>
      <c r="O21" s="4">
        <v>165</v>
      </c>
      <c r="P21" s="4">
        <v>5953800</v>
      </c>
      <c r="Q21" s="4">
        <v>7246700</v>
      </c>
      <c r="R21" s="5">
        <v>0</v>
      </c>
      <c r="S21" s="4">
        <v>13394900</v>
      </c>
      <c r="T21" s="4">
        <f t="shared" si="2"/>
        <v>20952080</v>
      </c>
      <c r="U21" s="4">
        <f t="shared" si="3"/>
        <v>10882800</v>
      </c>
      <c r="V21" s="5">
        <v>2.1099999999999997E-2</v>
      </c>
    </row>
    <row r="22" spans="1:22" x14ac:dyDescent="0.2">
      <c r="A22" s="16" t="s">
        <v>324</v>
      </c>
      <c r="B22" s="4">
        <v>535200</v>
      </c>
      <c r="C22" s="4">
        <v>20200</v>
      </c>
      <c r="D22" s="4">
        <v>515000</v>
      </c>
      <c r="E22" s="4">
        <v>9649516210</v>
      </c>
      <c r="F22" s="4">
        <f t="shared" si="0"/>
        <v>-500710172931</v>
      </c>
      <c r="G22" s="4">
        <v>50000</v>
      </c>
      <c r="H22" s="4">
        <v>0</v>
      </c>
      <c r="I22" s="4">
        <v>50000</v>
      </c>
      <c r="J22" s="4">
        <v>935000000</v>
      </c>
      <c r="K22" s="24">
        <f t="shared" si="1"/>
        <v>1060422600</v>
      </c>
      <c r="L22" s="4">
        <v>1729</v>
      </c>
      <c r="M22" s="4">
        <v>1033</v>
      </c>
      <c r="N22" s="4">
        <v>482</v>
      </c>
      <c r="O22" s="4">
        <v>220</v>
      </c>
      <c r="P22" s="4">
        <v>16378100</v>
      </c>
      <c r="Q22" s="4">
        <v>7385300</v>
      </c>
      <c r="R22" s="5">
        <v>3.3000000000000002E-2</v>
      </c>
      <c r="S22" s="4">
        <v>24456000</v>
      </c>
      <c r="T22" s="4">
        <f t="shared" si="2"/>
        <v>22325660</v>
      </c>
      <c r="U22" s="4">
        <f t="shared" si="3"/>
        <v>10882800</v>
      </c>
      <c r="V22" s="5">
        <v>4.2199999999999994E-2</v>
      </c>
    </row>
    <row r="23" spans="1:22" x14ac:dyDescent="0.2">
      <c r="A23" s="16" t="s">
        <v>323</v>
      </c>
      <c r="B23" s="4">
        <v>200</v>
      </c>
      <c r="C23" s="4">
        <v>88900</v>
      </c>
      <c r="D23" s="4">
        <v>-88700</v>
      </c>
      <c r="E23" s="4">
        <v>-1630685796</v>
      </c>
      <c r="F23" s="4">
        <f t="shared" si="0"/>
        <v>-510359689141</v>
      </c>
      <c r="K23" s="24">
        <f t="shared" si="1"/>
        <v>125422600</v>
      </c>
      <c r="L23" s="4">
        <v>691</v>
      </c>
      <c r="M23" s="4">
        <v>955</v>
      </c>
      <c r="N23" s="4">
        <v>155</v>
      </c>
      <c r="O23" s="4">
        <v>178</v>
      </c>
      <c r="P23" s="4">
        <v>5300600</v>
      </c>
      <c r="Q23" s="4">
        <v>6739700</v>
      </c>
      <c r="R23" s="5">
        <v>0</v>
      </c>
      <c r="S23" s="4">
        <v>13162500</v>
      </c>
      <c r="T23" s="4">
        <f t="shared" si="2"/>
        <v>26057900</v>
      </c>
      <c r="U23" s="4">
        <f t="shared" si="3"/>
        <v>10882800</v>
      </c>
      <c r="V23" s="5">
        <v>3.2099999999999997E-2</v>
      </c>
    </row>
    <row r="24" spans="1:22" x14ac:dyDescent="0.2">
      <c r="A24" s="16" t="s">
        <v>322</v>
      </c>
      <c r="B24" s="4">
        <v>3000</v>
      </c>
      <c r="C24" s="4">
        <v>261800</v>
      </c>
      <c r="D24" s="4">
        <v>-258800</v>
      </c>
      <c r="E24" s="4">
        <v>-4718484176</v>
      </c>
      <c r="F24" s="4">
        <f t="shared" si="0"/>
        <v>-508729003345</v>
      </c>
      <c r="K24" s="24">
        <f t="shared" si="1"/>
        <v>125422600</v>
      </c>
      <c r="L24" s="4">
        <v>697</v>
      </c>
      <c r="M24" s="4">
        <v>897</v>
      </c>
      <c r="N24" s="4">
        <v>124</v>
      </c>
      <c r="O24" s="4">
        <v>193</v>
      </c>
      <c r="P24" s="4">
        <v>4108700</v>
      </c>
      <c r="Q24" s="4">
        <v>6755500</v>
      </c>
      <c r="R24" s="5">
        <v>-5.4000000000000003E-3</v>
      </c>
      <c r="S24" s="4">
        <v>10882800</v>
      </c>
      <c r="T24" s="4">
        <f t="shared" si="2"/>
        <v>27874380</v>
      </c>
      <c r="U24" s="4">
        <f t="shared" si="3"/>
        <v>15186500</v>
      </c>
      <c r="V24" s="5">
        <v>2.7099999999999999E-2</v>
      </c>
    </row>
    <row r="25" spans="1:22" x14ac:dyDescent="0.2">
      <c r="A25" s="16" t="s">
        <v>321</v>
      </c>
      <c r="B25" s="4">
        <v>21500</v>
      </c>
      <c r="C25" s="4">
        <v>70410</v>
      </c>
      <c r="D25" s="4">
        <v>-48910</v>
      </c>
      <c r="E25" s="4">
        <v>-898998393</v>
      </c>
      <c r="F25" s="4">
        <f t="shared" si="0"/>
        <v>-504010519169</v>
      </c>
      <c r="K25" s="24">
        <f t="shared" si="1"/>
        <v>125422600</v>
      </c>
      <c r="L25" s="4">
        <v>1077</v>
      </c>
      <c r="M25" s="4">
        <v>1090</v>
      </c>
      <c r="N25" s="4">
        <v>169</v>
      </c>
      <c r="O25" s="4">
        <v>249</v>
      </c>
      <c r="P25" s="4">
        <v>5752800</v>
      </c>
      <c r="Q25" s="4">
        <v>9333600</v>
      </c>
      <c r="R25" s="5">
        <v>-2.18E-2</v>
      </c>
      <c r="S25" s="4">
        <v>15186500</v>
      </c>
      <c r="T25" s="4">
        <f t="shared" si="2"/>
        <v>28340350</v>
      </c>
      <c r="U25" s="4">
        <f t="shared" si="3"/>
        <v>15200800</v>
      </c>
      <c r="V25" s="5">
        <v>3.2099999999999997E-2</v>
      </c>
    </row>
    <row r="26" spans="1:22" x14ac:dyDescent="0.2">
      <c r="A26" s="16" t="s">
        <v>320</v>
      </c>
      <c r="B26" s="4">
        <v>2100</v>
      </c>
      <c r="C26" s="4">
        <v>636500</v>
      </c>
      <c r="D26" s="4">
        <v>-634400</v>
      </c>
      <c r="E26" s="4">
        <v>-11707733307</v>
      </c>
      <c r="F26" s="4">
        <f t="shared" si="0"/>
        <v>-503111520776</v>
      </c>
      <c r="K26" s="24">
        <f t="shared" si="1"/>
        <v>125422600</v>
      </c>
      <c r="L26" s="4">
        <v>1046</v>
      </c>
      <c r="M26" s="4">
        <v>959</v>
      </c>
      <c r="N26" s="4">
        <v>203</v>
      </c>
      <c r="O26" s="4">
        <v>203</v>
      </c>
      <c r="P26" s="4">
        <v>8507200</v>
      </c>
      <c r="Q26" s="4">
        <v>5921200</v>
      </c>
      <c r="R26" s="5">
        <v>5.4000000000000003E-3</v>
      </c>
      <c r="S26" s="4">
        <v>15200800</v>
      </c>
      <c r="T26" s="4">
        <f t="shared" si="2"/>
        <v>28577620</v>
      </c>
      <c r="U26" s="4">
        <f t="shared" si="3"/>
        <v>17845700</v>
      </c>
      <c r="V26" s="5">
        <v>2.6800000000000001E-2</v>
      </c>
    </row>
    <row r="27" spans="1:22" x14ac:dyDescent="0.2">
      <c r="A27" s="16" t="s">
        <v>319</v>
      </c>
      <c r="B27" s="4">
        <v>96400</v>
      </c>
      <c r="C27" s="4">
        <v>683900</v>
      </c>
      <c r="D27" s="4">
        <v>-587500</v>
      </c>
      <c r="E27" s="4">
        <v>-10851112813</v>
      </c>
      <c r="F27" s="4">
        <f t="shared" si="0"/>
        <v>-491403787469</v>
      </c>
      <c r="K27" s="24">
        <f t="shared" si="1"/>
        <v>125422600</v>
      </c>
      <c r="L27" s="4">
        <v>1421</v>
      </c>
      <c r="M27" s="4">
        <v>1482</v>
      </c>
      <c r="N27" s="4">
        <v>341</v>
      </c>
      <c r="O27" s="4">
        <v>241</v>
      </c>
      <c r="P27" s="4">
        <v>13770400</v>
      </c>
      <c r="Q27" s="4">
        <v>9243300</v>
      </c>
      <c r="R27" s="5">
        <v>3.9199999999999999E-2</v>
      </c>
      <c r="S27" s="4">
        <v>23524400</v>
      </c>
      <c r="T27" s="4">
        <f t="shared" si="2"/>
        <v>28336910</v>
      </c>
      <c r="U27" s="4">
        <f t="shared" si="3"/>
        <v>17845700</v>
      </c>
      <c r="V27" s="5">
        <v>0.13830000000000001</v>
      </c>
    </row>
    <row r="28" spans="1:22" x14ac:dyDescent="0.2">
      <c r="A28" s="16" t="s">
        <v>318</v>
      </c>
      <c r="B28" s="4">
        <v>141510</v>
      </c>
      <c r="C28" s="4">
        <v>265300</v>
      </c>
      <c r="D28" s="4">
        <v>-123790</v>
      </c>
      <c r="E28" s="4">
        <v>-2223535379</v>
      </c>
      <c r="F28" s="4">
        <f t="shared" si="0"/>
        <v>-480552674656</v>
      </c>
      <c r="K28" s="24">
        <f t="shared" si="1"/>
        <v>125422600</v>
      </c>
      <c r="L28" s="4">
        <v>1371</v>
      </c>
      <c r="M28" s="4">
        <v>1144</v>
      </c>
      <c r="N28" s="4">
        <v>225</v>
      </c>
      <c r="O28" s="4">
        <v>286</v>
      </c>
      <c r="P28" s="4">
        <v>7314200</v>
      </c>
      <c r="Q28" s="4">
        <v>9523600</v>
      </c>
      <c r="R28" s="5">
        <v>-2.7900000000000001E-2</v>
      </c>
      <c r="S28" s="4">
        <v>17845700</v>
      </c>
      <c r="T28" s="4">
        <f t="shared" si="2"/>
        <v>28655980</v>
      </c>
      <c r="U28" s="4">
        <f t="shared" si="3"/>
        <v>20095800</v>
      </c>
      <c r="V28" s="5">
        <v>5.9200000000000003E-2</v>
      </c>
    </row>
    <row r="29" spans="1:22" x14ac:dyDescent="0.2">
      <c r="A29" s="16" t="s">
        <v>317</v>
      </c>
      <c r="B29" s="4">
        <v>321900</v>
      </c>
      <c r="C29" s="4">
        <v>227200</v>
      </c>
      <c r="D29" s="4">
        <v>94700</v>
      </c>
      <c r="E29" s="4">
        <v>1726956299</v>
      </c>
      <c r="F29" s="4">
        <f t="shared" si="0"/>
        <v>-478329139277</v>
      </c>
      <c r="K29" s="24">
        <f t="shared" si="1"/>
        <v>125422600</v>
      </c>
      <c r="L29" s="4">
        <v>1608</v>
      </c>
      <c r="M29" s="4">
        <v>1713</v>
      </c>
      <c r="N29" s="4">
        <v>390</v>
      </c>
      <c r="O29" s="4">
        <v>302</v>
      </c>
      <c r="P29" s="4">
        <v>14030600</v>
      </c>
      <c r="Q29" s="4">
        <v>9557500</v>
      </c>
      <c r="R29" s="5">
        <v>5.7500000000000002E-2</v>
      </c>
      <c r="S29" s="4">
        <v>24245900</v>
      </c>
      <c r="T29" s="4">
        <f t="shared" si="2"/>
        <v>28978930</v>
      </c>
      <c r="U29" s="4">
        <f t="shared" si="3"/>
        <v>20095800</v>
      </c>
      <c r="V29" s="5">
        <v>6.88E-2</v>
      </c>
    </row>
    <row r="30" spans="1:22" x14ac:dyDescent="0.2">
      <c r="A30" s="16" t="s">
        <v>316</v>
      </c>
      <c r="B30" s="4">
        <v>1215100</v>
      </c>
      <c r="C30" s="4">
        <v>1881550</v>
      </c>
      <c r="D30" s="4">
        <v>-666450</v>
      </c>
      <c r="E30" s="4">
        <v>-11889718980</v>
      </c>
      <c r="F30" s="4">
        <f t="shared" si="0"/>
        <v>-480056095576</v>
      </c>
      <c r="G30" s="4">
        <v>800</v>
      </c>
      <c r="H30" s="4">
        <v>0</v>
      </c>
      <c r="I30" s="4">
        <v>800</v>
      </c>
      <c r="J30" s="4">
        <v>14560000</v>
      </c>
      <c r="K30" s="24">
        <f t="shared" si="1"/>
        <v>125422600</v>
      </c>
      <c r="L30" s="4">
        <v>3215</v>
      </c>
      <c r="M30" s="4">
        <v>2081</v>
      </c>
      <c r="N30" s="4">
        <v>578</v>
      </c>
      <c r="O30" s="4">
        <v>580</v>
      </c>
      <c r="P30" s="4">
        <v>21085600</v>
      </c>
      <c r="Q30" s="4">
        <v>23335400</v>
      </c>
      <c r="R30" s="5">
        <v>-6.8900000000000003E-2</v>
      </c>
      <c r="S30" s="4">
        <v>44920400</v>
      </c>
      <c r="T30" s="4">
        <f t="shared" si="2"/>
        <v>26575420</v>
      </c>
      <c r="U30" s="4">
        <f t="shared" si="3"/>
        <v>19846200</v>
      </c>
      <c r="V30" s="5">
        <v>9.6799999999999997E-2</v>
      </c>
    </row>
    <row r="31" spans="1:22" x14ac:dyDescent="0.2">
      <c r="A31" s="16" t="s">
        <v>315</v>
      </c>
      <c r="B31" s="4">
        <v>265400</v>
      </c>
      <c r="C31" s="4">
        <v>669500</v>
      </c>
      <c r="D31" s="4">
        <v>-404100</v>
      </c>
      <c r="E31" s="4">
        <v>-7700910161</v>
      </c>
      <c r="F31" s="4">
        <f t="shared" si="0"/>
        <v>-468166376596</v>
      </c>
      <c r="G31" s="4">
        <v>0</v>
      </c>
      <c r="H31" s="4">
        <v>100</v>
      </c>
      <c r="I31" s="4">
        <v>-100</v>
      </c>
      <c r="J31" s="4">
        <v>-1920000</v>
      </c>
      <c r="K31" s="24">
        <f t="shared" si="1"/>
        <v>110862600</v>
      </c>
      <c r="L31" s="4">
        <v>1301</v>
      </c>
      <c r="M31" s="4">
        <v>1202</v>
      </c>
      <c r="N31" s="4">
        <v>215</v>
      </c>
      <c r="O31" s="4">
        <v>306</v>
      </c>
      <c r="P31" s="4">
        <v>9048500</v>
      </c>
      <c r="Q31" s="4">
        <v>10575200</v>
      </c>
      <c r="R31" s="5">
        <v>-3.7599999999999995E-2</v>
      </c>
      <c r="S31" s="4">
        <v>20095800</v>
      </c>
      <c r="T31" s="4">
        <f t="shared" si="2"/>
        <v>26911200</v>
      </c>
      <c r="U31" s="4">
        <f t="shared" si="3"/>
        <v>17573500</v>
      </c>
      <c r="V31" s="5">
        <v>5.1100000000000007E-2</v>
      </c>
    </row>
    <row r="32" spans="1:22" x14ac:dyDescent="0.2">
      <c r="A32" s="16" t="s">
        <v>314</v>
      </c>
      <c r="B32" s="4">
        <v>578600</v>
      </c>
      <c r="C32" s="4">
        <v>151600</v>
      </c>
      <c r="D32" s="4">
        <v>427000</v>
      </c>
      <c r="E32" s="4">
        <v>8116665498</v>
      </c>
      <c r="F32" s="4">
        <f t="shared" si="0"/>
        <v>-460465466435</v>
      </c>
      <c r="K32" s="24">
        <f t="shared" si="1"/>
        <v>112782600</v>
      </c>
      <c r="L32" s="4">
        <v>2375</v>
      </c>
      <c r="M32" s="4">
        <v>2416</v>
      </c>
      <c r="N32" s="4">
        <v>525</v>
      </c>
      <c r="O32" s="4">
        <v>608</v>
      </c>
      <c r="P32" s="4">
        <v>16442400</v>
      </c>
      <c r="Q32" s="4">
        <v>19941300</v>
      </c>
      <c r="R32" s="5">
        <v>1.5800000000000002E-2</v>
      </c>
      <c r="S32" s="4">
        <v>38191800</v>
      </c>
      <c r="T32" s="4">
        <f t="shared" si="2"/>
        <v>26306230</v>
      </c>
      <c r="U32" s="4">
        <f t="shared" si="3"/>
        <v>17573500</v>
      </c>
      <c r="V32" s="5">
        <v>4.1299999999999996E-2</v>
      </c>
    </row>
    <row r="33" spans="1:22" x14ac:dyDescent="0.2">
      <c r="A33" s="16" t="s">
        <v>313</v>
      </c>
      <c r="B33" s="4">
        <v>1878000</v>
      </c>
      <c r="C33" s="4">
        <v>661000</v>
      </c>
      <c r="D33" s="4">
        <v>1217000</v>
      </c>
      <c r="E33" s="4">
        <v>24651519591</v>
      </c>
      <c r="F33" s="4">
        <f t="shared" si="0"/>
        <v>-468582131933</v>
      </c>
      <c r="G33" s="4">
        <v>0</v>
      </c>
      <c r="H33" s="4">
        <v>6400</v>
      </c>
      <c r="I33" s="4">
        <v>-6400</v>
      </c>
      <c r="J33" s="4">
        <v>-132330000</v>
      </c>
      <c r="K33" s="24">
        <f t="shared" si="1"/>
        <v>112782600</v>
      </c>
      <c r="L33" s="4">
        <v>2024</v>
      </c>
      <c r="M33" s="4">
        <v>2397</v>
      </c>
      <c r="N33" s="4">
        <v>620</v>
      </c>
      <c r="O33" s="4">
        <v>841</v>
      </c>
      <c r="P33" s="4">
        <v>16967000</v>
      </c>
      <c r="Q33" s="4">
        <v>27058900</v>
      </c>
      <c r="R33" s="5">
        <v>-9.4700000000000006E-2</v>
      </c>
      <c r="S33" s="4">
        <v>50484900</v>
      </c>
      <c r="T33" s="4">
        <f t="shared" si="2"/>
        <v>23718980</v>
      </c>
      <c r="U33" s="4">
        <f t="shared" si="3"/>
        <v>17573500</v>
      </c>
      <c r="V33" s="5">
        <v>0.11220000000000001</v>
      </c>
    </row>
    <row r="34" spans="1:22" x14ac:dyDescent="0.2">
      <c r="A34" s="16" t="s">
        <v>270</v>
      </c>
      <c r="B34" s="4">
        <v>147600</v>
      </c>
      <c r="C34" s="4">
        <v>18810</v>
      </c>
      <c r="D34" s="4">
        <v>128790</v>
      </c>
      <c r="E34" s="4">
        <v>2650816242</v>
      </c>
      <c r="F34" s="4">
        <f t="shared" si="0"/>
        <v>-493233651524</v>
      </c>
      <c r="G34" s="4">
        <v>0</v>
      </c>
      <c r="H34" s="4">
        <v>6400</v>
      </c>
      <c r="I34" s="4">
        <v>-6400</v>
      </c>
      <c r="J34" s="4">
        <v>-130390000</v>
      </c>
      <c r="K34" s="24">
        <f t="shared" si="1"/>
        <v>245112600</v>
      </c>
      <c r="L34" s="4">
        <v>1893</v>
      </c>
      <c r="M34" s="4">
        <v>1344</v>
      </c>
      <c r="N34" s="4">
        <v>578</v>
      </c>
      <c r="O34" s="4">
        <v>343</v>
      </c>
      <c r="P34" s="4">
        <v>20047600</v>
      </c>
      <c r="Q34" s="4">
        <v>8997400</v>
      </c>
      <c r="R34" s="5">
        <v>3.49E-2</v>
      </c>
      <c r="S34" s="4">
        <v>29047600</v>
      </c>
      <c r="T34" s="4">
        <f t="shared" si="2"/>
        <v>22694220</v>
      </c>
      <c r="U34" s="4">
        <f t="shared" si="3"/>
        <v>17573500</v>
      </c>
      <c r="V34" s="5">
        <v>5.2699999999999997E-2</v>
      </c>
    </row>
    <row r="35" spans="1:22" x14ac:dyDescent="0.2">
      <c r="A35" s="16" t="s">
        <v>269</v>
      </c>
      <c r="B35" s="4">
        <v>411200</v>
      </c>
      <c r="C35" s="4">
        <v>66100</v>
      </c>
      <c r="D35" s="4">
        <v>345100</v>
      </c>
      <c r="E35" s="4">
        <v>6860030507</v>
      </c>
      <c r="F35" s="4">
        <f t="shared" si="0"/>
        <v>-495884467766</v>
      </c>
      <c r="G35" s="4">
        <v>0</v>
      </c>
      <c r="H35" s="4">
        <v>200000</v>
      </c>
      <c r="I35" s="4">
        <v>-200000</v>
      </c>
      <c r="J35" s="4">
        <v>-3941200000</v>
      </c>
      <c r="K35" s="24">
        <f t="shared" si="1"/>
        <v>375502600</v>
      </c>
      <c r="L35" s="4">
        <v>1985</v>
      </c>
      <c r="M35" s="4">
        <v>868</v>
      </c>
      <c r="N35" s="4">
        <v>387</v>
      </c>
      <c r="O35" s="4">
        <v>208</v>
      </c>
      <c r="P35" s="4">
        <v>11499900</v>
      </c>
      <c r="Q35" s="4">
        <v>7613000</v>
      </c>
      <c r="R35" s="5">
        <v>1.52E-2</v>
      </c>
      <c r="S35" s="4">
        <v>19846200</v>
      </c>
      <c r="T35" s="4">
        <f t="shared" si="2"/>
        <v>22593110</v>
      </c>
      <c r="U35" s="4">
        <f t="shared" si="3"/>
        <v>17573500</v>
      </c>
      <c r="V35" s="5">
        <v>4.4400000000000002E-2</v>
      </c>
    </row>
    <row r="36" spans="1:22" x14ac:dyDescent="0.2">
      <c r="A36" s="16" t="s">
        <v>268</v>
      </c>
      <c r="B36" s="4">
        <v>1400</v>
      </c>
      <c r="C36" s="4">
        <v>275100</v>
      </c>
      <c r="D36" s="4">
        <v>-273700</v>
      </c>
      <c r="E36" s="4">
        <v>-5471153473</v>
      </c>
      <c r="F36" s="4">
        <f t="shared" si="0"/>
        <v>-502744498273</v>
      </c>
      <c r="K36" s="24">
        <f t="shared" si="1"/>
        <v>4316702600</v>
      </c>
      <c r="L36" s="4">
        <v>1095</v>
      </c>
      <c r="M36" s="4">
        <v>805</v>
      </c>
      <c r="N36" s="4">
        <v>192</v>
      </c>
      <c r="O36" s="4">
        <v>203</v>
      </c>
      <c r="P36" s="4">
        <v>5557600</v>
      </c>
      <c r="Q36" s="4">
        <v>6048900</v>
      </c>
      <c r="R36" s="5">
        <v>-2.0199999999999999E-2</v>
      </c>
      <c r="S36" s="4">
        <v>17573500</v>
      </c>
      <c r="T36" s="4">
        <f t="shared" si="2"/>
        <v>22520920</v>
      </c>
      <c r="U36" s="4">
        <f t="shared" si="3"/>
        <v>20885300</v>
      </c>
      <c r="V36" s="5">
        <v>2.9600000000000001E-2</v>
      </c>
    </row>
    <row r="37" spans="1:22" x14ac:dyDescent="0.2">
      <c r="A37" s="16" t="s">
        <v>254</v>
      </c>
      <c r="B37" s="4">
        <v>627300</v>
      </c>
      <c r="C37" s="4">
        <v>247960</v>
      </c>
      <c r="D37" s="4">
        <v>379340</v>
      </c>
      <c r="E37" s="4">
        <v>7510340325</v>
      </c>
      <c r="F37" s="4">
        <f t="shared" si="0"/>
        <v>-497273344800</v>
      </c>
      <c r="K37" s="24">
        <f t="shared" si="1"/>
        <v>4316702600</v>
      </c>
      <c r="L37" s="4">
        <v>1765</v>
      </c>
      <c r="M37" s="4">
        <v>1105</v>
      </c>
      <c r="N37" s="4">
        <v>389</v>
      </c>
      <c r="O37" s="4">
        <v>226</v>
      </c>
      <c r="P37" s="4">
        <v>10498600</v>
      </c>
      <c r="Q37" s="4">
        <v>7244700</v>
      </c>
      <c r="R37" s="5">
        <v>3.5900000000000001E-2</v>
      </c>
      <c r="S37" s="4">
        <v>21117300</v>
      </c>
      <c r="T37" s="4">
        <f t="shared" si="2"/>
        <v>22663000</v>
      </c>
      <c r="U37" s="4">
        <f t="shared" si="3"/>
        <v>20885300</v>
      </c>
      <c r="V37" s="5">
        <v>3.9699999999999999E-2</v>
      </c>
    </row>
    <row r="38" spans="1:22" x14ac:dyDescent="0.2">
      <c r="A38" s="16" t="s">
        <v>253</v>
      </c>
      <c r="B38" s="4">
        <v>1300</v>
      </c>
      <c r="C38" s="4">
        <v>375000</v>
      </c>
      <c r="D38" s="4">
        <v>-373700</v>
      </c>
      <c r="E38" s="4">
        <v>-7357520797</v>
      </c>
      <c r="F38" s="4">
        <f t="shared" si="0"/>
        <v>-504783685125</v>
      </c>
      <c r="K38" s="24">
        <f t="shared" si="1"/>
        <v>4316702600</v>
      </c>
      <c r="L38" s="4">
        <v>1587</v>
      </c>
      <c r="M38" s="4">
        <v>1153</v>
      </c>
      <c r="N38" s="4">
        <v>196</v>
      </c>
      <c r="O38" s="4">
        <v>249</v>
      </c>
      <c r="P38" s="4">
        <v>6054100</v>
      </c>
      <c r="Q38" s="4">
        <v>7165700</v>
      </c>
      <c r="R38" s="5">
        <v>-1.5300000000000001E-2</v>
      </c>
      <c r="S38" s="4">
        <v>21036400</v>
      </c>
      <c r="T38" s="4">
        <f t="shared" si="2"/>
        <v>24545930</v>
      </c>
      <c r="U38" s="4">
        <f t="shared" si="3"/>
        <v>20885300</v>
      </c>
      <c r="V38" s="5">
        <v>2.5000000000000001E-2</v>
      </c>
    </row>
    <row r="39" spans="1:22" x14ac:dyDescent="0.2">
      <c r="A39" s="16" t="s">
        <v>252</v>
      </c>
      <c r="B39" s="4">
        <v>9900</v>
      </c>
      <c r="C39" s="4">
        <v>803200</v>
      </c>
      <c r="D39" s="4">
        <v>-793300</v>
      </c>
      <c r="E39" s="4">
        <v>-15884170420</v>
      </c>
      <c r="F39" s="4">
        <f t="shared" si="0"/>
        <v>-497426164328</v>
      </c>
      <c r="G39" s="4">
        <v>0</v>
      </c>
      <c r="H39" s="4">
        <v>0</v>
      </c>
      <c r="I39" s="4">
        <v>0</v>
      </c>
      <c r="J39" s="4">
        <v>2132800000</v>
      </c>
      <c r="K39" s="24">
        <f t="shared" si="1"/>
        <v>4316702600</v>
      </c>
      <c r="L39" s="4">
        <v>2394</v>
      </c>
      <c r="M39" s="4">
        <v>1319</v>
      </c>
      <c r="N39" s="4">
        <v>460</v>
      </c>
      <c r="O39" s="4">
        <v>456</v>
      </c>
      <c r="P39" s="4">
        <v>14874100</v>
      </c>
      <c r="Q39" s="4">
        <v>12599300</v>
      </c>
      <c r="R39" s="5">
        <v>-3.0299999999999997E-2</v>
      </c>
      <c r="S39" s="4">
        <v>27475400</v>
      </c>
      <c r="T39" s="4">
        <f t="shared" si="2"/>
        <v>24870680</v>
      </c>
      <c r="U39" s="4">
        <f t="shared" si="3"/>
        <v>18800000</v>
      </c>
      <c r="V39" s="5">
        <v>2.9500000000000002E-2</v>
      </c>
    </row>
    <row r="40" spans="1:22" x14ac:dyDescent="0.2">
      <c r="A40" s="16" t="s">
        <v>251</v>
      </c>
      <c r="B40" s="4">
        <v>57100</v>
      </c>
      <c r="C40" s="4">
        <v>60200</v>
      </c>
      <c r="D40" s="4">
        <v>-3100</v>
      </c>
      <c r="E40" s="4">
        <v>-63577207</v>
      </c>
      <c r="F40" s="4">
        <f t="shared" si="0"/>
        <v>-481541993908</v>
      </c>
      <c r="G40" s="4">
        <v>104000</v>
      </c>
      <c r="H40" s="4">
        <v>0</v>
      </c>
      <c r="I40" s="4">
        <v>104000</v>
      </c>
      <c r="J40" s="4">
        <v>2132800000</v>
      </c>
      <c r="K40" s="24">
        <f t="shared" si="1"/>
        <v>2183902600</v>
      </c>
      <c r="L40" s="4">
        <v>1905</v>
      </c>
      <c r="M40" s="4">
        <v>1371</v>
      </c>
      <c r="N40" s="4">
        <v>414</v>
      </c>
      <c r="O40" s="4">
        <v>412</v>
      </c>
      <c r="P40" s="4">
        <v>9425400</v>
      </c>
      <c r="Q40" s="4">
        <v>9939100</v>
      </c>
      <c r="R40" s="5">
        <v>-1.9599999999999999E-2</v>
      </c>
      <c r="S40" s="4">
        <v>20885300</v>
      </c>
      <c r="T40" s="4">
        <f t="shared" si="2"/>
        <v>28588450</v>
      </c>
      <c r="U40" s="4">
        <f t="shared" si="3"/>
        <v>18800000</v>
      </c>
      <c r="V40" s="5">
        <v>2.8799999999999999E-2</v>
      </c>
    </row>
    <row r="41" spans="1:22" x14ac:dyDescent="0.2">
      <c r="A41" s="16" t="s">
        <v>250</v>
      </c>
      <c r="B41" s="4">
        <v>364000</v>
      </c>
      <c r="C41" s="4">
        <v>279100</v>
      </c>
      <c r="D41" s="4">
        <v>84900</v>
      </c>
      <c r="E41" s="4">
        <v>1789983628</v>
      </c>
      <c r="F41" s="4">
        <f t="shared" si="0"/>
        <v>-481478416701</v>
      </c>
      <c r="G41" s="4">
        <v>0</v>
      </c>
      <c r="H41" s="4">
        <v>100</v>
      </c>
      <c r="I41" s="4">
        <v>-100</v>
      </c>
      <c r="J41" s="4">
        <v>-2120000</v>
      </c>
      <c r="K41" s="24">
        <f t="shared" si="1"/>
        <v>51102600</v>
      </c>
      <c r="L41" s="4">
        <v>1730</v>
      </c>
      <c r="M41" s="4">
        <v>1480</v>
      </c>
      <c r="N41" s="4">
        <v>401</v>
      </c>
      <c r="O41" s="4">
        <v>439</v>
      </c>
      <c r="P41" s="4">
        <v>8849300</v>
      </c>
      <c r="Q41" s="4">
        <v>13088800</v>
      </c>
      <c r="R41" s="5">
        <v>-1.9199999999999998E-2</v>
      </c>
      <c r="S41" s="4">
        <v>23453600</v>
      </c>
      <c r="T41" s="4">
        <f t="shared" si="2"/>
        <v>28782480</v>
      </c>
      <c r="U41" s="4">
        <f t="shared" si="3"/>
        <v>16851600</v>
      </c>
      <c r="V41" s="5">
        <v>5.1200000000000002E-2</v>
      </c>
    </row>
    <row r="42" spans="1:22" x14ac:dyDescent="0.2">
      <c r="A42" s="16" t="s">
        <v>249</v>
      </c>
      <c r="B42" s="4">
        <v>468400</v>
      </c>
      <c r="C42" s="4">
        <v>325210</v>
      </c>
      <c r="D42" s="4">
        <v>143190</v>
      </c>
      <c r="E42" s="4">
        <v>2936921874</v>
      </c>
      <c r="F42" s="4">
        <f t="shared" si="0"/>
        <v>-483268400329</v>
      </c>
      <c r="K42" s="24">
        <f t="shared" si="1"/>
        <v>53222600</v>
      </c>
      <c r="L42" s="4">
        <v>1944</v>
      </c>
      <c r="M42" s="4">
        <v>1300</v>
      </c>
      <c r="N42" s="4">
        <v>536</v>
      </c>
      <c r="O42" s="4">
        <v>462</v>
      </c>
      <c r="P42" s="4">
        <v>18947200</v>
      </c>
      <c r="Q42" s="4">
        <v>13175700</v>
      </c>
      <c r="R42" s="5">
        <v>4.4400000000000002E-2</v>
      </c>
      <c r="S42" s="4">
        <v>32142100</v>
      </c>
      <c r="T42" s="4">
        <f t="shared" si="2"/>
        <v>28673660</v>
      </c>
      <c r="U42" s="4">
        <f t="shared" si="3"/>
        <v>16851600</v>
      </c>
      <c r="V42" s="5">
        <v>7.0099999999999996E-2</v>
      </c>
    </row>
    <row r="43" spans="1:22" x14ac:dyDescent="0.2">
      <c r="A43" s="16" t="s">
        <v>248</v>
      </c>
      <c r="B43" s="4">
        <v>421800</v>
      </c>
      <c r="C43" s="4">
        <v>41000</v>
      </c>
      <c r="D43" s="4">
        <v>380800</v>
      </c>
      <c r="E43" s="4">
        <v>7641677981</v>
      </c>
      <c r="F43" s="4">
        <f t="shared" si="0"/>
        <v>-486205322203</v>
      </c>
      <c r="G43" s="4">
        <v>0</v>
      </c>
      <c r="H43" s="4">
        <v>100000</v>
      </c>
      <c r="I43" s="4">
        <v>-100000</v>
      </c>
      <c r="J43" s="4">
        <v>-1879000000</v>
      </c>
      <c r="K43" s="24">
        <f t="shared" si="1"/>
        <v>53222600</v>
      </c>
      <c r="L43" s="4">
        <v>2062</v>
      </c>
      <c r="M43" s="4">
        <v>1256</v>
      </c>
      <c r="N43" s="4">
        <v>374</v>
      </c>
      <c r="O43" s="4">
        <v>379</v>
      </c>
      <c r="P43" s="4">
        <v>11453900</v>
      </c>
      <c r="Q43" s="4">
        <v>12358200</v>
      </c>
      <c r="R43" s="5">
        <v>0.01</v>
      </c>
      <c r="S43" s="4">
        <v>24612400</v>
      </c>
      <c r="T43" s="4">
        <f t="shared" si="2"/>
        <v>31169080</v>
      </c>
      <c r="U43" s="4">
        <f t="shared" si="3"/>
        <v>16851600</v>
      </c>
      <c r="V43" s="5">
        <v>3.9100000000000003E-2</v>
      </c>
    </row>
    <row r="44" spans="1:22" x14ac:dyDescent="0.2">
      <c r="A44" s="16" t="s">
        <v>247</v>
      </c>
      <c r="B44" s="4">
        <v>46700</v>
      </c>
      <c r="C44" s="4">
        <v>420660</v>
      </c>
      <c r="D44" s="4">
        <v>-373960</v>
      </c>
      <c r="E44" s="4">
        <v>-7594900167</v>
      </c>
      <c r="F44" s="4">
        <f t="shared" si="0"/>
        <v>-493847000184</v>
      </c>
      <c r="G44" s="4">
        <v>0</v>
      </c>
      <c r="H44" s="4">
        <v>200000</v>
      </c>
      <c r="I44" s="4">
        <v>-200000</v>
      </c>
      <c r="J44" s="4">
        <v>-3756800000</v>
      </c>
      <c r="K44" s="24">
        <f t="shared" si="1"/>
        <v>1932222600</v>
      </c>
      <c r="L44" s="4">
        <v>1619</v>
      </c>
      <c r="M44" s="4">
        <v>1174</v>
      </c>
      <c r="N44" s="4">
        <v>306</v>
      </c>
      <c r="O44" s="4">
        <v>372</v>
      </c>
      <c r="P44" s="4">
        <v>6769800</v>
      </c>
      <c r="Q44" s="4">
        <v>10599000</v>
      </c>
      <c r="R44" s="5">
        <v>-2.4799999999999999E-2</v>
      </c>
      <c r="S44" s="4">
        <v>18800000</v>
      </c>
      <c r="T44" s="4">
        <f t="shared" si="2"/>
        <v>32210650</v>
      </c>
      <c r="U44" s="4">
        <f t="shared" si="3"/>
        <v>16851600</v>
      </c>
      <c r="V44" s="5">
        <v>2.8999999999999998E-2</v>
      </c>
    </row>
    <row r="45" spans="1:22" x14ac:dyDescent="0.2">
      <c r="A45" s="16" t="s">
        <v>246</v>
      </c>
      <c r="B45" s="4">
        <v>400</v>
      </c>
      <c r="C45" s="4">
        <v>347500</v>
      </c>
      <c r="D45" s="4">
        <v>-347100</v>
      </c>
      <c r="E45" s="4">
        <v>-7120379200</v>
      </c>
      <c r="F45" s="4">
        <f t="shared" si="0"/>
        <v>-486252100017</v>
      </c>
      <c r="K45" s="24">
        <f t="shared" si="1"/>
        <v>5689022600</v>
      </c>
      <c r="L45" s="4">
        <v>1620</v>
      </c>
      <c r="M45" s="4">
        <v>1168</v>
      </c>
      <c r="N45" s="4">
        <v>424</v>
      </c>
      <c r="O45" s="4">
        <v>343</v>
      </c>
      <c r="P45" s="4">
        <v>10075500</v>
      </c>
      <c r="Q45" s="4">
        <v>8558000</v>
      </c>
      <c r="R45" s="5">
        <v>4.8999999999999998E-3</v>
      </c>
      <c r="S45" s="4">
        <v>18835100</v>
      </c>
      <c r="T45" s="4">
        <f t="shared" si="2"/>
        <v>36678450</v>
      </c>
      <c r="U45" s="4">
        <f t="shared" si="3"/>
        <v>16851600</v>
      </c>
      <c r="V45" s="5">
        <v>1.9400000000000001E-2</v>
      </c>
    </row>
    <row r="46" spans="1:22" x14ac:dyDescent="0.2">
      <c r="A46" s="16" t="s">
        <v>245</v>
      </c>
      <c r="B46" s="4">
        <v>8300</v>
      </c>
      <c r="C46" s="4">
        <v>347600</v>
      </c>
      <c r="D46" s="4">
        <v>-339300</v>
      </c>
      <c r="E46" s="4">
        <v>-6958530857</v>
      </c>
      <c r="F46" s="4">
        <f t="shared" si="0"/>
        <v>-479131720817</v>
      </c>
      <c r="K46" s="24">
        <f t="shared" si="1"/>
        <v>5689022600</v>
      </c>
      <c r="L46" s="4">
        <v>1080</v>
      </c>
      <c r="M46" s="4">
        <v>1356</v>
      </c>
      <c r="N46" s="4">
        <v>269</v>
      </c>
      <c r="O46" s="4">
        <v>339</v>
      </c>
      <c r="P46" s="4">
        <v>7688000</v>
      </c>
      <c r="Q46" s="4">
        <v>9152600</v>
      </c>
      <c r="R46" s="5">
        <v>5.0000000000000001E-3</v>
      </c>
      <c r="S46" s="4">
        <v>16851600</v>
      </c>
      <c r="T46" s="4">
        <f t="shared" si="2"/>
        <v>38245700</v>
      </c>
      <c r="U46" s="4">
        <f t="shared" si="3"/>
        <v>22538100</v>
      </c>
      <c r="V46" s="5">
        <v>2.41E-2</v>
      </c>
    </row>
    <row r="47" spans="1:22" x14ac:dyDescent="0.2">
      <c r="A47" s="16" t="s">
        <v>244</v>
      </c>
      <c r="B47" s="4">
        <v>21100</v>
      </c>
      <c r="C47" s="4">
        <v>2258900</v>
      </c>
      <c r="D47" s="4">
        <v>-2237800</v>
      </c>
      <c r="E47" s="4">
        <v>-45042548929</v>
      </c>
      <c r="F47" s="4">
        <f t="shared" ref="F47:F73" si="4">E47+F48</f>
        <v>-472173189960</v>
      </c>
      <c r="K47" s="24">
        <f t="shared" ref="K47:K73" si="5">K48+J47</f>
        <v>5689022600</v>
      </c>
      <c r="L47" s="4">
        <v>1974</v>
      </c>
      <c r="M47" s="4">
        <v>968</v>
      </c>
      <c r="N47" s="4">
        <v>484</v>
      </c>
      <c r="O47" s="4">
        <v>302</v>
      </c>
      <c r="P47" s="4">
        <v>11899700</v>
      </c>
      <c r="Q47" s="4">
        <v>10171800</v>
      </c>
      <c r="R47" s="5">
        <v>1.4999999999999999E-2</v>
      </c>
      <c r="S47" s="4">
        <v>22538100</v>
      </c>
      <c r="T47" s="4">
        <f t="shared" si="2"/>
        <v>37881550</v>
      </c>
      <c r="U47" s="4">
        <f t="shared" ref="U47:U73" si="6">MIN(S48:S52)</f>
        <v>25393900</v>
      </c>
      <c r="V47" s="5">
        <v>2.9500000000000002E-2</v>
      </c>
    </row>
    <row r="48" spans="1:22" x14ac:dyDescent="0.2">
      <c r="A48" s="16" t="s">
        <v>243</v>
      </c>
      <c r="B48" s="4">
        <v>54700</v>
      </c>
      <c r="C48" s="4">
        <v>282580</v>
      </c>
      <c r="D48" s="4">
        <v>-227880</v>
      </c>
      <c r="E48" s="4">
        <v>-4625950453</v>
      </c>
      <c r="F48" s="4">
        <f t="shared" si="4"/>
        <v>-427130641031</v>
      </c>
      <c r="G48" s="4">
        <v>0</v>
      </c>
      <c r="H48" s="4">
        <v>0</v>
      </c>
      <c r="I48" s="4">
        <v>0</v>
      </c>
      <c r="J48" s="4">
        <v>1990000000</v>
      </c>
      <c r="K48" s="24">
        <f t="shared" si="5"/>
        <v>5689022600</v>
      </c>
      <c r="L48" s="4">
        <v>3012</v>
      </c>
      <c r="M48" s="4">
        <v>1650</v>
      </c>
      <c r="N48" s="4">
        <v>775</v>
      </c>
      <c r="O48" s="4">
        <v>593</v>
      </c>
      <c r="P48" s="4">
        <v>19845600</v>
      </c>
      <c r="Q48" s="4">
        <v>18913600</v>
      </c>
      <c r="R48" s="5">
        <v>5.1000000000000004E-3</v>
      </c>
      <c r="S48" s="4">
        <v>39865700</v>
      </c>
      <c r="T48" s="4">
        <f t="shared" si="2"/>
        <v>36447820</v>
      </c>
      <c r="U48" s="4">
        <f t="shared" si="6"/>
        <v>25393900</v>
      </c>
      <c r="V48" s="5">
        <v>3.8699999999999998E-2</v>
      </c>
    </row>
    <row r="49" spans="1:22" x14ac:dyDescent="0.2">
      <c r="A49" s="16" t="s">
        <v>236</v>
      </c>
      <c r="B49" s="4">
        <v>5200</v>
      </c>
      <c r="C49" s="4">
        <v>1257400</v>
      </c>
      <c r="D49" s="4">
        <v>-1252200</v>
      </c>
      <c r="E49" s="4">
        <v>-25026559766</v>
      </c>
      <c r="F49" s="4">
        <f t="shared" si="4"/>
        <v>-422504690578</v>
      </c>
      <c r="G49" s="4">
        <v>100000</v>
      </c>
      <c r="H49" s="4">
        <v>0</v>
      </c>
      <c r="I49" s="4">
        <v>100000</v>
      </c>
      <c r="J49" s="4">
        <v>1990000000</v>
      </c>
      <c r="K49" s="24">
        <f t="shared" si="5"/>
        <v>3699022600</v>
      </c>
      <c r="L49" s="4">
        <v>2088</v>
      </c>
      <c r="M49" s="4">
        <v>1547</v>
      </c>
      <c r="N49" s="4">
        <v>479</v>
      </c>
      <c r="O49" s="4">
        <v>417</v>
      </c>
      <c r="P49" s="4">
        <v>15934000</v>
      </c>
      <c r="Q49" s="4">
        <v>14710200</v>
      </c>
      <c r="R49" s="5">
        <v>5.1000000000000004E-3</v>
      </c>
      <c r="S49" s="4">
        <v>30722900</v>
      </c>
      <c r="T49" s="4">
        <f t="shared" si="2"/>
        <v>37382540</v>
      </c>
      <c r="U49" s="4">
        <f t="shared" si="6"/>
        <v>25393900</v>
      </c>
      <c r="V49" s="5">
        <v>2.9500000000000002E-2</v>
      </c>
    </row>
    <row r="50" spans="1:22" x14ac:dyDescent="0.2">
      <c r="A50" s="16" t="s">
        <v>235</v>
      </c>
      <c r="B50" s="4">
        <v>2974000</v>
      </c>
      <c r="C50" s="4">
        <v>870800</v>
      </c>
      <c r="D50" s="4">
        <v>2103200</v>
      </c>
      <c r="E50" s="4">
        <v>41914383127</v>
      </c>
      <c r="F50" s="4">
        <f t="shared" si="4"/>
        <v>-397478130812</v>
      </c>
      <c r="K50" s="24">
        <f t="shared" si="5"/>
        <v>1709022600</v>
      </c>
      <c r="L50" s="4">
        <v>2825</v>
      </c>
      <c r="M50" s="4">
        <v>2318</v>
      </c>
      <c r="N50" s="4">
        <v>974</v>
      </c>
      <c r="O50" s="4">
        <v>682</v>
      </c>
      <c r="P50" s="4">
        <v>33255800</v>
      </c>
      <c r="Q50" s="4">
        <v>23651400</v>
      </c>
      <c r="R50" s="5">
        <v>3.6499999999999998E-2</v>
      </c>
      <c r="S50" s="4">
        <v>58063000</v>
      </c>
      <c r="T50" s="4">
        <f t="shared" si="2"/>
        <v>37841150</v>
      </c>
      <c r="U50" s="4">
        <f t="shared" si="6"/>
        <v>25393900</v>
      </c>
      <c r="V50" s="5">
        <v>4.4600000000000001E-2</v>
      </c>
    </row>
    <row r="51" spans="1:22" x14ac:dyDescent="0.2">
      <c r="A51" s="16" t="s">
        <v>234</v>
      </c>
      <c r="B51" s="4">
        <v>257610</v>
      </c>
      <c r="C51" s="4">
        <v>574500</v>
      </c>
      <c r="D51" s="4">
        <v>-316890</v>
      </c>
      <c r="E51" s="4">
        <v>-6009016562</v>
      </c>
      <c r="F51" s="4">
        <f t="shared" si="4"/>
        <v>-439392513939</v>
      </c>
      <c r="G51" s="4">
        <v>0</v>
      </c>
      <c r="H51" s="4">
        <v>100</v>
      </c>
      <c r="I51" s="4">
        <v>-100</v>
      </c>
      <c r="J51" s="4">
        <v>-1880000</v>
      </c>
      <c r="K51" s="24">
        <f t="shared" si="5"/>
        <v>1709022600</v>
      </c>
      <c r="L51" s="4">
        <v>1565</v>
      </c>
      <c r="M51" s="4">
        <v>1001</v>
      </c>
      <c r="N51" s="4">
        <v>378</v>
      </c>
      <c r="O51" s="4">
        <v>254</v>
      </c>
      <c r="P51" s="4">
        <v>13112000</v>
      </c>
      <c r="Q51" s="4">
        <v>10234800</v>
      </c>
      <c r="R51" s="5">
        <v>2.1299999999999999E-2</v>
      </c>
      <c r="S51" s="4">
        <v>25393900</v>
      </c>
      <c r="T51" s="4">
        <f t="shared" si="2"/>
        <v>37459870</v>
      </c>
      <c r="U51" s="4">
        <f t="shared" si="6"/>
        <v>29215700</v>
      </c>
      <c r="V51" s="5">
        <v>2.6099999999999998E-2</v>
      </c>
    </row>
    <row r="52" spans="1:22" x14ac:dyDescent="0.2">
      <c r="A52" s="16" t="s">
        <v>233</v>
      </c>
      <c r="B52" s="4">
        <v>912400</v>
      </c>
      <c r="C52" s="4">
        <v>1295760</v>
      </c>
      <c r="D52" s="4">
        <v>-383360</v>
      </c>
      <c r="E52" s="4">
        <v>-7315973632</v>
      </c>
      <c r="F52" s="4">
        <f t="shared" si="4"/>
        <v>-433383497377</v>
      </c>
      <c r="K52" s="24">
        <f t="shared" si="5"/>
        <v>1710902600</v>
      </c>
      <c r="L52" s="4">
        <v>1887</v>
      </c>
      <c r="M52" s="4">
        <v>992</v>
      </c>
      <c r="N52" s="4">
        <v>402</v>
      </c>
      <c r="O52" s="4">
        <v>271</v>
      </c>
      <c r="P52" s="4">
        <v>15361800</v>
      </c>
      <c r="Q52" s="4">
        <v>14980100</v>
      </c>
      <c r="R52" s="5">
        <v>-5.3E-3</v>
      </c>
      <c r="S52" s="4">
        <v>31053900</v>
      </c>
      <c r="T52" s="4">
        <f t="shared" si="2"/>
        <v>36157277.5</v>
      </c>
      <c r="U52" s="4">
        <f t="shared" si="6"/>
        <v>18896600</v>
      </c>
      <c r="V52" s="5">
        <v>3.61E-2</v>
      </c>
    </row>
    <row r="53" spans="1:22" x14ac:dyDescent="0.2">
      <c r="A53" s="16" t="s">
        <v>232</v>
      </c>
      <c r="B53" s="4">
        <v>1492210</v>
      </c>
      <c r="C53" s="4">
        <v>404600</v>
      </c>
      <c r="D53" s="4">
        <v>1087610</v>
      </c>
      <c r="E53" s="4">
        <v>20547324127</v>
      </c>
      <c r="F53" s="4">
        <f t="shared" si="4"/>
        <v>-426067523745</v>
      </c>
      <c r="K53" s="24">
        <f t="shared" si="5"/>
        <v>1710902600</v>
      </c>
      <c r="L53" s="4">
        <v>2537</v>
      </c>
      <c r="M53" s="4">
        <v>2510</v>
      </c>
      <c r="N53" s="4">
        <v>600</v>
      </c>
      <c r="O53" s="4">
        <v>812</v>
      </c>
      <c r="P53" s="4">
        <v>21703500</v>
      </c>
      <c r="Q53" s="4">
        <v>27842700</v>
      </c>
      <c r="R53" s="5">
        <v>-1.0500000000000001E-2</v>
      </c>
      <c r="S53" s="4">
        <v>49566600</v>
      </c>
      <c r="T53" s="4">
        <f t="shared" si="2"/>
        <v>33491947.5</v>
      </c>
      <c r="U53" s="4">
        <f t="shared" si="6"/>
        <v>18896600</v>
      </c>
      <c r="V53" s="5">
        <v>8.1300000000000011E-2</v>
      </c>
    </row>
    <row r="54" spans="1:22" x14ac:dyDescent="0.2">
      <c r="A54" s="16" t="s">
        <v>231</v>
      </c>
      <c r="B54" s="4">
        <v>1161460</v>
      </c>
      <c r="C54" s="4">
        <v>437100</v>
      </c>
      <c r="D54" s="4">
        <v>724360</v>
      </c>
      <c r="E54" s="4">
        <v>13750799276</v>
      </c>
      <c r="F54" s="4">
        <f t="shared" si="4"/>
        <v>-446614847872</v>
      </c>
      <c r="K54" s="24">
        <f t="shared" si="5"/>
        <v>1710902600</v>
      </c>
      <c r="L54" s="4">
        <v>1909</v>
      </c>
      <c r="M54" s="4">
        <v>1479</v>
      </c>
      <c r="N54" s="4">
        <v>439</v>
      </c>
      <c r="O54" s="4">
        <v>371</v>
      </c>
      <c r="P54" s="4">
        <v>15680500</v>
      </c>
      <c r="Q54" s="4">
        <v>13535200</v>
      </c>
      <c r="R54" s="5">
        <v>0</v>
      </c>
      <c r="S54" s="4">
        <v>29215700</v>
      </c>
      <c r="T54" s="4">
        <f t="shared" si="2"/>
        <v>34019757.5</v>
      </c>
      <c r="U54" s="4">
        <f t="shared" si="6"/>
        <v>18896600</v>
      </c>
      <c r="V54" s="5">
        <v>3.1099999999999999E-2</v>
      </c>
    </row>
    <row r="55" spans="1:22" x14ac:dyDescent="0.2">
      <c r="A55" s="16" t="s">
        <v>230</v>
      </c>
      <c r="B55" s="4">
        <v>3125200</v>
      </c>
      <c r="C55" s="4">
        <v>370000</v>
      </c>
      <c r="D55" s="4">
        <v>2755200</v>
      </c>
      <c r="E55" s="4">
        <v>52174469075</v>
      </c>
      <c r="F55" s="4">
        <f t="shared" si="4"/>
        <v>-460365647148</v>
      </c>
      <c r="G55" s="4">
        <v>0</v>
      </c>
      <c r="H55" s="4">
        <v>100000</v>
      </c>
      <c r="I55" s="4">
        <v>-100000</v>
      </c>
      <c r="J55" s="4">
        <v>-1900000000</v>
      </c>
      <c r="K55" s="24">
        <f t="shared" si="5"/>
        <v>1710902600</v>
      </c>
      <c r="L55" s="4">
        <v>2109</v>
      </c>
      <c r="M55" s="4">
        <v>2739</v>
      </c>
      <c r="N55" s="4">
        <v>700</v>
      </c>
      <c r="O55" s="4">
        <v>716</v>
      </c>
      <c r="P55" s="4">
        <v>34515200</v>
      </c>
      <c r="Q55" s="4">
        <v>28793600</v>
      </c>
      <c r="R55" s="5">
        <v>3.2500000000000001E-2</v>
      </c>
      <c r="S55" s="4">
        <v>63513100</v>
      </c>
      <c r="T55" s="4">
        <f t="shared" si="2"/>
        <v>31363174.899999999</v>
      </c>
      <c r="U55" s="4">
        <f t="shared" si="6"/>
        <v>18896600</v>
      </c>
      <c r="V55" s="5">
        <v>6.1900000000000004E-2</v>
      </c>
    </row>
    <row r="56" spans="1:22" x14ac:dyDescent="0.2">
      <c r="A56" s="16" t="s">
        <v>229</v>
      </c>
      <c r="B56" s="4">
        <v>427800</v>
      </c>
      <c r="C56" s="4">
        <v>1961500</v>
      </c>
      <c r="D56" s="4">
        <v>-1533700</v>
      </c>
      <c r="E56" s="4">
        <v>-27709745300</v>
      </c>
      <c r="F56" s="4">
        <f t="shared" si="4"/>
        <v>-512540116223</v>
      </c>
      <c r="K56" s="24">
        <f t="shared" si="5"/>
        <v>3610902600</v>
      </c>
      <c r="L56" s="4">
        <v>2042</v>
      </c>
      <c r="M56" s="4">
        <v>1180</v>
      </c>
      <c r="N56" s="4">
        <v>518</v>
      </c>
      <c r="O56" s="4">
        <v>279</v>
      </c>
      <c r="P56" s="4">
        <v>21495900</v>
      </c>
      <c r="Q56" s="4">
        <v>11018200</v>
      </c>
      <c r="R56" s="5">
        <v>4.5199999999999997E-2</v>
      </c>
      <c r="S56" s="4">
        <v>32524100</v>
      </c>
      <c r="T56" s="4">
        <f t="shared" si="2"/>
        <v>29632234.899999999</v>
      </c>
      <c r="U56" s="4">
        <f t="shared" si="6"/>
        <v>18896600</v>
      </c>
      <c r="V56" s="5">
        <v>6.9900000000000004E-2</v>
      </c>
    </row>
    <row r="57" spans="1:22" x14ac:dyDescent="0.2">
      <c r="A57" s="16" t="s">
        <v>228</v>
      </c>
      <c r="B57" s="4">
        <v>45900</v>
      </c>
      <c r="C57" s="4">
        <v>2807300</v>
      </c>
      <c r="D57" s="4">
        <v>-2761400</v>
      </c>
      <c r="E57" s="4">
        <v>-49245132283</v>
      </c>
      <c r="F57" s="4">
        <f t="shared" si="4"/>
        <v>-484830370923</v>
      </c>
      <c r="K57" s="24">
        <f t="shared" si="5"/>
        <v>3610902600</v>
      </c>
      <c r="L57" s="4">
        <v>1581</v>
      </c>
      <c r="M57" s="4">
        <v>1029</v>
      </c>
      <c r="N57" s="4">
        <v>265</v>
      </c>
      <c r="O57" s="4">
        <v>262</v>
      </c>
      <c r="P57" s="4">
        <v>7985500</v>
      </c>
      <c r="Q57" s="4">
        <v>10666100</v>
      </c>
      <c r="R57" s="5">
        <v>-1.6899999999999998E-2</v>
      </c>
      <c r="S57" s="4">
        <v>18896600</v>
      </c>
      <c r="T57" s="4">
        <f t="shared" si="2"/>
        <v>29151664.899999999</v>
      </c>
      <c r="U57" s="4">
        <f t="shared" si="6"/>
        <v>18027975</v>
      </c>
      <c r="V57" s="5">
        <v>2.7699999999999999E-2</v>
      </c>
    </row>
    <row r="58" spans="1:22" x14ac:dyDescent="0.2">
      <c r="A58" s="16" t="s">
        <v>227</v>
      </c>
      <c r="B58" s="4">
        <v>301200</v>
      </c>
      <c r="C58" s="4">
        <v>1216600</v>
      </c>
      <c r="D58" s="4">
        <v>-915400</v>
      </c>
      <c r="E58" s="4">
        <v>-16693065422</v>
      </c>
      <c r="F58" s="4">
        <f t="shared" si="4"/>
        <v>-435585238640</v>
      </c>
      <c r="K58" s="24">
        <f t="shared" si="5"/>
        <v>3610902600</v>
      </c>
      <c r="L58" s="4">
        <v>1174</v>
      </c>
      <c r="M58" s="4">
        <v>1480</v>
      </c>
      <c r="N58" s="4">
        <v>276</v>
      </c>
      <c r="O58" s="4">
        <v>537</v>
      </c>
      <c r="P58" s="4">
        <v>8233800</v>
      </c>
      <c r="Q58" s="4">
        <v>15697600</v>
      </c>
      <c r="R58" s="5">
        <v>-2.7699999999999999E-2</v>
      </c>
      <c r="S58" s="4">
        <v>25528400</v>
      </c>
      <c r="T58" s="4">
        <f t="shared" si="2"/>
        <v>28642404.899999999</v>
      </c>
      <c r="U58" s="4">
        <f t="shared" si="6"/>
        <v>18027975</v>
      </c>
      <c r="V58" s="5">
        <v>4.3099999999999999E-2</v>
      </c>
    </row>
    <row r="59" spans="1:22" x14ac:dyDescent="0.2">
      <c r="A59" s="16" t="s">
        <v>226</v>
      </c>
      <c r="B59" s="4">
        <v>1434100</v>
      </c>
      <c r="C59" s="4">
        <v>271800</v>
      </c>
      <c r="D59" s="4">
        <v>1162300</v>
      </c>
      <c r="E59" s="4">
        <v>21766324169</v>
      </c>
      <c r="F59" s="4">
        <f t="shared" si="4"/>
        <v>-418892173218</v>
      </c>
      <c r="G59" s="4">
        <v>100000</v>
      </c>
      <c r="H59" s="4">
        <v>600000</v>
      </c>
      <c r="I59" s="4">
        <v>-500000</v>
      </c>
      <c r="J59" s="4">
        <v>-9161500000</v>
      </c>
      <c r="K59" s="24">
        <f t="shared" si="5"/>
        <v>3610902600</v>
      </c>
      <c r="L59" s="4">
        <v>1937</v>
      </c>
      <c r="M59" s="4">
        <v>2228</v>
      </c>
      <c r="N59" s="4">
        <v>526</v>
      </c>
      <c r="O59" s="4">
        <v>583</v>
      </c>
      <c r="P59" s="4">
        <v>17534300</v>
      </c>
      <c r="Q59" s="4">
        <v>21970700</v>
      </c>
      <c r="R59" s="5">
        <v>-1.0800000000000001E-2</v>
      </c>
      <c r="S59" s="4">
        <v>40070100</v>
      </c>
      <c r="T59" s="4">
        <f t="shared" si="2"/>
        <v>27215564.899999999</v>
      </c>
      <c r="U59" s="4">
        <f t="shared" si="6"/>
        <v>18027975</v>
      </c>
      <c r="V59" s="5">
        <v>3.6699999999999997E-2</v>
      </c>
    </row>
    <row r="60" spans="1:22" x14ac:dyDescent="0.2">
      <c r="A60" s="16" t="s">
        <v>225</v>
      </c>
      <c r="B60" s="4">
        <v>3878700</v>
      </c>
      <c r="C60" s="4">
        <v>182510</v>
      </c>
      <c r="D60" s="4">
        <v>3696190</v>
      </c>
      <c r="E60" s="4">
        <v>67947047477</v>
      </c>
      <c r="F60" s="4">
        <f t="shared" si="4"/>
        <v>-440658497387</v>
      </c>
      <c r="G60" s="4">
        <v>300000</v>
      </c>
      <c r="H60" s="4">
        <v>0</v>
      </c>
      <c r="I60" s="4">
        <v>300000</v>
      </c>
      <c r="J60" s="4">
        <v>5618000000</v>
      </c>
      <c r="K60" s="24">
        <f t="shared" si="5"/>
        <v>12772402600</v>
      </c>
      <c r="L60" s="4">
        <v>2599</v>
      </c>
      <c r="M60" s="4">
        <v>1897</v>
      </c>
      <c r="N60" s="4">
        <v>900</v>
      </c>
      <c r="O60" s="4">
        <v>494</v>
      </c>
      <c r="P60" s="4">
        <v>43421100</v>
      </c>
      <c r="Q60" s="4">
        <v>18211200</v>
      </c>
      <c r="R60" s="5">
        <v>5.0599999999999999E-2</v>
      </c>
      <c r="S60" s="4">
        <v>62649100</v>
      </c>
      <c r="T60" s="4">
        <f t="shared" si="2"/>
        <v>22128354.899999999</v>
      </c>
      <c r="U60" s="4">
        <f t="shared" si="6"/>
        <v>18027975</v>
      </c>
      <c r="V60" s="5">
        <v>0.1482</v>
      </c>
    </row>
    <row r="61" spans="1:22" x14ac:dyDescent="0.2">
      <c r="A61" s="16" t="s">
        <v>224</v>
      </c>
      <c r="B61" s="4">
        <v>1197600</v>
      </c>
      <c r="C61" s="4">
        <v>2541200</v>
      </c>
      <c r="D61" s="4">
        <v>-1343600</v>
      </c>
      <c r="E61" s="4">
        <v>-24081175740</v>
      </c>
      <c r="F61" s="4">
        <f t="shared" si="4"/>
        <v>-508605544864</v>
      </c>
      <c r="G61" s="4">
        <v>200000</v>
      </c>
      <c r="H61" s="4">
        <v>0</v>
      </c>
      <c r="I61" s="4">
        <v>200000</v>
      </c>
      <c r="J61" s="4">
        <v>3600400000</v>
      </c>
      <c r="K61" s="24">
        <f t="shared" si="5"/>
        <v>7154402600</v>
      </c>
      <c r="L61" s="4">
        <v>1012</v>
      </c>
      <c r="M61" s="4">
        <v>1463</v>
      </c>
      <c r="N61" s="4">
        <v>177</v>
      </c>
      <c r="O61" s="4">
        <v>380</v>
      </c>
      <c r="P61" s="4">
        <v>7059300</v>
      </c>
      <c r="Q61" s="4">
        <v>13641600</v>
      </c>
      <c r="R61" s="5">
        <v>-2.2400000000000003E-2</v>
      </c>
      <c r="S61" s="4">
        <v>21581100</v>
      </c>
      <c r="T61" s="4">
        <f t="shared" si="2"/>
        <v>21827012.300000001</v>
      </c>
      <c r="U61" s="4">
        <f t="shared" si="6"/>
        <v>15214700</v>
      </c>
      <c r="V61" s="5">
        <v>3.2799999999999996E-2</v>
      </c>
    </row>
    <row r="62" spans="1:22" x14ac:dyDescent="0.2">
      <c r="A62" s="16" t="s">
        <v>223</v>
      </c>
      <c r="B62" s="4">
        <v>2058400</v>
      </c>
      <c r="C62" s="4">
        <v>534000</v>
      </c>
      <c r="D62" s="4">
        <v>1524400</v>
      </c>
      <c r="E62" s="4">
        <v>27493338925</v>
      </c>
      <c r="F62" s="4">
        <f t="shared" si="4"/>
        <v>-484524369124</v>
      </c>
      <c r="K62" s="24">
        <f t="shared" si="5"/>
        <v>3554002600</v>
      </c>
      <c r="L62" s="4">
        <v>1445</v>
      </c>
      <c r="M62" s="4">
        <v>869</v>
      </c>
      <c r="N62" s="4">
        <v>460</v>
      </c>
      <c r="O62" s="4">
        <v>200</v>
      </c>
      <c r="P62" s="4">
        <v>10310500</v>
      </c>
      <c r="Q62" s="4">
        <v>7669800</v>
      </c>
      <c r="R62" s="5">
        <v>5.6000000000000008E-3</v>
      </c>
      <c r="S62" s="4">
        <v>18027975</v>
      </c>
      <c r="T62" s="4">
        <f t="shared" si="2"/>
        <v>22376764.800000001</v>
      </c>
      <c r="U62" s="4">
        <f t="shared" si="6"/>
        <v>14090900</v>
      </c>
      <c r="V62" s="5">
        <v>7.6999999999999999E-2</v>
      </c>
    </row>
    <row r="63" spans="1:22" x14ac:dyDescent="0.2">
      <c r="A63" s="16" t="s">
        <v>222</v>
      </c>
      <c r="B63" s="4">
        <v>1880200</v>
      </c>
      <c r="C63" s="4">
        <v>713000</v>
      </c>
      <c r="D63" s="4">
        <v>1167200</v>
      </c>
      <c r="E63" s="4">
        <v>21306716265</v>
      </c>
      <c r="F63" s="4">
        <f t="shared" si="4"/>
        <v>-512017708049</v>
      </c>
      <c r="G63" s="4">
        <v>200000</v>
      </c>
      <c r="H63" s="4">
        <v>0</v>
      </c>
      <c r="I63" s="4">
        <v>200000</v>
      </c>
      <c r="J63" s="4">
        <v>3660000000</v>
      </c>
      <c r="K63" s="24">
        <f t="shared" si="5"/>
        <v>3554002600</v>
      </c>
      <c r="L63" s="4">
        <v>1568</v>
      </c>
      <c r="M63" s="4">
        <v>1495</v>
      </c>
      <c r="N63" s="4">
        <v>388</v>
      </c>
      <c r="O63" s="4">
        <v>331</v>
      </c>
      <c r="P63" s="4">
        <v>10424700</v>
      </c>
      <c r="Q63" s="4">
        <v>11660100</v>
      </c>
      <c r="R63" s="5">
        <v>5.6000000000000008E-3</v>
      </c>
      <c r="S63" s="4">
        <v>22913300</v>
      </c>
      <c r="T63" s="4">
        <f t="shared" si="2"/>
        <v>21582064.800000001</v>
      </c>
      <c r="U63" s="4">
        <f t="shared" si="6"/>
        <v>14090900</v>
      </c>
      <c r="V63" s="5">
        <v>5.4100000000000002E-2</v>
      </c>
    </row>
    <row r="64" spans="1:22" x14ac:dyDescent="0.2">
      <c r="A64" s="16" t="s">
        <v>221</v>
      </c>
      <c r="B64" s="4">
        <v>2518500</v>
      </c>
      <c r="C64" s="4">
        <v>227150</v>
      </c>
      <c r="D64" s="4">
        <v>2291350</v>
      </c>
      <c r="E64" s="4">
        <v>41272162125</v>
      </c>
      <c r="F64" s="4">
        <f t="shared" si="4"/>
        <v>-533324424314</v>
      </c>
      <c r="G64" s="4">
        <v>100000</v>
      </c>
      <c r="H64" s="4">
        <v>266800</v>
      </c>
      <c r="I64" s="4">
        <v>-166800</v>
      </c>
      <c r="J64" s="4">
        <v>-2978023600</v>
      </c>
      <c r="K64" s="24">
        <f t="shared" si="5"/>
        <v>-105997400</v>
      </c>
      <c r="L64" s="4">
        <v>1674</v>
      </c>
      <c r="M64" s="4">
        <v>1727</v>
      </c>
      <c r="N64" s="4">
        <v>427</v>
      </c>
      <c r="O64" s="4">
        <v>399</v>
      </c>
      <c r="P64" s="4">
        <v>20247700</v>
      </c>
      <c r="Q64" s="4">
        <v>13849800</v>
      </c>
      <c r="R64" s="5">
        <v>1.7000000000000001E-2</v>
      </c>
      <c r="S64" s="4">
        <v>34493800</v>
      </c>
      <c r="T64" s="4">
        <f t="shared" si="2"/>
        <v>19312424.800000001</v>
      </c>
      <c r="U64" s="4">
        <f t="shared" si="6"/>
        <v>14090900</v>
      </c>
      <c r="V64" s="5">
        <v>2.75E-2</v>
      </c>
    </row>
    <row r="65" spans="1:22" x14ac:dyDescent="0.2">
      <c r="A65" s="16" t="s">
        <v>220</v>
      </c>
      <c r="B65" s="4">
        <v>712700</v>
      </c>
      <c r="C65" s="4">
        <v>1191300</v>
      </c>
      <c r="D65" s="4">
        <v>-478600</v>
      </c>
      <c r="E65" s="4">
        <v>-8530584772</v>
      </c>
      <c r="F65" s="4">
        <f t="shared" si="4"/>
        <v>-574596586439</v>
      </c>
      <c r="K65" s="24">
        <f t="shared" si="5"/>
        <v>2872026200</v>
      </c>
      <c r="L65" s="4">
        <v>1698</v>
      </c>
      <c r="M65" s="4">
        <v>1254</v>
      </c>
      <c r="N65" s="4">
        <v>384</v>
      </c>
      <c r="O65" s="4">
        <v>295</v>
      </c>
      <c r="P65" s="4">
        <v>15523400</v>
      </c>
      <c r="Q65" s="4">
        <v>11574200</v>
      </c>
      <c r="R65" s="5">
        <v>5.6999999999999993E-3</v>
      </c>
      <c r="S65" s="4">
        <v>36947274</v>
      </c>
      <c r="T65" s="4">
        <f t="shared" si="2"/>
        <v>16737587.4</v>
      </c>
      <c r="U65" s="4">
        <f t="shared" si="6"/>
        <v>11777000</v>
      </c>
      <c r="V65" s="5">
        <v>2.7699999999999999E-2</v>
      </c>
    </row>
    <row r="66" spans="1:22" x14ac:dyDescent="0.2">
      <c r="A66" s="16" t="s">
        <v>219</v>
      </c>
      <c r="B66" s="4">
        <v>1200</v>
      </c>
      <c r="C66" s="4">
        <v>873730</v>
      </c>
      <c r="D66" s="4">
        <v>-872530</v>
      </c>
      <c r="E66" s="4">
        <v>-15438785430</v>
      </c>
      <c r="F66" s="4">
        <f t="shared" si="4"/>
        <v>-566066001667</v>
      </c>
      <c r="K66" s="24">
        <f t="shared" si="5"/>
        <v>2872026200</v>
      </c>
      <c r="L66" s="4">
        <v>1099</v>
      </c>
      <c r="M66" s="4">
        <v>1247</v>
      </c>
      <c r="N66" s="4">
        <v>156</v>
      </c>
      <c r="O66" s="4">
        <v>238</v>
      </c>
      <c r="P66" s="4">
        <v>6361100</v>
      </c>
      <c r="Q66" s="4">
        <v>8853500</v>
      </c>
      <c r="R66" s="5">
        <v>-1.7000000000000001E-2</v>
      </c>
      <c r="S66" s="4">
        <v>15214700</v>
      </c>
      <c r="T66" s="4">
        <f t="shared" si="2"/>
        <v>16996987.399999999</v>
      </c>
      <c r="U66" s="4">
        <f t="shared" si="6"/>
        <v>11777000</v>
      </c>
      <c r="V66" s="5">
        <v>3.3399999999999999E-2</v>
      </c>
    </row>
    <row r="67" spans="1:22" x14ac:dyDescent="0.2">
      <c r="A67" s="16" t="s">
        <v>218</v>
      </c>
      <c r="B67" s="4">
        <v>1508000</v>
      </c>
      <c r="C67" s="4">
        <v>90600</v>
      </c>
      <c r="D67" s="4">
        <v>1417400</v>
      </c>
      <c r="E67" s="4">
        <v>25294257373</v>
      </c>
      <c r="F67" s="4">
        <f t="shared" si="4"/>
        <v>-550627216237</v>
      </c>
      <c r="K67" s="24">
        <f t="shared" si="5"/>
        <v>2872026200</v>
      </c>
      <c r="L67" s="4">
        <v>1063</v>
      </c>
      <c r="M67" s="4">
        <v>1155</v>
      </c>
      <c r="N67" s="4">
        <v>252</v>
      </c>
      <c r="O67" s="4">
        <v>225</v>
      </c>
      <c r="P67" s="4">
        <v>7444100</v>
      </c>
      <c r="Q67" s="4">
        <v>6170100</v>
      </c>
      <c r="R67" s="5">
        <v>5.6999999999999993E-3</v>
      </c>
      <c r="S67" s="4">
        <v>14090900</v>
      </c>
      <c r="T67" s="4">
        <f t="shared" si="2"/>
        <v>19594787.399999999</v>
      </c>
      <c r="U67" s="4">
        <f t="shared" si="6"/>
        <v>11777000</v>
      </c>
      <c r="V67" s="5">
        <v>3.32E-2</v>
      </c>
    </row>
    <row r="68" spans="1:22" x14ac:dyDescent="0.2">
      <c r="A68" s="16" t="s">
        <v>217</v>
      </c>
      <c r="B68" s="4">
        <v>407700</v>
      </c>
      <c r="C68" s="4">
        <v>1165960</v>
      </c>
      <c r="D68" s="4">
        <v>-758260</v>
      </c>
      <c r="E68" s="4">
        <v>-13246922938</v>
      </c>
      <c r="F68" s="4">
        <f t="shared" si="4"/>
        <v>-575921473610</v>
      </c>
      <c r="G68" s="4">
        <v>200000</v>
      </c>
      <c r="H68" s="4">
        <v>0</v>
      </c>
      <c r="I68" s="4">
        <v>200000</v>
      </c>
      <c r="J68" s="4">
        <v>3534810000</v>
      </c>
      <c r="K68" s="24">
        <f t="shared" si="5"/>
        <v>2872026200</v>
      </c>
      <c r="L68" s="4">
        <v>1883</v>
      </c>
      <c r="M68" s="4">
        <v>912</v>
      </c>
      <c r="N68" s="4">
        <v>402</v>
      </c>
      <c r="O68" s="4">
        <v>217</v>
      </c>
      <c r="P68" s="4">
        <v>13770000</v>
      </c>
      <c r="Q68" s="4">
        <v>5880600</v>
      </c>
      <c r="R68" s="5">
        <v>2.8999999999999998E-2</v>
      </c>
      <c r="S68" s="4">
        <v>20435800</v>
      </c>
      <c r="T68" s="4">
        <f t="shared" si="2"/>
        <v>20258277.399999999</v>
      </c>
      <c r="U68" s="4">
        <f t="shared" si="6"/>
        <v>11777000</v>
      </c>
      <c r="V68" s="5">
        <v>5.62E-2</v>
      </c>
    </row>
    <row r="69" spans="1:22" x14ac:dyDescent="0.2">
      <c r="A69" s="16" t="s">
        <v>216</v>
      </c>
      <c r="B69" s="4">
        <v>386300</v>
      </c>
      <c r="C69" s="4">
        <v>1454730</v>
      </c>
      <c r="D69" s="4">
        <v>-1068430</v>
      </c>
      <c r="E69" s="4">
        <v>-18713479584</v>
      </c>
      <c r="F69" s="4">
        <f t="shared" si="4"/>
        <v>-562674550672</v>
      </c>
      <c r="K69" s="24">
        <f t="shared" si="5"/>
        <v>-662783800</v>
      </c>
      <c r="L69" s="4">
        <v>2019</v>
      </c>
      <c r="M69" s="4">
        <v>1059</v>
      </c>
      <c r="N69" s="4">
        <v>311</v>
      </c>
      <c r="O69" s="4">
        <v>296</v>
      </c>
      <c r="P69" s="4">
        <v>12539800</v>
      </c>
      <c r="Q69" s="4">
        <v>12098000</v>
      </c>
      <c r="R69" s="5">
        <v>-2.3099999999999999E-2</v>
      </c>
      <c r="S69" s="4">
        <v>25801700</v>
      </c>
      <c r="T69" s="4">
        <f t="shared" si="2"/>
        <v>19757457.399999999</v>
      </c>
      <c r="U69" s="4">
        <f t="shared" si="6"/>
        <v>11777000</v>
      </c>
      <c r="V69" s="5">
        <v>9.5600000000000004E-2</v>
      </c>
    </row>
    <row r="70" spans="1:22" x14ac:dyDescent="0.2">
      <c r="A70" s="16" t="s">
        <v>215</v>
      </c>
      <c r="B70" s="4">
        <v>2810</v>
      </c>
      <c r="C70" s="4">
        <v>368220</v>
      </c>
      <c r="D70" s="4">
        <v>-365410</v>
      </c>
      <c r="E70" s="4">
        <v>-6529817748</v>
      </c>
      <c r="F70" s="4">
        <f t="shared" si="4"/>
        <v>-543961071088</v>
      </c>
      <c r="K70" s="24">
        <f t="shared" si="5"/>
        <v>-662783800</v>
      </c>
      <c r="L70" s="4">
        <v>1060</v>
      </c>
      <c r="M70" s="4">
        <v>765</v>
      </c>
      <c r="N70" s="4">
        <v>181</v>
      </c>
      <c r="O70" s="4">
        <v>173</v>
      </c>
      <c r="P70" s="4">
        <v>5134300</v>
      </c>
      <c r="Q70" s="4">
        <v>6642700</v>
      </c>
      <c r="R70" s="5">
        <v>-1.1200000000000002E-2</v>
      </c>
      <c r="S70" s="4">
        <v>11777000</v>
      </c>
      <c r="T70" s="4">
        <f t="shared" si="2"/>
        <v>19394957.399999999</v>
      </c>
      <c r="U70" s="4">
        <f t="shared" si="6"/>
        <v>11198900</v>
      </c>
      <c r="V70" s="5">
        <v>2.2099999999999998E-2</v>
      </c>
    </row>
    <row r="71" spans="1:22" x14ac:dyDescent="0.2">
      <c r="A71" s="16" t="s">
        <v>214</v>
      </c>
      <c r="B71" s="4">
        <v>150000</v>
      </c>
      <c r="C71" s="4">
        <v>1488100</v>
      </c>
      <c r="D71" s="4">
        <v>-1338100</v>
      </c>
      <c r="E71" s="4">
        <v>-23923139678</v>
      </c>
      <c r="F71" s="4">
        <f t="shared" si="4"/>
        <v>-537431253340</v>
      </c>
      <c r="K71" s="24">
        <f t="shared" si="5"/>
        <v>-662783800</v>
      </c>
      <c r="L71" s="4">
        <v>762</v>
      </c>
      <c r="M71" s="4">
        <v>797</v>
      </c>
      <c r="N71" s="4">
        <v>95</v>
      </c>
      <c r="O71" s="4">
        <v>194</v>
      </c>
      <c r="P71" s="4">
        <v>3337000</v>
      </c>
      <c r="Q71" s="4">
        <v>6828900</v>
      </c>
      <c r="R71" s="5">
        <v>-5.5000000000000005E-3</v>
      </c>
      <c r="S71" s="4">
        <v>18567674</v>
      </c>
      <c r="T71" s="4">
        <f t="shared" si="2"/>
        <v>20759110</v>
      </c>
      <c r="U71" s="4">
        <f t="shared" si="6"/>
        <v>11198900</v>
      </c>
      <c r="V71" s="5">
        <v>2.2000000000000002E-2</v>
      </c>
    </row>
    <row r="72" spans="1:22" x14ac:dyDescent="0.2">
      <c r="A72" s="16" t="s">
        <v>213</v>
      </c>
      <c r="B72" s="4">
        <v>1472400</v>
      </c>
      <c r="C72" s="4">
        <v>2455300</v>
      </c>
      <c r="D72" s="4">
        <v>-982900</v>
      </c>
      <c r="E72" s="4">
        <v>-17763949578</v>
      </c>
      <c r="F72" s="4">
        <f t="shared" si="4"/>
        <v>-513508113662</v>
      </c>
      <c r="G72" s="4">
        <v>166800</v>
      </c>
      <c r="H72" s="4">
        <v>0</v>
      </c>
      <c r="I72" s="4">
        <v>166800</v>
      </c>
      <c r="J72" s="4">
        <v>3019080000</v>
      </c>
      <c r="K72" s="24">
        <f t="shared" si="5"/>
        <v>-662783800</v>
      </c>
      <c r="L72" s="4">
        <v>1375</v>
      </c>
      <c r="M72" s="4">
        <v>1416</v>
      </c>
      <c r="N72" s="4">
        <v>296</v>
      </c>
      <c r="O72" s="4">
        <v>294</v>
      </c>
      <c r="P72" s="4">
        <v>12964800</v>
      </c>
      <c r="Q72" s="4">
        <v>10420800</v>
      </c>
      <c r="R72" s="5">
        <v>5.6000000000000008E-3</v>
      </c>
      <c r="S72" s="4">
        <v>23525500</v>
      </c>
      <c r="T72" s="4">
        <f t="shared" si="2"/>
        <v>19004460</v>
      </c>
      <c r="U72" s="4">
        <f t="shared" si="6"/>
        <v>11198900</v>
      </c>
      <c r="V72" s="5">
        <v>9.2899999999999996E-2</v>
      </c>
    </row>
    <row r="73" spans="1:22" x14ac:dyDescent="0.2">
      <c r="A73" s="16" t="s">
        <v>212</v>
      </c>
      <c r="B73" s="4">
        <v>1549270</v>
      </c>
      <c r="C73" s="4">
        <v>1112500</v>
      </c>
      <c r="D73" s="4">
        <v>436770</v>
      </c>
      <c r="E73" s="4">
        <v>7761470022</v>
      </c>
      <c r="F73" s="4">
        <f t="shared" si="4"/>
        <v>-495744164084</v>
      </c>
      <c r="K73" s="24">
        <f t="shared" si="5"/>
        <v>-3681863800</v>
      </c>
      <c r="L73" s="4">
        <v>1600</v>
      </c>
      <c r="M73" s="4">
        <v>1247</v>
      </c>
      <c r="N73" s="4">
        <v>193</v>
      </c>
      <c r="O73" s="4">
        <v>253</v>
      </c>
      <c r="P73" s="4">
        <v>6283600</v>
      </c>
      <c r="Q73" s="4">
        <v>7348700</v>
      </c>
      <c r="R73" s="5">
        <v>0</v>
      </c>
      <c r="S73" s="4">
        <v>14966300</v>
      </c>
      <c r="T73" s="4">
        <f t="shared" si="2"/>
        <v>18304490</v>
      </c>
      <c r="U73" s="4">
        <f t="shared" si="6"/>
        <v>11198900</v>
      </c>
      <c r="V73" s="5">
        <v>2.23E-2</v>
      </c>
    </row>
    <row r="74" spans="1:22" x14ac:dyDescent="0.2">
      <c r="A74" s="16" t="s">
        <v>211</v>
      </c>
      <c r="B74" s="4">
        <v>616790</v>
      </c>
      <c r="C74" s="4">
        <v>43400</v>
      </c>
      <c r="D74" s="4">
        <v>573390</v>
      </c>
      <c r="E74" s="4">
        <v>10275353596</v>
      </c>
      <c r="F74" s="4">
        <f t="shared" ref="F74:F79" si="7">E74+F75</f>
        <v>-503505634106</v>
      </c>
      <c r="K74" s="24">
        <f t="shared" ref="K74:K79" si="8">K75+J74</f>
        <v>-3681863800</v>
      </c>
      <c r="L74" s="4">
        <v>1183</v>
      </c>
      <c r="M74" s="4">
        <v>820</v>
      </c>
      <c r="N74" s="4">
        <v>153</v>
      </c>
      <c r="O74" s="4">
        <v>203</v>
      </c>
      <c r="P74" s="4">
        <v>5631900</v>
      </c>
      <c r="Q74" s="4">
        <v>6106300</v>
      </c>
      <c r="R74" s="5">
        <v>0</v>
      </c>
      <c r="S74" s="4">
        <v>11797400</v>
      </c>
      <c r="T74" s="4">
        <f t="shared" ref="T74:T79" si="9">AVERAGE(S75:S84)</f>
        <v>18005260</v>
      </c>
      <c r="U74" s="4">
        <f t="shared" ref="U74:U79" si="10">MIN(S75:S79)</f>
        <v>11198900</v>
      </c>
      <c r="V74" s="5">
        <v>8.8399999999999992E-2</v>
      </c>
    </row>
    <row r="75" spans="1:22" x14ac:dyDescent="0.2">
      <c r="A75" s="16" t="s">
        <v>210</v>
      </c>
      <c r="B75" s="4">
        <v>713600</v>
      </c>
      <c r="C75" s="4">
        <v>1850100</v>
      </c>
      <c r="D75" s="4">
        <v>-1136500</v>
      </c>
      <c r="E75" s="4">
        <v>-20294262585</v>
      </c>
      <c r="F75" s="4">
        <f t="shared" si="7"/>
        <v>-513780987702</v>
      </c>
      <c r="K75" s="24">
        <f t="shared" si="8"/>
        <v>-3681863800</v>
      </c>
      <c r="L75" s="4">
        <v>550</v>
      </c>
      <c r="M75" s="4">
        <v>1509</v>
      </c>
      <c r="N75" s="4">
        <v>74</v>
      </c>
      <c r="O75" s="4">
        <v>177</v>
      </c>
      <c r="P75" s="4">
        <v>3344200</v>
      </c>
      <c r="Q75" s="4">
        <v>7624100</v>
      </c>
      <c r="R75" s="5">
        <v>1.7100000000000001E-2</v>
      </c>
      <c r="S75" s="4">
        <v>11198900</v>
      </c>
      <c r="T75" s="4">
        <f t="shared" si="9"/>
        <v>17485240</v>
      </c>
      <c r="U75" s="4">
        <f t="shared" si="10"/>
        <v>8152000</v>
      </c>
      <c r="V75" s="5">
        <v>2.23E-2</v>
      </c>
    </row>
    <row r="76" spans="1:22" x14ac:dyDescent="0.2">
      <c r="A76" s="16" t="s">
        <v>208</v>
      </c>
      <c r="B76" s="4">
        <v>45000</v>
      </c>
      <c r="C76" s="4">
        <v>1089900</v>
      </c>
      <c r="D76" s="4">
        <v>-1044900</v>
      </c>
      <c r="E76" s="4">
        <v>-18401346906</v>
      </c>
      <c r="F76" s="4">
        <f t="shared" si="7"/>
        <v>-493486725117</v>
      </c>
      <c r="G76" s="4">
        <v>0</v>
      </c>
      <c r="H76" s="4">
        <v>100</v>
      </c>
      <c r="I76" s="4">
        <v>-100</v>
      </c>
      <c r="J76" s="4">
        <v>-1750000</v>
      </c>
      <c r="K76" s="24">
        <f t="shared" si="8"/>
        <v>-3681863800</v>
      </c>
      <c r="L76" s="4">
        <v>2033</v>
      </c>
      <c r="M76" s="4">
        <v>1184</v>
      </c>
      <c r="N76" s="4">
        <v>326</v>
      </c>
      <c r="O76" s="4">
        <v>268</v>
      </c>
      <c r="P76" s="4">
        <v>9591800</v>
      </c>
      <c r="Q76" s="4">
        <v>8212900</v>
      </c>
      <c r="R76" s="5">
        <v>5.7999999999999996E-3</v>
      </c>
      <c r="S76" s="4">
        <v>17808700</v>
      </c>
      <c r="T76" s="4">
        <f t="shared" si="9"/>
        <v>17119670</v>
      </c>
      <c r="U76" s="4">
        <f t="shared" si="10"/>
        <v>8152000</v>
      </c>
      <c r="V76" s="5">
        <v>2.2499999999999999E-2</v>
      </c>
    </row>
    <row r="77" spans="1:22" x14ac:dyDescent="0.2">
      <c r="A77" s="16" t="s">
        <v>207</v>
      </c>
      <c r="B77" s="4">
        <v>48900</v>
      </c>
      <c r="C77" s="4">
        <v>5067600</v>
      </c>
      <c r="D77" s="4">
        <v>-5018700</v>
      </c>
      <c r="E77" s="4">
        <v>-89741274657</v>
      </c>
      <c r="F77" s="4">
        <f t="shared" si="7"/>
        <v>-475085378211</v>
      </c>
      <c r="K77" s="24">
        <f t="shared" si="8"/>
        <v>-3680113800</v>
      </c>
      <c r="L77" s="4">
        <v>2004</v>
      </c>
      <c r="M77" s="4">
        <v>1781</v>
      </c>
      <c r="N77" s="4">
        <v>455</v>
      </c>
      <c r="O77" s="4">
        <v>774</v>
      </c>
      <c r="P77" s="4">
        <v>11629100</v>
      </c>
      <c r="Q77" s="4">
        <v>26542500</v>
      </c>
      <c r="R77" s="5">
        <v>-3.4200000000000001E-2</v>
      </c>
      <c r="S77" s="4">
        <v>40068900</v>
      </c>
      <c r="T77" s="4">
        <f t="shared" si="9"/>
        <v>14900890</v>
      </c>
      <c r="U77" s="4">
        <f t="shared" si="10"/>
        <v>5979000</v>
      </c>
      <c r="V77" s="5">
        <v>0.1142</v>
      </c>
    </row>
    <row r="78" spans="1:22" x14ac:dyDescent="0.2">
      <c r="A78" s="16" t="s">
        <v>206</v>
      </c>
      <c r="B78" s="4">
        <v>139210</v>
      </c>
      <c r="C78" s="4">
        <v>6705400</v>
      </c>
      <c r="D78" s="4">
        <v>-6566190</v>
      </c>
      <c r="E78" s="4">
        <v>-119303604860</v>
      </c>
      <c r="F78" s="4">
        <f t="shared" si="7"/>
        <v>-385344103554</v>
      </c>
      <c r="K78" s="24">
        <f t="shared" si="8"/>
        <v>-3680113800</v>
      </c>
      <c r="L78" s="4">
        <v>2139</v>
      </c>
      <c r="M78" s="4">
        <v>973</v>
      </c>
      <c r="N78" s="4">
        <v>350</v>
      </c>
      <c r="O78" s="4">
        <v>339</v>
      </c>
      <c r="P78" s="4">
        <v>11913700</v>
      </c>
      <c r="Q78" s="4">
        <v>15157000</v>
      </c>
      <c r="R78" s="5">
        <v>-1.1000000000000001E-2</v>
      </c>
      <c r="S78" s="4">
        <v>27070700</v>
      </c>
      <c r="T78" s="4">
        <f t="shared" si="9"/>
        <v>14104850</v>
      </c>
      <c r="U78" s="4">
        <f t="shared" si="10"/>
        <v>5979000</v>
      </c>
      <c r="V78" s="5">
        <v>2.7099999999999999E-2</v>
      </c>
    </row>
    <row r="79" spans="1:22" x14ac:dyDescent="0.2">
      <c r="A79" s="16" t="s">
        <v>205</v>
      </c>
      <c r="B79" s="4">
        <v>28200</v>
      </c>
      <c r="C79" s="4">
        <v>3050200</v>
      </c>
      <c r="D79" s="4">
        <v>-3022000</v>
      </c>
      <c r="E79" s="4">
        <v>-55515705973</v>
      </c>
      <c r="F79" s="4">
        <f t="shared" si="7"/>
        <v>-266040498694</v>
      </c>
      <c r="G79" s="4">
        <v>0</v>
      </c>
      <c r="H79" s="4">
        <v>0</v>
      </c>
      <c r="I79" s="4">
        <v>0</v>
      </c>
      <c r="J79" s="4">
        <v>-190320000</v>
      </c>
      <c r="K79" s="24">
        <f t="shared" si="8"/>
        <v>-3680113800</v>
      </c>
      <c r="L79" s="4">
        <v>1052</v>
      </c>
      <c r="M79" s="4">
        <v>1688</v>
      </c>
      <c r="N79" s="4">
        <v>233</v>
      </c>
      <c r="O79" s="4">
        <v>307</v>
      </c>
      <c r="P79" s="4">
        <v>7558900</v>
      </c>
      <c r="Q79" s="4">
        <v>13234600</v>
      </c>
      <c r="R79" s="5">
        <v>0</v>
      </c>
      <c r="S79" s="4">
        <v>20793500</v>
      </c>
      <c r="T79" s="4">
        <f t="shared" si="9"/>
        <v>13300240</v>
      </c>
      <c r="U79" s="4">
        <f t="shared" si="10"/>
        <v>5979000</v>
      </c>
      <c r="V79" s="5">
        <v>2.1600000000000001E-2</v>
      </c>
    </row>
    <row r="80" spans="1:22" x14ac:dyDescent="0.2">
      <c r="A80" s="16" t="s">
        <v>204</v>
      </c>
      <c r="B80" s="4">
        <v>52360</v>
      </c>
      <c r="C80" s="4">
        <v>87970</v>
      </c>
      <c r="D80" s="4">
        <v>-35610</v>
      </c>
      <c r="E80" s="4">
        <v>-651879316</v>
      </c>
      <c r="F80" s="4">
        <f t="shared" ref="F80:F90" si="11">E80+F81</f>
        <v>-210524792721</v>
      </c>
      <c r="G80" s="4">
        <v>0</v>
      </c>
      <c r="H80" s="4">
        <v>10400</v>
      </c>
      <c r="I80" s="4">
        <v>-10400</v>
      </c>
      <c r="J80" s="4">
        <v>-190320000</v>
      </c>
      <c r="K80" s="24">
        <f t="shared" ref="K80:K90" si="12">K81+J80</f>
        <v>-3489793800</v>
      </c>
      <c r="L80" s="4">
        <v>797</v>
      </c>
      <c r="M80" s="4">
        <v>639</v>
      </c>
      <c r="N80" s="4">
        <v>110</v>
      </c>
      <c r="O80" s="4">
        <v>136</v>
      </c>
      <c r="P80" s="4">
        <v>3265300</v>
      </c>
      <c r="Q80" s="4">
        <v>4677500</v>
      </c>
      <c r="R80" s="5">
        <v>0</v>
      </c>
      <c r="S80" s="4">
        <v>8152000</v>
      </c>
      <c r="T80" s="4">
        <f t="shared" ref="T80:T96" si="13">AVERAGE(S81:S90)</f>
        <v>13555890</v>
      </c>
      <c r="U80" s="4">
        <f t="shared" ref="U80:U90" si="14">MIN(S81:S85)</f>
        <v>5979000</v>
      </c>
      <c r="V80" s="5">
        <v>1.6299999999999999E-2</v>
      </c>
    </row>
    <row r="81" spans="1:22" x14ac:dyDescent="0.2">
      <c r="A81" s="16" t="s">
        <v>203</v>
      </c>
      <c r="B81" s="4">
        <v>1131930</v>
      </c>
      <c r="C81" s="4">
        <v>2375100</v>
      </c>
      <c r="D81" s="4">
        <v>-1243170</v>
      </c>
      <c r="E81" s="4">
        <v>-23114359559</v>
      </c>
      <c r="F81" s="4">
        <f t="shared" si="11"/>
        <v>-209872913405</v>
      </c>
      <c r="G81" s="4">
        <v>0</v>
      </c>
      <c r="H81" s="4">
        <v>0</v>
      </c>
      <c r="I81" s="4">
        <v>0</v>
      </c>
      <c r="J81" s="4">
        <v>-786900</v>
      </c>
      <c r="K81" s="24">
        <f t="shared" si="12"/>
        <v>-3299473800</v>
      </c>
      <c r="L81" s="4">
        <v>1378</v>
      </c>
      <c r="M81" s="4">
        <v>1811</v>
      </c>
      <c r="N81" s="4">
        <v>368</v>
      </c>
      <c r="O81" s="4">
        <v>391</v>
      </c>
      <c r="P81" s="4">
        <v>16469400</v>
      </c>
      <c r="Q81" s="4">
        <v>15735500</v>
      </c>
      <c r="R81" s="5">
        <v>-5.4000000000000003E-3</v>
      </c>
      <c r="S81" s="4">
        <v>32209200</v>
      </c>
      <c r="T81" s="4">
        <f t="shared" si="13"/>
        <v>12878804.4</v>
      </c>
      <c r="U81" s="4">
        <f t="shared" si="14"/>
        <v>5979000</v>
      </c>
      <c r="V81" s="5">
        <v>3.7100000000000001E-2</v>
      </c>
    </row>
    <row r="82" spans="1:22" x14ac:dyDescent="0.2">
      <c r="A82" s="16" t="s">
        <v>200</v>
      </c>
      <c r="B82" s="4">
        <v>500</v>
      </c>
      <c r="C82" s="4">
        <v>80800</v>
      </c>
      <c r="D82" s="4">
        <v>-80300</v>
      </c>
      <c r="E82" s="4">
        <v>-1468110052</v>
      </c>
      <c r="F82" s="4">
        <f t="shared" si="11"/>
        <v>-186758553846</v>
      </c>
      <c r="G82" s="4">
        <v>0</v>
      </c>
      <c r="H82" s="4">
        <v>43</v>
      </c>
      <c r="I82" s="4">
        <v>-43</v>
      </c>
      <c r="J82" s="4">
        <v>-786900</v>
      </c>
      <c r="K82" s="24">
        <f t="shared" si="12"/>
        <v>-3298686900</v>
      </c>
      <c r="L82" s="4">
        <v>503</v>
      </c>
      <c r="M82" s="4">
        <v>562</v>
      </c>
      <c r="N82" s="4">
        <v>71</v>
      </c>
      <c r="O82" s="4">
        <v>113</v>
      </c>
      <c r="P82" s="4">
        <v>2099500</v>
      </c>
      <c r="Q82" s="4">
        <v>3227600</v>
      </c>
      <c r="R82" s="5">
        <v>5.5000000000000005E-3</v>
      </c>
      <c r="S82" s="4">
        <v>5979000</v>
      </c>
      <c r="T82" s="4">
        <f t="shared" si="13"/>
        <v>13844239.5</v>
      </c>
      <c r="U82" s="4">
        <f t="shared" si="14"/>
        <v>5998700</v>
      </c>
      <c r="V82" s="5">
        <v>1.09E-2</v>
      </c>
    </row>
    <row r="83" spans="1:22" x14ac:dyDescent="0.2">
      <c r="A83" s="16" t="s">
        <v>199</v>
      </c>
      <c r="B83" s="4">
        <v>100</v>
      </c>
      <c r="C83" s="4">
        <v>51100</v>
      </c>
      <c r="D83" s="4">
        <v>-51000</v>
      </c>
      <c r="E83" s="4">
        <v>-935964335</v>
      </c>
      <c r="F83" s="4">
        <f t="shared" si="11"/>
        <v>-185290443794</v>
      </c>
      <c r="K83" s="24">
        <f t="shared" si="12"/>
        <v>-3297900000</v>
      </c>
      <c r="L83" s="4">
        <v>557</v>
      </c>
      <c r="M83" s="4">
        <v>621</v>
      </c>
      <c r="N83" s="4">
        <v>76</v>
      </c>
      <c r="O83" s="4">
        <v>153</v>
      </c>
      <c r="P83" s="4">
        <v>2142500</v>
      </c>
      <c r="Q83" s="4">
        <v>5365300</v>
      </c>
      <c r="R83" s="5">
        <v>-5.4000000000000003E-3</v>
      </c>
      <c r="S83" s="4">
        <v>7966600</v>
      </c>
      <c r="T83" s="4">
        <f t="shared" si="13"/>
        <v>14515230.1</v>
      </c>
      <c r="U83" s="4">
        <f t="shared" si="14"/>
        <v>5998700</v>
      </c>
      <c r="V83" s="5">
        <v>1.6299999999999999E-2</v>
      </c>
    </row>
    <row r="84" spans="1:22" x14ac:dyDescent="0.2">
      <c r="A84" s="16" t="s">
        <v>193</v>
      </c>
      <c r="B84" s="4">
        <v>9000</v>
      </c>
      <c r="C84" s="4">
        <v>4400</v>
      </c>
      <c r="D84" s="4">
        <v>4600</v>
      </c>
      <c r="E84" s="4">
        <v>84812201</v>
      </c>
      <c r="F84" s="4">
        <f t="shared" si="11"/>
        <v>-184354479459</v>
      </c>
      <c r="K84" s="24">
        <f t="shared" si="12"/>
        <v>-3297900000</v>
      </c>
      <c r="L84" s="4">
        <v>481</v>
      </c>
      <c r="M84" s="4">
        <v>735</v>
      </c>
      <c r="N84" s="4">
        <v>59</v>
      </c>
      <c r="O84" s="4">
        <v>165</v>
      </c>
      <c r="P84" s="4">
        <v>1961600</v>
      </c>
      <c r="Q84" s="4">
        <v>6174700</v>
      </c>
      <c r="R84" s="5">
        <v>0</v>
      </c>
      <c r="S84" s="4">
        <v>8805100</v>
      </c>
      <c r="T84" s="4">
        <f t="shared" si="13"/>
        <v>15704430.6</v>
      </c>
      <c r="U84" s="4">
        <f t="shared" si="14"/>
        <v>5998700</v>
      </c>
      <c r="V84" s="5">
        <v>1.6200000000000003E-2</v>
      </c>
    </row>
    <row r="85" spans="1:22" x14ac:dyDescent="0.2">
      <c r="A85" s="16" t="s">
        <v>192</v>
      </c>
      <c r="B85" s="4">
        <v>13000</v>
      </c>
      <c r="C85" s="4">
        <v>11730</v>
      </c>
      <c r="D85" s="4">
        <v>1270</v>
      </c>
      <c r="E85" s="4">
        <v>23375389</v>
      </c>
      <c r="F85" s="4">
        <f t="shared" si="11"/>
        <v>-184439291660</v>
      </c>
      <c r="K85" s="24">
        <f t="shared" si="12"/>
        <v>-3297900000</v>
      </c>
      <c r="L85" s="4">
        <v>435</v>
      </c>
      <c r="M85" s="4">
        <v>567</v>
      </c>
      <c r="N85" s="4">
        <v>52</v>
      </c>
      <c r="O85" s="4">
        <v>130</v>
      </c>
      <c r="P85" s="4">
        <v>2188800</v>
      </c>
      <c r="Q85" s="4">
        <v>3809400</v>
      </c>
      <c r="R85" s="5">
        <v>0</v>
      </c>
      <c r="S85" s="4">
        <v>5998700</v>
      </c>
      <c r="T85" s="4">
        <f t="shared" si="13"/>
        <v>17110414.399999999</v>
      </c>
      <c r="U85" s="4">
        <f t="shared" si="14"/>
        <v>10708500</v>
      </c>
      <c r="V85" s="5">
        <v>1.09E-2</v>
      </c>
    </row>
    <row r="86" spans="1:22" x14ac:dyDescent="0.2">
      <c r="A86" s="16" t="s">
        <v>191</v>
      </c>
      <c r="B86" s="4">
        <v>91430</v>
      </c>
      <c r="C86" s="4">
        <v>29400</v>
      </c>
      <c r="D86" s="4">
        <v>62030</v>
      </c>
      <c r="E86" s="4">
        <v>1148701589</v>
      </c>
      <c r="F86" s="4">
        <f t="shared" si="11"/>
        <v>-184462667049</v>
      </c>
      <c r="G86" s="4">
        <v>0</v>
      </c>
      <c r="H86" s="4">
        <v>100</v>
      </c>
      <c r="I86" s="4">
        <v>-100</v>
      </c>
      <c r="J86" s="4">
        <v>-1840000</v>
      </c>
      <c r="K86" s="24">
        <f t="shared" si="12"/>
        <v>-3297900000</v>
      </c>
      <c r="L86" s="4">
        <v>675</v>
      </c>
      <c r="M86" s="4">
        <v>855</v>
      </c>
      <c r="N86" s="4">
        <v>153</v>
      </c>
      <c r="O86" s="4">
        <v>233</v>
      </c>
      <c r="P86" s="4">
        <v>6369500</v>
      </c>
      <c r="Q86" s="4">
        <v>6891600</v>
      </c>
      <c r="R86" s="5">
        <v>0</v>
      </c>
      <c r="S86" s="4">
        <v>14153000</v>
      </c>
      <c r="T86" s="4">
        <f t="shared" si="13"/>
        <v>17784870.5</v>
      </c>
      <c r="U86" s="4">
        <f t="shared" si="14"/>
        <v>10708500</v>
      </c>
      <c r="V86" s="5">
        <v>0.11230000000000001</v>
      </c>
    </row>
    <row r="87" spans="1:22" x14ac:dyDescent="0.2">
      <c r="A87" s="16" t="s">
        <v>190</v>
      </c>
      <c r="B87" s="4">
        <v>600</v>
      </c>
      <c r="C87" s="4">
        <v>339400</v>
      </c>
      <c r="D87" s="4">
        <v>-338800</v>
      </c>
      <c r="E87" s="4">
        <v>-6244491501</v>
      </c>
      <c r="F87" s="4">
        <f t="shared" si="11"/>
        <v>-185611368638</v>
      </c>
      <c r="K87" s="24">
        <f t="shared" si="12"/>
        <v>-3296060000</v>
      </c>
      <c r="L87" s="4">
        <v>1316</v>
      </c>
      <c r="M87" s="4">
        <v>1186</v>
      </c>
      <c r="N87" s="4">
        <v>205</v>
      </c>
      <c r="O87" s="4">
        <v>319</v>
      </c>
      <c r="P87" s="4">
        <v>6989600</v>
      </c>
      <c r="Q87" s="4">
        <v>10891500</v>
      </c>
      <c r="R87" s="5">
        <v>-1.0800000000000001E-2</v>
      </c>
      <c r="S87" s="4">
        <v>17881100</v>
      </c>
      <c r="T87" s="4">
        <f t="shared" si="13"/>
        <v>17436143.899999999</v>
      </c>
      <c r="U87" s="4">
        <f t="shared" si="14"/>
        <v>10708500</v>
      </c>
      <c r="V87" s="5">
        <v>1.6200000000000003E-2</v>
      </c>
    </row>
    <row r="88" spans="1:22" x14ac:dyDescent="0.2">
      <c r="A88" s="16" t="s">
        <v>189</v>
      </c>
      <c r="B88" s="4">
        <v>76052</v>
      </c>
      <c r="C88" s="4">
        <v>359000</v>
      </c>
      <c r="D88" s="4">
        <v>-282948</v>
      </c>
      <c r="E88" s="4">
        <v>-5267413932</v>
      </c>
      <c r="F88" s="4">
        <f t="shared" si="11"/>
        <v>-179366877137</v>
      </c>
      <c r="K88" s="24">
        <f t="shared" si="12"/>
        <v>-3296060000</v>
      </c>
      <c r="L88" s="4">
        <v>902</v>
      </c>
      <c r="M88" s="4">
        <v>1165</v>
      </c>
      <c r="N88" s="4">
        <v>222</v>
      </c>
      <c r="O88" s="4">
        <v>266</v>
      </c>
      <c r="P88" s="4">
        <v>7952400</v>
      </c>
      <c r="Q88" s="4">
        <v>10738700</v>
      </c>
      <c r="R88" s="5">
        <v>1.09E-2</v>
      </c>
      <c r="S88" s="4">
        <v>19110300</v>
      </c>
      <c r="T88" s="4">
        <f t="shared" si="13"/>
        <v>17323202.5</v>
      </c>
      <c r="U88" s="4">
        <f t="shared" si="14"/>
        <v>10708500</v>
      </c>
      <c r="V88" s="5">
        <v>2.6499999999999999E-2</v>
      </c>
    </row>
    <row r="89" spans="1:22" x14ac:dyDescent="0.2">
      <c r="A89" s="16" t="s">
        <v>188</v>
      </c>
      <c r="B89" s="4">
        <v>31268</v>
      </c>
      <c r="C89" s="4">
        <v>130000</v>
      </c>
      <c r="D89" s="4">
        <v>-98732</v>
      </c>
      <c r="E89" s="4">
        <v>-1831974607</v>
      </c>
      <c r="F89" s="4">
        <f t="shared" si="11"/>
        <v>-174099463205</v>
      </c>
      <c r="G89" s="4">
        <v>0</v>
      </c>
      <c r="H89" s="4">
        <v>800</v>
      </c>
      <c r="I89" s="4">
        <v>-800</v>
      </c>
      <c r="J89" s="4">
        <v>-14880000</v>
      </c>
      <c r="K89" s="24">
        <f t="shared" si="12"/>
        <v>-3296060000</v>
      </c>
      <c r="L89" s="4">
        <v>803</v>
      </c>
      <c r="M89" s="4">
        <v>1089</v>
      </c>
      <c r="N89" s="4">
        <v>145</v>
      </c>
      <c r="O89" s="4">
        <v>236</v>
      </c>
      <c r="P89" s="4">
        <v>4398100</v>
      </c>
      <c r="Q89" s="4">
        <v>8349300</v>
      </c>
      <c r="R89" s="5">
        <v>-1.0800000000000001E-2</v>
      </c>
      <c r="S89" s="4">
        <v>12747400</v>
      </c>
      <c r="T89" s="4">
        <f t="shared" si="13"/>
        <v>17281824.100000001</v>
      </c>
      <c r="U89" s="4">
        <f t="shared" si="14"/>
        <v>10708500</v>
      </c>
      <c r="V89" s="5">
        <v>2.6499999999999999E-2</v>
      </c>
    </row>
    <row r="90" spans="1:22" x14ac:dyDescent="0.2">
      <c r="A90" s="16" t="s">
        <v>187</v>
      </c>
      <c r="B90" s="4">
        <v>72300</v>
      </c>
      <c r="C90" s="4">
        <v>51400</v>
      </c>
      <c r="D90" s="4">
        <v>20900</v>
      </c>
      <c r="E90" s="4">
        <v>388701349</v>
      </c>
      <c r="F90" s="4">
        <f t="shared" si="11"/>
        <v>-172267488598</v>
      </c>
      <c r="G90" s="4">
        <v>0</v>
      </c>
      <c r="H90" s="4">
        <v>2400</v>
      </c>
      <c r="I90" s="4">
        <v>-2400</v>
      </c>
      <c r="J90" s="4">
        <v>-44880000</v>
      </c>
      <c r="K90" s="24">
        <f t="shared" si="12"/>
        <v>-3281180000</v>
      </c>
      <c r="L90" s="4">
        <v>757</v>
      </c>
      <c r="M90" s="4">
        <v>824</v>
      </c>
      <c r="N90" s="4">
        <v>161</v>
      </c>
      <c r="O90" s="4">
        <v>197</v>
      </c>
      <c r="P90" s="4">
        <v>4365500</v>
      </c>
      <c r="Q90" s="4">
        <v>5816500</v>
      </c>
      <c r="R90" s="5">
        <v>0</v>
      </c>
      <c r="S90" s="4">
        <v>10708500</v>
      </c>
      <c r="T90" s="4">
        <f t="shared" si="13"/>
        <v>19215199.100000001</v>
      </c>
      <c r="U90" s="4">
        <f t="shared" si="14"/>
        <v>14676506</v>
      </c>
      <c r="V90" s="5">
        <v>1.6E-2</v>
      </c>
    </row>
    <row r="91" spans="1:22" x14ac:dyDescent="0.2">
      <c r="A91" s="16" t="s">
        <v>186</v>
      </c>
      <c r="B91" s="4">
        <v>771027</v>
      </c>
      <c r="C91" s="4">
        <v>85500</v>
      </c>
      <c r="D91" s="4">
        <v>685527</v>
      </c>
      <c r="E91" s="4">
        <v>12863088207</v>
      </c>
      <c r="F91" s="4">
        <f t="shared" ref="F91:F102" si="15">E91+F92</f>
        <v>-172656189947</v>
      </c>
      <c r="K91" s="24">
        <f t="shared" ref="K91:K102" si="16">K92+J91</f>
        <v>-3236300000</v>
      </c>
      <c r="L91" s="4">
        <v>1767</v>
      </c>
      <c r="M91" s="4">
        <v>1134</v>
      </c>
      <c r="N91" s="4">
        <v>437</v>
      </c>
      <c r="O91" s="4">
        <v>260</v>
      </c>
      <c r="P91" s="4">
        <v>15739400</v>
      </c>
      <c r="Q91" s="4">
        <v>9695600</v>
      </c>
      <c r="R91" s="5">
        <v>1.09E-2</v>
      </c>
      <c r="S91" s="4">
        <v>25438344</v>
      </c>
      <c r="T91" s="4">
        <f t="shared" si="13"/>
        <v>17723826.899999999</v>
      </c>
      <c r="U91" s="4">
        <f t="shared" ref="U91:U102" si="17">MIN(S92:S96)</f>
        <v>14676506</v>
      </c>
      <c r="V91" s="5">
        <v>5.2400000000000002E-2</v>
      </c>
    </row>
    <row r="92" spans="1:22" x14ac:dyDescent="0.2">
      <c r="A92" s="16" t="s">
        <v>185</v>
      </c>
      <c r="B92" s="4">
        <v>30601</v>
      </c>
      <c r="C92" s="4">
        <v>0</v>
      </c>
      <c r="D92" s="4">
        <v>30601</v>
      </c>
      <c r="E92" s="4">
        <v>554221557</v>
      </c>
      <c r="F92" s="4">
        <f t="shared" si="15"/>
        <v>-185519278154</v>
      </c>
      <c r="G92" s="4">
        <v>0</v>
      </c>
      <c r="H92" s="4">
        <v>200000</v>
      </c>
      <c r="I92" s="4">
        <v>-200000</v>
      </c>
      <c r="J92" s="4">
        <v>-3630000000</v>
      </c>
      <c r="K92" s="24">
        <f t="shared" si="16"/>
        <v>-3236300000</v>
      </c>
      <c r="L92" s="4">
        <v>1240</v>
      </c>
      <c r="M92" s="4">
        <v>910</v>
      </c>
      <c r="N92" s="4">
        <v>231</v>
      </c>
      <c r="O92" s="4">
        <v>199</v>
      </c>
      <c r="P92" s="4">
        <v>8050500</v>
      </c>
      <c r="Q92" s="4">
        <v>7114100</v>
      </c>
      <c r="R92" s="5">
        <v>1.66E-2</v>
      </c>
      <c r="S92" s="4">
        <v>15633351</v>
      </c>
      <c r="T92" s="4">
        <f t="shared" si="13"/>
        <v>17882921.699999999</v>
      </c>
      <c r="U92" s="4">
        <f t="shared" si="17"/>
        <v>14393834</v>
      </c>
      <c r="V92" s="5">
        <v>2.7200000000000002E-2</v>
      </c>
    </row>
    <row r="93" spans="1:22" x14ac:dyDescent="0.2">
      <c r="A93" s="16" t="s">
        <v>184</v>
      </c>
      <c r="B93" s="4">
        <v>249000</v>
      </c>
      <c r="C93" s="4">
        <v>100000</v>
      </c>
      <c r="D93" s="4">
        <v>149000</v>
      </c>
      <c r="E93" s="4">
        <v>2728791132</v>
      </c>
      <c r="F93" s="4">
        <f t="shared" si="15"/>
        <v>-186073499711</v>
      </c>
      <c r="K93" s="24">
        <f t="shared" si="16"/>
        <v>393700000</v>
      </c>
      <c r="L93" s="4">
        <v>1077</v>
      </c>
      <c r="M93" s="4">
        <v>673</v>
      </c>
      <c r="N93" s="4">
        <v>185</v>
      </c>
      <c r="O93" s="4">
        <v>177</v>
      </c>
      <c r="P93" s="4">
        <v>5065400</v>
      </c>
      <c r="Q93" s="4">
        <v>8149400</v>
      </c>
      <c r="R93" s="5">
        <v>-1.6299999999999999E-2</v>
      </c>
      <c r="S93" s="4">
        <v>14676506</v>
      </c>
      <c r="T93" s="4">
        <f t="shared" si="13"/>
        <v>18239190.111111112</v>
      </c>
      <c r="U93" s="4">
        <f t="shared" si="17"/>
        <v>14393834</v>
      </c>
      <c r="V93" s="5">
        <v>2.69E-2</v>
      </c>
    </row>
    <row r="94" spans="1:22" x14ac:dyDescent="0.2">
      <c r="A94" s="16" t="s">
        <v>183</v>
      </c>
      <c r="B94" s="4">
        <v>34000</v>
      </c>
      <c r="C94" s="4">
        <v>3804100</v>
      </c>
      <c r="D94" s="4">
        <v>-3770100</v>
      </c>
      <c r="E94" s="4">
        <v>-69506232335</v>
      </c>
      <c r="F94" s="4">
        <f t="shared" si="15"/>
        <v>-188802290843</v>
      </c>
      <c r="G94" s="4">
        <v>0</v>
      </c>
      <c r="H94" s="4">
        <v>0</v>
      </c>
      <c r="I94" s="4">
        <v>0</v>
      </c>
      <c r="J94" s="4">
        <v>-2815050000</v>
      </c>
      <c r="K94" s="24">
        <f t="shared" si="16"/>
        <v>393700000</v>
      </c>
      <c r="L94" s="4">
        <v>1760</v>
      </c>
      <c r="M94" s="4">
        <v>1030</v>
      </c>
      <c r="N94" s="4">
        <v>312</v>
      </c>
      <c r="O94" s="4">
        <v>321</v>
      </c>
      <c r="P94" s="4">
        <v>8468000</v>
      </c>
      <c r="Q94" s="4">
        <v>11401200</v>
      </c>
      <c r="R94" s="5">
        <v>-1.0700000000000001E-2</v>
      </c>
      <c r="S94" s="4">
        <v>20697105</v>
      </c>
      <c r="T94" s="4">
        <f t="shared" si="13"/>
        <v>17931950.75</v>
      </c>
      <c r="U94" s="4">
        <f t="shared" si="17"/>
        <v>12333616</v>
      </c>
      <c r="V94" s="5">
        <v>2.6800000000000001E-2</v>
      </c>
    </row>
    <row r="95" spans="1:22" x14ac:dyDescent="0.2">
      <c r="A95" s="16" t="s">
        <v>182</v>
      </c>
      <c r="B95" s="4">
        <v>405400</v>
      </c>
      <c r="C95" s="4">
        <v>4001000</v>
      </c>
      <c r="D95" s="4">
        <v>-3595600</v>
      </c>
      <c r="E95" s="4">
        <v>-66978178911</v>
      </c>
      <c r="F95" s="4">
        <f t="shared" si="15"/>
        <v>-119296058508</v>
      </c>
      <c r="G95" s="4">
        <v>0</v>
      </c>
      <c r="H95" s="4">
        <v>150000</v>
      </c>
      <c r="I95" s="4">
        <v>-150000</v>
      </c>
      <c r="J95" s="4">
        <v>-2815050000</v>
      </c>
      <c r="K95" s="24">
        <f t="shared" si="16"/>
        <v>3208750000</v>
      </c>
      <c r="L95" s="4">
        <v>1249</v>
      </c>
      <c r="M95" s="4">
        <v>1079</v>
      </c>
      <c r="N95" s="4">
        <v>293</v>
      </c>
      <c r="O95" s="4">
        <v>388</v>
      </c>
      <c r="P95" s="4">
        <v>9225500</v>
      </c>
      <c r="Q95" s="4">
        <v>10818400</v>
      </c>
      <c r="R95" s="5">
        <v>1.09E-2</v>
      </c>
      <c r="S95" s="4">
        <v>20058538</v>
      </c>
      <c r="T95" s="4">
        <f t="shared" si="13"/>
        <v>17628152.571428571</v>
      </c>
      <c r="U95" s="4">
        <f t="shared" si="17"/>
        <v>12333616</v>
      </c>
      <c r="V95" s="5">
        <v>3.1800000000000002E-2</v>
      </c>
    </row>
    <row r="96" spans="1:22" x14ac:dyDescent="0.2">
      <c r="A96" s="16" t="s">
        <v>177</v>
      </c>
      <c r="B96" s="4">
        <v>50000</v>
      </c>
      <c r="C96" s="4">
        <v>1401500</v>
      </c>
      <c r="D96" s="4">
        <v>-1351500</v>
      </c>
      <c r="E96" s="4">
        <v>-25057856462</v>
      </c>
      <c r="F96" s="4">
        <f t="shared" si="15"/>
        <v>-52317879597</v>
      </c>
      <c r="G96" s="4">
        <v>0</v>
      </c>
      <c r="H96" s="4">
        <v>150000</v>
      </c>
      <c r="I96" s="4">
        <v>-150000</v>
      </c>
      <c r="J96" s="4">
        <v>-2833200000</v>
      </c>
      <c r="K96" s="24">
        <f t="shared" si="16"/>
        <v>6023800000</v>
      </c>
      <c r="L96" s="4">
        <v>1116</v>
      </c>
      <c r="M96" s="4">
        <v>1422</v>
      </c>
      <c r="N96" s="4">
        <v>185</v>
      </c>
      <c r="O96" s="4">
        <v>389</v>
      </c>
      <c r="P96" s="4">
        <v>5773600</v>
      </c>
      <c r="Q96" s="4">
        <v>15120200</v>
      </c>
      <c r="R96" s="5">
        <v>-1.6E-2</v>
      </c>
      <c r="S96" s="4">
        <v>20897561</v>
      </c>
      <c r="T96" s="4">
        <f t="shared" si="13"/>
        <v>17083251.166666668</v>
      </c>
      <c r="U96" s="4">
        <f t="shared" si="17"/>
        <v>10524622</v>
      </c>
      <c r="V96" s="5">
        <v>2.6600000000000002E-2</v>
      </c>
    </row>
    <row r="97" spans="1:22" x14ac:dyDescent="0.2">
      <c r="A97" s="16" t="s">
        <v>175</v>
      </c>
      <c r="B97" s="4">
        <v>122610</v>
      </c>
      <c r="C97" s="4">
        <v>1502800</v>
      </c>
      <c r="D97" s="4">
        <v>-1380190</v>
      </c>
      <c r="E97" s="4">
        <v>-26006295939</v>
      </c>
      <c r="F97" s="4">
        <f t="shared" si="15"/>
        <v>-27260023135</v>
      </c>
      <c r="G97" s="4">
        <v>300000</v>
      </c>
      <c r="H97" s="4">
        <v>0</v>
      </c>
      <c r="I97" s="4">
        <v>300000</v>
      </c>
      <c r="J97" s="4">
        <v>5660000000</v>
      </c>
      <c r="K97" s="24">
        <f t="shared" si="16"/>
        <v>8857000000</v>
      </c>
      <c r="L97" s="4">
        <v>762</v>
      </c>
      <c r="M97" s="4">
        <v>1319</v>
      </c>
      <c r="N97" s="4">
        <v>122</v>
      </c>
      <c r="O97" s="4">
        <v>313</v>
      </c>
      <c r="P97" s="4">
        <v>4521900</v>
      </c>
      <c r="Q97" s="4">
        <v>9805700</v>
      </c>
      <c r="R97" s="5">
        <v>-5.3E-3</v>
      </c>
      <c r="S97" s="4">
        <v>14393834</v>
      </c>
      <c r="T97" s="4">
        <f t="shared" ref="T97:T102" si="18">AVERAGE(S98:S107)</f>
        <v>17621134.600000001</v>
      </c>
      <c r="U97" s="4">
        <f t="shared" si="17"/>
        <v>10524622</v>
      </c>
      <c r="V97" s="5">
        <v>1.5800000000000002E-2</v>
      </c>
    </row>
    <row r="98" spans="1:22" x14ac:dyDescent="0.2">
      <c r="A98" s="16" t="s">
        <v>174</v>
      </c>
      <c r="B98" s="4">
        <v>722450</v>
      </c>
      <c r="C98" s="4">
        <v>1013000</v>
      </c>
      <c r="D98" s="4">
        <v>-290550</v>
      </c>
      <c r="E98" s="4">
        <v>-5488521404</v>
      </c>
      <c r="F98" s="4">
        <f t="shared" si="15"/>
        <v>-1253727196</v>
      </c>
      <c r="K98" s="24">
        <f t="shared" si="16"/>
        <v>3197000000</v>
      </c>
      <c r="L98" s="4">
        <v>1137</v>
      </c>
      <c r="M98" s="4">
        <v>1590</v>
      </c>
      <c r="N98" s="4">
        <v>285</v>
      </c>
      <c r="O98" s="4">
        <v>268</v>
      </c>
      <c r="P98" s="4">
        <v>8718700</v>
      </c>
      <c r="Q98" s="4">
        <v>8968200</v>
      </c>
      <c r="R98" s="5">
        <v>5.4000000000000003E-3</v>
      </c>
      <c r="S98" s="4">
        <v>17980886</v>
      </c>
      <c r="T98" s="4">
        <f t="shared" si="18"/>
        <v>17531196.75</v>
      </c>
      <c r="U98" s="4">
        <f t="shared" si="17"/>
        <v>10524622</v>
      </c>
      <c r="V98" s="5">
        <v>2.1000000000000001E-2</v>
      </c>
    </row>
    <row r="99" spans="1:22" x14ac:dyDescent="0.2">
      <c r="A99" s="16" t="s">
        <v>164</v>
      </c>
      <c r="B99" s="4">
        <v>19430</v>
      </c>
      <c r="C99" s="4">
        <v>40500</v>
      </c>
      <c r="D99" s="4">
        <v>-21070</v>
      </c>
      <c r="E99" s="4">
        <v>-393804479</v>
      </c>
      <c r="F99" s="4">
        <f t="shared" si="15"/>
        <v>4234794208</v>
      </c>
      <c r="K99" s="24">
        <f t="shared" si="16"/>
        <v>3197000000</v>
      </c>
      <c r="L99" s="4">
        <v>717</v>
      </c>
      <c r="M99" s="4">
        <v>1228</v>
      </c>
      <c r="N99" s="4">
        <v>166</v>
      </c>
      <c r="O99" s="4">
        <v>221</v>
      </c>
      <c r="P99" s="4">
        <v>4742100</v>
      </c>
      <c r="Q99" s="4">
        <v>7053900</v>
      </c>
      <c r="R99" s="5">
        <v>0</v>
      </c>
      <c r="S99" s="4">
        <v>12333616</v>
      </c>
      <c r="T99" s="4">
        <f t="shared" si="18"/>
        <v>19263723.666666668</v>
      </c>
      <c r="U99" s="4">
        <f t="shared" si="17"/>
        <v>10524622</v>
      </c>
      <c r="V99" s="5">
        <v>1.5900000000000001E-2</v>
      </c>
    </row>
    <row r="100" spans="1:22" x14ac:dyDescent="0.2">
      <c r="A100" s="16" t="s">
        <v>156</v>
      </c>
      <c r="B100" s="4">
        <v>232020</v>
      </c>
      <c r="C100" s="4">
        <v>11300</v>
      </c>
      <c r="D100" s="4">
        <v>220720</v>
      </c>
      <c r="E100" s="4">
        <v>4182141171</v>
      </c>
      <c r="F100" s="4">
        <f t="shared" si="15"/>
        <v>4628598687</v>
      </c>
      <c r="G100" s="4">
        <v>200000</v>
      </c>
      <c r="H100" s="4">
        <v>30000</v>
      </c>
      <c r="I100" s="4">
        <v>170000</v>
      </c>
      <c r="J100" s="4">
        <v>3197000000</v>
      </c>
      <c r="K100" s="24">
        <f t="shared" si="16"/>
        <v>3197000000</v>
      </c>
      <c r="L100" s="4">
        <v>1582</v>
      </c>
      <c r="M100" s="4">
        <v>1780</v>
      </c>
      <c r="N100" s="4">
        <v>382</v>
      </c>
      <c r="O100" s="4">
        <v>387</v>
      </c>
      <c r="P100" s="4">
        <v>17382900</v>
      </c>
      <c r="Q100" s="4">
        <v>12654900</v>
      </c>
      <c r="R100" s="5">
        <v>0</v>
      </c>
      <c r="S100" s="4">
        <v>30042250</v>
      </c>
      <c r="T100" s="4">
        <f t="shared" si="18"/>
        <v>13874460.5</v>
      </c>
      <c r="U100" s="4">
        <f t="shared" si="17"/>
        <v>10524622</v>
      </c>
      <c r="V100" s="5">
        <v>2.6099999999999998E-2</v>
      </c>
    </row>
    <row r="101" spans="1:22" x14ac:dyDescent="0.2">
      <c r="A101" s="16" t="s">
        <v>155</v>
      </c>
      <c r="B101" s="4">
        <v>2860</v>
      </c>
      <c r="C101" s="4">
        <v>53200</v>
      </c>
      <c r="D101" s="4">
        <v>-50340</v>
      </c>
      <c r="E101" s="4">
        <v>-934557787</v>
      </c>
      <c r="F101" s="4">
        <f t="shared" si="15"/>
        <v>446457516</v>
      </c>
      <c r="K101" s="24">
        <f t="shared" si="16"/>
        <v>0</v>
      </c>
      <c r="L101" s="4">
        <v>1079</v>
      </c>
      <c r="M101" s="4">
        <v>705</v>
      </c>
      <c r="N101" s="4">
        <v>167</v>
      </c>
      <c r="O101" s="4">
        <v>149</v>
      </c>
      <c r="P101" s="4">
        <v>6111400</v>
      </c>
      <c r="Q101" s="4">
        <v>4411700</v>
      </c>
      <c r="R101" s="5">
        <v>1.09E-2</v>
      </c>
      <c r="S101" s="4">
        <v>10524622</v>
      </c>
      <c r="T101" s="4">
        <f t="shared" si="18"/>
        <v>17224299</v>
      </c>
      <c r="U101" s="4">
        <f t="shared" si="17"/>
        <v>17224299</v>
      </c>
      <c r="V101" s="5">
        <v>1.61E-2</v>
      </c>
    </row>
    <row r="102" spans="1:22" x14ac:dyDescent="0.2">
      <c r="A102" s="16" t="s">
        <v>154</v>
      </c>
      <c r="B102" s="4">
        <v>73800</v>
      </c>
      <c r="C102" s="4">
        <v>0</v>
      </c>
      <c r="D102" s="4">
        <v>73800</v>
      </c>
      <c r="E102" s="4">
        <v>1381015303</v>
      </c>
      <c r="F102" s="4">
        <f t="shared" si="15"/>
        <v>1381015303</v>
      </c>
      <c r="K102" s="24">
        <f t="shared" si="16"/>
        <v>0</v>
      </c>
      <c r="L102" s="4">
        <v>1158</v>
      </c>
      <c r="M102" s="4">
        <v>935</v>
      </c>
      <c r="N102" s="4">
        <v>197</v>
      </c>
      <c r="O102" s="4">
        <v>243</v>
      </c>
      <c r="P102" s="4">
        <v>6446600</v>
      </c>
      <c r="Q102" s="4">
        <v>10775400</v>
      </c>
      <c r="R102" s="5">
        <v>-2.1099999999999997E-2</v>
      </c>
      <c r="S102" s="4">
        <v>17224299</v>
      </c>
      <c r="T102" s="4" t="e">
        <f t="shared" si="18"/>
        <v>#DIV/0!</v>
      </c>
      <c r="U102" s="4">
        <f t="shared" si="17"/>
        <v>0</v>
      </c>
      <c r="V102" s="5">
        <v>3.6699999999999997E-2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8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E42B-D51F-EA42-B74D-45DA9A87BBE4}">
  <sheetPr codeName="Sheet14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6.1640625"/>
    <col min="3" max="3" customWidth="true" width="14.83203125"/>
    <col min="4" max="4" customWidth="true" width="14.5"/>
    <col min="5" max="5" customWidth="true" width="17.0"/>
    <col min="6" max="6" customWidth="true" width="21.5"/>
    <col min="10" max="10" customWidth="true" width="18.33203125"/>
    <col min="11" max="11" customWidth="true" width="16.6640625"/>
    <col min="17" max="17" customWidth="true" width="11.6640625"/>
    <col min="18" max="18" customWidth="true" width="13.0"/>
    <col min="19" max="19" customWidth="true" width="14.1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306">
        <v>344</v>
      </c>
      <c r="B3" t="n" s="2307">
        <v>4620.0</v>
      </c>
      <c r="C3" t="n" s="2308">
        <v>89900.0</v>
      </c>
      <c r="D3" t="n" s="2309">
        <v>-85280.0</v>
      </c>
      <c r="E3" t="n" s="2310">
        <v>-3.89545E9</v>
      </c>
      <c r="G3" t="n" s="2296">
        <v>0.0</v>
      </c>
      <c r="H3" t="n" s="2297">
        <v>0.0</v>
      </c>
      <c r="I3" t="n" s="2298">
        <v>0.0</v>
      </c>
      <c r="J3" t="n" s="2299">
        <v>3.57585E8</v>
      </c>
      <c r="L3" t="n" s="2300">
        <v>672.0</v>
      </c>
      <c r="M3" t="n" s="2301">
        <v>773.0</v>
      </c>
      <c r="N3" t="n" s="2302">
        <v>36.0</v>
      </c>
      <c r="O3" t="n" s="2303">
        <v>47.0</v>
      </c>
      <c r="P3" t="n" s="2304">
        <v>420300.0</v>
      </c>
      <c r="Q3" t="n" s="2305">
        <v>573500.0</v>
      </c>
      <c r="R3" t="n" s="2294">
        <v>0.0012</v>
      </c>
      <c r="S3" t="n" s="2293">
        <v>1071200.0</v>
      </c>
      <c r="V3" t="n" s="2295">
        <v>0.0216</v>
      </c>
    </row>
    <row r="4">
      <c r="A4" t="s" s="239">
        <v>343</v>
      </c>
      <c r="B4" t="n" s="240">
        <v>9000.0</v>
      </c>
      <c r="C4" t="n" s="241">
        <v>25000.0</v>
      </c>
      <c r="D4" t="n" s="242">
        <v>-16000.0</v>
      </c>
      <c r="E4" t="n" s="243">
        <v>-7.1185E8</v>
      </c>
      <c r="G4" t="n" s="229">
        <v>0.0</v>
      </c>
      <c r="H4" t="n" s="230">
        <v>0.0</v>
      </c>
      <c r="I4" t="n" s="231">
        <v>0.0</v>
      </c>
      <c r="J4" t="n" s="232">
        <v>6.6525E7</v>
      </c>
      <c r="L4" t="n" s="233">
        <v>1377.0</v>
      </c>
      <c r="M4" t="n" s="234">
        <v>2265.0</v>
      </c>
      <c r="N4" t="n" s="235">
        <v>68.0</v>
      </c>
      <c r="O4" t="n" s="236">
        <v>129.0</v>
      </c>
      <c r="P4" t="n" s="237">
        <v>944700.0</v>
      </c>
      <c r="Q4" t="n" s="238">
        <v>1545600.0</v>
      </c>
      <c r="R4" t="n" s="227">
        <v>-0.0077</v>
      </c>
      <c r="S4" t="n" s="226">
        <v>2584500.0</v>
      </c>
      <c r="V4" t="n" s="228">
        <v>0.0275</v>
      </c>
    </row>
    <row r="5" spans="1:22" x14ac:dyDescent="0.2">
      <c r="A5" s="16" t="s">
        <v>342</v>
      </c>
      <c r="B5" s="4">
        <v>3488</v>
      </c>
      <c r="C5" s="4">
        <v>70500</v>
      </c>
      <c r="D5" s="4">
        <v>-67012</v>
      </c>
      <c r="E5" s="4">
        <v>-3102870000</v>
      </c>
      <c r="F5" s="4">
        <f t="shared" ref="F5:F46" si="0">E5+F6</f>
        <v>236447894275</v>
      </c>
      <c r="G5" s="4">
        <v>0</v>
      </c>
      <c r="H5" s="4">
        <v>0</v>
      </c>
      <c r="I5" s="4">
        <v>0</v>
      </c>
      <c r="J5" s="4">
        <v>-55560000</v>
      </c>
      <c r="K5" s="24">
        <f t="shared" ref="K5:K46" si="1">K6+J5</f>
        <v>14855853000</v>
      </c>
      <c r="L5" s="4">
        <v>728</v>
      </c>
      <c r="M5" s="4">
        <v>1037</v>
      </c>
      <c r="N5" s="4">
        <v>46</v>
      </c>
      <c r="O5" s="4">
        <v>87</v>
      </c>
      <c r="P5" s="4">
        <v>568000</v>
      </c>
      <c r="Q5" s="4">
        <v>987100</v>
      </c>
      <c r="R5" s="5">
        <v>-1.2E-2</v>
      </c>
      <c r="S5" s="4">
        <v>1558400</v>
      </c>
      <c r="T5" s="4">
        <f t="shared" ref="T5:T73" si="2">AVERAGE(S6:S15)</f>
        <v>2763790</v>
      </c>
      <c r="U5" s="4">
        <f t="shared" ref="U5:U46" si="3">MIN(S6:S10)</f>
        <v>1083200</v>
      </c>
      <c r="V5" s="5">
        <v>2.8799999999999999E-2</v>
      </c>
    </row>
    <row r="6" spans="1:22" x14ac:dyDescent="0.2">
      <c r="A6" s="16" t="s">
        <v>341</v>
      </c>
      <c r="B6" s="4">
        <v>11000</v>
      </c>
      <c r="C6" s="4">
        <v>11300</v>
      </c>
      <c r="D6" s="4">
        <v>-300</v>
      </c>
      <c r="E6" s="4">
        <v>-12870000</v>
      </c>
      <c r="F6" s="4">
        <f t="shared" si="0"/>
        <v>239550764275</v>
      </c>
      <c r="G6" s="4">
        <v>0</v>
      </c>
      <c r="H6" s="4">
        <v>0</v>
      </c>
      <c r="I6" s="4">
        <v>0</v>
      </c>
      <c r="J6" s="4">
        <v>-55560000</v>
      </c>
      <c r="K6" s="24">
        <f t="shared" si="1"/>
        <v>14911413000</v>
      </c>
      <c r="L6" s="4">
        <v>1347</v>
      </c>
      <c r="M6" s="4">
        <v>959</v>
      </c>
      <c r="N6" s="4">
        <v>104</v>
      </c>
      <c r="O6" s="4">
        <v>85</v>
      </c>
      <c r="P6" s="4">
        <v>1167000</v>
      </c>
      <c r="Q6" s="4">
        <v>896900</v>
      </c>
      <c r="R6" s="5">
        <v>2.2099999999999998E-2</v>
      </c>
      <c r="S6" s="4">
        <v>2132000</v>
      </c>
      <c r="T6" s="4">
        <f t="shared" si="2"/>
        <v>2777330</v>
      </c>
      <c r="U6" s="4">
        <f t="shared" si="3"/>
        <v>1083200</v>
      </c>
      <c r="V6" s="5">
        <v>2.58E-2</v>
      </c>
    </row>
    <row r="7" spans="1:22" x14ac:dyDescent="0.2">
      <c r="A7" s="16" t="s">
        <v>340</v>
      </c>
      <c r="B7" s="4">
        <v>48930</v>
      </c>
      <c r="C7" s="4">
        <v>28900</v>
      </c>
      <c r="D7" s="4">
        <v>20030</v>
      </c>
      <c r="E7" s="4">
        <v>903810000</v>
      </c>
      <c r="F7" s="4">
        <f t="shared" si="0"/>
        <v>239563634275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14966973000</v>
      </c>
      <c r="L7" s="4">
        <v>763</v>
      </c>
      <c r="M7" s="4">
        <v>858</v>
      </c>
      <c r="N7" s="4">
        <v>34</v>
      </c>
      <c r="O7" s="4">
        <v>43</v>
      </c>
      <c r="P7" s="4">
        <v>478200</v>
      </c>
      <c r="Q7" s="4">
        <v>551000</v>
      </c>
      <c r="R7" s="5">
        <v>-1.1000000000000001E-3</v>
      </c>
      <c r="S7" s="4">
        <v>1083200</v>
      </c>
      <c r="T7" s="4">
        <f t="shared" si="2"/>
        <v>2878440</v>
      </c>
      <c r="U7" s="4">
        <f t="shared" si="3"/>
        <v>1643600</v>
      </c>
      <c r="V7" s="5">
        <v>2.07E-2</v>
      </c>
    </row>
    <row r="8" spans="1:22" x14ac:dyDescent="0.2">
      <c r="A8" s="16" t="s">
        <v>339</v>
      </c>
      <c r="B8" s="4">
        <v>14700</v>
      </c>
      <c r="C8" s="4">
        <v>261100</v>
      </c>
      <c r="D8" s="4">
        <v>-246400</v>
      </c>
      <c r="E8" s="4">
        <v>-11282370000</v>
      </c>
      <c r="F8" s="4">
        <f t="shared" si="0"/>
        <v>238659824275</v>
      </c>
      <c r="G8" s="4">
        <v>0</v>
      </c>
      <c r="H8" s="4">
        <v>0</v>
      </c>
      <c r="I8" s="4">
        <v>0</v>
      </c>
      <c r="J8" s="4">
        <v>-172915000</v>
      </c>
      <c r="K8" s="24">
        <f t="shared" si="1"/>
        <v>14966973000</v>
      </c>
      <c r="L8" s="4">
        <v>1394</v>
      </c>
      <c r="M8" s="4">
        <v>3169</v>
      </c>
      <c r="N8" s="4">
        <v>80</v>
      </c>
      <c r="O8" s="4">
        <v>223</v>
      </c>
      <c r="P8" s="4">
        <v>1039500</v>
      </c>
      <c r="Q8" s="4">
        <v>2472900</v>
      </c>
      <c r="R8" s="5">
        <v>-3.5200000000000002E-2</v>
      </c>
      <c r="S8" s="4">
        <v>3734500</v>
      </c>
      <c r="T8" s="4">
        <f t="shared" si="2"/>
        <v>2750960</v>
      </c>
      <c r="U8" s="4">
        <f t="shared" si="3"/>
        <v>1643600</v>
      </c>
      <c r="V8" s="5">
        <v>6.1900000000000004E-2</v>
      </c>
    </row>
    <row r="9" spans="1:22" x14ac:dyDescent="0.2">
      <c r="A9" s="16" t="s">
        <v>338</v>
      </c>
      <c r="B9" s="4">
        <v>8400</v>
      </c>
      <c r="C9" s="4">
        <v>30600</v>
      </c>
      <c r="D9" s="4">
        <v>-22200</v>
      </c>
      <c r="E9" s="4">
        <v>-1035760000</v>
      </c>
      <c r="F9" s="4">
        <f t="shared" si="0"/>
        <v>249942194275</v>
      </c>
      <c r="G9" s="4">
        <v>0</v>
      </c>
      <c r="H9" s="4">
        <v>0</v>
      </c>
      <c r="I9" s="4">
        <v>0</v>
      </c>
      <c r="J9" s="4">
        <v>-65490000</v>
      </c>
      <c r="K9" s="24">
        <f t="shared" si="1"/>
        <v>15139888000</v>
      </c>
      <c r="L9" s="4">
        <v>1037</v>
      </c>
      <c r="M9" s="4">
        <v>1189</v>
      </c>
      <c r="N9" s="4">
        <v>59</v>
      </c>
      <c r="O9" s="4">
        <v>62</v>
      </c>
      <c r="P9" s="4">
        <v>811800</v>
      </c>
      <c r="Q9" s="4">
        <v>822900</v>
      </c>
      <c r="R9" s="5">
        <v>4.3E-3</v>
      </c>
      <c r="S9" s="4">
        <v>1643600</v>
      </c>
      <c r="T9" s="4">
        <f t="shared" si="2"/>
        <v>2742460</v>
      </c>
      <c r="U9" s="4">
        <f t="shared" si="3"/>
        <v>2218200</v>
      </c>
      <c r="V9" s="5">
        <v>2.5600000000000001E-2</v>
      </c>
    </row>
    <row r="10" spans="1:22" x14ac:dyDescent="0.2">
      <c r="A10" s="16" t="s">
        <v>337</v>
      </c>
      <c r="B10" s="4">
        <v>31180</v>
      </c>
      <c r="C10" s="4">
        <v>182200</v>
      </c>
      <c r="D10" s="4">
        <v>-151020</v>
      </c>
      <c r="E10" s="4">
        <v>-7147300000</v>
      </c>
      <c r="F10" s="4">
        <f t="shared" si="0"/>
        <v>250977954275</v>
      </c>
      <c r="G10" s="4">
        <v>0</v>
      </c>
      <c r="H10" s="4">
        <v>0</v>
      </c>
      <c r="I10" s="4">
        <v>0</v>
      </c>
      <c r="J10" s="4">
        <v>-151020000</v>
      </c>
      <c r="K10" s="24">
        <f t="shared" si="1"/>
        <v>15205378000</v>
      </c>
      <c r="L10" s="4">
        <v>1872</v>
      </c>
      <c r="M10" s="4">
        <v>1838</v>
      </c>
      <c r="N10" s="4">
        <v>152</v>
      </c>
      <c r="O10" s="4">
        <v>170</v>
      </c>
      <c r="P10" s="4">
        <v>1483200</v>
      </c>
      <c r="Q10" s="4">
        <v>1706400</v>
      </c>
      <c r="R10" s="5">
        <v>1.0800000000000001E-2</v>
      </c>
      <c r="S10" s="4">
        <v>3277900</v>
      </c>
      <c r="T10" s="4">
        <f t="shared" si="2"/>
        <v>2630190</v>
      </c>
      <c r="U10" s="4">
        <f t="shared" si="3"/>
        <v>2218200</v>
      </c>
      <c r="V10" s="5">
        <v>4.7400000000000005E-2</v>
      </c>
    </row>
    <row r="11" spans="1:22" x14ac:dyDescent="0.2">
      <c r="A11" s="16" t="s">
        <v>336</v>
      </c>
      <c r="B11" s="4">
        <v>119620</v>
      </c>
      <c r="C11" s="4">
        <v>114700</v>
      </c>
      <c r="D11" s="4">
        <v>4920</v>
      </c>
      <c r="E11" s="4">
        <v>206040000</v>
      </c>
      <c r="F11" s="4">
        <f t="shared" si="0"/>
        <v>258125254275</v>
      </c>
      <c r="G11" s="4">
        <v>0</v>
      </c>
      <c r="H11" s="4">
        <v>0</v>
      </c>
      <c r="I11" s="4">
        <v>0</v>
      </c>
      <c r="J11" s="4">
        <v>-64290000</v>
      </c>
      <c r="K11" s="24">
        <f t="shared" si="1"/>
        <v>15356398000</v>
      </c>
      <c r="L11" s="4">
        <v>1610</v>
      </c>
      <c r="M11" s="4">
        <v>1489</v>
      </c>
      <c r="N11" s="4">
        <v>164</v>
      </c>
      <c r="O11" s="4">
        <v>182</v>
      </c>
      <c r="P11" s="4">
        <v>1456400</v>
      </c>
      <c r="Q11" s="4">
        <v>1636800</v>
      </c>
      <c r="R11" s="5">
        <v>1.43E-2</v>
      </c>
      <c r="S11" s="4">
        <v>3277800</v>
      </c>
      <c r="T11" s="4">
        <f t="shared" si="2"/>
        <v>2436750</v>
      </c>
      <c r="U11" s="4">
        <f t="shared" si="3"/>
        <v>2218200</v>
      </c>
      <c r="V11" s="5">
        <v>2.2700000000000001E-2</v>
      </c>
    </row>
    <row r="12" spans="1:22" x14ac:dyDescent="0.2">
      <c r="A12" s="16" t="s">
        <v>335</v>
      </c>
      <c r="B12" s="4">
        <v>11367</v>
      </c>
      <c r="C12" s="4">
        <v>645500</v>
      </c>
      <c r="D12" s="4">
        <v>-634133</v>
      </c>
      <c r="E12" s="4">
        <v>-29096970000</v>
      </c>
      <c r="F12" s="4">
        <f t="shared" si="0"/>
        <v>257919214275</v>
      </c>
      <c r="G12" s="4">
        <v>0</v>
      </c>
      <c r="H12" s="4">
        <v>0</v>
      </c>
      <c r="I12" s="4">
        <v>0</v>
      </c>
      <c r="J12" s="4">
        <v>-294125000</v>
      </c>
      <c r="K12" s="24">
        <f t="shared" si="1"/>
        <v>15420688000</v>
      </c>
      <c r="L12" s="4">
        <v>1212</v>
      </c>
      <c r="M12" s="4">
        <v>2030</v>
      </c>
      <c r="N12" s="4">
        <v>87</v>
      </c>
      <c r="O12" s="4">
        <v>180</v>
      </c>
      <c r="P12" s="4">
        <v>937600</v>
      </c>
      <c r="Q12" s="4">
        <v>1832400</v>
      </c>
      <c r="R12" s="5">
        <v>-9.7999999999999997E-3</v>
      </c>
      <c r="S12" s="4">
        <v>2850600</v>
      </c>
      <c r="T12" s="4">
        <f t="shared" si="2"/>
        <v>2468230</v>
      </c>
      <c r="U12" s="4">
        <f t="shared" si="3"/>
        <v>2094300</v>
      </c>
      <c r="V12" s="5">
        <v>2.1600000000000001E-2</v>
      </c>
    </row>
    <row r="13" spans="1:22" x14ac:dyDescent="0.2">
      <c r="A13" s="16" t="s">
        <v>333</v>
      </c>
      <c r="B13" s="4">
        <v>93327</v>
      </c>
      <c r="C13" s="4">
        <v>31400</v>
      </c>
      <c r="D13" s="4">
        <v>61927</v>
      </c>
      <c r="E13" s="4">
        <v>2847640000</v>
      </c>
      <c r="F13" s="4">
        <f t="shared" si="0"/>
        <v>287016184275</v>
      </c>
      <c r="G13" s="4">
        <v>0</v>
      </c>
      <c r="H13" s="4">
        <v>0</v>
      </c>
      <c r="I13" s="4">
        <v>0</v>
      </c>
      <c r="J13" s="4">
        <v>290425000</v>
      </c>
      <c r="K13" s="24">
        <f t="shared" si="1"/>
        <v>15714813000</v>
      </c>
      <c r="L13" s="4">
        <v>1220</v>
      </c>
      <c r="M13" s="4">
        <v>1379</v>
      </c>
      <c r="N13" s="4">
        <v>98</v>
      </c>
      <c r="O13" s="4">
        <v>110</v>
      </c>
      <c r="P13" s="4">
        <v>970500</v>
      </c>
      <c r="Q13" s="4">
        <v>1178300</v>
      </c>
      <c r="R13" s="5">
        <v>3.3E-3</v>
      </c>
      <c r="S13" s="4">
        <v>2218200</v>
      </c>
      <c r="T13" s="4">
        <f t="shared" si="2"/>
        <v>2418390</v>
      </c>
      <c r="U13" s="4">
        <f t="shared" si="3"/>
        <v>2094300</v>
      </c>
      <c r="V13" s="5">
        <v>1.6200000000000003E-2</v>
      </c>
    </row>
    <row r="14" spans="1:22" x14ac:dyDescent="0.2">
      <c r="A14" s="16" t="s">
        <v>332</v>
      </c>
      <c r="B14" s="4">
        <v>35010</v>
      </c>
      <c r="C14" s="4">
        <v>59520</v>
      </c>
      <c r="D14" s="4">
        <v>-24510</v>
      </c>
      <c r="E14" s="4">
        <v>-1129623556</v>
      </c>
      <c r="F14" s="4">
        <f t="shared" si="0"/>
        <v>284168544275</v>
      </c>
      <c r="G14" s="4">
        <v>0</v>
      </c>
      <c r="H14" s="4">
        <v>0</v>
      </c>
      <c r="I14" s="4">
        <v>0</v>
      </c>
      <c r="J14" s="4">
        <v>290425000</v>
      </c>
      <c r="K14" s="24">
        <f t="shared" si="1"/>
        <v>15424388000</v>
      </c>
      <c r="L14" s="4">
        <v>1380</v>
      </c>
      <c r="M14" s="4">
        <v>1561</v>
      </c>
      <c r="N14" s="4">
        <v>112</v>
      </c>
      <c r="O14" s="4">
        <v>99</v>
      </c>
      <c r="P14" s="4">
        <v>1147400</v>
      </c>
      <c r="Q14" s="4">
        <v>1162500</v>
      </c>
      <c r="R14" s="5">
        <v>1.89E-2</v>
      </c>
      <c r="S14" s="4">
        <v>2411400</v>
      </c>
      <c r="T14" s="4">
        <f t="shared" si="2"/>
        <v>2311510</v>
      </c>
      <c r="U14" s="4">
        <f t="shared" si="3"/>
        <v>1558600</v>
      </c>
      <c r="V14" s="5">
        <v>2.5600000000000001E-2</v>
      </c>
    </row>
    <row r="15" spans="1:22" x14ac:dyDescent="0.2">
      <c r="A15" s="16" t="s">
        <v>331</v>
      </c>
      <c r="B15" s="4">
        <v>664704</v>
      </c>
      <c r="C15" s="4">
        <v>105100</v>
      </c>
      <c r="D15" s="4">
        <v>559604</v>
      </c>
      <c r="E15" s="4">
        <v>25105600000</v>
      </c>
      <c r="F15" s="4">
        <f t="shared" si="0"/>
        <v>285298167831</v>
      </c>
      <c r="G15" s="4">
        <v>0</v>
      </c>
      <c r="H15" s="4">
        <v>0</v>
      </c>
      <c r="I15" s="4">
        <v>0</v>
      </c>
      <c r="J15" s="4">
        <v>-35740000</v>
      </c>
      <c r="K15" s="24">
        <f t="shared" si="1"/>
        <v>15133963000</v>
      </c>
      <c r="L15" s="4">
        <v>2495</v>
      </c>
      <c r="M15" s="4">
        <v>2273</v>
      </c>
      <c r="N15" s="4">
        <v>230</v>
      </c>
      <c r="O15" s="4">
        <v>206</v>
      </c>
      <c r="P15" s="4">
        <v>2315300</v>
      </c>
      <c r="Q15" s="4">
        <v>2088700</v>
      </c>
      <c r="R15" s="5">
        <v>-0.31920000000000004</v>
      </c>
      <c r="S15" s="4">
        <v>5008700</v>
      </c>
      <c r="T15" s="4">
        <f t="shared" si="2"/>
        <v>2029500</v>
      </c>
      <c r="U15" s="4">
        <f t="shared" si="3"/>
        <v>1558600</v>
      </c>
      <c r="V15" s="5">
        <v>3.5499999999999997E-2</v>
      </c>
    </row>
    <row r="16" spans="1:22" x14ac:dyDescent="0.2">
      <c r="A16" s="16" t="s">
        <v>330</v>
      </c>
      <c r="B16" s="4">
        <v>67600</v>
      </c>
      <c r="C16" s="4">
        <v>107732</v>
      </c>
      <c r="D16" s="4">
        <v>-40132</v>
      </c>
      <c r="E16" s="4">
        <v>-2404720000</v>
      </c>
      <c r="F16" s="4">
        <f t="shared" si="0"/>
        <v>260192567831</v>
      </c>
      <c r="G16" s="4">
        <v>0</v>
      </c>
      <c r="H16" s="4">
        <v>0</v>
      </c>
      <c r="I16" s="4">
        <v>0</v>
      </c>
      <c r="J16" s="4">
        <v>317080000</v>
      </c>
      <c r="K16" s="24">
        <f t="shared" si="1"/>
        <v>15169703000</v>
      </c>
      <c r="L16" s="4">
        <v>1188</v>
      </c>
      <c r="M16" s="4">
        <v>1694</v>
      </c>
      <c r="N16" s="4">
        <v>111</v>
      </c>
      <c r="O16" s="4">
        <v>165</v>
      </c>
      <c r="P16" s="4">
        <v>838500</v>
      </c>
      <c r="Q16" s="4">
        <v>1181100</v>
      </c>
      <c r="R16" s="5">
        <v>-8.3999999999999995E-3</v>
      </c>
      <c r="S16" s="4">
        <v>2267400</v>
      </c>
      <c r="T16" s="4">
        <f t="shared" si="2"/>
        <v>1959440</v>
      </c>
      <c r="U16" s="4">
        <f t="shared" si="3"/>
        <v>1343400</v>
      </c>
      <c r="V16" s="5">
        <v>2.7900000000000001E-2</v>
      </c>
    </row>
    <row r="17" spans="1:22" x14ac:dyDescent="0.2">
      <c r="A17" s="16" t="s">
        <v>329</v>
      </c>
      <c r="B17" s="4">
        <v>112770</v>
      </c>
      <c r="C17" s="4">
        <v>167700</v>
      </c>
      <c r="D17" s="4">
        <v>-54930</v>
      </c>
      <c r="E17" s="4">
        <v>-3318502721</v>
      </c>
      <c r="F17" s="4">
        <f t="shared" si="0"/>
        <v>262597287831</v>
      </c>
      <c r="G17" s="4">
        <v>0</v>
      </c>
      <c r="H17" s="4">
        <v>0</v>
      </c>
      <c r="I17" s="4">
        <v>0</v>
      </c>
      <c r="J17" s="4">
        <v>303240000</v>
      </c>
      <c r="K17" s="24">
        <f t="shared" si="1"/>
        <v>14852623000</v>
      </c>
      <c r="L17" s="4">
        <v>940</v>
      </c>
      <c r="M17" s="4">
        <v>1615</v>
      </c>
      <c r="N17" s="4">
        <v>114</v>
      </c>
      <c r="O17" s="4">
        <v>195</v>
      </c>
      <c r="P17" s="4">
        <v>731200</v>
      </c>
      <c r="Q17" s="4">
        <v>1260600</v>
      </c>
      <c r="R17" s="5">
        <v>-3.3E-3</v>
      </c>
      <c r="S17" s="4">
        <v>2094300</v>
      </c>
      <c r="T17" s="4">
        <f t="shared" si="2"/>
        <v>1974010</v>
      </c>
      <c r="U17" s="4">
        <f t="shared" si="3"/>
        <v>1343400</v>
      </c>
      <c r="V17" s="5">
        <v>4.24E-2</v>
      </c>
    </row>
    <row r="18" spans="1:22" x14ac:dyDescent="0.2">
      <c r="A18" s="16" t="s">
        <v>328</v>
      </c>
      <c r="B18" s="4">
        <v>223300</v>
      </c>
      <c r="C18" s="4">
        <v>126300</v>
      </c>
      <c r="D18" s="4">
        <v>97000</v>
      </c>
      <c r="E18" s="4">
        <v>5792000000</v>
      </c>
      <c r="F18" s="4">
        <f t="shared" si="0"/>
        <v>265915790552</v>
      </c>
      <c r="G18" s="4">
        <v>0</v>
      </c>
      <c r="H18" s="4">
        <v>0</v>
      </c>
      <c r="I18" s="4">
        <v>0</v>
      </c>
      <c r="J18" s="4">
        <v>-143740000</v>
      </c>
      <c r="K18" s="24">
        <f t="shared" si="1"/>
        <v>14549383000</v>
      </c>
      <c r="L18" s="4">
        <v>1414</v>
      </c>
      <c r="M18" s="4">
        <v>1614</v>
      </c>
      <c r="N18" s="4">
        <v>167</v>
      </c>
      <c r="O18" s="4">
        <v>186</v>
      </c>
      <c r="P18" s="4">
        <v>1083000</v>
      </c>
      <c r="Q18" s="4">
        <v>1266600</v>
      </c>
      <c r="R18" s="5">
        <v>8.3999999999999995E-3</v>
      </c>
      <c r="S18" s="4">
        <v>2459700</v>
      </c>
      <c r="T18" s="4">
        <f t="shared" si="2"/>
        <v>1909270</v>
      </c>
      <c r="U18" s="4">
        <f t="shared" si="3"/>
        <v>1343400</v>
      </c>
      <c r="V18" s="5">
        <v>2.81E-2</v>
      </c>
    </row>
    <row r="19" spans="1:22" x14ac:dyDescent="0.2">
      <c r="A19" s="16" t="s">
        <v>327</v>
      </c>
      <c r="B19" s="4">
        <v>56900</v>
      </c>
      <c r="C19" s="4">
        <v>157345</v>
      </c>
      <c r="D19" s="4">
        <v>-100445</v>
      </c>
      <c r="E19" s="4">
        <v>-6032940000</v>
      </c>
      <c r="F19" s="4">
        <f t="shared" si="0"/>
        <v>260123790552</v>
      </c>
      <c r="G19" s="4">
        <v>0</v>
      </c>
      <c r="H19" s="4">
        <v>0</v>
      </c>
      <c r="I19" s="4">
        <v>0</v>
      </c>
      <c r="J19" s="4">
        <v>-330520000</v>
      </c>
      <c r="K19" s="24">
        <f t="shared" si="1"/>
        <v>14693123000</v>
      </c>
      <c r="L19" s="4">
        <v>824</v>
      </c>
      <c r="M19" s="4">
        <v>1443</v>
      </c>
      <c r="N19" s="4">
        <v>62</v>
      </c>
      <c r="O19" s="4">
        <v>129</v>
      </c>
      <c r="P19" s="4">
        <v>495500</v>
      </c>
      <c r="Q19" s="4">
        <v>970800</v>
      </c>
      <c r="R19" s="5">
        <v>-3.3E-3</v>
      </c>
      <c r="S19" s="4">
        <v>1558600</v>
      </c>
      <c r="T19" s="4">
        <f t="shared" si="2"/>
        <v>1972770</v>
      </c>
      <c r="U19" s="4">
        <f t="shared" si="3"/>
        <v>1342600</v>
      </c>
      <c r="V19" s="5">
        <v>2.64E-2</v>
      </c>
    </row>
    <row r="20" spans="1:22" x14ac:dyDescent="0.2">
      <c r="A20" s="16" t="s">
        <v>326</v>
      </c>
      <c r="B20" s="4">
        <v>154648</v>
      </c>
      <c r="C20" s="4">
        <v>253900</v>
      </c>
      <c r="D20" s="4">
        <v>-99252</v>
      </c>
      <c r="E20" s="4">
        <v>-5968220000</v>
      </c>
      <c r="F20" s="4">
        <f t="shared" si="0"/>
        <v>266156730552</v>
      </c>
      <c r="G20" s="4">
        <v>0</v>
      </c>
      <c r="H20" s="4">
        <v>0</v>
      </c>
      <c r="I20" s="4">
        <v>0</v>
      </c>
      <c r="J20" s="4">
        <v>-330520000</v>
      </c>
      <c r="K20" s="24">
        <f t="shared" si="1"/>
        <v>15023643000</v>
      </c>
      <c r="L20" s="4">
        <v>1372</v>
      </c>
      <c r="M20" s="4">
        <v>1507</v>
      </c>
      <c r="N20" s="4">
        <v>138</v>
      </c>
      <c r="O20" s="4">
        <v>149</v>
      </c>
      <c r="P20" s="4">
        <v>925000</v>
      </c>
      <c r="Q20" s="4">
        <v>1125000</v>
      </c>
      <c r="R20" s="5">
        <v>1.5300000000000001E-2</v>
      </c>
      <c r="S20" s="4">
        <v>2155200</v>
      </c>
      <c r="T20" s="4">
        <f t="shared" si="2"/>
        <v>2227530</v>
      </c>
      <c r="U20" s="4">
        <f t="shared" si="3"/>
        <v>1342600</v>
      </c>
      <c r="V20" s="5">
        <v>4.1299999999999996E-2</v>
      </c>
    </row>
    <row r="21" spans="1:22" x14ac:dyDescent="0.2">
      <c r="A21" s="16" t="s">
        <v>325</v>
      </c>
      <c r="B21" s="4">
        <v>89600</v>
      </c>
      <c r="C21" s="4">
        <v>115600</v>
      </c>
      <c r="D21" s="4">
        <v>-26000</v>
      </c>
      <c r="E21" s="4">
        <v>-1513080000</v>
      </c>
      <c r="F21" s="4">
        <f t="shared" si="0"/>
        <v>272124950552</v>
      </c>
      <c r="G21" s="4">
        <v>0</v>
      </c>
      <c r="H21" s="4">
        <v>0</v>
      </c>
      <c r="I21" s="4">
        <v>0</v>
      </c>
      <c r="J21" s="4">
        <v>-893240000</v>
      </c>
      <c r="K21" s="24">
        <f t="shared" si="1"/>
        <v>15354163000</v>
      </c>
      <c r="L21" s="4">
        <v>1089</v>
      </c>
      <c r="M21" s="4">
        <v>1102</v>
      </c>
      <c r="N21" s="4">
        <v>63</v>
      </c>
      <c r="O21" s="4">
        <v>72</v>
      </c>
      <c r="P21" s="4">
        <v>599200</v>
      </c>
      <c r="Q21" s="4">
        <v>670100</v>
      </c>
      <c r="R21" s="5">
        <v>1.21E-2</v>
      </c>
      <c r="S21" s="4">
        <v>1343400</v>
      </c>
      <c r="T21" s="4">
        <f t="shared" si="2"/>
        <v>2257690</v>
      </c>
      <c r="U21" s="4">
        <f t="shared" si="3"/>
        <v>1342600</v>
      </c>
      <c r="V21" s="5">
        <v>1.7000000000000001E-2</v>
      </c>
    </row>
    <row r="22" spans="1:22" x14ac:dyDescent="0.2">
      <c r="A22" s="16" t="s">
        <v>324</v>
      </c>
      <c r="B22" s="4">
        <v>509600</v>
      </c>
      <c r="C22" s="4">
        <v>76900</v>
      </c>
      <c r="D22" s="4">
        <v>432700</v>
      </c>
      <c r="E22" s="4">
        <v>24801780000</v>
      </c>
      <c r="F22" s="4">
        <f t="shared" si="0"/>
        <v>273638030552</v>
      </c>
      <c r="G22" s="4">
        <v>0</v>
      </c>
      <c r="H22" s="4">
        <v>0</v>
      </c>
      <c r="I22" s="4">
        <v>0</v>
      </c>
      <c r="J22" s="4">
        <v>138360000</v>
      </c>
      <c r="K22" s="24">
        <f t="shared" si="1"/>
        <v>16247403000</v>
      </c>
      <c r="L22" s="4">
        <v>2828</v>
      </c>
      <c r="M22" s="4">
        <v>1383</v>
      </c>
      <c r="N22" s="4">
        <v>293</v>
      </c>
      <c r="O22" s="4">
        <v>140</v>
      </c>
      <c r="P22" s="4">
        <v>2072300</v>
      </c>
      <c r="Q22" s="4">
        <v>998100</v>
      </c>
      <c r="R22" s="5">
        <v>6.9800000000000001E-2</v>
      </c>
      <c r="S22" s="4">
        <v>3165400</v>
      </c>
      <c r="T22" s="4">
        <f t="shared" si="2"/>
        <v>2197630</v>
      </c>
      <c r="U22" s="4">
        <f t="shared" si="3"/>
        <v>1342600</v>
      </c>
      <c r="V22" s="5">
        <v>5.4900000000000004E-2</v>
      </c>
    </row>
    <row r="23" spans="1:22" x14ac:dyDescent="0.2">
      <c r="A23" s="16" t="s">
        <v>323</v>
      </c>
      <c r="B23" s="4">
        <v>98322</v>
      </c>
      <c r="C23" s="4">
        <v>218500</v>
      </c>
      <c r="D23" s="4">
        <v>-120178</v>
      </c>
      <c r="E23" s="4">
        <v>-6580100000</v>
      </c>
      <c r="F23" s="4">
        <f t="shared" si="0"/>
        <v>248836250552</v>
      </c>
      <c r="G23" s="4">
        <v>0</v>
      </c>
      <c r="H23" s="4">
        <v>0</v>
      </c>
      <c r="I23" s="4">
        <v>0</v>
      </c>
      <c r="J23" s="4">
        <v>331600000</v>
      </c>
      <c r="K23" s="24">
        <f t="shared" si="1"/>
        <v>16109043000</v>
      </c>
      <c r="L23" s="4">
        <v>1114</v>
      </c>
      <c r="M23" s="4">
        <v>1455</v>
      </c>
      <c r="N23" s="4">
        <v>93</v>
      </c>
      <c r="O23" s="4">
        <v>117</v>
      </c>
      <c r="P23" s="4">
        <v>781600</v>
      </c>
      <c r="Q23" s="4">
        <v>918200</v>
      </c>
      <c r="R23" s="5">
        <v>0</v>
      </c>
      <c r="S23" s="4">
        <v>1719800</v>
      </c>
      <c r="T23" s="4">
        <f t="shared" si="2"/>
        <v>2294860</v>
      </c>
      <c r="U23" s="4">
        <f t="shared" si="3"/>
        <v>1342600</v>
      </c>
      <c r="V23" s="5">
        <v>4.0800000000000003E-2</v>
      </c>
    </row>
    <row r="24" spans="1:22" x14ac:dyDescent="0.2">
      <c r="A24" s="16" t="s">
        <v>322</v>
      </c>
      <c r="B24" s="4">
        <v>37078</v>
      </c>
      <c r="C24" s="4">
        <v>256028</v>
      </c>
      <c r="D24" s="4">
        <v>-218950</v>
      </c>
      <c r="E24" s="4">
        <v>-11893760000</v>
      </c>
      <c r="F24" s="4">
        <f t="shared" si="0"/>
        <v>255416350552</v>
      </c>
      <c r="G24" s="4">
        <v>0</v>
      </c>
      <c r="H24" s="4">
        <v>0</v>
      </c>
      <c r="I24" s="4">
        <v>0</v>
      </c>
      <c r="J24" s="4">
        <v>-206860000</v>
      </c>
      <c r="K24" s="24">
        <f t="shared" si="1"/>
        <v>15777443000</v>
      </c>
      <c r="L24" s="4">
        <v>726</v>
      </c>
      <c r="M24" s="4">
        <v>1100</v>
      </c>
      <c r="N24" s="4">
        <v>45</v>
      </c>
      <c r="O24" s="4">
        <v>135</v>
      </c>
      <c r="P24" s="4">
        <v>449400</v>
      </c>
      <c r="Q24" s="4">
        <v>831400</v>
      </c>
      <c r="R24" s="5">
        <v>0</v>
      </c>
      <c r="S24" s="4">
        <v>1342600</v>
      </c>
      <c r="T24" s="4">
        <f t="shared" si="2"/>
        <v>2305330</v>
      </c>
      <c r="U24" s="4">
        <f t="shared" si="3"/>
        <v>1566800</v>
      </c>
      <c r="V24" s="5">
        <v>3.6000000000000004E-2</v>
      </c>
    </row>
    <row r="25" spans="1:22" x14ac:dyDescent="0.2">
      <c r="A25" s="16" t="s">
        <v>321</v>
      </c>
      <c r="B25" s="4">
        <v>40200</v>
      </c>
      <c r="C25" s="4">
        <v>587300</v>
      </c>
      <c r="D25" s="4">
        <v>-547100</v>
      </c>
      <c r="E25" s="4">
        <v>-30199230000</v>
      </c>
      <c r="F25" s="4">
        <f t="shared" si="0"/>
        <v>267310110552</v>
      </c>
      <c r="G25" s="4">
        <v>0</v>
      </c>
      <c r="H25" s="4">
        <v>0</v>
      </c>
      <c r="I25" s="4">
        <v>0</v>
      </c>
      <c r="J25" s="4">
        <v>44340000</v>
      </c>
      <c r="K25" s="24">
        <f t="shared" si="1"/>
        <v>15984303000</v>
      </c>
      <c r="L25" s="4">
        <v>1371</v>
      </c>
      <c r="M25" s="4">
        <v>1268</v>
      </c>
      <c r="N25" s="4">
        <v>138</v>
      </c>
      <c r="O25" s="4">
        <v>153</v>
      </c>
      <c r="P25" s="4">
        <v>1033600</v>
      </c>
      <c r="Q25" s="4">
        <v>1013100</v>
      </c>
      <c r="R25" s="5">
        <v>-7.3000000000000001E-3</v>
      </c>
      <c r="S25" s="4">
        <v>2188600</v>
      </c>
      <c r="T25" s="4">
        <f t="shared" si="2"/>
        <v>2209130</v>
      </c>
      <c r="U25" s="4">
        <f t="shared" si="3"/>
        <v>1566800</v>
      </c>
      <c r="V25" s="5">
        <v>5.3099999999999994E-2</v>
      </c>
    </row>
    <row r="26" spans="1:22" x14ac:dyDescent="0.2">
      <c r="A26" s="16" t="s">
        <v>320</v>
      </c>
      <c r="B26" s="4">
        <v>31800</v>
      </c>
      <c r="C26" s="4">
        <v>295800</v>
      </c>
      <c r="D26" s="4">
        <v>-264000</v>
      </c>
      <c r="E26" s="4">
        <v>-14431730000</v>
      </c>
      <c r="F26" s="4">
        <f t="shared" si="0"/>
        <v>297509340552</v>
      </c>
      <c r="G26" s="4">
        <v>0</v>
      </c>
      <c r="H26" s="4">
        <v>0</v>
      </c>
      <c r="I26" s="4">
        <v>0</v>
      </c>
      <c r="J26" s="4">
        <v>-76790000</v>
      </c>
      <c r="K26" s="24">
        <f t="shared" si="1"/>
        <v>15939963000</v>
      </c>
      <c r="L26" s="4">
        <v>840</v>
      </c>
      <c r="M26" s="4">
        <v>1287</v>
      </c>
      <c r="N26" s="4">
        <v>70</v>
      </c>
      <c r="O26" s="4">
        <v>153</v>
      </c>
      <c r="P26" s="4">
        <v>480800</v>
      </c>
      <c r="Q26" s="4">
        <v>1009400</v>
      </c>
      <c r="R26" s="5">
        <v>-1.09E-2</v>
      </c>
      <c r="S26" s="4">
        <v>1566800</v>
      </c>
      <c r="T26" s="4">
        <f t="shared" si="2"/>
        <v>2142460</v>
      </c>
      <c r="U26" s="4">
        <f t="shared" si="3"/>
        <v>1645000</v>
      </c>
      <c r="V26" s="5">
        <v>3.2500000000000001E-2</v>
      </c>
    </row>
    <row r="27" spans="1:22" x14ac:dyDescent="0.2">
      <c r="A27" s="16" t="s">
        <v>319</v>
      </c>
      <c r="B27" s="4">
        <v>223300</v>
      </c>
      <c r="C27" s="4">
        <v>176500</v>
      </c>
      <c r="D27" s="4">
        <v>46800</v>
      </c>
      <c r="E27" s="4">
        <v>2449000000</v>
      </c>
      <c r="F27" s="4">
        <f t="shared" si="0"/>
        <v>311941070552</v>
      </c>
      <c r="G27" s="4">
        <v>0</v>
      </c>
      <c r="H27" s="4">
        <v>0</v>
      </c>
      <c r="I27" s="4">
        <v>0</v>
      </c>
      <c r="J27" s="4">
        <v>53120000</v>
      </c>
      <c r="K27" s="24">
        <f t="shared" si="1"/>
        <v>16016753000</v>
      </c>
      <c r="L27" s="4">
        <v>1888</v>
      </c>
      <c r="M27" s="4">
        <v>1129</v>
      </c>
      <c r="N27" s="4">
        <v>177</v>
      </c>
      <c r="O27" s="4">
        <v>117</v>
      </c>
      <c r="P27" s="4">
        <v>1324600</v>
      </c>
      <c r="Q27" s="4">
        <v>838500</v>
      </c>
      <c r="R27" s="5">
        <v>5.5199999999999999E-2</v>
      </c>
      <c r="S27" s="4">
        <v>2240000</v>
      </c>
      <c r="T27" s="4">
        <f t="shared" si="2"/>
        <v>2061650</v>
      </c>
      <c r="U27" s="4">
        <f t="shared" si="3"/>
        <v>1645000</v>
      </c>
      <c r="V27" s="5">
        <v>0.05</v>
      </c>
    </row>
    <row r="28" spans="1:22" x14ac:dyDescent="0.2">
      <c r="A28" s="16" t="s">
        <v>318</v>
      </c>
      <c r="B28" s="4">
        <v>245500</v>
      </c>
      <c r="C28" s="4">
        <v>222100</v>
      </c>
      <c r="D28" s="4">
        <v>23400</v>
      </c>
      <c r="E28" s="4">
        <v>1037250000</v>
      </c>
      <c r="F28" s="4">
        <f t="shared" si="0"/>
        <v>309492070552</v>
      </c>
      <c r="G28" s="4">
        <v>0</v>
      </c>
      <c r="H28" s="4">
        <v>0</v>
      </c>
      <c r="I28" s="4">
        <v>0</v>
      </c>
      <c r="J28" s="4">
        <v>53120000</v>
      </c>
      <c r="K28" s="24">
        <f t="shared" si="1"/>
        <v>15963633000</v>
      </c>
      <c r="L28" s="4">
        <v>1046</v>
      </c>
      <c r="M28" s="4">
        <v>1635</v>
      </c>
      <c r="N28" s="4">
        <v>72</v>
      </c>
      <c r="O28" s="4">
        <v>129</v>
      </c>
      <c r="P28" s="4">
        <v>629800</v>
      </c>
      <c r="Q28" s="4">
        <v>1171800</v>
      </c>
      <c r="R28" s="5">
        <v>-1.7100000000000001E-2</v>
      </c>
      <c r="S28" s="4">
        <v>1812300</v>
      </c>
      <c r="T28" s="4">
        <f t="shared" si="2"/>
        <v>2090860</v>
      </c>
      <c r="U28" s="4">
        <f t="shared" si="3"/>
        <v>1645000</v>
      </c>
      <c r="V28" s="5">
        <v>5.33E-2</v>
      </c>
    </row>
    <row r="29" spans="1:22" x14ac:dyDescent="0.2">
      <c r="A29" s="16" t="s">
        <v>317</v>
      </c>
      <c r="B29" s="4">
        <v>463926</v>
      </c>
      <c r="C29" s="4">
        <v>13200</v>
      </c>
      <c r="D29" s="4">
        <v>450726</v>
      </c>
      <c r="E29" s="4">
        <v>23586580000</v>
      </c>
      <c r="F29" s="4">
        <f t="shared" si="0"/>
        <v>308454820552</v>
      </c>
      <c r="G29" s="4">
        <v>0</v>
      </c>
      <c r="H29" s="4">
        <v>0</v>
      </c>
      <c r="I29" s="4">
        <v>0</v>
      </c>
      <c r="J29" s="4">
        <v>198640000</v>
      </c>
      <c r="K29" s="24">
        <f t="shared" si="1"/>
        <v>15910513000</v>
      </c>
      <c r="L29" s="4">
        <v>1617</v>
      </c>
      <c r="M29" s="4">
        <v>1138</v>
      </c>
      <c r="N29" s="4">
        <v>187</v>
      </c>
      <c r="O29" s="4">
        <v>115</v>
      </c>
      <c r="P29" s="4">
        <v>1310500</v>
      </c>
      <c r="Q29" s="4">
        <v>853100</v>
      </c>
      <c r="R29" s="5">
        <v>7.0099999999999996E-2</v>
      </c>
      <c r="S29" s="4">
        <v>2193600</v>
      </c>
      <c r="T29" s="4">
        <f t="shared" si="2"/>
        <v>2115850</v>
      </c>
      <c r="U29" s="4">
        <f t="shared" si="3"/>
        <v>1447300</v>
      </c>
      <c r="V29" s="5">
        <v>4.2999999999999997E-2</v>
      </c>
    </row>
    <row r="30" spans="1:22" x14ac:dyDescent="0.2">
      <c r="A30" s="16" t="s">
        <v>316</v>
      </c>
      <c r="B30" s="4">
        <v>984120</v>
      </c>
      <c r="C30" s="4">
        <v>75900</v>
      </c>
      <c r="D30" s="4">
        <v>908220</v>
      </c>
      <c r="E30" s="4">
        <v>46714460000</v>
      </c>
      <c r="F30" s="4">
        <f t="shared" si="0"/>
        <v>284868240552</v>
      </c>
      <c r="G30" s="4">
        <v>0</v>
      </c>
      <c r="H30" s="4">
        <v>0</v>
      </c>
      <c r="I30" s="4">
        <v>0</v>
      </c>
      <c r="J30" s="4">
        <v>211680000</v>
      </c>
      <c r="K30" s="24">
        <f t="shared" si="1"/>
        <v>15711873000</v>
      </c>
      <c r="L30" s="4">
        <v>1873</v>
      </c>
      <c r="M30" s="4">
        <v>2777</v>
      </c>
      <c r="N30" s="4">
        <v>229</v>
      </c>
      <c r="O30" s="4">
        <v>356</v>
      </c>
      <c r="P30" s="4">
        <v>2010500</v>
      </c>
      <c r="Q30" s="4">
        <v>2610300</v>
      </c>
      <c r="R30" s="5">
        <v>-6.2E-2</v>
      </c>
      <c r="S30" s="4">
        <v>4702800</v>
      </c>
      <c r="T30" s="4">
        <f t="shared" si="2"/>
        <v>1798400</v>
      </c>
      <c r="U30" s="4">
        <f t="shared" si="3"/>
        <v>1226600</v>
      </c>
      <c r="V30" s="5">
        <v>0.08</v>
      </c>
    </row>
    <row r="31" spans="1:22" x14ac:dyDescent="0.2">
      <c r="A31" s="16" t="s">
        <v>315</v>
      </c>
      <c r="B31" s="4">
        <v>61100</v>
      </c>
      <c r="C31" s="4">
        <v>125200</v>
      </c>
      <c r="D31" s="4">
        <v>-64100</v>
      </c>
      <c r="E31" s="4">
        <v>-3782930000</v>
      </c>
      <c r="F31" s="4">
        <f t="shared" si="0"/>
        <v>238153780552</v>
      </c>
      <c r="G31" s="4">
        <v>0</v>
      </c>
      <c r="H31" s="4">
        <v>0</v>
      </c>
      <c r="I31" s="4">
        <v>0</v>
      </c>
      <c r="J31" s="4">
        <v>619340000</v>
      </c>
      <c r="K31" s="24">
        <f t="shared" si="1"/>
        <v>15500193000</v>
      </c>
      <c r="L31" s="4">
        <v>640</v>
      </c>
      <c r="M31" s="4">
        <v>1305</v>
      </c>
      <c r="N31" s="4">
        <v>43</v>
      </c>
      <c r="O31" s="4">
        <v>118</v>
      </c>
      <c r="P31" s="4">
        <v>349200</v>
      </c>
      <c r="Q31" s="4">
        <v>850300</v>
      </c>
      <c r="R31" s="5">
        <v>-7.3399999999999993E-2</v>
      </c>
      <c r="S31" s="4">
        <v>1645000</v>
      </c>
      <c r="T31" s="4">
        <f t="shared" si="2"/>
        <v>1942120</v>
      </c>
      <c r="U31" s="4">
        <f t="shared" si="3"/>
        <v>900100</v>
      </c>
      <c r="V31" s="5">
        <v>8.4499999999999992E-2</v>
      </c>
    </row>
    <row r="32" spans="1:22" x14ac:dyDescent="0.2">
      <c r="A32" s="16" t="s">
        <v>314</v>
      </c>
      <c r="B32" s="4">
        <v>292000</v>
      </c>
      <c r="C32" s="4">
        <v>48000</v>
      </c>
      <c r="D32" s="4">
        <v>244000</v>
      </c>
      <c r="E32" s="4">
        <v>13641310000</v>
      </c>
      <c r="F32" s="4">
        <f t="shared" si="0"/>
        <v>241936710552</v>
      </c>
      <c r="G32" s="4">
        <v>0</v>
      </c>
      <c r="H32" s="4">
        <v>0</v>
      </c>
      <c r="I32" s="4">
        <v>0</v>
      </c>
      <c r="J32" s="4">
        <v>619340000</v>
      </c>
      <c r="K32" s="24">
        <f t="shared" si="1"/>
        <v>14880853000</v>
      </c>
      <c r="L32" s="4">
        <v>1516</v>
      </c>
      <c r="M32" s="4">
        <v>2286</v>
      </c>
      <c r="N32" s="4">
        <v>129</v>
      </c>
      <c r="O32" s="4">
        <v>176</v>
      </c>
      <c r="P32" s="4">
        <v>1014600</v>
      </c>
      <c r="Q32" s="4">
        <v>1479000</v>
      </c>
      <c r="R32" s="5">
        <v>-3.4999999999999996E-3</v>
      </c>
      <c r="S32" s="4">
        <v>2564800</v>
      </c>
      <c r="T32" s="4">
        <f t="shared" si="2"/>
        <v>1893900</v>
      </c>
      <c r="U32" s="4">
        <f t="shared" si="3"/>
        <v>900100</v>
      </c>
      <c r="V32" s="5">
        <v>6.4199999999999993E-2</v>
      </c>
    </row>
    <row r="33" spans="1:22" x14ac:dyDescent="0.2">
      <c r="A33" s="16" t="s">
        <v>313</v>
      </c>
      <c r="B33" s="4">
        <v>132300</v>
      </c>
      <c r="C33" s="4">
        <v>71000</v>
      </c>
      <c r="D33" s="4">
        <v>61300</v>
      </c>
      <c r="E33" s="4">
        <v>3470650000</v>
      </c>
      <c r="F33" s="4">
        <f t="shared" si="0"/>
        <v>228295400552</v>
      </c>
      <c r="G33" s="4">
        <v>0</v>
      </c>
      <c r="H33" s="4">
        <v>0</v>
      </c>
      <c r="I33" s="4">
        <v>0</v>
      </c>
      <c r="J33" s="4">
        <v>246700000</v>
      </c>
      <c r="K33" s="24">
        <f t="shared" si="1"/>
        <v>14261513000</v>
      </c>
      <c r="L33" s="4">
        <v>898</v>
      </c>
      <c r="M33" s="4">
        <v>1704</v>
      </c>
      <c r="N33" s="4">
        <v>98</v>
      </c>
      <c r="O33" s="4">
        <v>234</v>
      </c>
      <c r="P33" s="4">
        <v>1160700</v>
      </c>
      <c r="Q33" s="4">
        <v>1499700</v>
      </c>
      <c r="R33" s="5">
        <v>-7.51E-2</v>
      </c>
      <c r="S33" s="4">
        <v>2692100</v>
      </c>
      <c r="T33" s="4">
        <f t="shared" si="2"/>
        <v>1761320</v>
      </c>
      <c r="U33" s="4">
        <f t="shared" si="3"/>
        <v>900100</v>
      </c>
      <c r="V33" s="5">
        <v>8.1900000000000001E-2</v>
      </c>
    </row>
    <row r="34" spans="1:22" x14ac:dyDescent="0.2">
      <c r="A34" s="16" t="s">
        <v>270</v>
      </c>
      <c r="B34" s="4">
        <v>18600</v>
      </c>
      <c r="C34" s="4">
        <v>232000</v>
      </c>
      <c r="D34" s="4">
        <v>-213400</v>
      </c>
      <c r="E34" s="4">
        <v>-12953940000</v>
      </c>
      <c r="F34" s="4">
        <f t="shared" si="0"/>
        <v>224824750552</v>
      </c>
      <c r="G34" s="4">
        <v>0</v>
      </c>
      <c r="H34" s="4">
        <v>0</v>
      </c>
      <c r="I34" s="4">
        <v>0</v>
      </c>
      <c r="J34" s="4">
        <v>-679010000</v>
      </c>
      <c r="K34" s="24">
        <f t="shared" si="1"/>
        <v>14014813000</v>
      </c>
      <c r="L34" s="4">
        <v>1030</v>
      </c>
      <c r="M34" s="4">
        <v>805</v>
      </c>
      <c r="N34" s="4">
        <v>110</v>
      </c>
      <c r="O34" s="4">
        <v>84</v>
      </c>
      <c r="P34" s="4">
        <v>723600</v>
      </c>
      <c r="Q34" s="4">
        <v>534600</v>
      </c>
      <c r="R34" s="5">
        <v>2.1600000000000001E-2</v>
      </c>
      <c r="S34" s="4">
        <v>1447300</v>
      </c>
      <c r="T34" s="4">
        <f t="shared" si="2"/>
        <v>1740110</v>
      </c>
      <c r="U34" s="4">
        <f t="shared" si="3"/>
        <v>900100</v>
      </c>
      <c r="V34" s="5">
        <v>3.0800000000000001E-2</v>
      </c>
    </row>
    <row r="35" spans="1:22" x14ac:dyDescent="0.2">
      <c r="A35" s="16" t="s">
        <v>269</v>
      </c>
      <c r="B35" s="4">
        <v>62600</v>
      </c>
      <c r="C35" s="4">
        <v>146700</v>
      </c>
      <c r="D35" s="4">
        <v>-84100</v>
      </c>
      <c r="E35" s="4">
        <v>-5015780000</v>
      </c>
      <c r="F35" s="4">
        <f t="shared" si="0"/>
        <v>237778690552</v>
      </c>
      <c r="G35" s="4">
        <v>0</v>
      </c>
      <c r="H35" s="4">
        <v>0</v>
      </c>
      <c r="I35" s="4">
        <v>0</v>
      </c>
      <c r="J35" s="4">
        <v>-194800000</v>
      </c>
      <c r="K35" s="24">
        <f t="shared" si="1"/>
        <v>14693823000</v>
      </c>
      <c r="L35" s="4">
        <v>918</v>
      </c>
      <c r="M35" s="4">
        <v>956</v>
      </c>
      <c r="N35" s="4">
        <v>87</v>
      </c>
      <c r="O35" s="4">
        <v>70</v>
      </c>
      <c r="P35" s="4">
        <v>647300</v>
      </c>
      <c r="Q35" s="4">
        <v>557600</v>
      </c>
      <c r="R35" s="5">
        <v>1.18E-2</v>
      </c>
      <c r="S35" s="4">
        <v>1226600</v>
      </c>
      <c r="T35" s="4">
        <f t="shared" si="2"/>
        <v>1909230</v>
      </c>
      <c r="U35" s="4">
        <f t="shared" si="3"/>
        <v>900100</v>
      </c>
      <c r="V35" s="5">
        <v>4.1399999999999999E-2</v>
      </c>
    </row>
    <row r="36" spans="1:22" x14ac:dyDescent="0.2">
      <c r="A36" s="16" t="s">
        <v>268</v>
      </c>
      <c r="B36" s="4">
        <v>1300</v>
      </c>
      <c r="C36" s="4">
        <v>29800</v>
      </c>
      <c r="D36" s="4">
        <v>-28500</v>
      </c>
      <c r="E36" s="4">
        <v>-1702050000</v>
      </c>
      <c r="F36" s="4">
        <f t="shared" si="0"/>
        <v>242794470552</v>
      </c>
      <c r="G36" s="4">
        <v>0</v>
      </c>
      <c r="H36" s="4">
        <v>0</v>
      </c>
      <c r="I36" s="4">
        <v>0</v>
      </c>
      <c r="J36" s="4">
        <v>126760000</v>
      </c>
      <c r="K36" s="24">
        <f t="shared" si="1"/>
        <v>14888623000</v>
      </c>
      <c r="L36" s="4">
        <v>702</v>
      </c>
      <c r="M36" s="4">
        <v>751</v>
      </c>
      <c r="N36" s="4">
        <v>39</v>
      </c>
      <c r="O36" s="4">
        <v>56</v>
      </c>
      <c r="P36" s="4">
        <v>407100</v>
      </c>
      <c r="Q36" s="4">
        <v>491400</v>
      </c>
      <c r="R36" s="5">
        <v>0</v>
      </c>
      <c r="S36" s="4">
        <v>900100</v>
      </c>
      <c r="T36" s="4">
        <f t="shared" si="2"/>
        <v>1911500</v>
      </c>
      <c r="U36" s="4">
        <f t="shared" si="3"/>
        <v>1431900</v>
      </c>
      <c r="V36" s="5">
        <v>1.4999999999999999E-2</v>
      </c>
    </row>
    <row r="37" spans="1:22" x14ac:dyDescent="0.2">
      <c r="A37" s="16" t="s">
        <v>254</v>
      </c>
      <c r="B37" s="4">
        <v>141300</v>
      </c>
      <c r="C37" s="4">
        <v>9301</v>
      </c>
      <c r="D37" s="4">
        <v>131999</v>
      </c>
      <c r="E37" s="4">
        <v>7690540000</v>
      </c>
      <c r="F37" s="4">
        <f t="shared" si="0"/>
        <v>244496520552</v>
      </c>
      <c r="G37" s="4">
        <v>0</v>
      </c>
      <c r="H37" s="4">
        <v>0</v>
      </c>
      <c r="I37" s="4">
        <v>0</v>
      </c>
      <c r="J37" s="4">
        <v>126760000</v>
      </c>
      <c r="K37" s="24">
        <f t="shared" si="1"/>
        <v>14761863000</v>
      </c>
      <c r="L37" s="4">
        <v>1391</v>
      </c>
      <c r="M37" s="4">
        <v>998</v>
      </c>
      <c r="N37" s="4">
        <v>100</v>
      </c>
      <c r="O37" s="4">
        <v>52</v>
      </c>
      <c r="P37" s="4">
        <v>819000</v>
      </c>
      <c r="Q37" s="4">
        <v>544600</v>
      </c>
      <c r="R37" s="5">
        <v>4.3899999999999995E-2</v>
      </c>
      <c r="S37" s="4">
        <v>1431900</v>
      </c>
      <c r="T37" s="4">
        <f t="shared" si="2"/>
        <v>1896390</v>
      </c>
      <c r="U37" s="4">
        <f t="shared" si="3"/>
        <v>1528300</v>
      </c>
      <c r="V37" s="5">
        <v>4.2099999999999999E-2</v>
      </c>
    </row>
    <row r="38" spans="1:22" x14ac:dyDescent="0.2">
      <c r="A38" s="16" t="s">
        <v>253</v>
      </c>
      <c r="B38" s="4">
        <v>346220</v>
      </c>
      <c r="C38" s="4">
        <v>148332</v>
      </c>
      <c r="D38" s="4">
        <v>197888</v>
      </c>
      <c r="E38" s="4">
        <v>11398890000</v>
      </c>
      <c r="F38" s="4">
        <f t="shared" si="0"/>
        <v>236805980552</v>
      </c>
      <c r="G38" s="4">
        <v>0</v>
      </c>
      <c r="H38" s="4">
        <v>0</v>
      </c>
      <c r="I38" s="4">
        <v>0</v>
      </c>
      <c r="J38" s="4">
        <v>633010000</v>
      </c>
      <c r="K38" s="24">
        <f t="shared" si="1"/>
        <v>14635103000</v>
      </c>
      <c r="L38" s="4">
        <v>1418</v>
      </c>
      <c r="M38" s="4">
        <v>1951</v>
      </c>
      <c r="N38" s="4">
        <v>89</v>
      </c>
      <c r="O38" s="4">
        <v>139</v>
      </c>
      <c r="P38" s="4">
        <v>789100</v>
      </c>
      <c r="Q38" s="4">
        <v>1307600</v>
      </c>
      <c r="R38" s="5">
        <v>-2.1000000000000001E-2</v>
      </c>
      <c r="S38" s="4">
        <v>2104400</v>
      </c>
      <c r="T38" s="4">
        <f t="shared" si="2"/>
        <v>1806810</v>
      </c>
      <c r="U38" s="4">
        <f t="shared" si="3"/>
        <v>1366300</v>
      </c>
      <c r="V38" s="5">
        <v>4.5499999999999999E-2</v>
      </c>
    </row>
    <row r="39" spans="1:22" x14ac:dyDescent="0.2">
      <c r="A39" s="16" t="s">
        <v>252</v>
      </c>
      <c r="B39" s="4">
        <v>26100</v>
      </c>
      <c r="C39" s="4">
        <v>45301</v>
      </c>
      <c r="D39" s="4">
        <v>-19201</v>
      </c>
      <c r="E39" s="4">
        <v>-1183500000</v>
      </c>
      <c r="F39" s="4">
        <f t="shared" si="0"/>
        <v>225407090552</v>
      </c>
      <c r="G39" s="4">
        <v>0</v>
      </c>
      <c r="H39" s="4">
        <v>0</v>
      </c>
      <c r="I39" s="4">
        <v>0</v>
      </c>
      <c r="J39" s="4">
        <v>226720000</v>
      </c>
      <c r="K39" s="24">
        <f t="shared" si="1"/>
        <v>14002093000</v>
      </c>
      <c r="L39" s="4">
        <v>1138</v>
      </c>
      <c r="M39" s="4">
        <v>2005</v>
      </c>
      <c r="N39" s="4">
        <v>81</v>
      </c>
      <c r="O39" s="4">
        <v>154</v>
      </c>
      <c r="P39" s="4">
        <v>693000</v>
      </c>
      <c r="Q39" s="4">
        <v>1704800</v>
      </c>
      <c r="R39" s="5">
        <v>-7.2099999999999997E-2</v>
      </c>
      <c r="S39" s="4">
        <v>2443500</v>
      </c>
      <c r="T39" s="4">
        <f t="shared" si="2"/>
        <v>1797260</v>
      </c>
      <c r="U39" s="4">
        <f t="shared" si="3"/>
        <v>1235200</v>
      </c>
      <c r="V39" s="5">
        <v>5.6799999999999996E-2</v>
      </c>
    </row>
    <row r="40" spans="1:22" x14ac:dyDescent="0.2">
      <c r="A40" s="16" t="s">
        <v>251</v>
      </c>
      <c r="B40" s="4">
        <v>10900</v>
      </c>
      <c r="C40" s="4">
        <v>5800</v>
      </c>
      <c r="D40" s="4">
        <v>5100</v>
      </c>
      <c r="E40" s="4">
        <v>318990000</v>
      </c>
      <c r="F40" s="4">
        <f t="shared" si="0"/>
        <v>226590590552</v>
      </c>
      <c r="G40" s="4">
        <v>0</v>
      </c>
      <c r="H40" s="4">
        <v>0</v>
      </c>
      <c r="I40" s="4">
        <v>0</v>
      </c>
      <c r="J40" s="4">
        <v>226720000</v>
      </c>
      <c r="K40" s="24">
        <f t="shared" si="1"/>
        <v>13775373000</v>
      </c>
      <c r="L40" s="4">
        <v>1117</v>
      </c>
      <c r="M40" s="4">
        <v>1470</v>
      </c>
      <c r="N40" s="4">
        <v>86</v>
      </c>
      <c r="O40" s="4">
        <v>99</v>
      </c>
      <c r="P40" s="4">
        <v>626000</v>
      </c>
      <c r="Q40" s="4">
        <v>838200</v>
      </c>
      <c r="R40" s="5">
        <v>-2.4E-2</v>
      </c>
      <c r="S40" s="4">
        <v>1528300</v>
      </c>
      <c r="T40" s="4">
        <f t="shared" si="2"/>
        <v>1771390</v>
      </c>
      <c r="U40" s="4">
        <f t="shared" si="3"/>
        <v>1235200</v>
      </c>
      <c r="V40" s="5">
        <v>2.6699999999999998E-2</v>
      </c>
    </row>
    <row r="41" spans="1:22" x14ac:dyDescent="0.2">
      <c r="A41" s="16" t="s">
        <v>250</v>
      </c>
      <c r="B41" s="4">
        <v>146900</v>
      </c>
      <c r="C41" s="4">
        <v>125400</v>
      </c>
      <c r="D41" s="4">
        <v>21500</v>
      </c>
      <c r="E41" s="4">
        <v>1406640000</v>
      </c>
      <c r="F41" s="4">
        <f t="shared" si="0"/>
        <v>226271600552</v>
      </c>
      <c r="G41" s="4">
        <v>0</v>
      </c>
      <c r="H41" s="4">
        <v>0</v>
      </c>
      <c r="I41" s="4">
        <v>0</v>
      </c>
      <c r="J41" s="4">
        <v>-904860000</v>
      </c>
      <c r="K41" s="24">
        <f t="shared" si="1"/>
        <v>13548653000</v>
      </c>
      <c r="L41" s="4">
        <v>1969</v>
      </c>
      <c r="M41" s="4">
        <v>2279</v>
      </c>
      <c r="N41" s="4">
        <v>208</v>
      </c>
      <c r="O41" s="4">
        <v>234</v>
      </c>
      <c r="P41" s="4">
        <v>1502800</v>
      </c>
      <c r="Q41" s="4">
        <v>1574100</v>
      </c>
      <c r="R41" s="5">
        <v>4.7999999999999996E-3</v>
      </c>
      <c r="S41" s="4">
        <v>3082200</v>
      </c>
      <c r="T41" s="4">
        <f t="shared" si="2"/>
        <v>1619220</v>
      </c>
      <c r="U41" s="4">
        <f t="shared" si="3"/>
        <v>922800</v>
      </c>
      <c r="V41" s="5">
        <v>4.2599999999999999E-2</v>
      </c>
    </row>
    <row r="42" spans="1:22" x14ac:dyDescent="0.2">
      <c r="A42" s="16" t="s">
        <v>249</v>
      </c>
      <c r="B42" s="4">
        <v>5829</v>
      </c>
      <c r="C42" s="4">
        <v>349700</v>
      </c>
      <c r="D42" s="4">
        <v>-343871</v>
      </c>
      <c r="E42" s="4">
        <v>-21528010000</v>
      </c>
      <c r="F42" s="4">
        <f t="shared" si="0"/>
        <v>224864960552</v>
      </c>
      <c r="G42" s="4">
        <v>0</v>
      </c>
      <c r="H42" s="4">
        <v>0</v>
      </c>
      <c r="I42" s="4">
        <v>0</v>
      </c>
      <c r="J42" s="4">
        <v>-187940000</v>
      </c>
      <c r="K42" s="24">
        <f t="shared" si="1"/>
        <v>14453513000</v>
      </c>
      <c r="L42" s="4">
        <v>1317</v>
      </c>
      <c r="M42" s="4">
        <v>1204</v>
      </c>
      <c r="N42" s="4">
        <v>146</v>
      </c>
      <c r="O42" s="4">
        <v>143</v>
      </c>
      <c r="P42" s="4">
        <v>928100</v>
      </c>
      <c r="Q42" s="4">
        <v>1153300</v>
      </c>
      <c r="R42" s="5">
        <v>1.44E-2</v>
      </c>
      <c r="S42" s="4">
        <v>2082600</v>
      </c>
      <c r="T42" s="4">
        <f t="shared" si="2"/>
        <v>1501870</v>
      </c>
      <c r="U42" s="4">
        <f t="shared" si="3"/>
        <v>922800</v>
      </c>
      <c r="V42" s="5">
        <v>2.52E-2</v>
      </c>
    </row>
    <row r="43" spans="1:22" x14ac:dyDescent="0.2">
      <c r="A43" s="16" t="s">
        <v>248</v>
      </c>
      <c r="B43" s="4">
        <v>5100</v>
      </c>
      <c r="C43" s="4">
        <v>4200</v>
      </c>
      <c r="D43" s="4">
        <v>900</v>
      </c>
      <c r="E43" s="4">
        <v>57830000</v>
      </c>
      <c r="F43" s="4">
        <f t="shared" si="0"/>
        <v>246392970552</v>
      </c>
      <c r="G43" s="4">
        <v>0</v>
      </c>
      <c r="H43" s="4">
        <v>0</v>
      </c>
      <c r="I43" s="4">
        <v>0</v>
      </c>
      <c r="J43" s="4">
        <v>-35810000</v>
      </c>
      <c r="K43" s="24">
        <f t="shared" si="1"/>
        <v>14641453000</v>
      </c>
      <c r="L43" s="4">
        <v>909</v>
      </c>
      <c r="M43" s="4">
        <v>1179</v>
      </c>
      <c r="N43" s="4">
        <v>68</v>
      </c>
      <c r="O43" s="4">
        <v>106</v>
      </c>
      <c r="P43" s="4">
        <v>569900</v>
      </c>
      <c r="Q43" s="4">
        <v>795400</v>
      </c>
      <c r="R43" s="5">
        <v>8.1000000000000013E-3</v>
      </c>
      <c r="S43" s="4">
        <v>1366300</v>
      </c>
      <c r="T43" s="4">
        <f t="shared" si="2"/>
        <v>1749830</v>
      </c>
      <c r="U43" s="4">
        <f t="shared" si="3"/>
        <v>922800</v>
      </c>
      <c r="V43" s="5">
        <v>2.7000000000000003E-2</v>
      </c>
    </row>
    <row r="44" spans="1:22" x14ac:dyDescent="0.2">
      <c r="A44" s="16" t="s">
        <v>247</v>
      </c>
      <c r="B44" s="4">
        <v>600</v>
      </c>
      <c r="C44" s="4">
        <v>144300</v>
      </c>
      <c r="D44" s="4">
        <v>-143700</v>
      </c>
      <c r="E44" s="4">
        <v>-9021250000</v>
      </c>
      <c r="F44" s="4">
        <f t="shared" si="0"/>
        <v>246335140552</v>
      </c>
      <c r="G44" s="4">
        <v>0</v>
      </c>
      <c r="H44" s="4">
        <v>0</v>
      </c>
      <c r="I44" s="4">
        <v>0</v>
      </c>
      <c r="J44" s="4">
        <v>507000000</v>
      </c>
      <c r="K44" s="24">
        <f t="shared" si="1"/>
        <v>14677263000</v>
      </c>
      <c r="L44" s="4">
        <v>765</v>
      </c>
      <c r="M44" s="4">
        <v>1207</v>
      </c>
      <c r="N44" s="4">
        <v>60</v>
      </c>
      <c r="O44" s="4">
        <v>86</v>
      </c>
      <c r="P44" s="4">
        <v>428300</v>
      </c>
      <c r="Q44" s="4">
        <v>707600</v>
      </c>
      <c r="R44" s="5">
        <v>-1.9199999999999998E-2</v>
      </c>
      <c r="S44" s="4">
        <v>1235200</v>
      </c>
      <c r="T44" s="4">
        <f t="shared" si="2"/>
        <v>2111550</v>
      </c>
      <c r="U44" s="4">
        <f t="shared" si="3"/>
        <v>922800</v>
      </c>
      <c r="V44" s="5">
        <v>2.06E-2</v>
      </c>
    </row>
    <row r="45" spans="1:22" x14ac:dyDescent="0.2">
      <c r="A45" s="16" t="s">
        <v>246</v>
      </c>
      <c r="B45" s="4">
        <v>507100</v>
      </c>
      <c r="C45" s="4">
        <v>960</v>
      </c>
      <c r="D45" s="4">
        <v>506140</v>
      </c>
      <c r="E45" s="4">
        <v>31826516172</v>
      </c>
      <c r="F45" s="4">
        <f t="shared" si="0"/>
        <v>255356390552</v>
      </c>
      <c r="G45" s="4">
        <v>0</v>
      </c>
      <c r="H45" s="4">
        <v>0</v>
      </c>
      <c r="I45" s="4">
        <v>0</v>
      </c>
      <c r="J45" s="4">
        <v>507000000</v>
      </c>
      <c r="K45" s="24">
        <f t="shared" si="1"/>
        <v>14170263000</v>
      </c>
      <c r="L45" s="4">
        <v>1904</v>
      </c>
      <c r="M45" s="4">
        <v>1270</v>
      </c>
      <c r="N45" s="4">
        <v>282</v>
      </c>
      <c r="O45" s="4">
        <v>180</v>
      </c>
      <c r="P45" s="4">
        <v>1676300</v>
      </c>
      <c r="Q45" s="4">
        <v>1186600</v>
      </c>
      <c r="R45" s="5">
        <v>2.2599999999999999E-2</v>
      </c>
      <c r="S45" s="4">
        <v>2917800</v>
      </c>
      <c r="T45" s="4">
        <f t="shared" si="2"/>
        <v>2113840</v>
      </c>
      <c r="U45" s="4">
        <f t="shared" si="3"/>
        <v>922800</v>
      </c>
      <c r="V45" s="5">
        <v>2.98E-2</v>
      </c>
    </row>
    <row r="46" spans="1:22" x14ac:dyDescent="0.2">
      <c r="A46" s="16" t="s">
        <v>245</v>
      </c>
      <c r="B46" s="4">
        <v>3000</v>
      </c>
      <c r="C46" s="4">
        <v>600</v>
      </c>
      <c r="D46" s="4">
        <v>2400</v>
      </c>
      <c r="E46" s="4">
        <v>149850000</v>
      </c>
      <c r="F46" s="4">
        <f t="shared" si="0"/>
        <v>223529874380</v>
      </c>
      <c r="G46" s="4">
        <v>0</v>
      </c>
      <c r="H46" s="4">
        <v>0</v>
      </c>
      <c r="I46" s="4">
        <v>0</v>
      </c>
      <c r="J46" s="4">
        <v>-551830000</v>
      </c>
      <c r="K46" s="24">
        <f t="shared" si="1"/>
        <v>13663263000</v>
      </c>
      <c r="L46" s="4">
        <v>434</v>
      </c>
      <c r="M46" s="4">
        <v>744</v>
      </c>
      <c r="N46" s="4">
        <v>44</v>
      </c>
      <c r="O46" s="4">
        <v>65</v>
      </c>
      <c r="P46" s="4">
        <v>319100</v>
      </c>
      <c r="Q46" s="4">
        <v>543900</v>
      </c>
      <c r="R46" s="5">
        <v>-1.6000000000000001E-3</v>
      </c>
      <c r="S46" s="4">
        <v>922800</v>
      </c>
      <c r="T46" s="4">
        <f t="shared" si="2"/>
        <v>2281730</v>
      </c>
      <c r="U46" s="4">
        <f t="shared" si="3"/>
        <v>1208600</v>
      </c>
      <c r="V46" s="5">
        <v>2.07E-2</v>
      </c>
    </row>
    <row r="47" spans="1:22" x14ac:dyDescent="0.2">
      <c r="A47" s="16" t="s">
        <v>244</v>
      </c>
      <c r="B47" s="4">
        <v>15500</v>
      </c>
      <c r="C47" s="4">
        <v>7400</v>
      </c>
      <c r="D47" s="4">
        <v>8100</v>
      </c>
      <c r="E47" s="4">
        <v>504100000</v>
      </c>
      <c r="F47" s="4">
        <f t="shared" ref="F47:F73" si="4">E47+F48</f>
        <v>223380024380</v>
      </c>
      <c r="G47" s="4">
        <v>0</v>
      </c>
      <c r="H47" s="4">
        <v>0</v>
      </c>
      <c r="I47" s="4">
        <v>0</v>
      </c>
      <c r="J47" s="4">
        <v>-192250000</v>
      </c>
      <c r="K47" s="24">
        <f t="shared" ref="K47:K73" si="5">K48+J47</f>
        <v>14215093000</v>
      </c>
      <c r="L47" s="4">
        <v>925</v>
      </c>
      <c r="M47" s="4">
        <v>744</v>
      </c>
      <c r="N47" s="4">
        <v>98</v>
      </c>
      <c r="O47" s="4">
        <v>71</v>
      </c>
      <c r="P47" s="4">
        <v>694100</v>
      </c>
      <c r="Q47" s="4">
        <v>564100</v>
      </c>
      <c r="R47" s="5">
        <v>1.8100000000000002E-2</v>
      </c>
      <c r="S47" s="4">
        <v>1280800</v>
      </c>
      <c r="T47" s="4">
        <f t="shared" si="2"/>
        <v>2355170</v>
      </c>
      <c r="U47" s="4">
        <f t="shared" ref="U47:U73" si="6">MIN(S48:S52)</f>
        <v>909100</v>
      </c>
      <c r="V47" s="5">
        <v>3.2000000000000001E-2</v>
      </c>
    </row>
    <row r="48" spans="1:22" x14ac:dyDescent="0.2">
      <c r="A48" s="16" t="s">
        <v>243</v>
      </c>
      <c r="B48" s="4">
        <v>12785</v>
      </c>
      <c r="C48" s="4">
        <v>64800</v>
      </c>
      <c r="D48" s="4">
        <v>-52015</v>
      </c>
      <c r="E48" s="4">
        <v>-3230920000</v>
      </c>
      <c r="F48" s="4">
        <f t="shared" si="4"/>
        <v>222875924380</v>
      </c>
      <c r="G48" s="4">
        <v>0</v>
      </c>
      <c r="H48" s="4">
        <v>0</v>
      </c>
      <c r="I48" s="4">
        <v>0</v>
      </c>
      <c r="J48" s="4">
        <v>238530000</v>
      </c>
      <c r="K48" s="24">
        <f t="shared" si="5"/>
        <v>14407343000</v>
      </c>
      <c r="L48" s="4">
        <v>722</v>
      </c>
      <c r="M48" s="4">
        <v>1165</v>
      </c>
      <c r="N48" s="4">
        <v>58</v>
      </c>
      <c r="O48" s="4">
        <v>99</v>
      </c>
      <c r="P48" s="4">
        <v>475600</v>
      </c>
      <c r="Q48" s="4">
        <v>721300</v>
      </c>
      <c r="R48" s="5">
        <v>-9.7999999999999997E-3</v>
      </c>
      <c r="S48" s="4">
        <v>1208600</v>
      </c>
      <c r="T48" s="4">
        <f t="shared" si="2"/>
        <v>2495480</v>
      </c>
      <c r="U48" s="4">
        <f t="shared" si="6"/>
        <v>909100</v>
      </c>
      <c r="V48" s="5">
        <v>3.2000000000000001E-2</v>
      </c>
    </row>
    <row r="49" spans="1:22" x14ac:dyDescent="0.2">
      <c r="A49" s="16" t="s">
        <v>236</v>
      </c>
      <c r="B49" s="4">
        <v>46900</v>
      </c>
      <c r="C49" s="4">
        <v>53300</v>
      </c>
      <c r="D49" s="4">
        <v>-6400</v>
      </c>
      <c r="E49" s="4">
        <v>-388950000</v>
      </c>
      <c r="F49" s="4">
        <f t="shared" si="4"/>
        <v>226106844380</v>
      </c>
      <c r="G49" s="4">
        <v>0</v>
      </c>
      <c r="H49" s="4">
        <v>0</v>
      </c>
      <c r="I49" s="4">
        <v>0</v>
      </c>
      <c r="J49" s="4">
        <v>238530000</v>
      </c>
      <c r="K49" s="24">
        <f t="shared" si="5"/>
        <v>14168813000</v>
      </c>
      <c r="L49" s="4">
        <v>1547</v>
      </c>
      <c r="M49" s="4">
        <v>1465</v>
      </c>
      <c r="N49" s="4">
        <v>176</v>
      </c>
      <c r="O49" s="4">
        <v>153</v>
      </c>
      <c r="P49" s="4">
        <v>1185500</v>
      </c>
      <c r="Q49" s="4">
        <v>1108400</v>
      </c>
      <c r="R49" s="5">
        <v>1.49E-2</v>
      </c>
      <c r="S49" s="4">
        <v>2348000</v>
      </c>
      <c r="T49" s="4">
        <f t="shared" si="2"/>
        <v>2522720</v>
      </c>
      <c r="U49" s="4">
        <f t="shared" si="6"/>
        <v>909100</v>
      </c>
      <c r="V49" s="5">
        <v>3.5099999999999999E-2</v>
      </c>
    </row>
    <row r="50" spans="1:22" x14ac:dyDescent="0.2">
      <c r="A50" s="16" t="s">
        <v>235</v>
      </c>
      <c r="B50" s="4">
        <v>7793</v>
      </c>
      <c r="C50" s="4">
        <v>41300</v>
      </c>
      <c r="D50" s="4">
        <v>-33507</v>
      </c>
      <c r="E50" s="4">
        <v>-2036060000</v>
      </c>
      <c r="F50" s="4">
        <f t="shared" si="4"/>
        <v>226495794380</v>
      </c>
      <c r="G50" s="4">
        <v>0</v>
      </c>
      <c r="H50" s="4">
        <v>0</v>
      </c>
      <c r="I50" s="4">
        <v>0</v>
      </c>
      <c r="J50" s="4">
        <v>2469230000</v>
      </c>
      <c r="K50" s="24">
        <f t="shared" si="5"/>
        <v>13930283000</v>
      </c>
      <c r="L50" s="4">
        <v>671</v>
      </c>
      <c r="M50" s="4">
        <v>1008</v>
      </c>
      <c r="N50" s="4">
        <v>60</v>
      </c>
      <c r="O50" s="4">
        <v>101</v>
      </c>
      <c r="P50" s="4">
        <v>442000</v>
      </c>
      <c r="Q50" s="4">
        <v>764400</v>
      </c>
      <c r="R50" s="5">
        <v>1.7000000000000001E-3</v>
      </c>
      <c r="S50" s="4">
        <v>1269600</v>
      </c>
      <c r="T50" s="4">
        <f t="shared" si="2"/>
        <v>2538270</v>
      </c>
      <c r="U50" s="4">
        <f t="shared" si="6"/>
        <v>909100</v>
      </c>
      <c r="V50" s="5">
        <v>1.6299999999999999E-2</v>
      </c>
    </row>
    <row r="51" spans="1:22" x14ac:dyDescent="0.2">
      <c r="A51" s="16" t="s">
        <v>234</v>
      </c>
      <c r="B51" s="4">
        <v>51900</v>
      </c>
      <c r="C51" s="4">
        <v>127900</v>
      </c>
      <c r="D51" s="4">
        <v>-76000</v>
      </c>
      <c r="E51" s="4">
        <v>-4528080000</v>
      </c>
      <c r="F51" s="4">
        <f t="shared" si="4"/>
        <v>228531854380</v>
      </c>
      <c r="G51" s="4">
        <v>0</v>
      </c>
      <c r="H51" s="4">
        <v>0</v>
      </c>
      <c r="I51" s="4">
        <v>0</v>
      </c>
      <c r="J51" s="4">
        <v>612480000</v>
      </c>
      <c r="K51" s="24">
        <f t="shared" si="5"/>
        <v>11461053000</v>
      </c>
      <c r="L51" s="4">
        <v>1140</v>
      </c>
      <c r="M51" s="4">
        <v>972</v>
      </c>
      <c r="N51" s="4">
        <v>123</v>
      </c>
      <c r="O51" s="4">
        <v>95</v>
      </c>
      <c r="P51" s="4">
        <v>815800</v>
      </c>
      <c r="Q51" s="4">
        <v>741300</v>
      </c>
      <c r="R51" s="5">
        <v>1.01E-2</v>
      </c>
      <c r="S51" s="4">
        <v>1560500</v>
      </c>
      <c r="T51" s="4">
        <f t="shared" si="2"/>
        <v>2533820</v>
      </c>
      <c r="U51" s="4">
        <f t="shared" si="6"/>
        <v>909100</v>
      </c>
      <c r="V51" s="5">
        <v>2.9600000000000001E-2</v>
      </c>
    </row>
    <row r="52" spans="1:22" x14ac:dyDescent="0.2">
      <c r="A52" s="16" t="s">
        <v>233</v>
      </c>
      <c r="B52" s="4">
        <v>2700</v>
      </c>
      <c r="C52" s="4">
        <v>95400</v>
      </c>
      <c r="D52" s="4">
        <v>-92700</v>
      </c>
      <c r="E52" s="4">
        <v>-5595630000</v>
      </c>
      <c r="F52" s="4">
        <f t="shared" si="4"/>
        <v>233059934380</v>
      </c>
      <c r="G52" s="4">
        <v>0</v>
      </c>
      <c r="H52" s="4">
        <v>0</v>
      </c>
      <c r="I52" s="4">
        <v>0</v>
      </c>
      <c r="J52" s="4">
        <v>587440000</v>
      </c>
      <c r="K52" s="24">
        <f t="shared" si="5"/>
        <v>10848573000</v>
      </c>
      <c r="L52" s="4">
        <v>580</v>
      </c>
      <c r="M52" s="4">
        <v>800</v>
      </c>
      <c r="N52" s="4">
        <v>43</v>
      </c>
      <c r="O52" s="4">
        <v>67</v>
      </c>
      <c r="P52" s="4">
        <v>326000</v>
      </c>
      <c r="Q52" s="4">
        <v>509500</v>
      </c>
      <c r="R52" s="5">
        <v>-8.3000000000000001E-3</v>
      </c>
      <c r="S52" s="4">
        <v>909100</v>
      </c>
      <c r="T52" s="4">
        <f t="shared" si="2"/>
        <v>2640900</v>
      </c>
      <c r="U52" s="4">
        <f t="shared" si="6"/>
        <v>2015200</v>
      </c>
      <c r="V52" s="5">
        <v>3.0699999999999998E-2</v>
      </c>
    </row>
    <row r="53" spans="1:22" x14ac:dyDescent="0.2">
      <c r="A53" s="16" t="s">
        <v>232</v>
      </c>
      <c r="B53" s="4">
        <v>56900</v>
      </c>
      <c r="C53" s="4">
        <v>102400</v>
      </c>
      <c r="D53" s="4">
        <v>-45500</v>
      </c>
      <c r="E53" s="4">
        <v>-2844340000</v>
      </c>
      <c r="F53" s="4">
        <f t="shared" si="4"/>
        <v>238655564380</v>
      </c>
      <c r="G53" s="4">
        <v>0</v>
      </c>
      <c r="H53" s="4">
        <v>0</v>
      </c>
      <c r="I53" s="4">
        <v>0</v>
      </c>
      <c r="J53" s="4">
        <v>1158760000</v>
      </c>
      <c r="K53" s="24">
        <f t="shared" si="5"/>
        <v>10261133000</v>
      </c>
      <c r="L53" s="4">
        <v>1964</v>
      </c>
      <c r="M53" s="4">
        <v>3213</v>
      </c>
      <c r="N53" s="4">
        <v>190</v>
      </c>
      <c r="O53" s="4">
        <v>343</v>
      </c>
      <c r="P53" s="4">
        <v>1368400</v>
      </c>
      <c r="Q53" s="4">
        <v>2390300</v>
      </c>
      <c r="R53" s="5">
        <v>-5.7800000000000004E-2</v>
      </c>
      <c r="S53" s="4">
        <v>3845900</v>
      </c>
      <c r="T53" s="4">
        <f t="shared" si="2"/>
        <v>2378410</v>
      </c>
      <c r="U53" s="4">
        <f t="shared" si="6"/>
        <v>2015200</v>
      </c>
      <c r="V53" s="5">
        <v>6.7299999999999999E-2</v>
      </c>
    </row>
    <row r="54" spans="1:22" x14ac:dyDescent="0.2">
      <c r="A54" s="16" t="s">
        <v>231</v>
      </c>
      <c r="B54" s="4">
        <v>3187400</v>
      </c>
      <c r="C54" s="4">
        <v>1003400</v>
      </c>
      <c r="D54" s="4">
        <v>2184000</v>
      </c>
      <c r="E54" s="4">
        <v>138574700000</v>
      </c>
      <c r="F54" s="4">
        <f t="shared" si="4"/>
        <v>241499904380</v>
      </c>
      <c r="G54" s="4">
        <v>0</v>
      </c>
      <c r="H54" s="4">
        <v>0</v>
      </c>
      <c r="I54" s="4">
        <v>0</v>
      </c>
      <c r="J54" s="4">
        <v>117500000</v>
      </c>
      <c r="K54" s="24">
        <f t="shared" si="5"/>
        <v>9102373000</v>
      </c>
      <c r="L54" s="4">
        <v>1428</v>
      </c>
      <c r="M54" s="4">
        <v>1270</v>
      </c>
      <c r="N54" s="4">
        <v>216</v>
      </c>
      <c r="O54" s="4">
        <v>186</v>
      </c>
      <c r="P54" s="4">
        <v>1351300</v>
      </c>
      <c r="Q54" s="4">
        <v>1213500</v>
      </c>
      <c r="R54" s="5">
        <v>4.07E-2</v>
      </c>
      <c r="S54" s="4">
        <v>4852400</v>
      </c>
      <c r="T54" s="4">
        <f t="shared" si="2"/>
        <v>2064780</v>
      </c>
      <c r="U54" s="4">
        <f t="shared" si="6"/>
        <v>2015200</v>
      </c>
      <c r="V54" s="5">
        <v>5.4699999999999999E-2</v>
      </c>
    </row>
    <row r="55" spans="1:22" x14ac:dyDescent="0.2">
      <c r="A55" s="16" t="s">
        <v>230</v>
      </c>
      <c r="B55" s="4">
        <v>2500</v>
      </c>
      <c r="C55" s="4">
        <v>553680</v>
      </c>
      <c r="D55" s="4">
        <v>-551180</v>
      </c>
      <c r="E55" s="4">
        <v>-34233820000</v>
      </c>
      <c r="F55" s="4">
        <f t="shared" si="4"/>
        <v>102925204380</v>
      </c>
      <c r="G55" s="4">
        <v>0</v>
      </c>
      <c r="H55" s="4">
        <v>0</v>
      </c>
      <c r="I55" s="4">
        <v>0</v>
      </c>
      <c r="J55" s="4">
        <v>1757900000</v>
      </c>
      <c r="K55" s="24">
        <f t="shared" si="5"/>
        <v>8984873000</v>
      </c>
      <c r="L55" s="4">
        <v>1399</v>
      </c>
      <c r="M55" s="4">
        <v>2618</v>
      </c>
      <c r="N55" s="4">
        <v>160</v>
      </c>
      <c r="O55" s="4">
        <v>246</v>
      </c>
      <c r="P55" s="4">
        <v>1030200</v>
      </c>
      <c r="Q55" s="4">
        <v>1829700</v>
      </c>
      <c r="R55" s="5">
        <v>-2.1099999999999997E-2</v>
      </c>
      <c r="S55" s="4">
        <v>2940700</v>
      </c>
      <c r="T55" s="4">
        <f t="shared" si="2"/>
        <v>1995110</v>
      </c>
      <c r="U55" s="4">
        <f t="shared" si="6"/>
        <v>1425100</v>
      </c>
      <c r="V55" s="5">
        <v>3.0200000000000001E-2</v>
      </c>
    </row>
    <row r="56" spans="1:22" x14ac:dyDescent="0.2">
      <c r="A56" s="16" t="s">
        <v>229</v>
      </c>
      <c r="B56" s="4">
        <v>61600</v>
      </c>
      <c r="C56" s="4">
        <v>14800</v>
      </c>
      <c r="D56" s="4">
        <v>46800</v>
      </c>
      <c r="E56" s="4">
        <v>2923050000</v>
      </c>
      <c r="F56" s="4">
        <f t="shared" si="4"/>
        <v>137159024380</v>
      </c>
      <c r="G56" s="4">
        <v>0</v>
      </c>
      <c r="H56" s="4">
        <v>0</v>
      </c>
      <c r="I56" s="4">
        <v>0</v>
      </c>
      <c r="J56" s="4">
        <v>1757900000</v>
      </c>
      <c r="K56" s="24">
        <f t="shared" si="5"/>
        <v>7226973000</v>
      </c>
      <c r="L56" s="4">
        <v>1580</v>
      </c>
      <c r="M56" s="4">
        <v>1183</v>
      </c>
      <c r="N56" s="4">
        <v>211</v>
      </c>
      <c r="O56" s="4">
        <v>169</v>
      </c>
      <c r="P56" s="4">
        <v>1239600</v>
      </c>
      <c r="Q56" s="4">
        <v>1303600</v>
      </c>
      <c r="R56" s="5">
        <v>2.12E-2</v>
      </c>
      <c r="S56" s="4">
        <v>2601700</v>
      </c>
      <c r="T56" s="4">
        <f t="shared" si="2"/>
        <v>1862050</v>
      </c>
      <c r="U56" s="4">
        <f t="shared" si="6"/>
        <v>1425100</v>
      </c>
      <c r="V56" s="5">
        <v>2.7000000000000003E-2</v>
      </c>
    </row>
    <row r="57" spans="1:22" x14ac:dyDescent="0.2">
      <c r="A57" s="16" t="s">
        <v>228</v>
      </c>
      <c r="B57" s="4">
        <v>530967</v>
      </c>
      <c r="C57" s="4">
        <v>25000</v>
      </c>
      <c r="D57" s="4">
        <v>505967</v>
      </c>
      <c r="E57" s="4">
        <v>31261960000</v>
      </c>
      <c r="F57" s="4">
        <f t="shared" si="4"/>
        <v>134235974380</v>
      </c>
      <c r="K57" s="24">
        <f t="shared" si="5"/>
        <v>5469073000</v>
      </c>
      <c r="L57" s="4">
        <v>1817</v>
      </c>
      <c r="M57" s="4">
        <v>1266</v>
      </c>
      <c r="N57" s="4">
        <v>120</v>
      </c>
      <c r="O57" s="4">
        <v>105</v>
      </c>
      <c r="P57" s="4">
        <v>1014300</v>
      </c>
      <c r="Q57" s="4">
        <v>973000</v>
      </c>
      <c r="R57" s="5">
        <v>9.8999999999999991E-3</v>
      </c>
      <c r="S57" s="4">
        <v>2015200</v>
      </c>
      <c r="T57" s="4">
        <f t="shared" si="2"/>
        <v>1789460</v>
      </c>
      <c r="U57" s="4">
        <f t="shared" si="6"/>
        <v>1425100</v>
      </c>
      <c r="V57" s="5">
        <v>3.1899999999999998E-2</v>
      </c>
    </row>
    <row r="58" spans="1:22" x14ac:dyDescent="0.2">
      <c r="A58" s="16" t="s">
        <v>227</v>
      </c>
      <c r="B58" s="4">
        <v>1070417</v>
      </c>
      <c r="C58" s="4">
        <v>47100</v>
      </c>
      <c r="D58" s="4">
        <v>1023317</v>
      </c>
      <c r="E58" s="4">
        <v>62858430000</v>
      </c>
      <c r="F58" s="4">
        <f t="shared" si="4"/>
        <v>102974014380</v>
      </c>
      <c r="G58" s="4">
        <v>0</v>
      </c>
      <c r="H58" s="4">
        <v>0</v>
      </c>
      <c r="I58" s="4">
        <v>0</v>
      </c>
      <c r="J58" s="4">
        <v>-3126700000</v>
      </c>
      <c r="K58" s="24">
        <f t="shared" si="5"/>
        <v>5469073000</v>
      </c>
      <c r="L58" s="4">
        <v>1786</v>
      </c>
      <c r="M58" s="4">
        <v>1394</v>
      </c>
      <c r="N58" s="4">
        <v>202</v>
      </c>
      <c r="O58" s="4">
        <v>128</v>
      </c>
      <c r="P58" s="4">
        <v>1424000</v>
      </c>
      <c r="Q58" s="4">
        <v>1102000</v>
      </c>
      <c r="R58" s="5">
        <v>2.7000000000000003E-2</v>
      </c>
      <c r="S58" s="4">
        <v>2611700</v>
      </c>
      <c r="T58" s="4">
        <f t="shared" si="2"/>
        <v>1724880</v>
      </c>
      <c r="U58" s="4">
        <f t="shared" si="6"/>
        <v>1221000</v>
      </c>
      <c r="V58" s="5">
        <v>3.5400000000000001E-2</v>
      </c>
    </row>
    <row r="59" spans="1:22" x14ac:dyDescent="0.2">
      <c r="A59" s="16" t="s">
        <v>226</v>
      </c>
      <c r="B59" s="4">
        <v>35510</v>
      </c>
      <c r="C59" s="4">
        <v>273734</v>
      </c>
      <c r="D59" s="4">
        <v>-238224</v>
      </c>
      <c r="E59" s="4">
        <v>-14415900000</v>
      </c>
      <c r="F59" s="4">
        <f t="shared" si="4"/>
        <v>40115584380</v>
      </c>
      <c r="K59" s="24">
        <f t="shared" si="5"/>
        <v>8595773000</v>
      </c>
      <c r="L59" s="4">
        <v>1186</v>
      </c>
      <c r="M59" s="4">
        <v>2395</v>
      </c>
      <c r="N59" s="4">
        <v>93</v>
      </c>
      <c r="O59" s="4">
        <v>226</v>
      </c>
      <c r="P59" s="4">
        <v>844000</v>
      </c>
      <c r="Q59" s="4">
        <v>1743300</v>
      </c>
      <c r="R59" s="5">
        <v>-3.2000000000000001E-2</v>
      </c>
      <c r="S59" s="4">
        <v>2620400</v>
      </c>
      <c r="T59" s="4">
        <f t="shared" si="2"/>
        <v>1656250</v>
      </c>
      <c r="U59" s="4">
        <f t="shared" si="6"/>
        <v>1221000</v>
      </c>
      <c r="V59" s="5">
        <v>4.7199999999999999E-2</v>
      </c>
    </row>
    <row r="60" spans="1:22" x14ac:dyDescent="0.2">
      <c r="A60" s="16" t="s">
        <v>225</v>
      </c>
      <c r="B60" s="4">
        <v>31700</v>
      </c>
      <c r="C60" s="4">
        <v>35800</v>
      </c>
      <c r="D60" s="4">
        <v>-4100</v>
      </c>
      <c r="E60" s="4">
        <v>-252790000</v>
      </c>
      <c r="F60" s="4">
        <f t="shared" si="4"/>
        <v>54531484380</v>
      </c>
      <c r="G60" s="4">
        <v>0</v>
      </c>
      <c r="H60" s="4">
        <v>0</v>
      </c>
      <c r="I60" s="4">
        <v>0</v>
      </c>
      <c r="J60" s="4">
        <v>7307010000</v>
      </c>
      <c r="K60" s="24">
        <f t="shared" si="5"/>
        <v>8595773000</v>
      </c>
      <c r="L60" s="4">
        <v>1115</v>
      </c>
      <c r="M60" s="4">
        <v>993</v>
      </c>
      <c r="N60" s="4">
        <v>87</v>
      </c>
      <c r="O60" s="4">
        <v>84</v>
      </c>
      <c r="P60" s="4">
        <v>684100</v>
      </c>
      <c r="Q60" s="4">
        <v>636400</v>
      </c>
      <c r="R60" s="5">
        <v>-4.8999999999999998E-3</v>
      </c>
      <c r="S60" s="4">
        <v>1425100</v>
      </c>
      <c r="T60" s="4">
        <f t="shared" si="2"/>
        <v>1583740</v>
      </c>
      <c r="U60" s="4">
        <f t="shared" si="6"/>
        <v>1221000</v>
      </c>
      <c r="V60" s="5">
        <v>3.0299999999999997E-2</v>
      </c>
    </row>
    <row r="61" spans="1:22" x14ac:dyDescent="0.2">
      <c r="A61" s="16" t="s">
        <v>224</v>
      </c>
      <c r="B61" s="4">
        <v>43907</v>
      </c>
      <c r="C61" s="4">
        <v>109124</v>
      </c>
      <c r="D61" s="4">
        <v>-65217</v>
      </c>
      <c r="E61" s="4">
        <v>-3989310000</v>
      </c>
      <c r="F61" s="4">
        <f t="shared" si="4"/>
        <v>54784274380</v>
      </c>
      <c r="G61" s="4">
        <v>0</v>
      </c>
      <c r="H61" s="4">
        <v>0</v>
      </c>
      <c r="I61" s="4">
        <v>0</v>
      </c>
      <c r="J61" s="4">
        <v>219420000</v>
      </c>
      <c r="K61" s="24">
        <f t="shared" si="5"/>
        <v>1288763000</v>
      </c>
      <c r="L61" s="4">
        <v>697</v>
      </c>
      <c r="M61" s="4">
        <v>1015</v>
      </c>
      <c r="N61" s="4">
        <v>69</v>
      </c>
      <c r="O61" s="4">
        <v>84</v>
      </c>
      <c r="P61" s="4">
        <v>514500</v>
      </c>
      <c r="Q61" s="4">
        <v>768700</v>
      </c>
      <c r="R61" s="5">
        <v>-6.5000000000000006E-3</v>
      </c>
      <c r="S61" s="4">
        <v>1516000</v>
      </c>
      <c r="T61" s="4">
        <f t="shared" si="2"/>
        <v>1574290</v>
      </c>
      <c r="U61" s="4">
        <f t="shared" si="6"/>
        <v>1221000</v>
      </c>
      <c r="V61" s="5">
        <v>2.75E-2</v>
      </c>
    </row>
    <row r="62" spans="1:22" x14ac:dyDescent="0.2">
      <c r="A62" s="16" t="s">
        <v>223</v>
      </c>
      <c r="B62" s="4">
        <v>302501</v>
      </c>
      <c r="C62" s="4">
        <v>27200</v>
      </c>
      <c r="D62" s="4">
        <v>275301</v>
      </c>
      <c r="E62" s="4">
        <v>16281910000</v>
      </c>
      <c r="F62" s="4">
        <f t="shared" si="4"/>
        <v>58773584380</v>
      </c>
      <c r="G62" s="4">
        <v>0</v>
      </c>
      <c r="H62" s="4">
        <v>0</v>
      </c>
      <c r="I62" s="4">
        <v>0</v>
      </c>
      <c r="J62" s="4">
        <v>264920000</v>
      </c>
      <c r="K62" s="24">
        <f t="shared" si="5"/>
        <v>1069343000</v>
      </c>
      <c r="L62" s="4">
        <v>1492</v>
      </c>
      <c r="M62" s="4">
        <v>1250</v>
      </c>
      <c r="N62" s="4">
        <v>181</v>
      </c>
      <c r="O62" s="4">
        <v>88</v>
      </c>
      <c r="P62" s="4">
        <v>1217000</v>
      </c>
      <c r="Q62" s="4">
        <v>694500</v>
      </c>
      <c r="R62" s="5">
        <v>6.7299999999999999E-2</v>
      </c>
      <c r="S62" s="4">
        <v>1979900</v>
      </c>
      <c r="T62" s="4">
        <f t="shared" si="2"/>
        <v>1585410</v>
      </c>
      <c r="U62" s="4">
        <f t="shared" si="6"/>
        <v>1221000</v>
      </c>
      <c r="V62" s="5">
        <v>7.9100000000000004E-2</v>
      </c>
    </row>
    <row r="63" spans="1:22" x14ac:dyDescent="0.2">
      <c r="A63" s="16" t="s">
        <v>222</v>
      </c>
      <c r="B63" s="4">
        <v>28184</v>
      </c>
      <c r="C63" s="4">
        <v>205643</v>
      </c>
      <c r="D63" s="4">
        <v>-177459</v>
      </c>
      <c r="E63" s="4">
        <v>-10289320000</v>
      </c>
      <c r="F63" s="4">
        <f t="shared" si="4"/>
        <v>42491674380</v>
      </c>
      <c r="G63" s="4">
        <v>0</v>
      </c>
      <c r="H63" s="4">
        <v>0</v>
      </c>
      <c r="I63" s="4">
        <v>0</v>
      </c>
      <c r="J63" s="4">
        <v>-243760000</v>
      </c>
      <c r="K63" s="24">
        <f t="shared" si="5"/>
        <v>804423000</v>
      </c>
      <c r="L63" s="4">
        <v>560</v>
      </c>
      <c r="M63" s="4">
        <v>1290</v>
      </c>
      <c r="N63" s="4">
        <v>42</v>
      </c>
      <c r="O63" s="4">
        <v>118</v>
      </c>
      <c r="P63" s="4">
        <v>320500</v>
      </c>
      <c r="Q63" s="4">
        <v>867800</v>
      </c>
      <c r="R63" s="5">
        <v>0</v>
      </c>
      <c r="S63" s="4">
        <v>1221000</v>
      </c>
      <c r="T63" s="4">
        <f t="shared" si="2"/>
        <v>1647670</v>
      </c>
      <c r="U63" s="4">
        <f t="shared" si="6"/>
        <v>1271100</v>
      </c>
      <c r="V63" s="5">
        <v>1.7100000000000001E-2</v>
      </c>
    </row>
    <row r="64" spans="1:22" x14ac:dyDescent="0.2">
      <c r="A64" s="16" t="s">
        <v>221</v>
      </c>
      <c r="B64" s="4">
        <v>47078</v>
      </c>
      <c r="C64" s="4">
        <v>223216</v>
      </c>
      <c r="D64" s="4">
        <v>-176138</v>
      </c>
      <c r="E64" s="4">
        <v>-10269580000</v>
      </c>
      <c r="F64" s="4">
        <f t="shared" si="4"/>
        <v>52780994380</v>
      </c>
      <c r="G64" s="4">
        <v>0</v>
      </c>
      <c r="H64" s="4">
        <v>0</v>
      </c>
      <c r="I64" s="4">
        <v>0</v>
      </c>
      <c r="J64" s="4">
        <v>836670000</v>
      </c>
      <c r="K64" s="24">
        <f t="shared" si="5"/>
        <v>1048183000</v>
      </c>
      <c r="L64" s="4">
        <v>1174</v>
      </c>
      <c r="M64" s="4">
        <v>1130</v>
      </c>
      <c r="N64" s="4">
        <v>122</v>
      </c>
      <c r="O64" s="4">
        <v>100</v>
      </c>
      <c r="P64" s="4">
        <v>896800</v>
      </c>
      <c r="Q64" s="4">
        <v>760400</v>
      </c>
      <c r="R64" s="5">
        <v>1.7600000000000001E-2</v>
      </c>
      <c r="S64" s="4">
        <v>1716100</v>
      </c>
      <c r="T64" s="4">
        <f t="shared" si="2"/>
        <v>1596930</v>
      </c>
      <c r="U64" s="4">
        <f t="shared" si="6"/>
        <v>1271100</v>
      </c>
      <c r="V64" s="5">
        <v>5.7200000000000001E-2</v>
      </c>
    </row>
    <row r="65" spans="1:22" x14ac:dyDescent="0.2">
      <c r="A65" s="16" t="s">
        <v>220</v>
      </c>
      <c r="B65" s="4">
        <v>497205</v>
      </c>
      <c r="C65" s="4">
        <v>194900</v>
      </c>
      <c r="D65" s="4">
        <v>302305</v>
      </c>
      <c r="E65" s="4">
        <v>17225870000</v>
      </c>
      <c r="F65" s="4">
        <f t="shared" si="4"/>
        <v>63050574380</v>
      </c>
      <c r="G65" s="4">
        <v>0</v>
      </c>
      <c r="H65" s="4">
        <v>0</v>
      </c>
      <c r="I65" s="4">
        <v>0</v>
      </c>
      <c r="J65" s="4">
        <v>1455060000</v>
      </c>
      <c r="K65" s="24">
        <f t="shared" si="5"/>
        <v>211513000</v>
      </c>
      <c r="L65" s="4">
        <v>1161</v>
      </c>
      <c r="M65" s="4">
        <v>1052</v>
      </c>
      <c r="N65" s="4">
        <v>124</v>
      </c>
      <c r="O65" s="4">
        <v>107</v>
      </c>
      <c r="P65" s="4">
        <v>944800</v>
      </c>
      <c r="Q65" s="4">
        <v>790800</v>
      </c>
      <c r="R65" s="5">
        <v>6.9500000000000006E-2</v>
      </c>
      <c r="S65" s="4">
        <v>2244000</v>
      </c>
      <c r="T65" s="4">
        <f t="shared" si="2"/>
        <v>1447760</v>
      </c>
      <c r="U65" s="4">
        <f t="shared" si="6"/>
        <v>700000</v>
      </c>
      <c r="V65" s="5">
        <v>7.5499999999999998E-2</v>
      </c>
    </row>
    <row r="66" spans="1:22" x14ac:dyDescent="0.2">
      <c r="A66" s="16" t="s">
        <v>219</v>
      </c>
      <c r="B66" s="4">
        <v>175900</v>
      </c>
      <c r="C66" s="4">
        <v>40800</v>
      </c>
      <c r="D66" s="4">
        <v>135100</v>
      </c>
      <c r="E66" s="4">
        <v>7152470000</v>
      </c>
      <c r="F66" s="4">
        <f t="shared" si="4"/>
        <v>45824704380</v>
      </c>
      <c r="G66" s="4">
        <v>0</v>
      </c>
      <c r="H66" s="4">
        <v>0</v>
      </c>
      <c r="I66" s="4">
        <v>0</v>
      </c>
      <c r="J66" s="4">
        <v>-369606000</v>
      </c>
      <c r="K66" s="24">
        <f t="shared" si="5"/>
        <v>-1243547000</v>
      </c>
      <c r="L66" s="4">
        <v>766</v>
      </c>
      <c r="M66" s="4">
        <v>892</v>
      </c>
      <c r="N66" s="4">
        <v>72</v>
      </c>
      <c r="O66" s="4">
        <v>84</v>
      </c>
      <c r="P66" s="4">
        <v>602200</v>
      </c>
      <c r="Q66" s="4">
        <v>663000</v>
      </c>
      <c r="R66" s="5">
        <v>5.6999999999999993E-3</v>
      </c>
      <c r="S66" s="4">
        <v>1271100</v>
      </c>
      <c r="T66" s="4">
        <f t="shared" si="2"/>
        <v>1394660</v>
      </c>
      <c r="U66" s="4">
        <f t="shared" si="6"/>
        <v>700000</v>
      </c>
      <c r="V66" s="5">
        <v>1.8799999999999997E-2</v>
      </c>
    </row>
    <row r="67" spans="1:22" x14ac:dyDescent="0.2">
      <c r="A67" s="16" t="s">
        <v>218</v>
      </c>
      <c r="B67" s="4">
        <v>76500</v>
      </c>
      <c r="C67" s="4">
        <v>204600</v>
      </c>
      <c r="D67" s="4">
        <v>-128100</v>
      </c>
      <c r="E67" s="4">
        <v>-6843970000</v>
      </c>
      <c r="F67" s="4">
        <f t="shared" si="4"/>
        <v>38672234380</v>
      </c>
      <c r="G67" s="4">
        <v>0</v>
      </c>
      <c r="H67" s="4">
        <v>0</v>
      </c>
      <c r="I67" s="4">
        <v>0</v>
      </c>
      <c r="J67" s="4">
        <v>-369606000</v>
      </c>
      <c r="K67" s="24">
        <f t="shared" si="5"/>
        <v>-873941000</v>
      </c>
      <c r="L67" s="4">
        <v>758</v>
      </c>
      <c r="M67" s="4">
        <v>840</v>
      </c>
      <c r="N67" s="4">
        <v>81</v>
      </c>
      <c r="O67" s="4">
        <v>91</v>
      </c>
      <c r="P67" s="4">
        <v>583800</v>
      </c>
      <c r="Q67" s="4">
        <v>698700</v>
      </c>
      <c r="R67" s="5">
        <v>9.5999999999999992E-3</v>
      </c>
      <c r="S67" s="4">
        <v>1289300</v>
      </c>
      <c r="T67" s="4">
        <f t="shared" si="2"/>
        <v>1344020</v>
      </c>
      <c r="U67" s="4">
        <f t="shared" si="6"/>
        <v>700000</v>
      </c>
      <c r="V67" s="5">
        <v>2.5899999999999999E-2</v>
      </c>
    </row>
    <row r="68" spans="1:22" x14ac:dyDescent="0.2">
      <c r="A68" s="16" t="s">
        <v>217</v>
      </c>
      <c r="B68" s="4">
        <v>325800</v>
      </c>
      <c r="C68" s="4">
        <v>146000</v>
      </c>
      <c r="D68" s="4">
        <v>179800</v>
      </c>
      <c r="E68" s="4">
        <v>9051740000</v>
      </c>
      <c r="F68" s="4">
        <f t="shared" si="4"/>
        <v>45516204380</v>
      </c>
      <c r="G68" s="4">
        <v>0</v>
      </c>
      <c r="H68" s="4">
        <v>0</v>
      </c>
      <c r="I68" s="4">
        <v>0</v>
      </c>
      <c r="J68" s="4">
        <v>-478350000</v>
      </c>
      <c r="K68" s="24">
        <f t="shared" si="5"/>
        <v>-504335000</v>
      </c>
      <c r="L68" s="4">
        <v>1244</v>
      </c>
      <c r="M68" s="4">
        <v>1040</v>
      </c>
      <c r="N68" s="4">
        <v>137</v>
      </c>
      <c r="O68" s="4">
        <v>97</v>
      </c>
      <c r="P68" s="4">
        <v>1124500</v>
      </c>
      <c r="Q68" s="4">
        <v>834000</v>
      </c>
      <c r="R68" s="5">
        <v>6.93E-2</v>
      </c>
      <c r="S68" s="4">
        <v>1965900</v>
      </c>
      <c r="T68" s="4">
        <f t="shared" si="2"/>
        <v>1269290</v>
      </c>
      <c r="U68" s="4">
        <f t="shared" si="6"/>
        <v>700000</v>
      </c>
      <c r="V68" s="5">
        <v>6.5799999999999997E-2</v>
      </c>
    </row>
    <row r="69" spans="1:22" x14ac:dyDescent="0.2">
      <c r="A69" s="16" t="s">
        <v>216</v>
      </c>
      <c r="B69" s="4">
        <v>30047</v>
      </c>
      <c r="C69" s="4">
        <v>199600</v>
      </c>
      <c r="D69" s="4">
        <v>-169553</v>
      </c>
      <c r="E69" s="4">
        <v>-8574630000</v>
      </c>
      <c r="F69" s="4">
        <f t="shared" si="4"/>
        <v>36464464380</v>
      </c>
      <c r="G69" s="4">
        <v>0</v>
      </c>
      <c r="H69" s="4">
        <v>0</v>
      </c>
      <c r="I69" s="4">
        <v>0</v>
      </c>
      <c r="J69" s="4">
        <v>159890000</v>
      </c>
      <c r="K69" s="24">
        <f t="shared" si="5"/>
        <v>-25985000</v>
      </c>
      <c r="L69" s="4">
        <v>659</v>
      </c>
      <c r="M69" s="4">
        <v>1663</v>
      </c>
      <c r="N69" s="4">
        <v>45</v>
      </c>
      <c r="O69" s="4">
        <v>147</v>
      </c>
      <c r="P69" s="4">
        <v>417500</v>
      </c>
      <c r="Q69" s="4">
        <v>1504500</v>
      </c>
      <c r="R69" s="5">
        <v>-3.8599999999999995E-2</v>
      </c>
      <c r="S69" s="4">
        <v>1934100</v>
      </c>
      <c r="T69" s="4">
        <f t="shared" si="2"/>
        <v>1183720</v>
      </c>
      <c r="U69" s="4">
        <f t="shared" si="6"/>
        <v>700000</v>
      </c>
      <c r="V69" s="5">
        <v>4.8600000000000004E-2</v>
      </c>
    </row>
    <row r="70" spans="1:22" x14ac:dyDescent="0.2">
      <c r="A70" s="16" t="s">
        <v>215</v>
      </c>
      <c r="B70" s="4">
        <v>9700</v>
      </c>
      <c r="C70" s="4">
        <v>12900</v>
      </c>
      <c r="D70" s="4">
        <v>-3200</v>
      </c>
      <c r="E70" s="4">
        <v>-167830000</v>
      </c>
      <c r="F70" s="4">
        <f t="shared" si="4"/>
        <v>45039094380</v>
      </c>
      <c r="G70" s="4">
        <v>0</v>
      </c>
      <c r="H70" s="4">
        <v>0</v>
      </c>
      <c r="I70" s="4">
        <v>0</v>
      </c>
      <c r="J70" s="4">
        <v>-185740000</v>
      </c>
      <c r="K70" s="24">
        <f t="shared" si="5"/>
        <v>-185875000</v>
      </c>
      <c r="L70" s="4">
        <v>335</v>
      </c>
      <c r="M70" s="4">
        <v>659</v>
      </c>
      <c r="N70" s="4">
        <v>28</v>
      </c>
      <c r="O70" s="4">
        <v>43</v>
      </c>
      <c r="P70" s="4">
        <v>224800</v>
      </c>
      <c r="Q70" s="4">
        <v>405400</v>
      </c>
      <c r="R70" s="5">
        <v>-1.37E-2</v>
      </c>
      <c r="S70" s="4">
        <v>700000</v>
      </c>
      <c r="T70" s="4">
        <f t="shared" si="2"/>
        <v>1209070</v>
      </c>
      <c r="U70" s="4">
        <f t="shared" si="6"/>
        <v>752300</v>
      </c>
      <c r="V70" s="5">
        <v>2.12E-2</v>
      </c>
    </row>
    <row r="71" spans="1:22" x14ac:dyDescent="0.2">
      <c r="A71" s="16" t="s">
        <v>214</v>
      </c>
      <c r="B71" s="4">
        <v>116609</v>
      </c>
      <c r="C71" s="4">
        <v>6200</v>
      </c>
      <c r="D71" s="4">
        <v>110409</v>
      </c>
      <c r="E71" s="4">
        <v>5663220000</v>
      </c>
      <c r="F71" s="4">
        <f t="shared" si="4"/>
        <v>45206924380</v>
      </c>
      <c r="G71" s="4">
        <v>0</v>
      </c>
      <c r="H71" s="4">
        <v>0</v>
      </c>
      <c r="I71" s="4">
        <v>0</v>
      </c>
      <c r="J71" s="4">
        <v>-21940000</v>
      </c>
      <c r="K71" s="24">
        <f t="shared" si="5"/>
        <v>-135000</v>
      </c>
      <c r="L71" s="4">
        <v>900</v>
      </c>
      <c r="M71" s="4">
        <v>977</v>
      </c>
      <c r="N71" s="4">
        <v>86</v>
      </c>
      <c r="O71" s="4">
        <v>88</v>
      </c>
      <c r="P71" s="4">
        <v>693100</v>
      </c>
      <c r="Q71" s="4">
        <v>682400</v>
      </c>
      <c r="R71" s="5">
        <v>1.18E-2</v>
      </c>
      <c r="S71" s="4">
        <v>1421500</v>
      </c>
      <c r="T71" s="4">
        <f t="shared" si="2"/>
        <v>1489880</v>
      </c>
      <c r="U71" s="4">
        <f t="shared" si="6"/>
        <v>740100</v>
      </c>
      <c r="V71" s="5">
        <v>3.0699999999999998E-2</v>
      </c>
    </row>
    <row r="72" spans="1:22" x14ac:dyDescent="0.2">
      <c r="A72" s="16" t="s">
        <v>213</v>
      </c>
      <c r="B72" s="4">
        <v>346480</v>
      </c>
      <c r="C72" s="4">
        <v>55460</v>
      </c>
      <c r="D72" s="4">
        <v>291020</v>
      </c>
      <c r="E72" s="4">
        <v>14988270000</v>
      </c>
      <c r="F72" s="4">
        <f t="shared" si="4"/>
        <v>39543704380</v>
      </c>
      <c r="K72" s="24">
        <f t="shared" si="5"/>
        <v>21805000</v>
      </c>
      <c r="L72" s="4">
        <v>1381</v>
      </c>
      <c r="M72" s="4">
        <v>1172</v>
      </c>
      <c r="N72" s="4">
        <v>143</v>
      </c>
      <c r="O72" s="4">
        <v>126</v>
      </c>
      <c r="P72" s="4">
        <v>1072800</v>
      </c>
      <c r="Q72" s="4">
        <v>962200</v>
      </c>
      <c r="R72" s="5">
        <v>2.6200000000000001E-2</v>
      </c>
      <c r="S72" s="4">
        <v>2091100</v>
      </c>
      <c r="T72" s="4">
        <f t="shared" si="2"/>
        <v>1372290</v>
      </c>
      <c r="U72" s="4">
        <f t="shared" si="6"/>
        <v>740100</v>
      </c>
      <c r="V72" s="5">
        <v>5.3099999999999994E-2</v>
      </c>
    </row>
    <row r="73" spans="1:22" x14ac:dyDescent="0.2">
      <c r="A73" s="16" t="s">
        <v>212</v>
      </c>
      <c r="B73" s="4">
        <v>20200</v>
      </c>
      <c r="C73" s="4">
        <v>150360</v>
      </c>
      <c r="D73" s="4">
        <v>-130160</v>
      </c>
      <c r="E73" s="4">
        <v>-6307100000</v>
      </c>
      <c r="F73" s="4">
        <f t="shared" si="4"/>
        <v>24555434380</v>
      </c>
      <c r="G73" s="4">
        <v>0</v>
      </c>
      <c r="H73" s="4">
        <v>0</v>
      </c>
      <c r="I73" s="4">
        <v>0</v>
      </c>
      <c r="J73" s="4">
        <v>165680000</v>
      </c>
      <c r="K73" s="24">
        <f t="shared" si="5"/>
        <v>21805000</v>
      </c>
      <c r="L73" s="4">
        <v>944</v>
      </c>
      <c r="M73" s="4">
        <v>981</v>
      </c>
      <c r="N73" s="4">
        <v>66</v>
      </c>
      <c r="O73" s="4">
        <v>91</v>
      </c>
      <c r="P73" s="4">
        <v>770300</v>
      </c>
      <c r="Q73" s="4">
        <v>816400</v>
      </c>
      <c r="R73" s="5">
        <v>2.3700000000000002E-2</v>
      </c>
      <c r="S73" s="4">
        <v>1843600</v>
      </c>
      <c r="T73" s="4">
        <f t="shared" si="2"/>
        <v>1261640</v>
      </c>
      <c r="U73" s="4">
        <f t="shared" si="6"/>
        <v>740100</v>
      </c>
      <c r="V73" s="5">
        <v>3.5200000000000002E-2</v>
      </c>
    </row>
    <row r="74" spans="1:22" x14ac:dyDescent="0.2">
      <c r="A74" s="16" t="s">
        <v>211</v>
      </c>
      <c r="B74" s="4">
        <v>25802</v>
      </c>
      <c r="C74" s="4">
        <v>224352</v>
      </c>
      <c r="D74" s="4">
        <v>-198550</v>
      </c>
      <c r="E74" s="4">
        <v>-9728140000</v>
      </c>
      <c r="F74" s="4">
        <f t="shared" ref="F74:F79" si="7">E74+F75</f>
        <v>30862534380</v>
      </c>
      <c r="G74" s="4">
        <v>0</v>
      </c>
      <c r="H74" s="4">
        <v>0</v>
      </c>
      <c r="I74" s="4">
        <v>0</v>
      </c>
      <c r="J74" s="4">
        <v>58070000</v>
      </c>
      <c r="K74" s="24">
        <f t="shared" ref="K74:K79" si="8">K75+J74</f>
        <v>-143875000</v>
      </c>
      <c r="L74" s="4">
        <v>533</v>
      </c>
      <c r="M74" s="4">
        <v>720</v>
      </c>
      <c r="N74" s="4">
        <v>56</v>
      </c>
      <c r="O74" s="4">
        <v>68</v>
      </c>
      <c r="P74" s="4">
        <v>495800</v>
      </c>
      <c r="Q74" s="4">
        <v>707800</v>
      </c>
      <c r="R74" s="5">
        <v>5.1999999999999998E-3</v>
      </c>
      <c r="S74" s="4">
        <v>1208700</v>
      </c>
      <c r="T74" s="4">
        <f t="shared" ref="T74:T79" si="9">AVERAGE(S75:S84)</f>
        <v>1200160</v>
      </c>
      <c r="U74" s="4">
        <f t="shared" ref="U74:U79" si="10">MIN(S75:S79)</f>
        <v>740100</v>
      </c>
      <c r="V74" s="5">
        <v>3.1200000000000002E-2</v>
      </c>
    </row>
    <row r="75" spans="1:22" x14ac:dyDescent="0.2">
      <c r="A75" s="16" t="s">
        <v>210</v>
      </c>
      <c r="B75" s="4">
        <v>9200</v>
      </c>
      <c r="C75" s="4">
        <v>128832</v>
      </c>
      <c r="D75" s="4">
        <v>-119632</v>
      </c>
      <c r="E75" s="4">
        <v>-5794940000</v>
      </c>
      <c r="F75" s="4">
        <f t="shared" si="7"/>
        <v>40590674380</v>
      </c>
      <c r="G75" s="4">
        <v>0</v>
      </c>
      <c r="H75" s="4">
        <v>0</v>
      </c>
      <c r="I75" s="4">
        <v>0</v>
      </c>
      <c r="J75" s="4">
        <v>58070000</v>
      </c>
      <c r="K75" s="24">
        <f t="shared" si="8"/>
        <v>-201945000</v>
      </c>
      <c r="L75" s="4">
        <v>339</v>
      </c>
      <c r="M75" s="4">
        <v>706</v>
      </c>
      <c r="N75" s="4">
        <v>16</v>
      </c>
      <c r="O75" s="4">
        <v>51</v>
      </c>
      <c r="P75" s="4">
        <v>200200</v>
      </c>
      <c r="Q75" s="4">
        <v>536100</v>
      </c>
      <c r="R75" s="5">
        <v>-5.1000000000000004E-3</v>
      </c>
      <c r="S75" s="4">
        <v>752300</v>
      </c>
      <c r="T75" s="4">
        <f t="shared" si="9"/>
        <v>1193060</v>
      </c>
      <c r="U75" s="4">
        <f t="shared" si="10"/>
        <v>740100</v>
      </c>
      <c r="V75" s="5">
        <v>1.7299999999999999E-2</v>
      </c>
    </row>
    <row r="76" spans="1:22" x14ac:dyDescent="0.2">
      <c r="A76" s="16" t="s">
        <v>208</v>
      </c>
      <c r="B76" s="4">
        <v>79700</v>
      </c>
      <c r="C76" s="4">
        <v>40800</v>
      </c>
      <c r="D76" s="4">
        <v>38900</v>
      </c>
      <c r="E76" s="4">
        <v>1906860000</v>
      </c>
      <c r="F76" s="4">
        <f t="shared" si="7"/>
        <v>46385614380</v>
      </c>
      <c r="G76" s="4">
        <v>0</v>
      </c>
      <c r="H76" s="4">
        <v>0</v>
      </c>
      <c r="I76" s="4">
        <v>0</v>
      </c>
      <c r="J76" s="4">
        <v>58590000</v>
      </c>
      <c r="K76" s="24">
        <f t="shared" si="8"/>
        <v>-260015000</v>
      </c>
      <c r="L76" s="4">
        <v>369</v>
      </c>
      <c r="M76" s="4">
        <v>461</v>
      </c>
      <c r="N76" s="4">
        <v>36</v>
      </c>
      <c r="O76" s="4">
        <v>34</v>
      </c>
      <c r="P76" s="4">
        <v>312600</v>
      </c>
      <c r="Q76" s="4">
        <v>359800</v>
      </c>
      <c r="R76" s="5">
        <v>2.0999999999999999E-3</v>
      </c>
      <c r="S76" s="4">
        <v>740100</v>
      </c>
      <c r="T76" s="4">
        <f t="shared" si="9"/>
        <v>1242420</v>
      </c>
      <c r="U76" s="4">
        <f t="shared" si="10"/>
        <v>782900</v>
      </c>
      <c r="V76" s="5">
        <v>1.7299999999999999E-2</v>
      </c>
    </row>
    <row r="77" spans="1:22" x14ac:dyDescent="0.2">
      <c r="A77" s="16" t="s">
        <v>207</v>
      </c>
      <c r="B77" s="4">
        <v>23620</v>
      </c>
      <c r="C77" s="4">
        <v>139300</v>
      </c>
      <c r="D77" s="4">
        <v>-115680</v>
      </c>
      <c r="E77" s="4">
        <v>-5644370000</v>
      </c>
      <c r="F77" s="4">
        <f t="shared" si="7"/>
        <v>44478754380</v>
      </c>
      <c r="G77" s="4">
        <v>0</v>
      </c>
      <c r="H77" s="4">
        <v>0</v>
      </c>
      <c r="I77" s="4">
        <v>0</v>
      </c>
      <c r="J77" s="4">
        <v>29670000</v>
      </c>
      <c r="K77" s="24">
        <f t="shared" si="8"/>
        <v>-318605000</v>
      </c>
      <c r="L77" s="4">
        <v>334</v>
      </c>
      <c r="M77" s="4">
        <v>558</v>
      </c>
      <c r="N77" s="4">
        <v>29</v>
      </c>
      <c r="O77" s="4">
        <v>45</v>
      </c>
      <c r="P77" s="4">
        <v>262300</v>
      </c>
      <c r="Q77" s="4">
        <v>515800</v>
      </c>
      <c r="R77" s="5">
        <v>-2E-3</v>
      </c>
      <c r="S77" s="4">
        <v>782900</v>
      </c>
      <c r="T77" s="4">
        <f t="shared" si="9"/>
        <v>1260640</v>
      </c>
      <c r="U77" s="4">
        <f t="shared" si="10"/>
        <v>915200</v>
      </c>
      <c r="V77" s="5">
        <v>2.23E-2</v>
      </c>
    </row>
    <row r="78" spans="1:22" x14ac:dyDescent="0.2">
      <c r="A78" s="16" t="s">
        <v>206</v>
      </c>
      <c r="B78" s="4">
        <v>51800</v>
      </c>
      <c r="C78" s="4">
        <v>106300</v>
      </c>
      <c r="D78" s="4">
        <v>-54500</v>
      </c>
      <c r="E78" s="4">
        <v>-2650730000</v>
      </c>
      <c r="F78" s="4">
        <f t="shared" si="7"/>
        <v>50123124380</v>
      </c>
      <c r="G78" s="4">
        <v>0</v>
      </c>
      <c r="H78" s="4">
        <v>0</v>
      </c>
      <c r="I78" s="4">
        <v>0</v>
      </c>
      <c r="J78" s="4">
        <v>433680000</v>
      </c>
      <c r="K78" s="24">
        <f t="shared" si="8"/>
        <v>-348275000</v>
      </c>
      <c r="L78" s="4">
        <v>565</v>
      </c>
      <c r="M78" s="4">
        <v>852</v>
      </c>
      <c r="N78" s="4">
        <v>41</v>
      </c>
      <c r="O78" s="4">
        <v>79</v>
      </c>
      <c r="P78" s="4">
        <v>445100</v>
      </c>
      <c r="Q78" s="4">
        <v>747400</v>
      </c>
      <c r="R78" s="5">
        <v>0</v>
      </c>
      <c r="S78" s="4">
        <v>1218600</v>
      </c>
      <c r="T78" s="4">
        <f t="shared" si="9"/>
        <v>1284740</v>
      </c>
      <c r="U78" s="4">
        <f t="shared" si="10"/>
        <v>737100</v>
      </c>
      <c r="V78" s="5">
        <v>2.2499999999999999E-2</v>
      </c>
    </row>
    <row r="79" spans="1:22" x14ac:dyDescent="0.2">
      <c r="A79" s="16" t="s">
        <v>205</v>
      </c>
      <c r="B79" s="4">
        <v>20912</v>
      </c>
      <c r="C79" s="4">
        <v>28600</v>
      </c>
      <c r="D79" s="4">
        <v>-7688</v>
      </c>
      <c r="E79" s="4">
        <v>-374920000</v>
      </c>
      <c r="F79" s="4">
        <f t="shared" si="7"/>
        <v>52773854380</v>
      </c>
      <c r="G79" s="4">
        <v>0</v>
      </c>
      <c r="H79" s="4">
        <v>0</v>
      </c>
      <c r="I79" s="4">
        <v>0</v>
      </c>
      <c r="J79" s="4">
        <v>60000</v>
      </c>
      <c r="K79" s="24">
        <f t="shared" si="8"/>
        <v>-781955000</v>
      </c>
      <c r="L79" s="4">
        <v>659</v>
      </c>
      <c r="M79" s="4">
        <v>693</v>
      </c>
      <c r="N79" s="4">
        <v>53</v>
      </c>
      <c r="O79" s="4">
        <v>46</v>
      </c>
      <c r="P79" s="4">
        <v>521900</v>
      </c>
      <c r="Q79" s="4">
        <v>504200</v>
      </c>
      <c r="R79" s="5">
        <v>4.1999999999999997E-3</v>
      </c>
      <c r="S79" s="4">
        <v>1078400</v>
      </c>
      <c r="T79" s="4">
        <f t="shared" si="9"/>
        <v>1317160</v>
      </c>
      <c r="U79" s="4">
        <f t="shared" si="10"/>
        <v>593900</v>
      </c>
      <c r="V79" s="5">
        <v>2.3199999999999998E-2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11">E80+F81</f>
        <v>53148774380</v>
      </c>
      <c r="G80" s="4">
        <v>0</v>
      </c>
      <c r="H80" s="4">
        <v>0</v>
      </c>
      <c r="I80" s="4">
        <v>0</v>
      </c>
      <c r="J80" s="4">
        <v>-27675000</v>
      </c>
      <c r="K80" s="24">
        <f t="shared" ref="K80:K90" si="12">K81+J80</f>
        <v>-782015000</v>
      </c>
      <c r="L80" s="4">
        <v>803</v>
      </c>
      <c r="M80" s="4">
        <v>670</v>
      </c>
      <c r="N80" s="4">
        <v>48</v>
      </c>
      <c r="O80" s="4">
        <v>21</v>
      </c>
      <c r="P80" s="4">
        <v>530200</v>
      </c>
      <c r="Q80" s="4">
        <v>372400</v>
      </c>
      <c r="R80" s="5">
        <v>1.15E-2</v>
      </c>
      <c r="S80" s="4">
        <v>953500</v>
      </c>
      <c r="T80" s="4">
        <f t="shared" ref="T80:T96" si="13">AVERAGE(S81:S90)</f>
        <v>1348390</v>
      </c>
      <c r="U80" s="4">
        <f t="shared" ref="U80:U90" si="14">MIN(S81:S85)</f>
        <v>593900</v>
      </c>
      <c r="V80" s="5">
        <v>2.2599999999999999E-2</v>
      </c>
    </row>
    <row r="81" spans="1:22" x14ac:dyDescent="0.2">
      <c r="A81" s="16" t="s">
        <v>203</v>
      </c>
      <c r="B81" s="4">
        <v>869450</v>
      </c>
      <c r="C81" s="4">
        <v>22800</v>
      </c>
      <c r="D81" s="4">
        <v>846650</v>
      </c>
      <c r="E81" s="4">
        <v>40396084380</v>
      </c>
      <c r="F81" s="4">
        <f t="shared" si="11"/>
        <v>53148774380</v>
      </c>
      <c r="G81" s="4">
        <v>0</v>
      </c>
      <c r="H81" s="4">
        <v>0</v>
      </c>
      <c r="I81" s="4">
        <v>0</v>
      </c>
      <c r="J81" s="4">
        <v>-123675000</v>
      </c>
      <c r="K81" s="24">
        <f t="shared" si="12"/>
        <v>-754340000</v>
      </c>
      <c r="L81" s="4">
        <v>2679</v>
      </c>
      <c r="M81" s="4">
        <v>1791</v>
      </c>
      <c r="N81" s="4">
        <v>266</v>
      </c>
      <c r="O81" s="4">
        <v>179</v>
      </c>
      <c r="P81" s="4">
        <v>2627900</v>
      </c>
      <c r="Q81" s="4">
        <v>1593000</v>
      </c>
      <c r="R81" s="5">
        <v>5.6299999999999996E-2</v>
      </c>
      <c r="S81" s="4">
        <v>4229600</v>
      </c>
      <c r="T81" s="4">
        <f t="shared" si="13"/>
        <v>1199492.5</v>
      </c>
      <c r="U81" s="4">
        <f t="shared" si="14"/>
        <v>593900</v>
      </c>
      <c r="V81" s="5">
        <v>5.57E-2</v>
      </c>
    </row>
    <row r="82" spans="1:22" x14ac:dyDescent="0.2">
      <c r="A82" s="16" t="s">
        <v>200</v>
      </c>
      <c r="B82" s="4">
        <v>19200</v>
      </c>
      <c r="C82" s="4">
        <v>128300</v>
      </c>
      <c r="D82" s="4">
        <v>-109100</v>
      </c>
      <c r="E82" s="4">
        <v>-4892480000</v>
      </c>
      <c r="F82" s="4">
        <f t="shared" si="11"/>
        <v>12752690000</v>
      </c>
      <c r="G82" s="4">
        <v>0</v>
      </c>
      <c r="H82" s="4">
        <v>0</v>
      </c>
      <c r="I82" s="4">
        <v>0</v>
      </c>
      <c r="J82" s="4">
        <v>-123675000</v>
      </c>
      <c r="K82" s="24">
        <f t="shared" si="12"/>
        <v>-630665000</v>
      </c>
      <c r="L82" s="4">
        <v>344</v>
      </c>
      <c r="M82" s="4">
        <v>948</v>
      </c>
      <c r="N82" s="4">
        <v>25</v>
      </c>
      <c r="O82" s="4">
        <v>33</v>
      </c>
      <c r="P82" s="4">
        <v>259000</v>
      </c>
      <c r="Q82" s="4">
        <v>584000</v>
      </c>
      <c r="R82" s="5">
        <v>3.4000000000000002E-3</v>
      </c>
      <c r="S82" s="4">
        <v>915200</v>
      </c>
      <c r="T82" s="4">
        <f t="shared" si="13"/>
        <v>1192059.7</v>
      </c>
      <c r="U82" s="4">
        <f t="shared" si="14"/>
        <v>593900</v>
      </c>
      <c r="V82" s="5">
        <v>1.55E-2</v>
      </c>
    </row>
    <row r="83" spans="1:22" x14ac:dyDescent="0.2">
      <c r="A83" s="16" t="s">
        <v>199</v>
      </c>
      <c r="B83" s="4">
        <v>23900</v>
      </c>
      <c r="C83" s="4">
        <v>16100</v>
      </c>
      <c r="D83" s="4">
        <v>7800</v>
      </c>
      <c r="E83" s="4">
        <v>355530000</v>
      </c>
      <c r="F83" s="4">
        <f t="shared" si="11"/>
        <v>17645170000</v>
      </c>
      <c r="G83" s="4">
        <v>0</v>
      </c>
      <c r="H83" s="4">
        <v>0</v>
      </c>
      <c r="I83" s="4">
        <v>0</v>
      </c>
      <c r="J83" s="4">
        <v>-544495000</v>
      </c>
      <c r="K83" s="24">
        <f t="shared" si="12"/>
        <v>-506990000</v>
      </c>
      <c r="L83" s="4">
        <v>431</v>
      </c>
      <c r="M83" s="4">
        <v>576</v>
      </c>
      <c r="N83" s="4">
        <v>29</v>
      </c>
      <c r="O83" s="4">
        <v>28</v>
      </c>
      <c r="P83" s="4">
        <v>327100</v>
      </c>
      <c r="Q83" s="4">
        <v>369000</v>
      </c>
      <c r="R83" s="5">
        <v>4.5000000000000005E-3</v>
      </c>
      <c r="S83" s="4">
        <v>737100</v>
      </c>
      <c r="T83" s="4">
        <f t="shared" si="13"/>
        <v>1237353.3999999999</v>
      </c>
      <c r="U83" s="4">
        <f t="shared" si="14"/>
        <v>593900</v>
      </c>
      <c r="V83" s="5">
        <v>2.07E-2</v>
      </c>
    </row>
    <row r="84" spans="1:22" x14ac:dyDescent="0.2">
      <c r="A84" s="16" t="s">
        <v>193</v>
      </c>
      <c r="B84" s="4">
        <v>10500</v>
      </c>
      <c r="C84" s="4">
        <v>3900</v>
      </c>
      <c r="D84" s="4">
        <v>6600</v>
      </c>
      <c r="E84" s="4">
        <v>299550000</v>
      </c>
      <c r="F84" s="4">
        <f t="shared" si="11"/>
        <v>17289640000</v>
      </c>
      <c r="G84" s="4">
        <v>0</v>
      </c>
      <c r="H84" s="4">
        <v>0</v>
      </c>
      <c r="I84" s="4">
        <v>0</v>
      </c>
      <c r="J84" s="4">
        <v>108270000</v>
      </c>
      <c r="K84" s="24">
        <f t="shared" si="12"/>
        <v>37505000</v>
      </c>
      <c r="L84" s="4">
        <v>343</v>
      </c>
      <c r="M84" s="4">
        <v>442</v>
      </c>
      <c r="N84" s="4">
        <v>20</v>
      </c>
      <c r="O84" s="4">
        <v>26</v>
      </c>
      <c r="P84" s="4">
        <v>228600</v>
      </c>
      <c r="Q84" s="4">
        <v>312700</v>
      </c>
      <c r="R84" s="5">
        <v>0</v>
      </c>
      <c r="S84" s="4">
        <v>593900</v>
      </c>
      <c r="T84" s="4">
        <f t="shared" si="13"/>
        <v>1306507</v>
      </c>
      <c r="U84" s="4">
        <f t="shared" si="14"/>
        <v>681300</v>
      </c>
      <c r="V84" s="5">
        <v>1.32E-2</v>
      </c>
    </row>
    <row r="85" spans="1:22" x14ac:dyDescent="0.2">
      <c r="A85" s="16" t="s">
        <v>192</v>
      </c>
      <c r="B85" s="4">
        <v>39000</v>
      </c>
      <c r="C85" s="4">
        <v>1500</v>
      </c>
      <c r="D85" s="4">
        <v>37500</v>
      </c>
      <c r="E85" s="4">
        <v>1688810000</v>
      </c>
      <c r="F85" s="4">
        <f t="shared" si="11"/>
        <v>16990090000</v>
      </c>
      <c r="K85" s="24">
        <f t="shared" si="12"/>
        <v>-70765000</v>
      </c>
      <c r="L85" s="4">
        <v>372</v>
      </c>
      <c r="M85" s="4">
        <v>651</v>
      </c>
      <c r="N85" s="4">
        <v>19</v>
      </c>
      <c r="O85" s="4">
        <v>36</v>
      </c>
      <c r="P85" s="4">
        <v>247600</v>
      </c>
      <c r="Q85" s="4">
        <v>390200</v>
      </c>
      <c r="R85" s="5">
        <v>-7.7000000000000002E-3</v>
      </c>
      <c r="S85" s="4">
        <v>681300</v>
      </c>
      <c r="T85" s="4">
        <f t="shared" si="13"/>
        <v>1396879.6</v>
      </c>
      <c r="U85" s="4">
        <f t="shared" si="14"/>
        <v>965100</v>
      </c>
      <c r="V85" s="5">
        <v>1.3300000000000001E-2</v>
      </c>
    </row>
    <row r="86" spans="1:22" x14ac:dyDescent="0.2">
      <c r="A86" s="16" t="s">
        <v>191</v>
      </c>
      <c r="B86" s="4">
        <v>9900</v>
      </c>
      <c r="C86" s="4">
        <v>8800</v>
      </c>
      <c r="D86" s="4">
        <v>1100</v>
      </c>
      <c r="E86" s="4">
        <v>49750000</v>
      </c>
      <c r="F86" s="4">
        <f t="shared" si="11"/>
        <v>15301280000</v>
      </c>
      <c r="G86" s="4">
        <v>0</v>
      </c>
      <c r="H86" s="4">
        <v>0</v>
      </c>
      <c r="I86" s="4">
        <v>0</v>
      </c>
      <c r="J86" s="4">
        <v>-63430000</v>
      </c>
      <c r="K86" s="24">
        <f t="shared" si="12"/>
        <v>-70765000</v>
      </c>
      <c r="L86" s="4">
        <v>626</v>
      </c>
      <c r="M86" s="4">
        <v>929</v>
      </c>
      <c r="N86" s="4">
        <v>40</v>
      </c>
      <c r="O86" s="4">
        <v>76</v>
      </c>
      <c r="P86" s="4">
        <v>471400</v>
      </c>
      <c r="Q86" s="4">
        <v>723700</v>
      </c>
      <c r="R86" s="5">
        <v>0</v>
      </c>
      <c r="S86" s="4">
        <v>1233700</v>
      </c>
      <c r="T86" s="4">
        <f t="shared" si="13"/>
        <v>1374614.8</v>
      </c>
      <c r="U86" s="4">
        <f t="shared" si="14"/>
        <v>965100</v>
      </c>
      <c r="V86" s="5">
        <v>3.4599999999999999E-2</v>
      </c>
    </row>
    <row r="87" spans="1:22" x14ac:dyDescent="0.2">
      <c r="A87" s="16" t="s">
        <v>190</v>
      </c>
      <c r="B87" s="4">
        <v>84900</v>
      </c>
      <c r="C87" s="4">
        <v>3100</v>
      </c>
      <c r="D87" s="4">
        <v>81800</v>
      </c>
      <c r="E87" s="4">
        <v>3726680000</v>
      </c>
      <c r="F87" s="4">
        <f t="shared" si="11"/>
        <v>15251530000</v>
      </c>
      <c r="G87" s="4">
        <v>0</v>
      </c>
      <c r="H87" s="4">
        <v>0</v>
      </c>
      <c r="I87" s="4">
        <v>0</v>
      </c>
      <c r="J87" s="4">
        <v>-40980000</v>
      </c>
      <c r="K87" s="24">
        <f t="shared" si="12"/>
        <v>-7335000</v>
      </c>
      <c r="L87" s="4">
        <v>703</v>
      </c>
      <c r="M87" s="4">
        <v>573</v>
      </c>
      <c r="N87" s="4">
        <v>44</v>
      </c>
      <c r="O87" s="4">
        <v>21</v>
      </c>
      <c r="P87" s="4">
        <v>578000</v>
      </c>
      <c r="Q87" s="4">
        <v>339400</v>
      </c>
      <c r="R87" s="5">
        <v>0</v>
      </c>
      <c r="S87" s="4">
        <v>965100</v>
      </c>
      <c r="T87" s="4">
        <f t="shared" si="13"/>
        <v>1470004.8</v>
      </c>
      <c r="U87" s="4">
        <f t="shared" si="14"/>
        <v>840872</v>
      </c>
      <c r="V87" s="5">
        <v>1.7500000000000002E-2</v>
      </c>
    </row>
    <row r="88" spans="1:22" x14ac:dyDescent="0.2">
      <c r="A88" s="16" t="s">
        <v>189</v>
      </c>
      <c r="B88" s="4">
        <v>16802</v>
      </c>
      <c r="C88" s="4">
        <v>37900</v>
      </c>
      <c r="D88" s="4">
        <v>-21098</v>
      </c>
      <c r="E88" s="4">
        <v>-937930000</v>
      </c>
      <c r="F88" s="4">
        <f t="shared" si="11"/>
        <v>11524850000</v>
      </c>
      <c r="G88" s="4">
        <v>0</v>
      </c>
      <c r="H88" s="4">
        <v>0</v>
      </c>
      <c r="I88" s="4">
        <v>0</v>
      </c>
      <c r="J88" s="4">
        <v>212775000</v>
      </c>
      <c r="K88" s="24">
        <f t="shared" si="12"/>
        <v>33645000</v>
      </c>
      <c r="L88" s="4">
        <v>675</v>
      </c>
      <c r="M88" s="4">
        <v>1218</v>
      </c>
      <c r="N88" s="4">
        <v>41</v>
      </c>
      <c r="O88" s="4">
        <v>70</v>
      </c>
      <c r="P88" s="4">
        <v>478800</v>
      </c>
      <c r="Q88" s="4">
        <v>878600</v>
      </c>
      <c r="R88" s="5">
        <v>6.7000000000000002E-3</v>
      </c>
      <c r="S88" s="4">
        <v>1459600</v>
      </c>
      <c r="T88" s="4">
        <f t="shared" si="13"/>
        <v>1418653.9</v>
      </c>
      <c r="U88" s="4">
        <f t="shared" si="14"/>
        <v>840872</v>
      </c>
      <c r="V88" s="5">
        <v>2.9700000000000001E-2</v>
      </c>
    </row>
    <row r="89" spans="1:22" x14ac:dyDescent="0.2">
      <c r="A89" s="16" t="s">
        <v>188</v>
      </c>
      <c r="B89" s="4">
        <v>8600</v>
      </c>
      <c r="C89" s="4">
        <v>18400</v>
      </c>
      <c r="D89" s="4">
        <v>-9800</v>
      </c>
      <c r="E89" s="4">
        <v>-446970000</v>
      </c>
      <c r="F89" s="4">
        <f t="shared" si="11"/>
        <v>12462780000</v>
      </c>
      <c r="K89" s="24">
        <f t="shared" si="12"/>
        <v>-179130000</v>
      </c>
      <c r="L89" s="4">
        <v>685</v>
      </c>
      <c r="M89" s="4">
        <v>1243</v>
      </c>
      <c r="N89" s="4">
        <v>26</v>
      </c>
      <c r="O89" s="4">
        <v>80</v>
      </c>
      <c r="P89" s="4">
        <v>407200</v>
      </c>
      <c r="Q89" s="4">
        <v>991500</v>
      </c>
      <c r="R89" s="5">
        <v>-1.2199999999999999E-2</v>
      </c>
      <c r="S89" s="4">
        <v>1402600</v>
      </c>
      <c r="T89" s="4">
        <f t="shared" si="13"/>
        <v>1351453.3</v>
      </c>
      <c r="U89" s="4">
        <f t="shared" si="14"/>
        <v>840872</v>
      </c>
      <c r="V89" s="5">
        <v>4.3899999999999995E-2</v>
      </c>
    </row>
    <row r="90" spans="1:22" x14ac:dyDescent="0.2">
      <c r="A90" s="16" t="s">
        <v>187</v>
      </c>
      <c r="B90" s="4">
        <v>1600</v>
      </c>
      <c r="C90" s="4">
        <v>5358</v>
      </c>
      <c r="D90" s="4">
        <v>-3758</v>
      </c>
      <c r="E90" s="4">
        <v>-173810000</v>
      </c>
      <c r="F90" s="4">
        <f t="shared" si="11"/>
        <v>12909750000</v>
      </c>
      <c r="G90" s="4">
        <v>0</v>
      </c>
      <c r="H90" s="4">
        <v>0</v>
      </c>
      <c r="I90" s="4">
        <v>0</v>
      </c>
      <c r="J90" s="4">
        <v>-14100000</v>
      </c>
      <c r="K90" s="24">
        <f t="shared" si="12"/>
        <v>-179130000</v>
      </c>
      <c r="L90" s="4">
        <v>951</v>
      </c>
      <c r="M90" s="4">
        <v>747</v>
      </c>
      <c r="N90" s="4">
        <v>57</v>
      </c>
      <c r="O90" s="4">
        <v>60</v>
      </c>
      <c r="P90" s="4">
        <v>660700</v>
      </c>
      <c r="Q90" s="4">
        <v>563400</v>
      </c>
      <c r="R90" s="5">
        <v>8.8999999999999999E-3</v>
      </c>
      <c r="S90" s="4">
        <v>1265800</v>
      </c>
      <c r="T90" s="4">
        <f t="shared" si="13"/>
        <v>1392039.1</v>
      </c>
      <c r="U90" s="4">
        <f t="shared" si="14"/>
        <v>840872</v>
      </c>
      <c r="V90" s="5">
        <v>3.4099999999999998E-2</v>
      </c>
    </row>
    <row r="91" spans="1:22" x14ac:dyDescent="0.2">
      <c r="A91" s="16" t="s">
        <v>186</v>
      </c>
      <c r="B91" s="4">
        <v>149328</v>
      </c>
      <c r="C91" s="4">
        <v>5600</v>
      </c>
      <c r="D91" s="4">
        <v>143728</v>
      </c>
      <c r="E91" s="4">
        <v>6601550000</v>
      </c>
      <c r="F91" s="4">
        <f t="shared" ref="F91:F102" si="15">E91+F92</f>
        <v>13083560000</v>
      </c>
      <c r="G91" s="4">
        <v>0</v>
      </c>
      <c r="H91" s="4">
        <v>0</v>
      </c>
      <c r="I91" s="4">
        <v>0</v>
      </c>
      <c r="J91" s="4">
        <v>-151680000</v>
      </c>
      <c r="K91" s="24">
        <f t="shared" ref="K91:K102" si="16">K92+J91</f>
        <v>-165030000</v>
      </c>
      <c r="L91" s="4">
        <v>1718</v>
      </c>
      <c r="M91" s="4">
        <v>1427</v>
      </c>
      <c r="N91" s="4">
        <v>159</v>
      </c>
      <c r="O91" s="4">
        <v>100</v>
      </c>
      <c r="P91" s="4">
        <v>1561800</v>
      </c>
      <c r="Q91" s="4">
        <v>1088600</v>
      </c>
      <c r="R91" s="5">
        <v>2.7300000000000001E-2</v>
      </c>
      <c r="S91" s="4">
        <v>2740625</v>
      </c>
      <c r="T91" s="4">
        <f t="shared" si="13"/>
        <v>1220608.8999999999</v>
      </c>
      <c r="U91" s="4">
        <f t="shared" ref="U91:U102" si="17">MIN(S92:S96)</f>
        <v>840872</v>
      </c>
      <c r="V91" s="5">
        <v>6.7099999999999993E-2</v>
      </c>
    </row>
    <row r="92" spans="1:22" x14ac:dyDescent="0.2">
      <c r="A92" s="16" t="s">
        <v>185</v>
      </c>
      <c r="B92" s="4">
        <v>6000</v>
      </c>
      <c r="C92" s="4">
        <v>3200</v>
      </c>
      <c r="D92" s="4">
        <v>2800</v>
      </c>
      <c r="E92" s="4">
        <v>121220000</v>
      </c>
      <c r="F92" s="4">
        <f t="shared" si="15"/>
        <v>6482010000</v>
      </c>
      <c r="K92" s="24">
        <f t="shared" si="16"/>
        <v>-13350000</v>
      </c>
      <c r="L92" s="4">
        <v>555</v>
      </c>
      <c r="M92" s="4">
        <v>470</v>
      </c>
      <c r="N92" s="4">
        <v>39</v>
      </c>
      <c r="O92" s="4">
        <v>27</v>
      </c>
      <c r="P92" s="4">
        <v>424500</v>
      </c>
      <c r="Q92" s="4">
        <v>340100</v>
      </c>
      <c r="R92" s="5">
        <v>3.0499999999999999E-2</v>
      </c>
      <c r="S92" s="4">
        <v>840872</v>
      </c>
      <c r="T92" s="4">
        <f t="shared" si="13"/>
        <v>1266064.8999999999</v>
      </c>
      <c r="U92" s="4">
        <f t="shared" si="17"/>
        <v>1011052</v>
      </c>
      <c r="V92" s="5">
        <v>3.1899999999999998E-2</v>
      </c>
    </row>
    <row r="93" spans="1:22" x14ac:dyDescent="0.2">
      <c r="A93" s="16" t="s">
        <v>184</v>
      </c>
      <c r="B93" s="4">
        <v>2700</v>
      </c>
      <c r="C93" s="4">
        <v>16375</v>
      </c>
      <c r="D93" s="4">
        <v>-13675</v>
      </c>
      <c r="E93" s="4">
        <v>-597600000</v>
      </c>
      <c r="F93" s="4">
        <f t="shared" si="15"/>
        <v>6360790000</v>
      </c>
      <c r="K93" s="24">
        <f t="shared" si="16"/>
        <v>-13350000</v>
      </c>
      <c r="L93" s="4">
        <v>408</v>
      </c>
      <c r="M93" s="4">
        <v>1026</v>
      </c>
      <c r="N93" s="4">
        <v>15</v>
      </c>
      <c r="O93" s="4">
        <v>70</v>
      </c>
      <c r="P93" s="4">
        <v>227000</v>
      </c>
      <c r="Q93" s="4">
        <v>961200</v>
      </c>
      <c r="R93" s="5">
        <v>-2.8399999999999998E-2</v>
      </c>
      <c r="S93" s="4">
        <v>1190037</v>
      </c>
      <c r="T93" s="4">
        <f t="shared" si="13"/>
        <v>1274512.4444444445</v>
      </c>
      <c r="U93" s="4">
        <f t="shared" si="17"/>
        <v>946091</v>
      </c>
      <c r="V93" s="5">
        <v>3.73E-2</v>
      </c>
    </row>
    <row r="94" spans="1:22" x14ac:dyDescent="0.2">
      <c r="A94" s="16" t="s">
        <v>183</v>
      </c>
      <c r="B94" s="4">
        <v>30400</v>
      </c>
      <c r="C94" s="4">
        <v>0</v>
      </c>
      <c r="D94" s="4">
        <v>30400</v>
      </c>
      <c r="E94" s="4">
        <v>1346810000</v>
      </c>
      <c r="F94" s="4">
        <f t="shared" si="15"/>
        <v>6958390000</v>
      </c>
      <c r="G94" s="4">
        <v>0</v>
      </c>
      <c r="H94" s="4">
        <v>0</v>
      </c>
      <c r="I94" s="4">
        <v>0</v>
      </c>
      <c r="J94" s="4">
        <v>-13350000</v>
      </c>
      <c r="K94" s="24">
        <f t="shared" si="16"/>
        <v>-13350000</v>
      </c>
      <c r="L94" s="4">
        <v>631</v>
      </c>
      <c r="M94" s="4">
        <v>905</v>
      </c>
      <c r="N94" s="4">
        <v>44</v>
      </c>
      <c r="O94" s="4">
        <v>60</v>
      </c>
      <c r="P94" s="4">
        <v>519000</v>
      </c>
      <c r="Q94" s="4">
        <v>764900</v>
      </c>
      <c r="R94" s="5">
        <v>-1.23E-2</v>
      </c>
      <c r="S94" s="4">
        <v>1285436</v>
      </c>
      <c r="T94" s="4">
        <f t="shared" si="13"/>
        <v>1273147</v>
      </c>
      <c r="U94" s="4">
        <f t="shared" si="17"/>
        <v>730594</v>
      </c>
      <c r="V94" s="5">
        <v>2.1400000000000002E-2</v>
      </c>
    </row>
    <row r="95" spans="1:22" x14ac:dyDescent="0.2">
      <c r="A95" s="16" t="s">
        <v>182</v>
      </c>
      <c r="B95" s="4">
        <v>96000</v>
      </c>
      <c r="C95" s="4">
        <v>2600</v>
      </c>
      <c r="D95" s="4">
        <v>93400</v>
      </c>
      <c r="E95" s="4">
        <v>4181940000</v>
      </c>
      <c r="F95" s="4">
        <f t="shared" si="15"/>
        <v>5611580000</v>
      </c>
      <c r="K95" s="24">
        <f t="shared" si="16"/>
        <v>0</v>
      </c>
      <c r="L95" s="4">
        <v>1005</v>
      </c>
      <c r="M95" s="4">
        <v>787</v>
      </c>
      <c r="N95" s="4">
        <v>74</v>
      </c>
      <c r="O95" s="4">
        <v>69</v>
      </c>
      <c r="P95" s="4">
        <v>846200</v>
      </c>
      <c r="Q95" s="4">
        <v>708700</v>
      </c>
      <c r="R95" s="5">
        <v>1.49E-2</v>
      </c>
      <c r="S95" s="4">
        <v>1585026</v>
      </c>
      <c r="T95" s="4">
        <f t="shared" si="13"/>
        <v>1228592.857142857</v>
      </c>
      <c r="U95" s="4">
        <f t="shared" si="17"/>
        <v>730594</v>
      </c>
      <c r="V95" s="5">
        <v>2.9900000000000003E-2</v>
      </c>
    </row>
    <row r="96" spans="1:22" x14ac:dyDescent="0.2">
      <c r="A96" s="16" t="s">
        <v>177</v>
      </c>
      <c r="B96" s="4">
        <v>3000</v>
      </c>
      <c r="C96" s="4">
        <v>16700</v>
      </c>
      <c r="D96" s="4">
        <v>-13700</v>
      </c>
      <c r="E96" s="4">
        <v>-609230000</v>
      </c>
      <c r="F96" s="4">
        <f t="shared" si="15"/>
        <v>1429640000</v>
      </c>
      <c r="K96" s="24">
        <f t="shared" si="16"/>
        <v>0</v>
      </c>
      <c r="L96" s="4">
        <v>420</v>
      </c>
      <c r="M96" s="4">
        <v>806</v>
      </c>
      <c r="N96" s="4">
        <v>28</v>
      </c>
      <c r="O96" s="4">
        <v>59</v>
      </c>
      <c r="P96" s="4">
        <v>316500</v>
      </c>
      <c r="Q96" s="4">
        <v>679000</v>
      </c>
      <c r="R96" s="5">
        <v>-1.6799999999999999E-2</v>
      </c>
      <c r="S96" s="4">
        <v>1011052</v>
      </c>
      <c r="T96" s="4">
        <f t="shared" si="13"/>
        <v>1264849.6666666667</v>
      </c>
      <c r="U96" s="4">
        <f t="shared" si="17"/>
        <v>730594</v>
      </c>
      <c r="V96" s="5">
        <v>2.6800000000000001E-2</v>
      </c>
    </row>
    <row r="97" spans="1:22" x14ac:dyDescent="0.2">
      <c r="A97" s="16" t="s">
        <v>175</v>
      </c>
      <c r="B97" s="4">
        <v>7000</v>
      </c>
      <c r="C97" s="4">
        <v>5000</v>
      </c>
      <c r="D97" s="4">
        <v>2000</v>
      </c>
      <c r="E97" s="4">
        <v>88810000</v>
      </c>
      <c r="F97" s="4">
        <f t="shared" si="15"/>
        <v>2038870000</v>
      </c>
      <c r="K97" s="24">
        <f t="shared" si="16"/>
        <v>0</v>
      </c>
      <c r="L97" s="4">
        <v>1410</v>
      </c>
      <c r="M97" s="4">
        <v>878</v>
      </c>
      <c r="N97" s="4">
        <v>101</v>
      </c>
      <c r="O97" s="4">
        <v>55</v>
      </c>
      <c r="P97" s="4">
        <v>1189400</v>
      </c>
      <c r="Q97" s="4">
        <v>659900</v>
      </c>
      <c r="R97" s="5">
        <v>1.6E-2</v>
      </c>
      <c r="S97" s="4">
        <v>1919000</v>
      </c>
      <c r="T97" s="4">
        <f t="shared" ref="T97:T102" si="18">AVERAGE(S98:S107)</f>
        <v>1134019.6000000001</v>
      </c>
      <c r="U97" s="4">
        <f t="shared" si="17"/>
        <v>730594</v>
      </c>
      <c r="V97" s="5">
        <v>3.2099999999999997E-2</v>
      </c>
    </row>
    <row r="98" spans="1:22" x14ac:dyDescent="0.2">
      <c r="A98" s="16" t="s">
        <v>174</v>
      </c>
      <c r="B98" s="4">
        <v>30800</v>
      </c>
      <c r="C98" s="4">
        <v>2700</v>
      </c>
      <c r="D98" s="4">
        <v>28100</v>
      </c>
      <c r="E98" s="4">
        <v>1238600000</v>
      </c>
      <c r="F98" s="4">
        <f t="shared" si="15"/>
        <v>1950060000</v>
      </c>
      <c r="K98" s="24">
        <f t="shared" si="16"/>
        <v>0</v>
      </c>
      <c r="L98" s="4">
        <v>643</v>
      </c>
      <c r="M98" s="4">
        <v>682</v>
      </c>
      <c r="N98" s="4">
        <v>29</v>
      </c>
      <c r="O98" s="4">
        <v>43</v>
      </c>
      <c r="P98" s="4">
        <v>387200</v>
      </c>
      <c r="Q98" s="4">
        <v>484300</v>
      </c>
      <c r="R98" s="5">
        <v>1.6299999999999999E-2</v>
      </c>
      <c r="S98" s="4">
        <v>946091</v>
      </c>
      <c r="T98" s="4">
        <f t="shared" si="18"/>
        <v>1181001.75</v>
      </c>
      <c r="U98" s="4">
        <f t="shared" si="17"/>
        <v>730594</v>
      </c>
      <c r="V98" s="5">
        <v>2.1499999999999998E-2</v>
      </c>
    </row>
    <row r="99" spans="1:22" x14ac:dyDescent="0.2">
      <c r="A99" s="16" t="s">
        <v>164</v>
      </c>
      <c r="B99" s="4">
        <v>2200</v>
      </c>
      <c r="C99" s="4">
        <v>12623</v>
      </c>
      <c r="D99" s="4">
        <v>-10423</v>
      </c>
      <c r="E99" s="4">
        <v>-451030000</v>
      </c>
      <c r="F99" s="4">
        <f t="shared" si="15"/>
        <v>711460000</v>
      </c>
      <c r="K99" s="24">
        <f t="shared" si="16"/>
        <v>0</v>
      </c>
      <c r="L99" s="4">
        <v>392</v>
      </c>
      <c r="M99" s="4">
        <v>718</v>
      </c>
      <c r="N99" s="4">
        <v>16</v>
      </c>
      <c r="O99" s="4">
        <v>34</v>
      </c>
      <c r="P99" s="4">
        <v>243200</v>
      </c>
      <c r="Q99" s="4">
        <v>485300</v>
      </c>
      <c r="R99" s="5">
        <v>0</v>
      </c>
      <c r="S99" s="4">
        <v>730594</v>
      </c>
      <c r="T99" s="4">
        <f t="shared" si="18"/>
        <v>1331137.6666666667</v>
      </c>
      <c r="U99" s="4">
        <f t="shared" si="17"/>
        <v>1026323</v>
      </c>
      <c r="V99" s="5">
        <v>1.38E-2</v>
      </c>
    </row>
    <row r="100" spans="1:22" x14ac:dyDescent="0.2">
      <c r="A100" s="16" t="s">
        <v>156</v>
      </c>
      <c r="B100" s="4">
        <v>32900</v>
      </c>
      <c r="C100" s="4">
        <v>15300</v>
      </c>
      <c r="D100" s="4">
        <v>17600</v>
      </c>
      <c r="E100" s="4">
        <v>781970000</v>
      </c>
      <c r="F100" s="4">
        <f t="shared" si="15"/>
        <v>1162490000</v>
      </c>
      <c r="K100" s="24">
        <f t="shared" si="16"/>
        <v>0</v>
      </c>
      <c r="L100" s="4">
        <v>904</v>
      </c>
      <c r="M100" s="4">
        <v>1046</v>
      </c>
      <c r="N100" s="4">
        <v>52</v>
      </c>
      <c r="O100" s="4">
        <v>70</v>
      </c>
      <c r="P100" s="4">
        <v>683700</v>
      </c>
      <c r="Q100" s="4">
        <v>807700</v>
      </c>
      <c r="R100" s="5">
        <v>-6.8000000000000005E-3</v>
      </c>
      <c r="S100" s="4">
        <v>1671658</v>
      </c>
      <c r="T100" s="4">
        <f t="shared" si="18"/>
        <v>1160877.5</v>
      </c>
      <c r="U100" s="4">
        <f t="shared" si="17"/>
        <v>1026323</v>
      </c>
      <c r="V100" s="5">
        <v>3.1400000000000004E-2</v>
      </c>
    </row>
    <row r="101" spans="1:22" x14ac:dyDescent="0.2">
      <c r="A101" s="16" t="s">
        <v>155</v>
      </c>
      <c r="B101" s="4">
        <v>6800</v>
      </c>
      <c r="C101" s="4">
        <v>12000</v>
      </c>
      <c r="D101" s="4">
        <v>-5200</v>
      </c>
      <c r="E101" s="4">
        <v>-224290000</v>
      </c>
      <c r="F101" s="4">
        <f t="shared" si="15"/>
        <v>380520000</v>
      </c>
      <c r="K101" s="24">
        <f t="shared" si="16"/>
        <v>0</v>
      </c>
      <c r="L101" s="4">
        <v>530</v>
      </c>
      <c r="M101" s="4">
        <v>752</v>
      </c>
      <c r="N101" s="4">
        <v>31</v>
      </c>
      <c r="O101" s="4">
        <v>42</v>
      </c>
      <c r="P101" s="4">
        <v>478100</v>
      </c>
      <c r="Q101" s="4">
        <v>545500</v>
      </c>
      <c r="R101" s="5">
        <v>5.7999999999999996E-3</v>
      </c>
      <c r="S101" s="4">
        <v>1026323</v>
      </c>
      <c r="T101" s="4">
        <f t="shared" si="18"/>
        <v>1295432</v>
      </c>
      <c r="U101" s="4">
        <f t="shared" si="17"/>
        <v>1295432</v>
      </c>
      <c r="V101" s="5">
        <v>1.2699999999999999E-2</v>
      </c>
    </row>
    <row r="102" spans="1:22" x14ac:dyDescent="0.2">
      <c r="A102" s="16" t="s">
        <v>154</v>
      </c>
      <c r="B102" s="4">
        <v>14550</v>
      </c>
      <c r="C102" s="4">
        <v>900</v>
      </c>
      <c r="D102" s="4">
        <v>13650</v>
      </c>
      <c r="E102" s="4">
        <v>604810000</v>
      </c>
      <c r="F102" s="4">
        <f t="shared" si="15"/>
        <v>604810000</v>
      </c>
      <c r="K102" s="24">
        <f t="shared" si="16"/>
        <v>0</v>
      </c>
      <c r="L102" s="4">
        <v>591</v>
      </c>
      <c r="M102" s="4">
        <v>952</v>
      </c>
      <c r="N102" s="4">
        <v>37</v>
      </c>
      <c r="O102" s="4">
        <v>63</v>
      </c>
      <c r="P102" s="4">
        <v>416700</v>
      </c>
      <c r="Q102" s="4">
        <v>711900</v>
      </c>
      <c r="R102" s="5">
        <v>-3.1300000000000001E-2</v>
      </c>
      <c r="S102" s="4">
        <v>1295432</v>
      </c>
      <c r="T102" s="4" t="e">
        <f t="shared" si="18"/>
        <v>#DIV/0!</v>
      </c>
      <c r="U102" s="4">
        <f t="shared" si="17"/>
        <v>0</v>
      </c>
      <c r="V102" s="5">
        <v>3.7900000000000003E-2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389A-DDAA-BD4F-9E2B-E7E3EAAC1AF6}">
  <sheetPr codeName="Sheet15"/>
  <dimension ref="A1:V258"/>
  <sheetViews>
    <sheetView topLeftCell="D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33203125"/>
    <col min="3" max="3" customWidth="true" width="13.6640625"/>
    <col min="4" max="4" customWidth="true" width="15.6640625"/>
    <col min="5" max="5" customWidth="true" width="18.1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3.6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324">
        <v>344</v>
      </c>
      <c r="B3" t="n" s="2325">
        <v>70600.0</v>
      </c>
      <c r="C3" t="n" s="2326">
        <v>1807600.0</v>
      </c>
      <c r="D3" t="n" s="2327">
        <v>-1737000.0</v>
      </c>
      <c r="E3" t="n" s="2328">
        <v>-3.066118E10</v>
      </c>
      <c r="G3" t="n" s="2314">
        <v>132600.0</v>
      </c>
      <c r="H3" t="n" s="2315">
        <v>48800.0</v>
      </c>
      <c r="I3" t="n" s="2316">
        <v>83800.0</v>
      </c>
      <c r="J3" t="n" s="2317">
        <v>1.4772E9</v>
      </c>
      <c r="L3" t="n" s="2318">
        <v>423.0</v>
      </c>
      <c r="M3" t="n" s="2319">
        <v>2696.0</v>
      </c>
      <c r="N3" t="n" s="2320">
        <v>11.0</v>
      </c>
      <c r="O3" t="n" s="2321">
        <v>52.0</v>
      </c>
      <c r="P3" t="n" s="2322">
        <v>607100.0</v>
      </c>
      <c r="Q3" t="n" s="2323">
        <v>3278800.0</v>
      </c>
      <c r="R3" t="n" s="2312">
        <v>-0.0028000000000000004</v>
      </c>
      <c r="S3" t="n" s="2311">
        <v>3886000.0</v>
      </c>
      <c r="V3" t="n" s="2313">
        <v>0.0141</v>
      </c>
    </row>
    <row r="4">
      <c r="A4" t="s" s="257">
        <v>343</v>
      </c>
      <c r="B4" t="n" s="258">
        <v>217886.0</v>
      </c>
      <c r="C4" t="n" s="259">
        <v>1251600.0</v>
      </c>
      <c r="D4" t="n" s="260">
        <v>-1033714.0</v>
      </c>
      <c r="E4" t="n" s="261">
        <v>-1.811587E10</v>
      </c>
      <c r="G4" t="n" s="247">
        <v>138600.0</v>
      </c>
      <c r="H4" t="n" s="248">
        <v>220202.0</v>
      </c>
      <c r="I4" t="n" s="249">
        <v>-81602.0</v>
      </c>
      <c r="J4" t="n" s="250">
        <v>-1.437403E9</v>
      </c>
      <c r="L4" t="n" s="251">
        <v>891.0</v>
      </c>
      <c r="M4" t="n" s="252">
        <v>2676.0</v>
      </c>
      <c r="N4" t="n" s="253">
        <v>65.0</v>
      </c>
      <c r="O4" t="n" s="254">
        <v>142.0</v>
      </c>
      <c r="P4" t="n" s="255">
        <v>1881900.0</v>
      </c>
      <c r="Q4" t="n" s="256">
        <v>4328700.0</v>
      </c>
      <c r="R4" t="n" s="245">
        <v>-0.0</v>
      </c>
      <c r="S4" t="n" s="244">
        <v>6358402.0</v>
      </c>
      <c r="V4" t="n" s="246">
        <v>0.0141</v>
      </c>
    </row>
    <row r="5" spans="1:22" x14ac:dyDescent="0.2">
      <c r="A5" s="16" t="s">
        <v>342</v>
      </c>
      <c r="B5" s="4">
        <v>633400</v>
      </c>
      <c r="C5" s="4">
        <v>698713</v>
      </c>
      <c r="D5" s="4">
        <v>-65313</v>
      </c>
      <c r="E5" s="4">
        <v>-1140640000</v>
      </c>
      <c r="F5" s="4">
        <f t="shared" ref="F5:F46" si="0">E5+F6</f>
        <v>-665443629319</v>
      </c>
      <c r="G5" s="4">
        <v>82800</v>
      </c>
      <c r="H5" s="4">
        <v>353800</v>
      </c>
      <c r="I5" s="4">
        <v>-271000</v>
      </c>
      <c r="J5" s="4">
        <v>-4817780000</v>
      </c>
      <c r="K5" s="4">
        <f t="shared" ref="K5:K46" si="1">K6+J5</f>
        <v>-196397421000</v>
      </c>
      <c r="L5" s="4">
        <v>668</v>
      </c>
      <c r="M5" s="4">
        <v>1807</v>
      </c>
      <c r="N5" s="4">
        <v>72</v>
      </c>
      <c r="O5" s="4">
        <v>94</v>
      </c>
      <c r="P5" s="4">
        <v>1448800</v>
      </c>
      <c r="Q5" s="4">
        <v>3230000</v>
      </c>
      <c r="R5" s="5">
        <v>-8.3999999999999995E-3</v>
      </c>
      <c r="S5" s="4">
        <v>4679700</v>
      </c>
      <c r="T5" s="4">
        <f t="shared" ref="T5:T73" si="2">AVERAGE(S6:S15)</f>
        <v>9065380.3000000007</v>
      </c>
      <c r="U5" s="4">
        <f t="shared" ref="U5:U46" si="3">MIN(S6:S10)</f>
        <v>4456602</v>
      </c>
      <c r="V5" s="5">
        <v>1.1200000000000002E-2</v>
      </c>
    </row>
    <row r="6" spans="1:22" x14ac:dyDescent="0.2">
      <c r="A6" s="16" t="s">
        <v>341</v>
      </c>
      <c r="B6" s="4">
        <v>670300</v>
      </c>
      <c r="C6" s="4">
        <v>1249943</v>
      </c>
      <c r="D6" s="4">
        <v>-579643</v>
      </c>
      <c r="E6" s="4">
        <v>-10271490000</v>
      </c>
      <c r="F6" s="4">
        <f t="shared" si="0"/>
        <v>-664302989319</v>
      </c>
      <c r="G6" s="4">
        <v>66600</v>
      </c>
      <c r="H6" s="4">
        <v>312802</v>
      </c>
      <c r="I6" s="4">
        <v>-246202</v>
      </c>
      <c r="J6" s="4">
        <v>-4379063000</v>
      </c>
      <c r="K6" s="4">
        <f t="shared" si="1"/>
        <v>-191579641000</v>
      </c>
      <c r="L6" s="4">
        <v>745</v>
      </c>
      <c r="M6" s="4">
        <v>1813</v>
      </c>
      <c r="N6" s="4">
        <v>66</v>
      </c>
      <c r="O6" s="4">
        <v>57</v>
      </c>
      <c r="P6" s="4">
        <v>1694800</v>
      </c>
      <c r="Q6" s="4">
        <v>2604900</v>
      </c>
      <c r="R6" s="5">
        <v>8.5000000000000006E-3</v>
      </c>
      <c r="S6" s="4">
        <v>4456602</v>
      </c>
      <c r="T6" s="4">
        <f t="shared" si="2"/>
        <v>9233300.1999999993</v>
      </c>
      <c r="U6" s="4">
        <f t="shared" si="3"/>
        <v>4448700</v>
      </c>
      <c r="V6" s="5">
        <v>1.1200000000000002E-2</v>
      </c>
    </row>
    <row r="7" spans="1:22" x14ac:dyDescent="0.2">
      <c r="A7" s="16" t="s">
        <v>340</v>
      </c>
      <c r="B7" s="4">
        <v>55864</v>
      </c>
      <c r="C7" s="4">
        <v>2150800</v>
      </c>
      <c r="D7" s="4">
        <v>-2094936</v>
      </c>
      <c r="E7" s="4">
        <v>-36981440000</v>
      </c>
      <c r="F7" s="4">
        <f t="shared" si="0"/>
        <v>-654031499319</v>
      </c>
      <c r="G7" s="4">
        <v>106400</v>
      </c>
      <c r="H7" s="4">
        <v>150300</v>
      </c>
      <c r="I7" s="4">
        <v>-43900</v>
      </c>
      <c r="J7" s="4">
        <v>-775860000</v>
      </c>
      <c r="K7" s="4">
        <f t="shared" si="1"/>
        <v>-187200578000</v>
      </c>
      <c r="L7" s="4">
        <v>769</v>
      </c>
      <c r="M7" s="4">
        <v>2586</v>
      </c>
      <c r="N7" s="4">
        <v>50</v>
      </c>
      <c r="O7" s="4">
        <v>186</v>
      </c>
      <c r="P7" s="4">
        <v>1332200</v>
      </c>
      <c r="Q7" s="4">
        <v>4299500</v>
      </c>
      <c r="R7" s="5">
        <v>-2.8000000000000004E-3</v>
      </c>
      <c r="S7" s="4">
        <v>7460100</v>
      </c>
      <c r="T7" s="4">
        <f t="shared" si="2"/>
        <v>9256550.1999999993</v>
      </c>
      <c r="U7" s="4">
        <f t="shared" si="3"/>
        <v>4448700</v>
      </c>
      <c r="V7" s="5">
        <v>1.9599999999999999E-2</v>
      </c>
    </row>
    <row r="8" spans="1:22" x14ac:dyDescent="0.2">
      <c r="A8" s="16" t="s">
        <v>339</v>
      </c>
      <c r="B8" s="4">
        <v>108956</v>
      </c>
      <c r="C8" s="4">
        <v>5215800</v>
      </c>
      <c r="D8" s="4">
        <v>-5106844</v>
      </c>
      <c r="E8" s="4">
        <v>-91521650000</v>
      </c>
      <c r="F8" s="4">
        <f t="shared" si="0"/>
        <v>-617050059319</v>
      </c>
      <c r="G8" s="4">
        <v>260400</v>
      </c>
      <c r="H8" s="4">
        <v>861900</v>
      </c>
      <c r="I8" s="4">
        <v>-601500</v>
      </c>
      <c r="J8" s="4">
        <v>-10916295000</v>
      </c>
      <c r="K8" s="4">
        <f t="shared" si="1"/>
        <v>-186424718000</v>
      </c>
      <c r="L8" s="4">
        <v>1848</v>
      </c>
      <c r="M8" s="4">
        <v>6524</v>
      </c>
      <c r="N8" s="4">
        <v>133</v>
      </c>
      <c r="O8" s="4">
        <v>313</v>
      </c>
      <c r="P8" s="4">
        <v>3563300</v>
      </c>
      <c r="Q8" s="4">
        <v>11702400</v>
      </c>
      <c r="R8" s="5">
        <v>-3.0899999999999997E-2</v>
      </c>
      <c r="S8" s="4">
        <v>15598300</v>
      </c>
      <c r="T8" s="4">
        <f t="shared" si="2"/>
        <v>8528620.1999999993</v>
      </c>
      <c r="U8" s="4">
        <f t="shared" si="3"/>
        <v>4448700</v>
      </c>
      <c r="V8" s="5">
        <v>4.0899999999999999E-2</v>
      </c>
    </row>
    <row r="9" spans="1:22" x14ac:dyDescent="0.2">
      <c r="A9" s="16" t="s">
        <v>338</v>
      </c>
      <c r="B9" s="4">
        <v>398700</v>
      </c>
      <c r="C9" s="4">
        <v>124100</v>
      </c>
      <c r="D9" s="4">
        <v>274600</v>
      </c>
      <c r="E9" s="4">
        <v>5023830000</v>
      </c>
      <c r="F9" s="4">
        <f t="shared" si="0"/>
        <v>-525528409319</v>
      </c>
      <c r="G9" s="4">
        <v>540000</v>
      </c>
      <c r="H9" s="4">
        <v>156500</v>
      </c>
      <c r="I9" s="4">
        <v>383500</v>
      </c>
      <c r="J9" s="4">
        <v>7005615000</v>
      </c>
      <c r="K9" s="4">
        <f t="shared" si="1"/>
        <v>-175508423000</v>
      </c>
      <c r="L9" s="4">
        <v>814</v>
      </c>
      <c r="M9" s="4">
        <v>1152</v>
      </c>
      <c r="N9" s="4">
        <v>61</v>
      </c>
      <c r="O9" s="4">
        <v>79</v>
      </c>
      <c r="P9" s="4">
        <v>2414900</v>
      </c>
      <c r="Q9" s="4">
        <v>2645600</v>
      </c>
      <c r="R9" s="5">
        <v>8.3000000000000001E-3</v>
      </c>
      <c r="S9" s="4">
        <v>5960500</v>
      </c>
      <c r="T9" s="4">
        <f t="shared" si="2"/>
        <v>9486130.4000000004</v>
      </c>
      <c r="U9" s="4">
        <f t="shared" si="3"/>
        <v>4448700</v>
      </c>
      <c r="V9" s="5">
        <v>1.37E-2</v>
      </c>
    </row>
    <row r="10" spans="1:22" x14ac:dyDescent="0.2">
      <c r="A10" s="16" t="s">
        <v>337</v>
      </c>
      <c r="B10" s="4">
        <v>85615</v>
      </c>
      <c r="C10" s="4">
        <v>155600</v>
      </c>
      <c r="D10" s="4">
        <v>-69985</v>
      </c>
      <c r="E10" s="4">
        <v>-1281560000</v>
      </c>
      <c r="F10" s="4">
        <f t="shared" si="0"/>
        <v>-530552239319</v>
      </c>
      <c r="G10" s="4">
        <v>0</v>
      </c>
      <c r="H10" s="4">
        <v>0</v>
      </c>
      <c r="I10" s="4">
        <v>0</v>
      </c>
      <c r="J10" s="4">
        <v>3271285000</v>
      </c>
      <c r="K10" s="4">
        <f t="shared" si="1"/>
        <v>-182514038000</v>
      </c>
      <c r="L10" s="4">
        <v>1018</v>
      </c>
      <c r="M10" s="4">
        <v>1492</v>
      </c>
      <c r="N10" s="4">
        <v>89</v>
      </c>
      <c r="O10" s="4">
        <v>113</v>
      </c>
      <c r="P10" s="4">
        <v>2318800</v>
      </c>
      <c r="Q10" s="4">
        <v>3768000</v>
      </c>
      <c r="R10" s="5">
        <v>-1.1000000000000001E-2</v>
      </c>
      <c r="S10" s="4">
        <v>6154000</v>
      </c>
      <c r="T10" s="4">
        <f t="shared" si="2"/>
        <v>9287450.5999999996</v>
      </c>
      <c r="U10" s="4">
        <f t="shared" si="3"/>
        <v>4448700</v>
      </c>
      <c r="V10" s="5">
        <v>1.9E-2</v>
      </c>
    </row>
    <row r="11" spans="1:22" x14ac:dyDescent="0.2">
      <c r="A11" s="16" t="s">
        <v>336</v>
      </c>
      <c r="B11" s="4">
        <v>15900</v>
      </c>
      <c r="C11" s="4">
        <v>9200</v>
      </c>
      <c r="D11" s="4">
        <v>6700</v>
      </c>
      <c r="E11" s="4">
        <v>123060000</v>
      </c>
      <c r="F11" s="4">
        <f t="shared" si="0"/>
        <v>-529270679319</v>
      </c>
      <c r="G11" s="4">
        <v>0</v>
      </c>
      <c r="H11" s="4">
        <v>0</v>
      </c>
      <c r="I11" s="4">
        <v>0</v>
      </c>
      <c r="J11" s="4">
        <v>1436310000</v>
      </c>
      <c r="K11" s="4">
        <f t="shared" si="1"/>
        <v>-185785323000</v>
      </c>
      <c r="L11" s="4">
        <v>818</v>
      </c>
      <c r="M11" s="4">
        <v>1750</v>
      </c>
      <c r="N11" s="4">
        <v>61</v>
      </c>
      <c r="O11" s="4">
        <v>101</v>
      </c>
      <c r="P11" s="4">
        <v>1760100</v>
      </c>
      <c r="Q11" s="4">
        <v>2686500</v>
      </c>
      <c r="R11" s="5">
        <v>-5.4000000000000003E-3</v>
      </c>
      <c r="S11" s="4">
        <v>4448700</v>
      </c>
      <c r="T11" s="4">
        <f t="shared" si="2"/>
        <v>9099930.6999999993</v>
      </c>
      <c r="U11" s="4">
        <f t="shared" si="3"/>
        <v>6135801</v>
      </c>
      <c r="V11" s="5">
        <v>1.6299999999999999E-2</v>
      </c>
    </row>
    <row r="12" spans="1:22" x14ac:dyDescent="0.2">
      <c r="A12" s="16" t="s">
        <v>335</v>
      </c>
      <c r="B12" s="4">
        <v>202000</v>
      </c>
      <c r="C12" s="4">
        <v>471823</v>
      </c>
      <c r="D12" s="4">
        <v>-269823</v>
      </c>
      <c r="E12" s="4">
        <v>-4970940000</v>
      </c>
      <c r="F12" s="4">
        <f t="shared" si="0"/>
        <v>-529393739319</v>
      </c>
      <c r="G12" s="4">
        <v>0</v>
      </c>
      <c r="H12" s="4">
        <v>0</v>
      </c>
      <c r="I12" s="4">
        <v>0</v>
      </c>
      <c r="J12" s="4">
        <v>-2463760000</v>
      </c>
      <c r="K12" s="4">
        <f t="shared" si="1"/>
        <v>-187221633000</v>
      </c>
      <c r="L12" s="4">
        <v>1988</v>
      </c>
      <c r="M12" s="4">
        <v>1686</v>
      </c>
      <c r="N12" s="4">
        <v>357</v>
      </c>
      <c r="O12" s="4">
        <v>132</v>
      </c>
      <c r="P12" s="4">
        <v>9872700</v>
      </c>
      <c r="Q12" s="4">
        <v>3662900</v>
      </c>
      <c r="R12" s="5">
        <v>2.8000000000000004E-3</v>
      </c>
      <c r="S12" s="4">
        <v>14311500</v>
      </c>
      <c r="T12" s="4">
        <f t="shared" si="2"/>
        <v>8072441</v>
      </c>
      <c r="U12" s="4">
        <f t="shared" si="3"/>
        <v>6135801</v>
      </c>
      <c r="V12" s="5">
        <v>1.0800000000000001E-2</v>
      </c>
    </row>
    <row r="13" spans="1:22" x14ac:dyDescent="0.2">
      <c r="A13" s="16" t="s">
        <v>333</v>
      </c>
      <c r="B13" s="4">
        <v>753400</v>
      </c>
      <c r="C13" s="4">
        <v>1101517</v>
      </c>
      <c r="D13" s="4">
        <v>-348117</v>
      </c>
      <c r="E13" s="4">
        <v>-6463080000</v>
      </c>
      <c r="F13" s="4">
        <f t="shared" si="0"/>
        <v>-524422799319</v>
      </c>
      <c r="G13" s="4">
        <v>199200</v>
      </c>
      <c r="H13" s="4">
        <v>333700</v>
      </c>
      <c r="I13" s="4">
        <v>-134500</v>
      </c>
      <c r="J13" s="4">
        <v>-2463760000</v>
      </c>
      <c r="K13" s="4">
        <f t="shared" si="1"/>
        <v>-184757873000</v>
      </c>
      <c r="L13" s="4">
        <v>1578</v>
      </c>
      <c r="M13" s="4">
        <v>2774</v>
      </c>
      <c r="N13" s="4">
        <v>229</v>
      </c>
      <c r="O13" s="4">
        <v>121</v>
      </c>
      <c r="P13" s="4">
        <v>7329000</v>
      </c>
      <c r="Q13" s="4">
        <v>4623900</v>
      </c>
      <c r="R13" s="5">
        <v>2.8000000000000004E-3</v>
      </c>
      <c r="S13" s="4">
        <v>12133500</v>
      </c>
      <c r="T13" s="4">
        <f t="shared" si="2"/>
        <v>7644601</v>
      </c>
      <c r="U13" s="4">
        <f t="shared" si="3"/>
        <v>6135801</v>
      </c>
      <c r="V13" s="5">
        <v>2.1499999999999998E-2</v>
      </c>
    </row>
    <row r="14" spans="1:22" x14ac:dyDescent="0.2">
      <c r="A14" s="16" t="s">
        <v>332</v>
      </c>
      <c r="B14" s="4">
        <v>2433800</v>
      </c>
      <c r="C14" s="4">
        <v>1023200</v>
      </c>
      <c r="D14" s="4">
        <v>1410600</v>
      </c>
      <c r="E14" s="4">
        <v>25719748507</v>
      </c>
      <c r="F14" s="4">
        <f t="shared" si="0"/>
        <v>-517959719319</v>
      </c>
      <c r="G14" s="4">
        <v>951500</v>
      </c>
      <c r="H14" s="4">
        <v>288901</v>
      </c>
      <c r="I14" s="4">
        <v>662599</v>
      </c>
      <c r="J14" s="4">
        <v>12080803000</v>
      </c>
      <c r="K14" s="4">
        <f t="shared" si="1"/>
        <v>-182294113000</v>
      </c>
      <c r="L14" s="4">
        <v>1917</v>
      </c>
      <c r="M14" s="4">
        <v>2526</v>
      </c>
      <c r="N14" s="4">
        <v>124</v>
      </c>
      <c r="O14" s="4">
        <v>160</v>
      </c>
      <c r="P14" s="4">
        <v>4039900</v>
      </c>
      <c r="Q14" s="4">
        <v>5058400</v>
      </c>
      <c r="R14" s="5">
        <v>2.23E-2</v>
      </c>
      <c r="S14" s="4">
        <v>9637601</v>
      </c>
      <c r="T14" s="4">
        <f t="shared" si="2"/>
        <v>6856991</v>
      </c>
      <c r="U14" s="4">
        <f t="shared" si="3"/>
        <v>6135801</v>
      </c>
      <c r="V14" s="5">
        <v>2.18E-2</v>
      </c>
    </row>
    <row r="15" spans="1:22" x14ac:dyDescent="0.2">
      <c r="A15" s="16" t="s">
        <v>331</v>
      </c>
      <c r="B15" s="4">
        <v>1091500</v>
      </c>
      <c r="C15" s="4">
        <v>1379988</v>
      </c>
      <c r="D15" s="4">
        <v>-288488</v>
      </c>
      <c r="E15" s="4">
        <v>-5184190000</v>
      </c>
      <c r="F15" s="4">
        <f t="shared" si="0"/>
        <v>-543679467826</v>
      </c>
      <c r="G15" s="4">
        <v>341800</v>
      </c>
      <c r="H15" s="4">
        <v>152100</v>
      </c>
      <c r="I15" s="4">
        <v>189700</v>
      </c>
      <c r="J15" s="4">
        <v>3440715000</v>
      </c>
      <c r="K15" s="4">
        <f t="shared" si="1"/>
        <v>-194374916000</v>
      </c>
      <c r="L15" s="4">
        <v>1753</v>
      </c>
      <c r="M15" s="4">
        <v>1186</v>
      </c>
      <c r="N15" s="4">
        <v>228</v>
      </c>
      <c r="O15" s="4">
        <v>116</v>
      </c>
      <c r="P15" s="4">
        <v>5183100</v>
      </c>
      <c r="Q15" s="4">
        <v>4303100</v>
      </c>
      <c r="R15" s="5">
        <v>-2.7000000000000001E-3</v>
      </c>
      <c r="S15" s="4">
        <v>10493000</v>
      </c>
      <c r="T15" s="4">
        <f t="shared" si="2"/>
        <v>6116771</v>
      </c>
      <c r="U15" s="4">
        <f t="shared" si="3"/>
        <v>4167202</v>
      </c>
      <c r="V15" s="5">
        <v>1.6500000000000001E-2</v>
      </c>
    </row>
    <row r="16" spans="1:22" x14ac:dyDescent="0.2">
      <c r="A16" s="16" t="s">
        <v>330</v>
      </c>
      <c r="B16" s="4">
        <v>55700</v>
      </c>
      <c r="C16" s="4">
        <v>416300</v>
      </c>
      <c r="D16" s="4">
        <v>-360600</v>
      </c>
      <c r="E16" s="4">
        <v>-6498130000</v>
      </c>
      <c r="F16" s="4">
        <f t="shared" si="0"/>
        <v>-538495277826</v>
      </c>
      <c r="G16" s="4">
        <v>0</v>
      </c>
      <c r="H16" s="4">
        <v>0</v>
      </c>
      <c r="I16" s="4">
        <v>0</v>
      </c>
      <c r="J16" s="4">
        <v>-1123572000</v>
      </c>
      <c r="K16" s="4">
        <f t="shared" si="1"/>
        <v>-197815631000</v>
      </c>
      <c r="L16" s="4">
        <v>669</v>
      </c>
      <c r="M16" s="4">
        <v>1298</v>
      </c>
      <c r="N16" s="4">
        <v>88</v>
      </c>
      <c r="O16" s="4">
        <v>95</v>
      </c>
      <c r="P16" s="4">
        <v>1772100</v>
      </c>
      <c r="Q16" s="4">
        <v>2435600</v>
      </c>
      <c r="R16" s="5">
        <v>0</v>
      </c>
      <c r="S16" s="4">
        <v>6135801</v>
      </c>
      <c r="T16" s="4">
        <f t="shared" si="2"/>
        <v>5997611</v>
      </c>
      <c r="U16" s="4">
        <f t="shared" si="3"/>
        <v>2573501</v>
      </c>
      <c r="V16" s="5">
        <v>1.6500000000000001E-2</v>
      </c>
    </row>
    <row r="17" spans="1:22" x14ac:dyDescent="0.2">
      <c r="A17" s="16" t="s">
        <v>329</v>
      </c>
      <c r="B17" s="4">
        <v>105100</v>
      </c>
      <c r="C17" s="4">
        <v>774100</v>
      </c>
      <c r="D17" s="4">
        <v>-669000</v>
      </c>
      <c r="E17" s="4">
        <v>-12089004389</v>
      </c>
      <c r="F17" s="4">
        <f t="shared" si="0"/>
        <v>-531997147826</v>
      </c>
      <c r="G17" s="4">
        <v>222200</v>
      </c>
      <c r="H17" s="4">
        <v>193501</v>
      </c>
      <c r="I17" s="4">
        <v>28699</v>
      </c>
      <c r="J17" s="4">
        <v>510122000</v>
      </c>
      <c r="K17" s="4">
        <f t="shared" si="1"/>
        <v>-196692059000</v>
      </c>
      <c r="L17" s="4">
        <v>720</v>
      </c>
      <c r="M17" s="4">
        <v>1961</v>
      </c>
      <c r="N17" s="4">
        <v>105</v>
      </c>
      <c r="O17" s="4">
        <v>112</v>
      </c>
      <c r="P17" s="4">
        <v>2156000</v>
      </c>
      <c r="Q17" s="4">
        <v>3676100</v>
      </c>
      <c r="R17" s="5">
        <v>-5.5000000000000005E-3</v>
      </c>
      <c r="S17" s="4">
        <v>7692600</v>
      </c>
      <c r="T17" s="4">
        <f t="shared" si="2"/>
        <v>6417161</v>
      </c>
      <c r="U17" s="4">
        <f t="shared" si="3"/>
        <v>2573501</v>
      </c>
      <c r="V17" s="5">
        <v>2.46E-2</v>
      </c>
    </row>
    <row r="18" spans="1:22" x14ac:dyDescent="0.2">
      <c r="A18" s="16" t="s">
        <v>328</v>
      </c>
      <c r="B18" s="4">
        <v>80131</v>
      </c>
      <c r="C18" s="4">
        <v>1631600</v>
      </c>
      <c r="D18" s="4">
        <v>-1551469</v>
      </c>
      <c r="E18" s="4">
        <v>-28181600000</v>
      </c>
      <c r="F18" s="4">
        <f t="shared" si="0"/>
        <v>-519908143437</v>
      </c>
      <c r="G18" s="4">
        <v>113000</v>
      </c>
      <c r="H18" s="4">
        <v>195400</v>
      </c>
      <c r="I18" s="4">
        <v>-82400</v>
      </c>
      <c r="J18" s="4">
        <v>-1482200000</v>
      </c>
      <c r="K18" s="4">
        <f t="shared" si="1"/>
        <v>-197202181000</v>
      </c>
      <c r="L18" s="4">
        <v>1239</v>
      </c>
      <c r="M18" s="4">
        <v>2012</v>
      </c>
      <c r="N18" s="4">
        <v>169</v>
      </c>
      <c r="O18" s="4">
        <v>88</v>
      </c>
      <c r="P18" s="4">
        <v>4684500</v>
      </c>
      <c r="Q18" s="4">
        <v>3401800</v>
      </c>
      <c r="R18" s="5">
        <v>-2.7000000000000001E-3</v>
      </c>
      <c r="S18" s="4">
        <v>8319000</v>
      </c>
      <c r="T18" s="4">
        <f t="shared" si="2"/>
        <v>6217631</v>
      </c>
      <c r="U18" s="4">
        <f t="shared" si="3"/>
        <v>2573501</v>
      </c>
      <c r="V18" s="5">
        <v>1.6399999999999998E-2</v>
      </c>
    </row>
    <row r="19" spans="1:22" x14ac:dyDescent="0.2">
      <c r="A19" s="16" t="s">
        <v>327</v>
      </c>
      <c r="B19" s="4">
        <v>239450</v>
      </c>
      <c r="C19" s="4">
        <v>1307500</v>
      </c>
      <c r="D19" s="4">
        <v>-1068050</v>
      </c>
      <c r="E19" s="4">
        <v>-19279650000</v>
      </c>
      <c r="F19" s="4">
        <f t="shared" si="0"/>
        <v>-491726543437</v>
      </c>
      <c r="G19" s="4">
        <v>59300</v>
      </c>
      <c r="H19" s="4">
        <v>83802</v>
      </c>
      <c r="I19" s="4">
        <v>-24502</v>
      </c>
      <c r="J19" s="4">
        <v>-437688000</v>
      </c>
      <c r="K19" s="4">
        <f t="shared" si="1"/>
        <v>-195719981000</v>
      </c>
      <c r="L19" s="4">
        <v>2900</v>
      </c>
      <c r="M19" s="4">
        <v>1655</v>
      </c>
      <c r="N19" s="4">
        <v>359</v>
      </c>
      <c r="O19" s="4">
        <v>164</v>
      </c>
      <c r="P19" s="4">
        <v>10956300</v>
      </c>
      <c r="Q19" s="4">
        <v>4331200</v>
      </c>
      <c r="R19" s="5">
        <v>2.2599999999999999E-2</v>
      </c>
      <c r="S19" s="4">
        <v>15535602</v>
      </c>
      <c r="T19" s="4">
        <f t="shared" si="2"/>
        <v>6662170.4000000004</v>
      </c>
      <c r="U19" s="4">
        <f t="shared" si="3"/>
        <v>1761501</v>
      </c>
      <c r="V19" s="5">
        <v>3.8100000000000002E-2</v>
      </c>
    </row>
    <row r="20" spans="1:22" x14ac:dyDescent="0.2">
      <c r="A20" s="16" t="s">
        <v>326</v>
      </c>
      <c r="B20" s="4">
        <v>19470</v>
      </c>
      <c r="C20" s="4">
        <v>754400</v>
      </c>
      <c r="D20" s="4">
        <v>-734930</v>
      </c>
      <c r="E20" s="4">
        <v>-13013630000</v>
      </c>
      <c r="F20" s="4">
        <f t="shared" si="0"/>
        <v>-472446893437</v>
      </c>
      <c r="G20" s="4">
        <v>0</v>
      </c>
      <c r="H20" s="4">
        <v>0</v>
      </c>
      <c r="I20" s="4">
        <v>0</v>
      </c>
      <c r="J20" s="4">
        <v>-6280133000</v>
      </c>
      <c r="K20" s="4">
        <f t="shared" si="1"/>
        <v>-195282293000</v>
      </c>
      <c r="L20" s="4">
        <v>658</v>
      </c>
      <c r="M20" s="4">
        <v>1856</v>
      </c>
      <c r="N20" s="4">
        <v>33</v>
      </c>
      <c r="O20" s="4">
        <v>71</v>
      </c>
      <c r="P20" s="4">
        <v>1051600</v>
      </c>
      <c r="Q20" s="4">
        <v>2800200</v>
      </c>
      <c r="R20" s="5">
        <v>0</v>
      </c>
      <c r="S20" s="4">
        <v>4167202</v>
      </c>
      <c r="T20" s="4">
        <f t="shared" si="2"/>
        <v>7091490.2999999998</v>
      </c>
      <c r="U20" s="4">
        <f t="shared" si="3"/>
        <v>1761501</v>
      </c>
      <c r="V20" s="5">
        <v>1.41E-2</v>
      </c>
    </row>
    <row r="21" spans="1:22" x14ac:dyDescent="0.2">
      <c r="A21" s="16" t="s">
        <v>325</v>
      </c>
      <c r="B21" s="4">
        <v>2800</v>
      </c>
      <c r="C21" s="4">
        <v>310091</v>
      </c>
      <c r="D21" s="4">
        <v>-307291</v>
      </c>
      <c r="E21" s="4">
        <v>-5441120000</v>
      </c>
      <c r="F21" s="4">
        <f t="shared" si="0"/>
        <v>-459433263437</v>
      </c>
      <c r="G21" s="4">
        <v>0</v>
      </c>
      <c r="H21" s="4">
        <v>0</v>
      </c>
      <c r="I21" s="4">
        <v>0</v>
      </c>
      <c r="J21" s="4">
        <v>-17000</v>
      </c>
      <c r="K21" s="4">
        <f t="shared" si="1"/>
        <v>-189002160000</v>
      </c>
      <c r="L21" s="4">
        <v>433</v>
      </c>
      <c r="M21" s="4">
        <v>1074</v>
      </c>
      <c r="N21" s="4">
        <v>33</v>
      </c>
      <c r="O21" s="4">
        <v>52</v>
      </c>
      <c r="P21" s="4">
        <v>1106200</v>
      </c>
      <c r="Q21" s="4">
        <v>1467300</v>
      </c>
      <c r="R21" s="5">
        <v>-2.8000000000000004E-3</v>
      </c>
      <c r="S21" s="4">
        <v>2573501</v>
      </c>
      <c r="T21" s="4">
        <f t="shared" si="2"/>
        <v>7453790.2000000002</v>
      </c>
      <c r="U21" s="4">
        <f t="shared" si="3"/>
        <v>1761501</v>
      </c>
      <c r="V21" s="5">
        <v>1.41E-2</v>
      </c>
    </row>
    <row r="22" spans="1:22" x14ac:dyDescent="0.2">
      <c r="A22" s="16" t="s">
        <v>324</v>
      </c>
      <c r="B22" s="4">
        <v>132800</v>
      </c>
      <c r="C22" s="4">
        <v>570400</v>
      </c>
      <c r="D22" s="4">
        <v>-437600</v>
      </c>
      <c r="E22" s="4">
        <v>-7763020000</v>
      </c>
      <c r="F22" s="4">
        <f t="shared" si="0"/>
        <v>-453992143437</v>
      </c>
      <c r="G22" s="4">
        <v>146300</v>
      </c>
      <c r="H22" s="4">
        <v>19803</v>
      </c>
      <c r="I22" s="4">
        <v>126497</v>
      </c>
      <c r="J22" s="4">
        <v>2256691000</v>
      </c>
      <c r="K22" s="4">
        <f t="shared" si="1"/>
        <v>-189002143000</v>
      </c>
      <c r="L22" s="4">
        <v>1043</v>
      </c>
      <c r="M22" s="4">
        <v>776</v>
      </c>
      <c r="N22" s="4">
        <v>83</v>
      </c>
      <c r="O22" s="4">
        <v>55</v>
      </c>
      <c r="P22" s="4">
        <v>2536600</v>
      </c>
      <c r="Q22" s="4">
        <v>1346900</v>
      </c>
      <c r="R22" s="5">
        <v>1.72E-2</v>
      </c>
      <c r="S22" s="4">
        <v>4036603</v>
      </c>
      <c r="T22" s="4">
        <f t="shared" si="2"/>
        <v>8729469.9000000004</v>
      </c>
      <c r="U22" s="4">
        <f t="shared" si="3"/>
        <v>1761501</v>
      </c>
      <c r="V22" s="5">
        <v>1.6799999999999999E-2</v>
      </c>
    </row>
    <row r="23" spans="1:22" x14ac:dyDescent="0.2">
      <c r="A23" s="16" t="s">
        <v>323</v>
      </c>
      <c r="B23" s="4">
        <v>1522300</v>
      </c>
      <c r="C23" s="4">
        <v>441200</v>
      </c>
      <c r="D23" s="4">
        <v>1081100</v>
      </c>
      <c r="E23" s="4">
        <v>18870560000</v>
      </c>
      <c r="F23" s="4">
        <f t="shared" si="0"/>
        <v>-446229123437</v>
      </c>
      <c r="G23" s="4">
        <v>0</v>
      </c>
      <c r="H23" s="4">
        <v>0</v>
      </c>
      <c r="I23" s="4">
        <v>0</v>
      </c>
      <c r="J23" s="4">
        <v>-7985735000</v>
      </c>
      <c r="K23" s="4">
        <f t="shared" si="1"/>
        <v>-191258834000</v>
      </c>
      <c r="L23" s="4">
        <v>507</v>
      </c>
      <c r="M23" s="4">
        <v>1795</v>
      </c>
      <c r="N23" s="4">
        <v>40</v>
      </c>
      <c r="O23" s="4">
        <v>115</v>
      </c>
      <c r="P23" s="4">
        <v>1052800</v>
      </c>
      <c r="Q23" s="4">
        <v>3434000</v>
      </c>
      <c r="R23" s="5">
        <v>-8.5000000000000006E-3</v>
      </c>
      <c r="S23" s="4">
        <v>7855100</v>
      </c>
      <c r="T23" s="4">
        <f t="shared" si="2"/>
        <v>9558760</v>
      </c>
      <c r="U23" s="4">
        <f t="shared" si="3"/>
        <v>1761501</v>
      </c>
      <c r="V23" s="5">
        <v>2.2400000000000003E-2</v>
      </c>
    </row>
    <row r="24" spans="1:22" x14ac:dyDescent="0.2">
      <c r="A24" s="16" t="s">
        <v>322</v>
      </c>
      <c r="B24" s="4">
        <v>24915</v>
      </c>
      <c r="C24" s="4">
        <v>75600</v>
      </c>
      <c r="D24" s="4">
        <v>-50685</v>
      </c>
      <c r="E24" s="4">
        <v>-899600000</v>
      </c>
      <c r="F24" s="4">
        <f t="shared" si="0"/>
        <v>-465099683437</v>
      </c>
      <c r="G24" s="4">
        <v>0</v>
      </c>
      <c r="H24" s="4">
        <v>0</v>
      </c>
      <c r="I24" s="4">
        <v>0</v>
      </c>
      <c r="J24" s="4">
        <v>-2094252000</v>
      </c>
      <c r="K24" s="4">
        <f t="shared" si="1"/>
        <v>-183273099000</v>
      </c>
      <c r="L24" s="4">
        <v>401</v>
      </c>
      <c r="M24" s="4">
        <v>874</v>
      </c>
      <c r="N24" s="4">
        <v>20</v>
      </c>
      <c r="O24" s="4">
        <v>22</v>
      </c>
      <c r="P24" s="4">
        <v>547800</v>
      </c>
      <c r="Q24" s="4">
        <v>910400</v>
      </c>
      <c r="R24" s="5">
        <v>-1.41E-2</v>
      </c>
      <c r="S24" s="4">
        <v>1761501</v>
      </c>
      <c r="T24" s="4">
        <f t="shared" si="2"/>
        <v>10480619.9</v>
      </c>
      <c r="U24" s="4">
        <f t="shared" si="3"/>
        <v>3090800</v>
      </c>
      <c r="V24" s="5">
        <v>1.6799999999999999E-2</v>
      </c>
    </row>
    <row r="25" spans="1:22" x14ac:dyDescent="0.2">
      <c r="A25" s="16" t="s">
        <v>321</v>
      </c>
      <c r="B25" s="4">
        <v>1030203</v>
      </c>
      <c r="C25" s="4">
        <v>169600</v>
      </c>
      <c r="D25" s="4">
        <v>860603</v>
      </c>
      <c r="E25" s="4">
        <v>15403530000</v>
      </c>
      <c r="F25" s="4">
        <f t="shared" si="0"/>
        <v>-464200083437</v>
      </c>
      <c r="G25" s="4">
        <v>0</v>
      </c>
      <c r="H25" s="4">
        <v>0</v>
      </c>
      <c r="I25" s="4">
        <v>0</v>
      </c>
      <c r="J25" s="4">
        <v>-7374510000</v>
      </c>
      <c r="K25" s="4">
        <f t="shared" si="1"/>
        <v>-181178847000</v>
      </c>
      <c r="L25" s="4">
        <v>554</v>
      </c>
      <c r="M25" s="4">
        <v>986</v>
      </c>
      <c r="N25" s="4">
        <v>54</v>
      </c>
      <c r="O25" s="4">
        <v>38</v>
      </c>
      <c r="P25" s="4">
        <v>1308400</v>
      </c>
      <c r="Q25" s="4">
        <v>1484200</v>
      </c>
      <c r="R25" s="5">
        <v>-2.7000000000000001E-3</v>
      </c>
      <c r="S25" s="4">
        <v>3090800</v>
      </c>
      <c r="T25" s="4">
        <f t="shared" si="2"/>
        <v>10858539.9</v>
      </c>
      <c r="U25" s="4">
        <f t="shared" si="3"/>
        <v>4944201</v>
      </c>
      <c r="V25" s="5">
        <v>1.6799999999999999E-2</v>
      </c>
    </row>
    <row r="26" spans="1:22" x14ac:dyDescent="0.2">
      <c r="A26" s="16" t="s">
        <v>320</v>
      </c>
      <c r="B26" s="4">
        <v>2636900</v>
      </c>
      <c r="C26" s="4">
        <v>251600</v>
      </c>
      <c r="D26" s="4">
        <v>2385300</v>
      </c>
      <c r="E26" s="4">
        <v>42586530000</v>
      </c>
      <c r="F26" s="4">
        <f t="shared" si="0"/>
        <v>-479603613437</v>
      </c>
      <c r="G26" s="4">
        <v>125100</v>
      </c>
      <c r="H26" s="4">
        <v>1657101</v>
      </c>
      <c r="I26" s="4">
        <v>-1532001</v>
      </c>
      <c r="J26" s="4">
        <v>-27296342000</v>
      </c>
      <c r="K26" s="4">
        <f t="shared" si="1"/>
        <v>-173804337000</v>
      </c>
      <c r="L26" s="4">
        <v>561</v>
      </c>
      <c r="M26" s="4">
        <v>2481</v>
      </c>
      <c r="N26" s="4">
        <v>72</v>
      </c>
      <c r="O26" s="4">
        <v>84</v>
      </c>
      <c r="P26" s="4">
        <v>1579800</v>
      </c>
      <c r="Q26" s="4">
        <v>3113900</v>
      </c>
      <c r="R26" s="5">
        <v>-2.7000000000000001E-3</v>
      </c>
      <c r="S26" s="4">
        <v>4944201</v>
      </c>
      <c r="T26" s="4">
        <f t="shared" si="2"/>
        <v>10790869.800000001</v>
      </c>
      <c r="U26" s="4">
        <f t="shared" si="3"/>
        <v>6196500</v>
      </c>
      <c r="V26" s="5">
        <v>1.67E-2</v>
      </c>
    </row>
    <row r="27" spans="1:22" x14ac:dyDescent="0.2">
      <c r="A27" s="16" t="s">
        <v>319</v>
      </c>
      <c r="B27" s="4">
        <v>4557300</v>
      </c>
      <c r="C27" s="4">
        <v>1156000</v>
      </c>
      <c r="D27" s="4">
        <v>3401300</v>
      </c>
      <c r="E27" s="4">
        <v>60505710000</v>
      </c>
      <c r="F27" s="4">
        <f t="shared" si="0"/>
        <v>-522190143437</v>
      </c>
      <c r="G27" s="4">
        <v>352200</v>
      </c>
      <c r="H27" s="4">
        <v>363100</v>
      </c>
      <c r="I27" s="4">
        <v>-10900</v>
      </c>
      <c r="J27" s="4">
        <v>-229570000</v>
      </c>
      <c r="K27" s="4">
        <f t="shared" si="1"/>
        <v>-146507995000</v>
      </c>
      <c r="L27" s="4">
        <v>2643</v>
      </c>
      <c r="M27" s="4">
        <v>2046</v>
      </c>
      <c r="N27" s="4">
        <v>201</v>
      </c>
      <c r="O27" s="4">
        <v>152</v>
      </c>
      <c r="P27" s="4">
        <v>7389400</v>
      </c>
      <c r="Q27" s="4">
        <v>4184100</v>
      </c>
      <c r="R27" s="5">
        <v>4.3499999999999997E-2</v>
      </c>
      <c r="S27" s="4">
        <v>11888100</v>
      </c>
      <c r="T27" s="4">
        <f t="shared" si="2"/>
        <v>10046619.800000001</v>
      </c>
      <c r="U27" s="4">
        <f t="shared" si="3"/>
        <v>6196500</v>
      </c>
      <c r="V27" s="5">
        <v>2.7799999999999998E-2</v>
      </c>
    </row>
    <row r="28" spans="1:22" x14ac:dyDescent="0.2">
      <c r="A28" s="16" t="s">
        <v>318</v>
      </c>
      <c r="B28" s="4">
        <v>1060001</v>
      </c>
      <c r="C28" s="4">
        <v>697300</v>
      </c>
      <c r="D28" s="4">
        <v>362701</v>
      </c>
      <c r="E28" s="4">
        <v>6365850000</v>
      </c>
      <c r="F28" s="4">
        <f t="shared" si="0"/>
        <v>-582695853437</v>
      </c>
      <c r="G28" s="4">
        <v>55000</v>
      </c>
      <c r="H28" s="4">
        <v>1649500</v>
      </c>
      <c r="I28" s="4">
        <v>-1594500</v>
      </c>
      <c r="J28" s="4">
        <v>-27692730000</v>
      </c>
      <c r="K28" s="4">
        <f t="shared" si="1"/>
        <v>-146278425000</v>
      </c>
      <c r="L28" s="4">
        <v>1058</v>
      </c>
      <c r="M28" s="4">
        <v>3206</v>
      </c>
      <c r="N28" s="4">
        <v>69</v>
      </c>
      <c r="O28" s="4">
        <v>117</v>
      </c>
      <c r="P28" s="4">
        <v>2019700</v>
      </c>
      <c r="Q28" s="4">
        <v>4009700</v>
      </c>
      <c r="R28" s="5">
        <v>-1.44E-2</v>
      </c>
      <c r="S28" s="4">
        <v>6323700</v>
      </c>
      <c r="T28" s="4">
        <f t="shared" si="2"/>
        <v>10580829.800000001</v>
      </c>
      <c r="U28" s="4">
        <f t="shared" si="3"/>
        <v>6196500</v>
      </c>
      <c r="V28" s="5">
        <v>2.5600000000000001E-2</v>
      </c>
    </row>
    <row r="29" spans="1:22" x14ac:dyDescent="0.2">
      <c r="A29" s="16" t="s">
        <v>317</v>
      </c>
      <c r="B29" s="4">
        <v>2004500</v>
      </c>
      <c r="C29" s="4">
        <v>481700</v>
      </c>
      <c r="D29" s="4">
        <v>1522800</v>
      </c>
      <c r="E29" s="4">
        <v>26435470000</v>
      </c>
      <c r="F29" s="4">
        <f t="shared" si="0"/>
        <v>-589061703437</v>
      </c>
      <c r="G29" s="4">
        <v>235800</v>
      </c>
      <c r="H29" s="4">
        <v>588600</v>
      </c>
      <c r="I29" s="4">
        <v>-352800</v>
      </c>
      <c r="J29" s="4">
        <v>-6106090000</v>
      </c>
      <c r="K29" s="4">
        <f t="shared" si="1"/>
        <v>-118585695000</v>
      </c>
      <c r="L29" s="4">
        <v>2412</v>
      </c>
      <c r="M29" s="4">
        <v>1216</v>
      </c>
      <c r="N29" s="4">
        <v>296</v>
      </c>
      <c r="O29" s="4">
        <v>78</v>
      </c>
      <c r="P29" s="4">
        <v>9295200</v>
      </c>
      <c r="Q29" s="4">
        <v>2710400</v>
      </c>
      <c r="R29" s="5">
        <v>5.4299999999999994E-2</v>
      </c>
      <c r="S29" s="4">
        <v>19980996</v>
      </c>
      <c r="T29" s="4">
        <f t="shared" si="2"/>
        <v>9555700.1999999993</v>
      </c>
      <c r="U29" s="4">
        <f t="shared" si="3"/>
        <v>6196500</v>
      </c>
      <c r="V29" s="5">
        <v>4.2800000000000005E-2</v>
      </c>
    </row>
    <row r="30" spans="1:22" x14ac:dyDescent="0.2">
      <c r="A30" s="16" t="s">
        <v>316</v>
      </c>
      <c r="B30" s="4">
        <v>334750</v>
      </c>
      <c r="C30" s="4">
        <v>517556</v>
      </c>
      <c r="D30" s="4">
        <v>-182806</v>
      </c>
      <c r="E30" s="4">
        <v>-3076910000</v>
      </c>
      <c r="F30" s="4">
        <f t="shared" si="0"/>
        <v>-615497173437</v>
      </c>
      <c r="G30" s="4">
        <v>697800</v>
      </c>
      <c r="H30" s="4">
        <v>512101</v>
      </c>
      <c r="I30" s="4">
        <v>185699</v>
      </c>
      <c r="J30" s="4">
        <v>2993944000</v>
      </c>
      <c r="K30" s="4">
        <f t="shared" si="1"/>
        <v>-112479605000</v>
      </c>
      <c r="L30" s="4">
        <v>2008</v>
      </c>
      <c r="M30" s="4">
        <v>3075</v>
      </c>
      <c r="N30" s="4">
        <v>108</v>
      </c>
      <c r="O30" s="4">
        <v>134</v>
      </c>
      <c r="P30" s="4">
        <v>3416000</v>
      </c>
      <c r="Q30" s="4">
        <v>5034500</v>
      </c>
      <c r="R30" s="5">
        <v>-2.4E-2</v>
      </c>
      <c r="S30" s="4">
        <v>8460401</v>
      </c>
      <c r="T30" s="4">
        <f t="shared" si="2"/>
        <v>9850230.0999999996</v>
      </c>
      <c r="U30" s="4">
        <f t="shared" si="3"/>
        <v>6196500</v>
      </c>
      <c r="V30" s="5">
        <v>4.0999999999999995E-2</v>
      </c>
    </row>
    <row r="31" spans="1:22" x14ac:dyDescent="0.2">
      <c r="A31" s="16" t="s">
        <v>315</v>
      </c>
      <c r="B31" s="4">
        <v>151600</v>
      </c>
      <c r="C31" s="4">
        <v>671000</v>
      </c>
      <c r="D31" s="4">
        <v>-519400</v>
      </c>
      <c r="E31" s="4">
        <v>-8947450000</v>
      </c>
      <c r="F31" s="4">
        <f t="shared" si="0"/>
        <v>-612420263437</v>
      </c>
      <c r="G31" s="4">
        <v>98100</v>
      </c>
      <c r="H31" s="4">
        <v>723700</v>
      </c>
      <c r="I31" s="4">
        <v>-625600</v>
      </c>
      <c r="J31" s="4">
        <v>-10778150000</v>
      </c>
      <c r="K31" s="4">
        <f t="shared" si="1"/>
        <v>-115473549000</v>
      </c>
      <c r="L31" s="4">
        <v>704</v>
      </c>
      <c r="M31" s="4">
        <v>3897</v>
      </c>
      <c r="N31" s="4">
        <v>29</v>
      </c>
      <c r="O31" s="4">
        <v>146</v>
      </c>
      <c r="P31" s="4">
        <v>981300</v>
      </c>
      <c r="Q31" s="4">
        <v>5214800</v>
      </c>
      <c r="R31" s="5">
        <v>-3.5200000000000002E-2</v>
      </c>
      <c r="S31" s="4">
        <v>6196500</v>
      </c>
      <c r="T31" s="4">
        <f t="shared" si="2"/>
        <v>10505760.300000001</v>
      </c>
      <c r="U31" s="4">
        <f t="shared" si="3"/>
        <v>4267500</v>
      </c>
      <c r="V31" s="5">
        <v>3.9599999999999996E-2</v>
      </c>
    </row>
    <row r="32" spans="1:22" x14ac:dyDescent="0.2">
      <c r="A32" s="16" t="s">
        <v>314</v>
      </c>
      <c r="B32" s="4">
        <v>353900</v>
      </c>
      <c r="C32" s="4">
        <v>1911702</v>
      </c>
      <c r="D32" s="4">
        <v>-1557802</v>
      </c>
      <c r="E32" s="4">
        <v>-27017030000</v>
      </c>
      <c r="F32" s="4">
        <f t="shared" si="0"/>
        <v>-603472813437</v>
      </c>
      <c r="G32" s="4">
        <v>1133600</v>
      </c>
      <c r="H32" s="4">
        <v>152400</v>
      </c>
      <c r="I32" s="4">
        <v>981200</v>
      </c>
      <c r="J32" s="4">
        <v>17086465000</v>
      </c>
      <c r="K32" s="4">
        <f t="shared" si="1"/>
        <v>-104695399000</v>
      </c>
      <c r="L32" s="4">
        <v>2612</v>
      </c>
      <c r="M32" s="4">
        <v>3493</v>
      </c>
      <c r="N32" s="4">
        <v>272</v>
      </c>
      <c r="O32" s="4">
        <v>315</v>
      </c>
      <c r="P32" s="4">
        <v>7780200</v>
      </c>
      <c r="Q32" s="4">
        <v>8367300</v>
      </c>
      <c r="R32" s="5">
        <v>5.7999999999999996E-3</v>
      </c>
      <c r="S32" s="4">
        <v>16793400</v>
      </c>
      <c r="T32" s="4">
        <f t="shared" si="2"/>
        <v>9872170.3000000007</v>
      </c>
      <c r="U32" s="4">
        <f t="shared" si="3"/>
        <v>4267500</v>
      </c>
      <c r="V32" s="5">
        <v>4.2300000000000004E-2</v>
      </c>
    </row>
    <row r="33" spans="1:22" x14ac:dyDescent="0.2">
      <c r="A33" s="16" t="s">
        <v>313</v>
      </c>
      <c r="B33" s="4">
        <v>266000</v>
      </c>
      <c r="C33" s="4">
        <v>3435800</v>
      </c>
      <c r="D33" s="4">
        <v>-3169800</v>
      </c>
      <c r="E33" s="4">
        <v>-57784280000</v>
      </c>
      <c r="F33" s="4">
        <f t="shared" si="0"/>
        <v>-576455783437</v>
      </c>
      <c r="G33" s="4">
        <v>541200</v>
      </c>
      <c r="H33" s="4">
        <v>312901</v>
      </c>
      <c r="I33" s="4">
        <v>228299</v>
      </c>
      <c r="J33" s="4">
        <v>4208073000</v>
      </c>
      <c r="K33" s="4">
        <f t="shared" si="1"/>
        <v>-121781864000</v>
      </c>
      <c r="L33" s="4">
        <v>1422</v>
      </c>
      <c r="M33" s="4">
        <v>4270</v>
      </c>
      <c r="N33" s="4">
        <v>105</v>
      </c>
      <c r="O33" s="4">
        <v>261</v>
      </c>
      <c r="P33" s="4">
        <v>2522900</v>
      </c>
      <c r="Q33" s="4">
        <v>9697200</v>
      </c>
      <c r="R33" s="5">
        <v>-6.8499999999999991E-2</v>
      </c>
      <c r="S33" s="4">
        <v>16148001</v>
      </c>
      <c r="T33" s="4">
        <f t="shared" si="2"/>
        <v>9709120.3000000007</v>
      </c>
      <c r="U33" s="4">
        <f t="shared" si="3"/>
        <v>4267500</v>
      </c>
      <c r="V33" s="5">
        <v>6.1699999999999998E-2</v>
      </c>
    </row>
    <row r="34" spans="1:22" x14ac:dyDescent="0.2">
      <c r="A34" s="16" t="s">
        <v>270</v>
      </c>
      <c r="B34" s="4">
        <v>1305800</v>
      </c>
      <c r="C34" s="4">
        <v>1310300</v>
      </c>
      <c r="D34" s="4">
        <v>-4500</v>
      </c>
      <c r="E34" s="4">
        <v>29600000</v>
      </c>
      <c r="F34" s="4">
        <f t="shared" si="0"/>
        <v>-518671503437</v>
      </c>
      <c r="G34" s="4">
        <v>473100</v>
      </c>
      <c r="H34" s="4">
        <v>282100</v>
      </c>
      <c r="I34" s="4">
        <v>191000</v>
      </c>
      <c r="J34" s="4">
        <v>3581825000</v>
      </c>
      <c r="K34" s="4">
        <f t="shared" si="1"/>
        <v>-125989937000</v>
      </c>
      <c r="L34" s="4">
        <v>2016</v>
      </c>
      <c r="M34" s="4">
        <v>1058</v>
      </c>
      <c r="N34" s="4">
        <v>170</v>
      </c>
      <c r="O34" s="4">
        <v>89</v>
      </c>
      <c r="P34" s="4">
        <v>5578900</v>
      </c>
      <c r="Q34" s="4">
        <v>3754200</v>
      </c>
      <c r="R34" s="5">
        <v>1.9099999999999999E-2</v>
      </c>
      <c r="S34" s="4">
        <v>10980100</v>
      </c>
      <c r="T34" s="4">
        <f t="shared" si="2"/>
        <v>9201840.4000000004</v>
      </c>
      <c r="U34" s="4">
        <f t="shared" si="3"/>
        <v>4267500</v>
      </c>
      <c r="V34" s="5">
        <v>2.41E-2</v>
      </c>
    </row>
    <row r="35" spans="1:22" x14ac:dyDescent="0.2">
      <c r="A35" s="16" t="s">
        <v>269</v>
      </c>
      <c r="B35" s="4">
        <v>328000</v>
      </c>
      <c r="C35" s="4">
        <v>1002000</v>
      </c>
      <c r="D35" s="4">
        <v>-674000</v>
      </c>
      <c r="E35" s="4">
        <v>-12248080000</v>
      </c>
      <c r="F35" s="4">
        <f t="shared" si="0"/>
        <v>-518701103437</v>
      </c>
      <c r="G35" s="4">
        <v>264200</v>
      </c>
      <c r="H35" s="4">
        <v>127500</v>
      </c>
      <c r="I35" s="4">
        <v>136700</v>
      </c>
      <c r="J35" s="4">
        <v>2495355000</v>
      </c>
      <c r="K35" s="4">
        <f t="shared" si="1"/>
        <v>-129571762000</v>
      </c>
      <c r="L35" s="4">
        <v>855</v>
      </c>
      <c r="M35" s="4">
        <v>1883</v>
      </c>
      <c r="N35" s="4">
        <v>100</v>
      </c>
      <c r="O35" s="4">
        <v>128</v>
      </c>
      <c r="P35" s="4">
        <v>2627900</v>
      </c>
      <c r="Q35" s="4">
        <v>3946900</v>
      </c>
      <c r="R35" s="5">
        <v>0</v>
      </c>
      <c r="S35" s="4">
        <v>6870000</v>
      </c>
      <c r="T35" s="4">
        <f t="shared" si="2"/>
        <v>9528120.4000000004</v>
      </c>
      <c r="U35" s="4">
        <f t="shared" si="3"/>
        <v>4267500</v>
      </c>
      <c r="V35" s="5">
        <v>1.37E-2</v>
      </c>
    </row>
    <row r="36" spans="1:22" x14ac:dyDescent="0.2">
      <c r="A36" s="16" t="s">
        <v>268</v>
      </c>
      <c r="B36" s="4">
        <v>536000</v>
      </c>
      <c r="C36" s="4">
        <v>248600</v>
      </c>
      <c r="D36" s="4">
        <v>287400</v>
      </c>
      <c r="E36" s="4">
        <v>5302840000</v>
      </c>
      <c r="F36" s="4">
        <f t="shared" si="0"/>
        <v>-506453023437</v>
      </c>
      <c r="G36" s="4">
        <v>73000</v>
      </c>
      <c r="H36" s="4">
        <v>580100</v>
      </c>
      <c r="I36" s="4">
        <v>-507100</v>
      </c>
      <c r="J36" s="4">
        <v>-9387795000</v>
      </c>
      <c r="K36" s="4">
        <f t="shared" si="1"/>
        <v>-132067117000</v>
      </c>
      <c r="L36" s="4">
        <v>725</v>
      </c>
      <c r="M36" s="4">
        <v>1467</v>
      </c>
      <c r="N36" s="4">
        <v>58</v>
      </c>
      <c r="O36" s="4">
        <v>77</v>
      </c>
      <c r="P36" s="4">
        <v>1490300</v>
      </c>
      <c r="Q36" s="4">
        <v>2777200</v>
      </c>
      <c r="R36" s="5">
        <v>-1.3600000000000001E-2</v>
      </c>
      <c r="S36" s="4">
        <v>4267500</v>
      </c>
      <c r="T36" s="4">
        <f t="shared" si="2"/>
        <v>9714790.4000000004</v>
      </c>
      <c r="U36" s="4">
        <f t="shared" si="3"/>
        <v>4445600</v>
      </c>
      <c r="V36" s="5">
        <v>1.61E-2</v>
      </c>
    </row>
    <row r="37" spans="1:22" x14ac:dyDescent="0.2">
      <c r="A37" s="16" t="s">
        <v>254</v>
      </c>
      <c r="B37" s="4">
        <v>1160600</v>
      </c>
      <c r="C37" s="4">
        <v>56779</v>
      </c>
      <c r="D37" s="4">
        <v>1103821</v>
      </c>
      <c r="E37" s="4">
        <v>20299690000</v>
      </c>
      <c r="F37" s="4">
        <f t="shared" si="0"/>
        <v>-511755863437</v>
      </c>
      <c r="G37" s="4">
        <v>253300</v>
      </c>
      <c r="H37" s="4">
        <v>222700</v>
      </c>
      <c r="I37" s="4">
        <v>30600</v>
      </c>
      <c r="J37" s="4">
        <v>552620000</v>
      </c>
      <c r="K37" s="4">
        <f t="shared" si="1"/>
        <v>-122679322000</v>
      </c>
      <c r="L37" s="4">
        <v>1048</v>
      </c>
      <c r="M37" s="4">
        <v>1086</v>
      </c>
      <c r="N37" s="4">
        <v>124</v>
      </c>
      <c r="O37" s="4">
        <v>51</v>
      </c>
      <c r="P37" s="4">
        <v>3026300</v>
      </c>
      <c r="Q37" s="4">
        <v>1417600</v>
      </c>
      <c r="R37" s="5">
        <v>1.9199999999999998E-2</v>
      </c>
      <c r="S37" s="4">
        <v>4445600</v>
      </c>
      <c r="T37" s="4">
        <f t="shared" si="2"/>
        <v>10357580.4</v>
      </c>
      <c r="U37" s="4">
        <f t="shared" si="3"/>
        <v>9729700</v>
      </c>
      <c r="V37" s="5">
        <v>2.4199999999999999E-2</v>
      </c>
    </row>
    <row r="38" spans="1:22" x14ac:dyDescent="0.2">
      <c r="A38" s="16" t="s">
        <v>253</v>
      </c>
      <c r="B38" s="4">
        <v>454600</v>
      </c>
      <c r="C38" s="4">
        <v>190500</v>
      </c>
      <c r="D38" s="4">
        <v>264100</v>
      </c>
      <c r="E38" s="4">
        <v>4802140000</v>
      </c>
      <c r="F38" s="4">
        <f t="shared" si="0"/>
        <v>-532055553437</v>
      </c>
      <c r="G38" s="4">
        <v>183300</v>
      </c>
      <c r="H38" s="4">
        <v>704100</v>
      </c>
      <c r="I38" s="4">
        <v>-520800</v>
      </c>
      <c r="J38" s="4">
        <v>-9591600000</v>
      </c>
      <c r="K38" s="4">
        <f t="shared" si="1"/>
        <v>-123231942000</v>
      </c>
      <c r="L38" s="4">
        <v>1808</v>
      </c>
      <c r="M38" s="4">
        <v>1905</v>
      </c>
      <c r="N38" s="4">
        <v>265</v>
      </c>
      <c r="O38" s="4">
        <v>118</v>
      </c>
      <c r="P38" s="4">
        <v>7571100</v>
      </c>
      <c r="Q38" s="4">
        <v>4059400</v>
      </c>
      <c r="R38" s="5">
        <v>2.8000000000000004E-3</v>
      </c>
      <c r="S38" s="4">
        <v>11665800</v>
      </c>
      <c r="T38" s="4">
        <f t="shared" si="2"/>
        <v>11079810.4</v>
      </c>
      <c r="U38" s="4">
        <f t="shared" si="3"/>
        <v>9729700</v>
      </c>
      <c r="V38" s="5">
        <v>2.69E-2</v>
      </c>
    </row>
    <row r="39" spans="1:22" x14ac:dyDescent="0.2">
      <c r="A39" s="16" t="s">
        <v>252</v>
      </c>
      <c r="B39" s="4">
        <v>317500</v>
      </c>
      <c r="C39" s="4">
        <v>44700</v>
      </c>
      <c r="D39" s="4">
        <v>272800</v>
      </c>
      <c r="E39" s="4">
        <v>4982840000</v>
      </c>
      <c r="F39" s="4">
        <f t="shared" si="0"/>
        <v>-536857693437</v>
      </c>
      <c r="G39" s="4">
        <v>145100</v>
      </c>
      <c r="H39" s="4">
        <v>334300</v>
      </c>
      <c r="I39" s="4">
        <v>-189200</v>
      </c>
      <c r="J39" s="4">
        <v>-3457490000</v>
      </c>
      <c r="K39" s="4">
        <f t="shared" si="1"/>
        <v>-113640342000</v>
      </c>
      <c r="L39" s="4">
        <v>1515</v>
      </c>
      <c r="M39" s="4">
        <v>1826</v>
      </c>
      <c r="N39" s="4">
        <v>157</v>
      </c>
      <c r="O39" s="4">
        <v>179</v>
      </c>
      <c r="P39" s="4">
        <v>5148200</v>
      </c>
      <c r="Q39" s="4">
        <v>5489400</v>
      </c>
      <c r="R39" s="5">
        <v>-1.09E-2</v>
      </c>
      <c r="S39" s="4">
        <v>9729700</v>
      </c>
      <c r="T39" s="4">
        <f t="shared" si="2"/>
        <v>11919990.4</v>
      </c>
      <c r="U39" s="4">
        <f t="shared" si="3"/>
        <v>5907301</v>
      </c>
      <c r="V39" s="5">
        <v>1.37E-2</v>
      </c>
    </row>
    <row r="40" spans="1:22" x14ac:dyDescent="0.2">
      <c r="A40" s="16" t="s">
        <v>251</v>
      </c>
      <c r="B40" s="4">
        <v>1677950</v>
      </c>
      <c r="C40" s="4">
        <v>37400</v>
      </c>
      <c r="D40" s="4">
        <v>1640550</v>
      </c>
      <c r="E40" s="4">
        <v>30164570000</v>
      </c>
      <c r="F40" s="4">
        <f t="shared" si="0"/>
        <v>-541840533437</v>
      </c>
      <c r="G40" s="4">
        <v>891200</v>
      </c>
      <c r="H40" s="4">
        <v>144800</v>
      </c>
      <c r="I40" s="4">
        <v>746400</v>
      </c>
      <c r="J40" s="4">
        <v>13787125000</v>
      </c>
      <c r="K40" s="4">
        <f t="shared" si="1"/>
        <v>-110182852000</v>
      </c>
      <c r="L40" s="4">
        <v>1698</v>
      </c>
      <c r="M40" s="4">
        <v>2709</v>
      </c>
      <c r="N40" s="4">
        <v>197</v>
      </c>
      <c r="O40" s="4">
        <v>182</v>
      </c>
      <c r="P40" s="4">
        <v>4985400</v>
      </c>
      <c r="Q40" s="4">
        <v>6130200</v>
      </c>
      <c r="R40" s="5">
        <v>-5.4000000000000003E-3</v>
      </c>
      <c r="S40" s="4">
        <v>11405700</v>
      </c>
      <c r="T40" s="4">
        <f t="shared" si="2"/>
        <v>11714270.5</v>
      </c>
      <c r="U40" s="4">
        <f t="shared" si="3"/>
        <v>5907301</v>
      </c>
      <c r="V40" s="5">
        <v>1.3500000000000002E-2</v>
      </c>
    </row>
    <row r="41" spans="1:22" x14ac:dyDescent="0.2">
      <c r="A41" s="16" t="s">
        <v>250</v>
      </c>
      <c r="B41" s="4">
        <v>392700</v>
      </c>
      <c r="C41" s="4">
        <v>358800</v>
      </c>
      <c r="D41" s="4">
        <v>33900</v>
      </c>
      <c r="E41" s="4">
        <v>590380000</v>
      </c>
      <c r="F41" s="4">
        <f t="shared" si="0"/>
        <v>-572005103437</v>
      </c>
      <c r="G41" s="4">
        <v>0</v>
      </c>
      <c r="H41" s="4">
        <v>0</v>
      </c>
      <c r="I41" s="4">
        <v>0</v>
      </c>
      <c r="J41" s="4">
        <v>-20350010000</v>
      </c>
      <c r="K41" s="4">
        <f t="shared" si="1"/>
        <v>-123969977000</v>
      </c>
      <c r="L41" s="4">
        <v>2325</v>
      </c>
      <c r="M41" s="4">
        <v>2764</v>
      </c>
      <c r="N41" s="4">
        <v>71</v>
      </c>
      <c r="O41" s="4">
        <v>153</v>
      </c>
      <c r="P41" s="4">
        <v>3107800</v>
      </c>
      <c r="Q41" s="4">
        <v>5093400</v>
      </c>
      <c r="R41" s="5">
        <v>-1.89E-2</v>
      </c>
      <c r="S41" s="4">
        <v>12751802</v>
      </c>
      <c r="T41" s="4">
        <f t="shared" si="2"/>
        <v>12339390.4</v>
      </c>
      <c r="U41" s="4">
        <f t="shared" si="3"/>
        <v>5907301</v>
      </c>
      <c r="V41" s="5">
        <v>1.8700000000000001E-2</v>
      </c>
    </row>
    <row r="42" spans="1:22" x14ac:dyDescent="0.2">
      <c r="A42" s="16" t="s">
        <v>249</v>
      </c>
      <c r="B42" s="4">
        <v>994101</v>
      </c>
      <c r="C42" s="4">
        <v>1097700</v>
      </c>
      <c r="D42" s="4">
        <v>-103599</v>
      </c>
      <c r="E42" s="4">
        <v>-1694910000</v>
      </c>
      <c r="F42" s="4">
        <f t="shared" si="0"/>
        <v>-572595483437</v>
      </c>
      <c r="G42" s="4">
        <v>408500</v>
      </c>
      <c r="H42" s="4">
        <v>288200</v>
      </c>
      <c r="I42" s="4">
        <v>120300</v>
      </c>
      <c r="J42" s="4">
        <v>2204975000</v>
      </c>
      <c r="K42" s="4">
        <f t="shared" si="1"/>
        <v>-103619967000</v>
      </c>
      <c r="L42" s="4">
        <v>2363</v>
      </c>
      <c r="M42" s="4">
        <v>4269</v>
      </c>
      <c r="N42" s="4">
        <v>144</v>
      </c>
      <c r="O42" s="4">
        <v>172</v>
      </c>
      <c r="P42" s="4">
        <v>4179600</v>
      </c>
      <c r="Q42" s="4">
        <v>5830200</v>
      </c>
      <c r="R42" s="5">
        <v>5.4000000000000003E-3</v>
      </c>
      <c r="S42" s="4">
        <v>10457500</v>
      </c>
      <c r="T42" s="4">
        <f t="shared" si="2"/>
        <v>12130275.1</v>
      </c>
      <c r="U42" s="4">
        <f t="shared" si="3"/>
        <v>5907301</v>
      </c>
      <c r="V42" s="5">
        <v>2.92E-2</v>
      </c>
    </row>
    <row r="43" spans="1:22" x14ac:dyDescent="0.2">
      <c r="A43" s="16" t="s">
        <v>248</v>
      </c>
      <c r="B43" s="4">
        <v>332100</v>
      </c>
      <c r="C43" s="4">
        <v>1484500</v>
      </c>
      <c r="D43" s="4">
        <v>-1152400</v>
      </c>
      <c r="E43" s="4">
        <v>-21728830000</v>
      </c>
      <c r="F43" s="4">
        <f t="shared" si="0"/>
        <v>-570900573437</v>
      </c>
      <c r="G43" s="4">
        <v>457300</v>
      </c>
      <c r="H43" s="4">
        <v>184201</v>
      </c>
      <c r="I43" s="4">
        <v>273099</v>
      </c>
      <c r="J43" s="4">
        <v>5137902000</v>
      </c>
      <c r="K43" s="4">
        <f t="shared" si="1"/>
        <v>-105824942000</v>
      </c>
      <c r="L43" s="4">
        <v>1739</v>
      </c>
      <c r="M43" s="4">
        <v>2894</v>
      </c>
      <c r="N43" s="4">
        <v>141</v>
      </c>
      <c r="O43" s="4">
        <v>244</v>
      </c>
      <c r="P43" s="4">
        <v>3685600</v>
      </c>
      <c r="Q43" s="4">
        <v>5940300</v>
      </c>
      <c r="R43" s="5">
        <v>-1.8600000000000002E-2</v>
      </c>
      <c r="S43" s="4">
        <v>14517501</v>
      </c>
      <c r="T43" s="4">
        <f t="shared" si="2"/>
        <v>12048405.1</v>
      </c>
      <c r="U43" s="4">
        <f t="shared" si="3"/>
        <v>5907301</v>
      </c>
      <c r="V43" s="5">
        <v>2.1000000000000001E-2</v>
      </c>
    </row>
    <row r="44" spans="1:22" x14ac:dyDescent="0.2">
      <c r="A44" s="16" t="s">
        <v>247</v>
      </c>
      <c r="B44" s="4">
        <v>865100</v>
      </c>
      <c r="C44" s="4">
        <v>95200</v>
      </c>
      <c r="D44" s="4">
        <v>769900</v>
      </c>
      <c r="E44" s="4">
        <v>14718130000</v>
      </c>
      <c r="F44" s="4">
        <f t="shared" si="0"/>
        <v>-549171743437</v>
      </c>
      <c r="G44" s="4">
        <v>188300</v>
      </c>
      <c r="H44" s="4">
        <v>288301</v>
      </c>
      <c r="I44" s="4">
        <v>-100001</v>
      </c>
      <c r="J44" s="4">
        <v>-1907138000</v>
      </c>
      <c r="K44" s="4">
        <f t="shared" si="1"/>
        <v>-110962844000</v>
      </c>
      <c r="L44" s="4">
        <v>1459</v>
      </c>
      <c r="M44" s="4">
        <v>1641</v>
      </c>
      <c r="N44" s="4">
        <v>92</v>
      </c>
      <c r="O44" s="4">
        <v>93</v>
      </c>
      <c r="P44" s="4">
        <v>2248300</v>
      </c>
      <c r="Q44" s="4">
        <v>3049100</v>
      </c>
      <c r="R44" s="5">
        <v>0</v>
      </c>
      <c r="S44" s="4">
        <v>5907301</v>
      </c>
      <c r="T44" s="4">
        <f t="shared" si="2"/>
        <v>12407445.199999999</v>
      </c>
      <c r="U44" s="4">
        <f t="shared" si="3"/>
        <v>6134200</v>
      </c>
      <c r="V44" s="5">
        <v>1.0500000000000001E-2</v>
      </c>
    </row>
    <row r="45" spans="1:22" x14ac:dyDescent="0.2">
      <c r="A45" s="16" t="s">
        <v>246</v>
      </c>
      <c r="B45" s="4">
        <v>277000</v>
      </c>
      <c r="C45" s="4">
        <v>1067700</v>
      </c>
      <c r="D45" s="4">
        <v>-790700</v>
      </c>
      <c r="E45" s="4">
        <v>-15229055391</v>
      </c>
      <c r="F45" s="4">
        <f t="shared" si="0"/>
        <v>-563889873437</v>
      </c>
      <c r="G45" s="4">
        <v>0</v>
      </c>
      <c r="H45" s="4">
        <v>0</v>
      </c>
      <c r="I45" s="4">
        <v>0</v>
      </c>
      <c r="J45" s="4">
        <v>2044015000</v>
      </c>
      <c r="K45" s="4">
        <f t="shared" si="1"/>
        <v>-109055706000</v>
      </c>
      <c r="L45" s="4">
        <v>1647</v>
      </c>
      <c r="M45" s="4">
        <v>1995</v>
      </c>
      <c r="N45" s="4">
        <v>168</v>
      </c>
      <c r="O45" s="4">
        <v>183</v>
      </c>
      <c r="P45" s="4">
        <v>4472700</v>
      </c>
      <c r="Q45" s="4">
        <v>5169700</v>
      </c>
      <c r="R45" s="5">
        <v>-5.1999999999999998E-3</v>
      </c>
      <c r="S45" s="4">
        <v>10132800</v>
      </c>
      <c r="T45" s="4">
        <f t="shared" si="2"/>
        <v>12161595.300000001</v>
      </c>
      <c r="U45" s="4">
        <f t="shared" si="3"/>
        <v>6134200</v>
      </c>
      <c r="V45" s="5">
        <v>2.5699999999999997E-2</v>
      </c>
    </row>
    <row r="46" spans="1:22" x14ac:dyDescent="0.2">
      <c r="A46" s="16" t="s">
        <v>245</v>
      </c>
      <c r="B46" s="4">
        <v>1083500</v>
      </c>
      <c r="C46" s="4">
        <v>145500</v>
      </c>
      <c r="D46" s="4">
        <v>938000</v>
      </c>
      <c r="E46" s="4">
        <v>17968760000</v>
      </c>
      <c r="F46" s="4">
        <f t="shared" si="0"/>
        <v>-548660818046</v>
      </c>
      <c r="G46" s="4">
        <v>92700</v>
      </c>
      <c r="H46" s="4">
        <v>586400</v>
      </c>
      <c r="I46" s="4">
        <v>-493700</v>
      </c>
      <c r="J46" s="4">
        <v>-9431940000</v>
      </c>
      <c r="K46" s="4">
        <f t="shared" si="1"/>
        <v>-111099721000</v>
      </c>
      <c r="L46" s="4">
        <v>1027</v>
      </c>
      <c r="M46" s="4">
        <v>1527</v>
      </c>
      <c r="N46" s="4">
        <v>79</v>
      </c>
      <c r="O46" s="4">
        <v>107</v>
      </c>
      <c r="P46" s="4">
        <v>1915600</v>
      </c>
      <c r="Q46" s="4">
        <v>2975400</v>
      </c>
      <c r="R46" s="5">
        <v>2.7000000000000001E-3</v>
      </c>
      <c r="S46" s="4">
        <v>6134200</v>
      </c>
      <c r="T46" s="4">
        <f t="shared" si="2"/>
        <v>12311915.300000001</v>
      </c>
      <c r="U46" s="4">
        <f t="shared" si="3"/>
        <v>9348501</v>
      </c>
      <c r="V46" s="5">
        <v>1.3000000000000001E-2</v>
      </c>
    </row>
    <row r="47" spans="1:22" x14ac:dyDescent="0.2">
      <c r="A47" s="16" t="s">
        <v>244</v>
      </c>
      <c r="B47" s="4">
        <v>593100</v>
      </c>
      <c r="C47" s="4">
        <v>1838600</v>
      </c>
      <c r="D47" s="4">
        <v>-1245500</v>
      </c>
      <c r="E47" s="4">
        <v>-23803850000</v>
      </c>
      <c r="F47" s="4">
        <f t="shared" ref="F47:F73" si="4">E47+F48</f>
        <v>-566629578046</v>
      </c>
      <c r="G47" s="4">
        <v>377300</v>
      </c>
      <c r="H47" s="4">
        <v>203400</v>
      </c>
      <c r="I47" s="4">
        <v>173900</v>
      </c>
      <c r="J47" s="4">
        <v>3338800000</v>
      </c>
      <c r="K47" s="4">
        <f t="shared" ref="K47:K73" si="5">K48+J47</f>
        <v>-101667781000</v>
      </c>
      <c r="L47" s="4">
        <v>2163</v>
      </c>
      <c r="M47" s="4">
        <v>1259</v>
      </c>
      <c r="N47" s="4">
        <v>259</v>
      </c>
      <c r="O47" s="4">
        <v>153</v>
      </c>
      <c r="P47" s="4">
        <v>6373100</v>
      </c>
      <c r="Q47" s="4">
        <v>4360800</v>
      </c>
      <c r="R47" s="5">
        <v>7.9000000000000008E-3</v>
      </c>
      <c r="S47" s="4">
        <v>10873500</v>
      </c>
      <c r="T47" s="4">
        <f t="shared" si="2"/>
        <v>12022545.5</v>
      </c>
      <c r="U47" s="4">
        <f t="shared" ref="U47:U73" si="6">MIN(S48:S52)</f>
        <v>8366347</v>
      </c>
      <c r="V47" s="5">
        <v>1.5700000000000002E-2</v>
      </c>
    </row>
    <row r="48" spans="1:22" x14ac:dyDescent="0.2">
      <c r="A48" s="16" t="s">
        <v>243</v>
      </c>
      <c r="B48" s="4">
        <v>607802</v>
      </c>
      <c r="C48" s="4">
        <v>65100</v>
      </c>
      <c r="D48" s="4">
        <v>542702</v>
      </c>
      <c r="E48" s="4">
        <v>10341880000</v>
      </c>
      <c r="F48" s="4">
        <f t="shared" si="4"/>
        <v>-542825728046</v>
      </c>
      <c r="G48" s="4">
        <v>325600</v>
      </c>
      <c r="H48" s="4">
        <v>816300</v>
      </c>
      <c r="I48" s="4">
        <v>-490700</v>
      </c>
      <c r="J48" s="4">
        <v>-9280840000</v>
      </c>
      <c r="K48" s="4">
        <f t="shared" si="5"/>
        <v>-105006581000</v>
      </c>
      <c r="L48" s="4">
        <v>3592</v>
      </c>
      <c r="M48" s="4">
        <v>2853</v>
      </c>
      <c r="N48" s="4">
        <v>344</v>
      </c>
      <c r="O48" s="4">
        <v>344</v>
      </c>
      <c r="P48" s="4">
        <v>9259600</v>
      </c>
      <c r="Q48" s="4">
        <v>8001400</v>
      </c>
      <c r="R48" s="5">
        <v>1.34E-2</v>
      </c>
      <c r="S48" s="4">
        <v>18888100</v>
      </c>
      <c r="T48" s="4">
        <f t="shared" si="2"/>
        <v>11495886</v>
      </c>
      <c r="U48" s="4">
        <f t="shared" si="6"/>
        <v>8366347</v>
      </c>
      <c r="V48" s="5">
        <v>2.86E-2</v>
      </c>
    </row>
    <row r="49" spans="1:22" x14ac:dyDescent="0.2">
      <c r="A49" s="16" t="s">
        <v>236</v>
      </c>
      <c r="B49" s="4">
        <v>874400</v>
      </c>
      <c r="C49" s="4">
        <v>432200</v>
      </c>
      <c r="D49" s="4">
        <v>442200</v>
      </c>
      <c r="E49" s="4">
        <v>8410820000</v>
      </c>
      <c r="F49" s="4">
        <f t="shared" si="4"/>
        <v>-553167608046</v>
      </c>
      <c r="G49" s="4">
        <v>243600</v>
      </c>
      <c r="H49" s="4">
        <v>658300</v>
      </c>
      <c r="I49" s="4">
        <v>-414700</v>
      </c>
      <c r="J49" s="4">
        <v>-7852930000</v>
      </c>
      <c r="K49" s="4">
        <f t="shared" si="5"/>
        <v>-95725741000</v>
      </c>
      <c r="L49" s="4">
        <v>3565</v>
      </c>
      <c r="M49" s="4">
        <v>4172</v>
      </c>
      <c r="N49" s="4">
        <v>285</v>
      </c>
      <c r="O49" s="4">
        <v>349</v>
      </c>
      <c r="P49" s="4">
        <v>7909200</v>
      </c>
      <c r="Q49" s="4">
        <v>9659700</v>
      </c>
      <c r="R49" s="5">
        <v>0</v>
      </c>
      <c r="S49" s="4">
        <v>18131500</v>
      </c>
      <c r="T49" s="4">
        <f t="shared" si="2"/>
        <v>11888836</v>
      </c>
      <c r="U49" s="4">
        <f t="shared" si="6"/>
        <v>8366347</v>
      </c>
      <c r="V49" s="5">
        <v>3.1200000000000002E-2</v>
      </c>
    </row>
    <row r="50" spans="1:22" x14ac:dyDescent="0.2">
      <c r="A50" s="16" t="s">
        <v>235</v>
      </c>
      <c r="B50" s="4">
        <v>231600</v>
      </c>
      <c r="C50" s="4">
        <v>379397</v>
      </c>
      <c r="D50" s="4">
        <v>-147797</v>
      </c>
      <c r="E50" s="4">
        <v>-2773320000</v>
      </c>
      <c r="F50" s="4">
        <f t="shared" si="4"/>
        <v>-561578428046</v>
      </c>
      <c r="G50" s="4">
        <v>1018100</v>
      </c>
      <c r="H50" s="4">
        <v>325001</v>
      </c>
      <c r="I50" s="4">
        <v>693099</v>
      </c>
      <c r="J50" s="4">
        <v>12942003000</v>
      </c>
      <c r="K50" s="4">
        <f t="shared" si="5"/>
        <v>-87872811000</v>
      </c>
      <c r="L50" s="4">
        <v>2080</v>
      </c>
      <c r="M50" s="4">
        <v>2196</v>
      </c>
      <c r="N50" s="4">
        <v>185</v>
      </c>
      <c r="O50" s="4">
        <v>170</v>
      </c>
      <c r="P50" s="4">
        <v>4494500</v>
      </c>
      <c r="Q50" s="4">
        <v>4360200</v>
      </c>
      <c r="R50" s="5">
        <v>8.1000000000000013E-3</v>
      </c>
      <c r="S50" s="4">
        <v>9348501</v>
      </c>
      <c r="T50" s="4">
        <f t="shared" si="2"/>
        <v>11867475.9</v>
      </c>
      <c r="U50" s="4">
        <f t="shared" si="6"/>
        <v>7674301</v>
      </c>
      <c r="V50" s="5">
        <v>1.8600000000000002E-2</v>
      </c>
    </row>
    <row r="51" spans="1:22" x14ac:dyDescent="0.2">
      <c r="A51" s="16" t="s">
        <v>234</v>
      </c>
      <c r="B51" s="4">
        <v>1152900</v>
      </c>
      <c r="C51" s="4">
        <v>695600</v>
      </c>
      <c r="D51" s="4">
        <v>457300</v>
      </c>
      <c r="E51" s="4">
        <v>8612760000</v>
      </c>
      <c r="F51" s="4">
        <f t="shared" si="4"/>
        <v>-558805108046</v>
      </c>
      <c r="G51" s="4">
        <v>473800</v>
      </c>
      <c r="H51" s="4">
        <v>1293101</v>
      </c>
      <c r="I51" s="4">
        <v>-819301</v>
      </c>
      <c r="J51" s="4">
        <v>-14898732000</v>
      </c>
      <c r="K51" s="4">
        <f t="shared" si="5"/>
        <v>-100814814000</v>
      </c>
      <c r="L51" s="4">
        <v>3060</v>
      </c>
      <c r="M51" s="4">
        <v>3794</v>
      </c>
      <c r="N51" s="4">
        <v>323</v>
      </c>
      <c r="O51" s="4">
        <v>260</v>
      </c>
      <c r="P51" s="4">
        <v>8129500</v>
      </c>
      <c r="Q51" s="4">
        <v>7456500</v>
      </c>
      <c r="R51" s="5">
        <v>2.2000000000000002E-2</v>
      </c>
      <c r="S51" s="4">
        <v>19003001</v>
      </c>
      <c r="T51" s="4">
        <f t="shared" si="2"/>
        <v>11132605.9</v>
      </c>
      <c r="U51" s="4">
        <f t="shared" si="6"/>
        <v>7637400</v>
      </c>
      <c r="V51" s="5">
        <v>4.2699999999999995E-2</v>
      </c>
    </row>
    <row r="52" spans="1:22" x14ac:dyDescent="0.2">
      <c r="A52" s="16" t="s">
        <v>233</v>
      </c>
      <c r="B52" s="4">
        <v>34340</v>
      </c>
      <c r="C52" s="4">
        <v>261800</v>
      </c>
      <c r="D52" s="4">
        <v>-227460</v>
      </c>
      <c r="E52" s="4">
        <v>-4149220000</v>
      </c>
      <c r="F52" s="4">
        <f t="shared" si="4"/>
        <v>-567417868046</v>
      </c>
      <c r="G52" s="4">
        <v>0</v>
      </c>
      <c r="H52" s="4">
        <v>0</v>
      </c>
      <c r="I52" s="4">
        <v>0</v>
      </c>
      <c r="J52" s="4">
        <v>-28750319000</v>
      </c>
      <c r="K52" s="4">
        <f t="shared" si="5"/>
        <v>-85916082000</v>
      </c>
      <c r="L52" s="4">
        <v>626</v>
      </c>
      <c r="M52" s="4">
        <v>2687</v>
      </c>
      <c r="N52" s="4">
        <v>35</v>
      </c>
      <c r="O52" s="4">
        <v>108</v>
      </c>
      <c r="P52" s="4">
        <v>1146600</v>
      </c>
      <c r="Q52" s="4">
        <v>3198700</v>
      </c>
      <c r="R52" s="5">
        <v>-5.4000000000000003E-3</v>
      </c>
      <c r="S52" s="4">
        <v>8366347</v>
      </c>
      <c r="T52" s="4">
        <f t="shared" si="2"/>
        <v>12256522.1</v>
      </c>
      <c r="U52" s="4">
        <f t="shared" si="6"/>
        <v>7637400</v>
      </c>
      <c r="V52" s="5">
        <v>1.09E-2</v>
      </c>
    </row>
    <row r="53" spans="1:22" x14ac:dyDescent="0.2">
      <c r="A53" s="16" t="s">
        <v>232</v>
      </c>
      <c r="B53" s="4">
        <v>176750</v>
      </c>
      <c r="C53" s="4">
        <v>218300</v>
      </c>
      <c r="D53" s="4">
        <v>-41550</v>
      </c>
      <c r="E53" s="4">
        <v>-824570000</v>
      </c>
      <c r="F53" s="4">
        <f t="shared" si="4"/>
        <v>-563268648046</v>
      </c>
      <c r="G53" s="4">
        <v>679501</v>
      </c>
      <c r="H53" s="4">
        <v>480101</v>
      </c>
      <c r="I53" s="4">
        <v>199400</v>
      </c>
      <c r="J53" s="4">
        <v>3444661000</v>
      </c>
      <c r="K53" s="4">
        <f t="shared" si="5"/>
        <v>-57165763000</v>
      </c>
      <c r="L53" s="4">
        <v>2521</v>
      </c>
      <c r="M53" s="4">
        <v>4771</v>
      </c>
      <c r="N53" s="4">
        <v>172</v>
      </c>
      <c r="O53" s="4">
        <v>291</v>
      </c>
      <c r="P53" s="4">
        <v>5026700</v>
      </c>
      <c r="Q53" s="4">
        <v>8383200</v>
      </c>
      <c r="R53" s="5">
        <v>-2.7300000000000001E-2</v>
      </c>
      <c r="S53" s="4">
        <v>13698801</v>
      </c>
      <c r="T53" s="4">
        <f t="shared" si="2"/>
        <v>12969962.4</v>
      </c>
      <c r="U53" s="4">
        <f t="shared" si="6"/>
        <v>7637400</v>
      </c>
      <c r="V53" s="5">
        <v>6.8499999999999991E-2</v>
      </c>
    </row>
    <row r="54" spans="1:22" x14ac:dyDescent="0.2">
      <c r="A54" s="16" t="s">
        <v>231</v>
      </c>
      <c r="B54" s="4">
        <v>676500</v>
      </c>
      <c r="C54" s="4">
        <v>92800</v>
      </c>
      <c r="D54" s="4">
        <v>583700</v>
      </c>
      <c r="E54" s="4">
        <v>10935750000</v>
      </c>
      <c r="F54" s="4">
        <f t="shared" si="4"/>
        <v>-562444078046</v>
      </c>
      <c r="G54" s="4">
        <v>637400</v>
      </c>
      <c r="H54" s="4">
        <v>203002</v>
      </c>
      <c r="I54" s="4">
        <v>434398</v>
      </c>
      <c r="J54" s="4">
        <v>8184520000</v>
      </c>
      <c r="K54" s="4">
        <f t="shared" si="5"/>
        <v>-60610424000</v>
      </c>
      <c r="L54" s="4">
        <v>1999</v>
      </c>
      <c r="M54" s="4">
        <v>2409</v>
      </c>
      <c r="N54" s="4">
        <v>119</v>
      </c>
      <c r="O54" s="4">
        <v>187</v>
      </c>
      <c r="P54" s="4">
        <v>3603500</v>
      </c>
      <c r="Q54" s="4">
        <v>4901100</v>
      </c>
      <c r="R54" s="5">
        <v>2.7000000000000001E-3</v>
      </c>
      <c r="S54" s="4">
        <v>9497702</v>
      </c>
      <c r="T54" s="4">
        <f t="shared" si="2"/>
        <v>13464571.4</v>
      </c>
      <c r="U54" s="4">
        <f t="shared" si="6"/>
        <v>7637400</v>
      </c>
      <c r="V54" s="5">
        <v>2.8999999999999998E-2</v>
      </c>
    </row>
    <row r="55" spans="1:22" x14ac:dyDescent="0.2">
      <c r="A55" s="16" t="s">
        <v>230</v>
      </c>
      <c r="B55" s="4">
        <v>188400</v>
      </c>
      <c r="C55" s="4">
        <v>264900</v>
      </c>
      <c r="D55" s="4">
        <v>-76500</v>
      </c>
      <c r="E55" s="4">
        <v>-1439720000</v>
      </c>
      <c r="F55" s="4">
        <f t="shared" si="4"/>
        <v>-573379828046</v>
      </c>
      <c r="G55" s="4">
        <v>199900</v>
      </c>
      <c r="H55" s="4">
        <v>351401</v>
      </c>
      <c r="I55" s="4">
        <v>-151501</v>
      </c>
      <c r="J55" s="4">
        <v>-2853978000</v>
      </c>
      <c r="K55" s="4">
        <f t="shared" si="5"/>
        <v>-68794944000</v>
      </c>
      <c r="L55" s="4">
        <v>1379</v>
      </c>
      <c r="M55" s="4">
        <v>3127</v>
      </c>
      <c r="N55" s="4">
        <v>82</v>
      </c>
      <c r="O55" s="4">
        <v>170</v>
      </c>
      <c r="P55" s="4">
        <v>2325500</v>
      </c>
      <c r="Q55" s="4">
        <v>5047500</v>
      </c>
      <c r="R55" s="5">
        <v>-1.3300000000000001E-2</v>
      </c>
      <c r="S55" s="4">
        <v>7674301</v>
      </c>
      <c r="T55" s="4">
        <f t="shared" si="2"/>
        <v>15712731.4</v>
      </c>
      <c r="U55" s="4">
        <f t="shared" si="6"/>
        <v>7637400</v>
      </c>
      <c r="V55" s="5">
        <v>2.3700000000000002E-2</v>
      </c>
    </row>
    <row r="56" spans="1:22" x14ac:dyDescent="0.2">
      <c r="A56" s="16" t="s">
        <v>229</v>
      </c>
      <c r="B56" s="4">
        <v>543500</v>
      </c>
      <c r="C56" s="4">
        <v>166700</v>
      </c>
      <c r="D56" s="4">
        <v>376800</v>
      </c>
      <c r="E56" s="4">
        <v>7140140000</v>
      </c>
      <c r="F56" s="4">
        <f t="shared" si="4"/>
        <v>-571940108046</v>
      </c>
      <c r="G56" s="4">
        <v>610200</v>
      </c>
      <c r="H56" s="4">
        <v>185100</v>
      </c>
      <c r="I56" s="4">
        <v>425100</v>
      </c>
      <c r="J56" s="4">
        <v>8065105000</v>
      </c>
      <c r="K56" s="4">
        <f t="shared" si="5"/>
        <v>-65940966000</v>
      </c>
      <c r="L56" s="4">
        <v>2501</v>
      </c>
      <c r="M56" s="4">
        <v>1855</v>
      </c>
      <c r="N56" s="4">
        <v>142</v>
      </c>
      <c r="O56" s="4">
        <v>102</v>
      </c>
      <c r="P56" s="4">
        <v>4542100</v>
      </c>
      <c r="Q56" s="4">
        <v>3090200</v>
      </c>
      <c r="R56" s="5">
        <v>2.7099999999999999E-2</v>
      </c>
      <c r="S56" s="4">
        <v>7637400</v>
      </c>
      <c r="T56" s="4">
        <f t="shared" si="2"/>
        <v>17508971.5</v>
      </c>
      <c r="U56" s="4">
        <f t="shared" si="6"/>
        <v>7979802</v>
      </c>
      <c r="V56" s="5">
        <v>2.8999999999999998E-2</v>
      </c>
    </row>
    <row r="57" spans="1:22" x14ac:dyDescent="0.2">
      <c r="A57" s="16" t="s">
        <v>228</v>
      </c>
      <c r="B57" s="4">
        <v>138700</v>
      </c>
      <c r="C57" s="4">
        <v>253100</v>
      </c>
      <c r="D57" s="4">
        <v>-114400</v>
      </c>
      <c r="E57" s="4">
        <v>-2119600000</v>
      </c>
      <c r="F57" s="4">
        <f t="shared" si="4"/>
        <v>-579080248046</v>
      </c>
      <c r="G57" s="4">
        <v>94100</v>
      </c>
      <c r="H57" s="4">
        <v>572502</v>
      </c>
      <c r="I57" s="4">
        <v>-478402</v>
      </c>
      <c r="J57" s="4">
        <v>-8869920000</v>
      </c>
      <c r="K57" s="4">
        <f t="shared" si="5"/>
        <v>-74006071000</v>
      </c>
      <c r="L57" s="4">
        <v>1262</v>
      </c>
      <c r="M57" s="4">
        <v>2644</v>
      </c>
      <c r="N57" s="4">
        <v>111</v>
      </c>
      <c r="O57" s="4">
        <v>157</v>
      </c>
      <c r="P57" s="4">
        <v>3017800</v>
      </c>
      <c r="Q57" s="4">
        <v>4654600</v>
      </c>
      <c r="R57" s="5">
        <v>0</v>
      </c>
      <c r="S57" s="4">
        <v>7979802</v>
      </c>
      <c r="T57" s="4">
        <f t="shared" si="2"/>
        <v>18257851.300000001</v>
      </c>
      <c r="U57" s="4">
        <f t="shared" si="6"/>
        <v>9134900</v>
      </c>
      <c r="V57" s="5">
        <v>1.34E-2</v>
      </c>
    </row>
    <row r="58" spans="1:22" x14ac:dyDescent="0.2">
      <c r="A58" s="16" t="s">
        <v>227</v>
      </c>
      <c r="B58" s="4">
        <v>209500</v>
      </c>
      <c r="C58" s="4">
        <v>155900</v>
      </c>
      <c r="D58" s="4">
        <v>53600</v>
      </c>
      <c r="E58" s="4">
        <v>993970000</v>
      </c>
      <c r="F58" s="4">
        <f t="shared" si="4"/>
        <v>-576960648046</v>
      </c>
      <c r="G58" s="4">
        <v>395000</v>
      </c>
      <c r="H58" s="4">
        <v>198201</v>
      </c>
      <c r="I58" s="4">
        <v>196799</v>
      </c>
      <c r="J58" s="4">
        <v>3649903000</v>
      </c>
      <c r="K58" s="4">
        <f t="shared" si="5"/>
        <v>-65136151000</v>
      </c>
      <c r="L58" s="4">
        <v>1776</v>
      </c>
      <c r="M58" s="4">
        <v>3122</v>
      </c>
      <c r="N58" s="4">
        <v>121</v>
      </c>
      <c r="O58" s="4">
        <v>220</v>
      </c>
      <c r="P58" s="4">
        <v>3669900</v>
      </c>
      <c r="Q58" s="4">
        <v>7279100</v>
      </c>
      <c r="R58" s="5">
        <v>-5.4000000000000003E-3</v>
      </c>
      <c r="S58" s="4">
        <v>13621505</v>
      </c>
      <c r="T58" s="4">
        <f t="shared" si="2"/>
        <v>17735800.800000001</v>
      </c>
      <c r="U58" s="4">
        <f t="shared" si="6"/>
        <v>9134900</v>
      </c>
      <c r="V58" s="5">
        <v>2.1299999999999999E-2</v>
      </c>
    </row>
    <row r="59" spans="1:22" x14ac:dyDescent="0.2">
      <c r="A59" s="16" t="s">
        <v>226</v>
      </c>
      <c r="B59" s="4">
        <v>156300</v>
      </c>
      <c r="C59" s="4">
        <v>285330</v>
      </c>
      <c r="D59" s="4">
        <v>-129030</v>
      </c>
      <c r="E59" s="4">
        <v>-2489060000</v>
      </c>
      <c r="F59" s="4">
        <f t="shared" si="4"/>
        <v>-577954618046</v>
      </c>
      <c r="G59" s="4">
        <v>518800</v>
      </c>
      <c r="H59" s="4">
        <v>365200</v>
      </c>
      <c r="I59" s="4">
        <v>153600</v>
      </c>
      <c r="J59" s="4">
        <v>2838660000</v>
      </c>
      <c r="K59" s="4">
        <f t="shared" si="5"/>
        <v>-68786054000</v>
      </c>
      <c r="L59" s="4">
        <v>3066</v>
      </c>
      <c r="M59" s="4">
        <v>7204</v>
      </c>
      <c r="N59" s="4">
        <v>236</v>
      </c>
      <c r="O59" s="4">
        <v>458</v>
      </c>
      <c r="P59" s="4">
        <v>6134100</v>
      </c>
      <c r="Q59" s="4">
        <v>15768500</v>
      </c>
      <c r="R59" s="5">
        <v>-3.49E-2</v>
      </c>
      <c r="S59" s="4">
        <v>22061000</v>
      </c>
      <c r="T59" s="4">
        <f t="shared" si="2"/>
        <v>19889700.800000001</v>
      </c>
      <c r="U59" s="4">
        <f t="shared" si="6"/>
        <v>9134900</v>
      </c>
      <c r="V59" s="5">
        <v>3.6299999999999999E-2</v>
      </c>
    </row>
    <row r="60" spans="1:22" x14ac:dyDescent="0.2">
      <c r="A60" s="16" t="s">
        <v>225</v>
      </c>
      <c r="B60" s="4">
        <v>155500</v>
      </c>
      <c r="C60" s="4">
        <v>191100</v>
      </c>
      <c r="D60" s="4">
        <v>-35600</v>
      </c>
      <c r="E60" s="4">
        <v>-686900000</v>
      </c>
      <c r="F60" s="4">
        <f t="shared" si="4"/>
        <v>-575465558046</v>
      </c>
      <c r="G60" s="4">
        <v>220600</v>
      </c>
      <c r="H60" s="4">
        <v>336100</v>
      </c>
      <c r="I60" s="4">
        <v>-115500</v>
      </c>
      <c r="J60" s="4">
        <v>-2222900000</v>
      </c>
      <c r="K60" s="4">
        <f t="shared" si="5"/>
        <v>-71624714000</v>
      </c>
      <c r="L60" s="4">
        <v>1662</v>
      </c>
      <c r="M60" s="4">
        <v>2226</v>
      </c>
      <c r="N60" s="4">
        <v>131</v>
      </c>
      <c r="O60" s="4">
        <v>190</v>
      </c>
      <c r="P60" s="4">
        <v>3664500</v>
      </c>
      <c r="Q60" s="4">
        <v>5274800</v>
      </c>
      <c r="R60" s="5">
        <v>2.7000000000000001E-3</v>
      </c>
      <c r="S60" s="4">
        <v>9134900</v>
      </c>
      <c r="T60" s="4">
        <f t="shared" si="2"/>
        <v>20616981</v>
      </c>
      <c r="U60" s="4">
        <f t="shared" si="6"/>
        <v>11654301</v>
      </c>
      <c r="V60" s="5">
        <v>1.04E-2</v>
      </c>
    </row>
    <row r="61" spans="1:22" x14ac:dyDescent="0.2">
      <c r="A61" s="16" t="s">
        <v>224</v>
      </c>
      <c r="B61" s="4">
        <v>127700</v>
      </c>
      <c r="C61" s="4">
        <v>675200</v>
      </c>
      <c r="D61" s="4">
        <v>-547500</v>
      </c>
      <c r="E61" s="4">
        <v>-10549370000</v>
      </c>
      <c r="F61" s="4">
        <f t="shared" si="4"/>
        <v>-574778658046</v>
      </c>
      <c r="G61" s="4">
        <v>207900</v>
      </c>
      <c r="H61" s="4">
        <v>594901</v>
      </c>
      <c r="I61" s="4">
        <v>-387001</v>
      </c>
      <c r="J61" s="4">
        <v>-7483453000</v>
      </c>
      <c r="K61" s="4">
        <f t="shared" si="5"/>
        <v>-69401814000</v>
      </c>
      <c r="L61" s="4">
        <v>1537</v>
      </c>
      <c r="M61" s="4">
        <v>3037</v>
      </c>
      <c r="N61" s="4">
        <v>120</v>
      </c>
      <c r="O61" s="4">
        <v>203</v>
      </c>
      <c r="P61" s="4">
        <v>3220500</v>
      </c>
      <c r="Q61" s="4">
        <v>5451100</v>
      </c>
      <c r="R61" s="5">
        <v>-1.04E-2</v>
      </c>
      <c r="S61" s="4">
        <v>11654301</v>
      </c>
      <c r="T61" s="4">
        <f t="shared" si="2"/>
        <v>22732790.899999999</v>
      </c>
      <c r="U61" s="4">
        <f t="shared" si="6"/>
        <v>14443792</v>
      </c>
      <c r="V61" s="5">
        <v>2.7999999999999997E-2</v>
      </c>
    </row>
    <row r="62" spans="1:22" x14ac:dyDescent="0.2">
      <c r="A62" s="16" t="s">
        <v>223</v>
      </c>
      <c r="B62" s="4">
        <v>113300</v>
      </c>
      <c r="C62" s="4">
        <v>2104400</v>
      </c>
      <c r="D62" s="4">
        <v>-1991100</v>
      </c>
      <c r="E62" s="4">
        <v>-38667970000</v>
      </c>
      <c r="F62" s="4">
        <f t="shared" si="4"/>
        <v>-564229288046</v>
      </c>
      <c r="G62" s="4">
        <v>476500</v>
      </c>
      <c r="H62" s="4">
        <v>413201</v>
      </c>
      <c r="I62" s="4">
        <v>63299</v>
      </c>
      <c r="J62" s="4">
        <v>1247362000</v>
      </c>
      <c r="K62" s="4">
        <f t="shared" si="5"/>
        <v>-61918361000</v>
      </c>
      <c r="L62" s="4">
        <v>2171</v>
      </c>
      <c r="M62" s="4">
        <v>4096</v>
      </c>
      <c r="N62" s="4">
        <v>148</v>
      </c>
      <c r="O62" s="4">
        <v>283</v>
      </c>
      <c r="P62" s="4">
        <v>3978500</v>
      </c>
      <c r="Q62" s="4">
        <v>7692700</v>
      </c>
      <c r="R62" s="5">
        <v>-1.03E-2</v>
      </c>
      <c r="S62" s="4">
        <v>19605509</v>
      </c>
      <c r="T62" s="4">
        <f t="shared" si="2"/>
        <v>21703500</v>
      </c>
      <c r="U62" s="4">
        <f t="shared" si="6"/>
        <v>14443792</v>
      </c>
      <c r="V62" s="5">
        <v>1.54E-2</v>
      </c>
    </row>
    <row r="63" spans="1:22" x14ac:dyDescent="0.2">
      <c r="A63" s="16" t="s">
        <v>222</v>
      </c>
      <c r="B63" s="4">
        <v>171600</v>
      </c>
      <c r="C63" s="4">
        <v>1596550</v>
      </c>
      <c r="D63" s="4">
        <v>-1424950</v>
      </c>
      <c r="E63" s="4">
        <v>-28170540000</v>
      </c>
      <c r="F63" s="4">
        <f t="shared" si="4"/>
        <v>-525561318046</v>
      </c>
      <c r="G63" s="4">
        <v>198700</v>
      </c>
      <c r="H63" s="4">
        <v>536601</v>
      </c>
      <c r="I63" s="4">
        <v>-337901</v>
      </c>
      <c r="J63" s="4">
        <v>-6662269000</v>
      </c>
      <c r="K63" s="4">
        <f t="shared" si="5"/>
        <v>-63165723000</v>
      </c>
      <c r="L63" s="4">
        <v>2466</v>
      </c>
      <c r="M63" s="4">
        <v>4221</v>
      </c>
      <c r="N63" s="4">
        <v>165</v>
      </c>
      <c r="O63" s="4">
        <v>367</v>
      </c>
      <c r="P63" s="4">
        <v>4658200</v>
      </c>
      <c r="Q63" s="4">
        <v>9910000</v>
      </c>
      <c r="R63" s="5">
        <v>-1.2699999999999999E-2</v>
      </c>
      <c r="S63" s="4">
        <v>20833204</v>
      </c>
      <c r="T63" s="4">
        <f t="shared" si="2"/>
        <v>20508049.800000001</v>
      </c>
      <c r="U63" s="4">
        <f t="shared" si="6"/>
        <v>8401000</v>
      </c>
      <c r="V63" s="5">
        <v>2.2599999999999999E-2</v>
      </c>
    </row>
    <row r="64" spans="1:22" x14ac:dyDescent="0.2">
      <c r="A64" s="16" t="s">
        <v>221</v>
      </c>
      <c r="B64" s="4">
        <v>644600</v>
      </c>
      <c r="C64" s="4">
        <v>88034</v>
      </c>
      <c r="D64" s="4">
        <v>556566</v>
      </c>
      <c r="E64" s="4">
        <v>11035290000</v>
      </c>
      <c r="F64" s="4">
        <f t="shared" si="4"/>
        <v>-497390778046</v>
      </c>
      <c r="G64" s="4">
        <v>479700</v>
      </c>
      <c r="H64" s="4">
        <v>286200</v>
      </c>
      <c r="I64" s="4">
        <v>193500</v>
      </c>
      <c r="J64" s="4">
        <v>3808755000</v>
      </c>
      <c r="K64" s="4">
        <f t="shared" si="5"/>
        <v>-56503454000</v>
      </c>
      <c r="L64" s="4">
        <v>2359</v>
      </c>
      <c r="M64" s="4">
        <v>3080</v>
      </c>
      <c r="N64" s="4">
        <v>251</v>
      </c>
      <c r="O64" s="4">
        <v>252</v>
      </c>
      <c r="P64" s="4">
        <v>6756000</v>
      </c>
      <c r="Q64" s="4">
        <v>6981500</v>
      </c>
      <c r="R64" s="5">
        <v>0</v>
      </c>
      <c r="S64" s="4">
        <v>14443792</v>
      </c>
      <c r="T64" s="4">
        <f t="shared" si="2"/>
        <v>20499770.699999999</v>
      </c>
      <c r="U64" s="4">
        <f t="shared" si="6"/>
        <v>8401000</v>
      </c>
      <c r="V64" s="5">
        <v>2.0099999999999996E-2</v>
      </c>
    </row>
    <row r="65" spans="1:22" x14ac:dyDescent="0.2">
      <c r="A65" s="16" t="s">
        <v>220</v>
      </c>
      <c r="B65" s="4">
        <v>85200</v>
      </c>
      <c r="C65" s="4">
        <v>1887200</v>
      </c>
      <c r="D65" s="4">
        <v>-1802000</v>
      </c>
      <c r="E65" s="4">
        <v>-36098430000</v>
      </c>
      <c r="F65" s="4">
        <f t="shared" si="4"/>
        <v>-508426068046</v>
      </c>
      <c r="G65" s="4">
        <v>364700</v>
      </c>
      <c r="H65" s="4">
        <v>131601</v>
      </c>
      <c r="I65" s="4">
        <v>233099</v>
      </c>
      <c r="J65" s="4">
        <v>4623331000</v>
      </c>
      <c r="K65" s="4">
        <f t="shared" si="5"/>
        <v>-60312209000</v>
      </c>
      <c r="L65" s="4">
        <v>4740</v>
      </c>
      <c r="M65" s="4">
        <v>4484</v>
      </c>
      <c r="N65" s="4">
        <v>612</v>
      </c>
      <c r="O65" s="4">
        <v>509</v>
      </c>
      <c r="P65" s="4">
        <v>15848000</v>
      </c>
      <c r="Q65" s="4">
        <v>13751000</v>
      </c>
      <c r="R65" s="5">
        <v>-7.4999999999999997E-3</v>
      </c>
      <c r="S65" s="4">
        <v>30155901</v>
      </c>
      <c r="T65" s="4">
        <f t="shared" si="2"/>
        <v>20073910.699999999</v>
      </c>
      <c r="U65" s="4">
        <f t="shared" si="6"/>
        <v>8401000</v>
      </c>
      <c r="V65" s="5">
        <v>2.7200000000000002E-2</v>
      </c>
    </row>
    <row r="66" spans="1:22" x14ac:dyDescent="0.2">
      <c r="A66" s="16" t="s">
        <v>219</v>
      </c>
      <c r="B66" s="4">
        <v>2520100</v>
      </c>
      <c r="C66" s="4">
        <v>320500</v>
      </c>
      <c r="D66" s="4">
        <v>2199600</v>
      </c>
      <c r="E66" s="4">
        <v>42955320000</v>
      </c>
      <c r="F66" s="4">
        <f t="shared" si="4"/>
        <v>-472327638046</v>
      </c>
      <c r="G66" s="4">
        <v>219300</v>
      </c>
      <c r="H66" s="4">
        <v>264801</v>
      </c>
      <c r="I66" s="4">
        <v>-45501</v>
      </c>
      <c r="J66" s="4">
        <v>-866513000</v>
      </c>
      <c r="K66" s="4">
        <f t="shared" si="5"/>
        <v>-64935540000</v>
      </c>
      <c r="L66" s="4">
        <v>3853</v>
      </c>
      <c r="M66" s="4">
        <v>2709</v>
      </c>
      <c r="N66" s="4">
        <v>452</v>
      </c>
      <c r="O66" s="4">
        <v>260</v>
      </c>
      <c r="P66" s="4">
        <v>14400800</v>
      </c>
      <c r="Q66" s="4">
        <v>8170600</v>
      </c>
      <c r="R66" s="5">
        <v>4.4400000000000002E-2</v>
      </c>
      <c r="S66" s="4">
        <v>25599801</v>
      </c>
      <c r="T66" s="4">
        <f t="shared" si="2"/>
        <v>18981450.600000001</v>
      </c>
      <c r="U66" s="4">
        <f t="shared" si="6"/>
        <v>8401000</v>
      </c>
      <c r="V66" s="5">
        <v>4.4999999999999998E-2</v>
      </c>
    </row>
    <row r="67" spans="1:22" x14ac:dyDescent="0.2">
      <c r="A67" s="16" t="s">
        <v>218</v>
      </c>
      <c r="B67" s="4">
        <v>1660300</v>
      </c>
      <c r="C67" s="4">
        <v>3683400</v>
      </c>
      <c r="D67" s="4">
        <v>-2023100</v>
      </c>
      <c r="E67" s="4">
        <v>-38687690000</v>
      </c>
      <c r="F67" s="4">
        <f t="shared" si="4"/>
        <v>-515282958046</v>
      </c>
      <c r="G67" s="4">
        <v>160100</v>
      </c>
      <c r="H67" s="4">
        <v>846300</v>
      </c>
      <c r="I67" s="4">
        <v>-686200</v>
      </c>
      <c r="J67" s="4">
        <v>-13125060000</v>
      </c>
      <c r="K67" s="4">
        <f t="shared" si="5"/>
        <v>-64069027000</v>
      </c>
      <c r="L67" s="4">
        <v>1929</v>
      </c>
      <c r="M67" s="4">
        <v>3353</v>
      </c>
      <c r="N67" s="4">
        <v>262</v>
      </c>
      <c r="O67" s="4">
        <v>345</v>
      </c>
      <c r="P67" s="4">
        <v>6098800</v>
      </c>
      <c r="Q67" s="4">
        <v>8752200</v>
      </c>
      <c r="R67" s="5">
        <v>0</v>
      </c>
      <c r="S67" s="4">
        <v>15468600</v>
      </c>
      <c r="T67" s="4">
        <f t="shared" si="2"/>
        <v>18495700.600000001</v>
      </c>
      <c r="U67" s="4">
        <f t="shared" si="6"/>
        <v>8401000</v>
      </c>
      <c r="V67" s="5">
        <v>2.3399999999999997E-2</v>
      </c>
    </row>
    <row r="68" spans="1:22" x14ac:dyDescent="0.2">
      <c r="A68" s="16" t="s">
        <v>217</v>
      </c>
      <c r="B68" s="4">
        <v>299600</v>
      </c>
      <c r="C68" s="4">
        <v>1469848</v>
      </c>
      <c r="D68" s="4">
        <v>-1170248</v>
      </c>
      <c r="E68" s="4">
        <v>-22380740000</v>
      </c>
      <c r="F68" s="4">
        <f t="shared" si="4"/>
        <v>-476595268046</v>
      </c>
      <c r="G68" s="4">
        <v>433200</v>
      </c>
      <c r="H68" s="4">
        <v>370400</v>
      </c>
      <c r="I68" s="4">
        <v>62800</v>
      </c>
      <c r="J68" s="4">
        <v>1174890000</v>
      </c>
      <c r="K68" s="4">
        <f t="shared" si="5"/>
        <v>-50943967000</v>
      </c>
      <c r="L68" s="4">
        <v>1562</v>
      </c>
      <c r="M68" s="4">
        <v>1935</v>
      </c>
      <c r="N68" s="4">
        <v>152</v>
      </c>
      <c r="O68" s="4">
        <v>179</v>
      </c>
      <c r="P68" s="4">
        <v>3527600</v>
      </c>
      <c r="Q68" s="4">
        <v>4330900</v>
      </c>
      <c r="R68" s="5">
        <v>2.7000000000000001E-3</v>
      </c>
      <c r="S68" s="4">
        <v>8401000</v>
      </c>
      <c r="T68" s="4">
        <f t="shared" si="2"/>
        <v>20592310.600000001</v>
      </c>
      <c r="U68" s="4">
        <f t="shared" si="6"/>
        <v>8878702</v>
      </c>
      <c r="V68" s="5">
        <v>1.8200000000000001E-2</v>
      </c>
    </row>
    <row r="69" spans="1:22" x14ac:dyDescent="0.2">
      <c r="A69" s="16" t="s">
        <v>216</v>
      </c>
      <c r="B69" s="4">
        <v>1706700</v>
      </c>
      <c r="C69" s="4">
        <v>5659500</v>
      </c>
      <c r="D69" s="4">
        <v>-3952800</v>
      </c>
      <c r="E69" s="4">
        <v>-78815980000</v>
      </c>
      <c r="F69" s="4">
        <f t="shared" si="4"/>
        <v>-454214528046</v>
      </c>
      <c r="G69" s="4">
        <v>624300</v>
      </c>
      <c r="H69" s="4">
        <v>150100</v>
      </c>
      <c r="I69" s="4">
        <v>474200</v>
      </c>
      <c r="J69" s="4">
        <v>9291640000</v>
      </c>
      <c r="K69" s="4">
        <f t="shared" si="5"/>
        <v>-52118857000</v>
      </c>
      <c r="L69" s="4">
        <v>6293</v>
      </c>
      <c r="M69" s="4">
        <v>5295</v>
      </c>
      <c r="N69" s="4">
        <v>935</v>
      </c>
      <c r="O69" s="4">
        <v>799</v>
      </c>
      <c r="P69" s="4">
        <v>22015100</v>
      </c>
      <c r="Q69" s="4">
        <v>21557100</v>
      </c>
      <c r="R69" s="5">
        <v>-2.35E-2</v>
      </c>
      <c r="S69" s="4">
        <v>43600000</v>
      </c>
      <c r="T69" s="4">
        <f t="shared" si="2"/>
        <v>17149520.600000001</v>
      </c>
      <c r="U69" s="4">
        <f t="shared" si="6"/>
        <v>8878702</v>
      </c>
      <c r="V69" s="5">
        <v>4.9800000000000004E-2</v>
      </c>
    </row>
    <row r="70" spans="1:22" x14ac:dyDescent="0.2">
      <c r="A70" s="16" t="s">
        <v>215</v>
      </c>
      <c r="B70" s="4">
        <v>362467</v>
      </c>
      <c r="C70" s="4">
        <v>1293700</v>
      </c>
      <c r="D70" s="4">
        <v>-931233</v>
      </c>
      <c r="E70" s="4">
        <v>-18289580000</v>
      </c>
      <c r="F70" s="4">
        <f t="shared" si="4"/>
        <v>-375398548046</v>
      </c>
      <c r="G70" s="4">
        <v>172200</v>
      </c>
      <c r="H70" s="4">
        <v>223202</v>
      </c>
      <c r="I70" s="4">
        <v>-51002</v>
      </c>
      <c r="J70" s="4">
        <v>-1001226000</v>
      </c>
      <c r="K70" s="4">
        <f t="shared" si="5"/>
        <v>-61410497000</v>
      </c>
      <c r="L70" s="4">
        <v>3176</v>
      </c>
      <c r="M70" s="4">
        <v>1907</v>
      </c>
      <c r="N70" s="4">
        <v>308</v>
      </c>
      <c r="O70" s="4">
        <v>208</v>
      </c>
      <c r="P70" s="4">
        <v>9212600</v>
      </c>
      <c r="Q70" s="4">
        <v>6282700</v>
      </c>
      <c r="R70" s="5">
        <v>2.5999999999999999E-3</v>
      </c>
      <c r="S70" s="4">
        <v>16407702</v>
      </c>
      <c r="T70" s="4">
        <f t="shared" si="2"/>
        <v>16014340.4</v>
      </c>
      <c r="U70" s="4">
        <f t="shared" si="6"/>
        <v>8878702</v>
      </c>
      <c r="V70" s="5">
        <v>2.7900000000000001E-2</v>
      </c>
    </row>
    <row r="71" spans="1:22" x14ac:dyDescent="0.2">
      <c r="A71" s="16" t="s">
        <v>214</v>
      </c>
      <c r="B71" s="4">
        <v>5107900</v>
      </c>
      <c r="C71" s="4">
        <v>3227000</v>
      </c>
      <c r="D71" s="4">
        <v>1880900</v>
      </c>
      <c r="E71" s="4">
        <v>35780420000</v>
      </c>
      <c r="F71" s="4">
        <f t="shared" si="4"/>
        <v>-357108968046</v>
      </c>
      <c r="G71" s="4">
        <v>125000</v>
      </c>
      <c r="H71" s="4">
        <v>1163600</v>
      </c>
      <c r="I71" s="4">
        <v>-1038600</v>
      </c>
      <c r="J71" s="4">
        <v>-19814305000</v>
      </c>
      <c r="K71" s="4">
        <f t="shared" si="5"/>
        <v>-60409271000</v>
      </c>
      <c r="L71" s="4">
        <v>6407</v>
      </c>
      <c r="M71" s="4">
        <v>2790</v>
      </c>
      <c r="N71" s="4">
        <v>725</v>
      </c>
      <c r="O71" s="4">
        <v>302</v>
      </c>
      <c r="P71" s="4">
        <v>22234300</v>
      </c>
      <c r="Q71" s="4">
        <v>8938600</v>
      </c>
      <c r="R71" s="5">
        <v>0.04</v>
      </c>
      <c r="S71" s="4">
        <v>32812400</v>
      </c>
      <c r="T71" s="4">
        <f t="shared" si="2"/>
        <v>13858114</v>
      </c>
      <c r="U71" s="4">
        <f t="shared" si="6"/>
        <v>8878702</v>
      </c>
      <c r="V71" s="5">
        <v>4.8799999999999996E-2</v>
      </c>
    </row>
    <row r="72" spans="1:22" x14ac:dyDescent="0.2">
      <c r="A72" s="16" t="s">
        <v>213</v>
      </c>
      <c r="B72" s="4">
        <v>1036600</v>
      </c>
      <c r="C72" s="4">
        <v>2083034</v>
      </c>
      <c r="D72" s="4">
        <v>-1046434</v>
      </c>
      <c r="E72" s="4">
        <v>-19694220000</v>
      </c>
      <c r="F72" s="4">
        <f t="shared" si="4"/>
        <v>-392889388046</v>
      </c>
      <c r="G72" s="4">
        <v>284300</v>
      </c>
      <c r="H72" s="4">
        <v>524500</v>
      </c>
      <c r="I72" s="4">
        <v>-240200</v>
      </c>
      <c r="J72" s="4">
        <v>-4496285000</v>
      </c>
      <c r="K72" s="4">
        <f t="shared" si="5"/>
        <v>-40594966000</v>
      </c>
      <c r="L72" s="4">
        <v>1561</v>
      </c>
      <c r="M72" s="4">
        <v>1584</v>
      </c>
      <c r="N72" s="4">
        <v>207</v>
      </c>
      <c r="O72" s="4">
        <v>174</v>
      </c>
      <c r="P72" s="4">
        <v>4302400</v>
      </c>
      <c r="Q72" s="4">
        <v>4664900</v>
      </c>
      <c r="R72" s="5">
        <v>-2.5999999999999999E-3</v>
      </c>
      <c r="S72" s="4">
        <v>9312600</v>
      </c>
      <c r="T72" s="4">
        <f t="shared" si="2"/>
        <v>14003514</v>
      </c>
      <c r="U72" s="4">
        <f t="shared" si="6"/>
        <v>8878702</v>
      </c>
      <c r="V72" s="5">
        <v>1.0700000000000001E-2</v>
      </c>
    </row>
    <row r="73" spans="1:22" x14ac:dyDescent="0.2">
      <c r="A73" s="16" t="s">
        <v>212</v>
      </c>
      <c r="B73" s="4">
        <v>565400</v>
      </c>
      <c r="C73" s="4">
        <v>1238800</v>
      </c>
      <c r="D73" s="4">
        <v>-673400</v>
      </c>
      <c r="E73" s="4">
        <v>-12692970000</v>
      </c>
      <c r="F73" s="4">
        <f t="shared" si="4"/>
        <v>-373195168046</v>
      </c>
      <c r="G73" s="4">
        <v>205700</v>
      </c>
      <c r="H73" s="4">
        <v>577402</v>
      </c>
      <c r="I73" s="4">
        <v>-371702</v>
      </c>
      <c r="J73" s="4">
        <v>-6987750000</v>
      </c>
      <c r="K73" s="4">
        <f t="shared" si="5"/>
        <v>-36098681000</v>
      </c>
      <c r="L73" s="4">
        <v>1776</v>
      </c>
      <c r="M73" s="4">
        <v>2282</v>
      </c>
      <c r="N73" s="4">
        <v>95</v>
      </c>
      <c r="O73" s="4">
        <v>187</v>
      </c>
      <c r="P73" s="4">
        <v>3984400</v>
      </c>
      <c r="Q73" s="4">
        <v>4594000</v>
      </c>
      <c r="R73" s="5">
        <v>-5.3E-3</v>
      </c>
      <c r="S73" s="4">
        <v>8878702</v>
      </c>
      <c r="T73" s="4">
        <f t="shared" si="2"/>
        <v>13510394</v>
      </c>
      <c r="U73" s="4">
        <f t="shared" si="6"/>
        <v>10611100</v>
      </c>
      <c r="V73" s="5">
        <v>1.5900000000000001E-2</v>
      </c>
    </row>
    <row r="74" spans="1:22" x14ac:dyDescent="0.2">
      <c r="A74" s="16" t="s">
        <v>211</v>
      </c>
      <c r="B74" s="4">
        <v>1134400</v>
      </c>
      <c r="C74" s="4">
        <v>419400</v>
      </c>
      <c r="D74" s="4">
        <v>715000</v>
      </c>
      <c r="E74" s="4">
        <v>13546900000</v>
      </c>
      <c r="F74" s="4">
        <f t="shared" ref="F74:F79" si="7">E74+F75</f>
        <v>-360502198046</v>
      </c>
      <c r="G74" s="4">
        <v>298500</v>
      </c>
      <c r="H74" s="4">
        <v>106698</v>
      </c>
      <c r="I74" s="4">
        <v>191802</v>
      </c>
      <c r="J74" s="4">
        <v>3623804000</v>
      </c>
      <c r="K74" s="4">
        <f t="shared" ref="K74:K79" si="8">K75+J74</f>
        <v>-29110931000</v>
      </c>
      <c r="L74" s="4">
        <v>2235</v>
      </c>
      <c r="M74" s="4">
        <v>1605</v>
      </c>
      <c r="N74" s="4">
        <v>314</v>
      </c>
      <c r="O74" s="4">
        <v>167</v>
      </c>
      <c r="P74" s="4">
        <v>9468200</v>
      </c>
      <c r="Q74" s="4">
        <v>4892300</v>
      </c>
      <c r="R74" s="5">
        <v>2.7000000000000001E-3</v>
      </c>
      <c r="S74" s="4">
        <v>14361001</v>
      </c>
      <c r="T74" s="4">
        <f t="shared" ref="T74:T79" si="9">AVERAGE(S75:S84)</f>
        <v>12464133.9</v>
      </c>
      <c r="U74" s="4">
        <f t="shared" ref="U74:U79" si="10">MIN(S75:S79)</f>
        <v>9172100</v>
      </c>
      <c r="V74" s="5">
        <v>1.32E-2</v>
      </c>
    </row>
    <row r="75" spans="1:22" x14ac:dyDescent="0.2">
      <c r="A75" s="16" t="s">
        <v>210</v>
      </c>
      <c r="B75" s="4">
        <v>2148700</v>
      </c>
      <c r="C75" s="4">
        <v>2389406</v>
      </c>
      <c r="D75" s="4">
        <v>-240706</v>
      </c>
      <c r="E75" s="4">
        <v>-4688370000</v>
      </c>
      <c r="F75" s="4">
        <f t="shared" si="7"/>
        <v>-374049098046</v>
      </c>
      <c r="G75" s="4">
        <v>140900</v>
      </c>
      <c r="H75" s="4">
        <v>615901</v>
      </c>
      <c r="I75" s="4">
        <v>-475001</v>
      </c>
      <c r="J75" s="4">
        <v>-8966242000</v>
      </c>
      <c r="K75" s="4">
        <f t="shared" si="8"/>
        <v>-32734735000</v>
      </c>
      <c r="L75" s="4">
        <v>5338</v>
      </c>
      <c r="M75" s="4">
        <v>2738</v>
      </c>
      <c r="N75" s="4">
        <v>607</v>
      </c>
      <c r="O75" s="4">
        <v>268</v>
      </c>
      <c r="P75" s="4">
        <v>17709400</v>
      </c>
      <c r="Q75" s="4">
        <v>7830400</v>
      </c>
      <c r="R75" s="5">
        <v>1.9E-2</v>
      </c>
      <c r="S75" s="4">
        <v>25897301</v>
      </c>
      <c r="T75" s="4">
        <f t="shared" si="9"/>
        <v>10507413.800000001</v>
      </c>
      <c r="U75" s="4">
        <f t="shared" si="10"/>
        <v>5055900</v>
      </c>
      <c r="V75" s="5">
        <v>2.8799999999999999E-2</v>
      </c>
    </row>
    <row r="76" spans="1:22" x14ac:dyDescent="0.2">
      <c r="A76" s="16" t="s">
        <v>208</v>
      </c>
      <c r="B76" s="4">
        <v>859100</v>
      </c>
      <c r="C76" s="4">
        <v>1084300</v>
      </c>
      <c r="D76" s="4">
        <v>-225200</v>
      </c>
      <c r="E76" s="4">
        <v>-4223370000</v>
      </c>
      <c r="F76" s="4">
        <f t="shared" si="7"/>
        <v>-369360728046</v>
      </c>
      <c r="G76" s="4">
        <v>322200</v>
      </c>
      <c r="H76" s="4">
        <v>121100</v>
      </c>
      <c r="I76" s="4">
        <v>201100</v>
      </c>
      <c r="J76" s="4">
        <v>3746775000</v>
      </c>
      <c r="K76" s="4">
        <f t="shared" si="8"/>
        <v>-23768493000</v>
      </c>
      <c r="L76" s="4">
        <v>3079</v>
      </c>
      <c r="M76" s="4">
        <v>1554</v>
      </c>
      <c r="N76" s="4">
        <v>346</v>
      </c>
      <c r="O76" s="4">
        <v>180</v>
      </c>
      <c r="P76" s="4">
        <v>9753500</v>
      </c>
      <c r="Q76" s="4">
        <v>4921700</v>
      </c>
      <c r="R76" s="5">
        <v>2.2099999999999998E-2</v>
      </c>
      <c r="S76" s="4">
        <v>14675200</v>
      </c>
      <c r="T76" s="4">
        <f t="shared" si="9"/>
        <v>10071093.800000001</v>
      </c>
      <c r="U76" s="4">
        <f t="shared" si="10"/>
        <v>5055900</v>
      </c>
      <c r="V76" s="5">
        <v>2.69E-2</v>
      </c>
    </row>
    <row r="77" spans="1:22" x14ac:dyDescent="0.2">
      <c r="A77" s="16" t="s">
        <v>207</v>
      </c>
      <c r="B77" s="4">
        <v>1016630</v>
      </c>
      <c r="C77" s="4">
        <v>4041800</v>
      </c>
      <c r="D77" s="4">
        <v>-3025170</v>
      </c>
      <c r="E77" s="4">
        <v>-54937490000</v>
      </c>
      <c r="F77" s="4">
        <f t="shared" si="7"/>
        <v>-365137358046</v>
      </c>
      <c r="G77" s="4">
        <v>55600</v>
      </c>
      <c r="H77" s="4">
        <v>192200</v>
      </c>
      <c r="I77" s="4">
        <v>-136600</v>
      </c>
      <c r="J77" s="4">
        <v>-2423610000</v>
      </c>
      <c r="K77" s="4">
        <f t="shared" si="8"/>
        <v>-27515268000</v>
      </c>
      <c r="L77" s="4">
        <v>1495</v>
      </c>
      <c r="M77" s="4">
        <v>908</v>
      </c>
      <c r="N77" s="4">
        <v>299</v>
      </c>
      <c r="O77" s="4">
        <v>139</v>
      </c>
      <c r="P77" s="4">
        <v>5758300</v>
      </c>
      <c r="Q77" s="4">
        <v>3649600</v>
      </c>
      <c r="R77" s="5">
        <v>-2.7000000000000001E-3</v>
      </c>
      <c r="S77" s="4">
        <v>10611100</v>
      </c>
      <c r="T77" s="4">
        <f t="shared" si="9"/>
        <v>9952003.8000000007</v>
      </c>
      <c r="U77" s="4">
        <f t="shared" si="10"/>
        <v>5055900</v>
      </c>
      <c r="V77" s="5">
        <v>1.37E-2</v>
      </c>
    </row>
    <row r="78" spans="1:22" x14ac:dyDescent="0.2">
      <c r="A78" s="16" t="s">
        <v>206</v>
      </c>
      <c r="B78" s="4">
        <v>522600</v>
      </c>
      <c r="C78" s="4">
        <v>6265900</v>
      </c>
      <c r="D78" s="4">
        <v>-5743300</v>
      </c>
      <c r="E78" s="4">
        <v>-101585690000</v>
      </c>
      <c r="F78" s="4">
        <f t="shared" si="7"/>
        <v>-310199868046</v>
      </c>
      <c r="G78" s="4">
        <v>324400</v>
      </c>
      <c r="H78" s="4">
        <v>503300</v>
      </c>
      <c r="I78" s="4">
        <v>-178900</v>
      </c>
      <c r="J78" s="4">
        <v>-3077900000</v>
      </c>
      <c r="K78" s="4">
        <f t="shared" si="8"/>
        <v>-25091658000</v>
      </c>
      <c r="L78" s="4">
        <v>3707</v>
      </c>
      <c r="M78" s="4">
        <v>1314</v>
      </c>
      <c r="N78" s="4">
        <v>536</v>
      </c>
      <c r="O78" s="4">
        <v>155</v>
      </c>
      <c r="P78" s="4">
        <v>13986600</v>
      </c>
      <c r="Q78" s="4">
        <v>4633200</v>
      </c>
      <c r="R78" s="5">
        <v>3.7200000000000004E-2</v>
      </c>
      <c r="S78" s="4">
        <v>29367100</v>
      </c>
      <c r="T78" s="4">
        <f t="shared" si="9"/>
        <v>7894983.7999999998</v>
      </c>
      <c r="U78" s="4">
        <f t="shared" si="10"/>
        <v>3947502</v>
      </c>
      <c r="V78" s="5">
        <v>4.1100000000000005E-2</v>
      </c>
    </row>
    <row r="79" spans="1:22" x14ac:dyDescent="0.2">
      <c r="A79" s="16" t="s">
        <v>205</v>
      </c>
      <c r="B79" s="4">
        <v>61200</v>
      </c>
      <c r="C79" s="4">
        <v>1624637</v>
      </c>
      <c r="D79" s="4">
        <v>-1563437</v>
      </c>
      <c r="E79" s="4">
        <v>-27670390000</v>
      </c>
      <c r="F79" s="4">
        <f t="shared" si="7"/>
        <v>-208614178046</v>
      </c>
      <c r="G79" s="4">
        <v>151000</v>
      </c>
      <c r="H79" s="4">
        <v>178200</v>
      </c>
      <c r="I79" s="4">
        <v>-27200</v>
      </c>
      <c r="J79" s="4">
        <v>-504280000</v>
      </c>
      <c r="K79" s="4">
        <f t="shared" si="8"/>
        <v>-22013758000</v>
      </c>
      <c r="L79" s="4">
        <v>1412</v>
      </c>
      <c r="M79" s="4">
        <v>3342</v>
      </c>
      <c r="N79" s="4">
        <v>93</v>
      </c>
      <c r="O79" s="4">
        <v>153</v>
      </c>
      <c r="P79" s="4">
        <v>2436900</v>
      </c>
      <c r="Q79" s="4">
        <v>4905500</v>
      </c>
      <c r="R79" s="5">
        <v>-0.02</v>
      </c>
      <c r="S79" s="4">
        <v>9172100</v>
      </c>
      <c r="T79" s="4">
        <f t="shared" si="9"/>
        <v>7542723.7999999998</v>
      </c>
      <c r="U79" s="4">
        <f t="shared" si="10"/>
        <v>3898400</v>
      </c>
      <c r="V79" s="5">
        <v>2.5099999999999997E-2</v>
      </c>
    </row>
    <row r="80" spans="1:22" x14ac:dyDescent="0.2">
      <c r="A80" s="16" t="s">
        <v>204</v>
      </c>
      <c r="B80" s="4">
        <v>234000</v>
      </c>
      <c r="C80" s="4">
        <v>453100</v>
      </c>
      <c r="D80" s="4">
        <v>-219100</v>
      </c>
      <c r="E80" s="4">
        <v>-3922301688</v>
      </c>
      <c r="F80" s="4">
        <f t="shared" ref="F80:F90" si="11">E80+F81</f>
        <v>-180943788046</v>
      </c>
      <c r="G80" s="4">
        <v>107800</v>
      </c>
      <c r="H80" s="4">
        <v>185100</v>
      </c>
      <c r="I80" s="4">
        <v>-77300</v>
      </c>
      <c r="J80" s="4">
        <v>-1379745000</v>
      </c>
      <c r="K80" s="4">
        <f t="shared" ref="K80:K90" si="12">K81+J80</f>
        <v>-21509478000</v>
      </c>
      <c r="L80" s="4">
        <v>1120</v>
      </c>
      <c r="M80" s="4">
        <v>1160</v>
      </c>
      <c r="N80" s="4">
        <v>58</v>
      </c>
      <c r="O80" s="4">
        <v>58</v>
      </c>
      <c r="P80" s="4">
        <v>1908600</v>
      </c>
      <c r="Q80" s="4">
        <v>2459700</v>
      </c>
      <c r="R80" s="5">
        <v>0</v>
      </c>
      <c r="S80" s="4">
        <v>5055900</v>
      </c>
      <c r="T80" s="4">
        <f t="shared" ref="T80:T96" si="13">AVERAGE(S81:S90)</f>
        <v>7574033.9000000004</v>
      </c>
      <c r="U80" s="4">
        <f t="shared" ref="U80:U90" si="14">MIN(S81:S85)</f>
        <v>3898400</v>
      </c>
      <c r="V80" s="5">
        <v>1.3899999999999999E-2</v>
      </c>
    </row>
    <row r="81" spans="1:22" x14ac:dyDescent="0.2">
      <c r="A81" s="16" t="s">
        <v>203</v>
      </c>
      <c r="B81" s="4">
        <v>56800</v>
      </c>
      <c r="C81" s="4">
        <v>504800</v>
      </c>
      <c r="D81" s="4">
        <v>-448000</v>
      </c>
      <c r="E81" s="4">
        <v>-8098309770</v>
      </c>
      <c r="F81" s="4">
        <f t="shared" si="11"/>
        <v>-177021486358</v>
      </c>
      <c r="G81" s="4">
        <v>91200</v>
      </c>
      <c r="H81" s="4">
        <v>197901</v>
      </c>
      <c r="I81" s="4">
        <v>-106701</v>
      </c>
      <c r="J81" s="4">
        <v>-1904472000</v>
      </c>
      <c r="K81" s="4">
        <f t="shared" si="12"/>
        <v>-20129733000</v>
      </c>
      <c r="L81" s="4">
        <v>1476</v>
      </c>
      <c r="M81" s="4">
        <v>3395</v>
      </c>
      <c r="N81" s="4">
        <v>127</v>
      </c>
      <c r="O81" s="4">
        <v>203</v>
      </c>
      <c r="P81" s="4">
        <v>3183200</v>
      </c>
      <c r="Q81" s="4">
        <v>5509500</v>
      </c>
      <c r="R81" s="5">
        <v>-2.52E-2</v>
      </c>
      <c r="S81" s="4">
        <v>11250136</v>
      </c>
      <c r="T81" s="4">
        <f t="shared" si="13"/>
        <v>7194529.7000000002</v>
      </c>
      <c r="U81" s="4">
        <f t="shared" si="14"/>
        <v>3898400</v>
      </c>
      <c r="V81" s="5">
        <v>3.5299999999999998E-2</v>
      </c>
    </row>
    <row r="82" spans="1:22" x14ac:dyDescent="0.2">
      <c r="A82" s="16" t="s">
        <v>200</v>
      </c>
      <c r="B82" s="4">
        <v>714300</v>
      </c>
      <c r="C82" s="4">
        <v>26020</v>
      </c>
      <c r="D82" s="4">
        <v>688280</v>
      </c>
      <c r="E82" s="4">
        <v>12600933412</v>
      </c>
      <c r="F82" s="4">
        <f t="shared" si="11"/>
        <v>-168923176588</v>
      </c>
      <c r="G82" s="4">
        <v>289200</v>
      </c>
      <c r="H82" s="4">
        <v>80400</v>
      </c>
      <c r="I82" s="4">
        <v>208800</v>
      </c>
      <c r="J82" s="4">
        <v>3815865000</v>
      </c>
      <c r="K82" s="4">
        <f t="shared" si="12"/>
        <v>-18225261000</v>
      </c>
      <c r="L82" s="4">
        <v>1294</v>
      </c>
      <c r="M82" s="4">
        <v>1045</v>
      </c>
      <c r="N82" s="4">
        <v>132</v>
      </c>
      <c r="O82" s="4">
        <v>87</v>
      </c>
      <c r="P82" s="4">
        <v>3596600</v>
      </c>
      <c r="Q82" s="4">
        <v>3380600</v>
      </c>
      <c r="R82" s="5">
        <v>8.3000000000000001E-3</v>
      </c>
      <c r="S82" s="4">
        <v>10766600</v>
      </c>
      <c r="T82" s="4">
        <f t="shared" si="13"/>
        <v>7051411</v>
      </c>
      <c r="U82" s="4">
        <f t="shared" si="14"/>
        <v>3898400</v>
      </c>
      <c r="V82" s="5">
        <v>1.6299999999999999E-2</v>
      </c>
    </row>
    <row r="83" spans="1:22" x14ac:dyDescent="0.2">
      <c r="A83" s="16" t="s">
        <v>199</v>
      </c>
      <c r="B83" s="4">
        <v>126500</v>
      </c>
      <c r="C83" s="4">
        <v>47600</v>
      </c>
      <c r="D83" s="4">
        <v>78900</v>
      </c>
      <c r="E83" s="4">
        <v>1441090000</v>
      </c>
      <c r="F83" s="4">
        <f t="shared" si="11"/>
        <v>-181524110000</v>
      </c>
      <c r="G83" s="4">
        <v>129800</v>
      </c>
      <c r="H83" s="4">
        <v>26402</v>
      </c>
      <c r="I83" s="4">
        <v>103398</v>
      </c>
      <c r="J83" s="4">
        <v>1888221000</v>
      </c>
      <c r="K83" s="4">
        <f t="shared" si="12"/>
        <v>-22041126000</v>
      </c>
      <c r="L83" s="4">
        <v>514</v>
      </c>
      <c r="M83" s="4">
        <v>1126</v>
      </c>
      <c r="N83" s="4">
        <v>24</v>
      </c>
      <c r="O83" s="4">
        <v>56</v>
      </c>
      <c r="P83" s="4">
        <v>911900</v>
      </c>
      <c r="Q83" s="4">
        <v>2035300</v>
      </c>
      <c r="R83" s="5">
        <v>-8.199999999999999E-3</v>
      </c>
      <c r="S83" s="4">
        <v>3947502</v>
      </c>
      <c r="T83" s="4">
        <f t="shared" si="13"/>
        <v>7353242.2000000002</v>
      </c>
      <c r="U83" s="4">
        <f t="shared" si="14"/>
        <v>3898400</v>
      </c>
      <c r="V83" s="5">
        <v>1.3600000000000001E-2</v>
      </c>
    </row>
    <row r="84" spans="1:22" x14ac:dyDescent="0.2">
      <c r="A84" s="16" t="s">
        <v>193</v>
      </c>
      <c r="B84" s="4">
        <v>181300</v>
      </c>
      <c r="C84" s="4">
        <v>220200</v>
      </c>
      <c r="D84" s="4">
        <v>-38900</v>
      </c>
      <c r="E84" s="4">
        <v>-707310000</v>
      </c>
      <c r="F84" s="4">
        <f t="shared" si="11"/>
        <v>-182965200000</v>
      </c>
      <c r="G84" s="4">
        <v>614100</v>
      </c>
      <c r="H84" s="4">
        <v>27200</v>
      </c>
      <c r="I84" s="4">
        <v>586900</v>
      </c>
      <c r="J84" s="4">
        <v>10768700000</v>
      </c>
      <c r="K84" s="4">
        <f t="shared" si="12"/>
        <v>-23929347000</v>
      </c>
      <c r="L84" s="4">
        <v>1081</v>
      </c>
      <c r="M84" s="4">
        <v>778</v>
      </c>
      <c r="N84" s="4">
        <v>68</v>
      </c>
      <c r="O84" s="4">
        <v>59</v>
      </c>
      <c r="P84" s="4">
        <v>2119200</v>
      </c>
      <c r="Q84" s="4">
        <v>1561400</v>
      </c>
      <c r="R84" s="5">
        <v>8.3000000000000001E-3</v>
      </c>
      <c r="S84" s="4">
        <v>3898400</v>
      </c>
      <c r="T84" s="4">
        <f t="shared" si="13"/>
        <v>8853756.8000000007</v>
      </c>
      <c r="U84" s="4">
        <f t="shared" si="14"/>
        <v>5649500</v>
      </c>
      <c r="V84" s="5">
        <v>1.9E-2</v>
      </c>
    </row>
    <row r="85" spans="1:22" x14ac:dyDescent="0.2">
      <c r="A85" s="16" t="s">
        <v>192</v>
      </c>
      <c r="B85" s="4">
        <v>178600</v>
      </c>
      <c r="C85" s="4">
        <v>2046509</v>
      </c>
      <c r="D85" s="4">
        <v>-1867909</v>
      </c>
      <c r="E85" s="4">
        <v>-34011940000</v>
      </c>
      <c r="F85" s="4">
        <f t="shared" si="11"/>
        <v>-182257890000</v>
      </c>
      <c r="G85" s="4">
        <v>162800</v>
      </c>
      <c r="H85" s="4">
        <v>130900</v>
      </c>
      <c r="I85" s="4">
        <v>31900</v>
      </c>
      <c r="J85" s="4">
        <v>583245000</v>
      </c>
      <c r="K85" s="4">
        <f t="shared" si="12"/>
        <v>-34698047000</v>
      </c>
      <c r="L85" s="4">
        <v>1056</v>
      </c>
      <c r="M85" s="4">
        <v>1168</v>
      </c>
      <c r="N85" s="4">
        <v>97</v>
      </c>
      <c r="O85" s="4">
        <v>89</v>
      </c>
      <c r="P85" s="4">
        <v>2524500</v>
      </c>
      <c r="Q85" s="4">
        <v>2491700</v>
      </c>
      <c r="R85" s="5">
        <v>-8.199999999999999E-3</v>
      </c>
      <c r="S85" s="4">
        <v>6330100</v>
      </c>
      <c r="T85" s="4">
        <f t="shared" si="13"/>
        <v>10032703.1</v>
      </c>
      <c r="U85" s="4">
        <f t="shared" si="14"/>
        <v>5369001</v>
      </c>
      <c r="V85" s="5">
        <v>8.199999999999999E-3</v>
      </c>
    </row>
    <row r="86" spans="1:22" x14ac:dyDescent="0.2">
      <c r="A86" s="16" t="s">
        <v>191</v>
      </c>
      <c r="B86" s="4">
        <v>293700</v>
      </c>
      <c r="C86" s="4">
        <v>3364400</v>
      </c>
      <c r="D86" s="4">
        <v>-3070700</v>
      </c>
      <c r="E86" s="4">
        <v>-56518740000</v>
      </c>
      <c r="F86" s="4">
        <f t="shared" si="11"/>
        <v>-148245950000</v>
      </c>
      <c r="G86" s="4">
        <v>238400</v>
      </c>
      <c r="H86" s="4">
        <v>248800</v>
      </c>
      <c r="I86" s="4">
        <v>-10400</v>
      </c>
      <c r="J86" s="4">
        <v>-154090000</v>
      </c>
      <c r="K86" s="4">
        <f t="shared" si="12"/>
        <v>-35281292000</v>
      </c>
      <c r="L86" s="4">
        <v>1516</v>
      </c>
      <c r="M86" s="4">
        <v>2531</v>
      </c>
      <c r="N86" s="4">
        <v>136</v>
      </c>
      <c r="O86" s="4">
        <v>187</v>
      </c>
      <c r="P86" s="4">
        <v>3730500</v>
      </c>
      <c r="Q86" s="4">
        <v>5300100</v>
      </c>
      <c r="R86" s="5">
        <v>-1.6299999999999999E-2</v>
      </c>
      <c r="S86" s="4">
        <v>10312000</v>
      </c>
      <c r="T86" s="4">
        <f t="shared" si="13"/>
        <v>11423660.5</v>
      </c>
      <c r="U86" s="4">
        <f t="shared" si="14"/>
        <v>5369001</v>
      </c>
      <c r="V86" s="5">
        <v>1.6200000000000003E-2</v>
      </c>
    </row>
    <row r="87" spans="1:22" x14ac:dyDescent="0.2">
      <c r="A87" s="16" t="s">
        <v>190</v>
      </c>
      <c r="B87" s="4">
        <v>191600</v>
      </c>
      <c r="C87" s="4">
        <v>118100</v>
      </c>
      <c r="D87" s="4">
        <v>73500</v>
      </c>
      <c r="E87" s="4">
        <v>1377990000</v>
      </c>
      <c r="F87" s="4">
        <f t="shared" si="11"/>
        <v>-91727210000</v>
      </c>
      <c r="G87" s="4">
        <v>108800</v>
      </c>
      <c r="H87" s="4">
        <v>1033200</v>
      </c>
      <c r="I87" s="4">
        <v>-924400</v>
      </c>
      <c r="J87" s="4">
        <v>-17197580000</v>
      </c>
      <c r="K87" s="4">
        <f t="shared" si="12"/>
        <v>-35127202000</v>
      </c>
      <c r="L87" s="4">
        <v>1223</v>
      </c>
      <c r="M87" s="4">
        <v>1737</v>
      </c>
      <c r="N87" s="4">
        <v>159</v>
      </c>
      <c r="O87" s="4">
        <v>203</v>
      </c>
      <c r="P87" s="4">
        <v>4783400</v>
      </c>
      <c r="Q87" s="4">
        <v>4483600</v>
      </c>
      <c r="R87" s="5">
        <v>-2.5999999999999999E-3</v>
      </c>
      <c r="S87" s="4">
        <v>9420200</v>
      </c>
      <c r="T87" s="4">
        <f t="shared" si="13"/>
        <v>11532020.5</v>
      </c>
      <c r="U87" s="4">
        <f t="shared" si="14"/>
        <v>5369001</v>
      </c>
      <c r="V87" s="5">
        <v>1.6E-2</v>
      </c>
    </row>
    <row r="88" spans="1:22" x14ac:dyDescent="0.2">
      <c r="A88" s="16" t="s">
        <v>189</v>
      </c>
      <c r="B88" s="4">
        <v>278100</v>
      </c>
      <c r="C88" s="4">
        <v>100000</v>
      </c>
      <c r="D88" s="4">
        <v>178100</v>
      </c>
      <c r="E88" s="4">
        <v>3312460000</v>
      </c>
      <c r="F88" s="4">
        <f t="shared" si="11"/>
        <v>-93105200000</v>
      </c>
      <c r="G88" s="4">
        <v>221400</v>
      </c>
      <c r="H88" s="4">
        <v>63200</v>
      </c>
      <c r="I88" s="4">
        <v>158200</v>
      </c>
      <c r="J88" s="4">
        <v>2939160000</v>
      </c>
      <c r="K88" s="4">
        <f t="shared" si="12"/>
        <v>-17929622000</v>
      </c>
      <c r="L88" s="4">
        <v>1411</v>
      </c>
      <c r="M88" s="4">
        <v>1686</v>
      </c>
      <c r="N88" s="4">
        <v>178</v>
      </c>
      <c r="O88" s="4">
        <v>179</v>
      </c>
      <c r="P88" s="4">
        <v>4277100</v>
      </c>
      <c r="Q88" s="4">
        <v>4207200</v>
      </c>
      <c r="R88" s="5">
        <v>2.7000000000000001E-3</v>
      </c>
      <c r="S88" s="4">
        <v>8796900</v>
      </c>
      <c r="T88" s="4">
        <f t="shared" si="13"/>
        <v>11665889.199999999</v>
      </c>
      <c r="U88" s="4">
        <f t="shared" si="14"/>
        <v>5369001</v>
      </c>
      <c r="V88" s="5">
        <v>1.34E-2</v>
      </c>
    </row>
    <row r="89" spans="1:22" x14ac:dyDescent="0.2">
      <c r="A89" s="16" t="s">
        <v>188</v>
      </c>
      <c r="B89" s="4">
        <v>222400</v>
      </c>
      <c r="C89" s="4">
        <v>81500</v>
      </c>
      <c r="D89" s="4">
        <v>140900</v>
      </c>
      <c r="E89" s="4">
        <v>2617240000</v>
      </c>
      <c r="F89" s="4">
        <f t="shared" si="11"/>
        <v>-96417660000</v>
      </c>
      <c r="G89" s="4">
        <v>307600</v>
      </c>
      <c r="H89" s="4">
        <v>101000</v>
      </c>
      <c r="I89" s="4">
        <v>206600</v>
      </c>
      <c r="J89" s="4">
        <v>3822840000</v>
      </c>
      <c r="K89" s="4">
        <f t="shared" si="12"/>
        <v>-20868782000</v>
      </c>
      <c r="L89" s="4">
        <v>1109</v>
      </c>
      <c r="M89" s="4">
        <v>1344</v>
      </c>
      <c r="N89" s="4">
        <v>105</v>
      </c>
      <c r="O89" s="4">
        <v>89</v>
      </c>
      <c r="P89" s="4">
        <v>2587600</v>
      </c>
      <c r="Q89" s="4">
        <v>2566600</v>
      </c>
      <c r="R89" s="5">
        <v>8.199999999999999E-3</v>
      </c>
      <c r="S89" s="4">
        <v>5649500</v>
      </c>
      <c r="T89" s="4">
        <f t="shared" si="13"/>
        <v>12203731.800000001</v>
      </c>
      <c r="U89" s="4">
        <f t="shared" si="14"/>
        <v>5369001</v>
      </c>
      <c r="V89" s="5">
        <v>1.3500000000000002E-2</v>
      </c>
    </row>
    <row r="90" spans="1:22" x14ac:dyDescent="0.2">
      <c r="A90" s="16" t="s">
        <v>187</v>
      </c>
      <c r="B90" s="4">
        <v>161000</v>
      </c>
      <c r="C90" s="4">
        <v>120600</v>
      </c>
      <c r="D90" s="4">
        <v>40400</v>
      </c>
      <c r="E90" s="4">
        <v>748080000</v>
      </c>
      <c r="F90" s="4">
        <f t="shared" si="11"/>
        <v>-99034900000</v>
      </c>
      <c r="G90" s="4">
        <v>363200</v>
      </c>
      <c r="H90" s="4">
        <v>122401</v>
      </c>
      <c r="I90" s="4">
        <v>240799</v>
      </c>
      <c r="J90" s="4">
        <v>4419603000</v>
      </c>
      <c r="K90" s="4">
        <f t="shared" si="12"/>
        <v>-24691622000</v>
      </c>
      <c r="L90" s="4">
        <v>892</v>
      </c>
      <c r="M90" s="4">
        <v>1115</v>
      </c>
      <c r="N90" s="4">
        <v>82</v>
      </c>
      <c r="O90" s="4">
        <v>144</v>
      </c>
      <c r="P90" s="4">
        <v>2141800</v>
      </c>
      <c r="Q90" s="4">
        <v>4781000</v>
      </c>
      <c r="R90" s="5">
        <v>5.5000000000000005E-3</v>
      </c>
      <c r="S90" s="4">
        <v>5369001</v>
      </c>
      <c r="T90" s="4">
        <f t="shared" si="13"/>
        <v>14727257.9</v>
      </c>
      <c r="U90" s="4">
        <f t="shared" si="14"/>
        <v>6965814</v>
      </c>
      <c r="V90" s="5">
        <v>1.3600000000000001E-2</v>
      </c>
    </row>
    <row r="91" spans="1:22" x14ac:dyDescent="0.2">
      <c r="A91" s="16" t="s">
        <v>186</v>
      </c>
      <c r="B91" s="4">
        <v>167200</v>
      </c>
      <c r="C91" s="4">
        <v>133242</v>
      </c>
      <c r="D91" s="4">
        <v>33958</v>
      </c>
      <c r="E91" s="4">
        <v>632780000</v>
      </c>
      <c r="F91" s="4">
        <f t="shared" ref="F91:F102" si="15">E91+F92</f>
        <v>-99782980000</v>
      </c>
      <c r="G91" s="4">
        <v>453800</v>
      </c>
      <c r="H91" s="4">
        <v>793100</v>
      </c>
      <c r="I91" s="4">
        <v>-339300</v>
      </c>
      <c r="J91" s="4">
        <v>-6241395000</v>
      </c>
      <c r="K91" s="4">
        <f t="shared" ref="K91:K102" si="16">K92+J91</f>
        <v>-29111225000</v>
      </c>
      <c r="L91" s="4">
        <v>1127</v>
      </c>
      <c r="M91" s="4">
        <v>1532</v>
      </c>
      <c r="N91" s="4">
        <v>119</v>
      </c>
      <c r="O91" s="4">
        <v>191</v>
      </c>
      <c r="P91" s="4">
        <v>2519900</v>
      </c>
      <c r="Q91" s="4">
        <v>4651600</v>
      </c>
      <c r="R91" s="5">
        <v>-1.34E-2</v>
      </c>
      <c r="S91" s="4">
        <v>7455094</v>
      </c>
      <c r="T91" s="4">
        <f t="shared" si="13"/>
        <v>14697413.9</v>
      </c>
      <c r="U91" s="4">
        <f t="shared" ref="U91:U102" si="17">MIN(S92:S96)</f>
        <v>6965814</v>
      </c>
      <c r="V91" s="5">
        <v>1.8799999999999997E-2</v>
      </c>
    </row>
    <row r="92" spans="1:22" x14ac:dyDescent="0.2">
      <c r="A92" s="16" t="s">
        <v>185</v>
      </c>
      <c r="B92" s="4">
        <v>376310</v>
      </c>
      <c r="C92" s="4">
        <v>130397</v>
      </c>
      <c r="D92" s="4">
        <v>245913</v>
      </c>
      <c r="E92" s="4">
        <v>4494950000</v>
      </c>
      <c r="F92" s="4">
        <f t="shared" si="15"/>
        <v>-100415760000</v>
      </c>
      <c r="G92" s="4">
        <v>166200</v>
      </c>
      <c r="H92" s="4">
        <v>291300</v>
      </c>
      <c r="I92" s="4">
        <v>-125100</v>
      </c>
      <c r="J92" s="4">
        <v>-2282950000</v>
      </c>
      <c r="K92" s="4">
        <f t="shared" si="16"/>
        <v>-22869830000</v>
      </c>
      <c r="L92" s="4">
        <v>1416</v>
      </c>
      <c r="M92" s="4">
        <v>1536</v>
      </c>
      <c r="N92" s="4">
        <v>140</v>
      </c>
      <c r="O92" s="4">
        <v>97</v>
      </c>
      <c r="P92" s="4">
        <v>6085800</v>
      </c>
      <c r="Q92" s="4">
        <v>2828500</v>
      </c>
      <c r="R92" s="5">
        <v>1.6399999999999998E-2</v>
      </c>
      <c r="S92" s="4">
        <v>9335413</v>
      </c>
      <c r="T92" s="4">
        <f t="shared" si="13"/>
        <v>14461073.300000001</v>
      </c>
      <c r="U92" s="4">
        <f t="shared" si="17"/>
        <v>6965814</v>
      </c>
      <c r="V92" s="5">
        <v>2.1600000000000001E-2</v>
      </c>
    </row>
    <row r="93" spans="1:22" x14ac:dyDescent="0.2">
      <c r="A93" s="16" t="s">
        <v>184</v>
      </c>
      <c r="B93" s="4">
        <v>55000</v>
      </c>
      <c r="C93" s="4">
        <v>136200</v>
      </c>
      <c r="D93" s="4">
        <v>-81200</v>
      </c>
      <c r="E93" s="4">
        <v>-1500160000</v>
      </c>
      <c r="F93" s="4">
        <f t="shared" si="15"/>
        <v>-104910710000</v>
      </c>
      <c r="G93" s="4">
        <v>303000</v>
      </c>
      <c r="H93" s="4">
        <v>132902</v>
      </c>
      <c r="I93" s="4">
        <v>170098</v>
      </c>
      <c r="J93" s="4">
        <v>3158040000</v>
      </c>
      <c r="K93" s="4">
        <f t="shared" si="16"/>
        <v>-20586880000</v>
      </c>
      <c r="L93" s="4">
        <v>1080</v>
      </c>
      <c r="M93" s="4">
        <v>1505</v>
      </c>
      <c r="N93" s="4">
        <v>102</v>
      </c>
      <c r="O93" s="4">
        <v>160</v>
      </c>
      <c r="P93" s="4">
        <v>2739800</v>
      </c>
      <c r="Q93" s="4">
        <v>4223300</v>
      </c>
      <c r="R93" s="5">
        <v>-1.34E-2</v>
      </c>
      <c r="S93" s="4">
        <v>6965814</v>
      </c>
      <c r="T93" s="4">
        <f t="shared" si="13"/>
        <v>15293879.888888888</v>
      </c>
      <c r="U93" s="4">
        <f t="shared" si="17"/>
        <v>10135587</v>
      </c>
      <c r="V93" s="5">
        <v>2.6600000000000002E-2</v>
      </c>
    </row>
    <row r="94" spans="1:22" x14ac:dyDescent="0.2">
      <c r="A94" s="16" t="s">
        <v>183</v>
      </c>
      <c r="B94" s="4">
        <v>152800</v>
      </c>
      <c r="C94" s="4">
        <v>294283</v>
      </c>
      <c r="D94" s="4">
        <v>-141483</v>
      </c>
      <c r="E94" s="4">
        <v>-2603300000</v>
      </c>
      <c r="F94" s="4">
        <f t="shared" si="15"/>
        <v>-103410550000</v>
      </c>
      <c r="G94" s="4">
        <v>175600</v>
      </c>
      <c r="H94" s="4">
        <v>1136200</v>
      </c>
      <c r="I94" s="4">
        <v>-960600</v>
      </c>
      <c r="J94" s="4">
        <v>-17761820000</v>
      </c>
      <c r="K94" s="4">
        <f t="shared" si="16"/>
        <v>-23744920000</v>
      </c>
      <c r="L94" s="4">
        <v>3078</v>
      </c>
      <c r="M94" s="4">
        <v>2858</v>
      </c>
      <c r="N94" s="4">
        <v>314</v>
      </c>
      <c r="O94" s="4">
        <v>271</v>
      </c>
      <c r="P94" s="4">
        <v>10634200</v>
      </c>
      <c r="Q94" s="4">
        <v>7823200</v>
      </c>
      <c r="R94" s="5">
        <v>2.8000000000000004E-3</v>
      </c>
      <c r="S94" s="4">
        <v>18903546</v>
      </c>
      <c r="T94" s="4">
        <f t="shared" si="13"/>
        <v>14842671.625</v>
      </c>
      <c r="U94" s="4">
        <f t="shared" si="17"/>
        <v>10135587</v>
      </c>
      <c r="V94" s="5">
        <v>3.4599999999999999E-2</v>
      </c>
    </row>
    <row r="95" spans="1:22" x14ac:dyDescent="0.2">
      <c r="A95" s="16" t="s">
        <v>182</v>
      </c>
      <c r="B95" s="4">
        <v>837100</v>
      </c>
      <c r="C95" s="4">
        <v>1826400</v>
      </c>
      <c r="D95" s="4">
        <v>-989300</v>
      </c>
      <c r="E95" s="4">
        <v>-18558290000</v>
      </c>
      <c r="F95" s="4">
        <f t="shared" si="15"/>
        <v>-100807250000</v>
      </c>
      <c r="G95" s="4">
        <v>198000</v>
      </c>
      <c r="H95" s="4">
        <v>168400</v>
      </c>
      <c r="I95" s="4">
        <v>29600</v>
      </c>
      <c r="J95" s="4">
        <v>537380000</v>
      </c>
      <c r="K95" s="4">
        <f t="shared" si="16"/>
        <v>-5983100000</v>
      </c>
      <c r="L95" s="4">
        <v>3282</v>
      </c>
      <c r="M95" s="4">
        <v>5073</v>
      </c>
      <c r="N95" s="4">
        <v>277</v>
      </c>
      <c r="O95" s="4">
        <v>355</v>
      </c>
      <c r="P95" s="4">
        <v>7923300</v>
      </c>
      <c r="Q95" s="4">
        <v>9908800</v>
      </c>
      <c r="R95" s="5">
        <v>0</v>
      </c>
      <c r="S95" s="4">
        <v>18119563</v>
      </c>
      <c r="T95" s="4">
        <f t="shared" si="13"/>
        <v>14374544.285714285</v>
      </c>
      <c r="U95" s="4">
        <f t="shared" si="17"/>
        <v>10135587</v>
      </c>
      <c r="V95" s="5">
        <v>3.4300000000000004E-2</v>
      </c>
    </row>
    <row r="96" spans="1:22" x14ac:dyDescent="0.2">
      <c r="A96" s="16" t="s">
        <v>177</v>
      </c>
      <c r="B96" s="4">
        <v>482200</v>
      </c>
      <c r="C96" s="4">
        <v>1418150</v>
      </c>
      <c r="D96" s="4">
        <v>-935950</v>
      </c>
      <c r="E96" s="4">
        <v>-16790780000</v>
      </c>
      <c r="F96" s="4">
        <f t="shared" si="15"/>
        <v>-82248960000</v>
      </c>
      <c r="G96" s="4">
        <v>24200</v>
      </c>
      <c r="H96" s="4">
        <v>558500</v>
      </c>
      <c r="I96" s="4">
        <v>-534300</v>
      </c>
      <c r="J96" s="4">
        <v>-9694640000</v>
      </c>
      <c r="K96" s="4">
        <f t="shared" si="16"/>
        <v>-6520480000</v>
      </c>
      <c r="L96" s="4">
        <v>4815</v>
      </c>
      <c r="M96" s="4">
        <v>4823</v>
      </c>
      <c r="N96" s="4">
        <v>520</v>
      </c>
      <c r="O96" s="4">
        <v>276</v>
      </c>
      <c r="P96" s="4">
        <v>15355700</v>
      </c>
      <c r="Q96" s="4">
        <v>8254700</v>
      </c>
      <c r="R96" s="5">
        <v>4.2300000000000004E-2</v>
      </c>
      <c r="S96" s="4">
        <v>24221574</v>
      </c>
      <c r="T96" s="4">
        <f t="shared" si="13"/>
        <v>12733372.666666666</v>
      </c>
      <c r="U96" s="4">
        <f t="shared" si="17"/>
        <v>7156654</v>
      </c>
      <c r="V96" s="5">
        <v>4.5700000000000005E-2</v>
      </c>
    </row>
    <row r="97" spans="1:22" x14ac:dyDescent="0.2">
      <c r="A97" s="16" t="s">
        <v>175</v>
      </c>
      <c r="B97" s="4">
        <v>31600</v>
      </c>
      <c r="C97" s="4">
        <v>857534</v>
      </c>
      <c r="D97" s="4">
        <v>-825934</v>
      </c>
      <c r="E97" s="4">
        <v>-14717530000</v>
      </c>
      <c r="F97" s="4">
        <f t="shared" si="15"/>
        <v>-65458180000</v>
      </c>
      <c r="G97" s="4">
        <v>181600</v>
      </c>
      <c r="H97" s="4">
        <v>125200</v>
      </c>
      <c r="I97" s="4">
        <v>56400</v>
      </c>
      <c r="J97" s="4">
        <v>1001250000</v>
      </c>
      <c r="K97" s="4">
        <f t="shared" si="16"/>
        <v>3174160000</v>
      </c>
      <c r="L97" s="4">
        <v>1556</v>
      </c>
      <c r="M97" s="4">
        <v>2215</v>
      </c>
      <c r="N97" s="4">
        <v>182</v>
      </c>
      <c r="O97" s="4">
        <v>182</v>
      </c>
      <c r="P97" s="4">
        <v>4535700</v>
      </c>
      <c r="Q97" s="4">
        <v>5595000</v>
      </c>
      <c r="R97" s="5">
        <v>-1.11E-2</v>
      </c>
      <c r="S97" s="4">
        <v>10503800</v>
      </c>
      <c r="T97" s="4">
        <f t="shared" ref="T97:T102" si="18">AVERAGE(S98:S107)</f>
        <v>13179287.199999999</v>
      </c>
      <c r="U97" s="4">
        <f t="shared" si="17"/>
        <v>6972007</v>
      </c>
      <c r="V97" s="5">
        <v>1.9400000000000001E-2</v>
      </c>
    </row>
    <row r="98" spans="1:22" x14ac:dyDescent="0.2">
      <c r="A98" s="16" t="s">
        <v>174</v>
      </c>
      <c r="B98" s="4">
        <v>112000</v>
      </c>
      <c r="C98" s="4">
        <v>732500</v>
      </c>
      <c r="D98" s="4">
        <v>-620500</v>
      </c>
      <c r="E98" s="4">
        <v>-11126170000</v>
      </c>
      <c r="F98" s="4">
        <f t="shared" si="15"/>
        <v>-50740650000</v>
      </c>
      <c r="G98" s="4">
        <v>245700</v>
      </c>
      <c r="H98" s="4">
        <v>269200</v>
      </c>
      <c r="I98" s="4">
        <v>-23500</v>
      </c>
      <c r="J98" s="4">
        <v>-408700000</v>
      </c>
      <c r="K98" s="4">
        <f t="shared" si="16"/>
        <v>2172910000</v>
      </c>
      <c r="L98" s="4">
        <v>1452</v>
      </c>
      <c r="M98" s="4">
        <v>2528</v>
      </c>
      <c r="N98" s="4">
        <v>155</v>
      </c>
      <c r="O98" s="4">
        <v>216</v>
      </c>
      <c r="P98" s="4">
        <v>3769000</v>
      </c>
      <c r="Q98" s="4">
        <v>6163400</v>
      </c>
      <c r="R98" s="5">
        <v>-2.7000000000000001E-3</v>
      </c>
      <c r="S98" s="4">
        <v>10135587</v>
      </c>
      <c r="T98" s="4">
        <f t="shared" si="18"/>
        <v>13940212.25</v>
      </c>
      <c r="U98" s="4">
        <f t="shared" si="17"/>
        <v>6972007</v>
      </c>
      <c r="V98" s="5">
        <v>2.2000000000000002E-2</v>
      </c>
    </row>
    <row r="99" spans="1:22" x14ac:dyDescent="0.2">
      <c r="A99" s="16" t="s">
        <v>164</v>
      </c>
      <c r="B99" s="4">
        <v>46500</v>
      </c>
      <c r="C99" s="4">
        <v>69400</v>
      </c>
      <c r="D99" s="4">
        <v>-22900</v>
      </c>
      <c r="E99" s="4">
        <v>-409490000</v>
      </c>
      <c r="F99" s="4">
        <f t="shared" si="15"/>
        <v>-39614480000</v>
      </c>
      <c r="G99" s="4">
        <v>372600</v>
      </c>
      <c r="H99" s="4">
        <v>221000</v>
      </c>
      <c r="I99" s="4">
        <v>151600</v>
      </c>
      <c r="J99" s="4">
        <v>2706185000</v>
      </c>
      <c r="K99" s="4">
        <f t="shared" si="16"/>
        <v>2581610000</v>
      </c>
      <c r="L99" s="4">
        <v>2295</v>
      </c>
      <c r="M99" s="4">
        <v>1628</v>
      </c>
      <c r="N99" s="4">
        <v>283</v>
      </c>
      <c r="O99" s="4">
        <v>166</v>
      </c>
      <c r="P99" s="4">
        <v>6567900</v>
      </c>
      <c r="Q99" s="4">
        <v>4117600</v>
      </c>
      <c r="R99" s="5">
        <v>5.6000000000000008E-3</v>
      </c>
      <c r="S99" s="4">
        <v>11027926</v>
      </c>
      <c r="T99" s="4">
        <f t="shared" si="18"/>
        <v>14910974.333333334</v>
      </c>
      <c r="U99" s="4">
        <f t="shared" si="17"/>
        <v>6972007</v>
      </c>
      <c r="V99" s="5">
        <v>2.2099999999999998E-2</v>
      </c>
    </row>
    <row r="100" spans="1:22" x14ac:dyDescent="0.2">
      <c r="A100" s="16" t="s">
        <v>156</v>
      </c>
      <c r="B100" s="4">
        <v>408800</v>
      </c>
      <c r="C100" s="4">
        <v>1936800</v>
      </c>
      <c r="D100" s="4">
        <v>-1528000</v>
      </c>
      <c r="E100" s="4">
        <v>-26901650000</v>
      </c>
      <c r="F100" s="4">
        <f t="shared" si="15"/>
        <v>-39204990000</v>
      </c>
      <c r="G100" s="4">
        <v>966100</v>
      </c>
      <c r="H100" s="4">
        <v>369900</v>
      </c>
      <c r="I100" s="4">
        <v>596200</v>
      </c>
      <c r="J100" s="4">
        <v>10788685000</v>
      </c>
      <c r="K100" s="4">
        <f t="shared" si="16"/>
        <v>-124575000</v>
      </c>
      <c r="L100" s="4">
        <v>5832</v>
      </c>
      <c r="M100" s="4">
        <v>2785</v>
      </c>
      <c r="N100" s="4">
        <v>853</v>
      </c>
      <c r="O100" s="4">
        <v>320</v>
      </c>
      <c r="P100" s="4">
        <v>21536900</v>
      </c>
      <c r="Q100" s="4">
        <v>8702900</v>
      </c>
      <c r="R100" s="5">
        <v>2.58E-2</v>
      </c>
      <c r="S100" s="4">
        <v>30604262</v>
      </c>
      <c r="T100" s="4">
        <f t="shared" si="18"/>
        <v>7064330.5</v>
      </c>
      <c r="U100" s="4">
        <f t="shared" si="17"/>
        <v>6972007</v>
      </c>
      <c r="V100" s="5">
        <v>4.4000000000000004E-2</v>
      </c>
    </row>
    <row r="101" spans="1:22" x14ac:dyDescent="0.2">
      <c r="A101" s="16" t="s">
        <v>155</v>
      </c>
      <c r="B101" s="4">
        <v>154100</v>
      </c>
      <c r="C101" s="4">
        <v>513900</v>
      </c>
      <c r="D101" s="4">
        <v>-359800</v>
      </c>
      <c r="E101" s="4">
        <v>-6197080000</v>
      </c>
      <c r="F101" s="4">
        <f t="shared" si="15"/>
        <v>-12303340000</v>
      </c>
      <c r="G101" s="4">
        <v>61000</v>
      </c>
      <c r="H101" s="4">
        <v>548104</v>
      </c>
      <c r="I101" s="4">
        <v>-487104</v>
      </c>
      <c r="J101" s="4">
        <v>-8379714000</v>
      </c>
      <c r="K101" s="4">
        <f t="shared" si="16"/>
        <v>-10913260000</v>
      </c>
      <c r="L101" s="4">
        <v>1605</v>
      </c>
      <c r="M101" s="4">
        <v>1257</v>
      </c>
      <c r="N101" s="4">
        <v>156</v>
      </c>
      <c r="O101" s="4">
        <v>77</v>
      </c>
      <c r="P101" s="4">
        <v>5029900</v>
      </c>
      <c r="Q101" s="4">
        <v>2117600</v>
      </c>
      <c r="R101" s="5">
        <v>8.6999999999999994E-3</v>
      </c>
      <c r="S101" s="4">
        <v>7156654</v>
      </c>
      <c r="T101" s="4">
        <f t="shared" si="18"/>
        <v>6972007</v>
      </c>
      <c r="U101" s="4">
        <f t="shared" si="17"/>
        <v>6972007</v>
      </c>
      <c r="V101" s="5">
        <v>2.0099999999999996E-2</v>
      </c>
    </row>
    <row r="102" spans="1:22" x14ac:dyDescent="0.2">
      <c r="A102" s="16" t="s">
        <v>154</v>
      </c>
      <c r="B102" s="4">
        <v>267000</v>
      </c>
      <c r="C102" s="4">
        <v>618800</v>
      </c>
      <c r="D102" s="4">
        <v>-351800</v>
      </c>
      <c r="E102" s="4">
        <v>-6106260000</v>
      </c>
      <c r="F102" s="4">
        <f t="shared" si="15"/>
        <v>-6106260000</v>
      </c>
      <c r="G102" s="4">
        <v>157400</v>
      </c>
      <c r="H102" s="4">
        <v>304401</v>
      </c>
      <c r="I102" s="4">
        <v>-147001</v>
      </c>
      <c r="J102" s="4">
        <v>-2533546000</v>
      </c>
      <c r="K102" s="4">
        <f t="shared" si="16"/>
        <v>-2533546000</v>
      </c>
      <c r="L102" s="4">
        <v>1056</v>
      </c>
      <c r="M102" s="4">
        <v>908</v>
      </c>
      <c r="N102" s="4">
        <v>172</v>
      </c>
      <c r="O102" s="4">
        <v>137</v>
      </c>
      <c r="P102" s="4">
        <v>3640900</v>
      </c>
      <c r="Q102" s="4">
        <v>3318900</v>
      </c>
      <c r="R102" s="5">
        <v>-5.6999999999999993E-3</v>
      </c>
      <c r="S102" s="4">
        <v>6972007</v>
      </c>
      <c r="T102" s="4" t="e">
        <f t="shared" si="18"/>
        <v>#DIV/0!</v>
      </c>
      <c r="U102" s="4">
        <f t="shared" si="17"/>
        <v>0</v>
      </c>
      <c r="V102" s="5">
        <v>1.43E-2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FCC3-236F-7F4E-981F-6CA667EA440C}">
  <sheetPr codeName="Sheet16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83203125"/>
    <col min="3" max="3" customWidth="true" width="15.33203125"/>
    <col min="4" max="4" customWidth="true" width="14.5"/>
    <col min="5" max="5" customWidth="true" width="20.5"/>
    <col min="6" max="6" customWidth="true" width="21.5"/>
    <col min="7" max="7" customWidth="true" width="15.0"/>
    <col min="8" max="8" customWidth="true" width="15.5"/>
    <col min="9" max="9" customWidth="true" width="14.5"/>
    <col min="10" max="10" customWidth="true" width="18.33203125"/>
    <col min="11" max="11" customWidth="true" width="16.6640625"/>
    <col min="18" max="18" customWidth="true" width="13.0"/>
    <col min="19" max="19" customWidth="true" width="15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342">
        <v>344</v>
      </c>
      <c r="B3" t="n" s="2343">
        <v>424343.0</v>
      </c>
      <c r="C3" t="n" s="2344">
        <v>3342653.0</v>
      </c>
      <c r="D3" t="n" s="2345">
        <v>-2918310.0</v>
      </c>
      <c r="E3" t="n" s="2346">
        <v>-2.567909E11</v>
      </c>
      <c r="G3" t="n" s="2332">
        <v>282000.0</v>
      </c>
      <c r="H3" t="n" s="2333">
        <v>21673.0</v>
      </c>
      <c r="I3" t="n" s="2334">
        <v>260327.0</v>
      </c>
      <c r="J3" t="n" s="2335">
        <v>2.3023223E10</v>
      </c>
      <c r="L3" t="n" s="2336">
        <v>3156.0</v>
      </c>
      <c r="M3" t="n" s="2337">
        <v>3162.0</v>
      </c>
      <c r="N3" t="n" s="2338">
        <v>236.0</v>
      </c>
      <c r="O3" t="n" s="2339">
        <v>283.0</v>
      </c>
      <c r="P3" t="n" s="2340">
        <v>1755500.0</v>
      </c>
      <c r="Q3" t="n" s="2341">
        <v>1808800.0</v>
      </c>
      <c r="R3" t="n" s="2330">
        <v>-0.016</v>
      </c>
      <c r="S3" t="n" s="2329">
        <v>3921773.0</v>
      </c>
      <c r="V3" t="n" s="2331">
        <v>0.0203</v>
      </c>
    </row>
    <row r="4">
      <c r="A4" t="s" s="275">
        <v>343</v>
      </c>
      <c r="B4" t="n" s="276">
        <v>250515.0</v>
      </c>
      <c r="C4" t="n" s="277">
        <v>1519744.0</v>
      </c>
      <c r="D4" t="n" s="278">
        <v>-1269229.0</v>
      </c>
      <c r="E4" t="n" s="279">
        <v>-1.1290528E11</v>
      </c>
      <c r="G4" t="n" s="265">
        <v>62600.0</v>
      </c>
      <c r="H4" t="n" s="266">
        <v>69432.0</v>
      </c>
      <c r="I4" t="n" s="267">
        <v>-6832.0</v>
      </c>
      <c r="J4" t="n" s="268">
        <v>-6.01474E8</v>
      </c>
      <c r="L4" t="n" s="269">
        <v>1732.0</v>
      </c>
      <c r="M4" t="n" s="270">
        <v>2210.0</v>
      </c>
      <c r="N4" t="n" s="271">
        <v>127.0</v>
      </c>
      <c r="O4" t="n" s="272">
        <v>228.0</v>
      </c>
      <c r="P4" t="n" s="273">
        <v>872400.0</v>
      </c>
      <c r="Q4" t="n" s="274">
        <v>1282900.0</v>
      </c>
      <c r="R4" t="n" s="263">
        <v>-0.013500000000000002</v>
      </c>
      <c r="S4" t="n" s="262">
        <v>2401032.0</v>
      </c>
      <c r="V4" t="n" s="264">
        <v>0.0134</v>
      </c>
    </row>
    <row r="5" spans="1:22" x14ac:dyDescent="0.2">
      <c r="A5" s="16" t="s">
        <v>342</v>
      </c>
      <c r="B5" s="4">
        <v>95700</v>
      </c>
      <c r="C5" s="4">
        <v>486485</v>
      </c>
      <c r="D5" s="4">
        <v>-390785</v>
      </c>
      <c r="E5" s="4">
        <v>-35173230000</v>
      </c>
      <c r="F5" s="4">
        <f t="shared" ref="F5:F46" si="0">E5+F6</f>
        <v>237299571444</v>
      </c>
      <c r="G5" s="4">
        <v>103200</v>
      </c>
      <c r="H5" s="4">
        <v>215238</v>
      </c>
      <c r="I5" s="4">
        <v>-112038</v>
      </c>
      <c r="J5" s="4">
        <v>-10132047000</v>
      </c>
      <c r="K5" s="24">
        <f t="shared" ref="K5:K46" si="1">K6+J5</f>
        <v>-45360506000</v>
      </c>
      <c r="L5" s="4">
        <v>625</v>
      </c>
      <c r="M5" s="4">
        <v>1641</v>
      </c>
      <c r="N5" s="4">
        <v>37</v>
      </c>
      <c r="O5" s="4">
        <v>93</v>
      </c>
      <c r="P5" s="4">
        <v>342500</v>
      </c>
      <c r="Q5" s="4">
        <v>818000</v>
      </c>
      <c r="R5" s="5">
        <v>-0.01</v>
      </c>
      <c r="S5" s="4">
        <v>1186438</v>
      </c>
      <c r="T5" s="4">
        <f t="shared" ref="T5:T73" si="2">AVERAGE(S6:S15)</f>
        <v>1484804.1</v>
      </c>
      <c r="U5" s="4">
        <f t="shared" ref="U5:U46" si="3">MIN(S6:S10)</f>
        <v>1258620</v>
      </c>
      <c r="V5" s="5">
        <v>1.32E-2</v>
      </c>
    </row>
    <row r="6" spans="1:22" x14ac:dyDescent="0.2">
      <c r="A6" s="16" t="s">
        <v>341</v>
      </c>
      <c r="B6" s="4">
        <v>656500</v>
      </c>
      <c r="C6" s="4">
        <v>667269</v>
      </c>
      <c r="D6" s="4">
        <v>-10769</v>
      </c>
      <c r="E6" s="4">
        <v>-954710000</v>
      </c>
      <c r="F6" s="4">
        <f t="shared" si="0"/>
        <v>272472801444</v>
      </c>
      <c r="G6" s="4">
        <v>43400</v>
      </c>
      <c r="H6" s="4">
        <v>444649</v>
      </c>
      <c r="I6" s="4">
        <v>-401249</v>
      </c>
      <c r="J6" s="4">
        <v>-36118960000</v>
      </c>
      <c r="K6" s="24">
        <f t="shared" si="1"/>
        <v>-35228459000</v>
      </c>
      <c r="L6" s="4">
        <v>869</v>
      </c>
      <c r="M6" s="4">
        <v>1865</v>
      </c>
      <c r="N6" s="4">
        <v>84</v>
      </c>
      <c r="O6" s="4">
        <v>114</v>
      </c>
      <c r="P6" s="4">
        <v>485400</v>
      </c>
      <c r="Q6" s="4">
        <v>814300</v>
      </c>
      <c r="R6" s="5">
        <v>5.6000000000000008E-3</v>
      </c>
      <c r="S6" s="4">
        <v>1814349</v>
      </c>
      <c r="T6" s="4">
        <f t="shared" si="2"/>
        <v>1396619.2</v>
      </c>
      <c r="U6" s="4">
        <f t="shared" si="3"/>
        <v>1258620</v>
      </c>
      <c r="V6" s="5">
        <v>0.01</v>
      </c>
    </row>
    <row r="7" spans="1:22" x14ac:dyDescent="0.2">
      <c r="A7" s="16" t="s">
        <v>340</v>
      </c>
      <c r="B7" s="4">
        <v>394535</v>
      </c>
      <c r="C7" s="4">
        <v>206488</v>
      </c>
      <c r="D7" s="4">
        <v>188047</v>
      </c>
      <c r="E7" s="4">
        <v>16922170000</v>
      </c>
      <c r="F7" s="4">
        <f t="shared" si="0"/>
        <v>273427511444</v>
      </c>
      <c r="G7" s="4">
        <v>57200</v>
      </c>
      <c r="H7" s="4">
        <v>270920</v>
      </c>
      <c r="I7" s="4">
        <v>-213720</v>
      </c>
      <c r="J7" s="4">
        <v>-19223244000</v>
      </c>
      <c r="K7" s="24">
        <f t="shared" si="1"/>
        <v>890501000</v>
      </c>
      <c r="L7" s="4">
        <v>526</v>
      </c>
      <c r="M7" s="4">
        <v>1721</v>
      </c>
      <c r="N7" s="4">
        <v>46</v>
      </c>
      <c r="O7" s="4">
        <v>56</v>
      </c>
      <c r="P7" s="4">
        <v>262200</v>
      </c>
      <c r="Q7" s="4">
        <v>704400</v>
      </c>
      <c r="R7" s="5">
        <v>0</v>
      </c>
      <c r="S7" s="4">
        <v>1258620</v>
      </c>
      <c r="T7" s="4">
        <f t="shared" si="2"/>
        <v>1402529.3</v>
      </c>
      <c r="U7" s="4">
        <f t="shared" si="3"/>
        <v>1207866</v>
      </c>
      <c r="V7" s="5">
        <v>0.01</v>
      </c>
    </row>
    <row r="8" spans="1:22" x14ac:dyDescent="0.2">
      <c r="A8" s="16" t="s">
        <v>339</v>
      </c>
      <c r="B8" s="4">
        <v>124300</v>
      </c>
      <c r="C8" s="4">
        <v>544585</v>
      </c>
      <c r="D8" s="4">
        <v>-420285</v>
      </c>
      <c r="E8" s="4">
        <v>-37998990000</v>
      </c>
      <c r="F8" s="4">
        <f t="shared" si="0"/>
        <v>256505341444</v>
      </c>
      <c r="G8" s="4">
        <v>444600</v>
      </c>
      <c r="H8" s="4">
        <v>498530</v>
      </c>
      <c r="I8" s="4">
        <v>-53930</v>
      </c>
      <c r="J8" s="4">
        <v>-4990530000</v>
      </c>
      <c r="K8" s="24">
        <f t="shared" si="1"/>
        <v>20113745000</v>
      </c>
      <c r="L8" s="4">
        <v>776</v>
      </c>
      <c r="M8" s="4">
        <v>3225</v>
      </c>
      <c r="N8" s="4">
        <v>101</v>
      </c>
      <c r="O8" s="4">
        <v>216</v>
      </c>
      <c r="P8" s="4">
        <v>580900</v>
      </c>
      <c r="Q8" s="4">
        <v>1655300</v>
      </c>
      <c r="R8" s="5">
        <v>-8.8000000000000005E-3</v>
      </c>
      <c r="S8" s="4">
        <v>2405530</v>
      </c>
      <c r="T8" s="4">
        <f t="shared" si="2"/>
        <v>1248820.7</v>
      </c>
      <c r="U8" s="4">
        <f t="shared" si="3"/>
        <v>1084792</v>
      </c>
      <c r="V8" s="5">
        <v>1.1000000000000001E-2</v>
      </c>
    </row>
    <row r="9" spans="1:22" x14ac:dyDescent="0.2">
      <c r="A9" s="16" t="s">
        <v>338</v>
      </c>
      <c r="B9" s="4">
        <v>389002</v>
      </c>
      <c r="C9" s="4">
        <v>423871</v>
      </c>
      <c r="D9" s="4">
        <v>-34869</v>
      </c>
      <c r="E9" s="4">
        <v>-3182230000</v>
      </c>
      <c r="F9" s="4">
        <f t="shared" si="0"/>
        <v>294504331444</v>
      </c>
      <c r="G9" s="4">
        <v>221100</v>
      </c>
      <c r="H9" s="4">
        <v>84468</v>
      </c>
      <c r="I9" s="4">
        <v>136632</v>
      </c>
      <c r="J9" s="4">
        <v>12439072000</v>
      </c>
      <c r="K9" s="24">
        <f t="shared" si="1"/>
        <v>25104275000</v>
      </c>
      <c r="L9" s="4">
        <v>686</v>
      </c>
      <c r="M9" s="4">
        <v>1061</v>
      </c>
      <c r="N9" s="4">
        <v>98</v>
      </c>
      <c r="O9" s="4">
        <v>95</v>
      </c>
      <c r="P9" s="4">
        <v>539800</v>
      </c>
      <c r="Q9" s="4">
        <v>544000</v>
      </c>
      <c r="R9" s="5">
        <v>3.4000000000000002E-3</v>
      </c>
      <c r="S9" s="4">
        <v>1317568</v>
      </c>
      <c r="T9" s="4">
        <f t="shared" si="2"/>
        <v>1186223.8999999999</v>
      </c>
      <c r="U9" s="4">
        <f t="shared" si="3"/>
        <v>1084792</v>
      </c>
      <c r="V9" s="5">
        <v>1.1000000000000001E-2</v>
      </c>
    </row>
    <row r="10" spans="1:22" x14ac:dyDescent="0.2">
      <c r="A10" s="16" t="s">
        <v>337</v>
      </c>
      <c r="B10" s="4">
        <v>57402</v>
      </c>
      <c r="C10" s="4">
        <v>519585</v>
      </c>
      <c r="D10" s="4">
        <v>-462183</v>
      </c>
      <c r="E10" s="4">
        <v>-41987300000</v>
      </c>
      <c r="F10" s="4">
        <f t="shared" si="0"/>
        <v>297686561444</v>
      </c>
      <c r="G10" s="4">
        <v>0</v>
      </c>
      <c r="H10" s="4">
        <v>0</v>
      </c>
      <c r="I10" s="4">
        <v>0</v>
      </c>
      <c r="J10" s="4">
        <v>36705744000</v>
      </c>
      <c r="K10" s="24">
        <f t="shared" si="1"/>
        <v>12665203000</v>
      </c>
      <c r="L10" s="4">
        <v>505</v>
      </c>
      <c r="M10" s="4">
        <v>1845</v>
      </c>
      <c r="N10" s="4">
        <v>51</v>
      </c>
      <c r="O10" s="4">
        <v>133</v>
      </c>
      <c r="P10" s="4">
        <v>308500</v>
      </c>
      <c r="Q10" s="4">
        <v>841400</v>
      </c>
      <c r="R10" s="5">
        <v>-4.4000000000000003E-3</v>
      </c>
      <c r="S10" s="4">
        <v>1511733</v>
      </c>
      <c r="T10" s="4">
        <f t="shared" si="2"/>
        <v>1167550.6000000001</v>
      </c>
      <c r="U10" s="4">
        <f t="shared" si="3"/>
        <v>968144</v>
      </c>
      <c r="V10" s="5">
        <v>1.1000000000000001E-2</v>
      </c>
    </row>
    <row r="11" spans="1:22" x14ac:dyDescent="0.2">
      <c r="A11" s="16" t="s">
        <v>336</v>
      </c>
      <c r="B11" s="4">
        <v>68800</v>
      </c>
      <c r="C11" s="4">
        <v>960274</v>
      </c>
      <c r="D11" s="4">
        <v>-891474</v>
      </c>
      <c r="E11" s="4">
        <v>-81316570000</v>
      </c>
      <c r="F11" s="4">
        <f t="shared" si="0"/>
        <v>339673861444</v>
      </c>
      <c r="G11" s="4">
        <v>0</v>
      </c>
      <c r="H11" s="4">
        <v>0</v>
      </c>
      <c r="I11" s="4">
        <v>0</v>
      </c>
      <c r="J11" s="4">
        <v>7900351000</v>
      </c>
      <c r="K11" s="24">
        <f t="shared" si="1"/>
        <v>-24040541000</v>
      </c>
      <c r="L11" s="4">
        <v>784</v>
      </c>
      <c r="M11" s="4">
        <v>1653</v>
      </c>
      <c r="N11" s="4">
        <v>100</v>
      </c>
      <c r="O11" s="4">
        <v>191</v>
      </c>
      <c r="P11" s="4">
        <v>475800</v>
      </c>
      <c r="Q11" s="4">
        <v>930100</v>
      </c>
      <c r="R11" s="5">
        <v>-8.6999999999999994E-3</v>
      </c>
      <c r="S11" s="4">
        <v>1486517</v>
      </c>
      <c r="T11" s="4">
        <f t="shared" si="2"/>
        <v>1140818.8999999999</v>
      </c>
      <c r="U11" s="4">
        <f t="shared" si="3"/>
        <v>932500</v>
      </c>
      <c r="V11" s="5">
        <v>1.4199999999999999E-2</v>
      </c>
    </row>
    <row r="12" spans="1:22" x14ac:dyDescent="0.2">
      <c r="A12" s="16" t="s">
        <v>335</v>
      </c>
      <c r="B12" s="4">
        <v>463700</v>
      </c>
      <c r="C12" s="4">
        <v>392267</v>
      </c>
      <c r="D12" s="4">
        <v>71433</v>
      </c>
      <c r="E12" s="4">
        <v>6581740000</v>
      </c>
      <c r="F12" s="4">
        <f t="shared" si="0"/>
        <v>420990431444</v>
      </c>
      <c r="G12" s="4">
        <v>0</v>
      </c>
      <c r="H12" s="4">
        <v>0</v>
      </c>
      <c r="I12" s="4">
        <v>0</v>
      </c>
      <c r="J12" s="4">
        <v>12608041000</v>
      </c>
      <c r="K12" s="24">
        <f t="shared" si="1"/>
        <v>-31940892000</v>
      </c>
      <c r="L12" s="4">
        <v>473</v>
      </c>
      <c r="M12" s="4">
        <v>1447</v>
      </c>
      <c r="N12" s="4">
        <v>56</v>
      </c>
      <c r="O12" s="4">
        <v>117</v>
      </c>
      <c r="P12" s="4">
        <v>244800</v>
      </c>
      <c r="Q12" s="4">
        <v>798000</v>
      </c>
      <c r="R12" s="5">
        <v>1.1000000000000001E-3</v>
      </c>
      <c r="S12" s="4">
        <v>1207866</v>
      </c>
      <c r="T12" s="4">
        <f t="shared" si="2"/>
        <v>1144652.3999999999</v>
      </c>
      <c r="U12" s="4">
        <f t="shared" si="3"/>
        <v>932500</v>
      </c>
      <c r="V12" s="5">
        <v>1.3000000000000001E-2</v>
      </c>
    </row>
    <row r="13" spans="1:22" x14ac:dyDescent="0.2">
      <c r="A13" s="16" t="s">
        <v>333</v>
      </c>
      <c r="B13" s="4">
        <v>83100</v>
      </c>
      <c r="C13" s="4">
        <v>396559</v>
      </c>
      <c r="D13" s="4">
        <v>-313459</v>
      </c>
      <c r="E13" s="4">
        <v>-28847330000</v>
      </c>
      <c r="F13" s="4">
        <f t="shared" si="0"/>
        <v>414408691444</v>
      </c>
      <c r="G13" s="4">
        <v>309200</v>
      </c>
      <c r="H13" s="4">
        <v>172892</v>
      </c>
      <c r="I13" s="4">
        <v>136308</v>
      </c>
      <c r="J13" s="4">
        <v>12608041000</v>
      </c>
      <c r="K13" s="24">
        <f t="shared" si="1"/>
        <v>-44548933000</v>
      </c>
      <c r="L13" s="4">
        <v>713</v>
      </c>
      <c r="M13" s="4">
        <v>1574</v>
      </c>
      <c r="N13" s="4">
        <v>52</v>
      </c>
      <c r="O13" s="4">
        <v>90</v>
      </c>
      <c r="P13" s="4">
        <v>427300</v>
      </c>
      <c r="Q13" s="4">
        <v>656900</v>
      </c>
      <c r="R13" s="5">
        <v>-8.6999999999999994E-3</v>
      </c>
      <c r="S13" s="4">
        <v>1084792</v>
      </c>
      <c r="T13" s="4">
        <f t="shared" si="2"/>
        <v>1189743.2</v>
      </c>
      <c r="U13" s="4">
        <f t="shared" si="3"/>
        <v>868444</v>
      </c>
      <c r="V13" s="5">
        <v>9.7999999999999997E-3</v>
      </c>
    </row>
    <row r="14" spans="1:22" x14ac:dyDescent="0.2">
      <c r="A14" s="16" t="s">
        <v>332</v>
      </c>
      <c r="B14" s="4">
        <v>222440</v>
      </c>
      <c r="C14" s="4">
        <v>577720</v>
      </c>
      <c r="D14" s="4">
        <v>-355280</v>
      </c>
      <c r="E14" s="4">
        <v>-32730126987</v>
      </c>
      <c r="F14" s="4">
        <f t="shared" si="0"/>
        <v>443256021444</v>
      </c>
      <c r="G14" s="4">
        <v>835400</v>
      </c>
      <c r="H14" s="4">
        <v>93666</v>
      </c>
      <c r="I14" s="4">
        <v>741734</v>
      </c>
      <c r="J14" s="4">
        <v>68175432000</v>
      </c>
      <c r="K14" s="24">
        <f t="shared" si="1"/>
        <v>-57156974000</v>
      </c>
      <c r="L14" s="4">
        <v>1506</v>
      </c>
      <c r="M14" s="4">
        <v>568</v>
      </c>
      <c r="N14" s="4">
        <v>277</v>
      </c>
      <c r="O14" s="4">
        <v>152</v>
      </c>
      <c r="P14" s="4">
        <v>1059200</v>
      </c>
      <c r="Q14" s="4">
        <v>609100</v>
      </c>
      <c r="R14" s="5">
        <v>1.7600000000000001E-2</v>
      </c>
      <c r="S14" s="4">
        <v>1792922</v>
      </c>
      <c r="T14" s="4">
        <f t="shared" si="2"/>
        <v>1133591</v>
      </c>
      <c r="U14" s="4">
        <f t="shared" si="3"/>
        <v>691600</v>
      </c>
      <c r="V14" s="5">
        <v>1.3000000000000001E-2</v>
      </c>
    </row>
    <row r="15" spans="1:22" x14ac:dyDescent="0.2">
      <c r="A15" s="16" t="s">
        <v>331</v>
      </c>
      <c r="B15" s="4">
        <v>135700</v>
      </c>
      <c r="C15" s="4">
        <v>560746</v>
      </c>
      <c r="D15" s="4">
        <v>-425046</v>
      </c>
      <c r="E15" s="4">
        <v>-38677330000</v>
      </c>
      <c r="F15" s="4">
        <f t="shared" si="0"/>
        <v>475986148431</v>
      </c>
      <c r="G15" s="4">
        <v>194200</v>
      </c>
      <c r="H15" s="4">
        <v>17644</v>
      </c>
      <c r="I15" s="4">
        <v>176556</v>
      </c>
      <c r="J15" s="4">
        <v>16070144000</v>
      </c>
      <c r="K15" s="24">
        <f t="shared" si="1"/>
        <v>-125332406000</v>
      </c>
      <c r="L15" s="4">
        <v>642</v>
      </c>
      <c r="M15" s="4">
        <v>633</v>
      </c>
      <c r="N15" s="4">
        <v>85</v>
      </c>
      <c r="O15" s="4">
        <v>70</v>
      </c>
      <c r="P15" s="4">
        <v>449600</v>
      </c>
      <c r="Q15" s="4">
        <v>431700</v>
      </c>
      <c r="R15" s="5">
        <v>4.5000000000000005E-3</v>
      </c>
      <c r="S15" s="4">
        <v>968144</v>
      </c>
      <c r="T15" s="4">
        <f t="shared" si="2"/>
        <v>1213106.6000000001</v>
      </c>
      <c r="U15" s="4">
        <f t="shared" si="3"/>
        <v>691600</v>
      </c>
      <c r="V15" s="5">
        <v>5.5000000000000005E-3</v>
      </c>
    </row>
    <row r="16" spans="1:22" x14ac:dyDescent="0.2">
      <c r="A16" s="16" t="s">
        <v>330</v>
      </c>
      <c r="B16" s="4">
        <v>66626</v>
      </c>
      <c r="C16" s="4">
        <v>386989</v>
      </c>
      <c r="D16" s="4">
        <v>-320363</v>
      </c>
      <c r="E16" s="4">
        <v>-29107420000</v>
      </c>
      <c r="F16" s="4">
        <f t="shared" si="0"/>
        <v>514663478431</v>
      </c>
      <c r="G16" s="4">
        <v>26000</v>
      </c>
      <c r="H16" s="4">
        <v>51400</v>
      </c>
      <c r="I16" s="4">
        <v>-25400</v>
      </c>
      <c r="J16" s="4">
        <v>-2294180000</v>
      </c>
      <c r="K16" s="24">
        <f t="shared" si="1"/>
        <v>-141402550000</v>
      </c>
      <c r="L16" s="4">
        <v>544</v>
      </c>
      <c r="M16" s="4">
        <v>1132</v>
      </c>
      <c r="N16" s="4">
        <v>38</v>
      </c>
      <c r="O16" s="4">
        <v>90</v>
      </c>
      <c r="P16" s="4">
        <v>249500</v>
      </c>
      <c r="Q16" s="4">
        <v>516100</v>
      </c>
      <c r="R16" s="5">
        <v>-4.4000000000000003E-3</v>
      </c>
      <c r="S16" s="4">
        <v>932500</v>
      </c>
      <c r="T16" s="4">
        <f t="shared" si="2"/>
        <v>1253326.6000000001</v>
      </c>
      <c r="U16" s="4">
        <f t="shared" si="3"/>
        <v>691600</v>
      </c>
      <c r="V16" s="5">
        <v>1.21E-2</v>
      </c>
    </row>
    <row r="17" spans="1:22" x14ac:dyDescent="0.2">
      <c r="A17" s="16" t="s">
        <v>329</v>
      </c>
      <c r="B17" s="4">
        <v>175150</v>
      </c>
      <c r="C17" s="4">
        <v>582252</v>
      </c>
      <c r="D17" s="4">
        <v>-407102</v>
      </c>
      <c r="E17" s="4">
        <v>-37018550000</v>
      </c>
      <c r="F17" s="4">
        <f t="shared" si="0"/>
        <v>543770898431</v>
      </c>
      <c r="G17" s="4">
        <v>116000</v>
      </c>
      <c r="H17" s="4">
        <v>99122</v>
      </c>
      <c r="I17" s="4">
        <v>16878</v>
      </c>
      <c r="J17" s="4">
        <v>1503596000</v>
      </c>
      <c r="K17" s="24">
        <f t="shared" si="1"/>
        <v>-139108370000</v>
      </c>
      <c r="L17" s="4">
        <v>700</v>
      </c>
      <c r="M17" s="4">
        <v>1961</v>
      </c>
      <c r="N17" s="4">
        <v>74</v>
      </c>
      <c r="O17" s="4">
        <v>154</v>
      </c>
      <c r="P17" s="4">
        <v>326500</v>
      </c>
      <c r="Q17" s="4">
        <v>816200</v>
      </c>
      <c r="R17" s="5">
        <v>-1.09E-2</v>
      </c>
      <c r="S17" s="4">
        <v>1317721</v>
      </c>
      <c r="T17" s="4">
        <f t="shared" si="2"/>
        <v>1340574.5</v>
      </c>
      <c r="U17" s="4">
        <f t="shared" si="3"/>
        <v>691600</v>
      </c>
      <c r="V17" s="5">
        <v>2.06E-2</v>
      </c>
    </row>
    <row r="18" spans="1:22" x14ac:dyDescent="0.2">
      <c r="A18" s="16" t="s">
        <v>328</v>
      </c>
      <c r="B18" s="4">
        <v>41930</v>
      </c>
      <c r="C18" s="4">
        <v>315090</v>
      </c>
      <c r="D18" s="4">
        <v>-273160</v>
      </c>
      <c r="E18" s="4">
        <v>-25141480000</v>
      </c>
      <c r="F18" s="4">
        <f t="shared" si="0"/>
        <v>580789448431</v>
      </c>
      <c r="G18" s="4">
        <v>59400</v>
      </c>
      <c r="H18" s="4">
        <v>51044</v>
      </c>
      <c r="I18" s="4">
        <v>8356</v>
      </c>
      <c r="J18" s="4">
        <v>792882000</v>
      </c>
      <c r="K18" s="24">
        <f t="shared" si="1"/>
        <v>-140611966000</v>
      </c>
      <c r="L18" s="4">
        <v>336</v>
      </c>
      <c r="M18" s="4">
        <v>881</v>
      </c>
      <c r="N18" s="4">
        <v>31</v>
      </c>
      <c r="O18" s="4">
        <v>103</v>
      </c>
      <c r="P18" s="4">
        <v>192800</v>
      </c>
      <c r="Q18" s="4">
        <v>563600</v>
      </c>
      <c r="R18" s="5">
        <v>-5.4000000000000003E-3</v>
      </c>
      <c r="S18" s="4">
        <v>868444</v>
      </c>
      <c r="T18" s="4">
        <f t="shared" si="2"/>
        <v>1419920.1</v>
      </c>
      <c r="U18" s="4">
        <f t="shared" si="3"/>
        <v>691600</v>
      </c>
      <c r="V18" s="5">
        <v>1.0800000000000001E-2</v>
      </c>
    </row>
    <row r="19" spans="1:22" x14ac:dyDescent="0.2">
      <c r="A19" s="16" t="s">
        <v>327</v>
      </c>
      <c r="B19" s="4">
        <v>107500</v>
      </c>
      <c r="C19" s="4">
        <v>161797</v>
      </c>
      <c r="D19" s="4">
        <v>-54297</v>
      </c>
      <c r="E19" s="4">
        <v>-5036090000</v>
      </c>
      <c r="F19" s="4">
        <f t="shared" si="0"/>
        <v>605930928431</v>
      </c>
      <c r="G19" s="4">
        <v>39000</v>
      </c>
      <c r="H19" s="4">
        <v>16800</v>
      </c>
      <c r="I19" s="4">
        <v>22200</v>
      </c>
      <c r="J19" s="4">
        <v>2055790000</v>
      </c>
      <c r="K19" s="24">
        <f t="shared" si="1"/>
        <v>-141404848000</v>
      </c>
      <c r="L19" s="4">
        <v>438</v>
      </c>
      <c r="M19" s="4">
        <v>465</v>
      </c>
      <c r="N19" s="4">
        <v>70</v>
      </c>
      <c r="O19" s="4">
        <v>44</v>
      </c>
      <c r="P19" s="4">
        <v>371900</v>
      </c>
      <c r="Q19" s="4">
        <v>225200</v>
      </c>
      <c r="R19" s="5">
        <v>-5.4000000000000003E-3</v>
      </c>
      <c r="S19" s="4">
        <v>691600</v>
      </c>
      <c r="T19" s="4">
        <f t="shared" si="2"/>
        <v>1457170.1</v>
      </c>
      <c r="U19" s="4">
        <f t="shared" si="3"/>
        <v>1219200</v>
      </c>
      <c r="V19" s="5">
        <v>1.18E-2</v>
      </c>
    </row>
    <row r="20" spans="1:22" x14ac:dyDescent="0.2">
      <c r="A20" s="16" t="s">
        <v>326</v>
      </c>
      <c r="B20" s="4">
        <v>766800</v>
      </c>
      <c r="C20" s="4">
        <v>519472</v>
      </c>
      <c r="D20" s="4">
        <v>247328</v>
      </c>
      <c r="E20" s="4">
        <v>23008110000</v>
      </c>
      <c r="F20" s="4">
        <f t="shared" si="0"/>
        <v>610967018431</v>
      </c>
      <c r="G20" s="4">
        <v>12000</v>
      </c>
      <c r="H20" s="4">
        <v>134400</v>
      </c>
      <c r="I20" s="4">
        <v>-122400</v>
      </c>
      <c r="J20" s="4">
        <v>-11328230000</v>
      </c>
      <c r="K20" s="24">
        <f t="shared" si="1"/>
        <v>-143460638000</v>
      </c>
      <c r="L20" s="4">
        <v>388</v>
      </c>
      <c r="M20" s="4">
        <v>1844</v>
      </c>
      <c r="N20" s="4">
        <v>30</v>
      </c>
      <c r="O20" s="4">
        <v>138</v>
      </c>
      <c r="P20" s="4">
        <v>177400</v>
      </c>
      <c r="Q20" s="4">
        <v>766500</v>
      </c>
      <c r="R20" s="5">
        <v>1.1000000000000001E-3</v>
      </c>
      <c r="S20" s="4">
        <v>1325000</v>
      </c>
      <c r="T20" s="4">
        <f t="shared" si="2"/>
        <v>1467050.1</v>
      </c>
      <c r="U20" s="4">
        <f t="shared" si="3"/>
        <v>1219200</v>
      </c>
      <c r="V20" s="5">
        <v>1.1899999999999999E-2</v>
      </c>
    </row>
    <row r="21" spans="1:22" x14ac:dyDescent="0.2">
      <c r="A21" s="16" t="s">
        <v>325</v>
      </c>
      <c r="B21" s="4">
        <v>733900</v>
      </c>
      <c r="C21" s="4">
        <v>522124</v>
      </c>
      <c r="D21" s="4">
        <v>211776</v>
      </c>
      <c r="E21" s="4">
        <v>19908490000</v>
      </c>
      <c r="F21" s="4">
        <f t="shared" si="0"/>
        <v>587958908431</v>
      </c>
      <c r="G21" s="4">
        <v>10000</v>
      </c>
      <c r="H21" s="4">
        <v>44000</v>
      </c>
      <c r="I21" s="4">
        <v>-34000</v>
      </c>
      <c r="J21" s="4">
        <v>-3187430000</v>
      </c>
      <c r="K21" s="24">
        <f t="shared" si="1"/>
        <v>-132132408000</v>
      </c>
      <c r="L21" s="4">
        <v>662</v>
      </c>
      <c r="M21" s="4">
        <v>609</v>
      </c>
      <c r="N21" s="4">
        <v>71</v>
      </c>
      <c r="O21" s="4">
        <v>54</v>
      </c>
      <c r="P21" s="4">
        <v>361400</v>
      </c>
      <c r="Q21" s="4">
        <v>338500</v>
      </c>
      <c r="R21" s="5">
        <v>-1E-3</v>
      </c>
      <c r="S21" s="4">
        <v>1219200</v>
      </c>
      <c r="T21" s="4">
        <f t="shared" si="2"/>
        <v>1506100.1</v>
      </c>
      <c r="U21" s="4">
        <f t="shared" si="3"/>
        <v>1231400</v>
      </c>
      <c r="V21" s="5">
        <v>1.2800000000000001E-2</v>
      </c>
    </row>
    <row r="22" spans="1:22" x14ac:dyDescent="0.2">
      <c r="A22" s="16" t="s">
        <v>324</v>
      </c>
      <c r="B22" s="4">
        <v>606400</v>
      </c>
      <c r="C22" s="4">
        <v>587494</v>
      </c>
      <c r="D22" s="4">
        <v>18906</v>
      </c>
      <c r="E22" s="4">
        <v>1746600000</v>
      </c>
      <c r="F22" s="4">
        <f t="shared" si="0"/>
        <v>568050418431</v>
      </c>
      <c r="G22" s="4">
        <v>82900</v>
      </c>
      <c r="H22" s="4">
        <v>8001</v>
      </c>
      <c r="I22" s="4">
        <v>74899</v>
      </c>
      <c r="J22" s="4">
        <v>6959424000</v>
      </c>
      <c r="K22" s="24">
        <f t="shared" si="1"/>
        <v>-128944978000</v>
      </c>
      <c r="L22" s="4">
        <v>1210</v>
      </c>
      <c r="M22" s="4">
        <v>873</v>
      </c>
      <c r="N22" s="4">
        <v>110</v>
      </c>
      <c r="O22" s="4">
        <v>127</v>
      </c>
      <c r="P22" s="4">
        <v>536000</v>
      </c>
      <c r="Q22" s="4">
        <v>482700</v>
      </c>
      <c r="R22" s="5">
        <v>5.5000000000000005E-3</v>
      </c>
      <c r="S22" s="4">
        <v>1246201</v>
      </c>
      <c r="T22" s="4">
        <f t="shared" si="2"/>
        <v>1577150</v>
      </c>
      <c r="U22" s="4">
        <f t="shared" si="3"/>
        <v>1231400</v>
      </c>
      <c r="V22" s="5">
        <v>6.5000000000000006E-3</v>
      </c>
    </row>
    <row r="23" spans="1:22" x14ac:dyDescent="0.2">
      <c r="A23" s="16" t="s">
        <v>323</v>
      </c>
      <c r="B23" s="4">
        <v>1201375</v>
      </c>
      <c r="C23" s="4">
        <v>641157</v>
      </c>
      <c r="D23" s="4">
        <v>560218</v>
      </c>
      <c r="E23" s="4">
        <v>51893840000</v>
      </c>
      <c r="F23" s="4">
        <f t="shared" si="0"/>
        <v>566303818431</v>
      </c>
      <c r="G23" s="4">
        <v>9200</v>
      </c>
      <c r="H23" s="4">
        <v>99500</v>
      </c>
      <c r="I23" s="4">
        <v>-90300</v>
      </c>
      <c r="J23" s="4">
        <v>-8367070000</v>
      </c>
      <c r="K23" s="24">
        <f t="shared" si="1"/>
        <v>-135904402000</v>
      </c>
      <c r="L23" s="4">
        <v>989</v>
      </c>
      <c r="M23" s="4">
        <v>1069</v>
      </c>
      <c r="N23" s="4">
        <v>130</v>
      </c>
      <c r="O23" s="4">
        <v>153</v>
      </c>
      <c r="P23" s="4">
        <v>732500</v>
      </c>
      <c r="Q23" s="4">
        <v>736800</v>
      </c>
      <c r="R23" s="5">
        <v>6.6E-3</v>
      </c>
      <c r="S23" s="4">
        <v>1535700</v>
      </c>
      <c r="T23" s="4">
        <f t="shared" si="2"/>
        <v>1620110</v>
      </c>
      <c r="U23" s="4">
        <f t="shared" si="3"/>
        <v>1231400</v>
      </c>
      <c r="V23" s="5">
        <v>1.72E-2</v>
      </c>
    </row>
    <row r="24" spans="1:22" x14ac:dyDescent="0.2">
      <c r="A24" s="16" t="s">
        <v>322</v>
      </c>
      <c r="B24" s="4">
        <v>824500</v>
      </c>
      <c r="C24" s="4">
        <v>627481</v>
      </c>
      <c r="D24" s="4">
        <v>197019</v>
      </c>
      <c r="E24" s="4">
        <v>17867230000</v>
      </c>
      <c r="F24" s="4">
        <f t="shared" si="0"/>
        <v>514409978431</v>
      </c>
      <c r="G24" s="4">
        <v>8700</v>
      </c>
      <c r="H24" s="4">
        <v>29300</v>
      </c>
      <c r="I24" s="4">
        <v>-20600</v>
      </c>
      <c r="J24" s="4">
        <v>-1891860000</v>
      </c>
      <c r="K24" s="24">
        <f t="shared" si="1"/>
        <v>-127537332000</v>
      </c>
      <c r="L24" s="4">
        <v>1017</v>
      </c>
      <c r="M24" s="4">
        <v>693</v>
      </c>
      <c r="N24" s="4">
        <v>41</v>
      </c>
      <c r="O24" s="4">
        <v>51</v>
      </c>
      <c r="P24" s="4">
        <v>436700</v>
      </c>
      <c r="Q24" s="4">
        <v>353300</v>
      </c>
      <c r="R24" s="5">
        <v>7.7000000000000002E-3</v>
      </c>
      <c r="S24" s="4">
        <v>1231400</v>
      </c>
      <c r="T24" s="4">
        <f t="shared" si="2"/>
        <v>1591350</v>
      </c>
      <c r="U24" s="4">
        <f t="shared" si="3"/>
        <v>1064100</v>
      </c>
      <c r="V24" s="5">
        <v>1.52E-2</v>
      </c>
    </row>
    <row r="25" spans="1:22" x14ac:dyDescent="0.2">
      <c r="A25" s="16" t="s">
        <v>321</v>
      </c>
      <c r="B25" s="4">
        <v>1261519</v>
      </c>
      <c r="C25" s="4">
        <v>518800</v>
      </c>
      <c r="D25" s="4">
        <v>742719</v>
      </c>
      <c r="E25" s="4">
        <v>68822170000</v>
      </c>
      <c r="F25" s="4">
        <f t="shared" si="0"/>
        <v>496542748431</v>
      </c>
      <c r="G25" s="4">
        <v>33000</v>
      </c>
      <c r="H25" s="4">
        <v>134100</v>
      </c>
      <c r="I25" s="4">
        <v>-101100</v>
      </c>
      <c r="J25" s="4">
        <v>-9356160000</v>
      </c>
      <c r="K25" s="24">
        <f t="shared" si="1"/>
        <v>-125645472000</v>
      </c>
      <c r="L25" s="4">
        <v>1039</v>
      </c>
      <c r="M25" s="4">
        <v>1363</v>
      </c>
      <c r="N25" s="4">
        <v>112</v>
      </c>
      <c r="O25" s="4">
        <v>181</v>
      </c>
      <c r="P25" s="4">
        <v>562400</v>
      </c>
      <c r="Q25" s="4">
        <v>822800</v>
      </c>
      <c r="R25" s="5">
        <v>2.2000000000000001E-3</v>
      </c>
      <c r="S25" s="4">
        <v>1763300</v>
      </c>
      <c r="T25" s="4">
        <f t="shared" si="2"/>
        <v>1497320</v>
      </c>
      <c r="U25" s="4">
        <f t="shared" si="3"/>
        <v>1064100</v>
      </c>
      <c r="V25" s="5">
        <v>2.2599999999999999E-2</v>
      </c>
    </row>
    <row r="26" spans="1:22" x14ac:dyDescent="0.2">
      <c r="A26" s="16" t="s">
        <v>320</v>
      </c>
      <c r="B26" s="4">
        <v>777964</v>
      </c>
      <c r="C26" s="4">
        <v>591043</v>
      </c>
      <c r="D26" s="4">
        <v>186921</v>
      </c>
      <c r="E26" s="4">
        <v>17283080000</v>
      </c>
      <c r="F26" s="4">
        <f t="shared" si="0"/>
        <v>427720578431</v>
      </c>
      <c r="G26" s="4">
        <v>61700</v>
      </c>
      <c r="H26" s="4">
        <v>154900</v>
      </c>
      <c r="I26" s="4">
        <v>-93200</v>
      </c>
      <c r="J26" s="4">
        <v>-8478390000</v>
      </c>
      <c r="K26" s="24">
        <f t="shared" si="1"/>
        <v>-116289312000</v>
      </c>
      <c r="L26" s="4">
        <v>865</v>
      </c>
      <c r="M26" s="4">
        <v>773</v>
      </c>
      <c r="N26" s="4">
        <v>109</v>
      </c>
      <c r="O26" s="4">
        <v>116</v>
      </c>
      <c r="P26" s="4">
        <v>483500</v>
      </c>
      <c r="Q26" s="4">
        <v>507900</v>
      </c>
      <c r="R26" s="5">
        <v>4.5000000000000005E-3</v>
      </c>
      <c r="S26" s="4">
        <v>1334700</v>
      </c>
      <c r="T26" s="4">
        <f t="shared" si="2"/>
        <v>1449490</v>
      </c>
      <c r="U26" s="4">
        <f t="shared" si="3"/>
        <v>1064100</v>
      </c>
      <c r="V26" s="5">
        <v>2.5899999999999999E-2</v>
      </c>
    </row>
    <row r="27" spans="1:22" x14ac:dyDescent="0.2">
      <c r="A27" s="16" t="s">
        <v>319</v>
      </c>
      <c r="B27" s="4">
        <v>986871</v>
      </c>
      <c r="C27" s="4">
        <v>1554200</v>
      </c>
      <c r="D27" s="4">
        <v>-567329</v>
      </c>
      <c r="E27" s="4">
        <v>-51271160000</v>
      </c>
      <c r="F27" s="4">
        <f t="shared" si="0"/>
        <v>410437498431</v>
      </c>
      <c r="G27" s="4">
        <v>221900</v>
      </c>
      <c r="H27" s="4">
        <v>57500</v>
      </c>
      <c r="I27" s="4">
        <v>164400</v>
      </c>
      <c r="J27" s="4">
        <v>14900710000</v>
      </c>
      <c r="K27" s="24">
        <f t="shared" si="1"/>
        <v>-107810922000</v>
      </c>
      <c r="L27" s="4">
        <v>1383</v>
      </c>
      <c r="M27" s="4">
        <v>1381</v>
      </c>
      <c r="N27" s="4">
        <v>88</v>
      </c>
      <c r="O27" s="4">
        <v>223</v>
      </c>
      <c r="P27" s="4">
        <v>774900</v>
      </c>
      <c r="Q27" s="4">
        <v>916500</v>
      </c>
      <c r="R27" s="5">
        <v>5.6000000000000008E-3</v>
      </c>
      <c r="S27" s="4">
        <v>2190200</v>
      </c>
      <c r="T27" s="4">
        <f t="shared" si="2"/>
        <v>1311930</v>
      </c>
      <c r="U27" s="4">
        <f t="shared" si="3"/>
        <v>1064100</v>
      </c>
      <c r="V27" s="5">
        <v>1.1000000000000001E-2</v>
      </c>
    </row>
    <row r="28" spans="1:22" x14ac:dyDescent="0.2">
      <c r="A28" s="16" t="s">
        <v>318</v>
      </c>
      <c r="B28" s="4">
        <v>936490</v>
      </c>
      <c r="C28" s="4">
        <v>561533</v>
      </c>
      <c r="D28" s="4">
        <v>374957</v>
      </c>
      <c r="E28" s="4">
        <v>33725560000</v>
      </c>
      <c r="F28" s="4">
        <f t="shared" si="0"/>
        <v>461708658431</v>
      </c>
      <c r="G28" s="4">
        <v>25000</v>
      </c>
      <c r="H28" s="4">
        <v>466000</v>
      </c>
      <c r="I28" s="4">
        <v>-441000</v>
      </c>
      <c r="J28" s="4">
        <v>-39692780000</v>
      </c>
      <c r="K28" s="24">
        <f t="shared" si="1"/>
        <v>-122711632000</v>
      </c>
      <c r="L28" s="4">
        <v>571</v>
      </c>
      <c r="M28" s="4">
        <v>1959</v>
      </c>
      <c r="N28" s="4">
        <v>74</v>
      </c>
      <c r="O28" s="4">
        <v>222</v>
      </c>
      <c r="P28" s="4">
        <v>369500</v>
      </c>
      <c r="Q28" s="4">
        <v>1191500</v>
      </c>
      <c r="R28" s="5">
        <v>-5.5000000000000005E-3</v>
      </c>
      <c r="S28" s="4">
        <v>1661900</v>
      </c>
      <c r="T28" s="4">
        <f t="shared" si="2"/>
        <v>1241750</v>
      </c>
      <c r="U28" s="4">
        <f t="shared" si="3"/>
        <v>1064100</v>
      </c>
      <c r="V28" s="5">
        <v>2.2000000000000002E-2</v>
      </c>
    </row>
    <row r="29" spans="1:22" x14ac:dyDescent="0.2">
      <c r="A29" s="16" t="s">
        <v>317</v>
      </c>
      <c r="B29" s="4">
        <v>601400</v>
      </c>
      <c r="C29" s="4">
        <v>441285</v>
      </c>
      <c r="D29" s="4">
        <v>160115</v>
      </c>
      <c r="E29" s="4">
        <v>14558860000</v>
      </c>
      <c r="F29" s="4">
        <f t="shared" si="0"/>
        <v>427983098431</v>
      </c>
      <c r="G29" s="4">
        <v>46600</v>
      </c>
      <c r="H29" s="4">
        <v>157000</v>
      </c>
      <c r="I29" s="4">
        <v>-110400</v>
      </c>
      <c r="J29" s="4">
        <v>-10048270000</v>
      </c>
      <c r="K29" s="24">
        <f t="shared" si="1"/>
        <v>-83018852000</v>
      </c>
      <c r="L29" s="4">
        <v>787</v>
      </c>
      <c r="M29" s="4">
        <v>867</v>
      </c>
      <c r="N29" s="4">
        <v>90</v>
      </c>
      <c r="O29" s="4">
        <v>101</v>
      </c>
      <c r="P29" s="4">
        <v>458100</v>
      </c>
      <c r="Q29" s="4">
        <v>419200</v>
      </c>
      <c r="R29" s="5">
        <v>1.1999999999999999E-3</v>
      </c>
      <c r="S29" s="4">
        <v>1064100</v>
      </c>
      <c r="T29" s="4">
        <f t="shared" si="2"/>
        <v>1217780</v>
      </c>
      <c r="U29" s="4">
        <f t="shared" si="3"/>
        <v>943800</v>
      </c>
      <c r="V29" s="5">
        <v>1.32E-2</v>
      </c>
    </row>
    <row r="30" spans="1:22" x14ac:dyDescent="0.2">
      <c r="A30" s="16" t="s">
        <v>316</v>
      </c>
      <c r="B30" s="4">
        <v>776636</v>
      </c>
      <c r="C30" s="4">
        <v>488113</v>
      </c>
      <c r="D30" s="4">
        <v>288523</v>
      </c>
      <c r="E30" s="4">
        <v>26066070000</v>
      </c>
      <c r="F30" s="4">
        <f t="shared" si="0"/>
        <v>413424238431</v>
      </c>
      <c r="G30" s="4">
        <v>290700</v>
      </c>
      <c r="H30" s="4">
        <v>211000</v>
      </c>
      <c r="I30" s="4">
        <v>79700</v>
      </c>
      <c r="J30" s="4">
        <v>7127310000</v>
      </c>
      <c r="K30" s="24">
        <f t="shared" si="1"/>
        <v>-72970582000</v>
      </c>
      <c r="L30" s="4">
        <v>998</v>
      </c>
      <c r="M30" s="4">
        <v>862</v>
      </c>
      <c r="N30" s="4">
        <v>136</v>
      </c>
      <c r="O30" s="4">
        <v>132</v>
      </c>
      <c r="P30" s="4">
        <v>719000</v>
      </c>
      <c r="Q30" s="4">
        <v>604000</v>
      </c>
      <c r="R30" s="5">
        <v>0</v>
      </c>
      <c r="S30" s="4">
        <v>1423800</v>
      </c>
      <c r="T30" s="4">
        <f t="shared" si="2"/>
        <v>1289570</v>
      </c>
      <c r="U30" s="4">
        <f t="shared" si="3"/>
        <v>823000</v>
      </c>
      <c r="V30" s="5">
        <v>1.3300000000000001E-2</v>
      </c>
    </row>
    <row r="31" spans="1:22" x14ac:dyDescent="0.2">
      <c r="A31" s="16" t="s">
        <v>315</v>
      </c>
      <c r="B31" s="4">
        <v>566400</v>
      </c>
      <c r="C31" s="4">
        <v>555090</v>
      </c>
      <c r="D31" s="4">
        <v>11310</v>
      </c>
      <c r="E31" s="4">
        <v>1104780000</v>
      </c>
      <c r="F31" s="4">
        <f t="shared" si="0"/>
        <v>387358168431</v>
      </c>
      <c r="G31" s="4">
        <v>44100</v>
      </c>
      <c r="H31" s="4">
        <v>246900</v>
      </c>
      <c r="I31" s="4">
        <v>-202800</v>
      </c>
      <c r="J31" s="4">
        <v>-18281340000</v>
      </c>
      <c r="K31" s="24">
        <f t="shared" si="1"/>
        <v>-80097892000</v>
      </c>
      <c r="L31" s="4">
        <v>832</v>
      </c>
      <c r="M31" s="4">
        <v>1538</v>
      </c>
      <c r="N31" s="4">
        <v>78</v>
      </c>
      <c r="O31" s="4">
        <v>161</v>
      </c>
      <c r="P31" s="4">
        <v>665600</v>
      </c>
      <c r="Q31" s="4">
        <v>783600</v>
      </c>
      <c r="R31" s="5">
        <v>-5.5000000000000005E-3</v>
      </c>
      <c r="S31" s="4">
        <v>1609700</v>
      </c>
      <c r="T31" s="4">
        <f t="shared" si="2"/>
        <v>1283510</v>
      </c>
      <c r="U31" s="4">
        <f t="shared" si="3"/>
        <v>823000</v>
      </c>
      <c r="V31" s="5">
        <v>2.8300000000000002E-2</v>
      </c>
    </row>
    <row r="32" spans="1:22" x14ac:dyDescent="0.2">
      <c r="A32" s="16" t="s">
        <v>314</v>
      </c>
      <c r="B32" s="4">
        <v>158000</v>
      </c>
      <c r="C32" s="4">
        <v>806821</v>
      </c>
      <c r="D32" s="4">
        <v>-648821</v>
      </c>
      <c r="E32" s="4">
        <v>-59299540000</v>
      </c>
      <c r="F32" s="4">
        <f t="shared" si="0"/>
        <v>386253388431</v>
      </c>
      <c r="G32" s="4">
        <v>499800</v>
      </c>
      <c r="H32" s="4">
        <v>34400</v>
      </c>
      <c r="I32" s="4">
        <v>465400</v>
      </c>
      <c r="J32" s="4">
        <v>42813310000</v>
      </c>
      <c r="K32" s="24">
        <f t="shared" si="1"/>
        <v>-61816552000</v>
      </c>
      <c r="L32" s="4">
        <v>1609</v>
      </c>
      <c r="M32" s="4">
        <v>1662</v>
      </c>
      <c r="N32" s="4">
        <v>208</v>
      </c>
      <c r="O32" s="4">
        <v>163</v>
      </c>
      <c r="P32" s="4">
        <v>1027600</v>
      </c>
      <c r="Q32" s="4">
        <v>822000</v>
      </c>
      <c r="R32" s="5">
        <v>-1.09E-2</v>
      </c>
      <c r="S32" s="4">
        <v>1956700</v>
      </c>
      <c r="T32" s="4">
        <f t="shared" si="2"/>
        <v>1201140</v>
      </c>
      <c r="U32" s="4">
        <f t="shared" si="3"/>
        <v>814600</v>
      </c>
      <c r="V32" s="5">
        <v>3.5200000000000002E-2</v>
      </c>
    </row>
    <row r="33" spans="1:22" x14ac:dyDescent="0.2">
      <c r="A33" s="16" t="s">
        <v>313</v>
      </c>
      <c r="B33" s="4">
        <v>248102</v>
      </c>
      <c r="C33" s="4">
        <v>1068440</v>
      </c>
      <c r="D33" s="4">
        <v>-820338</v>
      </c>
      <c r="E33" s="4">
        <v>-77208970000</v>
      </c>
      <c r="F33" s="4">
        <f t="shared" si="0"/>
        <v>445552928431</v>
      </c>
      <c r="G33" s="4">
        <v>282200</v>
      </c>
      <c r="H33" s="4">
        <v>35800</v>
      </c>
      <c r="I33" s="4">
        <v>246400</v>
      </c>
      <c r="J33" s="4">
        <v>23192130000</v>
      </c>
      <c r="K33" s="24">
        <f t="shared" si="1"/>
        <v>-104629862000</v>
      </c>
      <c r="L33" s="4">
        <v>774</v>
      </c>
      <c r="M33" s="4">
        <v>1603</v>
      </c>
      <c r="N33" s="4">
        <v>135</v>
      </c>
      <c r="O33" s="4">
        <v>216</v>
      </c>
      <c r="P33" s="4">
        <v>601200</v>
      </c>
      <c r="Q33" s="4">
        <v>1280800</v>
      </c>
      <c r="R33" s="5">
        <v>-2.8199999999999999E-2</v>
      </c>
      <c r="S33" s="4">
        <v>1965300</v>
      </c>
      <c r="T33" s="4">
        <f t="shared" si="2"/>
        <v>1126710</v>
      </c>
      <c r="U33" s="4">
        <f t="shared" si="3"/>
        <v>814600</v>
      </c>
      <c r="V33" s="5">
        <v>4.6699999999999998E-2</v>
      </c>
    </row>
    <row r="34" spans="1:22" x14ac:dyDescent="0.2">
      <c r="A34" s="16" t="s">
        <v>270</v>
      </c>
      <c r="B34" s="4">
        <v>147300</v>
      </c>
      <c r="C34" s="4">
        <v>177721</v>
      </c>
      <c r="D34" s="4">
        <v>-30421</v>
      </c>
      <c r="E34" s="4">
        <v>-2876040000</v>
      </c>
      <c r="F34" s="4">
        <f t="shared" si="0"/>
        <v>522761898431</v>
      </c>
      <c r="G34" s="4">
        <v>141000</v>
      </c>
      <c r="H34" s="4">
        <v>61700</v>
      </c>
      <c r="I34" s="4">
        <v>79300</v>
      </c>
      <c r="J34" s="4">
        <v>7544860000</v>
      </c>
      <c r="K34" s="24">
        <f t="shared" si="1"/>
        <v>-127821992000</v>
      </c>
      <c r="L34" s="4">
        <v>815</v>
      </c>
      <c r="M34" s="4">
        <v>641</v>
      </c>
      <c r="N34" s="4">
        <v>72</v>
      </c>
      <c r="O34" s="4">
        <v>68</v>
      </c>
      <c r="P34" s="4">
        <v>384700</v>
      </c>
      <c r="Q34" s="4">
        <v>332000</v>
      </c>
      <c r="R34" s="5">
        <v>6.4000000000000003E-3</v>
      </c>
      <c r="S34" s="4">
        <v>943800</v>
      </c>
      <c r="T34" s="4">
        <f t="shared" si="2"/>
        <v>1128850</v>
      </c>
      <c r="U34" s="4">
        <f t="shared" si="3"/>
        <v>814600</v>
      </c>
      <c r="V34" s="5">
        <v>1.7899999999999999E-2</v>
      </c>
    </row>
    <row r="35" spans="1:22" x14ac:dyDescent="0.2">
      <c r="A35" s="16" t="s">
        <v>269</v>
      </c>
      <c r="B35" s="4">
        <v>473200</v>
      </c>
      <c r="C35" s="4">
        <v>442364</v>
      </c>
      <c r="D35" s="4">
        <v>30836</v>
      </c>
      <c r="E35" s="4">
        <v>2933500000</v>
      </c>
      <c r="F35" s="4">
        <f t="shared" si="0"/>
        <v>525637938431</v>
      </c>
      <c r="G35" s="4">
        <v>42400</v>
      </c>
      <c r="H35" s="4">
        <v>51700</v>
      </c>
      <c r="I35" s="4">
        <v>-9300</v>
      </c>
      <c r="J35" s="4">
        <v>-862110000</v>
      </c>
      <c r="K35" s="24">
        <f t="shared" si="1"/>
        <v>-135366852000</v>
      </c>
      <c r="L35" s="4">
        <v>1095</v>
      </c>
      <c r="M35" s="4">
        <v>1256</v>
      </c>
      <c r="N35" s="4">
        <v>19</v>
      </c>
      <c r="O35" s="4">
        <v>32</v>
      </c>
      <c r="P35" s="4">
        <v>273600</v>
      </c>
      <c r="Q35" s="4">
        <v>358100</v>
      </c>
      <c r="R35" s="5">
        <v>-5.3E-3</v>
      </c>
      <c r="S35" s="4">
        <v>823000</v>
      </c>
      <c r="T35" s="4">
        <f t="shared" si="2"/>
        <v>1169840</v>
      </c>
      <c r="U35" s="4">
        <f t="shared" si="3"/>
        <v>814600</v>
      </c>
      <c r="V35" s="5">
        <v>1.1699999999999999E-2</v>
      </c>
    </row>
    <row r="36" spans="1:22" x14ac:dyDescent="0.2">
      <c r="A36" s="16" t="s">
        <v>268</v>
      </c>
      <c r="B36" s="4">
        <v>240210</v>
      </c>
      <c r="C36" s="4">
        <v>330150</v>
      </c>
      <c r="D36" s="4">
        <v>-89940</v>
      </c>
      <c r="E36" s="4">
        <v>-8487890000</v>
      </c>
      <c r="F36" s="4">
        <f t="shared" si="0"/>
        <v>522704438431</v>
      </c>
      <c r="G36" s="4">
        <v>34000</v>
      </c>
      <c r="H36" s="4">
        <v>178300</v>
      </c>
      <c r="I36" s="4">
        <v>-144300</v>
      </c>
      <c r="J36" s="4">
        <v>-13623480000</v>
      </c>
      <c r="K36" s="24">
        <f t="shared" si="1"/>
        <v>-134504742000</v>
      </c>
      <c r="L36" s="4">
        <v>281</v>
      </c>
      <c r="M36" s="4">
        <v>837</v>
      </c>
      <c r="N36" s="4">
        <v>51</v>
      </c>
      <c r="O36" s="4">
        <v>121</v>
      </c>
      <c r="P36" s="4">
        <v>253100</v>
      </c>
      <c r="Q36" s="4">
        <v>484300</v>
      </c>
      <c r="R36" s="5">
        <v>2.2000000000000001E-3</v>
      </c>
      <c r="S36" s="4">
        <v>856400</v>
      </c>
      <c r="T36" s="4">
        <f t="shared" si="2"/>
        <v>1210090</v>
      </c>
      <c r="U36" s="4">
        <f t="shared" si="3"/>
        <v>814600</v>
      </c>
      <c r="V36" s="5">
        <v>5.3E-3</v>
      </c>
    </row>
    <row r="37" spans="1:22" x14ac:dyDescent="0.2">
      <c r="A37" s="16" t="s">
        <v>254</v>
      </c>
      <c r="B37" s="4">
        <v>396400</v>
      </c>
      <c r="C37" s="4">
        <v>510279</v>
      </c>
      <c r="D37" s="4">
        <v>-113879</v>
      </c>
      <c r="E37" s="4">
        <v>-10741500000</v>
      </c>
      <c r="F37" s="4">
        <f t="shared" si="0"/>
        <v>531192328431</v>
      </c>
      <c r="G37" s="4">
        <v>65300</v>
      </c>
      <c r="H37" s="4">
        <v>72800</v>
      </c>
      <c r="I37" s="4">
        <v>-7500</v>
      </c>
      <c r="J37" s="4">
        <v>-681380000</v>
      </c>
      <c r="K37" s="24">
        <f t="shared" si="1"/>
        <v>-120881262000</v>
      </c>
      <c r="L37" s="4">
        <v>554</v>
      </c>
      <c r="M37" s="4">
        <v>792</v>
      </c>
      <c r="N37" s="4">
        <v>36</v>
      </c>
      <c r="O37" s="4">
        <v>53</v>
      </c>
      <c r="P37" s="4">
        <v>240800</v>
      </c>
      <c r="Q37" s="4">
        <v>341100</v>
      </c>
      <c r="R37" s="5">
        <v>-6.3E-3</v>
      </c>
      <c r="S37" s="4">
        <v>814600</v>
      </c>
      <c r="T37" s="4">
        <f t="shared" si="2"/>
        <v>1202170</v>
      </c>
      <c r="U37" s="4">
        <f t="shared" si="3"/>
        <v>824400</v>
      </c>
      <c r="V37" s="5">
        <v>1.26E-2</v>
      </c>
    </row>
    <row r="38" spans="1:22" x14ac:dyDescent="0.2">
      <c r="A38" s="16" t="s">
        <v>253</v>
      </c>
      <c r="B38" s="4">
        <v>568900</v>
      </c>
      <c r="C38" s="4">
        <v>226797</v>
      </c>
      <c r="D38" s="4">
        <v>342103</v>
      </c>
      <c r="E38" s="4">
        <v>32414800000</v>
      </c>
      <c r="F38" s="4">
        <f t="shared" si="0"/>
        <v>541933828431</v>
      </c>
      <c r="G38" s="4">
        <v>53100</v>
      </c>
      <c r="H38" s="4">
        <v>343900</v>
      </c>
      <c r="I38" s="4">
        <v>-290800</v>
      </c>
      <c r="J38" s="4">
        <v>-27530250000</v>
      </c>
      <c r="K38" s="24">
        <f t="shared" si="1"/>
        <v>-120199882000</v>
      </c>
      <c r="L38" s="4">
        <v>857</v>
      </c>
      <c r="M38" s="4">
        <v>855</v>
      </c>
      <c r="N38" s="4">
        <v>83</v>
      </c>
      <c r="O38" s="4">
        <v>100</v>
      </c>
      <c r="P38" s="4">
        <v>418400</v>
      </c>
      <c r="Q38" s="4">
        <v>418100</v>
      </c>
      <c r="R38" s="5">
        <v>0</v>
      </c>
      <c r="S38" s="4">
        <v>960100</v>
      </c>
      <c r="T38" s="4">
        <f t="shared" si="2"/>
        <v>1264420</v>
      </c>
      <c r="U38" s="4">
        <f t="shared" si="3"/>
        <v>824400</v>
      </c>
      <c r="V38" s="5">
        <v>1.1599999999999999E-2</v>
      </c>
    </row>
    <row r="39" spans="1:22" x14ac:dyDescent="0.2">
      <c r="A39" s="16" t="s">
        <v>252</v>
      </c>
      <c r="B39" s="4">
        <v>439300</v>
      </c>
      <c r="C39" s="4">
        <v>243600</v>
      </c>
      <c r="D39" s="4">
        <v>195700</v>
      </c>
      <c r="E39" s="4">
        <v>18561600000</v>
      </c>
      <c r="F39" s="4">
        <f t="shared" si="0"/>
        <v>509519028431</v>
      </c>
      <c r="G39" s="4">
        <v>63200</v>
      </c>
      <c r="H39" s="4">
        <v>159700</v>
      </c>
      <c r="I39" s="4">
        <v>-96500</v>
      </c>
      <c r="J39" s="4">
        <v>-9128980000</v>
      </c>
      <c r="K39" s="24">
        <f t="shared" si="1"/>
        <v>-92669632000</v>
      </c>
      <c r="L39" s="4">
        <v>508</v>
      </c>
      <c r="M39" s="4">
        <v>784</v>
      </c>
      <c r="N39" s="4">
        <v>51</v>
      </c>
      <c r="O39" s="4">
        <v>100</v>
      </c>
      <c r="P39" s="4">
        <v>390700</v>
      </c>
      <c r="Q39" s="4">
        <v>388200</v>
      </c>
      <c r="R39" s="5">
        <v>-1.15E-2</v>
      </c>
      <c r="S39" s="4">
        <v>824400</v>
      </c>
      <c r="T39" s="4">
        <f t="shared" si="2"/>
        <v>1370880</v>
      </c>
      <c r="U39" s="4">
        <f t="shared" si="3"/>
        <v>965200</v>
      </c>
      <c r="V39" s="5">
        <v>1.47E-2</v>
      </c>
    </row>
    <row r="40" spans="1:22" x14ac:dyDescent="0.2">
      <c r="A40" s="16" t="s">
        <v>251</v>
      </c>
      <c r="B40" s="4">
        <v>1268500</v>
      </c>
      <c r="C40" s="4">
        <v>385822</v>
      </c>
      <c r="D40" s="4">
        <v>882678</v>
      </c>
      <c r="E40" s="4">
        <v>84089480000</v>
      </c>
      <c r="F40" s="4">
        <f t="shared" si="0"/>
        <v>490957428431</v>
      </c>
      <c r="G40" s="4">
        <v>348200</v>
      </c>
      <c r="H40" s="4">
        <v>65400</v>
      </c>
      <c r="I40" s="4">
        <v>282800</v>
      </c>
      <c r="J40" s="4">
        <v>26877070000</v>
      </c>
      <c r="K40" s="24">
        <f t="shared" si="1"/>
        <v>-83540652000</v>
      </c>
      <c r="L40" s="4">
        <v>1235</v>
      </c>
      <c r="M40" s="4">
        <v>1292</v>
      </c>
      <c r="N40" s="4">
        <v>182</v>
      </c>
      <c r="O40" s="4">
        <v>243</v>
      </c>
      <c r="P40" s="4">
        <v>1051500</v>
      </c>
      <c r="Q40" s="4">
        <v>965700</v>
      </c>
      <c r="R40" s="5">
        <v>2.35E-2</v>
      </c>
      <c r="S40" s="4">
        <v>2141700</v>
      </c>
      <c r="T40" s="4">
        <f t="shared" si="2"/>
        <v>1326120</v>
      </c>
      <c r="U40" s="4">
        <f t="shared" si="3"/>
        <v>965200</v>
      </c>
      <c r="V40" s="5">
        <v>1.67E-2</v>
      </c>
    </row>
    <row r="41" spans="1:22" x14ac:dyDescent="0.2">
      <c r="A41" s="16" t="s">
        <v>250</v>
      </c>
      <c r="B41" s="4">
        <v>791744</v>
      </c>
      <c r="C41" s="4">
        <v>754176</v>
      </c>
      <c r="D41" s="4">
        <v>37568</v>
      </c>
      <c r="E41" s="4">
        <v>3539820000</v>
      </c>
      <c r="F41" s="4">
        <f t="shared" si="0"/>
        <v>406867948431</v>
      </c>
      <c r="G41" s="4">
        <v>0</v>
      </c>
      <c r="H41" s="4">
        <v>0</v>
      </c>
      <c r="I41" s="4">
        <v>0</v>
      </c>
      <c r="J41" s="4">
        <v>-34662190000</v>
      </c>
      <c r="K41" s="24">
        <f t="shared" si="1"/>
        <v>-110417722000</v>
      </c>
      <c r="L41" s="4">
        <v>452</v>
      </c>
      <c r="M41" s="4">
        <v>1643</v>
      </c>
      <c r="N41" s="4">
        <v>54</v>
      </c>
      <c r="O41" s="4">
        <v>214</v>
      </c>
      <c r="P41" s="4">
        <v>248200</v>
      </c>
      <c r="Q41" s="4">
        <v>898900</v>
      </c>
      <c r="R41" s="5">
        <v>-7.4000000000000003E-3</v>
      </c>
      <c r="S41" s="4">
        <v>1549100</v>
      </c>
      <c r="T41" s="4">
        <f t="shared" si="2"/>
        <v>1268300</v>
      </c>
      <c r="U41" s="4">
        <f t="shared" si="3"/>
        <v>965200</v>
      </c>
      <c r="V41" s="5">
        <v>1.06E-2</v>
      </c>
    </row>
    <row r="42" spans="1:22" x14ac:dyDescent="0.2">
      <c r="A42" s="16" t="s">
        <v>249</v>
      </c>
      <c r="B42" s="4">
        <v>421402</v>
      </c>
      <c r="C42" s="4">
        <v>615053</v>
      </c>
      <c r="D42" s="4">
        <v>-193651</v>
      </c>
      <c r="E42" s="4">
        <v>-18338640000</v>
      </c>
      <c r="F42" s="4">
        <f t="shared" si="0"/>
        <v>403328128431</v>
      </c>
      <c r="G42" s="4">
        <v>190881</v>
      </c>
      <c r="H42" s="4">
        <v>111800</v>
      </c>
      <c r="I42" s="4">
        <v>79081</v>
      </c>
      <c r="J42" s="4">
        <v>7531006000</v>
      </c>
      <c r="K42" s="24">
        <f t="shared" si="1"/>
        <v>-75755532000</v>
      </c>
      <c r="L42" s="4">
        <v>524</v>
      </c>
      <c r="M42" s="4">
        <v>773</v>
      </c>
      <c r="N42" s="4">
        <v>109</v>
      </c>
      <c r="O42" s="4">
        <v>124</v>
      </c>
      <c r="P42" s="4">
        <v>351900</v>
      </c>
      <c r="Q42" s="4">
        <v>439700</v>
      </c>
      <c r="R42" s="5">
        <v>-7.4000000000000003E-3</v>
      </c>
      <c r="S42" s="4">
        <v>1133000</v>
      </c>
      <c r="T42" s="4">
        <f t="shared" si="2"/>
        <v>1261010</v>
      </c>
      <c r="U42" s="4">
        <f t="shared" si="3"/>
        <v>735400</v>
      </c>
      <c r="V42" s="5">
        <v>1.37E-2</v>
      </c>
    </row>
    <row r="43" spans="1:22" x14ac:dyDescent="0.2">
      <c r="A43" s="16" t="s">
        <v>248</v>
      </c>
      <c r="B43" s="4">
        <v>744180</v>
      </c>
      <c r="C43" s="4">
        <v>776728</v>
      </c>
      <c r="D43" s="4">
        <v>-32548</v>
      </c>
      <c r="E43" s="4">
        <v>-3112200000</v>
      </c>
      <c r="F43" s="4">
        <f t="shared" si="0"/>
        <v>421666768431</v>
      </c>
      <c r="G43" s="4">
        <v>146700</v>
      </c>
      <c r="H43" s="4">
        <v>68100</v>
      </c>
      <c r="I43" s="4">
        <v>78600</v>
      </c>
      <c r="J43" s="4">
        <v>7479690000</v>
      </c>
      <c r="K43" s="24">
        <f t="shared" si="1"/>
        <v>-83286538000</v>
      </c>
      <c r="L43" s="4">
        <v>549</v>
      </c>
      <c r="M43" s="4">
        <v>1340</v>
      </c>
      <c r="N43" s="4">
        <v>124</v>
      </c>
      <c r="O43" s="4">
        <v>125</v>
      </c>
      <c r="P43" s="4">
        <v>482200</v>
      </c>
      <c r="Q43" s="4">
        <v>704200</v>
      </c>
      <c r="R43" s="5">
        <v>3.2000000000000002E-3</v>
      </c>
      <c r="S43" s="4">
        <v>1221000</v>
      </c>
      <c r="T43" s="4">
        <f t="shared" si="2"/>
        <v>1325670</v>
      </c>
      <c r="U43" s="4">
        <f t="shared" si="3"/>
        <v>735400</v>
      </c>
      <c r="V43" s="5">
        <v>1.3600000000000001E-2</v>
      </c>
    </row>
    <row r="44" spans="1:22" x14ac:dyDescent="0.2">
      <c r="A44" s="16" t="s">
        <v>247</v>
      </c>
      <c r="B44" s="4">
        <v>72000</v>
      </c>
      <c r="C44" s="4">
        <v>459400</v>
      </c>
      <c r="D44" s="4">
        <v>-387400</v>
      </c>
      <c r="E44" s="4">
        <v>-36853710000</v>
      </c>
      <c r="F44" s="4">
        <f t="shared" si="0"/>
        <v>424778968431</v>
      </c>
      <c r="G44" s="4">
        <v>79900</v>
      </c>
      <c r="H44" s="4">
        <v>61700</v>
      </c>
      <c r="I44" s="4">
        <v>18200</v>
      </c>
      <c r="J44" s="4">
        <v>1718500000</v>
      </c>
      <c r="K44" s="24">
        <f t="shared" si="1"/>
        <v>-90766228000</v>
      </c>
      <c r="L44" s="4">
        <v>268</v>
      </c>
      <c r="M44" s="4">
        <v>711</v>
      </c>
      <c r="N44" s="4">
        <v>52</v>
      </c>
      <c r="O44" s="4">
        <v>90</v>
      </c>
      <c r="P44" s="4">
        <v>173900</v>
      </c>
      <c r="Q44" s="4">
        <v>625900</v>
      </c>
      <c r="R44" s="5">
        <v>-8.3999999999999995E-3</v>
      </c>
      <c r="S44" s="4">
        <v>965200</v>
      </c>
      <c r="T44" s="4">
        <f t="shared" si="2"/>
        <v>1475800</v>
      </c>
      <c r="U44" s="4">
        <f t="shared" si="3"/>
        <v>735400</v>
      </c>
      <c r="V44" s="5">
        <v>1.0500000000000001E-2</v>
      </c>
    </row>
    <row r="45" spans="1:22" x14ac:dyDescent="0.2">
      <c r="A45" s="16" t="s">
        <v>246</v>
      </c>
      <c r="B45" s="4">
        <v>356000</v>
      </c>
      <c r="C45" s="4">
        <v>689980</v>
      </c>
      <c r="D45" s="4">
        <v>-333980</v>
      </c>
      <c r="E45" s="4">
        <v>-32009680250</v>
      </c>
      <c r="F45" s="4">
        <f t="shared" si="0"/>
        <v>461632678431</v>
      </c>
      <c r="G45" s="4">
        <v>0</v>
      </c>
      <c r="H45" s="4">
        <v>0</v>
      </c>
      <c r="I45" s="4">
        <v>0</v>
      </c>
      <c r="J45" s="4">
        <v>3265600000</v>
      </c>
      <c r="K45" s="24">
        <f t="shared" si="1"/>
        <v>-92484728000</v>
      </c>
      <c r="L45" s="4">
        <v>631</v>
      </c>
      <c r="M45" s="4">
        <v>747</v>
      </c>
      <c r="N45" s="4">
        <v>101</v>
      </c>
      <c r="O45" s="4">
        <v>128</v>
      </c>
      <c r="P45" s="4">
        <v>447700</v>
      </c>
      <c r="Q45" s="4">
        <v>584300</v>
      </c>
      <c r="R45" s="5">
        <v>-1E-3</v>
      </c>
      <c r="S45" s="4">
        <v>1232900</v>
      </c>
      <c r="T45" s="4">
        <f t="shared" si="2"/>
        <v>1587270.1</v>
      </c>
      <c r="U45" s="4">
        <f t="shared" si="3"/>
        <v>735400</v>
      </c>
      <c r="V45" s="5">
        <v>8.3000000000000001E-3</v>
      </c>
    </row>
    <row r="46" spans="1:22" x14ac:dyDescent="0.2">
      <c r="A46" s="16" t="s">
        <v>245</v>
      </c>
      <c r="B46" s="4">
        <v>502137</v>
      </c>
      <c r="C46" s="4">
        <v>392626</v>
      </c>
      <c r="D46" s="4">
        <v>109511</v>
      </c>
      <c r="E46" s="4">
        <v>10527480000</v>
      </c>
      <c r="F46" s="4">
        <f t="shared" si="0"/>
        <v>493642358681</v>
      </c>
      <c r="G46" s="4">
        <v>21119</v>
      </c>
      <c r="H46" s="4">
        <v>214200</v>
      </c>
      <c r="I46" s="4">
        <v>-193081</v>
      </c>
      <c r="J46" s="4">
        <v>-18525356000</v>
      </c>
      <c r="K46" s="24">
        <f t="shared" si="1"/>
        <v>-95750328000</v>
      </c>
      <c r="L46" s="4">
        <v>827</v>
      </c>
      <c r="M46" s="4">
        <v>757</v>
      </c>
      <c r="N46" s="4">
        <v>50</v>
      </c>
      <c r="O46" s="4">
        <v>150</v>
      </c>
      <c r="P46" s="4">
        <v>386400</v>
      </c>
      <c r="Q46" s="4">
        <v>659800</v>
      </c>
      <c r="R46" s="5">
        <v>-5.1999999999999998E-3</v>
      </c>
      <c r="S46" s="4">
        <v>1258900</v>
      </c>
      <c r="T46" s="4">
        <f t="shared" si="2"/>
        <v>1789910.1</v>
      </c>
      <c r="U46" s="4">
        <f t="shared" si="3"/>
        <v>735400</v>
      </c>
      <c r="V46" s="5">
        <v>6.3E-3</v>
      </c>
    </row>
    <row r="47" spans="1:22" x14ac:dyDescent="0.2">
      <c r="A47" s="16" t="s">
        <v>244</v>
      </c>
      <c r="B47" s="4">
        <v>390618</v>
      </c>
      <c r="C47" s="4">
        <v>154114</v>
      </c>
      <c r="D47" s="4">
        <v>236504</v>
      </c>
      <c r="E47" s="4">
        <v>22767180000</v>
      </c>
      <c r="F47" s="4">
        <f t="shared" ref="F47:F73" si="4">E47+F48</f>
        <v>483114878681</v>
      </c>
      <c r="G47" s="4">
        <v>150500</v>
      </c>
      <c r="H47" s="4">
        <v>55300</v>
      </c>
      <c r="I47" s="4">
        <v>95200</v>
      </c>
      <c r="J47" s="4">
        <v>9186370000</v>
      </c>
      <c r="K47" s="24">
        <f t="shared" ref="K47:K73" si="5">K48+J47</f>
        <v>-77224972000</v>
      </c>
      <c r="L47" s="4">
        <v>557</v>
      </c>
      <c r="M47" s="4">
        <v>532</v>
      </c>
      <c r="N47" s="4">
        <v>107</v>
      </c>
      <c r="O47" s="4">
        <v>76</v>
      </c>
      <c r="P47" s="4">
        <v>375100</v>
      </c>
      <c r="Q47" s="4">
        <v>273500</v>
      </c>
      <c r="R47" s="5">
        <v>6.3E-3</v>
      </c>
      <c r="S47" s="4">
        <v>735400</v>
      </c>
      <c r="T47" s="4">
        <f t="shared" si="2"/>
        <v>1829900.1</v>
      </c>
      <c r="U47" s="4">
        <f t="shared" ref="U47:U73" si="6">MIN(S48:S52)</f>
        <v>970900</v>
      </c>
      <c r="V47" s="5">
        <v>8.3000000000000001E-3</v>
      </c>
    </row>
    <row r="48" spans="1:22" x14ac:dyDescent="0.2">
      <c r="A48" s="16" t="s">
        <v>243</v>
      </c>
      <c r="B48" s="4">
        <v>772192</v>
      </c>
      <c r="C48" s="4">
        <v>380400</v>
      </c>
      <c r="D48" s="4">
        <v>391792</v>
      </c>
      <c r="E48" s="4">
        <v>37686790000</v>
      </c>
      <c r="F48" s="4">
        <f t="shared" si="4"/>
        <v>460347698681</v>
      </c>
      <c r="G48" s="4">
        <v>89200</v>
      </c>
      <c r="H48" s="4">
        <v>308400</v>
      </c>
      <c r="I48" s="4">
        <v>-219200</v>
      </c>
      <c r="J48" s="4">
        <v>-21018390000</v>
      </c>
      <c r="K48" s="24">
        <f t="shared" si="5"/>
        <v>-86411342000</v>
      </c>
      <c r="L48" s="4">
        <v>844</v>
      </c>
      <c r="M48" s="4">
        <v>1163</v>
      </c>
      <c r="N48" s="4">
        <v>127</v>
      </c>
      <c r="O48" s="4">
        <v>238</v>
      </c>
      <c r="P48" s="4">
        <v>502500</v>
      </c>
      <c r="Q48" s="4">
        <v>769000</v>
      </c>
      <c r="R48" s="5">
        <v>-7.3000000000000001E-3</v>
      </c>
      <c r="S48" s="4">
        <v>1582600</v>
      </c>
      <c r="T48" s="4">
        <f t="shared" si="2"/>
        <v>1872040.1</v>
      </c>
      <c r="U48" s="4">
        <f t="shared" si="6"/>
        <v>970900</v>
      </c>
      <c r="V48" s="5">
        <v>2.8900000000000002E-2</v>
      </c>
    </row>
    <row r="49" spans="1:22" x14ac:dyDescent="0.2">
      <c r="A49" s="16" t="s">
        <v>236</v>
      </c>
      <c r="B49" s="4">
        <v>1196505</v>
      </c>
      <c r="C49" s="4">
        <v>376877</v>
      </c>
      <c r="D49" s="4">
        <v>819628</v>
      </c>
      <c r="E49" s="4">
        <v>78849200000</v>
      </c>
      <c r="F49" s="4">
        <f t="shared" si="4"/>
        <v>422660908681</v>
      </c>
      <c r="G49" s="4">
        <v>81400</v>
      </c>
      <c r="H49" s="4">
        <v>235900</v>
      </c>
      <c r="I49" s="4">
        <v>-154500</v>
      </c>
      <c r="J49" s="4">
        <v>-14784680000</v>
      </c>
      <c r="K49" s="24">
        <f t="shared" si="5"/>
        <v>-65392952000</v>
      </c>
      <c r="L49" s="4">
        <v>1203</v>
      </c>
      <c r="M49" s="4">
        <v>1369</v>
      </c>
      <c r="N49" s="4">
        <v>176</v>
      </c>
      <c r="O49" s="4">
        <v>206</v>
      </c>
      <c r="P49" s="4">
        <v>811500</v>
      </c>
      <c r="Q49" s="4">
        <v>891000</v>
      </c>
      <c r="R49" s="5">
        <v>1.2699999999999999E-2</v>
      </c>
      <c r="S49" s="4">
        <v>1889000</v>
      </c>
      <c r="T49" s="4">
        <f t="shared" si="2"/>
        <v>1915930.1</v>
      </c>
      <c r="U49" s="4">
        <f t="shared" si="6"/>
        <v>970900</v>
      </c>
      <c r="V49" s="5">
        <v>1.66E-2</v>
      </c>
    </row>
    <row r="50" spans="1:22" x14ac:dyDescent="0.2">
      <c r="A50" s="16" t="s">
        <v>235</v>
      </c>
      <c r="B50" s="4">
        <v>528000</v>
      </c>
      <c r="C50" s="4">
        <v>222801</v>
      </c>
      <c r="D50" s="4">
        <v>305199</v>
      </c>
      <c r="E50" s="4">
        <v>29025640000</v>
      </c>
      <c r="F50" s="4">
        <f t="shared" si="4"/>
        <v>343811708681</v>
      </c>
      <c r="G50" s="4">
        <v>330000</v>
      </c>
      <c r="H50" s="4">
        <v>70000</v>
      </c>
      <c r="I50" s="4">
        <v>260000</v>
      </c>
      <c r="J50" s="4">
        <v>24747550000</v>
      </c>
      <c r="K50" s="24">
        <f t="shared" si="5"/>
        <v>-50608272000</v>
      </c>
      <c r="L50" s="4">
        <v>1642</v>
      </c>
      <c r="M50" s="4">
        <v>977</v>
      </c>
      <c r="N50" s="4">
        <v>167</v>
      </c>
      <c r="O50" s="4">
        <v>106</v>
      </c>
      <c r="P50" s="4">
        <v>838100</v>
      </c>
      <c r="Q50" s="4">
        <v>544400</v>
      </c>
      <c r="R50" s="5">
        <v>2.1499999999999998E-2</v>
      </c>
      <c r="S50" s="4">
        <v>1694100</v>
      </c>
      <c r="T50" s="4">
        <f t="shared" si="2"/>
        <v>1997150.1</v>
      </c>
      <c r="U50" s="4">
        <f t="shared" si="6"/>
        <v>970900</v>
      </c>
      <c r="V50" s="5">
        <v>1.5800000000000002E-2</v>
      </c>
    </row>
    <row r="51" spans="1:22" x14ac:dyDescent="0.2">
      <c r="A51" s="16" t="s">
        <v>234</v>
      </c>
      <c r="B51" s="4">
        <v>85500</v>
      </c>
      <c r="C51" s="4">
        <v>298560</v>
      </c>
      <c r="D51" s="4">
        <v>-213060</v>
      </c>
      <c r="E51" s="4">
        <v>-19854260000</v>
      </c>
      <c r="F51" s="4">
        <f t="shared" si="4"/>
        <v>314786068681</v>
      </c>
      <c r="G51" s="4">
        <v>252300</v>
      </c>
      <c r="H51" s="4">
        <v>209300</v>
      </c>
      <c r="I51" s="4">
        <v>43000</v>
      </c>
      <c r="J51" s="4">
        <v>4142960000</v>
      </c>
      <c r="K51" s="24">
        <f t="shared" si="5"/>
        <v>-75355822000</v>
      </c>
      <c r="L51" s="4">
        <v>819</v>
      </c>
      <c r="M51" s="4">
        <v>780</v>
      </c>
      <c r="N51" s="4">
        <v>62</v>
      </c>
      <c r="O51" s="4">
        <v>118</v>
      </c>
      <c r="P51" s="4">
        <v>401100</v>
      </c>
      <c r="Q51" s="4">
        <v>436700</v>
      </c>
      <c r="R51" s="5">
        <v>7.6E-3</v>
      </c>
      <c r="S51" s="4">
        <v>970900</v>
      </c>
      <c r="T51" s="4">
        <f t="shared" si="2"/>
        <v>2109120.1</v>
      </c>
      <c r="U51" s="4">
        <f t="shared" si="6"/>
        <v>1060100</v>
      </c>
      <c r="V51" s="5">
        <v>1.7100000000000001E-2</v>
      </c>
    </row>
    <row r="52" spans="1:22" x14ac:dyDescent="0.2">
      <c r="A52" s="16" t="s">
        <v>233</v>
      </c>
      <c r="B52" s="4">
        <v>337200</v>
      </c>
      <c r="C52" s="4">
        <v>172807</v>
      </c>
      <c r="D52" s="4">
        <v>164393</v>
      </c>
      <c r="E52" s="4">
        <v>15234080000</v>
      </c>
      <c r="F52" s="4">
        <f t="shared" si="4"/>
        <v>334640328681</v>
      </c>
      <c r="G52" s="4">
        <v>24000</v>
      </c>
      <c r="H52" s="4">
        <v>189800</v>
      </c>
      <c r="I52" s="4">
        <v>-165800</v>
      </c>
      <c r="J52" s="4">
        <v>-15365810000</v>
      </c>
      <c r="K52" s="24">
        <f t="shared" si="5"/>
        <v>-79498782000</v>
      </c>
      <c r="L52" s="4">
        <v>409</v>
      </c>
      <c r="M52" s="4">
        <v>688</v>
      </c>
      <c r="N52" s="4">
        <v>68</v>
      </c>
      <c r="O52" s="4">
        <v>93</v>
      </c>
      <c r="P52" s="4">
        <v>281100</v>
      </c>
      <c r="Q52" s="4">
        <v>459300</v>
      </c>
      <c r="R52" s="5">
        <v>-5.4000000000000003E-3</v>
      </c>
      <c r="S52" s="4">
        <v>1060100</v>
      </c>
      <c r="T52" s="4">
        <f t="shared" si="2"/>
        <v>2146590.1</v>
      </c>
      <c r="U52" s="4">
        <f t="shared" si="6"/>
        <v>1135300</v>
      </c>
      <c r="V52" s="5">
        <v>1.0700000000000001E-2</v>
      </c>
    </row>
    <row r="53" spans="1:22" x14ac:dyDescent="0.2">
      <c r="A53" s="16" t="s">
        <v>232</v>
      </c>
      <c r="B53" s="4">
        <v>264328</v>
      </c>
      <c r="C53" s="4">
        <v>407904</v>
      </c>
      <c r="D53" s="4">
        <v>-143576</v>
      </c>
      <c r="E53" s="4">
        <v>-13374750000</v>
      </c>
      <c r="F53" s="4">
        <f t="shared" si="4"/>
        <v>319406248681</v>
      </c>
      <c r="G53" s="4">
        <v>313700</v>
      </c>
      <c r="H53" s="4">
        <v>203000</v>
      </c>
      <c r="I53" s="4">
        <v>110700</v>
      </c>
      <c r="J53" s="4">
        <v>10188690000</v>
      </c>
      <c r="K53" s="24">
        <f t="shared" si="5"/>
        <v>-64132972000</v>
      </c>
      <c r="L53" s="4">
        <v>1668</v>
      </c>
      <c r="M53" s="4">
        <v>1412</v>
      </c>
      <c r="N53" s="4">
        <v>128</v>
      </c>
      <c r="O53" s="4">
        <v>155</v>
      </c>
      <c r="P53" s="4">
        <v>952700</v>
      </c>
      <c r="Q53" s="4">
        <v>885700</v>
      </c>
      <c r="R53" s="5">
        <v>-1.0700000000000001E-2</v>
      </c>
      <c r="S53" s="4">
        <v>1867600</v>
      </c>
      <c r="T53" s="4">
        <f t="shared" si="2"/>
        <v>2133270.1</v>
      </c>
      <c r="U53" s="4">
        <f t="shared" si="6"/>
        <v>1135300</v>
      </c>
      <c r="V53" s="5">
        <v>2.12E-2</v>
      </c>
    </row>
    <row r="54" spans="1:22" x14ac:dyDescent="0.2">
      <c r="A54" s="16" t="s">
        <v>231</v>
      </c>
      <c r="B54" s="4">
        <v>629700</v>
      </c>
      <c r="C54" s="4">
        <v>1615741</v>
      </c>
      <c r="D54" s="4">
        <v>-986041</v>
      </c>
      <c r="E54" s="4">
        <v>-92895410000</v>
      </c>
      <c r="F54" s="4">
        <f t="shared" si="4"/>
        <v>332780998681</v>
      </c>
      <c r="G54" s="4">
        <v>210500</v>
      </c>
      <c r="H54" s="4">
        <v>70000</v>
      </c>
      <c r="I54" s="4">
        <v>140500</v>
      </c>
      <c r="J54" s="4">
        <v>13283010000</v>
      </c>
      <c r="K54" s="24">
        <f t="shared" si="5"/>
        <v>-74321662000</v>
      </c>
      <c r="L54" s="4">
        <v>805</v>
      </c>
      <c r="M54" s="4">
        <v>1299</v>
      </c>
      <c r="N54" s="4">
        <v>123</v>
      </c>
      <c r="O54" s="4">
        <v>190</v>
      </c>
      <c r="P54" s="4">
        <v>590200</v>
      </c>
      <c r="Q54" s="4">
        <v>960400</v>
      </c>
      <c r="R54" s="5">
        <v>-1.06E-2</v>
      </c>
      <c r="S54" s="4">
        <v>2466500</v>
      </c>
      <c r="T54" s="4">
        <f t="shared" si="2"/>
        <v>2128980.1</v>
      </c>
      <c r="U54" s="4">
        <f t="shared" si="6"/>
        <v>1135300</v>
      </c>
      <c r="V54" s="5">
        <v>1.1599999999999999E-2</v>
      </c>
    </row>
    <row r="55" spans="1:22" x14ac:dyDescent="0.2">
      <c r="A55" s="16" t="s">
        <v>230</v>
      </c>
      <c r="B55" s="4">
        <v>785400</v>
      </c>
      <c r="C55" s="4">
        <v>1319605</v>
      </c>
      <c r="D55" s="4">
        <v>-534205</v>
      </c>
      <c r="E55" s="4">
        <v>-50884000000</v>
      </c>
      <c r="F55" s="4">
        <f t="shared" si="4"/>
        <v>425676408681</v>
      </c>
      <c r="G55" s="4">
        <v>131800</v>
      </c>
      <c r="H55" s="4">
        <v>158001</v>
      </c>
      <c r="I55" s="4">
        <v>-26201</v>
      </c>
      <c r="J55" s="4">
        <v>-2524049000</v>
      </c>
      <c r="K55" s="24">
        <f t="shared" si="5"/>
        <v>-87604672000</v>
      </c>
      <c r="L55" s="4">
        <v>1293</v>
      </c>
      <c r="M55" s="4">
        <v>1653</v>
      </c>
      <c r="N55" s="4">
        <v>201</v>
      </c>
      <c r="O55" s="4">
        <v>275</v>
      </c>
      <c r="P55" s="4">
        <v>859700</v>
      </c>
      <c r="Q55" s="4">
        <v>1350300</v>
      </c>
      <c r="R55" s="5">
        <v>-1.0500000000000001E-2</v>
      </c>
      <c r="S55" s="4">
        <v>2347601</v>
      </c>
      <c r="T55" s="4">
        <f t="shared" si="2"/>
        <v>2093320</v>
      </c>
      <c r="U55" s="4">
        <f t="shared" si="6"/>
        <v>1135300</v>
      </c>
      <c r="V55" s="5">
        <v>1.5700000000000002E-2</v>
      </c>
    </row>
    <row r="56" spans="1:22" x14ac:dyDescent="0.2">
      <c r="A56" s="16" t="s">
        <v>229</v>
      </c>
      <c r="B56" s="4">
        <v>1546038</v>
      </c>
      <c r="C56" s="4">
        <v>2000400</v>
      </c>
      <c r="D56" s="4">
        <v>-454362</v>
      </c>
      <c r="E56" s="4">
        <v>-43589130000</v>
      </c>
      <c r="F56" s="4">
        <f t="shared" si="4"/>
        <v>476560408681</v>
      </c>
      <c r="G56" s="4">
        <v>220100</v>
      </c>
      <c r="H56" s="4">
        <v>88100</v>
      </c>
      <c r="I56" s="4">
        <v>132000</v>
      </c>
      <c r="J56" s="4">
        <v>12701450000</v>
      </c>
      <c r="K56" s="24">
        <f t="shared" si="5"/>
        <v>-85080623000</v>
      </c>
      <c r="L56" s="4">
        <v>1511</v>
      </c>
      <c r="M56" s="4">
        <v>1427</v>
      </c>
      <c r="N56" s="4">
        <v>437</v>
      </c>
      <c r="O56" s="4">
        <v>310</v>
      </c>
      <c r="P56" s="4">
        <v>1511600</v>
      </c>
      <c r="Q56" s="4">
        <v>1302900</v>
      </c>
      <c r="R56" s="5">
        <v>1.7000000000000001E-2</v>
      </c>
      <c r="S56" s="4">
        <v>3285300</v>
      </c>
      <c r="T56" s="4">
        <f t="shared" si="2"/>
        <v>2198180</v>
      </c>
      <c r="U56" s="4">
        <f t="shared" si="6"/>
        <v>1135300</v>
      </c>
      <c r="V56" s="5">
        <v>2.2799999999999997E-2</v>
      </c>
    </row>
    <row r="57" spans="1:22" x14ac:dyDescent="0.2">
      <c r="A57" s="16" t="s">
        <v>228</v>
      </c>
      <c r="B57" s="4">
        <v>375300</v>
      </c>
      <c r="C57" s="4">
        <v>444612</v>
      </c>
      <c r="D57" s="4">
        <v>-69312</v>
      </c>
      <c r="E57" s="4">
        <v>-6538510000</v>
      </c>
      <c r="F57" s="4">
        <f t="shared" si="4"/>
        <v>520149538681</v>
      </c>
      <c r="G57" s="4">
        <v>75000</v>
      </c>
      <c r="H57" s="4">
        <v>215400</v>
      </c>
      <c r="I57" s="4">
        <v>-140400</v>
      </c>
      <c r="J57" s="4">
        <v>-13261400000</v>
      </c>
      <c r="K57" s="24">
        <f t="shared" si="5"/>
        <v>-97782073000</v>
      </c>
      <c r="L57" s="4">
        <v>1196</v>
      </c>
      <c r="M57" s="4">
        <v>1179</v>
      </c>
      <c r="N57" s="4">
        <v>89</v>
      </c>
      <c r="O57" s="4">
        <v>137</v>
      </c>
      <c r="P57" s="4">
        <v>471200</v>
      </c>
      <c r="Q57" s="4">
        <v>595500</v>
      </c>
      <c r="R57" s="5">
        <v>3.2000000000000002E-3</v>
      </c>
      <c r="S57" s="4">
        <v>1135300</v>
      </c>
      <c r="T57" s="4">
        <f t="shared" si="2"/>
        <v>2254540</v>
      </c>
      <c r="U57" s="4">
        <f t="shared" si="6"/>
        <v>1434800</v>
      </c>
      <c r="V57" s="5">
        <v>9.4999999999999998E-3</v>
      </c>
    </row>
    <row r="58" spans="1:22" x14ac:dyDescent="0.2">
      <c r="A58" s="16" t="s">
        <v>227</v>
      </c>
      <c r="B58" s="4">
        <v>576250</v>
      </c>
      <c r="C58" s="4">
        <v>467579</v>
      </c>
      <c r="D58" s="4">
        <v>108671</v>
      </c>
      <c r="E58" s="4">
        <v>10331100000</v>
      </c>
      <c r="F58" s="4">
        <f t="shared" si="4"/>
        <v>526688048681</v>
      </c>
      <c r="G58" s="4">
        <v>193000</v>
      </c>
      <c r="H58" s="4">
        <v>75200</v>
      </c>
      <c r="I58" s="4">
        <v>117800</v>
      </c>
      <c r="J58" s="4">
        <v>11217140000</v>
      </c>
      <c r="K58" s="24">
        <f t="shared" si="5"/>
        <v>-84520673000</v>
      </c>
      <c r="L58" s="4">
        <v>1051</v>
      </c>
      <c r="M58" s="4">
        <v>1583</v>
      </c>
      <c r="N58" s="4">
        <v>135</v>
      </c>
      <c r="O58" s="4">
        <v>214</v>
      </c>
      <c r="P58" s="4">
        <v>671500</v>
      </c>
      <c r="Q58" s="4">
        <v>1164900</v>
      </c>
      <c r="R58" s="5">
        <v>-1.06E-2</v>
      </c>
      <c r="S58" s="4">
        <v>2004000</v>
      </c>
      <c r="T58" s="4">
        <f t="shared" si="2"/>
        <v>2133340</v>
      </c>
      <c r="U58" s="4">
        <f t="shared" si="6"/>
        <v>1434800</v>
      </c>
      <c r="V58" s="5">
        <v>1.9799999999999998E-2</v>
      </c>
    </row>
    <row r="59" spans="1:22" x14ac:dyDescent="0.2">
      <c r="A59" s="16" t="s">
        <v>226</v>
      </c>
      <c r="B59" s="4">
        <v>769350</v>
      </c>
      <c r="C59" s="4">
        <v>681827</v>
      </c>
      <c r="D59" s="4">
        <v>87523</v>
      </c>
      <c r="E59" s="4">
        <v>8497590000</v>
      </c>
      <c r="F59" s="4">
        <f t="shared" si="4"/>
        <v>516356948681</v>
      </c>
      <c r="G59" s="4">
        <v>206800</v>
      </c>
      <c r="H59" s="4">
        <v>174400</v>
      </c>
      <c r="I59" s="4">
        <v>32400</v>
      </c>
      <c r="J59" s="4">
        <v>3201590000</v>
      </c>
      <c r="K59" s="24">
        <f t="shared" si="5"/>
        <v>-95737813000</v>
      </c>
      <c r="L59" s="4">
        <v>1082</v>
      </c>
      <c r="M59" s="4">
        <v>1989</v>
      </c>
      <c r="N59" s="4">
        <v>182</v>
      </c>
      <c r="O59" s="4">
        <v>176</v>
      </c>
      <c r="P59" s="4">
        <v>940100</v>
      </c>
      <c r="Q59" s="4">
        <v>1286600</v>
      </c>
      <c r="R59" s="5">
        <v>-7.3000000000000001E-3</v>
      </c>
      <c r="S59" s="4">
        <v>2327900</v>
      </c>
      <c r="T59" s="4">
        <f t="shared" si="2"/>
        <v>2090040</v>
      </c>
      <c r="U59" s="4">
        <f t="shared" si="6"/>
        <v>1434800</v>
      </c>
      <c r="V59" s="5">
        <v>1.46E-2</v>
      </c>
    </row>
    <row r="60" spans="1:22" x14ac:dyDescent="0.2">
      <c r="A60" s="16" t="s">
        <v>225</v>
      </c>
      <c r="B60" s="4">
        <v>715900</v>
      </c>
      <c r="C60" s="4">
        <v>1321990</v>
      </c>
      <c r="D60" s="4">
        <v>-606090</v>
      </c>
      <c r="E60" s="4">
        <v>-58236870000</v>
      </c>
      <c r="F60" s="4">
        <f t="shared" si="4"/>
        <v>507859358681</v>
      </c>
      <c r="G60" s="4">
        <v>83500</v>
      </c>
      <c r="H60" s="4">
        <v>51400</v>
      </c>
      <c r="I60" s="4">
        <v>32100</v>
      </c>
      <c r="J60" s="4">
        <v>3102330000</v>
      </c>
      <c r="K60" s="24">
        <f t="shared" si="5"/>
        <v>-98939403000</v>
      </c>
      <c r="L60" s="4">
        <v>1391</v>
      </c>
      <c r="M60" s="4">
        <v>1320</v>
      </c>
      <c r="N60" s="4">
        <v>228</v>
      </c>
      <c r="O60" s="4">
        <v>288</v>
      </c>
      <c r="P60" s="4">
        <v>897500</v>
      </c>
      <c r="Q60" s="4">
        <v>1335600</v>
      </c>
      <c r="R60" s="5">
        <v>2.0999999999999999E-3</v>
      </c>
      <c r="S60" s="4">
        <v>2506300</v>
      </c>
      <c r="T60" s="4">
        <f t="shared" si="2"/>
        <v>1968800</v>
      </c>
      <c r="U60" s="4">
        <f t="shared" si="6"/>
        <v>1434800</v>
      </c>
      <c r="V60" s="5">
        <v>1.9599999999999999E-2</v>
      </c>
    </row>
    <row r="61" spans="1:22" x14ac:dyDescent="0.2">
      <c r="A61" s="16" t="s">
        <v>224</v>
      </c>
      <c r="B61" s="4">
        <v>553953</v>
      </c>
      <c r="C61" s="4">
        <v>845734</v>
      </c>
      <c r="D61" s="4">
        <v>-291781</v>
      </c>
      <c r="E61" s="4">
        <v>-27926800000</v>
      </c>
      <c r="F61" s="4">
        <f t="shared" si="4"/>
        <v>566096228681</v>
      </c>
      <c r="G61" s="4">
        <v>77900</v>
      </c>
      <c r="H61" s="4">
        <v>225900</v>
      </c>
      <c r="I61" s="4">
        <v>-148000</v>
      </c>
      <c r="J61" s="4">
        <v>-14158650000</v>
      </c>
      <c r="K61" s="24">
        <f t="shared" si="5"/>
        <v>-102041733000</v>
      </c>
      <c r="L61" s="4">
        <v>1029</v>
      </c>
      <c r="M61" s="4">
        <v>924</v>
      </c>
      <c r="N61" s="4">
        <v>245</v>
      </c>
      <c r="O61" s="4">
        <v>250</v>
      </c>
      <c r="P61" s="4">
        <v>832300</v>
      </c>
      <c r="Q61" s="4">
        <v>948600</v>
      </c>
      <c r="R61" s="5">
        <v>1.1000000000000001E-3</v>
      </c>
      <c r="S61" s="4">
        <v>2090600</v>
      </c>
      <c r="T61" s="4">
        <f t="shared" si="2"/>
        <v>1905880</v>
      </c>
      <c r="U61" s="4">
        <f t="shared" si="6"/>
        <v>1434800</v>
      </c>
      <c r="V61" s="5">
        <v>1.7600000000000001E-2</v>
      </c>
    </row>
    <row r="62" spans="1:22" x14ac:dyDescent="0.2">
      <c r="A62" s="16" t="s">
        <v>223</v>
      </c>
      <c r="B62" s="4">
        <v>228500</v>
      </c>
      <c r="C62" s="4">
        <v>618707</v>
      </c>
      <c r="D62" s="4">
        <v>-390207</v>
      </c>
      <c r="E62" s="4">
        <v>-37275180000</v>
      </c>
      <c r="F62" s="4">
        <f t="shared" si="4"/>
        <v>594023028681</v>
      </c>
      <c r="G62" s="4">
        <v>52000</v>
      </c>
      <c r="H62" s="4">
        <v>100100</v>
      </c>
      <c r="I62" s="4">
        <v>-48100</v>
      </c>
      <c r="J62" s="4">
        <v>-4590020000</v>
      </c>
      <c r="K62" s="24">
        <f t="shared" si="5"/>
        <v>-87883083000</v>
      </c>
      <c r="L62" s="4">
        <v>852</v>
      </c>
      <c r="M62" s="4">
        <v>1163</v>
      </c>
      <c r="N62" s="4">
        <v>118</v>
      </c>
      <c r="O62" s="4">
        <v>94</v>
      </c>
      <c r="P62" s="4">
        <v>565200</v>
      </c>
      <c r="Q62" s="4">
        <v>573300</v>
      </c>
      <c r="R62" s="5">
        <v>-5.1999999999999998E-3</v>
      </c>
      <c r="S62" s="4">
        <v>1434800</v>
      </c>
      <c r="T62" s="4">
        <f t="shared" si="2"/>
        <v>1914430</v>
      </c>
      <c r="U62" s="4">
        <f t="shared" si="6"/>
        <v>1698900</v>
      </c>
      <c r="V62" s="5">
        <v>1.4499999999999999E-2</v>
      </c>
    </row>
    <row r="63" spans="1:22" x14ac:dyDescent="0.2">
      <c r="A63" s="16" t="s">
        <v>222</v>
      </c>
      <c r="B63" s="4">
        <v>204400</v>
      </c>
      <c r="C63" s="4">
        <v>471072</v>
      </c>
      <c r="D63" s="4">
        <v>-266672</v>
      </c>
      <c r="E63" s="4">
        <v>-25632270000</v>
      </c>
      <c r="F63" s="4">
        <f t="shared" si="4"/>
        <v>631298208681</v>
      </c>
      <c r="G63" s="4">
        <v>79500</v>
      </c>
      <c r="H63" s="4">
        <v>156000</v>
      </c>
      <c r="I63" s="4">
        <v>-76500</v>
      </c>
      <c r="J63" s="4">
        <v>-7330500000</v>
      </c>
      <c r="K63" s="24">
        <f t="shared" si="5"/>
        <v>-83293063000</v>
      </c>
      <c r="L63" s="4">
        <v>1056</v>
      </c>
      <c r="M63" s="4">
        <v>1527</v>
      </c>
      <c r="N63" s="4">
        <v>129</v>
      </c>
      <c r="O63" s="4">
        <v>192</v>
      </c>
      <c r="P63" s="4">
        <v>602000</v>
      </c>
      <c r="Q63" s="4">
        <v>917800</v>
      </c>
      <c r="R63" s="5">
        <v>-1.3500000000000002E-2</v>
      </c>
      <c r="S63" s="4">
        <v>1734400</v>
      </c>
      <c r="T63" s="4">
        <f t="shared" si="2"/>
        <v>1854920</v>
      </c>
      <c r="U63" s="4">
        <f t="shared" si="6"/>
        <v>792000</v>
      </c>
      <c r="V63" s="5">
        <v>2.4500000000000001E-2</v>
      </c>
    </row>
    <row r="64" spans="1:22" x14ac:dyDescent="0.2">
      <c r="A64" s="16" t="s">
        <v>221</v>
      </c>
      <c r="B64" s="4">
        <v>794400</v>
      </c>
      <c r="C64" s="4">
        <v>656958</v>
      </c>
      <c r="D64" s="4">
        <v>137442</v>
      </c>
      <c r="E64" s="4">
        <v>13348220000</v>
      </c>
      <c r="F64" s="4">
        <f t="shared" si="4"/>
        <v>656930478681</v>
      </c>
      <c r="G64" s="4">
        <v>174000</v>
      </c>
      <c r="H64" s="4">
        <v>27000</v>
      </c>
      <c r="I64" s="4">
        <v>147000</v>
      </c>
      <c r="J64" s="4">
        <v>14143320000</v>
      </c>
      <c r="K64" s="24">
        <f t="shared" si="5"/>
        <v>-75962563000</v>
      </c>
      <c r="L64" s="4">
        <v>1401</v>
      </c>
      <c r="M64" s="4">
        <v>2128</v>
      </c>
      <c r="N64" s="4">
        <v>141</v>
      </c>
      <c r="O64" s="4">
        <v>199</v>
      </c>
      <c r="P64" s="4">
        <v>846000</v>
      </c>
      <c r="Q64" s="4">
        <v>1141200</v>
      </c>
      <c r="R64" s="5">
        <v>0</v>
      </c>
      <c r="S64" s="4">
        <v>2423600</v>
      </c>
      <c r="T64" s="4">
        <f t="shared" si="2"/>
        <v>1692970</v>
      </c>
      <c r="U64" s="4">
        <f t="shared" si="6"/>
        <v>792000</v>
      </c>
      <c r="V64" s="5">
        <v>3.3700000000000001E-2</v>
      </c>
    </row>
    <row r="65" spans="1:22" x14ac:dyDescent="0.2">
      <c r="A65" s="16" t="s">
        <v>220</v>
      </c>
      <c r="B65" s="4">
        <v>203786</v>
      </c>
      <c r="C65" s="4">
        <v>610996</v>
      </c>
      <c r="D65" s="4">
        <v>-407210</v>
      </c>
      <c r="E65" s="4">
        <v>-39929470000</v>
      </c>
      <c r="F65" s="4">
        <f t="shared" si="4"/>
        <v>643582258681</v>
      </c>
      <c r="G65" s="4">
        <v>129300</v>
      </c>
      <c r="H65" s="4">
        <v>25000</v>
      </c>
      <c r="I65" s="4">
        <v>104300</v>
      </c>
      <c r="J65" s="4">
        <v>10235620000</v>
      </c>
      <c r="K65" s="24">
        <f t="shared" si="5"/>
        <v>-90105883000</v>
      </c>
      <c r="L65" s="4">
        <v>1609</v>
      </c>
      <c r="M65" s="4">
        <v>1489</v>
      </c>
      <c r="N65" s="4">
        <v>151</v>
      </c>
      <c r="O65" s="4">
        <v>175</v>
      </c>
      <c r="P65" s="4">
        <v>905500</v>
      </c>
      <c r="Q65" s="4">
        <v>912100</v>
      </c>
      <c r="R65" s="5">
        <v>-1E-3</v>
      </c>
      <c r="S65" s="4">
        <v>1991000</v>
      </c>
      <c r="T65" s="4">
        <f t="shared" si="2"/>
        <v>1607940</v>
      </c>
      <c r="U65" s="4">
        <f t="shared" si="6"/>
        <v>792000</v>
      </c>
      <c r="V65" s="5">
        <v>3.1899999999999998E-2</v>
      </c>
    </row>
    <row r="66" spans="1:22" x14ac:dyDescent="0.2">
      <c r="A66" s="16" t="s">
        <v>219</v>
      </c>
      <c r="B66" s="4">
        <v>752800</v>
      </c>
      <c r="C66" s="4">
        <v>525581</v>
      </c>
      <c r="D66" s="4">
        <v>227219</v>
      </c>
      <c r="E66" s="4">
        <v>22197880000</v>
      </c>
      <c r="F66" s="4">
        <f t="shared" si="4"/>
        <v>683511728681</v>
      </c>
      <c r="G66" s="4">
        <v>96700</v>
      </c>
      <c r="H66" s="4">
        <v>182400</v>
      </c>
      <c r="I66" s="4">
        <v>-85700</v>
      </c>
      <c r="J66" s="4">
        <v>-7554990000</v>
      </c>
      <c r="K66" s="24">
        <f t="shared" si="5"/>
        <v>-100341503000</v>
      </c>
      <c r="L66" s="4">
        <v>3138</v>
      </c>
      <c r="M66" s="4">
        <v>2214</v>
      </c>
      <c r="N66" s="4">
        <v>536</v>
      </c>
      <c r="O66" s="4">
        <v>255</v>
      </c>
      <c r="P66" s="4">
        <v>2497800</v>
      </c>
      <c r="Q66" s="4">
        <v>1488200</v>
      </c>
      <c r="R66" s="5">
        <v>6.9199999999999998E-2</v>
      </c>
      <c r="S66" s="4">
        <v>4333900</v>
      </c>
      <c r="T66" s="4">
        <f t="shared" si="2"/>
        <v>1318690</v>
      </c>
      <c r="U66" s="4">
        <f t="shared" si="6"/>
        <v>792000</v>
      </c>
      <c r="V66" s="5">
        <v>7.1900000000000006E-2</v>
      </c>
    </row>
    <row r="67" spans="1:22" x14ac:dyDescent="0.2">
      <c r="A67" s="16" t="s">
        <v>218</v>
      </c>
      <c r="B67" s="4">
        <v>468100</v>
      </c>
      <c r="C67" s="4">
        <v>536245</v>
      </c>
      <c r="D67" s="4">
        <v>-68145</v>
      </c>
      <c r="E67" s="4">
        <v>-6037300000</v>
      </c>
      <c r="F67" s="4">
        <f t="shared" si="4"/>
        <v>661313848681</v>
      </c>
      <c r="G67" s="4">
        <v>35000</v>
      </c>
      <c r="H67" s="4">
        <v>230400</v>
      </c>
      <c r="I67" s="4">
        <v>-195400</v>
      </c>
      <c r="J67" s="4">
        <v>-17524270000</v>
      </c>
      <c r="K67" s="24">
        <f t="shared" si="5"/>
        <v>-92786513000</v>
      </c>
      <c r="L67" s="4">
        <v>1333</v>
      </c>
      <c r="M67" s="4">
        <v>1087</v>
      </c>
      <c r="N67" s="4">
        <v>117</v>
      </c>
      <c r="O67" s="4">
        <v>121</v>
      </c>
      <c r="P67" s="4">
        <v>776700</v>
      </c>
      <c r="Q67" s="4">
        <v>673500</v>
      </c>
      <c r="R67" s="5">
        <v>1.7899999999999999E-2</v>
      </c>
      <c r="S67" s="4">
        <v>1698900</v>
      </c>
      <c r="T67" s="4">
        <f t="shared" si="2"/>
        <v>1291430</v>
      </c>
      <c r="U67" s="4">
        <f t="shared" si="6"/>
        <v>792000</v>
      </c>
      <c r="V67" s="5">
        <v>2.3099999999999999E-2</v>
      </c>
    </row>
    <row r="68" spans="1:22" x14ac:dyDescent="0.2">
      <c r="A68" s="16" t="s">
        <v>217</v>
      </c>
      <c r="B68" s="4">
        <v>89200</v>
      </c>
      <c r="C68" s="4">
        <v>120723</v>
      </c>
      <c r="D68" s="4">
        <v>-31523</v>
      </c>
      <c r="E68" s="4">
        <v>-2836970000</v>
      </c>
      <c r="F68" s="4">
        <f t="shared" si="4"/>
        <v>667351148681</v>
      </c>
      <c r="G68" s="4">
        <v>143600</v>
      </c>
      <c r="H68" s="4">
        <v>16600</v>
      </c>
      <c r="I68" s="4">
        <v>127000</v>
      </c>
      <c r="J68" s="4">
        <v>11383560000</v>
      </c>
      <c r="K68" s="24">
        <f t="shared" si="5"/>
        <v>-75262243000</v>
      </c>
      <c r="L68" s="4">
        <v>671</v>
      </c>
      <c r="M68" s="4">
        <v>451</v>
      </c>
      <c r="N68" s="4">
        <v>94</v>
      </c>
      <c r="O68" s="4">
        <v>64</v>
      </c>
      <c r="P68" s="4">
        <v>410700</v>
      </c>
      <c r="Q68" s="4">
        <v>277900</v>
      </c>
      <c r="R68" s="5">
        <v>6.8000000000000005E-3</v>
      </c>
      <c r="S68" s="4">
        <v>792000</v>
      </c>
      <c r="T68" s="4">
        <f t="shared" si="2"/>
        <v>1414130</v>
      </c>
      <c r="U68" s="4">
        <f t="shared" si="6"/>
        <v>1139300</v>
      </c>
      <c r="V68" s="5">
        <v>1.23E-2</v>
      </c>
    </row>
    <row r="69" spans="1:22" x14ac:dyDescent="0.2">
      <c r="A69" s="16" t="s">
        <v>216</v>
      </c>
      <c r="B69" s="4">
        <v>190000</v>
      </c>
      <c r="C69" s="4">
        <v>435850</v>
      </c>
      <c r="D69" s="4">
        <v>-245850</v>
      </c>
      <c r="E69" s="4">
        <v>-22189410000</v>
      </c>
      <c r="F69" s="4">
        <f t="shared" si="4"/>
        <v>670188118681</v>
      </c>
      <c r="G69" s="4">
        <v>204000</v>
      </c>
      <c r="H69" s="4">
        <v>33000</v>
      </c>
      <c r="I69" s="4">
        <v>171000</v>
      </c>
      <c r="J69" s="4">
        <v>15486870000</v>
      </c>
      <c r="K69" s="24">
        <f t="shared" si="5"/>
        <v>-86645803000</v>
      </c>
      <c r="L69" s="4">
        <v>1310</v>
      </c>
      <c r="M69" s="4">
        <v>1419</v>
      </c>
      <c r="N69" s="4">
        <v>125</v>
      </c>
      <c r="O69" s="4">
        <v>147</v>
      </c>
      <c r="P69" s="4">
        <v>920000</v>
      </c>
      <c r="Q69" s="4">
        <v>874100</v>
      </c>
      <c r="R69" s="5">
        <v>-6.7000000000000002E-3</v>
      </c>
      <c r="S69" s="4">
        <v>1894900</v>
      </c>
      <c r="T69" s="4">
        <f t="shared" si="2"/>
        <v>1309340</v>
      </c>
      <c r="U69" s="4">
        <f t="shared" si="6"/>
        <v>804100</v>
      </c>
      <c r="V69" s="5">
        <v>2.7400000000000001E-2</v>
      </c>
    </row>
    <row r="70" spans="1:22" x14ac:dyDescent="0.2">
      <c r="A70" s="16" t="s">
        <v>215</v>
      </c>
      <c r="B70" s="4">
        <v>47400</v>
      </c>
      <c r="C70" s="4">
        <v>281195</v>
      </c>
      <c r="D70" s="4">
        <v>-233795</v>
      </c>
      <c r="E70" s="4">
        <v>-21009800000</v>
      </c>
      <c r="F70" s="4">
        <f t="shared" si="4"/>
        <v>692377528681</v>
      </c>
      <c r="G70" s="4">
        <v>14000</v>
      </c>
      <c r="H70" s="4">
        <v>95300</v>
      </c>
      <c r="I70" s="4">
        <v>-81300</v>
      </c>
      <c r="J70" s="4">
        <v>-7330870000</v>
      </c>
      <c r="K70" s="24">
        <f t="shared" si="5"/>
        <v>-102132673000</v>
      </c>
      <c r="L70" s="4">
        <v>464</v>
      </c>
      <c r="M70" s="4">
        <v>1273</v>
      </c>
      <c r="N70" s="4">
        <v>64</v>
      </c>
      <c r="O70" s="4">
        <v>129</v>
      </c>
      <c r="P70" s="4">
        <v>281100</v>
      </c>
      <c r="Q70" s="4">
        <v>940900</v>
      </c>
      <c r="R70" s="5">
        <v>-1.89E-2</v>
      </c>
      <c r="S70" s="4">
        <v>1293900</v>
      </c>
      <c r="T70" s="4">
        <f t="shared" si="2"/>
        <v>1246760</v>
      </c>
      <c r="U70" s="4">
        <f t="shared" si="6"/>
        <v>804100</v>
      </c>
      <c r="V70" s="5">
        <v>1.6500000000000001E-2</v>
      </c>
    </row>
    <row r="71" spans="1:22" x14ac:dyDescent="0.2">
      <c r="A71" s="16" t="s">
        <v>214</v>
      </c>
      <c r="B71" s="4">
        <v>322100</v>
      </c>
      <c r="C71" s="4">
        <v>487932</v>
      </c>
      <c r="D71" s="4">
        <v>-165832</v>
      </c>
      <c r="E71" s="4">
        <v>-15063940000</v>
      </c>
      <c r="F71" s="4">
        <f t="shared" si="4"/>
        <v>713387328681</v>
      </c>
      <c r="G71" s="4">
        <v>21000</v>
      </c>
      <c r="H71" s="4">
        <v>185700</v>
      </c>
      <c r="I71" s="4">
        <v>-164700</v>
      </c>
      <c r="J71" s="4">
        <v>-14955020000</v>
      </c>
      <c r="K71" s="24">
        <f t="shared" si="5"/>
        <v>-94801803000</v>
      </c>
      <c r="L71" s="4">
        <v>943</v>
      </c>
      <c r="M71" s="4">
        <v>1135</v>
      </c>
      <c r="N71" s="4">
        <v>146</v>
      </c>
      <c r="O71" s="4">
        <v>121</v>
      </c>
      <c r="P71" s="4">
        <v>722700</v>
      </c>
      <c r="Q71" s="4">
        <v>662100</v>
      </c>
      <c r="R71" s="5">
        <v>-1E-3</v>
      </c>
      <c r="S71" s="4">
        <v>1461400</v>
      </c>
      <c r="T71" s="4">
        <f t="shared" si="2"/>
        <v>1202580</v>
      </c>
      <c r="U71" s="4">
        <f t="shared" si="6"/>
        <v>804100</v>
      </c>
      <c r="V71" s="5">
        <v>1.3100000000000001E-2</v>
      </c>
    </row>
    <row r="72" spans="1:22" x14ac:dyDescent="0.2">
      <c r="A72" s="16" t="s">
        <v>213</v>
      </c>
      <c r="B72" s="4">
        <v>334000</v>
      </c>
      <c r="C72" s="4">
        <v>346932</v>
      </c>
      <c r="D72" s="4">
        <v>-12932</v>
      </c>
      <c r="E72" s="4">
        <v>-1131560000</v>
      </c>
      <c r="F72" s="4">
        <f t="shared" si="4"/>
        <v>728451268681</v>
      </c>
      <c r="G72" s="4">
        <v>43000</v>
      </c>
      <c r="H72" s="4">
        <v>237600</v>
      </c>
      <c r="I72" s="4">
        <v>-194600</v>
      </c>
      <c r="J72" s="4">
        <v>-17478040000</v>
      </c>
      <c r="K72" s="24">
        <f t="shared" si="5"/>
        <v>-79846783000</v>
      </c>
      <c r="L72" s="4">
        <v>1683</v>
      </c>
      <c r="M72" s="4">
        <v>795</v>
      </c>
      <c r="N72" s="4">
        <v>126</v>
      </c>
      <c r="O72" s="4">
        <v>94</v>
      </c>
      <c r="P72" s="4">
        <v>749100</v>
      </c>
      <c r="Q72" s="4">
        <v>458400</v>
      </c>
      <c r="R72" s="5">
        <v>1.2199999999999999E-2</v>
      </c>
      <c r="S72" s="4">
        <v>1520300</v>
      </c>
      <c r="T72" s="4">
        <f t="shared" si="2"/>
        <v>1144010</v>
      </c>
      <c r="U72" s="4">
        <f t="shared" si="6"/>
        <v>804100</v>
      </c>
      <c r="V72" s="5">
        <v>2.1899999999999999E-2</v>
      </c>
    </row>
    <row r="73" spans="1:22" x14ac:dyDescent="0.2">
      <c r="A73" s="16" t="s">
        <v>212</v>
      </c>
      <c r="B73" s="4">
        <v>201787</v>
      </c>
      <c r="C73" s="4">
        <v>282140</v>
      </c>
      <c r="D73" s="4">
        <v>-80353</v>
      </c>
      <c r="E73" s="4">
        <v>-7221020000</v>
      </c>
      <c r="F73" s="4">
        <f t="shared" si="4"/>
        <v>729582828681</v>
      </c>
      <c r="G73" s="4">
        <v>37100</v>
      </c>
      <c r="H73" s="4">
        <v>197000</v>
      </c>
      <c r="I73" s="4">
        <v>-159900</v>
      </c>
      <c r="J73" s="4">
        <v>-14288280000</v>
      </c>
      <c r="K73" s="24">
        <f t="shared" si="5"/>
        <v>-62368743000</v>
      </c>
      <c r="L73" s="4">
        <v>725</v>
      </c>
      <c r="M73" s="4">
        <v>702</v>
      </c>
      <c r="N73" s="4">
        <v>77</v>
      </c>
      <c r="O73" s="4">
        <v>83</v>
      </c>
      <c r="P73" s="4">
        <v>486800</v>
      </c>
      <c r="Q73" s="4">
        <v>548500</v>
      </c>
      <c r="R73" s="5">
        <v>6.7000000000000002E-3</v>
      </c>
      <c r="S73" s="4">
        <v>1139300</v>
      </c>
      <c r="T73" s="4">
        <f t="shared" si="2"/>
        <v>1110530</v>
      </c>
      <c r="U73" s="4">
        <f t="shared" si="6"/>
        <v>804100</v>
      </c>
      <c r="V73" s="5">
        <v>1.3300000000000001E-2</v>
      </c>
    </row>
    <row r="74" spans="1:22" x14ac:dyDescent="0.2">
      <c r="A74" s="16" t="s">
        <v>211</v>
      </c>
      <c r="B74" s="4">
        <v>234000</v>
      </c>
      <c r="C74" s="4">
        <v>293487</v>
      </c>
      <c r="D74" s="4">
        <v>-59487</v>
      </c>
      <c r="E74" s="4">
        <v>-5334600000</v>
      </c>
      <c r="F74" s="4">
        <f t="shared" ref="F74:F79" si="7">E74+F75</f>
        <v>736803848681</v>
      </c>
      <c r="G74" s="4">
        <v>86100</v>
      </c>
      <c r="H74" s="4">
        <v>39026</v>
      </c>
      <c r="I74" s="4">
        <v>47074</v>
      </c>
      <c r="J74" s="4">
        <v>4228083000</v>
      </c>
      <c r="K74" s="24">
        <f t="shared" ref="K74:K79" si="8">K75+J74</f>
        <v>-48080463000</v>
      </c>
      <c r="L74" s="4">
        <v>724</v>
      </c>
      <c r="M74" s="4">
        <v>488</v>
      </c>
      <c r="N74" s="4">
        <v>52</v>
      </c>
      <c r="O74" s="4">
        <v>27</v>
      </c>
      <c r="P74" s="4">
        <v>366700</v>
      </c>
      <c r="Q74" s="4">
        <v>268400</v>
      </c>
      <c r="R74" s="5">
        <v>-3.3E-3</v>
      </c>
      <c r="S74" s="4">
        <v>804100</v>
      </c>
      <c r="T74" s="4">
        <f t="shared" ref="T74:T79" si="9">AVERAGE(S75:S84)</f>
        <v>1132030</v>
      </c>
      <c r="U74" s="4">
        <f t="shared" ref="U74:U79" si="10">MIN(S75:S79)</f>
        <v>847000</v>
      </c>
      <c r="V74" s="5">
        <v>7.8000000000000005E-3</v>
      </c>
    </row>
    <row r="75" spans="1:22" x14ac:dyDescent="0.2">
      <c r="A75" s="16" t="s">
        <v>210</v>
      </c>
      <c r="B75" s="4">
        <v>195400</v>
      </c>
      <c r="C75" s="4">
        <v>483638</v>
      </c>
      <c r="D75" s="4">
        <v>-288238</v>
      </c>
      <c r="E75" s="4">
        <v>-25840840000</v>
      </c>
      <c r="F75" s="4">
        <f t="shared" si="7"/>
        <v>742138448681</v>
      </c>
      <c r="G75" s="4">
        <v>64000</v>
      </c>
      <c r="H75" s="4">
        <v>286400</v>
      </c>
      <c r="I75" s="4">
        <v>-222400</v>
      </c>
      <c r="J75" s="4">
        <v>-19916790000</v>
      </c>
      <c r="K75" s="24">
        <f t="shared" si="8"/>
        <v>-52308546000</v>
      </c>
      <c r="L75" s="4">
        <v>503</v>
      </c>
      <c r="M75" s="4">
        <v>1365</v>
      </c>
      <c r="N75" s="4">
        <v>54</v>
      </c>
      <c r="O75" s="4">
        <v>91</v>
      </c>
      <c r="P75" s="4">
        <v>310000</v>
      </c>
      <c r="Q75" s="4">
        <v>679500</v>
      </c>
      <c r="R75" s="5">
        <v>-1.1000000000000001E-3</v>
      </c>
      <c r="S75" s="4">
        <v>1140700</v>
      </c>
      <c r="T75" s="4">
        <f t="shared" si="9"/>
        <v>1078090</v>
      </c>
      <c r="U75" s="4">
        <f t="shared" si="10"/>
        <v>668100</v>
      </c>
      <c r="V75" s="5">
        <v>1.77E-2</v>
      </c>
    </row>
    <row r="76" spans="1:22" x14ac:dyDescent="0.2">
      <c r="A76" s="16" t="s">
        <v>208</v>
      </c>
      <c r="B76" s="4">
        <v>495900</v>
      </c>
      <c r="C76" s="4">
        <v>912866</v>
      </c>
      <c r="D76" s="4">
        <v>-416966</v>
      </c>
      <c r="E76" s="4">
        <v>-37473530000</v>
      </c>
      <c r="F76" s="4">
        <f t="shared" si="7"/>
        <v>767979288681</v>
      </c>
      <c r="G76" s="4">
        <v>89000</v>
      </c>
      <c r="H76" s="4">
        <v>33000</v>
      </c>
      <c r="I76" s="4">
        <v>56000</v>
      </c>
      <c r="J76" s="4">
        <v>5018900000</v>
      </c>
      <c r="K76" s="24">
        <f t="shared" si="8"/>
        <v>-32391756000</v>
      </c>
      <c r="L76" s="4">
        <v>772</v>
      </c>
      <c r="M76" s="4">
        <v>584</v>
      </c>
      <c r="N76" s="4">
        <v>211</v>
      </c>
      <c r="O76" s="4">
        <v>141</v>
      </c>
      <c r="P76" s="4">
        <v>772400</v>
      </c>
      <c r="Q76" s="4">
        <v>599000</v>
      </c>
      <c r="R76" s="5">
        <v>5.6000000000000008E-3</v>
      </c>
      <c r="S76" s="4">
        <v>1441400</v>
      </c>
      <c r="T76" s="4">
        <f t="shared" si="9"/>
        <v>1015020</v>
      </c>
      <c r="U76" s="4">
        <f t="shared" si="10"/>
        <v>668100</v>
      </c>
      <c r="V76" s="5">
        <v>1.66E-2</v>
      </c>
    </row>
    <row r="77" spans="1:22" x14ac:dyDescent="0.2">
      <c r="A77" s="16" t="s">
        <v>207</v>
      </c>
      <c r="B77" s="4">
        <v>526400</v>
      </c>
      <c r="C77" s="4">
        <v>1201709</v>
      </c>
      <c r="D77" s="4">
        <v>-675309</v>
      </c>
      <c r="E77" s="4">
        <v>-60494740000</v>
      </c>
      <c r="F77" s="4">
        <f t="shared" si="7"/>
        <v>805452818681</v>
      </c>
      <c r="G77" s="4">
        <v>17000</v>
      </c>
      <c r="H77" s="4">
        <v>52100</v>
      </c>
      <c r="I77" s="4">
        <v>-35100</v>
      </c>
      <c r="J77" s="4">
        <v>-3153440000</v>
      </c>
      <c r="K77" s="24">
        <f t="shared" si="8"/>
        <v>-37410656000</v>
      </c>
      <c r="L77" s="4">
        <v>695</v>
      </c>
      <c r="M77" s="4">
        <v>1494</v>
      </c>
      <c r="N77" s="4">
        <v>137</v>
      </c>
      <c r="O77" s="4">
        <v>115</v>
      </c>
      <c r="P77" s="4">
        <v>487300</v>
      </c>
      <c r="Q77" s="4">
        <v>714000</v>
      </c>
      <c r="R77" s="5">
        <v>-5.5000000000000005E-3</v>
      </c>
      <c r="S77" s="4">
        <v>1426300</v>
      </c>
      <c r="T77" s="4">
        <f t="shared" si="9"/>
        <v>1007880.1</v>
      </c>
      <c r="U77" s="4">
        <f t="shared" si="10"/>
        <v>668100</v>
      </c>
      <c r="V77" s="5">
        <v>1.66E-2</v>
      </c>
    </row>
    <row r="78" spans="1:22" x14ac:dyDescent="0.2">
      <c r="A78" s="16" t="s">
        <v>206</v>
      </c>
      <c r="B78" s="4">
        <v>843300</v>
      </c>
      <c r="C78" s="4">
        <v>1457116</v>
      </c>
      <c r="D78" s="4">
        <v>-613816</v>
      </c>
      <c r="E78" s="4">
        <v>-55288700000</v>
      </c>
      <c r="F78" s="4">
        <f t="shared" si="7"/>
        <v>865947558681</v>
      </c>
      <c r="G78" s="4">
        <v>199000</v>
      </c>
      <c r="H78" s="4">
        <v>141300</v>
      </c>
      <c r="I78" s="4">
        <v>57700</v>
      </c>
      <c r="J78" s="4">
        <v>5262650000</v>
      </c>
      <c r="K78" s="24">
        <f t="shared" si="8"/>
        <v>-34257216000</v>
      </c>
      <c r="L78" s="4">
        <v>882</v>
      </c>
      <c r="M78" s="4">
        <v>759</v>
      </c>
      <c r="N78" s="4">
        <v>235</v>
      </c>
      <c r="O78" s="4">
        <v>173</v>
      </c>
      <c r="P78" s="4">
        <v>922400</v>
      </c>
      <c r="Q78" s="4">
        <v>736800</v>
      </c>
      <c r="R78" s="5">
        <v>-3.3E-3</v>
      </c>
      <c r="S78" s="4">
        <v>2019000</v>
      </c>
      <c r="T78" s="4">
        <f t="shared" si="9"/>
        <v>917210.1</v>
      </c>
      <c r="U78" s="4">
        <f t="shared" si="10"/>
        <v>668100</v>
      </c>
      <c r="V78" s="5">
        <v>1.3300000000000001E-2</v>
      </c>
    </row>
    <row r="79" spans="1:22" x14ac:dyDescent="0.2">
      <c r="A79" s="16" t="s">
        <v>205</v>
      </c>
      <c r="B79" s="4">
        <v>233800</v>
      </c>
      <c r="C79" s="4">
        <v>120386</v>
      </c>
      <c r="D79" s="4">
        <v>113414</v>
      </c>
      <c r="E79" s="4">
        <v>10178200000</v>
      </c>
      <c r="F79" s="4">
        <f t="shared" si="7"/>
        <v>921236258681</v>
      </c>
      <c r="G79" s="4">
        <v>36900</v>
      </c>
      <c r="H79" s="4">
        <v>127000</v>
      </c>
      <c r="I79" s="4">
        <v>-90100</v>
      </c>
      <c r="J79" s="4">
        <v>-8051840000</v>
      </c>
      <c r="K79" s="24">
        <f t="shared" si="8"/>
        <v>-39519866000</v>
      </c>
      <c r="L79" s="4">
        <v>293</v>
      </c>
      <c r="M79" s="4">
        <v>386</v>
      </c>
      <c r="N79" s="4">
        <v>40</v>
      </c>
      <c r="O79" s="4">
        <v>56</v>
      </c>
      <c r="P79" s="4">
        <v>393200</v>
      </c>
      <c r="Q79" s="4">
        <v>328600</v>
      </c>
      <c r="R79" s="5">
        <v>5.6000000000000008E-3</v>
      </c>
      <c r="S79" s="4">
        <v>847000</v>
      </c>
      <c r="T79" s="4">
        <f t="shared" si="9"/>
        <v>992690.1</v>
      </c>
      <c r="U79" s="4">
        <f t="shared" si="10"/>
        <v>668100</v>
      </c>
      <c r="V79" s="5">
        <v>1.55E-2</v>
      </c>
    </row>
    <row r="80" spans="1:22" x14ac:dyDescent="0.2">
      <c r="A80" s="16" t="s">
        <v>204</v>
      </c>
      <c r="B80" s="4">
        <v>350840</v>
      </c>
      <c r="C80" s="4">
        <v>218780</v>
      </c>
      <c r="D80" s="4">
        <v>132060</v>
      </c>
      <c r="E80" s="4">
        <v>11797208384</v>
      </c>
      <c r="F80" s="4">
        <f t="shared" ref="F80:F90" si="11">E80+F81</f>
        <v>911058058681</v>
      </c>
      <c r="G80" s="4">
        <v>48000</v>
      </c>
      <c r="H80" s="4">
        <v>46600</v>
      </c>
      <c r="I80" s="4">
        <v>1400</v>
      </c>
      <c r="J80" s="4">
        <v>172400000</v>
      </c>
      <c r="K80" s="24">
        <f t="shared" ref="K80:K90" si="12">K81+J80</f>
        <v>-31468026000</v>
      </c>
      <c r="L80" s="4">
        <v>704</v>
      </c>
      <c r="M80" s="4">
        <v>429</v>
      </c>
      <c r="N80" s="4">
        <v>58</v>
      </c>
      <c r="O80" s="4">
        <v>29</v>
      </c>
      <c r="P80" s="4">
        <v>365100</v>
      </c>
      <c r="Q80" s="4">
        <v>207600</v>
      </c>
      <c r="R80" s="5">
        <v>1.47E-2</v>
      </c>
      <c r="S80" s="4">
        <v>668100</v>
      </c>
      <c r="T80" s="4">
        <f t="shared" ref="T80:T96" si="13">AVERAGE(S81:S90)</f>
        <v>1074770.1000000001</v>
      </c>
      <c r="U80" s="4">
        <f t="shared" ref="U80:U90" si="14">MIN(S81:S85)</f>
        <v>601300</v>
      </c>
      <c r="V80" s="5">
        <v>2.4399999999999998E-2</v>
      </c>
    </row>
    <row r="81" spans="1:22" x14ac:dyDescent="0.2">
      <c r="A81" s="16" t="s">
        <v>203</v>
      </c>
      <c r="B81" s="4">
        <v>25300</v>
      </c>
      <c r="C81" s="4">
        <v>581400</v>
      </c>
      <c r="D81" s="4">
        <v>-556100</v>
      </c>
      <c r="E81" s="4">
        <v>-49740739703</v>
      </c>
      <c r="F81" s="4">
        <f t="shared" si="11"/>
        <v>899260850297</v>
      </c>
      <c r="G81" s="4">
        <v>70100</v>
      </c>
      <c r="H81" s="4">
        <v>151700</v>
      </c>
      <c r="I81" s="4">
        <v>-81600</v>
      </c>
      <c r="J81" s="4">
        <v>-7325340000</v>
      </c>
      <c r="K81" s="24">
        <f t="shared" si="12"/>
        <v>-31640426000</v>
      </c>
      <c r="L81" s="4">
        <v>452</v>
      </c>
      <c r="M81" s="4">
        <v>868</v>
      </c>
      <c r="N81" s="4">
        <v>53</v>
      </c>
      <c r="O81" s="4">
        <v>70</v>
      </c>
      <c r="P81" s="4">
        <v>255600</v>
      </c>
      <c r="Q81" s="4">
        <v>456200</v>
      </c>
      <c r="R81" s="5">
        <v>-2.8199999999999999E-2</v>
      </c>
      <c r="S81" s="4">
        <v>1019600</v>
      </c>
      <c r="T81" s="4">
        <f t="shared" si="13"/>
        <v>1130935.8999999999</v>
      </c>
      <c r="U81" s="4">
        <f t="shared" si="14"/>
        <v>601300</v>
      </c>
      <c r="V81" s="5">
        <v>2.3199999999999998E-2</v>
      </c>
    </row>
    <row r="82" spans="1:22" x14ac:dyDescent="0.2">
      <c r="A82" s="16" t="s">
        <v>200</v>
      </c>
      <c r="B82" s="4">
        <v>319100</v>
      </c>
      <c r="C82" s="4">
        <v>563747</v>
      </c>
      <c r="D82" s="4">
        <v>-244647</v>
      </c>
      <c r="E82" s="4">
        <v>-22168880000</v>
      </c>
      <c r="F82" s="4">
        <f t="shared" si="11"/>
        <v>949001590000</v>
      </c>
      <c r="G82" s="4">
        <v>131500</v>
      </c>
      <c r="H82" s="4">
        <v>4200</v>
      </c>
      <c r="I82" s="4">
        <v>127300</v>
      </c>
      <c r="J82" s="4">
        <v>11528360000</v>
      </c>
      <c r="K82" s="24">
        <f t="shared" si="12"/>
        <v>-24315086000</v>
      </c>
      <c r="L82" s="4">
        <v>254</v>
      </c>
      <c r="M82" s="4">
        <v>889</v>
      </c>
      <c r="N82" s="4">
        <v>59</v>
      </c>
      <c r="O82" s="4">
        <v>86</v>
      </c>
      <c r="P82" s="4">
        <v>206800</v>
      </c>
      <c r="Q82" s="4">
        <v>508400</v>
      </c>
      <c r="R82" s="5">
        <v>-2.0999999999999999E-3</v>
      </c>
      <c r="S82" s="4">
        <v>934600</v>
      </c>
      <c r="T82" s="4">
        <f t="shared" si="13"/>
        <v>1174357.5</v>
      </c>
      <c r="U82" s="4">
        <f t="shared" si="14"/>
        <v>601300</v>
      </c>
      <c r="V82" s="5">
        <v>1.21E-2</v>
      </c>
    </row>
    <row r="83" spans="1:22" x14ac:dyDescent="0.2">
      <c r="A83" s="16" t="s">
        <v>199</v>
      </c>
      <c r="B83" s="4">
        <v>477500</v>
      </c>
      <c r="C83" s="4">
        <v>550072</v>
      </c>
      <c r="D83" s="4">
        <v>-72572</v>
      </c>
      <c r="E83" s="4">
        <v>-6626990000</v>
      </c>
      <c r="F83" s="4">
        <f t="shared" si="11"/>
        <v>971170470000</v>
      </c>
      <c r="G83" s="4">
        <v>61000</v>
      </c>
      <c r="H83" s="4">
        <v>11000</v>
      </c>
      <c r="I83" s="4">
        <v>50000</v>
      </c>
      <c r="J83" s="4">
        <v>4559970000</v>
      </c>
      <c r="K83" s="24">
        <f t="shared" si="12"/>
        <v>-35843446000</v>
      </c>
      <c r="L83" s="4">
        <v>491</v>
      </c>
      <c r="M83" s="4">
        <v>567</v>
      </c>
      <c r="N83" s="4">
        <v>65</v>
      </c>
      <c r="O83" s="4">
        <v>82</v>
      </c>
      <c r="P83" s="4">
        <v>355400</v>
      </c>
      <c r="Q83" s="4">
        <v>375100</v>
      </c>
      <c r="R83" s="5">
        <v>-8.6999999999999994E-3</v>
      </c>
      <c r="S83" s="4">
        <v>804500</v>
      </c>
      <c r="T83" s="4">
        <f t="shared" si="13"/>
        <v>1285543.8999999999</v>
      </c>
      <c r="U83" s="4">
        <f t="shared" si="14"/>
        <v>601300</v>
      </c>
      <c r="V83" s="5">
        <v>1.2E-2</v>
      </c>
    </row>
    <row r="84" spans="1:22" x14ac:dyDescent="0.2">
      <c r="A84" s="16" t="s">
        <v>193</v>
      </c>
      <c r="B84" s="4">
        <v>642000</v>
      </c>
      <c r="C84" s="4">
        <v>500554</v>
      </c>
      <c r="D84" s="4">
        <v>141446</v>
      </c>
      <c r="E84" s="4">
        <v>12974650000</v>
      </c>
      <c r="F84" s="4">
        <f t="shared" si="11"/>
        <v>977797460000</v>
      </c>
      <c r="G84" s="4">
        <v>275200</v>
      </c>
      <c r="H84" s="4">
        <v>1000</v>
      </c>
      <c r="I84" s="4">
        <v>274200</v>
      </c>
      <c r="J84" s="4">
        <v>25143410000</v>
      </c>
      <c r="K84" s="24">
        <f t="shared" si="12"/>
        <v>-40403416000</v>
      </c>
      <c r="L84" s="4">
        <v>582</v>
      </c>
      <c r="M84" s="4">
        <v>209</v>
      </c>
      <c r="N84" s="4">
        <v>149</v>
      </c>
      <c r="O84" s="4">
        <v>63</v>
      </c>
      <c r="P84" s="4">
        <v>683300</v>
      </c>
      <c r="Q84" s="4">
        <v>264300</v>
      </c>
      <c r="R84" s="5">
        <v>1.1000000000000001E-2</v>
      </c>
      <c r="S84" s="4">
        <v>1019100</v>
      </c>
      <c r="T84" s="4">
        <f t="shared" si="13"/>
        <v>1374830.6</v>
      </c>
      <c r="U84" s="4">
        <f t="shared" si="14"/>
        <v>601300</v>
      </c>
      <c r="V84" s="5">
        <v>6.6E-3</v>
      </c>
    </row>
    <row r="85" spans="1:22" x14ac:dyDescent="0.2">
      <c r="A85" s="16" t="s">
        <v>192</v>
      </c>
      <c r="B85" s="4">
        <v>395850</v>
      </c>
      <c r="C85" s="4">
        <v>45899</v>
      </c>
      <c r="D85" s="4">
        <v>349951</v>
      </c>
      <c r="E85" s="4">
        <v>31895890000</v>
      </c>
      <c r="F85" s="4">
        <f t="shared" si="11"/>
        <v>964822810000</v>
      </c>
      <c r="G85" s="4">
        <v>30000</v>
      </c>
      <c r="H85" s="4">
        <v>160500</v>
      </c>
      <c r="I85" s="4">
        <v>-130500</v>
      </c>
      <c r="J85" s="4">
        <v>-11865980000</v>
      </c>
      <c r="K85" s="24">
        <f t="shared" si="12"/>
        <v>-65546826000</v>
      </c>
      <c r="L85" s="4">
        <v>266</v>
      </c>
      <c r="M85" s="4">
        <v>211</v>
      </c>
      <c r="N85" s="4">
        <v>48</v>
      </c>
      <c r="O85" s="4">
        <v>37</v>
      </c>
      <c r="P85" s="4">
        <v>214500</v>
      </c>
      <c r="Q85" s="4">
        <v>157000</v>
      </c>
      <c r="R85" s="5">
        <v>-1E-3</v>
      </c>
      <c r="S85" s="4">
        <v>601300</v>
      </c>
      <c r="T85" s="4">
        <f t="shared" si="13"/>
        <v>1463843.8</v>
      </c>
      <c r="U85" s="4">
        <f t="shared" si="14"/>
        <v>810700</v>
      </c>
      <c r="V85" s="5">
        <v>9.8999999999999991E-3</v>
      </c>
    </row>
    <row r="86" spans="1:22" x14ac:dyDescent="0.2">
      <c r="A86" s="16" t="s">
        <v>191</v>
      </c>
      <c r="B86" s="4">
        <v>470100</v>
      </c>
      <c r="C86" s="4">
        <v>235473</v>
      </c>
      <c r="D86" s="4">
        <v>234627</v>
      </c>
      <c r="E86" s="4">
        <v>21506530000</v>
      </c>
      <c r="F86" s="4">
        <f t="shared" si="11"/>
        <v>932926920000</v>
      </c>
      <c r="G86" s="4">
        <v>102000</v>
      </c>
      <c r="H86" s="4">
        <v>114300</v>
      </c>
      <c r="I86" s="4">
        <v>-12300</v>
      </c>
      <c r="J86" s="4">
        <v>-1098770000</v>
      </c>
      <c r="K86" s="24">
        <f t="shared" si="12"/>
        <v>-53680846000</v>
      </c>
      <c r="L86" s="4">
        <v>498</v>
      </c>
      <c r="M86" s="4">
        <v>324</v>
      </c>
      <c r="N86" s="4">
        <v>84</v>
      </c>
      <c r="O86" s="4">
        <v>57</v>
      </c>
      <c r="P86" s="4">
        <v>455000</v>
      </c>
      <c r="Q86" s="4">
        <v>279500</v>
      </c>
      <c r="R86" s="5">
        <v>-4.3E-3</v>
      </c>
      <c r="S86" s="4">
        <v>810700</v>
      </c>
      <c r="T86" s="4">
        <f t="shared" si="13"/>
        <v>1562806.6</v>
      </c>
      <c r="U86" s="4">
        <f t="shared" si="14"/>
        <v>1112300</v>
      </c>
      <c r="V86" s="5">
        <v>1.2E-2</v>
      </c>
    </row>
    <row r="87" spans="1:22" x14ac:dyDescent="0.2">
      <c r="A87" s="16" t="s">
        <v>190</v>
      </c>
      <c r="B87" s="4">
        <v>728850</v>
      </c>
      <c r="C87" s="4">
        <v>470929</v>
      </c>
      <c r="D87" s="4">
        <v>257921</v>
      </c>
      <c r="E87" s="4">
        <v>23396240000</v>
      </c>
      <c r="F87" s="4">
        <f t="shared" si="11"/>
        <v>911420390000</v>
      </c>
      <c r="G87" s="4">
        <v>0</v>
      </c>
      <c r="H87" s="4">
        <v>0</v>
      </c>
      <c r="I87" s="4">
        <v>0</v>
      </c>
      <c r="J87" s="4">
        <v>-40518306000</v>
      </c>
      <c r="K87" s="24">
        <f t="shared" si="12"/>
        <v>-52582076000</v>
      </c>
      <c r="L87" s="4">
        <v>611</v>
      </c>
      <c r="M87" s="4">
        <v>950</v>
      </c>
      <c r="N87" s="4">
        <v>76</v>
      </c>
      <c r="O87" s="4">
        <v>106</v>
      </c>
      <c r="P87" s="4">
        <v>377300</v>
      </c>
      <c r="Q87" s="4">
        <v>559100</v>
      </c>
      <c r="R87" s="5">
        <v>-5.4000000000000003E-3</v>
      </c>
      <c r="S87" s="4">
        <v>1354901</v>
      </c>
      <c r="T87" s="4">
        <f t="shared" si="13"/>
        <v>1619956.5</v>
      </c>
      <c r="U87" s="4">
        <f t="shared" si="14"/>
        <v>1112300</v>
      </c>
      <c r="V87" s="5">
        <v>2.1700000000000001E-2</v>
      </c>
    </row>
    <row r="88" spans="1:22" x14ac:dyDescent="0.2">
      <c r="A88" s="16" t="s">
        <v>189</v>
      </c>
      <c r="B88" s="4">
        <v>723700</v>
      </c>
      <c r="C88" s="4">
        <v>382299</v>
      </c>
      <c r="D88" s="4">
        <v>341401</v>
      </c>
      <c r="E88" s="4">
        <v>31791210000</v>
      </c>
      <c r="F88" s="4">
        <f t="shared" si="11"/>
        <v>888024150000</v>
      </c>
      <c r="G88" s="4">
        <v>100700</v>
      </c>
      <c r="H88" s="4">
        <v>23000</v>
      </c>
      <c r="I88" s="4">
        <v>77700</v>
      </c>
      <c r="J88" s="4">
        <v>7219330000</v>
      </c>
      <c r="K88" s="24">
        <f t="shared" si="12"/>
        <v>-12063770000</v>
      </c>
      <c r="L88" s="4">
        <v>534</v>
      </c>
      <c r="M88" s="4">
        <v>443</v>
      </c>
      <c r="N88" s="4">
        <v>117</v>
      </c>
      <c r="O88" s="4">
        <v>96</v>
      </c>
      <c r="P88" s="4">
        <v>573100</v>
      </c>
      <c r="Q88" s="4">
        <v>473200</v>
      </c>
      <c r="R88" s="5">
        <v>-6.5000000000000006E-3</v>
      </c>
      <c r="S88" s="4">
        <v>1112300</v>
      </c>
      <c r="T88" s="4">
        <f t="shared" si="13"/>
        <v>1669898.6</v>
      </c>
      <c r="U88" s="4">
        <f t="shared" si="14"/>
        <v>1368816</v>
      </c>
      <c r="V88" s="5">
        <v>1.61E-2</v>
      </c>
    </row>
    <row r="89" spans="1:22" x14ac:dyDescent="0.2">
      <c r="A89" s="16" t="s">
        <v>188</v>
      </c>
      <c r="B89" s="4">
        <v>1111100</v>
      </c>
      <c r="C89" s="4">
        <v>684443</v>
      </c>
      <c r="D89" s="4">
        <v>426657</v>
      </c>
      <c r="E89" s="4">
        <v>39366350000</v>
      </c>
      <c r="F89" s="4">
        <f t="shared" si="11"/>
        <v>856232940000</v>
      </c>
      <c r="G89" s="4">
        <v>133700</v>
      </c>
      <c r="H89" s="4">
        <v>40200</v>
      </c>
      <c r="I89" s="4">
        <v>93500</v>
      </c>
      <c r="J89" s="4">
        <v>8530660000</v>
      </c>
      <c r="K89" s="24">
        <f t="shared" si="12"/>
        <v>-19283100000</v>
      </c>
      <c r="L89" s="4">
        <v>1790</v>
      </c>
      <c r="M89" s="4">
        <v>446</v>
      </c>
      <c r="N89" s="4">
        <v>326</v>
      </c>
      <c r="O89" s="4">
        <v>40</v>
      </c>
      <c r="P89" s="4">
        <v>1160300</v>
      </c>
      <c r="Q89" s="4">
        <v>311000</v>
      </c>
      <c r="R89" s="5">
        <v>1.6500000000000001E-2</v>
      </c>
      <c r="S89" s="4">
        <v>1601800</v>
      </c>
      <c r="T89" s="4">
        <f t="shared" si="13"/>
        <v>1627899.3</v>
      </c>
      <c r="U89" s="4">
        <f t="shared" si="14"/>
        <v>1368816</v>
      </c>
      <c r="V89" s="5">
        <v>2.7999999999999997E-2</v>
      </c>
    </row>
    <row r="90" spans="1:22" x14ac:dyDescent="0.2">
      <c r="A90" s="16" t="s">
        <v>187</v>
      </c>
      <c r="B90" s="4">
        <v>929210</v>
      </c>
      <c r="C90" s="4">
        <v>558540</v>
      </c>
      <c r="D90" s="4">
        <v>370670</v>
      </c>
      <c r="E90" s="4">
        <v>33697500000</v>
      </c>
      <c r="F90" s="4">
        <f t="shared" si="11"/>
        <v>816866590000</v>
      </c>
      <c r="G90" s="4">
        <v>305000</v>
      </c>
      <c r="H90" s="4">
        <v>46700</v>
      </c>
      <c r="I90" s="4">
        <v>258300</v>
      </c>
      <c r="J90" s="4">
        <v>23503630000</v>
      </c>
      <c r="K90" s="24">
        <f t="shared" si="12"/>
        <v>-27813760000</v>
      </c>
      <c r="L90" s="4">
        <v>1234</v>
      </c>
      <c r="M90" s="4">
        <v>339</v>
      </c>
      <c r="N90" s="4">
        <v>251</v>
      </c>
      <c r="O90" s="4">
        <v>80</v>
      </c>
      <c r="P90" s="4">
        <v>875000</v>
      </c>
      <c r="Q90" s="4">
        <v>363500</v>
      </c>
      <c r="R90" s="5">
        <v>2.3E-3</v>
      </c>
      <c r="S90" s="4">
        <v>1488900</v>
      </c>
      <c r="T90" s="4">
        <f t="shared" si="13"/>
        <v>1745087.2</v>
      </c>
      <c r="U90" s="4">
        <f t="shared" si="14"/>
        <v>1368816</v>
      </c>
      <c r="V90" s="5">
        <v>1.32E-2</v>
      </c>
    </row>
    <row r="91" spans="1:22" x14ac:dyDescent="0.2">
      <c r="A91" s="16" t="s">
        <v>186</v>
      </c>
      <c r="B91" s="4">
        <v>1333620</v>
      </c>
      <c r="C91" s="4">
        <v>522400</v>
      </c>
      <c r="D91" s="4">
        <v>811220</v>
      </c>
      <c r="E91" s="4">
        <v>73422400000</v>
      </c>
      <c r="F91" s="4">
        <f t="shared" ref="F91:F102" si="15">E91+F92</f>
        <v>783169090000</v>
      </c>
      <c r="G91" s="4">
        <v>157700</v>
      </c>
      <c r="H91" s="4">
        <v>330800</v>
      </c>
      <c r="I91" s="4">
        <v>-173100</v>
      </c>
      <c r="J91" s="4">
        <v>-15702760000</v>
      </c>
      <c r="K91" s="24">
        <f t="shared" ref="K91:K102" si="16">K92+J91</f>
        <v>-51317390000</v>
      </c>
      <c r="L91" s="4">
        <v>2249</v>
      </c>
      <c r="M91" s="4">
        <v>1046</v>
      </c>
      <c r="N91" s="4">
        <v>80</v>
      </c>
      <c r="O91" s="4">
        <v>49</v>
      </c>
      <c r="P91" s="4">
        <v>1054800</v>
      </c>
      <c r="Q91" s="4">
        <v>438200</v>
      </c>
      <c r="R91" s="5">
        <v>0.01</v>
      </c>
      <c r="S91" s="4">
        <v>1581258</v>
      </c>
      <c r="T91" s="4">
        <f t="shared" si="13"/>
        <v>1724420.4</v>
      </c>
      <c r="U91" s="4">
        <f t="shared" ref="U91:U102" si="17">MIN(S92:S96)</f>
        <v>1368816</v>
      </c>
      <c r="V91" s="5">
        <v>2.2000000000000002E-2</v>
      </c>
    </row>
    <row r="92" spans="1:22" x14ac:dyDescent="0.2">
      <c r="A92" s="16" t="s">
        <v>185</v>
      </c>
      <c r="B92" s="4">
        <v>1176709</v>
      </c>
      <c r="C92" s="4">
        <v>612016</v>
      </c>
      <c r="D92" s="4">
        <v>564693</v>
      </c>
      <c r="E92" s="4">
        <v>50694940000</v>
      </c>
      <c r="F92" s="4">
        <f t="shared" si="15"/>
        <v>709746690000</v>
      </c>
      <c r="G92" s="4">
        <v>52000</v>
      </c>
      <c r="H92" s="4">
        <v>163800</v>
      </c>
      <c r="I92" s="4">
        <v>-111800</v>
      </c>
      <c r="J92" s="4">
        <v>-9988430000</v>
      </c>
      <c r="K92" s="24">
        <f t="shared" si="16"/>
        <v>-35614630000</v>
      </c>
      <c r="L92" s="4">
        <v>840</v>
      </c>
      <c r="M92" s="4">
        <v>390</v>
      </c>
      <c r="N92" s="4">
        <v>173</v>
      </c>
      <c r="O92" s="4">
        <v>68</v>
      </c>
      <c r="P92" s="4">
        <v>1012200</v>
      </c>
      <c r="Q92" s="4">
        <v>355000</v>
      </c>
      <c r="R92" s="5">
        <v>0</v>
      </c>
      <c r="S92" s="4">
        <v>1368816</v>
      </c>
      <c r="T92" s="4">
        <f t="shared" si="13"/>
        <v>1766380.8</v>
      </c>
      <c r="U92" s="4">
        <f t="shared" si="17"/>
        <v>1491432</v>
      </c>
      <c r="V92" s="5">
        <v>1.34E-2</v>
      </c>
    </row>
    <row r="93" spans="1:22" x14ac:dyDescent="0.2">
      <c r="A93" s="16" t="s">
        <v>184</v>
      </c>
      <c r="B93" s="4">
        <v>952300</v>
      </c>
      <c r="C93" s="4">
        <v>887660</v>
      </c>
      <c r="D93" s="4">
        <v>64640</v>
      </c>
      <c r="E93" s="4">
        <v>5664800000</v>
      </c>
      <c r="F93" s="4">
        <f t="shared" si="15"/>
        <v>659051750000</v>
      </c>
      <c r="G93" s="4">
        <v>122900</v>
      </c>
      <c r="H93" s="4">
        <v>25200</v>
      </c>
      <c r="I93" s="4">
        <v>97700</v>
      </c>
      <c r="J93" s="4">
        <v>8755200000</v>
      </c>
      <c r="K93" s="24">
        <f t="shared" si="16"/>
        <v>-25626200000</v>
      </c>
      <c r="L93" s="4">
        <v>1082</v>
      </c>
      <c r="M93" s="4">
        <v>585</v>
      </c>
      <c r="N93" s="4">
        <v>203</v>
      </c>
      <c r="O93" s="4">
        <v>146</v>
      </c>
      <c r="P93" s="4">
        <v>1303200</v>
      </c>
      <c r="Q93" s="4">
        <v>607200</v>
      </c>
      <c r="R93" s="5">
        <v>1.47E-2</v>
      </c>
      <c r="S93" s="4">
        <v>1916364</v>
      </c>
      <c r="T93" s="4">
        <f t="shared" si="13"/>
        <v>1749716</v>
      </c>
      <c r="U93" s="4">
        <f t="shared" si="17"/>
        <v>1491432</v>
      </c>
      <c r="V93" s="5">
        <v>1.34E-2</v>
      </c>
    </row>
    <row r="94" spans="1:22" x14ac:dyDescent="0.2">
      <c r="A94" s="16" t="s">
        <v>183</v>
      </c>
      <c r="B94" s="4">
        <v>1179700</v>
      </c>
      <c r="C94" s="4">
        <v>302400</v>
      </c>
      <c r="D94" s="4">
        <v>877300</v>
      </c>
      <c r="E94" s="4">
        <v>77828860000</v>
      </c>
      <c r="F94" s="4">
        <f t="shared" si="15"/>
        <v>653386950000</v>
      </c>
      <c r="G94" s="4">
        <v>67800</v>
      </c>
      <c r="H94" s="4">
        <v>302900</v>
      </c>
      <c r="I94" s="4">
        <v>-235100</v>
      </c>
      <c r="J94" s="4">
        <v>-20766040000</v>
      </c>
      <c r="K94" s="24">
        <f t="shared" si="16"/>
        <v>-34381400000</v>
      </c>
      <c r="L94" s="4">
        <v>1585</v>
      </c>
      <c r="M94" s="4">
        <v>922</v>
      </c>
      <c r="N94" s="4">
        <v>293</v>
      </c>
      <c r="O94" s="4">
        <v>139</v>
      </c>
      <c r="P94" s="4">
        <v>1189700</v>
      </c>
      <c r="Q94" s="4">
        <v>718200</v>
      </c>
      <c r="R94" s="5">
        <v>-6.7000000000000002E-3</v>
      </c>
      <c r="S94" s="4">
        <v>1911967</v>
      </c>
      <c r="T94" s="4">
        <f t="shared" si="13"/>
        <v>1729434.625</v>
      </c>
      <c r="U94" s="4">
        <f t="shared" si="17"/>
        <v>1181807</v>
      </c>
      <c r="V94" s="5">
        <v>2.35E-2</v>
      </c>
    </row>
    <row r="95" spans="1:22" x14ac:dyDescent="0.2">
      <c r="A95" s="16" t="s">
        <v>182</v>
      </c>
      <c r="B95" s="4">
        <v>963000</v>
      </c>
      <c r="C95" s="4">
        <v>440163</v>
      </c>
      <c r="D95" s="4">
        <v>522837</v>
      </c>
      <c r="E95" s="4">
        <v>46754450000</v>
      </c>
      <c r="F95" s="4">
        <f t="shared" si="15"/>
        <v>575558090000</v>
      </c>
      <c r="G95" s="4">
        <v>90700</v>
      </c>
      <c r="H95" s="4">
        <v>47000</v>
      </c>
      <c r="I95" s="4">
        <v>43700</v>
      </c>
      <c r="J95" s="4">
        <v>3918060000</v>
      </c>
      <c r="K95" s="24">
        <f t="shared" si="16"/>
        <v>-13615360000</v>
      </c>
      <c r="L95" s="4">
        <v>1467</v>
      </c>
      <c r="M95" s="4">
        <v>618</v>
      </c>
      <c r="N95" s="4">
        <v>239</v>
      </c>
      <c r="O95" s="4">
        <v>69</v>
      </c>
      <c r="P95" s="4">
        <v>1015800</v>
      </c>
      <c r="Q95" s="4">
        <v>395600</v>
      </c>
      <c r="R95" s="5">
        <v>-2.2000000000000001E-3</v>
      </c>
      <c r="S95" s="4">
        <v>1491432</v>
      </c>
      <c r="T95" s="4">
        <f t="shared" si="13"/>
        <v>1763435</v>
      </c>
      <c r="U95" s="4">
        <f t="shared" si="17"/>
        <v>1181807</v>
      </c>
      <c r="V95" s="5">
        <v>1.5600000000000001E-2</v>
      </c>
    </row>
    <row r="96" spans="1:22" x14ac:dyDescent="0.2">
      <c r="A96" s="16" t="s">
        <v>177</v>
      </c>
      <c r="B96" s="4">
        <v>1040650</v>
      </c>
      <c r="C96" s="4">
        <v>236561</v>
      </c>
      <c r="D96" s="4">
        <v>804089</v>
      </c>
      <c r="E96" s="4">
        <v>71447440000</v>
      </c>
      <c r="F96" s="4">
        <f t="shared" si="15"/>
        <v>528803640000</v>
      </c>
      <c r="G96" s="4">
        <v>9800</v>
      </c>
      <c r="H96" s="4">
        <v>138000</v>
      </c>
      <c r="I96" s="4">
        <v>-128200</v>
      </c>
      <c r="J96" s="4">
        <v>-11353450000</v>
      </c>
      <c r="K96" s="24">
        <f t="shared" si="16"/>
        <v>-17533420000</v>
      </c>
      <c r="L96" s="4">
        <v>1801</v>
      </c>
      <c r="M96" s="4">
        <v>1261</v>
      </c>
      <c r="N96" s="4">
        <v>219</v>
      </c>
      <c r="O96" s="4">
        <v>110</v>
      </c>
      <c r="P96" s="4">
        <v>1137300</v>
      </c>
      <c r="Q96" s="4">
        <v>584800</v>
      </c>
      <c r="R96" s="5">
        <v>1.9400000000000001E-2</v>
      </c>
      <c r="S96" s="4">
        <v>1800328</v>
      </c>
      <c r="T96" s="4">
        <f t="shared" si="13"/>
        <v>1757286.1666666667</v>
      </c>
      <c r="U96" s="4">
        <f t="shared" si="17"/>
        <v>1181807</v>
      </c>
      <c r="V96" s="5">
        <v>2.5699999999999997E-2</v>
      </c>
    </row>
    <row r="97" spans="1:22" x14ac:dyDescent="0.2">
      <c r="A97" s="16" t="s">
        <v>175</v>
      </c>
      <c r="B97" s="4">
        <v>1242746</v>
      </c>
      <c r="C97" s="4">
        <v>354609</v>
      </c>
      <c r="D97" s="4">
        <v>888137</v>
      </c>
      <c r="E97" s="4">
        <v>77715810000</v>
      </c>
      <c r="F97" s="4">
        <f t="shared" si="15"/>
        <v>457356200000</v>
      </c>
      <c r="G97" s="4">
        <v>73200</v>
      </c>
      <c r="H97" s="4">
        <v>20000</v>
      </c>
      <c r="I97" s="4">
        <v>53200</v>
      </c>
      <c r="J97" s="4">
        <v>4670530000</v>
      </c>
      <c r="K97" s="24">
        <f t="shared" si="16"/>
        <v>-6179970000</v>
      </c>
      <c r="L97" s="4">
        <v>1581</v>
      </c>
      <c r="M97" s="4">
        <v>933</v>
      </c>
      <c r="N97" s="4">
        <v>249</v>
      </c>
      <c r="O97" s="4">
        <v>112</v>
      </c>
      <c r="P97" s="4">
        <v>1331000</v>
      </c>
      <c r="Q97" s="4">
        <v>594900</v>
      </c>
      <c r="R97" s="5">
        <v>1.1599999999999999E-2</v>
      </c>
      <c r="S97" s="4">
        <v>1926400</v>
      </c>
      <c r="T97" s="4">
        <f t="shared" ref="T97:T102" si="18">AVERAGE(S98:S107)</f>
        <v>1723463.4</v>
      </c>
      <c r="U97" s="4">
        <f t="shared" si="17"/>
        <v>1181807</v>
      </c>
      <c r="V97" s="5">
        <v>1.26E-2</v>
      </c>
    </row>
    <row r="98" spans="1:22" x14ac:dyDescent="0.2">
      <c r="A98" s="16" t="s">
        <v>174</v>
      </c>
      <c r="B98" s="4">
        <v>919000</v>
      </c>
      <c r="C98" s="4">
        <v>185358</v>
      </c>
      <c r="D98" s="4">
        <v>733642</v>
      </c>
      <c r="E98" s="4">
        <v>63552870000</v>
      </c>
      <c r="F98" s="4">
        <f t="shared" si="15"/>
        <v>379640390000</v>
      </c>
      <c r="G98" s="4">
        <v>91600</v>
      </c>
      <c r="H98" s="4">
        <v>47500</v>
      </c>
      <c r="I98" s="4">
        <v>44100</v>
      </c>
      <c r="J98" s="4">
        <v>3811430000</v>
      </c>
      <c r="K98" s="24">
        <f t="shared" si="16"/>
        <v>-10850500000</v>
      </c>
      <c r="L98" s="4">
        <v>1241</v>
      </c>
      <c r="M98" s="4">
        <v>793</v>
      </c>
      <c r="N98" s="4">
        <v>224</v>
      </c>
      <c r="O98" s="4">
        <v>86</v>
      </c>
      <c r="P98" s="4">
        <v>953100</v>
      </c>
      <c r="Q98" s="4">
        <v>503700</v>
      </c>
      <c r="R98" s="5">
        <v>6.9999999999999993E-3</v>
      </c>
      <c r="S98" s="4">
        <v>1611721</v>
      </c>
      <c r="T98" s="4">
        <f t="shared" si="18"/>
        <v>1751399</v>
      </c>
      <c r="U98" s="4">
        <f t="shared" si="17"/>
        <v>1181807</v>
      </c>
      <c r="V98" s="5">
        <v>5.7999999999999996E-3</v>
      </c>
    </row>
    <row r="99" spans="1:22" x14ac:dyDescent="0.2">
      <c r="A99" s="16" t="s">
        <v>164</v>
      </c>
      <c r="B99" s="4">
        <v>809320</v>
      </c>
      <c r="C99" s="4">
        <v>78928</v>
      </c>
      <c r="D99" s="4">
        <v>730392</v>
      </c>
      <c r="E99" s="4">
        <v>62811250000</v>
      </c>
      <c r="F99" s="4">
        <f t="shared" si="15"/>
        <v>316087520000</v>
      </c>
      <c r="G99" s="4">
        <v>90600</v>
      </c>
      <c r="H99" s="4">
        <v>51500</v>
      </c>
      <c r="I99" s="4">
        <v>39100</v>
      </c>
      <c r="J99" s="4">
        <v>3367620000</v>
      </c>
      <c r="K99" s="24">
        <f t="shared" si="16"/>
        <v>-14661930000</v>
      </c>
      <c r="L99" s="4">
        <v>1736</v>
      </c>
      <c r="M99" s="4">
        <v>357</v>
      </c>
      <c r="N99" s="4">
        <v>57</v>
      </c>
      <c r="O99" s="4">
        <v>24</v>
      </c>
      <c r="P99" s="4">
        <v>788200</v>
      </c>
      <c r="Q99" s="4">
        <v>179100</v>
      </c>
      <c r="R99" s="5">
        <v>3.4999999999999996E-3</v>
      </c>
      <c r="S99" s="4">
        <v>1181807</v>
      </c>
      <c r="T99" s="4">
        <f t="shared" si="18"/>
        <v>1941263</v>
      </c>
      <c r="U99" s="4">
        <f t="shared" si="17"/>
        <v>1374590</v>
      </c>
      <c r="V99" s="5">
        <v>5.8999999999999999E-3</v>
      </c>
    </row>
    <row r="100" spans="1:22" x14ac:dyDescent="0.2">
      <c r="A100" s="16" t="s">
        <v>156</v>
      </c>
      <c r="B100" s="4">
        <v>1288915</v>
      </c>
      <c r="C100" s="4">
        <v>143709</v>
      </c>
      <c r="D100" s="4">
        <v>1145206</v>
      </c>
      <c r="E100" s="4">
        <v>97892560000</v>
      </c>
      <c r="F100" s="4">
        <f t="shared" si="15"/>
        <v>253276270000</v>
      </c>
      <c r="G100" s="4">
        <v>281100</v>
      </c>
      <c r="H100" s="4">
        <v>176600</v>
      </c>
      <c r="I100" s="4">
        <v>104500</v>
      </c>
      <c r="J100" s="4">
        <v>9182480000</v>
      </c>
      <c r="K100" s="24">
        <f t="shared" si="16"/>
        <v>-18029550000</v>
      </c>
      <c r="L100" s="4">
        <v>2158</v>
      </c>
      <c r="M100" s="4">
        <v>1579</v>
      </c>
      <c r="N100" s="4">
        <v>298</v>
      </c>
      <c r="O100" s="4">
        <v>237</v>
      </c>
      <c r="P100" s="4">
        <v>1466800</v>
      </c>
      <c r="Q100" s="4">
        <v>1057700</v>
      </c>
      <c r="R100" s="5">
        <v>1.66E-2</v>
      </c>
      <c r="S100" s="4">
        <v>2660779</v>
      </c>
      <c r="T100" s="4">
        <f t="shared" si="18"/>
        <v>1581505</v>
      </c>
      <c r="U100" s="4">
        <f t="shared" si="17"/>
        <v>1374590</v>
      </c>
      <c r="V100" s="5">
        <v>2.5600000000000001E-2</v>
      </c>
    </row>
    <row r="101" spans="1:22" x14ac:dyDescent="0.2">
      <c r="A101" s="16" t="s">
        <v>155</v>
      </c>
      <c r="B101" s="4">
        <v>910450</v>
      </c>
      <c r="C101" s="4">
        <v>153715</v>
      </c>
      <c r="D101" s="4">
        <v>756735</v>
      </c>
      <c r="E101" s="4">
        <v>63534030000</v>
      </c>
      <c r="F101" s="4">
        <f t="shared" si="15"/>
        <v>155383710000</v>
      </c>
      <c r="G101" s="4">
        <v>28500</v>
      </c>
      <c r="H101" s="4">
        <v>230486</v>
      </c>
      <c r="I101" s="4">
        <v>-201986</v>
      </c>
      <c r="J101" s="4">
        <v>-16905435000</v>
      </c>
      <c r="K101" s="24">
        <f t="shared" si="16"/>
        <v>-27212030000</v>
      </c>
      <c r="L101" s="4">
        <v>927</v>
      </c>
      <c r="M101" s="4">
        <v>1040</v>
      </c>
      <c r="N101" s="4">
        <v>100</v>
      </c>
      <c r="O101" s="4">
        <v>87</v>
      </c>
      <c r="P101" s="4">
        <v>583900</v>
      </c>
      <c r="Q101" s="4">
        <v>562000</v>
      </c>
      <c r="R101" s="5">
        <v>1.2E-2</v>
      </c>
      <c r="S101" s="4">
        <v>1374590</v>
      </c>
      <c r="T101" s="4">
        <f t="shared" si="18"/>
        <v>1788420</v>
      </c>
      <c r="U101" s="4">
        <f t="shared" si="17"/>
        <v>1788420</v>
      </c>
      <c r="V101" s="5">
        <v>2.0199999999999999E-2</v>
      </c>
    </row>
    <row r="102" spans="1:22" x14ac:dyDescent="0.2">
      <c r="A102" s="16" t="s">
        <v>154</v>
      </c>
      <c r="B102" s="4">
        <v>1165200</v>
      </c>
      <c r="C102" s="4">
        <v>58700</v>
      </c>
      <c r="D102" s="4">
        <v>1106500</v>
      </c>
      <c r="E102" s="4">
        <v>91849680000</v>
      </c>
      <c r="F102" s="4">
        <f t="shared" si="15"/>
        <v>91849680000</v>
      </c>
      <c r="G102" s="4">
        <v>65000</v>
      </c>
      <c r="H102" s="4">
        <v>189101</v>
      </c>
      <c r="I102" s="4">
        <v>-124101</v>
      </c>
      <c r="J102" s="4">
        <v>-10306595000</v>
      </c>
      <c r="K102" s="24">
        <f t="shared" si="16"/>
        <v>-10306595000</v>
      </c>
      <c r="L102" s="4">
        <v>1239</v>
      </c>
      <c r="M102" s="4">
        <v>939</v>
      </c>
      <c r="N102" s="4">
        <v>145</v>
      </c>
      <c r="O102" s="4">
        <v>143</v>
      </c>
      <c r="P102" s="4">
        <v>933400</v>
      </c>
      <c r="Q102" s="4">
        <v>780100</v>
      </c>
      <c r="R102" s="5">
        <v>3.9900000000000005E-2</v>
      </c>
      <c r="S102" s="4">
        <v>1788420</v>
      </c>
      <c r="T102" s="4" t="e">
        <f t="shared" si="18"/>
        <v>#DIV/0!</v>
      </c>
      <c r="U102" s="4">
        <f t="shared" si="17"/>
        <v>0</v>
      </c>
      <c r="V102" s="5">
        <v>1.6799999999999999E-2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ref="F169:F197" si="19">F170+E169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ref="F198:F221" si="20">F199+E198</f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20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20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20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20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20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20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20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20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20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20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20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20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20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20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20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20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20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20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20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20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20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20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20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>F223+E222</f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>F224+E223</f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333F-EF72-5C44-B0AC-A6640A44E255}">
  <sheetPr codeName="Sheet17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3.6640625"/>
    <col min="3" max="4" customWidth="true" width="14.33203125"/>
    <col min="5" max="5" customWidth="true" width="21.6640625"/>
    <col min="6" max="6" customWidth="true" width="21.5"/>
    <col min="7" max="7" customWidth="true" width="13.83203125"/>
    <col min="8" max="8" customWidth="true" width="12.83203125"/>
    <col min="9" max="9" customWidth="true" width="14.0"/>
    <col min="10" max="10" customWidth="true" width="18.33203125"/>
    <col min="11" max="11" customWidth="true" width="16.6640625"/>
    <col min="18" max="18" customWidth="true" width="13.0"/>
    <col min="19" max="19" customWidth="true" width="15.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360">
        <v>344</v>
      </c>
      <c r="B3" t="n" s="2361">
        <v>559200.0</v>
      </c>
      <c r="C3" t="n" s="2362">
        <v>258400.0</v>
      </c>
      <c r="D3" t="n" s="2363">
        <v>300800.0</v>
      </c>
      <c r="E3" t="n" s="2364">
        <v>5.41086E9</v>
      </c>
      <c r="G3" t="n" s="2350">
        <v>699800.0</v>
      </c>
      <c r="H3" t="n" s="2351">
        <v>408300.0</v>
      </c>
      <c r="I3" t="n" s="2352">
        <v>291500.0</v>
      </c>
      <c r="J3" t="n" s="2353">
        <v>5.23956E9</v>
      </c>
      <c r="L3" t="n" s="2354">
        <v>1097.0</v>
      </c>
      <c r="M3" t="n" s="2355">
        <v>1981.0</v>
      </c>
      <c r="N3" t="n" s="2356">
        <v>69.0</v>
      </c>
      <c r="O3" t="n" s="2357">
        <v>99.0</v>
      </c>
      <c r="P3" t="n" s="2358">
        <v>2015200.0</v>
      </c>
      <c r="Q3" t="n" s="2359">
        <v>2895800.0</v>
      </c>
      <c r="R3" t="n" s="2348">
        <v>0.0028000000000000004</v>
      </c>
      <c r="S3" t="n" s="2347">
        <v>6386900.0</v>
      </c>
      <c r="V3" t="n" s="2349">
        <v>0.0084</v>
      </c>
    </row>
    <row r="4">
      <c r="A4" t="s" s="293">
        <v>343</v>
      </c>
      <c r="B4" t="n" s="294">
        <v>1364200.0</v>
      </c>
      <c r="C4" t="n" s="295">
        <v>1789639.0</v>
      </c>
      <c r="D4" t="n" s="296">
        <v>-425439.0</v>
      </c>
      <c r="E4" t="n" s="297">
        <v>-7.49457E9</v>
      </c>
      <c r="G4" t="n" s="283">
        <v>884900.0</v>
      </c>
      <c r="H4" t="n" s="284">
        <v>1048300.0</v>
      </c>
      <c r="I4" t="n" s="285">
        <v>-163400.0</v>
      </c>
      <c r="J4" t="n" s="286">
        <v>-2.879095E9</v>
      </c>
      <c r="L4" t="n" s="287">
        <v>1597.0</v>
      </c>
      <c r="M4" t="n" s="288">
        <v>3935.0</v>
      </c>
      <c r="N4" t="n" s="289">
        <v>118.0</v>
      </c>
      <c r="O4" t="n" s="290">
        <v>208.0</v>
      </c>
      <c r="P4" t="n" s="291">
        <v>3402300.0</v>
      </c>
      <c r="Q4" t="n" s="292">
        <v>6387400.0</v>
      </c>
      <c r="R4" t="n" s="281">
        <v>-0.0055000000000000005</v>
      </c>
      <c r="S4" t="n" s="280">
        <v>1.2454E7</v>
      </c>
      <c r="V4" t="n" s="282">
        <v>0.0167</v>
      </c>
    </row>
    <row r="5" spans="1:22" x14ac:dyDescent="0.2">
      <c r="A5" s="16" t="s">
        <v>342</v>
      </c>
      <c r="B5" s="4">
        <v>1435500</v>
      </c>
      <c r="C5" s="4">
        <v>4331910</v>
      </c>
      <c r="D5" s="4">
        <v>-2896410</v>
      </c>
      <c r="E5" s="4">
        <v>-52260180000</v>
      </c>
      <c r="F5" s="4">
        <f t="shared" ref="F5:F46" si="0">E5+F6</f>
        <v>-1124043403578</v>
      </c>
      <c r="G5" s="4">
        <v>3436900</v>
      </c>
      <c r="H5" s="4">
        <v>2324700</v>
      </c>
      <c r="I5" s="4">
        <v>1112200</v>
      </c>
      <c r="J5" s="4">
        <v>20127630000</v>
      </c>
      <c r="K5" s="4">
        <f t="shared" ref="K5:K46" si="1">K6+J5</f>
        <v>-4936711000</v>
      </c>
      <c r="L5" s="4">
        <v>1154</v>
      </c>
      <c r="M5" s="4">
        <v>4192</v>
      </c>
      <c r="N5" s="4">
        <v>101</v>
      </c>
      <c r="O5" s="4">
        <v>189</v>
      </c>
      <c r="P5" s="4">
        <v>2422700</v>
      </c>
      <c r="Q5" s="4">
        <v>5859200</v>
      </c>
      <c r="R5" s="5">
        <v>0</v>
      </c>
      <c r="S5" s="4">
        <v>13120900</v>
      </c>
      <c r="T5" s="4">
        <f t="shared" ref="T5:T73" si="2">AVERAGE(S6:S15)</f>
        <v>28069996.399999999</v>
      </c>
      <c r="U5" s="4">
        <f t="shared" ref="U5:U46" si="3">MIN(S6:S10)</f>
        <v>12113700</v>
      </c>
      <c r="V5" s="5">
        <v>8.3000000000000001E-3</v>
      </c>
    </row>
    <row r="6" spans="1:22" x14ac:dyDescent="0.2">
      <c r="A6" s="16" t="s">
        <v>341</v>
      </c>
      <c r="B6" s="4">
        <v>426400</v>
      </c>
      <c r="C6" s="4">
        <v>1230158</v>
      </c>
      <c r="D6" s="4">
        <v>-803758</v>
      </c>
      <c r="E6" s="4">
        <v>-14526780000</v>
      </c>
      <c r="F6" s="4">
        <f t="shared" si="0"/>
        <v>-1071783223578</v>
      </c>
      <c r="G6" s="4">
        <v>260700</v>
      </c>
      <c r="H6" s="4">
        <v>1378000</v>
      </c>
      <c r="I6" s="4">
        <v>-1117300</v>
      </c>
      <c r="J6" s="4">
        <v>-20207440000</v>
      </c>
      <c r="K6" s="4">
        <f t="shared" si="1"/>
        <v>-25064341000</v>
      </c>
      <c r="L6" s="4">
        <v>1074</v>
      </c>
      <c r="M6" s="4">
        <v>3554</v>
      </c>
      <c r="N6" s="4">
        <v>87</v>
      </c>
      <c r="O6" s="4">
        <v>185</v>
      </c>
      <c r="P6" s="4">
        <v>2380200</v>
      </c>
      <c r="Q6" s="4">
        <v>5495500</v>
      </c>
      <c r="R6" s="5">
        <v>2.8000000000000004E-3</v>
      </c>
      <c r="S6" s="4">
        <v>12113700</v>
      </c>
      <c r="T6" s="4">
        <f t="shared" si="2"/>
        <v>29675456.399999999</v>
      </c>
      <c r="U6" s="4">
        <f t="shared" si="3"/>
        <v>22010300</v>
      </c>
      <c r="V6" s="5">
        <v>1.1000000000000001E-2</v>
      </c>
    </row>
    <row r="7" spans="1:22" x14ac:dyDescent="0.2">
      <c r="A7" s="16" t="s">
        <v>340</v>
      </c>
      <c r="B7" s="4">
        <v>557538</v>
      </c>
      <c r="C7" s="4">
        <v>2361700</v>
      </c>
      <c r="D7" s="4">
        <v>-1804162</v>
      </c>
      <c r="E7" s="4">
        <v>-32452730000</v>
      </c>
      <c r="F7" s="4">
        <f t="shared" si="0"/>
        <v>-1057256443578</v>
      </c>
      <c r="G7" s="4">
        <v>2716200</v>
      </c>
      <c r="H7" s="4">
        <v>713200</v>
      </c>
      <c r="I7" s="4">
        <v>2003000</v>
      </c>
      <c r="J7" s="4">
        <v>36082830000</v>
      </c>
      <c r="K7" s="4">
        <f t="shared" si="1"/>
        <v>-4856901000</v>
      </c>
      <c r="L7" s="4">
        <v>1293</v>
      </c>
      <c r="M7" s="4">
        <v>2727</v>
      </c>
      <c r="N7" s="4">
        <v>101</v>
      </c>
      <c r="O7" s="4">
        <v>152</v>
      </c>
      <c r="P7" s="4">
        <v>2555900</v>
      </c>
      <c r="Q7" s="4">
        <v>4845100</v>
      </c>
      <c r="R7" s="5">
        <v>0</v>
      </c>
      <c r="S7" s="4">
        <v>25231000</v>
      </c>
      <c r="T7" s="4">
        <f t="shared" si="2"/>
        <v>29286596.399999999</v>
      </c>
      <c r="U7" s="4">
        <f t="shared" si="3"/>
        <v>22010300</v>
      </c>
      <c r="V7" s="5">
        <v>1.11E-2</v>
      </c>
    </row>
    <row r="8" spans="1:22" x14ac:dyDescent="0.2">
      <c r="A8" s="16" t="s">
        <v>339</v>
      </c>
      <c r="B8" s="4">
        <v>1620700</v>
      </c>
      <c r="C8" s="4">
        <v>3502943</v>
      </c>
      <c r="D8" s="4">
        <v>-1882243</v>
      </c>
      <c r="E8" s="4">
        <v>-34131020000</v>
      </c>
      <c r="F8" s="4">
        <f t="shared" si="0"/>
        <v>-1024803713578</v>
      </c>
      <c r="G8" s="4">
        <v>1503700</v>
      </c>
      <c r="H8" s="4">
        <v>4877100</v>
      </c>
      <c r="I8" s="4">
        <v>-3373400</v>
      </c>
      <c r="J8" s="4">
        <v>-61532900000</v>
      </c>
      <c r="K8" s="4">
        <f t="shared" si="1"/>
        <v>-40939731000</v>
      </c>
      <c r="L8" s="4">
        <v>3950</v>
      </c>
      <c r="M8" s="4">
        <v>6985</v>
      </c>
      <c r="N8" s="4">
        <v>209</v>
      </c>
      <c r="O8" s="4">
        <v>451</v>
      </c>
      <c r="P8" s="4">
        <v>5818300</v>
      </c>
      <c r="Q8" s="4">
        <v>12340500</v>
      </c>
      <c r="R8" s="5">
        <v>-2.7699999999999999E-2</v>
      </c>
      <c r="S8" s="4">
        <v>22010300</v>
      </c>
      <c r="T8" s="4">
        <f t="shared" si="2"/>
        <v>28568906.399999999</v>
      </c>
      <c r="U8" s="4">
        <f t="shared" si="3"/>
        <v>19735500</v>
      </c>
      <c r="V8" s="5">
        <v>2.7099999999999999E-2</v>
      </c>
    </row>
    <row r="9" spans="1:22" x14ac:dyDescent="0.2">
      <c r="A9" s="16" t="s">
        <v>338</v>
      </c>
      <c r="B9" s="4">
        <v>3163300</v>
      </c>
      <c r="C9" s="4">
        <v>1995450</v>
      </c>
      <c r="D9" s="4">
        <v>1167850</v>
      </c>
      <c r="E9" s="4">
        <v>21586440000</v>
      </c>
      <c r="F9" s="4">
        <f t="shared" si="0"/>
        <v>-990672693578</v>
      </c>
      <c r="G9" s="4">
        <v>2450300</v>
      </c>
      <c r="H9" s="4">
        <v>771400</v>
      </c>
      <c r="I9" s="4">
        <v>1678900</v>
      </c>
      <c r="J9" s="4">
        <v>30921165000</v>
      </c>
      <c r="K9" s="4">
        <f t="shared" si="1"/>
        <v>20593169000</v>
      </c>
      <c r="L9" s="4">
        <v>2019</v>
      </c>
      <c r="M9" s="4">
        <v>2321</v>
      </c>
      <c r="N9" s="4">
        <v>177</v>
      </c>
      <c r="O9" s="4">
        <v>145</v>
      </c>
      <c r="P9" s="4">
        <v>5430000</v>
      </c>
      <c r="Q9" s="4">
        <v>3925400</v>
      </c>
      <c r="R9" s="5">
        <v>1.1000000000000001E-2</v>
      </c>
      <c r="S9" s="4">
        <v>23169950</v>
      </c>
      <c r="T9" s="4">
        <f t="shared" si="2"/>
        <v>27641011.399999999</v>
      </c>
      <c r="U9" s="4">
        <f t="shared" si="3"/>
        <v>19735500</v>
      </c>
      <c r="V9" s="5">
        <v>1.9E-2</v>
      </c>
    </row>
    <row r="10" spans="1:22" x14ac:dyDescent="0.2">
      <c r="A10" s="16" t="s">
        <v>337</v>
      </c>
      <c r="B10" s="4">
        <v>2780910</v>
      </c>
      <c r="C10" s="4">
        <v>5116398</v>
      </c>
      <c r="D10" s="4">
        <v>-2335488</v>
      </c>
      <c r="E10" s="4">
        <v>-42898830000</v>
      </c>
      <c r="F10" s="4">
        <f t="shared" si="0"/>
        <v>-1012259133578</v>
      </c>
      <c r="G10" s="4">
        <v>0</v>
      </c>
      <c r="H10" s="4">
        <v>0</v>
      </c>
      <c r="I10" s="4">
        <v>0</v>
      </c>
      <c r="J10" s="4">
        <v>-428924611000</v>
      </c>
      <c r="K10" s="4">
        <f t="shared" si="1"/>
        <v>-10327996000</v>
      </c>
      <c r="L10" s="4">
        <v>4863</v>
      </c>
      <c r="M10" s="4">
        <v>5657</v>
      </c>
      <c r="N10" s="4">
        <v>330</v>
      </c>
      <c r="O10" s="4">
        <v>481</v>
      </c>
      <c r="P10" s="4">
        <v>9573700</v>
      </c>
      <c r="Q10" s="4">
        <v>12980200</v>
      </c>
      <c r="R10" s="5">
        <v>-8.1900000000000001E-2</v>
      </c>
      <c r="S10" s="4">
        <v>47304457</v>
      </c>
      <c r="T10" s="4">
        <f t="shared" si="2"/>
        <v>24010415.699999999</v>
      </c>
      <c r="U10" s="4">
        <f t="shared" si="3"/>
        <v>14341000</v>
      </c>
      <c r="V10" s="5">
        <v>2.9300000000000003E-2</v>
      </c>
    </row>
    <row r="11" spans="1:22" x14ac:dyDescent="0.2">
      <c r="A11" s="16" t="s">
        <v>336</v>
      </c>
      <c r="B11" s="4">
        <v>423600</v>
      </c>
      <c r="C11" s="4">
        <v>4300579</v>
      </c>
      <c r="D11" s="4">
        <v>-3876979</v>
      </c>
      <c r="E11" s="4">
        <v>-76474070000</v>
      </c>
      <c r="F11" s="4">
        <f t="shared" si="0"/>
        <v>-969360303578</v>
      </c>
      <c r="G11" s="4">
        <v>0</v>
      </c>
      <c r="H11" s="4">
        <v>0</v>
      </c>
      <c r="I11" s="4">
        <v>0</v>
      </c>
      <c r="J11" s="4">
        <v>-33856660000</v>
      </c>
      <c r="K11" s="4">
        <f t="shared" si="1"/>
        <v>418596615000</v>
      </c>
      <c r="L11" s="4">
        <v>2364</v>
      </c>
      <c r="M11" s="4">
        <v>3596</v>
      </c>
      <c r="N11" s="4">
        <v>347</v>
      </c>
      <c r="O11" s="4">
        <v>415</v>
      </c>
      <c r="P11" s="4">
        <v>11019600</v>
      </c>
      <c r="Q11" s="4">
        <v>13181100</v>
      </c>
      <c r="R11" s="5">
        <v>0</v>
      </c>
      <c r="S11" s="4">
        <v>24650900</v>
      </c>
      <c r="T11" s="4">
        <f t="shared" si="2"/>
        <v>22691725.699999999</v>
      </c>
      <c r="U11" s="4">
        <f t="shared" si="3"/>
        <v>14341000</v>
      </c>
      <c r="V11" s="5">
        <v>1.26E-2</v>
      </c>
    </row>
    <row r="12" spans="1:22" x14ac:dyDescent="0.2">
      <c r="A12" s="16" t="s">
        <v>335</v>
      </c>
      <c r="B12" s="4">
        <v>1568800</v>
      </c>
      <c r="C12" s="4">
        <v>6147700</v>
      </c>
      <c r="D12" s="4">
        <v>-4578900</v>
      </c>
      <c r="E12" s="4">
        <v>-90410210000</v>
      </c>
      <c r="F12" s="4">
        <f t="shared" si="0"/>
        <v>-892886233578</v>
      </c>
      <c r="G12" s="4">
        <v>0</v>
      </c>
      <c r="H12" s="4">
        <v>0</v>
      </c>
      <c r="I12" s="4">
        <v>0</v>
      </c>
      <c r="J12" s="4">
        <v>-37792735000</v>
      </c>
      <c r="K12" s="4">
        <f t="shared" si="1"/>
        <v>452453275000</v>
      </c>
      <c r="L12" s="4">
        <v>4399</v>
      </c>
      <c r="M12" s="4">
        <v>3696</v>
      </c>
      <c r="N12" s="4">
        <v>539</v>
      </c>
      <c r="O12" s="4">
        <v>363</v>
      </c>
      <c r="P12" s="4">
        <v>14634500</v>
      </c>
      <c r="Q12" s="4">
        <v>9272800</v>
      </c>
      <c r="R12" s="5">
        <v>2.07E-2</v>
      </c>
      <c r="S12" s="4">
        <v>68949957</v>
      </c>
      <c r="T12" s="4">
        <f t="shared" si="2"/>
        <v>17269680</v>
      </c>
      <c r="U12" s="4">
        <f t="shared" si="3"/>
        <v>14341000</v>
      </c>
      <c r="V12" s="5">
        <v>1.77E-2</v>
      </c>
    </row>
    <row r="13" spans="1:22" x14ac:dyDescent="0.2">
      <c r="A13" s="16" t="s">
        <v>333</v>
      </c>
      <c r="B13" s="4">
        <v>1271700</v>
      </c>
      <c r="C13" s="4">
        <v>3597200</v>
      </c>
      <c r="D13" s="4">
        <v>-2325500</v>
      </c>
      <c r="E13" s="4">
        <v>-44907920000</v>
      </c>
      <c r="F13" s="4">
        <f t="shared" si="0"/>
        <v>-802476023578</v>
      </c>
      <c r="G13" s="4">
        <v>471700</v>
      </c>
      <c r="H13" s="4">
        <v>2426100</v>
      </c>
      <c r="I13" s="4">
        <v>-1954400</v>
      </c>
      <c r="J13" s="4">
        <v>-37792735000</v>
      </c>
      <c r="K13" s="4">
        <f t="shared" si="1"/>
        <v>490246010000</v>
      </c>
      <c r="L13" s="4">
        <v>2567</v>
      </c>
      <c r="M13" s="4">
        <v>4007</v>
      </c>
      <c r="N13" s="4">
        <v>166</v>
      </c>
      <c r="O13" s="4">
        <v>239</v>
      </c>
      <c r="P13" s="4">
        <v>4652200</v>
      </c>
      <c r="Q13" s="4">
        <v>7143700</v>
      </c>
      <c r="R13" s="5">
        <v>0</v>
      </c>
      <c r="S13" s="4">
        <v>19735500</v>
      </c>
      <c r="T13" s="4">
        <f t="shared" si="2"/>
        <v>16921870</v>
      </c>
      <c r="U13" s="4">
        <f t="shared" si="3"/>
        <v>14341000</v>
      </c>
      <c r="V13" s="5">
        <v>1.03E-2</v>
      </c>
    </row>
    <row r="14" spans="1:22" x14ac:dyDescent="0.2">
      <c r="A14" s="16" t="s">
        <v>332</v>
      </c>
      <c r="B14" s="4">
        <v>1623562</v>
      </c>
      <c r="C14" s="4">
        <v>3459200</v>
      </c>
      <c r="D14" s="4">
        <v>-1835638</v>
      </c>
      <c r="E14" s="4">
        <v>-35382780000</v>
      </c>
      <c r="F14" s="4">
        <f t="shared" si="0"/>
        <v>-757568103578</v>
      </c>
      <c r="G14" s="4">
        <v>5373200</v>
      </c>
      <c r="H14" s="4">
        <v>1756000</v>
      </c>
      <c r="I14" s="4">
        <v>3617200</v>
      </c>
      <c r="J14" s="4">
        <v>69846485000</v>
      </c>
      <c r="K14" s="4">
        <f t="shared" si="1"/>
        <v>528038745000</v>
      </c>
      <c r="L14" s="4">
        <v>6388</v>
      </c>
      <c r="M14" s="4">
        <v>1869</v>
      </c>
      <c r="N14" s="4">
        <v>529</v>
      </c>
      <c r="O14" s="4">
        <v>183</v>
      </c>
      <c r="P14" s="4">
        <v>14944700</v>
      </c>
      <c r="Q14" s="4">
        <v>5803400</v>
      </c>
      <c r="R14" s="5">
        <v>1.84E-2</v>
      </c>
      <c r="S14" s="4">
        <v>23193200</v>
      </c>
      <c r="T14" s="4">
        <f t="shared" si="2"/>
        <v>15843840</v>
      </c>
      <c r="U14" s="4">
        <f t="shared" si="3"/>
        <v>13891000</v>
      </c>
      <c r="V14" s="5">
        <v>1.8000000000000002E-2</v>
      </c>
    </row>
    <row r="15" spans="1:22" x14ac:dyDescent="0.2">
      <c r="A15" s="16" t="s">
        <v>331</v>
      </c>
      <c r="B15" s="4">
        <v>583554</v>
      </c>
      <c r="C15" s="4">
        <v>1555700</v>
      </c>
      <c r="D15" s="4">
        <v>-972146</v>
      </c>
      <c r="E15" s="4">
        <v>-18549390000</v>
      </c>
      <c r="F15" s="4">
        <f t="shared" si="0"/>
        <v>-722185323578</v>
      </c>
      <c r="G15" s="4">
        <v>1742600</v>
      </c>
      <c r="H15" s="4">
        <v>705600</v>
      </c>
      <c r="I15" s="4">
        <v>1037000</v>
      </c>
      <c r="J15" s="4">
        <v>19870740000</v>
      </c>
      <c r="K15" s="4">
        <f t="shared" si="1"/>
        <v>458192260000</v>
      </c>
      <c r="L15" s="4">
        <v>1506</v>
      </c>
      <c r="M15" s="4">
        <v>2015</v>
      </c>
      <c r="N15" s="4">
        <v>208</v>
      </c>
      <c r="O15" s="4">
        <v>296</v>
      </c>
      <c r="P15" s="4">
        <v>4145100</v>
      </c>
      <c r="Q15" s="4">
        <v>5690000</v>
      </c>
      <c r="R15" s="5">
        <v>-2.5999999999999999E-3</v>
      </c>
      <c r="S15" s="4">
        <v>14341000</v>
      </c>
      <c r="T15" s="4">
        <f t="shared" si="2"/>
        <v>15345060</v>
      </c>
      <c r="U15" s="4">
        <f t="shared" si="3"/>
        <v>10998500</v>
      </c>
      <c r="V15" s="5">
        <v>1.04E-2</v>
      </c>
    </row>
    <row r="16" spans="1:22" x14ac:dyDescent="0.2">
      <c r="A16" s="16" t="s">
        <v>330</v>
      </c>
      <c r="B16" s="4">
        <v>547100</v>
      </c>
      <c r="C16" s="4">
        <v>5812200</v>
      </c>
      <c r="D16" s="4">
        <v>-5265100</v>
      </c>
      <c r="E16" s="4">
        <v>-100405140000</v>
      </c>
      <c r="F16" s="4">
        <f t="shared" si="0"/>
        <v>-703635933578</v>
      </c>
      <c r="G16" s="4">
        <v>2870800</v>
      </c>
      <c r="H16" s="4">
        <v>912000</v>
      </c>
      <c r="I16" s="4">
        <v>1958800</v>
      </c>
      <c r="J16" s="4">
        <v>37492420000</v>
      </c>
      <c r="K16" s="4">
        <f t="shared" si="1"/>
        <v>438321520000</v>
      </c>
      <c r="L16" s="4">
        <v>3298</v>
      </c>
      <c r="M16" s="4">
        <v>3742</v>
      </c>
      <c r="N16" s="4">
        <v>453</v>
      </c>
      <c r="O16" s="4">
        <v>406</v>
      </c>
      <c r="P16" s="4">
        <v>10113700</v>
      </c>
      <c r="Q16" s="4">
        <v>9583300</v>
      </c>
      <c r="R16" s="5">
        <v>1.6E-2</v>
      </c>
      <c r="S16" s="4">
        <v>28168300</v>
      </c>
      <c r="T16" s="4">
        <f t="shared" si="2"/>
        <v>13997330</v>
      </c>
      <c r="U16" s="4">
        <f t="shared" si="3"/>
        <v>10998500</v>
      </c>
      <c r="V16" s="5">
        <v>2.0799999999999999E-2</v>
      </c>
    </row>
    <row r="17" spans="1:22" x14ac:dyDescent="0.2">
      <c r="A17" s="16" t="s">
        <v>329</v>
      </c>
      <c r="B17" s="4">
        <v>794580</v>
      </c>
      <c r="C17" s="4">
        <v>4772100</v>
      </c>
      <c r="D17" s="4">
        <v>-3977520</v>
      </c>
      <c r="E17" s="4">
        <v>-74108541394</v>
      </c>
      <c r="F17" s="4">
        <f t="shared" si="0"/>
        <v>-603230793578</v>
      </c>
      <c r="G17" s="4">
        <v>1018500</v>
      </c>
      <c r="H17" s="4">
        <v>1062001</v>
      </c>
      <c r="I17" s="4">
        <v>-43501</v>
      </c>
      <c r="J17" s="4">
        <v>-757194000</v>
      </c>
      <c r="K17" s="4">
        <f t="shared" si="1"/>
        <v>400829100000</v>
      </c>
      <c r="L17" s="4">
        <v>1767</v>
      </c>
      <c r="M17" s="4">
        <v>3398</v>
      </c>
      <c r="N17" s="4">
        <v>224</v>
      </c>
      <c r="O17" s="4">
        <v>320</v>
      </c>
      <c r="P17" s="4">
        <v>5663500</v>
      </c>
      <c r="Q17" s="4">
        <v>10148400</v>
      </c>
      <c r="R17" s="5">
        <v>1.6299999999999999E-2</v>
      </c>
      <c r="S17" s="4">
        <v>21342400</v>
      </c>
      <c r="T17" s="4">
        <f t="shared" si="2"/>
        <v>14020735.6</v>
      </c>
      <c r="U17" s="4">
        <f t="shared" si="3"/>
        <v>10998500</v>
      </c>
      <c r="V17" s="5">
        <v>2.3900000000000001E-2</v>
      </c>
    </row>
    <row r="18" spans="1:22" x14ac:dyDescent="0.2">
      <c r="A18" s="16" t="s">
        <v>328</v>
      </c>
      <c r="B18" s="4">
        <v>334400</v>
      </c>
      <c r="C18" s="4">
        <v>3311785</v>
      </c>
      <c r="D18" s="4">
        <v>-2977385</v>
      </c>
      <c r="E18" s="4">
        <v>-55175230000</v>
      </c>
      <c r="F18" s="4">
        <f t="shared" si="0"/>
        <v>-529122252184</v>
      </c>
      <c r="G18" s="4">
        <v>549600</v>
      </c>
      <c r="H18" s="4">
        <v>876100</v>
      </c>
      <c r="I18" s="4">
        <v>-326500</v>
      </c>
      <c r="J18" s="4">
        <v>-5967855000</v>
      </c>
      <c r="K18" s="4">
        <f t="shared" si="1"/>
        <v>401586294000</v>
      </c>
      <c r="L18" s="4">
        <v>1176</v>
      </c>
      <c r="M18" s="4">
        <v>3392</v>
      </c>
      <c r="N18" s="4">
        <v>195</v>
      </c>
      <c r="O18" s="4">
        <v>199</v>
      </c>
      <c r="P18" s="4">
        <v>3733900</v>
      </c>
      <c r="Q18" s="4">
        <v>6071300</v>
      </c>
      <c r="R18" s="5">
        <v>-1.3500000000000002E-2</v>
      </c>
      <c r="S18" s="4">
        <v>14833400</v>
      </c>
      <c r="T18" s="4">
        <f t="shared" si="2"/>
        <v>14925197.1</v>
      </c>
      <c r="U18" s="4">
        <f t="shared" si="3"/>
        <v>10998500</v>
      </c>
      <c r="V18" s="5">
        <v>1.8700000000000001E-2</v>
      </c>
    </row>
    <row r="19" spans="1:22" x14ac:dyDescent="0.2">
      <c r="A19" s="16" t="s">
        <v>327</v>
      </c>
      <c r="B19" s="4">
        <v>594600</v>
      </c>
      <c r="C19" s="4">
        <v>1699500</v>
      </c>
      <c r="D19" s="4">
        <v>-1104900</v>
      </c>
      <c r="E19" s="4">
        <v>-20654150000</v>
      </c>
      <c r="F19" s="4">
        <f t="shared" si="0"/>
        <v>-473947022184</v>
      </c>
      <c r="G19" s="4">
        <v>850600</v>
      </c>
      <c r="H19" s="4">
        <v>404800</v>
      </c>
      <c r="I19" s="4">
        <v>445800</v>
      </c>
      <c r="J19" s="4">
        <v>8381795000</v>
      </c>
      <c r="K19" s="4">
        <f t="shared" si="1"/>
        <v>407554149000</v>
      </c>
      <c r="L19" s="4">
        <v>1584</v>
      </c>
      <c r="M19" s="4">
        <v>1561</v>
      </c>
      <c r="N19" s="4">
        <v>193</v>
      </c>
      <c r="O19" s="4">
        <v>165</v>
      </c>
      <c r="P19" s="4">
        <v>4784900</v>
      </c>
      <c r="Q19" s="4">
        <v>4418900</v>
      </c>
      <c r="R19" s="5">
        <v>1.0800000000000001E-2</v>
      </c>
      <c r="S19" s="4">
        <v>13891000</v>
      </c>
      <c r="T19" s="4">
        <f t="shared" si="2"/>
        <v>16032087.1</v>
      </c>
      <c r="U19" s="4">
        <f t="shared" si="3"/>
        <v>10998500</v>
      </c>
      <c r="V19" s="5">
        <v>1.8600000000000002E-2</v>
      </c>
    </row>
    <row r="20" spans="1:22" x14ac:dyDescent="0.2">
      <c r="A20" s="16" t="s">
        <v>326</v>
      </c>
      <c r="B20" s="4">
        <v>519300</v>
      </c>
      <c r="C20" s="4">
        <v>2414700</v>
      </c>
      <c r="D20" s="4">
        <v>-1895400</v>
      </c>
      <c r="E20" s="4">
        <v>-35298780000</v>
      </c>
      <c r="F20" s="4">
        <f t="shared" si="0"/>
        <v>-453292872184</v>
      </c>
      <c r="G20" s="4">
        <v>151000</v>
      </c>
      <c r="H20" s="4">
        <v>2380500</v>
      </c>
      <c r="I20" s="4">
        <v>-2229500</v>
      </c>
      <c r="J20" s="4">
        <v>-41424010000</v>
      </c>
      <c r="K20" s="4">
        <f t="shared" si="1"/>
        <v>399172354000</v>
      </c>
      <c r="L20" s="4">
        <v>1113</v>
      </c>
      <c r="M20" s="4">
        <v>2554</v>
      </c>
      <c r="N20" s="4">
        <v>164</v>
      </c>
      <c r="O20" s="4">
        <v>258</v>
      </c>
      <c r="P20" s="4">
        <v>4014900</v>
      </c>
      <c r="Q20" s="4">
        <v>6096800</v>
      </c>
      <c r="R20" s="5">
        <v>-1.34E-2</v>
      </c>
      <c r="S20" s="4">
        <v>10998500</v>
      </c>
      <c r="T20" s="4">
        <f t="shared" si="2"/>
        <v>16467827.1</v>
      </c>
      <c r="U20" s="4">
        <f t="shared" si="3"/>
        <v>9353200</v>
      </c>
      <c r="V20" s="5">
        <v>1.6E-2</v>
      </c>
    </row>
    <row r="21" spans="1:22" x14ac:dyDescent="0.2">
      <c r="A21" s="16" t="s">
        <v>325</v>
      </c>
      <c r="B21" s="4">
        <v>1126600</v>
      </c>
      <c r="C21" s="4">
        <v>1971154</v>
      </c>
      <c r="D21" s="4">
        <v>-844554</v>
      </c>
      <c r="E21" s="4">
        <v>-15704530000</v>
      </c>
      <c r="F21" s="4">
        <f t="shared" si="0"/>
        <v>-417994092184</v>
      </c>
      <c r="G21" s="4">
        <v>417600</v>
      </c>
      <c r="H21" s="4">
        <v>1089000</v>
      </c>
      <c r="I21" s="4">
        <v>-671400</v>
      </c>
      <c r="J21" s="4">
        <v>-12513220000</v>
      </c>
      <c r="K21" s="4">
        <f t="shared" si="1"/>
        <v>440596364000</v>
      </c>
      <c r="L21" s="4">
        <v>1209</v>
      </c>
      <c r="M21" s="4">
        <v>1622</v>
      </c>
      <c r="N21" s="4">
        <v>203</v>
      </c>
      <c r="O21" s="4">
        <v>183</v>
      </c>
      <c r="P21" s="4">
        <v>4093400</v>
      </c>
      <c r="Q21" s="4">
        <v>3314600</v>
      </c>
      <c r="R21" s="5">
        <v>2.7000000000000001E-3</v>
      </c>
      <c r="S21" s="4">
        <v>11464000</v>
      </c>
      <c r="T21" s="4">
        <f t="shared" si="2"/>
        <v>16640917.199999999</v>
      </c>
      <c r="U21" s="4">
        <f t="shared" si="3"/>
        <v>9353200</v>
      </c>
      <c r="V21" s="5">
        <v>1.6E-2</v>
      </c>
    </row>
    <row r="22" spans="1:22" x14ac:dyDescent="0.2">
      <c r="A22" s="16" t="s">
        <v>324</v>
      </c>
      <c r="B22" s="4">
        <v>487000</v>
      </c>
      <c r="C22" s="4">
        <v>1790500</v>
      </c>
      <c r="D22" s="4">
        <v>-1303500</v>
      </c>
      <c r="E22" s="4">
        <v>-24170370000</v>
      </c>
      <c r="F22" s="4">
        <f t="shared" si="0"/>
        <v>-402289562184</v>
      </c>
      <c r="G22" s="4">
        <v>942500</v>
      </c>
      <c r="H22" s="4">
        <v>64000</v>
      </c>
      <c r="I22" s="4">
        <v>878500</v>
      </c>
      <c r="J22" s="4">
        <v>16359480000</v>
      </c>
      <c r="K22" s="4">
        <f t="shared" si="1"/>
        <v>453109584000</v>
      </c>
      <c r="L22" s="4">
        <v>2252</v>
      </c>
      <c r="M22" s="4">
        <v>1089</v>
      </c>
      <c r="N22" s="4">
        <v>303</v>
      </c>
      <c r="O22" s="4">
        <v>133</v>
      </c>
      <c r="P22" s="4">
        <v>7370800</v>
      </c>
      <c r="Q22" s="4">
        <v>3473900</v>
      </c>
      <c r="R22" s="5">
        <v>1.9099999999999999E-2</v>
      </c>
      <c r="S22" s="4">
        <v>14729500</v>
      </c>
      <c r="T22" s="4">
        <f t="shared" si="2"/>
        <v>20198142.699999999</v>
      </c>
      <c r="U22" s="4">
        <f t="shared" si="3"/>
        <v>9353200</v>
      </c>
      <c r="V22" s="5">
        <v>1.8700000000000001E-2</v>
      </c>
    </row>
    <row r="23" spans="1:22" x14ac:dyDescent="0.2">
      <c r="A23" s="16" t="s">
        <v>323</v>
      </c>
      <c r="B23" s="4">
        <v>599430</v>
      </c>
      <c r="C23" s="4">
        <v>1838000</v>
      </c>
      <c r="D23" s="4">
        <v>-1238570</v>
      </c>
      <c r="E23" s="4">
        <v>-22812010000</v>
      </c>
      <c r="F23" s="4">
        <f t="shared" si="0"/>
        <v>-378119192184</v>
      </c>
      <c r="G23" s="4">
        <v>752700</v>
      </c>
      <c r="H23" s="4">
        <v>1452500</v>
      </c>
      <c r="I23" s="4">
        <v>-699800</v>
      </c>
      <c r="J23" s="4">
        <v>-12863965000</v>
      </c>
      <c r="K23" s="4">
        <f t="shared" si="1"/>
        <v>436750104000</v>
      </c>
      <c r="L23" s="4">
        <v>934</v>
      </c>
      <c r="M23" s="4">
        <v>1583</v>
      </c>
      <c r="N23" s="4">
        <v>146</v>
      </c>
      <c r="O23" s="4">
        <v>188</v>
      </c>
      <c r="P23" s="4">
        <v>3463400</v>
      </c>
      <c r="Q23" s="4">
        <v>7104600</v>
      </c>
      <c r="R23" s="5">
        <v>5.5000000000000005E-3</v>
      </c>
      <c r="S23" s="4">
        <v>16257400</v>
      </c>
      <c r="T23" s="4">
        <f t="shared" si="2"/>
        <v>23168493.699999999</v>
      </c>
      <c r="U23" s="4">
        <f t="shared" si="3"/>
        <v>9353200</v>
      </c>
      <c r="V23" s="5">
        <v>8.199999999999999E-3</v>
      </c>
    </row>
    <row r="24" spans="1:22" x14ac:dyDescent="0.2">
      <c r="A24" s="16" t="s">
        <v>322</v>
      </c>
      <c r="B24" s="4">
        <v>223800</v>
      </c>
      <c r="C24" s="4">
        <v>2323600</v>
      </c>
      <c r="D24" s="4">
        <v>-2099800</v>
      </c>
      <c r="E24" s="4">
        <v>-38606410000</v>
      </c>
      <c r="F24" s="4">
        <f t="shared" si="0"/>
        <v>-355307182184</v>
      </c>
      <c r="G24" s="4">
        <v>170800</v>
      </c>
      <c r="H24" s="4">
        <v>1071100</v>
      </c>
      <c r="I24" s="4">
        <v>-900300</v>
      </c>
      <c r="J24" s="4">
        <v>-16490945000</v>
      </c>
      <c r="K24" s="4">
        <f t="shared" si="1"/>
        <v>449614069000</v>
      </c>
      <c r="L24" s="4">
        <v>880</v>
      </c>
      <c r="M24" s="4">
        <v>2306</v>
      </c>
      <c r="N24" s="4">
        <v>46</v>
      </c>
      <c r="O24" s="4">
        <v>84</v>
      </c>
      <c r="P24" s="4">
        <v>1601200</v>
      </c>
      <c r="Q24" s="4">
        <v>3780900</v>
      </c>
      <c r="R24" s="5">
        <v>-1.3600000000000001E-2</v>
      </c>
      <c r="S24" s="4">
        <v>12412900</v>
      </c>
      <c r="T24" s="4">
        <f t="shared" si="2"/>
        <v>24306633.699999999</v>
      </c>
      <c r="U24" s="4">
        <f t="shared" si="3"/>
        <v>9353200</v>
      </c>
      <c r="V24" s="5">
        <v>1.6200000000000003E-2</v>
      </c>
    </row>
    <row r="25" spans="1:22" x14ac:dyDescent="0.2">
      <c r="A25" s="16" t="s">
        <v>321</v>
      </c>
      <c r="B25" s="4">
        <v>857400</v>
      </c>
      <c r="C25" s="4">
        <v>1895700</v>
      </c>
      <c r="D25" s="4">
        <v>-1038300</v>
      </c>
      <c r="E25" s="4">
        <v>-19066540000</v>
      </c>
      <c r="F25" s="4">
        <f t="shared" si="0"/>
        <v>-316700772184</v>
      </c>
      <c r="G25" s="4">
        <v>264400</v>
      </c>
      <c r="H25" s="4">
        <v>1538900</v>
      </c>
      <c r="I25" s="4">
        <v>-1274500</v>
      </c>
      <c r="J25" s="4">
        <v>-23415305000</v>
      </c>
      <c r="K25" s="4">
        <f t="shared" si="1"/>
        <v>466105014000</v>
      </c>
      <c r="L25" s="4">
        <v>1199</v>
      </c>
      <c r="M25" s="4">
        <v>1979</v>
      </c>
      <c r="N25" s="4">
        <v>173</v>
      </c>
      <c r="O25" s="4">
        <v>179</v>
      </c>
      <c r="P25" s="4">
        <v>3762900</v>
      </c>
      <c r="Q25" s="4">
        <v>3569300</v>
      </c>
      <c r="R25" s="5">
        <v>-2.5999999999999999E-3</v>
      </c>
      <c r="S25" s="4">
        <v>9353200</v>
      </c>
      <c r="T25" s="4">
        <f t="shared" si="2"/>
        <v>24392703.699999999</v>
      </c>
      <c r="U25" s="4">
        <f t="shared" si="3"/>
        <v>14691000</v>
      </c>
      <c r="V25" s="5">
        <v>1.6200000000000003E-2</v>
      </c>
    </row>
    <row r="26" spans="1:22" x14ac:dyDescent="0.2">
      <c r="A26" s="16" t="s">
        <v>320</v>
      </c>
      <c r="B26" s="4">
        <v>1791400</v>
      </c>
      <c r="C26" s="4">
        <v>2607900</v>
      </c>
      <c r="D26" s="4">
        <v>-816500</v>
      </c>
      <c r="E26" s="4">
        <v>-14914660000</v>
      </c>
      <c r="F26" s="4">
        <f t="shared" si="0"/>
        <v>-297634232184</v>
      </c>
      <c r="G26" s="4">
        <v>3327700</v>
      </c>
      <c r="H26" s="4">
        <v>4015200</v>
      </c>
      <c r="I26" s="4">
        <v>-687500</v>
      </c>
      <c r="J26" s="4">
        <v>-12325110000</v>
      </c>
      <c r="K26" s="4">
        <f t="shared" si="1"/>
        <v>489520319000</v>
      </c>
      <c r="L26" s="4">
        <v>1396</v>
      </c>
      <c r="M26" s="4">
        <v>5054</v>
      </c>
      <c r="N26" s="4">
        <v>147</v>
      </c>
      <c r="O26" s="4">
        <v>156</v>
      </c>
      <c r="P26" s="4">
        <v>3596600</v>
      </c>
      <c r="Q26" s="4">
        <v>5948800</v>
      </c>
      <c r="R26" s="5">
        <v>0</v>
      </c>
      <c r="S26" s="4">
        <v>14691000</v>
      </c>
      <c r="T26" s="4">
        <f t="shared" si="2"/>
        <v>25949643.699999999</v>
      </c>
      <c r="U26" s="4">
        <f t="shared" si="3"/>
        <v>13194901</v>
      </c>
      <c r="V26" s="5">
        <v>2.1400000000000002E-2</v>
      </c>
    </row>
    <row r="27" spans="1:22" x14ac:dyDescent="0.2">
      <c r="A27" s="16" t="s">
        <v>319</v>
      </c>
      <c r="B27" s="4">
        <v>3361200</v>
      </c>
      <c r="C27" s="4">
        <v>1235700</v>
      </c>
      <c r="D27" s="4">
        <v>2125500</v>
      </c>
      <c r="E27" s="4">
        <v>39603600000</v>
      </c>
      <c r="F27" s="4">
        <f t="shared" si="0"/>
        <v>-282719572184</v>
      </c>
      <c r="G27" s="4">
        <v>9625556</v>
      </c>
      <c r="H27" s="4">
        <v>724100</v>
      </c>
      <c r="I27" s="4">
        <v>8901456</v>
      </c>
      <c r="J27" s="4">
        <v>164145465000</v>
      </c>
      <c r="K27" s="4">
        <f t="shared" si="1"/>
        <v>501845429000</v>
      </c>
      <c r="L27" s="4">
        <v>2048</v>
      </c>
      <c r="M27" s="4">
        <v>2449</v>
      </c>
      <c r="N27" s="4">
        <v>309</v>
      </c>
      <c r="O27" s="4">
        <v>202</v>
      </c>
      <c r="P27" s="4">
        <v>7359000</v>
      </c>
      <c r="Q27" s="4">
        <v>5243600</v>
      </c>
      <c r="R27" s="5">
        <v>1.09E-2</v>
      </c>
      <c r="S27" s="4">
        <v>21576456</v>
      </c>
      <c r="T27" s="4">
        <f t="shared" si="2"/>
        <v>24852408.100000001</v>
      </c>
      <c r="U27" s="4">
        <f t="shared" si="3"/>
        <v>13194901</v>
      </c>
      <c r="V27" s="5">
        <v>1.8700000000000001E-2</v>
      </c>
    </row>
    <row r="28" spans="1:22" x14ac:dyDescent="0.2">
      <c r="A28" s="16" t="s">
        <v>318</v>
      </c>
      <c r="B28" s="4">
        <v>3594670</v>
      </c>
      <c r="C28" s="4">
        <v>3098400</v>
      </c>
      <c r="D28" s="4">
        <v>496270</v>
      </c>
      <c r="E28" s="4">
        <v>9085510000</v>
      </c>
      <c r="F28" s="4">
        <f t="shared" si="0"/>
        <v>-322323172184</v>
      </c>
      <c r="G28" s="4">
        <v>9266015</v>
      </c>
      <c r="H28" s="4">
        <v>5639300</v>
      </c>
      <c r="I28" s="4">
        <v>3626715</v>
      </c>
      <c r="J28" s="4">
        <v>66804980000</v>
      </c>
      <c r="K28" s="4">
        <f t="shared" si="1"/>
        <v>337699964000</v>
      </c>
      <c r="L28" s="4">
        <v>1146</v>
      </c>
      <c r="M28" s="4">
        <v>4746</v>
      </c>
      <c r="N28" s="4">
        <v>168</v>
      </c>
      <c r="O28" s="4">
        <v>394</v>
      </c>
      <c r="P28" s="4">
        <v>5633300</v>
      </c>
      <c r="Q28" s="4">
        <v>9862000</v>
      </c>
      <c r="R28" s="5">
        <v>5.5000000000000005E-3</v>
      </c>
      <c r="S28" s="4">
        <v>23878015</v>
      </c>
      <c r="T28" s="4">
        <f t="shared" si="2"/>
        <v>23597186.600000001</v>
      </c>
      <c r="U28" s="4">
        <f t="shared" si="3"/>
        <v>13194901</v>
      </c>
      <c r="V28" s="5">
        <v>3.2300000000000002E-2</v>
      </c>
    </row>
    <row r="29" spans="1:22" x14ac:dyDescent="0.2">
      <c r="A29" s="16" t="s">
        <v>317</v>
      </c>
      <c r="B29" s="4">
        <v>2561700</v>
      </c>
      <c r="C29" s="4">
        <v>1026100</v>
      </c>
      <c r="D29" s="4">
        <v>1535600</v>
      </c>
      <c r="E29" s="4">
        <v>28241380000</v>
      </c>
      <c r="F29" s="4">
        <f t="shared" si="0"/>
        <v>-331408682184</v>
      </c>
      <c r="G29" s="4">
        <v>17282300</v>
      </c>
      <c r="H29" s="4">
        <v>1994400</v>
      </c>
      <c r="I29" s="4">
        <v>15287900</v>
      </c>
      <c r="J29" s="4">
        <v>276423965000</v>
      </c>
      <c r="K29" s="4">
        <f t="shared" si="1"/>
        <v>270894984000</v>
      </c>
      <c r="L29" s="4">
        <v>1798</v>
      </c>
      <c r="M29" s="4">
        <v>1637</v>
      </c>
      <c r="N29" s="4">
        <v>221</v>
      </c>
      <c r="O29" s="4">
        <v>164</v>
      </c>
      <c r="P29" s="4">
        <v>4518900</v>
      </c>
      <c r="Q29" s="4">
        <v>3669300</v>
      </c>
      <c r="R29" s="5">
        <v>1.11E-2</v>
      </c>
      <c r="S29" s="4">
        <v>24959900</v>
      </c>
      <c r="T29" s="4">
        <f t="shared" si="2"/>
        <v>22595326.600000001</v>
      </c>
      <c r="U29" s="4">
        <f t="shared" si="3"/>
        <v>13194901</v>
      </c>
      <c r="V29" s="5">
        <v>1.89E-2</v>
      </c>
    </row>
    <row r="30" spans="1:22" x14ac:dyDescent="0.2">
      <c r="A30" s="16" t="s">
        <v>316</v>
      </c>
      <c r="B30" s="4">
        <v>1775950</v>
      </c>
      <c r="C30" s="4">
        <v>1295008</v>
      </c>
      <c r="D30" s="4">
        <v>480942</v>
      </c>
      <c r="E30" s="4">
        <v>8835730000</v>
      </c>
      <c r="F30" s="4">
        <f t="shared" si="0"/>
        <v>-359650062184</v>
      </c>
      <c r="G30" s="4">
        <v>3076100</v>
      </c>
      <c r="H30" s="4">
        <v>2703600</v>
      </c>
      <c r="I30" s="4">
        <v>372500</v>
      </c>
      <c r="J30" s="4">
        <v>6610990000</v>
      </c>
      <c r="K30" s="4">
        <f t="shared" si="1"/>
        <v>-5528981000</v>
      </c>
      <c r="L30" s="4">
        <v>2742</v>
      </c>
      <c r="M30" s="4">
        <v>3342</v>
      </c>
      <c r="N30" s="4">
        <v>303</v>
      </c>
      <c r="O30" s="4">
        <v>264</v>
      </c>
      <c r="P30" s="4">
        <v>7614100</v>
      </c>
      <c r="Q30" s="4">
        <v>7700000</v>
      </c>
      <c r="R30" s="5">
        <v>-2.7000000000000001E-3</v>
      </c>
      <c r="S30" s="4">
        <v>15355900</v>
      </c>
      <c r="T30" s="4">
        <f t="shared" si="2"/>
        <v>22319006.600000001</v>
      </c>
      <c r="U30" s="4">
        <f t="shared" si="3"/>
        <v>10213900</v>
      </c>
      <c r="V30" s="5">
        <v>2.98E-2</v>
      </c>
    </row>
    <row r="31" spans="1:22" x14ac:dyDescent="0.2">
      <c r="A31" s="16" t="s">
        <v>315</v>
      </c>
      <c r="B31" s="4">
        <v>1108400</v>
      </c>
      <c r="C31" s="4">
        <v>1843000</v>
      </c>
      <c r="D31" s="4">
        <v>-734600</v>
      </c>
      <c r="E31" s="4">
        <v>-13549540000</v>
      </c>
      <c r="F31" s="4">
        <f t="shared" si="0"/>
        <v>-368485792184</v>
      </c>
      <c r="G31" s="4">
        <v>450100</v>
      </c>
      <c r="H31" s="4">
        <v>2963401</v>
      </c>
      <c r="I31" s="4">
        <v>-2513301</v>
      </c>
      <c r="J31" s="4">
        <v>-46521862000</v>
      </c>
      <c r="K31" s="4">
        <f t="shared" si="1"/>
        <v>-12139971000</v>
      </c>
      <c r="L31" s="4">
        <v>948</v>
      </c>
      <c r="M31" s="4">
        <v>4959</v>
      </c>
      <c r="N31" s="4">
        <v>97</v>
      </c>
      <c r="O31" s="4">
        <v>325</v>
      </c>
      <c r="P31" s="4">
        <v>2421400</v>
      </c>
      <c r="Q31" s="4">
        <v>10767500</v>
      </c>
      <c r="R31" s="5">
        <v>-3.3000000000000002E-2</v>
      </c>
      <c r="S31" s="4">
        <v>13194901</v>
      </c>
      <c r="T31" s="4">
        <f t="shared" si="2"/>
        <v>23062976.5</v>
      </c>
      <c r="U31" s="4">
        <f t="shared" si="3"/>
        <v>10213900</v>
      </c>
      <c r="V31" s="5">
        <v>4.7300000000000002E-2</v>
      </c>
    </row>
    <row r="32" spans="1:22" x14ac:dyDescent="0.2">
      <c r="A32" s="16" t="s">
        <v>314</v>
      </c>
      <c r="B32" s="4">
        <v>4232410</v>
      </c>
      <c r="C32" s="4">
        <v>2630128</v>
      </c>
      <c r="D32" s="4">
        <v>1602282</v>
      </c>
      <c r="E32" s="4">
        <v>30209090000</v>
      </c>
      <c r="F32" s="4">
        <f t="shared" si="0"/>
        <v>-354936252184</v>
      </c>
      <c r="G32" s="4">
        <v>28832955</v>
      </c>
      <c r="H32" s="4">
        <v>2350300</v>
      </c>
      <c r="I32" s="4">
        <v>26482655</v>
      </c>
      <c r="J32" s="4">
        <v>514517373000</v>
      </c>
      <c r="K32" s="4">
        <f t="shared" si="1"/>
        <v>34381891000</v>
      </c>
      <c r="L32" s="4">
        <v>2592</v>
      </c>
      <c r="M32" s="4">
        <v>5324</v>
      </c>
      <c r="N32" s="4">
        <v>487</v>
      </c>
      <c r="O32" s="4">
        <v>468</v>
      </c>
      <c r="P32" s="4">
        <v>10398600</v>
      </c>
      <c r="Q32" s="4">
        <v>12114500</v>
      </c>
      <c r="R32" s="5">
        <v>8.1000000000000013E-3</v>
      </c>
      <c r="S32" s="4">
        <v>50301755</v>
      </c>
      <c r="T32" s="4">
        <f t="shared" si="2"/>
        <v>20697481</v>
      </c>
      <c r="U32" s="4">
        <f t="shared" si="3"/>
        <v>10213900</v>
      </c>
      <c r="V32" s="5">
        <v>2.64E-2</v>
      </c>
    </row>
    <row r="33" spans="1:22" x14ac:dyDescent="0.2">
      <c r="A33" s="16" t="s">
        <v>313</v>
      </c>
      <c r="B33" s="4">
        <v>2392900</v>
      </c>
      <c r="C33" s="4">
        <v>3863400</v>
      </c>
      <c r="D33" s="4">
        <v>-1470500</v>
      </c>
      <c r="E33" s="4">
        <v>-29561680000</v>
      </c>
      <c r="F33" s="4">
        <f t="shared" si="0"/>
        <v>-385145342184</v>
      </c>
      <c r="G33" s="4">
        <v>4721900</v>
      </c>
      <c r="H33" s="4">
        <v>2484000</v>
      </c>
      <c r="I33" s="4">
        <v>2237900</v>
      </c>
      <c r="J33" s="4">
        <v>43673640000</v>
      </c>
      <c r="K33" s="4">
        <f t="shared" si="1"/>
        <v>-480135482000</v>
      </c>
      <c r="L33" s="4">
        <v>2142</v>
      </c>
      <c r="M33" s="4">
        <v>6207</v>
      </c>
      <c r="N33" s="4">
        <v>279</v>
      </c>
      <c r="O33" s="4">
        <v>519</v>
      </c>
      <c r="P33" s="4">
        <v>12582200</v>
      </c>
      <c r="Q33" s="4">
        <v>15583100</v>
      </c>
      <c r="R33" s="5">
        <v>-5.91E-2</v>
      </c>
      <c r="S33" s="4">
        <v>45960910</v>
      </c>
      <c r="T33" s="4">
        <f t="shared" si="2"/>
        <v>17491520.100000001</v>
      </c>
      <c r="U33" s="4">
        <f t="shared" si="3"/>
        <v>10213900</v>
      </c>
      <c r="V33" s="5">
        <v>7.0800000000000002E-2</v>
      </c>
    </row>
    <row r="34" spans="1:22" x14ac:dyDescent="0.2">
      <c r="A34" s="16" t="s">
        <v>270</v>
      </c>
      <c r="B34" s="4">
        <v>2313800</v>
      </c>
      <c r="C34" s="4">
        <v>1568900</v>
      </c>
      <c r="D34" s="4">
        <v>744900</v>
      </c>
      <c r="E34" s="4">
        <v>14637450000</v>
      </c>
      <c r="F34" s="4">
        <f t="shared" si="0"/>
        <v>-355583662184</v>
      </c>
      <c r="G34" s="4">
        <v>1994700</v>
      </c>
      <c r="H34" s="4">
        <v>1774600</v>
      </c>
      <c r="I34" s="4">
        <v>220100</v>
      </c>
      <c r="J34" s="4">
        <v>4438030000</v>
      </c>
      <c r="K34" s="4">
        <f t="shared" si="1"/>
        <v>-523809122000</v>
      </c>
      <c r="L34" s="4">
        <v>2485</v>
      </c>
      <c r="M34" s="4">
        <v>2178</v>
      </c>
      <c r="N34" s="4">
        <v>331</v>
      </c>
      <c r="O34" s="4">
        <v>306</v>
      </c>
      <c r="P34" s="4">
        <v>7932800</v>
      </c>
      <c r="Q34" s="4">
        <v>7753900</v>
      </c>
      <c r="R34" s="5">
        <v>1.8100000000000002E-2</v>
      </c>
      <c r="S34" s="4">
        <v>23794300</v>
      </c>
      <c r="T34" s="4">
        <f t="shared" si="2"/>
        <v>18479630.100000001</v>
      </c>
      <c r="U34" s="4">
        <f t="shared" si="3"/>
        <v>10213900</v>
      </c>
      <c r="V34" s="5">
        <v>1.5300000000000001E-2</v>
      </c>
    </row>
    <row r="35" spans="1:22" x14ac:dyDescent="0.2">
      <c r="A35" s="16" t="s">
        <v>269</v>
      </c>
      <c r="B35" s="4">
        <v>2417100</v>
      </c>
      <c r="C35" s="4">
        <v>1766400</v>
      </c>
      <c r="D35" s="4">
        <v>650700</v>
      </c>
      <c r="E35" s="4">
        <v>12724290000</v>
      </c>
      <c r="F35" s="4">
        <f t="shared" si="0"/>
        <v>-370221112184</v>
      </c>
      <c r="G35" s="4">
        <v>874800</v>
      </c>
      <c r="H35" s="4">
        <v>1677500</v>
      </c>
      <c r="I35" s="4">
        <v>-802700</v>
      </c>
      <c r="J35" s="4">
        <v>-15524755000</v>
      </c>
      <c r="K35" s="4">
        <f t="shared" si="1"/>
        <v>-528247152000</v>
      </c>
      <c r="L35" s="4">
        <v>1297</v>
      </c>
      <c r="M35" s="4">
        <v>1795</v>
      </c>
      <c r="N35" s="4">
        <v>161</v>
      </c>
      <c r="O35" s="4">
        <v>182</v>
      </c>
      <c r="P35" s="4">
        <v>3662300</v>
      </c>
      <c r="Q35" s="4">
        <v>5436100</v>
      </c>
      <c r="R35" s="5">
        <v>0</v>
      </c>
      <c r="S35" s="4">
        <v>10213900</v>
      </c>
      <c r="T35" s="4">
        <f t="shared" si="2"/>
        <v>19569570.100000001</v>
      </c>
      <c r="U35" s="4">
        <f t="shared" si="3"/>
        <v>10604100</v>
      </c>
      <c r="V35" s="5">
        <v>1.54E-2</v>
      </c>
    </row>
    <row r="36" spans="1:22" x14ac:dyDescent="0.2">
      <c r="A36" s="16" t="s">
        <v>268</v>
      </c>
      <c r="B36" s="4">
        <v>2059100</v>
      </c>
      <c r="C36" s="4">
        <v>4390200</v>
      </c>
      <c r="D36" s="4">
        <v>-2331100</v>
      </c>
      <c r="E36" s="4">
        <v>-45849743721</v>
      </c>
      <c r="F36" s="4">
        <f t="shared" si="0"/>
        <v>-382945402184</v>
      </c>
      <c r="G36" s="4">
        <v>2108100</v>
      </c>
      <c r="H36" s="4">
        <v>3280400</v>
      </c>
      <c r="I36" s="4">
        <v>-1172300</v>
      </c>
      <c r="J36" s="4">
        <v>-22938045000</v>
      </c>
      <c r="K36" s="4">
        <f t="shared" si="1"/>
        <v>-512722397000</v>
      </c>
      <c r="L36" s="4">
        <v>4843</v>
      </c>
      <c r="M36" s="4">
        <v>5196</v>
      </c>
      <c r="N36" s="4">
        <v>500</v>
      </c>
      <c r="O36" s="4">
        <v>438</v>
      </c>
      <c r="P36" s="4">
        <v>14978000</v>
      </c>
      <c r="Q36" s="4">
        <v>14213900</v>
      </c>
      <c r="R36" s="5">
        <v>0</v>
      </c>
      <c r="S36" s="4">
        <v>30260400</v>
      </c>
      <c r="T36" s="4">
        <f t="shared" si="2"/>
        <v>18986990.100000001</v>
      </c>
      <c r="U36" s="4">
        <f t="shared" si="3"/>
        <v>10604100</v>
      </c>
      <c r="V36" s="5">
        <v>3.2599999999999997E-2</v>
      </c>
    </row>
    <row r="37" spans="1:22" x14ac:dyDescent="0.2">
      <c r="A37" s="16" t="s">
        <v>254</v>
      </c>
      <c r="B37" s="4">
        <v>3254100</v>
      </c>
      <c r="C37" s="4">
        <v>2474000</v>
      </c>
      <c r="D37" s="4">
        <v>780100</v>
      </c>
      <c r="E37" s="4">
        <v>15171390000</v>
      </c>
      <c r="F37" s="4">
        <f t="shared" si="0"/>
        <v>-337095658463</v>
      </c>
      <c r="G37" s="4">
        <v>770300</v>
      </c>
      <c r="H37" s="4">
        <v>1584900</v>
      </c>
      <c r="I37" s="4">
        <v>-814600</v>
      </c>
      <c r="J37" s="4">
        <v>-15717815000</v>
      </c>
      <c r="K37" s="4">
        <f t="shared" si="1"/>
        <v>-489784352000</v>
      </c>
      <c r="L37" s="4">
        <v>1123</v>
      </c>
      <c r="M37" s="4">
        <v>1737</v>
      </c>
      <c r="N37" s="4">
        <v>127</v>
      </c>
      <c r="O37" s="4">
        <v>169</v>
      </c>
      <c r="P37" s="4">
        <v>3258000</v>
      </c>
      <c r="Q37" s="4">
        <v>4920500</v>
      </c>
      <c r="R37" s="5">
        <v>-2.5000000000000001E-3</v>
      </c>
      <c r="S37" s="4">
        <v>10604100</v>
      </c>
      <c r="T37" s="4">
        <f t="shared" si="2"/>
        <v>22310310.100000001</v>
      </c>
      <c r="U37" s="4">
        <f t="shared" si="3"/>
        <v>11325800</v>
      </c>
      <c r="V37" s="5">
        <v>1.29E-2</v>
      </c>
    </row>
    <row r="38" spans="1:22" x14ac:dyDescent="0.2">
      <c r="A38" s="16" t="s">
        <v>253</v>
      </c>
      <c r="B38" s="4">
        <v>2036500</v>
      </c>
      <c r="C38" s="4">
        <v>710300</v>
      </c>
      <c r="D38" s="4">
        <v>1326200</v>
      </c>
      <c r="E38" s="4">
        <v>25754560000</v>
      </c>
      <c r="F38" s="4">
        <f t="shared" si="0"/>
        <v>-352267048463</v>
      </c>
      <c r="G38" s="4">
        <v>814400</v>
      </c>
      <c r="H38" s="4">
        <v>3532700</v>
      </c>
      <c r="I38" s="4">
        <v>-2718300</v>
      </c>
      <c r="J38" s="4">
        <v>-52297070000</v>
      </c>
      <c r="K38" s="4">
        <f t="shared" si="1"/>
        <v>-474066537000</v>
      </c>
      <c r="L38" s="4">
        <v>1027</v>
      </c>
      <c r="M38" s="4">
        <v>1691</v>
      </c>
      <c r="N38" s="4">
        <v>147</v>
      </c>
      <c r="O38" s="4">
        <v>201</v>
      </c>
      <c r="P38" s="4">
        <v>4030900</v>
      </c>
      <c r="Q38" s="4">
        <v>4396900</v>
      </c>
      <c r="R38" s="5">
        <v>-2.5000000000000001E-3</v>
      </c>
      <c r="S38" s="4">
        <v>11325800</v>
      </c>
      <c r="T38" s="4">
        <f t="shared" si="2"/>
        <v>23604060.100000001</v>
      </c>
      <c r="U38" s="4">
        <f t="shared" si="3"/>
        <v>12592700</v>
      </c>
      <c r="V38" s="5">
        <v>1.8000000000000002E-2</v>
      </c>
    </row>
    <row r="39" spans="1:22" x14ac:dyDescent="0.2">
      <c r="A39" s="16" t="s">
        <v>252</v>
      </c>
      <c r="B39" s="4">
        <v>2724000</v>
      </c>
      <c r="C39" s="4">
        <v>324800</v>
      </c>
      <c r="D39" s="4">
        <v>2399200</v>
      </c>
      <c r="E39" s="4">
        <v>46360510000</v>
      </c>
      <c r="F39" s="4">
        <f t="shared" si="0"/>
        <v>-378021608463</v>
      </c>
      <c r="G39" s="4">
        <v>942300</v>
      </c>
      <c r="H39" s="4">
        <v>4059100</v>
      </c>
      <c r="I39" s="4">
        <v>-3116800</v>
      </c>
      <c r="J39" s="4">
        <v>-59691915000</v>
      </c>
      <c r="K39" s="4">
        <f t="shared" si="1"/>
        <v>-421769467000</v>
      </c>
      <c r="L39" s="4">
        <v>1611</v>
      </c>
      <c r="M39" s="4">
        <v>2495</v>
      </c>
      <c r="N39" s="4">
        <v>162</v>
      </c>
      <c r="O39" s="4">
        <v>175</v>
      </c>
      <c r="P39" s="4">
        <v>5050100</v>
      </c>
      <c r="Q39" s="4">
        <v>6049000</v>
      </c>
      <c r="R39" s="5">
        <v>7.8000000000000005E-3</v>
      </c>
      <c r="S39" s="4">
        <v>14941300</v>
      </c>
      <c r="T39" s="4">
        <f t="shared" si="2"/>
        <v>24310150.100000001</v>
      </c>
      <c r="U39" s="4">
        <f t="shared" si="3"/>
        <v>12592700</v>
      </c>
      <c r="V39" s="5">
        <v>2.3199999999999998E-2</v>
      </c>
    </row>
    <row r="40" spans="1:22" x14ac:dyDescent="0.2">
      <c r="A40" s="16" t="s">
        <v>251</v>
      </c>
      <c r="B40" s="4">
        <v>1772100</v>
      </c>
      <c r="C40" s="4">
        <v>441200</v>
      </c>
      <c r="D40" s="4">
        <v>1330900</v>
      </c>
      <c r="E40" s="4">
        <v>25833190000</v>
      </c>
      <c r="F40" s="4">
        <f t="shared" si="0"/>
        <v>-424382118463</v>
      </c>
      <c r="G40" s="4">
        <v>3370400</v>
      </c>
      <c r="H40" s="4">
        <v>1130100</v>
      </c>
      <c r="I40" s="4">
        <v>2240300</v>
      </c>
      <c r="J40" s="4">
        <v>43752575000</v>
      </c>
      <c r="K40" s="4">
        <f t="shared" si="1"/>
        <v>-362077552000</v>
      </c>
      <c r="L40" s="4">
        <v>1831</v>
      </c>
      <c r="M40" s="4">
        <v>1827</v>
      </c>
      <c r="N40" s="4">
        <v>258</v>
      </c>
      <c r="O40" s="4">
        <v>256</v>
      </c>
      <c r="P40" s="4">
        <v>6135600</v>
      </c>
      <c r="Q40" s="4">
        <v>5971600</v>
      </c>
      <c r="R40" s="5">
        <v>-2.5000000000000001E-3</v>
      </c>
      <c r="S40" s="4">
        <v>12592700</v>
      </c>
      <c r="T40" s="4">
        <f t="shared" si="2"/>
        <v>25081420.100000001</v>
      </c>
      <c r="U40" s="4">
        <f t="shared" si="3"/>
        <v>13901301</v>
      </c>
      <c r="V40" s="5">
        <v>2.0499999999999997E-2</v>
      </c>
    </row>
    <row r="41" spans="1:22" x14ac:dyDescent="0.2">
      <c r="A41" s="16" t="s">
        <v>250</v>
      </c>
      <c r="B41" s="4">
        <v>2919800</v>
      </c>
      <c r="C41" s="4">
        <v>1758300</v>
      </c>
      <c r="D41" s="4">
        <v>1161500</v>
      </c>
      <c r="E41" s="4">
        <v>22531680000</v>
      </c>
      <c r="F41" s="4">
        <f t="shared" si="0"/>
        <v>-450215308463</v>
      </c>
      <c r="G41" s="4">
        <v>0</v>
      </c>
      <c r="H41" s="4">
        <v>0</v>
      </c>
      <c r="I41" s="4">
        <v>0</v>
      </c>
      <c r="J41" s="4">
        <v>-69688480000</v>
      </c>
      <c r="K41" s="4">
        <f t="shared" si="1"/>
        <v>-405830127000</v>
      </c>
      <c r="L41" s="4">
        <v>1895</v>
      </c>
      <c r="M41" s="4">
        <v>2673</v>
      </c>
      <c r="N41" s="4">
        <v>254</v>
      </c>
      <c r="O41" s="4">
        <v>343</v>
      </c>
      <c r="P41" s="4">
        <v>7610700</v>
      </c>
      <c r="Q41" s="4">
        <v>8641800</v>
      </c>
      <c r="R41" s="5">
        <v>-1.03E-2</v>
      </c>
      <c r="S41" s="4">
        <v>20634600</v>
      </c>
      <c r="T41" s="4">
        <f t="shared" si="2"/>
        <v>24425750.100000001</v>
      </c>
      <c r="U41" s="4">
        <f t="shared" si="3"/>
        <v>13901301</v>
      </c>
      <c r="V41" s="5">
        <v>1.29E-2</v>
      </c>
    </row>
    <row r="42" spans="1:22" x14ac:dyDescent="0.2">
      <c r="A42" s="16" t="s">
        <v>249</v>
      </c>
      <c r="B42" s="4">
        <v>3206973</v>
      </c>
      <c r="C42" s="4">
        <v>4039100</v>
      </c>
      <c r="D42" s="4">
        <v>-832127</v>
      </c>
      <c r="E42" s="4">
        <v>-16179870000</v>
      </c>
      <c r="F42" s="4">
        <f t="shared" si="0"/>
        <v>-472746988463</v>
      </c>
      <c r="G42" s="4">
        <v>3168000</v>
      </c>
      <c r="H42" s="4">
        <v>2371000</v>
      </c>
      <c r="I42" s="4">
        <v>797000</v>
      </c>
      <c r="J42" s="4">
        <v>15493150000</v>
      </c>
      <c r="K42" s="4">
        <f t="shared" si="1"/>
        <v>-336141647000</v>
      </c>
      <c r="L42" s="4">
        <v>3786</v>
      </c>
      <c r="M42" s="4">
        <v>3626</v>
      </c>
      <c r="N42" s="4">
        <v>489</v>
      </c>
      <c r="O42" s="4">
        <v>388</v>
      </c>
      <c r="P42" s="4">
        <v>14027400</v>
      </c>
      <c r="Q42" s="4">
        <v>10870400</v>
      </c>
      <c r="R42" s="5">
        <v>-5.1000000000000004E-3</v>
      </c>
      <c r="S42" s="4">
        <v>26646800</v>
      </c>
      <c r="T42" s="4">
        <f t="shared" si="2"/>
        <v>23426280.100000001</v>
      </c>
      <c r="U42" s="4">
        <f t="shared" si="3"/>
        <v>13901301</v>
      </c>
      <c r="V42" s="5">
        <v>3.5799999999999998E-2</v>
      </c>
    </row>
    <row r="43" spans="1:22" x14ac:dyDescent="0.2">
      <c r="A43" s="16" t="s">
        <v>248</v>
      </c>
      <c r="B43" s="4">
        <v>525400</v>
      </c>
      <c r="C43" s="4">
        <v>1782900</v>
      </c>
      <c r="D43" s="4">
        <v>-1257500</v>
      </c>
      <c r="E43" s="4">
        <v>-24581960000</v>
      </c>
      <c r="F43" s="4">
        <f t="shared" si="0"/>
        <v>-456567118463</v>
      </c>
      <c r="G43" s="4">
        <v>2076100</v>
      </c>
      <c r="H43" s="4">
        <v>1245601</v>
      </c>
      <c r="I43" s="4">
        <v>830499</v>
      </c>
      <c r="J43" s="4">
        <v>16425532000</v>
      </c>
      <c r="K43" s="4">
        <f t="shared" si="1"/>
        <v>-351634797000</v>
      </c>
      <c r="L43" s="4">
        <v>1686</v>
      </c>
      <c r="M43" s="4">
        <v>2432</v>
      </c>
      <c r="N43" s="4">
        <v>206</v>
      </c>
      <c r="O43" s="4">
        <v>243</v>
      </c>
      <c r="P43" s="4">
        <v>4689700</v>
      </c>
      <c r="Q43" s="4">
        <v>6578300</v>
      </c>
      <c r="R43" s="5">
        <v>-5.0000000000000001E-3</v>
      </c>
      <c r="S43" s="4">
        <v>13901301</v>
      </c>
      <c r="T43" s="4">
        <f t="shared" si="2"/>
        <v>24918160</v>
      </c>
      <c r="U43" s="4">
        <f t="shared" si="3"/>
        <v>21113300</v>
      </c>
      <c r="V43" s="5">
        <v>1.52E-2</v>
      </c>
    </row>
    <row r="44" spans="1:22" x14ac:dyDescent="0.2">
      <c r="A44" s="16" t="s">
        <v>247</v>
      </c>
      <c r="B44" s="4">
        <v>3660100</v>
      </c>
      <c r="C44" s="4">
        <v>879300</v>
      </c>
      <c r="D44" s="4">
        <v>2780800</v>
      </c>
      <c r="E44" s="4">
        <v>54704030000</v>
      </c>
      <c r="F44" s="4">
        <f t="shared" si="0"/>
        <v>-431985158463</v>
      </c>
      <c r="G44" s="4">
        <v>12062700</v>
      </c>
      <c r="H44" s="4">
        <v>1310000</v>
      </c>
      <c r="I44" s="4">
        <v>10752700</v>
      </c>
      <c r="J44" s="4">
        <v>220688565000</v>
      </c>
      <c r="K44" s="4">
        <f t="shared" si="1"/>
        <v>-368060329000</v>
      </c>
      <c r="L44" s="4">
        <v>3152</v>
      </c>
      <c r="M44" s="4">
        <v>1935</v>
      </c>
      <c r="N44" s="4">
        <v>401</v>
      </c>
      <c r="O44" s="4">
        <v>286</v>
      </c>
      <c r="P44" s="4">
        <v>12552100</v>
      </c>
      <c r="Q44" s="4">
        <v>6977600</v>
      </c>
      <c r="R44" s="5">
        <v>5.1000000000000004E-3</v>
      </c>
      <c r="S44" s="4">
        <v>33675400</v>
      </c>
      <c r="T44" s="4">
        <f t="shared" si="2"/>
        <v>23069060</v>
      </c>
      <c r="U44" s="4">
        <f t="shared" si="3"/>
        <v>21113300</v>
      </c>
      <c r="V44" s="5">
        <v>1.77E-2</v>
      </c>
    </row>
    <row r="45" spans="1:22" x14ac:dyDescent="0.2">
      <c r="A45" s="16" t="s">
        <v>246</v>
      </c>
      <c r="B45" s="4">
        <v>1842043</v>
      </c>
      <c r="C45" s="4">
        <v>286844</v>
      </c>
      <c r="D45" s="4">
        <v>1555199</v>
      </c>
      <c r="E45" s="4">
        <v>30486850000</v>
      </c>
      <c r="F45" s="4">
        <f t="shared" si="0"/>
        <v>-486689188463</v>
      </c>
      <c r="G45" s="4">
        <v>0</v>
      </c>
      <c r="H45" s="4">
        <v>0</v>
      </c>
      <c r="I45" s="4">
        <v>0</v>
      </c>
      <c r="J45" s="4">
        <v>27144220000</v>
      </c>
      <c r="K45" s="4">
        <f t="shared" si="1"/>
        <v>-588748894000</v>
      </c>
      <c r="L45" s="4">
        <v>2352</v>
      </c>
      <c r="M45" s="4">
        <v>1772</v>
      </c>
      <c r="N45" s="4">
        <v>294</v>
      </c>
      <c r="O45" s="4">
        <v>232</v>
      </c>
      <c r="P45" s="4">
        <v>7565300</v>
      </c>
      <c r="Q45" s="4">
        <v>5680000</v>
      </c>
      <c r="R45" s="5">
        <v>2.5999999999999999E-3</v>
      </c>
      <c r="S45" s="4">
        <v>21113300</v>
      </c>
      <c r="T45" s="4">
        <f t="shared" si="2"/>
        <v>21990010</v>
      </c>
      <c r="U45" s="4">
        <f t="shared" si="3"/>
        <v>20305400</v>
      </c>
      <c r="V45" s="5">
        <v>1.52E-2</v>
      </c>
    </row>
    <row r="46" spans="1:22" x14ac:dyDescent="0.2">
      <c r="A46" s="16" t="s">
        <v>245</v>
      </c>
      <c r="B46" s="4">
        <v>1809300</v>
      </c>
      <c r="C46" s="4">
        <v>2665188</v>
      </c>
      <c r="D46" s="4">
        <v>-855888</v>
      </c>
      <c r="E46" s="4">
        <v>-16683940000</v>
      </c>
      <c r="F46" s="4">
        <f t="shared" si="0"/>
        <v>-517176038463</v>
      </c>
      <c r="G46" s="4">
        <v>706500</v>
      </c>
      <c r="H46" s="4">
        <v>2110000</v>
      </c>
      <c r="I46" s="4">
        <v>-1403500</v>
      </c>
      <c r="J46" s="4">
        <v>-27378075000</v>
      </c>
      <c r="K46" s="4">
        <f t="shared" si="1"/>
        <v>-615893114000</v>
      </c>
      <c r="L46" s="4">
        <v>2050</v>
      </c>
      <c r="M46" s="4">
        <v>2799</v>
      </c>
      <c r="N46" s="4">
        <v>294</v>
      </c>
      <c r="O46" s="4">
        <v>314</v>
      </c>
      <c r="P46" s="4">
        <v>7431200</v>
      </c>
      <c r="Q46" s="4">
        <v>7744800</v>
      </c>
      <c r="R46" s="5">
        <v>0</v>
      </c>
      <c r="S46" s="4">
        <v>24434600</v>
      </c>
      <c r="T46" s="4">
        <f t="shared" si="2"/>
        <v>20797390</v>
      </c>
      <c r="U46" s="4">
        <f t="shared" si="3"/>
        <v>14077900</v>
      </c>
      <c r="V46" s="5">
        <v>2.0299999999999999E-2</v>
      </c>
    </row>
    <row r="47" spans="1:22" x14ac:dyDescent="0.2">
      <c r="A47" s="16" t="s">
        <v>244</v>
      </c>
      <c r="B47" s="4">
        <v>6451800</v>
      </c>
      <c r="C47" s="4">
        <v>1588900</v>
      </c>
      <c r="D47" s="4">
        <v>4862900</v>
      </c>
      <c r="E47" s="4">
        <v>94186580000</v>
      </c>
      <c r="F47" s="4">
        <f t="shared" ref="F47:F73" si="4">E47+F48</f>
        <v>-500492098463</v>
      </c>
      <c r="G47" s="4">
        <v>2561100</v>
      </c>
      <c r="H47" s="4">
        <v>942700</v>
      </c>
      <c r="I47" s="4">
        <v>1618400</v>
      </c>
      <c r="J47" s="4">
        <v>31516990000</v>
      </c>
      <c r="K47" s="4">
        <f t="shared" ref="K47:K73" si="5">K48+J47</f>
        <v>-588515039000</v>
      </c>
      <c r="L47" s="4">
        <v>6023</v>
      </c>
      <c r="M47" s="4">
        <v>3341</v>
      </c>
      <c r="N47" s="4">
        <v>882</v>
      </c>
      <c r="O47" s="4">
        <v>447</v>
      </c>
      <c r="P47" s="4">
        <v>21878000</v>
      </c>
      <c r="Q47" s="4">
        <v>15148700</v>
      </c>
      <c r="R47" s="5">
        <v>3.7100000000000001E-2</v>
      </c>
      <c r="S47" s="4">
        <v>43837300</v>
      </c>
      <c r="T47" s="4">
        <f t="shared" si="2"/>
        <v>17720900</v>
      </c>
      <c r="U47" s="4">
        <f t="shared" ref="U47:U73" si="6">MIN(S48:S52)</f>
        <v>14077900</v>
      </c>
      <c r="V47" s="5">
        <v>3.5799999999999998E-2</v>
      </c>
    </row>
    <row r="48" spans="1:22" x14ac:dyDescent="0.2">
      <c r="A48" s="16" t="s">
        <v>243</v>
      </c>
      <c r="B48" s="4">
        <v>595500</v>
      </c>
      <c r="C48" s="4">
        <v>1181900</v>
      </c>
      <c r="D48" s="4">
        <v>-586400</v>
      </c>
      <c r="E48" s="4">
        <v>-11024660000</v>
      </c>
      <c r="F48" s="4">
        <f t="shared" si="4"/>
        <v>-594678678463</v>
      </c>
      <c r="G48" s="4">
        <v>1060700</v>
      </c>
      <c r="H48" s="4">
        <v>3586400</v>
      </c>
      <c r="I48" s="4">
        <v>-2525700</v>
      </c>
      <c r="J48" s="4">
        <v>-47418355000</v>
      </c>
      <c r="K48" s="4">
        <f t="shared" si="5"/>
        <v>-620032029000</v>
      </c>
      <c r="L48" s="4">
        <v>2739</v>
      </c>
      <c r="M48" s="4">
        <v>2620</v>
      </c>
      <c r="N48" s="4">
        <v>416</v>
      </c>
      <c r="O48" s="4">
        <v>379</v>
      </c>
      <c r="P48" s="4">
        <v>9855200</v>
      </c>
      <c r="Q48" s="4">
        <v>9507300</v>
      </c>
      <c r="R48" s="5">
        <v>5.4000000000000003E-3</v>
      </c>
      <c r="S48" s="4">
        <v>24263300</v>
      </c>
      <c r="T48" s="4">
        <f t="shared" si="2"/>
        <v>17352210</v>
      </c>
      <c r="U48" s="4">
        <f t="shared" si="6"/>
        <v>14077900</v>
      </c>
      <c r="V48" s="5">
        <v>2.6200000000000001E-2</v>
      </c>
    </row>
    <row r="49" spans="1:22" x14ac:dyDescent="0.2">
      <c r="A49" s="16" t="s">
        <v>236</v>
      </c>
      <c r="B49" s="4">
        <v>1029000</v>
      </c>
      <c r="C49" s="4">
        <v>1969600</v>
      </c>
      <c r="D49" s="4">
        <v>-940600</v>
      </c>
      <c r="E49" s="4">
        <v>-17699960000</v>
      </c>
      <c r="F49" s="4">
        <f t="shared" si="4"/>
        <v>-583654018463</v>
      </c>
      <c r="G49" s="4">
        <v>1220800</v>
      </c>
      <c r="H49" s="4">
        <v>2319200</v>
      </c>
      <c r="I49" s="4">
        <v>-1098400</v>
      </c>
      <c r="J49" s="4">
        <v>-20654905000</v>
      </c>
      <c r="K49" s="4">
        <f t="shared" si="5"/>
        <v>-572613674000</v>
      </c>
      <c r="L49" s="4">
        <v>2333</v>
      </c>
      <c r="M49" s="4">
        <v>3186</v>
      </c>
      <c r="N49" s="4">
        <v>248</v>
      </c>
      <c r="O49" s="4">
        <v>377</v>
      </c>
      <c r="P49" s="4">
        <v>5858700</v>
      </c>
      <c r="Q49" s="4">
        <v>8562000</v>
      </c>
      <c r="R49" s="5">
        <v>2.7000000000000001E-3</v>
      </c>
      <c r="S49" s="4">
        <v>22002200</v>
      </c>
      <c r="T49" s="4">
        <f t="shared" si="2"/>
        <v>18744030</v>
      </c>
      <c r="U49" s="4">
        <f t="shared" si="6"/>
        <v>14077900</v>
      </c>
      <c r="V49" s="5">
        <v>1.8500000000000003E-2</v>
      </c>
    </row>
    <row r="50" spans="1:22" x14ac:dyDescent="0.2">
      <c r="A50" s="16" t="s">
        <v>235</v>
      </c>
      <c r="B50" s="4">
        <v>956501</v>
      </c>
      <c r="C50" s="4">
        <v>1490300</v>
      </c>
      <c r="D50" s="4">
        <v>-533799</v>
      </c>
      <c r="E50" s="4">
        <v>-10011810000</v>
      </c>
      <c r="F50" s="4">
        <f t="shared" si="4"/>
        <v>-565954058463</v>
      </c>
      <c r="G50" s="4">
        <v>3358600</v>
      </c>
      <c r="H50" s="4">
        <v>1168700</v>
      </c>
      <c r="I50" s="4">
        <v>2189900</v>
      </c>
      <c r="J50" s="4">
        <v>41092530000</v>
      </c>
      <c r="K50" s="4">
        <f t="shared" si="5"/>
        <v>-551958769000</v>
      </c>
      <c r="L50" s="4">
        <v>3036</v>
      </c>
      <c r="M50" s="4">
        <v>2271</v>
      </c>
      <c r="N50" s="4">
        <v>463</v>
      </c>
      <c r="O50" s="4">
        <v>192</v>
      </c>
      <c r="P50" s="4">
        <v>9975700</v>
      </c>
      <c r="Q50" s="4">
        <v>5850800</v>
      </c>
      <c r="R50" s="5">
        <v>5.4000000000000003E-3</v>
      </c>
      <c r="S50" s="4">
        <v>20305400</v>
      </c>
      <c r="T50" s="4">
        <f t="shared" si="2"/>
        <v>17908100</v>
      </c>
      <c r="U50" s="4">
        <f t="shared" si="6"/>
        <v>10322800</v>
      </c>
      <c r="V50" s="5">
        <v>2.12E-2</v>
      </c>
    </row>
    <row r="51" spans="1:22" x14ac:dyDescent="0.2">
      <c r="A51" s="16" t="s">
        <v>234</v>
      </c>
      <c r="B51" s="4">
        <v>851500</v>
      </c>
      <c r="C51" s="4">
        <v>2825061</v>
      </c>
      <c r="D51" s="4">
        <v>-1973561</v>
      </c>
      <c r="E51" s="4">
        <v>-36295190000</v>
      </c>
      <c r="F51" s="4">
        <f t="shared" si="4"/>
        <v>-555942248463</v>
      </c>
      <c r="G51" s="4">
        <v>2261900</v>
      </c>
      <c r="H51" s="4">
        <v>2956100</v>
      </c>
      <c r="I51" s="4">
        <v>-694200</v>
      </c>
      <c r="J51" s="4">
        <v>-12532495000</v>
      </c>
      <c r="K51" s="4">
        <f t="shared" si="5"/>
        <v>-593051299000</v>
      </c>
      <c r="L51" s="4">
        <v>2972</v>
      </c>
      <c r="M51" s="4">
        <v>2987</v>
      </c>
      <c r="N51" s="4">
        <v>231</v>
      </c>
      <c r="O51" s="4">
        <v>230</v>
      </c>
      <c r="P51" s="4">
        <v>5748900</v>
      </c>
      <c r="Q51" s="4">
        <v>5191300</v>
      </c>
      <c r="R51" s="5">
        <v>2.76E-2</v>
      </c>
      <c r="S51" s="4">
        <v>14077900</v>
      </c>
      <c r="T51" s="4">
        <f t="shared" si="2"/>
        <v>17855485</v>
      </c>
      <c r="U51" s="4">
        <f t="shared" si="6"/>
        <v>10322800</v>
      </c>
      <c r="V51" s="5">
        <v>2.4199999999999999E-2</v>
      </c>
    </row>
    <row r="52" spans="1:22" x14ac:dyDescent="0.2">
      <c r="A52" s="16" t="s">
        <v>233</v>
      </c>
      <c r="B52" s="4">
        <v>236359</v>
      </c>
      <c r="C52" s="4">
        <v>4593164</v>
      </c>
      <c r="D52" s="4">
        <v>-4356805</v>
      </c>
      <c r="E52" s="4">
        <v>-79348710000</v>
      </c>
      <c r="F52" s="4">
        <f t="shared" si="4"/>
        <v>-519647058463</v>
      </c>
      <c r="G52" s="4">
        <v>303600</v>
      </c>
      <c r="H52" s="4">
        <v>4484400</v>
      </c>
      <c r="I52" s="4">
        <v>-4180800</v>
      </c>
      <c r="J52" s="4">
        <v>-76037605000</v>
      </c>
      <c r="K52" s="4">
        <f t="shared" si="5"/>
        <v>-580518804000</v>
      </c>
      <c r="L52" s="4">
        <v>1622</v>
      </c>
      <c r="M52" s="4">
        <v>4860</v>
      </c>
      <c r="N52" s="4">
        <v>172</v>
      </c>
      <c r="O52" s="4">
        <v>297</v>
      </c>
      <c r="P52" s="4">
        <v>4189700</v>
      </c>
      <c r="Q52" s="4">
        <v>8083800</v>
      </c>
      <c r="R52" s="5">
        <v>-2.7000000000000001E-3</v>
      </c>
      <c r="S52" s="4">
        <v>16652100</v>
      </c>
      <c r="T52" s="4">
        <f t="shared" si="2"/>
        <v>17169175</v>
      </c>
      <c r="U52" s="4">
        <f t="shared" si="6"/>
        <v>10322800</v>
      </c>
      <c r="V52" s="5">
        <v>2.1700000000000001E-2</v>
      </c>
    </row>
    <row r="53" spans="1:22" x14ac:dyDescent="0.2">
      <c r="A53" s="16" t="s">
        <v>232</v>
      </c>
      <c r="B53" s="4">
        <v>787046</v>
      </c>
      <c r="C53" s="4">
        <v>7927100</v>
      </c>
      <c r="D53" s="4">
        <v>-7140054</v>
      </c>
      <c r="E53" s="4">
        <v>-130674460000</v>
      </c>
      <c r="F53" s="4">
        <f t="shared" si="4"/>
        <v>-440298348463</v>
      </c>
      <c r="G53" s="4">
        <v>2757201</v>
      </c>
      <c r="H53" s="4">
        <v>3189100</v>
      </c>
      <c r="I53" s="4">
        <v>-431899</v>
      </c>
      <c r="J53" s="4">
        <v>-8318366000</v>
      </c>
      <c r="K53" s="4">
        <f t="shared" si="5"/>
        <v>-504481199000</v>
      </c>
      <c r="L53" s="4">
        <v>3188</v>
      </c>
      <c r="M53" s="4">
        <v>6719</v>
      </c>
      <c r="N53" s="4">
        <v>326</v>
      </c>
      <c r="O53" s="4">
        <v>511</v>
      </c>
      <c r="P53" s="4">
        <v>8034300</v>
      </c>
      <c r="Q53" s="4">
        <v>15107700</v>
      </c>
      <c r="R53" s="5">
        <v>-2.4700000000000003E-2</v>
      </c>
      <c r="S53" s="4">
        <v>28820100</v>
      </c>
      <c r="T53" s="4">
        <f t="shared" si="2"/>
        <v>15891840</v>
      </c>
      <c r="U53" s="4">
        <f t="shared" si="6"/>
        <v>10322800</v>
      </c>
      <c r="V53" s="5">
        <v>4.0199999999999993E-2</v>
      </c>
    </row>
    <row r="54" spans="1:22" x14ac:dyDescent="0.2">
      <c r="A54" s="16" t="s">
        <v>231</v>
      </c>
      <c r="B54" s="4">
        <v>1083460</v>
      </c>
      <c r="C54" s="4">
        <v>5657700</v>
      </c>
      <c r="D54" s="4">
        <v>-4574240</v>
      </c>
      <c r="E54" s="4">
        <v>-85216880000</v>
      </c>
      <c r="F54" s="4">
        <f t="shared" si="4"/>
        <v>-309623888463</v>
      </c>
      <c r="G54" s="4">
        <v>1631200</v>
      </c>
      <c r="H54" s="4">
        <v>1156900</v>
      </c>
      <c r="I54" s="4">
        <v>474300</v>
      </c>
      <c r="J54" s="4">
        <v>8936205000</v>
      </c>
      <c r="K54" s="4">
        <f t="shared" si="5"/>
        <v>-496162833000</v>
      </c>
      <c r="L54" s="4">
        <v>1823</v>
      </c>
      <c r="M54" s="4">
        <v>4717</v>
      </c>
      <c r="N54" s="4">
        <v>244</v>
      </c>
      <c r="O54" s="4">
        <v>393</v>
      </c>
      <c r="P54" s="4">
        <v>4557600</v>
      </c>
      <c r="Q54" s="4">
        <v>8306500</v>
      </c>
      <c r="R54" s="5">
        <v>-8.0000000000000002E-3</v>
      </c>
      <c r="S54" s="4">
        <v>15184400</v>
      </c>
      <c r="T54" s="4">
        <f t="shared" si="2"/>
        <v>15749790</v>
      </c>
      <c r="U54" s="4">
        <f t="shared" si="6"/>
        <v>10322800</v>
      </c>
      <c r="V54" s="5">
        <v>1.3300000000000001E-2</v>
      </c>
    </row>
    <row r="55" spans="1:22" x14ac:dyDescent="0.2">
      <c r="A55" s="16" t="s">
        <v>230</v>
      </c>
      <c r="B55" s="4">
        <v>392660</v>
      </c>
      <c r="C55" s="4">
        <v>2567768</v>
      </c>
      <c r="D55" s="4">
        <v>-2175108</v>
      </c>
      <c r="E55" s="4">
        <v>-40990050000</v>
      </c>
      <c r="F55" s="4">
        <f t="shared" si="4"/>
        <v>-224407008463</v>
      </c>
      <c r="G55" s="4">
        <v>1031700</v>
      </c>
      <c r="H55" s="4">
        <v>1377100</v>
      </c>
      <c r="I55" s="4">
        <v>-345400</v>
      </c>
      <c r="J55" s="4">
        <v>-6487985000</v>
      </c>
      <c r="K55" s="4">
        <f t="shared" si="5"/>
        <v>-505099038000</v>
      </c>
      <c r="L55" s="4">
        <v>1665</v>
      </c>
      <c r="M55" s="4">
        <v>3394</v>
      </c>
      <c r="N55" s="4">
        <v>127</v>
      </c>
      <c r="O55" s="4">
        <v>202</v>
      </c>
      <c r="P55" s="4">
        <v>3838400</v>
      </c>
      <c r="Q55" s="4">
        <v>5710400</v>
      </c>
      <c r="R55" s="5">
        <v>-1.32E-2</v>
      </c>
      <c r="S55" s="4">
        <v>10322800</v>
      </c>
      <c r="T55" s="4">
        <f t="shared" si="2"/>
        <v>16640080</v>
      </c>
      <c r="U55" s="4">
        <f t="shared" si="6"/>
        <v>11946100</v>
      </c>
      <c r="V55" s="5">
        <v>2.3599999999999999E-2</v>
      </c>
    </row>
    <row r="56" spans="1:22" x14ac:dyDescent="0.2">
      <c r="A56" s="16" t="s">
        <v>229</v>
      </c>
      <c r="B56" s="4">
        <v>994300</v>
      </c>
      <c r="C56" s="4">
        <v>745400</v>
      </c>
      <c r="D56" s="4">
        <v>248900</v>
      </c>
      <c r="E56" s="4">
        <v>4701120000</v>
      </c>
      <c r="F56" s="4">
        <f t="shared" si="4"/>
        <v>-183416958463</v>
      </c>
      <c r="G56" s="4">
        <v>2769900</v>
      </c>
      <c r="H56" s="4">
        <v>1693000</v>
      </c>
      <c r="I56" s="4">
        <v>1076900</v>
      </c>
      <c r="J56" s="4">
        <v>20598345000</v>
      </c>
      <c r="K56" s="4">
        <f t="shared" si="5"/>
        <v>-498611053000</v>
      </c>
      <c r="L56" s="4">
        <v>2532</v>
      </c>
      <c r="M56" s="4">
        <v>2085</v>
      </c>
      <c r="N56" s="4">
        <v>270</v>
      </c>
      <c r="O56" s="4">
        <v>114</v>
      </c>
      <c r="P56" s="4">
        <v>6568500</v>
      </c>
      <c r="Q56" s="4">
        <v>3946500</v>
      </c>
      <c r="R56" s="5">
        <v>2.7000000000000003E-2</v>
      </c>
      <c r="S56" s="4">
        <v>12508400</v>
      </c>
      <c r="T56" s="4">
        <f t="shared" si="2"/>
        <v>17617780</v>
      </c>
      <c r="U56" s="4">
        <f t="shared" si="6"/>
        <v>11946100</v>
      </c>
      <c r="V56" s="5">
        <v>2.6200000000000001E-2</v>
      </c>
    </row>
    <row r="57" spans="1:22" x14ac:dyDescent="0.2">
      <c r="A57" s="16" t="s">
        <v>228</v>
      </c>
      <c r="B57" s="4">
        <v>343900</v>
      </c>
      <c r="C57" s="4">
        <v>1282000</v>
      </c>
      <c r="D57" s="4">
        <v>-938100</v>
      </c>
      <c r="E57" s="4">
        <v>-17451690000</v>
      </c>
      <c r="F57" s="4">
        <f t="shared" si="4"/>
        <v>-188118078463</v>
      </c>
      <c r="G57" s="4">
        <v>894700</v>
      </c>
      <c r="H57" s="4">
        <v>2561600</v>
      </c>
      <c r="I57" s="4">
        <v>-1666900</v>
      </c>
      <c r="J57" s="4">
        <v>-30975110000</v>
      </c>
      <c r="K57" s="4">
        <f t="shared" si="5"/>
        <v>-519209398000</v>
      </c>
      <c r="L57" s="4">
        <v>1597</v>
      </c>
      <c r="M57" s="4">
        <v>4986</v>
      </c>
      <c r="N57" s="4">
        <v>153</v>
      </c>
      <c r="O57" s="4">
        <v>199</v>
      </c>
      <c r="P57" s="4">
        <v>3869500</v>
      </c>
      <c r="Q57" s="4">
        <v>6603800</v>
      </c>
      <c r="R57" s="5">
        <v>0</v>
      </c>
      <c r="S57" s="4">
        <v>13072400</v>
      </c>
      <c r="T57" s="4">
        <f t="shared" si="2"/>
        <v>18490750</v>
      </c>
      <c r="U57" s="4">
        <f t="shared" si="6"/>
        <v>9789000</v>
      </c>
      <c r="V57" s="5">
        <v>1.34E-2</v>
      </c>
    </row>
    <row r="58" spans="1:22" x14ac:dyDescent="0.2">
      <c r="A58" s="16" t="s">
        <v>227</v>
      </c>
      <c r="B58" s="4">
        <v>974607</v>
      </c>
      <c r="C58" s="4">
        <v>3572100</v>
      </c>
      <c r="D58" s="4">
        <v>-2597493</v>
      </c>
      <c r="E58" s="4">
        <v>-49033810000</v>
      </c>
      <c r="F58" s="4">
        <f t="shared" si="4"/>
        <v>-170666388463</v>
      </c>
      <c r="G58" s="4">
        <v>1817300</v>
      </c>
      <c r="H58" s="4">
        <v>1636400</v>
      </c>
      <c r="I58" s="4">
        <v>180900</v>
      </c>
      <c r="J58" s="4">
        <v>3461465000</v>
      </c>
      <c r="K58" s="4">
        <f t="shared" si="5"/>
        <v>-488234288000</v>
      </c>
      <c r="L58" s="4">
        <v>2304</v>
      </c>
      <c r="M58" s="4">
        <v>6439</v>
      </c>
      <c r="N58" s="4">
        <v>190</v>
      </c>
      <c r="O58" s="4">
        <v>343</v>
      </c>
      <c r="P58" s="4">
        <v>5004700</v>
      </c>
      <c r="Q58" s="4">
        <v>10726200</v>
      </c>
      <c r="R58" s="5">
        <v>-2.4199999999999999E-2</v>
      </c>
      <c r="S58" s="4">
        <v>20576400</v>
      </c>
      <c r="T58" s="4">
        <f t="shared" si="2"/>
        <v>17721140.100000001</v>
      </c>
      <c r="U58" s="4">
        <f t="shared" si="6"/>
        <v>9789000</v>
      </c>
      <c r="V58" s="5">
        <v>2.8799999999999999E-2</v>
      </c>
    </row>
    <row r="59" spans="1:22" x14ac:dyDescent="0.2">
      <c r="A59" s="16" t="s">
        <v>226</v>
      </c>
      <c r="B59" s="4">
        <v>931908</v>
      </c>
      <c r="C59" s="4">
        <v>6481200</v>
      </c>
      <c r="D59" s="4">
        <v>-5549292</v>
      </c>
      <c r="E59" s="4">
        <v>-105951480000</v>
      </c>
      <c r="F59" s="4">
        <f t="shared" si="4"/>
        <v>-121632578463</v>
      </c>
      <c r="G59" s="4">
        <v>3641800</v>
      </c>
      <c r="H59" s="4">
        <v>2293500</v>
      </c>
      <c r="I59" s="4">
        <v>1348300</v>
      </c>
      <c r="J59" s="4">
        <v>26169920000</v>
      </c>
      <c r="K59" s="4">
        <f t="shared" si="5"/>
        <v>-491695753000</v>
      </c>
      <c r="L59" s="4">
        <v>2779</v>
      </c>
      <c r="M59" s="4">
        <v>9859</v>
      </c>
      <c r="N59" s="4">
        <v>327</v>
      </c>
      <c r="O59" s="4">
        <v>756</v>
      </c>
      <c r="P59" s="4">
        <v>9466900</v>
      </c>
      <c r="Q59" s="4">
        <v>20193400</v>
      </c>
      <c r="R59" s="5">
        <v>-2.3599999999999999E-2</v>
      </c>
      <c r="S59" s="4">
        <v>35920400</v>
      </c>
      <c r="T59" s="4">
        <f t="shared" si="2"/>
        <v>18843360.100000001</v>
      </c>
      <c r="U59" s="4">
        <f t="shared" si="6"/>
        <v>9789000</v>
      </c>
      <c r="V59" s="5">
        <v>2.8300000000000002E-2</v>
      </c>
    </row>
    <row r="60" spans="1:22" x14ac:dyDescent="0.2">
      <c r="A60" s="16" t="s">
        <v>225</v>
      </c>
      <c r="B60" s="4">
        <v>565325</v>
      </c>
      <c r="C60" s="4">
        <v>643800</v>
      </c>
      <c r="D60" s="4">
        <v>-78475</v>
      </c>
      <c r="E60" s="4">
        <v>-1531500000</v>
      </c>
      <c r="F60" s="4">
        <f t="shared" si="4"/>
        <v>-15681098463</v>
      </c>
      <c r="G60" s="4">
        <v>1056300</v>
      </c>
      <c r="H60" s="4">
        <v>857500</v>
      </c>
      <c r="I60" s="4">
        <v>198800</v>
      </c>
      <c r="J60" s="4">
        <v>3884245000</v>
      </c>
      <c r="K60" s="4">
        <f t="shared" si="5"/>
        <v>-517865673000</v>
      </c>
      <c r="L60" s="4">
        <v>1105</v>
      </c>
      <c r="M60" s="4">
        <v>1654</v>
      </c>
      <c r="N60" s="4">
        <v>131</v>
      </c>
      <c r="O60" s="4">
        <v>196</v>
      </c>
      <c r="P60" s="4">
        <v>2943300</v>
      </c>
      <c r="Q60" s="4">
        <v>4436900</v>
      </c>
      <c r="R60" s="5">
        <v>2.5999999999999999E-3</v>
      </c>
      <c r="S60" s="4">
        <v>11946100</v>
      </c>
      <c r="T60" s="4">
        <f t="shared" si="2"/>
        <v>18904410.100000001</v>
      </c>
      <c r="U60" s="4">
        <f t="shared" si="6"/>
        <v>9789000</v>
      </c>
      <c r="V60" s="5">
        <v>1.03E-2</v>
      </c>
    </row>
    <row r="61" spans="1:22" x14ac:dyDescent="0.2">
      <c r="A61" s="16" t="s">
        <v>224</v>
      </c>
      <c r="B61" s="4">
        <v>1034500</v>
      </c>
      <c r="C61" s="4">
        <v>1097600</v>
      </c>
      <c r="D61" s="4">
        <v>-63100</v>
      </c>
      <c r="E61" s="4">
        <v>-1256060000</v>
      </c>
      <c r="F61" s="4">
        <f t="shared" si="4"/>
        <v>-14149598463</v>
      </c>
      <c r="G61" s="4">
        <v>1121600</v>
      </c>
      <c r="H61" s="4">
        <v>2408400</v>
      </c>
      <c r="I61" s="4">
        <v>-1286800</v>
      </c>
      <c r="J61" s="4">
        <v>-25030575000</v>
      </c>
      <c r="K61" s="4">
        <f t="shared" si="5"/>
        <v>-521749918000</v>
      </c>
      <c r="L61" s="4">
        <v>1411</v>
      </c>
      <c r="M61" s="4">
        <v>2987</v>
      </c>
      <c r="N61" s="4">
        <v>159</v>
      </c>
      <c r="O61" s="4">
        <v>283</v>
      </c>
      <c r="P61" s="4">
        <v>3522900</v>
      </c>
      <c r="Q61" s="4">
        <v>6104900</v>
      </c>
      <c r="R61" s="5">
        <v>-1.8000000000000002E-2</v>
      </c>
      <c r="S61" s="4">
        <v>13551750</v>
      </c>
      <c r="T61" s="4">
        <f t="shared" si="2"/>
        <v>19566365.100000001</v>
      </c>
      <c r="U61" s="4">
        <f t="shared" si="6"/>
        <v>9789000</v>
      </c>
      <c r="V61" s="5">
        <v>2.7799999999999998E-2</v>
      </c>
    </row>
    <row r="62" spans="1:22" x14ac:dyDescent="0.2">
      <c r="A62" s="16" t="s">
        <v>223</v>
      </c>
      <c r="B62" s="4">
        <v>409900</v>
      </c>
      <c r="C62" s="4">
        <v>361148</v>
      </c>
      <c r="D62" s="4">
        <v>48752</v>
      </c>
      <c r="E62" s="4">
        <v>971030000</v>
      </c>
      <c r="F62" s="4">
        <f t="shared" si="4"/>
        <v>-12893538463</v>
      </c>
      <c r="G62" s="4">
        <v>977700</v>
      </c>
      <c r="H62" s="4">
        <v>1331700</v>
      </c>
      <c r="I62" s="4">
        <v>-354000</v>
      </c>
      <c r="J62" s="4">
        <v>-6896185000</v>
      </c>
      <c r="K62" s="4">
        <f t="shared" si="5"/>
        <v>-496719343000</v>
      </c>
      <c r="L62" s="4">
        <v>1844</v>
      </c>
      <c r="M62" s="4">
        <v>1775</v>
      </c>
      <c r="N62" s="4">
        <v>180</v>
      </c>
      <c r="O62" s="4">
        <v>151</v>
      </c>
      <c r="P62" s="4">
        <v>4192600</v>
      </c>
      <c r="Q62" s="4">
        <v>3495600</v>
      </c>
      <c r="R62" s="5">
        <v>7.7000000000000002E-3</v>
      </c>
      <c r="S62" s="4">
        <v>9789000</v>
      </c>
      <c r="T62" s="4">
        <f t="shared" si="2"/>
        <v>20553105.100000001</v>
      </c>
      <c r="U62" s="4">
        <f t="shared" si="6"/>
        <v>13763900</v>
      </c>
      <c r="V62" s="5">
        <v>1.0200000000000001E-2</v>
      </c>
    </row>
    <row r="63" spans="1:22" x14ac:dyDescent="0.2">
      <c r="A63" s="16" t="s">
        <v>222</v>
      </c>
      <c r="B63" s="4">
        <v>737600</v>
      </c>
      <c r="C63" s="4">
        <v>1030800</v>
      </c>
      <c r="D63" s="4">
        <v>-293200</v>
      </c>
      <c r="E63" s="4">
        <v>-5752930000</v>
      </c>
      <c r="F63" s="4">
        <f t="shared" si="4"/>
        <v>-13864568463</v>
      </c>
      <c r="G63" s="4">
        <v>1034900</v>
      </c>
      <c r="H63" s="4">
        <v>1674000</v>
      </c>
      <c r="I63" s="4">
        <v>-639100</v>
      </c>
      <c r="J63" s="4">
        <v>-12521985000</v>
      </c>
      <c r="K63" s="4">
        <f t="shared" si="5"/>
        <v>-489823158000</v>
      </c>
      <c r="L63" s="4">
        <v>1893</v>
      </c>
      <c r="M63" s="4">
        <v>3322</v>
      </c>
      <c r="N63" s="4">
        <v>215</v>
      </c>
      <c r="O63" s="4">
        <v>281</v>
      </c>
      <c r="P63" s="4">
        <v>4976900</v>
      </c>
      <c r="Q63" s="4">
        <v>7035500</v>
      </c>
      <c r="R63" s="5">
        <v>-2.5000000000000001E-3</v>
      </c>
      <c r="S63" s="4">
        <v>16046750</v>
      </c>
      <c r="T63" s="4">
        <f t="shared" si="2"/>
        <v>20404670.100000001</v>
      </c>
      <c r="U63" s="4">
        <f t="shared" si="6"/>
        <v>12880301</v>
      </c>
      <c r="V63" s="5">
        <v>1.0200000000000001E-2</v>
      </c>
    </row>
    <row r="64" spans="1:22" x14ac:dyDescent="0.2">
      <c r="A64" s="16" t="s">
        <v>221</v>
      </c>
      <c r="B64" s="4">
        <v>1064000</v>
      </c>
      <c r="C64" s="4">
        <v>1275800</v>
      </c>
      <c r="D64" s="4">
        <v>-211800</v>
      </c>
      <c r="E64" s="4">
        <v>-4181830000</v>
      </c>
      <c r="F64" s="4">
        <f t="shared" si="4"/>
        <v>-8111638463</v>
      </c>
      <c r="G64" s="4">
        <v>1491100</v>
      </c>
      <c r="H64" s="4">
        <v>920400</v>
      </c>
      <c r="I64" s="4">
        <v>570700</v>
      </c>
      <c r="J64" s="4">
        <v>11311140000</v>
      </c>
      <c r="K64" s="4">
        <f t="shared" si="5"/>
        <v>-477301173000</v>
      </c>
      <c r="L64" s="4">
        <v>1554</v>
      </c>
      <c r="M64" s="4">
        <v>2624</v>
      </c>
      <c r="N64" s="4">
        <v>163</v>
      </c>
      <c r="O64" s="4">
        <v>197</v>
      </c>
      <c r="P64" s="4">
        <v>3652700</v>
      </c>
      <c r="Q64" s="4">
        <v>4919000</v>
      </c>
      <c r="R64" s="5">
        <v>-1.2699999999999999E-2</v>
      </c>
      <c r="S64" s="4">
        <v>13763900</v>
      </c>
      <c r="T64" s="4">
        <f t="shared" si="2"/>
        <v>19870550.100000001</v>
      </c>
      <c r="U64" s="4">
        <f t="shared" si="6"/>
        <v>12880301</v>
      </c>
      <c r="V64" s="5">
        <v>1.26E-2</v>
      </c>
    </row>
    <row r="65" spans="1:22" x14ac:dyDescent="0.2">
      <c r="A65" s="16" t="s">
        <v>220</v>
      </c>
      <c r="B65" s="4">
        <v>2345200</v>
      </c>
      <c r="C65" s="4">
        <v>2278100</v>
      </c>
      <c r="D65" s="4">
        <v>67100</v>
      </c>
      <c r="E65" s="4">
        <v>1329500000</v>
      </c>
      <c r="F65" s="4">
        <f t="shared" si="4"/>
        <v>-3929808463</v>
      </c>
      <c r="G65" s="4">
        <v>1259200</v>
      </c>
      <c r="H65" s="4">
        <v>651400</v>
      </c>
      <c r="I65" s="4">
        <v>607800</v>
      </c>
      <c r="J65" s="4">
        <v>11971410000</v>
      </c>
      <c r="K65" s="4">
        <f t="shared" si="5"/>
        <v>-488612313000</v>
      </c>
      <c r="L65" s="4">
        <v>2503</v>
      </c>
      <c r="M65" s="4">
        <v>3655</v>
      </c>
      <c r="N65" s="4">
        <v>295</v>
      </c>
      <c r="O65" s="4">
        <v>342</v>
      </c>
      <c r="P65" s="4">
        <v>7129200</v>
      </c>
      <c r="Q65" s="4">
        <v>9019400</v>
      </c>
      <c r="R65" s="5">
        <v>0</v>
      </c>
      <c r="S65" s="4">
        <v>19225700</v>
      </c>
      <c r="T65" s="4">
        <f t="shared" si="2"/>
        <v>19957190.100000001</v>
      </c>
      <c r="U65" s="4">
        <f t="shared" si="6"/>
        <v>12556600</v>
      </c>
      <c r="V65" s="5">
        <v>2.7300000000000001E-2</v>
      </c>
    </row>
    <row r="66" spans="1:22" x14ac:dyDescent="0.2">
      <c r="A66" s="16" t="s">
        <v>219</v>
      </c>
      <c r="B66" s="4">
        <v>3755500</v>
      </c>
      <c r="C66" s="4">
        <v>1830500</v>
      </c>
      <c r="D66" s="4">
        <v>1925000</v>
      </c>
      <c r="E66" s="4">
        <v>37992370000</v>
      </c>
      <c r="F66" s="4">
        <f t="shared" si="4"/>
        <v>-5259308463</v>
      </c>
      <c r="G66" s="4">
        <v>1196800</v>
      </c>
      <c r="H66" s="4">
        <v>1295700</v>
      </c>
      <c r="I66" s="4">
        <v>-98900</v>
      </c>
      <c r="J66" s="4">
        <v>-1878135000</v>
      </c>
      <c r="K66" s="4">
        <f t="shared" si="5"/>
        <v>-500583723000</v>
      </c>
      <c r="L66" s="4">
        <v>3541</v>
      </c>
      <c r="M66" s="4">
        <v>3344</v>
      </c>
      <c r="N66" s="4">
        <v>472</v>
      </c>
      <c r="O66" s="4">
        <v>304</v>
      </c>
      <c r="P66" s="4">
        <v>10966800</v>
      </c>
      <c r="Q66" s="4">
        <v>8156600</v>
      </c>
      <c r="R66" s="5">
        <v>2.8500000000000001E-2</v>
      </c>
      <c r="S66" s="4">
        <v>22285400</v>
      </c>
      <c r="T66" s="4">
        <f t="shared" si="2"/>
        <v>18800910.100000001</v>
      </c>
      <c r="U66" s="4">
        <f t="shared" si="6"/>
        <v>12556600</v>
      </c>
      <c r="V66" s="5">
        <v>2.52E-2</v>
      </c>
    </row>
    <row r="67" spans="1:22" x14ac:dyDescent="0.2">
      <c r="A67" s="16" t="s">
        <v>218</v>
      </c>
      <c r="B67" s="4">
        <v>1619700</v>
      </c>
      <c r="C67" s="4">
        <v>5401498</v>
      </c>
      <c r="D67" s="4">
        <v>-3781798</v>
      </c>
      <c r="E67" s="4">
        <v>-72952980000</v>
      </c>
      <c r="F67" s="4">
        <f t="shared" si="4"/>
        <v>-43251678463</v>
      </c>
      <c r="G67" s="4">
        <v>664300</v>
      </c>
      <c r="H67" s="4">
        <v>2251448</v>
      </c>
      <c r="I67" s="4">
        <v>-1587148</v>
      </c>
      <c r="J67" s="4">
        <v>-30522444000</v>
      </c>
      <c r="K67" s="4">
        <f t="shared" si="5"/>
        <v>-498705588000</v>
      </c>
      <c r="L67" s="4">
        <v>2450</v>
      </c>
      <c r="M67" s="4">
        <v>2789</v>
      </c>
      <c r="N67" s="4">
        <v>282</v>
      </c>
      <c r="O67" s="4">
        <v>324</v>
      </c>
      <c r="P67" s="4">
        <v>8271300</v>
      </c>
      <c r="Q67" s="4">
        <v>9461100</v>
      </c>
      <c r="R67" s="5">
        <v>5.1999999999999998E-3</v>
      </c>
      <c r="S67" s="4">
        <v>21802100</v>
      </c>
      <c r="T67" s="4">
        <f t="shared" si="2"/>
        <v>17218600.100000001</v>
      </c>
      <c r="U67" s="4">
        <f t="shared" si="6"/>
        <v>12556600</v>
      </c>
      <c r="V67" s="5">
        <v>1.54E-2</v>
      </c>
    </row>
    <row r="68" spans="1:22" x14ac:dyDescent="0.2">
      <c r="A68" s="16" t="s">
        <v>217</v>
      </c>
      <c r="B68" s="4">
        <v>295110</v>
      </c>
      <c r="C68" s="4">
        <v>5398973</v>
      </c>
      <c r="D68" s="4">
        <v>-5103863</v>
      </c>
      <c r="E68" s="4">
        <v>-98621600000</v>
      </c>
      <c r="F68" s="4">
        <f t="shared" si="4"/>
        <v>29701301537</v>
      </c>
      <c r="G68" s="4">
        <v>1806700</v>
      </c>
      <c r="H68" s="4">
        <v>1222901</v>
      </c>
      <c r="I68" s="4">
        <v>583799</v>
      </c>
      <c r="J68" s="4">
        <v>11368427000</v>
      </c>
      <c r="K68" s="4">
        <f t="shared" si="5"/>
        <v>-468183144000</v>
      </c>
      <c r="L68" s="4">
        <v>2186</v>
      </c>
      <c r="M68" s="4">
        <v>2959</v>
      </c>
      <c r="N68" s="4">
        <v>205</v>
      </c>
      <c r="O68" s="4">
        <v>313</v>
      </c>
      <c r="P68" s="4">
        <v>5228200</v>
      </c>
      <c r="Q68" s="4">
        <v>6997700</v>
      </c>
      <c r="R68" s="5">
        <v>-1.29E-2</v>
      </c>
      <c r="S68" s="4">
        <v>12880301</v>
      </c>
      <c r="T68" s="4">
        <f t="shared" si="2"/>
        <v>17144810</v>
      </c>
      <c r="U68" s="4">
        <f t="shared" si="6"/>
        <v>12556600</v>
      </c>
      <c r="V68" s="5">
        <v>1.8000000000000002E-2</v>
      </c>
    </row>
    <row r="69" spans="1:22" x14ac:dyDescent="0.2">
      <c r="A69" s="16" t="s">
        <v>216</v>
      </c>
      <c r="B69" s="4">
        <v>2208300</v>
      </c>
      <c r="C69" s="4">
        <v>12044158</v>
      </c>
      <c r="D69" s="4">
        <v>-9835858</v>
      </c>
      <c r="E69" s="4">
        <v>-195597250000</v>
      </c>
      <c r="F69" s="4">
        <f t="shared" si="4"/>
        <v>128322901537</v>
      </c>
      <c r="G69" s="4">
        <v>1993900</v>
      </c>
      <c r="H69" s="4">
        <v>949500</v>
      </c>
      <c r="I69" s="4">
        <v>1044400</v>
      </c>
      <c r="J69" s="4">
        <v>20750285000</v>
      </c>
      <c r="K69" s="4">
        <f t="shared" si="5"/>
        <v>-479551571000</v>
      </c>
      <c r="L69" s="4">
        <v>6409</v>
      </c>
      <c r="M69" s="4">
        <v>5938</v>
      </c>
      <c r="N69" s="4">
        <v>1013</v>
      </c>
      <c r="O69" s="4">
        <v>850</v>
      </c>
      <c r="P69" s="4">
        <v>21534700</v>
      </c>
      <c r="Q69" s="4">
        <v>19686500</v>
      </c>
      <c r="R69" s="5">
        <v>-1.0200000000000001E-2</v>
      </c>
      <c r="S69" s="4">
        <v>47142600</v>
      </c>
      <c r="T69" s="4">
        <f t="shared" si="2"/>
        <v>14436680</v>
      </c>
      <c r="U69" s="4">
        <f t="shared" si="6"/>
        <v>8422700</v>
      </c>
      <c r="V69" s="5">
        <v>3.7100000000000001E-2</v>
      </c>
    </row>
    <row r="70" spans="1:22" x14ac:dyDescent="0.2">
      <c r="A70" s="16" t="s">
        <v>215</v>
      </c>
      <c r="B70" s="4">
        <v>385810</v>
      </c>
      <c r="C70" s="4">
        <v>6319178</v>
      </c>
      <c r="D70" s="4">
        <v>-5933368</v>
      </c>
      <c r="E70" s="4">
        <v>-116988070000</v>
      </c>
      <c r="F70" s="4">
        <f t="shared" si="4"/>
        <v>323920151537</v>
      </c>
      <c r="G70" s="4">
        <v>501000</v>
      </c>
      <c r="H70" s="4">
        <v>641300</v>
      </c>
      <c r="I70" s="4">
        <v>-140300</v>
      </c>
      <c r="J70" s="4">
        <v>-2731750000</v>
      </c>
      <c r="K70" s="4">
        <f t="shared" si="5"/>
        <v>-500301856000</v>
      </c>
      <c r="L70" s="4">
        <v>1999</v>
      </c>
      <c r="M70" s="4">
        <v>2084</v>
      </c>
      <c r="N70" s="4">
        <v>198</v>
      </c>
      <c r="O70" s="4">
        <v>193</v>
      </c>
      <c r="P70" s="4">
        <v>4645900</v>
      </c>
      <c r="Q70" s="4">
        <v>4501400</v>
      </c>
      <c r="R70" s="5">
        <v>-2.5000000000000001E-3</v>
      </c>
      <c r="S70" s="4">
        <v>12556600</v>
      </c>
      <c r="T70" s="4">
        <f t="shared" si="2"/>
        <v>13984730</v>
      </c>
      <c r="U70" s="4">
        <f t="shared" si="6"/>
        <v>8422700</v>
      </c>
      <c r="V70" s="5">
        <v>1.5100000000000001E-2</v>
      </c>
    </row>
    <row r="71" spans="1:22" x14ac:dyDescent="0.2">
      <c r="A71" s="16" t="s">
        <v>214</v>
      </c>
      <c r="B71" s="4">
        <v>2507200</v>
      </c>
      <c r="C71" s="4">
        <v>5030300</v>
      </c>
      <c r="D71" s="4">
        <v>-2523100</v>
      </c>
      <c r="E71" s="4">
        <v>-49663330000</v>
      </c>
      <c r="F71" s="4">
        <f t="shared" si="4"/>
        <v>440908221537</v>
      </c>
      <c r="G71" s="4">
        <v>1117200</v>
      </c>
      <c r="H71" s="4">
        <v>1627400</v>
      </c>
      <c r="I71" s="4">
        <v>-510200</v>
      </c>
      <c r="J71" s="4">
        <v>-10068635000</v>
      </c>
      <c r="K71" s="4">
        <f t="shared" si="5"/>
        <v>-497570106000</v>
      </c>
      <c r="L71" s="4">
        <v>3304</v>
      </c>
      <c r="M71" s="4">
        <v>3228</v>
      </c>
      <c r="N71" s="4">
        <v>366</v>
      </c>
      <c r="O71" s="4">
        <v>354</v>
      </c>
      <c r="P71" s="4">
        <v>8858100</v>
      </c>
      <c r="Q71" s="4">
        <v>7969900</v>
      </c>
      <c r="R71" s="5">
        <v>7.7000000000000002E-3</v>
      </c>
      <c r="S71" s="4">
        <v>20171300</v>
      </c>
      <c r="T71" s="4">
        <f t="shared" si="2"/>
        <v>14107770</v>
      </c>
      <c r="U71" s="4">
        <f t="shared" si="6"/>
        <v>8422700</v>
      </c>
      <c r="V71" s="5">
        <v>0.02</v>
      </c>
    </row>
    <row r="72" spans="1:22" x14ac:dyDescent="0.2">
      <c r="A72" s="16" t="s">
        <v>213</v>
      </c>
      <c r="B72" s="4">
        <v>1638100</v>
      </c>
      <c r="C72" s="4">
        <v>5442102</v>
      </c>
      <c r="D72" s="4">
        <v>-3804002</v>
      </c>
      <c r="E72" s="4">
        <v>-74608100000</v>
      </c>
      <c r="F72" s="4">
        <f t="shared" si="4"/>
        <v>490571551537</v>
      </c>
      <c r="G72" s="4">
        <v>1723900</v>
      </c>
      <c r="H72" s="4">
        <v>1904900</v>
      </c>
      <c r="I72" s="4">
        <v>-181000</v>
      </c>
      <c r="J72" s="4">
        <v>-3607950000</v>
      </c>
      <c r="K72" s="4">
        <f t="shared" si="5"/>
        <v>-487501471000</v>
      </c>
      <c r="L72" s="4">
        <v>2237</v>
      </c>
      <c r="M72" s="4">
        <v>3842</v>
      </c>
      <c r="N72" s="4">
        <v>248</v>
      </c>
      <c r="O72" s="4">
        <v>332</v>
      </c>
      <c r="P72" s="4">
        <v>6175500</v>
      </c>
      <c r="Q72" s="4">
        <v>8546600</v>
      </c>
      <c r="R72" s="5">
        <v>-1.0200000000000001E-2</v>
      </c>
      <c r="S72" s="4">
        <v>19656400</v>
      </c>
      <c r="T72" s="4">
        <f t="shared" si="2"/>
        <v>13175360</v>
      </c>
      <c r="U72" s="4">
        <f t="shared" si="6"/>
        <v>5979000</v>
      </c>
      <c r="V72" s="5">
        <v>1.2699999999999999E-2</v>
      </c>
    </row>
    <row r="73" spans="1:22" x14ac:dyDescent="0.2">
      <c r="A73" s="16" t="s">
        <v>212</v>
      </c>
      <c r="B73" s="4">
        <v>638200</v>
      </c>
      <c r="C73" s="4">
        <v>1537500</v>
      </c>
      <c r="D73" s="4">
        <v>-899300</v>
      </c>
      <c r="E73" s="4">
        <v>-17798120000</v>
      </c>
      <c r="F73" s="4">
        <f t="shared" si="4"/>
        <v>565179651537</v>
      </c>
      <c r="G73" s="4">
        <v>866700</v>
      </c>
      <c r="H73" s="4">
        <v>1691100</v>
      </c>
      <c r="I73" s="4">
        <v>-824400</v>
      </c>
      <c r="J73" s="4">
        <v>-16276250000</v>
      </c>
      <c r="K73" s="4">
        <f t="shared" si="5"/>
        <v>-483893521000</v>
      </c>
      <c r="L73" s="4">
        <v>1676</v>
      </c>
      <c r="M73" s="4">
        <v>2594</v>
      </c>
      <c r="N73" s="4">
        <v>213</v>
      </c>
      <c r="O73" s="4">
        <v>282</v>
      </c>
      <c r="P73" s="4">
        <v>4467100</v>
      </c>
      <c r="Q73" s="4">
        <v>5847200</v>
      </c>
      <c r="R73" s="5">
        <v>-2.5000000000000001E-3</v>
      </c>
      <c r="S73" s="4">
        <v>14562400</v>
      </c>
      <c r="T73" s="4">
        <f t="shared" si="2"/>
        <v>12208080</v>
      </c>
      <c r="U73" s="4">
        <f t="shared" si="6"/>
        <v>5979000</v>
      </c>
      <c r="V73" s="5">
        <v>1.5100000000000001E-2</v>
      </c>
    </row>
    <row r="74" spans="1:22" x14ac:dyDescent="0.2">
      <c r="A74" s="16" t="s">
        <v>211</v>
      </c>
      <c r="B74" s="4">
        <v>682810</v>
      </c>
      <c r="C74" s="4">
        <v>1675400</v>
      </c>
      <c r="D74" s="4">
        <v>-992590</v>
      </c>
      <c r="E74" s="4">
        <v>-19667340000</v>
      </c>
      <c r="F74" s="4">
        <f t="shared" ref="F74:F79" si="7">E74+F75</f>
        <v>582977771537</v>
      </c>
      <c r="G74" s="4">
        <v>1118500</v>
      </c>
      <c r="H74" s="4">
        <v>535900</v>
      </c>
      <c r="I74" s="4">
        <v>582600</v>
      </c>
      <c r="J74" s="4">
        <v>11582565000</v>
      </c>
      <c r="K74" s="4">
        <f t="shared" ref="K74:K79" si="8">K75+J74</f>
        <v>-467617271000</v>
      </c>
      <c r="L74" s="4">
        <v>1310</v>
      </c>
      <c r="M74" s="4">
        <v>1617</v>
      </c>
      <c r="N74" s="4">
        <v>129</v>
      </c>
      <c r="O74" s="4">
        <v>157</v>
      </c>
      <c r="P74" s="4">
        <v>3501100</v>
      </c>
      <c r="Q74" s="4">
        <v>3823600</v>
      </c>
      <c r="R74" s="5">
        <v>2.5999999999999999E-3</v>
      </c>
      <c r="S74" s="4">
        <v>8422700</v>
      </c>
      <c r="T74" s="4">
        <f t="shared" ref="T74:T79" si="9">AVERAGE(S75:S84)</f>
        <v>12120440</v>
      </c>
      <c r="U74" s="4">
        <f t="shared" ref="U74:U79" si="10">MIN(S75:S79)</f>
        <v>5979000</v>
      </c>
      <c r="V74" s="5">
        <v>1.26E-2</v>
      </c>
    </row>
    <row r="75" spans="1:22" x14ac:dyDescent="0.2">
      <c r="A75" s="16" t="s">
        <v>210</v>
      </c>
      <c r="B75" s="4">
        <v>1633300</v>
      </c>
      <c r="C75" s="4">
        <v>3101419</v>
      </c>
      <c r="D75" s="4">
        <v>-1468119</v>
      </c>
      <c r="E75" s="4">
        <v>-28883250000</v>
      </c>
      <c r="F75" s="4">
        <f t="shared" si="7"/>
        <v>602645111537</v>
      </c>
      <c r="G75" s="4">
        <v>788400</v>
      </c>
      <c r="H75" s="4">
        <v>2869000</v>
      </c>
      <c r="I75" s="4">
        <v>-2080600</v>
      </c>
      <c r="J75" s="4">
        <v>-41223735000</v>
      </c>
      <c r="K75" s="4">
        <f t="shared" si="8"/>
        <v>-479199836000</v>
      </c>
      <c r="L75" s="4">
        <v>3896</v>
      </c>
      <c r="M75" s="4">
        <v>3100</v>
      </c>
      <c r="N75" s="4">
        <v>494</v>
      </c>
      <c r="O75" s="4">
        <v>371</v>
      </c>
      <c r="P75" s="4">
        <v>10424100</v>
      </c>
      <c r="Q75" s="4">
        <v>8049300</v>
      </c>
      <c r="R75" s="5">
        <v>1.03E-2</v>
      </c>
      <c r="S75" s="4">
        <v>20092100</v>
      </c>
      <c r="T75" s="4">
        <f t="shared" si="9"/>
        <v>10803430</v>
      </c>
      <c r="U75" s="4">
        <f t="shared" si="10"/>
        <v>5979000</v>
      </c>
      <c r="V75" s="5">
        <v>2.7300000000000001E-2</v>
      </c>
    </row>
    <row r="76" spans="1:22" x14ac:dyDescent="0.2">
      <c r="A76" s="16" t="s">
        <v>208</v>
      </c>
      <c r="B76" s="4">
        <v>1955530</v>
      </c>
      <c r="C76" s="4">
        <v>494300</v>
      </c>
      <c r="D76" s="4">
        <v>1461230</v>
      </c>
      <c r="E76" s="4">
        <v>28425290000</v>
      </c>
      <c r="F76" s="4">
        <f t="shared" si="7"/>
        <v>631528361537</v>
      </c>
      <c r="G76" s="4">
        <v>994000</v>
      </c>
      <c r="H76" s="4">
        <v>791200</v>
      </c>
      <c r="I76" s="4">
        <v>202800</v>
      </c>
      <c r="J76" s="4">
        <v>4052220000</v>
      </c>
      <c r="K76" s="4">
        <f t="shared" si="8"/>
        <v>-437976101000</v>
      </c>
      <c r="L76" s="4">
        <v>2580</v>
      </c>
      <c r="M76" s="4">
        <v>1488</v>
      </c>
      <c r="N76" s="4">
        <v>230</v>
      </c>
      <c r="O76" s="4">
        <v>153</v>
      </c>
      <c r="P76" s="4">
        <v>5810900</v>
      </c>
      <c r="Q76" s="4">
        <v>4187600</v>
      </c>
      <c r="R76" s="5">
        <v>1.5600000000000001E-2</v>
      </c>
      <c r="S76" s="4">
        <v>10722600</v>
      </c>
      <c r="T76" s="4">
        <f t="shared" si="9"/>
        <v>10680860</v>
      </c>
      <c r="U76" s="4">
        <f t="shared" si="10"/>
        <v>5979000</v>
      </c>
      <c r="V76" s="5">
        <v>1.54E-2</v>
      </c>
    </row>
    <row r="77" spans="1:22" x14ac:dyDescent="0.2">
      <c r="A77" s="16" t="s">
        <v>207</v>
      </c>
      <c r="B77" s="4">
        <v>911300</v>
      </c>
      <c r="C77" s="4">
        <v>821300</v>
      </c>
      <c r="D77" s="4">
        <v>90000</v>
      </c>
      <c r="E77" s="4">
        <v>1776660000</v>
      </c>
      <c r="F77" s="4">
        <f t="shared" si="7"/>
        <v>603103071537</v>
      </c>
      <c r="G77" s="4">
        <v>284600</v>
      </c>
      <c r="H77" s="4">
        <v>510100</v>
      </c>
      <c r="I77" s="4">
        <v>-225500</v>
      </c>
      <c r="J77" s="4">
        <v>-4313745000</v>
      </c>
      <c r="K77" s="4">
        <f t="shared" si="8"/>
        <v>-442028321000</v>
      </c>
      <c r="L77" s="4">
        <v>1515</v>
      </c>
      <c r="M77" s="4">
        <v>1120</v>
      </c>
      <c r="N77" s="4">
        <v>86</v>
      </c>
      <c r="O77" s="4">
        <v>129</v>
      </c>
      <c r="P77" s="4">
        <v>2579800</v>
      </c>
      <c r="Q77" s="4">
        <v>2844200</v>
      </c>
      <c r="R77" s="5">
        <v>5.3E-3</v>
      </c>
      <c r="S77" s="4">
        <v>5979000</v>
      </c>
      <c r="T77" s="4">
        <f t="shared" si="9"/>
        <v>11316150</v>
      </c>
      <c r="U77" s="4">
        <f t="shared" si="10"/>
        <v>8037100</v>
      </c>
      <c r="V77" s="5">
        <v>1.04E-2</v>
      </c>
    </row>
    <row r="78" spans="1:22" x14ac:dyDescent="0.2">
      <c r="A78" s="16" t="s">
        <v>206</v>
      </c>
      <c r="B78" s="4">
        <v>2010200</v>
      </c>
      <c r="C78" s="4">
        <v>1628700</v>
      </c>
      <c r="D78" s="4">
        <v>381500</v>
      </c>
      <c r="E78" s="4">
        <v>7325600000</v>
      </c>
      <c r="F78" s="4">
        <f t="shared" si="7"/>
        <v>601326411537</v>
      </c>
      <c r="G78" s="4">
        <v>1945000</v>
      </c>
      <c r="H78" s="4">
        <v>1733600</v>
      </c>
      <c r="I78" s="4">
        <v>211400</v>
      </c>
      <c r="J78" s="4">
        <v>4305130000</v>
      </c>
      <c r="K78" s="4">
        <f t="shared" si="8"/>
        <v>-437714576000</v>
      </c>
      <c r="L78" s="4">
        <v>2435</v>
      </c>
      <c r="M78" s="4">
        <v>1300</v>
      </c>
      <c r="N78" s="4">
        <v>287</v>
      </c>
      <c r="O78" s="4">
        <v>170</v>
      </c>
      <c r="P78" s="4">
        <v>6632600</v>
      </c>
      <c r="Q78" s="4">
        <v>3553400</v>
      </c>
      <c r="R78" s="5">
        <v>2.1299999999999999E-2</v>
      </c>
      <c r="S78" s="4">
        <v>12142400</v>
      </c>
      <c r="T78" s="4">
        <f t="shared" si="9"/>
        <v>11715410</v>
      </c>
      <c r="U78" s="4">
        <f t="shared" si="10"/>
        <v>4889600</v>
      </c>
      <c r="V78" s="5">
        <v>3.0899999999999997E-2</v>
      </c>
    </row>
    <row r="79" spans="1:22" x14ac:dyDescent="0.2">
      <c r="A79" s="16" t="s">
        <v>205</v>
      </c>
      <c r="B79" s="4">
        <v>1352100</v>
      </c>
      <c r="C79" s="4">
        <v>3580700</v>
      </c>
      <c r="D79" s="4">
        <v>-2228600</v>
      </c>
      <c r="E79" s="4">
        <v>-42441400000</v>
      </c>
      <c r="F79" s="4">
        <f t="shared" si="7"/>
        <v>594000811537</v>
      </c>
      <c r="G79" s="4">
        <v>487600</v>
      </c>
      <c r="H79" s="4">
        <v>939000</v>
      </c>
      <c r="I79" s="4">
        <v>-451400</v>
      </c>
      <c r="J79" s="4">
        <v>-8537220000</v>
      </c>
      <c r="K79" s="4">
        <f t="shared" si="8"/>
        <v>-442019706000</v>
      </c>
      <c r="L79" s="4">
        <v>2028</v>
      </c>
      <c r="M79" s="4">
        <v>3999</v>
      </c>
      <c r="N79" s="4">
        <v>186</v>
      </c>
      <c r="O79" s="4">
        <v>321</v>
      </c>
      <c r="P79" s="4">
        <v>4115800</v>
      </c>
      <c r="Q79" s="4">
        <v>8986000</v>
      </c>
      <c r="R79" s="5">
        <v>-1.8600000000000002E-2</v>
      </c>
      <c r="S79" s="4">
        <v>20061300</v>
      </c>
      <c r="T79" s="4">
        <f t="shared" si="9"/>
        <v>12053290</v>
      </c>
      <c r="U79" s="4">
        <f t="shared" si="10"/>
        <v>4889600</v>
      </c>
      <c r="V79" s="5">
        <v>2.0899999999999998E-2</v>
      </c>
    </row>
    <row r="80" spans="1:22" x14ac:dyDescent="0.2">
      <c r="A80" s="16" t="s">
        <v>204</v>
      </c>
      <c r="B80" s="4">
        <v>403300</v>
      </c>
      <c r="C80" s="4">
        <v>1811100</v>
      </c>
      <c r="D80" s="4">
        <v>-1407800</v>
      </c>
      <c r="E80" s="4">
        <v>-27015288463</v>
      </c>
      <c r="F80" s="4">
        <f t="shared" ref="F80:F90" si="11">E80+F81</f>
        <v>636442211537</v>
      </c>
      <c r="G80" s="4">
        <v>616100</v>
      </c>
      <c r="H80" s="4">
        <v>490800</v>
      </c>
      <c r="I80" s="4">
        <v>125300</v>
      </c>
      <c r="J80" s="4">
        <v>2406350000</v>
      </c>
      <c r="K80" s="4">
        <f t="shared" ref="K80:K90" si="12">K81+J80</f>
        <v>-433482486000</v>
      </c>
      <c r="L80" s="4">
        <v>1030</v>
      </c>
      <c r="M80" s="4">
        <v>1870</v>
      </c>
      <c r="N80" s="4">
        <v>85</v>
      </c>
      <c r="O80" s="4">
        <v>147</v>
      </c>
      <c r="P80" s="4">
        <v>2231600</v>
      </c>
      <c r="Q80" s="4">
        <v>3815500</v>
      </c>
      <c r="R80" s="5">
        <v>-1.3000000000000001E-2</v>
      </c>
      <c r="S80" s="4">
        <v>8037100</v>
      </c>
      <c r="T80" s="4">
        <f t="shared" ref="T80:T96" si="13">AVERAGE(S81:S90)</f>
        <v>12244370</v>
      </c>
      <c r="U80" s="4">
        <f t="shared" ref="U80:U90" si="14">MIN(S81:S85)</f>
        <v>4889600</v>
      </c>
      <c r="V80" s="5">
        <v>1.3000000000000001E-2</v>
      </c>
    </row>
    <row r="81" spans="1:22" x14ac:dyDescent="0.2">
      <c r="A81" s="16" t="s">
        <v>203</v>
      </c>
      <c r="B81" s="4">
        <v>4477820</v>
      </c>
      <c r="C81" s="4">
        <v>2229600</v>
      </c>
      <c r="D81" s="4">
        <v>2248220</v>
      </c>
      <c r="E81" s="4">
        <v>43182600000</v>
      </c>
      <c r="F81" s="4">
        <f t="shared" si="11"/>
        <v>663457500000</v>
      </c>
      <c r="G81" s="4">
        <v>927100</v>
      </c>
      <c r="H81" s="4">
        <v>1359300</v>
      </c>
      <c r="I81" s="4">
        <v>-432200</v>
      </c>
      <c r="J81" s="4">
        <v>-8236160000</v>
      </c>
      <c r="K81" s="4">
        <f t="shared" si="12"/>
        <v>-435888836000</v>
      </c>
      <c r="L81" s="4">
        <v>3063</v>
      </c>
      <c r="M81" s="4">
        <v>4240</v>
      </c>
      <c r="N81" s="4">
        <v>215</v>
      </c>
      <c r="O81" s="4">
        <v>415</v>
      </c>
      <c r="P81" s="4">
        <v>7029700</v>
      </c>
      <c r="Q81" s="4">
        <v>11117500</v>
      </c>
      <c r="R81" s="5">
        <v>-1.54E-2</v>
      </c>
      <c r="S81" s="4">
        <v>21401700</v>
      </c>
      <c r="T81" s="4">
        <f t="shared" si="13"/>
        <v>11297855.1</v>
      </c>
      <c r="U81" s="4">
        <f t="shared" si="14"/>
        <v>4889600</v>
      </c>
      <c r="V81" s="5">
        <v>2.7999999999999997E-2</v>
      </c>
    </row>
    <row r="82" spans="1:22" x14ac:dyDescent="0.2">
      <c r="A82" s="16" t="s">
        <v>200</v>
      </c>
      <c r="B82" s="4">
        <v>1521000</v>
      </c>
      <c r="C82" s="4">
        <v>990581</v>
      </c>
      <c r="D82" s="4">
        <v>530419</v>
      </c>
      <c r="E82" s="4">
        <v>10486350000</v>
      </c>
      <c r="F82" s="4">
        <f t="shared" si="11"/>
        <v>620274900000</v>
      </c>
      <c r="G82" s="4">
        <v>1108500</v>
      </c>
      <c r="H82" s="4">
        <v>301850</v>
      </c>
      <c r="I82" s="4">
        <v>806650</v>
      </c>
      <c r="J82" s="4">
        <v>15933695000</v>
      </c>
      <c r="K82" s="4">
        <f t="shared" si="12"/>
        <v>-427652676000</v>
      </c>
      <c r="L82" s="4">
        <v>1213</v>
      </c>
      <c r="M82" s="4">
        <v>1899</v>
      </c>
      <c r="N82" s="4">
        <v>117</v>
      </c>
      <c r="O82" s="4">
        <v>123</v>
      </c>
      <c r="P82" s="4">
        <v>2775300</v>
      </c>
      <c r="Q82" s="4">
        <v>4029800</v>
      </c>
      <c r="R82" s="5">
        <v>-2.5000000000000001E-3</v>
      </c>
      <c r="S82" s="4">
        <v>10332300</v>
      </c>
      <c r="T82" s="4">
        <f t="shared" si="13"/>
        <v>11224195.1</v>
      </c>
      <c r="U82" s="4">
        <f t="shared" si="14"/>
        <v>4889600</v>
      </c>
      <c r="V82" s="5">
        <v>1.01E-2</v>
      </c>
    </row>
    <row r="83" spans="1:22" x14ac:dyDescent="0.2">
      <c r="A83" s="16" t="s">
        <v>199</v>
      </c>
      <c r="B83" s="4">
        <v>1612300</v>
      </c>
      <c r="C83" s="4">
        <v>486899</v>
      </c>
      <c r="D83" s="4">
        <v>1125401</v>
      </c>
      <c r="E83" s="4">
        <v>22214070000</v>
      </c>
      <c r="F83" s="4">
        <f t="shared" si="11"/>
        <v>609788550000</v>
      </c>
      <c r="G83" s="4">
        <v>643600</v>
      </c>
      <c r="H83" s="4">
        <v>146200</v>
      </c>
      <c r="I83" s="4">
        <v>497400</v>
      </c>
      <c r="J83" s="4">
        <v>9793415000</v>
      </c>
      <c r="K83" s="4">
        <f t="shared" si="12"/>
        <v>-443586371000</v>
      </c>
      <c r="L83" s="4">
        <v>805</v>
      </c>
      <c r="M83" s="4">
        <v>1237</v>
      </c>
      <c r="N83" s="4">
        <v>56</v>
      </c>
      <c r="O83" s="4">
        <v>85</v>
      </c>
      <c r="P83" s="4">
        <v>1178100</v>
      </c>
      <c r="Q83" s="4">
        <v>2372200</v>
      </c>
      <c r="R83" s="5">
        <v>0</v>
      </c>
      <c r="S83" s="4">
        <v>4889600</v>
      </c>
      <c r="T83" s="4">
        <f t="shared" si="13"/>
        <v>11869542.1</v>
      </c>
      <c r="U83" s="4">
        <f t="shared" si="14"/>
        <v>6922000</v>
      </c>
      <c r="V83" s="5">
        <v>1.0200000000000001E-2</v>
      </c>
    </row>
    <row r="84" spans="1:22" x14ac:dyDescent="0.2">
      <c r="A84" s="16" t="s">
        <v>193</v>
      </c>
      <c r="B84" s="4">
        <v>1959000</v>
      </c>
      <c r="C84" s="4">
        <v>8600</v>
      </c>
      <c r="D84" s="4">
        <v>1950400</v>
      </c>
      <c r="E84" s="4">
        <v>38464480000</v>
      </c>
      <c r="F84" s="4">
        <f t="shared" si="11"/>
        <v>587574480000</v>
      </c>
      <c r="G84" s="4">
        <v>2255500</v>
      </c>
      <c r="H84" s="4">
        <v>205200</v>
      </c>
      <c r="I84" s="4">
        <v>2050300</v>
      </c>
      <c r="J84" s="4">
        <v>40390440000</v>
      </c>
      <c r="K84" s="4">
        <f t="shared" si="12"/>
        <v>-453379786000</v>
      </c>
      <c r="L84" s="4">
        <v>1567</v>
      </c>
      <c r="M84" s="4">
        <v>893</v>
      </c>
      <c r="N84" s="4">
        <v>205</v>
      </c>
      <c r="O84" s="4">
        <v>105</v>
      </c>
      <c r="P84" s="4">
        <v>4397500</v>
      </c>
      <c r="Q84" s="4">
        <v>2527000</v>
      </c>
      <c r="R84" s="5">
        <v>5.1000000000000004E-3</v>
      </c>
      <c r="S84" s="4">
        <v>7546300</v>
      </c>
      <c r="T84" s="4">
        <f t="shared" si="13"/>
        <v>13617373.9</v>
      </c>
      <c r="U84" s="4">
        <f t="shared" si="14"/>
        <v>6922000</v>
      </c>
      <c r="V84" s="5">
        <v>5.1000000000000004E-3</v>
      </c>
    </row>
    <row r="85" spans="1:22" x14ac:dyDescent="0.2">
      <c r="A85" s="16" t="s">
        <v>192</v>
      </c>
      <c r="B85" s="4">
        <v>1582800</v>
      </c>
      <c r="C85" s="4">
        <v>437000</v>
      </c>
      <c r="D85" s="4">
        <v>1145800</v>
      </c>
      <c r="E85" s="4">
        <v>22522980000</v>
      </c>
      <c r="F85" s="4">
        <f t="shared" si="11"/>
        <v>549110000000</v>
      </c>
      <c r="G85" s="4">
        <v>328600</v>
      </c>
      <c r="H85" s="4">
        <v>1007100</v>
      </c>
      <c r="I85" s="4">
        <v>-678500</v>
      </c>
      <c r="J85" s="4">
        <v>-13300385000</v>
      </c>
      <c r="K85" s="4">
        <f t="shared" si="12"/>
        <v>-493770226000</v>
      </c>
      <c r="L85" s="4">
        <v>869</v>
      </c>
      <c r="M85" s="4">
        <v>1156</v>
      </c>
      <c r="N85" s="4">
        <v>111</v>
      </c>
      <c r="O85" s="4">
        <v>91</v>
      </c>
      <c r="P85" s="4">
        <v>2487000</v>
      </c>
      <c r="Q85" s="4">
        <v>2147200</v>
      </c>
      <c r="R85" s="5">
        <v>0</v>
      </c>
      <c r="S85" s="4">
        <v>6922000</v>
      </c>
      <c r="T85" s="4">
        <f t="shared" si="13"/>
        <v>14719385.6</v>
      </c>
      <c r="U85" s="4">
        <f t="shared" si="14"/>
        <v>9496900</v>
      </c>
      <c r="V85" s="5">
        <v>7.7000000000000002E-3</v>
      </c>
    </row>
    <row r="86" spans="1:22" x14ac:dyDescent="0.2">
      <c r="A86" s="16" t="s">
        <v>191</v>
      </c>
      <c r="B86" s="4">
        <v>2039973</v>
      </c>
      <c r="C86" s="4">
        <v>453900</v>
      </c>
      <c r="D86" s="4">
        <v>1586073</v>
      </c>
      <c r="E86" s="4">
        <v>31255760000</v>
      </c>
      <c r="F86" s="4">
        <f t="shared" si="11"/>
        <v>526587020000</v>
      </c>
      <c r="G86" s="4">
        <v>1037600</v>
      </c>
      <c r="H86" s="4">
        <v>1329200</v>
      </c>
      <c r="I86" s="4">
        <v>-291600</v>
      </c>
      <c r="J86" s="4">
        <v>-5775885000</v>
      </c>
      <c r="K86" s="4">
        <f t="shared" si="12"/>
        <v>-480469841000</v>
      </c>
      <c r="L86" s="4">
        <v>1199</v>
      </c>
      <c r="M86" s="4">
        <v>1696</v>
      </c>
      <c r="N86" s="4">
        <v>146</v>
      </c>
      <c r="O86" s="4">
        <v>222</v>
      </c>
      <c r="P86" s="4">
        <v>2755300</v>
      </c>
      <c r="Q86" s="4">
        <v>4286000</v>
      </c>
      <c r="R86" s="5">
        <v>-2.5000000000000001E-3</v>
      </c>
      <c r="S86" s="4">
        <v>9496900</v>
      </c>
      <c r="T86" s="4">
        <f t="shared" si="13"/>
        <v>16927114.699999999</v>
      </c>
      <c r="U86" s="4">
        <f t="shared" si="14"/>
        <v>9947900</v>
      </c>
      <c r="V86" s="5">
        <v>1.2699999999999999E-2</v>
      </c>
    </row>
    <row r="87" spans="1:22" x14ac:dyDescent="0.2">
      <c r="A87" s="16" t="s">
        <v>190</v>
      </c>
      <c r="B87" s="4">
        <v>2769200</v>
      </c>
      <c r="C87" s="4">
        <v>419300</v>
      </c>
      <c r="D87" s="4">
        <v>2349900</v>
      </c>
      <c r="E87" s="4">
        <v>46390620000</v>
      </c>
      <c r="F87" s="4">
        <f t="shared" si="11"/>
        <v>495331260000</v>
      </c>
      <c r="G87" s="4">
        <v>332800</v>
      </c>
      <c r="H87" s="4">
        <v>3920700</v>
      </c>
      <c r="I87" s="4">
        <v>-3587900</v>
      </c>
      <c r="J87" s="4">
        <v>-70660280000</v>
      </c>
      <c r="K87" s="4">
        <f t="shared" si="12"/>
        <v>-474693956000</v>
      </c>
      <c r="L87" s="4">
        <v>1186</v>
      </c>
      <c r="M87" s="4">
        <v>2111</v>
      </c>
      <c r="N87" s="4">
        <v>179</v>
      </c>
      <c r="O87" s="4">
        <v>334</v>
      </c>
      <c r="P87" s="4">
        <v>3799900</v>
      </c>
      <c r="Q87" s="4">
        <v>6638200</v>
      </c>
      <c r="R87" s="5">
        <v>-5.0000000000000001E-3</v>
      </c>
      <c r="S87" s="4">
        <v>12331900</v>
      </c>
      <c r="T87" s="4">
        <f t="shared" si="13"/>
        <v>16339074.699999999</v>
      </c>
      <c r="U87" s="4">
        <f t="shared" si="14"/>
        <v>9595700</v>
      </c>
      <c r="V87" s="5">
        <v>1.26E-2</v>
      </c>
    </row>
    <row r="88" spans="1:22" x14ac:dyDescent="0.2">
      <c r="A88" s="16" t="s">
        <v>189</v>
      </c>
      <c r="B88" s="4">
        <v>3121000</v>
      </c>
      <c r="C88" s="4">
        <v>2431400</v>
      </c>
      <c r="D88" s="4">
        <v>689600</v>
      </c>
      <c r="E88" s="4">
        <v>13680820000</v>
      </c>
      <c r="F88" s="4">
        <f t="shared" si="11"/>
        <v>448940640000</v>
      </c>
      <c r="G88" s="4">
        <v>1126800</v>
      </c>
      <c r="H88" s="4">
        <v>359300</v>
      </c>
      <c r="I88" s="4">
        <v>767500</v>
      </c>
      <c r="J88" s="4">
        <v>15223340000</v>
      </c>
      <c r="K88" s="4">
        <f t="shared" si="12"/>
        <v>-404033676000</v>
      </c>
      <c r="L88" s="4">
        <v>3587</v>
      </c>
      <c r="M88" s="4">
        <v>2441</v>
      </c>
      <c r="N88" s="4">
        <v>316</v>
      </c>
      <c r="O88" s="4">
        <v>286</v>
      </c>
      <c r="P88" s="4">
        <v>8478500</v>
      </c>
      <c r="Q88" s="4">
        <v>6761500</v>
      </c>
      <c r="R88" s="5">
        <v>5.1000000000000004E-3</v>
      </c>
      <c r="S88" s="4">
        <v>16135000</v>
      </c>
      <c r="T88" s="4">
        <f t="shared" si="13"/>
        <v>15627199</v>
      </c>
      <c r="U88" s="4">
        <f t="shared" si="14"/>
        <v>9595700</v>
      </c>
      <c r="V88" s="5">
        <v>1.26E-2</v>
      </c>
    </row>
    <row r="89" spans="1:22" x14ac:dyDescent="0.2">
      <c r="A89" s="16" t="s">
        <v>188</v>
      </c>
      <c r="B89" s="4">
        <v>3189400</v>
      </c>
      <c r="C89" s="4">
        <v>747900</v>
      </c>
      <c r="D89" s="4">
        <v>2441500</v>
      </c>
      <c r="E89" s="4">
        <v>47993720000</v>
      </c>
      <c r="F89" s="4">
        <f t="shared" si="11"/>
        <v>435259820000</v>
      </c>
      <c r="G89" s="4">
        <v>1372600</v>
      </c>
      <c r="H89" s="4">
        <v>822300</v>
      </c>
      <c r="I89" s="4">
        <v>550300</v>
      </c>
      <c r="J89" s="4">
        <v>10826340000</v>
      </c>
      <c r="K89" s="4">
        <f t="shared" si="12"/>
        <v>-419257016000</v>
      </c>
      <c r="L89" s="4">
        <v>2212</v>
      </c>
      <c r="M89" s="4">
        <v>2413</v>
      </c>
      <c r="N89" s="4">
        <v>268</v>
      </c>
      <c r="O89" s="4">
        <v>362</v>
      </c>
      <c r="P89" s="4">
        <v>7263300</v>
      </c>
      <c r="Q89" s="4">
        <v>8605700</v>
      </c>
      <c r="R89" s="5">
        <v>1.03E-2</v>
      </c>
      <c r="S89" s="4">
        <v>23440100</v>
      </c>
      <c r="T89" s="4">
        <f t="shared" si="13"/>
        <v>14274123.800000001</v>
      </c>
      <c r="U89" s="4">
        <f t="shared" si="14"/>
        <v>9595700</v>
      </c>
      <c r="V89" s="5">
        <v>1.0200000000000001E-2</v>
      </c>
    </row>
    <row r="90" spans="1:22" x14ac:dyDescent="0.2">
      <c r="A90" s="16" t="s">
        <v>187</v>
      </c>
      <c r="B90" s="4">
        <v>1924000</v>
      </c>
      <c r="C90" s="4">
        <v>218154</v>
      </c>
      <c r="D90" s="4">
        <v>1705846</v>
      </c>
      <c r="E90" s="4">
        <v>33218670000</v>
      </c>
      <c r="F90" s="4">
        <f t="shared" si="11"/>
        <v>387266100000</v>
      </c>
      <c r="G90" s="4">
        <v>1483000</v>
      </c>
      <c r="H90" s="4">
        <v>451500</v>
      </c>
      <c r="I90" s="4">
        <v>1031500</v>
      </c>
      <c r="J90" s="4">
        <v>20039905000</v>
      </c>
      <c r="K90" s="4">
        <f t="shared" si="12"/>
        <v>-430083356000</v>
      </c>
      <c r="L90" s="4">
        <v>2538</v>
      </c>
      <c r="M90" s="4">
        <v>1239</v>
      </c>
      <c r="N90" s="4">
        <v>240</v>
      </c>
      <c r="O90" s="4">
        <v>135</v>
      </c>
      <c r="P90" s="4">
        <v>5501300</v>
      </c>
      <c r="Q90" s="4">
        <v>2567800</v>
      </c>
      <c r="R90" s="5">
        <v>1.04E-2</v>
      </c>
      <c r="S90" s="4">
        <v>9947900</v>
      </c>
      <c r="T90" s="4">
        <f t="shared" si="13"/>
        <v>15812085.199999999</v>
      </c>
      <c r="U90" s="4">
        <f t="shared" si="14"/>
        <v>9595700</v>
      </c>
      <c r="V90" s="5">
        <v>1.2800000000000001E-2</v>
      </c>
    </row>
    <row r="91" spans="1:22" x14ac:dyDescent="0.2">
      <c r="A91" s="16" t="s">
        <v>186</v>
      </c>
      <c r="B91" s="4">
        <v>2434000</v>
      </c>
      <c r="C91" s="4">
        <v>735340</v>
      </c>
      <c r="D91" s="4">
        <v>1698660</v>
      </c>
      <c r="E91" s="4">
        <v>32965020000</v>
      </c>
      <c r="F91" s="4">
        <f t="shared" ref="F91:F102" si="15">E91+F92</f>
        <v>354047430000</v>
      </c>
      <c r="G91" s="4">
        <v>1519000</v>
      </c>
      <c r="H91" s="4">
        <v>3165500</v>
      </c>
      <c r="I91" s="4">
        <v>-1646500</v>
      </c>
      <c r="J91" s="4">
        <v>-31852535000</v>
      </c>
      <c r="K91" s="4">
        <f t="shared" ref="K91:K102" si="16">K92+J91</f>
        <v>-450123261000</v>
      </c>
      <c r="L91" s="4">
        <v>1419</v>
      </c>
      <c r="M91" s="4">
        <v>2740</v>
      </c>
      <c r="N91" s="4">
        <v>155</v>
      </c>
      <c r="O91" s="4">
        <v>292</v>
      </c>
      <c r="P91" s="4">
        <v>3628400</v>
      </c>
      <c r="Q91" s="4">
        <v>7691200</v>
      </c>
      <c r="R91" s="5">
        <v>-7.7000000000000002E-3</v>
      </c>
      <c r="S91" s="4">
        <v>11936551</v>
      </c>
      <c r="T91" s="4">
        <f t="shared" si="13"/>
        <v>15440689.800000001</v>
      </c>
      <c r="U91" s="4">
        <f t="shared" ref="U91:U102" si="17">MIN(S92:S96)</f>
        <v>9595700</v>
      </c>
      <c r="V91" s="5">
        <v>1.54E-2</v>
      </c>
    </row>
    <row r="92" spans="1:22" x14ac:dyDescent="0.2">
      <c r="A92" s="16" t="s">
        <v>185</v>
      </c>
      <c r="B92" s="4">
        <v>3026790</v>
      </c>
      <c r="C92" s="4">
        <v>398500</v>
      </c>
      <c r="D92" s="4">
        <v>2628290</v>
      </c>
      <c r="E92" s="4">
        <v>50912330000</v>
      </c>
      <c r="F92" s="4">
        <f t="shared" si="15"/>
        <v>321082410000</v>
      </c>
      <c r="G92" s="4">
        <v>608300</v>
      </c>
      <c r="H92" s="4">
        <v>1901500</v>
      </c>
      <c r="I92" s="4">
        <v>-1293200</v>
      </c>
      <c r="J92" s="4">
        <v>-25029610000</v>
      </c>
      <c r="K92" s="4">
        <f t="shared" si="16"/>
        <v>-418270726000</v>
      </c>
      <c r="L92" s="4">
        <v>1788</v>
      </c>
      <c r="M92" s="4">
        <v>2322</v>
      </c>
      <c r="N92" s="4">
        <v>217</v>
      </c>
      <c r="O92" s="4">
        <v>175</v>
      </c>
      <c r="P92" s="4">
        <v>5161400</v>
      </c>
      <c r="Q92" s="4">
        <v>4431000</v>
      </c>
      <c r="R92" s="5">
        <v>5.1999999999999998E-3</v>
      </c>
      <c r="S92" s="4">
        <v>9595700</v>
      </c>
      <c r="T92" s="4">
        <f t="shared" si="13"/>
        <v>15361247.1</v>
      </c>
      <c r="U92" s="4">
        <f t="shared" si="17"/>
        <v>6451500</v>
      </c>
      <c r="V92" s="5">
        <v>1.29E-2</v>
      </c>
    </row>
    <row r="93" spans="1:22" x14ac:dyDescent="0.2">
      <c r="A93" s="16" t="s">
        <v>184</v>
      </c>
      <c r="B93" s="4">
        <v>1249600</v>
      </c>
      <c r="C93" s="4">
        <v>1283718</v>
      </c>
      <c r="D93" s="4">
        <v>-34118</v>
      </c>
      <c r="E93" s="4">
        <v>-756990000</v>
      </c>
      <c r="F93" s="4">
        <f t="shared" si="15"/>
        <v>270170080000</v>
      </c>
      <c r="G93" s="4">
        <v>1317500</v>
      </c>
      <c r="H93" s="4">
        <v>1120500</v>
      </c>
      <c r="I93" s="4">
        <v>197000</v>
      </c>
      <c r="J93" s="4">
        <v>3995715000</v>
      </c>
      <c r="K93" s="4">
        <f t="shared" si="16"/>
        <v>-393241116000</v>
      </c>
      <c r="L93" s="4">
        <v>1003</v>
      </c>
      <c r="M93" s="4">
        <v>2746</v>
      </c>
      <c r="N93" s="4">
        <v>183</v>
      </c>
      <c r="O93" s="4">
        <v>289</v>
      </c>
      <c r="P93" s="4">
        <v>3406700</v>
      </c>
      <c r="Q93" s="4">
        <v>7933400</v>
      </c>
      <c r="R93" s="5">
        <v>-1.52E-2</v>
      </c>
      <c r="S93" s="4">
        <v>11343070</v>
      </c>
      <c r="T93" s="4">
        <f t="shared" si="13"/>
        <v>15807711.222222222</v>
      </c>
      <c r="U93" s="4">
        <f t="shared" si="17"/>
        <v>6451500</v>
      </c>
      <c r="V93" s="5">
        <v>2.2799999999999997E-2</v>
      </c>
    </row>
    <row r="94" spans="1:22" x14ac:dyDescent="0.2">
      <c r="A94" s="16" t="s">
        <v>183</v>
      </c>
      <c r="B94" s="4">
        <v>4484000</v>
      </c>
      <c r="C94" s="4">
        <v>1490498</v>
      </c>
      <c r="D94" s="4">
        <v>2993502</v>
      </c>
      <c r="E94" s="4">
        <v>58765130000</v>
      </c>
      <c r="F94" s="4">
        <f t="shared" si="15"/>
        <v>270927070000</v>
      </c>
      <c r="G94" s="4">
        <v>1258000</v>
      </c>
      <c r="H94" s="4">
        <v>4329400</v>
      </c>
      <c r="I94" s="4">
        <v>-3071400</v>
      </c>
      <c r="J94" s="4">
        <v>-59879895000</v>
      </c>
      <c r="K94" s="4">
        <f t="shared" si="16"/>
        <v>-397236831000</v>
      </c>
      <c r="L94" s="4">
        <v>4528</v>
      </c>
      <c r="M94" s="4">
        <v>5266</v>
      </c>
      <c r="N94" s="4">
        <v>455</v>
      </c>
      <c r="O94" s="4">
        <v>414</v>
      </c>
      <c r="P94" s="4">
        <v>13712000</v>
      </c>
      <c r="Q94" s="4">
        <v>12407200</v>
      </c>
      <c r="R94" s="5">
        <v>0</v>
      </c>
      <c r="S94" s="4">
        <v>25024618</v>
      </c>
      <c r="T94" s="4">
        <f t="shared" si="13"/>
        <v>14655597.875</v>
      </c>
      <c r="U94" s="4">
        <f t="shared" si="17"/>
        <v>6451500</v>
      </c>
      <c r="V94" s="5">
        <v>2.2799999999999997E-2</v>
      </c>
    </row>
    <row r="95" spans="1:22" x14ac:dyDescent="0.2">
      <c r="A95" s="16" t="s">
        <v>182</v>
      </c>
      <c r="B95" s="4">
        <v>3395600</v>
      </c>
      <c r="C95" s="4">
        <v>901600</v>
      </c>
      <c r="D95" s="4">
        <v>2494000</v>
      </c>
      <c r="E95" s="4">
        <v>49178320000</v>
      </c>
      <c r="F95" s="4">
        <f t="shared" si="15"/>
        <v>212161940000</v>
      </c>
      <c r="G95" s="4">
        <v>801900</v>
      </c>
      <c r="H95" s="4">
        <v>15504900</v>
      </c>
      <c r="I95" s="4">
        <v>-14703000</v>
      </c>
      <c r="J95" s="4">
        <v>-282170870000</v>
      </c>
      <c r="K95" s="4">
        <f t="shared" si="16"/>
        <v>-337356936000</v>
      </c>
      <c r="L95" s="4">
        <v>3040</v>
      </c>
      <c r="M95" s="4">
        <v>3927</v>
      </c>
      <c r="N95" s="4">
        <v>276</v>
      </c>
      <c r="O95" s="4">
        <v>407</v>
      </c>
      <c r="P95" s="4">
        <v>8179100</v>
      </c>
      <c r="Q95" s="4">
        <v>9758400</v>
      </c>
      <c r="R95" s="5">
        <v>2.5999999999999999E-3</v>
      </c>
      <c r="S95" s="4">
        <v>17942117</v>
      </c>
      <c r="T95" s="4">
        <f t="shared" si="13"/>
        <v>14186095.142857144</v>
      </c>
      <c r="U95" s="4">
        <f t="shared" si="17"/>
        <v>6451500</v>
      </c>
      <c r="V95" s="5">
        <v>1.52E-2</v>
      </c>
    </row>
    <row r="96" spans="1:22" x14ac:dyDescent="0.2">
      <c r="A96" s="16" t="s">
        <v>177</v>
      </c>
      <c r="B96" s="4">
        <v>799800</v>
      </c>
      <c r="C96" s="4">
        <v>723900</v>
      </c>
      <c r="D96" s="4">
        <v>75900</v>
      </c>
      <c r="E96" s="4">
        <v>1491130000</v>
      </c>
      <c r="F96" s="4">
        <f t="shared" si="15"/>
        <v>162983620000</v>
      </c>
      <c r="G96" s="4">
        <v>1226000</v>
      </c>
      <c r="H96" s="4">
        <v>2406000</v>
      </c>
      <c r="I96" s="4">
        <v>-1180000</v>
      </c>
      <c r="J96" s="4">
        <v>-22993640000</v>
      </c>
      <c r="K96" s="4">
        <f t="shared" si="16"/>
        <v>-55186066000</v>
      </c>
      <c r="L96" s="4">
        <v>6500</v>
      </c>
      <c r="M96" s="4">
        <v>4287</v>
      </c>
      <c r="N96" s="4">
        <v>675</v>
      </c>
      <c r="O96" s="4">
        <v>488</v>
      </c>
      <c r="P96" s="4">
        <v>18537500</v>
      </c>
      <c r="Q96" s="4">
        <v>11938300</v>
      </c>
      <c r="R96" s="5">
        <v>2.35E-2</v>
      </c>
      <c r="S96" s="4">
        <v>31574191</v>
      </c>
      <c r="T96" s="4">
        <f t="shared" si="13"/>
        <v>11288079.166666666</v>
      </c>
      <c r="U96" s="4">
        <f t="shared" si="17"/>
        <v>6451500</v>
      </c>
      <c r="V96" s="5">
        <v>3.3000000000000002E-2</v>
      </c>
    </row>
    <row r="97" spans="1:22" x14ac:dyDescent="0.2">
      <c r="A97" s="16" t="s">
        <v>175</v>
      </c>
      <c r="B97" s="4">
        <v>159000</v>
      </c>
      <c r="C97" s="4">
        <v>97925</v>
      </c>
      <c r="D97" s="4">
        <v>61075</v>
      </c>
      <c r="E97" s="4">
        <v>1169210000</v>
      </c>
      <c r="F97" s="4">
        <f t="shared" si="15"/>
        <v>161492490000</v>
      </c>
      <c r="G97" s="4">
        <v>780300</v>
      </c>
      <c r="H97" s="4">
        <v>445600</v>
      </c>
      <c r="I97" s="4">
        <v>334700</v>
      </c>
      <c r="J97" s="4">
        <v>6422635000</v>
      </c>
      <c r="K97" s="4">
        <f t="shared" si="16"/>
        <v>-32192426000</v>
      </c>
      <c r="L97" s="4">
        <v>1088</v>
      </c>
      <c r="M97" s="4">
        <v>2158</v>
      </c>
      <c r="N97" s="4">
        <v>97</v>
      </c>
      <c r="O97" s="4">
        <v>157</v>
      </c>
      <c r="P97" s="4">
        <v>2253200</v>
      </c>
      <c r="Q97" s="4">
        <v>3883500</v>
      </c>
      <c r="R97" s="5">
        <v>-5.1000000000000004E-3</v>
      </c>
      <c r="S97" s="4">
        <v>6451500</v>
      </c>
      <c r="T97" s="4">
        <f t="shared" ref="T97:T102" si="18">AVERAGE(S98:S107)</f>
        <v>12255395</v>
      </c>
      <c r="U97" s="4">
        <f t="shared" si="17"/>
        <v>8222597</v>
      </c>
      <c r="V97" s="5">
        <v>1.3000000000000001E-2</v>
      </c>
    </row>
    <row r="98" spans="1:22" x14ac:dyDescent="0.2">
      <c r="A98" s="16" t="s">
        <v>174</v>
      </c>
      <c r="B98" s="4">
        <v>1234100</v>
      </c>
      <c r="C98" s="4">
        <v>74200</v>
      </c>
      <c r="D98" s="4">
        <v>1159900</v>
      </c>
      <c r="E98" s="4">
        <v>22320090000</v>
      </c>
      <c r="F98" s="4">
        <f t="shared" si="15"/>
        <v>160323280000</v>
      </c>
      <c r="G98" s="4">
        <v>902400</v>
      </c>
      <c r="H98" s="4">
        <v>696700</v>
      </c>
      <c r="I98" s="4">
        <v>205700</v>
      </c>
      <c r="J98" s="4">
        <v>4001615000</v>
      </c>
      <c r="K98" s="4">
        <f t="shared" si="16"/>
        <v>-38615061000</v>
      </c>
      <c r="L98" s="4">
        <v>1366</v>
      </c>
      <c r="M98" s="4">
        <v>2348</v>
      </c>
      <c r="N98" s="4">
        <v>147</v>
      </c>
      <c r="O98" s="4">
        <v>197</v>
      </c>
      <c r="P98" s="4">
        <v>3304600</v>
      </c>
      <c r="Q98" s="4">
        <v>5260600</v>
      </c>
      <c r="R98" s="5">
        <v>2.7000000000000001E-3</v>
      </c>
      <c r="S98" s="4">
        <v>9016243</v>
      </c>
      <c r="T98" s="4">
        <f t="shared" si="18"/>
        <v>13065183</v>
      </c>
      <c r="U98" s="4">
        <f t="shared" si="17"/>
        <v>8222597</v>
      </c>
      <c r="V98" s="5">
        <v>1.29E-2</v>
      </c>
    </row>
    <row r="99" spans="1:22" x14ac:dyDescent="0.2">
      <c r="A99" s="16" t="s">
        <v>164</v>
      </c>
      <c r="B99" s="4">
        <v>2239400</v>
      </c>
      <c r="C99" s="4">
        <v>175900</v>
      </c>
      <c r="D99" s="4">
        <v>2063500</v>
      </c>
      <c r="E99" s="4">
        <v>39627130000</v>
      </c>
      <c r="F99" s="4">
        <f t="shared" si="15"/>
        <v>138003190000</v>
      </c>
      <c r="G99" s="4">
        <v>1481800</v>
      </c>
      <c r="H99" s="4">
        <v>995700</v>
      </c>
      <c r="I99" s="4">
        <v>486100</v>
      </c>
      <c r="J99" s="4">
        <v>9484645000</v>
      </c>
      <c r="K99" s="4">
        <f t="shared" si="16"/>
        <v>-42616676000</v>
      </c>
      <c r="L99" s="4">
        <v>1680</v>
      </c>
      <c r="M99" s="4">
        <v>2973</v>
      </c>
      <c r="N99" s="4">
        <v>177</v>
      </c>
      <c r="O99" s="4">
        <v>187</v>
      </c>
      <c r="P99" s="4">
        <v>4243900</v>
      </c>
      <c r="Q99" s="4">
        <v>4685100</v>
      </c>
      <c r="R99" s="5">
        <v>-7.7000000000000002E-3</v>
      </c>
      <c r="S99" s="4">
        <v>9909348</v>
      </c>
      <c r="T99" s="4">
        <f t="shared" si="18"/>
        <v>14117128</v>
      </c>
      <c r="U99" s="4">
        <f t="shared" si="17"/>
        <v>8222597</v>
      </c>
      <c r="V99" s="5">
        <v>1.8000000000000002E-2</v>
      </c>
    </row>
    <row r="100" spans="1:22" x14ac:dyDescent="0.2">
      <c r="A100" s="16" t="s">
        <v>156</v>
      </c>
      <c r="B100" s="4">
        <v>4288200</v>
      </c>
      <c r="C100" s="4">
        <v>831900</v>
      </c>
      <c r="D100" s="4">
        <v>3456300</v>
      </c>
      <c r="E100" s="4">
        <v>67179420000</v>
      </c>
      <c r="F100" s="4">
        <f t="shared" si="15"/>
        <v>98376060000</v>
      </c>
      <c r="G100" s="4">
        <v>4238700</v>
      </c>
      <c r="H100" s="4">
        <v>2785000</v>
      </c>
      <c r="I100" s="4">
        <v>1453700</v>
      </c>
      <c r="J100" s="4">
        <v>28743440000</v>
      </c>
      <c r="K100" s="4">
        <f t="shared" si="16"/>
        <v>-52101321000</v>
      </c>
      <c r="L100" s="4">
        <v>5386</v>
      </c>
      <c r="M100" s="4">
        <v>5284</v>
      </c>
      <c r="N100" s="4">
        <v>598</v>
      </c>
      <c r="O100" s="4">
        <v>410</v>
      </c>
      <c r="P100" s="4">
        <v>14170100</v>
      </c>
      <c r="Q100" s="4">
        <v>10358400</v>
      </c>
      <c r="R100" s="5">
        <v>1.3100000000000001E-2</v>
      </c>
      <c r="S100" s="4">
        <v>25327514</v>
      </c>
      <c r="T100" s="4">
        <f t="shared" si="18"/>
        <v>8511935</v>
      </c>
      <c r="U100" s="4">
        <f t="shared" si="17"/>
        <v>8222597</v>
      </c>
      <c r="V100" s="5">
        <v>3.5699999999999996E-2</v>
      </c>
    </row>
    <row r="101" spans="1:22" x14ac:dyDescent="0.2">
      <c r="A101" s="16" t="s">
        <v>155</v>
      </c>
      <c r="B101" s="4">
        <v>818600</v>
      </c>
      <c r="C101" s="4">
        <v>53500</v>
      </c>
      <c r="D101" s="4">
        <v>765100</v>
      </c>
      <c r="E101" s="4">
        <v>14499910000</v>
      </c>
      <c r="F101" s="4">
        <f t="shared" si="15"/>
        <v>31196640000</v>
      </c>
      <c r="G101" s="4">
        <v>533800</v>
      </c>
      <c r="H101" s="4">
        <v>3386445</v>
      </c>
      <c r="I101" s="4">
        <v>-2852645</v>
      </c>
      <c r="J101" s="4">
        <v>-53705661000</v>
      </c>
      <c r="K101" s="4">
        <f t="shared" si="16"/>
        <v>-80844761000</v>
      </c>
      <c r="L101" s="4">
        <v>1317</v>
      </c>
      <c r="M101" s="4">
        <v>2102</v>
      </c>
      <c r="N101" s="4">
        <v>149</v>
      </c>
      <c r="O101" s="4">
        <v>144</v>
      </c>
      <c r="P101" s="4">
        <v>4517100</v>
      </c>
      <c r="Q101" s="4">
        <v>3702700</v>
      </c>
      <c r="R101" s="5">
        <v>1.3300000000000001E-2</v>
      </c>
      <c r="S101" s="4">
        <v>8222597</v>
      </c>
      <c r="T101" s="4">
        <f t="shared" si="18"/>
        <v>8801273</v>
      </c>
      <c r="U101" s="4">
        <f t="shared" si="17"/>
        <v>8801273</v>
      </c>
      <c r="V101" s="5">
        <v>2.3599999999999999E-2</v>
      </c>
    </row>
    <row r="102" spans="1:22" x14ac:dyDescent="0.2">
      <c r="A102" s="16" t="s">
        <v>154</v>
      </c>
      <c r="B102" s="4">
        <v>1798000</v>
      </c>
      <c r="C102" s="4">
        <v>923500</v>
      </c>
      <c r="D102" s="4">
        <v>874500</v>
      </c>
      <c r="E102" s="4">
        <v>16696730000</v>
      </c>
      <c r="F102" s="4">
        <f t="shared" si="15"/>
        <v>16696730000</v>
      </c>
      <c r="G102" s="4">
        <v>785600</v>
      </c>
      <c r="H102" s="4">
        <v>2216800</v>
      </c>
      <c r="I102" s="4">
        <v>-1431200</v>
      </c>
      <c r="J102" s="4">
        <v>-27139100000</v>
      </c>
      <c r="K102" s="4">
        <f t="shared" si="16"/>
        <v>-27139100000</v>
      </c>
      <c r="L102" s="4">
        <v>1364</v>
      </c>
      <c r="M102" s="4">
        <v>2879</v>
      </c>
      <c r="N102" s="4">
        <v>134</v>
      </c>
      <c r="O102" s="4">
        <v>211</v>
      </c>
      <c r="P102" s="4">
        <v>3035700</v>
      </c>
      <c r="Q102" s="4">
        <v>5142800</v>
      </c>
      <c r="R102" s="5">
        <v>-1.8200000000000001E-2</v>
      </c>
      <c r="S102" s="4">
        <v>8801273</v>
      </c>
      <c r="T102" s="4" t="e">
        <f t="shared" si="18"/>
        <v>#DIV/0!</v>
      </c>
      <c r="U102" s="4">
        <f t="shared" si="17"/>
        <v>0</v>
      </c>
      <c r="V102" s="5">
        <v>1.83E-2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ref="F169:F197" si="19">F170+E169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ref="F198:F221" si="20">F199+E198</f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20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20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20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20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20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20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20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20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20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20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20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20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20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20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20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20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20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20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20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20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20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20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20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>F223+E222</f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>F224+E223</f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104-D6F6-2241-8015-9892D0371958}">
  <sheetPr codeName="Sheet18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5" max="5" customWidth="true" width="17.1640625"/>
    <col min="6" max="6" customWidth="true" width="21.5"/>
    <col min="10" max="10" customWidth="true" width="18.33203125"/>
    <col min="11" max="11" customWidth="true" width="16.6640625"/>
    <col min="18" max="18" customWidth="true" width="13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378">
        <v>344</v>
      </c>
      <c r="B3" t="n" s="2379">
        <v>1.12543E7</v>
      </c>
      <c r="C3" t="n" s="2380">
        <v>1.11767E7</v>
      </c>
      <c r="D3" t="n" s="2381">
        <v>77600.0</v>
      </c>
      <c r="E3" t="n" s="2382">
        <v>1.11825E9</v>
      </c>
      <c r="G3" t="n" s="2368">
        <v>166400.0</v>
      </c>
      <c r="H3" t="n" s="2369">
        <v>100700.0</v>
      </c>
      <c r="I3" t="n" s="2370">
        <v>65700.0</v>
      </c>
      <c r="J3" t="n" s="2371">
        <v>9.34925E8</v>
      </c>
      <c r="L3" t="n" s="2372">
        <v>467.0</v>
      </c>
      <c r="M3" t="n" s="2373">
        <v>458.0</v>
      </c>
      <c r="N3" t="n" s="2374">
        <v>44.0</v>
      </c>
      <c r="O3" t="n" s="2375">
        <v>41.0</v>
      </c>
      <c r="P3" t="n" s="2376">
        <v>1222600.0</v>
      </c>
      <c r="Q3" t="n" s="2377">
        <v>1365400.0</v>
      </c>
      <c r="R3" t="n" s="2366">
        <v>0.0070999999999999995</v>
      </c>
      <c r="S3" t="n" s="2365">
        <v>6.79983E7</v>
      </c>
      <c r="V3" t="n" s="2367">
        <v>0.013999999999999999</v>
      </c>
    </row>
    <row r="4">
      <c r="A4" t="s" s="311">
        <v>343</v>
      </c>
      <c r="B4" t="n" s="312">
        <v>300.0</v>
      </c>
      <c r="C4" t="n" s="313">
        <v>0.0</v>
      </c>
      <c r="D4" t="n" s="314">
        <v>300.0</v>
      </c>
      <c r="E4" t="n" s="315">
        <v>4230000.0</v>
      </c>
      <c r="G4" t="n" s="301">
        <v>0.0</v>
      </c>
      <c r="H4" t="n" s="302">
        <v>0.0</v>
      </c>
      <c r="I4" t="n" s="303">
        <v>0.0</v>
      </c>
      <c r="J4" t="n" s="304">
        <v>-2.24355E9</v>
      </c>
      <c r="L4" t="n" s="305">
        <v>615.0</v>
      </c>
      <c r="M4" t="n" s="306">
        <v>1254.0</v>
      </c>
      <c r="N4" t="n" s="307">
        <v>53.0</v>
      </c>
      <c r="O4" t="n" s="308">
        <v>98.0</v>
      </c>
      <c r="P4" t="n" s="309">
        <v>1446300.0</v>
      </c>
      <c r="Q4" t="n" s="310">
        <v>3259300.0</v>
      </c>
      <c r="R4" t="n" s="299">
        <v>-0.0</v>
      </c>
      <c r="S4" t="n" s="298">
        <v>1.0110428E7</v>
      </c>
      <c r="V4" t="n" s="300">
        <v>0.0177</v>
      </c>
    </row>
    <row r="5" spans="1:22" x14ac:dyDescent="0.2">
      <c r="A5" s="16" t="s">
        <v>342</v>
      </c>
      <c r="B5" s="4">
        <v>7000400</v>
      </c>
      <c r="C5" s="4">
        <v>7004400</v>
      </c>
      <c r="D5" s="4">
        <v>-4000</v>
      </c>
      <c r="E5" s="4">
        <v>-57000000</v>
      </c>
      <c r="F5" s="4">
        <f t="shared" ref="F5:F46" si="0">E5+F6</f>
        <v>795842323553</v>
      </c>
      <c r="G5" s="4">
        <v>0</v>
      </c>
      <c r="H5" s="4">
        <v>0</v>
      </c>
      <c r="I5" s="4">
        <v>0</v>
      </c>
      <c r="J5" s="4">
        <v>-1541405000</v>
      </c>
      <c r="K5" s="24">
        <f t="shared" ref="K5:K46" si="1">K6+J5</f>
        <v>-140652211000</v>
      </c>
      <c r="L5" s="4">
        <v>453</v>
      </c>
      <c r="M5" s="4">
        <v>792</v>
      </c>
      <c r="N5" s="4">
        <v>35</v>
      </c>
      <c r="O5" s="4">
        <v>62</v>
      </c>
      <c r="P5" s="4">
        <v>1105900</v>
      </c>
      <c r="Q5" s="4">
        <v>1727900</v>
      </c>
      <c r="R5" s="5">
        <v>-1.0500000000000001E-2</v>
      </c>
      <c r="S5" s="4">
        <v>10210000</v>
      </c>
      <c r="T5" s="4">
        <f t="shared" ref="T5:T73" si="2">AVERAGE(S6:S15)</f>
        <v>11002767.6</v>
      </c>
      <c r="U5" s="4">
        <f t="shared" ref="U5:U46" si="3">MIN(S6:S10)</f>
        <v>3521900</v>
      </c>
      <c r="V5" s="5">
        <v>1.0500000000000001E-2</v>
      </c>
    </row>
    <row r="6" spans="1:22" x14ac:dyDescent="0.2">
      <c r="A6" s="16" t="s">
        <v>341</v>
      </c>
      <c r="B6" s="4">
        <v>5250200</v>
      </c>
      <c r="C6" s="4">
        <v>5271069</v>
      </c>
      <c r="D6" s="4">
        <v>-20869</v>
      </c>
      <c r="E6" s="4">
        <v>-297730000</v>
      </c>
      <c r="F6" s="4">
        <f t="shared" si="0"/>
        <v>795899323553</v>
      </c>
      <c r="G6" s="4">
        <v>0</v>
      </c>
      <c r="H6" s="4">
        <v>0</v>
      </c>
      <c r="I6" s="4">
        <v>0</v>
      </c>
      <c r="J6" s="4">
        <v>-1541405000</v>
      </c>
      <c r="K6" s="24">
        <f t="shared" si="1"/>
        <v>-139110806000</v>
      </c>
      <c r="L6" s="4">
        <v>642</v>
      </c>
      <c r="M6" s="4">
        <v>604</v>
      </c>
      <c r="N6" s="4">
        <v>49</v>
      </c>
      <c r="O6" s="4">
        <v>41</v>
      </c>
      <c r="P6" s="4">
        <v>1550300</v>
      </c>
      <c r="Q6" s="4">
        <v>1439100</v>
      </c>
      <c r="R6" s="5">
        <v>3.4999999999999996E-3</v>
      </c>
      <c r="S6" s="4">
        <v>14298500</v>
      </c>
      <c r="T6" s="4">
        <f t="shared" si="2"/>
        <v>9919487.5999999996</v>
      </c>
      <c r="U6" s="4">
        <f t="shared" si="3"/>
        <v>3521900</v>
      </c>
      <c r="V6" s="5">
        <v>1.0500000000000001E-2</v>
      </c>
    </row>
    <row r="7" spans="1:22" x14ac:dyDescent="0.2">
      <c r="A7" s="16" t="s">
        <v>340</v>
      </c>
      <c r="B7" s="4">
        <v>0</v>
      </c>
      <c r="C7" s="4">
        <v>5400</v>
      </c>
      <c r="D7" s="4">
        <v>-5400</v>
      </c>
      <c r="E7" s="4">
        <v>-76700000</v>
      </c>
      <c r="F7" s="4">
        <f t="shared" si="0"/>
        <v>796197053553</v>
      </c>
      <c r="G7" s="4">
        <v>0</v>
      </c>
      <c r="H7" s="4">
        <v>0</v>
      </c>
      <c r="I7" s="4">
        <v>0</v>
      </c>
      <c r="J7" s="4">
        <v>-377385000</v>
      </c>
      <c r="K7" s="24">
        <f t="shared" si="1"/>
        <v>-137569401000</v>
      </c>
      <c r="L7" s="4">
        <v>349</v>
      </c>
      <c r="M7" s="4">
        <v>434</v>
      </c>
      <c r="N7" s="4">
        <v>9</v>
      </c>
      <c r="O7" s="4">
        <v>24</v>
      </c>
      <c r="P7" s="4">
        <v>524800</v>
      </c>
      <c r="Q7" s="4">
        <v>907500</v>
      </c>
      <c r="R7" s="5">
        <v>3.5999999999999999E-3</v>
      </c>
      <c r="S7" s="4">
        <v>21387500</v>
      </c>
      <c r="T7" s="4">
        <f t="shared" si="2"/>
        <v>8074527.5999999996</v>
      </c>
      <c r="U7" s="4">
        <f t="shared" si="3"/>
        <v>3521900</v>
      </c>
      <c r="V7" s="5">
        <v>1.0500000000000001E-2</v>
      </c>
    </row>
    <row r="8" spans="1:22" x14ac:dyDescent="0.2">
      <c r="A8" s="16" t="s">
        <v>339</v>
      </c>
      <c r="B8" s="4">
        <v>78205</v>
      </c>
      <c r="C8" s="4">
        <v>285100</v>
      </c>
      <c r="D8" s="4">
        <v>-206895</v>
      </c>
      <c r="E8" s="4">
        <v>-2958390000</v>
      </c>
      <c r="F8" s="4">
        <f t="shared" si="0"/>
        <v>796273753553</v>
      </c>
      <c r="G8" s="4">
        <v>190200</v>
      </c>
      <c r="H8" s="4">
        <v>252000</v>
      </c>
      <c r="I8" s="4">
        <v>-61800</v>
      </c>
      <c r="J8" s="4">
        <v>-899000000</v>
      </c>
      <c r="K8" s="24">
        <f t="shared" si="1"/>
        <v>-137192016000</v>
      </c>
      <c r="L8" s="4">
        <v>1118</v>
      </c>
      <c r="M8" s="4">
        <v>1843</v>
      </c>
      <c r="N8" s="4">
        <v>99</v>
      </c>
      <c r="O8" s="4">
        <v>145</v>
      </c>
      <c r="P8" s="4">
        <v>3178100</v>
      </c>
      <c r="Q8" s="4">
        <v>4546700</v>
      </c>
      <c r="R8" s="5">
        <v>-3.4999999999999996E-3</v>
      </c>
      <c r="S8" s="4">
        <v>10031800</v>
      </c>
      <c r="T8" s="4">
        <f t="shared" si="2"/>
        <v>8059277.5999999996</v>
      </c>
      <c r="U8" s="4">
        <f t="shared" si="3"/>
        <v>3521900</v>
      </c>
      <c r="V8" s="5">
        <v>3.4500000000000003E-2</v>
      </c>
    </row>
    <row r="9" spans="1:22" x14ac:dyDescent="0.2">
      <c r="A9" s="16" t="s">
        <v>338</v>
      </c>
      <c r="B9" s="4">
        <v>32200</v>
      </c>
      <c r="C9" s="4">
        <v>60500</v>
      </c>
      <c r="D9" s="4">
        <v>-28300</v>
      </c>
      <c r="E9" s="4">
        <v>-404690000</v>
      </c>
      <c r="F9" s="4">
        <f t="shared" si="0"/>
        <v>799232143553</v>
      </c>
      <c r="G9" s="4">
        <v>359100</v>
      </c>
      <c r="H9" s="4">
        <v>80700</v>
      </c>
      <c r="I9" s="4">
        <v>278400</v>
      </c>
      <c r="J9" s="4">
        <v>3951745000</v>
      </c>
      <c r="K9" s="24">
        <f t="shared" si="1"/>
        <v>-136293016000</v>
      </c>
      <c r="L9" s="4">
        <v>481</v>
      </c>
      <c r="M9" s="4">
        <v>846</v>
      </c>
      <c r="N9" s="4">
        <v>33</v>
      </c>
      <c r="O9" s="4">
        <v>58</v>
      </c>
      <c r="P9" s="4">
        <v>944800</v>
      </c>
      <c r="Q9" s="4">
        <v>2015100</v>
      </c>
      <c r="R9" s="5">
        <v>0</v>
      </c>
      <c r="S9" s="4">
        <v>3521900</v>
      </c>
      <c r="T9" s="4">
        <f t="shared" si="2"/>
        <v>8135947.5999999996</v>
      </c>
      <c r="U9" s="4">
        <f t="shared" si="3"/>
        <v>4058000</v>
      </c>
      <c r="V9" s="5">
        <v>1.3999999999999999E-2</v>
      </c>
    </row>
    <row r="10" spans="1:22" x14ac:dyDescent="0.2">
      <c r="A10" s="16" t="s">
        <v>337</v>
      </c>
      <c r="B10" s="4">
        <v>93710</v>
      </c>
      <c r="C10" s="4">
        <v>22900</v>
      </c>
      <c r="D10" s="4">
        <v>70810</v>
      </c>
      <c r="E10" s="4">
        <v>1017410000</v>
      </c>
      <c r="F10" s="4">
        <f t="shared" si="0"/>
        <v>799636833553</v>
      </c>
      <c r="G10" s="4">
        <v>0</v>
      </c>
      <c r="H10" s="4">
        <v>0</v>
      </c>
      <c r="I10" s="4">
        <v>0</v>
      </c>
      <c r="J10" s="4">
        <v>1254375000</v>
      </c>
      <c r="K10" s="24">
        <f t="shared" si="1"/>
        <v>-140244761000</v>
      </c>
      <c r="L10" s="4">
        <v>618</v>
      </c>
      <c r="M10" s="4">
        <v>1141</v>
      </c>
      <c r="N10" s="4">
        <v>56</v>
      </c>
      <c r="O10" s="4">
        <v>108</v>
      </c>
      <c r="P10" s="4">
        <v>1973000</v>
      </c>
      <c r="Q10" s="4">
        <v>2994100</v>
      </c>
      <c r="R10" s="5">
        <v>-6.8999999999999999E-3</v>
      </c>
      <c r="S10" s="4">
        <v>12076576</v>
      </c>
      <c r="T10" s="4">
        <f t="shared" si="2"/>
        <v>8442700</v>
      </c>
      <c r="U10" s="4">
        <f t="shared" si="3"/>
        <v>4058000</v>
      </c>
      <c r="V10" s="5">
        <v>1.7399999999999999E-2</v>
      </c>
    </row>
    <row r="11" spans="1:22" x14ac:dyDescent="0.2">
      <c r="A11" s="16" t="s">
        <v>336</v>
      </c>
      <c r="B11" s="4">
        <v>16500</v>
      </c>
      <c r="C11" s="4">
        <v>35000</v>
      </c>
      <c r="D11" s="4">
        <v>-18500</v>
      </c>
      <c r="E11" s="4">
        <v>-264230000</v>
      </c>
      <c r="F11" s="4">
        <f t="shared" si="0"/>
        <v>798619423553</v>
      </c>
      <c r="G11" s="4">
        <v>0</v>
      </c>
      <c r="H11" s="4">
        <v>0</v>
      </c>
      <c r="I11" s="4">
        <v>0</v>
      </c>
      <c r="J11" s="4">
        <v>-1910920000</v>
      </c>
      <c r="K11" s="24">
        <f t="shared" si="1"/>
        <v>-141499136000</v>
      </c>
      <c r="L11" s="4">
        <v>394</v>
      </c>
      <c r="M11" s="4">
        <v>1145</v>
      </c>
      <c r="N11" s="4">
        <v>35</v>
      </c>
      <c r="O11" s="4">
        <v>116</v>
      </c>
      <c r="P11" s="4">
        <v>1045800</v>
      </c>
      <c r="Q11" s="4">
        <v>3203600</v>
      </c>
      <c r="R11" s="5">
        <v>-3.4000000000000002E-3</v>
      </c>
      <c r="S11" s="4">
        <v>14316000</v>
      </c>
      <c r="T11" s="4">
        <f t="shared" si="2"/>
        <v>7712130</v>
      </c>
      <c r="U11" s="4">
        <f t="shared" si="3"/>
        <v>3465700</v>
      </c>
      <c r="V11" s="5">
        <v>1.7399999999999999E-2</v>
      </c>
    </row>
    <row r="12" spans="1:22" x14ac:dyDescent="0.2">
      <c r="A12" s="16" t="s">
        <v>335</v>
      </c>
      <c r="B12" s="4">
        <v>94600</v>
      </c>
      <c r="C12" s="4">
        <v>28600</v>
      </c>
      <c r="D12" s="4">
        <v>66000</v>
      </c>
      <c r="E12" s="4">
        <v>949010000</v>
      </c>
      <c r="F12" s="4">
        <f t="shared" si="0"/>
        <v>798883653553</v>
      </c>
      <c r="G12" s="4">
        <v>0</v>
      </c>
      <c r="H12" s="4">
        <v>0</v>
      </c>
      <c r="I12" s="4">
        <v>0</v>
      </c>
      <c r="J12" s="4">
        <v>-1979005000</v>
      </c>
      <c r="K12" s="24">
        <f t="shared" si="1"/>
        <v>-139588216000</v>
      </c>
      <c r="L12" s="4">
        <v>1003</v>
      </c>
      <c r="M12" s="4">
        <v>1307</v>
      </c>
      <c r="N12" s="4">
        <v>67</v>
      </c>
      <c r="O12" s="4">
        <v>79</v>
      </c>
      <c r="P12" s="4">
        <v>2304900</v>
      </c>
      <c r="Q12" s="4">
        <v>3046900</v>
      </c>
      <c r="R12" s="5">
        <v>1.0500000000000001E-2</v>
      </c>
      <c r="S12" s="4">
        <v>10761600</v>
      </c>
      <c r="T12" s="4">
        <f t="shared" si="2"/>
        <v>7973440</v>
      </c>
      <c r="U12" s="4">
        <f t="shared" si="3"/>
        <v>2937900</v>
      </c>
      <c r="V12" s="5">
        <v>1.72E-2</v>
      </c>
    </row>
    <row r="13" spans="1:22" x14ac:dyDescent="0.2">
      <c r="A13" s="16" t="s">
        <v>333</v>
      </c>
      <c r="B13" s="4">
        <v>8000</v>
      </c>
      <c r="C13" s="4">
        <v>409500</v>
      </c>
      <c r="D13" s="4">
        <v>-401500</v>
      </c>
      <c r="E13" s="4">
        <v>-5747860000</v>
      </c>
      <c r="F13" s="4">
        <f t="shared" si="0"/>
        <v>797934643553</v>
      </c>
      <c r="G13" s="4">
        <v>0</v>
      </c>
      <c r="H13" s="4">
        <v>0</v>
      </c>
      <c r="I13" s="4">
        <v>0</v>
      </c>
      <c r="J13" s="4">
        <v>1701855000</v>
      </c>
      <c r="K13" s="24">
        <f t="shared" si="1"/>
        <v>-137609211000</v>
      </c>
      <c r="L13" s="4">
        <v>559</v>
      </c>
      <c r="M13" s="4">
        <v>1601</v>
      </c>
      <c r="N13" s="4">
        <v>51</v>
      </c>
      <c r="O13" s="4">
        <v>65</v>
      </c>
      <c r="P13" s="4">
        <v>1298400</v>
      </c>
      <c r="Q13" s="4">
        <v>2418600</v>
      </c>
      <c r="R13" s="5">
        <v>-3.4000000000000002E-3</v>
      </c>
      <c r="S13" s="4">
        <v>4058000</v>
      </c>
      <c r="T13" s="4">
        <f t="shared" si="2"/>
        <v>8055670</v>
      </c>
      <c r="U13" s="4">
        <f t="shared" si="3"/>
        <v>2937900</v>
      </c>
      <c r="V13" s="5">
        <v>1.0500000000000001E-2</v>
      </c>
    </row>
    <row r="14" spans="1:22" x14ac:dyDescent="0.2">
      <c r="A14" s="16" t="s">
        <v>332</v>
      </c>
      <c r="B14" s="4">
        <v>817100</v>
      </c>
      <c r="C14" s="4">
        <v>663680</v>
      </c>
      <c r="D14" s="4">
        <v>153420</v>
      </c>
      <c r="E14" s="4">
        <v>2182218143</v>
      </c>
      <c r="F14" s="4">
        <f t="shared" si="0"/>
        <v>803682503553</v>
      </c>
      <c r="G14" s="4">
        <v>0</v>
      </c>
      <c r="H14" s="4">
        <v>0</v>
      </c>
      <c r="I14" s="4">
        <v>0</v>
      </c>
      <c r="J14" s="4">
        <v>1701855000</v>
      </c>
      <c r="K14" s="24">
        <f t="shared" si="1"/>
        <v>-139311066000</v>
      </c>
      <c r="L14" s="4">
        <v>1515</v>
      </c>
      <c r="M14" s="4">
        <v>1790</v>
      </c>
      <c r="N14" s="4">
        <v>110</v>
      </c>
      <c r="O14" s="4">
        <v>82</v>
      </c>
      <c r="P14" s="4">
        <v>3506200</v>
      </c>
      <c r="Q14" s="4">
        <v>3160700</v>
      </c>
      <c r="R14" s="5">
        <v>1.78E-2</v>
      </c>
      <c r="S14" s="4">
        <v>7684300</v>
      </c>
      <c r="T14" s="4">
        <f t="shared" si="2"/>
        <v>7932780</v>
      </c>
      <c r="U14" s="4">
        <f t="shared" si="3"/>
        <v>2937900</v>
      </c>
      <c r="V14" s="5">
        <v>1.7500000000000002E-2</v>
      </c>
    </row>
    <row r="15" spans="1:22" x14ac:dyDescent="0.2">
      <c r="A15" s="16" t="s">
        <v>331</v>
      </c>
      <c r="B15" s="4">
        <v>409400</v>
      </c>
      <c r="C15" s="4">
        <v>344600</v>
      </c>
      <c r="D15" s="4">
        <v>64800</v>
      </c>
      <c r="E15" s="4">
        <v>911180000</v>
      </c>
      <c r="F15" s="4">
        <f t="shared" si="0"/>
        <v>801500285410</v>
      </c>
      <c r="G15" s="4">
        <v>0</v>
      </c>
      <c r="H15" s="4">
        <v>0</v>
      </c>
      <c r="I15" s="4">
        <v>0</v>
      </c>
      <c r="J15" s="4">
        <v>-3407785000</v>
      </c>
      <c r="K15" s="24">
        <f t="shared" si="1"/>
        <v>-141012921000</v>
      </c>
      <c r="L15" s="4">
        <v>473</v>
      </c>
      <c r="M15" s="4">
        <v>1127</v>
      </c>
      <c r="N15" s="4">
        <v>40</v>
      </c>
      <c r="O15" s="4">
        <v>62</v>
      </c>
      <c r="P15" s="4">
        <v>1399300</v>
      </c>
      <c r="Q15" s="4">
        <v>1847100</v>
      </c>
      <c r="R15" s="5">
        <v>7.1999999999999998E-3</v>
      </c>
      <c r="S15" s="4">
        <v>11891500</v>
      </c>
      <c r="T15" s="4">
        <f t="shared" si="2"/>
        <v>7096030</v>
      </c>
      <c r="U15" s="4">
        <f t="shared" si="3"/>
        <v>2937900</v>
      </c>
      <c r="V15" s="5">
        <v>1.4199999999999999E-2</v>
      </c>
    </row>
    <row r="16" spans="1:22" x14ac:dyDescent="0.2">
      <c r="A16" s="16" t="s">
        <v>330</v>
      </c>
      <c r="B16" s="4">
        <v>99200</v>
      </c>
      <c r="C16" s="4">
        <v>405800</v>
      </c>
      <c r="D16" s="4">
        <v>-306600</v>
      </c>
      <c r="E16" s="4">
        <v>-4301860000</v>
      </c>
      <c r="F16" s="4">
        <f t="shared" si="0"/>
        <v>800589105410</v>
      </c>
      <c r="G16" s="4">
        <v>0</v>
      </c>
      <c r="H16" s="4">
        <v>0</v>
      </c>
      <c r="I16" s="4">
        <v>0</v>
      </c>
      <c r="J16" s="4">
        <v>1289350000</v>
      </c>
      <c r="K16" s="24">
        <f t="shared" si="1"/>
        <v>-137605136000</v>
      </c>
      <c r="L16" s="4">
        <v>484</v>
      </c>
      <c r="M16" s="4">
        <v>1009</v>
      </c>
      <c r="N16" s="4">
        <v>27</v>
      </c>
      <c r="O16" s="4">
        <v>65</v>
      </c>
      <c r="P16" s="4">
        <v>883400</v>
      </c>
      <c r="Q16" s="4">
        <v>2375600</v>
      </c>
      <c r="R16" s="5">
        <v>3.5999999999999999E-3</v>
      </c>
      <c r="S16" s="4">
        <v>3465700</v>
      </c>
      <c r="T16" s="4">
        <f t="shared" si="2"/>
        <v>9913880</v>
      </c>
      <c r="U16" s="4">
        <f t="shared" si="3"/>
        <v>2937900</v>
      </c>
      <c r="V16" s="5">
        <v>1.77E-2</v>
      </c>
    </row>
    <row r="17" spans="1:22" x14ac:dyDescent="0.2">
      <c r="A17" s="16" t="s">
        <v>329</v>
      </c>
      <c r="B17" s="4">
        <v>8325</v>
      </c>
      <c r="C17" s="4">
        <v>410600</v>
      </c>
      <c r="D17" s="4">
        <v>-402275</v>
      </c>
      <c r="E17" s="4">
        <v>-5616310000</v>
      </c>
      <c r="F17" s="4">
        <f t="shared" si="0"/>
        <v>804890965410</v>
      </c>
      <c r="G17" s="4">
        <v>0</v>
      </c>
      <c r="H17" s="4">
        <v>0</v>
      </c>
      <c r="I17" s="4">
        <v>0</v>
      </c>
      <c r="J17" s="4">
        <v>-1040029000</v>
      </c>
      <c r="K17" s="24">
        <f t="shared" si="1"/>
        <v>-138894486000</v>
      </c>
      <c r="L17" s="4">
        <v>546</v>
      </c>
      <c r="M17" s="4">
        <v>950</v>
      </c>
      <c r="N17" s="4">
        <v>28</v>
      </c>
      <c r="O17" s="4">
        <v>35</v>
      </c>
      <c r="P17" s="4">
        <v>923200</v>
      </c>
      <c r="Q17" s="4">
        <v>1283400</v>
      </c>
      <c r="R17" s="5">
        <v>-1.0700000000000001E-2</v>
      </c>
      <c r="S17" s="4">
        <v>2937900</v>
      </c>
      <c r="T17" s="4">
        <f t="shared" si="2"/>
        <v>10682990</v>
      </c>
      <c r="U17" s="4">
        <f t="shared" si="3"/>
        <v>4288600</v>
      </c>
      <c r="V17" s="5">
        <v>1.0700000000000001E-2</v>
      </c>
    </row>
    <row r="18" spans="1:22" x14ac:dyDescent="0.2">
      <c r="A18" s="16" t="s">
        <v>328</v>
      </c>
      <c r="B18" s="4">
        <v>77100</v>
      </c>
      <c r="C18" s="4">
        <v>513100</v>
      </c>
      <c r="D18" s="4">
        <v>-436000</v>
      </c>
      <c r="E18" s="4">
        <v>-6081890000</v>
      </c>
      <c r="F18" s="4">
        <f t="shared" si="0"/>
        <v>810507275410</v>
      </c>
      <c r="G18" s="4">
        <v>88200</v>
      </c>
      <c r="H18" s="4">
        <v>162801</v>
      </c>
      <c r="I18" s="4">
        <v>-74601</v>
      </c>
      <c r="J18" s="4">
        <v>-1040029000</v>
      </c>
      <c r="K18" s="24">
        <f t="shared" si="1"/>
        <v>-137854457000</v>
      </c>
      <c r="L18" s="4">
        <v>488</v>
      </c>
      <c r="M18" s="4">
        <v>1518</v>
      </c>
      <c r="N18" s="4">
        <v>41</v>
      </c>
      <c r="O18" s="4">
        <v>92</v>
      </c>
      <c r="P18" s="4">
        <v>1101400</v>
      </c>
      <c r="Q18" s="4">
        <v>3226300</v>
      </c>
      <c r="R18" s="5">
        <v>-3.4999999999999996E-3</v>
      </c>
      <c r="S18" s="4">
        <v>9879300</v>
      </c>
      <c r="T18" s="4">
        <f t="shared" si="2"/>
        <v>10414640</v>
      </c>
      <c r="U18" s="4">
        <f t="shared" si="3"/>
        <v>4288600</v>
      </c>
      <c r="V18" s="5">
        <v>2.4700000000000003E-2</v>
      </c>
    </row>
    <row r="19" spans="1:22" x14ac:dyDescent="0.2">
      <c r="A19" s="16" t="s">
        <v>327</v>
      </c>
      <c r="B19" s="4">
        <v>241100</v>
      </c>
      <c r="C19" s="4">
        <v>87800</v>
      </c>
      <c r="D19" s="4">
        <v>153300</v>
      </c>
      <c r="E19" s="4">
        <v>2168830000</v>
      </c>
      <c r="F19" s="4">
        <f t="shared" si="0"/>
        <v>816589165410</v>
      </c>
      <c r="G19" s="4">
        <v>0</v>
      </c>
      <c r="H19" s="4">
        <v>0</v>
      </c>
      <c r="I19" s="4">
        <v>0</v>
      </c>
      <c r="J19" s="4">
        <v>-5260025000</v>
      </c>
      <c r="K19" s="24">
        <f t="shared" si="1"/>
        <v>-136814428000</v>
      </c>
      <c r="L19" s="4">
        <v>572</v>
      </c>
      <c r="M19" s="4">
        <v>755</v>
      </c>
      <c r="N19" s="4">
        <v>40</v>
      </c>
      <c r="O19" s="4">
        <v>78</v>
      </c>
      <c r="P19" s="4">
        <v>1319800</v>
      </c>
      <c r="Q19" s="4">
        <v>2143400</v>
      </c>
      <c r="R19" s="5">
        <v>0</v>
      </c>
      <c r="S19" s="4">
        <v>4288600</v>
      </c>
      <c r="T19" s="4">
        <f t="shared" si="2"/>
        <v>10339720</v>
      </c>
      <c r="U19" s="4">
        <f t="shared" si="3"/>
        <v>4880300</v>
      </c>
      <c r="V19" s="5">
        <v>1.7600000000000001E-2</v>
      </c>
    </row>
    <row r="20" spans="1:22" x14ac:dyDescent="0.2">
      <c r="A20" s="16" t="s">
        <v>326</v>
      </c>
      <c r="B20" s="4">
        <v>10460000</v>
      </c>
      <c r="C20" s="4">
        <v>10816600</v>
      </c>
      <c r="D20" s="4">
        <v>-356600</v>
      </c>
      <c r="E20" s="4">
        <v>-5011960000</v>
      </c>
      <c r="F20" s="4">
        <f t="shared" si="0"/>
        <v>814420335410</v>
      </c>
      <c r="G20" s="4">
        <v>0</v>
      </c>
      <c r="H20" s="4">
        <v>0</v>
      </c>
      <c r="I20" s="4">
        <v>0</v>
      </c>
      <c r="J20" s="4">
        <v>-5260025000</v>
      </c>
      <c r="K20" s="24">
        <f t="shared" si="1"/>
        <v>-131554403000</v>
      </c>
      <c r="L20" s="4">
        <v>572</v>
      </c>
      <c r="M20" s="4">
        <v>1243</v>
      </c>
      <c r="N20" s="4">
        <v>35</v>
      </c>
      <c r="O20" s="4">
        <v>95</v>
      </c>
      <c r="P20" s="4">
        <v>1291300</v>
      </c>
      <c r="Q20" s="4">
        <v>2905100</v>
      </c>
      <c r="R20" s="5">
        <v>0</v>
      </c>
      <c r="S20" s="4">
        <v>15144100</v>
      </c>
      <c r="T20" s="4">
        <f t="shared" si="2"/>
        <v>9848890</v>
      </c>
      <c r="U20" s="4">
        <f t="shared" si="3"/>
        <v>3524000</v>
      </c>
      <c r="V20" s="5">
        <v>2.12E-2</v>
      </c>
    </row>
    <row r="21" spans="1:22" x14ac:dyDescent="0.2">
      <c r="A21" s="16" t="s">
        <v>325</v>
      </c>
      <c r="B21" s="4">
        <v>267900</v>
      </c>
      <c r="C21" s="4">
        <v>1015000</v>
      </c>
      <c r="D21" s="4">
        <v>-747100</v>
      </c>
      <c r="E21" s="4">
        <v>-10457430000</v>
      </c>
      <c r="F21" s="4">
        <f t="shared" si="0"/>
        <v>819432295410</v>
      </c>
      <c r="G21" s="4">
        <v>0</v>
      </c>
      <c r="H21" s="4">
        <v>0</v>
      </c>
      <c r="I21" s="4">
        <v>0</v>
      </c>
      <c r="J21" s="4">
        <v>-5564775000</v>
      </c>
      <c r="K21" s="24">
        <f t="shared" si="1"/>
        <v>-126294378000</v>
      </c>
      <c r="L21" s="4">
        <v>1236</v>
      </c>
      <c r="M21" s="4">
        <v>1345</v>
      </c>
      <c r="N21" s="4">
        <v>91</v>
      </c>
      <c r="O21" s="4">
        <v>102</v>
      </c>
      <c r="P21" s="4">
        <v>2622400</v>
      </c>
      <c r="Q21" s="4">
        <v>3273800</v>
      </c>
      <c r="R21" s="5">
        <v>1.0800000000000001E-2</v>
      </c>
      <c r="S21" s="4">
        <v>7010300</v>
      </c>
      <c r="T21" s="4">
        <f t="shared" si="2"/>
        <v>10912580</v>
      </c>
      <c r="U21" s="4">
        <f t="shared" si="3"/>
        <v>3524000</v>
      </c>
      <c r="V21" s="5">
        <v>2.7999999999999997E-2</v>
      </c>
    </row>
    <row r="22" spans="1:22" x14ac:dyDescent="0.2">
      <c r="A22" s="16" t="s">
        <v>324</v>
      </c>
      <c r="B22" s="4">
        <v>8437900</v>
      </c>
      <c r="C22" s="4">
        <v>7956000</v>
      </c>
      <c r="D22" s="4">
        <v>481900</v>
      </c>
      <c r="E22" s="4">
        <v>6666780000</v>
      </c>
      <c r="F22" s="4">
        <f t="shared" si="0"/>
        <v>829889725410</v>
      </c>
      <c r="G22" s="4">
        <v>0</v>
      </c>
      <c r="H22" s="4">
        <v>0</v>
      </c>
      <c r="I22" s="4">
        <v>0</v>
      </c>
      <c r="J22" s="4">
        <v>309830000</v>
      </c>
      <c r="K22" s="24">
        <f t="shared" si="1"/>
        <v>-120729603000</v>
      </c>
      <c r="L22" s="4">
        <v>1133</v>
      </c>
      <c r="M22" s="4">
        <v>693</v>
      </c>
      <c r="N22" s="4">
        <v>86</v>
      </c>
      <c r="O22" s="4">
        <v>94</v>
      </c>
      <c r="P22" s="4">
        <v>2923000</v>
      </c>
      <c r="Q22" s="4">
        <v>2232300</v>
      </c>
      <c r="R22" s="5">
        <v>3.3300000000000003E-2</v>
      </c>
      <c r="S22" s="4">
        <v>13374700</v>
      </c>
      <c r="T22" s="4">
        <f t="shared" si="2"/>
        <v>10955200</v>
      </c>
      <c r="U22" s="4">
        <f t="shared" si="3"/>
        <v>3524000</v>
      </c>
      <c r="V22" s="5">
        <v>2.86E-2</v>
      </c>
    </row>
    <row r="23" spans="1:22" x14ac:dyDescent="0.2">
      <c r="A23" s="16" t="s">
        <v>323</v>
      </c>
      <c r="B23" s="4">
        <v>1036700</v>
      </c>
      <c r="C23" s="4">
        <v>216200</v>
      </c>
      <c r="D23" s="4">
        <v>820500</v>
      </c>
      <c r="E23" s="4">
        <v>11149470000</v>
      </c>
      <c r="F23" s="4">
        <f t="shared" si="0"/>
        <v>823222945410</v>
      </c>
      <c r="G23" s="4">
        <v>0</v>
      </c>
      <c r="H23" s="4">
        <v>0</v>
      </c>
      <c r="I23" s="4">
        <v>0</v>
      </c>
      <c r="J23" s="4">
        <v>-2403140000</v>
      </c>
      <c r="K23" s="24">
        <f t="shared" si="1"/>
        <v>-121039433000</v>
      </c>
      <c r="L23" s="4">
        <v>314</v>
      </c>
      <c r="M23" s="4">
        <v>1032</v>
      </c>
      <c r="N23" s="4">
        <v>36</v>
      </c>
      <c r="O23" s="4">
        <v>95</v>
      </c>
      <c r="P23" s="4">
        <v>947700</v>
      </c>
      <c r="Q23" s="4">
        <v>3562600</v>
      </c>
      <c r="R23" s="5">
        <v>-3.5999999999999999E-3</v>
      </c>
      <c r="S23" s="4">
        <v>4880300</v>
      </c>
      <c r="T23" s="4">
        <f t="shared" si="2"/>
        <v>12211510</v>
      </c>
      <c r="U23" s="4">
        <f t="shared" si="3"/>
        <v>3524000</v>
      </c>
      <c r="V23" s="5">
        <v>1.8200000000000001E-2</v>
      </c>
    </row>
    <row r="24" spans="1:22" x14ac:dyDescent="0.2">
      <c r="A24" s="16" t="s">
        <v>322</v>
      </c>
      <c r="B24" s="4">
        <v>73400</v>
      </c>
      <c r="C24" s="4">
        <v>353000</v>
      </c>
      <c r="D24" s="4">
        <v>-279600</v>
      </c>
      <c r="E24" s="4">
        <v>-3792140000</v>
      </c>
      <c r="F24" s="4">
        <f t="shared" si="0"/>
        <v>812073475410</v>
      </c>
      <c r="G24" s="4">
        <v>0</v>
      </c>
      <c r="H24" s="4">
        <v>0</v>
      </c>
      <c r="I24" s="4">
        <v>0</v>
      </c>
      <c r="J24" s="4">
        <v>-1605075000</v>
      </c>
      <c r="K24" s="24">
        <f t="shared" si="1"/>
        <v>-118636293000</v>
      </c>
      <c r="L24" s="4">
        <v>318</v>
      </c>
      <c r="M24" s="4">
        <v>730</v>
      </c>
      <c r="N24" s="4">
        <v>22</v>
      </c>
      <c r="O24" s="4">
        <v>30</v>
      </c>
      <c r="P24" s="4">
        <v>795000</v>
      </c>
      <c r="Q24" s="4">
        <v>1224700</v>
      </c>
      <c r="R24" s="5">
        <v>0</v>
      </c>
      <c r="S24" s="4">
        <v>6455400</v>
      </c>
      <c r="T24" s="4">
        <f t="shared" si="2"/>
        <v>12167980</v>
      </c>
      <c r="U24" s="4">
        <f t="shared" si="3"/>
        <v>3524000</v>
      </c>
      <c r="V24" s="5">
        <v>1.1000000000000001E-2</v>
      </c>
    </row>
    <row r="25" spans="1:22" x14ac:dyDescent="0.2">
      <c r="A25" s="16" t="s">
        <v>321</v>
      </c>
      <c r="B25" s="4">
        <v>1260000</v>
      </c>
      <c r="C25" s="4">
        <v>318476</v>
      </c>
      <c r="D25" s="4">
        <v>941524</v>
      </c>
      <c r="E25" s="4">
        <v>12780510000</v>
      </c>
      <c r="F25" s="4">
        <f t="shared" si="0"/>
        <v>815865615410</v>
      </c>
      <c r="G25" s="4">
        <v>0</v>
      </c>
      <c r="H25" s="4">
        <v>0</v>
      </c>
      <c r="I25" s="4">
        <v>0</v>
      </c>
      <c r="J25" s="4">
        <v>-2772655000</v>
      </c>
      <c r="K25" s="24">
        <f t="shared" si="1"/>
        <v>-117031218000</v>
      </c>
      <c r="L25" s="4">
        <v>476</v>
      </c>
      <c r="M25" s="4">
        <v>882</v>
      </c>
      <c r="N25" s="4">
        <v>44</v>
      </c>
      <c r="O25" s="4">
        <v>45</v>
      </c>
      <c r="P25" s="4">
        <v>1204800</v>
      </c>
      <c r="Q25" s="4">
        <v>1849800</v>
      </c>
      <c r="R25" s="5">
        <v>3.7000000000000002E-3</v>
      </c>
      <c r="S25" s="4">
        <v>3524000</v>
      </c>
      <c r="T25" s="4">
        <f t="shared" si="2"/>
        <v>12065070</v>
      </c>
      <c r="U25" s="4">
        <f t="shared" si="3"/>
        <v>3539400</v>
      </c>
      <c r="V25" s="5">
        <v>1.47E-2</v>
      </c>
    </row>
    <row r="26" spans="1:22" x14ac:dyDescent="0.2">
      <c r="A26" s="16" t="s">
        <v>320</v>
      </c>
      <c r="B26" s="4">
        <v>26084400</v>
      </c>
      <c r="C26" s="4">
        <v>26564200</v>
      </c>
      <c r="D26" s="4">
        <v>-479800</v>
      </c>
      <c r="E26" s="4">
        <v>-6490880000</v>
      </c>
      <c r="F26" s="4">
        <f t="shared" si="0"/>
        <v>803085105410</v>
      </c>
      <c r="G26" s="4">
        <v>0</v>
      </c>
      <c r="H26" s="4">
        <v>0</v>
      </c>
      <c r="I26" s="4">
        <v>0</v>
      </c>
      <c r="J26" s="4">
        <v>-24169265000</v>
      </c>
      <c r="K26" s="24">
        <f t="shared" si="1"/>
        <v>-114258563000</v>
      </c>
      <c r="L26" s="4">
        <v>441</v>
      </c>
      <c r="M26" s="4">
        <v>3213</v>
      </c>
      <c r="N26" s="4">
        <v>28</v>
      </c>
      <c r="O26" s="4">
        <v>97</v>
      </c>
      <c r="P26" s="4">
        <v>961400</v>
      </c>
      <c r="Q26" s="4">
        <v>5110300</v>
      </c>
      <c r="R26" s="5">
        <v>-1.47E-2</v>
      </c>
      <c r="S26" s="4">
        <v>31644200</v>
      </c>
      <c r="T26" s="4">
        <f t="shared" si="2"/>
        <v>9325320</v>
      </c>
      <c r="U26" s="4">
        <f t="shared" si="3"/>
        <v>3539400</v>
      </c>
      <c r="V26" s="5">
        <v>2.8999999999999998E-2</v>
      </c>
    </row>
    <row r="27" spans="1:22" x14ac:dyDescent="0.2">
      <c r="A27" s="16" t="s">
        <v>319</v>
      </c>
      <c r="B27" s="4">
        <v>6353900</v>
      </c>
      <c r="C27" s="4">
        <v>7488400</v>
      </c>
      <c r="D27" s="4">
        <v>-1134500</v>
      </c>
      <c r="E27" s="4">
        <v>-15591480000</v>
      </c>
      <c r="F27" s="4">
        <f t="shared" si="0"/>
        <v>809575985410</v>
      </c>
      <c r="G27" s="4">
        <v>0</v>
      </c>
      <c r="H27" s="4">
        <v>0</v>
      </c>
      <c r="I27" s="4">
        <v>0</v>
      </c>
      <c r="J27" s="4">
        <v>-11251405000</v>
      </c>
      <c r="K27" s="24">
        <f t="shared" si="1"/>
        <v>-90089298000</v>
      </c>
      <c r="L27" s="4">
        <v>1091</v>
      </c>
      <c r="M27" s="4">
        <v>956</v>
      </c>
      <c r="N27" s="4">
        <v>64</v>
      </c>
      <c r="O27" s="4">
        <v>73</v>
      </c>
      <c r="P27" s="4">
        <v>2654700</v>
      </c>
      <c r="Q27" s="4">
        <v>2363500</v>
      </c>
      <c r="R27" s="5">
        <v>1.11E-2</v>
      </c>
      <c r="S27" s="4">
        <v>10629000</v>
      </c>
      <c r="T27" s="4">
        <f t="shared" si="2"/>
        <v>8674380</v>
      </c>
      <c r="U27" s="4">
        <f t="shared" si="3"/>
        <v>3539400</v>
      </c>
      <c r="V27" s="5">
        <v>1.4499999999999999E-2</v>
      </c>
    </row>
    <row r="28" spans="1:22" x14ac:dyDescent="0.2">
      <c r="A28" s="16" t="s">
        <v>318</v>
      </c>
      <c r="B28" s="4">
        <v>1061500</v>
      </c>
      <c r="C28" s="4">
        <v>708100</v>
      </c>
      <c r="D28" s="4">
        <v>353400</v>
      </c>
      <c r="E28" s="4">
        <v>4837970000</v>
      </c>
      <c r="F28" s="4">
        <f t="shared" si="0"/>
        <v>825167465410</v>
      </c>
      <c r="G28" s="4">
        <v>0</v>
      </c>
      <c r="H28" s="4">
        <v>0</v>
      </c>
      <c r="I28" s="4">
        <v>0</v>
      </c>
      <c r="J28" s="4">
        <v>-11251405000</v>
      </c>
      <c r="K28" s="24">
        <f t="shared" si="1"/>
        <v>-78837893000</v>
      </c>
      <c r="L28" s="4">
        <v>1261</v>
      </c>
      <c r="M28" s="4">
        <v>1996</v>
      </c>
      <c r="N28" s="4">
        <v>77</v>
      </c>
      <c r="O28" s="4">
        <v>108</v>
      </c>
      <c r="P28" s="4">
        <v>2779700</v>
      </c>
      <c r="Q28" s="4">
        <v>4132600</v>
      </c>
      <c r="R28" s="5">
        <v>3.7000000000000002E-3</v>
      </c>
      <c r="S28" s="4">
        <v>7195800</v>
      </c>
      <c r="T28" s="4">
        <f t="shared" si="2"/>
        <v>8358600</v>
      </c>
      <c r="U28" s="4">
        <f t="shared" si="3"/>
        <v>3539400</v>
      </c>
      <c r="V28" s="5">
        <v>2.53E-2</v>
      </c>
    </row>
    <row r="29" spans="1:22" x14ac:dyDescent="0.2">
      <c r="A29" s="16" t="s">
        <v>317</v>
      </c>
      <c r="B29" s="4">
        <v>284500</v>
      </c>
      <c r="C29" s="4">
        <v>138600</v>
      </c>
      <c r="D29" s="4">
        <v>145900</v>
      </c>
      <c r="E29" s="4">
        <v>1981330000</v>
      </c>
      <c r="F29" s="4">
        <f t="shared" si="0"/>
        <v>820329495410</v>
      </c>
      <c r="G29" s="4">
        <v>221000</v>
      </c>
      <c r="H29" s="4">
        <v>319600</v>
      </c>
      <c r="I29" s="4">
        <v>-98600</v>
      </c>
      <c r="J29" s="4">
        <v>-1328485000</v>
      </c>
      <c r="K29" s="24">
        <f t="shared" si="1"/>
        <v>-67586488000</v>
      </c>
      <c r="L29" s="4">
        <v>807</v>
      </c>
      <c r="M29" s="4">
        <v>864</v>
      </c>
      <c r="N29" s="4">
        <v>41</v>
      </c>
      <c r="O29" s="4">
        <v>46</v>
      </c>
      <c r="P29" s="4">
        <v>1490900</v>
      </c>
      <c r="Q29" s="4">
        <v>2048300</v>
      </c>
      <c r="R29" s="5">
        <v>7.4999999999999997E-3</v>
      </c>
      <c r="S29" s="4">
        <v>3539400</v>
      </c>
      <c r="T29" s="4">
        <f t="shared" si="2"/>
        <v>8770790</v>
      </c>
      <c r="U29" s="4">
        <f t="shared" si="3"/>
        <v>6020100</v>
      </c>
      <c r="V29" s="5">
        <v>1.11E-2</v>
      </c>
    </row>
    <row r="30" spans="1:22" x14ac:dyDescent="0.2">
      <c r="A30" s="16" t="s">
        <v>232</v>
      </c>
      <c r="B30" s="4">
        <v>2095400</v>
      </c>
      <c r="C30" s="4">
        <v>1231300</v>
      </c>
      <c r="D30" s="4">
        <v>864100</v>
      </c>
      <c r="E30" s="4">
        <v>11830130000</v>
      </c>
      <c r="F30" s="4">
        <f t="shared" si="0"/>
        <v>818348165410</v>
      </c>
      <c r="G30" s="4">
        <v>0</v>
      </c>
      <c r="H30" s="4">
        <v>0</v>
      </c>
      <c r="I30" s="4">
        <v>0</v>
      </c>
      <c r="J30" s="4">
        <v>1728440000</v>
      </c>
      <c r="K30" s="24">
        <f t="shared" si="1"/>
        <v>-66258003000</v>
      </c>
      <c r="L30" s="4">
        <v>1807</v>
      </c>
      <c r="M30" s="4">
        <v>1755</v>
      </c>
      <c r="N30" s="4">
        <v>136</v>
      </c>
      <c r="O30" s="4">
        <v>123</v>
      </c>
      <c r="P30" s="4">
        <v>4689300</v>
      </c>
      <c r="Q30" s="4">
        <v>4525500</v>
      </c>
      <c r="R30" s="5">
        <v>1.9E-2</v>
      </c>
      <c r="S30" s="4">
        <v>10235800</v>
      </c>
      <c r="T30" s="4">
        <f t="shared" si="2"/>
        <v>8554710</v>
      </c>
      <c r="U30" s="4">
        <f t="shared" si="3"/>
        <v>2494900</v>
      </c>
      <c r="V30" s="5">
        <v>3.3300000000000003E-2</v>
      </c>
    </row>
    <row r="31" spans="1:22" x14ac:dyDescent="0.2">
      <c r="A31" s="16" t="s">
        <v>231</v>
      </c>
      <c r="B31" s="4">
        <v>43300</v>
      </c>
      <c r="C31" s="4">
        <v>3203900</v>
      </c>
      <c r="D31" s="4">
        <v>-3160600</v>
      </c>
      <c r="E31" s="4">
        <v>-42590070000</v>
      </c>
      <c r="F31" s="4">
        <f t="shared" si="0"/>
        <v>806518035410</v>
      </c>
      <c r="G31" s="4">
        <v>104000</v>
      </c>
      <c r="H31" s="4">
        <v>310700</v>
      </c>
      <c r="I31" s="4">
        <v>-206700</v>
      </c>
      <c r="J31" s="4">
        <v>-2805190000</v>
      </c>
      <c r="K31" s="24">
        <f t="shared" si="1"/>
        <v>-67986443000</v>
      </c>
      <c r="L31" s="4">
        <v>948</v>
      </c>
      <c r="M31" s="4">
        <v>2742</v>
      </c>
      <c r="N31" s="4">
        <v>52</v>
      </c>
      <c r="O31" s="4">
        <v>139</v>
      </c>
      <c r="P31" s="4">
        <v>1741400</v>
      </c>
      <c r="Q31" s="4">
        <v>6071600</v>
      </c>
      <c r="R31" s="5">
        <v>-3.0299999999999997E-2</v>
      </c>
      <c r="S31" s="4">
        <v>17647200</v>
      </c>
      <c r="T31" s="4">
        <f t="shared" si="2"/>
        <v>8266650</v>
      </c>
      <c r="U31" s="4">
        <f t="shared" si="3"/>
        <v>2494900</v>
      </c>
      <c r="V31" s="5">
        <v>4.0099999999999997E-2</v>
      </c>
    </row>
    <row r="32" spans="1:22" x14ac:dyDescent="0.2">
      <c r="A32" s="16" t="s">
        <v>230</v>
      </c>
      <c r="B32" s="4">
        <v>66000</v>
      </c>
      <c r="C32" s="4">
        <v>2710300</v>
      </c>
      <c r="D32" s="4">
        <v>-2644300</v>
      </c>
      <c r="E32" s="4">
        <v>-35911970000</v>
      </c>
      <c r="F32" s="4">
        <f t="shared" si="0"/>
        <v>849108105410</v>
      </c>
      <c r="G32" s="4">
        <v>472400</v>
      </c>
      <c r="H32" s="4">
        <v>79500</v>
      </c>
      <c r="I32" s="4">
        <v>392900</v>
      </c>
      <c r="J32" s="4">
        <v>5362180000</v>
      </c>
      <c r="K32" s="24">
        <f t="shared" si="1"/>
        <v>-65181253000</v>
      </c>
      <c r="L32" s="4">
        <v>1584</v>
      </c>
      <c r="M32" s="4">
        <v>3208</v>
      </c>
      <c r="N32" s="4">
        <v>89</v>
      </c>
      <c r="O32" s="4">
        <v>305</v>
      </c>
      <c r="P32" s="4">
        <v>3084900</v>
      </c>
      <c r="Q32" s="4">
        <v>8585600</v>
      </c>
      <c r="R32" s="5">
        <v>-1.47E-2</v>
      </c>
      <c r="S32" s="4">
        <v>13800900</v>
      </c>
      <c r="T32" s="4">
        <f t="shared" si="2"/>
        <v>7552880</v>
      </c>
      <c r="U32" s="4">
        <f t="shared" si="3"/>
        <v>2494900</v>
      </c>
      <c r="V32" s="5">
        <v>0.05</v>
      </c>
    </row>
    <row r="33" spans="1:22" x14ac:dyDescent="0.2">
      <c r="A33" s="16" t="s">
        <v>229</v>
      </c>
      <c r="B33" s="4">
        <v>106300</v>
      </c>
      <c r="C33" s="4">
        <v>2486500</v>
      </c>
      <c r="D33" s="4">
        <v>-2380200</v>
      </c>
      <c r="E33" s="4">
        <v>-34309330000</v>
      </c>
      <c r="F33" s="4">
        <f t="shared" si="0"/>
        <v>885020075410</v>
      </c>
      <c r="G33" s="4">
        <v>128500</v>
      </c>
      <c r="H33" s="4">
        <v>27000</v>
      </c>
      <c r="I33" s="4">
        <v>101500</v>
      </c>
      <c r="J33" s="4">
        <v>1473920000</v>
      </c>
      <c r="K33" s="24">
        <f t="shared" si="1"/>
        <v>-70543433000</v>
      </c>
      <c r="L33" s="4">
        <v>1340</v>
      </c>
      <c r="M33" s="4">
        <v>3412</v>
      </c>
      <c r="N33" s="4">
        <v>101</v>
      </c>
      <c r="O33" s="4">
        <v>201</v>
      </c>
      <c r="P33" s="4">
        <v>3125200</v>
      </c>
      <c r="Q33" s="4">
        <v>8825500</v>
      </c>
      <c r="R33" s="5">
        <v>-6.1500000000000006E-2</v>
      </c>
      <c r="S33" s="4">
        <v>17443400</v>
      </c>
      <c r="T33" s="4">
        <f t="shared" si="2"/>
        <v>6817280</v>
      </c>
      <c r="U33" s="4">
        <f t="shared" si="3"/>
        <v>2494900</v>
      </c>
      <c r="V33" s="5">
        <v>6.4500000000000002E-2</v>
      </c>
    </row>
    <row r="34" spans="1:22" x14ac:dyDescent="0.2">
      <c r="A34" s="16" t="s">
        <v>228</v>
      </c>
      <c r="B34" s="4">
        <v>12000</v>
      </c>
      <c r="C34" s="4">
        <v>68100</v>
      </c>
      <c r="D34" s="4">
        <v>-56100</v>
      </c>
      <c r="E34" s="4">
        <v>-810710000</v>
      </c>
      <c r="F34" s="4">
        <f t="shared" si="0"/>
        <v>919329405410</v>
      </c>
      <c r="G34" s="4">
        <v>88200</v>
      </c>
      <c r="H34" s="4">
        <v>438800</v>
      </c>
      <c r="I34" s="4">
        <v>-350600</v>
      </c>
      <c r="J34" s="4">
        <v>-5016915000</v>
      </c>
      <c r="K34" s="24">
        <f t="shared" si="1"/>
        <v>-72017353000</v>
      </c>
      <c r="L34" s="4">
        <v>1548</v>
      </c>
      <c r="M34" s="4">
        <v>1061</v>
      </c>
      <c r="N34" s="4">
        <v>111</v>
      </c>
      <c r="O34" s="4">
        <v>92</v>
      </c>
      <c r="P34" s="4">
        <v>3199200</v>
      </c>
      <c r="Q34" s="4">
        <v>2381400</v>
      </c>
      <c r="R34" s="5">
        <v>2.1000000000000001E-2</v>
      </c>
      <c r="S34" s="4">
        <v>6020100</v>
      </c>
      <c r="T34" s="4">
        <f t="shared" si="2"/>
        <v>7363400</v>
      </c>
      <c r="U34" s="4">
        <f t="shared" si="3"/>
        <v>2494900</v>
      </c>
      <c r="V34" s="5">
        <v>3.0600000000000002E-2</v>
      </c>
    </row>
    <row r="35" spans="1:22" x14ac:dyDescent="0.2">
      <c r="A35" s="16" t="s">
        <v>227</v>
      </c>
      <c r="B35" s="4">
        <v>0</v>
      </c>
      <c r="C35" s="4">
        <v>20500</v>
      </c>
      <c r="D35" s="4">
        <v>-20500</v>
      </c>
      <c r="E35" s="4">
        <v>-293680000</v>
      </c>
      <c r="F35" s="4">
        <f t="shared" si="0"/>
        <v>920140115410</v>
      </c>
      <c r="G35" s="4">
        <v>150100</v>
      </c>
      <c r="H35" s="4">
        <v>92400</v>
      </c>
      <c r="I35" s="4">
        <v>57700</v>
      </c>
      <c r="J35" s="4">
        <v>830575000</v>
      </c>
      <c r="K35" s="24">
        <f t="shared" si="1"/>
        <v>-67000438000</v>
      </c>
      <c r="L35" s="4">
        <v>587</v>
      </c>
      <c r="M35" s="4">
        <v>823</v>
      </c>
      <c r="N35" s="4">
        <v>35</v>
      </c>
      <c r="O35" s="4">
        <v>40</v>
      </c>
      <c r="P35" s="4">
        <v>996400</v>
      </c>
      <c r="Q35" s="4">
        <v>1302900</v>
      </c>
      <c r="R35" s="5">
        <v>0</v>
      </c>
      <c r="S35" s="4">
        <v>2494900</v>
      </c>
      <c r="T35" s="4">
        <f t="shared" si="2"/>
        <v>8804840</v>
      </c>
      <c r="U35" s="4">
        <f t="shared" si="3"/>
        <v>4038000</v>
      </c>
      <c r="V35" s="5">
        <v>1.3899999999999999E-2</v>
      </c>
    </row>
    <row r="36" spans="1:22" x14ac:dyDescent="0.2">
      <c r="A36" s="16" t="s">
        <v>226</v>
      </c>
      <c r="B36" s="4">
        <v>1097</v>
      </c>
      <c r="C36" s="4">
        <v>52500</v>
      </c>
      <c r="D36" s="4">
        <v>-51403</v>
      </c>
      <c r="E36" s="4">
        <v>-743030000</v>
      </c>
      <c r="F36" s="4">
        <f t="shared" si="0"/>
        <v>920433795410</v>
      </c>
      <c r="G36" s="4">
        <v>73400</v>
      </c>
      <c r="H36" s="4">
        <v>277600</v>
      </c>
      <c r="I36" s="4">
        <v>-204200</v>
      </c>
      <c r="J36" s="4">
        <v>-2951740000</v>
      </c>
      <c r="K36" s="24">
        <f t="shared" si="1"/>
        <v>-67831013000</v>
      </c>
      <c r="L36" s="4">
        <v>522</v>
      </c>
      <c r="M36" s="4">
        <v>1281</v>
      </c>
      <c r="N36" s="4">
        <v>43</v>
      </c>
      <c r="O36" s="4">
        <v>76</v>
      </c>
      <c r="P36" s="4">
        <v>1144800</v>
      </c>
      <c r="Q36" s="4">
        <v>2334600</v>
      </c>
      <c r="R36" s="5">
        <v>-6.8999999999999999E-3</v>
      </c>
      <c r="S36" s="4">
        <v>4246700</v>
      </c>
      <c r="T36" s="4">
        <f t="shared" si="2"/>
        <v>10065530</v>
      </c>
      <c r="U36" s="4">
        <f t="shared" si="3"/>
        <v>4038000</v>
      </c>
      <c r="V36" s="5">
        <v>1.72E-2</v>
      </c>
    </row>
    <row r="37" spans="1:22" x14ac:dyDescent="0.2">
      <c r="A37" s="16" t="s">
        <v>225</v>
      </c>
      <c r="B37" s="4">
        <v>266900</v>
      </c>
      <c r="C37" s="4">
        <v>16800</v>
      </c>
      <c r="D37" s="4">
        <v>250100</v>
      </c>
      <c r="E37" s="4">
        <v>3588540000</v>
      </c>
      <c r="F37" s="4">
        <f t="shared" si="0"/>
        <v>921176825410</v>
      </c>
      <c r="G37" s="4">
        <v>0</v>
      </c>
      <c r="H37" s="4">
        <v>0</v>
      </c>
      <c r="I37" s="4">
        <v>0</v>
      </c>
      <c r="J37" s="4">
        <v>-1767530000</v>
      </c>
      <c r="K37" s="24">
        <f t="shared" si="1"/>
        <v>-64879273000</v>
      </c>
      <c r="L37" s="4">
        <v>848</v>
      </c>
      <c r="M37" s="4">
        <v>810</v>
      </c>
      <c r="N37" s="4">
        <v>82</v>
      </c>
      <c r="O37" s="4">
        <v>49</v>
      </c>
      <c r="P37" s="4">
        <v>2227200</v>
      </c>
      <c r="Q37" s="4">
        <v>1534000</v>
      </c>
      <c r="R37" s="5">
        <v>1.77E-2</v>
      </c>
      <c r="S37" s="4">
        <v>4119600</v>
      </c>
      <c r="T37" s="4">
        <f t="shared" si="2"/>
        <v>11441670</v>
      </c>
      <c r="U37" s="4">
        <f t="shared" si="3"/>
        <v>4038000</v>
      </c>
      <c r="V37" s="5">
        <v>1.3899999999999999E-2</v>
      </c>
    </row>
    <row r="38" spans="1:22" x14ac:dyDescent="0.2">
      <c r="A38" s="16" t="s">
        <v>224</v>
      </c>
      <c r="B38" s="4">
        <v>7203</v>
      </c>
      <c r="C38" s="4">
        <v>0</v>
      </c>
      <c r="D38" s="4">
        <v>7203</v>
      </c>
      <c r="E38" s="4">
        <v>102640000</v>
      </c>
      <c r="F38" s="4">
        <f t="shared" si="0"/>
        <v>917588285410</v>
      </c>
      <c r="G38" s="4">
        <v>236100</v>
      </c>
      <c r="H38" s="4">
        <v>116000</v>
      </c>
      <c r="I38" s="4">
        <v>120100</v>
      </c>
      <c r="J38" s="4">
        <v>1717805000</v>
      </c>
      <c r="K38" s="24">
        <f t="shared" si="1"/>
        <v>-63111743000</v>
      </c>
      <c r="L38" s="4">
        <v>682</v>
      </c>
      <c r="M38" s="4">
        <v>1462</v>
      </c>
      <c r="N38" s="4">
        <v>32</v>
      </c>
      <c r="O38" s="4">
        <v>99</v>
      </c>
      <c r="P38" s="4">
        <v>1185100</v>
      </c>
      <c r="Q38" s="4">
        <v>2806700</v>
      </c>
      <c r="R38" s="5">
        <v>0</v>
      </c>
      <c r="S38" s="4">
        <v>4038000</v>
      </c>
      <c r="T38" s="4">
        <f t="shared" si="2"/>
        <v>12160010</v>
      </c>
      <c r="U38" s="4">
        <f t="shared" si="3"/>
        <v>6663200</v>
      </c>
      <c r="V38" s="5">
        <v>1.3899999999999999E-2</v>
      </c>
    </row>
    <row r="39" spans="1:22" x14ac:dyDescent="0.2">
      <c r="A39" s="16" t="s">
        <v>223</v>
      </c>
      <c r="B39" s="4">
        <v>0</v>
      </c>
      <c r="C39" s="4">
        <v>1000</v>
      </c>
      <c r="D39" s="4">
        <v>-1000</v>
      </c>
      <c r="E39" s="4">
        <v>-14300000</v>
      </c>
      <c r="F39" s="4">
        <f t="shared" si="0"/>
        <v>917485645410</v>
      </c>
      <c r="G39" s="4">
        <v>227500</v>
      </c>
      <c r="H39" s="4">
        <v>114500</v>
      </c>
      <c r="I39" s="4">
        <v>113000</v>
      </c>
      <c r="J39" s="4">
        <v>1620205000</v>
      </c>
      <c r="K39" s="24">
        <f t="shared" si="1"/>
        <v>-64829548000</v>
      </c>
      <c r="L39" s="4">
        <v>1068</v>
      </c>
      <c r="M39" s="4">
        <v>1786</v>
      </c>
      <c r="N39" s="4">
        <v>58</v>
      </c>
      <c r="O39" s="4">
        <v>102</v>
      </c>
      <c r="P39" s="4">
        <v>2120000</v>
      </c>
      <c r="Q39" s="4">
        <v>3151800</v>
      </c>
      <c r="R39" s="5">
        <v>-1.3999999999999999E-2</v>
      </c>
      <c r="S39" s="4">
        <v>7661300</v>
      </c>
      <c r="T39" s="4">
        <f t="shared" si="2"/>
        <v>13144180</v>
      </c>
      <c r="U39" s="4">
        <f t="shared" si="3"/>
        <v>6663200</v>
      </c>
      <c r="V39" s="5">
        <v>1.3899999999999999E-2</v>
      </c>
    </row>
    <row r="40" spans="1:22" x14ac:dyDescent="0.2">
      <c r="A40" s="16" t="s">
        <v>222</v>
      </c>
      <c r="B40" s="4">
        <v>0</v>
      </c>
      <c r="C40" s="4">
        <v>25100</v>
      </c>
      <c r="D40" s="4">
        <v>-25100</v>
      </c>
      <c r="E40" s="4">
        <v>-364250000</v>
      </c>
      <c r="F40" s="4">
        <f t="shared" si="0"/>
        <v>917499945410</v>
      </c>
      <c r="G40" s="4">
        <v>681600</v>
      </c>
      <c r="H40" s="4">
        <v>2000</v>
      </c>
      <c r="I40" s="4">
        <v>679600</v>
      </c>
      <c r="J40" s="4">
        <v>9854215000</v>
      </c>
      <c r="K40" s="24">
        <f t="shared" si="1"/>
        <v>-66449753000</v>
      </c>
      <c r="L40" s="4">
        <v>769</v>
      </c>
      <c r="M40" s="4">
        <v>1451</v>
      </c>
      <c r="N40" s="4">
        <v>52</v>
      </c>
      <c r="O40" s="4">
        <v>85</v>
      </c>
      <c r="P40" s="4">
        <v>1735300</v>
      </c>
      <c r="Q40" s="4">
        <v>2646000</v>
      </c>
      <c r="R40" s="5">
        <v>-1.04E-2</v>
      </c>
      <c r="S40" s="4">
        <v>8075000</v>
      </c>
      <c r="T40" s="4">
        <f t="shared" si="2"/>
        <v>14372960</v>
      </c>
      <c r="U40" s="4">
        <f t="shared" si="3"/>
        <v>6663200</v>
      </c>
      <c r="V40" s="5">
        <v>1.37E-2</v>
      </c>
    </row>
    <row r="41" spans="1:22" x14ac:dyDescent="0.2">
      <c r="A41" s="16" t="s">
        <v>221</v>
      </c>
      <c r="B41" s="4">
        <v>0</v>
      </c>
      <c r="C41" s="4">
        <v>251000</v>
      </c>
      <c r="D41" s="4">
        <v>-251000</v>
      </c>
      <c r="E41" s="4">
        <v>-3689400000</v>
      </c>
      <c r="F41" s="4">
        <f t="shared" si="0"/>
        <v>917864195410</v>
      </c>
      <c r="G41" s="4">
        <v>300000</v>
      </c>
      <c r="H41" s="4">
        <v>248700</v>
      </c>
      <c r="I41" s="4">
        <v>51300</v>
      </c>
      <c r="J41" s="4">
        <v>740525000</v>
      </c>
      <c r="K41" s="24">
        <f t="shared" si="1"/>
        <v>-76303968000</v>
      </c>
      <c r="L41" s="4">
        <v>1501</v>
      </c>
      <c r="M41" s="4">
        <v>3318</v>
      </c>
      <c r="N41" s="4">
        <v>179</v>
      </c>
      <c r="O41" s="4">
        <v>196</v>
      </c>
      <c r="P41" s="4">
        <v>4811800</v>
      </c>
      <c r="Q41" s="4">
        <v>6448800</v>
      </c>
      <c r="R41" s="5">
        <v>-3.4000000000000002E-3</v>
      </c>
      <c r="S41" s="4">
        <v>14766600</v>
      </c>
      <c r="T41" s="4">
        <f t="shared" si="2"/>
        <v>13971800</v>
      </c>
      <c r="U41" s="4">
        <f t="shared" si="3"/>
        <v>6663200</v>
      </c>
      <c r="V41" s="5">
        <v>2.6800000000000001E-2</v>
      </c>
    </row>
    <row r="42" spans="1:22" x14ac:dyDescent="0.2">
      <c r="A42" s="16" t="s">
        <v>220</v>
      </c>
      <c r="B42" s="4">
        <v>0</v>
      </c>
      <c r="C42" s="4">
        <v>13050</v>
      </c>
      <c r="D42" s="4">
        <v>-13050</v>
      </c>
      <c r="E42" s="4">
        <v>-187270000</v>
      </c>
      <c r="F42" s="4">
        <f t="shared" si="0"/>
        <v>921553595410</v>
      </c>
      <c r="G42" s="4">
        <v>92200</v>
      </c>
      <c r="H42" s="4">
        <v>68400</v>
      </c>
      <c r="I42" s="4">
        <v>23800</v>
      </c>
      <c r="J42" s="4">
        <v>350410000</v>
      </c>
      <c r="K42" s="24">
        <f t="shared" si="1"/>
        <v>-77044493000</v>
      </c>
      <c r="L42" s="4">
        <v>1544</v>
      </c>
      <c r="M42" s="4">
        <v>1814</v>
      </c>
      <c r="N42" s="4">
        <v>67</v>
      </c>
      <c r="O42" s="4">
        <v>111</v>
      </c>
      <c r="P42" s="4">
        <v>2661900</v>
      </c>
      <c r="Q42" s="4">
        <v>3805400</v>
      </c>
      <c r="R42" s="5">
        <v>1.3899999999999999E-2</v>
      </c>
      <c r="S42" s="4">
        <v>6663200</v>
      </c>
      <c r="T42" s="4">
        <f t="shared" si="2"/>
        <v>15990241</v>
      </c>
      <c r="U42" s="4">
        <f t="shared" si="3"/>
        <v>10087400</v>
      </c>
      <c r="V42" s="5">
        <v>3.0800000000000001E-2</v>
      </c>
    </row>
    <row r="43" spans="1:22" x14ac:dyDescent="0.2">
      <c r="A43" s="16" t="s">
        <v>219</v>
      </c>
      <c r="F43" s="4">
        <f t="shared" si="0"/>
        <v>921740865410</v>
      </c>
      <c r="G43" s="4">
        <v>205000</v>
      </c>
      <c r="H43" s="4">
        <v>68400</v>
      </c>
      <c r="I43" s="4">
        <v>136600</v>
      </c>
      <c r="J43" s="4">
        <v>1982355000</v>
      </c>
      <c r="K43" s="24">
        <f t="shared" si="1"/>
        <v>-77394903000</v>
      </c>
      <c r="L43" s="4">
        <v>929</v>
      </c>
      <c r="M43" s="4">
        <v>1978</v>
      </c>
      <c r="N43" s="4">
        <v>68</v>
      </c>
      <c r="O43" s="4">
        <v>136</v>
      </c>
      <c r="P43" s="4">
        <v>2026800</v>
      </c>
      <c r="Q43" s="4">
        <v>3987100</v>
      </c>
      <c r="R43" s="5">
        <v>-1.04E-2</v>
      </c>
      <c r="S43" s="4">
        <v>10087400</v>
      </c>
      <c r="T43" s="4">
        <f t="shared" si="2"/>
        <v>17561661</v>
      </c>
      <c r="U43" s="4">
        <f t="shared" si="3"/>
        <v>11221400</v>
      </c>
      <c r="V43" s="5">
        <v>1.72E-2</v>
      </c>
    </row>
    <row r="44" spans="1:22" x14ac:dyDescent="0.2">
      <c r="A44" s="16" t="s">
        <v>218</v>
      </c>
      <c r="F44" s="4">
        <f t="shared" si="0"/>
        <v>921740865410</v>
      </c>
      <c r="G44" s="4">
        <v>0</v>
      </c>
      <c r="H44" s="4">
        <v>0</v>
      </c>
      <c r="I44" s="4">
        <v>0</v>
      </c>
      <c r="J44" s="4">
        <v>2050400000</v>
      </c>
      <c r="K44" s="24">
        <f t="shared" si="1"/>
        <v>-79377258000</v>
      </c>
      <c r="L44" s="4">
        <v>1226</v>
      </c>
      <c r="M44" s="4">
        <v>2730</v>
      </c>
      <c r="N44" s="4">
        <v>78</v>
      </c>
      <c r="O44" s="4">
        <v>171</v>
      </c>
      <c r="P44" s="4">
        <v>2427800</v>
      </c>
      <c r="Q44" s="4">
        <v>5258800</v>
      </c>
      <c r="R44" s="5">
        <v>-2.4E-2</v>
      </c>
      <c r="S44" s="4">
        <v>11481300</v>
      </c>
      <c r="T44" s="4">
        <f t="shared" si="2"/>
        <v>18422221</v>
      </c>
      <c r="U44" s="4">
        <f t="shared" si="3"/>
        <v>11221400</v>
      </c>
      <c r="V44" s="5">
        <v>1.6899999999999998E-2</v>
      </c>
    </row>
    <row r="45" spans="1:22" x14ac:dyDescent="0.2">
      <c r="A45" s="16" t="s">
        <v>217</v>
      </c>
      <c r="B45" s="4">
        <v>409000</v>
      </c>
      <c r="C45" s="4">
        <v>0</v>
      </c>
      <c r="D45" s="4">
        <v>409000</v>
      </c>
      <c r="E45" s="4">
        <v>6084692845</v>
      </c>
      <c r="F45" s="4">
        <f t="shared" si="0"/>
        <v>921740865410</v>
      </c>
      <c r="G45" s="4">
        <v>0</v>
      </c>
      <c r="H45" s="4">
        <v>0</v>
      </c>
      <c r="I45" s="4">
        <v>0</v>
      </c>
      <c r="J45" s="4">
        <v>2050400000</v>
      </c>
      <c r="K45" s="24">
        <f t="shared" si="1"/>
        <v>-81427658000</v>
      </c>
      <c r="L45" s="4">
        <v>956</v>
      </c>
      <c r="M45" s="4">
        <v>1629</v>
      </c>
      <c r="N45" s="4">
        <v>60</v>
      </c>
      <c r="O45" s="4">
        <v>87</v>
      </c>
      <c r="P45" s="4">
        <v>2099300</v>
      </c>
      <c r="Q45" s="4">
        <v>3194400</v>
      </c>
      <c r="R45" s="5">
        <v>1.0200000000000001E-2</v>
      </c>
      <c r="S45" s="4">
        <v>16909300</v>
      </c>
      <c r="T45" s="4">
        <f t="shared" si="2"/>
        <v>17905821</v>
      </c>
      <c r="U45" s="4">
        <f t="shared" si="3"/>
        <v>11221400</v>
      </c>
      <c r="V45" s="5">
        <v>0.02</v>
      </c>
    </row>
    <row r="46" spans="1:22" x14ac:dyDescent="0.2">
      <c r="A46" s="16" t="s">
        <v>216</v>
      </c>
      <c r="B46" s="4">
        <v>3900</v>
      </c>
      <c r="C46" s="4">
        <v>0</v>
      </c>
      <c r="D46" s="4">
        <v>3900</v>
      </c>
      <c r="E46" s="4">
        <v>58110000</v>
      </c>
      <c r="F46" s="4">
        <f t="shared" si="0"/>
        <v>915656172565</v>
      </c>
      <c r="G46" s="4">
        <v>75000</v>
      </c>
      <c r="H46" s="4">
        <v>282300</v>
      </c>
      <c r="I46" s="4">
        <v>-207300</v>
      </c>
      <c r="J46" s="4">
        <v>-3077725000</v>
      </c>
      <c r="K46" s="24">
        <f t="shared" si="1"/>
        <v>-83478058000</v>
      </c>
      <c r="L46" s="4">
        <v>599</v>
      </c>
      <c r="M46" s="4">
        <v>1378</v>
      </c>
      <c r="N46" s="4">
        <v>53</v>
      </c>
      <c r="O46" s="4">
        <v>115</v>
      </c>
      <c r="P46" s="4">
        <v>1706900</v>
      </c>
      <c r="Q46" s="4">
        <v>3349400</v>
      </c>
      <c r="R46" s="5">
        <v>-3.3E-3</v>
      </c>
      <c r="S46" s="4">
        <v>16853600</v>
      </c>
      <c r="T46" s="4">
        <f t="shared" si="2"/>
        <v>17591621</v>
      </c>
      <c r="U46" s="4">
        <f t="shared" si="3"/>
        <v>10755000</v>
      </c>
      <c r="V46" s="5">
        <v>1.01E-2</v>
      </c>
    </row>
    <row r="47" spans="1:22" x14ac:dyDescent="0.2">
      <c r="A47" s="16" t="s">
        <v>215</v>
      </c>
      <c r="B47" s="4">
        <v>800</v>
      </c>
      <c r="C47" s="4">
        <v>0</v>
      </c>
      <c r="D47" s="4">
        <v>800</v>
      </c>
      <c r="E47" s="4">
        <v>11760000</v>
      </c>
      <c r="F47" s="4">
        <f t="shared" ref="F47:F73" si="4">E47+F48</f>
        <v>915598062565</v>
      </c>
      <c r="G47" s="4">
        <v>0</v>
      </c>
      <c r="H47" s="4">
        <v>0</v>
      </c>
      <c r="I47" s="4">
        <v>0</v>
      </c>
      <c r="J47" s="4">
        <v>-626905000</v>
      </c>
      <c r="K47" s="24">
        <f t="shared" ref="K47:K73" si="5">K48+J47</f>
        <v>-80400333000</v>
      </c>
      <c r="L47" s="4">
        <v>927</v>
      </c>
      <c r="M47" s="4">
        <v>1254</v>
      </c>
      <c r="N47" s="4">
        <v>62</v>
      </c>
      <c r="O47" s="4">
        <v>92</v>
      </c>
      <c r="P47" s="4">
        <v>2269600</v>
      </c>
      <c r="Q47" s="4">
        <v>2934200</v>
      </c>
      <c r="R47" s="5">
        <v>3.4000000000000002E-3</v>
      </c>
      <c r="S47" s="4">
        <v>17881000</v>
      </c>
      <c r="T47" s="4">
        <f t="shared" si="2"/>
        <v>16648811</v>
      </c>
      <c r="U47" s="4">
        <f t="shared" ref="U47:U73" si="6">MIN(S48:S52)</f>
        <v>10755000</v>
      </c>
      <c r="V47" s="5">
        <v>1.3500000000000002E-2</v>
      </c>
    </row>
    <row r="48" spans="1:22" x14ac:dyDescent="0.2">
      <c r="A48" s="16" t="s">
        <v>214</v>
      </c>
      <c r="B48" s="4">
        <v>1495200</v>
      </c>
      <c r="C48" s="4">
        <v>1609000</v>
      </c>
      <c r="D48" s="4">
        <v>-113800</v>
      </c>
      <c r="E48" s="4">
        <v>-1691800000</v>
      </c>
      <c r="F48" s="4">
        <f t="shared" si="4"/>
        <v>915586302565</v>
      </c>
      <c r="G48" s="4">
        <v>0</v>
      </c>
      <c r="H48" s="4">
        <v>0</v>
      </c>
      <c r="I48" s="4">
        <v>0</v>
      </c>
      <c r="J48" s="4">
        <v>-5275765000</v>
      </c>
      <c r="K48" s="24">
        <f t="shared" si="5"/>
        <v>-79773428000</v>
      </c>
      <c r="L48" s="4">
        <v>1161</v>
      </c>
      <c r="M48" s="4">
        <v>3030</v>
      </c>
      <c r="N48" s="4">
        <v>78</v>
      </c>
      <c r="O48" s="4">
        <v>175</v>
      </c>
      <c r="P48" s="4">
        <v>2589100</v>
      </c>
      <c r="Q48" s="4">
        <v>6017200</v>
      </c>
      <c r="R48" s="5">
        <v>-2.0299999999999999E-2</v>
      </c>
      <c r="S48" s="4">
        <v>11221400</v>
      </c>
      <c r="T48" s="4">
        <f t="shared" si="2"/>
        <v>17441591</v>
      </c>
      <c r="U48" s="4">
        <f t="shared" si="6"/>
        <v>10755000</v>
      </c>
      <c r="V48" s="5">
        <v>2.3300000000000001E-2</v>
      </c>
    </row>
    <row r="49" spans="1:22" x14ac:dyDescent="0.2">
      <c r="A49" s="16" t="s">
        <v>213</v>
      </c>
      <c r="B49" s="4">
        <v>0</v>
      </c>
      <c r="C49" s="4">
        <v>3900</v>
      </c>
      <c r="D49" s="4">
        <v>-3900</v>
      </c>
      <c r="E49" s="4">
        <v>-59190000</v>
      </c>
      <c r="F49" s="4">
        <f t="shared" si="4"/>
        <v>917278102565</v>
      </c>
      <c r="G49" s="4">
        <v>179000</v>
      </c>
      <c r="H49" s="4">
        <v>528400</v>
      </c>
      <c r="I49" s="4">
        <v>-349400</v>
      </c>
      <c r="J49" s="4">
        <v>-5275765000</v>
      </c>
      <c r="K49" s="24">
        <f t="shared" si="5"/>
        <v>-74497663000</v>
      </c>
      <c r="L49" s="4">
        <v>2863</v>
      </c>
      <c r="M49" s="4">
        <v>3027</v>
      </c>
      <c r="N49" s="4">
        <v>244</v>
      </c>
      <c r="O49" s="4">
        <v>199</v>
      </c>
      <c r="P49" s="4">
        <v>7454000</v>
      </c>
      <c r="Q49" s="4">
        <v>6683600</v>
      </c>
      <c r="R49" s="5">
        <v>1.01E-2</v>
      </c>
      <c r="S49" s="4">
        <v>17503000</v>
      </c>
      <c r="T49" s="4">
        <f t="shared" si="2"/>
        <v>18228271</v>
      </c>
      <c r="U49" s="4">
        <f t="shared" si="6"/>
        <v>10755000</v>
      </c>
      <c r="V49" s="5">
        <v>3.2500000000000001E-2</v>
      </c>
    </row>
    <row r="50" spans="1:22" x14ac:dyDescent="0.2">
      <c r="A50" s="16" t="s">
        <v>212</v>
      </c>
      <c r="B50" s="4">
        <v>110400</v>
      </c>
      <c r="C50" s="4">
        <v>800</v>
      </c>
      <c r="D50" s="4">
        <v>109600</v>
      </c>
      <c r="E50" s="4">
        <v>1633220000</v>
      </c>
      <c r="F50" s="4">
        <f t="shared" si="4"/>
        <v>917337292565</v>
      </c>
      <c r="G50" s="4">
        <v>0</v>
      </c>
      <c r="H50" s="4">
        <v>0</v>
      </c>
      <c r="I50" s="4">
        <v>0</v>
      </c>
      <c r="J50" s="4">
        <v>-2560335000</v>
      </c>
      <c r="K50" s="24">
        <f t="shared" si="5"/>
        <v>-69221898000</v>
      </c>
      <c r="L50" s="4">
        <v>1767</v>
      </c>
      <c r="M50" s="4">
        <v>2260</v>
      </c>
      <c r="N50" s="4">
        <v>121</v>
      </c>
      <c r="O50" s="4">
        <v>100</v>
      </c>
      <c r="P50" s="4">
        <v>3844900</v>
      </c>
      <c r="Q50" s="4">
        <v>3990700</v>
      </c>
      <c r="R50" s="5">
        <v>6.8000000000000005E-3</v>
      </c>
      <c r="S50" s="4">
        <v>20362800</v>
      </c>
      <c r="T50" s="4">
        <f t="shared" si="2"/>
        <v>17341988</v>
      </c>
      <c r="U50" s="4">
        <f t="shared" si="6"/>
        <v>10755000</v>
      </c>
      <c r="V50" s="5">
        <v>2.0099999999999996E-2</v>
      </c>
    </row>
    <row r="51" spans="1:22" x14ac:dyDescent="0.2">
      <c r="A51" s="16" t="s">
        <v>211</v>
      </c>
      <c r="B51" s="4">
        <v>0</v>
      </c>
      <c r="C51" s="4">
        <v>295200</v>
      </c>
      <c r="D51" s="4">
        <v>-295200</v>
      </c>
      <c r="E51" s="4">
        <v>-4324150000</v>
      </c>
      <c r="F51" s="4">
        <f t="shared" si="4"/>
        <v>915704072565</v>
      </c>
      <c r="G51" s="4">
        <v>129600</v>
      </c>
      <c r="H51" s="4">
        <v>1252400</v>
      </c>
      <c r="I51" s="4">
        <v>-1122800</v>
      </c>
      <c r="J51" s="4">
        <v>-16306320000</v>
      </c>
      <c r="K51" s="24">
        <f t="shared" si="5"/>
        <v>-66661563000</v>
      </c>
      <c r="L51" s="4">
        <v>2660</v>
      </c>
      <c r="M51" s="4">
        <v>2562</v>
      </c>
      <c r="N51" s="4">
        <v>157</v>
      </c>
      <c r="O51" s="4">
        <v>142</v>
      </c>
      <c r="P51" s="4">
        <v>5449900</v>
      </c>
      <c r="Q51" s="4">
        <v>4867800</v>
      </c>
      <c r="R51" s="5">
        <v>3.1400000000000004E-2</v>
      </c>
      <c r="S51" s="4">
        <v>10755000</v>
      </c>
      <c r="T51" s="4">
        <f t="shared" si="2"/>
        <v>17407018</v>
      </c>
      <c r="U51" s="4">
        <f t="shared" si="6"/>
        <v>11745300</v>
      </c>
      <c r="V51" s="5">
        <v>3.3799999999999997E-2</v>
      </c>
    </row>
    <row r="52" spans="1:22" x14ac:dyDescent="0.2">
      <c r="A52" s="16" t="s">
        <v>210</v>
      </c>
      <c r="B52" s="4">
        <v>23700</v>
      </c>
      <c r="C52" s="4">
        <v>0</v>
      </c>
      <c r="D52" s="4">
        <v>23700</v>
      </c>
      <c r="E52" s="4">
        <v>337800000</v>
      </c>
      <c r="F52" s="4">
        <f t="shared" si="4"/>
        <v>920028222565</v>
      </c>
      <c r="G52" s="4">
        <v>0</v>
      </c>
      <c r="H52" s="4">
        <v>0</v>
      </c>
      <c r="I52" s="4">
        <v>0</v>
      </c>
      <c r="J52" s="4">
        <v>-21464970000</v>
      </c>
      <c r="K52" s="24">
        <f t="shared" si="5"/>
        <v>-50355243000</v>
      </c>
      <c r="L52" s="4">
        <v>1000</v>
      </c>
      <c r="M52" s="4">
        <v>3775</v>
      </c>
      <c r="N52" s="4">
        <v>54</v>
      </c>
      <c r="O52" s="4">
        <v>92</v>
      </c>
      <c r="P52" s="4">
        <v>1895300</v>
      </c>
      <c r="Q52" s="4">
        <v>3997600</v>
      </c>
      <c r="R52" s="5">
        <v>1.06E-2</v>
      </c>
      <c r="S52" s="4">
        <v>26847610</v>
      </c>
      <c r="T52" s="4">
        <f t="shared" si="2"/>
        <v>15926577</v>
      </c>
      <c r="U52" s="4">
        <f t="shared" si="6"/>
        <v>8452900</v>
      </c>
      <c r="V52" s="5">
        <v>2.1000000000000001E-2</v>
      </c>
    </row>
    <row r="53" spans="1:22" x14ac:dyDescent="0.2">
      <c r="A53" s="16" t="s">
        <v>208</v>
      </c>
      <c r="B53" s="4">
        <v>100</v>
      </c>
      <c r="C53" s="4">
        <v>110400</v>
      </c>
      <c r="D53" s="4">
        <v>-110300</v>
      </c>
      <c r="E53" s="4">
        <v>-1574250000</v>
      </c>
      <c r="F53" s="4">
        <f t="shared" si="4"/>
        <v>919690422565</v>
      </c>
      <c r="G53" s="4">
        <v>185900</v>
      </c>
      <c r="H53" s="4">
        <v>276000</v>
      </c>
      <c r="I53" s="4">
        <v>-90100</v>
      </c>
      <c r="J53" s="4">
        <v>-1344165000</v>
      </c>
      <c r="K53" s="24">
        <f t="shared" si="5"/>
        <v>-28890273000</v>
      </c>
      <c r="L53" s="4">
        <v>2600</v>
      </c>
      <c r="M53" s="4">
        <v>5190</v>
      </c>
      <c r="N53" s="4">
        <v>156</v>
      </c>
      <c r="O53" s="4">
        <v>312</v>
      </c>
      <c r="P53" s="4">
        <v>4815000</v>
      </c>
      <c r="Q53" s="4">
        <v>11410600</v>
      </c>
      <c r="R53" s="5">
        <v>-3.5200000000000002E-2</v>
      </c>
      <c r="S53" s="4">
        <v>25801600</v>
      </c>
      <c r="T53" s="4">
        <f t="shared" si="2"/>
        <v>15138487</v>
      </c>
      <c r="U53" s="4">
        <f t="shared" si="6"/>
        <v>8452900</v>
      </c>
      <c r="V53" s="5">
        <v>6.7400000000000002E-2</v>
      </c>
    </row>
    <row r="54" spans="1:22" x14ac:dyDescent="0.2">
      <c r="A54" s="16" t="s">
        <v>207</v>
      </c>
      <c r="B54" s="4">
        <v>2184</v>
      </c>
      <c r="C54" s="4">
        <v>0</v>
      </c>
      <c r="D54" s="4">
        <v>2184</v>
      </c>
      <c r="E54" s="4">
        <v>31890000</v>
      </c>
      <c r="F54" s="4">
        <f t="shared" si="4"/>
        <v>921264672565</v>
      </c>
      <c r="G54" s="4">
        <v>183900</v>
      </c>
      <c r="H54" s="4">
        <v>93900</v>
      </c>
      <c r="I54" s="4">
        <v>90000</v>
      </c>
      <c r="J54" s="4">
        <v>1312300000</v>
      </c>
      <c r="K54" s="24">
        <f t="shared" si="5"/>
        <v>-27546108000</v>
      </c>
      <c r="L54" s="4">
        <v>2127</v>
      </c>
      <c r="M54" s="4">
        <v>2761</v>
      </c>
      <c r="N54" s="4">
        <v>136</v>
      </c>
      <c r="O54" s="4">
        <v>169</v>
      </c>
      <c r="P54" s="4">
        <v>4245700</v>
      </c>
      <c r="Q54" s="4">
        <v>5418600</v>
      </c>
      <c r="R54" s="5">
        <v>0</v>
      </c>
      <c r="S54" s="4">
        <v>20086900</v>
      </c>
      <c r="T54" s="4">
        <f t="shared" si="2"/>
        <v>15010897</v>
      </c>
      <c r="U54" s="4">
        <f t="shared" si="6"/>
        <v>8452900</v>
      </c>
      <c r="V54" s="5">
        <v>2.3700000000000002E-2</v>
      </c>
    </row>
    <row r="55" spans="1:22" x14ac:dyDescent="0.2">
      <c r="A55" s="16" t="s">
        <v>206</v>
      </c>
      <c r="B55" s="4">
        <v>916</v>
      </c>
      <c r="C55" s="4">
        <v>23700</v>
      </c>
      <c r="D55" s="4">
        <v>-22784</v>
      </c>
      <c r="E55" s="4">
        <v>-337280000</v>
      </c>
      <c r="F55" s="4">
        <f t="shared" si="4"/>
        <v>921232782565</v>
      </c>
      <c r="G55" s="4">
        <v>0</v>
      </c>
      <c r="H55" s="4">
        <v>0</v>
      </c>
      <c r="I55" s="4">
        <v>0</v>
      </c>
      <c r="J55" s="4">
        <v>1088485000</v>
      </c>
      <c r="K55" s="24">
        <f t="shared" si="5"/>
        <v>-28858408000</v>
      </c>
      <c r="L55" s="4">
        <v>1251</v>
      </c>
      <c r="M55" s="4">
        <v>2918</v>
      </c>
      <c r="N55" s="4">
        <v>59</v>
      </c>
      <c r="O55" s="4">
        <v>154</v>
      </c>
      <c r="P55" s="4">
        <v>2550100</v>
      </c>
      <c r="Q55" s="4">
        <v>5155300</v>
      </c>
      <c r="R55" s="5">
        <v>-1.7000000000000001E-2</v>
      </c>
      <c r="S55" s="4">
        <v>11745300</v>
      </c>
      <c r="T55" s="4">
        <f t="shared" si="2"/>
        <v>17770777</v>
      </c>
      <c r="U55" s="4">
        <f t="shared" si="6"/>
        <v>8452900</v>
      </c>
      <c r="V55" s="5">
        <v>2.3300000000000001E-2</v>
      </c>
    </row>
    <row r="56" spans="1:22" x14ac:dyDescent="0.2">
      <c r="A56" s="16" t="s">
        <v>205</v>
      </c>
      <c r="B56" s="4">
        <v>169000</v>
      </c>
      <c r="C56" s="4">
        <v>100</v>
      </c>
      <c r="D56" s="4">
        <v>168900</v>
      </c>
      <c r="E56" s="4">
        <v>2485890000</v>
      </c>
      <c r="F56" s="4">
        <f t="shared" si="4"/>
        <v>921570062565</v>
      </c>
      <c r="G56" s="4">
        <v>0</v>
      </c>
      <c r="H56" s="4">
        <v>0</v>
      </c>
      <c r="I56" s="4">
        <v>0</v>
      </c>
      <c r="J56" s="4">
        <v>1088485000</v>
      </c>
      <c r="K56" s="24">
        <f t="shared" si="5"/>
        <v>-29946893000</v>
      </c>
      <c r="L56" s="4">
        <v>1943</v>
      </c>
      <c r="M56" s="4">
        <v>1749</v>
      </c>
      <c r="N56" s="4">
        <v>106</v>
      </c>
      <c r="O56" s="4">
        <v>89</v>
      </c>
      <c r="P56" s="4">
        <v>3399500</v>
      </c>
      <c r="Q56" s="4">
        <v>3034100</v>
      </c>
      <c r="R56" s="5">
        <v>1.7100000000000001E-2</v>
      </c>
      <c r="S56" s="4">
        <v>13711600</v>
      </c>
      <c r="T56" s="4">
        <f t="shared" si="2"/>
        <v>21813807</v>
      </c>
      <c r="U56" s="4">
        <f t="shared" si="6"/>
        <v>8452900</v>
      </c>
      <c r="V56" s="5">
        <v>2.3399999999999997E-2</v>
      </c>
    </row>
    <row r="57" spans="1:22" x14ac:dyDescent="0.2">
      <c r="A57" s="16" t="s">
        <v>204</v>
      </c>
      <c r="B57" s="4">
        <v>147100</v>
      </c>
      <c r="C57" s="4">
        <v>2100</v>
      </c>
      <c r="D57" s="4">
        <v>145000</v>
      </c>
      <c r="E57" s="4">
        <v>2138280000</v>
      </c>
      <c r="F57" s="4">
        <f t="shared" si="4"/>
        <v>919084172565</v>
      </c>
      <c r="G57" s="4">
        <v>133500</v>
      </c>
      <c r="H57" s="4">
        <v>58800</v>
      </c>
      <c r="I57" s="4">
        <v>74700</v>
      </c>
      <c r="J57" s="4">
        <v>1094015000</v>
      </c>
      <c r="K57" s="24">
        <f t="shared" si="5"/>
        <v>-31035378000</v>
      </c>
      <c r="L57" s="4">
        <v>1410</v>
      </c>
      <c r="M57" s="4">
        <v>3244</v>
      </c>
      <c r="N57" s="4">
        <v>112</v>
      </c>
      <c r="O57" s="4">
        <v>128</v>
      </c>
      <c r="P57" s="4">
        <v>3233800</v>
      </c>
      <c r="Q57" s="4">
        <v>4644800</v>
      </c>
      <c r="R57" s="5">
        <v>0</v>
      </c>
      <c r="S57" s="4">
        <v>8452900</v>
      </c>
      <c r="T57" s="4">
        <f t="shared" si="2"/>
        <v>22214787</v>
      </c>
      <c r="U57" s="4">
        <f t="shared" si="6"/>
        <v>11405300</v>
      </c>
      <c r="V57" s="5">
        <v>1.3600000000000001E-2</v>
      </c>
    </row>
    <row r="58" spans="1:22" x14ac:dyDescent="0.2">
      <c r="A58" s="16" t="s">
        <v>203</v>
      </c>
      <c r="B58" s="4">
        <v>911400</v>
      </c>
      <c r="C58" s="4">
        <v>1000</v>
      </c>
      <c r="D58" s="4">
        <v>910400</v>
      </c>
      <c r="E58" s="4">
        <v>13439710000</v>
      </c>
      <c r="F58" s="4">
        <f t="shared" si="4"/>
        <v>916945892565</v>
      </c>
      <c r="G58" s="4">
        <v>0</v>
      </c>
      <c r="H58" s="4">
        <v>0</v>
      </c>
      <c r="I58" s="4">
        <v>0</v>
      </c>
      <c r="J58" s="4">
        <v>-781425000</v>
      </c>
      <c r="K58" s="24">
        <f t="shared" si="5"/>
        <v>-32129393000</v>
      </c>
      <c r="L58" s="4">
        <v>1793</v>
      </c>
      <c r="M58" s="4">
        <v>3256</v>
      </c>
      <c r="N58" s="4">
        <v>99</v>
      </c>
      <c r="O58" s="4">
        <v>163</v>
      </c>
      <c r="P58" s="4">
        <v>3041000</v>
      </c>
      <c r="Q58" s="4">
        <v>5532100</v>
      </c>
      <c r="R58" s="5">
        <v>-1.0200000000000001E-2</v>
      </c>
      <c r="S58" s="4">
        <v>19149200</v>
      </c>
      <c r="T58" s="4">
        <f t="shared" si="2"/>
        <v>22135307</v>
      </c>
      <c r="U58" s="4">
        <f t="shared" si="6"/>
        <v>11405300</v>
      </c>
      <c r="V58" s="5">
        <v>2.0199999999999999E-2</v>
      </c>
    </row>
    <row r="59" spans="1:22" x14ac:dyDescent="0.2">
      <c r="A59" s="16" t="s">
        <v>200</v>
      </c>
      <c r="B59" s="4">
        <v>121800</v>
      </c>
      <c r="C59" s="4">
        <v>169000</v>
      </c>
      <c r="D59" s="4">
        <v>-47200</v>
      </c>
      <c r="E59" s="4">
        <v>-679530000</v>
      </c>
      <c r="F59" s="4">
        <f t="shared" si="4"/>
        <v>903506182565</v>
      </c>
      <c r="G59" s="4">
        <v>104000</v>
      </c>
      <c r="H59" s="4">
        <v>318200</v>
      </c>
      <c r="I59" s="4">
        <v>-214200</v>
      </c>
      <c r="J59" s="4">
        <v>-3210600000</v>
      </c>
      <c r="K59" s="24">
        <f t="shared" si="5"/>
        <v>-31347968000</v>
      </c>
      <c r="L59" s="4">
        <v>3158</v>
      </c>
      <c r="M59" s="4">
        <v>6989</v>
      </c>
      <c r="N59" s="4">
        <v>152</v>
      </c>
      <c r="O59" s="4">
        <v>435</v>
      </c>
      <c r="P59" s="4">
        <v>5612100</v>
      </c>
      <c r="Q59" s="4">
        <v>15403500</v>
      </c>
      <c r="R59" s="5">
        <v>-3.3599999999999998E-2</v>
      </c>
      <c r="S59" s="4">
        <v>25369800</v>
      </c>
      <c r="T59" s="4">
        <f t="shared" si="2"/>
        <v>22269667</v>
      </c>
      <c r="U59" s="4">
        <f t="shared" si="6"/>
        <v>11405300</v>
      </c>
      <c r="V59" s="5">
        <v>3.8900000000000004E-2</v>
      </c>
    </row>
    <row r="60" spans="1:22" x14ac:dyDescent="0.2">
      <c r="A60" s="16" t="s">
        <v>199</v>
      </c>
      <c r="B60" s="4">
        <v>749370</v>
      </c>
      <c r="C60" s="4">
        <v>409170</v>
      </c>
      <c r="D60" s="4">
        <v>340200</v>
      </c>
      <c r="E60" s="4">
        <v>5257200000</v>
      </c>
      <c r="F60" s="4">
        <f t="shared" si="4"/>
        <v>904185712565</v>
      </c>
      <c r="G60" s="4">
        <v>0</v>
      </c>
      <c r="H60" s="4">
        <v>0</v>
      </c>
      <c r="I60" s="4">
        <v>0</v>
      </c>
      <c r="J60" s="4">
        <v>-19184135000</v>
      </c>
      <c r="K60" s="24">
        <f t="shared" si="5"/>
        <v>-28137368000</v>
      </c>
      <c r="L60" s="4">
        <v>1607</v>
      </c>
      <c r="M60" s="4">
        <v>3765</v>
      </c>
      <c r="N60" s="4">
        <v>92</v>
      </c>
      <c r="O60" s="4">
        <v>203</v>
      </c>
      <c r="P60" s="4">
        <v>2912900</v>
      </c>
      <c r="Q60" s="4">
        <v>6697000</v>
      </c>
      <c r="R60" s="5">
        <v>-9.7000000000000003E-3</v>
      </c>
      <c r="S60" s="4">
        <v>11499970</v>
      </c>
      <c r="T60" s="4">
        <f t="shared" si="2"/>
        <v>22560190</v>
      </c>
      <c r="U60" s="4">
        <f t="shared" si="6"/>
        <v>11405300</v>
      </c>
      <c r="V60" s="5">
        <v>1.9299999999999998E-2</v>
      </c>
    </row>
    <row r="61" spans="1:22" x14ac:dyDescent="0.2">
      <c r="A61" s="16" t="s">
        <v>193</v>
      </c>
      <c r="B61" s="4">
        <v>389700</v>
      </c>
      <c r="C61" s="4">
        <v>960400</v>
      </c>
      <c r="D61" s="4">
        <v>-570700</v>
      </c>
      <c r="E61" s="4">
        <v>-8795110000</v>
      </c>
      <c r="F61" s="4">
        <f t="shared" si="4"/>
        <v>898928512565</v>
      </c>
      <c r="G61" s="4">
        <v>0</v>
      </c>
      <c r="H61" s="4">
        <v>0</v>
      </c>
      <c r="I61" s="4">
        <v>0</v>
      </c>
      <c r="J61" s="4">
        <v>-2284195000</v>
      </c>
      <c r="K61" s="24">
        <f t="shared" si="5"/>
        <v>-8953233000</v>
      </c>
      <c r="L61" s="4">
        <v>1523</v>
      </c>
      <c r="M61" s="4">
        <v>2227</v>
      </c>
      <c r="N61" s="4">
        <v>91</v>
      </c>
      <c r="O61" s="4">
        <v>113</v>
      </c>
      <c r="P61" s="4">
        <v>3136900</v>
      </c>
      <c r="Q61" s="4">
        <v>3927700</v>
      </c>
      <c r="R61" s="5">
        <v>-1.29E-2</v>
      </c>
      <c r="S61" s="4">
        <v>11405300</v>
      </c>
      <c r="T61" s="4">
        <f t="shared" si="2"/>
        <v>26524240</v>
      </c>
      <c r="U61" s="4">
        <f t="shared" si="6"/>
        <v>12043200</v>
      </c>
      <c r="V61" s="5">
        <v>3.15E-2</v>
      </c>
    </row>
    <row r="62" spans="1:22" x14ac:dyDescent="0.2">
      <c r="A62" s="16" t="s">
        <v>192</v>
      </c>
      <c r="B62" s="4">
        <v>577000</v>
      </c>
      <c r="C62" s="4">
        <v>121800</v>
      </c>
      <c r="D62" s="4">
        <v>455200</v>
      </c>
      <c r="E62" s="4">
        <v>7092620000</v>
      </c>
      <c r="F62" s="4">
        <f t="shared" si="4"/>
        <v>907723622565</v>
      </c>
      <c r="G62" s="4">
        <v>0</v>
      </c>
      <c r="H62" s="4">
        <v>0</v>
      </c>
      <c r="I62" s="4">
        <v>0</v>
      </c>
      <c r="J62" s="4">
        <v>-4707479000</v>
      </c>
      <c r="K62" s="24">
        <f t="shared" si="5"/>
        <v>-6669038000</v>
      </c>
      <c r="L62" s="4">
        <v>1489</v>
      </c>
      <c r="M62" s="4">
        <v>1854</v>
      </c>
      <c r="N62" s="4">
        <v>108</v>
      </c>
      <c r="O62" s="4">
        <v>103</v>
      </c>
      <c r="P62" s="4">
        <v>3461100</v>
      </c>
      <c r="Q62" s="4">
        <v>3413200</v>
      </c>
      <c r="R62" s="5">
        <v>9.7000000000000003E-3</v>
      </c>
      <c r="S62" s="4">
        <v>12043200</v>
      </c>
      <c r="T62" s="4">
        <f t="shared" si="2"/>
        <v>29105980</v>
      </c>
      <c r="U62" s="4">
        <f t="shared" si="6"/>
        <v>12462700</v>
      </c>
      <c r="V62" s="5">
        <v>1.2800000000000001E-2</v>
      </c>
    </row>
    <row r="63" spans="1:22" x14ac:dyDescent="0.2">
      <c r="A63" s="16" t="s">
        <v>191</v>
      </c>
      <c r="B63" s="4">
        <v>114900</v>
      </c>
      <c r="C63" s="4">
        <v>634300</v>
      </c>
      <c r="D63" s="4">
        <v>-519400</v>
      </c>
      <c r="E63" s="4">
        <v>-8079690000</v>
      </c>
      <c r="F63" s="4">
        <f t="shared" si="4"/>
        <v>900631002565</v>
      </c>
      <c r="G63" s="4">
        <v>312500</v>
      </c>
      <c r="H63" s="4">
        <v>235200</v>
      </c>
      <c r="I63" s="4">
        <v>77300</v>
      </c>
      <c r="J63" s="4">
        <v>1190735000</v>
      </c>
      <c r="K63" s="24">
        <f t="shared" si="5"/>
        <v>-1961559000</v>
      </c>
      <c r="L63" s="4">
        <v>2540</v>
      </c>
      <c r="M63" s="4">
        <v>4578</v>
      </c>
      <c r="N63" s="4">
        <v>146</v>
      </c>
      <c r="O63" s="4">
        <v>217</v>
      </c>
      <c r="P63" s="4">
        <v>4620100</v>
      </c>
      <c r="Q63" s="4">
        <v>7929000</v>
      </c>
      <c r="R63" s="5">
        <v>-1.2800000000000001E-2</v>
      </c>
      <c r="S63" s="4">
        <v>17920700</v>
      </c>
      <c r="T63" s="4">
        <f t="shared" si="2"/>
        <v>30516970</v>
      </c>
      <c r="U63" s="4">
        <f t="shared" si="6"/>
        <v>12462700</v>
      </c>
      <c r="V63" s="5">
        <v>1.9099999999999999E-2</v>
      </c>
    </row>
    <row r="64" spans="1:22" x14ac:dyDescent="0.2">
      <c r="A64" s="16" t="s">
        <v>190</v>
      </c>
      <c r="B64" s="4">
        <v>6850900</v>
      </c>
      <c r="C64" s="4">
        <v>6089700</v>
      </c>
      <c r="D64" s="4">
        <v>761200</v>
      </c>
      <c r="E64" s="4">
        <v>12116100000</v>
      </c>
      <c r="F64" s="4">
        <f t="shared" si="4"/>
        <v>908710692565</v>
      </c>
      <c r="G64" s="4">
        <v>0</v>
      </c>
      <c r="H64" s="4">
        <v>0</v>
      </c>
      <c r="I64" s="4">
        <v>0</v>
      </c>
      <c r="J64" s="4">
        <v>-4628785000</v>
      </c>
      <c r="K64" s="24">
        <f t="shared" si="5"/>
        <v>-3152294000</v>
      </c>
      <c r="L64" s="4">
        <v>2288</v>
      </c>
      <c r="M64" s="4">
        <v>2938</v>
      </c>
      <c r="N64" s="4">
        <v>139</v>
      </c>
      <c r="O64" s="4">
        <v>155</v>
      </c>
      <c r="P64" s="4">
        <v>4589700</v>
      </c>
      <c r="Q64" s="4">
        <v>5433200</v>
      </c>
      <c r="R64" s="5">
        <v>-9.4999999999999998E-3</v>
      </c>
      <c r="S64" s="4">
        <v>18811000</v>
      </c>
      <c r="T64" s="4">
        <f t="shared" si="2"/>
        <v>30378430</v>
      </c>
      <c r="U64" s="4">
        <f t="shared" si="6"/>
        <v>12462700</v>
      </c>
      <c r="V64" s="5">
        <v>2.5099999999999997E-2</v>
      </c>
    </row>
    <row r="65" spans="1:22" x14ac:dyDescent="0.2">
      <c r="A65" s="16" t="s">
        <v>189</v>
      </c>
      <c r="B65" s="4">
        <v>20298900</v>
      </c>
      <c r="C65" s="4">
        <v>20777000</v>
      </c>
      <c r="D65" s="4">
        <v>-478100</v>
      </c>
      <c r="E65" s="4">
        <v>-7716620000</v>
      </c>
      <c r="F65" s="4">
        <f t="shared" si="4"/>
        <v>896594592565</v>
      </c>
      <c r="G65" s="4">
        <v>330400</v>
      </c>
      <c r="H65" s="4">
        <v>181100</v>
      </c>
      <c r="I65" s="4">
        <v>149300</v>
      </c>
      <c r="J65" s="4">
        <v>2377975000</v>
      </c>
      <c r="K65" s="24">
        <f t="shared" si="5"/>
        <v>1476491000</v>
      </c>
      <c r="L65" s="4">
        <v>4167</v>
      </c>
      <c r="M65" s="4">
        <v>4716</v>
      </c>
      <c r="N65" s="4">
        <v>306</v>
      </c>
      <c r="O65" s="4">
        <v>281</v>
      </c>
      <c r="P65" s="4">
        <v>9004800</v>
      </c>
      <c r="Q65" s="4">
        <v>9178300</v>
      </c>
      <c r="R65" s="5">
        <v>6.4000000000000003E-3</v>
      </c>
      <c r="S65" s="4">
        <v>39344100</v>
      </c>
      <c r="T65" s="4">
        <f t="shared" si="2"/>
        <v>30279060</v>
      </c>
      <c r="U65" s="4">
        <f t="shared" si="6"/>
        <v>12462700</v>
      </c>
      <c r="V65" s="5">
        <v>3.6499999999999998E-2</v>
      </c>
    </row>
    <row r="66" spans="1:22" x14ac:dyDescent="0.2">
      <c r="A66" s="16" t="s">
        <v>188</v>
      </c>
      <c r="B66" s="4">
        <v>29186100</v>
      </c>
      <c r="C66" s="4">
        <v>26914900</v>
      </c>
      <c r="D66" s="4">
        <v>2271200</v>
      </c>
      <c r="E66" s="4">
        <v>35258490000</v>
      </c>
      <c r="F66" s="4">
        <f t="shared" si="4"/>
        <v>904311212565</v>
      </c>
      <c r="G66" s="4">
        <v>0</v>
      </c>
      <c r="H66" s="4">
        <v>0</v>
      </c>
      <c r="I66" s="4">
        <v>0</v>
      </c>
      <c r="J66" s="4">
        <v>-1294740000</v>
      </c>
      <c r="K66" s="24">
        <f t="shared" si="5"/>
        <v>-901484000</v>
      </c>
      <c r="L66" s="4">
        <v>2644</v>
      </c>
      <c r="M66" s="4">
        <v>2880</v>
      </c>
      <c r="N66" s="4">
        <v>296</v>
      </c>
      <c r="O66" s="4">
        <v>252</v>
      </c>
      <c r="P66" s="4">
        <v>7558200</v>
      </c>
      <c r="Q66" s="4">
        <v>7479800</v>
      </c>
      <c r="R66" s="5">
        <v>1.9400000000000001E-2</v>
      </c>
      <c r="S66" s="4">
        <v>54141900</v>
      </c>
      <c r="T66" s="4">
        <f t="shared" si="2"/>
        <v>25611280</v>
      </c>
      <c r="U66" s="4">
        <f t="shared" si="6"/>
        <v>12462700</v>
      </c>
      <c r="V66" s="5">
        <v>3.1699999999999999E-2</v>
      </c>
    </row>
    <row r="67" spans="1:22" x14ac:dyDescent="0.2">
      <c r="A67" s="16" t="s">
        <v>187</v>
      </c>
      <c r="B67" s="4">
        <v>364800</v>
      </c>
      <c r="C67" s="4">
        <v>846800</v>
      </c>
      <c r="D67" s="4">
        <v>-482000</v>
      </c>
      <c r="E67" s="4">
        <v>-7776790000</v>
      </c>
      <c r="F67" s="4">
        <f t="shared" si="4"/>
        <v>869052722565</v>
      </c>
      <c r="G67" s="4">
        <v>0</v>
      </c>
      <c r="H67" s="4">
        <v>0</v>
      </c>
      <c r="I67" s="4">
        <v>0</v>
      </c>
      <c r="J67" s="4">
        <v>-1294740000</v>
      </c>
      <c r="K67" s="24">
        <f t="shared" si="5"/>
        <v>393256000</v>
      </c>
      <c r="L67" s="4">
        <v>1722</v>
      </c>
      <c r="M67" s="4">
        <v>2846</v>
      </c>
      <c r="N67" s="4">
        <v>117</v>
      </c>
      <c r="O67" s="4">
        <v>193</v>
      </c>
      <c r="P67" s="4">
        <v>3694000</v>
      </c>
      <c r="Q67" s="4">
        <v>5967400</v>
      </c>
      <c r="R67" s="5">
        <v>-3.2000000000000002E-3</v>
      </c>
      <c r="S67" s="4">
        <v>12462700</v>
      </c>
      <c r="T67" s="4">
        <f t="shared" si="2"/>
        <v>24848220</v>
      </c>
      <c r="U67" s="4">
        <f t="shared" si="6"/>
        <v>14405200</v>
      </c>
      <c r="V67" s="5">
        <v>1.6E-2</v>
      </c>
    </row>
    <row r="68" spans="1:22" x14ac:dyDescent="0.2">
      <c r="A68" s="16" t="s">
        <v>186</v>
      </c>
      <c r="B68" s="4">
        <v>619900</v>
      </c>
      <c r="C68" s="4">
        <v>402900</v>
      </c>
      <c r="D68" s="4">
        <v>217000</v>
      </c>
      <c r="E68" s="4">
        <v>2793980000</v>
      </c>
      <c r="F68" s="4">
        <f t="shared" si="4"/>
        <v>876829512565</v>
      </c>
      <c r="G68" s="4">
        <v>0</v>
      </c>
      <c r="H68" s="4">
        <v>0</v>
      </c>
      <c r="I68" s="4">
        <v>0</v>
      </c>
      <c r="J68" s="4">
        <v>-3870995000</v>
      </c>
      <c r="K68" s="24">
        <f t="shared" si="5"/>
        <v>1687996000</v>
      </c>
      <c r="L68" s="4">
        <v>1821</v>
      </c>
      <c r="M68" s="4">
        <v>2261</v>
      </c>
      <c r="N68" s="4">
        <v>178</v>
      </c>
      <c r="O68" s="4">
        <v>181</v>
      </c>
      <c r="P68" s="4">
        <v>4603600</v>
      </c>
      <c r="Q68" s="4">
        <v>5620100</v>
      </c>
      <c r="R68" s="5">
        <v>9.7999999999999997E-3</v>
      </c>
      <c r="S68" s="4">
        <v>18354400</v>
      </c>
      <c r="T68" s="4">
        <f t="shared" si="2"/>
        <v>23740260</v>
      </c>
      <c r="U68" s="4">
        <f t="shared" si="6"/>
        <v>14405200</v>
      </c>
      <c r="V68" s="5">
        <v>1.61E-2</v>
      </c>
    </row>
    <row r="69" spans="1:22" x14ac:dyDescent="0.2">
      <c r="A69" s="16" t="s">
        <v>185</v>
      </c>
      <c r="B69" s="4">
        <v>1351750</v>
      </c>
      <c r="C69" s="4">
        <v>632700</v>
      </c>
      <c r="D69" s="4">
        <v>719050</v>
      </c>
      <c r="E69" s="4">
        <v>9914520000</v>
      </c>
      <c r="F69" s="4">
        <f t="shared" si="4"/>
        <v>874035532565</v>
      </c>
      <c r="G69" s="4">
        <v>0</v>
      </c>
      <c r="H69" s="4">
        <v>0</v>
      </c>
      <c r="I69" s="4">
        <v>0</v>
      </c>
      <c r="J69" s="4">
        <v>-189000000</v>
      </c>
      <c r="K69" s="24">
        <f t="shared" si="5"/>
        <v>5558991000</v>
      </c>
      <c r="L69" s="4">
        <v>4080</v>
      </c>
      <c r="M69" s="4">
        <v>4444</v>
      </c>
      <c r="N69" s="4">
        <v>437</v>
      </c>
      <c r="O69" s="4">
        <v>391</v>
      </c>
      <c r="P69" s="4">
        <v>12663600</v>
      </c>
      <c r="Q69" s="4">
        <v>11262800</v>
      </c>
      <c r="R69" s="5">
        <v>-1.9400000000000001E-2</v>
      </c>
      <c r="S69" s="4">
        <v>26713400</v>
      </c>
      <c r="T69" s="4">
        <f t="shared" si="2"/>
        <v>21616740</v>
      </c>
      <c r="U69" s="4">
        <f t="shared" si="6"/>
        <v>14405200</v>
      </c>
      <c r="V69" s="5">
        <v>4.9699999999999994E-2</v>
      </c>
    </row>
    <row r="70" spans="1:22" x14ac:dyDescent="0.2">
      <c r="A70" s="16" t="s">
        <v>215</v>
      </c>
      <c r="B70" s="4">
        <v>749750</v>
      </c>
      <c r="C70" s="4">
        <v>2216300</v>
      </c>
      <c r="D70" s="4">
        <v>-1466550</v>
      </c>
      <c r="E70" s="4">
        <v>-23197720000</v>
      </c>
      <c r="F70" s="4">
        <f t="shared" si="4"/>
        <v>864121012565</v>
      </c>
      <c r="G70" s="4">
        <v>839700</v>
      </c>
      <c r="H70" s="4">
        <v>9800</v>
      </c>
      <c r="I70" s="4">
        <v>829900</v>
      </c>
      <c r="J70" s="4">
        <v>12981215000</v>
      </c>
      <c r="K70" s="24">
        <f t="shared" si="5"/>
        <v>5747991000</v>
      </c>
      <c r="L70" s="4">
        <v>2473</v>
      </c>
      <c r="M70" s="4">
        <v>2999</v>
      </c>
      <c r="N70" s="4">
        <v>246</v>
      </c>
      <c r="O70" s="4">
        <v>243</v>
      </c>
      <c r="P70" s="4">
        <v>6278500</v>
      </c>
      <c r="Q70" s="4">
        <v>7037700</v>
      </c>
      <c r="R70" s="5">
        <v>-9.4999999999999998E-3</v>
      </c>
      <c r="S70" s="4">
        <v>14405200</v>
      </c>
      <c r="T70" s="4">
        <f t="shared" si="2"/>
        <v>20888970</v>
      </c>
      <c r="U70" s="4">
        <f t="shared" si="6"/>
        <v>17425600</v>
      </c>
      <c r="V70" s="5">
        <v>2.53E-2</v>
      </c>
    </row>
    <row r="71" spans="1:22" x14ac:dyDescent="0.2">
      <c r="A71" s="16" t="s">
        <v>214</v>
      </c>
      <c r="B71" s="4">
        <v>31229700</v>
      </c>
      <c r="C71" s="4">
        <v>668900</v>
      </c>
      <c r="D71" s="4">
        <v>30560800</v>
      </c>
      <c r="E71" s="4">
        <v>449523260000</v>
      </c>
      <c r="F71" s="4">
        <f t="shared" si="4"/>
        <v>887318732565</v>
      </c>
      <c r="G71" s="4">
        <v>66500</v>
      </c>
      <c r="H71" s="4">
        <v>358900</v>
      </c>
      <c r="I71" s="4">
        <v>-292400</v>
      </c>
      <c r="J71" s="4">
        <v>-4580925000</v>
      </c>
      <c r="K71" s="24">
        <f t="shared" si="5"/>
        <v>-7233224000</v>
      </c>
      <c r="L71" s="4">
        <v>4310</v>
      </c>
      <c r="M71" s="4">
        <v>2763</v>
      </c>
      <c r="N71" s="4">
        <v>506</v>
      </c>
      <c r="O71" s="4">
        <v>315</v>
      </c>
      <c r="P71" s="4">
        <v>14019600</v>
      </c>
      <c r="Q71" s="4">
        <v>8251900</v>
      </c>
      <c r="R71" s="5">
        <v>1.61E-2</v>
      </c>
      <c r="S71" s="4">
        <v>51045800</v>
      </c>
      <c r="T71" s="4">
        <f t="shared" si="2"/>
        <v>16348320</v>
      </c>
      <c r="U71" s="4">
        <f t="shared" si="6"/>
        <v>7464100</v>
      </c>
      <c r="V71" s="5">
        <v>4.6500000000000007E-2</v>
      </c>
    </row>
    <row r="72" spans="1:22" x14ac:dyDescent="0.2">
      <c r="A72" s="16" t="s">
        <v>213</v>
      </c>
      <c r="B72" s="4">
        <v>16400100</v>
      </c>
      <c r="C72" s="4">
        <v>1351750</v>
      </c>
      <c r="D72" s="4">
        <v>15048350</v>
      </c>
      <c r="E72" s="4">
        <v>219158950000</v>
      </c>
      <c r="F72" s="4">
        <f t="shared" si="4"/>
        <v>437795472565</v>
      </c>
      <c r="G72" s="4">
        <v>109800</v>
      </c>
      <c r="H72" s="4">
        <v>0</v>
      </c>
      <c r="I72" s="4">
        <v>109800</v>
      </c>
      <c r="J72" s="4">
        <v>1705460000</v>
      </c>
      <c r="K72" s="24">
        <f t="shared" si="5"/>
        <v>-2652299000</v>
      </c>
      <c r="L72" s="4">
        <v>2030</v>
      </c>
      <c r="M72" s="4">
        <v>2121</v>
      </c>
      <c r="N72" s="4">
        <v>170</v>
      </c>
      <c r="O72" s="4">
        <v>195</v>
      </c>
      <c r="P72" s="4">
        <v>4721100</v>
      </c>
      <c r="Q72" s="4">
        <v>4863300</v>
      </c>
      <c r="R72" s="5">
        <v>0</v>
      </c>
      <c r="S72" s="4">
        <v>37860600</v>
      </c>
      <c r="T72" s="4">
        <f t="shared" si="2"/>
        <v>13219460</v>
      </c>
      <c r="U72" s="4">
        <f t="shared" si="6"/>
        <v>4832100</v>
      </c>
      <c r="V72" s="5">
        <v>2.2400000000000003E-2</v>
      </c>
    </row>
    <row r="73" spans="1:22" x14ac:dyDescent="0.2">
      <c r="A73" s="16" t="s">
        <v>212</v>
      </c>
      <c r="B73" s="4">
        <v>1659000</v>
      </c>
      <c r="C73" s="4">
        <v>236400</v>
      </c>
      <c r="D73" s="4">
        <v>1422600</v>
      </c>
      <c r="E73" s="4">
        <v>22035700000</v>
      </c>
      <c r="F73" s="4">
        <f t="shared" si="4"/>
        <v>218636522565</v>
      </c>
      <c r="G73" s="4">
        <v>436400</v>
      </c>
      <c r="H73" s="4">
        <v>54500</v>
      </c>
      <c r="I73" s="4">
        <v>381900</v>
      </c>
      <c r="J73" s="4">
        <v>5970505000</v>
      </c>
      <c r="K73" s="24">
        <f t="shared" si="5"/>
        <v>-4357759000</v>
      </c>
      <c r="L73" s="4">
        <v>3694</v>
      </c>
      <c r="M73" s="4">
        <v>3697</v>
      </c>
      <c r="N73" s="4">
        <v>432</v>
      </c>
      <c r="O73" s="4">
        <v>395</v>
      </c>
      <c r="P73" s="4">
        <v>12676300</v>
      </c>
      <c r="Q73" s="4">
        <v>9893800</v>
      </c>
      <c r="R73" s="5">
        <v>2.64E-2</v>
      </c>
      <c r="S73" s="4">
        <v>32030600</v>
      </c>
      <c r="T73" s="4">
        <f t="shared" si="2"/>
        <v>11296600</v>
      </c>
      <c r="U73" s="4">
        <f t="shared" si="6"/>
        <v>4832100</v>
      </c>
      <c r="V73" s="5">
        <v>4.7199999999999999E-2</v>
      </c>
    </row>
    <row r="74" spans="1:22" x14ac:dyDescent="0.2">
      <c r="A74" s="16" t="s">
        <v>211</v>
      </c>
      <c r="B74" s="4">
        <v>249500</v>
      </c>
      <c r="C74" s="4">
        <v>138800</v>
      </c>
      <c r="D74" s="4">
        <v>110700</v>
      </c>
      <c r="E74" s="4">
        <v>1680710000</v>
      </c>
      <c r="F74" s="4">
        <f t="shared" ref="F74:F79" si="7">E74+F75</f>
        <v>196600822565</v>
      </c>
      <c r="G74" s="4">
        <v>88600</v>
      </c>
      <c r="H74" s="4">
        <v>15000</v>
      </c>
      <c r="I74" s="4">
        <v>73600</v>
      </c>
      <c r="J74" s="4">
        <v>1112375000</v>
      </c>
      <c r="K74" s="24">
        <f t="shared" ref="K74:K79" si="8">K75+J74</f>
        <v>-10328264000</v>
      </c>
      <c r="L74" s="4">
        <v>1721</v>
      </c>
      <c r="M74" s="4">
        <v>2580</v>
      </c>
      <c r="N74" s="4">
        <v>144</v>
      </c>
      <c r="O74" s="4">
        <v>164</v>
      </c>
      <c r="P74" s="4">
        <v>4527600</v>
      </c>
      <c r="Q74" s="4">
        <v>5405800</v>
      </c>
      <c r="R74" s="5">
        <v>0.01</v>
      </c>
      <c r="S74" s="4">
        <v>17425600</v>
      </c>
      <c r="T74" s="4">
        <f t="shared" ref="T74:T79" si="9">AVERAGE(S75:S84)</f>
        <v>9858540</v>
      </c>
      <c r="U74" s="4">
        <f t="shared" ref="U74:U79" si="10">MIN(S75:S79)</f>
        <v>4832100</v>
      </c>
      <c r="V74" s="5">
        <v>2.29E-2</v>
      </c>
    </row>
    <row r="75" spans="1:22" x14ac:dyDescent="0.2">
      <c r="A75" s="16" t="s">
        <v>210</v>
      </c>
      <c r="B75" s="4">
        <v>8366400</v>
      </c>
      <c r="C75" s="4">
        <v>106900</v>
      </c>
      <c r="D75" s="4">
        <v>8259500</v>
      </c>
      <c r="E75" s="4">
        <v>122711410000</v>
      </c>
      <c r="F75" s="4">
        <f t="shared" si="7"/>
        <v>194920112565</v>
      </c>
      <c r="G75" s="4">
        <v>0</v>
      </c>
      <c r="H75" s="4">
        <v>0</v>
      </c>
      <c r="I75" s="4">
        <v>0</v>
      </c>
      <c r="J75" s="4">
        <v>210700000</v>
      </c>
      <c r="K75" s="24">
        <f t="shared" si="8"/>
        <v>-11440639000</v>
      </c>
      <c r="L75" s="4">
        <v>5494</v>
      </c>
      <c r="M75" s="4">
        <v>3760</v>
      </c>
      <c r="N75" s="4">
        <v>641</v>
      </c>
      <c r="O75" s="4">
        <v>397</v>
      </c>
      <c r="P75" s="4">
        <v>19990300</v>
      </c>
      <c r="Q75" s="4">
        <v>14943300</v>
      </c>
      <c r="R75" s="5">
        <v>6.7400000000000002E-2</v>
      </c>
      <c r="S75" s="4">
        <v>38350400</v>
      </c>
      <c r="T75" s="4">
        <f t="shared" si="9"/>
        <v>6963470</v>
      </c>
      <c r="U75" s="4">
        <f t="shared" si="10"/>
        <v>4832100</v>
      </c>
      <c r="V75" s="5">
        <v>5.6500000000000002E-2</v>
      </c>
    </row>
    <row r="76" spans="1:22" x14ac:dyDescent="0.2">
      <c r="A76" s="16" t="s">
        <v>208</v>
      </c>
      <c r="B76" s="4">
        <v>245300</v>
      </c>
      <c r="C76" s="4">
        <v>0</v>
      </c>
      <c r="D76" s="4">
        <v>245300</v>
      </c>
      <c r="E76" s="4">
        <v>3425080000</v>
      </c>
      <c r="F76" s="4">
        <f t="shared" si="7"/>
        <v>72208702565</v>
      </c>
      <c r="K76" s="24">
        <f t="shared" si="8"/>
        <v>-11651339000</v>
      </c>
      <c r="L76" s="4">
        <v>1127</v>
      </c>
      <c r="M76" s="4">
        <v>858</v>
      </c>
      <c r="N76" s="4">
        <v>105</v>
      </c>
      <c r="O76" s="4">
        <v>111</v>
      </c>
      <c r="P76" s="4">
        <v>3188200</v>
      </c>
      <c r="Q76" s="4">
        <v>3102300</v>
      </c>
      <c r="R76" s="5">
        <v>1.0800000000000001E-2</v>
      </c>
      <c r="S76" s="4">
        <v>7464100</v>
      </c>
      <c r="T76" s="4">
        <f t="shared" si="9"/>
        <v>6727460</v>
      </c>
      <c r="U76" s="4">
        <f t="shared" si="10"/>
        <v>4832100</v>
      </c>
      <c r="V76" s="5">
        <v>1.4199999999999999E-2</v>
      </c>
    </row>
    <row r="77" spans="1:22" x14ac:dyDescent="0.2">
      <c r="A77" s="16" t="s">
        <v>207</v>
      </c>
      <c r="B77" s="4">
        <v>33000</v>
      </c>
      <c r="C77" s="4">
        <v>0</v>
      </c>
      <c r="D77" s="4">
        <v>33000</v>
      </c>
      <c r="E77" s="4">
        <v>458700000</v>
      </c>
      <c r="F77" s="4">
        <f t="shared" si="7"/>
        <v>68783622565</v>
      </c>
      <c r="G77" s="4">
        <v>0</v>
      </c>
      <c r="H77" s="4">
        <v>0</v>
      </c>
      <c r="I77" s="4">
        <v>0</v>
      </c>
      <c r="J77" s="4">
        <v>2930000</v>
      </c>
      <c r="K77" s="24">
        <f t="shared" si="8"/>
        <v>-11651339000</v>
      </c>
      <c r="L77" s="4">
        <v>846</v>
      </c>
      <c r="M77" s="4">
        <v>619</v>
      </c>
      <c r="N77" s="4">
        <v>48</v>
      </c>
      <c r="O77" s="4">
        <v>79</v>
      </c>
      <c r="P77" s="4">
        <v>1875400</v>
      </c>
      <c r="Q77" s="4">
        <v>1964700</v>
      </c>
      <c r="R77" s="5">
        <v>3.5999999999999999E-3</v>
      </c>
      <c r="S77" s="4">
        <v>4832100</v>
      </c>
      <c r="T77" s="4">
        <f t="shared" si="9"/>
        <v>6693700</v>
      </c>
      <c r="U77" s="4">
        <f t="shared" si="10"/>
        <v>5478200</v>
      </c>
      <c r="V77" s="5">
        <v>1.0800000000000001E-2</v>
      </c>
    </row>
    <row r="78" spans="1:22" x14ac:dyDescent="0.2">
      <c r="A78" s="16" t="s">
        <v>206</v>
      </c>
      <c r="B78" s="4">
        <v>0</v>
      </c>
      <c r="C78" s="4">
        <v>26600</v>
      </c>
      <c r="D78" s="4">
        <v>-26600</v>
      </c>
      <c r="E78" s="4">
        <v>-363660000</v>
      </c>
      <c r="F78" s="4">
        <f t="shared" si="7"/>
        <v>68324922565</v>
      </c>
      <c r="G78" s="4">
        <v>0</v>
      </c>
      <c r="H78" s="4">
        <v>0</v>
      </c>
      <c r="I78" s="4">
        <v>0</v>
      </c>
      <c r="J78" s="4">
        <v>-2735055000</v>
      </c>
      <c r="K78" s="24">
        <f t="shared" si="8"/>
        <v>-11654269000</v>
      </c>
      <c r="L78" s="4">
        <v>1148</v>
      </c>
      <c r="M78" s="4">
        <v>647</v>
      </c>
      <c r="N78" s="4">
        <v>130</v>
      </c>
      <c r="O78" s="4">
        <v>75</v>
      </c>
      <c r="P78" s="4">
        <v>3347000</v>
      </c>
      <c r="Q78" s="4">
        <v>2218800</v>
      </c>
      <c r="R78" s="5">
        <v>2.9700000000000001E-2</v>
      </c>
      <c r="S78" s="4">
        <v>7274800</v>
      </c>
      <c r="T78" s="4">
        <f t="shared" si="9"/>
        <v>6713320</v>
      </c>
      <c r="U78" s="4">
        <f t="shared" si="10"/>
        <v>5478200</v>
      </c>
      <c r="V78" s="5">
        <v>2.52E-2</v>
      </c>
    </row>
    <row r="79" spans="1:22" x14ac:dyDescent="0.2">
      <c r="A79" s="16" t="s">
        <v>205</v>
      </c>
      <c r="B79" s="4">
        <v>6600</v>
      </c>
      <c r="C79" s="4">
        <v>100000</v>
      </c>
      <c r="D79" s="4">
        <v>-93400</v>
      </c>
      <c r="E79" s="4">
        <v>-1260620000</v>
      </c>
      <c r="F79" s="4">
        <f t="shared" si="7"/>
        <v>68688582565</v>
      </c>
      <c r="G79" s="4">
        <v>0</v>
      </c>
      <c r="H79" s="4">
        <v>0</v>
      </c>
      <c r="I79" s="4">
        <v>0</v>
      </c>
      <c r="J79" s="4">
        <v>-1242875000</v>
      </c>
      <c r="K79" s="24">
        <f t="shared" si="8"/>
        <v>-8919214000</v>
      </c>
      <c r="L79" s="4">
        <v>745</v>
      </c>
      <c r="M79" s="4">
        <v>732</v>
      </c>
      <c r="N79" s="4">
        <v>49</v>
      </c>
      <c r="O79" s="4">
        <v>57</v>
      </c>
      <c r="P79" s="4">
        <v>1564900</v>
      </c>
      <c r="Q79" s="4">
        <v>3811800</v>
      </c>
      <c r="R79" s="5">
        <v>0</v>
      </c>
      <c r="S79" s="4">
        <v>5478200</v>
      </c>
      <c r="T79" s="4">
        <f t="shared" si="9"/>
        <v>7060390</v>
      </c>
      <c r="U79" s="4">
        <f t="shared" si="10"/>
        <v>3045000</v>
      </c>
      <c r="V79" s="5">
        <v>1.11E-2</v>
      </c>
    </row>
    <row r="80" spans="1:22" x14ac:dyDescent="0.2">
      <c r="A80" s="16" t="s">
        <v>204</v>
      </c>
      <c r="B80" s="4">
        <v>3200</v>
      </c>
      <c r="C80" s="4">
        <v>200000</v>
      </c>
      <c r="D80" s="4">
        <v>-196800</v>
      </c>
      <c r="E80" s="4">
        <v>-2671276155</v>
      </c>
      <c r="F80" s="4">
        <f t="shared" ref="F80:F90" si="11">E80+F81</f>
        <v>69949202565</v>
      </c>
      <c r="G80" s="4">
        <v>0</v>
      </c>
      <c r="H80" s="4">
        <v>0</v>
      </c>
      <c r="I80" s="4">
        <v>0</v>
      </c>
      <c r="J80" s="4">
        <v>-108320000</v>
      </c>
      <c r="K80" s="24">
        <f t="shared" ref="K80:K90" si="12">K81+J80</f>
        <v>-7676339000</v>
      </c>
      <c r="L80" s="4">
        <v>645</v>
      </c>
      <c r="M80" s="4">
        <v>1250</v>
      </c>
      <c r="N80" s="4">
        <v>63</v>
      </c>
      <c r="O80" s="4">
        <v>84</v>
      </c>
      <c r="P80" s="4">
        <v>1983700</v>
      </c>
      <c r="Q80" s="4">
        <v>3501200</v>
      </c>
      <c r="R80" s="5">
        <v>-7.4000000000000003E-3</v>
      </c>
      <c r="S80" s="4">
        <v>7127500</v>
      </c>
      <c r="T80" s="4">
        <f t="shared" ref="T80:T96" si="13">AVERAGE(S81:S90)</f>
        <v>6783470</v>
      </c>
      <c r="U80" s="4">
        <f t="shared" ref="U80:U90" si="14">MIN(S81:S85)</f>
        <v>3045000</v>
      </c>
      <c r="V80" s="5">
        <v>1.46E-2</v>
      </c>
    </row>
    <row r="81" spans="1:22" x14ac:dyDescent="0.2">
      <c r="A81" s="16" t="s">
        <v>203</v>
      </c>
      <c r="B81" s="4">
        <v>0</v>
      </c>
      <c r="C81" s="4">
        <v>1000</v>
      </c>
      <c r="D81" s="4">
        <v>-1000</v>
      </c>
      <c r="E81" s="4">
        <v>-13731280</v>
      </c>
      <c r="F81" s="4">
        <f t="shared" si="11"/>
        <v>72620478720</v>
      </c>
      <c r="G81" s="4">
        <v>0</v>
      </c>
      <c r="H81" s="4">
        <v>0</v>
      </c>
      <c r="I81" s="4">
        <v>0</v>
      </c>
      <c r="J81" s="4">
        <v>-826519000</v>
      </c>
      <c r="K81" s="24">
        <f t="shared" si="12"/>
        <v>-7568019000</v>
      </c>
      <c r="L81" s="4">
        <v>510</v>
      </c>
      <c r="M81" s="4">
        <v>1766</v>
      </c>
      <c r="N81" s="4">
        <v>49</v>
      </c>
      <c r="O81" s="4">
        <v>132</v>
      </c>
      <c r="P81" s="4">
        <v>1438600</v>
      </c>
      <c r="Q81" s="4">
        <v>3928500</v>
      </c>
      <c r="R81" s="5">
        <v>-2.2000000000000002E-2</v>
      </c>
      <c r="S81" s="4">
        <v>5639300</v>
      </c>
      <c r="T81" s="4">
        <f t="shared" si="13"/>
        <v>6759728.7000000002</v>
      </c>
      <c r="U81" s="4">
        <f t="shared" si="14"/>
        <v>3045000</v>
      </c>
      <c r="V81" s="5">
        <v>2.87E-2</v>
      </c>
    </row>
    <row r="82" spans="1:22" x14ac:dyDescent="0.2">
      <c r="A82" s="16" t="s">
        <v>200</v>
      </c>
      <c r="B82" s="4">
        <v>8200</v>
      </c>
      <c r="C82" s="4">
        <v>1000</v>
      </c>
      <c r="D82" s="4">
        <v>7200</v>
      </c>
      <c r="E82" s="4">
        <v>99470000</v>
      </c>
      <c r="F82" s="4">
        <f t="shared" si="11"/>
        <v>72634210000</v>
      </c>
      <c r="G82" s="4">
        <v>0</v>
      </c>
      <c r="H82" s="4">
        <v>0</v>
      </c>
      <c r="I82" s="4">
        <v>0</v>
      </c>
      <c r="J82" s="4">
        <v>-826519000</v>
      </c>
      <c r="K82" s="24">
        <f t="shared" si="12"/>
        <v>-6741500000</v>
      </c>
      <c r="L82" s="4">
        <v>903</v>
      </c>
      <c r="M82" s="4">
        <v>908</v>
      </c>
      <c r="N82" s="4">
        <v>90</v>
      </c>
      <c r="O82" s="4">
        <v>71</v>
      </c>
      <c r="P82" s="4">
        <v>2837800</v>
      </c>
      <c r="Q82" s="4">
        <v>3552200</v>
      </c>
      <c r="R82" s="5">
        <v>3.7000000000000002E-3</v>
      </c>
      <c r="S82" s="4">
        <v>6572000</v>
      </c>
      <c r="T82" s="4">
        <f t="shared" si="13"/>
        <v>6560420.0999999996</v>
      </c>
      <c r="U82" s="4">
        <f t="shared" si="14"/>
        <v>3045000</v>
      </c>
      <c r="V82" s="5">
        <v>2.4799999999999999E-2</v>
      </c>
    </row>
    <row r="83" spans="1:22" x14ac:dyDescent="0.2">
      <c r="A83" s="16" t="s">
        <v>199</v>
      </c>
      <c r="B83" s="4">
        <v>7500</v>
      </c>
      <c r="C83" s="4">
        <v>8800</v>
      </c>
      <c r="D83" s="4">
        <v>-1300</v>
      </c>
      <c r="E83" s="4">
        <v>-17320000</v>
      </c>
      <c r="F83" s="4">
        <f t="shared" si="11"/>
        <v>72534740000</v>
      </c>
      <c r="K83" s="24">
        <f t="shared" si="12"/>
        <v>-5914981000</v>
      </c>
      <c r="L83" s="4">
        <v>358</v>
      </c>
      <c r="M83" s="4">
        <v>702</v>
      </c>
      <c r="N83" s="4">
        <v>40</v>
      </c>
      <c r="O83" s="4">
        <v>78</v>
      </c>
      <c r="P83" s="4">
        <v>1296200</v>
      </c>
      <c r="Q83" s="4">
        <v>2397200</v>
      </c>
      <c r="R83" s="5">
        <v>0</v>
      </c>
      <c r="S83" s="4">
        <v>12802000</v>
      </c>
      <c r="T83" s="4">
        <f t="shared" si="13"/>
        <v>5763787.2999999998</v>
      </c>
      <c r="U83" s="4">
        <f t="shared" si="14"/>
        <v>3045000</v>
      </c>
      <c r="V83" s="5">
        <v>1.0800000000000001E-2</v>
      </c>
    </row>
    <row r="84" spans="1:22" x14ac:dyDescent="0.2">
      <c r="A84" s="16" t="s">
        <v>193</v>
      </c>
      <c r="B84" s="4">
        <v>8200</v>
      </c>
      <c r="C84" s="4">
        <v>0</v>
      </c>
      <c r="D84" s="4">
        <v>8200</v>
      </c>
      <c r="E84" s="4">
        <v>112750000</v>
      </c>
      <c r="F84" s="4">
        <f t="shared" si="11"/>
        <v>72552060000</v>
      </c>
      <c r="G84" s="4">
        <v>0</v>
      </c>
      <c r="H84" s="4">
        <v>0</v>
      </c>
      <c r="I84" s="4">
        <v>0</v>
      </c>
      <c r="J84" s="4">
        <v>101105000</v>
      </c>
      <c r="K84" s="24">
        <f t="shared" si="12"/>
        <v>-5914981000</v>
      </c>
      <c r="L84" s="4">
        <v>452</v>
      </c>
      <c r="M84" s="4">
        <v>407</v>
      </c>
      <c r="N84" s="4">
        <v>57</v>
      </c>
      <c r="O84" s="4">
        <v>37</v>
      </c>
      <c r="P84" s="4">
        <v>1455300</v>
      </c>
      <c r="Q84" s="4">
        <v>1238700</v>
      </c>
      <c r="R84" s="5">
        <v>7.3000000000000001E-3</v>
      </c>
      <c r="S84" s="4">
        <v>3045000</v>
      </c>
      <c r="T84" s="4">
        <f t="shared" si="13"/>
        <v>6399065.4000000004</v>
      </c>
      <c r="U84" s="4">
        <f t="shared" si="14"/>
        <v>4494500</v>
      </c>
      <c r="V84" s="5">
        <v>1.0800000000000001E-2</v>
      </c>
    </row>
    <row r="85" spans="1:22" x14ac:dyDescent="0.2">
      <c r="A85" s="16" t="s">
        <v>192</v>
      </c>
      <c r="B85" s="4">
        <v>0</v>
      </c>
      <c r="C85" s="4">
        <v>8200</v>
      </c>
      <c r="D85" s="4">
        <v>-8200</v>
      </c>
      <c r="E85" s="4">
        <v>-113160000</v>
      </c>
      <c r="F85" s="4">
        <f t="shared" si="11"/>
        <v>72439310000</v>
      </c>
      <c r="G85" s="4">
        <v>0</v>
      </c>
      <c r="H85" s="4">
        <v>0</v>
      </c>
      <c r="I85" s="4">
        <v>0</v>
      </c>
      <c r="J85" s="4">
        <v>-4789420000</v>
      </c>
      <c r="K85" s="24">
        <f t="shared" si="12"/>
        <v>-6016086000</v>
      </c>
      <c r="L85" s="4">
        <v>495</v>
      </c>
      <c r="M85" s="4">
        <v>901</v>
      </c>
      <c r="N85" s="4">
        <v>27</v>
      </c>
      <c r="O85" s="4">
        <v>55</v>
      </c>
      <c r="P85" s="4">
        <v>1078000</v>
      </c>
      <c r="Q85" s="4">
        <v>2023400</v>
      </c>
      <c r="R85" s="5">
        <v>-7.1999999999999998E-3</v>
      </c>
      <c r="S85" s="4">
        <v>9399700</v>
      </c>
      <c r="T85" s="4">
        <f t="shared" si="13"/>
        <v>6784419.7999999998</v>
      </c>
      <c r="U85" s="4">
        <f t="shared" si="14"/>
        <v>4358300</v>
      </c>
      <c r="V85" s="5">
        <v>7.3000000000000001E-3</v>
      </c>
    </row>
    <row r="86" spans="1:22" x14ac:dyDescent="0.2">
      <c r="A86" s="16" t="s">
        <v>191</v>
      </c>
      <c r="B86" s="4">
        <v>38200</v>
      </c>
      <c r="C86" s="4">
        <v>7500</v>
      </c>
      <c r="D86" s="4">
        <v>30700</v>
      </c>
      <c r="E86" s="4">
        <v>430540000</v>
      </c>
      <c r="F86" s="4">
        <f t="shared" si="11"/>
        <v>72552470000</v>
      </c>
      <c r="G86" s="4">
        <v>0</v>
      </c>
      <c r="H86" s="4">
        <v>0</v>
      </c>
      <c r="I86" s="4">
        <v>0</v>
      </c>
      <c r="J86" s="4">
        <v>567275000</v>
      </c>
      <c r="K86" s="24">
        <f t="shared" si="12"/>
        <v>-1226666000</v>
      </c>
      <c r="L86" s="4">
        <v>428</v>
      </c>
      <c r="M86" s="4">
        <v>1057</v>
      </c>
      <c r="N86" s="4">
        <v>39</v>
      </c>
      <c r="O86" s="4">
        <v>88</v>
      </c>
      <c r="P86" s="4">
        <v>1412100</v>
      </c>
      <c r="Q86" s="4">
        <v>2984600</v>
      </c>
      <c r="R86" s="5">
        <v>-7.1999999999999998E-3</v>
      </c>
      <c r="S86" s="4">
        <v>5104000</v>
      </c>
      <c r="T86" s="4">
        <f t="shared" si="13"/>
        <v>7514917.0999999996</v>
      </c>
      <c r="U86" s="4">
        <f t="shared" si="14"/>
        <v>4358300</v>
      </c>
      <c r="V86" s="5">
        <v>1.43E-2</v>
      </c>
    </row>
    <row r="87" spans="1:22" x14ac:dyDescent="0.2">
      <c r="A87" s="16" t="s">
        <v>190</v>
      </c>
      <c r="B87" s="4">
        <v>86600</v>
      </c>
      <c r="C87" s="4">
        <v>8200</v>
      </c>
      <c r="D87" s="4">
        <v>78400</v>
      </c>
      <c r="E87" s="4">
        <v>1114880000</v>
      </c>
      <c r="F87" s="4">
        <f t="shared" si="11"/>
        <v>72121930000</v>
      </c>
      <c r="G87" s="4">
        <v>0</v>
      </c>
      <c r="H87" s="4">
        <v>0</v>
      </c>
      <c r="I87" s="4">
        <v>0</v>
      </c>
      <c r="J87" s="4">
        <v>-1135710000</v>
      </c>
      <c r="K87" s="24">
        <f t="shared" si="12"/>
        <v>-1793941000</v>
      </c>
      <c r="L87" s="4">
        <v>481</v>
      </c>
      <c r="M87" s="4">
        <v>979</v>
      </c>
      <c r="N87" s="4">
        <v>37</v>
      </c>
      <c r="O87" s="4">
        <v>96</v>
      </c>
      <c r="P87" s="4">
        <v>1417900</v>
      </c>
      <c r="Q87" s="4">
        <v>2944000</v>
      </c>
      <c r="R87" s="5">
        <v>-1.0700000000000001E-2</v>
      </c>
      <c r="S87" s="4">
        <v>4494500</v>
      </c>
      <c r="T87" s="4">
        <f t="shared" si="13"/>
        <v>8305027.0999999996</v>
      </c>
      <c r="U87" s="4">
        <f t="shared" si="14"/>
        <v>4358300</v>
      </c>
      <c r="V87" s="5">
        <v>2.12E-2</v>
      </c>
    </row>
    <row r="88" spans="1:22" x14ac:dyDescent="0.2">
      <c r="A88" s="16" t="s">
        <v>189</v>
      </c>
      <c r="B88" s="4">
        <v>0</v>
      </c>
      <c r="C88" s="4">
        <v>0</v>
      </c>
      <c r="D88" s="4">
        <v>0</v>
      </c>
      <c r="E88" s="4">
        <v>0</v>
      </c>
      <c r="F88" s="4">
        <f t="shared" si="11"/>
        <v>71007050000</v>
      </c>
      <c r="G88" s="4">
        <v>0</v>
      </c>
      <c r="H88" s="4">
        <v>0</v>
      </c>
      <c r="I88" s="4">
        <v>0</v>
      </c>
      <c r="J88" s="4">
        <v>-201980000</v>
      </c>
      <c r="K88" s="24">
        <f t="shared" si="12"/>
        <v>-658231000</v>
      </c>
      <c r="L88" s="4">
        <v>851</v>
      </c>
      <c r="M88" s="4">
        <v>974</v>
      </c>
      <c r="N88" s="4">
        <v>88</v>
      </c>
      <c r="O88" s="4">
        <v>98</v>
      </c>
      <c r="P88" s="4">
        <v>2754500</v>
      </c>
      <c r="Q88" s="4">
        <v>3022600</v>
      </c>
      <c r="R88" s="5">
        <v>3.5999999999999999E-3</v>
      </c>
      <c r="S88" s="4">
        <v>7471000</v>
      </c>
      <c r="T88" s="4">
        <f t="shared" si="13"/>
        <v>8417029.3000000007</v>
      </c>
      <c r="U88" s="4">
        <f t="shared" si="14"/>
        <v>4358300</v>
      </c>
      <c r="V88" s="5">
        <v>1.41E-2</v>
      </c>
    </row>
    <row r="89" spans="1:22" x14ac:dyDescent="0.2">
      <c r="A89" s="16" t="s">
        <v>188</v>
      </c>
      <c r="B89" s="4">
        <v>0</v>
      </c>
      <c r="C89" s="4">
        <v>38200</v>
      </c>
      <c r="D89" s="4">
        <v>-38200</v>
      </c>
      <c r="E89" s="4">
        <v>-531400000</v>
      </c>
      <c r="F89" s="4">
        <f t="shared" si="11"/>
        <v>71007050000</v>
      </c>
      <c r="K89" s="24">
        <f t="shared" si="12"/>
        <v>-456251000</v>
      </c>
      <c r="L89" s="4">
        <v>1524</v>
      </c>
      <c r="M89" s="4">
        <v>1492</v>
      </c>
      <c r="N89" s="4">
        <v>137</v>
      </c>
      <c r="O89" s="4">
        <v>106</v>
      </c>
      <c r="P89" s="4">
        <v>4609400</v>
      </c>
      <c r="Q89" s="4">
        <v>3782100</v>
      </c>
      <c r="R89" s="5">
        <v>1.4499999999999999E-2</v>
      </c>
      <c r="S89" s="4">
        <v>8948900</v>
      </c>
      <c r="T89" s="4">
        <f t="shared" si="13"/>
        <v>8246646</v>
      </c>
      <c r="U89" s="4">
        <f t="shared" si="14"/>
        <v>4358300</v>
      </c>
      <c r="V89" s="5">
        <v>1.43E-2</v>
      </c>
    </row>
    <row r="90" spans="1:22" x14ac:dyDescent="0.2">
      <c r="A90" s="16" t="s">
        <v>187</v>
      </c>
      <c r="B90" s="4">
        <v>0</v>
      </c>
      <c r="C90" s="4">
        <v>86600</v>
      </c>
      <c r="D90" s="4">
        <v>-86600</v>
      </c>
      <c r="E90" s="4">
        <v>-1190480000</v>
      </c>
      <c r="F90" s="4">
        <f t="shared" si="11"/>
        <v>71538450000</v>
      </c>
      <c r="G90" s="4">
        <v>60000</v>
      </c>
      <c r="H90" s="4">
        <v>32767</v>
      </c>
      <c r="I90" s="4">
        <v>27233</v>
      </c>
      <c r="J90" s="4">
        <v>380454000</v>
      </c>
      <c r="K90" s="24">
        <f t="shared" si="12"/>
        <v>-456251000</v>
      </c>
      <c r="L90" s="4">
        <v>537</v>
      </c>
      <c r="M90" s="4">
        <v>1304</v>
      </c>
      <c r="N90" s="4">
        <v>62</v>
      </c>
      <c r="O90" s="4">
        <v>64</v>
      </c>
      <c r="P90" s="4">
        <v>1758300</v>
      </c>
      <c r="Q90" s="4">
        <v>2198700</v>
      </c>
      <c r="R90" s="5">
        <v>3.7000000000000002E-3</v>
      </c>
      <c r="S90" s="4">
        <v>4358300</v>
      </c>
      <c r="T90" s="4">
        <f t="shared" si="13"/>
        <v>10077790.1</v>
      </c>
      <c r="U90" s="4">
        <f t="shared" si="14"/>
        <v>4578914</v>
      </c>
      <c r="V90" s="5">
        <v>1.09E-2</v>
      </c>
    </row>
    <row r="91" spans="1:22" x14ac:dyDescent="0.2">
      <c r="A91" s="16" t="s">
        <v>186</v>
      </c>
      <c r="B91" s="4">
        <v>0</v>
      </c>
      <c r="C91" s="4">
        <v>0</v>
      </c>
      <c r="D91" s="4">
        <v>0</v>
      </c>
      <c r="E91" s="4">
        <v>0</v>
      </c>
      <c r="F91" s="4">
        <f t="shared" ref="F91:F102" si="15">E91+F92</f>
        <v>72728930000</v>
      </c>
      <c r="G91" s="4">
        <v>43800</v>
      </c>
      <c r="H91" s="4">
        <v>2700</v>
      </c>
      <c r="I91" s="4">
        <v>41100</v>
      </c>
      <c r="J91" s="4">
        <v>568560000</v>
      </c>
      <c r="K91" s="24">
        <f t="shared" ref="K91:K102" si="16">K92+J91</f>
        <v>-836705000</v>
      </c>
      <c r="L91" s="4">
        <v>583</v>
      </c>
      <c r="M91" s="4">
        <v>817</v>
      </c>
      <c r="N91" s="4">
        <v>60</v>
      </c>
      <c r="O91" s="4">
        <v>105</v>
      </c>
      <c r="P91" s="4">
        <v>1757700</v>
      </c>
      <c r="Q91" s="4">
        <v>3089200</v>
      </c>
      <c r="R91" s="5">
        <v>-7.0999999999999995E-3</v>
      </c>
      <c r="S91" s="4">
        <v>5401887</v>
      </c>
      <c r="T91" s="4">
        <f t="shared" si="13"/>
        <v>10205773.300000001</v>
      </c>
      <c r="U91" s="4">
        <f t="shared" ref="U91:U102" si="17">MIN(S92:S96)</f>
        <v>4578914</v>
      </c>
      <c r="V91" s="5">
        <v>1.0800000000000001E-2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72728930000</v>
      </c>
      <c r="G92" s="4">
        <v>0</v>
      </c>
      <c r="H92" s="4">
        <v>0</v>
      </c>
      <c r="I92" s="4">
        <v>0</v>
      </c>
      <c r="J92" s="4">
        <v>-209330000</v>
      </c>
      <c r="K92" s="24">
        <f t="shared" si="16"/>
        <v>-1405265000</v>
      </c>
      <c r="L92" s="4">
        <v>865</v>
      </c>
      <c r="M92" s="4">
        <v>867</v>
      </c>
      <c r="N92" s="4">
        <v>83</v>
      </c>
      <c r="O92" s="4">
        <v>62</v>
      </c>
      <c r="P92" s="4">
        <v>2452900</v>
      </c>
      <c r="Q92" s="4">
        <v>2124600</v>
      </c>
      <c r="R92" s="5">
        <v>1.46E-2</v>
      </c>
      <c r="S92" s="4">
        <v>4578914</v>
      </c>
      <c r="T92" s="4">
        <f t="shared" si="13"/>
        <v>10199552.199999999</v>
      </c>
      <c r="U92" s="4">
        <f t="shared" si="17"/>
        <v>4835672</v>
      </c>
      <c r="V92" s="5">
        <v>1.8000000000000002E-2</v>
      </c>
    </row>
    <row r="93" spans="1:22" x14ac:dyDescent="0.2">
      <c r="A93" s="16" t="s">
        <v>184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72728930000</v>
      </c>
      <c r="G93" s="4">
        <v>0</v>
      </c>
      <c r="H93" s="4">
        <v>0</v>
      </c>
      <c r="I93" s="4">
        <v>0</v>
      </c>
      <c r="J93" s="4">
        <v>-82225000</v>
      </c>
      <c r="K93" s="24">
        <f t="shared" si="16"/>
        <v>-1195935000</v>
      </c>
      <c r="L93" s="4">
        <v>480</v>
      </c>
      <c r="M93" s="4">
        <v>1072</v>
      </c>
      <c r="N93" s="4">
        <v>40</v>
      </c>
      <c r="O93" s="4">
        <v>118</v>
      </c>
      <c r="P93" s="4">
        <v>1115500</v>
      </c>
      <c r="Q93" s="4">
        <v>3496200</v>
      </c>
      <c r="R93" s="5">
        <v>-1.7899999999999999E-2</v>
      </c>
      <c r="S93" s="4">
        <v>4835672</v>
      </c>
      <c r="T93" s="4">
        <f t="shared" si="13"/>
        <v>10795538.888888888</v>
      </c>
      <c r="U93" s="4">
        <f t="shared" si="17"/>
        <v>8591022</v>
      </c>
      <c r="V93" s="5">
        <v>3.1899999999999998E-2</v>
      </c>
    </row>
    <row r="94" spans="1:22" x14ac:dyDescent="0.2">
      <c r="A94" s="16" t="s">
        <v>183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72728930000</v>
      </c>
      <c r="G94" s="4">
        <v>104900</v>
      </c>
      <c r="H94" s="4">
        <v>482900</v>
      </c>
      <c r="I94" s="4">
        <v>-378000</v>
      </c>
      <c r="J94" s="4">
        <v>-5244520000</v>
      </c>
      <c r="K94" s="24">
        <f t="shared" si="16"/>
        <v>-1113710000</v>
      </c>
      <c r="L94" s="4">
        <v>1307</v>
      </c>
      <c r="M94" s="4">
        <v>1774</v>
      </c>
      <c r="N94" s="4">
        <v>105</v>
      </c>
      <c r="O94" s="4">
        <v>157</v>
      </c>
      <c r="P94" s="4">
        <v>3478400</v>
      </c>
      <c r="Q94" s="4">
        <v>5635400</v>
      </c>
      <c r="R94" s="5">
        <v>3.5999999999999999E-3</v>
      </c>
      <c r="S94" s="4">
        <v>9397781</v>
      </c>
      <c r="T94" s="4">
        <f t="shared" si="13"/>
        <v>10970258.625</v>
      </c>
      <c r="U94" s="4">
        <f t="shared" si="17"/>
        <v>7245067</v>
      </c>
      <c r="V94" s="5">
        <v>2.5000000000000001E-2</v>
      </c>
    </row>
    <row r="95" spans="1:22" x14ac:dyDescent="0.2">
      <c r="A95" s="16" t="s">
        <v>182</v>
      </c>
      <c r="B95" s="4">
        <v>0</v>
      </c>
      <c r="C95" s="4">
        <v>1000</v>
      </c>
      <c r="D95" s="4">
        <v>-1000</v>
      </c>
      <c r="E95" s="4">
        <v>-14150000</v>
      </c>
      <c r="F95" s="4">
        <f t="shared" si="15"/>
        <v>72728930000</v>
      </c>
      <c r="G95" s="4">
        <v>311900</v>
      </c>
      <c r="H95" s="4">
        <v>15000</v>
      </c>
      <c r="I95" s="4">
        <v>296900</v>
      </c>
      <c r="J95" s="4">
        <v>4130810000</v>
      </c>
      <c r="K95" s="24">
        <f t="shared" si="16"/>
        <v>4130810000</v>
      </c>
      <c r="L95" s="4">
        <v>2443</v>
      </c>
      <c r="M95" s="4">
        <v>1850</v>
      </c>
      <c r="N95" s="4">
        <v>216</v>
      </c>
      <c r="O95" s="4">
        <v>178</v>
      </c>
      <c r="P95" s="4">
        <v>7178000</v>
      </c>
      <c r="Q95" s="4">
        <v>5889300</v>
      </c>
      <c r="R95" s="5">
        <v>3.7000000000000002E-3</v>
      </c>
      <c r="S95" s="4">
        <v>13253244</v>
      </c>
      <c r="T95" s="4">
        <f t="shared" si="13"/>
        <v>10644117.857142856</v>
      </c>
      <c r="U95" s="4">
        <f t="shared" si="17"/>
        <v>7245067</v>
      </c>
      <c r="V95" s="5">
        <v>2.8199999999999999E-2</v>
      </c>
    </row>
    <row r="96" spans="1:22" x14ac:dyDescent="0.2">
      <c r="A96" s="16" t="s">
        <v>177</v>
      </c>
      <c r="B96" s="4">
        <v>500000</v>
      </c>
      <c r="C96" s="4">
        <v>13500</v>
      </c>
      <c r="D96" s="4">
        <v>486500</v>
      </c>
      <c r="E96" s="4">
        <v>6707240000</v>
      </c>
      <c r="F96" s="4">
        <f t="shared" si="15"/>
        <v>72743080000</v>
      </c>
      <c r="K96" s="24">
        <f t="shared" si="16"/>
        <v>0</v>
      </c>
      <c r="L96" s="4">
        <v>2069</v>
      </c>
      <c r="M96" s="4">
        <v>1446</v>
      </c>
      <c r="N96" s="4">
        <v>227</v>
      </c>
      <c r="O96" s="4">
        <v>172</v>
      </c>
      <c r="P96" s="4">
        <v>6873700</v>
      </c>
      <c r="Q96" s="4">
        <v>5258800</v>
      </c>
      <c r="R96" s="5">
        <v>3.7000000000000002E-3</v>
      </c>
      <c r="S96" s="4">
        <v>12408973</v>
      </c>
      <c r="T96" s="4">
        <f t="shared" si="13"/>
        <v>10349975.333333334</v>
      </c>
      <c r="U96" s="4">
        <f t="shared" si="17"/>
        <v>6681719</v>
      </c>
      <c r="V96" s="5">
        <v>1.8000000000000002E-2</v>
      </c>
    </row>
    <row r="97" spans="1:22" x14ac:dyDescent="0.2">
      <c r="A97" s="16" t="s">
        <v>175</v>
      </c>
      <c r="B97" s="4">
        <v>576500</v>
      </c>
      <c r="C97" s="4">
        <v>1000</v>
      </c>
      <c r="D97" s="4">
        <v>575500</v>
      </c>
      <c r="E97" s="4">
        <v>7827000000</v>
      </c>
      <c r="F97" s="4">
        <f t="shared" si="15"/>
        <v>66035840000</v>
      </c>
      <c r="K97" s="24">
        <f t="shared" si="16"/>
        <v>0</v>
      </c>
      <c r="L97" s="4">
        <v>2051</v>
      </c>
      <c r="M97" s="4">
        <v>1638</v>
      </c>
      <c r="N97" s="4">
        <v>221</v>
      </c>
      <c r="O97" s="4">
        <v>183</v>
      </c>
      <c r="P97" s="4">
        <v>6878900</v>
      </c>
      <c r="Q97" s="4">
        <v>5437100</v>
      </c>
      <c r="R97" s="5">
        <v>1.4800000000000001E-2</v>
      </c>
      <c r="S97" s="4">
        <v>12395600</v>
      </c>
      <c r="T97" s="4">
        <f t="shared" ref="T97:T102" si="18">AVERAGE(S98:S107)</f>
        <v>9940850.4000000004</v>
      </c>
      <c r="U97" s="4">
        <f t="shared" si="17"/>
        <v>4516703</v>
      </c>
      <c r="V97" s="5">
        <v>2.52E-2</v>
      </c>
    </row>
    <row r="98" spans="1:22" x14ac:dyDescent="0.2">
      <c r="A98" s="16" t="s">
        <v>174</v>
      </c>
      <c r="B98" s="4">
        <v>773100</v>
      </c>
      <c r="C98" s="4">
        <v>1000</v>
      </c>
      <c r="D98" s="4">
        <v>772100</v>
      </c>
      <c r="E98" s="4">
        <v>10385880000</v>
      </c>
      <c r="F98" s="4">
        <f t="shared" si="15"/>
        <v>58208840000</v>
      </c>
      <c r="K98" s="24">
        <f t="shared" si="16"/>
        <v>0</v>
      </c>
      <c r="L98" s="4">
        <v>1364</v>
      </c>
      <c r="M98" s="4">
        <v>1278</v>
      </c>
      <c r="N98" s="4">
        <v>138</v>
      </c>
      <c r="O98" s="4">
        <v>135</v>
      </c>
      <c r="P98" s="4">
        <v>4332700</v>
      </c>
      <c r="Q98" s="4">
        <v>4084000</v>
      </c>
      <c r="R98" s="5">
        <v>3.7000000000000002E-3</v>
      </c>
      <c r="S98" s="4">
        <v>8591022</v>
      </c>
      <c r="T98" s="4">
        <f t="shared" si="18"/>
        <v>10278307.5</v>
      </c>
      <c r="U98" s="4">
        <f t="shared" si="17"/>
        <v>4516703</v>
      </c>
      <c r="V98" s="5">
        <v>2.5499999999999998E-2</v>
      </c>
    </row>
    <row r="99" spans="1:22" x14ac:dyDescent="0.2">
      <c r="A99" s="16" t="s">
        <v>164</v>
      </c>
      <c r="B99" s="4">
        <v>487900</v>
      </c>
      <c r="C99" s="4">
        <v>500000</v>
      </c>
      <c r="D99" s="4">
        <v>-12100</v>
      </c>
      <c r="E99" s="4">
        <v>-132600000</v>
      </c>
      <c r="F99" s="4">
        <f t="shared" si="15"/>
        <v>47822960000</v>
      </c>
      <c r="K99" s="24">
        <f t="shared" si="16"/>
        <v>0</v>
      </c>
      <c r="L99" s="4">
        <v>981</v>
      </c>
      <c r="M99" s="4">
        <v>1522</v>
      </c>
      <c r="N99" s="4">
        <v>100</v>
      </c>
      <c r="O99" s="4">
        <v>114</v>
      </c>
      <c r="P99" s="4">
        <v>3243500</v>
      </c>
      <c r="Q99" s="4">
        <v>3639300</v>
      </c>
      <c r="R99" s="5">
        <v>7.4999999999999997E-3</v>
      </c>
      <c r="S99" s="4">
        <v>7245067</v>
      </c>
      <c r="T99" s="4">
        <f t="shared" si="18"/>
        <v>11289387.666666666</v>
      </c>
      <c r="U99" s="4">
        <f t="shared" si="17"/>
        <v>4516703</v>
      </c>
      <c r="V99" s="5">
        <v>1.4800000000000001E-2</v>
      </c>
    </row>
    <row r="100" spans="1:22" x14ac:dyDescent="0.2">
      <c r="A100" s="16" t="s">
        <v>156</v>
      </c>
      <c r="B100" s="4">
        <v>5177100</v>
      </c>
      <c r="C100" s="4">
        <v>576500</v>
      </c>
      <c r="D100" s="4">
        <v>4600600</v>
      </c>
      <c r="E100" s="4">
        <v>62050620000</v>
      </c>
      <c r="F100" s="4">
        <f t="shared" si="15"/>
        <v>47955560000</v>
      </c>
      <c r="K100" s="24">
        <f t="shared" si="16"/>
        <v>0</v>
      </c>
      <c r="L100" s="4">
        <v>4717</v>
      </c>
      <c r="M100" s="4">
        <v>2232</v>
      </c>
      <c r="N100" s="4">
        <v>425</v>
      </c>
      <c r="O100" s="4">
        <v>225</v>
      </c>
      <c r="P100" s="4">
        <v>14547200</v>
      </c>
      <c r="Q100" s="4">
        <v>7539900</v>
      </c>
      <c r="R100" s="5">
        <v>3.0699999999999998E-2</v>
      </c>
      <c r="S100" s="4">
        <v>22669741</v>
      </c>
      <c r="T100" s="4">
        <f t="shared" si="18"/>
        <v>5599211</v>
      </c>
      <c r="U100" s="4">
        <f t="shared" si="17"/>
        <v>4516703</v>
      </c>
      <c r="V100" s="5">
        <v>5.4400000000000004E-2</v>
      </c>
    </row>
    <row r="101" spans="1:22" x14ac:dyDescent="0.2">
      <c r="A101" s="16" t="s">
        <v>155</v>
      </c>
      <c r="B101" s="4">
        <v>17000</v>
      </c>
      <c r="C101" s="4">
        <v>754100</v>
      </c>
      <c r="D101" s="4">
        <v>-737100</v>
      </c>
      <c r="E101" s="4">
        <v>-9529150000</v>
      </c>
      <c r="F101" s="4">
        <f t="shared" si="15"/>
        <v>-14095060000</v>
      </c>
      <c r="K101" s="24">
        <f t="shared" si="16"/>
        <v>0</v>
      </c>
      <c r="L101" s="4">
        <v>833</v>
      </c>
      <c r="M101" s="4">
        <v>1117</v>
      </c>
      <c r="N101" s="4">
        <v>58</v>
      </c>
      <c r="O101" s="4">
        <v>110</v>
      </c>
      <c r="P101" s="4">
        <v>1855400</v>
      </c>
      <c r="Q101" s="4">
        <v>4052600</v>
      </c>
      <c r="R101" s="5">
        <v>3.9000000000000003E-3</v>
      </c>
      <c r="S101" s="4">
        <v>6681719</v>
      </c>
      <c r="T101" s="4">
        <f t="shared" si="18"/>
        <v>4516703</v>
      </c>
      <c r="U101" s="4">
        <f t="shared" si="17"/>
        <v>4516703</v>
      </c>
      <c r="V101" s="5">
        <v>1.9199999999999998E-2</v>
      </c>
    </row>
    <row r="102" spans="1:22" x14ac:dyDescent="0.2">
      <c r="A102" s="16" t="s">
        <v>154</v>
      </c>
      <c r="B102" s="4">
        <v>101800</v>
      </c>
      <c r="C102" s="4">
        <v>453800</v>
      </c>
      <c r="D102" s="4">
        <v>-352000</v>
      </c>
      <c r="E102" s="4">
        <v>-4565910000</v>
      </c>
      <c r="F102" s="4">
        <f t="shared" si="15"/>
        <v>-4565910000</v>
      </c>
      <c r="K102" s="24">
        <f t="shared" si="16"/>
        <v>0</v>
      </c>
      <c r="L102" s="4">
        <v>916</v>
      </c>
      <c r="M102" s="4">
        <v>866</v>
      </c>
      <c r="N102" s="4">
        <v>49</v>
      </c>
      <c r="O102" s="4">
        <v>59</v>
      </c>
      <c r="P102" s="4">
        <v>2172900</v>
      </c>
      <c r="Q102" s="4">
        <v>2044800</v>
      </c>
      <c r="R102" s="5">
        <v>0</v>
      </c>
      <c r="S102" s="4">
        <v>4516703</v>
      </c>
      <c r="T102" s="4" t="e">
        <f t="shared" si="18"/>
        <v>#DIV/0!</v>
      </c>
      <c r="U102" s="4">
        <f t="shared" si="17"/>
        <v>0</v>
      </c>
      <c r="V102" s="5">
        <v>1.15E-2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8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9448-6C07-9643-92F5-BCCC93FEAC55}">
  <sheetPr codeName="Sheet19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5" max="5" customWidth="true" width="18.33203125"/>
    <col min="6" max="6" customWidth="true" width="21.5"/>
    <col min="10" max="10" customWidth="true" width="18.33203125"/>
    <col min="11" max="11" customWidth="true" width="16.6640625"/>
    <col min="18" max="18" customWidth="true" width="13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396">
        <v>344</v>
      </c>
      <c r="B3" t="n" s="2397">
        <v>900.0</v>
      </c>
      <c r="C3" t="n" s="2398">
        <v>540100.0</v>
      </c>
      <c r="D3" t="n" s="2399">
        <v>-539200.0</v>
      </c>
      <c r="E3" t="n" s="2400">
        <v>-1.399921E10</v>
      </c>
      <c r="G3" t="n" s="2386">
        <v>0.0</v>
      </c>
      <c r="H3" t="n" s="2387">
        <v>0.0</v>
      </c>
      <c r="I3" t="n" s="2388">
        <v>0.0</v>
      </c>
      <c r="J3" t="n" s="2389">
        <v>3.30031E9</v>
      </c>
      <c r="L3" t="n" s="2390">
        <v>589.0</v>
      </c>
      <c r="M3" t="n" s="2391">
        <v>847.0</v>
      </c>
      <c r="N3" t="n" s="2392">
        <v>77.0</v>
      </c>
      <c r="O3" t="n" s="2393">
        <v>165.0</v>
      </c>
      <c r="P3" t="n" s="2394">
        <v>1258300.0</v>
      </c>
      <c r="Q3" t="n" s="2395">
        <v>2738100.0</v>
      </c>
      <c r="R3" t="n" s="2384">
        <v>-0.0096</v>
      </c>
      <c r="S3" t="n" s="2383">
        <v>3.9001696E7</v>
      </c>
      <c r="V3" t="n" s="2385">
        <v>0.0248</v>
      </c>
    </row>
    <row r="4">
      <c r="A4" t="s" s="329">
        <v>343</v>
      </c>
      <c r="B4" t="n" s="330">
        <v>470400.0</v>
      </c>
      <c r="C4" t="n" s="331">
        <v>303900.0</v>
      </c>
      <c r="D4" t="n" s="332">
        <v>166500.0</v>
      </c>
      <c r="E4" t="n" s="333">
        <v>4.19641E9</v>
      </c>
      <c r="G4" t="n" s="319">
        <v>0.0</v>
      </c>
      <c r="H4" t="n" s="320">
        <v>0.0</v>
      </c>
      <c r="I4" t="n" s="321">
        <v>0.0</v>
      </c>
      <c r="J4" t="n" s="322">
        <v>8.38485E8</v>
      </c>
      <c r="L4" t="n" s="323">
        <v>1619.0</v>
      </c>
      <c r="M4" t="n" s="324">
        <v>1766.0</v>
      </c>
      <c r="N4" t="n" s="325">
        <v>188.0</v>
      </c>
      <c r="O4" t="n" s="326">
        <v>260.0</v>
      </c>
      <c r="P4" t="n" s="327">
        <v>2866800.0</v>
      </c>
      <c r="Q4" t="n" s="328">
        <v>4204100.0</v>
      </c>
      <c r="R4" t="n" s="317">
        <v>0.002</v>
      </c>
      <c r="S4" t="n" s="316">
        <v>3.88172E7</v>
      </c>
      <c r="V4" t="n" s="318">
        <v>0.0378</v>
      </c>
    </row>
    <row r="5" spans="1:22" x14ac:dyDescent="0.2">
      <c r="A5" s="16" t="s">
        <v>342</v>
      </c>
      <c r="B5" s="4">
        <v>14000</v>
      </c>
      <c r="C5" s="4">
        <v>1324296</v>
      </c>
      <c r="D5" s="4">
        <v>-1310296</v>
      </c>
      <c r="E5" s="4">
        <v>-33561240000</v>
      </c>
      <c r="F5" s="4">
        <f t="shared" ref="F5:F46" si="0">E5+F6</f>
        <v>-894388559866</v>
      </c>
      <c r="G5" s="4">
        <v>0</v>
      </c>
      <c r="H5" s="4">
        <v>0</v>
      </c>
      <c r="I5" s="4">
        <v>0</v>
      </c>
      <c r="J5" s="4">
        <v>-880810000</v>
      </c>
      <c r="K5" s="24">
        <f t="shared" ref="K5:K46" si="1">K6+J5</f>
        <v>-3528819000</v>
      </c>
      <c r="L5" s="4">
        <v>2234</v>
      </c>
      <c r="M5" s="4">
        <v>1337</v>
      </c>
      <c r="N5" s="4">
        <v>463</v>
      </c>
      <c r="O5" s="4">
        <v>248</v>
      </c>
      <c r="P5" s="4">
        <v>6210300</v>
      </c>
      <c r="Q5" s="4">
        <v>4100100</v>
      </c>
      <c r="R5" s="5">
        <v>3.7999999999999999E-2</v>
      </c>
      <c r="S5" s="4">
        <v>40592956</v>
      </c>
      <c r="T5" s="4">
        <f t="shared" ref="T5:T73" si="2">AVERAGE(S6:S15)</f>
        <v>40341458.799999997</v>
      </c>
      <c r="U5" s="4">
        <f t="shared" ref="U5:U46" si="3">MIN(S6:S10)</f>
        <v>33159510</v>
      </c>
      <c r="V5" s="5">
        <v>5.3099999999999994E-2</v>
      </c>
    </row>
    <row r="6" spans="1:22" x14ac:dyDescent="0.2">
      <c r="A6" s="16" t="s">
        <v>341</v>
      </c>
      <c r="B6" s="4">
        <v>1761500</v>
      </c>
      <c r="C6" s="4">
        <v>123045</v>
      </c>
      <c r="D6" s="4">
        <v>1638455</v>
      </c>
      <c r="E6" s="4">
        <v>39872210000</v>
      </c>
      <c r="F6" s="4">
        <f t="shared" si="0"/>
        <v>-860827319866</v>
      </c>
      <c r="G6" s="4">
        <v>0</v>
      </c>
      <c r="H6" s="4">
        <v>0</v>
      </c>
      <c r="I6" s="4">
        <v>0</v>
      </c>
      <c r="J6" s="4">
        <v>-880810000</v>
      </c>
      <c r="K6" s="24">
        <f t="shared" si="1"/>
        <v>-2648009000</v>
      </c>
      <c r="L6" s="4">
        <v>3176</v>
      </c>
      <c r="M6" s="4">
        <v>1281</v>
      </c>
      <c r="N6" s="4">
        <v>531</v>
      </c>
      <c r="O6" s="4">
        <v>251</v>
      </c>
      <c r="P6" s="4">
        <v>10344800</v>
      </c>
      <c r="Q6" s="4">
        <v>4184300</v>
      </c>
      <c r="R6" s="5">
        <v>6.83E-2</v>
      </c>
      <c r="S6" s="4">
        <v>44862600</v>
      </c>
      <c r="T6" s="4">
        <f t="shared" si="2"/>
        <v>39526423.299999997</v>
      </c>
      <c r="U6" s="4">
        <f t="shared" si="3"/>
        <v>33159510</v>
      </c>
      <c r="V6" s="5">
        <v>5.9900000000000002E-2</v>
      </c>
    </row>
    <row r="7" spans="1:22" x14ac:dyDescent="0.2">
      <c r="A7" s="16" t="s">
        <v>340</v>
      </c>
      <c r="B7" s="4">
        <v>70000</v>
      </c>
      <c r="C7" s="4">
        <v>248400</v>
      </c>
      <c r="D7" s="4">
        <v>-178400</v>
      </c>
      <c r="E7" s="4">
        <v>-4151570000</v>
      </c>
      <c r="F7" s="4">
        <f t="shared" si="0"/>
        <v>-900699529866</v>
      </c>
      <c r="G7" s="4">
        <v>0</v>
      </c>
      <c r="H7" s="4">
        <v>0</v>
      </c>
      <c r="I7" s="4">
        <v>0</v>
      </c>
      <c r="J7" s="4">
        <v>83970000</v>
      </c>
      <c r="K7" s="24">
        <f t="shared" si="1"/>
        <v>-1767199000</v>
      </c>
      <c r="L7" s="4">
        <v>398</v>
      </c>
      <c r="M7" s="4">
        <v>505</v>
      </c>
      <c r="N7" s="4">
        <v>39</v>
      </c>
      <c r="O7" s="4">
        <v>73</v>
      </c>
      <c r="P7" s="4">
        <v>608500</v>
      </c>
      <c r="Q7" s="4">
        <v>1084300</v>
      </c>
      <c r="R7" s="5">
        <v>-2.0999999999999999E-3</v>
      </c>
      <c r="S7" s="4">
        <v>33159510</v>
      </c>
      <c r="T7" s="4">
        <f t="shared" si="2"/>
        <v>39897562.299999997</v>
      </c>
      <c r="U7" s="4">
        <f t="shared" si="3"/>
        <v>37323000</v>
      </c>
      <c r="V7" s="5">
        <v>1.49E-2</v>
      </c>
    </row>
    <row r="8" spans="1:22" x14ac:dyDescent="0.2">
      <c r="A8" s="16" t="s">
        <v>339</v>
      </c>
      <c r="B8" s="4">
        <v>513500</v>
      </c>
      <c r="C8" s="4">
        <v>966773</v>
      </c>
      <c r="D8" s="4">
        <v>-453273</v>
      </c>
      <c r="E8" s="4">
        <v>-10802050000</v>
      </c>
      <c r="F8" s="4">
        <f t="shared" si="0"/>
        <v>-896547959866</v>
      </c>
      <c r="G8" s="4">
        <v>0</v>
      </c>
      <c r="H8" s="4">
        <v>0</v>
      </c>
      <c r="I8" s="4">
        <v>0</v>
      </c>
      <c r="J8" s="4">
        <v>-4782445000</v>
      </c>
      <c r="K8" s="24">
        <f t="shared" si="1"/>
        <v>-1851169000</v>
      </c>
      <c r="L8" s="4">
        <v>1351</v>
      </c>
      <c r="M8" s="4">
        <v>1909</v>
      </c>
      <c r="N8" s="4">
        <v>184</v>
      </c>
      <c r="O8" s="4">
        <v>227</v>
      </c>
      <c r="P8" s="4">
        <v>3031000</v>
      </c>
      <c r="Q8" s="4">
        <v>3864000</v>
      </c>
      <c r="R8" s="5">
        <v>8.6E-3</v>
      </c>
      <c r="S8" s="4">
        <v>42147200</v>
      </c>
      <c r="T8" s="4">
        <f t="shared" si="2"/>
        <v>38665572.299999997</v>
      </c>
      <c r="U8" s="4">
        <f t="shared" si="3"/>
        <v>37323000</v>
      </c>
      <c r="V8" s="5">
        <v>7.3099999999999998E-2</v>
      </c>
    </row>
    <row r="9" spans="1:22" x14ac:dyDescent="0.2">
      <c r="A9" s="16" t="s">
        <v>338</v>
      </c>
      <c r="B9" s="4">
        <v>246400</v>
      </c>
      <c r="C9" s="4">
        <v>22900</v>
      </c>
      <c r="D9" s="4">
        <v>223500</v>
      </c>
      <c r="E9" s="4">
        <v>5183100000</v>
      </c>
      <c r="F9" s="4">
        <f t="shared" si="0"/>
        <v>-885745909866</v>
      </c>
      <c r="G9" s="4">
        <v>0</v>
      </c>
      <c r="H9" s="4">
        <v>0</v>
      </c>
      <c r="I9" s="4">
        <v>0</v>
      </c>
      <c r="J9" s="4">
        <v>-698410000</v>
      </c>
      <c r="K9" s="24">
        <f t="shared" si="1"/>
        <v>2931276000</v>
      </c>
      <c r="L9" s="4">
        <v>547</v>
      </c>
      <c r="M9" s="4">
        <v>815</v>
      </c>
      <c r="N9" s="4">
        <v>56</v>
      </c>
      <c r="O9" s="4">
        <v>99</v>
      </c>
      <c r="P9" s="4">
        <v>1205200</v>
      </c>
      <c r="Q9" s="4">
        <v>1672900</v>
      </c>
      <c r="R9" s="5">
        <v>2.2000000000000001E-3</v>
      </c>
      <c r="S9" s="4">
        <v>37323000</v>
      </c>
      <c r="T9" s="4">
        <f t="shared" si="2"/>
        <v>38798532.299999997</v>
      </c>
      <c r="U9" s="4">
        <f t="shared" si="3"/>
        <v>38381973</v>
      </c>
      <c r="V9" s="5">
        <v>2.35E-2</v>
      </c>
    </row>
    <row r="10" spans="1:22" x14ac:dyDescent="0.2">
      <c r="A10" s="16" t="s">
        <v>337</v>
      </c>
      <c r="B10" s="4">
        <v>497400</v>
      </c>
      <c r="C10" s="4">
        <v>86600</v>
      </c>
      <c r="D10" s="4">
        <v>410800</v>
      </c>
      <c r="E10" s="4">
        <v>9547950000</v>
      </c>
      <c r="F10" s="4">
        <f t="shared" si="0"/>
        <v>-890929009866</v>
      </c>
      <c r="G10" s="4">
        <v>0</v>
      </c>
      <c r="H10" s="4">
        <v>0</v>
      </c>
      <c r="I10" s="4">
        <v>0</v>
      </c>
      <c r="J10" s="4">
        <v>-781445000</v>
      </c>
      <c r="K10" s="24">
        <f t="shared" si="1"/>
        <v>3629686000</v>
      </c>
      <c r="L10" s="4">
        <v>1179</v>
      </c>
      <c r="M10" s="4">
        <v>1171</v>
      </c>
      <c r="N10" s="4">
        <v>149</v>
      </c>
      <c r="O10" s="4">
        <v>156</v>
      </c>
      <c r="P10" s="4">
        <v>2641100</v>
      </c>
      <c r="Q10" s="4">
        <v>2611500</v>
      </c>
      <c r="R10" s="5">
        <v>1.9799999999999998E-2</v>
      </c>
      <c r="S10" s="4">
        <v>38381973</v>
      </c>
      <c r="T10" s="4">
        <f t="shared" si="2"/>
        <v>38914865</v>
      </c>
      <c r="U10" s="4">
        <f t="shared" si="3"/>
        <v>36834800</v>
      </c>
      <c r="V10" s="5">
        <v>4.4199999999999996E-2</v>
      </c>
    </row>
    <row r="11" spans="1:22" x14ac:dyDescent="0.2">
      <c r="A11" s="16" t="s">
        <v>336</v>
      </c>
      <c r="B11" s="4">
        <v>430400</v>
      </c>
      <c r="C11" s="4">
        <v>650200</v>
      </c>
      <c r="D11" s="4">
        <v>-219800</v>
      </c>
      <c r="E11" s="4">
        <v>-5025140000</v>
      </c>
      <c r="F11" s="4">
        <f t="shared" si="0"/>
        <v>-900476959866</v>
      </c>
      <c r="G11" s="4">
        <v>0</v>
      </c>
      <c r="H11" s="4">
        <v>0</v>
      </c>
      <c r="I11" s="4">
        <v>0</v>
      </c>
      <c r="J11" s="4">
        <v>-748240000</v>
      </c>
      <c r="K11" s="24">
        <f t="shared" si="1"/>
        <v>4411131000</v>
      </c>
      <c r="L11" s="4">
        <v>759</v>
      </c>
      <c r="M11" s="4">
        <v>1547</v>
      </c>
      <c r="N11" s="4">
        <v>122</v>
      </c>
      <c r="O11" s="4">
        <v>223</v>
      </c>
      <c r="P11" s="4">
        <v>2175200</v>
      </c>
      <c r="Q11" s="4">
        <v>3677900</v>
      </c>
      <c r="R11" s="5">
        <v>-8.6999999999999994E-3</v>
      </c>
      <c r="S11" s="4">
        <v>39390100</v>
      </c>
      <c r="T11" s="4">
        <f t="shared" si="2"/>
        <v>38037495</v>
      </c>
      <c r="U11" s="4">
        <f t="shared" si="3"/>
        <v>36712245</v>
      </c>
      <c r="V11" s="5">
        <v>2.5899999999999999E-2</v>
      </c>
    </row>
    <row r="12" spans="1:22" x14ac:dyDescent="0.2">
      <c r="A12" s="16" t="s">
        <v>335</v>
      </c>
      <c r="B12" s="4">
        <v>259500</v>
      </c>
      <c r="C12" s="4">
        <v>1033946</v>
      </c>
      <c r="D12" s="4">
        <v>-774446</v>
      </c>
      <c r="E12" s="4">
        <v>-18001650000</v>
      </c>
      <c r="F12" s="4">
        <f t="shared" si="0"/>
        <v>-895451819866</v>
      </c>
      <c r="G12" s="4">
        <v>0</v>
      </c>
      <c r="H12" s="4">
        <v>0</v>
      </c>
      <c r="I12" s="4">
        <v>0</v>
      </c>
      <c r="J12" s="4">
        <v>-4727070000</v>
      </c>
      <c r="K12" s="24">
        <f t="shared" si="1"/>
        <v>5159371000</v>
      </c>
      <c r="L12" s="4">
        <v>1162</v>
      </c>
      <c r="M12" s="4">
        <v>2849</v>
      </c>
      <c r="N12" s="4">
        <v>94</v>
      </c>
      <c r="O12" s="4">
        <v>249</v>
      </c>
      <c r="P12" s="4">
        <v>1945400</v>
      </c>
      <c r="Q12" s="4">
        <v>4711600</v>
      </c>
      <c r="R12" s="5">
        <v>-8.6E-3</v>
      </c>
      <c r="S12" s="4">
        <v>44986300</v>
      </c>
      <c r="T12" s="4">
        <f t="shared" si="2"/>
        <v>36877505</v>
      </c>
      <c r="U12" s="4">
        <f t="shared" si="3"/>
        <v>36712245</v>
      </c>
      <c r="V12" s="5">
        <v>4.2099999999999999E-2</v>
      </c>
    </row>
    <row r="13" spans="1:22" x14ac:dyDescent="0.2">
      <c r="A13" s="16" t="s">
        <v>333</v>
      </c>
      <c r="B13" s="4">
        <v>48200</v>
      </c>
      <c r="C13" s="4">
        <v>890500</v>
      </c>
      <c r="D13" s="4">
        <v>-842300</v>
      </c>
      <c r="E13" s="4">
        <v>-19063410000</v>
      </c>
      <c r="F13" s="4">
        <f t="shared" si="0"/>
        <v>-877450169866</v>
      </c>
      <c r="G13" s="4">
        <v>0</v>
      </c>
      <c r="H13" s="4">
        <v>0</v>
      </c>
      <c r="I13" s="4">
        <v>0</v>
      </c>
      <c r="J13" s="4">
        <v>2819200000</v>
      </c>
      <c r="K13" s="24">
        <f t="shared" si="1"/>
        <v>9886441000</v>
      </c>
      <c r="L13" s="4">
        <v>2316</v>
      </c>
      <c r="M13" s="4">
        <v>1905</v>
      </c>
      <c r="N13" s="4">
        <v>281</v>
      </c>
      <c r="O13" s="4">
        <v>212</v>
      </c>
      <c r="P13" s="4">
        <v>5536800</v>
      </c>
      <c r="Q13" s="4">
        <v>4102100</v>
      </c>
      <c r="R13" s="5">
        <v>5.4600000000000003E-2</v>
      </c>
      <c r="S13" s="4">
        <v>40469400</v>
      </c>
      <c r="T13" s="4">
        <f t="shared" si="2"/>
        <v>36873355</v>
      </c>
      <c r="U13" s="4">
        <f t="shared" si="3"/>
        <v>29827300</v>
      </c>
      <c r="V13" s="5">
        <v>4.7300000000000002E-2</v>
      </c>
    </row>
    <row r="14" spans="1:22" x14ac:dyDescent="0.2">
      <c r="A14" s="16" t="s">
        <v>332</v>
      </c>
      <c r="B14" s="4">
        <v>407600</v>
      </c>
      <c r="C14" s="4">
        <v>982973</v>
      </c>
      <c r="D14" s="4">
        <v>-575373</v>
      </c>
      <c r="E14" s="4">
        <v>-12172850000</v>
      </c>
      <c r="F14" s="4">
        <f t="shared" si="0"/>
        <v>-858386759866</v>
      </c>
      <c r="G14" s="4">
        <v>0</v>
      </c>
      <c r="H14" s="4">
        <v>0</v>
      </c>
      <c r="I14" s="4">
        <v>0</v>
      </c>
      <c r="J14" s="4">
        <v>2819200000</v>
      </c>
      <c r="K14" s="24">
        <f t="shared" si="1"/>
        <v>7067241000</v>
      </c>
      <c r="L14" s="4">
        <v>3592</v>
      </c>
      <c r="M14" s="4">
        <v>1362</v>
      </c>
      <c r="N14" s="4">
        <v>454</v>
      </c>
      <c r="O14" s="4">
        <v>203</v>
      </c>
      <c r="P14" s="4">
        <v>8739300</v>
      </c>
      <c r="Q14" s="4">
        <v>3827400</v>
      </c>
      <c r="R14" s="5">
        <v>6.8000000000000005E-2</v>
      </c>
      <c r="S14" s="4">
        <v>45859705</v>
      </c>
      <c r="T14" s="4">
        <f t="shared" si="2"/>
        <v>32510364.5</v>
      </c>
      <c r="U14" s="4">
        <f t="shared" si="3"/>
        <v>29827300</v>
      </c>
      <c r="V14" s="5">
        <v>5.6900000000000006E-2</v>
      </c>
    </row>
    <row r="15" spans="1:22" x14ac:dyDescent="0.2">
      <c r="A15" s="16" t="s">
        <v>331</v>
      </c>
      <c r="B15" s="4">
        <v>197800</v>
      </c>
      <c r="C15" s="4">
        <v>576800</v>
      </c>
      <c r="D15" s="4">
        <v>-379000</v>
      </c>
      <c r="E15" s="4">
        <v>-7885140000</v>
      </c>
      <c r="F15" s="4">
        <f t="shared" si="0"/>
        <v>-846213909866</v>
      </c>
      <c r="G15" s="4">
        <v>0</v>
      </c>
      <c r="H15" s="4">
        <v>0</v>
      </c>
      <c r="I15" s="4">
        <v>0</v>
      </c>
      <c r="J15" s="4">
        <v>-1124790000</v>
      </c>
      <c r="K15" s="24">
        <f t="shared" si="1"/>
        <v>4248041000</v>
      </c>
      <c r="L15" s="4">
        <v>2038</v>
      </c>
      <c r="M15" s="4">
        <v>1465</v>
      </c>
      <c r="N15" s="4">
        <v>299</v>
      </c>
      <c r="O15" s="4">
        <v>212</v>
      </c>
      <c r="P15" s="4">
        <v>7630200</v>
      </c>
      <c r="Q15" s="4">
        <v>3910400</v>
      </c>
      <c r="R15" s="5">
        <v>2.4900000000000002E-2</v>
      </c>
      <c r="S15" s="4">
        <v>36834800</v>
      </c>
      <c r="T15" s="4">
        <f t="shared" si="2"/>
        <v>29410724.5</v>
      </c>
      <c r="U15" s="4">
        <f t="shared" si="3"/>
        <v>29827300</v>
      </c>
      <c r="V15" s="5">
        <v>4.0599999999999997E-2</v>
      </c>
    </row>
    <row r="16" spans="1:22" x14ac:dyDescent="0.2">
      <c r="A16" s="16" t="s">
        <v>330</v>
      </c>
      <c r="B16" s="4">
        <v>520200</v>
      </c>
      <c r="C16" s="4">
        <v>53575</v>
      </c>
      <c r="D16" s="4">
        <v>466625</v>
      </c>
      <c r="E16" s="4">
        <v>9331910000</v>
      </c>
      <c r="F16" s="4">
        <f t="shared" si="0"/>
        <v>-838328769866</v>
      </c>
      <c r="G16" s="4">
        <v>0</v>
      </c>
      <c r="H16" s="4">
        <v>0</v>
      </c>
      <c r="I16" s="4">
        <v>0</v>
      </c>
      <c r="J16" s="4">
        <v>8526215000</v>
      </c>
      <c r="K16" s="24">
        <f t="shared" si="1"/>
        <v>5372831000</v>
      </c>
      <c r="L16" s="4">
        <v>578</v>
      </c>
      <c r="M16" s="4">
        <v>409</v>
      </c>
      <c r="N16" s="4">
        <v>81</v>
      </c>
      <c r="O16" s="4">
        <v>56</v>
      </c>
      <c r="P16" s="4">
        <v>1698300</v>
      </c>
      <c r="Q16" s="4">
        <v>971700</v>
      </c>
      <c r="R16" s="5">
        <v>1.01E-2</v>
      </c>
      <c r="S16" s="4">
        <v>36712245</v>
      </c>
      <c r="T16" s="4">
        <f t="shared" si="2"/>
        <v>26242700</v>
      </c>
      <c r="U16" s="4">
        <f t="shared" si="3"/>
        <v>29827300</v>
      </c>
      <c r="V16" s="5">
        <v>1.49E-2</v>
      </c>
    </row>
    <row r="17" spans="1:22" x14ac:dyDescent="0.2">
      <c r="A17" s="16" t="s">
        <v>329</v>
      </c>
      <c r="B17" s="4">
        <v>59100</v>
      </c>
      <c r="C17" s="4">
        <v>389744</v>
      </c>
      <c r="D17" s="4">
        <v>-330644</v>
      </c>
      <c r="E17" s="4">
        <v>-6605930000</v>
      </c>
      <c r="F17" s="4">
        <f t="shared" si="0"/>
        <v>-847660679866</v>
      </c>
      <c r="G17" s="4">
        <v>0</v>
      </c>
      <c r="H17" s="4">
        <v>0</v>
      </c>
      <c r="I17" s="4">
        <v>0</v>
      </c>
      <c r="J17" s="4">
        <v>2928515000</v>
      </c>
      <c r="K17" s="24">
        <f t="shared" si="1"/>
        <v>-3153384000</v>
      </c>
      <c r="L17" s="4">
        <v>360</v>
      </c>
      <c r="M17" s="4">
        <v>1380</v>
      </c>
      <c r="N17" s="4">
        <v>49</v>
      </c>
      <c r="O17" s="4">
        <v>91</v>
      </c>
      <c r="P17" s="4">
        <v>824400</v>
      </c>
      <c r="Q17" s="4">
        <v>2123100</v>
      </c>
      <c r="R17" s="5">
        <v>-0.01</v>
      </c>
      <c r="S17" s="4">
        <v>36870900</v>
      </c>
      <c r="T17" s="4">
        <f t="shared" si="2"/>
        <v>23127080</v>
      </c>
      <c r="U17" s="4">
        <f t="shared" si="3"/>
        <v>29827300</v>
      </c>
      <c r="V17" s="5">
        <v>1.49E-2</v>
      </c>
    </row>
    <row r="18" spans="1:22" x14ac:dyDescent="0.2">
      <c r="A18" s="16" t="s">
        <v>328</v>
      </c>
      <c r="B18" s="4">
        <v>152300</v>
      </c>
      <c r="C18" s="4">
        <v>194128</v>
      </c>
      <c r="D18" s="4">
        <v>-41828</v>
      </c>
      <c r="E18" s="4">
        <v>-829450000</v>
      </c>
      <c r="F18" s="4">
        <f t="shared" si="0"/>
        <v>-841054749866</v>
      </c>
      <c r="G18" s="4">
        <v>0</v>
      </c>
      <c r="H18" s="4">
        <v>0</v>
      </c>
      <c r="I18" s="4">
        <v>0</v>
      </c>
      <c r="J18" s="4">
        <v>-1055535000</v>
      </c>
      <c r="K18" s="24">
        <f t="shared" si="1"/>
        <v>-6081899000</v>
      </c>
      <c r="L18" s="4">
        <v>417</v>
      </c>
      <c r="M18" s="4">
        <v>1004</v>
      </c>
      <c r="N18" s="4">
        <v>40</v>
      </c>
      <c r="O18" s="4">
        <v>56</v>
      </c>
      <c r="P18" s="4">
        <v>668000</v>
      </c>
      <c r="Q18" s="4">
        <v>1168500</v>
      </c>
      <c r="R18" s="5">
        <v>5.1000000000000004E-3</v>
      </c>
      <c r="S18" s="4">
        <v>29827300</v>
      </c>
      <c r="T18" s="4">
        <f t="shared" si="2"/>
        <v>20931410</v>
      </c>
      <c r="U18" s="4">
        <f t="shared" si="3"/>
        <v>30616400</v>
      </c>
      <c r="V18" s="5">
        <v>1.4800000000000001E-2</v>
      </c>
    </row>
    <row r="19" spans="1:22" x14ac:dyDescent="0.2">
      <c r="A19" s="16" t="s">
        <v>327</v>
      </c>
      <c r="B19" s="4">
        <v>29300</v>
      </c>
      <c r="C19" s="4">
        <v>144700</v>
      </c>
      <c r="D19" s="4">
        <v>-115400</v>
      </c>
      <c r="E19" s="4">
        <v>-2345000000</v>
      </c>
      <c r="F19" s="4">
        <f t="shared" si="0"/>
        <v>-840225299866</v>
      </c>
      <c r="G19" s="4">
        <v>0</v>
      </c>
      <c r="H19" s="4">
        <v>0</v>
      </c>
      <c r="I19" s="4">
        <v>0</v>
      </c>
      <c r="J19" s="4">
        <v>-6443045000</v>
      </c>
      <c r="K19" s="24">
        <f t="shared" si="1"/>
        <v>-5026364000</v>
      </c>
      <c r="L19" s="4">
        <v>553</v>
      </c>
      <c r="M19" s="4">
        <v>1066</v>
      </c>
      <c r="N19" s="4">
        <v>43</v>
      </c>
      <c r="O19" s="4">
        <v>118</v>
      </c>
      <c r="P19" s="4">
        <v>820500</v>
      </c>
      <c r="Q19" s="4">
        <v>2402000</v>
      </c>
      <c r="R19" s="5">
        <v>-1.4999999999999999E-2</v>
      </c>
      <c r="S19" s="4">
        <v>38652600</v>
      </c>
      <c r="T19" s="4">
        <f t="shared" si="2"/>
        <v>17887150</v>
      </c>
      <c r="U19" s="4">
        <f t="shared" si="3"/>
        <v>2229800</v>
      </c>
      <c r="V19" s="5">
        <v>2.9300000000000003E-2</v>
      </c>
    </row>
    <row r="20" spans="1:22" x14ac:dyDescent="0.2">
      <c r="A20" s="16" t="s">
        <v>326</v>
      </c>
      <c r="B20" s="4">
        <v>1600</v>
      </c>
      <c r="C20" s="4">
        <v>801900</v>
      </c>
      <c r="D20" s="4">
        <v>-800300</v>
      </c>
      <c r="E20" s="4">
        <v>-16386940000</v>
      </c>
      <c r="F20" s="4">
        <f t="shared" si="0"/>
        <v>-837880299866</v>
      </c>
      <c r="G20" s="4">
        <v>0</v>
      </c>
      <c r="H20" s="4">
        <v>0</v>
      </c>
      <c r="I20" s="4">
        <v>0</v>
      </c>
      <c r="J20" s="4">
        <v>-6443045000</v>
      </c>
      <c r="K20" s="24">
        <f t="shared" si="1"/>
        <v>1416681000</v>
      </c>
      <c r="L20" s="4">
        <v>659</v>
      </c>
      <c r="M20" s="4">
        <v>1464</v>
      </c>
      <c r="N20" s="4">
        <v>52</v>
      </c>
      <c r="O20" s="4">
        <v>89</v>
      </c>
      <c r="P20" s="4">
        <v>1070700</v>
      </c>
      <c r="Q20" s="4">
        <v>2138300</v>
      </c>
      <c r="R20" s="5">
        <v>-4.8999999999999998E-3</v>
      </c>
      <c r="S20" s="4">
        <v>39545300</v>
      </c>
      <c r="T20" s="4">
        <f t="shared" si="2"/>
        <v>15404370</v>
      </c>
      <c r="U20" s="4">
        <f t="shared" si="3"/>
        <v>2229800</v>
      </c>
      <c r="V20" s="5">
        <v>2.8799999999999999E-2</v>
      </c>
    </row>
    <row r="21" spans="1:22" x14ac:dyDescent="0.2">
      <c r="A21" s="16" t="s">
        <v>325</v>
      </c>
      <c r="B21" s="4">
        <v>26900</v>
      </c>
      <c r="C21" s="4">
        <v>1127500</v>
      </c>
      <c r="D21" s="4">
        <v>-1100600</v>
      </c>
      <c r="E21" s="4">
        <v>-22576090000</v>
      </c>
      <c r="F21" s="4">
        <f t="shared" si="0"/>
        <v>-821493359866</v>
      </c>
      <c r="G21" s="4">
        <v>0</v>
      </c>
      <c r="H21" s="4">
        <v>0</v>
      </c>
      <c r="I21" s="4">
        <v>0</v>
      </c>
      <c r="J21" s="4">
        <v>-9697085000</v>
      </c>
      <c r="K21" s="24">
        <f t="shared" si="1"/>
        <v>7859726000</v>
      </c>
      <c r="L21" s="4">
        <v>663</v>
      </c>
      <c r="M21" s="4">
        <v>1090</v>
      </c>
      <c r="N21" s="4">
        <v>67</v>
      </c>
      <c r="O21" s="4">
        <v>109</v>
      </c>
      <c r="P21" s="4">
        <v>1261500</v>
      </c>
      <c r="Q21" s="4">
        <v>2362400</v>
      </c>
      <c r="R21" s="5">
        <v>5.0000000000000001E-3</v>
      </c>
      <c r="S21" s="4">
        <v>30616400</v>
      </c>
      <c r="T21" s="4">
        <f t="shared" si="2"/>
        <v>13874490</v>
      </c>
      <c r="U21" s="4">
        <f t="shared" si="3"/>
        <v>2229800</v>
      </c>
      <c r="V21" s="5">
        <v>3.1200000000000002E-2</v>
      </c>
    </row>
    <row r="22" spans="1:22" x14ac:dyDescent="0.2">
      <c r="A22" s="16" t="s">
        <v>324</v>
      </c>
      <c r="B22" s="4">
        <v>651000</v>
      </c>
      <c r="C22" s="4">
        <v>155800</v>
      </c>
      <c r="D22" s="4">
        <v>495200</v>
      </c>
      <c r="E22" s="4">
        <v>10048270000</v>
      </c>
      <c r="F22" s="4">
        <f t="shared" si="0"/>
        <v>-798917269866</v>
      </c>
      <c r="G22" s="4">
        <v>0</v>
      </c>
      <c r="H22" s="4">
        <v>0</v>
      </c>
      <c r="I22" s="4">
        <v>0</v>
      </c>
      <c r="J22" s="4">
        <v>-606790000</v>
      </c>
      <c r="K22" s="24">
        <f t="shared" si="1"/>
        <v>17556811000</v>
      </c>
      <c r="L22" s="4">
        <v>508</v>
      </c>
      <c r="M22" s="4">
        <v>514</v>
      </c>
      <c r="N22" s="4">
        <v>58</v>
      </c>
      <c r="O22" s="4">
        <v>60</v>
      </c>
      <c r="P22" s="4">
        <v>1040800</v>
      </c>
      <c r="Q22" s="4">
        <v>1686900</v>
      </c>
      <c r="R22" s="5">
        <v>5.0000000000000001E-3</v>
      </c>
      <c r="S22" s="4">
        <v>33386400</v>
      </c>
      <c r="T22" s="4">
        <f t="shared" si="2"/>
        <v>11629600</v>
      </c>
      <c r="U22" s="4">
        <f t="shared" si="3"/>
        <v>2229800</v>
      </c>
      <c r="V22" s="5">
        <v>1.7100000000000001E-2</v>
      </c>
    </row>
    <row r="23" spans="1:22" x14ac:dyDescent="0.2">
      <c r="A23" s="16" t="s">
        <v>323</v>
      </c>
      <c r="B23" s="4">
        <v>175900</v>
      </c>
      <c r="C23" s="4">
        <v>283300</v>
      </c>
      <c r="D23" s="4">
        <v>-107400</v>
      </c>
      <c r="E23" s="4">
        <v>-2179190000</v>
      </c>
      <c r="F23" s="4">
        <f t="shared" si="0"/>
        <v>-808965539866</v>
      </c>
      <c r="G23" s="4">
        <v>0</v>
      </c>
      <c r="H23" s="4">
        <v>0</v>
      </c>
      <c r="I23" s="4">
        <v>0</v>
      </c>
      <c r="J23" s="4">
        <v>-364020000</v>
      </c>
      <c r="K23" s="24">
        <f t="shared" si="1"/>
        <v>18163601000</v>
      </c>
      <c r="L23" s="4">
        <v>497</v>
      </c>
      <c r="M23" s="4">
        <v>994</v>
      </c>
      <c r="N23" s="4">
        <v>37</v>
      </c>
      <c r="O23" s="4">
        <v>97</v>
      </c>
      <c r="P23" s="4">
        <v>758900</v>
      </c>
      <c r="Q23" s="4">
        <v>2023500</v>
      </c>
      <c r="R23" s="5">
        <v>-1.4800000000000001E-2</v>
      </c>
      <c r="S23" s="4">
        <v>40427900</v>
      </c>
      <c r="T23" s="4">
        <f t="shared" si="2"/>
        <v>8634310</v>
      </c>
      <c r="U23" s="4">
        <f t="shared" si="3"/>
        <v>2229800</v>
      </c>
      <c r="V23" s="5">
        <v>3.85E-2</v>
      </c>
    </row>
    <row r="24" spans="1:22" x14ac:dyDescent="0.2">
      <c r="A24" s="16" t="s">
        <v>322</v>
      </c>
      <c r="B24" s="4">
        <v>30300</v>
      </c>
      <c r="C24" s="4">
        <v>794186</v>
      </c>
      <c r="D24" s="4">
        <v>-763886</v>
      </c>
      <c r="E24" s="4">
        <v>-15762230000</v>
      </c>
      <c r="F24" s="4">
        <f t="shared" si="0"/>
        <v>-806786349866</v>
      </c>
      <c r="G24" s="4">
        <v>0</v>
      </c>
      <c r="H24" s="4">
        <v>0</v>
      </c>
      <c r="I24" s="4">
        <v>0</v>
      </c>
      <c r="J24" s="4">
        <v>-2343510000</v>
      </c>
      <c r="K24" s="24">
        <f t="shared" si="1"/>
        <v>18527621000</v>
      </c>
      <c r="L24" s="4">
        <v>413</v>
      </c>
      <c r="M24" s="4">
        <v>844</v>
      </c>
      <c r="N24" s="4">
        <v>14</v>
      </c>
      <c r="O24" s="4">
        <v>60</v>
      </c>
      <c r="P24" s="4">
        <v>466700</v>
      </c>
      <c r="Q24" s="4">
        <v>1719500</v>
      </c>
      <c r="R24" s="5">
        <v>-1.95E-2</v>
      </c>
      <c r="S24" s="4">
        <v>2229800</v>
      </c>
      <c r="T24" s="4">
        <f t="shared" si="2"/>
        <v>9925760</v>
      </c>
      <c r="U24" s="4">
        <f t="shared" si="3"/>
        <v>5032000</v>
      </c>
      <c r="V24" s="5">
        <v>2.3900000000000001E-2</v>
      </c>
    </row>
    <row r="25" spans="1:22" x14ac:dyDescent="0.2">
      <c r="A25" s="16" t="s">
        <v>321</v>
      </c>
      <c r="B25" s="4">
        <v>138700</v>
      </c>
      <c r="C25" s="4">
        <v>1364322</v>
      </c>
      <c r="D25" s="4">
        <v>-1225622</v>
      </c>
      <c r="E25" s="4">
        <v>-24927560000</v>
      </c>
      <c r="F25" s="4">
        <f t="shared" si="0"/>
        <v>-791024119866</v>
      </c>
      <c r="G25" s="4">
        <v>0</v>
      </c>
      <c r="H25" s="4">
        <v>0</v>
      </c>
      <c r="I25" s="4">
        <v>0</v>
      </c>
      <c r="J25" s="4">
        <v>369082000</v>
      </c>
      <c r="K25" s="24">
        <f t="shared" si="1"/>
        <v>20871131000</v>
      </c>
      <c r="L25" s="4">
        <v>941</v>
      </c>
      <c r="M25" s="4">
        <v>1215</v>
      </c>
      <c r="N25" s="4">
        <v>80</v>
      </c>
      <c r="O25" s="4">
        <v>137</v>
      </c>
      <c r="P25" s="4">
        <v>2128500</v>
      </c>
      <c r="Q25" s="4">
        <v>3265100</v>
      </c>
      <c r="R25" s="5">
        <v>4.8999999999999998E-3</v>
      </c>
      <c r="S25" s="4">
        <v>5838400</v>
      </c>
      <c r="T25" s="4">
        <f t="shared" si="2"/>
        <v>10082440</v>
      </c>
      <c r="U25" s="4">
        <f t="shared" si="3"/>
        <v>5032000</v>
      </c>
      <c r="V25" s="5">
        <v>4.5499999999999999E-2</v>
      </c>
    </row>
    <row r="26" spans="1:22" x14ac:dyDescent="0.2">
      <c r="A26" s="16" t="s">
        <v>320</v>
      </c>
      <c r="B26" s="4">
        <v>112154</v>
      </c>
      <c r="C26" s="4">
        <v>1345100</v>
      </c>
      <c r="D26" s="4">
        <v>-1232946</v>
      </c>
      <c r="E26" s="4">
        <v>-25711370000</v>
      </c>
      <c r="F26" s="4">
        <f t="shared" si="0"/>
        <v>-766096559866</v>
      </c>
      <c r="G26" s="4">
        <v>0</v>
      </c>
      <c r="H26" s="4">
        <v>0</v>
      </c>
      <c r="I26" s="4">
        <v>0</v>
      </c>
      <c r="J26" s="4">
        <v>-407725000</v>
      </c>
      <c r="K26" s="24">
        <f t="shared" si="1"/>
        <v>20502049000</v>
      </c>
      <c r="L26" s="4">
        <v>698</v>
      </c>
      <c r="M26" s="4">
        <v>904</v>
      </c>
      <c r="N26" s="4">
        <v>44</v>
      </c>
      <c r="O26" s="4">
        <v>143</v>
      </c>
      <c r="P26" s="4">
        <v>1084600</v>
      </c>
      <c r="Q26" s="4">
        <v>3436400</v>
      </c>
      <c r="R26" s="5">
        <v>-1.2E-2</v>
      </c>
      <c r="S26" s="4">
        <v>5032000</v>
      </c>
      <c r="T26" s="4">
        <f t="shared" si="2"/>
        <v>10884240</v>
      </c>
      <c r="U26" s="4">
        <f t="shared" si="3"/>
        <v>5714700</v>
      </c>
      <c r="V26" s="5">
        <v>3.0600000000000002E-2</v>
      </c>
    </row>
    <row r="27" spans="1:22" x14ac:dyDescent="0.2">
      <c r="A27" s="16" t="s">
        <v>319</v>
      </c>
      <c r="B27" s="4">
        <v>265600</v>
      </c>
      <c r="C27" s="4">
        <v>1025555</v>
      </c>
      <c r="D27" s="4">
        <v>-759955</v>
      </c>
      <c r="E27" s="4">
        <v>-15713610000</v>
      </c>
      <c r="F27" s="4">
        <f t="shared" si="0"/>
        <v>-740385189866</v>
      </c>
      <c r="G27" s="4">
        <v>0</v>
      </c>
      <c r="H27" s="4">
        <v>0</v>
      </c>
      <c r="I27" s="4">
        <v>0</v>
      </c>
      <c r="J27" s="4">
        <v>149730000</v>
      </c>
      <c r="K27" s="24">
        <f t="shared" si="1"/>
        <v>20909774000</v>
      </c>
      <c r="L27" s="4">
        <v>1319</v>
      </c>
      <c r="M27" s="4">
        <v>1797</v>
      </c>
      <c r="N27" s="4">
        <v>135</v>
      </c>
      <c r="O27" s="4">
        <v>80</v>
      </c>
      <c r="P27" s="4">
        <v>2708100</v>
      </c>
      <c r="Q27" s="4">
        <v>2021400</v>
      </c>
      <c r="R27" s="5">
        <v>2.69E-2</v>
      </c>
      <c r="S27" s="4">
        <v>5714700</v>
      </c>
      <c r="T27" s="4">
        <f t="shared" si="2"/>
        <v>11298720</v>
      </c>
      <c r="U27" s="4">
        <f t="shared" si="3"/>
        <v>7870600</v>
      </c>
      <c r="V27" s="5">
        <v>2.6200000000000001E-2</v>
      </c>
    </row>
    <row r="28" spans="1:22" x14ac:dyDescent="0.2">
      <c r="A28" s="16" t="s">
        <v>318</v>
      </c>
      <c r="B28" s="4">
        <v>145800</v>
      </c>
      <c r="C28" s="4">
        <v>1293800</v>
      </c>
      <c r="D28" s="4">
        <v>-1148000</v>
      </c>
      <c r="E28" s="4">
        <v>-23374690000</v>
      </c>
      <c r="F28" s="4">
        <f t="shared" si="0"/>
        <v>-724671579866</v>
      </c>
      <c r="G28" s="4">
        <v>0</v>
      </c>
      <c r="H28" s="4">
        <v>0</v>
      </c>
      <c r="I28" s="4">
        <v>0</v>
      </c>
      <c r="J28" s="4">
        <v>149730000</v>
      </c>
      <c r="K28" s="24">
        <f t="shared" si="1"/>
        <v>20760044000</v>
      </c>
      <c r="L28" s="4">
        <v>868</v>
      </c>
      <c r="M28" s="4">
        <v>1526</v>
      </c>
      <c r="N28" s="4">
        <v>160</v>
      </c>
      <c r="O28" s="4">
        <v>202</v>
      </c>
      <c r="P28" s="4">
        <v>3374800</v>
      </c>
      <c r="Q28" s="4">
        <v>4416300</v>
      </c>
      <c r="R28" s="5">
        <v>9.8999999999999991E-3</v>
      </c>
      <c r="S28" s="4">
        <v>7870600</v>
      </c>
      <c r="T28" s="4">
        <f t="shared" si="2"/>
        <v>10831520</v>
      </c>
      <c r="U28" s="4">
        <f t="shared" si="3"/>
        <v>8210000</v>
      </c>
      <c r="V28" s="5">
        <v>2.1899999999999999E-2</v>
      </c>
    </row>
    <row r="29" spans="1:22" x14ac:dyDescent="0.2">
      <c r="A29" s="16" t="s">
        <v>317</v>
      </c>
      <c r="B29" s="4">
        <v>153900</v>
      </c>
      <c r="C29" s="4">
        <v>1417300</v>
      </c>
      <c r="D29" s="4">
        <v>-1263400</v>
      </c>
      <c r="E29" s="4">
        <v>-25328560000</v>
      </c>
      <c r="F29" s="4">
        <f t="shared" si="0"/>
        <v>-701296889866</v>
      </c>
      <c r="G29" s="4">
        <v>0</v>
      </c>
      <c r="H29" s="4">
        <v>0</v>
      </c>
      <c r="I29" s="4">
        <v>0</v>
      </c>
      <c r="J29" s="4">
        <v>2688845000</v>
      </c>
      <c r="K29" s="24">
        <f t="shared" si="1"/>
        <v>20610314000</v>
      </c>
      <c r="L29" s="4">
        <v>903</v>
      </c>
      <c r="M29" s="4">
        <v>2042</v>
      </c>
      <c r="N29" s="4">
        <v>104</v>
      </c>
      <c r="O29" s="4">
        <v>161</v>
      </c>
      <c r="P29" s="4">
        <v>1887600</v>
      </c>
      <c r="Q29" s="4">
        <v>3774500</v>
      </c>
      <c r="R29" s="5">
        <v>0.01</v>
      </c>
      <c r="S29" s="4">
        <v>8210000</v>
      </c>
      <c r="T29" s="4">
        <f t="shared" si="2"/>
        <v>10317020</v>
      </c>
      <c r="U29" s="4">
        <f t="shared" si="3"/>
        <v>10475000</v>
      </c>
      <c r="V29" s="5">
        <v>3.2000000000000001E-2</v>
      </c>
    </row>
    <row r="30" spans="1:22" x14ac:dyDescent="0.2">
      <c r="A30" s="16" t="s">
        <v>316</v>
      </c>
      <c r="B30" s="4">
        <v>157100</v>
      </c>
      <c r="C30" s="4">
        <v>2145882</v>
      </c>
      <c r="D30" s="4">
        <v>-1988782</v>
      </c>
      <c r="E30" s="4">
        <v>-38763660000</v>
      </c>
      <c r="F30" s="4">
        <f t="shared" si="0"/>
        <v>-675968329866</v>
      </c>
      <c r="G30" s="4">
        <v>0</v>
      </c>
      <c r="H30" s="4">
        <v>0</v>
      </c>
      <c r="I30" s="4">
        <v>0</v>
      </c>
      <c r="J30" s="4">
        <v>-5877955000</v>
      </c>
      <c r="K30" s="24">
        <f t="shared" si="1"/>
        <v>17921469000</v>
      </c>
      <c r="L30" s="4">
        <v>1421</v>
      </c>
      <c r="M30" s="4">
        <v>3343</v>
      </c>
      <c r="N30" s="4">
        <v>132</v>
      </c>
      <c r="O30" s="4">
        <v>244</v>
      </c>
      <c r="P30" s="4">
        <v>3317600</v>
      </c>
      <c r="Q30" s="4">
        <v>11273300</v>
      </c>
      <c r="R30" s="5">
        <v>0</v>
      </c>
      <c r="S30" s="4">
        <v>14717500</v>
      </c>
      <c r="T30" s="4">
        <f t="shared" si="2"/>
        <v>9195020</v>
      </c>
      <c r="U30" s="4">
        <f t="shared" si="3"/>
        <v>7405200</v>
      </c>
      <c r="V30" s="5">
        <v>6.9699999999999998E-2</v>
      </c>
    </row>
    <row r="31" spans="1:22" x14ac:dyDescent="0.2">
      <c r="A31" s="16" t="s">
        <v>315</v>
      </c>
      <c r="B31" s="4">
        <v>322800</v>
      </c>
      <c r="C31" s="4">
        <v>1211880</v>
      </c>
      <c r="D31" s="4">
        <v>-889080</v>
      </c>
      <c r="E31" s="4">
        <v>-17520090000</v>
      </c>
      <c r="F31" s="4">
        <f t="shared" si="0"/>
        <v>-637204669866</v>
      </c>
      <c r="G31" s="4">
        <v>0</v>
      </c>
      <c r="H31" s="4">
        <v>0</v>
      </c>
      <c r="I31" s="4">
        <v>0</v>
      </c>
      <c r="J31" s="4">
        <v>4767020000</v>
      </c>
      <c r="K31" s="24">
        <f t="shared" si="1"/>
        <v>23799424000</v>
      </c>
      <c r="L31" s="4">
        <v>1309</v>
      </c>
      <c r="M31" s="4">
        <v>2063</v>
      </c>
      <c r="N31" s="4">
        <v>190</v>
      </c>
      <c r="O31" s="4">
        <v>175</v>
      </c>
      <c r="P31" s="4">
        <v>4562700</v>
      </c>
      <c r="Q31" s="4">
        <v>10732400</v>
      </c>
      <c r="R31" s="5">
        <v>3.3500000000000002E-2</v>
      </c>
      <c r="S31" s="4">
        <v>15317600</v>
      </c>
      <c r="T31" s="4">
        <f t="shared" si="2"/>
        <v>8089250</v>
      </c>
      <c r="U31" s="4">
        <f t="shared" si="3"/>
        <v>7405200</v>
      </c>
      <c r="V31" s="5">
        <v>4.7300000000000002E-2</v>
      </c>
    </row>
    <row r="32" spans="1:22" x14ac:dyDescent="0.2">
      <c r="A32" s="16" t="s">
        <v>314</v>
      </c>
      <c r="B32" s="4">
        <v>906900</v>
      </c>
      <c r="C32" s="4">
        <v>1258795</v>
      </c>
      <c r="D32" s="4">
        <v>-351895</v>
      </c>
      <c r="E32" s="4">
        <v>-6849840000</v>
      </c>
      <c r="F32" s="4">
        <f t="shared" si="0"/>
        <v>-619684579866</v>
      </c>
      <c r="G32" s="4">
        <v>0</v>
      </c>
      <c r="H32" s="4">
        <v>0</v>
      </c>
      <c r="I32" s="4">
        <v>0</v>
      </c>
      <c r="J32" s="4">
        <v>4767020000</v>
      </c>
      <c r="K32" s="24">
        <f t="shared" si="1"/>
        <v>19032404000</v>
      </c>
      <c r="L32" s="4">
        <v>2004</v>
      </c>
      <c r="M32" s="4">
        <v>2051</v>
      </c>
      <c r="N32" s="4">
        <v>182</v>
      </c>
      <c r="O32" s="4">
        <v>196</v>
      </c>
      <c r="P32" s="4">
        <v>4331800</v>
      </c>
      <c r="Q32" s="4">
        <v>4811800</v>
      </c>
      <c r="R32" s="5">
        <v>4.0199999999999993E-2</v>
      </c>
      <c r="S32" s="4">
        <v>10937500</v>
      </c>
      <c r="T32" s="4">
        <f t="shared" si="2"/>
        <v>7725640</v>
      </c>
      <c r="U32" s="4">
        <f t="shared" si="3"/>
        <v>7405200</v>
      </c>
      <c r="V32" s="5">
        <v>4.3499999999999997E-2</v>
      </c>
    </row>
    <row r="33" spans="1:22" x14ac:dyDescent="0.2">
      <c r="A33" s="16" t="s">
        <v>313</v>
      </c>
      <c r="B33" s="4">
        <v>1228700</v>
      </c>
      <c r="C33" s="4">
        <v>1640000</v>
      </c>
      <c r="D33" s="4">
        <v>-411300</v>
      </c>
      <c r="E33" s="4">
        <v>-8192520000</v>
      </c>
      <c r="F33" s="4">
        <f t="shared" si="0"/>
        <v>-612834739866</v>
      </c>
      <c r="G33" s="4">
        <v>0</v>
      </c>
      <c r="H33" s="4">
        <v>0</v>
      </c>
      <c r="I33" s="4">
        <v>0</v>
      </c>
      <c r="J33" s="4">
        <v>2038655000</v>
      </c>
      <c r="K33" s="24">
        <f t="shared" si="1"/>
        <v>14265384000</v>
      </c>
      <c r="L33" s="4">
        <v>1927</v>
      </c>
      <c r="M33" s="4">
        <v>2966</v>
      </c>
      <c r="N33" s="4">
        <v>140</v>
      </c>
      <c r="O33" s="4">
        <v>188</v>
      </c>
      <c r="P33" s="4">
        <v>3627200</v>
      </c>
      <c r="Q33" s="4">
        <v>5105300</v>
      </c>
      <c r="R33" s="5">
        <v>-4.5400000000000003E-2</v>
      </c>
      <c r="S33" s="4">
        <v>10475000</v>
      </c>
      <c r="T33" s="4">
        <f t="shared" si="2"/>
        <v>6973010</v>
      </c>
      <c r="U33" s="4">
        <f t="shared" si="3"/>
        <v>3198600</v>
      </c>
      <c r="V33" s="5">
        <v>0.1057</v>
      </c>
    </row>
    <row r="34" spans="1:22" x14ac:dyDescent="0.2">
      <c r="A34" s="16" t="s">
        <v>270</v>
      </c>
      <c r="B34" s="4">
        <v>2523800</v>
      </c>
      <c r="C34" s="4">
        <v>2598836</v>
      </c>
      <c r="D34" s="4">
        <v>-75036</v>
      </c>
      <c r="E34" s="4">
        <v>-1713730000</v>
      </c>
      <c r="F34" s="4">
        <f t="shared" si="0"/>
        <v>-604642219866</v>
      </c>
      <c r="G34" s="4">
        <v>0</v>
      </c>
      <c r="H34" s="4">
        <v>0</v>
      </c>
      <c r="I34" s="4">
        <v>0</v>
      </c>
      <c r="J34" s="4">
        <v>-7629685000</v>
      </c>
      <c r="K34" s="24">
        <f t="shared" si="1"/>
        <v>12226729000</v>
      </c>
      <c r="L34" s="4">
        <v>2366</v>
      </c>
      <c r="M34" s="4">
        <v>2381</v>
      </c>
      <c r="N34" s="4">
        <v>323</v>
      </c>
      <c r="O34" s="4">
        <v>198</v>
      </c>
      <c r="P34" s="4">
        <v>9209800</v>
      </c>
      <c r="Q34" s="4">
        <v>4862500</v>
      </c>
      <c r="R34" s="5">
        <v>6.8400000000000002E-2</v>
      </c>
      <c r="S34" s="4">
        <v>15144300</v>
      </c>
      <c r="T34" s="4">
        <f t="shared" si="2"/>
        <v>6263980</v>
      </c>
      <c r="U34" s="4">
        <f t="shared" si="3"/>
        <v>3065000</v>
      </c>
      <c r="V34" s="5">
        <v>5.8899999999999994E-2</v>
      </c>
    </row>
    <row r="35" spans="1:22" x14ac:dyDescent="0.2">
      <c r="A35" s="16" t="s">
        <v>269</v>
      </c>
      <c r="B35" s="4">
        <v>1025000</v>
      </c>
      <c r="C35" s="4">
        <v>1237100</v>
      </c>
      <c r="D35" s="4">
        <v>-212100</v>
      </c>
      <c r="E35" s="4">
        <v>-3984160000</v>
      </c>
      <c r="F35" s="4">
        <f t="shared" si="0"/>
        <v>-602928489866</v>
      </c>
      <c r="G35" s="4">
        <v>0</v>
      </c>
      <c r="H35" s="4">
        <v>0</v>
      </c>
      <c r="I35" s="4">
        <v>0</v>
      </c>
      <c r="J35" s="4">
        <v>-2271905000</v>
      </c>
      <c r="K35" s="24">
        <f t="shared" si="1"/>
        <v>19856414000</v>
      </c>
      <c r="L35" s="4">
        <v>829</v>
      </c>
      <c r="M35" s="4">
        <v>2131</v>
      </c>
      <c r="N35" s="4">
        <v>83</v>
      </c>
      <c r="O35" s="4">
        <v>134</v>
      </c>
      <c r="P35" s="4">
        <v>2754900</v>
      </c>
      <c r="Q35" s="4">
        <v>4030800</v>
      </c>
      <c r="R35" s="5">
        <v>-2.4500000000000001E-2</v>
      </c>
      <c r="S35" s="4">
        <v>7405200</v>
      </c>
      <c r="T35" s="4">
        <f t="shared" si="2"/>
        <v>5955530</v>
      </c>
      <c r="U35" s="4">
        <f t="shared" si="3"/>
        <v>3065000</v>
      </c>
      <c r="V35" s="5">
        <v>3.6900000000000002E-2</v>
      </c>
    </row>
    <row r="36" spans="1:22" x14ac:dyDescent="0.2">
      <c r="A36" s="16" t="s">
        <v>268</v>
      </c>
      <c r="B36" s="4">
        <v>38000</v>
      </c>
      <c r="C36" s="4">
        <v>1247420</v>
      </c>
      <c r="D36" s="4">
        <v>-1209420</v>
      </c>
      <c r="E36" s="4">
        <v>-22791185164</v>
      </c>
      <c r="F36" s="4">
        <f t="shared" si="0"/>
        <v>-598944329866</v>
      </c>
      <c r="G36" s="4">
        <v>0</v>
      </c>
      <c r="H36" s="4">
        <v>0</v>
      </c>
      <c r="I36" s="4">
        <v>0</v>
      </c>
      <c r="J36" s="4">
        <v>-1580880000</v>
      </c>
      <c r="K36" s="24">
        <f t="shared" si="1"/>
        <v>22128319000</v>
      </c>
      <c r="L36" s="4">
        <v>2142</v>
      </c>
      <c r="M36" s="4">
        <v>2436</v>
      </c>
      <c r="N36" s="4">
        <v>230</v>
      </c>
      <c r="O36" s="4">
        <v>215</v>
      </c>
      <c r="P36" s="4">
        <v>5827400</v>
      </c>
      <c r="Q36" s="4">
        <v>7179400</v>
      </c>
      <c r="R36" s="5">
        <v>1.0800000000000001E-2</v>
      </c>
      <c r="S36" s="4">
        <v>13050000</v>
      </c>
      <c r="T36" s="4">
        <f t="shared" si="2"/>
        <v>4921570</v>
      </c>
      <c r="U36" s="4">
        <f t="shared" si="3"/>
        <v>3065000</v>
      </c>
      <c r="V36" s="5">
        <v>1.5800000000000002E-2</v>
      </c>
    </row>
    <row r="37" spans="1:22" x14ac:dyDescent="0.2">
      <c r="A37" s="16" t="s">
        <v>254</v>
      </c>
      <c r="B37" s="4">
        <v>189000</v>
      </c>
      <c r="C37" s="4">
        <v>242800</v>
      </c>
      <c r="D37" s="4">
        <v>-53800</v>
      </c>
      <c r="E37" s="4">
        <v>-943930000</v>
      </c>
      <c r="F37" s="4">
        <f t="shared" si="0"/>
        <v>-576153144702</v>
      </c>
      <c r="G37" s="4">
        <v>0</v>
      </c>
      <c r="H37" s="4">
        <v>0</v>
      </c>
      <c r="I37" s="4">
        <v>0</v>
      </c>
      <c r="J37" s="4">
        <v>-1580880000</v>
      </c>
      <c r="K37" s="24">
        <f t="shared" si="1"/>
        <v>23709199000</v>
      </c>
      <c r="L37" s="4">
        <v>2531</v>
      </c>
      <c r="M37" s="4">
        <v>1342</v>
      </c>
      <c r="N37" s="4">
        <v>226</v>
      </c>
      <c r="O37" s="4">
        <v>60</v>
      </c>
      <c r="P37" s="4">
        <v>6991400</v>
      </c>
      <c r="Q37" s="4">
        <v>2837000</v>
      </c>
      <c r="R37" s="5">
        <v>6.9199999999999998E-2</v>
      </c>
      <c r="S37" s="4">
        <v>9859500</v>
      </c>
      <c r="T37" s="4">
        <f t="shared" si="2"/>
        <v>4217590</v>
      </c>
      <c r="U37" s="4">
        <f t="shared" si="3"/>
        <v>3065000</v>
      </c>
      <c r="V37" s="5">
        <v>6.4699999999999994E-2</v>
      </c>
    </row>
    <row r="38" spans="1:22" x14ac:dyDescent="0.2">
      <c r="A38" s="16" t="s">
        <v>253</v>
      </c>
      <c r="B38" s="4">
        <v>481500</v>
      </c>
      <c r="C38" s="4">
        <v>61600</v>
      </c>
      <c r="D38" s="4">
        <v>419900</v>
      </c>
      <c r="E38" s="4">
        <v>7308070000</v>
      </c>
      <c r="F38" s="4">
        <f t="shared" si="0"/>
        <v>-575209214702</v>
      </c>
      <c r="G38" s="4">
        <v>0</v>
      </c>
      <c r="H38" s="4">
        <v>0</v>
      </c>
      <c r="I38" s="4">
        <v>0</v>
      </c>
      <c r="J38" s="4">
        <v>2279340000</v>
      </c>
      <c r="K38" s="24">
        <f t="shared" si="1"/>
        <v>25290079000</v>
      </c>
      <c r="L38" s="4">
        <v>597</v>
      </c>
      <c r="M38" s="4">
        <v>808</v>
      </c>
      <c r="N38" s="4">
        <v>60</v>
      </c>
      <c r="O38" s="4">
        <v>51</v>
      </c>
      <c r="P38" s="4">
        <v>1883500</v>
      </c>
      <c r="Q38" s="4">
        <v>1344900</v>
      </c>
      <c r="R38" s="5">
        <v>1.47E-2</v>
      </c>
      <c r="S38" s="4">
        <v>3198600</v>
      </c>
      <c r="T38" s="4">
        <f t="shared" si="2"/>
        <v>4258460</v>
      </c>
      <c r="U38" s="4">
        <f t="shared" si="3"/>
        <v>2948700</v>
      </c>
      <c r="V38" s="5">
        <v>2.29E-2</v>
      </c>
    </row>
    <row r="39" spans="1:22" x14ac:dyDescent="0.2">
      <c r="A39" s="16" t="s">
        <v>252</v>
      </c>
      <c r="B39" s="4">
        <v>334800</v>
      </c>
      <c r="C39" s="4">
        <v>379200</v>
      </c>
      <c r="D39" s="4">
        <v>-44400</v>
      </c>
      <c r="E39" s="4">
        <v>-769670000</v>
      </c>
      <c r="F39" s="4">
        <f t="shared" si="0"/>
        <v>-582517284702</v>
      </c>
      <c r="G39" s="4">
        <v>0</v>
      </c>
      <c r="H39" s="4">
        <v>0</v>
      </c>
      <c r="I39" s="4">
        <v>0</v>
      </c>
      <c r="J39" s="4">
        <v>1739320000</v>
      </c>
      <c r="K39" s="24">
        <f t="shared" si="1"/>
        <v>23010739000</v>
      </c>
      <c r="L39" s="4">
        <v>329</v>
      </c>
      <c r="M39" s="4">
        <v>1133</v>
      </c>
      <c r="N39" s="4">
        <v>39</v>
      </c>
      <c r="O39" s="4">
        <v>52</v>
      </c>
      <c r="P39" s="4">
        <v>1202800</v>
      </c>
      <c r="Q39" s="4">
        <v>1817200</v>
      </c>
      <c r="R39" s="5">
        <v>3.0000000000000001E-3</v>
      </c>
      <c r="S39" s="4">
        <v>3065000</v>
      </c>
      <c r="T39" s="4">
        <f t="shared" si="2"/>
        <v>4339580</v>
      </c>
      <c r="U39" s="4">
        <f t="shared" si="3"/>
        <v>2948700</v>
      </c>
      <c r="V39" s="5">
        <v>2.3199999999999998E-2</v>
      </c>
    </row>
    <row r="40" spans="1:22" x14ac:dyDescent="0.2">
      <c r="A40" s="16" t="s">
        <v>251</v>
      </c>
      <c r="B40" s="4">
        <v>115500</v>
      </c>
      <c r="C40" s="4">
        <v>279300</v>
      </c>
      <c r="D40" s="4">
        <v>-163800</v>
      </c>
      <c r="E40" s="4">
        <v>-2805820000</v>
      </c>
      <c r="F40" s="4">
        <f t="shared" si="0"/>
        <v>-581747614702</v>
      </c>
      <c r="G40" s="4">
        <v>0</v>
      </c>
      <c r="H40" s="4">
        <v>0</v>
      </c>
      <c r="I40" s="4">
        <v>0</v>
      </c>
      <c r="J40" s="4">
        <v>1739320000</v>
      </c>
      <c r="K40" s="24">
        <f t="shared" si="1"/>
        <v>21271419000</v>
      </c>
      <c r="L40" s="4">
        <v>293</v>
      </c>
      <c r="M40" s="4">
        <v>905</v>
      </c>
      <c r="N40" s="4">
        <v>34</v>
      </c>
      <c r="O40" s="4">
        <v>81</v>
      </c>
      <c r="P40" s="4">
        <v>879900</v>
      </c>
      <c r="Q40" s="4">
        <v>2303500</v>
      </c>
      <c r="R40" s="5">
        <v>-1.1699999999999999E-2</v>
      </c>
      <c r="S40" s="4">
        <v>3497500</v>
      </c>
      <c r="T40" s="4">
        <f t="shared" si="2"/>
        <v>4354920</v>
      </c>
      <c r="U40" s="4">
        <f t="shared" si="3"/>
        <v>2948700</v>
      </c>
      <c r="V40" s="5">
        <v>1.7299999999999999E-2</v>
      </c>
    </row>
    <row r="41" spans="1:22" x14ac:dyDescent="0.2">
      <c r="A41" s="16" t="s">
        <v>250</v>
      </c>
      <c r="B41" s="4">
        <v>158400</v>
      </c>
      <c r="C41" s="4">
        <v>531300</v>
      </c>
      <c r="D41" s="4">
        <v>-372900</v>
      </c>
      <c r="E41" s="4">
        <v>-6486530000</v>
      </c>
      <c r="F41" s="4">
        <f t="shared" si="0"/>
        <v>-578941794702</v>
      </c>
      <c r="G41" s="4">
        <v>0</v>
      </c>
      <c r="H41" s="4">
        <v>0</v>
      </c>
      <c r="I41" s="4">
        <v>0</v>
      </c>
      <c r="J41" s="4">
        <v>-8197825000</v>
      </c>
      <c r="K41" s="24">
        <f t="shared" si="1"/>
        <v>19532099000</v>
      </c>
      <c r="L41" s="4">
        <v>535</v>
      </c>
      <c r="M41" s="4">
        <v>1173</v>
      </c>
      <c r="N41" s="4">
        <v>46</v>
      </c>
      <c r="O41" s="4">
        <v>86</v>
      </c>
      <c r="P41" s="4">
        <v>1633600</v>
      </c>
      <c r="Q41" s="4">
        <v>2603300</v>
      </c>
      <c r="R41" s="5">
        <v>-5.6999999999999993E-3</v>
      </c>
      <c r="S41" s="4">
        <v>4259900</v>
      </c>
      <c r="T41" s="4">
        <f t="shared" si="2"/>
        <v>4564840</v>
      </c>
      <c r="U41" s="4">
        <f t="shared" si="3"/>
        <v>2710400</v>
      </c>
      <c r="V41" s="5">
        <v>1.7100000000000001E-2</v>
      </c>
    </row>
    <row r="42" spans="1:22" x14ac:dyDescent="0.2">
      <c r="A42" s="16" t="s">
        <v>249</v>
      </c>
      <c r="B42" s="4">
        <v>24645</v>
      </c>
      <c r="C42" s="4">
        <v>786300</v>
      </c>
      <c r="D42" s="4">
        <v>-761655</v>
      </c>
      <c r="E42" s="4">
        <v>-13197300000</v>
      </c>
      <c r="F42" s="4">
        <f t="shared" si="0"/>
        <v>-572455264702</v>
      </c>
      <c r="G42" s="4">
        <v>0</v>
      </c>
      <c r="H42" s="4">
        <v>0</v>
      </c>
      <c r="I42" s="4">
        <v>0</v>
      </c>
      <c r="J42" s="4">
        <v>-1048665000</v>
      </c>
      <c r="K42" s="24">
        <f t="shared" si="1"/>
        <v>27729924000</v>
      </c>
      <c r="L42" s="4">
        <v>595</v>
      </c>
      <c r="M42" s="4">
        <v>1337</v>
      </c>
      <c r="N42" s="4">
        <v>99</v>
      </c>
      <c r="O42" s="4">
        <v>144</v>
      </c>
      <c r="P42" s="4">
        <v>3105000</v>
      </c>
      <c r="Q42" s="4">
        <v>4069500</v>
      </c>
      <c r="R42" s="5">
        <v>2.8999999999999998E-3</v>
      </c>
      <c r="S42" s="4">
        <v>7301400</v>
      </c>
      <c r="T42" s="4">
        <f t="shared" si="2"/>
        <v>4001960</v>
      </c>
      <c r="U42" s="4">
        <f t="shared" si="3"/>
        <v>2710400</v>
      </c>
      <c r="V42" s="5">
        <v>2.58E-2</v>
      </c>
    </row>
    <row r="43" spans="1:22" x14ac:dyDescent="0.2">
      <c r="A43" s="16" t="s">
        <v>248</v>
      </c>
      <c r="B43" s="4">
        <v>48700</v>
      </c>
      <c r="C43" s="4">
        <v>570752</v>
      </c>
      <c r="D43" s="4">
        <v>-522052</v>
      </c>
      <c r="E43" s="4">
        <v>-9093010000</v>
      </c>
      <c r="F43" s="4">
        <f t="shared" si="0"/>
        <v>-559257964702</v>
      </c>
      <c r="G43" s="4">
        <v>0</v>
      </c>
      <c r="H43" s="4">
        <v>0</v>
      </c>
      <c r="I43" s="4">
        <v>0</v>
      </c>
      <c r="J43" s="4">
        <v>777665000</v>
      </c>
      <c r="K43" s="24">
        <f t="shared" si="1"/>
        <v>28778589000</v>
      </c>
      <c r="L43" s="4">
        <v>334</v>
      </c>
      <c r="M43" s="4">
        <v>793</v>
      </c>
      <c r="N43" s="4">
        <v>26</v>
      </c>
      <c r="O43" s="4">
        <v>100</v>
      </c>
      <c r="P43" s="4">
        <v>660700</v>
      </c>
      <c r="Q43" s="4">
        <v>2265000</v>
      </c>
      <c r="R43" s="5">
        <v>-1.44E-2</v>
      </c>
      <c r="S43" s="4">
        <v>2948700</v>
      </c>
      <c r="T43" s="4">
        <f t="shared" si="2"/>
        <v>4388480</v>
      </c>
      <c r="U43" s="4">
        <f t="shared" si="3"/>
        <v>2710400</v>
      </c>
      <c r="V43" s="5">
        <v>0.02</v>
      </c>
    </row>
    <row r="44" spans="1:22" x14ac:dyDescent="0.2">
      <c r="A44" s="16" t="s">
        <v>247</v>
      </c>
      <c r="B44" s="4">
        <v>299800</v>
      </c>
      <c r="C44" s="4">
        <v>76600</v>
      </c>
      <c r="D44" s="4">
        <v>223200</v>
      </c>
      <c r="E44" s="4">
        <v>3844120000</v>
      </c>
      <c r="F44" s="4">
        <f t="shared" si="0"/>
        <v>-550164954702</v>
      </c>
      <c r="G44" s="4">
        <v>0</v>
      </c>
      <c r="H44" s="4">
        <v>0</v>
      </c>
      <c r="I44" s="4">
        <v>0</v>
      </c>
      <c r="J44" s="4">
        <v>3172695000</v>
      </c>
      <c r="K44" s="24">
        <f t="shared" si="1"/>
        <v>28000924000</v>
      </c>
      <c r="L44" s="4">
        <v>2041</v>
      </c>
      <c r="M44" s="4">
        <v>1124</v>
      </c>
      <c r="N44" s="4">
        <v>177</v>
      </c>
      <c r="O44" s="4">
        <v>78</v>
      </c>
      <c r="P44" s="4">
        <v>5158600</v>
      </c>
      <c r="Q44" s="4">
        <v>2131700</v>
      </c>
      <c r="R44" s="5">
        <v>3.85E-2</v>
      </c>
      <c r="S44" s="4">
        <v>8054000</v>
      </c>
      <c r="T44" s="4">
        <f t="shared" si="2"/>
        <v>4109920</v>
      </c>
      <c r="U44" s="4">
        <f t="shared" si="3"/>
        <v>2710400</v>
      </c>
      <c r="V44" s="5">
        <v>3.7100000000000001E-2</v>
      </c>
    </row>
    <row r="45" spans="1:22" x14ac:dyDescent="0.2">
      <c r="A45" s="16" t="s">
        <v>246</v>
      </c>
      <c r="B45" s="4">
        <v>75200</v>
      </c>
      <c r="C45" s="4">
        <v>438534</v>
      </c>
      <c r="D45" s="4">
        <v>-363334</v>
      </c>
      <c r="E45" s="4">
        <v>-6120210000</v>
      </c>
      <c r="F45" s="4">
        <f t="shared" si="0"/>
        <v>-554009074702</v>
      </c>
      <c r="G45" s="4">
        <v>0</v>
      </c>
      <c r="H45" s="4">
        <v>0</v>
      </c>
      <c r="I45" s="4">
        <v>0</v>
      </c>
      <c r="J45" s="4">
        <v>3172695000</v>
      </c>
      <c r="K45" s="24">
        <f t="shared" si="1"/>
        <v>24828229000</v>
      </c>
      <c r="L45" s="4">
        <v>374</v>
      </c>
      <c r="M45" s="4">
        <v>905</v>
      </c>
      <c r="N45" s="4">
        <v>58</v>
      </c>
      <c r="O45" s="4">
        <v>88</v>
      </c>
      <c r="P45" s="4">
        <v>1686500</v>
      </c>
      <c r="Q45" s="4">
        <v>2341400</v>
      </c>
      <c r="R45" s="5">
        <v>9.0000000000000011E-3</v>
      </c>
      <c r="S45" s="4">
        <v>4320700</v>
      </c>
      <c r="T45" s="4">
        <f t="shared" si="2"/>
        <v>3944550</v>
      </c>
      <c r="U45" s="4">
        <f t="shared" si="3"/>
        <v>2710400</v>
      </c>
      <c r="V45" s="5">
        <v>8.8999999999999999E-3</v>
      </c>
    </row>
    <row r="46" spans="1:22" x14ac:dyDescent="0.2">
      <c r="A46" s="16" t="s">
        <v>245</v>
      </c>
      <c r="B46" s="4">
        <v>49700</v>
      </c>
      <c r="C46" s="4">
        <v>287100</v>
      </c>
      <c r="D46" s="4">
        <v>-237400</v>
      </c>
      <c r="E46" s="4">
        <v>-3997120000</v>
      </c>
      <c r="F46" s="4">
        <f t="shared" si="0"/>
        <v>-547888864702</v>
      </c>
      <c r="G46" s="4">
        <v>0</v>
      </c>
      <c r="H46" s="4">
        <v>0</v>
      </c>
      <c r="I46" s="4">
        <v>0</v>
      </c>
      <c r="J46" s="4">
        <v>-1991410000</v>
      </c>
      <c r="K46" s="24">
        <f t="shared" si="1"/>
        <v>21655534000</v>
      </c>
      <c r="L46" s="4">
        <v>225</v>
      </c>
      <c r="M46" s="4">
        <v>711</v>
      </c>
      <c r="N46" s="4">
        <v>32</v>
      </c>
      <c r="O46" s="4">
        <v>45</v>
      </c>
      <c r="P46" s="4">
        <v>1076600</v>
      </c>
      <c r="Q46" s="4">
        <v>1180700</v>
      </c>
      <c r="R46" s="5">
        <v>-5.8999999999999999E-3</v>
      </c>
      <c r="S46" s="4">
        <v>2710400</v>
      </c>
      <c r="T46" s="4">
        <f t="shared" si="2"/>
        <v>4036580</v>
      </c>
      <c r="U46" s="4">
        <f t="shared" si="3"/>
        <v>2819700</v>
      </c>
      <c r="V46" s="5">
        <v>1.4800000000000001E-2</v>
      </c>
    </row>
    <row r="47" spans="1:22" x14ac:dyDescent="0.2">
      <c r="A47" s="16" t="s">
        <v>244</v>
      </c>
      <c r="B47" s="4">
        <v>59100</v>
      </c>
      <c r="C47" s="4">
        <v>287131</v>
      </c>
      <c r="D47" s="4">
        <v>-228031</v>
      </c>
      <c r="E47" s="4">
        <v>-3818110000</v>
      </c>
      <c r="F47" s="4">
        <f t="shared" ref="F47:F73" si="4">E47+F48</f>
        <v>-543891744702</v>
      </c>
      <c r="G47" s="4">
        <v>0</v>
      </c>
      <c r="H47" s="4">
        <v>0</v>
      </c>
      <c r="I47" s="4">
        <v>0</v>
      </c>
      <c r="J47" s="4">
        <v>-415510000</v>
      </c>
      <c r="K47" s="24">
        <f t="shared" ref="K47:K73" si="5">K48+J47</f>
        <v>23646944000</v>
      </c>
      <c r="L47" s="4">
        <v>310</v>
      </c>
      <c r="M47" s="4">
        <v>820</v>
      </c>
      <c r="N47" s="4">
        <v>25</v>
      </c>
      <c r="O47" s="4">
        <v>49</v>
      </c>
      <c r="P47" s="4">
        <v>1101400</v>
      </c>
      <c r="Q47" s="4">
        <v>1686600</v>
      </c>
      <c r="R47" s="5">
        <v>1.8200000000000001E-2</v>
      </c>
      <c r="S47" s="4">
        <v>2819700</v>
      </c>
      <c r="T47" s="4">
        <f t="shared" si="2"/>
        <v>4164320</v>
      </c>
      <c r="U47" s="4">
        <f t="shared" ref="U47:U73" si="6">MIN(S48:S52)</f>
        <v>1672600</v>
      </c>
      <c r="V47" s="5">
        <v>2.3700000000000002E-2</v>
      </c>
    </row>
    <row r="48" spans="1:22" x14ac:dyDescent="0.2">
      <c r="A48" s="16" t="s">
        <v>243</v>
      </c>
      <c r="B48" s="4">
        <v>178700</v>
      </c>
      <c r="C48" s="4">
        <v>575817</v>
      </c>
      <c r="D48" s="4">
        <v>-397117</v>
      </c>
      <c r="E48" s="4">
        <v>-6648210000</v>
      </c>
      <c r="F48" s="4">
        <f t="shared" si="4"/>
        <v>-540073634702</v>
      </c>
      <c r="G48" s="4">
        <v>0</v>
      </c>
      <c r="H48" s="4">
        <v>0</v>
      </c>
      <c r="I48" s="4">
        <v>0</v>
      </c>
      <c r="J48" s="4">
        <v>1994460000</v>
      </c>
      <c r="K48" s="24">
        <f t="shared" si="5"/>
        <v>24062454000</v>
      </c>
      <c r="L48" s="4">
        <v>260</v>
      </c>
      <c r="M48" s="4">
        <v>1375</v>
      </c>
      <c r="N48" s="4">
        <v>47</v>
      </c>
      <c r="O48" s="4">
        <v>65</v>
      </c>
      <c r="P48" s="4">
        <v>1188800</v>
      </c>
      <c r="Q48" s="4">
        <v>2371000</v>
      </c>
      <c r="R48" s="5">
        <v>-1.5100000000000001E-2</v>
      </c>
      <c r="S48" s="4">
        <v>3607300</v>
      </c>
      <c r="T48" s="4">
        <f t="shared" si="2"/>
        <v>4382710</v>
      </c>
      <c r="U48" s="4">
        <f t="shared" si="6"/>
        <v>1672600</v>
      </c>
      <c r="V48" s="5">
        <v>2.0799999999999999E-2</v>
      </c>
    </row>
    <row r="49" spans="1:22" x14ac:dyDescent="0.2">
      <c r="A49" s="16" t="s">
        <v>236</v>
      </c>
      <c r="B49" s="4">
        <v>120500</v>
      </c>
      <c r="C49" s="4">
        <v>742696</v>
      </c>
      <c r="D49" s="4">
        <v>-622196</v>
      </c>
      <c r="E49" s="4">
        <v>-10541790000</v>
      </c>
      <c r="F49" s="4">
        <f t="shared" si="4"/>
        <v>-533425424702</v>
      </c>
      <c r="G49" s="4">
        <v>0</v>
      </c>
      <c r="H49" s="4">
        <v>0</v>
      </c>
      <c r="I49" s="4">
        <v>0</v>
      </c>
      <c r="J49" s="4">
        <v>1994460000</v>
      </c>
      <c r="K49" s="24">
        <f t="shared" si="5"/>
        <v>22067994000</v>
      </c>
      <c r="L49" s="4">
        <v>666</v>
      </c>
      <c r="M49" s="4">
        <v>1380</v>
      </c>
      <c r="N49" s="4">
        <v>55</v>
      </c>
      <c r="O49" s="4">
        <v>75</v>
      </c>
      <c r="P49" s="4">
        <v>1423500</v>
      </c>
      <c r="Q49" s="4">
        <v>2206300</v>
      </c>
      <c r="R49" s="5">
        <v>-2.8999999999999998E-3</v>
      </c>
      <c r="S49" s="4">
        <v>3876200</v>
      </c>
      <c r="T49" s="4">
        <f t="shared" si="2"/>
        <v>4603620</v>
      </c>
      <c r="U49" s="4">
        <f t="shared" si="6"/>
        <v>1672600</v>
      </c>
      <c r="V49" s="5">
        <v>1.7600000000000001E-2</v>
      </c>
    </row>
    <row r="50" spans="1:22" x14ac:dyDescent="0.2">
      <c r="A50" s="16" t="s">
        <v>235</v>
      </c>
      <c r="B50" s="4">
        <v>79900</v>
      </c>
      <c r="C50" s="4">
        <v>593520</v>
      </c>
      <c r="D50" s="4">
        <v>-513620</v>
      </c>
      <c r="E50" s="4">
        <v>-8686980000</v>
      </c>
      <c r="F50" s="4">
        <f t="shared" si="4"/>
        <v>-522883634702</v>
      </c>
      <c r="G50" s="4">
        <v>0</v>
      </c>
      <c r="H50" s="4">
        <v>0</v>
      </c>
      <c r="I50" s="4">
        <v>0</v>
      </c>
      <c r="J50" s="4">
        <v>2406820000</v>
      </c>
      <c r="K50" s="24">
        <f t="shared" si="5"/>
        <v>20073534000</v>
      </c>
      <c r="L50" s="4">
        <v>420</v>
      </c>
      <c r="M50" s="4">
        <v>1234</v>
      </c>
      <c r="N50" s="4">
        <v>44</v>
      </c>
      <c r="O50" s="4">
        <v>84</v>
      </c>
      <c r="P50" s="4">
        <v>1112900</v>
      </c>
      <c r="Q50" s="4">
        <v>2491300</v>
      </c>
      <c r="R50" s="5">
        <v>-8.8999999999999999E-3</v>
      </c>
      <c r="S50" s="4">
        <v>3650900</v>
      </c>
      <c r="T50" s="4">
        <f t="shared" si="2"/>
        <v>6281774.5</v>
      </c>
      <c r="U50" s="4">
        <f t="shared" si="6"/>
        <v>1672600</v>
      </c>
      <c r="V50" s="5">
        <v>2.0499999999999997E-2</v>
      </c>
    </row>
    <row r="51" spans="1:22" x14ac:dyDescent="0.2">
      <c r="A51" s="16" t="s">
        <v>234</v>
      </c>
      <c r="B51" s="4">
        <v>572900</v>
      </c>
      <c r="C51" s="4">
        <v>585000</v>
      </c>
      <c r="D51" s="4">
        <v>-12100</v>
      </c>
      <c r="E51" s="4">
        <v>-282120000</v>
      </c>
      <c r="F51" s="4">
        <f t="shared" si="4"/>
        <v>-514196654702</v>
      </c>
      <c r="G51" s="4">
        <v>0</v>
      </c>
      <c r="H51" s="4">
        <v>0</v>
      </c>
      <c r="I51" s="4">
        <v>0</v>
      </c>
      <c r="J51" s="4">
        <v>4349710000</v>
      </c>
      <c r="K51" s="24">
        <f t="shared" si="5"/>
        <v>17666714000</v>
      </c>
      <c r="L51" s="4">
        <v>911</v>
      </c>
      <c r="M51" s="4">
        <v>1350</v>
      </c>
      <c r="N51" s="4">
        <v>119</v>
      </c>
      <c r="O51" s="4">
        <v>60</v>
      </c>
      <c r="P51" s="4">
        <v>4295200</v>
      </c>
      <c r="Q51" s="4">
        <v>2029300</v>
      </c>
      <c r="R51" s="5">
        <v>5.2699999999999997E-2</v>
      </c>
      <c r="S51" s="4">
        <v>6359100</v>
      </c>
      <c r="T51" s="4">
        <f t="shared" si="2"/>
        <v>6436844.5</v>
      </c>
      <c r="U51" s="4">
        <f t="shared" si="6"/>
        <v>1672600</v>
      </c>
      <c r="V51" s="5">
        <v>5.0099999999999999E-2</v>
      </c>
    </row>
    <row r="52" spans="1:22" x14ac:dyDescent="0.2">
      <c r="A52" s="16" t="s">
        <v>233</v>
      </c>
      <c r="B52" s="4">
        <v>42000</v>
      </c>
      <c r="C52" s="4">
        <v>147046</v>
      </c>
      <c r="D52" s="4">
        <v>-105046</v>
      </c>
      <c r="E52" s="4">
        <v>-1688680000</v>
      </c>
      <c r="F52" s="4">
        <f t="shared" si="4"/>
        <v>-513914534702</v>
      </c>
      <c r="G52" s="4">
        <v>0</v>
      </c>
      <c r="H52" s="4">
        <v>0</v>
      </c>
      <c r="I52" s="4">
        <v>0</v>
      </c>
      <c r="J52" s="4">
        <v>-962925000</v>
      </c>
      <c r="K52" s="24">
        <f t="shared" si="5"/>
        <v>13317004000</v>
      </c>
      <c r="L52" s="4">
        <v>292</v>
      </c>
      <c r="M52" s="4">
        <v>1593</v>
      </c>
      <c r="N52" s="4">
        <v>15</v>
      </c>
      <c r="O52" s="4">
        <v>20</v>
      </c>
      <c r="P52" s="4">
        <v>417000</v>
      </c>
      <c r="Q52" s="4">
        <v>1072500</v>
      </c>
      <c r="R52" s="5">
        <v>6.3E-3</v>
      </c>
      <c r="S52" s="4">
        <v>1672600</v>
      </c>
      <c r="T52" s="4">
        <f t="shared" si="2"/>
        <v>8743424.5</v>
      </c>
      <c r="U52" s="4">
        <f t="shared" si="6"/>
        <v>2667000</v>
      </c>
      <c r="V52" s="5">
        <v>1.54E-2</v>
      </c>
    </row>
    <row r="53" spans="1:22" x14ac:dyDescent="0.2">
      <c r="A53" s="16" t="s">
        <v>232</v>
      </c>
      <c r="B53" s="4">
        <v>277100</v>
      </c>
      <c r="C53" s="4">
        <v>719395</v>
      </c>
      <c r="D53" s="4">
        <v>-442295</v>
      </c>
      <c r="E53" s="4">
        <v>-7154260000</v>
      </c>
      <c r="F53" s="4">
        <f t="shared" si="4"/>
        <v>-512225854702</v>
      </c>
      <c r="G53" s="4">
        <v>0</v>
      </c>
      <c r="H53" s="4">
        <v>0</v>
      </c>
      <c r="I53" s="4">
        <v>0</v>
      </c>
      <c r="J53" s="4">
        <v>-5498529000</v>
      </c>
      <c r="K53" s="24">
        <f t="shared" si="5"/>
        <v>14279929000</v>
      </c>
      <c r="L53" s="4">
        <v>451</v>
      </c>
      <c r="M53" s="4">
        <v>2496</v>
      </c>
      <c r="N53" s="4">
        <v>40</v>
      </c>
      <c r="O53" s="4">
        <v>133</v>
      </c>
      <c r="P53" s="4">
        <v>1120500</v>
      </c>
      <c r="Q53" s="4">
        <v>5485000</v>
      </c>
      <c r="R53" s="5">
        <v>-3.1099999999999999E-2</v>
      </c>
      <c r="S53" s="4">
        <v>6813900</v>
      </c>
      <c r="T53" s="4">
        <f t="shared" si="2"/>
        <v>10356957.1</v>
      </c>
      <c r="U53" s="4">
        <f t="shared" si="6"/>
        <v>2667000</v>
      </c>
      <c r="V53" s="5">
        <v>5.1100000000000007E-2</v>
      </c>
    </row>
    <row r="54" spans="1:22" x14ac:dyDescent="0.2">
      <c r="A54" s="16" t="s">
        <v>231</v>
      </c>
      <c r="B54" s="4">
        <v>5100</v>
      </c>
      <c r="C54" s="4">
        <v>590300</v>
      </c>
      <c r="D54" s="4">
        <v>-585200</v>
      </c>
      <c r="E54" s="4">
        <v>-9708430000</v>
      </c>
      <c r="F54" s="4">
        <f t="shared" si="4"/>
        <v>-505071594702</v>
      </c>
      <c r="G54" s="4">
        <v>0</v>
      </c>
      <c r="H54" s="4">
        <v>0</v>
      </c>
      <c r="I54" s="4">
        <v>0</v>
      </c>
      <c r="J54" s="4">
        <v>-1243650000</v>
      </c>
      <c r="K54" s="24">
        <f t="shared" si="5"/>
        <v>19778458000</v>
      </c>
      <c r="L54" s="4">
        <v>377</v>
      </c>
      <c r="M54" s="4">
        <v>1648</v>
      </c>
      <c r="N54" s="4">
        <v>44</v>
      </c>
      <c r="O54" s="4">
        <v>116</v>
      </c>
      <c r="P54" s="4">
        <v>1230200</v>
      </c>
      <c r="Q54" s="4">
        <v>3776000</v>
      </c>
      <c r="R54" s="5">
        <v>-1.2E-2</v>
      </c>
      <c r="S54" s="4">
        <v>5268400</v>
      </c>
      <c r="T54" s="4">
        <f t="shared" si="2"/>
        <v>12217087.1</v>
      </c>
      <c r="U54" s="4">
        <f t="shared" si="6"/>
        <v>2667000</v>
      </c>
      <c r="V54" s="5">
        <v>1.4999999999999999E-2</v>
      </c>
    </row>
    <row r="55" spans="1:22" x14ac:dyDescent="0.2">
      <c r="A55" s="16" t="s">
        <v>230</v>
      </c>
      <c r="B55" s="4">
        <v>67000</v>
      </c>
      <c r="C55" s="4">
        <v>675526</v>
      </c>
      <c r="D55" s="4">
        <v>-608526</v>
      </c>
      <c r="E55" s="4">
        <v>-10314910000</v>
      </c>
      <c r="F55" s="4">
        <f t="shared" si="4"/>
        <v>-495363164702</v>
      </c>
      <c r="G55" s="4">
        <v>0</v>
      </c>
      <c r="H55" s="4">
        <v>0</v>
      </c>
      <c r="I55" s="4">
        <v>0</v>
      </c>
      <c r="J55" s="4">
        <v>71740000</v>
      </c>
      <c r="K55" s="24">
        <f t="shared" si="5"/>
        <v>21022108000</v>
      </c>
      <c r="L55" s="4">
        <v>295</v>
      </c>
      <c r="M55" s="4">
        <v>1660</v>
      </c>
      <c r="N55" s="4">
        <v>28</v>
      </c>
      <c r="O55" s="4">
        <v>55</v>
      </c>
      <c r="P55" s="4">
        <v>708000</v>
      </c>
      <c r="Q55" s="4">
        <v>1809100</v>
      </c>
      <c r="R55" s="5">
        <v>-1.49E-2</v>
      </c>
      <c r="S55" s="4">
        <v>2667000</v>
      </c>
      <c r="T55" s="4">
        <f t="shared" si="2"/>
        <v>14661297.1</v>
      </c>
      <c r="U55" s="4">
        <f t="shared" si="6"/>
        <v>3630700</v>
      </c>
      <c r="V55" s="5">
        <v>2.0499999999999997E-2</v>
      </c>
    </row>
    <row r="56" spans="1:22" x14ac:dyDescent="0.2">
      <c r="A56" s="16" t="s">
        <v>229</v>
      </c>
      <c r="B56" s="4">
        <v>57000</v>
      </c>
      <c r="C56" s="4">
        <v>475700</v>
      </c>
      <c r="D56" s="4">
        <v>-418700</v>
      </c>
      <c r="E56" s="4">
        <v>-7089860000</v>
      </c>
      <c r="F56" s="4">
        <f t="shared" si="4"/>
        <v>-485048254702</v>
      </c>
      <c r="G56" s="4">
        <v>0</v>
      </c>
      <c r="H56" s="4">
        <v>0</v>
      </c>
      <c r="I56" s="4">
        <v>0</v>
      </c>
      <c r="J56" s="4">
        <v>71740000</v>
      </c>
      <c r="K56" s="24">
        <f t="shared" si="5"/>
        <v>20950368000</v>
      </c>
      <c r="L56" s="4">
        <v>428</v>
      </c>
      <c r="M56" s="4">
        <v>1084</v>
      </c>
      <c r="N56" s="4">
        <v>58</v>
      </c>
      <c r="O56" s="4">
        <v>45</v>
      </c>
      <c r="P56" s="4">
        <v>1976500</v>
      </c>
      <c r="Q56" s="4">
        <v>1346700</v>
      </c>
      <c r="R56" s="5">
        <v>9.0000000000000011E-3</v>
      </c>
      <c r="S56" s="4">
        <v>3630700</v>
      </c>
      <c r="T56" s="4">
        <f t="shared" si="2"/>
        <v>14579557.1</v>
      </c>
      <c r="U56" s="4">
        <f t="shared" si="6"/>
        <v>4097100</v>
      </c>
      <c r="V56" s="5">
        <v>1.47E-2</v>
      </c>
    </row>
    <row r="57" spans="1:22" x14ac:dyDescent="0.2">
      <c r="A57" s="16" t="s">
        <v>228</v>
      </c>
      <c r="B57" s="4">
        <v>36900</v>
      </c>
      <c r="C57" s="4">
        <v>412200</v>
      </c>
      <c r="D57" s="4">
        <v>-375300</v>
      </c>
      <c r="E57" s="4">
        <v>-6290090000</v>
      </c>
      <c r="F57" s="4">
        <f t="shared" si="4"/>
        <v>-477958394702</v>
      </c>
      <c r="K57" s="24">
        <f t="shared" si="5"/>
        <v>20878628000</v>
      </c>
      <c r="L57" s="4">
        <v>485</v>
      </c>
      <c r="M57" s="4">
        <v>1284</v>
      </c>
      <c r="N57" s="4">
        <v>58</v>
      </c>
      <c r="O57" s="4">
        <v>53</v>
      </c>
      <c r="P57" s="4">
        <v>2011100</v>
      </c>
      <c r="Q57" s="4">
        <v>1657300</v>
      </c>
      <c r="R57" s="5">
        <v>1.8200000000000001E-2</v>
      </c>
      <c r="S57" s="4">
        <v>4097100</v>
      </c>
      <c r="T57" s="4">
        <f t="shared" si="2"/>
        <v>14422997.1</v>
      </c>
      <c r="U57" s="4">
        <f t="shared" si="6"/>
        <v>5791200</v>
      </c>
      <c r="V57" s="5">
        <v>2.3700000000000002E-2</v>
      </c>
    </row>
    <row r="58" spans="1:22" x14ac:dyDescent="0.2">
      <c r="A58" s="16" t="s">
        <v>227</v>
      </c>
      <c r="B58" s="4">
        <v>364100</v>
      </c>
      <c r="C58" s="4">
        <v>609500</v>
      </c>
      <c r="D58" s="4">
        <v>-245400</v>
      </c>
      <c r="E58" s="4">
        <v>-4091060000</v>
      </c>
      <c r="F58" s="4">
        <f t="shared" si="4"/>
        <v>-471668304702</v>
      </c>
      <c r="G58" s="4">
        <v>0</v>
      </c>
      <c r="H58" s="4">
        <v>0</v>
      </c>
      <c r="I58" s="4">
        <v>0</v>
      </c>
      <c r="J58" s="4">
        <v>977245000</v>
      </c>
      <c r="K58" s="24">
        <f t="shared" si="5"/>
        <v>20878628000</v>
      </c>
      <c r="L58" s="4">
        <v>549</v>
      </c>
      <c r="M58" s="4">
        <v>2977</v>
      </c>
      <c r="N58" s="4">
        <v>44</v>
      </c>
      <c r="O58" s="4">
        <v>154</v>
      </c>
      <c r="P58" s="4">
        <v>1221400</v>
      </c>
      <c r="Q58" s="4">
        <v>4223000</v>
      </c>
      <c r="R58" s="5">
        <v>-3.32E-2</v>
      </c>
      <c r="S58" s="4">
        <v>5791200</v>
      </c>
      <c r="T58" s="4">
        <f t="shared" si="2"/>
        <v>14019657.1</v>
      </c>
      <c r="U58" s="4">
        <f t="shared" si="6"/>
        <v>6085300</v>
      </c>
      <c r="V58" s="5">
        <v>4.07E-2</v>
      </c>
    </row>
    <row r="59" spans="1:22" x14ac:dyDescent="0.2">
      <c r="A59" s="16" t="s">
        <v>226</v>
      </c>
      <c r="B59" s="4">
        <v>89000</v>
      </c>
      <c r="C59" s="4">
        <v>1154400</v>
      </c>
      <c r="D59" s="4">
        <v>-1065400</v>
      </c>
      <c r="E59" s="4">
        <v>-18476810000</v>
      </c>
      <c r="F59" s="4">
        <f t="shared" si="4"/>
        <v>-467577244702</v>
      </c>
      <c r="K59" s="24">
        <f t="shared" si="5"/>
        <v>19901383000</v>
      </c>
      <c r="L59" s="4">
        <v>852</v>
      </c>
      <c r="M59" s="4">
        <v>2376</v>
      </c>
      <c r="N59" s="4">
        <v>72</v>
      </c>
      <c r="O59" s="4">
        <v>119</v>
      </c>
      <c r="P59" s="4">
        <v>2064000</v>
      </c>
      <c r="Q59" s="4">
        <v>3612700</v>
      </c>
      <c r="R59" s="5">
        <v>-3.5000000000000003E-2</v>
      </c>
      <c r="S59" s="4">
        <v>6085300</v>
      </c>
      <c r="T59" s="4">
        <f t="shared" si="2"/>
        <v>13973527.1</v>
      </c>
      <c r="U59" s="4">
        <f t="shared" si="6"/>
        <v>7909800</v>
      </c>
      <c r="V59" s="5">
        <v>4.2199999999999994E-2</v>
      </c>
    </row>
    <row r="60" spans="1:22" x14ac:dyDescent="0.2">
      <c r="A60" s="16" t="s">
        <v>225</v>
      </c>
      <c r="B60" s="4">
        <v>11000</v>
      </c>
      <c r="C60" s="4">
        <v>395100</v>
      </c>
      <c r="D60" s="4">
        <v>-384100</v>
      </c>
      <c r="E60" s="4">
        <v>-6820980000</v>
      </c>
      <c r="F60" s="4">
        <f t="shared" si="4"/>
        <v>-449100434702</v>
      </c>
      <c r="G60" s="4">
        <v>0</v>
      </c>
      <c r="H60" s="4">
        <v>0</v>
      </c>
      <c r="I60" s="4">
        <v>0</v>
      </c>
      <c r="J60" s="4">
        <v>-1488955000</v>
      </c>
      <c r="K60" s="24">
        <f t="shared" si="5"/>
        <v>19901383000</v>
      </c>
      <c r="L60" s="4">
        <v>375</v>
      </c>
      <c r="M60" s="4">
        <v>995</v>
      </c>
      <c r="N60" s="4">
        <v>26</v>
      </c>
      <c r="O60" s="4">
        <v>69</v>
      </c>
      <c r="P60" s="4">
        <v>761100</v>
      </c>
      <c r="Q60" s="4">
        <v>2030200</v>
      </c>
      <c r="R60" s="5">
        <v>-8.3999999999999995E-3</v>
      </c>
      <c r="S60" s="4">
        <v>20432445</v>
      </c>
      <c r="T60" s="4">
        <f t="shared" si="2"/>
        <v>12162872.6</v>
      </c>
      <c r="U60" s="4">
        <f t="shared" si="6"/>
        <v>7909800</v>
      </c>
      <c r="V60" s="5">
        <v>1.1200000000000002E-2</v>
      </c>
    </row>
    <row r="61" spans="1:22" x14ac:dyDescent="0.2">
      <c r="A61" s="16" t="s">
        <v>224</v>
      </c>
      <c r="B61" s="4">
        <v>176800</v>
      </c>
      <c r="C61" s="4">
        <v>833052</v>
      </c>
      <c r="D61" s="4">
        <v>-656252</v>
      </c>
      <c r="E61" s="4">
        <v>-11851760000</v>
      </c>
      <c r="F61" s="4">
        <f t="shared" si="4"/>
        <v>-442279454702</v>
      </c>
      <c r="G61" s="4">
        <v>0</v>
      </c>
      <c r="H61" s="4">
        <v>0</v>
      </c>
      <c r="I61" s="4">
        <v>0</v>
      </c>
      <c r="J61" s="4">
        <v>1525865000</v>
      </c>
      <c r="K61" s="24">
        <f t="shared" si="5"/>
        <v>21390338000</v>
      </c>
      <c r="L61" s="4">
        <v>2014</v>
      </c>
      <c r="M61" s="4">
        <v>2064</v>
      </c>
      <c r="N61" s="4">
        <v>160</v>
      </c>
      <c r="O61" s="4">
        <v>104</v>
      </c>
      <c r="P61" s="4">
        <v>3969300</v>
      </c>
      <c r="Q61" s="4">
        <v>3423300</v>
      </c>
      <c r="R61" s="5">
        <v>1.1399999999999999E-2</v>
      </c>
      <c r="S61" s="4">
        <v>7909800</v>
      </c>
      <c r="T61" s="4">
        <f t="shared" si="2"/>
        <v>11613432.6</v>
      </c>
      <c r="U61" s="4">
        <f t="shared" si="6"/>
        <v>2813300</v>
      </c>
      <c r="V61" s="5">
        <v>3.7900000000000003E-2</v>
      </c>
    </row>
    <row r="62" spans="1:22" x14ac:dyDescent="0.2">
      <c r="A62" s="16" t="s">
        <v>223</v>
      </c>
      <c r="B62" s="4">
        <v>31500</v>
      </c>
      <c r="C62" s="4">
        <v>397121</v>
      </c>
      <c r="D62" s="4">
        <v>-365621</v>
      </c>
      <c r="E62" s="4">
        <v>-6394900000</v>
      </c>
      <c r="F62" s="4">
        <f t="shared" si="4"/>
        <v>-430427694702</v>
      </c>
      <c r="G62" s="4">
        <v>0</v>
      </c>
      <c r="H62" s="4">
        <v>0</v>
      </c>
      <c r="I62" s="4">
        <v>0</v>
      </c>
      <c r="J62" s="4">
        <v>540850000</v>
      </c>
      <c r="K62" s="24">
        <f t="shared" si="5"/>
        <v>19864473000</v>
      </c>
      <c r="L62" s="4">
        <v>815</v>
      </c>
      <c r="M62" s="4">
        <v>1252</v>
      </c>
      <c r="N62" s="4">
        <v>65</v>
      </c>
      <c r="O62" s="4">
        <v>39</v>
      </c>
      <c r="P62" s="4">
        <v>1904500</v>
      </c>
      <c r="Q62" s="4">
        <v>1523700</v>
      </c>
      <c r="R62" s="5">
        <v>2.6200000000000001E-2</v>
      </c>
      <c r="S62" s="4">
        <v>24738400</v>
      </c>
      <c r="T62" s="4">
        <f t="shared" si="2"/>
        <v>9324102.5999999996</v>
      </c>
      <c r="U62" s="4">
        <f t="shared" si="6"/>
        <v>2531500</v>
      </c>
      <c r="V62" s="5">
        <v>2.2700000000000001E-2</v>
      </c>
    </row>
    <row r="63" spans="1:22" x14ac:dyDescent="0.2">
      <c r="A63" s="16" t="s">
        <v>222</v>
      </c>
      <c r="B63" s="4">
        <v>23826</v>
      </c>
      <c r="C63" s="4">
        <v>583429</v>
      </c>
      <c r="D63" s="4">
        <v>-559603</v>
      </c>
      <c r="E63" s="4">
        <v>-9618880000</v>
      </c>
      <c r="F63" s="4">
        <f t="shared" si="4"/>
        <v>-424032794702</v>
      </c>
      <c r="G63" s="4">
        <v>0</v>
      </c>
      <c r="H63" s="4">
        <v>0</v>
      </c>
      <c r="I63" s="4">
        <v>0</v>
      </c>
      <c r="J63" s="4">
        <v>-1489655000</v>
      </c>
      <c r="K63" s="24">
        <f t="shared" si="5"/>
        <v>19323623000</v>
      </c>
      <c r="L63" s="4">
        <v>493</v>
      </c>
      <c r="M63" s="4">
        <v>1349</v>
      </c>
      <c r="N63" s="4">
        <v>65</v>
      </c>
      <c r="O63" s="4">
        <v>57</v>
      </c>
      <c r="P63" s="4">
        <v>2207000</v>
      </c>
      <c r="Q63" s="4">
        <v>1949200</v>
      </c>
      <c r="R63" s="5">
        <v>8.8000000000000005E-3</v>
      </c>
      <c r="S63" s="4">
        <v>22949226</v>
      </c>
      <c r="T63" s="4">
        <f t="shared" si="2"/>
        <v>7374240</v>
      </c>
      <c r="U63" s="4">
        <f t="shared" si="6"/>
        <v>1757800</v>
      </c>
      <c r="V63" s="5">
        <v>1.7299999999999999E-2</v>
      </c>
    </row>
    <row r="64" spans="1:22" x14ac:dyDescent="0.2">
      <c r="A64" s="16" t="s">
        <v>221</v>
      </c>
      <c r="B64" s="4">
        <v>248000</v>
      </c>
      <c r="C64" s="4">
        <v>406657</v>
      </c>
      <c r="D64" s="4">
        <v>-158657</v>
      </c>
      <c r="E64" s="4">
        <v>-2708040000</v>
      </c>
      <c r="F64" s="4">
        <f t="shared" si="4"/>
        <v>-414413914702</v>
      </c>
      <c r="G64" s="4">
        <v>0</v>
      </c>
      <c r="H64" s="4">
        <v>0</v>
      </c>
      <c r="I64" s="4">
        <v>0</v>
      </c>
      <c r="J64" s="4">
        <v>-1852195000</v>
      </c>
      <c r="K64" s="24">
        <f t="shared" si="5"/>
        <v>20813278000</v>
      </c>
      <c r="L64" s="4">
        <v>293</v>
      </c>
      <c r="M64" s="4">
        <v>1556</v>
      </c>
      <c r="N64" s="4">
        <v>30</v>
      </c>
      <c r="O64" s="4">
        <v>86</v>
      </c>
      <c r="P64" s="4">
        <v>785100</v>
      </c>
      <c r="Q64" s="4">
        <v>2295600</v>
      </c>
      <c r="R64" s="5">
        <v>-2.8999999999999998E-3</v>
      </c>
      <c r="S64" s="4">
        <v>23869700</v>
      </c>
      <c r="T64" s="4">
        <f t="shared" si="2"/>
        <v>5349570</v>
      </c>
      <c r="U64" s="4">
        <f t="shared" si="6"/>
        <v>1757800</v>
      </c>
      <c r="V64" s="5">
        <v>1.4499999999999999E-2</v>
      </c>
    </row>
    <row r="65" spans="1:22" x14ac:dyDescent="0.2">
      <c r="A65" s="16" t="s">
        <v>220</v>
      </c>
      <c r="B65" s="4">
        <v>40100</v>
      </c>
      <c r="C65" s="4">
        <v>430800</v>
      </c>
      <c r="D65" s="4">
        <v>-390700</v>
      </c>
      <c r="E65" s="4">
        <v>-6720180000</v>
      </c>
      <c r="F65" s="4">
        <f t="shared" si="4"/>
        <v>-411705874702</v>
      </c>
      <c r="G65" s="4">
        <v>0</v>
      </c>
      <c r="H65" s="4">
        <v>0</v>
      </c>
      <c r="I65" s="4">
        <v>0</v>
      </c>
      <c r="J65" s="4">
        <v>-1022550000</v>
      </c>
      <c r="K65" s="24">
        <f t="shared" si="5"/>
        <v>22665473000</v>
      </c>
      <c r="L65" s="4">
        <v>339</v>
      </c>
      <c r="M65" s="4">
        <v>1435</v>
      </c>
      <c r="N65" s="4">
        <v>19</v>
      </c>
      <c r="O65" s="4">
        <v>65</v>
      </c>
      <c r="P65" s="4">
        <v>566800</v>
      </c>
      <c r="Q65" s="4">
        <v>2058800</v>
      </c>
      <c r="R65" s="5">
        <v>-1.1599999999999999E-2</v>
      </c>
      <c r="S65" s="4">
        <v>27109100</v>
      </c>
      <c r="T65" s="4">
        <f t="shared" si="2"/>
        <v>2865260</v>
      </c>
      <c r="U65" s="4">
        <f t="shared" si="6"/>
        <v>1757800</v>
      </c>
      <c r="V65" s="5">
        <v>2.0099999999999996E-2</v>
      </c>
    </row>
    <row r="66" spans="1:22" x14ac:dyDescent="0.2">
      <c r="A66" s="16" t="s">
        <v>219</v>
      </c>
      <c r="B66" s="4">
        <v>472200</v>
      </c>
      <c r="C66" s="4">
        <v>254169</v>
      </c>
      <c r="D66" s="4">
        <v>218031</v>
      </c>
      <c r="E66" s="4">
        <v>3794170000</v>
      </c>
      <c r="F66" s="4">
        <f t="shared" si="4"/>
        <v>-404985694702</v>
      </c>
      <c r="G66" s="4">
        <v>0</v>
      </c>
      <c r="H66" s="4">
        <v>0</v>
      </c>
      <c r="I66" s="4">
        <v>0</v>
      </c>
      <c r="J66" s="4">
        <v>-898480000</v>
      </c>
      <c r="K66" s="24">
        <f t="shared" si="5"/>
        <v>23688023000</v>
      </c>
      <c r="L66" s="4">
        <v>494</v>
      </c>
      <c r="M66" s="4">
        <v>756</v>
      </c>
      <c r="N66" s="4">
        <v>54</v>
      </c>
      <c r="O66" s="4">
        <v>53</v>
      </c>
      <c r="P66" s="4">
        <v>1290500</v>
      </c>
      <c r="Q66" s="4">
        <v>1522800</v>
      </c>
      <c r="R66" s="5">
        <v>5.8999999999999999E-3</v>
      </c>
      <c r="S66" s="4">
        <v>2813300</v>
      </c>
      <c r="T66" s="4">
        <f t="shared" si="2"/>
        <v>2900640</v>
      </c>
      <c r="U66" s="4">
        <f t="shared" si="6"/>
        <v>1757800</v>
      </c>
      <c r="V66" s="5">
        <v>8.6E-3</v>
      </c>
    </row>
    <row r="67" spans="1:22" x14ac:dyDescent="0.2">
      <c r="A67" s="16" t="s">
        <v>218</v>
      </c>
      <c r="B67" s="4">
        <v>861900</v>
      </c>
      <c r="C67" s="4">
        <v>313200</v>
      </c>
      <c r="D67" s="4">
        <v>548700</v>
      </c>
      <c r="E67" s="4">
        <v>9532450000</v>
      </c>
      <c r="F67" s="4">
        <f t="shared" si="4"/>
        <v>-408779864702</v>
      </c>
      <c r="G67" s="4">
        <v>0</v>
      </c>
      <c r="H67" s="4">
        <v>0</v>
      </c>
      <c r="I67" s="4">
        <v>0</v>
      </c>
      <c r="J67" s="4">
        <v>-898480000</v>
      </c>
      <c r="K67" s="24">
        <f t="shared" si="5"/>
        <v>24586503000</v>
      </c>
      <c r="L67" s="4">
        <v>272</v>
      </c>
      <c r="M67" s="4">
        <v>1180</v>
      </c>
      <c r="N67" s="4">
        <v>44</v>
      </c>
      <c r="O67" s="4">
        <v>41</v>
      </c>
      <c r="P67" s="4">
        <v>940500</v>
      </c>
      <c r="Q67" s="4">
        <v>1390300</v>
      </c>
      <c r="R67" s="5">
        <v>0</v>
      </c>
      <c r="S67" s="4">
        <v>2531500</v>
      </c>
      <c r="T67" s="4">
        <f t="shared" si="2"/>
        <v>2849340</v>
      </c>
      <c r="U67" s="4">
        <f t="shared" si="6"/>
        <v>1757800</v>
      </c>
      <c r="V67" s="5">
        <v>1.72E-2</v>
      </c>
    </row>
    <row r="68" spans="1:22" x14ac:dyDescent="0.2">
      <c r="A68" s="16" t="s">
        <v>217</v>
      </c>
      <c r="B68" s="4">
        <v>21700</v>
      </c>
      <c r="C68" s="4">
        <v>107900</v>
      </c>
      <c r="D68" s="4">
        <v>-86200</v>
      </c>
      <c r="E68" s="4">
        <v>-1486750000</v>
      </c>
      <c r="F68" s="4">
        <f t="shared" si="4"/>
        <v>-418312314702</v>
      </c>
      <c r="G68" s="4">
        <v>0</v>
      </c>
      <c r="H68" s="4">
        <v>0</v>
      </c>
      <c r="I68" s="4">
        <v>0</v>
      </c>
      <c r="J68" s="4">
        <v>-533910000</v>
      </c>
      <c r="K68" s="24">
        <f t="shared" si="5"/>
        <v>25484983000</v>
      </c>
      <c r="L68" s="4">
        <v>344</v>
      </c>
      <c r="M68" s="4">
        <v>746</v>
      </c>
      <c r="N68" s="4">
        <v>26</v>
      </c>
      <c r="O68" s="4">
        <v>29</v>
      </c>
      <c r="P68" s="4">
        <v>679700</v>
      </c>
      <c r="Q68" s="4">
        <v>858000</v>
      </c>
      <c r="R68" s="5">
        <v>5.8999999999999999E-3</v>
      </c>
      <c r="S68" s="4">
        <v>1757800</v>
      </c>
      <c r="T68" s="4">
        <f t="shared" si="2"/>
        <v>3054380</v>
      </c>
      <c r="U68" s="4">
        <f t="shared" si="6"/>
        <v>1845100</v>
      </c>
      <c r="V68" s="5">
        <v>1.1599999999999999E-2</v>
      </c>
    </row>
    <row r="69" spans="1:22" x14ac:dyDescent="0.2">
      <c r="A69" s="16" t="s">
        <v>216</v>
      </c>
      <c r="B69" s="4">
        <v>643300</v>
      </c>
      <c r="C69" s="4">
        <v>512200</v>
      </c>
      <c r="D69" s="4">
        <v>131100</v>
      </c>
      <c r="E69" s="4">
        <v>2398650000</v>
      </c>
      <c r="F69" s="4">
        <f t="shared" si="4"/>
        <v>-416825564702</v>
      </c>
      <c r="G69" s="4">
        <v>0</v>
      </c>
      <c r="H69" s="4">
        <v>0</v>
      </c>
      <c r="I69" s="4">
        <v>0</v>
      </c>
      <c r="J69" s="4">
        <v>2725450000</v>
      </c>
      <c r="K69" s="24">
        <f t="shared" si="5"/>
        <v>26018893000</v>
      </c>
      <c r="L69" s="4">
        <v>680</v>
      </c>
      <c r="M69" s="4">
        <v>2044</v>
      </c>
      <c r="N69" s="4">
        <v>93</v>
      </c>
      <c r="O69" s="4">
        <v>86</v>
      </c>
      <c r="P69" s="4">
        <v>2101100</v>
      </c>
      <c r="Q69" s="4">
        <v>3473200</v>
      </c>
      <c r="R69" s="5">
        <v>-3.5000000000000003E-2</v>
      </c>
      <c r="S69" s="4">
        <v>5624000</v>
      </c>
      <c r="T69" s="4">
        <f t="shared" si="2"/>
        <v>3004320</v>
      </c>
      <c r="U69" s="4">
        <f t="shared" si="6"/>
        <v>1845100</v>
      </c>
      <c r="V69" s="5">
        <v>5.2699999999999997E-2</v>
      </c>
    </row>
    <row r="70" spans="1:22" x14ac:dyDescent="0.2">
      <c r="A70" s="16" t="s">
        <v>215</v>
      </c>
      <c r="B70" s="4">
        <v>167600</v>
      </c>
      <c r="C70" s="4">
        <v>230100</v>
      </c>
      <c r="D70" s="4">
        <v>-62500</v>
      </c>
      <c r="E70" s="4">
        <v>-1094730000</v>
      </c>
      <c r="F70" s="4">
        <f t="shared" si="4"/>
        <v>-419224214702</v>
      </c>
      <c r="G70" s="4">
        <v>0</v>
      </c>
      <c r="H70" s="4">
        <v>0</v>
      </c>
      <c r="I70" s="4">
        <v>0</v>
      </c>
      <c r="J70" s="4">
        <v>252180000</v>
      </c>
      <c r="K70" s="24">
        <f t="shared" si="5"/>
        <v>23293443000</v>
      </c>
      <c r="L70" s="4">
        <v>171</v>
      </c>
      <c r="M70" s="4">
        <v>1140</v>
      </c>
      <c r="N70" s="4">
        <v>30</v>
      </c>
      <c r="O70" s="4">
        <v>40</v>
      </c>
      <c r="P70" s="4">
        <v>754500</v>
      </c>
      <c r="Q70" s="4">
        <v>1219600</v>
      </c>
      <c r="R70" s="5">
        <v>-2.8000000000000004E-3</v>
      </c>
      <c r="S70" s="4">
        <v>2325900</v>
      </c>
      <c r="T70" s="4">
        <f t="shared" si="2"/>
        <v>3557460</v>
      </c>
      <c r="U70" s="4">
        <f t="shared" si="6"/>
        <v>1845100</v>
      </c>
      <c r="V70" s="5">
        <v>1.3999999999999999E-2</v>
      </c>
    </row>
    <row r="71" spans="1:22" x14ac:dyDescent="0.2">
      <c r="A71" s="16" t="s">
        <v>214</v>
      </c>
      <c r="B71" s="4">
        <v>104900</v>
      </c>
      <c r="C71" s="4">
        <v>672737</v>
      </c>
      <c r="D71" s="4">
        <v>-567837</v>
      </c>
      <c r="E71" s="4">
        <v>-10100810000</v>
      </c>
      <c r="F71" s="4">
        <f t="shared" si="4"/>
        <v>-418129484702</v>
      </c>
      <c r="G71" s="4">
        <v>0</v>
      </c>
      <c r="H71" s="4">
        <v>0</v>
      </c>
      <c r="I71" s="4">
        <v>0</v>
      </c>
      <c r="J71" s="4">
        <v>699735000</v>
      </c>
      <c r="K71" s="24">
        <f t="shared" si="5"/>
        <v>23041263000</v>
      </c>
      <c r="L71" s="4">
        <v>352</v>
      </c>
      <c r="M71" s="4">
        <v>1054</v>
      </c>
      <c r="N71" s="4">
        <v>33</v>
      </c>
      <c r="O71" s="4">
        <v>38</v>
      </c>
      <c r="P71" s="4">
        <v>865200</v>
      </c>
      <c r="Q71" s="4">
        <v>1301200</v>
      </c>
      <c r="R71" s="5">
        <v>0</v>
      </c>
      <c r="S71" s="4">
        <v>2415400</v>
      </c>
      <c r="T71" s="4">
        <f t="shared" si="2"/>
        <v>4097160</v>
      </c>
      <c r="U71" s="4">
        <f t="shared" si="6"/>
        <v>1845100</v>
      </c>
      <c r="V71" s="5">
        <v>1.3999999999999999E-2</v>
      </c>
    </row>
    <row r="72" spans="1:22" x14ac:dyDescent="0.2">
      <c r="A72" s="16" t="s">
        <v>213</v>
      </c>
      <c r="B72" s="4">
        <v>32400</v>
      </c>
      <c r="C72" s="4">
        <v>215900</v>
      </c>
      <c r="D72" s="4">
        <v>-183500</v>
      </c>
      <c r="E72" s="4">
        <v>-3256230000</v>
      </c>
      <c r="F72" s="4">
        <f t="shared" si="4"/>
        <v>-408028674702</v>
      </c>
      <c r="G72" s="4">
        <v>0</v>
      </c>
      <c r="H72" s="4">
        <v>0</v>
      </c>
      <c r="I72" s="4">
        <v>0</v>
      </c>
      <c r="J72" s="4">
        <v>418300000</v>
      </c>
      <c r="K72" s="24">
        <f t="shared" si="5"/>
        <v>22341528000</v>
      </c>
      <c r="L72" s="4">
        <v>288</v>
      </c>
      <c r="M72" s="4">
        <v>872</v>
      </c>
      <c r="N72" s="4">
        <v>29</v>
      </c>
      <c r="O72" s="4">
        <v>28</v>
      </c>
      <c r="P72" s="4">
        <v>686600</v>
      </c>
      <c r="Q72" s="4">
        <v>972500</v>
      </c>
      <c r="R72" s="5">
        <v>2.8999999999999998E-3</v>
      </c>
      <c r="S72" s="4">
        <v>1845100</v>
      </c>
      <c r="T72" s="4">
        <f t="shared" si="2"/>
        <v>4608610</v>
      </c>
      <c r="U72" s="4">
        <f t="shared" si="6"/>
        <v>2018500</v>
      </c>
      <c r="V72" s="5">
        <v>8.5000000000000006E-3</v>
      </c>
    </row>
    <row r="73" spans="1:22" x14ac:dyDescent="0.2">
      <c r="A73" s="16" t="s">
        <v>212</v>
      </c>
      <c r="B73" s="4">
        <v>99100</v>
      </c>
      <c r="C73" s="4">
        <v>924835</v>
      </c>
      <c r="D73" s="4">
        <v>-825735</v>
      </c>
      <c r="E73" s="4">
        <v>-14659450000</v>
      </c>
      <c r="F73" s="4">
        <f t="shared" si="4"/>
        <v>-404772444702</v>
      </c>
      <c r="G73" s="4">
        <v>0</v>
      </c>
      <c r="H73" s="4">
        <v>0</v>
      </c>
      <c r="I73" s="4">
        <v>0</v>
      </c>
      <c r="J73" s="4">
        <v>2645430000</v>
      </c>
      <c r="K73" s="24">
        <f t="shared" si="5"/>
        <v>21923228000</v>
      </c>
      <c r="L73" s="4">
        <v>564</v>
      </c>
      <c r="M73" s="4">
        <v>1310</v>
      </c>
      <c r="N73" s="4">
        <v>56</v>
      </c>
      <c r="O73" s="4">
        <v>67</v>
      </c>
      <c r="P73" s="4">
        <v>1332500</v>
      </c>
      <c r="Q73" s="4">
        <v>1840100</v>
      </c>
      <c r="R73" s="5">
        <v>-1.41E-2</v>
      </c>
      <c r="S73" s="4">
        <v>3450600</v>
      </c>
      <c r="T73" s="4">
        <f t="shared" si="2"/>
        <v>5255300</v>
      </c>
      <c r="U73" s="4">
        <f t="shared" si="6"/>
        <v>2018500</v>
      </c>
      <c r="V73" s="5">
        <v>1.6799999999999999E-2</v>
      </c>
    </row>
    <row r="74" spans="1:22" x14ac:dyDescent="0.2">
      <c r="A74" s="16" t="s">
        <v>211</v>
      </c>
      <c r="B74" s="4">
        <v>48600</v>
      </c>
      <c r="C74" s="4">
        <v>1220900</v>
      </c>
      <c r="D74" s="4">
        <v>-1172300</v>
      </c>
      <c r="E74" s="4">
        <v>-21091940000</v>
      </c>
      <c r="F74" s="4">
        <f t="shared" ref="F74:F79" si="7">E74+F75</f>
        <v>-390112994702</v>
      </c>
      <c r="G74" s="4">
        <v>0</v>
      </c>
      <c r="H74" s="4">
        <v>0</v>
      </c>
      <c r="I74" s="4">
        <v>0</v>
      </c>
      <c r="J74" s="4">
        <v>2693250000</v>
      </c>
      <c r="K74" s="24">
        <f t="shared" ref="K74:K79" si="8">K75+J74</f>
        <v>19277798000</v>
      </c>
      <c r="L74" s="4">
        <v>342</v>
      </c>
      <c r="M74" s="4">
        <v>1250</v>
      </c>
      <c r="N74" s="4">
        <v>35</v>
      </c>
      <c r="O74" s="4">
        <v>101</v>
      </c>
      <c r="P74" s="4">
        <v>855200</v>
      </c>
      <c r="Q74" s="4">
        <v>2766200</v>
      </c>
      <c r="R74" s="5">
        <v>-1.3899999999999999E-2</v>
      </c>
      <c r="S74" s="4">
        <v>3623000</v>
      </c>
      <c r="T74" s="4">
        <f t="shared" ref="T74:T79" si="9">AVERAGE(S75:S84)</f>
        <v>5104630</v>
      </c>
      <c r="U74" s="4">
        <f t="shared" ref="U74:U79" si="10">MIN(S75:S79)</f>
        <v>2018500</v>
      </c>
      <c r="V74" s="5">
        <v>2.4700000000000003E-2</v>
      </c>
    </row>
    <row r="75" spans="1:22" x14ac:dyDescent="0.2">
      <c r="A75" s="16" t="s">
        <v>210</v>
      </c>
      <c r="B75" s="4">
        <v>282900</v>
      </c>
      <c r="C75" s="4">
        <v>269800</v>
      </c>
      <c r="D75" s="4">
        <v>13100</v>
      </c>
      <c r="E75" s="4">
        <v>255360000</v>
      </c>
      <c r="F75" s="4">
        <f t="shared" si="7"/>
        <v>-369021054702</v>
      </c>
      <c r="G75" s="4">
        <v>0</v>
      </c>
      <c r="H75" s="4">
        <v>0</v>
      </c>
      <c r="I75" s="4">
        <v>0</v>
      </c>
      <c r="J75" s="4">
        <v>2693250000</v>
      </c>
      <c r="K75" s="24">
        <f t="shared" si="8"/>
        <v>16584548000</v>
      </c>
      <c r="L75" s="4">
        <v>459</v>
      </c>
      <c r="M75" s="4">
        <v>383</v>
      </c>
      <c r="N75" s="4">
        <v>39</v>
      </c>
      <c r="O75" s="4">
        <v>45</v>
      </c>
      <c r="P75" s="4">
        <v>893600</v>
      </c>
      <c r="Q75" s="4">
        <v>1324900</v>
      </c>
      <c r="R75" s="5">
        <v>2.8000000000000004E-3</v>
      </c>
      <c r="S75" s="4">
        <v>2266000</v>
      </c>
      <c r="T75" s="4">
        <f t="shared" si="9"/>
        <v>5280510</v>
      </c>
      <c r="U75" s="4">
        <f t="shared" si="10"/>
        <v>2018500</v>
      </c>
      <c r="V75" s="5">
        <v>1.3600000000000001E-2</v>
      </c>
    </row>
    <row r="76" spans="1:22" x14ac:dyDescent="0.2">
      <c r="A76" s="16" t="s">
        <v>208</v>
      </c>
      <c r="B76" s="4">
        <v>1600</v>
      </c>
      <c r="C76" s="4">
        <v>1368700</v>
      </c>
      <c r="D76" s="4">
        <v>-1367100</v>
      </c>
      <c r="E76" s="4">
        <v>-24667260000</v>
      </c>
      <c r="F76" s="4">
        <f t="shared" si="7"/>
        <v>-369276414702</v>
      </c>
      <c r="G76" s="4">
        <v>0</v>
      </c>
      <c r="H76" s="4">
        <v>0</v>
      </c>
      <c r="I76" s="4">
        <v>0</v>
      </c>
      <c r="J76" s="4">
        <v>-5430000</v>
      </c>
      <c r="K76" s="24">
        <f t="shared" si="8"/>
        <v>13891298000</v>
      </c>
      <c r="L76" s="4">
        <v>423</v>
      </c>
      <c r="M76" s="4">
        <v>990</v>
      </c>
      <c r="N76" s="4">
        <v>61</v>
      </c>
      <c r="O76" s="4">
        <v>80</v>
      </c>
      <c r="P76" s="4">
        <v>1081900</v>
      </c>
      <c r="Q76" s="4">
        <v>2084300</v>
      </c>
      <c r="R76" s="5">
        <v>2.8000000000000004E-3</v>
      </c>
      <c r="S76" s="4">
        <v>3167100</v>
      </c>
      <c r="T76" s="4">
        <f t="shared" si="9"/>
        <v>5310010</v>
      </c>
      <c r="U76" s="4">
        <f t="shared" si="10"/>
        <v>2018500</v>
      </c>
      <c r="V76" s="5">
        <v>1.9199999999999998E-2</v>
      </c>
    </row>
    <row r="77" spans="1:22" x14ac:dyDescent="0.2">
      <c r="A77" s="16" t="s">
        <v>207</v>
      </c>
      <c r="B77" s="4">
        <v>180900</v>
      </c>
      <c r="C77" s="4">
        <v>839485</v>
      </c>
      <c r="D77" s="4">
        <v>-658585</v>
      </c>
      <c r="E77" s="4">
        <v>-11966860000</v>
      </c>
      <c r="F77" s="4">
        <f t="shared" si="7"/>
        <v>-344609154702</v>
      </c>
      <c r="G77" s="4">
        <v>0</v>
      </c>
      <c r="H77" s="4">
        <v>0</v>
      </c>
      <c r="I77" s="4">
        <v>0</v>
      </c>
      <c r="J77" s="4">
        <v>-356000000</v>
      </c>
      <c r="K77" s="24">
        <f t="shared" si="8"/>
        <v>13896728000</v>
      </c>
      <c r="L77" s="4">
        <v>359</v>
      </c>
      <c r="M77" s="4">
        <v>724</v>
      </c>
      <c r="N77" s="4">
        <v>26</v>
      </c>
      <c r="O77" s="4">
        <v>53</v>
      </c>
      <c r="P77" s="4">
        <v>675200</v>
      </c>
      <c r="Q77" s="4">
        <v>1280300</v>
      </c>
      <c r="R77" s="5">
        <v>-5.5000000000000005E-3</v>
      </c>
      <c r="S77" s="4">
        <v>2018500</v>
      </c>
      <c r="T77" s="4">
        <f t="shared" si="9"/>
        <v>5414660</v>
      </c>
      <c r="U77" s="4">
        <f t="shared" si="10"/>
        <v>3808200</v>
      </c>
      <c r="V77" s="5">
        <v>2.4399999999999998E-2</v>
      </c>
    </row>
    <row r="78" spans="1:22" x14ac:dyDescent="0.2">
      <c r="A78" s="16" t="s">
        <v>206</v>
      </c>
      <c r="B78" s="4">
        <v>340200</v>
      </c>
      <c r="C78" s="4">
        <v>385479</v>
      </c>
      <c r="D78" s="4">
        <v>-45279</v>
      </c>
      <c r="E78" s="4">
        <v>-833940000</v>
      </c>
      <c r="F78" s="4">
        <f t="shared" si="7"/>
        <v>-332642294702</v>
      </c>
      <c r="G78" s="4">
        <v>0</v>
      </c>
      <c r="H78" s="4">
        <v>0</v>
      </c>
      <c r="I78" s="4">
        <v>0</v>
      </c>
      <c r="J78" s="4">
        <v>395100000</v>
      </c>
      <c r="K78" s="24">
        <f t="shared" si="8"/>
        <v>14252728000</v>
      </c>
      <c r="L78" s="4">
        <v>773</v>
      </c>
      <c r="M78" s="4">
        <v>932</v>
      </c>
      <c r="N78" s="4">
        <v>79</v>
      </c>
      <c r="O78" s="4">
        <v>86</v>
      </c>
      <c r="P78" s="4">
        <v>1744300</v>
      </c>
      <c r="Q78" s="4">
        <v>1864300</v>
      </c>
      <c r="R78" s="5">
        <v>2.2499999999999999E-2</v>
      </c>
      <c r="S78" s="4">
        <v>3808200</v>
      </c>
      <c r="T78" s="4">
        <f t="shared" si="9"/>
        <v>5504530</v>
      </c>
      <c r="U78" s="4">
        <f t="shared" si="10"/>
        <v>5123400</v>
      </c>
      <c r="V78" s="5">
        <v>3.5499999999999997E-2</v>
      </c>
    </row>
    <row r="79" spans="1:22" x14ac:dyDescent="0.2">
      <c r="A79" s="16" t="s">
        <v>205</v>
      </c>
      <c r="B79" s="4">
        <v>125600</v>
      </c>
      <c r="C79" s="4">
        <v>1569100</v>
      </c>
      <c r="D79" s="4">
        <v>-1443500</v>
      </c>
      <c r="E79" s="4">
        <v>-25887060000</v>
      </c>
      <c r="F79" s="4">
        <f t="shared" si="7"/>
        <v>-331808354702</v>
      </c>
      <c r="G79" s="4">
        <v>0</v>
      </c>
      <c r="H79" s="4">
        <v>0</v>
      </c>
      <c r="I79" s="4">
        <v>0</v>
      </c>
      <c r="J79" s="4">
        <v>-13068110000</v>
      </c>
      <c r="K79" s="24">
        <f t="shared" si="8"/>
        <v>13857628000</v>
      </c>
      <c r="L79" s="4">
        <v>529</v>
      </c>
      <c r="M79" s="4">
        <v>903</v>
      </c>
      <c r="N79" s="4">
        <v>61</v>
      </c>
      <c r="O79" s="4">
        <v>116</v>
      </c>
      <c r="P79" s="4">
        <v>1718100</v>
      </c>
      <c r="Q79" s="4">
        <v>3106400</v>
      </c>
      <c r="R79" s="5">
        <v>-5.6000000000000008E-3</v>
      </c>
      <c r="S79" s="4">
        <v>5123400</v>
      </c>
      <c r="T79" s="4">
        <f t="shared" si="9"/>
        <v>5435700</v>
      </c>
      <c r="U79" s="4">
        <f t="shared" si="10"/>
        <v>2116300</v>
      </c>
      <c r="V79" s="5">
        <v>2.2000000000000002E-2</v>
      </c>
    </row>
    <row r="80" spans="1:22" x14ac:dyDescent="0.2">
      <c r="A80" s="16" t="s">
        <v>204</v>
      </c>
      <c r="B80" s="4">
        <v>151300</v>
      </c>
      <c r="C80" s="4">
        <v>1810450</v>
      </c>
      <c r="D80" s="4">
        <v>-1659150</v>
      </c>
      <c r="E80" s="4">
        <v>-29966111857</v>
      </c>
      <c r="F80" s="4">
        <f t="shared" ref="F80:F90" si="11">E80+F81</f>
        <v>-305921294702</v>
      </c>
      <c r="G80" s="4">
        <v>0</v>
      </c>
      <c r="H80" s="4">
        <v>0</v>
      </c>
      <c r="I80" s="4">
        <v>0</v>
      </c>
      <c r="J80" s="4">
        <v>-536060000</v>
      </c>
      <c r="K80" s="24">
        <f t="shared" ref="K80:K90" si="12">K81+J80</f>
        <v>26925738000</v>
      </c>
      <c r="L80" s="4">
        <v>1069</v>
      </c>
      <c r="M80" s="4">
        <v>1726</v>
      </c>
      <c r="N80" s="4">
        <v>98</v>
      </c>
      <c r="O80" s="4">
        <v>156</v>
      </c>
      <c r="P80" s="4">
        <v>3270100</v>
      </c>
      <c r="Q80" s="4">
        <v>3908200</v>
      </c>
      <c r="R80" s="5">
        <v>1.4199999999999999E-2</v>
      </c>
      <c r="S80" s="4">
        <v>7857300</v>
      </c>
      <c r="T80" s="4">
        <f t="shared" ref="T80:T96" si="13">AVERAGE(S81:S90)</f>
        <v>5947300</v>
      </c>
      <c r="U80" s="4">
        <f t="shared" ref="U80:U90" si="14">MIN(S81:S85)</f>
        <v>2116300</v>
      </c>
      <c r="V80" s="5">
        <v>3.8199999999999998E-2</v>
      </c>
    </row>
    <row r="81" spans="1:22" x14ac:dyDescent="0.2">
      <c r="A81" s="16" t="s">
        <v>203</v>
      </c>
      <c r="B81" s="4">
        <v>109800</v>
      </c>
      <c r="C81" s="4">
        <v>1440800</v>
      </c>
      <c r="D81" s="4">
        <v>-1331000</v>
      </c>
      <c r="E81" s="4">
        <v>-23615340394</v>
      </c>
      <c r="F81" s="4">
        <f t="shared" si="11"/>
        <v>-275955182845</v>
      </c>
      <c r="G81" s="4">
        <v>0</v>
      </c>
      <c r="H81" s="4">
        <v>0</v>
      </c>
      <c r="I81" s="4">
        <v>0</v>
      </c>
      <c r="J81" s="4">
        <v>-8448000</v>
      </c>
      <c r="K81" s="24">
        <f t="shared" si="12"/>
        <v>27461798000</v>
      </c>
      <c r="L81" s="4">
        <v>488</v>
      </c>
      <c r="M81" s="4">
        <v>1714</v>
      </c>
      <c r="N81" s="4">
        <v>66</v>
      </c>
      <c r="O81" s="4">
        <v>182</v>
      </c>
      <c r="P81" s="4">
        <v>1626700</v>
      </c>
      <c r="Q81" s="4">
        <v>5564500</v>
      </c>
      <c r="R81" s="5">
        <v>-5.6000000000000008E-3</v>
      </c>
      <c r="S81" s="4">
        <v>7812400</v>
      </c>
      <c r="T81" s="4">
        <f t="shared" si="13"/>
        <v>6786307.7000000002</v>
      </c>
      <c r="U81" s="4">
        <f t="shared" si="14"/>
        <v>2116300</v>
      </c>
      <c r="V81" s="5">
        <v>1.6799999999999999E-2</v>
      </c>
    </row>
    <row r="82" spans="1:22" x14ac:dyDescent="0.2">
      <c r="A82" s="16" t="s">
        <v>200</v>
      </c>
      <c r="B82" s="4">
        <v>63588</v>
      </c>
      <c r="C82" s="4">
        <v>950447</v>
      </c>
      <c r="D82" s="4">
        <v>-886859</v>
      </c>
      <c r="E82" s="4">
        <v>-15926890000</v>
      </c>
      <c r="F82" s="4">
        <f t="shared" si="11"/>
        <v>-252339842451</v>
      </c>
      <c r="G82" s="4">
        <v>0</v>
      </c>
      <c r="H82" s="4">
        <v>0</v>
      </c>
      <c r="I82" s="4">
        <v>0</v>
      </c>
      <c r="J82" s="4">
        <v>-8448000</v>
      </c>
      <c r="K82" s="24">
        <f t="shared" si="12"/>
        <v>27470246000</v>
      </c>
      <c r="L82" s="4">
        <v>1027</v>
      </c>
      <c r="M82" s="4">
        <v>1224</v>
      </c>
      <c r="N82" s="4">
        <v>127</v>
      </c>
      <c r="O82" s="4">
        <v>130</v>
      </c>
      <c r="P82" s="4">
        <v>3133700</v>
      </c>
      <c r="Q82" s="4">
        <v>3823400</v>
      </c>
      <c r="R82" s="5">
        <v>8.6E-3</v>
      </c>
      <c r="S82" s="4">
        <v>6959600</v>
      </c>
      <c r="T82" s="4">
        <f t="shared" si="13"/>
        <v>6743603.4000000004</v>
      </c>
      <c r="U82" s="4">
        <f t="shared" si="14"/>
        <v>2116300</v>
      </c>
      <c r="V82" s="5">
        <v>2.4900000000000002E-2</v>
      </c>
    </row>
    <row r="83" spans="1:22" x14ac:dyDescent="0.2">
      <c r="A83" s="16" t="s">
        <v>199</v>
      </c>
      <c r="B83" s="4">
        <v>6600</v>
      </c>
      <c r="C83" s="4">
        <v>1540670</v>
      </c>
      <c r="D83" s="4">
        <v>-1534070</v>
      </c>
      <c r="E83" s="4">
        <v>-27277450000</v>
      </c>
      <c r="F83" s="4">
        <f t="shared" si="11"/>
        <v>-236412952451</v>
      </c>
      <c r="G83" s="4">
        <v>0</v>
      </c>
      <c r="H83" s="4">
        <v>0</v>
      </c>
      <c r="I83" s="4">
        <v>0</v>
      </c>
      <c r="J83" s="4">
        <v>2984050000</v>
      </c>
      <c r="K83" s="24">
        <f t="shared" si="12"/>
        <v>27478694000</v>
      </c>
      <c r="L83" s="4">
        <v>1562</v>
      </c>
      <c r="M83" s="4">
        <v>2048</v>
      </c>
      <c r="N83" s="4">
        <v>174</v>
      </c>
      <c r="O83" s="4">
        <v>154</v>
      </c>
      <c r="P83" s="4">
        <v>5412500</v>
      </c>
      <c r="Q83" s="4">
        <v>4087100</v>
      </c>
      <c r="R83" s="5">
        <v>8.6E-3</v>
      </c>
      <c r="S83" s="4">
        <v>9917500</v>
      </c>
      <c r="T83" s="4">
        <f t="shared" si="13"/>
        <v>6366902.5</v>
      </c>
      <c r="U83" s="4">
        <f t="shared" si="14"/>
        <v>2116300</v>
      </c>
      <c r="V83" s="5">
        <v>3.6200000000000003E-2</v>
      </c>
    </row>
    <row r="84" spans="1:22" x14ac:dyDescent="0.2">
      <c r="A84" s="16" t="s">
        <v>193</v>
      </c>
      <c r="B84" s="4">
        <v>0</v>
      </c>
      <c r="C84" s="4">
        <v>182400</v>
      </c>
      <c r="D84" s="4">
        <v>-182400</v>
      </c>
      <c r="E84" s="4">
        <v>-3183280000</v>
      </c>
      <c r="F84" s="4">
        <f t="shared" si="11"/>
        <v>-209135502451</v>
      </c>
      <c r="G84" s="4">
        <v>0</v>
      </c>
      <c r="H84" s="4">
        <v>0</v>
      </c>
      <c r="I84" s="4">
        <v>0</v>
      </c>
      <c r="J84" s="4">
        <v>66500000</v>
      </c>
      <c r="K84" s="24">
        <f t="shared" si="12"/>
        <v>24494644000</v>
      </c>
      <c r="L84" s="4">
        <v>244</v>
      </c>
      <c r="M84" s="4">
        <v>767</v>
      </c>
      <c r="N84" s="4">
        <v>26</v>
      </c>
      <c r="O84" s="4">
        <v>58</v>
      </c>
      <c r="P84" s="4">
        <v>626400</v>
      </c>
      <c r="Q84" s="4">
        <v>1257500</v>
      </c>
      <c r="R84" s="5">
        <v>0</v>
      </c>
      <c r="S84" s="4">
        <v>2116300</v>
      </c>
      <c r="T84" s="4">
        <f t="shared" si="13"/>
        <v>7179932</v>
      </c>
      <c r="U84" s="4">
        <f t="shared" si="14"/>
        <v>3065000</v>
      </c>
      <c r="V84" s="5">
        <v>8.6E-3</v>
      </c>
    </row>
    <row r="85" spans="1:22" x14ac:dyDescent="0.2">
      <c r="A85" s="16" t="s">
        <v>192</v>
      </c>
      <c r="B85" s="4">
        <v>0</v>
      </c>
      <c r="C85" s="4">
        <v>394077</v>
      </c>
      <c r="D85" s="4">
        <v>-394077</v>
      </c>
      <c r="E85" s="4">
        <v>-6837270000</v>
      </c>
      <c r="F85" s="4">
        <f t="shared" si="11"/>
        <v>-205952222451</v>
      </c>
      <c r="G85" s="4">
        <v>0</v>
      </c>
      <c r="H85" s="4">
        <v>0</v>
      </c>
      <c r="I85" s="4">
        <v>0</v>
      </c>
      <c r="J85" s="4">
        <v>12913000000</v>
      </c>
      <c r="K85" s="24">
        <f t="shared" si="12"/>
        <v>24428144000</v>
      </c>
      <c r="L85" s="4">
        <v>196</v>
      </c>
      <c r="M85" s="4">
        <v>745</v>
      </c>
      <c r="N85" s="4">
        <v>45</v>
      </c>
      <c r="O85" s="4">
        <v>71</v>
      </c>
      <c r="P85" s="4">
        <v>1064200</v>
      </c>
      <c r="Q85" s="4">
        <v>2139000</v>
      </c>
      <c r="R85" s="5">
        <v>8.6999999999999994E-3</v>
      </c>
      <c r="S85" s="4">
        <v>4024800</v>
      </c>
      <c r="T85" s="4">
        <f t="shared" si="13"/>
        <v>7467299.5</v>
      </c>
      <c r="U85" s="4">
        <f t="shared" si="14"/>
        <v>3065000</v>
      </c>
      <c r="V85" s="5">
        <v>1.15E-2</v>
      </c>
    </row>
    <row r="86" spans="1:22" x14ac:dyDescent="0.2">
      <c r="A86" s="16" t="s">
        <v>191</v>
      </c>
      <c r="B86" s="4">
        <v>674000</v>
      </c>
      <c r="C86" s="4">
        <v>400400</v>
      </c>
      <c r="D86" s="4">
        <v>273600</v>
      </c>
      <c r="E86" s="4">
        <v>4755240000</v>
      </c>
      <c r="F86" s="4">
        <f t="shared" si="11"/>
        <v>-199114952451</v>
      </c>
      <c r="G86" s="4">
        <v>0</v>
      </c>
      <c r="H86" s="4">
        <v>0</v>
      </c>
      <c r="I86" s="4">
        <v>0</v>
      </c>
      <c r="J86" s="4">
        <v>-8650000</v>
      </c>
      <c r="K86" s="24">
        <f t="shared" si="12"/>
        <v>11515144000</v>
      </c>
      <c r="L86" s="4">
        <v>836</v>
      </c>
      <c r="M86" s="4">
        <v>1094</v>
      </c>
      <c r="N86" s="4">
        <v>32</v>
      </c>
      <c r="O86" s="4">
        <v>83</v>
      </c>
      <c r="P86" s="4">
        <v>1079500</v>
      </c>
      <c r="Q86" s="4">
        <v>2190000</v>
      </c>
      <c r="R86" s="5">
        <v>2.8999999999999998E-3</v>
      </c>
      <c r="S86" s="4">
        <v>3462100</v>
      </c>
      <c r="T86" s="4">
        <f t="shared" si="13"/>
        <v>7528016.9000000004</v>
      </c>
      <c r="U86" s="4">
        <f t="shared" si="14"/>
        <v>3065000</v>
      </c>
      <c r="V86" s="5">
        <v>1.44E-2</v>
      </c>
    </row>
    <row r="87" spans="1:22" x14ac:dyDescent="0.2">
      <c r="A87" s="16" t="s">
        <v>190</v>
      </c>
      <c r="B87" s="4">
        <v>137800</v>
      </c>
      <c r="C87" s="4">
        <v>323741</v>
      </c>
      <c r="D87" s="4">
        <v>-185941</v>
      </c>
      <c r="E87" s="4">
        <v>-3201990000</v>
      </c>
      <c r="F87" s="4">
        <f t="shared" si="11"/>
        <v>-203870192451</v>
      </c>
      <c r="K87" s="24">
        <f t="shared" si="12"/>
        <v>11523794000</v>
      </c>
      <c r="L87" s="4">
        <v>378</v>
      </c>
      <c r="M87" s="4">
        <v>816</v>
      </c>
      <c r="N87" s="4">
        <v>41</v>
      </c>
      <c r="O87" s="4">
        <v>64</v>
      </c>
      <c r="P87" s="4">
        <v>905200</v>
      </c>
      <c r="Q87" s="4">
        <v>1868500</v>
      </c>
      <c r="R87" s="5">
        <v>0</v>
      </c>
      <c r="S87" s="4">
        <v>3065000</v>
      </c>
      <c r="T87" s="4">
        <f t="shared" si="13"/>
        <v>7478706.9000000004</v>
      </c>
      <c r="U87" s="4">
        <f t="shared" si="14"/>
        <v>4435100</v>
      </c>
      <c r="V87" s="5">
        <v>1.15E-2</v>
      </c>
    </row>
    <row r="88" spans="1:22" x14ac:dyDescent="0.2">
      <c r="A88" s="16" t="s">
        <v>189</v>
      </c>
      <c r="B88" s="4">
        <v>179200</v>
      </c>
      <c r="C88" s="4">
        <v>517500</v>
      </c>
      <c r="D88" s="4">
        <v>-338300</v>
      </c>
      <c r="E88" s="4">
        <v>-5818620000</v>
      </c>
      <c r="F88" s="4">
        <f t="shared" si="11"/>
        <v>-200668202451</v>
      </c>
      <c r="G88" s="4">
        <v>0</v>
      </c>
      <c r="H88" s="4">
        <v>0</v>
      </c>
      <c r="I88" s="4">
        <v>0</v>
      </c>
      <c r="J88" s="4">
        <v>-1646000</v>
      </c>
      <c r="K88" s="24">
        <f t="shared" si="12"/>
        <v>11523794000</v>
      </c>
      <c r="L88" s="4">
        <v>472</v>
      </c>
      <c r="M88" s="4">
        <v>1487</v>
      </c>
      <c r="N88" s="4">
        <v>39</v>
      </c>
      <c r="O88" s="4">
        <v>112</v>
      </c>
      <c r="P88" s="4">
        <v>1250500</v>
      </c>
      <c r="Q88" s="4">
        <v>3301000</v>
      </c>
      <c r="R88" s="5">
        <v>-8.6E-3</v>
      </c>
      <c r="S88" s="4">
        <v>4706900</v>
      </c>
      <c r="T88" s="4">
        <f t="shared" si="13"/>
        <v>7458821.2999999998</v>
      </c>
      <c r="U88" s="4">
        <f t="shared" si="14"/>
        <v>4435100</v>
      </c>
      <c r="V88" s="5">
        <v>2.5699999999999997E-2</v>
      </c>
    </row>
    <row r="89" spans="1:22" x14ac:dyDescent="0.2">
      <c r="A89" s="16" t="s">
        <v>188</v>
      </c>
      <c r="B89" s="4">
        <v>90500</v>
      </c>
      <c r="C89" s="4">
        <v>940800</v>
      </c>
      <c r="D89" s="4">
        <v>-850300</v>
      </c>
      <c r="E89" s="4">
        <v>-14833650000</v>
      </c>
      <c r="F89" s="4">
        <f t="shared" si="11"/>
        <v>-194849582451</v>
      </c>
      <c r="K89" s="24">
        <f t="shared" si="12"/>
        <v>11525440000</v>
      </c>
      <c r="L89" s="4">
        <v>524</v>
      </c>
      <c r="M89" s="4">
        <v>2001</v>
      </c>
      <c r="N89" s="4">
        <v>48</v>
      </c>
      <c r="O89" s="4">
        <v>96</v>
      </c>
      <c r="P89" s="4">
        <v>1185000</v>
      </c>
      <c r="Q89" s="4">
        <v>2859200</v>
      </c>
      <c r="R89" s="5">
        <v>0</v>
      </c>
      <c r="S89" s="4">
        <v>4435100</v>
      </c>
      <c r="T89" s="4">
        <f t="shared" si="13"/>
        <v>7246661.2999999998</v>
      </c>
      <c r="U89" s="4">
        <f t="shared" si="14"/>
        <v>6150491</v>
      </c>
      <c r="V89" s="5">
        <v>1.7100000000000001E-2</v>
      </c>
    </row>
    <row r="90" spans="1:22" x14ac:dyDescent="0.2">
      <c r="A90" s="16" t="s">
        <v>187</v>
      </c>
      <c r="B90" s="4">
        <v>75300</v>
      </c>
      <c r="C90" s="4">
        <v>1891351</v>
      </c>
      <c r="D90" s="4">
        <v>-1816051</v>
      </c>
      <c r="E90" s="4">
        <v>-31549870000</v>
      </c>
      <c r="F90" s="4">
        <f t="shared" si="11"/>
        <v>-180015932451</v>
      </c>
      <c r="G90" s="4">
        <v>0</v>
      </c>
      <c r="H90" s="4">
        <v>0</v>
      </c>
      <c r="I90" s="4">
        <v>0</v>
      </c>
      <c r="J90" s="4">
        <v>385230000</v>
      </c>
      <c r="K90" s="24">
        <f t="shared" si="12"/>
        <v>11525440000</v>
      </c>
      <c r="L90" s="4">
        <v>1696</v>
      </c>
      <c r="M90" s="4">
        <v>2501</v>
      </c>
      <c r="N90" s="4">
        <v>210</v>
      </c>
      <c r="O90" s="4">
        <v>231</v>
      </c>
      <c r="P90" s="4">
        <v>6300300</v>
      </c>
      <c r="Q90" s="4">
        <v>5919200</v>
      </c>
      <c r="R90" s="5">
        <v>2.9600000000000001E-2</v>
      </c>
      <c r="S90" s="4">
        <v>12973300</v>
      </c>
      <c r="T90" s="4">
        <f t="shared" si="13"/>
        <v>6697286.4000000004</v>
      </c>
      <c r="U90" s="4">
        <f t="shared" si="14"/>
        <v>6150491</v>
      </c>
      <c r="V90" s="5">
        <v>3.7000000000000005E-2</v>
      </c>
    </row>
    <row r="91" spans="1:22" x14ac:dyDescent="0.2">
      <c r="A91" s="16" t="s">
        <v>186</v>
      </c>
      <c r="B91" s="4">
        <v>140600</v>
      </c>
      <c r="C91" s="4">
        <v>2699936</v>
      </c>
      <c r="D91" s="4">
        <v>-2559336</v>
      </c>
      <c r="E91" s="4">
        <v>-43569290000</v>
      </c>
      <c r="F91" s="4">
        <f t="shared" ref="F91:F102" si="15">E91+F92</f>
        <v>-148466062451</v>
      </c>
      <c r="G91" s="4">
        <v>0</v>
      </c>
      <c r="H91" s="4">
        <v>0</v>
      </c>
      <c r="I91" s="4">
        <v>0</v>
      </c>
      <c r="J91" s="4">
        <v>121940000</v>
      </c>
      <c r="K91" s="24">
        <f t="shared" ref="K91:K102" si="16">K92+J91</f>
        <v>11140210000</v>
      </c>
      <c r="L91" s="4">
        <v>2220</v>
      </c>
      <c r="M91" s="4">
        <v>3114</v>
      </c>
      <c r="N91" s="4">
        <v>268</v>
      </c>
      <c r="O91" s="4">
        <v>225</v>
      </c>
      <c r="P91" s="4">
        <v>9409500</v>
      </c>
      <c r="Q91" s="4">
        <v>5973600</v>
      </c>
      <c r="R91" s="5">
        <v>1.2E-2</v>
      </c>
      <c r="S91" s="4">
        <v>16202477</v>
      </c>
      <c r="T91" s="4">
        <f t="shared" si="13"/>
        <v>5362288.3</v>
      </c>
      <c r="U91" s="4">
        <f t="shared" ref="U91:U102" si="17">MIN(S92:S96)</f>
        <v>4069274</v>
      </c>
      <c r="V91" s="5">
        <v>4.0300000000000002E-2</v>
      </c>
    </row>
    <row r="92" spans="1:22" x14ac:dyDescent="0.2">
      <c r="A92" s="16" t="s">
        <v>185</v>
      </c>
      <c r="B92" s="4">
        <v>1053200</v>
      </c>
      <c r="C92" s="4">
        <v>652579</v>
      </c>
      <c r="D92" s="4">
        <v>400621</v>
      </c>
      <c r="E92" s="4">
        <v>6733350000</v>
      </c>
      <c r="F92" s="4">
        <f t="shared" si="15"/>
        <v>-104896772451</v>
      </c>
      <c r="K92" s="24">
        <f t="shared" si="16"/>
        <v>11018270000</v>
      </c>
      <c r="L92" s="4">
        <v>1279</v>
      </c>
      <c r="M92" s="4">
        <v>1735</v>
      </c>
      <c r="N92" s="4">
        <v>97</v>
      </c>
      <c r="O92" s="4">
        <v>111</v>
      </c>
      <c r="P92" s="4">
        <v>3069300</v>
      </c>
      <c r="Q92" s="4">
        <v>3447400</v>
      </c>
      <c r="R92" s="5">
        <v>6.0999999999999995E-3</v>
      </c>
      <c r="S92" s="4">
        <v>6532557</v>
      </c>
      <c r="T92" s="4">
        <f t="shared" si="13"/>
        <v>5095114.3</v>
      </c>
      <c r="U92" s="4">
        <f t="shared" si="17"/>
        <v>2571900</v>
      </c>
      <c r="V92" s="5">
        <v>2.3599999999999999E-2</v>
      </c>
    </row>
    <row r="93" spans="1:22" x14ac:dyDescent="0.2">
      <c r="A93" s="16" t="s">
        <v>184</v>
      </c>
      <c r="B93" s="4">
        <v>43228</v>
      </c>
      <c r="C93" s="4">
        <v>1114563</v>
      </c>
      <c r="D93" s="4">
        <v>-1071335</v>
      </c>
      <c r="E93" s="4">
        <v>-18005800000</v>
      </c>
      <c r="F93" s="4">
        <f t="shared" si="15"/>
        <v>-111630122451</v>
      </c>
      <c r="K93" s="24">
        <f t="shared" si="16"/>
        <v>11018270000</v>
      </c>
      <c r="L93" s="4">
        <v>779</v>
      </c>
      <c r="M93" s="4">
        <v>2188</v>
      </c>
      <c r="N93" s="4">
        <v>78</v>
      </c>
      <c r="O93" s="4">
        <v>113</v>
      </c>
      <c r="P93" s="4">
        <v>2211600</v>
      </c>
      <c r="Q93" s="4">
        <v>3930600</v>
      </c>
      <c r="R93" s="5">
        <v>0</v>
      </c>
      <c r="S93" s="4">
        <v>6150491</v>
      </c>
      <c r="T93" s="4">
        <f t="shared" si="13"/>
        <v>4977850.222222222</v>
      </c>
      <c r="U93" s="4">
        <f t="shared" si="17"/>
        <v>2571900</v>
      </c>
      <c r="V93" s="5">
        <v>2.64E-2</v>
      </c>
    </row>
    <row r="94" spans="1:22" x14ac:dyDescent="0.2">
      <c r="A94" s="16" t="s">
        <v>183</v>
      </c>
      <c r="B94" s="4">
        <v>135300</v>
      </c>
      <c r="C94" s="4">
        <v>1044680</v>
      </c>
      <c r="D94" s="4">
        <v>-909380</v>
      </c>
      <c r="E94" s="4">
        <v>-14972052451</v>
      </c>
      <c r="F94" s="4">
        <f t="shared" si="15"/>
        <v>-93624322451</v>
      </c>
      <c r="G94" s="4">
        <v>0</v>
      </c>
      <c r="H94" s="4">
        <v>0</v>
      </c>
      <c r="I94" s="4">
        <v>0</v>
      </c>
      <c r="J94" s="4">
        <v>11018270000</v>
      </c>
      <c r="K94" s="24">
        <f t="shared" si="16"/>
        <v>11018270000</v>
      </c>
      <c r="L94" s="4">
        <v>1016</v>
      </c>
      <c r="M94" s="4">
        <v>2304</v>
      </c>
      <c r="N94" s="4">
        <v>145</v>
      </c>
      <c r="O94" s="4">
        <v>172</v>
      </c>
      <c r="P94" s="4">
        <v>4799900</v>
      </c>
      <c r="Q94" s="4">
        <v>5224800</v>
      </c>
      <c r="R94" s="5">
        <v>3.0999999999999999E-3</v>
      </c>
      <c r="S94" s="4">
        <v>10246595</v>
      </c>
      <c r="T94" s="4">
        <f t="shared" si="13"/>
        <v>4319257.125</v>
      </c>
      <c r="U94" s="4">
        <f t="shared" si="17"/>
        <v>2313500</v>
      </c>
      <c r="V94" s="5">
        <v>3.0099999999999998E-2</v>
      </c>
    </row>
    <row r="95" spans="1:22" x14ac:dyDescent="0.2">
      <c r="A95" s="16" t="s">
        <v>182</v>
      </c>
      <c r="B95" s="4">
        <v>93700</v>
      </c>
      <c r="C95" s="4">
        <v>426900</v>
      </c>
      <c r="D95" s="4">
        <v>-333200</v>
      </c>
      <c r="E95" s="4">
        <v>-5603580000</v>
      </c>
      <c r="F95" s="4">
        <f t="shared" si="15"/>
        <v>-78652270000</v>
      </c>
      <c r="K95" s="24">
        <f t="shared" si="16"/>
        <v>0</v>
      </c>
      <c r="L95" s="4">
        <v>882</v>
      </c>
      <c r="M95" s="4">
        <v>1934</v>
      </c>
      <c r="N95" s="4">
        <v>101</v>
      </c>
      <c r="O95" s="4">
        <v>128</v>
      </c>
      <c r="P95" s="4">
        <v>2948100</v>
      </c>
      <c r="Q95" s="4">
        <v>3811400</v>
      </c>
      <c r="R95" s="5">
        <v>3.0999999999999999E-3</v>
      </c>
      <c r="S95" s="4">
        <v>6898475</v>
      </c>
      <c r="T95" s="4">
        <f t="shared" si="13"/>
        <v>3950797.4285714286</v>
      </c>
      <c r="U95" s="4">
        <f t="shared" si="17"/>
        <v>2313500</v>
      </c>
      <c r="V95" s="5">
        <v>3.2400000000000005E-2</v>
      </c>
    </row>
    <row r="96" spans="1:22" x14ac:dyDescent="0.2">
      <c r="A96" s="16" t="s">
        <v>177</v>
      </c>
      <c r="B96" s="4">
        <v>64000</v>
      </c>
      <c r="C96" s="4">
        <v>366800</v>
      </c>
      <c r="D96" s="4">
        <v>-302800</v>
      </c>
      <c r="E96" s="4">
        <v>-5011360000</v>
      </c>
      <c r="F96" s="4">
        <f t="shared" si="15"/>
        <v>-73048690000</v>
      </c>
      <c r="K96" s="24">
        <f t="shared" si="16"/>
        <v>0</v>
      </c>
      <c r="L96" s="4">
        <v>541</v>
      </c>
      <c r="M96" s="4">
        <v>1334</v>
      </c>
      <c r="N96" s="4">
        <v>49</v>
      </c>
      <c r="O96" s="4">
        <v>70</v>
      </c>
      <c r="P96" s="4">
        <v>1715900</v>
      </c>
      <c r="Q96" s="4">
        <v>2184900</v>
      </c>
      <c r="R96" s="5">
        <v>3.0999999999999999E-3</v>
      </c>
      <c r="S96" s="4">
        <v>4069274</v>
      </c>
      <c r="T96" s="4">
        <f t="shared" si="13"/>
        <v>3931051.3333333335</v>
      </c>
      <c r="U96" s="4">
        <f t="shared" si="17"/>
        <v>2313500</v>
      </c>
      <c r="V96" s="5">
        <v>1.8000000000000002E-2</v>
      </c>
    </row>
    <row r="97" spans="1:22" x14ac:dyDescent="0.2">
      <c r="A97" s="16" t="s">
        <v>175</v>
      </c>
      <c r="B97" s="4">
        <v>29100</v>
      </c>
      <c r="C97" s="4">
        <v>194000</v>
      </c>
      <c r="D97" s="4">
        <v>-164900</v>
      </c>
      <c r="E97" s="4">
        <v>-2719750000</v>
      </c>
      <c r="F97" s="4">
        <f t="shared" si="15"/>
        <v>-68037330000</v>
      </c>
      <c r="K97" s="24">
        <f t="shared" si="16"/>
        <v>0</v>
      </c>
      <c r="L97" s="4">
        <v>422</v>
      </c>
      <c r="M97" s="4">
        <v>1085</v>
      </c>
      <c r="N97" s="4">
        <v>25</v>
      </c>
      <c r="O97" s="4">
        <v>48</v>
      </c>
      <c r="P97" s="4">
        <v>860800</v>
      </c>
      <c r="Q97" s="4">
        <v>1540500</v>
      </c>
      <c r="R97" s="5">
        <v>-6.0000000000000001E-3</v>
      </c>
      <c r="S97" s="4">
        <v>2571900</v>
      </c>
      <c r="T97" s="4">
        <f t="shared" ref="T97:T102" si="18">AVERAGE(S98:S107)</f>
        <v>4202881.5999999996</v>
      </c>
      <c r="U97" s="4">
        <f t="shared" si="17"/>
        <v>2313500</v>
      </c>
      <c r="V97" s="5">
        <v>2.4E-2</v>
      </c>
    </row>
    <row r="98" spans="1:22" x14ac:dyDescent="0.2">
      <c r="A98" s="16" t="s">
        <v>174</v>
      </c>
      <c r="B98" s="4">
        <v>89900</v>
      </c>
      <c r="C98" s="4">
        <v>860160</v>
      </c>
      <c r="D98" s="4">
        <v>-770260</v>
      </c>
      <c r="E98" s="4">
        <v>-12865590000</v>
      </c>
      <c r="F98" s="4">
        <f t="shared" si="15"/>
        <v>-65317580000</v>
      </c>
      <c r="K98" s="24">
        <f t="shared" si="16"/>
        <v>0</v>
      </c>
      <c r="L98" s="4">
        <v>622</v>
      </c>
      <c r="M98" s="4">
        <v>1275</v>
      </c>
      <c r="N98" s="4">
        <v>71</v>
      </c>
      <c r="O98" s="4">
        <v>80</v>
      </c>
      <c r="P98" s="4">
        <v>1988600</v>
      </c>
      <c r="Q98" s="4">
        <v>2514000</v>
      </c>
      <c r="R98" s="5">
        <v>-3.0000000000000001E-3</v>
      </c>
      <c r="S98" s="4">
        <v>4508044</v>
      </c>
      <c r="T98" s="4">
        <f t="shared" si="18"/>
        <v>4126591</v>
      </c>
      <c r="U98" s="4">
        <f t="shared" si="17"/>
        <v>2313500</v>
      </c>
      <c r="V98" s="5">
        <v>2.0799999999999999E-2</v>
      </c>
    </row>
    <row r="99" spans="1:22" x14ac:dyDescent="0.2">
      <c r="A99" s="16" t="s">
        <v>164</v>
      </c>
      <c r="B99" s="4">
        <v>110800</v>
      </c>
      <c r="C99" s="4">
        <v>212000</v>
      </c>
      <c r="D99" s="4">
        <v>-101200</v>
      </c>
      <c r="E99" s="4">
        <v>-1670850000</v>
      </c>
      <c r="F99" s="4">
        <f t="shared" si="15"/>
        <v>-52451990000</v>
      </c>
      <c r="K99" s="24">
        <f t="shared" si="16"/>
        <v>0</v>
      </c>
      <c r="L99" s="4">
        <v>323</v>
      </c>
      <c r="M99" s="4">
        <v>882</v>
      </c>
      <c r="N99" s="4">
        <v>22</v>
      </c>
      <c r="O99" s="4">
        <v>48</v>
      </c>
      <c r="P99" s="4">
        <v>789600</v>
      </c>
      <c r="Q99" s="4">
        <v>1521800</v>
      </c>
      <c r="R99" s="5">
        <v>6.0999999999999995E-3</v>
      </c>
      <c r="S99" s="4">
        <v>2313500</v>
      </c>
      <c r="T99" s="4">
        <f t="shared" si="18"/>
        <v>4730954.666666667</v>
      </c>
      <c r="U99" s="4">
        <f t="shared" si="17"/>
        <v>2852496</v>
      </c>
      <c r="V99" s="5">
        <v>2.0899999999999998E-2</v>
      </c>
    </row>
    <row r="100" spans="1:22" x14ac:dyDescent="0.2">
      <c r="A100" s="16" t="s">
        <v>156</v>
      </c>
      <c r="B100" s="4">
        <v>128700</v>
      </c>
      <c r="C100" s="4">
        <v>1412467</v>
      </c>
      <c r="D100" s="4">
        <v>-1283767</v>
      </c>
      <c r="E100" s="4">
        <v>-21237330000</v>
      </c>
      <c r="F100" s="4">
        <f t="shared" si="15"/>
        <v>-50781140000</v>
      </c>
      <c r="K100" s="24">
        <f t="shared" si="16"/>
        <v>0</v>
      </c>
      <c r="L100" s="4">
        <v>1743</v>
      </c>
      <c r="M100" s="4">
        <v>2472</v>
      </c>
      <c r="N100" s="4">
        <v>130</v>
      </c>
      <c r="O100" s="4">
        <v>102</v>
      </c>
      <c r="P100" s="4">
        <v>3836600</v>
      </c>
      <c r="Q100" s="4">
        <v>3625400</v>
      </c>
      <c r="R100" s="5">
        <v>1.54E-2</v>
      </c>
      <c r="S100" s="4">
        <v>7479551</v>
      </c>
      <c r="T100" s="4">
        <f t="shared" si="18"/>
        <v>3356656.5</v>
      </c>
      <c r="U100" s="4">
        <f t="shared" si="17"/>
        <v>2852496</v>
      </c>
      <c r="V100" s="5">
        <v>3.8599999999999995E-2</v>
      </c>
    </row>
    <row r="101" spans="1:22" x14ac:dyDescent="0.2">
      <c r="A101" s="16" t="s">
        <v>155</v>
      </c>
      <c r="B101" s="4">
        <v>101200</v>
      </c>
      <c r="C101" s="4">
        <v>834735</v>
      </c>
      <c r="D101" s="4">
        <v>-733535</v>
      </c>
      <c r="E101" s="4">
        <v>-11806040000</v>
      </c>
      <c r="F101" s="4">
        <f t="shared" si="15"/>
        <v>-29543810000</v>
      </c>
      <c r="K101" s="24">
        <f t="shared" si="16"/>
        <v>0</v>
      </c>
      <c r="L101" s="4">
        <v>352</v>
      </c>
      <c r="M101" s="4">
        <v>1682</v>
      </c>
      <c r="N101" s="4">
        <v>28</v>
      </c>
      <c r="O101" s="4">
        <v>33</v>
      </c>
      <c r="P101" s="4">
        <v>1053500</v>
      </c>
      <c r="Q101" s="4">
        <v>1794200</v>
      </c>
      <c r="R101" s="5">
        <v>1.2500000000000001E-2</v>
      </c>
      <c r="S101" s="4">
        <v>2852496</v>
      </c>
      <c r="T101" s="4">
        <f t="shared" si="18"/>
        <v>3860817</v>
      </c>
      <c r="U101" s="4">
        <f t="shared" si="17"/>
        <v>3860817</v>
      </c>
      <c r="V101" s="5">
        <v>1.54E-2</v>
      </c>
    </row>
    <row r="102" spans="1:22" x14ac:dyDescent="0.2">
      <c r="A102" s="16" t="s">
        <v>154</v>
      </c>
      <c r="B102" s="4">
        <v>54700</v>
      </c>
      <c r="C102" s="4">
        <v>1155200</v>
      </c>
      <c r="D102" s="4">
        <v>-1100500</v>
      </c>
      <c r="E102" s="4">
        <v>-17737770000</v>
      </c>
      <c r="F102" s="4">
        <f t="shared" si="15"/>
        <v>-17737770000</v>
      </c>
      <c r="K102" s="24">
        <f t="shared" si="16"/>
        <v>0</v>
      </c>
      <c r="L102" s="4">
        <v>1105</v>
      </c>
      <c r="M102" s="4">
        <v>966</v>
      </c>
      <c r="N102" s="4">
        <v>54</v>
      </c>
      <c r="O102" s="4">
        <v>62</v>
      </c>
      <c r="P102" s="4">
        <v>1972100</v>
      </c>
      <c r="Q102" s="4">
        <v>1857100</v>
      </c>
      <c r="R102" s="5">
        <v>1.9099999999999999E-2</v>
      </c>
      <c r="S102" s="4">
        <v>3860817</v>
      </c>
      <c r="T102" s="4" t="e">
        <f t="shared" si="18"/>
        <v>#DIV/0!</v>
      </c>
      <c r="U102" s="4">
        <f t="shared" si="17"/>
        <v>0</v>
      </c>
      <c r="V102" s="5">
        <v>3.0699999999999998E-2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8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3C42-E72F-B24B-B85F-99DD3E5C7B36}">
  <sheetPr codeName="Sheet20"/>
  <dimension ref="A1:V258"/>
  <sheetViews>
    <sheetView workbookViewId="0">
      <pane ySplit="2" topLeftCell="A10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6" max="6" customWidth="true" width="21.5"/>
    <col min="10" max="10" customWidth="true" width="18.33203125"/>
    <col min="11" max="11" customWidth="true" width="16.6640625"/>
    <col min="18" max="18" customWidth="true" width="13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414">
        <v>344</v>
      </c>
      <c r="B3" t="n" s="2415">
        <v>159500.0</v>
      </c>
      <c r="C3" t="n" s="2416">
        <v>300000.0</v>
      </c>
      <c r="D3" t="n" s="2417">
        <v>-140500.0</v>
      </c>
      <c r="E3" t="n" s="2418">
        <v>-3.07881E9</v>
      </c>
      <c r="G3" t="n" s="2404">
        <v>123200.0</v>
      </c>
      <c r="H3" t="n" s="2405">
        <v>874902.0</v>
      </c>
      <c r="I3" t="n" s="2406">
        <v>-751702.0</v>
      </c>
      <c r="J3" t="n" s="2407">
        <v>-1.6449411E10</v>
      </c>
      <c r="L3" t="n" s="2408">
        <v>432.0</v>
      </c>
      <c r="M3" t="n" s="2409">
        <v>1722.0</v>
      </c>
      <c r="N3" t="n" s="2410">
        <v>50.0</v>
      </c>
      <c r="O3" t="n" s="2411">
        <v>111.0</v>
      </c>
      <c r="P3" t="n" s="2412">
        <v>769500.0</v>
      </c>
      <c r="Q3" t="n" s="2413">
        <v>2359300.0</v>
      </c>
      <c r="R3" t="n" s="2402">
        <v>-0.011399999999999999</v>
      </c>
      <c r="S3" t="n" s="2401">
        <v>3286202.0</v>
      </c>
      <c r="V3" t="n" s="2403">
        <v>0.011399999999999999</v>
      </c>
    </row>
    <row r="4">
      <c r="A4" t="s" s="347">
        <v>343</v>
      </c>
      <c r="B4" t="n" s="348">
        <v>0.0</v>
      </c>
      <c r="C4" t="n" s="349">
        <v>479089.0</v>
      </c>
      <c r="D4" t="n" s="350">
        <v>-479089.0</v>
      </c>
      <c r="E4" t="n" s="351">
        <v>-1.0399E10</v>
      </c>
      <c r="G4" t="n" s="337">
        <v>397700.0</v>
      </c>
      <c r="H4" t="n" s="338">
        <v>131701.0</v>
      </c>
      <c r="I4" t="n" s="339">
        <v>265999.0</v>
      </c>
      <c r="J4" t="n" s="340">
        <v>5.80269E9</v>
      </c>
      <c r="L4" t="n" s="341">
        <v>894.0</v>
      </c>
      <c r="M4" t="n" s="342">
        <v>2305.0</v>
      </c>
      <c r="N4" t="n" s="343">
        <v>104.0</v>
      </c>
      <c r="O4" t="n" s="344">
        <v>197.0</v>
      </c>
      <c r="P4" t="n" s="345">
        <v>1949100.0</v>
      </c>
      <c r="Q4" t="n" s="346">
        <v>3706300.0</v>
      </c>
      <c r="R4" t="n" s="335">
        <v>0.0046</v>
      </c>
      <c r="S4" t="n" s="334">
        <v>5831901.0</v>
      </c>
      <c r="V4" t="n" s="336">
        <v>0.0182</v>
      </c>
    </row>
    <row r="5" spans="1:22" x14ac:dyDescent="0.2">
      <c r="A5" s="16" t="s">
        <v>342</v>
      </c>
      <c r="B5" s="4">
        <v>225300</v>
      </c>
      <c r="C5" s="4">
        <v>100</v>
      </c>
      <c r="D5" s="4">
        <v>225200</v>
      </c>
      <c r="E5" s="4">
        <v>5042900000</v>
      </c>
      <c r="F5" s="4">
        <f t="shared" ref="F5:F46" si="0">E5+F6</f>
        <v>-7700191454</v>
      </c>
      <c r="G5" s="4">
        <v>859100</v>
      </c>
      <c r="H5" s="4">
        <v>433801</v>
      </c>
      <c r="I5" s="4">
        <v>425299</v>
      </c>
      <c r="J5" s="4">
        <v>9489814000</v>
      </c>
      <c r="K5" s="24">
        <f t="shared" ref="K5:K46" si="1">K6+J5</f>
        <v>-126650654000</v>
      </c>
      <c r="L5" s="4">
        <v>847</v>
      </c>
      <c r="M5" s="4">
        <v>1705</v>
      </c>
      <c r="N5" s="4">
        <v>102</v>
      </c>
      <c r="O5" s="4">
        <v>194</v>
      </c>
      <c r="P5" s="4">
        <v>1478800</v>
      </c>
      <c r="Q5" s="4">
        <v>3739200</v>
      </c>
      <c r="R5" s="5">
        <v>-1.8200000000000001E-2</v>
      </c>
      <c r="S5" s="4">
        <v>23039201</v>
      </c>
      <c r="T5" s="4">
        <f t="shared" ref="T5:T73" si="2">AVERAGE(S6:S15)</f>
        <v>20362616.899999999</v>
      </c>
      <c r="U5" s="4">
        <f t="shared" ref="U5:U46" si="3">MIN(S6:S10)</f>
        <v>13820300</v>
      </c>
      <c r="V5" s="5">
        <v>2.4500000000000001E-2</v>
      </c>
    </row>
    <row r="6" spans="1:22" x14ac:dyDescent="0.2">
      <c r="A6" s="16" t="s">
        <v>341</v>
      </c>
      <c r="B6" s="4">
        <v>297700</v>
      </c>
      <c r="C6" s="4">
        <v>2100</v>
      </c>
      <c r="D6" s="4">
        <v>295600</v>
      </c>
      <c r="E6" s="4">
        <v>6535280000</v>
      </c>
      <c r="F6" s="4">
        <f t="shared" si="0"/>
        <v>-12743091454</v>
      </c>
      <c r="G6" s="4">
        <v>737700</v>
      </c>
      <c r="H6" s="4">
        <v>120901</v>
      </c>
      <c r="I6" s="4">
        <v>616799</v>
      </c>
      <c r="J6" s="4">
        <v>13623154000</v>
      </c>
      <c r="K6" s="24">
        <f t="shared" si="1"/>
        <v>-136140468000</v>
      </c>
      <c r="L6" s="4">
        <v>662</v>
      </c>
      <c r="M6" s="4">
        <v>1249</v>
      </c>
      <c r="N6" s="4">
        <v>83</v>
      </c>
      <c r="O6" s="4">
        <v>126</v>
      </c>
      <c r="P6" s="4">
        <v>1509700</v>
      </c>
      <c r="Q6" s="4">
        <v>2233400</v>
      </c>
      <c r="R6" s="5">
        <v>1.37E-2</v>
      </c>
      <c r="S6" s="4">
        <v>48235628</v>
      </c>
      <c r="T6" s="4">
        <f t="shared" si="2"/>
        <v>16238364.1</v>
      </c>
      <c r="U6" s="4">
        <f t="shared" si="3"/>
        <v>13820300</v>
      </c>
      <c r="V6" s="5">
        <v>1.3500000000000002E-2</v>
      </c>
    </row>
    <row r="7" spans="1:22" x14ac:dyDescent="0.2">
      <c r="A7" s="16" t="s">
        <v>340</v>
      </c>
      <c r="B7" s="4">
        <v>90424</v>
      </c>
      <c r="C7" s="4">
        <v>0</v>
      </c>
      <c r="D7" s="4">
        <v>90424</v>
      </c>
      <c r="E7" s="4">
        <v>1999420000</v>
      </c>
      <c r="F7" s="4">
        <f t="shared" si="0"/>
        <v>-19278371454</v>
      </c>
      <c r="G7" s="4">
        <v>181600</v>
      </c>
      <c r="H7" s="4">
        <v>196700</v>
      </c>
      <c r="I7" s="4">
        <v>-15100</v>
      </c>
      <c r="J7" s="4">
        <v>-319660000</v>
      </c>
      <c r="K7" s="24">
        <f t="shared" si="1"/>
        <v>-149763622000</v>
      </c>
      <c r="L7" s="4">
        <v>490</v>
      </c>
      <c r="M7" s="4">
        <v>967</v>
      </c>
      <c r="N7" s="4">
        <v>58</v>
      </c>
      <c r="O7" s="4">
        <v>122</v>
      </c>
      <c r="P7" s="4">
        <v>1339400</v>
      </c>
      <c r="Q7" s="4">
        <v>1986000</v>
      </c>
      <c r="R7" s="5">
        <v>0</v>
      </c>
      <c r="S7" s="4">
        <v>25589500</v>
      </c>
      <c r="T7" s="4">
        <f t="shared" si="2"/>
        <v>14042924.1</v>
      </c>
      <c r="U7" s="4">
        <f t="shared" si="3"/>
        <v>13820300</v>
      </c>
      <c r="V7" s="5">
        <v>1.3600000000000001E-2</v>
      </c>
    </row>
    <row r="8" spans="1:22" x14ac:dyDescent="0.2">
      <c r="A8" s="16" t="s">
        <v>339</v>
      </c>
      <c r="B8" s="4">
        <v>14058</v>
      </c>
      <c r="C8" s="4">
        <v>225300</v>
      </c>
      <c r="D8" s="4">
        <v>-211242</v>
      </c>
      <c r="E8" s="4">
        <v>-4710750000</v>
      </c>
      <c r="F8" s="4">
        <f t="shared" si="0"/>
        <v>-21277791454</v>
      </c>
      <c r="G8" s="4">
        <v>1004600</v>
      </c>
      <c r="H8" s="4">
        <v>1426600</v>
      </c>
      <c r="I8" s="4">
        <v>-422000</v>
      </c>
      <c r="J8" s="4">
        <v>-9543035000</v>
      </c>
      <c r="K8" s="24">
        <f t="shared" si="1"/>
        <v>-149443962000</v>
      </c>
      <c r="L8" s="4">
        <v>1979</v>
      </c>
      <c r="M8" s="4">
        <v>2815</v>
      </c>
      <c r="N8" s="4">
        <v>336</v>
      </c>
      <c r="O8" s="4">
        <v>396</v>
      </c>
      <c r="P8" s="4">
        <v>6881000</v>
      </c>
      <c r="Q8" s="4">
        <v>7372300</v>
      </c>
      <c r="R8" s="5">
        <v>-1.1299999999999999E-2</v>
      </c>
      <c r="S8" s="4">
        <v>24934200</v>
      </c>
      <c r="T8" s="4">
        <f t="shared" si="2"/>
        <v>11820904.1</v>
      </c>
      <c r="U8" s="4">
        <f t="shared" si="3"/>
        <v>4327200</v>
      </c>
      <c r="V8" s="5">
        <v>3.9699999999999999E-2</v>
      </c>
    </row>
    <row r="9" spans="1:22" x14ac:dyDescent="0.2">
      <c r="A9" s="16" t="s">
        <v>338</v>
      </c>
      <c r="B9" s="4">
        <v>200000</v>
      </c>
      <c r="C9" s="4">
        <v>497700</v>
      </c>
      <c r="D9" s="4">
        <v>-297700</v>
      </c>
      <c r="E9" s="4">
        <v>-6585660000</v>
      </c>
      <c r="F9" s="4">
        <f t="shared" si="0"/>
        <v>-16567041454</v>
      </c>
      <c r="G9" s="4">
        <v>282600</v>
      </c>
      <c r="H9" s="4">
        <v>343900</v>
      </c>
      <c r="I9" s="4">
        <v>-61300</v>
      </c>
      <c r="J9" s="4">
        <v>-1383590000</v>
      </c>
      <c r="K9" s="24">
        <f t="shared" si="1"/>
        <v>-139900927000</v>
      </c>
      <c r="L9" s="4">
        <v>677</v>
      </c>
      <c r="M9" s="4">
        <v>1090</v>
      </c>
      <c r="N9" s="4">
        <v>83</v>
      </c>
      <c r="O9" s="4">
        <v>105</v>
      </c>
      <c r="P9" s="4">
        <v>1343900</v>
      </c>
      <c r="Q9" s="4">
        <v>2276300</v>
      </c>
      <c r="R9" s="5">
        <v>2.3E-3</v>
      </c>
      <c r="S9" s="4">
        <v>13820300</v>
      </c>
      <c r="T9" s="4">
        <f t="shared" si="2"/>
        <v>10750582.5</v>
      </c>
      <c r="U9" s="4">
        <f t="shared" si="3"/>
        <v>4327200</v>
      </c>
      <c r="V9" s="5">
        <v>1.1299999999999999E-2</v>
      </c>
    </row>
    <row r="10" spans="1:22" x14ac:dyDescent="0.2">
      <c r="A10" s="16" t="s">
        <v>337</v>
      </c>
      <c r="B10" s="4">
        <v>0</v>
      </c>
      <c r="C10" s="4">
        <v>50453</v>
      </c>
      <c r="D10" s="4">
        <v>-50453</v>
      </c>
      <c r="E10" s="4">
        <v>-1132040000</v>
      </c>
      <c r="F10" s="4">
        <f t="shared" si="0"/>
        <v>-9981381454</v>
      </c>
      <c r="G10" s="4">
        <v>0</v>
      </c>
      <c r="H10" s="4">
        <v>0</v>
      </c>
      <c r="I10" s="4">
        <v>0</v>
      </c>
      <c r="J10" s="4">
        <v>4948285000</v>
      </c>
      <c r="K10" s="24">
        <f t="shared" si="1"/>
        <v>-138517337000</v>
      </c>
      <c r="L10" s="4">
        <v>654</v>
      </c>
      <c r="M10" s="4">
        <v>1053</v>
      </c>
      <c r="N10" s="4">
        <v>100</v>
      </c>
      <c r="O10" s="4">
        <v>253</v>
      </c>
      <c r="P10" s="4">
        <v>1647900</v>
      </c>
      <c r="Q10" s="4">
        <v>4976300</v>
      </c>
      <c r="R10" s="5">
        <v>-1.8000000000000002E-2</v>
      </c>
      <c r="S10" s="4">
        <v>22185300</v>
      </c>
      <c r="T10" s="4">
        <f t="shared" si="2"/>
        <v>10945442.5</v>
      </c>
      <c r="U10" s="4">
        <f t="shared" si="3"/>
        <v>4327200</v>
      </c>
      <c r="V10" s="5">
        <v>2.4199999999999999E-2</v>
      </c>
    </row>
    <row r="11" spans="1:22" x14ac:dyDescent="0.2">
      <c r="A11" s="16" t="s">
        <v>336</v>
      </c>
      <c r="B11" s="4">
        <v>122000</v>
      </c>
      <c r="C11" s="4">
        <v>54029</v>
      </c>
      <c r="D11" s="4">
        <v>67971</v>
      </c>
      <c r="E11" s="4">
        <v>1548620000</v>
      </c>
      <c r="F11" s="4">
        <f t="shared" si="0"/>
        <v>-8849341454</v>
      </c>
      <c r="G11" s="4">
        <v>0</v>
      </c>
      <c r="H11" s="4">
        <v>0</v>
      </c>
      <c r="I11" s="4">
        <v>0</v>
      </c>
      <c r="J11" s="4">
        <v>-34007611000</v>
      </c>
      <c r="K11" s="24">
        <f t="shared" si="1"/>
        <v>-143465622000</v>
      </c>
      <c r="L11" s="4">
        <v>1011</v>
      </c>
      <c r="M11" s="4">
        <v>1121</v>
      </c>
      <c r="N11" s="4">
        <v>152</v>
      </c>
      <c r="O11" s="4">
        <v>207</v>
      </c>
      <c r="P11" s="4">
        <v>2506400</v>
      </c>
      <c r="Q11" s="4">
        <v>4563200</v>
      </c>
      <c r="R11" s="5">
        <v>4.5000000000000005E-3</v>
      </c>
      <c r="S11" s="4">
        <v>26207601</v>
      </c>
      <c r="T11" s="4">
        <f t="shared" si="2"/>
        <v>8585532.4000000004</v>
      </c>
      <c r="U11" s="4">
        <f t="shared" si="3"/>
        <v>4327200</v>
      </c>
      <c r="V11" s="5">
        <v>1.9900000000000001E-2</v>
      </c>
    </row>
    <row r="12" spans="1:22" x14ac:dyDescent="0.2">
      <c r="A12" s="16" t="s">
        <v>335</v>
      </c>
      <c r="B12" s="4">
        <v>302220</v>
      </c>
      <c r="C12" s="4">
        <v>9</v>
      </c>
      <c r="D12" s="4">
        <v>302211</v>
      </c>
      <c r="E12" s="4">
        <v>6829970000</v>
      </c>
      <c r="F12" s="4">
        <f t="shared" si="0"/>
        <v>-10397961454</v>
      </c>
      <c r="G12" s="4">
        <v>0</v>
      </c>
      <c r="H12" s="4">
        <v>0</v>
      </c>
      <c r="I12" s="4">
        <v>0</v>
      </c>
      <c r="J12" s="4">
        <v>-5704455000</v>
      </c>
      <c r="K12" s="24">
        <f t="shared" si="1"/>
        <v>-109458011000</v>
      </c>
      <c r="L12" s="4">
        <v>1049</v>
      </c>
      <c r="M12" s="4">
        <v>1192</v>
      </c>
      <c r="N12" s="4">
        <v>188</v>
      </c>
      <c r="O12" s="4">
        <v>188</v>
      </c>
      <c r="P12" s="4">
        <v>3965000</v>
      </c>
      <c r="Q12" s="4">
        <v>3471500</v>
      </c>
      <c r="R12" s="5">
        <v>9.0000000000000011E-3</v>
      </c>
      <c r="S12" s="4">
        <v>22439300</v>
      </c>
      <c r="T12" s="4">
        <f t="shared" si="2"/>
        <v>8743662.5</v>
      </c>
      <c r="U12" s="4">
        <f t="shared" si="3"/>
        <v>3635100</v>
      </c>
      <c r="V12" s="5">
        <v>1.11E-2</v>
      </c>
    </row>
    <row r="13" spans="1:22" x14ac:dyDescent="0.2">
      <c r="A13" s="16" t="s">
        <v>333</v>
      </c>
      <c r="B13" s="4">
        <v>486000</v>
      </c>
      <c r="C13" s="4">
        <v>0</v>
      </c>
      <c r="D13" s="4">
        <v>486000</v>
      </c>
      <c r="E13" s="4">
        <v>10829250000</v>
      </c>
      <c r="F13" s="4">
        <f t="shared" si="0"/>
        <v>-17227931454</v>
      </c>
      <c r="G13" s="4">
        <v>134000</v>
      </c>
      <c r="H13" s="4">
        <v>390400</v>
      </c>
      <c r="I13" s="4">
        <v>-256400</v>
      </c>
      <c r="J13" s="4">
        <v>-5704455000</v>
      </c>
      <c r="K13" s="24">
        <f t="shared" si="1"/>
        <v>-103753556000</v>
      </c>
      <c r="L13" s="4">
        <v>604</v>
      </c>
      <c r="M13" s="4">
        <v>1645</v>
      </c>
      <c r="N13" s="4">
        <v>93</v>
      </c>
      <c r="O13" s="4">
        <v>166</v>
      </c>
      <c r="P13" s="4">
        <v>1347200</v>
      </c>
      <c r="Q13" s="4">
        <v>2755300</v>
      </c>
      <c r="R13" s="5">
        <v>0</v>
      </c>
      <c r="S13" s="4">
        <v>4327200</v>
      </c>
      <c r="T13" s="4">
        <f t="shared" si="2"/>
        <v>8873602.5999999996</v>
      </c>
      <c r="U13" s="4">
        <f t="shared" si="3"/>
        <v>2714000</v>
      </c>
      <c r="V13" s="5">
        <v>9.0000000000000011E-3</v>
      </c>
    </row>
    <row r="14" spans="1:22" x14ac:dyDescent="0.2">
      <c r="A14" s="16" t="s">
        <v>332</v>
      </c>
      <c r="B14" s="4">
        <v>342000</v>
      </c>
      <c r="C14" s="4">
        <v>122000</v>
      </c>
      <c r="D14" s="4">
        <v>220000</v>
      </c>
      <c r="E14" s="4">
        <v>4887319852</v>
      </c>
      <c r="F14" s="4">
        <f t="shared" si="0"/>
        <v>-28057181454</v>
      </c>
      <c r="G14" s="4">
        <v>1078100</v>
      </c>
      <c r="H14" s="4">
        <v>668900</v>
      </c>
      <c r="I14" s="4">
        <v>409200</v>
      </c>
      <c r="J14" s="4">
        <v>9105115000</v>
      </c>
      <c r="K14" s="24">
        <f t="shared" si="1"/>
        <v>-98049101000</v>
      </c>
      <c r="L14" s="4">
        <v>1739</v>
      </c>
      <c r="M14" s="4">
        <v>1271</v>
      </c>
      <c r="N14" s="4">
        <v>263</v>
      </c>
      <c r="O14" s="4">
        <v>225</v>
      </c>
      <c r="P14" s="4">
        <v>5013000</v>
      </c>
      <c r="Q14" s="4">
        <v>3769500</v>
      </c>
      <c r="R14" s="5">
        <v>2.06E-2</v>
      </c>
      <c r="S14" s="4">
        <v>10575800</v>
      </c>
      <c r="T14" s="4">
        <f t="shared" si="2"/>
        <v>8132932.7999999998</v>
      </c>
      <c r="U14" s="4">
        <f t="shared" si="3"/>
        <v>2714000</v>
      </c>
      <c r="V14" s="5">
        <v>1.1200000000000002E-2</v>
      </c>
    </row>
    <row r="15" spans="1:22" x14ac:dyDescent="0.2">
      <c r="A15" s="16" t="s">
        <v>331</v>
      </c>
      <c r="B15" s="4">
        <v>569000</v>
      </c>
      <c r="C15" s="4">
        <v>652220</v>
      </c>
      <c r="D15" s="4">
        <v>-83220</v>
      </c>
      <c r="E15" s="4">
        <v>-1782450000</v>
      </c>
      <c r="F15" s="4">
        <f t="shared" si="0"/>
        <v>-32944501306</v>
      </c>
      <c r="G15" s="4">
        <v>366700</v>
      </c>
      <c r="H15" s="4">
        <v>347800</v>
      </c>
      <c r="I15" s="4">
        <v>18900</v>
      </c>
      <c r="J15" s="4">
        <v>439520000</v>
      </c>
      <c r="K15" s="24">
        <f t="shared" si="1"/>
        <v>-107154216000</v>
      </c>
      <c r="L15" s="4">
        <v>625</v>
      </c>
      <c r="M15" s="4">
        <v>1401</v>
      </c>
      <c r="N15" s="4">
        <v>98</v>
      </c>
      <c r="O15" s="4">
        <v>85</v>
      </c>
      <c r="P15" s="4">
        <v>1573600</v>
      </c>
      <c r="Q15" s="4">
        <v>1599400</v>
      </c>
      <c r="R15" s="5">
        <v>4.5999999999999999E-3</v>
      </c>
      <c r="S15" s="4">
        <v>5311340</v>
      </c>
      <c r="T15" s="4">
        <f t="shared" si="2"/>
        <v>7892448.7999999998</v>
      </c>
      <c r="U15" s="4">
        <f t="shared" si="3"/>
        <v>2714000</v>
      </c>
      <c r="V15" s="5">
        <v>1.37E-2</v>
      </c>
    </row>
    <row r="16" spans="1:22" x14ac:dyDescent="0.2">
      <c r="A16" s="16" t="s">
        <v>330</v>
      </c>
      <c r="B16" s="4">
        <v>290000</v>
      </c>
      <c r="C16" s="4">
        <v>486000</v>
      </c>
      <c r="D16" s="4">
        <v>-196000</v>
      </c>
      <c r="E16" s="4">
        <v>-4383420000</v>
      </c>
      <c r="F16" s="4">
        <f t="shared" si="0"/>
        <v>-31162051306</v>
      </c>
      <c r="G16" s="4">
        <v>566400</v>
      </c>
      <c r="H16" s="4">
        <v>132600</v>
      </c>
      <c r="I16" s="4">
        <v>433800</v>
      </c>
      <c r="J16" s="4">
        <v>9388485000</v>
      </c>
      <c r="K16" s="24">
        <f t="shared" si="1"/>
        <v>-107593736000</v>
      </c>
      <c r="L16" s="4">
        <v>1281</v>
      </c>
      <c r="M16" s="4">
        <v>2383</v>
      </c>
      <c r="N16" s="4">
        <v>179</v>
      </c>
      <c r="O16" s="4">
        <v>167</v>
      </c>
      <c r="P16" s="4">
        <v>3399100</v>
      </c>
      <c r="Q16" s="4">
        <v>3377800</v>
      </c>
      <c r="R16" s="5">
        <v>1.8799999999999997E-2</v>
      </c>
      <c r="S16" s="4">
        <v>6993100</v>
      </c>
      <c r="T16" s="4">
        <f t="shared" si="2"/>
        <v>7572448.7999999998</v>
      </c>
      <c r="U16" s="4">
        <f t="shared" si="3"/>
        <v>2608500</v>
      </c>
      <c r="V16" s="5">
        <v>3.61E-2</v>
      </c>
    </row>
    <row r="17" spans="1:22" x14ac:dyDescent="0.2">
      <c r="A17" s="16" t="s">
        <v>329</v>
      </c>
      <c r="B17" s="4">
        <v>0</v>
      </c>
      <c r="C17" s="4">
        <v>342000</v>
      </c>
      <c r="D17" s="4">
        <v>-342000</v>
      </c>
      <c r="E17" s="4">
        <v>-7334210000</v>
      </c>
      <c r="F17" s="4">
        <f t="shared" si="0"/>
        <v>-26778631306</v>
      </c>
      <c r="G17" s="4">
        <v>480400</v>
      </c>
      <c r="H17" s="4">
        <v>154800</v>
      </c>
      <c r="I17" s="4">
        <v>325600</v>
      </c>
      <c r="J17" s="4">
        <v>6988320000</v>
      </c>
      <c r="K17" s="24">
        <f t="shared" si="1"/>
        <v>-116982221000</v>
      </c>
      <c r="L17" s="4">
        <v>474</v>
      </c>
      <c r="M17" s="4">
        <v>1681</v>
      </c>
      <c r="N17" s="4">
        <v>60</v>
      </c>
      <c r="O17" s="4">
        <v>118</v>
      </c>
      <c r="P17" s="4">
        <v>1051700</v>
      </c>
      <c r="Q17" s="4">
        <v>2373300</v>
      </c>
      <c r="R17" s="5">
        <v>-9.300000000000001E-3</v>
      </c>
      <c r="S17" s="4">
        <v>3635100</v>
      </c>
      <c r="T17" s="4">
        <f t="shared" si="2"/>
        <v>9318298.8000000007</v>
      </c>
      <c r="U17" s="4">
        <f t="shared" si="3"/>
        <v>2608500</v>
      </c>
      <c r="V17" s="5">
        <v>1.6200000000000003E-2</v>
      </c>
    </row>
    <row r="18" spans="1:22" x14ac:dyDescent="0.2">
      <c r="A18" s="16" t="s">
        <v>328</v>
      </c>
      <c r="B18" s="4">
        <v>0</v>
      </c>
      <c r="C18" s="4">
        <v>219000</v>
      </c>
      <c r="D18" s="4">
        <v>-219000</v>
      </c>
      <c r="E18" s="4">
        <v>-4703540000</v>
      </c>
      <c r="F18" s="4">
        <f t="shared" si="0"/>
        <v>-19444421306</v>
      </c>
      <c r="G18" s="4">
        <v>115400</v>
      </c>
      <c r="H18" s="4">
        <v>424200</v>
      </c>
      <c r="I18" s="4">
        <v>-308800</v>
      </c>
      <c r="J18" s="4">
        <v>-6630315000</v>
      </c>
      <c r="K18" s="24">
        <f t="shared" si="1"/>
        <v>-123970541000</v>
      </c>
      <c r="L18" s="4">
        <v>484</v>
      </c>
      <c r="M18" s="4">
        <v>812</v>
      </c>
      <c r="N18" s="4">
        <v>59</v>
      </c>
      <c r="O18" s="4">
        <v>82</v>
      </c>
      <c r="P18" s="4">
        <v>874600</v>
      </c>
      <c r="Q18" s="4">
        <v>1666800</v>
      </c>
      <c r="R18" s="5">
        <v>-2.3E-3</v>
      </c>
      <c r="S18" s="4">
        <v>2714000</v>
      </c>
      <c r="T18" s="4">
        <f t="shared" si="2"/>
        <v>9839568.8000000007</v>
      </c>
      <c r="U18" s="4">
        <f t="shared" si="3"/>
        <v>2608500</v>
      </c>
      <c r="V18" s="5">
        <v>6.9999999999999993E-3</v>
      </c>
    </row>
    <row r="19" spans="1:22" x14ac:dyDescent="0.2">
      <c r="A19" s="16" t="s">
        <v>327</v>
      </c>
      <c r="B19" s="4">
        <v>37584</v>
      </c>
      <c r="C19" s="4">
        <v>327584</v>
      </c>
      <c r="D19" s="4">
        <v>-290000</v>
      </c>
      <c r="E19" s="4">
        <v>-6241550000</v>
      </c>
      <c r="F19" s="4">
        <f t="shared" si="0"/>
        <v>-14740881306</v>
      </c>
      <c r="G19" s="4">
        <v>92500</v>
      </c>
      <c r="H19" s="4">
        <v>264200</v>
      </c>
      <c r="I19" s="4">
        <v>-171700</v>
      </c>
      <c r="J19" s="4">
        <v>-3697070000</v>
      </c>
      <c r="K19" s="24">
        <f t="shared" si="1"/>
        <v>-117340226000</v>
      </c>
      <c r="L19" s="4">
        <v>759</v>
      </c>
      <c r="M19" s="4">
        <v>1604</v>
      </c>
      <c r="N19" s="4">
        <v>65</v>
      </c>
      <c r="O19" s="4">
        <v>78</v>
      </c>
      <c r="P19" s="4">
        <v>1205800</v>
      </c>
      <c r="Q19" s="4">
        <v>1635400</v>
      </c>
      <c r="R19" s="5">
        <v>2.3999999999999998E-3</v>
      </c>
      <c r="S19" s="4">
        <v>3117084</v>
      </c>
      <c r="T19" s="4">
        <f t="shared" si="2"/>
        <v>10114840.4</v>
      </c>
      <c r="U19" s="4">
        <f t="shared" si="3"/>
        <v>2608500</v>
      </c>
      <c r="V19" s="5">
        <v>1.61E-2</v>
      </c>
    </row>
    <row r="20" spans="1:22" x14ac:dyDescent="0.2">
      <c r="F20" s="4">
        <f t="shared" si="0"/>
        <v>-8499331306</v>
      </c>
      <c r="G20" s="4">
        <v>192200</v>
      </c>
      <c r="H20" s="4">
        <v>431900</v>
      </c>
      <c r="I20" s="4">
        <v>-239700</v>
      </c>
      <c r="J20" s="4">
        <v>-5160240000</v>
      </c>
      <c r="K20" s="24">
        <f t="shared" si="1"/>
        <v>-113643156000</v>
      </c>
      <c r="L20" s="4">
        <v>561</v>
      </c>
      <c r="M20" s="4">
        <v>1581</v>
      </c>
      <c r="N20" s="4">
        <v>62</v>
      </c>
      <c r="O20" s="4">
        <v>116</v>
      </c>
      <c r="P20" s="4">
        <v>1262900</v>
      </c>
      <c r="Q20" s="4">
        <v>2864000</v>
      </c>
      <c r="R20" s="5">
        <v>-6.8999999999999999E-3</v>
      </c>
      <c r="S20" s="4">
        <v>24133900</v>
      </c>
      <c r="T20" s="4">
        <f t="shared" si="2"/>
        <v>8596510.4000000004</v>
      </c>
      <c r="U20" s="4">
        <f t="shared" si="3"/>
        <v>2608500</v>
      </c>
      <c r="V20" s="5">
        <v>1.3899999999999999E-2</v>
      </c>
    </row>
    <row r="21" spans="1:22" x14ac:dyDescent="0.2">
      <c r="A21" s="16" t="s">
        <v>325</v>
      </c>
      <c r="B21" s="4">
        <v>36000</v>
      </c>
      <c r="C21" s="4">
        <v>45</v>
      </c>
      <c r="D21" s="4">
        <v>35955</v>
      </c>
      <c r="E21" s="4">
        <v>785630000</v>
      </c>
      <c r="F21" s="4">
        <f t="shared" si="0"/>
        <v>-8499331306</v>
      </c>
      <c r="G21" s="4">
        <v>92000</v>
      </c>
      <c r="H21" s="4">
        <v>92500</v>
      </c>
      <c r="I21" s="4">
        <v>-500</v>
      </c>
      <c r="J21" s="4">
        <v>4570000</v>
      </c>
      <c r="K21" s="24">
        <f t="shared" si="1"/>
        <v>-108482916000</v>
      </c>
      <c r="L21" s="4">
        <v>521</v>
      </c>
      <c r="M21" s="4">
        <v>961</v>
      </c>
      <c r="N21" s="4">
        <v>51</v>
      </c>
      <c r="O21" s="4">
        <v>68</v>
      </c>
      <c r="P21" s="4">
        <v>1285700</v>
      </c>
      <c r="Q21" s="4">
        <v>1322500</v>
      </c>
      <c r="R21" s="5">
        <v>0</v>
      </c>
      <c r="S21" s="4">
        <v>2608500</v>
      </c>
      <c r="T21" s="4">
        <f t="shared" si="2"/>
        <v>9087410.5999999996</v>
      </c>
      <c r="U21" s="4">
        <f t="shared" si="3"/>
        <v>2906500</v>
      </c>
      <c r="V21" s="5">
        <v>1.6E-2</v>
      </c>
    </row>
    <row r="22" spans="1:22" x14ac:dyDescent="0.2">
      <c r="F22" s="4">
        <f t="shared" si="0"/>
        <v>-9284961306</v>
      </c>
      <c r="G22" s="4">
        <v>201300</v>
      </c>
      <c r="H22" s="4">
        <v>83001</v>
      </c>
      <c r="I22" s="4">
        <v>118299</v>
      </c>
      <c r="J22" s="4">
        <v>2568970000</v>
      </c>
      <c r="K22" s="24">
        <f t="shared" si="1"/>
        <v>-108487486000</v>
      </c>
      <c r="L22" s="4">
        <v>1334</v>
      </c>
      <c r="M22" s="4">
        <v>705</v>
      </c>
      <c r="N22" s="4">
        <v>161</v>
      </c>
      <c r="O22" s="4">
        <v>84</v>
      </c>
      <c r="P22" s="4">
        <v>2650400</v>
      </c>
      <c r="Q22" s="4">
        <v>1667200</v>
      </c>
      <c r="R22" s="5">
        <v>2.3599999999999999E-2</v>
      </c>
      <c r="S22" s="4">
        <v>24020601</v>
      </c>
      <c r="T22" s="4">
        <f t="shared" si="2"/>
        <v>7650970.5</v>
      </c>
      <c r="U22" s="4">
        <f t="shared" si="3"/>
        <v>2906500</v>
      </c>
      <c r="V22" s="5">
        <v>1.84E-2</v>
      </c>
    </row>
    <row r="23" spans="1:22" x14ac:dyDescent="0.2">
      <c r="F23" s="4">
        <f t="shared" si="0"/>
        <v>-9284961306</v>
      </c>
      <c r="G23" s="4">
        <v>216900</v>
      </c>
      <c r="H23" s="4">
        <v>176001</v>
      </c>
      <c r="I23" s="4">
        <v>40899</v>
      </c>
      <c r="J23" s="4">
        <v>874795000</v>
      </c>
      <c r="K23" s="24">
        <f t="shared" si="1"/>
        <v>-111056456000</v>
      </c>
      <c r="L23" s="4">
        <v>655</v>
      </c>
      <c r="M23" s="4">
        <v>1771</v>
      </c>
      <c r="N23" s="4">
        <v>55</v>
      </c>
      <c r="O23" s="4">
        <v>113</v>
      </c>
      <c r="P23" s="4">
        <v>1099700</v>
      </c>
      <c r="Q23" s="4">
        <v>2523700</v>
      </c>
      <c r="R23" s="5">
        <v>-9.3999999999999986E-3</v>
      </c>
      <c r="S23" s="4">
        <v>5626601</v>
      </c>
      <c r="T23" s="4">
        <f t="shared" si="2"/>
        <v>8226290.4000000004</v>
      </c>
      <c r="U23" s="4">
        <f t="shared" si="3"/>
        <v>2906500</v>
      </c>
      <c r="V23" s="5">
        <v>2.53E-2</v>
      </c>
    </row>
    <row r="24" spans="1:22" x14ac:dyDescent="0.2">
      <c r="A24" s="16" t="s">
        <v>322</v>
      </c>
      <c r="B24" s="4">
        <v>8800</v>
      </c>
      <c r="C24" s="4">
        <v>36000</v>
      </c>
      <c r="D24" s="4">
        <v>-27200</v>
      </c>
      <c r="E24" s="4">
        <v>-579760000</v>
      </c>
      <c r="F24" s="4">
        <f t="shared" si="0"/>
        <v>-9284961306</v>
      </c>
      <c r="G24" s="4">
        <v>115200</v>
      </c>
      <c r="H24" s="4">
        <v>177102</v>
      </c>
      <c r="I24" s="4">
        <v>-61902</v>
      </c>
      <c r="J24" s="4">
        <v>-1322269000</v>
      </c>
      <c r="K24" s="24">
        <f t="shared" si="1"/>
        <v>-111931251000</v>
      </c>
      <c r="L24" s="4">
        <v>741</v>
      </c>
      <c r="M24" s="4">
        <v>766</v>
      </c>
      <c r="N24" s="4">
        <v>89</v>
      </c>
      <c r="O24" s="4">
        <v>49</v>
      </c>
      <c r="P24" s="4">
        <v>1880300</v>
      </c>
      <c r="Q24" s="4">
        <v>1125100</v>
      </c>
      <c r="R24" s="5">
        <v>1.43E-2</v>
      </c>
      <c r="S24" s="4">
        <v>3169102</v>
      </c>
      <c r="T24" s="4">
        <f t="shared" si="2"/>
        <v>8815140.1999999993</v>
      </c>
      <c r="U24" s="4">
        <f t="shared" si="3"/>
        <v>2906500</v>
      </c>
      <c r="V24" s="5">
        <v>2.1000000000000001E-2</v>
      </c>
    </row>
    <row r="25" spans="1:22" x14ac:dyDescent="0.2">
      <c r="F25" s="4">
        <f t="shared" si="0"/>
        <v>-8705201306</v>
      </c>
      <c r="G25" s="4">
        <v>395500</v>
      </c>
      <c r="H25" s="4">
        <v>401200</v>
      </c>
      <c r="I25" s="4">
        <v>-5700</v>
      </c>
      <c r="J25" s="4">
        <v>-114425000</v>
      </c>
      <c r="K25" s="24">
        <f t="shared" si="1"/>
        <v>-110608982000</v>
      </c>
      <c r="L25" s="4">
        <v>613</v>
      </c>
      <c r="M25" s="4">
        <v>974</v>
      </c>
      <c r="N25" s="4">
        <v>45</v>
      </c>
      <c r="O25" s="4">
        <v>76</v>
      </c>
      <c r="P25" s="4">
        <v>931500</v>
      </c>
      <c r="Q25" s="4">
        <v>1665400</v>
      </c>
      <c r="R25" s="5">
        <v>-2.3E-3</v>
      </c>
      <c r="S25" s="4">
        <v>2906500</v>
      </c>
      <c r="T25" s="4">
        <f t="shared" si="2"/>
        <v>8983060.1999999993</v>
      </c>
      <c r="U25" s="4">
        <f t="shared" si="3"/>
        <v>3793100</v>
      </c>
      <c r="V25" s="5">
        <v>1.8799999999999997E-2</v>
      </c>
    </row>
    <row r="26" spans="1:22" x14ac:dyDescent="0.2">
      <c r="F26" s="4">
        <f t="shared" si="0"/>
        <v>-8705201306</v>
      </c>
      <c r="G26" s="4">
        <v>302200</v>
      </c>
      <c r="H26" s="4">
        <v>1422900</v>
      </c>
      <c r="I26" s="4">
        <v>-1120700</v>
      </c>
      <c r="J26" s="4">
        <v>-23755535000</v>
      </c>
      <c r="K26" s="24">
        <f t="shared" si="1"/>
        <v>-110494557000</v>
      </c>
      <c r="L26" s="4">
        <v>551</v>
      </c>
      <c r="M26" s="4">
        <v>2223</v>
      </c>
      <c r="N26" s="4">
        <v>65</v>
      </c>
      <c r="O26" s="4">
        <v>68</v>
      </c>
      <c r="P26" s="4">
        <v>1445000</v>
      </c>
      <c r="Q26" s="4">
        <v>2153100</v>
      </c>
      <c r="R26" s="5">
        <v>-1.18E-2</v>
      </c>
      <c r="S26" s="4">
        <v>3793100</v>
      </c>
      <c r="T26" s="4">
        <f t="shared" si="2"/>
        <v>9263170.1999999993</v>
      </c>
      <c r="U26" s="4">
        <f t="shared" si="3"/>
        <v>5869800</v>
      </c>
      <c r="V26" s="5">
        <v>2.1000000000000001E-2</v>
      </c>
    </row>
    <row r="27" spans="1:22" x14ac:dyDescent="0.2">
      <c r="A27" s="16" t="s">
        <v>319</v>
      </c>
      <c r="B27" s="4">
        <v>0</v>
      </c>
      <c r="C27" s="4">
        <v>8800</v>
      </c>
      <c r="D27" s="4">
        <v>-8800</v>
      </c>
      <c r="E27" s="4">
        <v>-185680000</v>
      </c>
      <c r="F27" s="4">
        <f t="shared" si="0"/>
        <v>-8705201306</v>
      </c>
      <c r="G27" s="4">
        <v>389900</v>
      </c>
      <c r="H27" s="4">
        <v>375400</v>
      </c>
      <c r="I27" s="4">
        <v>14500</v>
      </c>
      <c r="J27" s="4">
        <v>309065000</v>
      </c>
      <c r="K27" s="24">
        <f t="shared" si="1"/>
        <v>-86739022000</v>
      </c>
      <c r="L27" s="4">
        <v>1205</v>
      </c>
      <c r="M27" s="4">
        <v>698</v>
      </c>
      <c r="N27" s="4">
        <v>142</v>
      </c>
      <c r="O27" s="4">
        <v>84</v>
      </c>
      <c r="P27" s="4">
        <v>2506100</v>
      </c>
      <c r="Q27" s="4">
        <v>1524600</v>
      </c>
      <c r="R27" s="5">
        <v>1.9099999999999999E-2</v>
      </c>
      <c r="S27" s="4">
        <v>21093600</v>
      </c>
      <c r="T27" s="4">
        <f t="shared" si="2"/>
        <v>10267100.199999999</v>
      </c>
      <c r="U27" s="4">
        <f t="shared" si="3"/>
        <v>5869800</v>
      </c>
      <c r="V27" s="5">
        <v>2.3199999999999998E-2</v>
      </c>
    </row>
    <row r="28" spans="1:22" x14ac:dyDescent="0.2">
      <c r="F28" s="4">
        <f t="shared" si="0"/>
        <v>-8519521306</v>
      </c>
      <c r="G28" s="4">
        <v>609500</v>
      </c>
      <c r="H28" s="4">
        <v>1400000</v>
      </c>
      <c r="I28" s="4">
        <v>-790500</v>
      </c>
      <c r="J28" s="4">
        <v>-16624695000</v>
      </c>
      <c r="K28" s="24">
        <f t="shared" si="1"/>
        <v>-87048087000</v>
      </c>
      <c r="L28" s="4">
        <v>703</v>
      </c>
      <c r="M28" s="4">
        <v>2063</v>
      </c>
      <c r="N28" s="4">
        <v>113</v>
      </c>
      <c r="O28" s="4">
        <v>163</v>
      </c>
      <c r="P28" s="4">
        <v>2438400</v>
      </c>
      <c r="Q28" s="4">
        <v>3748700</v>
      </c>
      <c r="R28" s="5">
        <v>-9.4999999999999998E-3</v>
      </c>
      <c r="S28" s="4">
        <v>7926700</v>
      </c>
      <c r="T28" s="4">
        <f t="shared" si="2"/>
        <v>10314450.199999999</v>
      </c>
      <c r="U28" s="4">
        <f t="shared" si="3"/>
        <v>5869800</v>
      </c>
      <c r="V28" s="5">
        <v>3.49E-2</v>
      </c>
    </row>
    <row r="29" spans="1:22" x14ac:dyDescent="0.2">
      <c r="F29" s="4">
        <f t="shared" si="0"/>
        <v>-8519521306</v>
      </c>
      <c r="G29" s="4">
        <v>547500</v>
      </c>
      <c r="H29" s="4">
        <v>387300</v>
      </c>
      <c r="I29" s="4">
        <v>160200</v>
      </c>
      <c r="J29" s="4">
        <v>3403250000</v>
      </c>
      <c r="K29" s="24">
        <f t="shared" si="1"/>
        <v>-70423392000</v>
      </c>
      <c r="L29" s="4">
        <v>927</v>
      </c>
      <c r="M29" s="4">
        <v>951</v>
      </c>
      <c r="N29" s="4">
        <v>138</v>
      </c>
      <c r="O29" s="4">
        <v>102</v>
      </c>
      <c r="P29" s="4">
        <v>3589500</v>
      </c>
      <c r="Q29" s="4">
        <v>2173000</v>
      </c>
      <c r="R29" s="5">
        <v>4.7999999999999996E-3</v>
      </c>
      <c r="S29" s="4">
        <v>5869800</v>
      </c>
      <c r="T29" s="4">
        <f t="shared" si="2"/>
        <v>10474560.199999999</v>
      </c>
      <c r="U29" s="4">
        <f t="shared" si="3"/>
        <v>7517502</v>
      </c>
      <c r="V29" s="5">
        <v>1.41E-2</v>
      </c>
    </row>
    <row r="30" spans="1:22" x14ac:dyDescent="0.2">
      <c r="A30" s="16" t="s">
        <v>232</v>
      </c>
      <c r="F30" s="4">
        <f t="shared" si="0"/>
        <v>-8519521306</v>
      </c>
      <c r="G30" s="4">
        <v>1537300</v>
      </c>
      <c r="H30" s="4">
        <v>1325700</v>
      </c>
      <c r="I30" s="4">
        <v>211600</v>
      </c>
      <c r="J30" s="4">
        <v>4562970000</v>
      </c>
      <c r="K30" s="24">
        <f t="shared" si="1"/>
        <v>-73826642000</v>
      </c>
      <c r="L30" s="4">
        <v>1486</v>
      </c>
      <c r="M30" s="4">
        <v>1555</v>
      </c>
      <c r="N30" s="4">
        <v>211</v>
      </c>
      <c r="O30" s="4">
        <v>230</v>
      </c>
      <c r="P30" s="4">
        <v>3368300</v>
      </c>
      <c r="Q30" s="4">
        <v>5578800</v>
      </c>
      <c r="R30" s="5">
        <v>-1.89E-2</v>
      </c>
      <c r="S30" s="4">
        <v>8950600</v>
      </c>
      <c r="T30" s="4">
        <f t="shared" si="2"/>
        <v>10351300.300000001</v>
      </c>
      <c r="U30" s="4">
        <f t="shared" si="3"/>
        <v>4585700</v>
      </c>
      <c r="V30" s="5">
        <v>2.5600000000000001E-2</v>
      </c>
    </row>
    <row r="31" spans="1:22" x14ac:dyDescent="0.2">
      <c r="A31" s="16" t="s">
        <v>231</v>
      </c>
      <c r="F31" s="4">
        <f t="shared" si="0"/>
        <v>-8519521306</v>
      </c>
      <c r="G31" s="4">
        <v>344600</v>
      </c>
      <c r="H31" s="4">
        <v>907502</v>
      </c>
      <c r="I31" s="4">
        <v>-562902</v>
      </c>
      <c r="J31" s="4">
        <v>-12385646000</v>
      </c>
      <c r="K31" s="24">
        <f t="shared" si="1"/>
        <v>-78389612000</v>
      </c>
      <c r="L31" s="4">
        <v>826</v>
      </c>
      <c r="M31" s="4">
        <v>2050</v>
      </c>
      <c r="N31" s="4">
        <v>101</v>
      </c>
      <c r="O31" s="4">
        <v>202</v>
      </c>
      <c r="P31" s="4">
        <v>3122800</v>
      </c>
      <c r="Q31" s="4">
        <v>4389300</v>
      </c>
      <c r="R31" s="5">
        <v>-4.8799999999999996E-2</v>
      </c>
      <c r="S31" s="4">
        <v>7517502</v>
      </c>
      <c r="T31" s="4">
        <f t="shared" si="2"/>
        <v>10778630.1</v>
      </c>
      <c r="U31" s="4">
        <f t="shared" si="3"/>
        <v>4585700</v>
      </c>
      <c r="V31" s="5">
        <v>3.8100000000000002E-2</v>
      </c>
    </row>
    <row r="32" spans="1:22" x14ac:dyDescent="0.2">
      <c r="A32" s="16" t="s">
        <v>230</v>
      </c>
      <c r="B32" s="4">
        <v>248000</v>
      </c>
      <c r="C32" s="4">
        <v>248000</v>
      </c>
      <c r="D32" s="4">
        <v>0</v>
      </c>
      <c r="E32" s="4">
        <v>0</v>
      </c>
      <c r="F32" s="4">
        <f t="shared" si="0"/>
        <v>-8519521306</v>
      </c>
      <c r="G32" s="4">
        <v>1198000</v>
      </c>
      <c r="H32" s="4">
        <v>474500</v>
      </c>
      <c r="I32" s="4">
        <v>723500</v>
      </c>
      <c r="J32" s="4">
        <v>16338385000</v>
      </c>
      <c r="K32" s="24">
        <f t="shared" si="1"/>
        <v>-66003966000</v>
      </c>
      <c r="L32" s="4">
        <v>2127</v>
      </c>
      <c r="M32" s="4">
        <v>2419</v>
      </c>
      <c r="N32" s="4">
        <v>206</v>
      </c>
      <c r="O32" s="4">
        <v>265</v>
      </c>
      <c r="P32" s="4">
        <v>4014000</v>
      </c>
      <c r="Q32" s="4">
        <v>5024300</v>
      </c>
      <c r="R32" s="5">
        <v>2.3E-3</v>
      </c>
      <c r="S32" s="4">
        <v>9656200</v>
      </c>
      <c r="T32" s="4">
        <f t="shared" si="2"/>
        <v>11342030.1</v>
      </c>
      <c r="U32" s="4">
        <f t="shared" si="3"/>
        <v>4585700</v>
      </c>
      <c r="V32" s="5">
        <v>4.3499999999999997E-2</v>
      </c>
    </row>
    <row r="33" spans="1:22" x14ac:dyDescent="0.2">
      <c r="A33" s="16" t="s">
        <v>229</v>
      </c>
      <c r="F33" s="4">
        <f t="shared" si="0"/>
        <v>-8519521306</v>
      </c>
      <c r="G33" s="4">
        <v>1487000</v>
      </c>
      <c r="H33" s="4">
        <v>399300</v>
      </c>
      <c r="I33" s="4">
        <v>1087700</v>
      </c>
      <c r="J33" s="4">
        <v>24761560000</v>
      </c>
      <c r="K33" s="24">
        <f t="shared" si="1"/>
        <v>-82342351000</v>
      </c>
      <c r="L33" s="4">
        <v>1361</v>
      </c>
      <c r="M33" s="4">
        <v>2622</v>
      </c>
      <c r="N33" s="4">
        <v>165</v>
      </c>
      <c r="O33" s="4">
        <v>367</v>
      </c>
      <c r="P33" s="4">
        <v>3186600</v>
      </c>
      <c r="Q33" s="4">
        <v>8131900</v>
      </c>
      <c r="R33" s="5">
        <v>-4.8799999999999996E-2</v>
      </c>
      <c r="S33" s="4">
        <v>11379800</v>
      </c>
      <c r="T33" s="4">
        <f t="shared" si="2"/>
        <v>11099370.300000001</v>
      </c>
      <c r="U33" s="4">
        <f t="shared" si="3"/>
        <v>4585700</v>
      </c>
      <c r="V33" s="5">
        <v>5.6799999999999996E-2</v>
      </c>
    </row>
    <row r="34" spans="1:22" x14ac:dyDescent="0.2">
      <c r="A34" s="16" t="s">
        <v>228</v>
      </c>
      <c r="F34" s="4">
        <f t="shared" si="0"/>
        <v>-8519521306</v>
      </c>
      <c r="G34" s="4">
        <v>284900</v>
      </c>
      <c r="H34" s="4">
        <v>508300</v>
      </c>
      <c r="I34" s="4">
        <v>-223400</v>
      </c>
      <c r="J34" s="4">
        <v>-5065945000</v>
      </c>
      <c r="K34" s="24">
        <f t="shared" si="1"/>
        <v>-107103911000</v>
      </c>
      <c r="L34" s="4">
        <v>1991</v>
      </c>
      <c r="M34" s="4">
        <v>1244</v>
      </c>
      <c r="N34" s="4">
        <v>356</v>
      </c>
      <c r="O34" s="4">
        <v>120</v>
      </c>
      <c r="P34" s="4">
        <v>6181900</v>
      </c>
      <c r="Q34" s="4">
        <v>1973300</v>
      </c>
      <c r="R34" s="5">
        <v>3.0600000000000002E-2</v>
      </c>
      <c r="S34" s="4">
        <v>9057600</v>
      </c>
      <c r="T34" s="4">
        <f t="shared" si="2"/>
        <v>11198680.300000001</v>
      </c>
      <c r="U34" s="4">
        <f t="shared" si="3"/>
        <v>4585700</v>
      </c>
      <c r="V34" s="5">
        <v>3.1800000000000002E-2</v>
      </c>
    </row>
    <row r="35" spans="1:22" x14ac:dyDescent="0.2">
      <c r="A35" s="16" t="s">
        <v>227</v>
      </c>
      <c r="F35" s="4">
        <f t="shared" si="0"/>
        <v>-8519521306</v>
      </c>
      <c r="G35" s="4">
        <v>379300</v>
      </c>
      <c r="H35" s="4">
        <v>128900</v>
      </c>
      <c r="I35" s="4">
        <v>250400</v>
      </c>
      <c r="J35" s="4">
        <v>5724745000</v>
      </c>
      <c r="K35" s="24">
        <f t="shared" si="1"/>
        <v>-102037966000</v>
      </c>
      <c r="L35" s="4">
        <v>730</v>
      </c>
      <c r="M35" s="4">
        <v>1129</v>
      </c>
      <c r="N35" s="4">
        <v>139</v>
      </c>
      <c r="O35" s="4">
        <v>104</v>
      </c>
      <c r="P35" s="4">
        <v>2632300</v>
      </c>
      <c r="Q35" s="4">
        <v>1885700</v>
      </c>
      <c r="R35" s="5">
        <v>0</v>
      </c>
      <c r="S35" s="4">
        <v>4585700</v>
      </c>
      <c r="T35" s="4">
        <f t="shared" si="2"/>
        <v>11861410.300000001</v>
      </c>
      <c r="U35" s="4">
        <f t="shared" si="3"/>
        <v>6594200</v>
      </c>
      <c r="V35" s="5">
        <v>1.32E-2</v>
      </c>
    </row>
    <row r="36" spans="1:22" x14ac:dyDescent="0.2">
      <c r="A36" s="16" t="s">
        <v>226</v>
      </c>
      <c r="B36" s="4">
        <v>3400</v>
      </c>
      <c r="C36" s="4">
        <v>0</v>
      </c>
      <c r="D36" s="4">
        <v>3400</v>
      </c>
      <c r="E36" s="4">
        <v>78515297</v>
      </c>
      <c r="F36" s="4">
        <f t="shared" si="0"/>
        <v>-8519521306</v>
      </c>
      <c r="G36" s="4">
        <v>104300</v>
      </c>
      <c r="H36" s="4">
        <v>358300</v>
      </c>
      <c r="I36" s="4">
        <v>-254000</v>
      </c>
      <c r="J36" s="4">
        <v>-5876075000</v>
      </c>
      <c r="K36" s="24">
        <f t="shared" si="1"/>
        <v>-107762711000</v>
      </c>
      <c r="L36" s="4">
        <v>912</v>
      </c>
      <c r="M36" s="4">
        <v>1549</v>
      </c>
      <c r="N36" s="4">
        <v>155</v>
      </c>
      <c r="O36" s="4">
        <v>202</v>
      </c>
      <c r="P36" s="4">
        <v>2917500</v>
      </c>
      <c r="Q36" s="4">
        <v>3732700</v>
      </c>
      <c r="R36" s="5">
        <v>-6.5000000000000006E-3</v>
      </c>
      <c r="S36" s="4">
        <v>6594200</v>
      </c>
      <c r="T36" s="4">
        <f t="shared" si="2"/>
        <v>12155370.4</v>
      </c>
      <c r="U36" s="4">
        <f t="shared" si="3"/>
        <v>7470900</v>
      </c>
      <c r="V36" s="5">
        <v>1.5100000000000001E-2</v>
      </c>
    </row>
    <row r="37" spans="1:22" x14ac:dyDescent="0.2">
      <c r="A37" s="16" t="s">
        <v>225</v>
      </c>
      <c r="F37" s="4">
        <f t="shared" si="0"/>
        <v>-8598036603</v>
      </c>
      <c r="G37" s="4">
        <v>216900</v>
      </c>
      <c r="H37" s="4">
        <v>200300</v>
      </c>
      <c r="I37" s="4">
        <v>16600</v>
      </c>
      <c r="J37" s="4">
        <v>382880000</v>
      </c>
      <c r="K37" s="24">
        <f t="shared" si="1"/>
        <v>-101886636000</v>
      </c>
      <c r="L37" s="4">
        <v>1382</v>
      </c>
      <c r="M37" s="4">
        <v>1010</v>
      </c>
      <c r="N37" s="4">
        <v>179</v>
      </c>
      <c r="O37" s="4">
        <v>82</v>
      </c>
      <c r="P37" s="4">
        <v>4281100</v>
      </c>
      <c r="Q37" s="4">
        <v>1551800</v>
      </c>
      <c r="R37" s="5">
        <v>1.55E-2</v>
      </c>
      <c r="S37" s="4">
        <v>31132900</v>
      </c>
      <c r="T37" s="4">
        <f t="shared" si="2"/>
        <v>9898370.5</v>
      </c>
      <c r="U37" s="4">
        <f t="shared" si="3"/>
        <v>7470900</v>
      </c>
      <c r="V37" s="5">
        <v>1.95E-2</v>
      </c>
    </row>
    <row r="38" spans="1:22" x14ac:dyDescent="0.2">
      <c r="A38" s="16" t="s">
        <v>224</v>
      </c>
      <c r="F38" s="4">
        <f t="shared" si="0"/>
        <v>-8598036603</v>
      </c>
      <c r="G38" s="4">
        <v>211300</v>
      </c>
      <c r="H38" s="4">
        <v>830800</v>
      </c>
      <c r="I38" s="4">
        <v>-619500</v>
      </c>
      <c r="J38" s="4">
        <v>-14079005000</v>
      </c>
      <c r="K38" s="24">
        <f t="shared" si="1"/>
        <v>-102269516000</v>
      </c>
      <c r="L38" s="4">
        <v>1072</v>
      </c>
      <c r="M38" s="4">
        <v>1690</v>
      </c>
      <c r="N38" s="4">
        <v>183</v>
      </c>
      <c r="O38" s="4">
        <v>213</v>
      </c>
      <c r="P38" s="4">
        <v>4683800</v>
      </c>
      <c r="Q38" s="4">
        <v>3716100</v>
      </c>
      <c r="R38" s="5">
        <v>0</v>
      </c>
      <c r="S38" s="4">
        <v>8400200</v>
      </c>
      <c r="T38" s="4">
        <f t="shared" si="2"/>
        <v>9867440.5</v>
      </c>
      <c r="U38" s="4">
        <f t="shared" si="3"/>
        <v>7470900</v>
      </c>
      <c r="V38" s="5">
        <v>1.32E-2</v>
      </c>
    </row>
    <row r="39" spans="1:22" x14ac:dyDescent="0.2">
      <c r="A39" s="16" t="s">
        <v>223</v>
      </c>
      <c r="B39" s="4">
        <v>0</v>
      </c>
      <c r="C39" s="4">
        <v>3400</v>
      </c>
      <c r="D39" s="4">
        <v>-3400</v>
      </c>
      <c r="E39" s="4">
        <v>-77860000</v>
      </c>
      <c r="F39" s="4">
        <f t="shared" si="0"/>
        <v>-8598036603</v>
      </c>
      <c r="G39" s="4">
        <v>611000</v>
      </c>
      <c r="H39" s="4">
        <v>475100</v>
      </c>
      <c r="I39" s="4">
        <v>135900</v>
      </c>
      <c r="J39" s="4">
        <v>2984885000</v>
      </c>
      <c r="K39" s="24">
        <f t="shared" si="1"/>
        <v>-88190511000</v>
      </c>
      <c r="L39" s="4">
        <v>1316</v>
      </c>
      <c r="M39" s="4">
        <v>1947</v>
      </c>
      <c r="N39" s="4">
        <v>123</v>
      </c>
      <c r="O39" s="4">
        <v>185</v>
      </c>
      <c r="P39" s="4">
        <v>3341600</v>
      </c>
      <c r="Q39" s="4">
        <v>4027700</v>
      </c>
      <c r="R39" s="5">
        <v>-2.2000000000000002E-2</v>
      </c>
      <c r="S39" s="4">
        <v>7470900</v>
      </c>
      <c r="T39" s="4">
        <f t="shared" si="2"/>
        <v>10452320.6</v>
      </c>
      <c r="U39" s="4">
        <f t="shared" si="3"/>
        <v>7718001</v>
      </c>
      <c r="V39" s="5">
        <v>1.9599999999999999E-2</v>
      </c>
    </row>
    <row r="40" spans="1:22" x14ac:dyDescent="0.2">
      <c r="A40" s="16" t="s">
        <v>222</v>
      </c>
      <c r="B40" s="4">
        <v>15800</v>
      </c>
      <c r="C40" s="4">
        <v>0</v>
      </c>
      <c r="D40" s="4">
        <v>15800</v>
      </c>
      <c r="E40" s="4">
        <v>372090000</v>
      </c>
      <c r="F40" s="4">
        <f t="shared" si="0"/>
        <v>-8520176603</v>
      </c>
      <c r="G40" s="4">
        <v>1054300</v>
      </c>
      <c r="H40" s="4">
        <v>471401</v>
      </c>
      <c r="I40" s="4">
        <v>582899</v>
      </c>
      <c r="J40" s="4">
        <v>13734303000</v>
      </c>
      <c r="K40" s="24">
        <f t="shared" si="1"/>
        <v>-91175396000</v>
      </c>
      <c r="L40" s="4">
        <v>1349</v>
      </c>
      <c r="M40" s="4">
        <v>2072</v>
      </c>
      <c r="N40" s="4">
        <v>170</v>
      </c>
      <c r="O40" s="4">
        <v>263</v>
      </c>
      <c r="P40" s="4">
        <v>2873500</v>
      </c>
      <c r="Q40" s="4">
        <v>4277900</v>
      </c>
      <c r="R40" s="5">
        <v>-1.4999999999999999E-2</v>
      </c>
      <c r="S40" s="4">
        <v>7718001</v>
      </c>
      <c r="T40" s="4">
        <f t="shared" si="2"/>
        <v>10722860.6</v>
      </c>
      <c r="U40" s="4">
        <f t="shared" si="3"/>
        <v>8953202</v>
      </c>
      <c r="V40" s="5">
        <v>2.1099999999999997E-2</v>
      </c>
    </row>
    <row r="41" spans="1:22" x14ac:dyDescent="0.2">
      <c r="A41" s="16" t="s">
        <v>221</v>
      </c>
      <c r="F41" s="4">
        <f t="shared" si="0"/>
        <v>-8892266603</v>
      </c>
      <c r="G41" s="4">
        <v>79000</v>
      </c>
      <c r="H41" s="4">
        <v>1365800</v>
      </c>
      <c r="I41" s="4">
        <v>-1286800</v>
      </c>
      <c r="J41" s="4">
        <v>-30642830000</v>
      </c>
      <c r="K41" s="24">
        <f t="shared" si="1"/>
        <v>-104909699000</v>
      </c>
      <c r="L41" s="4">
        <v>987</v>
      </c>
      <c r="M41" s="4">
        <v>3116</v>
      </c>
      <c r="N41" s="4">
        <v>125</v>
      </c>
      <c r="O41" s="4">
        <v>356</v>
      </c>
      <c r="P41" s="4">
        <v>2063000</v>
      </c>
      <c r="Q41" s="4">
        <v>6698200</v>
      </c>
      <c r="R41" s="5">
        <v>-2.3300000000000001E-2</v>
      </c>
      <c r="S41" s="4">
        <v>11790800</v>
      </c>
      <c r="T41" s="4">
        <f t="shared" si="2"/>
        <v>12278320.6</v>
      </c>
      <c r="U41" s="4">
        <f t="shared" si="3"/>
        <v>8953202</v>
      </c>
      <c r="V41" s="5">
        <v>2.4900000000000002E-2</v>
      </c>
    </row>
    <row r="42" spans="1:22" x14ac:dyDescent="0.2">
      <c r="A42" s="16" t="s">
        <v>220</v>
      </c>
      <c r="B42" s="4">
        <v>49</v>
      </c>
      <c r="C42" s="4">
        <v>43</v>
      </c>
      <c r="D42" s="4">
        <v>6</v>
      </c>
      <c r="E42" s="4">
        <v>150000</v>
      </c>
      <c r="F42" s="4">
        <f t="shared" si="0"/>
        <v>-8892266603</v>
      </c>
      <c r="G42" s="4">
        <v>588200</v>
      </c>
      <c r="H42" s="4">
        <v>226300</v>
      </c>
      <c r="I42" s="4">
        <v>361900</v>
      </c>
      <c r="J42" s="4">
        <v>8637005000</v>
      </c>
      <c r="K42" s="24">
        <f t="shared" si="1"/>
        <v>-74266869000</v>
      </c>
      <c r="L42" s="4">
        <v>1757</v>
      </c>
      <c r="M42" s="4">
        <v>2901</v>
      </c>
      <c r="N42" s="4">
        <v>288</v>
      </c>
      <c r="O42" s="4">
        <v>406</v>
      </c>
      <c r="P42" s="4">
        <v>4439600</v>
      </c>
      <c r="Q42" s="4">
        <v>6881600</v>
      </c>
      <c r="R42" s="5">
        <v>-8.199999999999999E-3</v>
      </c>
      <c r="S42" s="4">
        <v>15290200</v>
      </c>
      <c r="T42" s="4">
        <f t="shared" si="2"/>
        <v>11152460.699999999</v>
      </c>
      <c r="U42" s="4">
        <f t="shared" si="3"/>
        <v>8562901</v>
      </c>
      <c r="V42" s="5">
        <v>3.0899999999999997E-2</v>
      </c>
    </row>
    <row r="43" spans="1:22" x14ac:dyDescent="0.2">
      <c r="A43" s="16" t="s">
        <v>219</v>
      </c>
      <c r="B43" s="4">
        <v>0</v>
      </c>
      <c r="C43" s="4">
        <v>15800</v>
      </c>
      <c r="D43" s="4">
        <v>-15800</v>
      </c>
      <c r="E43" s="4">
        <v>-379990000</v>
      </c>
      <c r="F43" s="4">
        <f t="shared" si="0"/>
        <v>-8892416603</v>
      </c>
      <c r="G43" s="4">
        <v>658900</v>
      </c>
      <c r="H43" s="4">
        <v>326502</v>
      </c>
      <c r="I43" s="4">
        <v>332398</v>
      </c>
      <c r="J43" s="4">
        <v>8156324000</v>
      </c>
      <c r="K43" s="24">
        <f t="shared" si="1"/>
        <v>-82903874000</v>
      </c>
      <c r="L43" s="4">
        <v>1278</v>
      </c>
      <c r="M43" s="4">
        <v>1500</v>
      </c>
      <c r="N43" s="4">
        <v>162</v>
      </c>
      <c r="O43" s="4">
        <v>211</v>
      </c>
      <c r="P43" s="4">
        <v>2448600</v>
      </c>
      <c r="Q43" s="4">
        <v>3160800</v>
      </c>
      <c r="R43" s="5">
        <v>-1.23E-2</v>
      </c>
      <c r="S43" s="4">
        <v>8953202</v>
      </c>
      <c r="T43" s="4">
        <f t="shared" si="2"/>
        <v>10885440.9</v>
      </c>
      <c r="U43" s="4">
        <f t="shared" si="3"/>
        <v>8090900</v>
      </c>
      <c r="V43" s="5">
        <v>2.6499999999999999E-2</v>
      </c>
    </row>
    <row r="44" spans="1:22" x14ac:dyDescent="0.2">
      <c r="A44" s="16" t="s">
        <v>218</v>
      </c>
      <c r="F44" s="4">
        <f t="shared" si="0"/>
        <v>-8512426603</v>
      </c>
      <c r="G44" s="4">
        <v>440600</v>
      </c>
      <c r="H44" s="4">
        <v>440400</v>
      </c>
      <c r="I44" s="4">
        <v>200</v>
      </c>
      <c r="J44" s="4">
        <v>11935000</v>
      </c>
      <c r="K44" s="24">
        <f t="shared" si="1"/>
        <v>-91060198000</v>
      </c>
      <c r="L44" s="4">
        <v>1973</v>
      </c>
      <c r="M44" s="4">
        <v>1175</v>
      </c>
      <c r="N44" s="4">
        <v>200</v>
      </c>
      <c r="O44" s="4">
        <v>139</v>
      </c>
      <c r="P44" s="4">
        <v>3791100</v>
      </c>
      <c r="Q44" s="4">
        <v>2384600</v>
      </c>
      <c r="R44" s="5">
        <v>1.4499999999999999E-2</v>
      </c>
      <c r="S44" s="4">
        <v>10050700</v>
      </c>
      <c r="T44" s="4">
        <f t="shared" si="2"/>
        <v>10732971</v>
      </c>
      <c r="U44" s="4">
        <f t="shared" si="3"/>
        <v>8090900</v>
      </c>
      <c r="V44" s="5">
        <v>0.04</v>
      </c>
    </row>
    <row r="45" spans="1:22" x14ac:dyDescent="0.2">
      <c r="A45" s="16" t="s">
        <v>217</v>
      </c>
      <c r="B45" s="4">
        <v>0</v>
      </c>
      <c r="C45" s="4">
        <v>50</v>
      </c>
      <c r="D45" s="4">
        <v>-50</v>
      </c>
      <c r="E45" s="4">
        <v>-1212687</v>
      </c>
      <c r="F45" s="4">
        <f t="shared" si="0"/>
        <v>-8512426603</v>
      </c>
      <c r="G45" s="4">
        <v>0</v>
      </c>
      <c r="H45" s="4">
        <v>0</v>
      </c>
      <c r="I45" s="4">
        <v>0</v>
      </c>
      <c r="J45" s="4">
        <v>19701850000</v>
      </c>
      <c r="K45" s="24">
        <f t="shared" si="1"/>
        <v>-91072133000</v>
      </c>
      <c r="L45" s="4">
        <v>929</v>
      </c>
      <c r="M45" s="4">
        <v>1511</v>
      </c>
      <c r="N45" s="4">
        <v>192</v>
      </c>
      <c r="O45" s="4">
        <v>291</v>
      </c>
      <c r="P45" s="4">
        <v>3528900</v>
      </c>
      <c r="Q45" s="4">
        <v>4139100</v>
      </c>
      <c r="R45" s="5">
        <v>2.0999999999999999E-3</v>
      </c>
      <c r="S45" s="4">
        <v>11213000</v>
      </c>
      <c r="T45" s="4">
        <f t="shared" si="2"/>
        <v>9997561</v>
      </c>
      <c r="U45" s="4">
        <f t="shared" si="3"/>
        <v>8090900</v>
      </c>
      <c r="V45" s="5">
        <v>3.2400000000000005E-2</v>
      </c>
    </row>
    <row r="46" spans="1:22" x14ac:dyDescent="0.2">
      <c r="A46" s="16" t="s">
        <v>216</v>
      </c>
      <c r="B46" s="4">
        <v>6000</v>
      </c>
      <c r="C46" s="4">
        <v>0</v>
      </c>
      <c r="D46" s="4">
        <v>6000</v>
      </c>
      <c r="E46" s="4">
        <v>146100000</v>
      </c>
      <c r="F46" s="4">
        <f t="shared" si="0"/>
        <v>-8511213916</v>
      </c>
      <c r="G46" s="4">
        <v>420600</v>
      </c>
      <c r="H46" s="4">
        <v>379501</v>
      </c>
      <c r="I46" s="4">
        <v>41099</v>
      </c>
      <c r="J46" s="4">
        <v>985672000</v>
      </c>
      <c r="K46" s="24">
        <f t="shared" si="1"/>
        <v>-110773983000</v>
      </c>
      <c r="L46" s="4">
        <v>1046</v>
      </c>
      <c r="M46" s="4">
        <v>1558</v>
      </c>
      <c r="N46" s="4">
        <v>121</v>
      </c>
      <c r="O46" s="4">
        <v>169</v>
      </c>
      <c r="P46" s="4">
        <v>2285700</v>
      </c>
      <c r="Q46" s="4">
        <v>3263200</v>
      </c>
      <c r="R46" s="5">
        <v>-6.0999999999999995E-3</v>
      </c>
      <c r="S46" s="4">
        <v>9533801</v>
      </c>
      <c r="T46" s="4">
        <f t="shared" si="2"/>
        <v>9452180.9000000004</v>
      </c>
      <c r="U46" s="4">
        <f t="shared" si="3"/>
        <v>8090900</v>
      </c>
      <c r="V46" s="5">
        <v>1.6500000000000001E-2</v>
      </c>
    </row>
    <row r="47" spans="1:22" x14ac:dyDescent="0.2">
      <c r="A47" s="16" t="s">
        <v>215</v>
      </c>
      <c r="B47" s="4">
        <v>40424</v>
      </c>
      <c r="C47" s="4">
        <v>30</v>
      </c>
      <c r="D47" s="4">
        <v>40394</v>
      </c>
      <c r="E47" s="4">
        <v>965420000</v>
      </c>
      <c r="F47" s="4">
        <f t="shared" ref="F47:F73" si="4">E47+F48</f>
        <v>-8657313916</v>
      </c>
      <c r="G47" s="4">
        <v>411200</v>
      </c>
      <c r="H47" s="4">
        <v>162401</v>
      </c>
      <c r="I47" s="4">
        <v>248799</v>
      </c>
      <c r="J47" s="4">
        <v>6045558000</v>
      </c>
      <c r="K47" s="24">
        <f t="shared" ref="K47:K73" si="5">K48+J47</f>
        <v>-111759655000</v>
      </c>
      <c r="L47" s="4">
        <v>1003</v>
      </c>
      <c r="M47" s="4">
        <v>768</v>
      </c>
      <c r="N47" s="4">
        <v>146</v>
      </c>
      <c r="O47" s="4">
        <v>110</v>
      </c>
      <c r="P47" s="4">
        <v>3065300</v>
      </c>
      <c r="Q47" s="4">
        <v>1990300</v>
      </c>
      <c r="R47" s="5">
        <v>1.6799999999999999E-2</v>
      </c>
      <c r="S47" s="4">
        <v>8562901</v>
      </c>
      <c r="T47" s="4">
        <f t="shared" si="2"/>
        <v>8947400.8000000007</v>
      </c>
      <c r="U47" s="4">
        <f t="shared" ref="U47:U73" si="6">MIN(S48:S52)</f>
        <v>4031601</v>
      </c>
      <c r="V47" s="5">
        <v>2.2599999999999999E-2</v>
      </c>
    </row>
    <row r="48" spans="1:22" x14ac:dyDescent="0.2">
      <c r="A48" s="16" t="s">
        <v>214</v>
      </c>
      <c r="B48" s="4">
        <v>473100</v>
      </c>
      <c r="C48" s="4">
        <v>8424</v>
      </c>
      <c r="D48" s="4">
        <v>464676</v>
      </c>
      <c r="E48" s="4">
        <v>11614250000</v>
      </c>
      <c r="F48" s="4">
        <f t="shared" si="4"/>
        <v>-9622733916</v>
      </c>
      <c r="G48" s="4">
        <v>1297800</v>
      </c>
      <c r="H48" s="4">
        <v>758600</v>
      </c>
      <c r="I48" s="4">
        <v>539200</v>
      </c>
      <c r="J48" s="4">
        <v>13119805000</v>
      </c>
      <c r="K48" s="24">
        <f t="shared" si="5"/>
        <v>-117805213000</v>
      </c>
      <c r="L48" s="4">
        <v>1243</v>
      </c>
      <c r="M48" s="4">
        <v>1703</v>
      </c>
      <c r="N48" s="4">
        <v>212</v>
      </c>
      <c r="O48" s="4">
        <v>251</v>
      </c>
      <c r="P48" s="4">
        <v>3433300</v>
      </c>
      <c r="Q48" s="4">
        <v>3713700</v>
      </c>
      <c r="R48" s="5">
        <v>-1.04E-2</v>
      </c>
      <c r="S48" s="4">
        <v>8090900</v>
      </c>
      <c r="T48" s="4">
        <f t="shared" si="2"/>
        <v>8476970.8000000007</v>
      </c>
      <c r="U48" s="4">
        <f t="shared" si="6"/>
        <v>4031601</v>
      </c>
      <c r="V48" s="5">
        <v>4.4500000000000005E-2</v>
      </c>
    </row>
    <row r="49" spans="1:22" x14ac:dyDescent="0.2">
      <c r="A49" s="16" t="s">
        <v>213</v>
      </c>
      <c r="B49" s="4">
        <v>0</v>
      </c>
      <c r="C49" s="4">
        <v>6000</v>
      </c>
      <c r="D49" s="4">
        <v>-6000</v>
      </c>
      <c r="E49" s="4">
        <v>-144300000</v>
      </c>
      <c r="F49" s="4">
        <f t="shared" si="4"/>
        <v>-21236983916</v>
      </c>
      <c r="G49" s="4">
        <v>180500</v>
      </c>
      <c r="H49" s="4">
        <v>705401</v>
      </c>
      <c r="I49" s="4">
        <v>-524901</v>
      </c>
      <c r="J49" s="4">
        <v>-12657608000</v>
      </c>
      <c r="K49" s="24">
        <f t="shared" si="5"/>
        <v>-130925018000</v>
      </c>
      <c r="L49" s="4">
        <v>1492</v>
      </c>
      <c r="M49" s="4">
        <v>2605</v>
      </c>
      <c r="N49" s="4">
        <v>195</v>
      </c>
      <c r="O49" s="4">
        <v>348</v>
      </c>
      <c r="P49" s="4">
        <v>3334800</v>
      </c>
      <c r="Q49" s="4">
        <v>5659600</v>
      </c>
      <c r="R49" s="5">
        <v>-4.0999999999999995E-3</v>
      </c>
      <c r="S49" s="4">
        <v>13319701</v>
      </c>
      <c r="T49" s="4">
        <f t="shared" si="2"/>
        <v>7888100.7000000002</v>
      </c>
      <c r="U49" s="4">
        <f t="shared" si="6"/>
        <v>4031601</v>
      </c>
      <c r="V49" s="5">
        <v>3.4500000000000003E-2</v>
      </c>
    </row>
    <row r="50" spans="1:22" x14ac:dyDescent="0.2">
      <c r="A50" s="16" t="s">
        <v>212</v>
      </c>
      <c r="B50" s="4">
        <v>10800</v>
      </c>
      <c r="C50" s="4">
        <v>61424</v>
      </c>
      <c r="D50" s="4">
        <v>-50624</v>
      </c>
      <c r="E50" s="4">
        <v>-1215900000</v>
      </c>
      <c r="F50" s="4">
        <f t="shared" si="4"/>
        <v>-21092683916</v>
      </c>
      <c r="G50" s="4">
        <v>687200</v>
      </c>
      <c r="H50" s="4">
        <v>654901</v>
      </c>
      <c r="I50" s="4">
        <v>32299</v>
      </c>
      <c r="J50" s="4">
        <v>770628000</v>
      </c>
      <c r="K50" s="24">
        <f t="shared" si="5"/>
        <v>-118267410000</v>
      </c>
      <c r="L50" s="4">
        <v>2720</v>
      </c>
      <c r="M50" s="4">
        <v>1408</v>
      </c>
      <c r="N50" s="4">
        <v>400</v>
      </c>
      <c r="O50" s="4">
        <v>203</v>
      </c>
      <c r="P50" s="4">
        <v>6491200</v>
      </c>
      <c r="Q50" s="4">
        <v>3381000</v>
      </c>
      <c r="R50" s="5">
        <v>2.9700000000000001E-2</v>
      </c>
      <c r="S50" s="4">
        <v>10423401</v>
      </c>
      <c r="T50" s="4">
        <f t="shared" si="2"/>
        <v>7416450.7000000002</v>
      </c>
      <c r="U50" s="4">
        <f t="shared" si="6"/>
        <v>3858900</v>
      </c>
      <c r="V50" s="5">
        <v>3.0800000000000001E-2</v>
      </c>
    </row>
    <row r="51" spans="1:22" x14ac:dyDescent="0.2">
      <c r="A51" s="16" t="s">
        <v>211</v>
      </c>
      <c r="B51" s="4">
        <v>14520</v>
      </c>
      <c r="C51" s="4">
        <v>473100</v>
      </c>
      <c r="D51" s="4">
        <v>-458580</v>
      </c>
      <c r="E51" s="4">
        <v>-10717840000</v>
      </c>
      <c r="F51" s="4">
        <f t="shared" si="4"/>
        <v>-19876783916</v>
      </c>
      <c r="G51" s="4">
        <v>370600</v>
      </c>
      <c r="H51" s="4">
        <v>3727100</v>
      </c>
      <c r="I51" s="4">
        <v>-3356500</v>
      </c>
      <c r="J51" s="4">
        <v>-78312910000</v>
      </c>
      <c r="K51" s="24">
        <f t="shared" si="5"/>
        <v>-119038038000</v>
      </c>
      <c r="L51" s="4">
        <v>6325</v>
      </c>
      <c r="M51" s="4">
        <v>3290</v>
      </c>
      <c r="N51" s="4">
        <v>961</v>
      </c>
      <c r="O51" s="4">
        <v>503</v>
      </c>
      <c r="P51" s="4">
        <v>17953100</v>
      </c>
      <c r="Q51" s="4">
        <v>9060900</v>
      </c>
      <c r="R51" s="5">
        <v>6.7900000000000002E-2</v>
      </c>
      <c r="S51" s="4">
        <v>27345400</v>
      </c>
      <c r="T51" s="4">
        <f t="shared" si="2"/>
        <v>5211290.8</v>
      </c>
      <c r="U51" s="4">
        <f t="shared" si="6"/>
        <v>3858900</v>
      </c>
      <c r="V51" s="5">
        <v>6.7799999999999999E-2</v>
      </c>
    </row>
    <row r="52" spans="1:22" x14ac:dyDescent="0.2">
      <c r="A52" s="16" t="s">
        <v>210</v>
      </c>
      <c r="B52" s="4">
        <v>37900</v>
      </c>
      <c r="C52" s="4">
        <v>9400</v>
      </c>
      <c r="D52" s="4">
        <v>28500</v>
      </c>
      <c r="E52" s="4">
        <v>633160000</v>
      </c>
      <c r="F52" s="4">
        <f t="shared" si="4"/>
        <v>-9158943916</v>
      </c>
      <c r="G52" s="4">
        <v>47500</v>
      </c>
      <c r="H52" s="4">
        <v>1291301</v>
      </c>
      <c r="I52" s="4">
        <v>-1243801</v>
      </c>
      <c r="J52" s="4">
        <v>-27463576000</v>
      </c>
      <c r="K52" s="24">
        <f t="shared" si="5"/>
        <v>-40725128000</v>
      </c>
      <c r="L52" s="4">
        <v>445</v>
      </c>
      <c r="M52" s="4">
        <v>1776</v>
      </c>
      <c r="N52" s="4">
        <v>50</v>
      </c>
      <c r="O52" s="4">
        <v>149</v>
      </c>
      <c r="P52" s="4">
        <v>776800</v>
      </c>
      <c r="Q52" s="4">
        <v>3122700</v>
      </c>
      <c r="R52" s="5">
        <v>-6.7000000000000002E-3</v>
      </c>
      <c r="S52" s="4">
        <v>4031601</v>
      </c>
      <c r="T52" s="4">
        <f t="shared" si="2"/>
        <v>5138840.8</v>
      </c>
      <c r="U52" s="4">
        <f t="shared" si="6"/>
        <v>3515100</v>
      </c>
      <c r="V52" s="5">
        <v>2.0199999999999999E-2</v>
      </c>
    </row>
    <row r="53" spans="1:22" x14ac:dyDescent="0.2">
      <c r="A53" s="16" t="s">
        <v>208</v>
      </c>
      <c r="B53" s="4">
        <v>56000</v>
      </c>
      <c r="C53" s="4">
        <v>52800</v>
      </c>
      <c r="D53" s="4">
        <v>3200</v>
      </c>
      <c r="E53" s="4">
        <v>89810000</v>
      </c>
      <c r="F53" s="4">
        <f t="shared" si="4"/>
        <v>-9792103916</v>
      </c>
      <c r="G53" s="4">
        <v>690900</v>
      </c>
      <c r="H53" s="4">
        <v>384504</v>
      </c>
      <c r="I53" s="4">
        <v>306396</v>
      </c>
      <c r="J53" s="4">
        <v>6661026000</v>
      </c>
      <c r="K53" s="24">
        <f t="shared" si="5"/>
        <v>-13261552000</v>
      </c>
      <c r="L53" s="4">
        <v>1165</v>
      </c>
      <c r="M53" s="4">
        <v>1954</v>
      </c>
      <c r="N53" s="4">
        <v>155</v>
      </c>
      <c r="O53" s="4">
        <v>208</v>
      </c>
      <c r="P53" s="4">
        <v>2606300</v>
      </c>
      <c r="Q53" s="4">
        <v>3663700</v>
      </c>
      <c r="R53" s="5">
        <v>-1.1200000000000002E-2</v>
      </c>
      <c r="S53" s="4">
        <v>6283004</v>
      </c>
      <c r="T53" s="4">
        <f t="shared" si="2"/>
        <v>5300820.5</v>
      </c>
      <c r="U53" s="4">
        <f t="shared" si="6"/>
        <v>3386600</v>
      </c>
      <c r="V53" s="5">
        <v>4.4000000000000004E-2</v>
      </c>
    </row>
    <row r="54" spans="1:22" x14ac:dyDescent="0.2">
      <c r="A54" s="16" t="s">
        <v>207</v>
      </c>
      <c r="B54" s="4">
        <v>4</v>
      </c>
      <c r="C54" s="4">
        <v>93520</v>
      </c>
      <c r="D54" s="4">
        <v>-93516</v>
      </c>
      <c r="E54" s="4">
        <v>-2050700000</v>
      </c>
      <c r="F54" s="4">
        <f t="shared" si="4"/>
        <v>-9881913916</v>
      </c>
      <c r="G54" s="4">
        <v>258200</v>
      </c>
      <c r="H54" s="4">
        <v>455701</v>
      </c>
      <c r="I54" s="4">
        <v>-197501</v>
      </c>
      <c r="J54" s="4">
        <v>-4376185000</v>
      </c>
      <c r="K54" s="24">
        <f t="shared" si="5"/>
        <v>-19922578000</v>
      </c>
      <c r="L54" s="4">
        <v>2112</v>
      </c>
      <c r="M54" s="4">
        <v>1305</v>
      </c>
      <c r="N54" s="4">
        <v>289</v>
      </c>
      <c r="O54" s="4">
        <v>184</v>
      </c>
      <c r="P54" s="4">
        <v>4786500</v>
      </c>
      <c r="Q54" s="4">
        <v>2890200</v>
      </c>
      <c r="R54" s="5">
        <v>3.6900000000000002E-2</v>
      </c>
      <c r="S54" s="4">
        <v>8526001</v>
      </c>
      <c r="T54" s="4">
        <f t="shared" si="2"/>
        <v>4933150.5999999996</v>
      </c>
      <c r="U54" s="4">
        <f t="shared" si="6"/>
        <v>3386600</v>
      </c>
      <c r="V54" s="5">
        <v>3.9900000000000005E-2</v>
      </c>
    </row>
    <row r="55" spans="1:22" x14ac:dyDescent="0.2">
      <c r="A55" s="16" t="s">
        <v>206</v>
      </c>
      <c r="B55" s="4">
        <v>20200</v>
      </c>
      <c r="C55" s="4">
        <v>37900</v>
      </c>
      <c r="D55" s="4">
        <v>-17700</v>
      </c>
      <c r="E55" s="4">
        <v>-385080000</v>
      </c>
      <c r="F55" s="4">
        <f t="shared" si="4"/>
        <v>-7831213916</v>
      </c>
      <c r="G55" s="4">
        <v>459000</v>
      </c>
      <c r="H55" s="4">
        <v>143800</v>
      </c>
      <c r="I55" s="4">
        <v>315200</v>
      </c>
      <c r="J55" s="4">
        <v>6849200000</v>
      </c>
      <c r="K55" s="24">
        <f t="shared" si="5"/>
        <v>-15546393000</v>
      </c>
      <c r="L55" s="4">
        <v>551</v>
      </c>
      <c r="M55" s="4">
        <v>1189</v>
      </c>
      <c r="N55" s="4">
        <v>69</v>
      </c>
      <c r="O55" s="4">
        <v>140</v>
      </c>
      <c r="P55" s="4">
        <v>1310600</v>
      </c>
      <c r="Q55" s="4">
        <v>2519200</v>
      </c>
      <c r="R55" s="5">
        <v>-1.61E-2</v>
      </c>
      <c r="S55" s="4">
        <v>3858900</v>
      </c>
      <c r="T55" s="4">
        <f t="shared" si="2"/>
        <v>5185500.9000000004</v>
      </c>
      <c r="U55" s="4">
        <f t="shared" si="6"/>
        <v>3386600</v>
      </c>
      <c r="V55" s="5">
        <v>2.4900000000000002E-2</v>
      </c>
    </row>
    <row r="56" spans="1:22" x14ac:dyDescent="0.2">
      <c r="A56" s="16" t="s">
        <v>205</v>
      </c>
      <c r="B56" s="4">
        <v>31700</v>
      </c>
      <c r="C56" s="4">
        <v>56000</v>
      </c>
      <c r="D56" s="4">
        <v>-24300</v>
      </c>
      <c r="E56" s="4">
        <v>-536840000</v>
      </c>
      <c r="F56" s="4">
        <f t="shared" si="4"/>
        <v>-7446133916</v>
      </c>
      <c r="G56" s="4">
        <v>336000</v>
      </c>
      <c r="H56" s="4">
        <v>193600</v>
      </c>
      <c r="I56" s="4">
        <v>142400</v>
      </c>
      <c r="J56" s="4">
        <v>3167560000</v>
      </c>
      <c r="K56" s="24">
        <f t="shared" si="5"/>
        <v>-22395593000</v>
      </c>
      <c r="L56" s="4">
        <v>1185</v>
      </c>
      <c r="M56" s="4">
        <v>834</v>
      </c>
      <c r="N56" s="4">
        <v>137</v>
      </c>
      <c r="O56" s="4">
        <v>83</v>
      </c>
      <c r="P56" s="4">
        <v>2263700</v>
      </c>
      <c r="Q56" s="4">
        <v>1763800</v>
      </c>
      <c r="R56" s="5">
        <v>3.5299999999999998E-2</v>
      </c>
      <c r="S56" s="4">
        <v>4080000</v>
      </c>
      <c r="T56" s="4">
        <f t="shared" si="2"/>
        <v>5308334.333333333</v>
      </c>
      <c r="U56" s="4">
        <f t="shared" si="6"/>
        <v>3386600</v>
      </c>
      <c r="V56" s="5">
        <v>3.85E-2</v>
      </c>
    </row>
    <row r="57" spans="1:22" x14ac:dyDescent="0.2">
      <c r="A57" s="16" t="s">
        <v>204</v>
      </c>
      <c r="B57" s="4">
        <v>33800</v>
      </c>
      <c r="C57" s="4">
        <v>4</v>
      </c>
      <c r="D57" s="4">
        <v>33796</v>
      </c>
      <c r="E57" s="4">
        <v>723230000</v>
      </c>
      <c r="F57" s="4">
        <f t="shared" si="4"/>
        <v>-6909293916</v>
      </c>
      <c r="G57" s="4">
        <v>291000</v>
      </c>
      <c r="H57" s="4">
        <v>503700</v>
      </c>
      <c r="I57" s="4">
        <v>-212700</v>
      </c>
      <c r="J57" s="4">
        <v>-4539855000</v>
      </c>
      <c r="K57" s="24">
        <f t="shared" si="5"/>
        <v>-25563153000</v>
      </c>
      <c r="L57" s="4">
        <v>448</v>
      </c>
      <c r="M57" s="4">
        <v>1810</v>
      </c>
      <c r="N57" s="4">
        <v>71</v>
      </c>
      <c r="O57" s="4">
        <v>119</v>
      </c>
      <c r="P57" s="4">
        <v>1093200</v>
      </c>
      <c r="Q57" s="4">
        <v>2196900</v>
      </c>
      <c r="R57" s="5">
        <v>0</v>
      </c>
      <c r="S57" s="4">
        <v>3515100</v>
      </c>
      <c r="T57" s="4">
        <f t="shared" si="2"/>
        <v>5643056.555555556</v>
      </c>
      <c r="U57" s="4">
        <f t="shared" si="6"/>
        <v>3307101</v>
      </c>
      <c r="V57" s="5">
        <v>9.3999999999999986E-3</v>
      </c>
    </row>
    <row r="58" spans="1:22" x14ac:dyDescent="0.2">
      <c r="A58" s="16" t="s">
        <v>203</v>
      </c>
      <c r="B58" s="4">
        <v>0</v>
      </c>
      <c r="C58" s="4">
        <v>20200</v>
      </c>
      <c r="D58" s="4">
        <v>-20200</v>
      </c>
      <c r="E58" s="4">
        <v>-434700000</v>
      </c>
      <c r="F58" s="4">
        <f t="shared" si="4"/>
        <v>-7632523916</v>
      </c>
      <c r="G58" s="4">
        <v>302700</v>
      </c>
      <c r="H58" s="4">
        <v>69800</v>
      </c>
      <c r="I58" s="4">
        <v>232900</v>
      </c>
      <c r="J58" s="4">
        <v>5011050000</v>
      </c>
      <c r="K58" s="24">
        <f t="shared" si="5"/>
        <v>-21023298000</v>
      </c>
      <c r="L58" s="4">
        <v>473</v>
      </c>
      <c r="M58" s="4">
        <v>1521</v>
      </c>
      <c r="N58" s="4">
        <v>38</v>
      </c>
      <c r="O58" s="4">
        <v>128</v>
      </c>
      <c r="P58" s="4">
        <v>742600</v>
      </c>
      <c r="Q58" s="4">
        <v>2638400</v>
      </c>
      <c r="R58" s="5">
        <v>-1.1699999999999999E-2</v>
      </c>
      <c r="S58" s="4">
        <v>3386600</v>
      </c>
      <c r="T58" s="4">
        <f t="shared" si="2"/>
        <v>5746490</v>
      </c>
      <c r="U58" s="4">
        <f t="shared" si="6"/>
        <v>3307101</v>
      </c>
      <c r="V58" s="5">
        <v>1.6200000000000003E-2</v>
      </c>
    </row>
    <row r="59" spans="1:22" x14ac:dyDescent="0.2">
      <c r="A59" s="16" t="s">
        <v>200</v>
      </c>
      <c r="B59" s="4">
        <v>18500</v>
      </c>
      <c r="C59" s="4">
        <v>31700</v>
      </c>
      <c r="D59" s="4">
        <v>-13200</v>
      </c>
      <c r="E59" s="4">
        <v>-282170000</v>
      </c>
      <c r="F59" s="4">
        <f t="shared" si="4"/>
        <v>-7197823916</v>
      </c>
      <c r="G59" s="4">
        <v>635900</v>
      </c>
      <c r="H59" s="4">
        <v>838000</v>
      </c>
      <c r="I59" s="4">
        <v>-202100</v>
      </c>
      <c r="J59" s="4">
        <v>-4379845000</v>
      </c>
      <c r="K59" s="24">
        <f t="shared" si="5"/>
        <v>-26034348000</v>
      </c>
      <c r="L59" s="4">
        <v>616</v>
      </c>
      <c r="M59" s="4">
        <v>2643</v>
      </c>
      <c r="N59" s="4">
        <v>106</v>
      </c>
      <c r="O59" s="4">
        <v>238</v>
      </c>
      <c r="P59" s="4">
        <v>1762300</v>
      </c>
      <c r="Q59" s="4">
        <v>4628300</v>
      </c>
      <c r="R59" s="5">
        <v>-1.3899999999999999E-2</v>
      </c>
      <c r="S59" s="4">
        <v>7431000</v>
      </c>
      <c r="T59" s="4">
        <f t="shared" si="2"/>
        <v>6566190.111111111</v>
      </c>
      <c r="U59" s="4">
        <f t="shared" si="6"/>
        <v>3307101</v>
      </c>
      <c r="V59" s="5">
        <v>2.0499999999999997E-2</v>
      </c>
    </row>
    <row r="60" spans="1:22" x14ac:dyDescent="0.2">
      <c r="A60" s="16" t="s">
        <v>199</v>
      </c>
      <c r="B60" s="4">
        <v>0</v>
      </c>
      <c r="C60" s="4">
        <v>99800</v>
      </c>
      <c r="D60" s="4">
        <v>-99800</v>
      </c>
      <c r="E60" s="4">
        <v>-2180700000</v>
      </c>
      <c r="F60" s="4">
        <f t="shared" si="4"/>
        <v>-6915653916</v>
      </c>
      <c r="G60" s="4">
        <v>713600</v>
      </c>
      <c r="H60" s="4">
        <v>677501</v>
      </c>
      <c r="I60" s="4">
        <v>36099</v>
      </c>
      <c r="J60" s="4">
        <v>815515000</v>
      </c>
      <c r="K60" s="24">
        <f t="shared" si="5"/>
        <v>-21654503000</v>
      </c>
      <c r="L60" s="4">
        <v>584</v>
      </c>
      <c r="M60" s="4">
        <v>1103</v>
      </c>
      <c r="N60" s="4">
        <v>109</v>
      </c>
      <c r="O60" s="4">
        <v>186</v>
      </c>
      <c r="P60" s="4">
        <v>1812200</v>
      </c>
      <c r="Q60" s="4">
        <v>3718400</v>
      </c>
      <c r="R60" s="5">
        <v>-2.2000000000000001E-3</v>
      </c>
      <c r="S60" s="4">
        <v>5706901</v>
      </c>
      <c r="T60" s="4">
        <f t="shared" si="2"/>
        <v>6402779</v>
      </c>
      <c r="U60" s="4">
        <f t="shared" si="6"/>
        <v>3307101</v>
      </c>
      <c r="V60" s="5">
        <v>9.1999999999999998E-3</v>
      </c>
    </row>
    <row r="61" spans="1:22" x14ac:dyDescent="0.2">
      <c r="A61" s="16" t="s">
        <v>193</v>
      </c>
      <c r="B61" s="4">
        <v>45900</v>
      </c>
      <c r="C61" s="4">
        <v>0</v>
      </c>
      <c r="D61" s="4">
        <v>45900</v>
      </c>
      <c r="E61" s="4">
        <v>1018980000</v>
      </c>
      <c r="F61" s="4">
        <f t="shared" si="4"/>
        <v>-4734953916</v>
      </c>
      <c r="G61" s="4">
        <v>1020800</v>
      </c>
      <c r="H61" s="4">
        <v>529901</v>
      </c>
      <c r="I61" s="4">
        <v>490899</v>
      </c>
      <c r="J61" s="4">
        <v>10902664000</v>
      </c>
      <c r="K61" s="24">
        <f t="shared" si="5"/>
        <v>-22470018000</v>
      </c>
      <c r="L61" s="4">
        <v>957</v>
      </c>
      <c r="M61" s="4">
        <v>1200</v>
      </c>
      <c r="N61" s="4">
        <v>112</v>
      </c>
      <c r="O61" s="4">
        <v>139</v>
      </c>
      <c r="P61" s="4">
        <v>2121200</v>
      </c>
      <c r="Q61" s="4">
        <v>2590900</v>
      </c>
      <c r="R61" s="5">
        <v>-9.1000000000000004E-3</v>
      </c>
      <c r="S61" s="4">
        <v>5293801</v>
      </c>
      <c r="T61" s="4">
        <f t="shared" si="2"/>
        <v>6441223.333333333</v>
      </c>
      <c r="U61" s="4">
        <f t="shared" si="6"/>
        <v>3307101</v>
      </c>
      <c r="V61" s="5">
        <v>2.2400000000000003E-2</v>
      </c>
    </row>
    <row r="62" spans="1:22" x14ac:dyDescent="0.2">
      <c r="A62" s="16" t="s">
        <v>192</v>
      </c>
      <c r="B62" s="4">
        <v>0</v>
      </c>
      <c r="C62" s="4">
        <v>18500</v>
      </c>
      <c r="D62" s="4">
        <v>-18500</v>
      </c>
      <c r="E62" s="4">
        <v>-405150000</v>
      </c>
      <c r="F62" s="4">
        <f t="shared" si="4"/>
        <v>-5753933916</v>
      </c>
      <c r="G62" s="4">
        <v>489600</v>
      </c>
      <c r="H62" s="4">
        <v>388801</v>
      </c>
      <c r="I62" s="4">
        <v>100799</v>
      </c>
      <c r="J62" s="4">
        <v>2232044000</v>
      </c>
      <c r="K62" s="24">
        <f t="shared" si="5"/>
        <v>-33372682000</v>
      </c>
      <c r="L62" s="4">
        <v>740</v>
      </c>
      <c r="M62" s="4">
        <v>701</v>
      </c>
      <c r="N62" s="4">
        <v>65</v>
      </c>
      <c r="O62" s="4">
        <v>72</v>
      </c>
      <c r="P62" s="4">
        <v>1465000</v>
      </c>
      <c r="Q62" s="4">
        <v>1277500</v>
      </c>
      <c r="R62" s="5">
        <v>4.5999999999999999E-3</v>
      </c>
      <c r="S62" s="4">
        <v>3307101</v>
      </c>
      <c r="T62" s="4">
        <f t="shared" si="2"/>
        <v>6822612.222222222</v>
      </c>
      <c r="U62" s="4">
        <f t="shared" si="6"/>
        <v>4849302</v>
      </c>
      <c r="V62" s="5">
        <v>1.3600000000000001E-2</v>
      </c>
    </row>
    <row r="63" spans="1:22" x14ac:dyDescent="0.2">
      <c r="A63" s="16" t="s">
        <v>191</v>
      </c>
      <c r="B63" s="4">
        <v>0</v>
      </c>
      <c r="C63" s="4">
        <v>18200</v>
      </c>
      <c r="D63" s="4">
        <v>-18200</v>
      </c>
      <c r="E63" s="4">
        <v>-399490000</v>
      </c>
      <c r="F63" s="4">
        <f t="shared" si="4"/>
        <v>-5348783916</v>
      </c>
      <c r="G63" s="4">
        <v>195600</v>
      </c>
      <c r="H63" s="4">
        <v>389001</v>
      </c>
      <c r="I63" s="4">
        <v>-193401</v>
      </c>
      <c r="J63" s="4">
        <v>-4269780000</v>
      </c>
      <c r="K63" s="24">
        <f t="shared" si="5"/>
        <v>-35604726000</v>
      </c>
      <c r="L63" s="4">
        <v>1219</v>
      </c>
      <c r="M63" s="4">
        <v>1229</v>
      </c>
      <c r="N63" s="4">
        <v>180</v>
      </c>
      <c r="O63" s="4">
        <v>207</v>
      </c>
      <c r="P63" s="4">
        <v>3672100</v>
      </c>
      <c r="Q63" s="4">
        <v>3700200</v>
      </c>
      <c r="R63" s="5">
        <v>4.5999999999999999E-3</v>
      </c>
      <c r="S63" s="4">
        <v>7902801</v>
      </c>
      <c r="T63" s="4">
        <f t="shared" si="2"/>
        <v>6777301</v>
      </c>
      <c r="U63" s="4">
        <f t="shared" si="6"/>
        <v>4317501</v>
      </c>
      <c r="V63" s="5">
        <v>2.4900000000000002E-2</v>
      </c>
    </row>
    <row r="64" spans="1:22" x14ac:dyDescent="0.2">
      <c r="A64" s="16" t="s">
        <v>190</v>
      </c>
      <c r="B64" s="4">
        <v>0</v>
      </c>
      <c r="C64" s="4">
        <v>87900</v>
      </c>
      <c r="D64" s="4">
        <v>-87900</v>
      </c>
      <c r="E64" s="4">
        <v>-1912850000</v>
      </c>
      <c r="F64" s="4">
        <f t="shared" si="4"/>
        <v>-4949293916</v>
      </c>
      <c r="G64" s="4">
        <v>203500</v>
      </c>
      <c r="H64" s="4">
        <v>618602</v>
      </c>
      <c r="I64" s="4">
        <v>-415102</v>
      </c>
      <c r="J64" s="4">
        <v>-8991696000</v>
      </c>
      <c r="K64" s="24">
        <f t="shared" si="5"/>
        <v>-31334946000</v>
      </c>
      <c r="L64" s="4">
        <v>826</v>
      </c>
      <c r="M64" s="4">
        <v>1520</v>
      </c>
      <c r="N64" s="4">
        <v>91</v>
      </c>
      <c r="O64" s="4">
        <v>172</v>
      </c>
      <c r="P64" s="4">
        <v>1724800</v>
      </c>
      <c r="Q64" s="4">
        <v>3077200</v>
      </c>
      <c r="R64" s="5">
        <v>0</v>
      </c>
      <c r="S64" s="4">
        <v>4849302</v>
      </c>
      <c r="T64" s="4">
        <f t="shared" si="2"/>
        <v>6926178.555555556</v>
      </c>
      <c r="U64" s="4">
        <f t="shared" si="6"/>
        <v>4317501</v>
      </c>
      <c r="V64" s="5">
        <v>1.6E-2</v>
      </c>
    </row>
    <row r="65" spans="1:22" x14ac:dyDescent="0.2">
      <c r="A65" s="16" t="s">
        <v>189</v>
      </c>
      <c r="B65" s="4">
        <v>95800</v>
      </c>
      <c r="C65" s="4">
        <v>5900</v>
      </c>
      <c r="D65" s="4">
        <v>89900</v>
      </c>
      <c r="E65" s="4">
        <v>2015050000</v>
      </c>
      <c r="F65" s="4">
        <f t="shared" si="4"/>
        <v>-3036443916</v>
      </c>
      <c r="G65" s="4">
        <v>222500</v>
      </c>
      <c r="H65" s="4">
        <v>634503</v>
      </c>
      <c r="I65" s="4">
        <v>-412003</v>
      </c>
      <c r="J65" s="4">
        <v>-9036447000</v>
      </c>
      <c r="K65" s="24">
        <f t="shared" si="5"/>
        <v>-22343250000</v>
      </c>
      <c r="L65" s="4">
        <v>902</v>
      </c>
      <c r="M65" s="4">
        <v>1442</v>
      </c>
      <c r="N65" s="4">
        <v>178</v>
      </c>
      <c r="O65" s="4">
        <v>191</v>
      </c>
      <c r="P65" s="4">
        <v>3107400</v>
      </c>
      <c r="Q65" s="4">
        <v>3025100</v>
      </c>
      <c r="R65" s="5">
        <v>-9.1000000000000004E-3</v>
      </c>
      <c r="S65" s="4">
        <v>6382403</v>
      </c>
      <c r="T65" s="4">
        <f t="shared" si="2"/>
        <v>7832922.666666667</v>
      </c>
      <c r="U65" s="4">
        <f t="shared" si="6"/>
        <v>4236201</v>
      </c>
      <c r="V65" s="5">
        <v>2.6800000000000001E-2</v>
      </c>
    </row>
    <row r="66" spans="1:22" x14ac:dyDescent="0.2">
      <c r="A66" s="16" t="s">
        <v>188</v>
      </c>
      <c r="F66" s="4">
        <f t="shared" si="4"/>
        <v>-5051493916</v>
      </c>
      <c r="G66" s="4">
        <v>208200</v>
      </c>
      <c r="H66" s="4">
        <v>241604</v>
      </c>
      <c r="I66" s="4">
        <v>-33404</v>
      </c>
      <c r="J66" s="4">
        <v>-798892000</v>
      </c>
      <c r="K66" s="24">
        <f t="shared" si="5"/>
        <v>-13306803000</v>
      </c>
      <c r="L66" s="4">
        <v>860</v>
      </c>
      <c r="M66" s="4">
        <v>1247</v>
      </c>
      <c r="N66" s="4">
        <v>115</v>
      </c>
      <c r="O66" s="4">
        <v>124</v>
      </c>
      <c r="P66" s="4">
        <v>2226200</v>
      </c>
      <c r="Q66" s="4">
        <v>2450100</v>
      </c>
      <c r="T66" s="4">
        <f t="shared" si="2"/>
        <v>8250110.4000000004</v>
      </c>
      <c r="U66" s="4">
        <f t="shared" si="6"/>
        <v>4236201</v>
      </c>
    </row>
    <row r="67" spans="1:22" x14ac:dyDescent="0.2">
      <c r="A67" s="16" t="s">
        <v>187</v>
      </c>
      <c r="B67" s="4">
        <v>0</v>
      </c>
      <c r="C67" s="4">
        <v>122</v>
      </c>
      <c r="D67" s="4">
        <v>-122</v>
      </c>
      <c r="E67" s="4">
        <v>-2670000</v>
      </c>
      <c r="F67" s="4">
        <f t="shared" si="4"/>
        <v>-5051493916</v>
      </c>
      <c r="G67" s="4">
        <v>0</v>
      </c>
      <c r="H67" s="4">
        <v>0</v>
      </c>
      <c r="I67" s="4">
        <v>0</v>
      </c>
      <c r="J67" s="4">
        <v>-6107735000</v>
      </c>
      <c r="K67" s="24">
        <f t="shared" si="5"/>
        <v>-12507911000</v>
      </c>
      <c r="L67" s="4">
        <v>621</v>
      </c>
      <c r="M67" s="4">
        <v>1667</v>
      </c>
      <c r="N67" s="4">
        <v>101</v>
      </c>
      <c r="O67" s="4">
        <v>173</v>
      </c>
      <c r="P67" s="4">
        <v>1592200</v>
      </c>
      <c r="Q67" s="4">
        <v>3121200</v>
      </c>
      <c r="R67" s="5">
        <v>0</v>
      </c>
      <c r="S67" s="4">
        <v>6527600</v>
      </c>
      <c r="T67" s="4">
        <f t="shared" si="2"/>
        <v>8352300.4000000004</v>
      </c>
      <c r="U67" s="4">
        <f t="shared" si="6"/>
        <v>4236201</v>
      </c>
      <c r="V67" s="5">
        <v>1.1399999999999999E-2</v>
      </c>
    </row>
    <row r="68" spans="1:22" x14ac:dyDescent="0.2">
      <c r="A68" s="16" t="s">
        <v>186</v>
      </c>
      <c r="B68" s="4">
        <v>0</v>
      </c>
      <c r="C68" s="4">
        <v>95800</v>
      </c>
      <c r="D68" s="4">
        <v>-95800</v>
      </c>
      <c r="E68" s="4">
        <v>-2094010000</v>
      </c>
      <c r="F68" s="4">
        <f t="shared" si="4"/>
        <v>-5048823916</v>
      </c>
      <c r="G68" s="4">
        <v>251500</v>
      </c>
      <c r="H68" s="4">
        <v>369001</v>
      </c>
      <c r="I68" s="4">
        <v>-117501</v>
      </c>
      <c r="J68" s="4">
        <v>-2579376000</v>
      </c>
      <c r="K68" s="24">
        <f t="shared" si="5"/>
        <v>-6400176000</v>
      </c>
      <c r="L68" s="4">
        <v>876</v>
      </c>
      <c r="M68" s="4">
        <v>1086</v>
      </c>
      <c r="N68" s="4">
        <v>107</v>
      </c>
      <c r="O68" s="4">
        <v>136</v>
      </c>
      <c r="P68" s="4">
        <v>1900600</v>
      </c>
      <c r="Q68" s="4">
        <v>2202600</v>
      </c>
      <c r="R68" s="5">
        <v>-2.2000000000000001E-3</v>
      </c>
      <c r="S68" s="4">
        <v>4317501</v>
      </c>
      <c r="T68" s="4">
        <f t="shared" si="2"/>
        <v>9200200.3000000007</v>
      </c>
      <c r="U68" s="4">
        <f t="shared" si="6"/>
        <v>4236201</v>
      </c>
      <c r="V68" s="5">
        <v>1.6E-2</v>
      </c>
    </row>
    <row r="69" spans="1:22" x14ac:dyDescent="0.2">
      <c r="A69" s="16" t="s">
        <v>185</v>
      </c>
      <c r="B69" s="4">
        <v>67400</v>
      </c>
      <c r="C69" s="4">
        <v>0</v>
      </c>
      <c r="D69" s="4">
        <v>67400</v>
      </c>
      <c r="E69" s="4">
        <v>1516500000</v>
      </c>
      <c r="F69" s="4">
        <f t="shared" si="4"/>
        <v>-2954813916</v>
      </c>
      <c r="G69" s="4">
        <v>257500</v>
      </c>
      <c r="H69" s="4">
        <v>259701</v>
      </c>
      <c r="I69" s="4">
        <v>-2201</v>
      </c>
      <c r="J69" s="4">
        <v>-31506000</v>
      </c>
      <c r="K69" s="24">
        <f t="shared" si="5"/>
        <v>-3820800000</v>
      </c>
      <c r="L69" s="4">
        <v>1480</v>
      </c>
      <c r="M69" s="4">
        <v>1996</v>
      </c>
      <c r="N69" s="4">
        <v>268</v>
      </c>
      <c r="O69" s="4">
        <v>381</v>
      </c>
      <c r="P69" s="4">
        <v>6215300</v>
      </c>
      <c r="Q69" s="4">
        <v>8575600</v>
      </c>
      <c r="R69" s="5">
        <v>-2.2700000000000001E-2</v>
      </c>
      <c r="S69" s="4">
        <v>14808301</v>
      </c>
      <c r="T69" s="4">
        <f t="shared" si="2"/>
        <v>8471770.1999999993</v>
      </c>
      <c r="U69" s="4">
        <f t="shared" si="6"/>
        <v>4236201</v>
      </c>
      <c r="V69" s="5">
        <v>3.7400000000000003E-2</v>
      </c>
    </row>
    <row r="70" spans="1:22" x14ac:dyDescent="0.2">
      <c r="A70" s="16" t="s">
        <v>215</v>
      </c>
      <c r="B70" s="4">
        <v>120021</v>
      </c>
      <c r="C70" s="4">
        <v>0</v>
      </c>
      <c r="D70" s="4">
        <v>120021</v>
      </c>
      <c r="E70" s="4">
        <v>2688490000</v>
      </c>
      <c r="F70" s="4">
        <f t="shared" si="4"/>
        <v>-4471313916</v>
      </c>
      <c r="G70" s="4">
        <v>0</v>
      </c>
      <c r="H70" s="4">
        <v>0</v>
      </c>
      <c r="I70" s="4">
        <v>0</v>
      </c>
      <c r="J70" s="4">
        <v>-1173596000</v>
      </c>
      <c r="K70" s="24">
        <f t="shared" si="5"/>
        <v>-3789294000</v>
      </c>
      <c r="L70" s="4">
        <v>820</v>
      </c>
      <c r="M70" s="4">
        <v>499</v>
      </c>
      <c r="N70" s="4">
        <v>101</v>
      </c>
      <c r="O70" s="4">
        <v>81</v>
      </c>
      <c r="P70" s="4">
        <v>2519000</v>
      </c>
      <c r="Q70" s="4">
        <v>1696500</v>
      </c>
      <c r="R70" s="5">
        <v>9.0000000000000011E-3</v>
      </c>
      <c r="S70" s="4">
        <v>4236201</v>
      </c>
      <c r="T70" s="4">
        <f t="shared" si="2"/>
        <v>8483210.0999999996</v>
      </c>
      <c r="U70" s="4">
        <f t="shared" si="6"/>
        <v>5639800</v>
      </c>
      <c r="V70" s="5">
        <v>1.34E-2</v>
      </c>
    </row>
    <row r="71" spans="1:22" x14ac:dyDescent="0.2">
      <c r="A71" s="16" t="s">
        <v>214</v>
      </c>
      <c r="B71" s="4">
        <v>445000</v>
      </c>
      <c r="C71" s="4">
        <v>2700</v>
      </c>
      <c r="D71" s="4">
        <v>442300</v>
      </c>
      <c r="E71" s="4">
        <v>9952150000</v>
      </c>
      <c r="F71" s="4">
        <f t="shared" si="4"/>
        <v>-7159803916</v>
      </c>
      <c r="G71" s="4">
        <v>0</v>
      </c>
      <c r="H71" s="4">
        <v>0</v>
      </c>
      <c r="I71" s="4">
        <v>0</v>
      </c>
      <c r="J71" s="4">
        <v>-8150290000</v>
      </c>
      <c r="K71" s="24">
        <f t="shared" si="5"/>
        <v>-2615698000</v>
      </c>
      <c r="L71" s="4">
        <v>1233</v>
      </c>
      <c r="M71" s="4">
        <v>1030</v>
      </c>
      <c r="N71" s="4">
        <v>157</v>
      </c>
      <c r="O71" s="4">
        <v>156</v>
      </c>
      <c r="P71" s="4">
        <v>2495600</v>
      </c>
      <c r="Q71" s="4">
        <v>2912100</v>
      </c>
      <c r="R71" s="5">
        <v>4.5999999999999999E-3</v>
      </c>
      <c r="S71" s="4">
        <v>5639800</v>
      </c>
      <c r="T71" s="4">
        <f t="shared" si="2"/>
        <v>8494960.0999999996</v>
      </c>
      <c r="U71" s="4">
        <f t="shared" si="6"/>
        <v>6189200</v>
      </c>
      <c r="V71" s="5">
        <v>1.5600000000000001E-2</v>
      </c>
    </row>
    <row r="72" spans="1:22" x14ac:dyDescent="0.2">
      <c r="A72" s="16" t="s">
        <v>213</v>
      </c>
      <c r="B72" s="4">
        <v>109400</v>
      </c>
      <c r="C72" s="4">
        <v>88400</v>
      </c>
      <c r="D72" s="4">
        <v>21000</v>
      </c>
      <c r="E72" s="4">
        <v>452530000</v>
      </c>
      <c r="F72" s="4">
        <f t="shared" si="4"/>
        <v>-17111953916</v>
      </c>
      <c r="G72" s="4">
        <v>68500</v>
      </c>
      <c r="H72" s="4">
        <v>191401</v>
      </c>
      <c r="I72" s="4">
        <v>-122901</v>
      </c>
      <c r="J72" s="4">
        <v>-2712091000</v>
      </c>
      <c r="K72" s="24">
        <f t="shared" si="5"/>
        <v>5534592000</v>
      </c>
      <c r="L72" s="4">
        <v>1459</v>
      </c>
      <c r="M72" s="4">
        <v>1200</v>
      </c>
      <c r="N72" s="4">
        <v>235</v>
      </c>
      <c r="O72" s="4">
        <v>166</v>
      </c>
      <c r="P72" s="4">
        <v>3754800</v>
      </c>
      <c r="Q72" s="4">
        <v>2781600</v>
      </c>
      <c r="R72" s="5">
        <v>9.1000000000000004E-3</v>
      </c>
      <c r="S72" s="4">
        <v>6739601</v>
      </c>
      <c r="T72" s="4">
        <f t="shared" si="2"/>
        <v>8180450.0999999996</v>
      </c>
      <c r="U72" s="4">
        <f t="shared" si="6"/>
        <v>6189200</v>
      </c>
      <c r="V72" s="5">
        <v>2.8900000000000002E-2</v>
      </c>
    </row>
    <row r="73" spans="1:22" x14ac:dyDescent="0.2">
      <c r="A73" s="16" t="s">
        <v>212</v>
      </c>
      <c r="B73" s="4">
        <v>45600</v>
      </c>
      <c r="C73" s="4">
        <v>162021</v>
      </c>
      <c r="D73" s="4">
        <v>-116421</v>
      </c>
      <c r="E73" s="4">
        <v>-2535140000</v>
      </c>
      <c r="F73" s="4">
        <f t="shared" si="4"/>
        <v>-17564483916</v>
      </c>
      <c r="G73" s="4">
        <v>0</v>
      </c>
      <c r="H73" s="4">
        <v>0</v>
      </c>
      <c r="I73" s="4">
        <v>0</v>
      </c>
      <c r="J73" s="4">
        <v>-5667154000</v>
      </c>
      <c r="K73" s="24">
        <f t="shared" si="5"/>
        <v>8246683000</v>
      </c>
      <c r="L73" s="4">
        <v>829</v>
      </c>
      <c r="M73" s="4">
        <v>1686</v>
      </c>
      <c r="N73" s="4">
        <v>154</v>
      </c>
      <c r="O73" s="4">
        <v>246</v>
      </c>
      <c r="P73" s="4">
        <v>2636700</v>
      </c>
      <c r="Q73" s="4">
        <v>4363200</v>
      </c>
      <c r="R73" s="5">
        <v>-4.5000000000000005E-3</v>
      </c>
      <c r="S73" s="4">
        <v>7495000</v>
      </c>
      <c r="T73" s="4">
        <f t="shared" si="2"/>
        <v>7648540.0999999996</v>
      </c>
      <c r="U73" s="4">
        <f t="shared" si="6"/>
        <v>6189200</v>
      </c>
      <c r="V73" s="5">
        <v>2.0299999999999999E-2</v>
      </c>
    </row>
    <row r="74" spans="1:22" x14ac:dyDescent="0.2">
      <c r="A74" s="16" t="s">
        <v>211</v>
      </c>
      <c r="B74" s="4">
        <v>381100</v>
      </c>
      <c r="C74" s="4">
        <v>487000</v>
      </c>
      <c r="D74" s="4">
        <v>-105900</v>
      </c>
      <c r="E74" s="4">
        <v>-1755610000</v>
      </c>
      <c r="F74" s="4">
        <f t="shared" ref="F74:F79" si="7">E74+F75</f>
        <v>-15029343916</v>
      </c>
      <c r="G74" s="4">
        <v>152800</v>
      </c>
      <c r="H74" s="4">
        <v>189040</v>
      </c>
      <c r="I74" s="4">
        <v>-36240</v>
      </c>
      <c r="J74" s="4">
        <v>-789587000</v>
      </c>
      <c r="K74" s="24">
        <f t="shared" ref="K74:K79" si="8">K75+J74</f>
        <v>13913837000</v>
      </c>
      <c r="L74" s="4">
        <v>868</v>
      </c>
      <c r="M74" s="4">
        <v>1195</v>
      </c>
      <c r="N74" s="4">
        <v>101</v>
      </c>
      <c r="O74" s="4">
        <v>169</v>
      </c>
      <c r="P74" s="4">
        <v>2313300</v>
      </c>
      <c r="Q74" s="4">
        <v>2910900</v>
      </c>
      <c r="R74" s="5">
        <v>0</v>
      </c>
      <c r="S74" s="4">
        <v>6189200</v>
      </c>
      <c r="T74" s="4">
        <f t="shared" ref="T74:T79" si="9">AVERAGE(S75:S84)</f>
        <v>7246850.0999999996</v>
      </c>
      <c r="U74" s="4">
        <f t="shared" ref="U74:U79" si="10">MIN(S75:S79)</f>
        <v>7524000</v>
      </c>
      <c r="V74" s="5">
        <v>2.0199999999999999E-2</v>
      </c>
    </row>
    <row r="75" spans="1:22" x14ac:dyDescent="0.2">
      <c r="A75" s="16" t="s">
        <v>210</v>
      </c>
      <c r="B75" s="4">
        <v>4000</v>
      </c>
      <c r="C75" s="4">
        <v>109400</v>
      </c>
      <c r="D75" s="4">
        <v>-105400</v>
      </c>
      <c r="E75" s="4">
        <v>-2329740000</v>
      </c>
      <c r="F75" s="4">
        <f t="shared" si="7"/>
        <v>-13273733916</v>
      </c>
      <c r="G75" s="4">
        <v>82900</v>
      </c>
      <c r="H75" s="4">
        <v>559000</v>
      </c>
      <c r="I75" s="4">
        <v>-476100</v>
      </c>
      <c r="J75" s="4">
        <v>-10555425000</v>
      </c>
      <c r="K75" s="24">
        <f t="shared" si="8"/>
        <v>14703424000</v>
      </c>
      <c r="L75" s="4">
        <v>1704</v>
      </c>
      <c r="M75" s="4">
        <v>1640</v>
      </c>
      <c r="N75" s="4">
        <v>347</v>
      </c>
      <c r="O75" s="4">
        <v>326</v>
      </c>
      <c r="P75" s="4">
        <v>7332200</v>
      </c>
      <c r="Q75" s="4">
        <v>7210000</v>
      </c>
      <c r="R75" s="5">
        <v>1.8500000000000003E-2</v>
      </c>
      <c r="S75" s="4">
        <v>14543100</v>
      </c>
      <c r="T75" s="4">
        <f t="shared" si="9"/>
        <v>6176910.0999999996</v>
      </c>
      <c r="U75" s="4">
        <f t="shared" si="10"/>
        <v>4350600</v>
      </c>
      <c r="V75" s="5">
        <v>2.0199999999999999E-2</v>
      </c>
    </row>
    <row r="76" spans="1:22" x14ac:dyDescent="0.2">
      <c r="A76" s="16" t="s">
        <v>208</v>
      </c>
      <c r="B76" s="4">
        <v>618400</v>
      </c>
      <c r="C76" s="4">
        <v>45600</v>
      </c>
      <c r="D76" s="4">
        <v>572800</v>
      </c>
      <c r="E76" s="4">
        <v>12624810000</v>
      </c>
      <c r="F76" s="4">
        <f t="shared" si="7"/>
        <v>-10943993916</v>
      </c>
      <c r="G76" s="4">
        <v>180400</v>
      </c>
      <c r="H76" s="4">
        <v>100</v>
      </c>
      <c r="I76" s="4">
        <v>180300</v>
      </c>
      <c r="J76" s="4">
        <v>3895005000</v>
      </c>
      <c r="K76" s="24">
        <f t="shared" si="8"/>
        <v>25258849000</v>
      </c>
      <c r="L76" s="4">
        <v>1363</v>
      </c>
      <c r="M76" s="4">
        <v>1153</v>
      </c>
      <c r="N76" s="4">
        <v>245</v>
      </c>
      <c r="O76" s="4">
        <v>253</v>
      </c>
      <c r="P76" s="4">
        <v>5439000</v>
      </c>
      <c r="Q76" s="4">
        <v>5761700</v>
      </c>
      <c r="R76" s="5">
        <v>1.41E-2</v>
      </c>
      <c r="S76" s="4">
        <v>12004800</v>
      </c>
      <c r="T76" s="4">
        <f t="shared" si="9"/>
        <v>5204870.0999999996</v>
      </c>
      <c r="U76" s="4">
        <f t="shared" si="10"/>
        <v>4350600</v>
      </c>
      <c r="V76" s="5">
        <v>1.3899999999999999E-2</v>
      </c>
    </row>
    <row r="77" spans="1:22" x14ac:dyDescent="0.2">
      <c r="A77" s="16" t="s">
        <v>207</v>
      </c>
      <c r="B77" s="4">
        <v>625000</v>
      </c>
      <c r="C77" s="4">
        <v>497100</v>
      </c>
      <c r="D77" s="4">
        <v>127900</v>
      </c>
      <c r="E77" s="4">
        <v>2790620000</v>
      </c>
      <c r="F77" s="4">
        <f t="shared" si="7"/>
        <v>-23568803916</v>
      </c>
      <c r="G77" s="4">
        <v>325700</v>
      </c>
      <c r="H77" s="4">
        <v>105900</v>
      </c>
      <c r="I77" s="4">
        <v>219800</v>
      </c>
      <c r="J77" s="4">
        <v>4690280000</v>
      </c>
      <c r="K77" s="24">
        <f t="shared" si="8"/>
        <v>21363844000</v>
      </c>
      <c r="L77" s="4">
        <v>859</v>
      </c>
      <c r="M77" s="4">
        <v>1067</v>
      </c>
      <c r="N77" s="4">
        <v>146</v>
      </c>
      <c r="O77" s="4">
        <v>186</v>
      </c>
      <c r="P77" s="4">
        <v>3318100</v>
      </c>
      <c r="Q77" s="4">
        <v>3933400</v>
      </c>
      <c r="R77" s="5">
        <v>9.4999999999999998E-3</v>
      </c>
      <c r="S77" s="4">
        <v>7549500</v>
      </c>
      <c r="T77" s="4">
        <f t="shared" si="9"/>
        <v>4873000.4000000004</v>
      </c>
      <c r="U77" s="4">
        <f t="shared" si="10"/>
        <v>3594501</v>
      </c>
      <c r="V77" s="5">
        <v>2.7400000000000001E-2</v>
      </c>
    </row>
    <row r="78" spans="1:22" x14ac:dyDescent="0.2">
      <c r="A78" s="16" t="s">
        <v>206</v>
      </c>
      <c r="B78" s="4">
        <v>625900</v>
      </c>
      <c r="C78" s="4">
        <v>4000</v>
      </c>
      <c r="D78" s="4">
        <v>621900</v>
      </c>
      <c r="E78" s="4">
        <v>13416970000</v>
      </c>
      <c r="F78" s="4">
        <f t="shared" si="7"/>
        <v>-26359423916</v>
      </c>
      <c r="G78" s="4">
        <v>1783200</v>
      </c>
      <c r="H78" s="4">
        <v>795700</v>
      </c>
      <c r="I78" s="4">
        <v>987500</v>
      </c>
      <c r="J78" s="4">
        <v>20409140000</v>
      </c>
      <c r="K78" s="24">
        <f t="shared" si="8"/>
        <v>16673564000</v>
      </c>
      <c r="L78" s="4">
        <v>2306</v>
      </c>
      <c r="M78" s="4">
        <v>832</v>
      </c>
      <c r="N78" s="4">
        <v>342</v>
      </c>
      <c r="O78" s="4">
        <v>126</v>
      </c>
      <c r="P78" s="4">
        <v>7372500</v>
      </c>
      <c r="Q78" s="4">
        <v>2837000</v>
      </c>
      <c r="R78" s="5">
        <v>4.7E-2</v>
      </c>
      <c r="S78" s="4">
        <v>12796500</v>
      </c>
      <c r="T78" s="4">
        <f t="shared" si="9"/>
        <v>4012760.4</v>
      </c>
      <c r="U78" s="4">
        <f t="shared" si="10"/>
        <v>2175900</v>
      </c>
      <c r="V78" s="5">
        <v>4.7E-2</v>
      </c>
    </row>
    <row r="79" spans="1:22" x14ac:dyDescent="0.2">
      <c r="A79" s="16" t="s">
        <v>205</v>
      </c>
      <c r="B79" s="4">
        <v>0</v>
      </c>
      <c r="C79" s="4">
        <v>618400</v>
      </c>
      <c r="D79" s="4">
        <v>-618400</v>
      </c>
      <c r="E79" s="4">
        <v>-12645730000</v>
      </c>
      <c r="F79" s="4">
        <f t="shared" si="7"/>
        <v>-39776393916</v>
      </c>
      <c r="G79" s="4">
        <v>0</v>
      </c>
      <c r="H79" s="4">
        <v>0</v>
      </c>
      <c r="I79" s="4">
        <v>0</v>
      </c>
      <c r="J79" s="4">
        <v>-2042945000</v>
      </c>
      <c r="K79" s="24">
        <f t="shared" si="8"/>
        <v>-3735576000</v>
      </c>
      <c r="L79" s="4">
        <v>441</v>
      </c>
      <c r="M79" s="4">
        <v>1094</v>
      </c>
      <c r="N79" s="4">
        <v>65</v>
      </c>
      <c r="O79" s="4">
        <v>188</v>
      </c>
      <c r="P79" s="4">
        <v>1291300</v>
      </c>
      <c r="Q79" s="4">
        <v>3094100</v>
      </c>
      <c r="R79" s="5">
        <v>-1.9699999999999999E-2</v>
      </c>
      <c r="S79" s="4">
        <v>7524000</v>
      </c>
      <c r="T79" s="4">
        <f t="shared" si="9"/>
        <v>3618120.4</v>
      </c>
      <c r="U79" s="4">
        <f t="shared" si="10"/>
        <v>2172300</v>
      </c>
      <c r="V79" s="5">
        <v>1.9400000000000001E-2</v>
      </c>
    </row>
    <row r="80" spans="1:22" x14ac:dyDescent="0.2">
      <c r="A80" s="16" t="s">
        <v>204</v>
      </c>
      <c r="B80" s="4">
        <v>0</v>
      </c>
      <c r="C80" s="4">
        <v>625000</v>
      </c>
      <c r="D80" s="4">
        <v>-625000</v>
      </c>
      <c r="E80" s="4">
        <v>-12859763916</v>
      </c>
      <c r="F80" s="4">
        <f t="shared" ref="F80:F90" si="11">E80+F81</f>
        <v>-27130663916</v>
      </c>
      <c r="G80" s="4">
        <v>118300</v>
      </c>
      <c r="H80" s="4">
        <v>217300</v>
      </c>
      <c r="I80" s="4">
        <v>-99000</v>
      </c>
      <c r="J80" s="4">
        <v>-2042945000</v>
      </c>
      <c r="K80" s="24">
        <f t="shared" ref="K80:K90" si="12">K81+J80</f>
        <v>-1692631000</v>
      </c>
      <c r="L80" s="4">
        <v>421</v>
      </c>
      <c r="M80" s="4">
        <v>1151</v>
      </c>
      <c r="N80" s="4">
        <v>62</v>
      </c>
      <c r="O80" s="4">
        <v>248</v>
      </c>
      <c r="P80" s="4">
        <v>847000</v>
      </c>
      <c r="Q80" s="4">
        <v>3187200</v>
      </c>
      <c r="R80" s="5">
        <v>-4.7999999999999996E-3</v>
      </c>
      <c r="S80" s="4">
        <v>4350600</v>
      </c>
      <c r="T80" s="4">
        <f t="shared" ref="T80:T96" si="13">AVERAGE(S81:S90)</f>
        <v>3551040.4</v>
      </c>
      <c r="U80" s="4">
        <f t="shared" ref="U80:U90" si="14">MIN(S81:S85)</f>
        <v>2172300</v>
      </c>
      <c r="V80" s="5">
        <v>1.6899999999999998E-2</v>
      </c>
    </row>
    <row r="81" spans="1:22" x14ac:dyDescent="0.2">
      <c r="A81" s="16" t="s">
        <v>203</v>
      </c>
      <c r="B81" s="4">
        <v>0</v>
      </c>
      <c r="C81" s="4">
        <v>625900</v>
      </c>
      <c r="D81" s="4">
        <v>-625900</v>
      </c>
      <c r="E81" s="4">
        <v>-13020570000</v>
      </c>
      <c r="F81" s="4">
        <f t="shared" si="11"/>
        <v>-14270900000</v>
      </c>
      <c r="G81" s="4">
        <v>45900</v>
      </c>
      <c r="H81" s="4">
        <v>442900</v>
      </c>
      <c r="I81" s="4">
        <v>-397000</v>
      </c>
      <c r="J81" s="4">
        <v>-8232680000</v>
      </c>
      <c r="K81" s="24">
        <f t="shared" si="12"/>
        <v>350314000</v>
      </c>
      <c r="L81" s="4">
        <v>490</v>
      </c>
      <c r="M81" s="4">
        <v>868</v>
      </c>
      <c r="N81" s="4">
        <v>85</v>
      </c>
      <c r="O81" s="4">
        <v>183</v>
      </c>
      <c r="P81" s="4">
        <v>2659600</v>
      </c>
      <c r="Q81" s="4">
        <v>2984800</v>
      </c>
      <c r="R81" s="5">
        <v>-7.1999999999999998E-3</v>
      </c>
      <c r="S81" s="4">
        <v>5757300</v>
      </c>
      <c r="T81" s="4">
        <f t="shared" si="13"/>
        <v>3470331.9</v>
      </c>
      <c r="U81" s="4">
        <f t="shared" si="14"/>
        <v>2172300</v>
      </c>
      <c r="V81" s="5">
        <v>2.3799999999999998E-2</v>
      </c>
    </row>
    <row r="82" spans="1:22" x14ac:dyDescent="0.2">
      <c r="A82" s="16" t="s">
        <v>200</v>
      </c>
      <c r="B82" s="4">
        <v>0</v>
      </c>
      <c r="C82" s="4">
        <v>0</v>
      </c>
      <c r="D82" s="4">
        <v>0</v>
      </c>
      <c r="E82" s="4">
        <v>0</v>
      </c>
      <c r="F82" s="4">
        <f t="shared" si="11"/>
        <v>-1250330000</v>
      </c>
      <c r="G82" s="4">
        <v>229400</v>
      </c>
      <c r="H82" s="4">
        <v>74801</v>
      </c>
      <c r="I82" s="4">
        <v>154599</v>
      </c>
      <c r="J82" s="4">
        <v>3200781000</v>
      </c>
      <c r="K82" s="24">
        <f t="shared" si="12"/>
        <v>8582994000</v>
      </c>
      <c r="L82" s="4">
        <v>311</v>
      </c>
      <c r="M82" s="4">
        <v>713</v>
      </c>
      <c r="N82" s="4">
        <v>75</v>
      </c>
      <c r="O82" s="4">
        <v>180</v>
      </c>
      <c r="P82" s="4">
        <v>1354000</v>
      </c>
      <c r="Q82" s="4">
        <v>2240500</v>
      </c>
      <c r="R82" s="5">
        <v>4.8999999999999998E-3</v>
      </c>
      <c r="S82" s="4">
        <v>3594501</v>
      </c>
      <c r="T82" s="4">
        <f t="shared" si="13"/>
        <v>3535943</v>
      </c>
      <c r="U82" s="4">
        <f t="shared" si="14"/>
        <v>2172300</v>
      </c>
      <c r="V82" s="5">
        <v>1.44E-2</v>
      </c>
    </row>
    <row r="83" spans="1:22" x14ac:dyDescent="0.2">
      <c r="A83" s="16" t="s">
        <v>199</v>
      </c>
      <c r="B83" s="4">
        <v>0</v>
      </c>
      <c r="C83" s="4">
        <v>0</v>
      </c>
      <c r="D83" s="4">
        <v>0</v>
      </c>
      <c r="E83" s="4">
        <v>0</v>
      </c>
      <c r="F83" s="4">
        <f t="shared" si="11"/>
        <v>-1250330000</v>
      </c>
      <c r="G83" s="4">
        <v>0</v>
      </c>
      <c r="H83" s="4">
        <v>0</v>
      </c>
      <c r="I83" s="4">
        <v>0</v>
      </c>
      <c r="J83" s="4">
        <v>-1992035000</v>
      </c>
      <c r="K83" s="24">
        <f t="shared" si="12"/>
        <v>5382213000</v>
      </c>
      <c r="L83" s="4">
        <v>244</v>
      </c>
      <c r="M83" s="4">
        <v>562</v>
      </c>
      <c r="N83" s="4">
        <v>45</v>
      </c>
      <c r="O83" s="4">
        <v>103</v>
      </c>
      <c r="P83" s="4">
        <v>693400</v>
      </c>
      <c r="Q83" s="4">
        <v>1437300</v>
      </c>
      <c r="R83" s="5">
        <v>0</v>
      </c>
      <c r="S83" s="4">
        <v>2175900</v>
      </c>
      <c r="T83" s="4">
        <f t="shared" si="13"/>
        <v>3962729.5</v>
      </c>
      <c r="U83" s="4">
        <f t="shared" si="14"/>
        <v>2172300</v>
      </c>
      <c r="V83" s="5">
        <v>9.5999999999999992E-3</v>
      </c>
    </row>
    <row r="84" spans="1:22" x14ac:dyDescent="0.2">
      <c r="A84" s="16" t="s">
        <v>193</v>
      </c>
      <c r="B84" s="4">
        <v>0</v>
      </c>
      <c r="C84" s="4">
        <v>0</v>
      </c>
      <c r="D84" s="4">
        <v>0</v>
      </c>
      <c r="E84" s="4">
        <v>0</v>
      </c>
      <c r="F84" s="4">
        <f t="shared" si="11"/>
        <v>-1250330000</v>
      </c>
      <c r="G84" s="4">
        <v>483800</v>
      </c>
      <c r="H84" s="4">
        <v>214000</v>
      </c>
      <c r="I84" s="4">
        <v>269800</v>
      </c>
      <c r="J84" s="4">
        <v>5606990000</v>
      </c>
      <c r="K84" s="24">
        <f t="shared" si="12"/>
        <v>7374248000</v>
      </c>
      <c r="L84" s="4">
        <v>425</v>
      </c>
      <c r="M84" s="4">
        <v>302</v>
      </c>
      <c r="N84" s="4">
        <v>87</v>
      </c>
      <c r="O84" s="4">
        <v>41</v>
      </c>
      <c r="P84" s="4">
        <v>1286200</v>
      </c>
      <c r="Q84" s="4">
        <v>800900</v>
      </c>
      <c r="R84" s="5">
        <v>9.7999999999999997E-3</v>
      </c>
      <c r="S84" s="4">
        <v>2172300</v>
      </c>
      <c r="T84" s="4">
        <f t="shared" si="13"/>
        <v>4711624.5</v>
      </c>
      <c r="U84" s="4">
        <f t="shared" si="14"/>
        <v>2284400</v>
      </c>
      <c r="V84" s="5">
        <v>9.5999999999999992E-3</v>
      </c>
    </row>
    <row r="85" spans="1:22" x14ac:dyDescent="0.2">
      <c r="A85" s="16" t="s">
        <v>192</v>
      </c>
      <c r="B85" s="4">
        <v>0</v>
      </c>
      <c r="C85" s="4">
        <v>0</v>
      </c>
      <c r="D85" s="4">
        <v>0</v>
      </c>
      <c r="E85" s="4">
        <v>0</v>
      </c>
      <c r="F85" s="4">
        <f t="shared" si="11"/>
        <v>-1250330000</v>
      </c>
      <c r="G85" s="4">
        <v>88500</v>
      </c>
      <c r="H85" s="4">
        <v>346600</v>
      </c>
      <c r="I85" s="4">
        <v>-258100</v>
      </c>
      <c r="J85" s="4">
        <v>-5307665000</v>
      </c>
      <c r="K85" s="24">
        <f t="shared" si="12"/>
        <v>1767258000</v>
      </c>
      <c r="L85" s="4">
        <v>320</v>
      </c>
      <c r="M85" s="4">
        <v>663</v>
      </c>
      <c r="N85" s="4">
        <v>57</v>
      </c>
      <c r="O85" s="4">
        <v>118</v>
      </c>
      <c r="P85" s="4">
        <v>753200</v>
      </c>
      <c r="Q85" s="4">
        <v>2510600</v>
      </c>
      <c r="R85" s="5">
        <v>-1.21E-2</v>
      </c>
      <c r="S85" s="4">
        <v>3843700</v>
      </c>
      <c r="T85" s="4">
        <f t="shared" si="13"/>
        <v>5022159.9000000004</v>
      </c>
      <c r="U85" s="4">
        <f t="shared" si="14"/>
        <v>2284400</v>
      </c>
      <c r="V85" s="5">
        <v>1.6799999999999999E-2</v>
      </c>
    </row>
    <row r="86" spans="1:22" x14ac:dyDescent="0.2">
      <c r="A86" s="16" t="s">
        <v>191</v>
      </c>
      <c r="B86" s="4">
        <v>0</v>
      </c>
      <c r="C86" s="4">
        <v>1134</v>
      </c>
      <c r="D86" s="4">
        <v>-1134</v>
      </c>
      <c r="E86" s="4">
        <v>-23750000</v>
      </c>
      <c r="F86" s="4">
        <f t="shared" si="11"/>
        <v>-1250330000</v>
      </c>
      <c r="G86" s="4">
        <v>133000</v>
      </c>
      <c r="H86" s="4">
        <v>234800</v>
      </c>
      <c r="I86" s="4">
        <v>-101800</v>
      </c>
      <c r="J86" s="4">
        <v>-2116460000</v>
      </c>
      <c r="K86" s="24">
        <f t="shared" si="12"/>
        <v>7074923000</v>
      </c>
      <c r="L86" s="4">
        <v>331</v>
      </c>
      <c r="M86" s="4">
        <v>614</v>
      </c>
      <c r="N86" s="4">
        <v>54</v>
      </c>
      <c r="O86" s="4">
        <v>75</v>
      </c>
      <c r="P86" s="4">
        <v>907200</v>
      </c>
      <c r="Q86" s="4">
        <v>1314600</v>
      </c>
      <c r="R86" s="5">
        <v>-4.6999999999999993E-3</v>
      </c>
      <c r="S86" s="4">
        <v>2284400</v>
      </c>
      <c r="T86" s="4">
        <f t="shared" si="13"/>
        <v>5272250.0999999996</v>
      </c>
      <c r="U86" s="4">
        <f t="shared" si="14"/>
        <v>3577600</v>
      </c>
      <c r="V86" s="5">
        <v>1.1899999999999999E-2</v>
      </c>
    </row>
    <row r="87" spans="1:22" x14ac:dyDescent="0.2">
      <c r="A87" s="16" t="s">
        <v>190</v>
      </c>
      <c r="B87" s="4">
        <v>0</v>
      </c>
      <c r="C87" s="4">
        <v>0</v>
      </c>
      <c r="D87" s="4">
        <v>0</v>
      </c>
      <c r="E87" s="4">
        <v>0</v>
      </c>
      <c r="F87" s="4">
        <f t="shared" si="11"/>
        <v>-1226580000</v>
      </c>
      <c r="G87" s="4">
        <v>100000</v>
      </c>
      <c r="H87" s="4">
        <v>1117703</v>
      </c>
      <c r="I87" s="4">
        <v>-1017703</v>
      </c>
      <c r="J87" s="4">
        <v>-21371789000</v>
      </c>
      <c r="K87" s="24">
        <f t="shared" si="12"/>
        <v>9191383000</v>
      </c>
      <c r="L87" s="4">
        <v>478</v>
      </c>
      <c r="M87" s="4">
        <v>819</v>
      </c>
      <c r="N87" s="4">
        <v>78</v>
      </c>
      <c r="O87" s="4">
        <v>172</v>
      </c>
      <c r="P87" s="4">
        <v>1420900</v>
      </c>
      <c r="Q87" s="4">
        <v>2581600</v>
      </c>
      <c r="R87" s="5">
        <v>-7.0999999999999995E-3</v>
      </c>
      <c r="S87" s="4">
        <v>4230803</v>
      </c>
      <c r="T87" s="4">
        <f t="shared" si="13"/>
        <v>5238349.8</v>
      </c>
      <c r="U87" s="4">
        <f t="shared" si="14"/>
        <v>3577600</v>
      </c>
      <c r="V87" s="5">
        <v>1.6500000000000001E-2</v>
      </c>
    </row>
    <row r="88" spans="1:22" x14ac:dyDescent="0.2">
      <c r="A88" s="16" t="s">
        <v>189</v>
      </c>
      <c r="B88" s="4">
        <v>0</v>
      </c>
      <c r="C88" s="4">
        <v>0</v>
      </c>
      <c r="D88" s="4">
        <v>0</v>
      </c>
      <c r="E88" s="4">
        <v>0</v>
      </c>
      <c r="F88" s="4">
        <f t="shared" si="11"/>
        <v>-1226580000</v>
      </c>
      <c r="G88" s="4">
        <v>150900</v>
      </c>
      <c r="H88" s="4">
        <v>179200</v>
      </c>
      <c r="I88" s="4">
        <v>-28300</v>
      </c>
      <c r="J88" s="4">
        <v>-594330000</v>
      </c>
      <c r="K88" s="24">
        <f t="shared" si="12"/>
        <v>30563172000</v>
      </c>
      <c r="L88" s="4">
        <v>554</v>
      </c>
      <c r="M88" s="4">
        <v>1363</v>
      </c>
      <c r="N88" s="4">
        <v>86</v>
      </c>
      <c r="O88" s="4">
        <v>111</v>
      </c>
      <c r="P88" s="4">
        <v>1909300</v>
      </c>
      <c r="Q88" s="4">
        <v>2282300</v>
      </c>
      <c r="R88" s="5">
        <v>0</v>
      </c>
      <c r="S88" s="4">
        <v>4194100</v>
      </c>
      <c r="T88" s="4">
        <f t="shared" si="13"/>
        <v>5435249.2000000002</v>
      </c>
      <c r="U88" s="4">
        <f t="shared" si="14"/>
        <v>3577600</v>
      </c>
      <c r="V88" s="5">
        <v>1.8799999999999997E-2</v>
      </c>
    </row>
    <row r="89" spans="1:22" x14ac:dyDescent="0.2">
      <c r="A89" s="16" t="s">
        <v>188</v>
      </c>
      <c r="B89" s="4">
        <v>99</v>
      </c>
      <c r="C89" s="4">
        <v>0</v>
      </c>
      <c r="D89" s="4">
        <v>99</v>
      </c>
      <c r="E89" s="4">
        <v>2110000</v>
      </c>
      <c r="F89" s="4">
        <f t="shared" si="11"/>
        <v>-1226580000</v>
      </c>
      <c r="G89" s="4">
        <v>297900</v>
      </c>
      <c r="H89" s="4">
        <v>79400</v>
      </c>
      <c r="I89" s="4">
        <v>218500</v>
      </c>
      <c r="J89" s="4">
        <v>4594925000</v>
      </c>
      <c r="K89" s="24">
        <f t="shared" si="12"/>
        <v>31157502000</v>
      </c>
      <c r="L89" s="4">
        <v>782</v>
      </c>
      <c r="M89" s="4">
        <v>535</v>
      </c>
      <c r="N89" s="4">
        <v>140</v>
      </c>
      <c r="O89" s="4">
        <v>69</v>
      </c>
      <c r="P89" s="4">
        <v>2290000</v>
      </c>
      <c r="Q89" s="4">
        <v>1287600</v>
      </c>
      <c r="R89" s="5">
        <v>-1.4199999999999999E-2</v>
      </c>
      <c r="S89" s="4">
        <v>3577600</v>
      </c>
      <c r="T89" s="4">
        <f t="shared" si="13"/>
        <v>5521435.4000000004</v>
      </c>
      <c r="U89" s="4">
        <f t="shared" si="14"/>
        <v>3679800</v>
      </c>
      <c r="V89" s="5">
        <v>1.1899999999999999E-2</v>
      </c>
    </row>
    <row r="90" spans="1:22" x14ac:dyDescent="0.2">
      <c r="A90" s="16" t="s">
        <v>187</v>
      </c>
      <c r="B90" s="4">
        <v>60776</v>
      </c>
      <c r="C90" s="4">
        <v>0</v>
      </c>
      <c r="D90" s="4">
        <v>60776</v>
      </c>
      <c r="E90" s="4">
        <v>1365660000</v>
      </c>
      <c r="F90" s="4">
        <f t="shared" si="11"/>
        <v>-1228690000</v>
      </c>
      <c r="G90" s="4">
        <v>500100</v>
      </c>
      <c r="H90" s="4">
        <v>333100</v>
      </c>
      <c r="I90" s="4">
        <v>167000</v>
      </c>
      <c r="J90" s="4">
        <v>3489801000</v>
      </c>
      <c r="K90" s="24">
        <f t="shared" si="12"/>
        <v>26562577000</v>
      </c>
      <c r="L90" s="4">
        <v>887</v>
      </c>
      <c r="M90" s="4">
        <v>559</v>
      </c>
      <c r="N90" s="4">
        <v>93</v>
      </c>
      <c r="O90" s="4">
        <v>81</v>
      </c>
      <c r="P90" s="4">
        <v>1695200</v>
      </c>
      <c r="Q90" s="4">
        <v>1692800</v>
      </c>
      <c r="R90" s="5">
        <v>0</v>
      </c>
      <c r="S90" s="4">
        <v>3679800</v>
      </c>
      <c r="T90" s="4">
        <f t="shared" si="13"/>
        <v>6170295</v>
      </c>
      <c r="U90" s="4">
        <f t="shared" si="14"/>
        <v>4250612</v>
      </c>
      <c r="V90" s="5">
        <v>1.1699999999999999E-2</v>
      </c>
    </row>
    <row r="91" spans="1:22" x14ac:dyDescent="0.2">
      <c r="A91" s="16" t="s">
        <v>186</v>
      </c>
      <c r="B91" s="4">
        <v>0</v>
      </c>
      <c r="C91" s="4">
        <v>0</v>
      </c>
      <c r="D91" s="4">
        <v>0</v>
      </c>
      <c r="E91" s="4">
        <v>0</v>
      </c>
      <c r="F91" s="4">
        <f t="shared" ref="F91:F102" si="15">E91+F92</f>
        <v>-2594350000</v>
      </c>
      <c r="G91" s="4">
        <v>210400</v>
      </c>
      <c r="H91" s="4">
        <v>970202</v>
      </c>
      <c r="I91" s="4">
        <v>-759802</v>
      </c>
      <c r="J91" s="4">
        <v>-16315595000</v>
      </c>
      <c r="K91" s="24">
        <f t="shared" ref="K91:K102" si="16">K92+J91</f>
        <v>23072776000</v>
      </c>
      <c r="L91" s="4">
        <v>586</v>
      </c>
      <c r="M91" s="4">
        <v>765</v>
      </c>
      <c r="N91" s="4">
        <v>98</v>
      </c>
      <c r="O91" s="4">
        <v>148</v>
      </c>
      <c r="P91" s="4">
        <v>1580300</v>
      </c>
      <c r="Q91" s="4">
        <v>2855900</v>
      </c>
      <c r="R91" s="5">
        <v>-4.5999999999999999E-3</v>
      </c>
      <c r="S91" s="4">
        <v>4950215</v>
      </c>
      <c r="T91" s="4">
        <f t="shared" si="13"/>
        <v>6122453.7000000002</v>
      </c>
      <c r="U91" s="4">
        <f t="shared" ref="U91:U102" si="17">MIN(S92:S96)</f>
        <v>4250612</v>
      </c>
      <c r="V91" s="5">
        <v>1.1599999999999999E-2</v>
      </c>
    </row>
    <row r="92" spans="1:22" x14ac:dyDescent="0.2">
      <c r="A92" s="16" t="s">
        <v>185</v>
      </c>
      <c r="B92" s="4">
        <v>0</v>
      </c>
      <c r="C92" s="4">
        <v>99</v>
      </c>
      <c r="D92" s="4">
        <v>-99</v>
      </c>
      <c r="E92" s="4">
        <v>-2090000</v>
      </c>
      <c r="F92" s="4">
        <f t="shared" si="15"/>
        <v>-2594350000</v>
      </c>
      <c r="G92" s="4">
        <v>143900</v>
      </c>
      <c r="H92" s="4">
        <v>471100</v>
      </c>
      <c r="I92" s="4">
        <v>-327200</v>
      </c>
      <c r="J92" s="4">
        <v>-6972665000</v>
      </c>
      <c r="K92" s="24">
        <f t="shared" si="16"/>
        <v>39388371000</v>
      </c>
      <c r="L92" s="4">
        <v>1459</v>
      </c>
      <c r="M92" s="4">
        <v>488</v>
      </c>
      <c r="N92" s="4">
        <v>128</v>
      </c>
      <c r="O92" s="4">
        <v>71</v>
      </c>
      <c r="P92" s="4">
        <v>2993700</v>
      </c>
      <c r="Q92" s="4">
        <v>1246300</v>
      </c>
      <c r="R92" s="5">
        <v>1.4199999999999999E-2</v>
      </c>
      <c r="S92" s="4">
        <v>4250612</v>
      </c>
      <c r="T92" s="4">
        <f t="shared" si="13"/>
        <v>6135976.0999999996</v>
      </c>
      <c r="U92" s="4">
        <f t="shared" si="17"/>
        <v>3891800</v>
      </c>
      <c r="V92" s="5">
        <v>2.1000000000000001E-2</v>
      </c>
    </row>
    <row r="93" spans="1:22" x14ac:dyDescent="0.2">
      <c r="A93" s="16" t="s">
        <v>184</v>
      </c>
      <c r="B93" s="4">
        <v>0</v>
      </c>
      <c r="C93" s="4">
        <v>148776</v>
      </c>
      <c r="D93" s="4">
        <v>-148776</v>
      </c>
      <c r="E93" s="4">
        <v>-3182680000</v>
      </c>
      <c r="F93" s="4">
        <f t="shared" si="15"/>
        <v>-2592260000</v>
      </c>
      <c r="G93" s="4">
        <v>258500</v>
      </c>
      <c r="H93" s="4">
        <v>193201</v>
      </c>
      <c r="I93" s="4">
        <v>65299</v>
      </c>
      <c r="J93" s="4">
        <v>1394490000</v>
      </c>
      <c r="K93" s="24">
        <f t="shared" si="16"/>
        <v>46361036000</v>
      </c>
      <c r="L93" s="4">
        <v>1002</v>
      </c>
      <c r="M93" s="4">
        <v>802</v>
      </c>
      <c r="N93" s="4">
        <v>172</v>
      </c>
      <c r="O93" s="4">
        <v>161</v>
      </c>
      <c r="P93" s="4">
        <v>3265900</v>
      </c>
      <c r="Q93" s="4">
        <v>3173000</v>
      </c>
      <c r="R93" s="5">
        <v>7.1999999999999998E-3</v>
      </c>
      <c r="S93" s="4">
        <v>6443765</v>
      </c>
      <c r="T93" s="4">
        <f t="shared" si="13"/>
        <v>6101777.333333333</v>
      </c>
      <c r="U93" s="4">
        <f t="shared" si="17"/>
        <v>3891800</v>
      </c>
      <c r="V93" s="5">
        <v>2.0899999999999998E-2</v>
      </c>
    </row>
    <row r="94" spans="1:22" x14ac:dyDescent="0.2">
      <c r="A94" s="16" t="s">
        <v>183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590420000</v>
      </c>
      <c r="G94" s="4">
        <v>484100</v>
      </c>
      <c r="H94" s="4">
        <v>2162500</v>
      </c>
      <c r="I94" s="4">
        <v>-1678400</v>
      </c>
      <c r="J94" s="4">
        <v>-35266770000</v>
      </c>
      <c r="K94" s="24">
        <f t="shared" si="16"/>
        <v>44966546000</v>
      </c>
      <c r="L94" s="4">
        <v>1058</v>
      </c>
      <c r="M94" s="4">
        <v>1186</v>
      </c>
      <c r="N94" s="4">
        <v>200</v>
      </c>
      <c r="O94" s="4">
        <v>215</v>
      </c>
      <c r="P94" s="4">
        <v>4398500</v>
      </c>
      <c r="Q94" s="4">
        <v>5251800</v>
      </c>
      <c r="R94" s="5">
        <v>-4.6999999999999993E-3</v>
      </c>
      <c r="S94" s="4">
        <v>9661250</v>
      </c>
      <c r="T94" s="4">
        <f t="shared" si="13"/>
        <v>5656843.25</v>
      </c>
      <c r="U94" s="4">
        <f t="shared" si="17"/>
        <v>3891800</v>
      </c>
      <c r="V94" s="5">
        <v>1.89E-2</v>
      </c>
    </row>
    <row r="95" spans="1:22" x14ac:dyDescent="0.2">
      <c r="A95" s="16" t="s">
        <v>182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590420000</v>
      </c>
      <c r="G95" s="4">
        <v>452000</v>
      </c>
      <c r="H95" s="4">
        <v>115800</v>
      </c>
      <c r="I95" s="4">
        <v>336200</v>
      </c>
      <c r="J95" s="4">
        <v>7117635000</v>
      </c>
      <c r="K95" s="24">
        <f t="shared" si="16"/>
        <v>80233316000</v>
      </c>
      <c r="L95" s="4">
        <v>1253</v>
      </c>
      <c r="M95" s="4">
        <v>805</v>
      </c>
      <c r="N95" s="4">
        <v>151</v>
      </c>
      <c r="O95" s="4">
        <v>161</v>
      </c>
      <c r="P95" s="4">
        <v>3066800</v>
      </c>
      <c r="Q95" s="4">
        <v>3876900</v>
      </c>
      <c r="R95" s="5">
        <v>4.7999999999999996E-3</v>
      </c>
      <c r="S95" s="4">
        <v>6949054</v>
      </c>
      <c r="T95" s="4">
        <f t="shared" si="13"/>
        <v>5472241.7142857146</v>
      </c>
      <c r="U95" s="4">
        <f t="shared" si="17"/>
        <v>3891800</v>
      </c>
      <c r="V95" s="5">
        <v>1.6500000000000001E-2</v>
      </c>
    </row>
    <row r="96" spans="1:22" x14ac:dyDescent="0.2">
      <c r="A96" s="16" t="s">
        <v>177</v>
      </c>
      <c r="B96" s="4">
        <v>0</v>
      </c>
      <c r="C96" s="4">
        <v>1600</v>
      </c>
      <c r="D96" s="4">
        <v>-1600</v>
      </c>
      <c r="E96" s="4">
        <v>-33520000</v>
      </c>
      <c r="F96" s="4">
        <f t="shared" si="15"/>
        <v>590420000</v>
      </c>
      <c r="K96" s="24">
        <f t="shared" si="16"/>
        <v>73115681000</v>
      </c>
      <c r="L96" s="4">
        <v>1126</v>
      </c>
      <c r="M96" s="4">
        <v>777</v>
      </c>
      <c r="N96" s="4">
        <v>157</v>
      </c>
      <c r="O96" s="4">
        <v>113</v>
      </c>
      <c r="P96" s="4">
        <v>2637700</v>
      </c>
      <c r="Q96" s="4">
        <v>1991600</v>
      </c>
      <c r="R96" s="5">
        <v>4.7999999999999996E-3</v>
      </c>
      <c r="S96" s="4">
        <v>4785302</v>
      </c>
      <c r="T96" s="4">
        <f t="shared" si="13"/>
        <v>5586731.666666667</v>
      </c>
      <c r="U96" s="4">
        <f t="shared" si="17"/>
        <v>3891800</v>
      </c>
      <c r="V96" s="5">
        <v>1.66E-2</v>
      </c>
    </row>
    <row r="97" spans="1:22" x14ac:dyDescent="0.2">
      <c r="A97" s="16" t="s">
        <v>175</v>
      </c>
      <c r="B97" s="4">
        <v>0</v>
      </c>
      <c r="C97" s="4">
        <v>0</v>
      </c>
      <c r="D97" s="4">
        <v>0</v>
      </c>
      <c r="E97" s="4">
        <v>0</v>
      </c>
      <c r="F97" s="4">
        <f t="shared" si="15"/>
        <v>623940000</v>
      </c>
      <c r="G97" s="4">
        <v>158300</v>
      </c>
      <c r="H97" s="4">
        <v>201600</v>
      </c>
      <c r="I97" s="4">
        <v>-43300</v>
      </c>
      <c r="J97" s="4">
        <v>-901510000</v>
      </c>
      <c r="K97" s="24">
        <f t="shared" si="16"/>
        <v>73115681000</v>
      </c>
      <c r="L97" s="4">
        <v>705</v>
      </c>
      <c r="M97" s="4">
        <v>914</v>
      </c>
      <c r="N97" s="4">
        <v>84</v>
      </c>
      <c r="O97" s="4">
        <v>115</v>
      </c>
      <c r="P97" s="4">
        <v>1478400</v>
      </c>
      <c r="Q97" s="4">
        <v>2346700</v>
      </c>
      <c r="R97" s="5">
        <v>2.3999999999999998E-3</v>
      </c>
      <c r="S97" s="4">
        <v>3891800</v>
      </c>
      <c r="T97" s="4">
        <f t="shared" ref="T97:T102" si="18">AVERAGE(S98:S107)</f>
        <v>5925718</v>
      </c>
      <c r="U97" s="4">
        <f t="shared" si="17"/>
        <v>4385836</v>
      </c>
      <c r="V97" s="5">
        <v>9.5999999999999992E-3</v>
      </c>
    </row>
    <row r="98" spans="1:22" x14ac:dyDescent="0.2">
      <c r="A98" s="16" t="s">
        <v>174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623940000</v>
      </c>
      <c r="G98" s="4">
        <v>446300</v>
      </c>
      <c r="H98" s="4">
        <v>474201</v>
      </c>
      <c r="I98" s="4">
        <v>-27901</v>
      </c>
      <c r="J98" s="4">
        <v>-568634000</v>
      </c>
      <c r="K98" s="24">
        <f t="shared" si="16"/>
        <v>74017191000</v>
      </c>
      <c r="L98" s="4">
        <v>1481</v>
      </c>
      <c r="M98" s="4">
        <v>815</v>
      </c>
      <c r="N98" s="4">
        <v>160</v>
      </c>
      <c r="O98" s="4">
        <v>137</v>
      </c>
      <c r="P98" s="4">
        <v>3528200</v>
      </c>
      <c r="Q98" s="4">
        <v>2516100</v>
      </c>
      <c r="R98" s="5">
        <v>9.7000000000000003E-3</v>
      </c>
      <c r="S98" s="4">
        <v>6163094</v>
      </c>
      <c r="T98" s="4">
        <f t="shared" si="18"/>
        <v>5866374</v>
      </c>
      <c r="U98" s="4">
        <f t="shared" si="17"/>
        <v>4385836</v>
      </c>
      <c r="V98" s="5">
        <v>1.43E-2</v>
      </c>
    </row>
    <row r="99" spans="1:22" x14ac:dyDescent="0.2">
      <c r="A99" s="16" t="s">
        <v>164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623940000</v>
      </c>
      <c r="G99" s="4">
        <v>583400</v>
      </c>
      <c r="H99" s="4">
        <v>174000</v>
      </c>
      <c r="I99" s="4">
        <v>409400</v>
      </c>
      <c r="J99" s="4">
        <v>8389650000</v>
      </c>
      <c r="K99" s="24">
        <f t="shared" si="16"/>
        <v>74585825000</v>
      </c>
      <c r="L99" s="4">
        <v>868</v>
      </c>
      <c r="M99" s="4">
        <v>638</v>
      </c>
      <c r="N99" s="4">
        <v>121</v>
      </c>
      <c r="O99" s="4">
        <v>120</v>
      </c>
      <c r="P99" s="4">
        <v>2272600</v>
      </c>
      <c r="Q99" s="4">
        <v>1856300</v>
      </c>
      <c r="R99" s="5">
        <v>1.4800000000000001E-2</v>
      </c>
      <c r="S99" s="4">
        <v>4439462</v>
      </c>
      <c r="T99" s="4">
        <f t="shared" si="18"/>
        <v>6342011.333333333</v>
      </c>
      <c r="U99" s="4">
        <f t="shared" si="17"/>
        <v>4385836</v>
      </c>
      <c r="V99" s="5">
        <v>1.4499999999999999E-2</v>
      </c>
    </row>
    <row r="100" spans="1:22" x14ac:dyDescent="0.2">
      <c r="A100" s="16" t="s">
        <v>156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623940000</v>
      </c>
      <c r="G100" s="4">
        <v>1819600</v>
      </c>
      <c r="H100" s="4">
        <v>357200</v>
      </c>
      <c r="I100" s="4">
        <v>1462400</v>
      </c>
      <c r="J100" s="4">
        <v>29846145000</v>
      </c>
      <c r="K100" s="24">
        <f t="shared" si="16"/>
        <v>66196175000</v>
      </c>
      <c r="L100" s="4">
        <v>2385</v>
      </c>
      <c r="M100" s="4">
        <v>1324</v>
      </c>
      <c r="N100" s="4">
        <v>333</v>
      </c>
      <c r="O100" s="4">
        <v>188</v>
      </c>
      <c r="P100" s="4">
        <v>6236300</v>
      </c>
      <c r="Q100" s="4">
        <v>3866100</v>
      </c>
      <c r="R100" s="5">
        <v>1.4999999999999999E-2</v>
      </c>
      <c r="S100" s="4">
        <v>10168396</v>
      </c>
      <c r="T100" s="4">
        <f t="shared" si="18"/>
        <v>4428819</v>
      </c>
      <c r="U100" s="4">
        <f t="shared" si="17"/>
        <v>4385836</v>
      </c>
      <c r="V100" s="5">
        <v>4.07E-2</v>
      </c>
    </row>
    <row r="101" spans="1:22" x14ac:dyDescent="0.2">
      <c r="A101" s="16" t="s">
        <v>155</v>
      </c>
      <c r="B101" s="4">
        <v>984782</v>
      </c>
      <c r="C101" s="4">
        <v>984782</v>
      </c>
      <c r="D101" s="4">
        <v>0</v>
      </c>
      <c r="E101" s="4">
        <v>0</v>
      </c>
      <c r="F101" s="4">
        <f t="shared" si="15"/>
        <v>623940000</v>
      </c>
      <c r="G101" s="4">
        <v>1791500</v>
      </c>
      <c r="H101" s="4">
        <v>610120</v>
      </c>
      <c r="I101" s="4">
        <v>1181380</v>
      </c>
      <c r="J101" s="4">
        <v>23594997000</v>
      </c>
      <c r="K101" s="24">
        <f t="shared" si="16"/>
        <v>36350030000</v>
      </c>
      <c r="L101" s="4">
        <v>872</v>
      </c>
      <c r="M101" s="4">
        <v>774</v>
      </c>
      <c r="N101" s="4">
        <v>124</v>
      </c>
      <c r="O101" s="4">
        <v>35</v>
      </c>
      <c r="P101" s="4">
        <v>3217700</v>
      </c>
      <c r="Q101" s="4">
        <v>1186200</v>
      </c>
      <c r="R101" s="5">
        <v>1.52E-2</v>
      </c>
      <c r="S101" s="4">
        <v>4471802</v>
      </c>
      <c r="T101" s="4">
        <f t="shared" si="18"/>
        <v>4385836</v>
      </c>
      <c r="U101" s="4">
        <f t="shared" si="17"/>
        <v>4385836</v>
      </c>
      <c r="V101" s="5">
        <v>0.02</v>
      </c>
    </row>
    <row r="102" spans="1:22" x14ac:dyDescent="0.2">
      <c r="A102" s="16" t="s">
        <v>154</v>
      </c>
      <c r="B102" s="4">
        <v>31752</v>
      </c>
      <c r="C102" s="4">
        <v>0</v>
      </c>
      <c r="D102" s="4">
        <v>31752</v>
      </c>
      <c r="E102" s="4">
        <v>623940000</v>
      </c>
      <c r="F102" s="4">
        <f t="shared" si="15"/>
        <v>623940000</v>
      </c>
      <c r="G102" s="4">
        <v>940600</v>
      </c>
      <c r="H102" s="4">
        <v>295802</v>
      </c>
      <c r="I102" s="4">
        <v>644798</v>
      </c>
      <c r="J102" s="4">
        <v>12755033000</v>
      </c>
      <c r="K102" s="24">
        <f t="shared" si="16"/>
        <v>12755033000</v>
      </c>
      <c r="L102" s="4">
        <v>1013</v>
      </c>
      <c r="M102" s="4">
        <v>699</v>
      </c>
      <c r="N102" s="4">
        <v>116</v>
      </c>
      <c r="O102" s="4">
        <v>77</v>
      </c>
      <c r="P102" s="4">
        <v>2514600</v>
      </c>
      <c r="Q102" s="4">
        <v>1868900</v>
      </c>
      <c r="R102" s="5">
        <v>1.03E-2</v>
      </c>
      <c r="S102" s="4">
        <v>4385836</v>
      </c>
      <c r="T102" s="4" t="e">
        <f t="shared" si="18"/>
        <v>#DIV/0!</v>
      </c>
      <c r="U102" s="4">
        <f t="shared" si="17"/>
        <v>0</v>
      </c>
      <c r="V102" s="5">
        <v>1.26E-2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8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8697-206F-DC49-AF62-816618FCBCD0}">
  <sheetPr codeName="Sheet21"/>
  <dimension ref="A1:V258"/>
  <sheetViews>
    <sheetView workbookViewId="0">
      <pane ySplit="2" topLeftCell="A24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6" max="6" customWidth="true" width="21.5"/>
    <col min="10" max="10" customWidth="true" width="18.33203125"/>
    <col min="11" max="11" customWidth="true" width="16.6640625"/>
    <col min="18" max="18" customWidth="true" width="13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G3" t="n" s="2422">
        <v>350300.0</v>
      </c>
      <c r="H3" t="n" s="2423">
        <v>911601.0</v>
      </c>
      <c r="I3" t="n" s="2424">
        <v>-561301.0</v>
      </c>
      <c r="J3" t="n" s="2425">
        <v>-1.4037228E10</v>
      </c>
      <c r="L3" t="n" s="2426">
        <v>2702.0</v>
      </c>
      <c r="M3" t="n" s="2427">
        <v>4500.0</v>
      </c>
      <c r="N3" t="n" s="2428">
        <v>198.0</v>
      </c>
      <c r="O3" t="n" s="2429">
        <v>277.0</v>
      </c>
      <c r="P3" t="n" s="2430">
        <v>3979100.0</v>
      </c>
      <c r="Q3" t="n" s="2431">
        <v>5923200.0</v>
      </c>
      <c r="R3" t="n" s="2420">
        <v>-0.19260000000000002</v>
      </c>
      <c r="S3" t="n" s="2419">
        <v>1.2122401E7</v>
      </c>
      <c r="V3" t="n" s="2421">
        <v>0.025699999999999997</v>
      </c>
    </row>
    <row r="4">
      <c r="G4" t="n" s="355">
        <v>483100.0</v>
      </c>
      <c r="H4" t="n" s="356">
        <v>496300.0</v>
      </c>
      <c r="I4" t="n" s="357">
        <v>-13200.0</v>
      </c>
      <c r="J4" t="n" s="358">
        <v>-3.66815E8</v>
      </c>
      <c r="L4" t="n" s="359">
        <v>2701.0</v>
      </c>
      <c r="M4" t="n" s="360">
        <v>3372.0</v>
      </c>
      <c r="N4" t="n" s="361">
        <v>365.0</v>
      </c>
      <c r="O4" t="n" s="362">
        <v>424.0</v>
      </c>
      <c r="P4" t="n" s="363">
        <v>5482500.0</v>
      </c>
      <c r="Q4" t="n" s="364">
        <v>6443100.0</v>
      </c>
      <c r="R4" t="n" s="353">
        <v>0.0052</v>
      </c>
      <c r="S4" t="n" s="352">
        <v>1.31111E7</v>
      </c>
      <c r="V4" t="n" s="354">
        <v>0.018799999999999997</v>
      </c>
    </row>
    <row r="5" spans="1:22" x14ac:dyDescent="0.2">
      <c r="A5" s="16" t="s">
        <v>342</v>
      </c>
      <c r="B5" s="4">
        <v>500000</v>
      </c>
      <c r="C5" s="4">
        <v>500000</v>
      </c>
      <c r="D5" s="4">
        <v>0</v>
      </c>
      <c r="E5" s="4">
        <v>0</v>
      </c>
      <c r="F5" s="4">
        <f t="shared" ref="F5:F46" si="0">E5+F6</f>
        <v>30967366</v>
      </c>
      <c r="G5" s="4">
        <v>661200</v>
      </c>
      <c r="H5" s="4">
        <v>653283</v>
      </c>
      <c r="I5" s="4">
        <v>7917</v>
      </c>
      <c r="J5" s="4">
        <v>306481000</v>
      </c>
      <c r="K5" s="24">
        <f t="shared" ref="K5:K46" si="1">K6+J5</f>
        <v>-500521862000</v>
      </c>
      <c r="L5" s="4">
        <v>1737</v>
      </c>
      <c r="M5" s="4">
        <v>4829</v>
      </c>
      <c r="N5" s="4">
        <v>258</v>
      </c>
      <c r="O5" s="4">
        <v>460</v>
      </c>
      <c r="P5" s="4">
        <v>4434600</v>
      </c>
      <c r="Q5" s="4">
        <v>7652200</v>
      </c>
      <c r="R5" s="5">
        <v>-1.3600000000000001E-2</v>
      </c>
      <c r="S5" s="4">
        <v>15096401</v>
      </c>
      <c r="T5" s="4">
        <f t="shared" ref="T5:T73" si="2">AVERAGE(S6:S15)</f>
        <v>14672798.9</v>
      </c>
      <c r="U5" s="4">
        <f t="shared" ref="U5:U46" si="3">MIN(S6:S10)</f>
        <v>9635502</v>
      </c>
      <c r="V5" s="5">
        <v>1.6899999999999998E-2</v>
      </c>
    </row>
    <row r="6" spans="1:22" x14ac:dyDescent="0.2">
      <c r="F6" s="4">
        <f t="shared" si="0"/>
        <v>30967366</v>
      </c>
      <c r="G6" s="4">
        <v>397500</v>
      </c>
      <c r="H6" s="4">
        <v>401802</v>
      </c>
      <c r="I6" s="4">
        <v>-4302</v>
      </c>
      <c r="J6" s="4">
        <v>-138635000</v>
      </c>
      <c r="K6" s="24">
        <f t="shared" si="1"/>
        <v>-500828343000</v>
      </c>
      <c r="L6" s="4">
        <v>2249</v>
      </c>
      <c r="M6" s="4">
        <v>3994</v>
      </c>
      <c r="N6" s="4">
        <v>316</v>
      </c>
      <c r="O6" s="4">
        <v>368</v>
      </c>
      <c r="P6" s="4">
        <v>4387100</v>
      </c>
      <c r="Q6" s="4">
        <v>5790500</v>
      </c>
      <c r="R6" s="5">
        <v>6.8000000000000005E-3</v>
      </c>
      <c r="S6" s="4">
        <v>10686702</v>
      </c>
      <c r="T6" s="4">
        <f t="shared" si="2"/>
        <v>14199688.699999999</v>
      </c>
      <c r="U6" s="4">
        <f t="shared" si="3"/>
        <v>9635502</v>
      </c>
      <c r="V6" s="5">
        <v>1.3500000000000002E-2</v>
      </c>
    </row>
    <row r="7" spans="1:22" x14ac:dyDescent="0.2">
      <c r="F7" s="4">
        <f t="shared" si="0"/>
        <v>30967366</v>
      </c>
      <c r="G7" s="4">
        <v>224600</v>
      </c>
      <c r="H7" s="4">
        <v>334302</v>
      </c>
      <c r="I7" s="4">
        <v>-109702</v>
      </c>
      <c r="J7" s="4">
        <v>-3222330000</v>
      </c>
      <c r="K7" s="24">
        <f t="shared" si="1"/>
        <v>-500689708000</v>
      </c>
      <c r="L7" s="4">
        <v>2044</v>
      </c>
      <c r="M7" s="4">
        <v>2206</v>
      </c>
      <c r="N7" s="4">
        <v>265</v>
      </c>
      <c r="O7" s="4">
        <v>237</v>
      </c>
      <c r="P7" s="4">
        <v>3617000</v>
      </c>
      <c r="Q7" s="4">
        <v>3489100</v>
      </c>
      <c r="R7" s="5">
        <v>6.8999999999999999E-3</v>
      </c>
      <c r="S7" s="4">
        <v>9635502</v>
      </c>
      <c r="T7" s="4">
        <f t="shared" si="2"/>
        <v>13825823.6</v>
      </c>
      <c r="U7" s="4">
        <f t="shared" si="3"/>
        <v>10087283</v>
      </c>
      <c r="V7" s="5">
        <v>2.0199999999999999E-2</v>
      </c>
    </row>
    <row r="8" spans="1:22" x14ac:dyDescent="0.2">
      <c r="A8" s="16" t="s">
        <v>339</v>
      </c>
      <c r="B8" s="4">
        <v>1000000</v>
      </c>
      <c r="C8" s="4">
        <v>1000000</v>
      </c>
      <c r="D8" s="4">
        <v>0</v>
      </c>
      <c r="E8" s="4">
        <v>0</v>
      </c>
      <c r="F8" s="4">
        <f t="shared" si="0"/>
        <v>30967366</v>
      </c>
      <c r="G8" s="4">
        <v>627400</v>
      </c>
      <c r="H8" s="4">
        <v>3136901</v>
      </c>
      <c r="I8" s="4">
        <v>-2509501</v>
      </c>
      <c r="J8" s="4">
        <v>-73454492000</v>
      </c>
      <c r="K8" s="24">
        <f t="shared" si="1"/>
        <v>-497467378000</v>
      </c>
      <c r="L8" s="4">
        <v>8787</v>
      </c>
      <c r="M8" s="4">
        <v>6976</v>
      </c>
      <c r="N8" s="4">
        <v>1211</v>
      </c>
      <c r="O8" s="4">
        <v>920</v>
      </c>
      <c r="P8" s="4">
        <v>19215200</v>
      </c>
      <c r="Q8" s="4">
        <v>13494200</v>
      </c>
      <c r="R8" s="5">
        <v>2.8199999999999999E-2</v>
      </c>
      <c r="S8" s="4">
        <v>34848201</v>
      </c>
      <c r="T8" s="4">
        <f t="shared" si="2"/>
        <v>11359983.5</v>
      </c>
      <c r="U8" s="4">
        <f t="shared" si="3"/>
        <v>9381800</v>
      </c>
      <c r="V8" s="5">
        <v>6.4600000000000005E-2</v>
      </c>
    </row>
    <row r="9" spans="1:22" x14ac:dyDescent="0.2">
      <c r="A9" s="16" t="s">
        <v>338</v>
      </c>
      <c r="B9" s="4">
        <v>170000</v>
      </c>
      <c r="C9" s="4">
        <v>170000</v>
      </c>
      <c r="D9" s="4">
        <v>0</v>
      </c>
      <c r="E9" s="4">
        <v>0</v>
      </c>
      <c r="F9" s="4">
        <f t="shared" si="0"/>
        <v>30967366</v>
      </c>
      <c r="G9" s="4">
        <v>903400</v>
      </c>
      <c r="H9" s="4">
        <v>583700</v>
      </c>
      <c r="I9" s="4">
        <v>319700</v>
      </c>
      <c r="J9" s="4">
        <v>9003540000</v>
      </c>
      <c r="K9" s="24">
        <f t="shared" si="1"/>
        <v>-424012886000</v>
      </c>
      <c r="L9" s="4">
        <v>2146</v>
      </c>
      <c r="M9" s="4">
        <v>1851</v>
      </c>
      <c r="N9" s="4">
        <v>336</v>
      </c>
      <c r="O9" s="4">
        <v>307</v>
      </c>
      <c r="P9" s="4">
        <v>4716300</v>
      </c>
      <c r="Q9" s="4">
        <v>4359800</v>
      </c>
      <c r="R9" s="5">
        <v>1.7899999999999999E-2</v>
      </c>
      <c r="S9" s="4">
        <v>10619700</v>
      </c>
      <c r="T9" s="4">
        <f t="shared" si="2"/>
        <v>10718893.5</v>
      </c>
      <c r="U9" s="4">
        <f t="shared" si="3"/>
        <v>9381800</v>
      </c>
      <c r="V9" s="5">
        <v>1.7600000000000001E-2</v>
      </c>
    </row>
    <row r="10" spans="1:22" x14ac:dyDescent="0.2">
      <c r="A10" s="16" t="s">
        <v>337</v>
      </c>
      <c r="B10" s="4">
        <v>1375400</v>
      </c>
      <c r="C10" s="4">
        <v>1375400</v>
      </c>
      <c r="D10" s="4">
        <v>0</v>
      </c>
      <c r="E10" s="4">
        <v>0</v>
      </c>
      <c r="F10" s="4">
        <f t="shared" si="0"/>
        <v>30967366</v>
      </c>
      <c r="G10" s="4">
        <v>0</v>
      </c>
      <c r="H10" s="4">
        <v>0</v>
      </c>
      <c r="I10" s="4">
        <v>0</v>
      </c>
      <c r="J10" s="4">
        <v>18694515000</v>
      </c>
      <c r="K10" s="24">
        <f t="shared" si="1"/>
        <v>-433016426000</v>
      </c>
      <c r="L10" s="4">
        <v>1538</v>
      </c>
      <c r="M10" s="4">
        <v>2687</v>
      </c>
      <c r="N10" s="4">
        <v>254</v>
      </c>
      <c r="O10" s="4">
        <v>337</v>
      </c>
      <c r="P10" s="4">
        <v>3215400</v>
      </c>
      <c r="Q10" s="4">
        <v>5443000</v>
      </c>
      <c r="R10" s="5">
        <v>-8.8999999999999999E-3</v>
      </c>
      <c r="S10" s="4">
        <v>10658500</v>
      </c>
      <c r="T10" s="4">
        <f t="shared" si="2"/>
        <v>10356813.6</v>
      </c>
      <c r="U10" s="4">
        <f t="shared" si="3"/>
        <v>8259000</v>
      </c>
      <c r="V10" s="5">
        <v>1.24E-2</v>
      </c>
    </row>
    <row r="11" spans="1:22" x14ac:dyDescent="0.2">
      <c r="A11" s="16" t="s">
        <v>336</v>
      </c>
      <c r="B11" s="4">
        <v>1249400</v>
      </c>
      <c r="C11" s="4">
        <v>1249400</v>
      </c>
      <c r="D11" s="4">
        <v>0</v>
      </c>
      <c r="E11" s="4">
        <v>0</v>
      </c>
      <c r="F11" s="4">
        <f t="shared" si="0"/>
        <v>30967366</v>
      </c>
      <c r="G11" s="4">
        <v>0</v>
      </c>
      <c r="H11" s="4">
        <v>0</v>
      </c>
      <c r="I11" s="4">
        <v>0</v>
      </c>
      <c r="J11" s="4">
        <v>-66387810000</v>
      </c>
      <c r="K11" s="24">
        <f t="shared" si="1"/>
        <v>-451710941000</v>
      </c>
      <c r="L11" s="4">
        <v>1818</v>
      </c>
      <c r="M11" s="4">
        <v>3228</v>
      </c>
      <c r="N11" s="4">
        <v>216</v>
      </c>
      <c r="O11" s="4">
        <v>407</v>
      </c>
      <c r="P11" s="4">
        <v>3477500</v>
      </c>
      <c r="Q11" s="4">
        <v>6852800</v>
      </c>
      <c r="R11" s="5">
        <v>-1.7000000000000001E-3</v>
      </c>
      <c r="S11" s="4">
        <v>12273400</v>
      </c>
      <c r="T11" s="4">
        <f t="shared" si="2"/>
        <v>9921503.5999999996</v>
      </c>
      <c r="U11" s="4">
        <f t="shared" si="3"/>
        <v>5955600</v>
      </c>
      <c r="V11" s="5">
        <v>1.6E-2</v>
      </c>
    </row>
    <row r="12" spans="1:22" x14ac:dyDescent="0.2">
      <c r="A12" s="16" t="s">
        <v>335</v>
      </c>
      <c r="B12" s="4">
        <v>653900</v>
      </c>
      <c r="C12" s="4">
        <v>653982</v>
      </c>
      <c r="D12" s="4">
        <v>-82</v>
      </c>
      <c r="E12" s="4">
        <v>-2480000</v>
      </c>
      <c r="F12" s="4">
        <f t="shared" si="0"/>
        <v>30967366</v>
      </c>
      <c r="G12" s="4">
        <v>0</v>
      </c>
      <c r="H12" s="4">
        <v>0</v>
      </c>
      <c r="I12" s="4">
        <v>0</v>
      </c>
      <c r="J12" s="4">
        <v>-23103500000</v>
      </c>
      <c r="K12" s="24">
        <f t="shared" si="1"/>
        <v>-385323131000</v>
      </c>
      <c r="L12" s="4">
        <v>1512</v>
      </c>
      <c r="M12" s="4">
        <v>2591</v>
      </c>
      <c r="N12" s="4">
        <v>237</v>
      </c>
      <c r="O12" s="4">
        <v>358</v>
      </c>
      <c r="P12" s="4">
        <v>3507500</v>
      </c>
      <c r="Q12" s="4">
        <v>5216800</v>
      </c>
      <c r="R12" s="5">
        <v>0</v>
      </c>
      <c r="S12" s="4">
        <v>10087283</v>
      </c>
      <c r="T12" s="4">
        <f t="shared" si="2"/>
        <v>10025075.4</v>
      </c>
      <c r="U12" s="4">
        <f t="shared" si="3"/>
        <v>5896851</v>
      </c>
      <c r="V12" s="5">
        <v>1.23E-2</v>
      </c>
    </row>
    <row r="13" spans="1:22" x14ac:dyDescent="0.2">
      <c r="A13" s="16" t="s">
        <v>333</v>
      </c>
      <c r="B13" s="4">
        <v>577700</v>
      </c>
      <c r="C13" s="4">
        <v>577700</v>
      </c>
      <c r="D13" s="4">
        <v>0</v>
      </c>
      <c r="E13" s="4">
        <v>0</v>
      </c>
      <c r="F13" s="4">
        <f t="shared" si="0"/>
        <v>33447366</v>
      </c>
      <c r="G13" s="4">
        <v>243100</v>
      </c>
      <c r="H13" s="4">
        <v>1060400</v>
      </c>
      <c r="I13" s="4">
        <v>-817300</v>
      </c>
      <c r="J13" s="4">
        <v>-23103500000</v>
      </c>
      <c r="K13" s="24">
        <f t="shared" si="1"/>
        <v>-362219631000</v>
      </c>
      <c r="L13" s="4">
        <v>1473</v>
      </c>
      <c r="M13" s="4">
        <v>2299</v>
      </c>
      <c r="N13" s="4">
        <v>177</v>
      </c>
      <c r="O13" s="4">
        <v>325</v>
      </c>
      <c r="P13" s="4">
        <v>2793200</v>
      </c>
      <c r="Q13" s="4">
        <v>5135700</v>
      </c>
      <c r="R13" s="5">
        <v>0</v>
      </c>
      <c r="S13" s="4">
        <v>9381800</v>
      </c>
      <c r="T13" s="4">
        <f t="shared" si="2"/>
        <v>9958775.4000000004</v>
      </c>
      <c r="U13" s="4">
        <f t="shared" si="3"/>
        <v>5896851</v>
      </c>
      <c r="V13" s="5">
        <v>7.0999999999999995E-3</v>
      </c>
    </row>
    <row r="14" spans="1:22" x14ac:dyDescent="0.2">
      <c r="A14" s="16" t="s">
        <v>332</v>
      </c>
      <c r="B14" s="4">
        <v>74150</v>
      </c>
      <c r="C14" s="4">
        <v>74100</v>
      </c>
      <c r="D14" s="4">
        <v>50</v>
      </c>
      <c r="E14" s="4">
        <v>1409480</v>
      </c>
      <c r="F14" s="4">
        <f t="shared" si="0"/>
        <v>33447366</v>
      </c>
      <c r="G14" s="4">
        <v>4727500</v>
      </c>
      <c r="H14" s="4">
        <v>1200501</v>
      </c>
      <c r="I14" s="4">
        <v>3526999</v>
      </c>
      <c r="J14" s="4">
        <v>98950131000</v>
      </c>
      <c r="K14" s="24">
        <f t="shared" si="1"/>
        <v>-339116131000</v>
      </c>
      <c r="L14" s="4">
        <v>5956</v>
      </c>
      <c r="M14" s="4">
        <v>4317</v>
      </c>
      <c r="N14" s="4">
        <v>946</v>
      </c>
      <c r="O14" s="4">
        <v>856</v>
      </c>
      <c r="P14" s="4">
        <v>14578800</v>
      </c>
      <c r="Q14" s="4">
        <v>14455900</v>
      </c>
      <c r="R14" s="5">
        <v>1.9900000000000001E-2</v>
      </c>
      <c r="S14" s="4">
        <v>30277901</v>
      </c>
      <c r="T14" s="4">
        <f t="shared" si="2"/>
        <v>7413495.2999999998</v>
      </c>
      <c r="U14" s="4">
        <f t="shared" si="3"/>
        <v>4208800</v>
      </c>
      <c r="V14" s="5">
        <v>2.12E-2</v>
      </c>
    </row>
    <row r="15" spans="1:22" x14ac:dyDescent="0.2">
      <c r="A15" s="16" t="s">
        <v>331</v>
      </c>
      <c r="B15" s="4">
        <v>55653</v>
      </c>
      <c r="C15" s="4">
        <v>0</v>
      </c>
      <c r="D15" s="4">
        <v>55653</v>
      </c>
      <c r="E15" s="4">
        <v>1575230000</v>
      </c>
      <c r="F15" s="4">
        <f t="shared" si="0"/>
        <v>32037886</v>
      </c>
      <c r="G15" s="4">
        <v>1985000</v>
      </c>
      <c r="H15" s="4">
        <v>742200</v>
      </c>
      <c r="I15" s="4">
        <v>1242800</v>
      </c>
      <c r="J15" s="4">
        <v>34527002000</v>
      </c>
      <c r="K15" s="24">
        <f t="shared" si="1"/>
        <v>-438066262000</v>
      </c>
      <c r="L15" s="4">
        <v>1259</v>
      </c>
      <c r="M15" s="4">
        <v>1574</v>
      </c>
      <c r="N15" s="4">
        <v>191</v>
      </c>
      <c r="O15" s="4">
        <v>278</v>
      </c>
      <c r="P15" s="4">
        <v>3095600</v>
      </c>
      <c r="Q15" s="4">
        <v>4127100</v>
      </c>
      <c r="R15" s="5">
        <v>-1.8E-3</v>
      </c>
      <c r="S15" s="4">
        <v>8259000</v>
      </c>
      <c r="T15" s="4">
        <f t="shared" si="2"/>
        <v>7131995.2999999998</v>
      </c>
      <c r="U15" s="4">
        <f t="shared" si="3"/>
        <v>4208800</v>
      </c>
      <c r="V15" s="5">
        <v>5.4000000000000003E-3</v>
      </c>
    </row>
    <row r="16" spans="1:22" x14ac:dyDescent="0.2">
      <c r="A16" s="16" t="s">
        <v>330</v>
      </c>
      <c r="B16" s="4">
        <v>498000</v>
      </c>
      <c r="C16" s="4">
        <v>498000</v>
      </c>
      <c r="D16" s="4">
        <v>0</v>
      </c>
      <c r="E16" s="4">
        <v>0</v>
      </c>
      <c r="F16" s="4">
        <f t="shared" si="0"/>
        <v>-1543192114</v>
      </c>
      <c r="G16" s="4">
        <v>173100</v>
      </c>
      <c r="H16" s="4">
        <v>844000</v>
      </c>
      <c r="I16" s="4">
        <v>-670900</v>
      </c>
      <c r="J16" s="4">
        <v>-17805635000</v>
      </c>
      <c r="K16" s="24">
        <f t="shared" si="1"/>
        <v>-472593264000</v>
      </c>
      <c r="L16" s="4">
        <v>867</v>
      </c>
      <c r="M16" s="4">
        <v>1060</v>
      </c>
      <c r="N16" s="4">
        <v>129</v>
      </c>
      <c r="O16" s="4">
        <v>146</v>
      </c>
      <c r="P16" s="4">
        <v>2051800</v>
      </c>
      <c r="Q16" s="4">
        <v>2220900</v>
      </c>
      <c r="R16" s="5">
        <v>1.9E-3</v>
      </c>
      <c r="S16" s="4">
        <v>5955600</v>
      </c>
      <c r="T16" s="4">
        <f t="shared" si="2"/>
        <v>7088185.2999999998</v>
      </c>
      <c r="U16" s="4">
        <f t="shared" si="3"/>
        <v>4208800</v>
      </c>
      <c r="V16" s="5">
        <v>9.0000000000000011E-3</v>
      </c>
    </row>
    <row r="17" spans="1:22" x14ac:dyDescent="0.2">
      <c r="A17" s="16" t="s">
        <v>329</v>
      </c>
      <c r="B17" s="4">
        <v>345600</v>
      </c>
      <c r="C17" s="4">
        <v>345650</v>
      </c>
      <c r="D17" s="4">
        <v>-50</v>
      </c>
      <c r="E17" s="4">
        <v>-1388338</v>
      </c>
      <c r="F17" s="4">
        <f t="shared" si="0"/>
        <v>-1543192114</v>
      </c>
      <c r="G17" s="4">
        <v>731450</v>
      </c>
      <c r="H17" s="4">
        <v>40101</v>
      </c>
      <c r="I17" s="4">
        <v>691349</v>
      </c>
      <c r="J17" s="4">
        <v>19285334000</v>
      </c>
      <c r="K17" s="24">
        <f t="shared" si="1"/>
        <v>-454787629000</v>
      </c>
      <c r="L17" s="4">
        <v>878</v>
      </c>
      <c r="M17" s="4">
        <v>1596</v>
      </c>
      <c r="N17" s="4">
        <v>143</v>
      </c>
      <c r="O17" s="4">
        <v>182</v>
      </c>
      <c r="P17" s="4">
        <v>2438100</v>
      </c>
      <c r="Q17" s="4">
        <v>2826000</v>
      </c>
      <c r="R17" s="5">
        <v>0</v>
      </c>
      <c r="S17" s="4">
        <v>5896851</v>
      </c>
      <c r="T17" s="4">
        <f t="shared" si="2"/>
        <v>7168620.2000000002</v>
      </c>
      <c r="U17" s="4">
        <f t="shared" si="3"/>
        <v>4208800</v>
      </c>
      <c r="V17" s="5">
        <v>1.26E-2</v>
      </c>
    </row>
    <row r="18" spans="1:22" x14ac:dyDescent="0.2">
      <c r="A18" s="16" t="s">
        <v>328</v>
      </c>
      <c r="B18" s="4">
        <v>1499947</v>
      </c>
      <c r="C18" s="4">
        <v>1555600</v>
      </c>
      <c r="D18" s="4">
        <v>-55653</v>
      </c>
      <c r="E18" s="4">
        <v>-1541680000</v>
      </c>
      <c r="F18" s="4">
        <f t="shared" si="0"/>
        <v>-1541803776</v>
      </c>
      <c r="G18" s="4">
        <v>2128653</v>
      </c>
      <c r="H18" s="4">
        <v>435000</v>
      </c>
      <c r="I18" s="4">
        <v>1693653</v>
      </c>
      <c r="J18" s="4">
        <v>47545369000</v>
      </c>
      <c r="K18" s="24">
        <f t="shared" si="1"/>
        <v>-474072963000</v>
      </c>
      <c r="L18" s="4">
        <v>839</v>
      </c>
      <c r="M18" s="4">
        <v>1253</v>
      </c>
      <c r="N18" s="4">
        <v>120</v>
      </c>
      <c r="O18" s="4">
        <v>171</v>
      </c>
      <c r="P18" s="4">
        <v>1902300</v>
      </c>
      <c r="Q18" s="4">
        <v>2363900</v>
      </c>
      <c r="R18" s="5">
        <v>3.7000000000000002E-3</v>
      </c>
      <c r="S18" s="4">
        <v>10189800</v>
      </c>
      <c r="T18" s="4">
        <f t="shared" si="2"/>
        <v>7017903.2999999998</v>
      </c>
      <c r="U18" s="4">
        <f t="shared" si="3"/>
        <v>4208800</v>
      </c>
      <c r="V18" s="5">
        <v>9.1000000000000004E-3</v>
      </c>
    </row>
    <row r="19" spans="1:22" x14ac:dyDescent="0.2">
      <c r="A19" s="16" t="s">
        <v>327</v>
      </c>
      <c r="B19" s="4">
        <v>87900</v>
      </c>
      <c r="C19" s="4">
        <v>87900</v>
      </c>
      <c r="D19" s="4">
        <v>0</v>
      </c>
      <c r="E19" s="4">
        <v>0</v>
      </c>
      <c r="F19" s="4">
        <f t="shared" si="0"/>
        <v>-123776</v>
      </c>
      <c r="G19" s="4">
        <v>70800</v>
      </c>
      <c r="H19" s="4">
        <v>348100</v>
      </c>
      <c r="I19" s="4">
        <v>-277300</v>
      </c>
      <c r="J19" s="4">
        <v>-7673565000</v>
      </c>
      <c r="K19" s="24">
        <f t="shared" si="1"/>
        <v>-521618332000</v>
      </c>
      <c r="L19" s="4">
        <v>1107</v>
      </c>
      <c r="M19" s="4">
        <v>1463</v>
      </c>
      <c r="N19" s="4">
        <v>136</v>
      </c>
      <c r="O19" s="4">
        <v>157</v>
      </c>
      <c r="P19" s="4">
        <v>1830600</v>
      </c>
      <c r="Q19" s="4">
        <v>2130000</v>
      </c>
      <c r="R19" s="5">
        <v>1.9E-3</v>
      </c>
      <c r="S19" s="4">
        <v>4208800</v>
      </c>
      <c r="T19" s="4">
        <f t="shared" si="2"/>
        <v>7319962</v>
      </c>
      <c r="U19" s="4">
        <f t="shared" si="3"/>
        <v>4825100</v>
      </c>
      <c r="V19" s="5">
        <v>1.0800000000000001E-2</v>
      </c>
    </row>
    <row r="20" spans="1:22" x14ac:dyDescent="0.2">
      <c r="A20" s="16" t="s">
        <v>326</v>
      </c>
      <c r="B20" s="4">
        <v>3000000</v>
      </c>
      <c r="C20" s="4">
        <v>3000000</v>
      </c>
      <c r="D20" s="4">
        <v>0</v>
      </c>
      <c r="E20" s="4">
        <v>0</v>
      </c>
      <c r="F20" s="4">
        <f t="shared" si="0"/>
        <v>-123776</v>
      </c>
      <c r="G20" s="4">
        <v>83800</v>
      </c>
      <c r="H20" s="4">
        <v>1040801</v>
      </c>
      <c r="I20" s="4">
        <v>-957001</v>
      </c>
      <c r="J20" s="4">
        <v>-26300531000</v>
      </c>
      <c r="K20" s="24">
        <f t="shared" si="1"/>
        <v>-513944767000</v>
      </c>
      <c r="L20" s="4">
        <v>776</v>
      </c>
      <c r="M20" s="4">
        <v>1954</v>
      </c>
      <c r="N20" s="4">
        <v>57</v>
      </c>
      <c r="O20" s="4">
        <v>178</v>
      </c>
      <c r="P20" s="4">
        <v>1047600</v>
      </c>
      <c r="Q20" s="4">
        <v>2824300</v>
      </c>
      <c r="R20" s="5">
        <v>-3.5999999999999999E-3</v>
      </c>
      <c r="S20" s="4">
        <v>7037701</v>
      </c>
      <c r="T20" s="4">
        <f t="shared" si="2"/>
        <v>7771691.9000000004</v>
      </c>
      <c r="U20" s="4">
        <f t="shared" si="3"/>
        <v>4825100</v>
      </c>
      <c r="V20" s="5">
        <v>1.2699999999999999E-2</v>
      </c>
    </row>
    <row r="21" spans="1:22" x14ac:dyDescent="0.2">
      <c r="A21" s="16" t="s">
        <v>325</v>
      </c>
      <c r="B21" s="4">
        <v>1000000</v>
      </c>
      <c r="C21" s="4">
        <v>1000000</v>
      </c>
      <c r="D21" s="4">
        <v>0</v>
      </c>
      <c r="E21" s="4">
        <v>0</v>
      </c>
      <c r="F21" s="4">
        <f t="shared" si="0"/>
        <v>-123776</v>
      </c>
      <c r="G21" s="4">
        <v>34400</v>
      </c>
      <c r="H21" s="4">
        <v>3029000</v>
      </c>
      <c r="I21" s="4">
        <v>-2994600</v>
      </c>
      <c r="J21" s="4">
        <v>-82379740000</v>
      </c>
      <c r="K21" s="24">
        <f t="shared" si="1"/>
        <v>-487644236000</v>
      </c>
      <c r="L21" s="4">
        <v>1097</v>
      </c>
      <c r="M21" s="4">
        <v>1569</v>
      </c>
      <c r="N21" s="4">
        <v>68</v>
      </c>
      <c r="O21" s="4">
        <v>129</v>
      </c>
      <c r="P21" s="4">
        <v>1511100</v>
      </c>
      <c r="Q21" s="4">
        <v>2524600</v>
      </c>
      <c r="R21" s="5">
        <v>1.9E-3</v>
      </c>
      <c r="S21" s="4">
        <v>7920300</v>
      </c>
      <c r="T21" s="4">
        <f t="shared" si="2"/>
        <v>8238882</v>
      </c>
      <c r="U21" s="4">
        <f t="shared" si="3"/>
        <v>4825100</v>
      </c>
      <c r="V21" s="5">
        <v>1.0800000000000001E-2</v>
      </c>
    </row>
    <row r="22" spans="1:22" x14ac:dyDescent="0.2">
      <c r="A22" s="16" t="s">
        <v>324</v>
      </c>
      <c r="B22" s="4">
        <v>3000000</v>
      </c>
      <c r="C22" s="4">
        <v>3000000</v>
      </c>
      <c r="D22" s="4">
        <v>0</v>
      </c>
      <c r="E22" s="4">
        <v>0</v>
      </c>
      <c r="F22" s="4">
        <f t="shared" si="0"/>
        <v>-123776</v>
      </c>
      <c r="G22" s="4">
        <v>276400</v>
      </c>
      <c r="H22" s="4">
        <v>802301</v>
      </c>
      <c r="I22" s="4">
        <v>-525901</v>
      </c>
      <c r="J22" s="4">
        <v>-14446311000</v>
      </c>
      <c r="K22" s="24">
        <f t="shared" si="1"/>
        <v>-405264496000</v>
      </c>
      <c r="L22" s="4">
        <v>1450</v>
      </c>
      <c r="M22" s="4">
        <v>1539</v>
      </c>
      <c r="N22" s="4">
        <v>236</v>
      </c>
      <c r="O22" s="4">
        <v>221</v>
      </c>
      <c r="P22" s="4">
        <v>3663500</v>
      </c>
      <c r="Q22" s="4">
        <v>3199000</v>
      </c>
      <c r="R22" s="5">
        <v>3.7000000000000002E-3</v>
      </c>
      <c r="S22" s="4">
        <v>11123001</v>
      </c>
      <c r="T22" s="4">
        <f t="shared" si="2"/>
        <v>8961621.9000000004</v>
      </c>
      <c r="U22" s="4">
        <f t="shared" si="3"/>
        <v>4825100</v>
      </c>
      <c r="V22" s="5">
        <v>1.2699999999999999E-2</v>
      </c>
    </row>
    <row r="23" spans="1:22" x14ac:dyDescent="0.2">
      <c r="F23" s="4">
        <f t="shared" si="0"/>
        <v>-123776</v>
      </c>
      <c r="G23" s="4">
        <v>2680800</v>
      </c>
      <c r="H23" s="4">
        <v>568400</v>
      </c>
      <c r="I23" s="4">
        <v>2112400</v>
      </c>
      <c r="J23" s="4">
        <v>57789325000</v>
      </c>
      <c r="K23" s="24">
        <f t="shared" si="1"/>
        <v>-390818185000</v>
      </c>
      <c r="L23" s="4">
        <v>1264</v>
      </c>
      <c r="M23" s="4">
        <v>1230</v>
      </c>
      <c r="N23" s="4">
        <v>209</v>
      </c>
      <c r="O23" s="4">
        <v>186</v>
      </c>
      <c r="P23" s="4">
        <v>3078400</v>
      </c>
      <c r="Q23" s="4">
        <v>2719500</v>
      </c>
      <c r="R23" s="5">
        <v>1.8600000000000002E-2</v>
      </c>
      <c r="S23" s="4">
        <v>8718800</v>
      </c>
      <c r="T23" s="4">
        <f t="shared" si="2"/>
        <v>10040121.9</v>
      </c>
      <c r="U23" s="4">
        <f t="shared" si="3"/>
        <v>4825100</v>
      </c>
      <c r="V23" s="5">
        <v>1.46E-2</v>
      </c>
    </row>
    <row r="24" spans="1:22" x14ac:dyDescent="0.2">
      <c r="A24" s="16" t="s">
        <v>322</v>
      </c>
      <c r="B24" s="4">
        <v>27200</v>
      </c>
      <c r="C24" s="4">
        <v>27200</v>
      </c>
      <c r="D24" s="4">
        <v>0</v>
      </c>
      <c r="E24" s="4">
        <v>0</v>
      </c>
      <c r="F24" s="4">
        <f t="shared" si="0"/>
        <v>-123776</v>
      </c>
      <c r="G24" s="4">
        <v>740500</v>
      </c>
      <c r="H24" s="4">
        <v>157800</v>
      </c>
      <c r="I24" s="4">
        <v>582700</v>
      </c>
      <c r="J24" s="4">
        <v>15657400000</v>
      </c>
      <c r="K24" s="24">
        <f t="shared" si="1"/>
        <v>-448607510000</v>
      </c>
      <c r="L24" s="4">
        <v>978</v>
      </c>
      <c r="M24" s="4">
        <v>737</v>
      </c>
      <c r="N24" s="4">
        <v>146</v>
      </c>
      <c r="O24" s="4">
        <v>113</v>
      </c>
      <c r="P24" s="4">
        <v>2231000</v>
      </c>
      <c r="Q24" s="4">
        <v>1814700</v>
      </c>
      <c r="R24" s="5">
        <v>5.6000000000000008E-3</v>
      </c>
      <c r="S24" s="4">
        <v>4825100</v>
      </c>
      <c r="T24" s="4">
        <f t="shared" si="2"/>
        <v>31063261.100000001</v>
      </c>
      <c r="U24" s="4">
        <f t="shared" si="3"/>
        <v>5444000</v>
      </c>
      <c r="V24" s="5">
        <v>1.29E-2</v>
      </c>
    </row>
    <row r="25" spans="1:22" x14ac:dyDescent="0.2">
      <c r="F25" s="4">
        <f t="shared" si="0"/>
        <v>-123776</v>
      </c>
      <c r="G25" s="4">
        <v>271400</v>
      </c>
      <c r="H25" s="4">
        <v>793800</v>
      </c>
      <c r="I25" s="4">
        <v>-522400</v>
      </c>
      <c r="J25" s="4">
        <v>-13930250000</v>
      </c>
      <c r="K25" s="24">
        <f t="shared" si="1"/>
        <v>-464264910000</v>
      </c>
      <c r="L25" s="4">
        <v>967</v>
      </c>
      <c r="M25" s="4">
        <v>1382</v>
      </c>
      <c r="N25" s="4">
        <v>225</v>
      </c>
      <c r="O25" s="4">
        <v>145</v>
      </c>
      <c r="P25" s="4">
        <v>2944900</v>
      </c>
      <c r="Q25" s="4">
        <v>2121900</v>
      </c>
      <c r="R25" s="5">
        <v>1.9E-3</v>
      </c>
      <c r="S25" s="4">
        <v>5444000</v>
      </c>
      <c r="T25" s="4">
        <f t="shared" si="2"/>
        <v>31647511.100000001</v>
      </c>
      <c r="U25" s="4">
        <f t="shared" si="3"/>
        <v>5517500</v>
      </c>
      <c r="V25" s="5">
        <v>1.49E-2</v>
      </c>
    </row>
    <row r="26" spans="1:22" x14ac:dyDescent="0.2">
      <c r="A26" s="16" t="s">
        <v>320</v>
      </c>
      <c r="B26" s="4">
        <v>375900</v>
      </c>
      <c r="C26" s="4">
        <v>375900</v>
      </c>
      <c r="D26" s="4">
        <v>0</v>
      </c>
      <c r="E26" s="4">
        <v>0</v>
      </c>
      <c r="F26" s="4">
        <f t="shared" si="0"/>
        <v>-123776</v>
      </c>
      <c r="G26" s="4">
        <v>150400</v>
      </c>
      <c r="H26" s="4">
        <v>3059100</v>
      </c>
      <c r="I26" s="4">
        <v>-2908700</v>
      </c>
      <c r="J26" s="4">
        <v>-78073915000</v>
      </c>
      <c r="K26" s="24">
        <f t="shared" si="1"/>
        <v>-450334660000</v>
      </c>
      <c r="L26" s="4">
        <v>1200</v>
      </c>
      <c r="M26" s="4">
        <v>2499</v>
      </c>
      <c r="N26" s="4">
        <v>93</v>
      </c>
      <c r="O26" s="4">
        <v>117</v>
      </c>
      <c r="P26" s="4">
        <v>1432800</v>
      </c>
      <c r="Q26" s="4">
        <v>3468800</v>
      </c>
      <c r="R26" s="5">
        <v>-9.300000000000001E-3</v>
      </c>
      <c r="S26" s="4">
        <v>5517500</v>
      </c>
      <c r="T26" s="4">
        <f t="shared" si="2"/>
        <v>31607961.100000001</v>
      </c>
      <c r="U26" s="4">
        <f t="shared" si="3"/>
        <v>6701200</v>
      </c>
      <c r="V26" s="5">
        <v>1.11E-2</v>
      </c>
    </row>
    <row r="27" spans="1:22" x14ac:dyDescent="0.2">
      <c r="A27" s="16" t="s">
        <v>319</v>
      </c>
      <c r="B27" s="4">
        <v>20000</v>
      </c>
      <c r="C27" s="4">
        <v>20000</v>
      </c>
      <c r="D27" s="4">
        <v>0</v>
      </c>
      <c r="E27" s="4">
        <v>0</v>
      </c>
      <c r="F27" s="4">
        <f t="shared" si="0"/>
        <v>-123776</v>
      </c>
      <c r="G27" s="4">
        <v>748100</v>
      </c>
      <c r="H27" s="4">
        <v>687700</v>
      </c>
      <c r="I27" s="4">
        <v>60400</v>
      </c>
      <c r="J27" s="4">
        <v>1630035000</v>
      </c>
      <c r="K27" s="24">
        <f t="shared" si="1"/>
        <v>-372260745000</v>
      </c>
      <c r="L27" s="4">
        <v>1616</v>
      </c>
      <c r="M27" s="4">
        <v>869</v>
      </c>
      <c r="N27" s="4">
        <v>293</v>
      </c>
      <c r="O27" s="4">
        <v>172</v>
      </c>
      <c r="P27" s="4">
        <v>4004500</v>
      </c>
      <c r="Q27" s="4">
        <v>2232300</v>
      </c>
      <c r="R27" s="5">
        <v>1.5100000000000001E-2</v>
      </c>
      <c r="S27" s="4">
        <v>6701200</v>
      </c>
      <c r="T27" s="4">
        <f t="shared" si="2"/>
        <v>31476991.100000001</v>
      </c>
      <c r="U27" s="4">
        <f t="shared" si="3"/>
        <v>7229387</v>
      </c>
      <c r="V27" s="5">
        <v>1.4800000000000001E-2</v>
      </c>
    </row>
    <row r="28" spans="1:22" x14ac:dyDescent="0.2">
      <c r="A28" s="16" t="s">
        <v>318</v>
      </c>
      <c r="B28" s="4">
        <v>142131</v>
      </c>
      <c r="C28" s="4">
        <v>142131</v>
      </c>
      <c r="D28" s="4">
        <v>0</v>
      </c>
      <c r="E28" s="4">
        <v>0</v>
      </c>
      <c r="F28" s="4">
        <f t="shared" si="0"/>
        <v>-123776</v>
      </c>
      <c r="G28" s="4">
        <v>439000</v>
      </c>
      <c r="H28" s="4">
        <v>3421000</v>
      </c>
      <c r="I28" s="4">
        <v>-2982000</v>
      </c>
      <c r="J28" s="4">
        <v>-79561315000</v>
      </c>
      <c r="K28" s="24">
        <f t="shared" si="1"/>
        <v>-373890780000</v>
      </c>
      <c r="L28" s="4">
        <v>903</v>
      </c>
      <c r="M28" s="4">
        <v>1926</v>
      </c>
      <c r="N28" s="4">
        <v>174</v>
      </c>
      <c r="O28" s="4">
        <v>387</v>
      </c>
      <c r="P28" s="4">
        <v>2339200</v>
      </c>
      <c r="Q28" s="4">
        <v>5913300</v>
      </c>
      <c r="R28" s="5">
        <v>-5.6000000000000008E-3</v>
      </c>
      <c r="S28" s="4">
        <v>8682631</v>
      </c>
      <c r="T28" s="4">
        <f t="shared" si="2"/>
        <v>31295658</v>
      </c>
      <c r="U28" s="4">
        <f t="shared" si="3"/>
        <v>7229387</v>
      </c>
      <c r="V28" s="5">
        <v>1.49E-2</v>
      </c>
    </row>
    <row r="29" spans="1:22" x14ac:dyDescent="0.2">
      <c r="A29" s="16" t="s">
        <v>317</v>
      </c>
      <c r="B29" s="4">
        <v>915687</v>
      </c>
      <c r="C29" s="4">
        <v>915687</v>
      </c>
      <c r="D29" s="4">
        <v>0</v>
      </c>
      <c r="E29" s="4">
        <v>0</v>
      </c>
      <c r="F29" s="4">
        <f t="shared" si="0"/>
        <v>-123776</v>
      </c>
      <c r="G29" s="4">
        <v>458700</v>
      </c>
      <c r="H29" s="4">
        <v>951600</v>
      </c>
      <c r="I29" s="4">
        <v>-492900</v>
      </c>
      <c r="J29" s="4">
        <v>-13215150000</v>
      </c>
      <c r="K29" s="24">
        <f t="shared" si="1"/>
        <v>-294329465000</v>
      </c>
      <c r="L29" s="4">
        <v>858</v>
      </c>
      <c r="M29" s="4">
        <v>1229</v>
      </c>
      <c r="N29" s="4">
        <v>156</v>
      </c>
      <c r="O29" s="4">
        <v>227</v>
      </c>
      <c r="P29" s="4">
        <v>2139200</v>
      </c>
      <c r="Q29" s="4">
        <v>3570700</v>
      </c>
      <c r="R29" s="5">
        <v>7.6E-3</v>
      </c>
      <c r="S29" s="4">
        <v>7229387</v>
      </c>
      <c r="T29" s="4">
        <f t="shared" si="2"/>
        <v>31816669.300000001</v>
      </c>
      <c r="U29" s="4">
        <f t="shared" si="3"/>
        <v>11555000</v>
      </c>
      <c r="V29" s="5">
        <v>9.300000000000001E-3</v>
      </c>
    </row>
    <row r="30" spans="1:22" x14ac:dyDescent="0.2">
      <c r="A30" s="16" t="s">
        <v>232</v>
      </c>
      <c r="B30" s="4">
        <v>692500</v>
      </c>
      <c r="C30" s="4">
        <v>692500</v>
      </c>
      <c r="D30" s="4">
        <v>0</v>
      </c>
      <c r="E30" s="4">
        <v>0</v>
      </c>
      <c r="F30" s="4">
        <f t="shared" si="0"/>
        <v>-123776</v>
      </c>
      <c r="G30" s="4">
        <v>1887000</v>
      </c>
      <c r="H30" s="4">
        <v>862900</v>
      </c>
      <c r="I30" s="4">
        <v>1024100</v>
      </c>
      <c r="J30" s="4">
        <v>27226185000</v>
      </c>
      <c r="K30" s="24">
        <f t="shared" si="1"/>
        <v>-281114315000</v>
      </c>
      <c r="L30" s="4">
        <v>1722</v>
      </c>
      <c r="M30" s="4">
        <v>2080</v>
      </c>
      <c r="N30" s="4">
        <v>320</v>
      </c>
      <c r="O30" s="4">
        <v>395</v>
      </c>
      <c r="P30" s="4">
        <v>4159900</v>
      </c>
      <c r="Q30" s="4">
        <v>5863300</v>
      </c>
      <c r="R30" s="5">
        <v>-5.6000000000000008E-3</v>
      </c>
      <c r="S30" s="4">
        <v>11555000</v>
      </c>
      <c r="T30" s="4">
        <f t="shared" si="2"/>
        <v>31799119.300000001</v>
      </c>
      <c r="U30" s="4">
        <f t="shared" si="3"/>
        <v>11286500</v>
      </c>
      <c r="V30" s="5">
        <v>1.3100000000000001E-2</v>
      </c>
    </row>
    <row r="31" spans="1:22" x14ac:dyDescent="0.2">
      <c r="A31" s="16" t="s">
        <v>231</v>
      </c>
      <c r="B31" s="4">
        <v>2112506</v>
      </c>
      <c r="C31" s="4">
        <v>2112500</v>
      </c>
      <c r="D31" s="4">
        <v>6</v>
      </c>
      <c r="E31" s="4">
        <v>160000</v>
      </c>
      <c r="F31" s="4">
        <f t="shared" si="0"/>
        <v>-123776</v>
      </c>
      <c r="G31" s="4">
        <v>77400</v>
      </c>
      <c r="H31" s="4">
        <v>1617301</v>
      </c>
      <c r="I31" s="4">
        <v>-1539901</v>
      </c>
      <c r="J31" s="4">
        <v>-41549265000</v>
      </c>
      <c r="K31" s="24">
        <f t="shared" si="1"/>
        <v>-308340500000</v>
      </c>
      <c r="L31" s="4">
        <v>1076</v>
      </c>
      <c r="M31" s="4">
        <v>2128</v>
      </c>
      <c r="N31" s="4">
        <v>160</v>
      </c>
      <c r="O31" s="4">
        <v>408</v>
      </c>
      <c r="P31" s="4">
        <v>2731500</v>
      </c>
      <c r="Q31" s="4">
        <v>6985200</v>
      </c>
      <c r="R31" s="5">
        <v>-1.49E-2</v>
      </c>
      <c r="S31" s="4">
        <v>12592201</v>
      </c>
      <c r="T31" s="4">
        <f t="shared" si="2"/>
        <v>31759839.5</v>
      </c>
      <c r="U31" s="4">
        <f t="shared" si="3"/>
        <v>5122000</v>
      </c>
      <c r="V31" s="5">
        <v>1.84E-2</v>
      </c>
    </row>
    <row r="32" spans="1:22" x14ac:dyDescent="0.2">
      <c r="A32" s="16" t="s">
        <v>230</v>
      </c>
      <c r="B32" s="4">
        <v>1000000</v>
      </c>
      <c r="C32" s="4">
        <v>1000000</v>
      </c>
      <c r="D32" s="4">
        <v>0</v>
      </c>
      <c r="E32" s="4">
        <v>0</v>
      </c>
      <c r="F32" s="4">
        <f t="shared" si="0"/>
        <v>-283776</v>
      </c>
      <c r="G32" s="4">
        <v>2702000</v>
      </c>
      <c r="H32" s="4">
        <v>471200</v>
      </c>
      <c r="I32" s="4">
        <v>2230800</v>
      </c>
      <c r="J32" s="4">
        <v>60107970000</v>
      </c>
      <c r="K32" s="24">
        <f t="shared" si="1"/>
        <v>-266791235000</v>
      </c>
      <c r="L32" s="4">
        <v>2659</v>
      </c>
      <c r="M32" s="4">
        <v>2783</v>
      </c>
      <c r="N32" s="4">
        <v>510</v>
      </c>
      <c r="O32" s="4">
        <v>498</v>
      </c>
      <c r="P32" s="4">
        <v>8147600</v>
      </c>
      <c r="Q32" s="4">
        <v>8283800</v>
      </c>
      <c r="R32" s="5">
        <v>1.1200000000000002E-2</v>
      </c>
      <c r="S32" s="4">
        <v>18350400</v>
      </c>
      <c r="T32" s="4">
        <f t="shared" si="2"/>
        <v>31338769.5</v>
      </c>
      <c r="U32" s="4">
        <f t="shared" si="3"/>
        <v>5122000</v>
      </c>
      <c r="V32" s="5">
        <v>1.4800000000000001E-2</v>
      </c>
    </row>
    <row r="33" spans="1:22" x14ac:dyDescent="0.2">
      <c r="A33" s="16" t="s">
        <v>229</v>
      </c>
      <c r="B33" s="4">
        <v>3250000</v>
      </c>
      <c r="C33" s="4">
        <v>3250000</v>
      </c>
      <c r="D33" s="4">
        <v>0</v>
      </c>
      <c r="E33" s="4">
        <v>0</v>
      </c>
      <c r="F33" s="4">
        <f t="shared" si="0"/>
        <v>-283776</v>
      </c>
      <c r="G33" s="4">
        <v>2107100</v>
      </c>
      <c r="H33" s="4">
        <v>244700</v>
      </c>
      <c r="I33" s="4">
        <v>1862400</v>
      </c>
      <c r="J33" s="4">
        <v>50855045000</v>
      </c>
      <c r="K33" s="24">
        <f t="shared" si="1"/>
        <v>-326899205000</v>
      </c>
      <c r="L33" s="4">
        <v>1641</v>
      </c>
      <c r="M33" s="4">
        <v>4131</v>
      </c>
      <c r="N33" s="4">
        <v>261</v>
      </c>
      <c r="O33" s="4">
        <v>495</v>
      </c>
      <c r="P33" s="4">
        <v>3625300</v>
      </c>
      <c r="Q33" s="4">
        <v>8661400</v>
      </c>
      <c r="R33" s="5">
        <v>-4.2800000000000005E-2</v>
      </c>
      <c r="S33" s="4">
        <v>19503800</v>
      </c>
      <c r="T33" s="4">
        <f t="shared" si="2"/>
        <v>30137879.5</v>
      </c>
      <c r="U33" s="4">
        <f t="shared" si="3"/>
        <v>5122000</v>
      </c>
      <c r="V33" s="5">
        <v>4.1100000000000005E-2</v>
      </c>
    </row>
    <row r="34" spans="1:22" x14ac:dyDescent="0.2">
      <c r="A34" s="16" t="s">
        <v>228</v>
      </c>
      <c r="B34" s="4">
        <v>205288886</v>
      </c>
      <c r="C34" s="4">
        <v>205288892</v>
      </c>
      <c r="D34" s="4">
        <v>-6</v>
      </c>
      <c r="E34" s="4">
        <v>-170000</v>
      </c>
      <c r="F34" s="4">
        <f t="shared" si="0"/>
        <v>-283776</v>
      </c>
      <c r="G34" s="4">
        <v>648706</v>
      </c>
      <c r="H34" s="4">
        <v>769100</v>
      </c>
      <c r="I34" s="4">
        <v>-120394</v>
      </c>
      <c r="J34" s="4">
        <v>-3107776000</v>
      </c>
      <c r="K34" s="24">
        <f t="shared" si="1"/>
        <v>-377754250000</v>
      </c>
      <c r="L34" s="4">
        <v>2134</v>
      </c>
      <c r="M34" s="4">
        <v>1456</v>
      </c>
      <c r="N34" s="4">
        <v>299</v>
      </c>
      <c r="O34" s="4">
        <v>180</v>
      </c>
      <c r="P34" s="4">
        <v>4471100</v>
      </c>
      <c r="Q34" s="4">
        <v>3495200</v>
      </c>
      <c r="R34" s="5">
        <v>3.1400000000000004E-2</v>
      </c>
      <c r="S34" s="4">
        <v>215056492</v>
      </c>
      <c r="T34" s="4">
        <f t="shared" si="2"/>
        <v>10274200.4</v>
      </c>
      <c r="U34" s="4">
        <f t="shared" si="3"/>
        <v>5122000</v>
      </c>
      <c r="V34" s="5">
        <v>3.5799999999999998E-2</v>
      </c>
    </row>
    <row r="35" spans="1:22" x14ac:dyDescent="0.2">
      <c r="A35" s="16" t="s">
        <v>227</v>
      </c>
      <c r="F35" s="4">
        <f t="shared" si="0"/>
        <v>-113776</v>
      </c>
      <c r="G35" s="4">
        <v>561800</v>
      </c>
      <c r="H35" s="4">
        <v>383200</v>
      </c>
      <c r="I35" s="4">
        <v>178600</v>
      </c>
      <c r="J35" s="4">
        <v>4860990000</v>
      </c>
      <c r="K35" s="24">
        <f t="shared" si="1"/>
        <v>-374646474000</v>
      </c>
      <c r="L35" s="4">
        <v>1173</v>
      </c>
      <c r="M35" s="4">
        <v>1539</v>
      </c>
      <c r="N35" s="4">
        <v>240</v>
      </c>
      <c r="O35" s="4">
        <v>294</v>
      </c>
      <c r="P35" s="4">
        <v>4607800</v>
      </c>
      <c r="Q35" s="4">
        <v>5917900</v>
      </c>
      <c r="R35" s="5">
        <v>1.9E-3</v>
      </c>
      <c r="S35" s="4">
        <v>11286500</v>
      </c>
      <c r="T35" s="4">
        <f t="shared" si="2"/>
        <v>15278609</v>
      </c>
      <c r="U35" s="4">
        <f t="shared" si="3"/>
        <v>5122000</v>
      </c>
      <c r="V35" s="5">
        <v>9.300000000000001E-3</v>
      </c>
    </row>
    <row r="36" spans="1:22" x14ac:dyDescent="0.2">
      <c r="A36" s="16" t="s">
        <v>226</v>
      </c>
      <c r="F36" s="4">
        <f t="shared" si="0"/>
        <v>-113776</v>
      </c>
      <c r="G36" s="4">
        <v>270500</v>
      </c>
      <c r="H36" s="4">
        <v>1233600</v>
      </c>
      <c r="I36" s="4">
        <v>-963100</v>
      </c>
      <c r="J36" s="4">
        <v>-26342985000</v>
      </c>
      <c r="K36" s="24">
        <f t="shared" si="1"/>
        <v>-379507464000</v>
      </c>
      <c r="L36" s="4">
        <v>824</v>
      </c>
      <c r="M36" s="4">
        <v>1469</v>
      </c>
      <c r="N36" s="4">
        <v>102</v>
      </c>
      <c r="O36" s="4">
        <v>178</v>
      </c>
      <c r="P36" s="4">
        <v>1593600</v>
      </c>
      <c r="Q36" s="4">
        <v>3006500</v>
      </c>
      <c r="R36" s="5">
        <v>-7.3000000000000001E-3</v>
      </c>
      <c r="S36" s="4">
        <v>5122000</v>
      </c>
      <c r="T36" s="4">
        <f t="shared" si="2"/>
        <v>15398219</v>
      </c>
      <c r="U36" s="4">
        <f t="shared" si="3"/>
        <v>5391500</v>
      </c>
      <c r="V36" s="5">
        <v>1.8200000000000001E-2</v>
      </c>
    </row>
    <row r="37" spans="1:22" x14ac:dyDescent="0.2">
      <c r="A37" s="16" t="s">
        <v>225</v>
      </c>
      <c r="B37" s="4">
        <v>20000</v>
      </c>
      <c r="C37" s="4">
        <v>20000</v>
      </c>
      <c r="D37" s="4">
        <v>0</v>
      </c>
      <c r="E37" s="4">
        <v>0</v>
      </c>
      <c r="F37" s="4">
        <f t="shared" si="0"/>
        <v>-113776</v>
      </c>
      <c r="G37" s="4">
        <v>363200</v>
      </c>
      <c r="H37" s="4">
        <v>493000</v>
      </c>
      <c r="I37" s="4">
        <v>-129800</v>
      </c>
      <c r="J37" s="4">
        <v>-3532525000</v>
      </c>
      <c r="K37" s="24">
        <f t="shared" si="1"/>
        <v>-353164479000</v>
      </c>
      <c r="L37" s="4">
        <v>1162</v>
      </c>
      <c r="M37" s="4">
        <v>964</v>
      </c>
      <c r="N37" s="4">
        <v>198</v>
      </c>
      <c r="O37" s="4">
        <v>95</v>
      </c>
      <c r="P37" s="4">
        <v>2920400</v>
      </c>
      <c r="Q37" s="4">
        <v>2002900</v>
      </c>
      <c r="R37" s="5">
        <v>5.6000000000000008E-3</v>
      </c>
      <c r="S37" s="4">
        <v>5391500</v>
      </c>
      <c r="T37" s="4">
        <f t="shared" si="2"/>
        <v>15495409.1</v>
      </c>
      <c r="U37" s="4">
        <f t="shared" si="3"/>
        <v>6869300</v>
      </c>
      <c r="V37" s="5">
        <v>9.1999999999999998E-3</v>
      </c>
    </row>
    <row r="38" spans="1:22" x14ac:dyDescent="0.2">
      <c r="A38" s="16" t="s">
        <v>224</v>
      </c>
      <c r="F38" s="4">
        <f t="shared" si="0"/>
        <v>-113776</v>
      </c>
      <c r="G38" s="4">
        <v>598200</v>
      </c>
      <c r="H38" s="4">
        <v>1749400</v>
      </c>
      <c r="I38" s="4">
        <v>-1151200</v>
      </c>
      <c r="J38" s="4">
        <v>-31184735000</v>
      </c>
      <c r="K38" s="24">
        <f t="shared" si="1"/>
        <v>-349631954000</v>
      </c>
      <c r="L38" s="4">
        <v>1250</v>
      </c>
      <c r="M38" s="4">
        <v>1921</v>
      </c>
      <c r="N38" s="4">
        <v>202</v>
      </c>
      <c r="O38" s="4">
        <v>218</v>
      </c>
      <c r="P38" s="4">
        <v>2918700</v>
      </c>
      <c r="Q38" s="4">
        <v>3405500</v>
      </c>
      <c r="R38" s="5">
        <v>0</v>
      </c>
      <c r="S38" s="4">
        <v>6869300</v>
      </c>
      <c r="T38" s="4">
        <f t="shared" si="2"/>
        <v>16086049.1</v>
      </c>
      <c r="U38" s="4">
        <f t="shared" si="3"/>
        <v>7494900</v>
      </c>
      <c r="V38" s="5">
        <v>1.11E-2</v>
      </c>
    </row>
    <row r="39" spans="1:22" x14ac:dyDescent="0.2">
      <c r="A39" s="16" t="s">
        <v>223</v>
      </c>
      <c r="B39" s="4">
        <v>150000</v>
      </c>
      <c r="C39" s="4">
        <v>150000</v>
      </c>
      <c r="D39" s="4">
        <v>0</v>
      </c>
      <c r="E39" s="4">
        <v>0</v>
      </c>
      <c r="F39" s="4">
        <f t="shared" si="0"/>
        <v>-113776</v>
      </c>
      <c r="G39" s="4">
        <v>478700</v>
      </c>
      <c r="H39" s="4">
        <v>907286</v>
      </c>
      <c r="I39" s="4">
        <v>-428586</v>
      </c>
      <c r="J39" s="4">
        <v>-11688888000</v>
      </c>
      <c r="K39" s="24">
        <f t="shared" si="1"/>
        <v>-318447219000</v>
      </c>
      <c r="L39" s="4">
        <v>2083</v>
      </c>
      <c r="M39" s="4">
        <v>2411</v>
      </c>
      <c r="N39" s="4">
        <v>290</v>
      </c>
      <c r="O39" s="4">
        <v>365</v>
      </c>
      <c r="P39" s="4">
        <v>4813700</v>
      </c>
      <c r="Q39" s="4">
        <v>6289800</v>
      </c>
      <c r="R39" s="5">
        <v>-1.47E-2</v>
      </c>
      <c r="S39" s="4">
        <v>12439500</v>
      </c>
      <c r="T39" s="4">
        <f t="shared" si="2"/>
        <v>31644699.100000001</v>
      </c>
      <c r="U39" s="4">
        <f t="shared" si="3"/>
        <v>7494900</v>
      </c>
      <c r="V39" s="5">
        <v>1.1000000000000001E-2</v>
      </c>
    </row>
    <row r="40" spans="1:22" x14ac:dyDescent="0.2">
      <c r="A40" s="16" t="s">
        <v>222</v>
      </c>
      <c r="B40" s="4">
        <v>223600</v>
      </c>
      <c r="C40" s="4">
        <v>223600</v>
      </c>
      <c r="D40" s="4">
        <v>0</v>
      </c>
      <c r="E40" s="4">
        <v>0</v>
      </c>
      <c r="F40" s="4">
        <f t="shared" si="0"/>
        <v>-113776</v>
      </c>
      <c r="G40" s="4">
        <v>1610600</v>
      </c>
      <c r="H40" s="4">
        <v>709300</v>
      </c>
      <c r="I40" s="4">
        <v>901300</v>
      </c>
      <c r="J40" s="4">
        <v>25309285000</v>
      </c>
      <c r="K40" s="24">
        <f t="shared" si="1"/>
        <v>-306758331000</v>
      </c>
      <c r="L40" s="4">
        <v>1336</v>
      </c>
      <c r="M40" s="4">
        <v>2385</v>
      </c>
      <c r="N40" s="4">
        <v>266</v>
      </c>
      <c r="O40" s="4">
        <v>372</v>
      </c>
      <c r="P40" s="4">
        <v>4040400</v>
      </c>
      <c r="Q40" s="4">
        <v>6005800</v>
      </c>
      <c r="R40" s="5">
        <v>-1.6299999999999999E-2</v>
      </c>
      <c r="S40" s="4">
        <v>11379500</v>
      </c>
      <c r="T40" s="4">
        <f t="shared" si="2"/>
        <v>33896387.888888888</v>
      </c>
      <c r="U40" s="4">
        <f t="shared" si="3"/>
        <v>7494900</v>
      </c>
      <c r="V40" s="5">
        <v>1.7899999999999999E-2</v>
      </c>
    </row>
    <row r="41" spans="1:22" x14ac:dyDescent="0.2">
      <c r="A41" s="16" t="s">
        <v>221</v>
      </c>
      <c r="B41" s="4">
        <v>2000000</v>
      </c>
      <c r="C41" s="4">
        <v>2000000</v>
      </c>
      <c r="D41" s="4">
        <v>0</v>
      </c>
      <c r="E41" s="4">
        <v>0</v>
      </c>
      <c r="F41" s="4">
        <f t="shared" si="0"/>
        <v>-113776</v>
      </c>
      <c r="G41" s="4">
        <v>0</v>
      </c>
      <c r="H41" s="4">
        <v>0</v>
      </c>
      <c r="I41" s="4">
        <v>0</v>
      </c>
      <c r="J41" s="4">
        <v>-42819599000</v>
      </c>
      <c r="K41" s="24">
        <f t="shared" si="1"/>
        <v>-332067616000</v>
      </c>
      <c r="L41" s="4">
        <v>953</v>
      </c>
      <c r="M41" s="4">
        <v>2087</v>
      </c>
      <c r="N41" s="4">
        <v>160</v>
      </c>
      <c r="O41" s="4">
        <v>385</v>
      </c>
      <c r="P41" s="4">
        <v>2427000</v>
      </c>
      <c r="Q41" s="4">
        <v>6565700</v>
      </c>
      <c r="R41" s="5">
        <v>-1.4199999999999999E-2</v>
      </c>
      <c r="S41" s="4">
        <v>12199403</v>
      </c>
      <c r="T41" s="4">
        <f t="shared" si="2"/>
        <v>34134476.444444448</v>
      </c>
      <c r="U41" s="4">
        <f t="shared" si="3"/>
        <v>6318100</v>
      </c>
      <c r="V41" s="5">
        <v>1.77E-2</v>
      </c>
    </row>
    <row r="42" spans="1:22" x14ac:dyDescent="0.2">
      <c r="A42" s="16" t="s">
        <v>220</v>
      </c>
      <c r="B42" s="4">
        <v>3730086</v>
      </c>
      <c r="C42" s="4">
        <v>3730000</v>
      </c>
      <c r="D42" s="4">
        <v>86</v>
      </c>
      <c r="E42" s="4">
        <v>2440000</v>
      </c>
      <c r="F42" s="4">
        <f t="shared" si="0"/>
        <v>-113776</v>
      </c>
      <c r="G42" s="4">
        <v>808100</v>
      </c>
      <c r="H42" s="4">
        <v>625300</v>
      </c>
      <c r="I42" s="4">
        <v>182800</v>
      </c>
      <c r="J42" s="4">
        <v>5092015000</v>
      </c>
      <c r="K42" s="24">
        <f t="shared" si="1"/>
        <v>-289248017000</v>
      </c>
      <c r="L42" s="4">
        <v>1583</v>
      </c>
      <c r="M42" s="4">
        <v>2069</v>
      </c>
      <c r="N42" s="4">
        <v>296</v>
      </c>
      <c r="O42" s="4">
        <v>303</v>
      </c>
      <c r="P42" s="4">
        <v>4113900</v>
      </c>
      <c r="Q42" s="4">
        <v>5475100</v>
      </c>
      <c r="R42" s="5">
        <v>-1.7000000000000001E-3</v>
      </c>
      <c r="S42" s="4">
        <v>14139700</v>
      </c>
      <c r="T42" s="4">
        <f t="shared" si="2"/>
        <v>36633823.5</v>
      </c>
      <c r="U42" s="4">
        <f t="shared" si="3"/>
        <v>6318100</v>
      </c>
      <c r="V42" s="5">
        <v>1.77E-2</v>
      </c>
    </row>
    <row r="43" spans="1:22" x14ac:dyDescent="0.2">
      <c r="A43" s="16" t="s">
        <v>219</v>
      </c>
      <c r="B43" s="4">
        <v>1300000</v>
      </c>
      <c r="C43" s="4">
        <v>1300000</v>
      </c>
      <c r="D43" s="4">
        <v>0</v>
      </c>
      <c r="E43" s="4">
        <v>0</v>
      </c>
      <c r="F43" s="4">
        <f t="shared" si="0"/>
        <v>-2553776</v>
      </c>
      <c r="G43" s="4">
        <v>962900</v>
      </c>
      <c r="H43" s="4">
        <v>386100</v>
      </c>
      <c r="I43" s="4">
        <v>576800</v>
      </c>
      <c r="J43" s="4">
        <v>16377765000</v>
      </c>
      <c r="K43" s="24">
        <f t="shared" si="1"/>
        <v>-294340032000</v>
      </c>
      <c r="L43" s="4">
        <v>1385</v>
      </c>
      <c r="M43" s="4">
        <v>1428</v>
      </c>
      <c r="N43" s="4">
        <v>215</v>
      </c>
      <c r="O43" s="4">
        <v>215</v>
      </c>
      <c r="P43" s="4">
        <v>2779700</v>
      </c>
      <c r="Q43" s="4">
        <v>3017400</v>
      </c>
      <c r="R43" s="5">
        <v>-1.7000000000000001E-3</v>
      </c>
      <c r="S43" s="4">
        <v>7494900</v>
      </c>
      <c r="T43" s="4">
        <f t="shared" si="2"/>
        <v>37480623.625</v>
      </c>
      <c r="U43" s="4">
        <f t="shared" si="3"/>
        <v>6318100</v>
      </c>
      <c r="V43" s="5">
        <v>1.41E-2</v>
      </c>
    </row>
    <row r="44" spans="1:22" x14ac:dyDescent="0.2">
      <c r="A44" s="16" t="s">
        <v>218</v>
      </c>
      <c r="B44" s="4">
        <v>2850000</v>
      </c>
      <c r="C44" s="4">
        <v>2850000</v>
      </c>
      <c r="D44" s="4">
        <v>0</v>
      </c>
      <c r="E44" s="4">
        <v>0</v>
      </c>
      <c r="F44" s="4">
        <f t="shared" si="0"/>
        <v>-2553776</v>
      </c>
      <c r="G44" s="4">
        <v>181300</v>
      </c>
      <c r="H44" s="4">
        <v>611101</v>
      </c>
      <c r="I44" s="4">
        <v>-429801</v>
      </c>
      <c r="J44" s="4">
        <v>-12172061000</v>
      </c>
      <c r="K44" s="24">
        <f t="shared" si="1"/>
        <v>-310717797000</v>
      </c>
      <c r="L44" s="4">
        <v>1863</v>
      </c>
      <c r="M44" s="4">
        <v>1799</v>
      </c>
      <c r="N44" s="4">
        <v>354</v>
      </c>
      <c r="O44" s="4">
        <v>315</v>
      </c>
      <c r="P44" s="4">
        <v>6433300</v>
      </c>
      <c r="Q44" s="4">
        <v>6566000</v>
      </c>
      <c r="R44" s="5">
        <v>5.3E-3</v>
      </c>
      <c r="S44" s="4">
        <v>16419701</v>
      </c>
      <c r="T44" s="4">
        <f t="shared" si="2"/>
        <v>40489326.857142858</v>
      </c>
      <c r="U44" s="4">
        <f t="shared" si="3"/>
        <v>6318100</v>
      </c>
      <c r="V44" s="5">
        <v>1.7500000000000002E-2</v>
      </c>
    </row>
    <row r="45" spans="1:22" x14ac:dyDescent="0.2">
      <c r="A45" s="16" t="s">
        <v>217</v>
      </c>
      <c r="B45" s="4">
        <v>48907100</v>
      </c>
      <c r="C45" s="4">
        <v>48907190</v>
      </c>
      <c r="D45" s="4">
        <v>-90</v>
      </c>
      <c r="E45" s="4">
        <v>-2553776</v>
      </c>
      <c r="F45" s="4">
        <f t="shared" si="0"/>
        <v>-2553776</v>
      </c>
      <c r="G45" s="4">
        <v>0</v>
      </c>
      <c r="H45" s="4">
        <v>0</v>
      </c>
      <c r="I45" s="4">
        <v>0</v>
      </c>
      <c r="J45" s="4">
        <v>36585531000</v>
      </c>
      <c r="K45" s="24">
        <f t="shared" si="1"/>
        <v>-298545736000</v>
      </c>
      <c r="L45" s="4">
        <v>2439</v>
      </c>
      <c r="M45" s="4">
        <v>2856</v>
      </c>
      <c r="N45" s="4">
        <v>380</v>
      </c>
      <c r="O45" s="4">
        <v>445</v>
      </c>
      <c r="P45" s="4">
        <v>5514100</v>
      </c>
      <c r="Q45" s="4">
        <v>6206600</v>
      </c>
      <c r="R45" s="5">
        <v>1.26E-2</v>
      </c>
      <c r="S45" s="4">
        <v>61330586</v>
      </c>
      <c r="T45" s="4">
        <f t="shared" si="2"/>
        <v>37015783.666666664</v>
      </c>
      <c r="U45" s="4">
        <f t="shared" si="3"/>
        <v>6318100</v>
      </c>
      <c r="V45" s="5">
        <v>1.3999999999999999E-2</v>
      </c>
    </row>
    <row r="46" spans="1:22" x14ac:dyDescent="0.2">
      <c r="A46" s="16" t="s">
        <v>216</v>
      </c>
      <c r="B46" s="4">
        <v>98000</v>
      </c>
      <c r="C46" s="4">
        <v>98000</v>
      </c>
      <c r="D46" s="4">
        <v>0</v>
      </c>
      <c r="E46" s="4">
        <v>0</v>
      </c>
      <c r="F46" s="4">
        <f t="shared" si="0"/>
        <v>0</v>
      </c>
      <c r="G46" s="4">
        <v>662200</v>
      </c>
      <c r="H46" s="4">
        <v>1106700</v>
      </c>
      <c r="I46" s="4">
        <v>-444500</v>
      </c>
      <c r="J46" s="4">
        <v>-12329590000</v>
      </c>
      <c r="K46" s="24">
        <f t="shared" si="1"/>
        <v>-335131267000</v>
      </c>
      <c r="L46" s="4">
        <v>1363</v>
      </c>
      <c r="M46" s="4">
        <v>1461</v>
      </c>
      <c r="N46" s="4">
        <v>139</v>
      </c>
      <c r="O46" s="4">
        <v>213</v>
      </c>
      <c r="P46" s="4">
        <v>2280300</v>
      </c>
      <c r="Q46" s="4">
        <v>2807200</v>
      </c>
      <c r="R46" s="5">
        <v>1.8E-3</v>
      </c>
      <c r="S46" s="4">
        <v>6318100</v>
      </c>
      <c r="T46" s="4">
        <f t="shared" si="2"/>
        <v>37468483.833333336</v>
      </c>
      <c r="U46" s="4">
        <f t="shared" si="3"/>
        <v>6363401</v>
      </c>
      <c r="V46" s="5">
        <v>1.61E-2</v>
      </c>
    </row>
    <row r="47" spans="1:22" x14ac:dyDescent="0.2">
      <c r="A47" s="16" t="s">
        <v>215</v>
      </c>
      <c r="F47" s="4">
        <f t="shared" ref="F47:F73" si="4">E47+F48</f>
        <v>0</v>
      </c>
      <c r="G47" s="4">
        <v>865000</v>
      </c>
      <c r="H47" s="4">
        <v>483001</v>
      </c>
      <c r="I47" s="4">
        <v>381999</v>
      </c>
      <c r="J47" s="4">
        <v>10665274000</v>
      </c>
      <c r="K47" s="24">
        <f t="shared" ref="K47:K73" si="5">K48+J47</f>
        <v>-322801677000</v>
      </c>
      <c r="L47" s="4">
        <v>1745</v>
      </c>
      <c r="M47" s="4">
        <v>1504</v>
      </c>
      <c r="N47" s="4">
        <v>256</v>
      </c>
      <c r="O47" s="4">
        <v>206</v>
      </c>
      <c r="P47" s="4">
        <v>3072600</v>
      </c>
      <c r="Q47" s="4">
        <v>2718000</v>
      </c>
      <c r="R47" s="5">
        <v>1.6399999999999998E-2</v>
      </c>
      <c r="S47" s="4">
        <v>6363401</v>
      </c>
      <c r="T47" s="4">
        <f t="shared" si="2"/>
        <v>43689500.399999999</v>
      </c>
      <c r="U47" s="4">
        <f t="shared" ref="U47:U73" si="6">MIN(S48:S52)</f>
        <v>12775700</v>
      </c>
      <c r="V47" s="5">
        <v>2.1499999999999998E-2</v>
      </c>
    </row>
    <row r="48" spans="1:22" x14ac:dyDescent="0.2">
      <c r="A48" s="16" t="s">
        <v>214</v>
      </c>
      <c r="B48" s="4">
        <v>2300000</v>
      </c>
      <c r="C48" s="4">
        <v>2300000</v>
      </c>
      <c r="D48" s="4">
        <v>0</v>
      </c>
      <c r="E48" s="4">
        <v>0</v>
      </c>
      <c r="F48" s="4">
        <f t="shared" si="4"/>
        <v>0</v>
      </c>
      <c r="G48" s="4">
        <v>356500</v>
      </c>
      <c r="H48" s="4">
        <v>1985900</v>
      </c>
      <c r="I48" s="4">
        <v>-1629400</v>
      </c>
      <c r="J48" s="4">
        <v>-45407150000</v>
      </c>
      <c r="K48" s="24">
        <f t="shared" si="5"/>
        <v>-333466951000</v>
      </c>
      <c r="L48" s="4">
        <v>1535</v>
      </c>
      <c r="M48" s="4">
        <v>3519</v>
      </c>
      <c r="N48" s="4">
        <v>171</v>
      </c>
      <c r="O48" s="4">
        <v>412</v>
      </c>
      <c r="P48" s="4">
        <v>2406800</v>
      </c>
      <c r="Q48" s="4">
        <v>6160800</v>
      </c>
      <c r="R48" s="5">
        <v>-2.3599999999999999E-2</v>
      </c>
      <c r="S48" s="4">
        <v>12775700</v>
      </c>
      <c r="T48" s="4">
        <f t="shared" si="2"/>
        <v>43727520.399999999</v>
      </c>
      <c r="U48" s="4">
        <f t="shared" si="6"/>
        <v>14269301</v>
      </c>
      <c r="V48" s="5">
        <v>1.9699999999999999E-2</v>
      </c>
    </row>
    <row r="49" spans="1:22" x14ac:dyDescent="0.2">
      <c r="A49" s="16" t="s">
        <v>213</v>
      </c>
      <c r="B49" s="4">
        <v>145000000</v>
      </c>
      <c r="C49" s="4">
        <v>145000000</v>
      </c>
      <c r="D49" s="4">
        <v>0</v>
      </c>
      <c r="E49" s="4">
        <v>0</v>
      </c>
      <c r="F49" s="4">
        <f t="shared" si="4"/>
        <v>0</v>
      </c>
      <c r="G49" s="4">
        <v>562600</v>
      </c>
      <c r="H49" s="4">
        <v>1844400</v>
      </c>
      <c r="I49" s="4">
        <v>-1281800</v>
      </c>
      <c r="J49" s="4">
        <v>-36246420000</v>
      </c>
      <c r="K49" s="24">
        <f t="shared" si="5"/>
        <v>-288059801000</v>
      </c>
      <c r="L49" s="4">
        <v>4304</v>
      </c>
      <c r="M49" s="4">
        <v>5844</v>
      </c>
      <c r="N49" s="4">
        <v>584</v>
      </c>
      <c r="O49" s="4">
        <v>825</v>
      </c>
      <c r="P49" s="4">
        <v>9207000</v>
      </c>
      <c r="Q49" s="4">
        <v>12348400</v>
      </c>
      <c r="R49" s="5">
        <v>5.4000000000000003E-3</v>
      </c>
      <c r="S49" s="4">
        <v>168026000</v>
      </c>
      <c r="T49" s="4">
        <f t="shared" si="2"/>
        <v>15125720.4</v>
      </c>
      <c r="U49" s="4">
        <f t="shared" si="6"/>
        <v>14269301</v>
      </c>
      <c r="V49" s="5">
        <v>3.6299999999999999E-2</v>
      </c>
    </row>
    <row r="50" spans="1:22" x14ac:dyDescent="0.2">
      <c r="A50" s="16" t="s">
        <v>212</v>
      </c>
      <c r="F50" s="4">
        <f t="shared" si="4"/>
        <v>0</v>
      </c>
      <c r="G50" s="4">
        <v>2184200</v>
      </c>
      <c r="H50" s="4">
        <v>1016200</v>
      </c>
      <c r="I50" s="4">
        <v>1168000</v>
      </c>
      <c r="J50" s="4">
        <v>32240935000</v>
      </c>
      <c r="K50" s="24">
        <f t="shared" si="5"/>
        <v>-251813381000</v>
      </c>
      <c r="L50" s="4">
        <v>3041</v>
      </c>
      <c r="M50" s="4">
        <v>1920</v>
      </c>
      <c r="N50" s="4">
        <v>572</v>
      </c>
      <c r="O50" s="4">
        <v>273</v>
      </c>
      <c r="P50" s="4">
        <v>6557800</v>
      </c>
      <c r="Q50" s="4">
        <v>4255300</v>
      </c>
      <c r="T50" s="4">
        <f t="shared" si="2"/>
        <v>15125720.4</v>
      </c>
      <c r="U50" s="4">
        <f t="shared" si="6"/>
        <v>14269301</v>
      </c>
    </row>
    <row r="51" spans="1:22" x14ac:dyDescent="0.2">
      <c r="A51" s="16" t="s">
        <v>211</v>
      </c>
      <c r="B51" s="4">
        <v>100000</v>
      </c>
      <c r="C51" s="4">
        <v>100000</v>
      </c>
      <c r="D51" s="4">
        <v>0</v>
      </c>
      <c r="E51" s="4">
        <v>0</v>
      </c>
      <c r="F51" s="4">
        <f t="shared" si="4"/>
        <v>0</v>
      </c>
      <c r="G51" s="4">
        <v>1731400</v>
      </c>
      <c r="H51" s="4">
        <v>2645500</v>
      </c>
      <c r="I51" s="4">
        <v>-914100</v>
      </c>
      <c r="J51" s="4">
        <v>-24626775000</v>
      </c>
      <c r="K51" s="24">
        <f t="shared" si="5"/>
        <v>-284054316000</v>
      </c>
      <c r="L51" s="4">
        <v>3791</v>
      </c>
      <c r="M51" s="4">
        <v>2794</v>
      </c>
      <c r="N51" s="4">
        <v>615</v>
      </c>
      <c r="O51" s="4">
        <v>386</v>
      </c>
      <c r="P51" s="4">
        <v>8510400</v>
      </c>
      <c r="Q51" s="4">
        <v>5119200</v>
      </c>
      <c r="R51" s="5">
        <v>2.4300000000000002E-2</v>
      </c>
      <c r="S51" s="4">
        <v>14342200</v>
      </c>
      <c r="T51" s="4">
        <f t="shared" si="2"/>
        <v>14435600.800000001</v>
      </c>
      <c r="U51" s="4">
        <f t="shared" si="6"/>
        <v>9034301</v>
      </c>
      <c r="V51" s="5">
        <v>3.2500000000000001E-2</v>
      </c>
    </row>
    <row r="52" spans="1:22" x14ac:dyDescent="0.2">
      <c r="A52" s="16" t="s">
        <v>210</v>
      </c>
      <c r="F52" s="4">
        <f t="shared" si="4"/>
        <v>0</v>
      </c>
      <c r="G52" s="4">
        <v>115600</v>
      </c>
      <c r="H52" s="4">
        <v>2773001</v>
      </c>
      <c r="I52" s="4">
        <v>-2657401</v>
      </c>
      <c r="J52" s="4">
        <v>-71324250000</v>
      </c>
      <c r="K52" s="24">
        <f t="shared" si="5"/>
        <v>-259427541000</v>
      </c>
      <c r="L52" s="4">
        <v>905</v>
      </c>
      <c r="M52" s="4">
        <v>2945</v>
      </c>
      <c r="N52" s="4">
        <v>109</v>
      </c>
      <c r="O52" s="4">
        <v>282</v>
      </c>
      <c r="P52" s="4">
        <v>1671100</v>
      </c>
      <c r="Q52" s="4">
        <v>4777400</v>
      </c>
      <c r="T52" s="4">
        <f t="shared" si="2"/>
        <v>14435600.800000001</v>
      </c>
      <c r="U52" s="4">
        <f t="shared" si="6"/>
        <v>9034301</v>
      </c>
    </row>
    <row r="53" spans="1:22" x14ac:dyDescent="0.2">
      <c r="A53" s="16" t="s">
        <v>208</v>
      </c>
      <c r="B53" s="4">
        <v>150000</v>
      </c>
      <c r="C53" s="4">
        <v>150000</v>
      </c>
      <c r="D53" s="4">
        <v>0</v>
      </c>
      <c r="E53" s="4">
        <v>0</v>
      </c>
      <c r="F53" s="4">
        <f t="shared" si="4"/>
        <v>0</v>
      </c>
      <c r="G53" s="4">
        <v>1968100</v>
      </c>
      <c r="H53" s="4">
        <v>999201</v>
      </c>
      <c r="I53" s="4">
        <v>968899</v>
      </c>
      <c r="J53" s="4">
        <v>25932355000</v>
      </c>
      <c r="K53" s="24">
        <f t="shared" si="5"/>
        <v>-188103291000</v>
      </c>
      <c r="L53" s="4">
        <v>2672</v>
      </c>
      <c r="M53" s="4">
        <v>3351</v>
      </c>
      <c r="N53" s="4">
        <v>312</v>
      </c>
      <c r="O53" s="4">
        <v>512</v>
      </c>
      <c r="P53" s="4">
        <v>5156200</v>
      </c>
      <c r="Q53" s="4">
        <v>8603700</v>
      </c>
      <c r="R53" s="5">
        <v>-1.67E-2</v>
      </c>
      <c r="S53" s="4">
        <v>14269301</v>
      </c>
      <c r="T53" s="4">
        <f t="shared" si="2"/>
        <v>14365041</v>
      </c>
      <c r="U53" s="4">
        <f t="shared" si="6"/>
        <v>9034301</v>
      </c>
      <c r="V53" s="5">
        <v>2.3799999999999998E-2</v>
      </c>
    </row>
    <row r="54" spans="1:22" x14ac:dyDescent="0.2">
      <c r="A54" s="16" t="s">
        <v>207</v>
      </c>
      <c r="F54" s="4">
        <f t="shared" si="4"/>
        <v>0</v>
      </c>
      <c r="G54" s="4">
        <v>571800</v>
      </c>
      <c r="H54" s="4">
        <v>442700</v>
      </c>
      <c r="I54" s="4">
        <v>129100</v>
      </c>
      <c r="J54" s="4">
        <v>3567480000</v>
      </c>
      <c r="K54" s="24">
        <f t="shared" si="5"/>
        <v>-214035646000</v>
      </c>
      <c r="L54" s="4">
        <v>1557</v>
      </c>
      <c r="M54" s="4">
        <v>1945</v>
      </c>
      <c r="N54" s="4">
        <v>228</v>
      </c>
      <c r="O54" s="4">
        <v>268</v>
      </c>
      <c r="P54" s="4">
        <v>3072900</v>
      </c>
      <c r="Q54" s="4">
        <v>4367600</v>
      </c>
      <c r="T54" s="4">
        <f t="shared" si="2"/>
        <v>13836501</v>
      </c>
      <c r="U54" s="4">
        <f t="shared" si="6"/>
        <v>9034301</v>
      </c>
    </row>
    <row r="55" spans="1:22" x14ac:dyDescent="0.2">
      <c r="A55" s="16" t="s">
        <v>206</v>
      </c>
      <c r="F55" s="4">
        <f t="shared" si="4"/>
        <v>0</v>
      </c>
      <c r="G55" s="4">
        <v>557500</v>
      </c>
      <c r="H55" s="4">
        <v>203001</v>
      </c>
      <c r="I55" s="4">
        <v>354499</v>
      </c>
      <c r="J55" s="4">
        <v>9673194000</v>
      </c>
      <c r="K55" s="24">
        <f t="shared" si="5"/>
        <v>-217603126000</v>
      </c>
      <c r="L55" s="4">
        <v>1502</v>
      </c>
      <c r="M55" s="4">
        <v>3211</v>
      </c>
      <c r="N55" s="4">
        <v>167</v>
      </c>
      <c r="O55" s="4">
        <v>328</v>
      </c>
      <c r="P55" s="4">
        <v>2598300</v>
      </c>
      <c r="Q55" s="4">
        <v>5103900</v>
      </c>
      <c r="T55" s="4">
        <f t="shared" si="2"/>
        <v>13836501</v>
      </c>
      <c r="U55" s="4">
        <f t="shared" si="6"/>
        <v>9034301</v>
      </c>
    </row>
    <row r="56" spans="1:22" x14ac:dyDescent="0.2">
      <c r="A56" s="16" t="s">
        <v>205</v>
      </c>
      <c r="B56" s="4">
        <v>100000</v>
      </c>
      <c r="C56" s="4">
        <v>100000</v>
      </c>
      <c r="D56" s="4">
        <v>0</v>
      </c>
      <c r="E56" s="4">
        <v>0</v>
      </c>
      <c r="F56" s="4">
        <f t="shared" si="4"/>
        <v>0</v>
      </c>
      <c r="G56" s="4">
        <v>1159500</v>
      </c>
      <c r="H56" s="4">
        <v>483801</v>
      </c>
      <c r="I56" s="4">
        <v>675699</v>
      </c>
      <c r="J56" s="4">
        <v>18566700000</v>
      </c>
      <c r="K56" s="24">
        <f t="shared" si="5"/>
        <v>-227276320000</v>
      </c>
      <c r="L56" s="4">
        <v>2403</v>
      </c>
      <c r="M56" s="4">
        <v>1677</v>
      </c>
      <c r="N56" s="4">
        <v>336</v>
      </c>
      <c r="O56" s="4">
        <v>191</v>
      </c>
      <c r="P56" s="4">
        <v>4785500</v>
      </c>
      <c r="Q56" s="4">
        <v>3072600</v>
      </c>
      <c r="R56" s="5">
        <v>3.3700000000000001E-2</v>
      </c>
      <c r="S56" s="4">
        <v>9034301</v>
      </c>
      <c r="T56" s="4">
        <f t="shared" si="2"/>
        <v>14082584.166666666</v>
      </c>
      <c r="U56" s="4">
        <f t="shared" si="6"/>
        <v>10891602</v>
      </c>
      <c r="V56" s="5">
        <v>3.2599999999999997E-2</v>
      </c>
    </row>
    <row r="57" spans="1:22" x14ac:dyDescent="0.2">
      <c r="A57" s="16" t="s">
        <v>204</v>
      </c>
      <c r="F57" s="4">
        <f t="shared" si="4"/>
        <v>0</v>
      </c>
      <c r="G57" s="4">
        <v>247800</v>
      </c>
      <c r="H57" s="4">
        <v>875700</v>
      </c>
      <c r="I57" s="4">
        <v>-627900</v>
      </c>
      <c r="J57" s="4">
        <v>-16785510000</v>
      </c>
      <c r="K57" s="24">
        <f t="shared" si="5"/>
        <v>-245843020000</v>
      </c>
      <c r="L57" s="4">
        <v>1182</v>
      </c>
      <c r="M57" s="4">
        <v>4036</v>
      </c>
      <c r="N57" s="4">
        <v>160</v>
      </c>
      <c r="O57" s="4">
        <v>268</v>
      </c>
      <c r="P57" s="4">
        <v>2698800</v>
      </c>
      <c r="Q57" s="4">
        <v>5102100</v>
      </c>
      <c r="T57" s="4">
        <f t="shared" si="2"/>
        <v>14082584.166666666</v>
      </c>
      <c r="U57" s="4">
        <f t="shared" si="6"/>
        <v>10891602</v>
      </c>
    </row>
    <row r="58" spans="1:22" x14ac:dyDescent="0.2">
      <c r="A58" s="16" t="s">
        <v>203</v>
      </c>
      <c r="B58" s="4">
        <v>950000</v>
      </c>
      <c r="C58" s="4">
        <v>950000</v>
      </c>
      <c r="D58" s="4">
        <v>0</v>
      </c>
      <c r="E58" s="4">
        <v>0</v>
      </c>
      <c r="F58" s="4">
        <f t="shared" si="4"/>
        <v>0</v>
      </c>
      <c r="G58" s="4">
        <v>803800</v>
      </c>
      <c r="H58" s="4">
        <v>322600</v>
      </c>
      <c r="I58" s="4">
        <v>481200</v>
      </c>
      <c r="J58" s="4">
        <v>12939635000</v>
      </c>
      <c r="K58" s="24">
        <f t="shared" si="5"/>
        <v>-229057510000</v>
      </c>
      <c r="L58" s="4">
        <v>1616</v>
      </c>
      <c r="M58" s="4">
        <v>3959</v>
      </c>
      <c r="N58" s="4">
        <v>255</v>
      </c>
      <c r="O58" s="4">
        <v>476</v>
      </c>
      <c r="P58" s="4">
        <v>3570200</v>
      </c>
      <c r="Q58" s="4">
        <v>7747700</v>
      </c>
      <c r="R58" s="5">
        <v>-1.1200000000000002E-2</v>
      </c>
      <c r="S58" s="4">
        <v>12965800</v>
      </c>
      <c r="T58" s="4">
        <f t="shared" si="2"/>
        <v>14305941</v>
      </c>
      <c r="U58" s="4">
        <f t="shared" si="6"/>
        <v>10891602</v>
      </c>
      <c r="V58" s="5">
        <v>1.67E-2</v>
      </c>
    </row>
    <row r="59" spans="1:22" x14ac:dyDescent="0.2">
      <c r="A59" s="16" t="s">
        <v>200</v>
      </c>
      <c r="B59" s="4">
        <v>2000000</v>
      </c>
      <c r="C59" s="4">
        <v>2000000</v>
      </c>
      <c r="D59" s="4">
        <v>0</v>
      </c>
      <c r="E59" s="4">
        <v>0</v>
      </c>
      <c r="F59" s="4">
        <f t="shared" si="4"/>
        <v>0</v>
      </c>
      <c r="G59" s="4">
        <v>1787900</v>
      </c>
      <c r="H59" s="4">
        <v>2032300</v>
      </c>
      <c r="I59" s="4">
        <v>-244400</v>
      </c>
      <c r="J59" s="4">
        <v>-6655000000</v>
      </c>
      <c r="K59" s="24">
        <f t="shared" si="5"/>
        <v>-241997145000</v>
      </c>
      <c r="L59" s="4">
        <v>2180</v>
      </c>
      <c r="M59" s="4">
        <v>7977</v>
      </c>
      <c r="N59" s="4">
        <v>306</v>
      </c>
      <c r="O59" s="4">
        <v>893</v>
      </c>
      <c r="P59" s="4">
        <v>4816800</v>
      </c>
      <c r="Q59" s="4">
        <v>16906700</v>
      </c>
      <c r="R59" s="5">
        <v>-1.66E-2</v>
      </c>
      <c r="S59" s="4">
        <v>25017000</v>
      </c>
      <c r="T59" s="4">
        <f t="shared" si="2"/>
        <v>14497661.199999999</v>
      </c>
      <c r="U59" s="4">
        <f t="shared" si="6"/>
        <v>10891602</v>
      </c>
      <c r="V59" s="5">
        <v>2.3599999999999999E-2</v>
      </c>
    </row>
    <row r="60" spans="1:22" x14ac:dyDescent="0.2">
      <c r="A60" s="16" t="s">
        <v>199</v>
      </c>
      <c r="F60" s="4">
        <f t="shared" si="4"/>
        <v>0</v>
      </c>
      <c r="G60" s="4">
        <v>828200</v>
      </c>
      <c r="H60" s="4">
        <v>451301</v>
      </c>
      <c r="I60" s="4">
        <v>376899</v>
      </c>
      <c r="J60" s="4">
        <v>10384134000</v>
      </c>
      <c r="K60" s="24">
        <f t="shared" si="5"/>
        <v>-235342145000</v>
      </c>
      <c r="L60" s="4">
        <v>1859</v>
      </c>
      <c r="M60" s="4">
        <v>2569</v>
      </c>
      <c r="N60" s="4">
        <v>291</v>
      </c>
      <c r="O60" s="4">
        <v>381</v>
      </c>
      <c r="P60" s="4">
        <v>4226900</v>
      </c>
      <c r="Q60" s="4">
        <v>5588300</v>
      </c>
      <c r="T60" s="4">
        <f t="shared" si="2"/>
        <v>13881684.333333334</v>
      </c>
      <c r="U60" s="4">
        <f t="shared" si="6"/>
        <v>10891602</v>
      </c>
    </row>
    <row r="61" spans="1:22" x14ac:dyDescent="0.2">
      <c r="A61" s="16" t="s">
        <v>193</v>
      </c>
      <c r="B61" s="4">
        <v>1000000</v>
      </c>
      <c r="C61" s="4">
        <v>1000000</v>
      </c>
      <c r="D61" s="4">
        <v>0</v>
      </c>
      <c r="E61" s="4">
        <v>0</v>
      </c>
      <c r="F61" s="4">
        <f t="shared" si="4"/>
        <v>0</v>
      </c>
      <c r="G61" s="4">
        <v>904600</v>
      </c>
      <c r="H61" s="4">
        <v>1123802</v>
      </c>
      <c r="I61" s="4">
        <v>-219202</v>
      </c>
      <c r="J61" s="4">
        <v>-5990782000</v>
      </c>
      <c r="K61" s="24">
        <f t="shared" si="5"/>
        <v>-245726279000</v>
      </c>
      <c r="L61" s="4">
        <v>1563</v>
      </c>
      <c r="M61" s="4">
        <v>2398</v>
      </c>
      <c r="N61" s="4">
        <v>230</v>
      </c>
      <c r="O61" s="4">
        <v>383</v>
      </c>
      <c r="P61" s="4">
        <v>3139300</v>
      </c>
      <c r="Q61" s="4">
        <v>5315500</v>
      </c>
      <c r="R61" s="5">
        <v>-1.26E-2</v>
      </c>
      <c r="S61" s="4">
        <v>10891602</v>
      </c>
      <c r="T61" s="4">
        <f t="shared" si="2"/>
        <v>13809900.666666666</v>
      </c>
      <c r="U61" s="4">
        <f t="shared" si="6"/>
        <v>10510800</v>
      </c>
      <c r="V61" s="5">
        <v>2.1400000000000002E-2</v>
      </c>
    </row>
    <row r="62" spans="1:22" x14ac:dyDescent="0.2">
      <c r="A62" s="16" t="s">
        <v>192</v>
      </c>
      <c r="F62" s="4">
        <f t="shared" si="4"/>
        <v>0</v>
      </c>
      <c r="G62" s="4">
        <v>254100</v>
      </c>
      <c r="H62" s="4">
        <v>944400</v>
      </c>
      <c r="I62" s="4">
        <v>-690300</v>
      </c>
      <c r="J62" s="4">
        <v>-19183995000</v>
      </c>
      <c r="K62" s="24">
        <f t="shared" si="5"/>
        <v>-239735497000</v>
      </c>
      <c r="L62" s="4">
        <v>1679</v>
      </c>
      <c r="M62" s="4">
        <v>1456</v>
      </c>
      <c r="N62" s="4">
        <v>194</v>
      </c>
      <c r="O62" s="4">
        <v>172</v>
      </c>
      <c r="P62" s="4">
        <v>3103200</v>
      </c>
      <c r="Q62" s="4">
        <v>2393300</v>
      </c>
      <c r="T62" s="4">
        <f t="shared" si="2"/>
        <v>13176543.428571429</v>
      </c>
      <c r="U62" s="4">
        <f t="shared" si="6"/>
        <v>10510800</v>
      </c>
    </row>
    <row r="63" spans="1:22" x14ac:dyDescent="0.2">
      <c r="A63" s="16" t="s">
        <v>191</v>
      </c>
      <c r="B63" s="4">
        <v>700000</v>
      </c>
      <c r="C63" s="4">
        <v>700000</v>
      </c>
      <c r="D63" s="4">
        <v>0</v>
      </c>
      <c r="E63" s="4">
        <v>0</v>
      </c>
      <c r="F63" s="4">
        <f t="shared" si="4"/>
        <v>0</v>
      </c>
      <c r="G63" s="4">
        <v>505500</v>
      </c>
      <c r="H63" s="4">
        <v>946502</v>
      </c>
      <c r="I63" s="4">
        <v>-441002</v>
      </c>
      <c r="J63" s="4">
        <v>-12340287000</v>
      </c>
      <c r="K63" s="24">
        <f t="shared" si="5"/>
        <v>-220551502000</v>
      </c>
      <c r="L63" s="4">
        <v>3178</v>
      </c>
      <c r="M63" s="4">
        <v>3209</v>
      </c>
      <c r="N63" s="4">
        <v>476</v>
      </c>
      <c r="O63" s="4">
        <v>453</v>
      </c>
      <c r="P63" s="4">
        <v>6571400</v>
      </c>
      <c r="Q63" s="4">
        <v>6352700</v>
      </c>
      <c r="R63" s="5">
        <v>0</v>
      </c>
      <c r="S63" s="4">
        <v>13916502</v>
      </c>
      <c r="T63" s="4">
        <f t="shared" si="2"/>
        <v>13040886</v>
      </c>
      <c r="U63" s="4">
        <f t="shared" si="6"/>
        <v>10510800</v>
      </c>
      <c r="V63" s="5">
        <v>2.8399999999999998E-2</v>
      </c>
    </row>
    <row r="64" spans="1:22" x14ac:dyDescent="0.2">
      <c r="A64" s="16" t="s">
        <v>190</v>
      </c>
      <c r="B64" s="4">
        <v>1000000</v>
      </c>
      <c r="C64" s="4">
        <v>1000000</v>
      </c>
      <c r="D64" s="4">
        <v>0</v>
      </c>
      <c r="E64" s="4">
        <v>0</v>
      </c>
      <c r="F64" s="4">
        <f t="shared" si="4"/>
        <v>0</v>
      </c>
      <c r="G64" s="4">
        <v>546000</v>
      </c>
      <c r="H64" s="4">
        <v>509601</v>
      </c>
      <c r="I64" s="4">
        <v>36399</v>
      </c>
      <c r="J64" s="4">
        <v>1003474000</v>
      </c>
      <c r="K64" s="24">
        <f t="shared" si="5"/>
        <v>-208211215000</v>
      </c>
      <c r="L64" s="4">
        <v>2106</v>
      </c>
      <c r="M64" s="4">
        <v>3086</v>
      </c>
      <c r="N64" s="4">
        <v>314</v>
      </c>
      <c r="O64" s="4">
        <v>361</v>
      </c>
      <c r="P64" s="4">
        <v>4402400</v>
      </c>
      <c r="Q64" s="4">
        <v>5399200</v>
      </c>
      <c r="R64" s="5">
        <v>-7.0999999999999995E-3</v>
      </c>
      <c r="S64" s="4">
        <v>11193801</v>
      </c>
      <c r="T64" s="4">
        <f t="shared" si="2"/>
        <v>12812543</v>
      </c>
      <c r="U64" s="4">
        <f t="shared" si="6"/>
        <v>10510800</v>
      </c>
      <c r="V64" s="5">
        <v>1.61E-2</v>
      </c>
    </row>
    <row r="65" spans="1:22" x14ac:dyDescent="0.2">
      <c r="A65" s="16" t="s">
        <v>189</v>
      </c>
      <c r="F65" s="4">
        <f t="shared" si="4"/>
        <v>0</v>
      </c>
      <c r="G65" s="4">
        <v>676400</v>
      </c>
      <c r="H65" s="4">
        <v>537500</v>
      </c>
      <c r="I65" s="4">
        <v>138900</v>
      </c>
      <c r="J65" s="4">
        <v>3788930000</v>
      </c>
      <c r="K65" s="24">
        <f t="shared" si="5"/>
        <v>-209214689000</v>
      </c>
      <c r="L65" s="4">
        <v>1369</v>
      </c>
      <c r="M65" s="4">
        <v>2433</v>
      </c>
      <c r="N65" s="4">
        <v>244</v>
      </c>
      <c r="O65" s="4">
        <v>378</v>
      </c>
      <c r="P65" s="4">
        <v>3277200</v>
      </c>
      <c r="Q65" s="4">
        <v>6056800</v>
      </c>
      <c r="T65" s="4">
        <f t="shared" si="2"/>
        <v>13116512.625</v>
      </c>
      <c r="U65" s="4">
        <f t="shared" si="6"/>
        <v>10510800</v>
      </c>
    </row>
    <row r="66" spans="1:22" x14ac:dyDescent="0.2">
      <c r="A66" s="16" t="s">
        <v>188</v>
      </c>
      <c r="B66" s="4">
        <v>50000</v>
      </c>
      <c r="C66" s="4">
        <v>50000</v>
      </c>
      <c r="D66" s="4">
        <v>0</v>
      </c>
      <c r="E66" s="4">
        <v>0</v>
      </c>
      <c r="F66" s="4">
        <f t="shared" si="4"/>
        <v>0</v>
      </c>
      <c r="G66" s="4">
        <v>349700</v>
      </c>
      <c r="H66" s="4">
        <v>551300</v>
      </c>
      <c r="I66" s="4">
        <v>-201600</v>
      </c>
      <c r="J66" s="4">
        <v>-5567700000</v>
      </c>
      <c r="K66" s="24">
        <f t="shared" si="5"/>
        <v>-213003619000</v>
      </c>
      <c r="L66" s="4">
        <v>2394</v>
      </c>
      <c r="M66" s="4">
        <v>2700</v>
      </c>
      <c r="N66" s="4">
        <v>321</v>
      </c>
      <c r="O66" s="4">
        <v>303</v>
      </c>
      <c r="P66" s="4">
        <v>4647800</v>
      </c>
      <c r="Q66" s="4">
        <v>4906500</v>
      </c>
      <c r="R66" s="5">
        <v>1.4499999999999999E-2</v>
      </c>
      <c r="S66" s="4">
        <v>10510800</v>
      </c>
      <c r="T66" s="4">
        <f t="shared" si="2"/>
        <v>13393600.125</v>
      </c>
      <c r="U66" s="4">
        <f t="shared" si="6"/>
        <v>10460900</v>
      </c>
      <c r="V66" s="5">
        <v>1.61E-2</v>
      </c>
    </row>
    <row r="67" spans="1:22" x14ac:dyDescent="0.2">
      <c r="A67" s="16" t="s">
        <v>187</v>
      </c>
      <c r="F67" s="4">
        <f t="shared" si="4"/>
        <v>0</v>
      </c>
      <c r="G67" s="4">
        <v>260000</v>
      </c>
      <c r="H67" s="4">
        <v>794193</v>
      </c>
      <c r="I67" s="4">
        <v>-534193</v>
      </c>
      <c r="J67" s="4">
        <v>-14668082000</v>
      </c>
      <c r="K67" s="24">
        <f t="shared" si="5"/>
        <v>-207435919000</v>
      </c>
      <c r="L67" s="4">
        <v>1517</v>
      </c>
      <c r="M67" s="4">
        <v>2464</v>
      </c>
      <c r="N67" s="4">
        <v>282</v>
      </c>
      <c r="O67" s="4">
        <v>480</v>
      </c>
      <c r="P67" s="4">
        <v>4631000</v>
      </c>
      <c r="Q67" s="4">
        <v>6873600</v>
      </c>
      <c r="T67" s="4">
        <f t="shared" si="2"/>
        <v>13747855.666666666</v>
      </c>
      <c r="U67" s="4">
        <f t="shared" si="6"/>
        <v>9376400</v>
      </c>
    </row>
    <row r="68" spans="1:22" x14ac:dyDescent="0.2">
      <c r="A68" s="16" t="s">
        <v>186</v>
      </c>
      <c r="F68" s="4">
        <f t="shared" si="4"/>
        <v>0</v>
      </c>
      <c r="G68" s="4">
        <v>930700</v>
      </c>
      <c r="H68" s="4">
        <v>1491601</v>
      </c>
      <c r="I68" s="4">
        <v>-560901</v>
      </c>
      <c r="J68" s="4">
        <v>-15328150000</v>
      </c>
      <c r="K68" s="24">
        <f t="shared" si="5"/>
        <v>-192767837000</v>
      </c>
      <c r="L68" s="4">
        <v>2319</v>
      </c>
      <c r="M68" s="4">
        <v>1817</v>
      </c>
      <c r="N68" s="4">
        <v>288</v>
      </c>
      <c r="O68" s="4">
        <v>336</v>
      </c>
      <c r="P68" s="4">
        <v>4730900</v>
      </c>
      <c r="Q68" s="4">
        <v>4606300</v>
      </c>
      <c r="T68" s="4">
        <f t="shared" si="2"/>
        <v>15319930.1</v>
      </c>
      <c r="U68" s="4">
        <f t="shared" si="6"/>
        <v>9376400</v>
      </c>
    </row>
    <row r="69" spans="1:22" x14ac:dyDescent="0.2">
      <c r="A69" s="16" t="s">
        <v>185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0</v>
      </c>
      <c r="G69" s="4">
        <v>570600</v>
      </c>
      <c r="H69" s="4">
        <v>1639001</v>
      </c>
      <c r="I69" s="4">
        <v>-1068401</v>
      </c>
      <c r="J69" s="4">
        <v>-29536986000</v>
      </c>
      <c r="K69" s="24">
        <f t="shared" si="5"/>
        <v>-177439687000</v>
      </c>
      <c r="L69" s="4">
        <v>4937</v>
      </c>
      <c r="M69" s="4">
        <v>4310</v>
      </c>
      <c r="N69" s="4">
        <v>794</v>
      </c>
      <c r="O69" s="4">
        <v>730</v>
      </c>
      <c r="P69" s="4">
        <v>12780200</v>
      </c>
      <c r="Q69" s="4">
        <v>10699800</v>
      </c>
      <c r="R69" s="5">
        <v>-1.2800000000000001E-2</v>
      </c>
      <c r="S69" s="4">
        <v>25975601</v>
      </c>
      <c r="T69" s="4">
        <f t="shared" si="2"/>
        <v>14274290</v>
      </c>
      <c r="U69" s="4">
        <f t="shared" si="6"/>
        <v>9376400</v>
      </c>
      <c r="V69" s="5">
        <v>3.8800000000000001E-2</v>
      </c>
    </row>
    <row r="70" spans="1:22" x14ac:dyDescent="0.2">
      <c r="A70" s="16" t="s">
        <v>215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0</v>
      </c>
      <c r="G70" s="4">
        <v>70800</v>
      </c>
      <c r="H70" s="4">
        <v>454800</v>
      </c>
      <c r="I70" s="4">
        <v>-384000</v>
      </c>
      <c r="J70" s="4">
        <v>-10624590000</v>
      </c>
      <c r="K70" s="24">
        <f t="shared" si="5"/>
        <v>-147902701000</v>
      </c>
      <c r="L70" s="4">
        <v>2178</v>
      </c>
      <c r="M70" s="4">
        <v>1798</v>
      </c>
      <c r="N70" s="4">
        <v>222</v>
      </c>
      <c r="O70" s="4">
        <v>278</v>
      </c>
      <c r="P70" s="4">
        <v>3227900</v>
      </c>
      <c r="Q70" s="4">
        <v>3553200</v>
      </c>
      <c r="R70" s="5">
        <v>-1.8E-3</v>
      </c>
      <c r="S70" s="4">
        <v>10801800</v>
      </c>
      <c r="T70" s="4">
        <f t="shared" si="2"/>
        <v>13829220</v>
      </c>
      <c r="U70" s="4">
        <f t="shared" si="6"/>
        <v>9376400</v>
      </c>
      <c r="V70" s="5">
        <v>9.1000000000000004E-3</v>
      </c>
    </row>
    <row r="71" spans="1:22" x14ac:dyDescent="0.2">
      <c r="A71" s="16" t="s">
        <v>214</v>
      </c>
      <c r="B71" s="4">
        <v>100000</v>
      </c>
      <c r="C71" s="4">
        <v>100000</v>
      </c>
      <c r="D71" s="4">
        <v>0</v>
      </c>
      <c r="E71" s="4">
        <v>0</v>
      </c>
      <c r="F71" s="4">
        <f t="shared" si="4"/>
        <v>0</v>
      </c>
      <c r="G71" s="4">
        <v>54600</v>
      </c>
      <c r="H71" s="4">
        <v>940500</v>
      </c>
      <c r="I71" s="4">
        <v>-885900</v>
      </c>
      <c r="J71" s="4">
        <v>-24432600000</v>
      </c>
      <c r="K71" s="24">
        <f t="shared" si="5"/>
        <v>-137278111000</v>
      </c>
      <c r="L71" s="4">
        <v>2166</v>
      </c>
      <c r="M71" s="4">
        <v>2124</v>
      </c>
      <c r="N71" s="4">
        <v>308</v>
      </c>
      <c r="O71" s="4">
        <v>397</v>
      </c>
      <c r="P71" s="4">
        <v>4610400</v>
      </c>
      <c r="Q71" s="4">
        <v>5195200</v>
      </c>
      <c r="R71" s="5">
        <v>5.5000000000000005E-3</v>
      </c>
      <c r="S71" s="4">
        <v>10460900</v>
      </c>
      <c r="T71" s="4">
        <f t="shared" si="2"/>
        <v>14058940</v>
      </c>
      <c r="U71" s="4">
        <f t="shared" si="6"/>
        <v>9376400</v>
      </c>
      <c r="V71" s="5">
        <v>1.8000000000000002E-2</v>
      </c>
    </row>
    <row r="72" spans="1:22" x14ac:dyDescent="0.2">
      <c r="A72" s="16" t="s">
        <v>213</v>
      </c>
      <c r="B72" s="4">
        <v>2060000</v>
      </c>
      <c r="C72" s="4">
        <v>2060000</v>
      </c>
      <c r="D72" s="4">
        <v>0</v>
      </c>
      <c r="E72" s="4">
        <v>0</v>
      </c>
      <c r="F72" s="4">
        <f t="shared" si="4"/>
        <v>0</v>
      </c>
      <c r="G72" s="4">
        <v>99800</v>
      </c>
      <c r="H72" s="4">
        <v>1154000</v>
      </c>
      <c r="I72" s="4">
        <v>-1054200</v>
      </c>
      <c r="J72" s="4">
        <v>-29017005000</v>
      </c>
      <c r="K72" s="24">
        <f t="shared" si="5"/>
        <v>-112845511000</v>
      </c>
      <c r="L72" s="4">
        <v>1426</v>
      </c>
      <c r="M72" s="4">
        <v>2079</v>
      </c>
      <c r="N72" s="4">
        <v>216</v>
      </c>
      <c r="O72" s="4">
        <v>285</v>
      </c>
      <c r="P72" s="4">
        <v>2879000</v>
      </c>
      <c r="Q72" s="4">
        <v>4040700</v>
      </c>
      <c r="R72" s="5">
        <v>-5.4000000000000003E-3</v>
      </c>
      <c r="S72" s="4">
        <v>9376400</v>
      </c>
      <c r="T72" s="4">
        <f t="shared" si="2"/>
        <v>14653565</v>
      </c>
      <c r="U72" s="4">
        <f t="shared" si="6"/>
        <v>9595400</v>
      </c>
      <c r="V72" s="5">
        <v>1.4499999999999999E-2</v>
      </c>
    </row>
    <row r="73" spans="1:22" x14ac:dyDescent="0.2">
      <c r="A73" s="16" t="s">
        <v>212</v>
      </c>
      <c r="B73" s="4">
        <v>1050000</v>
      </c>
      <c r="C73" s="4">
        <v>1050000</v>
      </c>
      <c r="D73" s="4">
        <v>0</v>
      </c>
      <c r="E73" s="4">
        <v>0</v>
      </c>
      <c r="F73" s="4">
        <f t="shared" si="4"/>
        <v>0</v>
      </c>
      <c r="G73" s="4">
        <v>306800</v>
      </c>
      <c r="H73" s="4">
        <v>698100</v>
      </c>
      <c r="I73" s="4">
        <v>-391300</v>
      </c>
      <c r="J73" s="4">
        <v>-10740700000</v>
      </c>
      <c r="K73" s="24">
        <f t="shared" si="5"/>
        <v>-83828506000</v>
      </c>
      <c r="L73" s="4">
        <v>2230</v>
      </c>
      <c r="M73" s="4">
        <v>2871</v>
      </c>
      <c r="N73" s="4">
        <v>343</v>
      </c>
      <c r="O73" s="4">
        <v>397</v>
      </c>
      <c r="P73" s="4">
        <v>5040600</v>
      </c>
      <c r="Q73" s="4">
        <v>5837700</v>
      </c>
      <c r="R73" s="5">
        <v>3.7000000000000002E-3</v>
      </c>
      <c r="S73" s="4">
        <v>12966900</v>
      </c>
      <c r="T73" s="4">
        <f t="shared" si="2"/>
        <v>14553125</v>
      </c>
      <c r="U73" s="4">
        <f t="shared" si="6"/>
        <v>9595400</v>
      </c>
      <c r="V73" s="5">
        <v>1.8100000000000002E-2</v>
      </c>
    </row>
    <row r="74" spans="1:22" x14ac:dyDescent="0.2">
      <c r="A74" s="16" t="s">
        <v>211</v>
      </c>
      <c r="B74" s="4">
        <v>0</v>
      </c>
      <c r="C74" s="4">
        <v>0</v>
      </c>
      <c r="D74" s="4">
        <v>0</v>
      </c>
      <c r="E74" s="4">
        <v>0</v>
      </c>
      <c r="F74" s="4">
        <f t="shared" ref="F74:F79" si="7">E74+F75</f>
        <v>0</v>
      </c>
      <c r="G74" s="4">
        <v>494000</v>
      </c>
      <c r="H74" s="4">
        <v>118440</v>
      </c>
      <c r="I74" s="4">
        <v>375560</v>
      </c>
      <c r="J74" s="4">
        <v>10269065000</v>
      </c>
      <c r="K74" s="24">
        <f t="shared" ref="K74:K79" si="8">K75+J74</f>
        <v>-73087806000</v>
      </c>
      <c r="L74" s="4">
        <v>1765</v>
      </c>
      <c r="M74" s="4">
        <v>2553</v>
      </c>
      <c r="N74" s="4">
        <v>237</v>
      </c>
      <c r="O74" s="4">
        <v>356</v>
      </c>
      <c r="P74" s="4">
        <v>3454200</v>
      </c>
      <c r="Q74" s="4">
        <v>5096000</v>
      </c>
      <c r="R74" s="5">
        <v>1.4800000000000001E-2</v>
      </c>
      <c r="S74" s="4">
        <v>9595400</v>
      </c>
      <c r="T74" s="4">
        <f t="shared" ref="T74:T79" si="9">AVERAGE(S75:S84)</f>
        <v>14286685</v>
      </c>
      <c r="U74" s="4">
        <f t="shared" ref="U74:U79" si="10">MIN(S75:S79)</f>
        <v>12727500</v>
      </c>
      <c r="V74" s="5">
        <v>1.09E-2</v>
      </c>
    </row>
    <row r="75" spans="1:22" x14ac:dyDescent="0.2">
      <c r="A75" s="16" t="s">
        <v>210</v>
      </c>
      <c r="B75" s="4">
        <v>1000000</v>
      </c>
      <c r="C75" s="4">
        <v>1000000</v>
      </c>
      <c r="D75" s="4">
        <v>0</v>
      </c>
      <c r="E75" s="4">
        <v>0</v>
      </c>
      <c r="F75" s="4">
        <f t="shared" si="7"/>
        <v>0</v>
      </c>
      <c r="G75" s="4">
        <v>308600</v>
      </c>
      <c r="H75" s="4">
        <v>864200</v>
      </c>
      <c r="I75" s="4">
        <v>-555600</v>
      </c>
      <c r="J75" s="4">
        <v>-15689555000</v>
      </c>
      <c r="K75" s="24">
        <f t="shared" si="8"/>
        <v>-83356871000</v>
      </c>
      <c r="L75" s="4">
        <v>2028</v>
      </c>
      <c r="M75" s="4">
        <v>2603</v>
      </c>
      <c r="N75" s="4">
        <v>335</v>
      </c>
      <c r="O75" s="4">
        <v>398</v>
      </c>
      <c r="P75" s="4">
        <v>4979100</v>
      </c>
      <c r="Q75" s="4">
        <v>7689300</v>
      </c>
      <c r="R75" s="5">
        <v>-2.9399999999999999E-2</v>
      </c>
      <c r="S75" s="4">
        <v>15244300</v>
      </c>
      <c r="T75" s="4">
        <f t="shared" si="9"/>
        <v>13293885.1</v>
      </c>
      <c r="U75" s="4">
        <f t="shared" si="10"/>
        <v>6351100</v>
      </c>
      <c r="V75" s="5">
        <v>4.2300000000000004E-2</v>
      </c>
    </row>
    <row r="76" spans="1:22" x14ac:dyDescent="0.2">
      <c r="A76" s="16" t="s">
        <v>208</v>
      </c>
      <c r="B76" s="4">
        <v>833600</v>
      </c>
      <c r="C76" s="4">
        <v>833600</v>
      </c>
      <c r="D76" s="4">
        <v>0</v>
      </c>
      <c r="E76" s="4">
        <v>0</v>
      </c>
      <c r="F76" s="4">
        <f t="shared" si="7"/>
        <v>0</v>
      </c>
      <c r="G76" s="4">
        <v>709900</v>
      </c>
      <c r="H76" s="4">
        <v>228200</v>
      </c>
      <c r="I76" s="4">
        <v>481700</v>
      </c>
      <c r="J76" s="4">
        <v>13537000000</v>
      </c>
      <c r="K76" s="24">
        <f t="shared" si="8"/>
        <v>-67667316000</v>
      </c>
      <c r="L76" s="4">
        <v>2425</v>
      </c>
      <c r="M76" s="4">
        <v>1757</v>
      </c>
      <c r="N76" s="4">
        <v>380</v>
      </c>
      <c r="O76" s="4">
        <v>290</v>
      </c>
      <c r="P76" s="4">
        <v>6059500</v>
      </c>
      <c r="Q76" s="4">
        <v>4686100</v>
      </c>
      <c r="R76" s="5">
        <v>5.4000000000000003E-3</v>
      </c>
      <c r="S76" s="4">
        <v>12727500</v>
      </c>
      <c r="T76" s="4">
        <f t="shared" si="9"/>
        <v>13211535.199999999</v>
      </c>
      <c r="U76" s="4">
        <f t="shared" si="10"/>
        <v>6351100</v>
      </c>
      <c r="V76" s="5">
        <v>1.2500000000000001E-2</v>
      </c>
    </row>
    <row r="77" spans="1:22" x14ac:dyDescent="0.2">
      <c r="A77" s="16" t="s">
        <v>207</v>
      </c>
      <c r="B77" s="4">
        <v>4565300</v>
      </c>
      <c r="C77" s="4">
        <v>4565300</v>
      </c>
      <c r="D77" s="4">
        <v>0</v>
      </c>
      <c r="E77" s="4">
        <v>0</v>
      </c>
      <c r="F77" s="4">
        <f t="shared" si="7"/>
        <v>0</v>
      </c>
      <c r="G77" s="4">
        <v>702500</v>
      </c>
      <c r="H77" s="4">
        <v>6729500</v>
      </c>
      <c r="I77" s="4">
        <v>-6027000</v>
      </c>
      <c r="J77" s="4">
        <v>-157627158000</v>
      </c>
      <c r="K77" s="24">
        <f t="shared" si="8"/>
        <v>-81204316000</v>
      </c>
      <c r="L77" s="4">
        <v>1333</v>
      </c>
      <c r="M77" s="4">
        <v>1755</v>
      </c>
      <c r="N77" s="4">
        <v>157</v>
      </c>
      <c r="O77" s="4">
        <v>179</v>
      </c>
      <c r="P77" s="4">
        <v>2297800</v>
      </c>
      <c r="Q77" s="4">
        <v>2696200</v>
      </c>
      <c r="R77" s="5">
        <v>1.8E-3</v>
      </c>
      <c r="S77" s="4">
        <v>16581900</v>
      </c>
      <c r="T77" s="4">
        <f t="shared" si="9"/>
        <v>12738495.199999999</v>
      </c>
      <c r="U77" s="4">
        <f t="shared" si="10"/>
        <v>6351100</v>
      </c>
      <c r="V77" s="5">
        <v>9.0000000000000011E-3</v>
      </c>
    </row>
    <row r="78" spans="1:22" x14ac:dyDescent="0.2">
      <c r="A78" s="16" t="s">
        <v>206</v>
      </c>
      <c r="B78" s="4">
        <v>1318200</v>
      </c>
      <c r="C78" s="4">
        <v>1318200</v>
      </c>
      <c r="D78" s="4">
        <v>0</v>
      </c>
      <c r="E78" s="4">
        <v>0</v>
      </c>
      <c r="F78" s="4">
        <f t="shared" si="7"/>
        <v>0</v>
      </c>
      <c r="G78" s="4">
        <v>988500</v>
      </c>
      <c r="H78" s="4">
        <v>708400</v>
      </c>
      <c r="I78" s="4">
        <v>280100</v>
      </c>
      <c r="J78" s="4">
        <v>7672970000</v>
      </c>
      <c r="K78" s="24">
        <f t="shared" si="8"/>
        <v>76422842000</v>
      </c>
      <c r="L78" s="4">
        <v>6962</v>
      </c>
      <c r="M78" s="4">
        <v>3245</v>
      </c>
      <c r="N78" s="4">
        <v>1199</v>
      </c>
      <c r="O78" s="4">
        <v>451</v>
      </c>
      <c r="P78" s="4">
        <v>20274600</v>
      </c>
      <c r="Q78" s="4">
        <v>6923300</v>
      </c>
      <c r="R78" s="5">
        <v>5.91E-2</v>
      </c>
      <c r="S78" s="4">
        <v>29468600</v>
      </c>
      <c r="T78" s="4">
        <f t="shared" si="9"/>
        <v>10994755.300000001</v>
      </c>
      <c r="U78" s="4">
        <f t="shared" si="10"/>
        <v>6351100</v>
      </c>
      <c r="V78" s="5">
        <v>6.6100000000000006E-2</v>
      </c>
    </row>
    <row r="79" spans="1:22" x14ac:dyDescent="0.2">
      <c r="A79" s="16" t="s">
        <v>205</v>
      </c>
      <c r="B79" s="4">
        <v>500000</v>
      </c>
      <c r="C79" s="4">
        <v>500000</v>
      </c>
      <c r="D79" s="4">
        <v>0</v>
      </c>
      <c r="E79" s="4">
        <v>0</v>
      </c>
      <c r="F79" s="4">
        <f t="shared" si="7"/>
        <v>0</v>
      </c>
      <c r="G79" s="4">
        <v>4404100</v>
      </c>
      <c r="H79" s="4">
        <v>519500</v>
      </c>
      <c r="I79" s="4">
        <v>3884600</v>
      </c>
      <c r="J79" s="4">
        <v>102339850000</v>
      </c>
      <c r="K79" s="24">
        <f t="shared" si="8"/>
        <v>68749872000</v>
      </c>
      <c r="L79" s="4">
        <v>1784</v>
      </c>
      <c r="M79" s="4">
        <v>1439</v>
      </c>
      <c r="N79" s="4">
        <v>332</v>
      </c>
      <c r="O79" s="4">
        <v>306</v>
      </c>
      <c r="P79" s="4">
        <v>4254000</v>
      </c>
      <c r="Q79" s="4">
        <v>4512200</v>
      </c>
      <c r="R79" s="5">
        <v>9.7000000000000003E-3</v>
      </c>
      <c r="S79" s="4">
        <v>15519200</v>
      </c>
      <c r="T79" s="4">
        <f t="shared" si="9"/>
        <v>10722965.300000001</v>
      </c>
      <c r="U79" s="4">
        <f t="shared" si="10"/>
        <v>6351100</v>
      </c>
      <c r="V79" s="5">
        <v>1.72E-2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11">E80+F81</f>
        <v>0</v>
      </c>
      <c r="G80" s="4">
        <v>1817400</v>
      </c>
      <c r="H80" s="4">
        <v>208200</v>
      </c>
      <c r="I80" s="4">
        <v>1609200</v>
      </c>
      <c r="J80" s="4">
        <v>41806755000</v>
      </c>
      <c r="K80" s="24">
        <f t="shared" ref="K80:K90" si="12">K81+J80</f>
        <v>-33589978000</v>
      </c>
      <c r="L80" s="4">
        <v>1807</v>
      </c>
      <c r="M80" s="4">
        <v>677</v>
      </c>
      <c r="N80" s="4">
        <v>240</v>
      </c>
      <c r="O80" s="4">
        <v>114</v>
      </c>
      <c r="P80" s="4">
        <v>4094100</v>
      </c>
      <c r="Q80" s="4">
        <v>1736600</v>
      </c>
      <c r="R80" s="5">
        <v>9.7999999999999997E-3</v>
      </c>
      <c r="S80" s="4">
        <v>6351100</v>
      </c>
      <c r="T80" s="4">
        <f t="shared" ref="T80:T96" si="13">AVERAGE(S81:S90)</f>
        <v>11161885.300000001</v>
      </c>
      <c r="U80" s="4">
        <f t="shared" ref="U80:U90" si="14">MIN(S81:S85)</f>
        <v>5316301</v>
      </c>
      <c r="V80" s="5">
        <v>1.54E-2</v>
      </c>
    </row>
    <row r="81" spans="1:22" x14ac:dyDescent="0.2">
      <c r="A81" s="16" t="s">
        <v>203</v>
      </c>
      <c r="B81" s="4">
        <v>500000</v>
      </c>
      <c r="C81" s="4">
        <v>500000</v>
      </c>
      <c r="D81" s="4">
        <v>0</v>
      </c>
      <c r="E81" s="4">
        <v>0</v>
      </c>
      <c r="F81" s="4">
        <f t="shared" si="11"/>
        <v>0</v>
      </c>
      <c r="G81" s="4">
        <v>1068900</v>
      </c>
      <c r="H81" s="4">
        <v>1671500</v>
      </c>
      <c r="I81" s="4">
        <v>-602600</v>
      </c>
      <c r="J81" s="4">
        <v>-15608110000</v>
      </c>
      <c r="K81" s="24">
        <f t="shared" si="12"/>
        <v>-75396733000</v>
      </c>
      <c r="L81" s="4">
        <v>1421</v>
      </c>
      <c r="M81" s="4">
        <v>2964</v>
      </c>
      <c r="N81" s="4">
        <v>240</v>
      </c>
      <c r="O81" s="4">
        <v>493</v>
      </c>
      <c r="P81" s="4">
        <v>3666800</v>
      </c>
      <c r="Q81" s="4">
        <v>7853000</v>
      </c>
      <c r="R81" s="5">
        <v>-7.7000000000000002E-3</v>
      </c>
      <c r="S81" s="4">
        <v>12758100</v>
      </c>
      <c r="T81" s="4">
        <f t="shared" si="13"/>
        <v>10858151.199999999</v>
      </c>
      <c r="U81" s="4">
        <f t="shared" si="14"/>
        <v>5316301</v>
      </c>
      <c r="V81" s="5">
        <v>2.1099999999999997E-2</v>
      </c>
    </row>
    <row r="82" spans="1:22" x14ac:dyDescent="0.2">
      <c r="A82" s="16" t="s">
        <v>200</v>
      </c>
      <c r="B82" s="4">
        <v>8943650</v>
      </c>
      <c r="C82" s="4">
        <v>8943650</v>
      </c>
      <c r="D82" s="4">
        <v>0</v>
      </c>
      <c r="E82" s="4">
        <v>0</v>
      </c>
      <c r="F82" s="4">
        <f t="shared" si="11"/>
        <v>0</v>
      </c>
      <c r="G82" s="4">
        <v>644200</v>
      </c>
      <c r="H82" s="4">
        <v>93795</v>
      </c>
      <c r="I82" s="4">
        <v>550405</v>
      </c>
      <c r="J82" s="4">
        <v>14308400000</v>
      </c>
      <c r="K82" s="24">
        <f t="shared" si="12"/>
        <v>-59788623000</v>
      </c>
      <c r="L82" s="4">
        <v>855</v>
      </c>
      <c r="M82" s="4">
        <v>1142</v>
      </c>
      <c r="N82" s="4">
        <v>144</v>
      </c>
      <c r="O82" s="4">
        <v>222</v>
      </c>
      <c r="P82" s="4">
        <v>2208700</v>
      </c>
      <c r="Q82" s="4">
        <v>3768800</v>
      </c>
      <c r="R82" s="5">
        <v>0</v>
      </c>
      <c r="S82" s="4">
        <v>15322650</v>
      </c>
      <c r="T82" s="4">
        <f t="shared" si="13"/>
        <v>10564468.4</v>
      </c>
      <c r="U82" s="4">
        <f t="shared" si="14"/>
        <v>5316301</v>
      </c>
      <c r="V82" s="5">
        <v>1.15E-2</v>
      </c>
    </row>
    <row r="83" spans="1:22" x14ac:dyDescent="0.2">
      <c r="A83" s="16" t="s">
        <v>199</v>
      </c>
      <c r="B83" s="4">
        <v>2685900</v>
      </c>
      <c r="C83" s="4">
        <v>2685900</v>
      </c>
      <c r="D83" s="4">
        <v>0</v>
      </c>
      <c r="E83" s="4">
        <v>0</v>
      </c>
      <c r="F83" s="4">
        <f t="shared" si="11"/>
        <v>0</v>
      </c>
      <c r="G83" s="4">
        <v>147100</v>
      </c>
      <c r="H83" s="4">
        <v>265400</v>
      </c>
      <c r="I83" s="4">
        <v>-118300</v>
      </c>
      <c r="J83" s="4">
        <v>-3107345000</v>
      </c>
      <c r="K83" s="24">
        <f t="shared" si="12"/>
        <v>-74097023000</v>
      </c>
      <c r="L83" s="4">
        <v>995</v>
      </c>
      <c r="M83" s="4">
        <v>1407</v>
      </c>
      <c r="N83" s="4">
        <v>206</v>
      </c>
      <c r="O83" s="4">
        <v>301</v>
      </c>
      <c r="P83" s="4">
        <v>3223700</v>
      </c>
      <c r="Q83" s="4">
        <v>5073200</v>
      </c>
      <c r="R83" s="5">
        <v>-1.34E-2</v>
      </c>
      <c r="S83" s="4">
        <v>11962500</v>
      </c>
      <c r="T83" s="4">
        <f t="shared" si="13"/>
        <v>10540772.800000001</v>
      </c>
      <c r="U83" s="4">
        <f t="shared" si="14"/>
        <v>5316301</v>
      </c>
      <c r="V83" s="5">
        <v>2.0799999999999999E-2</v>
      </c>
    </row>
    <row r="84" spans="1:22" x14ac:dyDescent="0.2">
      <c r="A84" s="16" t="s">
        <v>193</v>
      </c>
      <c r="B84" s="4">
        <v>0</v>
      </c>
      <c r="C84" s="4">
        <v>0</v>
      </c>
      <c r="D84" s="4">
        <v>0</v>
      </c>
      <c r="E84" s="4">
        <v>0</v>
      </c>
      <c r="F84" s="4">
        <f t="shared" si="11"/>
        <v>0</v>
      </c>
      <c r="G84" s="4">
        <v>954800</v>
      </c>
      <c r="H84" s="4">
        <v>308300</v>
      </c>
      <c r="I84" s="4">
        <v>646500</v>
      </c>
      <c r="J84" s="4">
        <v>16976240000</v>
      </c>
      <c r="K84" s="24">
        <f t="shared" si="12"/>
        <v>-70989678000</v>
      </c>
      <c r="L84" s="4">
        <v>1821</v>
      </c>
      <c r="M84" s="4">
        <v>775</v>
      </c>
      <c r="N84" s="4">
        <v>285</v>
      </c>
      <c r="O84" s="4">
        <v>131</v>
      </c>
      <c r="P84" s="4">
        <v>4474500</v>
      </c>
      <c r="Q84" s="4">
        <v>1867300</v>
      </c>
      <c r="R84" s="5">
        <v>1.9400000000000001E-2</v>
      </c>
      <c r="S84" s="4">
        <v>6931000</v>
      </c>
      <c r="T84" s="4">
        <f t="shared" si="13"/>
        <v>12405160.800000001</v>
      </c>
      <c r="U84" s="4">
        <f t="shared" si="14"/>
        <v>5316301</v>
      </c>
      <c r="V84" s="5">
        <v>2.0899999999999998E-2</v>
      </c>
    </row>
    <row r="85" spans="1:22" x14ac:dyDescent="0.2">
      <c r="A85" s="16" t="s">
        <v>192</v>
      </c>
      <c r="B85" s="4">
        <v>0</v>
      </c>
      <c r="C85" s="4">
        <v>0</v>
      </c>
      <c r="D85" s="4">
        <v>0</v>
      </c>
      <c r="E85" s="4">
        <v>0</v>
      </c>
      <c r="F85" s="4">
        <f t="shared" si="11"/>
        <v>0</v>
      </c>
      <c r="G85" s="4">
        <v>221400</v>
      </c>
      <c r="H85" s="4">
        <v>331601</v>
      </c>
      <c r="I85" s="4">
        <v>-110201</v>
      </c>
      <c r="J85" s="4">
        <v>-2923989000</v>
      </c>
      <c r="K85" s="24">
        <f t="shared" si="12"/>
        <v>-87965918000</v>
      </c>
      <c r="L85" s="4">
        <v>834</v>
      </c>
      <c r="M85" s="4">
        <v>1143</v>
      </c>
      <c r="N85" s="4">
        <v>131</v>
      </c>
      <c r="O85" s="4">
        <v>172</v>
      </c>
      <c r="P85" s="4">
        <v>2104800</v>
      </c>
      <c r="Q85" s="4">
        <v>2647100</v>
      </c>
      <c r="R85" s="5">
        <v>0</v>
      </c>
      <c r="S85" s="4">
        <v>5316301</v>
      </c>
      <c r="T85" s="4">
        <f t="shared" si="13"/>
        <v>12867715.6</v>
      </c>
      <c r="U85" s="4">
        <f t="shared" si="14"/>
        <v>10740300</v>
      </c>
      <c r="V85" s="5">
        <v>1.1599999999999999E-2</v>
      </c>
    </row>
    <row r="86" spans="1:22" x14ac:dyDescent="0.2">
      <c r="A86" s="16" t="s">
        <v>191</v>
      </c>
      <c r="B86" s="4">
        <v>432100</v>
      </c>
      <c r="C86" s="4">
        <v>432100</v>
      </c>
      <c r="D86" s="4">
        <v>0</v>
      </c>
      <c r="E86" s="4">
        <v>0</v>
      </c>
      <c r="F86" s="4">
        <f t="shared" si="11"/>
        <v>0</v>
      </c>
      <c r="G86" s="4">
        <v>570200</v>
      </c>
      <c r="H86" s="4">
        <v>452001</v>
      </c>
      <c r="I86" s="4">
        <v>118199</v>
      </c>
      <c r="J86" s="4">
        <v>3049426000</v>
      </c>
      <c r="K86" s="24">
        <f t="shared" si="12"/>
        <v>-85041929000</v>
      </c>
      <c r="L86" s="4">
        <v>1148</v>
      </c>
      <c r="M86" s="4">
        <v>2336</v>
      </c>
      <c r="N86" s="4">
        <v>234</v>
      </c>
      <c r="O86" s="4">
        <v>459</v>
      </c>
      <c r="P86" s="4">
        <v>3573800</v>
      </c>
      <c r="Q86" s="4">
        <v>7205400</v>
      </c>
      <c r="R86" s="5">
        <v>-9.5999999999999992E-3</v>
      </c>
      <c r="S86" s="4">
        <v>11904001</v>
      </c>
      <c r="T86" s="4">
        <f t="shared" si="13"/>
        <v>13438381.6</v>
      </c>
      <c r="U86" s="4">
        <f t="shared" si="14"/>
        <v>9720759</v>
      </c>
      <c r="V86" s="5">
        <v>1.54E-2</v>
      </c>
    </row>
    <row r="87" spans="1:22" x14ac:dyDescent="0.2">
      <c r="A87" s="16" t="s">
        <v>190</v>
      </c>
      <c r="B87" s="4">
        <v>20000</v>
      </c>
      <c r="C87" s="4">
        <v>20000</v>
      </c>
      <c r="D87" s="4">
        <v>0</v>
      </c>
      <c r="E87" s="4">
        <v>0</v>
      </c>
      <c r="F87" s="4">
        <f t="shared" si="11"/>
        <v>0</v>
      </c>
      <c r="G87" s="4">
        <v>217000</v>
      </c>
      <c r="H87" s="4">
        <v>2307600</v>
      </c>
      <c r="I87" s="4">
        <v>-2090600</v>
      </c>
      <c r="J87" s="4">
        <v>-54936760000</v>
      </c>
      <c r="K87" s="24">
        <f t="shared" si="12"/>
        <v>-88091355000</v>
      </c>
      <c r="L87" s="4">
        <v>1163</v>
      </c>
      <c r="M87" s="4">
        <v>1681</v>
      </c>
      <c r="N87" s="4">
        <v>259</v>
      </c>
      <c r="O87" s="4">
        <v>391</v>
      </c>
      <c r="P87" s="4">
        <v>4029300</v>
      </c>
      <c r="Q87" s="4">
        <v>6341600</v>
      </c>
      <c r="R87" s="5">
        <v>-9.4999999999999998E-3</v>
      </c>
      <c r="S87" s="4">
        <v>11851500</v>
      </c>
      <c r="T87" s="4">
        <f t="shared" si="13"/>
        <v>13798181.6</v>
      </c>
      <c r="U87" s="4">
        <f t="shared" si="14"/>
        <v>9720759</v>
      </c>
      <c r="V87" s="5">
        <v>1.52E-2</v>
      </c>
    </row>
    <row r="88" spans="1:22" x14ac:dyDescent="0.2">
      <c r="A88" s="16" t="s">
        <v>189</v>
      </c>
      <c r="B88" s="4">
        <v>0</v>
      </c>
      <c r="C88" s="4">
        <v>0</v>
      </c>
      <c r="D88" s="4">
        <v>0</v>
      </c>
      <c r="E88" s="4">
        <v>0</v>
      </c>
      <c r="F88" s="4">
        <f t="shared" si="11"/>
        <v>0</v>
      </c>
      <c r="G88" s="4">
        <v>479600</v>
      </c>
      <c r="H88" s="4">
        <v>94101</v>
      </c>
      <c r="I88" s="4">
        <v>385499</v>
      </c>
      <c r="J88" s="4">
        <v>10056476000</v>
      </c>
      <c r="K88" s="24">
        <f t="shared" si="12"/>
        <v>-33154595000</v>
      </c>
      <c r="L88" s="4">
        <v>1809</v>
      </c>
      <c r="M88" s="4">
        <v>2205</v>
      </c>
      <c r="N88" s="4">
        <v>338</v>
      </c>
      <c r="O88" s="4">
        <v>370</v>
      </c>
      <c r="P88" s="4">
        <v>4887600</v>
      </c>
      <c r="Q88" s="4">
        <v>5748300</v>
      </c>
      <c r="R88" s="5">
        <v>1.3500000000000002E-2</v>
      </c>
      <c r="S88" s="4">
        <v>12031201</v>
      </c>
      <c r="T88" s="4">
        <f t="shared" si="13"/>
        <v>13834950</v>
      </c>
      <c r="U88" s="4">
        <f t="shared" si="14"/>
        <v>9720759</v>
      </c>
      <c r="V88" s="5">
        <v>1.9099999999999999E-2</v>
      </c>
    </row>
    <row r="89" spans="1:22" x14ac:dyDescent="0.2">
      <c r="A89" s="16" t="s">
        <v>188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0</v>
      </c>
      <c r="G89" s="4">
        <v>847700</v>
      </c>
      <c r="H89" s="4">
        <v>119500</v>
      </c>
      <c r="I89" s="4">
        <v>728200</v>
      </c>
      <c r="J89" s="4">
        <v>18791405000</v>
      </c>
      <c r="K89" s="24">
        <f t="shared" si="12"/>
        <v>-43211071000</v>
      </c>
      <c r="L89" s="4">
        <v>1958</v>
      </c>
      <c r="M89" s="4">
        <v>1306</v>
      </c>
      <c r="N89" s="4">
        <v>333</v>
      </c>
      <c r="O89" s="4">
        <v>289</v>
      </c>
      <c r="P89" s="4">
        <v>6034400</v>
      </c>
      <c r="Q89" s="4">
        <v>4855500</v>
      </c>
      <c r="R89" s="5">
        <v>1.37E-2</v>
      </c>
      <c r="S89" s="4">
        <v>12801300</v>
      </c>
      <c r="T89" s="4">
        <f t="shared" si="13"/>
        <v>13483079.800000001</v>
      </c>
      <c r="U89" s="4">
        <f t="shared" si="14"/>
        <v>9720759</v>
      </c>
      <c r="V89" s="5">
        <v>1.1599999999999999E-2</v>
      </c>
    </row>
    <row r="90" spans="1:22" x14ac:dyDescent="0.2">
      <c r="A90" s="16" t="s">
        <v>187</v>
      </c>
      <c r="B90" s="4">
        <v>1044000</v>
      </c>
      <c r="C90" s="4">
        <v>1044000</v>
      </c>
      <c r="D90" s="4">
        <v>0</v>
      </c>
      <c r="E90" s="4">
        <v>0</v>
      </c>
      <c r="F90" s="4">
        <f t="shared" si="11"/>
        <v>0</v>
      </c>
      <c r="G90" s="4">
        <v>1134600</v>
      </c>
      <c r="H90" s="4">
        <v>319500</v>
      </c>
      <c r="I90" s="4">
        <v>815100</v>
      </c>
      <c r="J90" s="4">
        <v>20726335000</v>
      </c>
      <c r="K90" s="24">
        <f t="shared" si="12"/>
        <v>-62002476000</v>
      </c>
      <c r="L90" s="4">
        <v>1691</v>
      </c>
      <c r="M90" s="4">
        <v>1494</v>
      </c>
      <c r="N90" s="4">
        <v>314</v>
      </c>
      <c r="O90" s="4">
        <v>276</v>
      </c>
      <c r="P90" s="4">
        <v>4982700</v>
      </c>
      <c r="Q90" s="4">
        <v>4156200</v>
      </c>
      <c r="R90" s="5">
        <v>7.9000000000000008E-3</v>
      </c>
      <c r="S90" s="4">
        <v>10740300</v>
      </c>
      <c r="T90" s="4">
        <f t="shared" si="13"/>
        <v>14769587.1</v>
      </c>
      <c r="U90" s="4">
        <f t="shared" si="14"/>
        <v>9720759</v>
      </c>
      <c r="V90" s="5">
        <v>1.5600000000000001E-2</v>
      </c>
    </row>
    <row r="91" spans="1:22" x14ac:dyDescent="0.2">
      <c r="A91" s="16" t="s">
        <v>186</v>
      </c>
      <c r="B91" s="4">
        <v>0</v>
      </c>
      <c r="C91" s="4">
        <v>0</v>
      </c>
      <c r="D91" s="4">
        <v>0</v>
      </c>
      <c r="E91" s="4">
        <v>0</v>
      </c>
      <c r="F91" s="4">
        <f t="shared" ref="F91:F102" si="15">E91+F92</f>
        <v>0</v>
      </c>
      <c r="G91" s="4">
        <v>608400</v>
      </c>
      <c r="H91" s="4">
        <v>1790200</v>
      </c>
      <c r="I91" s="4">
        <v>-1181800</v>
      </c>
      <c r="J91" s="4">
        <v>-29998040000</v>
      </c>
      <c r="K91" s="24">
        <f t="shared" ref="K91:K102" si="16">K92+J91</f>
        <v>-82728811000</v>
      </c>
      <c r="L91" s="4">
        <v>1242</v>
      </c>
      <c r="M91" s="4">
        <v>1895</v>
      </c>
      <c r="N91" s="4">
        <v>267</v>
      </c>
      <c r="O91" s="4">
        <v>396</v>
      </c>
      <c r="P91" s="4">
        <v>3554100</v>
      </c>
      <c r="Q91" s="4">
        <v>5916800</v>
      </c>
      <c r="R91" s="5">
        <v>0</v>
      </c>
      <c r="S91" s="4">
        <v>9720759</v>
      </c>
      <c r="T91" s="4">
        <f t="shared" si="13"/>
        <v>14779291.9</v>
      </c>
      <c r="U91" s="4">
        <f t="shared" ref="U91:U102" si="17">MIN(S92:S96)</f>
        <v>9941849</v>
      </c>
      <c r="V91" s="5">
        <v>1.7500000000000002E-2</v>
      </c>
    </row>
    <row r="92" spans="1:22" x14ac:dyDescent="0.2">
      <c r="A92" s="16" t="s">
        <v>185</v>
      </c>
      <c r="B92" s="4">
        <v>500000</v>
      </c>
      <c r="C92" s="4">
        <v>500000</v>
      </c>
      <c r="D92" s="4">
        <v>0</v>
      </c>
      <c r="E92" s="4">
        <v>0</v>
      </c>
      <c r="F92" s="4">
        <f t="shared" si="15"/>
        <v>0</v>
      </c>
      <c r="G92" s="4">
        <v>441600</v>
      </c>
      <c r="H92" s="4">
        <v>544100</v>
      </c>
      <c r="I92" s="4">
        <v>-102500</v>
      </c>
      <c r="J92" s="4">
        <v>-2591740000</v>
      </c>
      <c r="K92" s="24">
        <f t="shared" si="16"/>
        <v>-52730771000</v>
      </c>
      <c r="L92" s="4">
        <v>1377</v>
      </c>
      <c r="M92" s="4">
        <v>2218</v>
      </c>
      <c r="N92" s="4">
        <v>272</v>
      </c>
      <c r="O92" s="4">
        <v>481</v>
      </c>
      <c r="P92" s="4">
        <v>3953400</v>
      </c>
      <c r="Q92" s="4">
        <v>7462200</v>
      </c>
      <c r="R92" s="5">
        <v>4.0000000000000001E-3</v>
      </c>
      <c r="S92" s="4">
        <v>12385822</v>
      </c>
      <c r="T92" s="4">
        <f t="shared" si="13"/>
        <v>14930403</v>
      </c>
      <c r="U92" s="4">
        <f t="shared" si="17"/>
        <v>9941849</v>
      </c>
      <c r="V92" s="5">
        <v>1.9599999999999999E-2</v>
      </c>
    </row>
    <row r="93" spans="1:22" x14ac:dyDescent="0.2">
      <c r="A93" s="16" t="s">
        <v>184</v>
      </c>
      <c r="B93" s="4">
        <v>2713100</v>
      </c>
      <c r="C93" s="4">
        <v>2713100</v>
      </c>
      <c r="D93" s="4">
        <v>0</v>
      </c>
      <c r="E93" s="4">
        <v>0</v>
      </c>
      <c r="F93" s="4">
        <f t="shared" si="15"/>
        <v>0</v>
      </c>
      <c r="G93" s="4">
        <v>701000</v>
      </c>
      <c r="H93" s="4">
        <v>567900</v>
      </c>
      <c r="I93" s="4">
        <v>133100</v>
      </c>
      <c r="J93" s="4">
        <v>3365315000</v>
      </c>
      <c r="K93" s="24">
        <f t="shared" si="16"/>
        <v>-50139031000</v>
      </c>
      <c r="L93" s="4">
        <v>1135</v>
      </c>
      <c r="M93" s="4">
        <v>2106</v>
      </c>
      <c r="N93" s="4">
        <v>242</v>
      </c>
      <c r="O93" s="4">
        <v>382</v>
      </c>
      <c r="P93" s="4">
        <v>4071400</v>
      </c>
      <c r="Q93" s="4">
        <v>6705800</v>
      </c>
      <c r="R93" s="5">
        <v>-1.9299999999999998E-2</v>
      </c>
      <c r="S93" s="4">
        <v>11725544</v>
      </c>
      <c r="T93" s="4">
        <f t="shared" si="13"/>
        <v>15286498.444444444</v>
      </c>
      <c r="U93" s="4">
        <f t="shared" si="17"/>
        <v>9941849</v>
      </c>
      <c r="V93" s="5">
        <v>2.7000000000000003E-2</v>
      </c>
    </row>
    <row r="94" spans="1:22" x14ac:dyDescent="0.2">
      <c r="A94" s="16" t="s">
        <v>183</v>
      </c>
      <c r="B94" s="4">
        <v>53300</v>
      </c>
      <c r="C94" s="4">
        <v>53300</v>
      </c>
      <c r="D94" s="4">
        <v>0</v>
      </c>
      <c r="E94" s="4">
        <v>0</v>
      </c>
      <c r="F94" s="4">
        <f t="shared" si="15"/>
        <v>0</v>
      </c>
      <c r="G94" s="4">
        <v>374500</v>
      </c>
      <c r="H94" s="4">
        <v>3808100</v>
      </c>
      <c r="I94" s="4">
        <v>-3433600</v>
      </c>
      <c r="J94" s="4">
        <v>-88388215000</v>
      </c>
      <c r="K94" s="24">
        <f t="shared" si="16"/>
        <v>-53504346000</v>
      </c>
      <c r="L94" s="4">
        <v>5123</v>
      </c>
      <c r="M94" s="4">
        <v>3066</v>
      </c>
      <c r="N94" s="4">
        <v>884</v>
      </c>
      <c r="O94" s="4">
        <v>630</v>
      </c>
      <c r="P94" s="4">
        <v>15352600</v>
      </c>
      <c r="Q94" s="4">
        <v>9563100</v>
      </c>
      <c r="R94" s="5">
        <v>2.18E-2</v>
      </c>
      <c r="S94" s="4">
        <v>25574880</v>
      </c>
      <c r="T94" s="4">
        <f t="shared" si="13"/>
        <v>14000450.75</v>
      </c>
      <c r="U94" s="4">
        <f t="shared" si="17"/>
        <v>9282598</v>
      </c>
      <c r="V94" s="5">
        <v>4.3899999999999995E-2</v>
      </c>
    </row>
    <row r="95" spans="1:22" x14ac:dyDescent="0.2">
      <c r="A95" s="16" t="s">
        <v>182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0</v>
      </c>
      <c r="G95" s="4">
        <v>518800</v>
      </c>
      <c r="H95" s="4">
        <v>204900</v>
      </c>
      <c r="I95" s="4">
        <v>313900</v>
      </c>
      <c r="J95" s="4">
        <v>7940625000</v>
      </c>
      <c r="K95" s="24">
        <f t="shared" si="16"/>
        <v>34883869000</v>
      </c>
      <c r="L95" s="4">
        <v>1431</v>
      </c>
      <c r="M95" s="4">
        <v>1687</v>
      </c>
      <c r="N95" s="4">
        <v>242</v>
      </c>
      <c r="O95" s="4">
        <v>345</v>
      </c>
      <c r="P95" s="4">
        <v>4141600</v>
      </c>
      <c r="Q95" s="4">
        <v>5417800</v>
      </c>
      <c r="R95" s="5">
        <v>0</v>
      </c>
      <c r="S95" s="4">
        <v>9941849</v>
      </c>
      <c r="T95" s="4">
        <f t="shared" si="13"/>
        <v>14580251</v>
      </c>
      <c r="U95" s="4">
        <f t="shared" si="17"/>
        <v>9282598</v>
      </c>
      <c r="V95" s="5">
        <v>2.3399999999999997E-2</v>
      </c>
    </row>
    <row r="96" spans="1:22" x14ac:dyDescent="0.2">
      <c r="A96" s="16" t="s">
        <v>177</v>
      </c>
      <c r="B96" s="4">
        <v>99000</v>
      </c>
      <c r="C96" s="4">
        <v>99000</v>
      </c>
      <c r="D96" s="4">
        <v>0</v>
      </c>
      <c r="E96" s="4">
        <v>0</v>
      </c>
      <c r="F96" s="4">
        <f t="shared" si="15"/>
        <v>0</v>
      </c>
      <c r="G96" s="4">
        <v>374500</v>
      </c>
      <c r="H96" s="4">
        <v>834300</v>
      </c>
      <c r="I96" s="4">
        <v>-459800</v>
      </c>
      <c r="J96" s="4">
        <v>-11608175000</v>
      </c>
      <c r="K96" s="24">
        <f t="shared" si="16"/>
        <v>26943244000</v>
      </c>
      <c r="L96" s="4">
        <v>2164</v>
      </c>
      <c r="M96" s="4">
        <v>2633</v>
      </c>
      <c r="N96" s="4">
        <v>491</v>
      </c>
      <c r="O96" s="4">
        <v>518</v>
      </c>
      <c r="P96" s="4">
        <v>8912300</v>
      </c>
      <c r="Q96" s="4">
        <v>8254700</v>
      </c>
      <c r="R96" s="5">
        <v>0.01</v>
      </c>
      <c r="S96" s="4">
        <v>17610661</v>
      </c>
      <c r="T96" s="4">
        <f t="shared" si="13"/>
        <v>14075182.666666666</v>
      </c>
      <c r="U96" s="4">
        <f t="shared" si="17"/>
        <v>9282598</v>
      </c>
      <c r="V96" s="5">
        <v>1.9699999999999999E-2</v>
      </c>
    </row>
    <row r="97" spans="1:22" x14ac:dyDescent="0.2">
      <c r="A97" s="16" t="s">
        <v>175</v>
      </c>
      <c r="B97" s="4">
        <v>50000</v>
      </c>
      <c r="C97" s="4">
        <v>50000</v>
      </c>
      <c r="D97" s="4">
        <v>0</v>
      </c>
      <c r="E97" s="4">
        <v>0</v>
      </c>
      <c r="F97" s="4">
        <f t="shared" si="15"/>
        <v>0</v>
      </c>
      <c r="G97" s="4">
        <v>640300</v>
      </c>
      <c r="H97" s="4">
        <v>314301</v>
      </c>
      <c r="I97" s="4">
        <v>325999</v>
      </c>
      <c r="J97" s="4">
        <v>8170531000</v>
      </c>
      <c r="K97" s="24">
        <f t="shared" si="16"/>
        <v>38551419000</v>
      </c>
      <c r="L97" s="4">
        <v>1389</v>
      </c>
      <c r="M97" s="4">
        <v>3014</v>
      </c>
      <c r="N97" s="4">
        <v>231</v>
      </c>
      <c r="O97" s="4">
        <v>654</v>
      </c>
      <c r="P97" s="4">
        <v>4087200</v>
      </c>
      <c r="Q97" s="4">
        <v>10340400</v>
      </c>
      <c r="R97" s="5">
        <v>-1.38E-2</v>
      </c>
      <c r="S97" s="4">
        <v>15449500</v>
      </c>
      <c r="T97" s="4">
        <f t="shared" ref="T97:T102" si="18">AVERAGE(S98:S107)</f>
        <v>13800319.199999999</v>
      </c>
      <c r="U97" s="4">
        <f t="shared" si="17"/>
        <v>9282598</v>
      </c>
      <c r="V97" s="5">
        <v>1.5800000000000002E-2</v>
      </c>
    </row>
    <row r="98" spans="1:22" x14ac:dyDescent="0.2">
      <c r="A98" s="16" t="s">
        <v>174</v>
      </c>
      <c r="B98" s="4">
        <v>44300</v>
      </c>
      <c r="C98" s="4">
        <v>44300</v>
      </c>
      <c r="D98" s="4">
        <v>0</v>
      </c>
      <c r="E98" s="4">
        <v>0</v>
      </c>
      <c r="F98" s="4">
        <f t="shared" si="15"/>
        <v>0</v>
      </c>
      <c r="G98" s="4">
        <v>1826700</v>
      </c>
      <c r="H98" s="4">
        <v>419000</v>
      </c>
      <c r="I98" s="4">
        <v>1407700</v>
      </c>
      <c r="J98" s="4">
        <v>35919905000</v>
      </c>
      <c r="K98" s="24">
        <f t="shared" si="16"/>
        <v>30380888000</v>
      </c>
      <c r="L98" s="4">
        <v>1555</v>
      </c>
      <c r="M98" s="4">
        <v>2089</v>
      </c>
      <c r="N98" s="4">
        <v>257</v>
      </c>
      <c r="O98" s="4">
        <v>395</v>
      </c>
      <c r="P98" s="4">
        <v>4518100</v>
      </c>
      <c r="Q98" s="4">
        <v>6833700</v>
      </c>
      <c r="R98" s="5">
        <v>-3.9000000000000003E-3</v>
      </c>
      <c r="S98" s="4">
        <v>12398885</v>
      </c>
      <c r="T98" s="4">
        <f t="shared" si="18"/>
        <v>14150677.75</v>
      </c>
      <c r="U98" s="4">
        <f t="shared" si="17"/>
        <v>9282598</v>
      </c>
      <c r="V98" s="5">
        <v>2.1400000000000002E-2</v>
      </c>
    </row>
    <row r="99" spans="1:22" x14ac:dyDescent="0.2">
      <c r="A99" s="16" t="s">
        <v>164</v>
      </c>
      <c r="B99" s="4">
        <v>100000</v>
      </c>
      <c r="C99" s="4">
        <v>100000</v>
      </c>
      <c r="D99" s="4">
        <v>0</v>
      </c>
      <c r="E99" s="4">
        <v>0</v>
      </c>
      <c r="F99" s="4">
        <f t="shared" si="15"/>
        <v>0</v>
      </c>
      <c r="G99" s="4">
        <v>967700</v>
      </c>
      <c r="H99" s="4">
        <v>467001</v>
      </c>
      <c r="I99" s="4">
        <v>500699</v>
      </c>
      <c r="J99" s="4">
        <v>12693696000</v>
      </c>
      <c r="K99" s="24">
        <f t="shared" si="16"/>
        <v>-5539017000</v>
      </c>
      <c r="L99" s="4">
        <v>1419</v>
      </c>
      <c r="M99" s="4">
        <v>1452</v>
      </c>
      <c r="N99" s="4">
        <v>228</v>
      </c>
      <c r="O99" s="4">
        <v>274</v>
      </c>
      <c r="P99" s="4">
        <v>3740700</v>
      </c>
      <c r="Q99" s="4">
        <v>4345400</v>
      </c>
      <c r="R99" s="5">
        <v>6.0000000000000001E-3</v>
      </c>
      <c r="S99" s="4">
        <v>9282598</v>
      </c>
      <c r="T99" s="4">
        <f t="shared" si="18"/>
        <v>15773371</v>
      </c>
      <c r="U99" s="4">
        <f t="shared" si="17"/>
        <v>9817807</v>
      </c>
      <c r="V99" s="5">
        <v>1.5800000000000002E-2</v>
      </c>
    </row>
    <row r="100" spans="1:22" x14ac:dyDescent="0.2">
      <c r="A100" s="16" t="s">
        <v>156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0</v>
      </c>
      <c r="G100" s="4">
        <v>1988200</v>
      </c>
      <c r="H100" s="4">
        <v>1648800</v>
      </c>
      <c r="I100" s="4">
        <v>339400</v>
      </c>
      <c r="J100" s="4">
        <v>8825685000</v>
      </c>
      <c r="K100" s="24">
        <f t="shared" si="16"/>
        <v>-18232713000</v>
      </c>
      <c r="L100" s="4">
        <v>4156</v>
      </c>
      <c r="M100" s="4">
        <v>2439</v>
      </c>
      <c r="N100" s="4">
        <v>759</v>
      </c>
      <c r="O100" s="4">
        <v>452</v>
      </c>
      <c r="P100" s="4">
        <v>13783900</v>
      </c>
      <c r="Q100" s="4">
        <v>7666700</v>
      </c>
      <c r="R100" s="5">
        <v>1.2E-2</v>
      </c>
      <c r="S100" s="4">
        <v>23605373</v>
      </c>
      <c r="T100" s="4">
        <f t="shared" si="18"/>
        <v>11857370</v>
      </c>
      <c r="U100" s="4">
        <f t="shared" si="17"/>
        <v>9817807</v>
      </c>
      <c r="V100" s="5">
        <v>2.1499999999999998E-2</v>
      </c>
    </row>
    <row r="101" spans="1:22" x14ac:dyDescent="0.2">
      <c r="A101" s="16" t="s">
        <v>155</v>
      </c>
      <c r="B101" s="4">
        <v>114600</v>
      </c>
      <c r="C101" s="4">
        <v>114600</v>
      </c>
      <c r="D101" s="4">
        <v>0</v>
      </c>
      <c r="E101" s="4">
        <v>0</v>
      </c>
      <c r="F101" s="4">
        <f t="shared" si="15"/>
        <v>0</v>
      </c>
      <c r="G101" s="4">
        <v>127300</v>
      </c>
      <c r="H101" s="4">
        <v>1409591</v>
      </c>
      <c r="I101" s="4">
        <v>-1282291</v>
      </c>
      <c r="J101" s="4">
        <v>-31402483000</v>
      </c>
      <c r="K101" s="24">
        <f t="shared" si="16"/>
        <v>-27058398000</v>
      </c>
      <c r="L101" s="4">
        <v>1805</v>
      </c>
      <c r="M101" s="4">
        <v>1519</v>
      </c>
      <c r="N101" s="4">
        <v>290</v>
      </c>
      <c r="O101" s="4">
        <v>162</v>
      </c>
      <c r="P101" s="4">
        <v>5353500</v>
      </c>
      <c r="Q101" s="4">
        <v>2736100</v>
      </c>
      <c r="R101" s="5">
        <v>2.2499999999999999E-2</v>
      </c>
      <c r="S101" s="4">
        <v>9817807</v>
      </c>
      <c r="T101" s="4">
        <f t="shared" si="18"/>
        <v>13896933</v>
      </c>
      <c r="U101" s="4">
        <f t="shared" si="17"/>
        <v>13896933</v>
      </c>
      <c r="V101" s="5">
        <v>0.03</v>
      </c>
    </row>
    <row r="102" spans="1:22" x14ac:dyDescent="0.2">
      <c r="A102" s="16" t="s">
        <v>154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5"/>
        <v>0</v>
      </c>
      <c r="G102" s="4">
        <v>754500</v>
      </c>
      <c r="H102" s="4">
        <v>574400</v>
      </c>
      <c r="I102" s="4">
        <v>180100</v>
      </c>
      <c r="J102" s="4">
        <v>4344085000</v>
      </c>
      <c r="K102" s="24">
        <f t="shared" si="16"/>
        <v>4344085000</v>
      </c>
      <c r="L102" s="4">
        <v>2900</v>
      </c>
      <c r="M102" s="4">
        <v>1787</v>
      </c>
      <c r="N102" s="4">
        <v>451</v>
      </c>
      <c r="O102" s="4">
        <v>345</v>
      </c>
      <c r="P102" s="4">
        <v>8508500</v>
      </c>
      <c r="Q102" s="4">
        <v>5049500</v>
      </c>
      <c r="R102" s="5">
        <v>2.3099999999999999E-2</v>
      </c>
      <c r="S102" s="4">
        <v>13896933</v>
      </c>
      <c r="T102" s="4" t="e">
        <f t="shared" si="18"/>
        <v>#DIV/0!</v>
      </c>
      <c r="U102" s="4">
        <f t="shared" si="17"/>
        <v>0</v>
      </c>
      <c r="V102" s="5">
        <v>3.2400000000000005E-2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8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8E28-0B95-1444-A32B-280DC89FAE96}">
  <sheetPr codeName="Sheet22"/>
  <dimension ref="A1:V258"/>
  <sheetViews>
    <sheetView topLeftCell="A34" workbookViewId="0">
      <pane xSplit="1" topLeftCell="H1" activePane="topRight" state="frozen"/>
      <selection activeCell="U4" sqref="U3:U4"/>
      <selection pane="topRight" activeCell="U4" sqref="U3:U4"/>
    </sheetView>
  </sheetViews>
  <sheetFormatPr baseColWidth="10" defaultRowHeight="16" x14ac:dyDescent="0.2"/>
  <cols>
    <col min="1" max="1" customWidth="true" width="21.1640625"/>
    <col min="5" max="5" customWidth="true" width="15.5"/>
    <col min="6" max="6" customWidth="true" width="21.5"/>
    <col min="10" max="10" customWidth="true" width="18.33203125"/>
    <col min="11" max="11" customWidth="true" width="16.6640625"/>
    <col min="18" max="18" customWidth="true" width="13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445">
        <v>344</v>
      </c>
      <c r="B3" t="n" s="2446">
        <v>54500.0</v>
      </c>
      <c r="C3" t="n" s="2447">
        <v>535504.0</v>
      </c>
      <c r="D3" t="n" s="2448">
        <v>-481004.0</v>
      </c>
      <c r="E3" t="n" s="2449">
        <v>-1.538659E10</v>
      </c>
      <c r="G3" t="n" s="2435">
        <v>1238200.0</v>
      </c>
      <c r="H3" t="n" s="2436">
        <v>171900.0</v>
      </c>
      <c r="I3" t="n" s="2437">
        <v>1066300.0</v>
      </c>
      <c r="J3" t="n" s="2438">
        <v>3.402734E10</v>
      </c>
      <c r="L3" t="n" s="2439">
        <v>1234.0</v>
      </c>
      <c r="M3" t="n" s="2440">
        <v>2077.0</v>
      </c>
      <c r="N3" t="n" s="2441">
        <v>152.0</v>
      </c>
      <c r="O3" t="n" s="2442">
        <v>217.0</v>
      </c>
      <c r="P3" t="n" s="2443">
        <v>2324100.0</v>
      </c>
      <c r="Q3" t="n" s="2444">
        <v>3507700.0</v>
      </c>
      <c r="R3" t="n" s="2433">
        <v>0.0032</v>
      </c>
      <c r="S3" t="n" s="2432">
        <v>6340100.0</v>
      </c>
      <c r="V3" t="n" s="2434">
        <v>0.0125</v>
      </c>
    </row>
    <row r="4">
      <c r="A4" t="s" s="378">
        <v>343</v>
      </c>
      <c r="B4" t="n" s="379">
        <v>738500.0</v>
      </c>
      <c r="C4" t="n" s="380">
        <v>3309200.0</v>
      </c>
      <c r="D4" t="n" s="381">
        <v>-2570700.0</v>
      </c>
      <c r="E4" t="n" s="382">
        <v>-8.146265E10</v>
      </c>
      <c r="G4" t="n" s="368">
        <v>147900.0</v>
      </c>
      <c r="H4" t="n" s="369">
        <v>283000.0</v>
      </c>
      <c r="I4" t="n" s="370">
        <v>-135100.0</v>
      </c>
      <c r="J4" t="n" s="371">
        <v>-4.286035E9</v>
      </c>
      <c r="L4" t="n" s="372">
        <v>2432.0</v>
      </c>
      <c r="M4" t="n" s="373">
        <v>2399.0</v>
      </c>
      <c r="N4" t="n" s="374">
        <v>390.0</v>
      </c>
      <c r="O4" t="n" s="375">
        <v>299.0</v>
      </c>
      <c r="P4" t="n" s="376">
        <v>5265700.0</v>
      </c>
      <c r="Q4" t="n" s="377">
        <v>3945200.0</v>
      </c>
      <c r="R4" t="n" s="366">
        <v>0.0048</v>
      </c>
      <c r="S4" t="n" s="365">
        <v>1.02016E7</v>
      </c>
      <c r="V4" t="n" s="367">
        <v>0.023399999999999997</v>
      </c>
    </row>
    <row r="5" spans="1:22" x14ac:dyDescent="0.2">
      <c r="A5" s="16" t="s">
        <v>342</v>
      </c>
      <c r="B5" s="4">
        <v>86920</v>
      </c>
      <c r="C5" s="4">
        <v>10638818</v>
      </c>
      <c r="D5" s="4">
        <v>-10551898</v>
      </c>
      <c r="E5" s="4">
        <v>-335752850000</v>
      </c>
      <c r="F5" s="4">
        <f t="shared" ref="F5:F46" si="0">E5+F6</f>
        <v>-1314137691717</v>
      </c>
      <c r="G5" s="4">
        <v>373300</v>
      </c>
      <c r="H5" s="4">
        <v>382600</v>
      </c>
      <c r="I5" s="4">
        <v>-9300</v>
      </c>
      <c r="J5" s="4">
        <v>-328540000</v>
      </c>
      <c r="K5" s="24">
        <f t="shared" ref="K5:K46" si="1">K6+J5</f>
        <v>-352742802000</v>
      </c>
      <c r="L5" s="4">
        <v>2683</v>
      </c>
      <c r="M5" s="4">
        <v>5376</v>
      </c>
      <c r="N5" s="4">
        <v>369</v>
      </c>
      <c r="O5" s="4">
        <v>606</v>
      </c>
      <c r="P5" s="4">
        <v>4816000</v>
      </c>
      <c r="Q5" s="4">
        <v>9581100</v>
      </c>
      <c r="R5" s="5">
        <v>-1.7299999999999999E-2</v>
      </c>
      <c r="S5" s="4">
        <v>15671900</v>
      </c>
      <c r="T5" s="4">
        <f t="shared" ref="T5:T73" si="2">AVERAGE(S6:S15)</f>
        <v>11215686.6</v>
      </c>
      <c r="U5" s="4">
        <f t="shared" ref="U5:U46" si="3">MIN(S6:S10)</f>
        <v>5573500</v>
      </c>
      <c r="V5" s="5">
        <v>1.7100000000000001E-2</v>
      </c>
    </row>
    <row r="6" spans="1:22" x14ac:dyDescent="0.2">
      <c r="A6" s="16" t="s">
        <v>341</v>
      </c>
      <c r="B6" s="4">
        <v>357402</v>
      </c>
      <c r="C6" s="4">
        <v>14887914</v>
      </c>
      <c r="D6" s="4">
        <v>-14530512</v>
      </c>
      <c r="E6" s="4">
        <v>-464735810000</v>
      </c>
      <c r="F6" s="4">
        <f t="shared" si="0"/>
        <v>-978384841717</v>
      </c>
      <c r="G6" s="4">
        <v>1525800</v>
      </c>
      <c r="H6" s="4">
        <v>248900</v>
      </c>
      <c r="I6" s="4">
        <v>1276900</v>
      </c>
      <c r="J6" s="4">
        <v>40732570000</v>
      </c>
      <c r="K6" s="24">
        <f t="shared" si="1"/>
        <v>-352414262000</v>
      </c>
      <c r="L6" s="4">
        <v>4052</v>
      </c>
      <c r="M6" s="4">
        <v>7537</v>
      </c>
      <c r="N6" s="4">
        <v>775</v>
      </c>
      <c r="O6" s="4">
        <v>1131</v>
      </c>
      <c r="P6" s="4">
        <v>8872200</v>
      </c>
      <c r="Q6" s="4">
        <v>14777200</v>
      </c>
      <c r="R6" s="5">
        <v>-6.1999999999999998E-3</v>
      </c>
      <c r="S6" s="4">
        <v>24876000</v>
      </c>
      <c r="T6" s="4">
        <f t="shared" si="2"/>
        <v>9299776.5999999996</v>
      </c>
      <c r="U6" s="4">
        <f t="shared" si="3"/>
        <v>5573500</v>
      </c>
      <c r="V6" s="5">
        <v>2.4700000000000003E-2</v>
      </c>
    </row>
    <row r="7" spans="1:22" x14ac:dyDescent="0.2">
      <c r="A7" s="16" t="s">
        <v>340</v>
      </c>
      <c r="B7" s="4">
        <v>63417</v>
      </c>
      <c r="C7" s="4">
        <v>3440274</v>
      </c>
      <c r="D7" s="4">
        <v>-3376857</v>
      </c>
      <c r="E7" s="4">
        <v>-109072070000</v>
      </c>
      <c r="F7" s="4">
        <f t="shared" si="0"/>
        <v>-513649031717</v>
      </c>
      <c r="G7" s="4">
        <v>77100</v>
      </c>
      <c r="H7" s="4">
        <v>103600</v>
      </c>
      <c r="I7" s="4">
        <v>-26500</v>
      </c>
      <c r="J7" s="4">
        <v>-860315000</v>
      </c>
      <c r="K7" s="24">
        <f t="shared" si="1"/>
        <v>-393146832000</v>
      </c>
      <c r="L7" s="4">
        <v>1687</v>
      </c>
      <c r="M7" s="4">
        <v>2732</v>
      </c>
      <c r="N7" s="4">
        <v>267</v>
      </c>
      <c r="O7" s="4">
        <v>310</v>
      </c>
      <c r="P7" s="4">
        <v>3146600</v>
      </c>
      <c r="Q7" s="4">
        <v>4343800</v>
      </c>
      <c r="R7" s="5">
        <v>-3.0000000000000001E-3</v>
      </c>
      <c r="S7" s="4">
        <v>8217500</v>
      </c>
      <c r="T7" s="4">
        <f t="shared" si="2"/>
        <v>9183126.5999999996</v>
      </c>
      <c r="U7" s="4">
        <f t="shared" si="3"/>
        <v>5573500</v>
      </c>
      <c r="V7" s="5">
        <v>1.84E-2</v>
      </c>
    </row>
    <row r="8" spans="1:22" x14ac:dyDescent="0.2">
      <c r="A8" s="16" t="s">
        <v>339</v>
      </c>
      <c r="B8" s="4">
        <v>81900</v>
      </c>
      <c r="C8" s="4">
        <v>1652828</v>
      </c>
      <c r="D8" s="4">
        <v>-1570928</v>
      </c>
      <c r="E8" s="4">
        <v>-52037880000</v>
      </c>
      <c r="F8" s="4">
        <f t="shared" si="0"/>
        <v>-404576961717</v>
      </c>
      <c r="G8" s="4">
        <v>384900</v>
      </c>
      <c r="H8" s="4">
        <v>639800</v>
      </c>
      <c r="I8" s="4">
        <v>-254900</v>
      </c>
      <c r="J8" s="4">
        <v>-8494030000</v>
      </c>
      <c r="K8" s="24">
        <f t="shared" si="1"/>
        <v>-392286517000</v>
      </c>
      <c r="L8" s="4">
        <v>2324</v>
      </c>
      <c r="M8" s="4">
        <v>4549</v>
      </c>
      <c r="N8" s="4">
        <v>402</v>
      </c>
      <c r="O8" s="4">
        <v>643</v>
      </c>
      <c r="P8" s="4">
        <v>4680000</v>
      </c>
      <c r="Q8" s="4">
        <v>8536300</v>
      </c>
      <c r="R8" s="5">
        <v>-2.3E-2</v>
      </c>
      <c r="S8" s="4">
        <v>14091600</v>
      </c>
      <c r="T8" s="4">
        <f t="shared" si="2"/>
        <v>8254936.5999999996</v>
      </c>
      <c r="U8" s="4">
        <f t="shared" si="3"/>
        <v>5573500</v>
      </c>
      <c r="V8" s="5">
        <v>4.7199999999999999E-2</v>
      </c>
    </row>
    <row r="9" spans="1:22" x14ac:dyDescent="0.2">
      <c r="A9" s="16" t="s">
        <v>338</v>
      </c>
      <c r="B9" s="4">
        <v>362700</v>
      </c>
      <c r="C9" s="4">
        <v>389784</v>
      </c>
      <c r="D9" s="4">
        <v>-27084</v>
      </c>
      <c r="E9" s="4">
        <v>-754660000</v>
      </c>
      <c r="F9" s="4">
        <f t="shared" si="0"/>
        <v>-352539081717</v>
      </c>
      <c r="G9" s="4">
        <v>464100</v>
      </c>
      <c r="H9" s="4">
        <v>112500</v>
      </c>
      <c r="I9" s="4">
        <v>351600</v>
      </c>
      <c r="J9" s="4">
        <v>11596060000</v>
      </c>
      <c r="K9" s="24">
        <f t="shared" si="1"/>
        <v>-383792487000</v>
      </c>
      <c r="L9" s="4">
        <v>1256</v>
      </c>
      <c r="M9" s="4">
        <v>2379</v>
      </c>
      <c r="N9" s="4">
        <v>138</v>
      </c>
      <c r="O9" s="4">
        <v>208</v>
      </c>
      <c r="P9" s="4">
        <v>1877400</v>
      </c>
      <c r="Q9" s="4">
        <v>3215100</v>
      </c>
      <c r="R9" s="5">
        <v>7.6E-3</v>
      </c>
      <c r="S9" s="4">
        <v>5573500</v>
      </c>
      <c r="T9" s="4">
        <f t="shared" si="2"/>
        <v>8421956.5999999996</v>
      </c>
      <c r="U9" s="4">
        <f t="shared" si="3"/>
        <v>6148500</v>
      </c>
      <c r="V9" s="5">
        <v>1.9599999999999999E-2</v>
      </c>
    </row>
    <row r="10" spans="1:22" x14ac:dyDescent="0.2">
      <c r="A10" s="16" t="s">
        <v>337</v>
      </c>
      <c r="B10" s="4">
        <v>284585</v>
      </c>
      <c r="C10" s="4">
        <v>169200</v>
      </c>
      <c r="D10" s="4">
        <v>115385</v>
      </c>
      <c r="E10" s="4">
        <v>3802460000</v>
      </c>
      <c r="F10" s="4">
        <f t="shared" si="0"/>
        <v>-351784421717</v>
      </c>
      <c r="G10" s="4">
        <v>0</v>
      </c>
      <c r="H10" s="4">
        <v>0</v>
      </c>
      <c r="I10" s="4">
        <v>0</v>
      </c>
      <c r="J10" s="4">
        <v>4150230000</v>
      </c>
      <c r="K10" s="24">
        <f t="shared" si="1"/>
        <v>-395388547000</v>
      </c>
      <c r="L10" s="4">
        <v>1979</v>
      </c>
      <c r="M10" s="4">
        <v>3706</v>
      </c>
      <c r="N10" s="4">
        <v>269</v>
      </c>
      <c r="O10" s="4">
        <v>597</v>
      </c>
      <c r="P10" s="4">
        <v>3312100</v>
      </c>
      <c r="Q10" s="4">
        <v>7618800</v>
      </c>
      <c r="R10" s="5">
        <v>-1.9599999999999999E-2</v>
      </c>
      <c r="S10" s="4">
        <v>12259866</v>
      </c>
      <c r="T10" s="4">
        <f t="shared" si="2"/>
        <v>8056070</v>
      </c>
      <c r="U10" s="4">
        <f t="shared" si="3"/>
        <v>6148500</v>
      </c>
      <c r="V10" s="5">
        <v>3.5400000000000001E-2</v>
      </c>
    </row>
    <row r="11" spans="1:22" x14ac:dyDescent="0.2">
      <c r="A11" s="16" t="s">
        <v>336</v>
      </c>
      <c r="B11" s="4">
        <v>18600</v>
      </c>
      <c r="C11" s="4">
        <v>367963</v>
      </c>
      <c r="D11" s="4">
        <v>-349363</v>
      </c>
      <c r="E11" s="4">
        <v>-11778650000</v>
      </c>
      <c r="F11" s="4">
        <f t="shared" si="0"/>
        <v>-355586881717</v>
      </c>
      <c r="G11" s="4">
        <v>0</v>
      </c>
      <c r="H11" s="4">
        <v>0</v>
      </c>
      <c r="I11" s="4">
        <v>0</v>
      </c>
      <c r="J11" s="4">
        <v>3996050000</v>
      </c>
      <c r="K11" s="24">
        <f t="shared" si="1"/>
        <v>-399538777000</v>
      </c>
      <c r="L11" s="4">
        <v>2004</v>
      </c>
      <c r="M11" s="4">
        <v>1945</v>
      </c>
      <c r="N11" s="4">
        <v>270</v>
      </c>
      <c r="O11" s="4">
        <v>229</v>
      </c>
      <c r="P11" s="4">
        <v>3365200</v>
      </c>
      <c r="Q11" s="4">
        <v>2517800</v>
      </c>
      <c r="R11" s="5">
        <v>9.0000000000000011E-3</v>
      </c>
      <c r="S11" s="4">
        <v>6179100</v>
      </c>
      <c r="T11" s="4">
        <f t="shared" si="2"/>
        <v>7945520</v>
      </c>
      <c r="U11" s="4">
        <f t="shared" si="3"/>
        <v>5716900</v>
      </c>
      <c r="V11" s="5">
        <v>2.2000000000000002E-2</v>
      </c>
    </row>
    <row r="12" spans="1:22" x14ac:dyDescent="0.2">
      <c r="A12" s="16" t="s">
        <v>335</v>
      </c>
      <c r="B12" s="4">
        <v>236800</v>
      </c>
      <c r="C12" s="4">
        <v>2190626</v>
      </c>
      <c r="D12" s="4">
        <v>-1953826</v>
      </c>
      <c r="E12" s="4">
        <v>-65364310000</v>
      </c>
      <c r="F12" s="4">
        <f t="shared" si="0"/>
        <v>-343808231717</v>
      </c>
      <c r="G12" s="4">
        <v>0</v>
      </c>
      <c r="H12" s="4">
        <v>0</v>
      </c>
      <c r="I12" s="4">
        <v>0</v>
      </c>
      <c r="J12" s="4">
        <v>-4218350000</v>
      </c>
      <c r="K12" s="24">
        <f t="shared" si="1"/>
        <v>-403534827000</v>
      </c>
      <c r="L12" s="4">
        <v>2284</v>
      </c>
      <c r="M12" s="4">
        <v>3205</v>
      </c>
      <c r="N12" s="4">
        <v>444</v>
      </c>
      <c r="O12" s="4">
        <v>449</v>
      </c>
      <c r="P12" s="4">
        <v>5232000</v>
      </c>
      <c r="Q12" s="4">
        <v>6346900</v>
      </c>
      <c r="R12" s="5">
        <v>7.6E-3</v>
      </c>
      <c r="S12" s="4">
        <v>12318300</v>
      </c>
      <c r="T12" s="4">
        <f t="shared" si="2"/>
        <v>7491410</v>
      </c>
      <c r="U12" s="4">
        <f t="shared" si="3"/>
        <v>5716900</v>
      </c>
      <c r="V12" s="5">
        <v>2.5099999999999997E-2</v>
      </c>
    </row>
    <row r="13" spans="1:22" x14ac:dyDescent="0.2">
      <c r="A13" s="16" t="s">
        <v>333</v>
      </c>
      <c r="B13" s="4">
        <v>114600</v>
      </c>
      <c r="C13" s="4">
        <v>1240537</v>
      </c>
      <c r="D13" s="4">
        <v>-1125937</v>
      </c>
      <c r="E13" s="4">
        <v>-37368380000</v>
      </c>
      <c r="F13" s="4">
        <f t="shared" si="0"/>
        <v>-278443921717</v>
      </c>
      <c r="G13" s="4">
        <v>121100</v>
      </c>
      <c r="H13" s="4">
        <v>248000</v>
      </c>
      <c r="I13" s="4">
        <v>-126900</v>
      </c>
      <c r="J13" s="4">
        <v>-4218350000</v>
      </c>
      <c r="K13" s="24">
        <f t="shared" si="1"/>
        <v>-399316477000</v>
      </c>
      <c r="L13" s="4">
        <v>1375</v>
      </c>
      <c r="M13" s="4">
        <v>3433</v>
      </c>
      <c r="N13" s="4">
        <v>127</v>
      </c>
      <c r="O13" s="4">
        <v>260</v>
      </c>
      <c r="P13" s="4">
        <v>1677900</v>
      </c>
      <c r="Q13" s="4">
        <v>3996500</v>
      </c>
      <c r="R13" s="5">
        <v>-3.0000000000000001E-3</v>
      </c>
      <c r="S13" s="4">
        <v>6148500</v>
      </c>
      <c r="T13" s="4">
        <f t="shared" si="2"/>
        <v>7494610</v>
      </c>
      <c r="U13" s="4">
        <f t="shared" si="3"/>
        <v>4809700</v>
      </c>
      <c r="V13" s="5">
        <v>1.4999999999999999E-2</v>
      </c>
    </row>
    <row r="14" spans="1:22" x14ac:dyDescent="0.2">
      <c r="A14" s="16" t="s">
        <v>332</v>
      </c>
      <c r="B14" s="4">
        <v>349500</v>
      </c>
      <c r="C14" s="4">
        <v>2531800</v>
      </c>
      <c r="D14" s="4">
        <v>-2182300</v>
      </c>
      <c r="E14" s="4">
        <v>-72616630000</v>
      </c>
      <c r="F14" s="4">
        <f t="shared" si="0"/>
        <v>-241075541717</v>
      </c>
      <c r="G14" s="4">
        <v>1254200</v>
      </c>
      <c r="H14" s="4">
        <v>353100</v>
      </c>
      <c r="I14" s="4">
        <v>901100</v>
      </c>
      <c r="J14" s="4">
        <v>29853910000</v>
      </c>
      <c r="K14" s="24">
        <f t="shared" si="1"/>
        <v>-395098127000</v>
      </c>
      <c r="L14" s="4">
        <v>4213</v>
      </c>
      <c r="M14" s="4">
        <v>4117</v>
      </c>
      <c r="N14" s="4">
        <v>581</v>
      </c>
      <c r="O14" s="4">
        <v>406</v>
      </c>
      <c r="P14" s="4">
        <v>7913800</v>
      </c>
      <c r="Q14" s="4">
        <v>5938500</v>
      </c>
      <c r="R14" s="5">
        <v>2.63E-2</v>
      </c>
      <c r="S14" s="4">
        <v>14316700</v>
      </c>
      <c r="T14" s="4">
        <f t="shared" si="2"/>
        <v>6709040</v>
      </c>
      <c r="U14" s="4">
        <f t="shared" si="3"/>
        <v>4809700</v>
      </c>
      <c r="V14" s="5">
        <v>3.4200000000000001E-2</v>
      </c>
    </row>
    <row r="15" spans="1:22" x14ac:dyDescent="0.2">
      <c r="A15" s="16" t="s">
        <v>331</v>
      </c>
      <c r="B15" s="4">
        <v>40700</v>
      </c>
      <c r="C15" s="4">
        <v>4340600</v>
      </c>
      <c r="D15" s="4">
        <v>-4299900</v>
      </c>
      <c r="E15" s="4">
        <v>-139482180000</v>
      </c>
      <c r="F15" s="4">
        <f t="shared" si="0"/>
        <v>-168458911717</v>
      </c>
      <c r="G15" s="4">
        <v>346500</v>
      </c>
      <c r="H15" s="4">
        <v>99000</v>
      </c>
      <c r="I15" s="4">
        <v>247500</v>
      </c>
      <c r="J15" s="4">
        <v>8025580000</v>
      </c>
      <c r="K15" s="24">
        <f t="shared" si="1"/>
        <v>-424952037000</v>
      </c>
      <c r="L15" s="4">
        <v>1621</v>
      </c>
      <c r="M15" s="4">
        <v>1857</v>
      </c>
      <c r="N15" s="4">
        <v>252</v>
      </c>
      <c r="O15" s="4">
        <v>247</v>
      </c>
      <c r="P15" s="4">
        <v>3792800</v>
      </c>
      <c r="Q15" s="4">
        <v>3467200</v>
      </c>
      <c r="R15" s="5">
        <v>1.6000000000000001E-3</v>
      </c>
      <c r="S15" s="4">
        <v>8175800</v>
      </c>
      <c r="T15" s="4">
        <f t="shared" si="2"/>
        <v>6790750</v>
      </c>
      <c r="U15" s="4">
        <f t="shared" si="3"/>
        <v>4809700</v>
      </c>
      <c r="V15" s="5">
        <v>2.2799999999999997E-2</v>
      </c>
    </row>
    <row r="16" spans="1:22" x14ac:dyDescent="0.2">
      <c r="A16" s="16" t="s">
        <v>330</v>
      </c>
      <c r="B16" s="4">
        <v>536400</v>
      </c>
      <c r="C16" s="4">
        <v>2164660</v>
      </c>
      <c r="D16" s="4">
        <v>-1628260</v>
      </c>
      <c r="E16" s="4">
        <v>-52728470000</v>
      </c>
      <c r="F16" s="4">
        <f t="shared" si="0"/>
        <v>-28976731717</v>
      </c>
      <c r="G16" s="4">
        <v>330300</v>
      </c>
      <c r="H16" s="4">
        <v>69300</v>
      </c>
      <c r="I16" s="4">
        <v>261000</v>
      </c>
      <c r="J16" s="4">
        <v>8434135000</v>
      </c>
      <c r="K16" s="24">
        <f t="shared" si="1"/>
        <v>-432977617000</v>
      </c>
      <c r="L16" s="4">
        <v>1779</v>
      </c>
      <c r="M16" s="4">
        <v>2411</v>
      </c>
      <c r="N16" s="4">
        <v>125</v>
      </c>
      <c r="O16" s="4">
        <v>281</v>
      </c>
      <c r="P16" s="4">
        <v>2386700</v>
      </c>
      <c r="Q16" s="4">
        <v>3047600</v>
      </c>
      <c r="R16" s="5">
        <v>0</v>
      </c>
      <c r="S16" s="4">
        <v>5716900</v>
      </c>
      <c r="T16" s="4">
        <f t="shared" si="2"/>
        <v>6715440</v>
      </c>
      <c r="U16" s="4">
        <f t="shared" si="3"/>
        <v>4809700</v>
      </c>
      <c r="V16" s="5">
        <v>1.38E-2</v>
      </c>
    </row>
    <row r="17" spans="1:22" x14ac:dyDescent="0.2">
      <c r="A17" s="16" t="s">
        <v>329</v>
      </c>
      <c r="B17" s="4">
        <v>94900</v>
      </c>
      <c r="C17" s="4">
        <v>3425540</v>
      </c>
      <c r="D17" s="4">
        <v>-3330640</v>
      </c>
      <c r="E17" s="4">
        <v>-108249095451</v>
      </c>
      <c r="F17" s="4">
        <f t="shared" si="0"/>
        <v>23751738283</v>
      </c>
      <c r="G17" s="4">
        <v>192300</v>
      </c>
      <c r="H17" s="4">
        <v>129100</v>
      </c>
      <c r="I17" s="4">
        <v>63200</v>
      </c>
      <c r="J17" s="4">
        <v>2045020000</v>
      </c>
      <c r="K17" s="24">
        <f t="shared" si="1"/>
        <v>-441411752000</v>
      </c>
      <c r="L17" s="4">
        <v>1603</v>
      </c>
      <c r="M17" s="4">
        <v>3157</v>
      </c>
      <c r="N17" s="4">
        <v>149</v>
      </c>
      <c r="O17" s="4">
        <v>307</v>
      </c>
      <c r="P17" s="4">
        <v>2313000</v>
      </c>
      <c r="Q17" s="4">
        <v>4185900</v>
      </c>
      <c r="R17" s="5">
        <v>-1.7000000000000001E-2</v>
      </c>
      <c r="S17" s="4">
        <v>7051000</v>
      </c>
      <c r="T17" s="4">
        <f t="shared" si="2"/>
        <v>6921620</v>
      </c>
      <c r="U17" s="4">
        <f t="shared" si="3"/>
        <v>4809700</v>
      </c>
      <c r="V17" s="5">
        <v>1.83E-2</v>
      </c>
    </row>
    <row r="18" spans="1:22" x14ac:dyDescent="0.2">
      <c r="A18" s="16" t="s">
        <v>328</v>
      </c>
      <c r="B18" s="4">
        <v>227400</v>
      </c>
      <c r="C18" s="4">
        <v>808500</v>
      </c>
      <c r="D18" s="4">
        <v>-581100</v>
      </c>
      <c r="E18" s="4">
        <v>-19042860000</v>
      </c>
      <c r="F18" s="4">
        <f t="shared" si="0"/>
        <v>132000833734</v>
      </c>
      <c r="G18" s="4">
        <v>1135700</v>
      </c>
      <c r="H18" s="4">
        <v>121401</v>
      </c>
      <c r="I18" s="4">
        <v>1014299</v>
      </c>
      <c r="J18" s="4">
        <v>33267092000</v>
      </c>
      <c r="K18" s="24">
        <f t="shared" si="1"/>
        <v>-443456772000</v>
      </c>
      <c r="L18" s="4">
        <v>990</v>
      </c>
      <c r="M18" s="4">
        <v>1565</v>
      </c>
      <c r="N18" s="4">
        <v>120</v>
      </c>
      <c r="O18" s="4">
        <v>131</v>
      </c>
      <c r="P18" s="4">
        <v>2142600</v>
      </c>
      <c r="Q18" s="4">
        <v>2041800</v>
      </c>
      <c r="R18" s="5">
        <v>-1.5E-3</v>
      </c>
      <c r="S18" s="4">
        <v>4809700</v>
      </c>
      <c r="T18" s="4">
        <f t="shared" si="2"/>
        <v>7519570</v>
      </c>
      <c r="U18" s="4">
        <f t="shared" si="3"/>
        <v>5073600</v>
      </c>
      <c r="V18" s="5">
        <v>1.8100000000000002E-2</v>
      </c>
    </row>
    <row r="19" spans="1:22" x14ac:dyDescent="0.2">
      <c r="A19" s="16" t="s">
        <v>327</v>
      </c>
      <c r="B19" s="4">
        <v>468100</v>
      </c>
      <c r="C19" s="4">
        <v>1194335</v>
      </c>
      <c r="D19" s="4">
        <v>-726235</v>
      </c>
      <c r="E19" s="4">
        <v>-24151710000</v>
      </c>
      <c r="F19" s="4">
        <f t="shared" si="0"/>
        <v>151043693734</v>
      </c>
      <c r="G19" s="4">
        <v>43400</v>
      </c>
      <c r="H19" s="4">
        <v>52000</v>
      </c>
      <c r="I19" s="4">
        <v>-8600</v>
      </c>
      <c r="J19" s="4">
        <v>-286455000</v>
      </c>
      <c r="K19" s="24">
        <f t="shared" si="1"/>
        <v>-476723864000</v>
      </c>
      <c r="L19" s="4">
        <v>2017</v>
      </c>
      <c r="M19" s="4">
        <v>1720</v>
      </c>
      <c r="N19" s="4">
        <v>279</v>
      </c>
      <c r="O19" s="4">
        <v>215</v>
      </c>
      <c r="P19" s="4">
        <v>3744500</v>
      </c>
      <c r="Q19" s="4">
        <v>3064900</v>
      </c>
      <c r="R19" s="5">
        <v>9.300000000000001E-3</v>
      </c>
      <c r="S19" s="4">
        <v>7243700</v>
      </c>
      <c r="T19" s="4">
        <f t="shared" si="2"/>
        <v>7574010</v>
      </c>
      <c r="U19" s="4">
        <f t="shared" si="3"/>
        <v>5073600</v>
      </c>
      <c r="V19" s="5">
        <v>2.8500000000000001E-2</v>
      </c>
    </row>
    <row r="20" spans="1:22" x14ac:dyDescent="0.2">
      <c r="A20" s="16" t="s">
        <v>326</v>
      </c>
      <c r="B20" s="4">
        <v>62710</v>
      </c>
      <c r="C20" s="4">
        <v>1448700</v>
      </c>
      <c r="D20" s="4">
        <v>-1385990</v>
      </c>
      <c r="E20" s="4">
        <v>-45113450000</v>
      </c>
      <c r="F20" s="4">
        <f t="shared" si="0"/>
        <v>175195403734</v>
      </c>
      <c r="G20" s="4">
        <v>0</v>
      </c>
      <c r="H20" s="4">
        <v>0</v>
      </c>
      <c r="I20" s="4">
        <v>0</v>
      </c>
      <c r="J20" s="4">
        <v>-8146600000</v>
      </c>
      <c r="K20" s="24">
        <f t="shared" si="1"/>
        <v>-476437409000</v>
      </c>
      <c r="L20" s="4">
        <v>1493</v>
      </c>
      <c r="M20" s="4">
        <v>3517</v>
      </c>
      <c r="N20" s="4">
        <v>145</v>
      </c>
      <c r="O20" s="4">
        <v>303</v>
      </c>
      <c r="P20" s="4">
        <v>2546000</v>
      </c>
      <c r="Q20" s="4">
        <v>5359500</v>
      </c>
      <c r="R20" s="5">
        <v>-6.0999999999999995E-3</v>
      </c>
      <c r="S20" s="4">
        <v>8601000</v>
      </c>
      <c r="T20" s="4">
        <f t="shared" si="2"/>
        <v>8027960</v>
      </c>
      <c r="U20" s="4">
        <f t="shared" si="3"/>
        <v>5073600</v>
      </c>
      <c r="V20" s="5">
        <v>1.9699999999999999E-2</v>
      </c>
    </row>
    <row r="21" spans="1:22" x14ac:dyDescent="0.2">
      <c r="A21" s="16" t="s">
        <v>325</v>
      </c>
      <c r="B21" s="4">
        <v>6600</v>
      </c>
      <c r="C21" s="4">
        <v>193919</v>
      </c>
      <c r="D21" s="4">
        <v>-187319</v>
      </c>
      <c r="E21" s="4">
        <v>-6176620000</v>
      </c>
      <c r="F21" s="4">
        <f t="shared" si="0"/>
        <v>220308853734</v>
      </c>
      <c r="G21" s="4">
        <v>0</v>
      </c>
      <c r="H21" s="4">
        <v>0</v>
      </c>
      <c r="I21" s="4">
        <v>0</v>
      </c>
      <c r="J21" s="4">
        <v>-8050430000</v>
      </c>
      <c r="K21" s="24">
        <f t="shared" si="1"/>
        <v>-468290809000</v>
      </c>
      <c r="L21" s="4">
        <v>870</v>
      </c>
      <c r="M21" s="4">
        <v>1860</v>
      </c>
      <c r="N21" s="4">
        <v>142</v>
      </c>
      <c r="O21" s="4">
        <v>167</v>
      </c>
      <c r="P21" s="4">
        <v>1669600</v>
      </c>
      <c r="Q21" s="4">
        <v>2333500</v>
      </c>
      <c r="R21" s="5">
        <v>-1.21E-2</v>
      </c>
      <c r="S21" s="4">
        <v>5073600</v>
      </c>
      <c r="T21" s="4">
        <f t="shared" si="2"/>
        <v>9445227.0999999996</v>
      </c>
      <c r="U21" s="4">
        <f t="shared" si="3"/>
        <v>4963800</v>
      </c>
      <c r="V21" s="5">
        <v>1.3600000000000001E-2</v>
      </c>
    </row>
    <row r="22" spans="1:22" x14ac:dyDescent="0.2">
      <c r="A22" s="16" t="s">
        <v>324</v>
      </c>
      <c r="B22" s="4">
        <v>479400</v>
      </c>
      <c r="C22" s="4">
        <v>166300</v>
      </c>
      <c r="D22" s="4">
        <v>313100</v>
      </c>
      <c r="E22" s="4">
        <v>10351590000</v>
      </c>
      <c r="F22" s="4">
        <f t="shared" si="0"/>
        <v>226485473734</v>
      </c>
      <c r="G22" s="4">
        <v>97800</v>
      </c>
      <c r="H22" s="4">
        <v>10400</v>
      </c>
      <c r="I22" s="4">
        <v>87400</v>
      </c>
      <c r="J22" s="4">
        <v>2886790000</v>
      </c>
      <c r="K22" s="24">
        <f t="shared" si="1"/>
        <v>-460240379000</v>
      </c>
      <c r="L22" s="4">
        <v>2377</v>
      </c>
      <c r="M22" s="4">
        <v>1331</v>
      </c>
      <c r="N22" s="4">
        <v>333</v>
      </c>
      <c r="O22" s="4">
        <v>168</v>
      </c>
      <c r="P22" s="4">
        <v>4876200</v>
      </c>
      <c r="Q22" s="4">
        <v>2168800</v>
      </c>
      <c r="R22" s="5">
        <v>2.4700000000000003E-2</v>
      </c>
      <c r="S22" s="4">
        <v>7777200</v>
      </c>
      <c r="T22" s="4">
        <f t="shared" si="2"/>
        <v>10218937.1</v>
      </c>
      <c r="U22" s="4">
        <f t="shared" si="3"/>
        <v>4963800</v>
      </c>
      <c r="V22" s="5">
        <v>2.7099999999999999E-2</v>
      </c>
    </row>
    <row r="23" spans="1:22" x14ac:dyDescent="0.2">
      <c r="A23" s="16" t="s">
        <v>323</v>
      </c>
      <c r="B23" s="4">
        <v>24401</v>
      </c>
      <c r="C23" s="4">
        <v>550600</v>
      </c>
      <c r="D23" s="4">
        <v>-526199</v>
      </c>
      <c r="E23" s="4">
        <v>-17052360000</v>
      </c>
      <c r="F23" s="4">
        <f t="shared" si="0"/>
        <v>216133883734</v>
      </c>
      <c r="G23" s="4">
        <v>0</v>
      </c>
      <c r="H23" s="4">
        <v>0</v>
      </c>
      <c r="I23" s="4">
        <v>0</v>
      </c>
      <c r="J23" s="4">
        <v>-8912010000</v>
      </c>
      <c r="K23" s="24">
        <f t="shared" si="1"/>
        <v>-463127169000</v>
      </c>
      <c r="L23" s="4">
        <v>933</v>
      </c>
      <c r="M23" s="4">
        <v>1689</v>
      </c>
      <c r="N23" s="4">
        <v>191</v>
      </c>
      <c r="O23" s="4">
        <v>181</v>
      </c>
      <c r="P23" s="4">
        <v>2215800</v>
      </c>
      <c r="Q23" s="4">
        <v>2757200</v>
      </c>
      <c r="R23" s="5">
        <v>1.6000000000000001E-3</v>
      </c>
      <c r="S23" s="4">
        <v>6180500</v>
      </c>
      <c r="T23" s="4">
        <f t="shared" si="2"/>
        <v>12532157.1</v>
      </c>
      <c r="U23" s="4">
        <f t="shared" si="3"/>
        <v>4963800</v>
      </c>
      <c r="V23" s="5">
        <v>2.1400000000000002E-2</v>
      </c>
    </row>
    <row r="24" spans="1:22" x14ac:dyDescent="0.2">
      <c r="A24" s="16" t="s">
        <v>322</v>
      </c>
      <c r="B24" s="4">
        <v>27300</v>
      </c>
      <c r="C24" s="4">
        <v>2050539</v>
      </c>
      <c r="D24" s="4">
        <v>-2023239</v>
      </c>
      <c r="E24" s="4">
        <v>-65185020000</v>
      </c>
      <c r="F24" s="4">
        <f t="shared" si="0"/>
        <v>233186243734</v>
      </c>
      <c r="G24" s="4">
        <v>0</v>
      </c>
      <c r="H24" s="4">
        <v>0</v>
      </c>
      <c r="I24" s="4">
        <v>0</v>
      </c>
      <c r="J24" s="4">
        <v>-1826805000</v>
      </c>
      <c r="K24" s="24">
        <f t="shared" si="1"/>
        <v>-454215159000</v>
      </c>
      <c r="L24" s="4">
        <v>976</v>
      </c>
      <c r="M24" s="4">
        <v>1854</v>
      </c>
      <c r="N24" s="4">
        <v>185</v>
      </c>
      <c r="O24" s="4">
        <v>245</v>
      </c>
      <c r="P24" s="4">
        <v>2670200</v>
      </c>
      <c r="Q24" s="4">
        <v>3270500</v>
      </c>
      <c r="R24" s="5">
        <v>-1.3899999999999999E-2</v>
      </c>
      <c r="S24" s="4">
        <v>6461000</v>
      </c>
      <c r="T24" s="4">
        <f t="shared" si="2"/>
        <v>14277577.1</v>
      </c>
      <c r="U24" s="4">
        <f t="shared" si="3"/>
        <v>4963800</v>
      </c>
      <c r="V24" s="5">
        <v>2.4399999999999998E-2</v>
      </c>
    </row>
    <row r="25" spans="1:22" x14ac:dyDescent="0.2">
      <c r="A25" s="16" t="s">
        <v>321</v>
      </c>
      <c r="B25" s="4">
        <v>750200</v>
      </c>
      <c r="C25" s="4">
        <v>2537200</v>
      </c>
      <c r="D25" s="4">
        <v>-1787000</v>
      </c>
      <c r="E25" s="4">
        <v>-57914470000</v>
      </c>
      <c r="F25" s="4">
        <f t="shared" si="0"/>
        <v>298371263734</v>
      </c>
      <c r="G25" s="4">
        <v>0</v>
      </c>
      <c r="H25" s="4">
        <v>0</v>
      </c>
      <c r="I25" s="4">
        <v>0</v>
      </c>
      <c r="J25" s="4">
        <v>-7512740000</v>
      </c>
      <c r="K25" s="24">
        <f t="shared" si="1"/>
        <v>-452388354000</v>
      </c>
      <c r="L25" s="4">
        <v>1442</v>
      </c>
      <c r="M25" s="4">
        <v>2898</v>
      </c>
      <c r="N25" s="4">
        <v>211</v>
      </c>
      <c r="O25" s="4">
        <v>309</v>
      </c>
      <c r="P25" s="4">
        <v>2962400</v>
      </c>
      <c r="Q25" s="4">
        <v>4552800</v>
      </c>
      <c r="R25" s="5">
        <v>-6.0000000000000001E-3</v>
      </c>
      <c r="S25" s="4">
        <v>8992900</v>
      </c>
      <c r="T25" s="4">
        <f t="shared" si="2"/>
        <v>13798257.1</v>
      </c>
      <c r="U25" s="4">
        <f t="shared" si="3"/>
        <v>4963800</v>
      </c>
      <c r="V25" s="5">
        <v>3.0200000000000001E-2</v>
      </c>
    </row>
    <row r="26" spans="1:22" x14ac:dyDescent="0.2">
      <c r="A26" s="16" t="s">
        <v>320</v>
      </c>
      <c r="B26" s="4">
        <v>875200</v>
      </c>
      <c r="C26" s="4">
        <v>983500</v>
      </c>
      <c r="D26" s="4">
        <v>-108300</v>
      </c>
      <c r="E26" s="4">
        <v>-3473550000</v>
      </c>
      <c r="F26" s="4">
        <f t="shared" si="0"/>
        <v>356285733734</v>
      </c>
      <c r="G26" s="4">
        <v>74000</v>
      </c>
      <c r="H26" s="4">
        <v>789600</v>
      </c>
      <c r="I26" s="4">
        <v>-715600</v>
      </c>
      <c r="J26" s="4">
        <v>-23203435000</v>
      </c>
      <c r="K26" s="24">
        <f t="shared" si="1"/>
        <v>-444875614000</v>
      </c>
      <c r="L26" s="4">
        <v>705</v>
      </c>
      <c r="M26" s="4">
        <v>2740</v>
      </c>
      <c r="N26" s="4">
        <v>95</v>
      </c>
      <c r="O26" s="4">
        <v>137</v>
      </c>
      <c r="P26" s="4">
        <v>1124100</v>
      </c>
      <c r="Q26" s="4">
        <v>2898600</v>
      </c>
      <c r="R26" s="5">
        <v>1.6000000000000001E-3</v>
      </c>
      <c r="S26" s="4">
        <v>4963800</v>
      </c>
      <c r="T26" s="4">
        <f t="shared" si="2"/>
        <v>13766027.1</v>
      </c>
      <c r="U26" s="4">
        <f t="shared" si="3"/>
        <v>7788100</v>
      </c>
      <c r="V26" s="5">
        <v>2.2799999999999997E-2</v>
      </c>
    </row>
    <row r="27" spans="1:22" x14ac:dyDescent="0.2">
      <c r="A27" s="16" t="s">
        <v>319</v>
      </c>
      <c r="B27" s="4">
        <v>1873729</v>
      </c>
      <c r="C27" s="4">
        <v>1445900</v>
      </c>
      <c r="D27" s="4">
        <v>427829</v>
      </c>
      <c r="E27" s="4">
        <v>13972440000</v>
      </c>
      <c r="F27" s="4">
        <f t="shared" si="0"/>
        <v>359759283734</v>
      </c>
      <c r="G27" s="4">
        <v>214800</v>
      </c>
      <c r="H27" s="4">
        <v>165900</v>
      </c>
      <c r="I27" s="4">
        <v>48900</v>
      </c>
      <c r="J27" s="4">
        <v>1538570000</v>
      </c>
      <c r="K27" s="24">
        <f t="shared" si="1"/>
        <v>-421672179000</v>
      </c>
      <c r="L27" s="4">
        <v>2287</v>
      </c>
      <c r="M27" s="4">
        <v>1573</v>
      </c>
      <c r="N27" s="4">
        <v>361</v>
      </c>
      <c r="O27" s="4">
        <v>238</v>
      </c>
      <c r="P27" s="4">
        <v>4821000</v>
      </c>
      <c r="Q27" s="4">
        <v>3319500</v>
      </c>
      <c r="R27" s="5">
        <v>4.6100000000000002E-2</v>
      </c>
      <c r="S27" s="4">
        <v>9112800</v>
      </c>
      <c r="T27" s="4">
        <f t="shared" si="2"/>
        <v>13380597.1</v>
      </c>
      <c r="U27" s="4">
        <f t="shared" si="3"/>
        <v>7788100</v>
      </c>
      <c r="V27" s="5">
        <v>3.7999999999999999E-2</v>
      </c>
    </row>
    <row r="28" spans="1:22" x14ac:dyDescent="0.2">
      <c r="A28" s="16" t="s">
        <v>318</v>
      </c>
      <c r="B28" s="4">
        <v>1242300</v>
      </c>
      <c r="C28" s="4">
        <v>1932500</v>
      </c>
      <c r="D28" s="4">
        <v>-690200</v>
      </c>
      <c r="E28" s="4">
        <v>-22070270000</v>
      </c>
      <c r="F28" s="4">
        <f t="shared" si="0"/>
        <v>345786843734</v>
      </c>
      <c r="G28" s="4">
        <v>594100</v>
      </c>
      <c r="H28" s="4">
        <v>885600</v>
      </c>
      <c r="I28" s="4">
        <v>-291500</v>
      </c>
      <c r="J28" s="4">
        <v>-9510700000</v>
      </c>
      <c r="K28" s="24">
        <f t="shared" si="1"/>
        <v>-423210749000</v>
      </c>
      <c r="L28" s="4">
        <v>1321</v>
      </c>
      <c r="M28" s="4">
        <v>3708</v>
      </c>
      <c r="N28" s="4">
        <v>204</v>
      </c>
      <c r="O28" s="4">
        <v>459</v>
      </c>
      <c r="P28" s="4">
        <v>3263300</v>
      </c>
      <c r="Q28" s="4">
        <v>6978400</v>
      </c>
      <c r="R28" s="5">
        <v>-2.53E-2</v>
      </c>
      <c r="S28" s="4">
        <v>10789200</v>
      </c>
      <c r="T28" s="4">
        <f t="shared" si="2"/>
        <v>13536467.1</v>
      </c>
      <c r="U28" s="4">
        <f t="shared" si="3"/>
        <v>7788100</v>
      </c>
      <c r="V28" s="5">
        <v>4.1599999999999998E-2</v>
      </c>
    </row>
    <row r="29" spans="1:22" x14ac:dyDescent="0.2">
      <c r="A29" s="16" t="s">
        <v>317</v>
      </c>
      <c r="B29" s="4">
        <v>1771520</v>
      </c>
      <c r="C29" s="4">
        <v>791366</v>
      </c>
      <c r="D29" s="4">
        <v>980154</v>
      </c>
      <c r="E29" s="4">
        <v>31557530000</v>
      </c>
      <c r="F29" s="4">
        <f t="shared" si="0"/>
        <v>367857113734</v>
      </c>
      <c r="G29" s="4">
        <v>291500</v>
      </c>
      <c r="H29" s="4">
        <v>307000</v>
      </c>
      <c r="I29" s="4">
        <v>-15500</v>
      </c>
      <c r="J29" s="4">
        <v>-493830000</v>
      </c>
      <c r="K29" s="24">
        <f t="shared" si="1"/>
        <v>-413700049000</v>
      </c>
      <c r="L29" s="4">
        <v>1879</v>
      </c>
      <c r="M29" s="4">
        <v>2186</v>
      </c>
      <c r="N29" s="4">
        <v>223</v>
      </c>
      <c r="O29" s="4">
        <v>242</v>
      </c>
      <c r="P29" s="4">
        <v>3611200</v>
      </c>
      <c r="Q29" s="4">
        <v>3675700</v>
      </c>
      <c r="R29" s="5">
        <v>2.2200000000000001E-2</v>
      </c>
      <c r="S29" s="4">
        <v>7788100</v>
      </c>
      <c r="T29" s="4">
        <f t="shared" si="2"/>
        <v>13743077.1</v>
      </c>
      <c r="U29" s="4">
        <f t="shared" si="3"/>
        <v>13140500</v>
      </c>
      <c r="V29" s="5">
        <v>2.1700000000000001E-2</v>
      </c>
    </row>
    <row r="30" spans="1:22" x14ac:dyDescent="0.2">
      <c r="A30" s="16" t="s">
        <v>316</v>
      </c>
      <c r="B30" s="4">
        <v>1892010</v>
      </c>
      <c r="C30" s="4">
        <v>1608170</v>
      </c>
      <c r="D30" s="4">
        <v>283840</v>
      </c>
      <c r="E30" s="4">
        <v>8735280000</v>
      </c>
      <c r="F30" s="4">
        <f t="shared" si="0"/>
        <v>336299583734</v>
      </c>
      <c r="G30" s="4">
        <v>1362800</v>
      </c>
      <c r="H30" s="4">
        <v>373500</v>
      </c>
      <c r="I30" s="4">
        <v>989300</v>
      </c>
      <c r="J30" s="4">
        <v>31414635000</v>
      </c>
      <c r="K30" s="24">
        <f t="shared" si="1"/>
        <v>-413206219000</v>
      </c>
      <c r="L30" s="4">
        <v>2871</v>
      </c>
      <c r="M30" s="4">
        <v>4061</v>
      </c>
      <c r="N30" s="4">
        <v>353</v>
      </c>
      <c r="O30" s="4">
        <v>460</v>
      </c>
      <c r="P30" s="4">
        <v>5033700</v>
      </c>
      <c r="Q30" s="4">
        <v>6619200</v>
      </c>
      <c r="R30" s="5">
        <v>-3.4799999999999998E-2</v>
      </c>
      <c r="S30" s="4">
        <v>13140500</v>
      </c>
      <c r="T30" s="4">
        <f t="shared" si="2"/>
        <v>13149477.1</v>
      </c>
      <c r="U30" s="4">
        <f t="shared" si="3"/>
        <v>4199700</v>
      </c>
      <c r="V30" s="5">
        <v>4.5899999999999996E-2</v>
      </c>
    </row>
    <row r="31" spans="1:22" x14ac:dyDescent="0.2">
      <c r="A31" s="16" t="s">
        <v>315</v>
      </c>
      <c r="B31" s="4">
        <v>1237310</v>
      </c>
      <c r="C31" s="4">
        <v>2313276</v>
      </c>
      <c r="D31" s="4">
        <v>-1075966</v>
      </c>
      <c r="E31" s="4">
        <v>-36328000000</v>
      </c>
      <c r="F31" s="4">
        <f t="shared" si="0"/>
        <v>327564303734</v>
      </c>
      <c r="G31" s="4">
        <v>185800</v>
      </c>
      <c r="H31" s="4">
        <v>392500</v>
      </c>
      <c r="I31" s="4">
        <v>-206700</v>
      </c>
      <c r="J31" s="4">
        <v>-6865955000</v>
      </c>
      <c r="K31" s="24">
        <f t="shared" si="1"/>
        <v>-444620854000</v>
      </c>
      <c r="L31" s="4">
        <v>2650</v>
      </c>
      <c r="M31" s="4">
        <v>5618</v>
      </c>
      <c r="N31" s="4">
        <v>335</v>
      </c>
      <c r="O31" s="4">
        <v>707</v>
      </c>
      <c r="P31" s="4">
        <v>4777200</v>
      </c>
      <c r="Q31" s="4">
        <v>12912600</v>
      </c>
      <c r="R31" s="5">
        <v>-4.1200000000000001E-2</v>
      </c>
      <c r="S31" s="4">
        <v>19246271</v>
      </c>
      <c r="T31" s="4">
        <f t="shared" si="2"/>
        <v>12135770</v>
      </c>
      <c r="U31" s="4">
        <f t="shared" si="3"/>
        <v>4199700</v>
      </c>
      <c r="V31" s="5">
        <v>4.6799999999999994E-2</v>
      </c>
    </row>
    <row r="32" spans="1:22" x14ac:dyDescent="0.2">
      <c r="A32" s="16" t="s">
        <v>314</v>
      </c>
      <c r="B32" s="4">
        <v>787915</v>
      </c>
      <c r="C32" s="4">
        <v>736596</v>
      </c>
      <c r="D32" s="4">
        <v>51319</v>
      </c>
      <c r="E32" s="4">
        <v>1561260000</v>
      </c>
      <c r="F32" s="4">
        <f t="shared" si="0"/>
        <v>363892303734</v>
      </c>
      <c r="G32" s="4">
        <v>799800</v>
      </c>
      <c r="H32" s="4">
        <v>68700</v>
      </c>
      <c r="I32" s="4">
        <v>731100</v>
      </c>
      <c r="J32" s="4">
        <v>24490635000</v>
      </c>
      <c r="K32" s="24">
        <f t="shared" si="1"/>
        <v>-437754899000</v>
      </c>
      <c r="L32" s="4">
        <v>3826</v>
      </c>
      <c r="M32" s="4">
        <v>4415</v>
      </c>
      <c r="N32" s="4">
        <v>527</v>
      </c>
      <c r="O32" s="4">
        <v>555</v>
      </c>
      <c r="P32" s="4">
        <v>6275500</v>
      </c>
      <c r="Q32" s="4">
        <v>8125100</v>
      </c>
      <c r="R32" s="5">
        <v>1.8000000000000002E-2</v>
      </c>
      <c r="S32" s="4">
        <v>15514300</v>
      </c>
      <c r="T32" s="4">
        <f t="shared" si="2"/>
        <v>11294240</v>
      </c>
      <c r="U32" s="4">
        <f t="shared" si="3"/>
        <v>4199700</v>
      </c>
      <c r="V32" s="5">
        <v>3.6799999999999999E-2</v>
      </c>
    </row>
    <row r="33" spans="1:22" x14ac:dyDescent="0.2">
      <c r="A33" s="16" t="s">
        <v>313</v>
      </c>
      <c r="B33" s="4">
        <v>3859700</v>
      </c>
      <c r="C33" s="4">
        <v>9680700</v>
      </c>
      <c r="D33" s="4">
        <v>-5821000</v>
      </c>
      <c r="E33" s="4">
        <v>-210510170000</v>
      </c>
      <c r="F33" s="4">
        <f t="shared" si="0"/>
        <v>362331043734</v>
      </c>
      <c r="G33" s="4">
        <v>597500</v>
      </c>
      <c r="H33" s="4">
        <v>49100</v>
      </c>
      <c r="I33" s="4">
        <v>548400</v>
      </c>
      <c r="J33" s="4">
        <v>19170775000</v>
      </c>
      <c r="K33" s="24">
        <f t="shared" si="1"/>
        <v>-462245534000</v>
      </c>
      <c r="L33" s="4">
        <v>4841</v>
      </c>
      <c r="M33" s="4">
        <v>8527</v>
      </c>
      <c r="N33" s="4">
        <v>887</v>
      </c>
      <c r="O33" s="4">
        <v>1348</v>
      </c>
      <c r="P33" s="4">
        <v>10001100</v>
      </c>
      <c r="Q33" s="4">
        <v>16499100</v>
      </c>
      <c r="R33" s="5">
        <v>-7.3200000000000001E-2</v>
      </c>
      <c r="S33" s="4">
        <v>29312700</v>
      </c>
      <c r="T33" s="4">
        <f t="shared" si="2"/>
        <v>9154790</v>
      </c>
      <c r="U33" s="4">
        <f t="shared" si="3"/>
        <v>4199700</v>
      </c>
      <c r="V33" s="5">
        <v>7.9899999999999999E-2</v>
      </c>
    </row>
    <row r="34" spans="1:22" x14ac:dyDescent="0.2">
      <c r="A34" s="16" t="s">
        <v>270</v>
      </c>
      <c r="B34" s="4">
        <v>2516715</v>
      </c>
      <c r="C34" s="4">
        <v>1961800</v>
      </c>
      <c r="D34" s="4">
        <v>554915</v>
      </c>
      <c r="E34" s="4">
        <v>18460100000</v>
      </c>
      <c r="F34" s="4">
        <f t="shared" si="0"/>
        <v>572841213734</v>
      </c>
      <c r="G34" s="4">
        <v>213900</v>
      </c>
      <c r="H34" s="4">
        <v>250900</v>
      </c>
      <c r="I34" s="4">
        <v>-37000</v>
      </c>
      <c r="J34" s="4">
        <v>-1175540000</v>
      </c>
      <c r="K34" s="24">
        <f t="shared" si="1"/>
        <v>-481416309000</v>
      </c>
      <c r="L34" s="4">
        <v>6989</v>
      </c>
      <c r="M34" s="4">
        <v>3763</v>
      </c>
      <c r="N34" s="4">
        <v>1142</v>
      </c>
      <c r="O34" s="4">
        <v>599</v>
      </c>
      <c r="P34" s="4">
        <v>14148000</v>
      </c>
      <c r="Q34" s="4">
        <v>7729400</v>
      </c>
      <c r="R34" s="5">
        <v>6.5299999999999997E-2</v>
      </c>
      <c r="S34" s="4">
        <v>23915200</v>
      </c>
      <c r="T34" s="4">
        <f t="shared" si="2"/>
        <v>7224280</v>
      </c>
      <c r="U34" s="4">
        <f t="shared" si="3"/>
        <v>4199700</v>
      </c>
      <c r="V34" s="5">
        <v>6.6600000000000006E-2</v>
      </c>
    </row>
    <row r="35" spans="1:22" x14ac:dyDescent="0.2">
      <c r="A35" s="16" t="s">
        <v>269</v>
      </c>
      <c r="B35" s="4">
        <v>592500</v>
      </c>
      <c r="C35" s="4">
        <v>600600</v>
      </c>
      <c r="D35" s="4">
        <v>-8100</v>
      </c>
      <c r="E35" s="4">
        <v>-276240000</v>
      </c>
      <c r="F35" s="4">
        <f t="shared" si="0"/>
        <v>554381113734</v>
      </c>
      <c r="G35" s="4">
        <v>156900</v>
      </c>
      <c r="H35" s="4">
        <v>74900</v>
      </c>
      <c r="I35" s="4">
        <v>82000</v>
      </c>
      <c r="J35" s="4">
        <v>2740370000</v>
      </c>
      <c r="K35" s="24">
        <f t="shared" si="1"/>
        <v>-480240769000</v>
      </c>
      <c r="L35" s="4">
        <v>1463</v>
      </c>
      <c r="M35" s="4">
        <v>1455</v>
      </c>
      <c r="N35" s="4">
        <v>156</v>
      </c>
      <c r="O35" s="4">
        <v>169</v>
      </c>
      <c r="P35" s="4">
        <v>1816100</v>
      </c>
      <c r="Q35" s="4">
        <v>2053200</v>
      </c>
      <c r="R35" s="5">
        <v>1.5E-3</v>
      </c>
      <c r="S35" s="4">
        <v>4199700</v>
      </c>
      <c r="T35" s="4">
        <f t="shared" si="2"/>
        <v>7507460</v>
      </c>
      <c r="U35" s="4">
        <f t="shared" si="3"/>
        <v>4641500</v>
      </c>
      <c r="V35" s="5">
        <v>1.34E-2</v>
      </c>
    </row>
    <row r="36" spans="1:22" x14ac:dyDescent="0.2">
      <c r="A36" s="16" t="s">
        <v>268</v>
      </c>
      <c r="B36" s="4">
        <v>81300</v>
      </c>
      <c r="C36" s="4">
        <v>1170696</v>
      </c>
      <c r="D36" s="4">
        <v>-1089396</v>
      </c>
      <c r="E36" s="4">
        <v>-37034850000</v>
      </c>
      <c r="F36" s="4">
        <f t="shared" si="0"/>
        <v>554657353734</v>
      </c>
      <c r="G36" s="4">
        <v>45700</v>
      </c>
      <c r="H36" s="4">
        <v>378400</v>
      </c>
      <c r="I36" s="4">
        <v>-332700</v>
      </c>
      <c r="J36" s="4">
        <v>-11323070000</v>
      </c>
      <c r="K36" s="24">
        <f t="shared" si="1"/>
        <v>-482981139000</v>
      </c>
      <c r="L36" s="4">
        <v>1039</v>
      </c>
      <c r="M36" s="4">
        <v>2036</v>
      </c>
      <c r="N36" s="4">
        <v>116</v>
      </c>
      <c r="O36" s="4">
        <v>210</v>
      </c>
      <c r="P36" s="4">
        <v>1260500</v>
      </c>
      <c r="Q36" s="4">
        <v>2621100</v>
      </c>
      <c r="R36" s="5">
        <v>-1.78E-2</v>
      </c>
      <c r="S36" s="4">
        <v>4641500</v>
      </c>
      <c r="T36" s="4">
        <f t="shared" si="2"/>
        <v>7568260</v>
      </c>
      <c r="U36" s="4">
        <f t="shared" si="3"/>
        <v>5258500</v>
      </c>
      <c r="V36" s="5">
        <v>2.0400000000000001E-2</v>
      </c>
    </row>
    <row r="37" spans="1:22" x14ac:dyDescent="0.2">
      <c r="A37" s="16" t="s">
        <v>254</v>
      </c>
      <c r="B37" s="4">
        <v>539400</v>
      </c>
      <c r="C37" s="4">
        <v>171996</v>
      </c>
      <c r="D37" s="4">
        <v>367404</v>
      </c>
      <c r="E37" s="4">
        <v>12488190000</v>
      </c>
      <c r="F37" s="4">
        <f t="shared" si="0"/>
        <v>591692203734</v>
      </c>
      <c r="G37" s="4">
        <v>113700</v>
      </c>
      <c r="H37" s="4">
        <v>445200</v>
      </c>
      <c r="I37" s="4">
        <v>-331500</v>
      </c>
      <c r="J37" s="4">
        <v>-11297290000</v>
      </c>
      <c r="K37" s="24">
        <f t="shared" si="1"/>
        <v>-471658069000</v>
      </c>
      <c r="L37" s="4">
        <v>1821</v>
      </c>
      <c r="M37" s="4">
        <v>1576</v>
      </c>
      <c r="N37" s="4">
        <v>201</v>
      </c>
      <c r="O37" s="4">
        <v>132</v>
      </c>
      <c r="P37" s="4">
        <v>2783600</v>
      </c>
      <c r="Q37" s="4">
        <v>1960600</v>
      </c>
      <c r="R37" s="5">
        <v>2.2400000000000003E-2</v>
      </c>
      <c r="S37" s="4">
        <v>5258500</v>
      </c>
      <c r="T37" s="4">
        <f t="shared" si="2"/>
        <v>7422540</v>
      </c>
      <c r="U37" s="4">
        <f t="shared" si="3"/>
        <v>7099000</v>
      </c>
      <c r="V37" s="5">
        <v>2.0499999999999997E-2</v>
      </c>
    </row>
    <row r="38" spans="1:22" x14ac:dyDescent="0.2">
      <c r="A38" s="16" t="s">
        <v>253</v>
      </c>
      <c r="B38" s="4">
        <v>1186500</v>
      </c>
      <c r="C38" s="4">
        <v>128900</v>
      </c>
      <c r="D38" s="4">
        <v>1057600</v>
      </c>
      <c r="E38" s="4">
        <v>35296590000</v>
      </c>
      <c r="F38" s="4">
        <f t="shared" si="0"/>
        <v>579204013734</v>
      </c>
      <c r="G38" s="4">
        <v>96000</v>
      </c>
      <c r="H38" s="4">
        <v>440400</v>
      </c>
      <c r="I38" s="4">
        <v>-344400</v>
      </c>
      <c r="J38" s="4">
        <v>-11612780000</v>
      </c>
      <c r="K38" s="24">
        <f t="shared" si="1"/>
        <v>-460360779000</v>
      </c>
      <c r="L38" s="4">
        <v>2541</v>
      </c>
      <c r="M38" s="4">
        <v>2657</v>
      </c>
      <c r="N38" s="4">
        <v>566</v>
      </c>
      <c r="O38" s="4">
        <v>304</v>
      </c>
      <c r="P38" s="4">
        <v>7528500</v>
      </c>
      <c r="Q38" s="4">
        <v>3758200</v>
      </c>
      <c r="R38" s="5">
        <v>9.1000000000000004E-3</v>
      </c>
      <c r="S38" s="4">
        <v>12347900</v>
      </c>
      <c r="T38" s="4">
        <f t="shared" si="2"/>
        <v>7163980</v>
      </c>
      <c r="U38" s="4">
        <f t="shared" si="3"/>
        <v>7099000</v>
      </c>
      <c r="V38" s="5">
        <v>3.7999999999999999E-2</v>
      </c>
    </row>
    <row r="39" spans="1:22" x14ac:dyDescent="0.2">
      <c r="A39" s="16" t="s">
        <v>252</v>
      </c>
      <c r="B39" s="4">
        <v>2221400</v>
      </c>
      <c r="C39" s="4">
        <v>296611</v>
      </c>
      <c r="D39" s="4">
        <v>1924789</v>
      </c>
      <c r="E39" s="4">
        <v>64256410000</v>
      </c>
      <c r="F39" s="4">
        <f t="shared" si="0"/>
        <v>543907423734</v>
      </c>
      <c r="G39" s="4">
        <v>384300</v>
      </c>
      <c r="H39" s="4">
        <v>221900</v>
      </c>
      <c r="I39" s="4">
        <v>162400</v>
      </c>
      <c r="J39" s="4">
        <v>5430645000</v>
      </c>
      <c r="K39" s="24">
        <f t="shared" si="1"/>
        <v>-448747999000</v>
      </c>
      <c r="L39" s="4">
        <v>1740</v>
      </c>
      <c r="M39" s="4">
        <v>2604</v>
      </c>
      <c r="N39" s="4">
        <v>308</v>
      </c>
      <c r="O39" s="4">
        <v>330</v>
      </c>
      <c r="P39" s="4">
        <v>4330700</v>
      </c>
      <c r="Q39" s="4">
        <v>4618400</v>
      </c>
      <c r="R39" s="5">
        <v>-1.0500000000000001E-2</v>
      </c>
      <c r="S39" s="4">
        <v>9854200</v>
      </c>
      <c r="T39" s="4">
        <f t="shared" si="2"/>
        <v>7780240</v>
      </c>
      <c r="U39" s="4">
        <f t="shared" si="3"/>
        <v>4610100</v>
      </c>
      <c r="V39" s="5">
        <v>1.49E-2</v>
      </c>
    </row>
    <row r="40" spans="1:22" x14ac:dyDescent="0.2">
      <c r="A40" s="16" t="s">
        <v>251</v>
      </c>
      <c r="B40" s="4">
        <v>293500</v>
      </c>
      <c r="C40" s="4">
        <v>49200</v>
      </c>
      <c r="D40" s="4">
        <v>244300</v>
      </c>
      <c r="E40" s="4">
        <v>8263950000</v>
      </c>
      <c r="F40" s="4">
        <f t="shared" si="0"/>
        <v>479651013734</v>
      </c>
      <c r="G40" s="4">
        <v>510700</v>
      </c>
      <c r="H40" s="4">
        <v>85100</v>
      </c>
      <c r="I40" s="4">
        <v>425600</v>
      </c>
      <c r="J40" s="4">
        <v>14467050000</v>
      </c>
      <c r="K40" s="24">
        <f t="shared" si="1"/>
        <v>-454178644000</v>
      </c>
      <c r="L40" s="4">
        <v>1879</v>
      </c>
      <c r="M40" s="4">
        <v>3112</v>
      </c>
      <c r="N40" s="4">
        <v>229</v>
      </c>
      <c r="O40" s="4">
        <v>337</v>
      </c>
      <c r="P40" s="4">
        <v>2506800</v>
      </c>
      <c r="Q40" s="4">
        <v>3976300</v>
      </c>
      <c r="R40" s="5">
        <v>-1.49E-2</v>
      </c>
      <c r="S40" s="4">
        <v>7204500</v>
      </c>
      <c r="T40" s="4">
        <f t="shared" si="2"/>
        <v>7990710</v>
      </c>
      <c r="U40" s="4">
        <f t="shared" si="3"/>
        <v>4610100</v>
      </c>
      <c r="V40" s="5">
        <v>2.3399999999999997E-2</v>
      </c>
    </row>
    <row r="41" spans="1:22" x14ac:dyDescent="0.2">
      <c r="A41" s="16" t="s">
        <v>250</v>
      </c>
      <c r="B41" s="4">
        <v>817900</v>
      </c>
      <c r="C41" s="4">
        <v>696900</v>
      </c>
      <c r="D41" s="4">
        <v>121000</v>
      </c>
      <c r="E41" s="4">
        <v>4038590000</v>
      </c>
      <c r="F41" s="4">
        <f t="shared" si="0"/>
        <v>471387063734</v>
      </c>
      <c r="G41" s="4">
        <v>0</v>
      </c>
      <c r="H41" s="4">
        <v>0</v>
      </c>
      <c r="I41" s="4">
        <v>0</v>
      </c>
      <c r="J41" s="4">
        <v>-32314985000</v>
      </c>
      <c r="K41" s="24">
        <f t="shared" si="1"/>
        <v>-468645694000</v>
      </c>
      <c r="L41" s="4">
        <v>1618</v>
      </c>
      <c r="M41" s="4">
        <v>3807</v>
      </c>
      <c r="N41" s="4">
        <v>159</v>
      </c>
      <c r="O41" s="4">
        <v>403</v>
      </c>
      <c r="P41" s="4">
        <v>2247800</v>
      </c>
      <c r="Q41" s="4">
        <v>5795700</v>
      </c>
      <c r="R41" s="5">
        <v>-2.7900000000000001E-2</v>
      </c>
      <c r="S41" s="4">
        <v>9109200</v>
      </c>
      <c r="T41" s="4">
        <f t="shared" si="2"/>
        <v>8072160</v>
      </c>
      <c r="U41" s="4">
        <f t="shared" si="3"/>
        <v>4610100</v>
      </c>
      <c r="V41" s="5">
        <v>3.15E-2</v>
      </c>
    </row>
    <row r="42" spans="1:22" x14ac:dyDescent="0.2">
      <c r="A42" s="16" t="s">
        <v>249</v>
      </c>
      <c r="B42" s="4">
        <v>1309500</v>
      </c>
      <c r="C42" s="4">
        <v>380950</v>
      </c>
      <c r="D42" s="4">
        <v>928550</v>
      </c>
      <c r="E42" s="4">
        <v>32294300000</v>
      </c>
      <c r="F42" s="4">
        <f t="shared" si="0"/>
        <v>467348473734</v>
      </c>
      <c r="G42" s="4">
        <v>265000</v>
      </c>
      <c r="H42" s="4">
        <v>165200</v>
      </c>
      <c r="I42" s="4">
        <v>99800</v>
      </c>
      <c r="J42" s="4">
        <v>3444910000</v>
      </c>
      <c r="K42" s="24">
        <f t="shared" si="1"/>
        <v>-436330709000</v>
      </c>
      <c r="L42" s="4">
        <v>1780</v>
      </c>
      <c r="M42" s="4">
        <v>2501</v>
      </c>
      <c r="N42" s="4">
        <v>222</v>
      </c>
      <c r="O42" s="4">
        <v>300</v>
      </c>
      <c r="P42" s="4">
        <v>2597100</v>
      </c>
      <c r="Q42" s="4">
        <v>3748900</v>
      </c>
      <c r="R42" s="5">
        <v>0</v>
      </c>
      <c r="S42" s="4">
        <v>7099000</v>
      </c>
      <c r="T42" s="4">
        <f t="shared" si="2"/>
        <v>8192840</v>
      </c>
      <c r="U42" s="4">
        <f t="shared" si="3"/>
        <v>3801300</v>
      </c>
      <c r="V42" s="5">
        <v>3.1300000000000001E-2</v>
      </c>
    </row>
    <row r="43" spans="1:22" x14ac:dyDescent="0.2">
      <c r="A43" s="16" t="s">
        <v>248</v>
      </c>
      <c r="B43" s="4">
        <v>788200</v>
      </c>
      <c r="C43" s="4">
        <v>2001851</v>
      </c>
      <c r="D43" s="4">
        <v>-1213651</v>
      </c>
      <c r="E43" s="4">
        <v>-42379390000</v>
      </c>
      <c r="F43" s="4">
        <f t="shared" si="0"/>
        <v>435054173734</v>
      </c>
      <c r="G43" s="4">
        <v>256000</v>
      </c>
      <c r="H43" s="4">
        <v>222800</v>
      </c>
      <c r="I43" s="4">
        <v>33200</v>
      </c>
      <c r="J43" s="4">
        <v>1160120000</v>
      </c>
      <c r="K43" s="24">
        <f t="shared" si="1"/>
        <v>-439775619000</v>
      </c>
      <c r="L43" s="4">
        <v>1438</v>
      </c>
      <c r="M43" s="4">
        <v>2605</v>
      </c>
      <c r="N43" s="4">
        <v>230</v>
      </c>
      <c r="O43" s="4">
        <v>329</v>
      </c>
      <c r="P43" s="4">
        <v>2715000</v>
      </c>
      <c r="Q43" s="4">
        <v>4510700</v>
      </c>
      <c r="R43" s="5">
        <v>-1.5700000000000002E-2</v>
      </c>
      <c r="S43" s="4">
        <v>7918200</v>
      </c>
      <c r="T43" s="4">
        <f t="shared" si="2"/>
        <v>8539740</v>
      </c>
      <c r="U43" s="4">
        <f t="shared" si="3"/>
        <v>3801300</v>
      </c>
      <c r="V43" s="5">
        <v>1.84E-2</v>
      </c>
    </row>
    <row r="44" spans="1:22" x14ac:dyDescent="0.2">
      <c r="A44" s="16" t="s">
        <v>247</v>
      </c>
      <c r="B44" s="4">
        <v>1001200</v>
      </c>
      <c r="C44" s="4">
        <v>232199</v>
      </c>
      <c r="D44" s="4">
        <v>769001</v>
      </c>
      <c r="E44" s="4">
        <v>27315590000</v>
      </c>
      <c r="F44" s="4">
        <f t="shared" si="0"/>
        <v>477433563734</v>
      </c>
      <c r="G44" s="4">
        <v>119400</v>
      </c>
      <c r="H44" s="4">
        <v>162200</v>
      </c>
      <c r="I44" s="4">
        <v>-42800</v>
      </c>
      <c r="J44" s="4">
        <v>-1528515000</v>
      </c>
      <c r="K44" s="24">
        <f t="shared" si="1"/>
        <v>-440935739000</v>
      </c>
      <c r="L44" s="4">
        <v>951</v>
      </c>
      <c r="M44" s="4">
        <v>1644</v>
      </c>
      <c r="N44" s="4">
        <v>137</v>
      </c>
      <c r="O44" s="4">
        <v>186</v>
      </c>
      <c r="P44" s="4">
        <v>1483100</v>
      </c>
      <c r="Q44" s="4">
        <v>2151400</v>
      </c>
      <c r="R44" s="5">
        <v>-5.6000000000000008E-3</v>
      </c>
      <c r="S44" s="4">
        <v>4610100</v>
      </c>
      <c r="T44" s="4">
        <f t="shared" si="2"/>
        <v>9049380</v>
      </c>
      <c r="U44" s="4">
        <f t="shared" si="3"/>
        <v>3801300</v>
      </c>
      <c r="V44" s="5">
        <v>1.6799999999999999E-2</v>
      </c>
    </row>
    <row r="45" spans="1:22" x14ac:dyDescent="0.2">
      <c r="A45" s="16" t="s">
        <v>246</v>
      </c>
      <c r="B45" s="4">
        <v>176200</v>
      </c>
      <c r="C45" s="4">
        <v>1338940</v>
      </c>
      <c r="D45" s="4">
        <v>-1162740</v>
      </c>
      <c r="E45" s="4">
        <v>-41245820000</v>
      </c>
      <c r="F45" s="4">
        <f t="shared" si="0"/>
        <v>450117973734</v>
      </c>
      <c r="G45" s="4">
        <v>0</v>
      </c>
      <c r="H45" s="4">
        <v>0</v>
      </c>
      <c r="I45" s="4">
        <v>0</v>
      </c>
      <c r="J45" s="4">
        <v>2115505000</v>
      </c>
      <c r="K45" s="24">
        <f t="shared" si="1"/>
        <v>-439407224000</v>
      </c>
      <c r="L45" s="4">
        <v>1648</v>
      </c>
      <c r="M45" s="4">
        <v>2044</v>
      </c>
      <c r="N45" s="4">
        <v>272</v>
      </c>
      <c r="O45" s="4">
        <v>286</v>
      </c>
      <c r="P45" s="4">
        <v>2941400</v>
      </c>
      <c r="Q45" s="4">
        <v>3511900</v>
      </c>
      <c r="R45" s="5">
        <v>7.0999999999999995E-3</v>
      </c>
      <c r="S45" s="4">
        <v>7031500</v>
      </c>
      <c r="T45" s="4">
        <f t="shared" si="2"/>
        <v>9047240</v>
      </c>
      <c r="U45" s="4">
        <f t="shared" si="3"/>
        <v>3801300</v>
      </c>
      <c r="V45" s="5">
        <v>1.6799999999999999E-2</v>
      </c>
    </row>
    <row r="46" spans="1:22" x14ac:dyDescent="0.2">
      <c r="A46" s="16" t="s">
        <v>245</v>
      </c>
      <c r="B46" s="4">
        <v>151241</v>
      </c>
      <c r="C46" s="4">
        <v>324500</v>
      </c>
      <c r="D46" s="4">
        <v>-173259</v>
      </c>
      <c r="E46" s="4">
        <v>-6083280000</v>
      </c>
      <c r="F46" s="4">
        <f t="shared" si="0"/>
        <v>491363793734</v>
      </c>
      <c r="G46" s="4">
        <v>49800</v>
      </c>
      <c r="H46" s="4">
        <v>330200</v>
      </c>
      <c r="I46" s="4">
        <v>-280400</v>
      </c>
      <c r="J46" s="4">
        <v>-9811675000</v>
      </c>
      <c r="K46" s="24">
        <f t="shared" si="1"/>
        <v>-441522729000</v>
      </c>
      <c r="L46" s="4">
        <v>1279</v>
      </c>
      <c r="M46" s="4">
        <v>1719</v>
      </c>
      <c r="N46" s="4">
        <v>133</v>
      </c>
      <c r="O46" s="4">
        <v>233</v>
      </c>
      <c r="P46" s="4">
        <v>1743200</v>
      </c>
      <c r="Q46" s="4">
        <v>2681000</v>
      </c>
      <c r="R46" s="5">
        <v>8.6E-3</v>
      </c>
      <c r="S46" s="4">
        <v>5249500</v>
      </c>
      <c r="T46" s="4">
        <f t="shared" si="2"/>
        <v>9147340</v>
      </c>
      <c r="U46" s="4">
        <f t="shared" si="3"/>
        <v>3801300</v>
      </c>
      <c r="V46" s="5">
        <v>1.9799999999999998E-2</v>
      </c>
    </row>
    <row r="47" spans="1:22" x14ac:dyDescent="0.2">
      <c r="A47" s="16" t="s">
        <v>244</v>
      </c>
      <c r="B47" s="4">
        <v>101214</v>
      </c>
      <c r="C47" s="4">
        <v>69182</v>
      </c>
      <c r="D47" s="4">
        <v>32032</v>
      </c>
      <c r="E47" s="4">
        <v>1129350000</v>
      </c>
      <c r="F47" s="4">
        <f t="shared" ref="F47:F73" si="4">E47+F48</f>
        <v>497447073734</v>
      </c>
      <c r="G47" s="4">
        <v>210300</v>
      </c>
      <c r="H47" s="4">
        <v>101400</v>
      </c>
      <c r="I47" s="4">
        <v>108900</v>
      </c>
      <c r="J47" s="4">
        <v>3835735000</v>
      </c>
      <c r="K47" s="24">
        <f t="shared" ref="K47:K73" si="5">K48+J47</f>
        <v>-431711054000</v>
      </c>
      <c r="L47" s="4">
        <v>1399</v>
      </c>
      <c r="M47" s="4">
        <v>956</v>
      </c>
      <c r="N47" s="4">
        <v>179</v>
      </c>
      <c r="O47" s="4">
        <v>120</v>
      </c>
      <c r="P47" s="4">
        <v>2142300</v>
      </c>
      <c r="Q47" s="4">
        <v>1344200</v>
      </c>
      <c r="R47" s="5">
        <v>1.4499999999999999E-2</v>
      </c>
      <c r="S47" s="4">
        <v>3801300</v>
      </c>
      <c r="T47" s="4">
        <f t="shared" si="2"/>
        <v>9443270</v>
      </c>
      <c r="U47" s="4">
        <f t="shared" ref="U47:U73" si="6">MIN(S48:S52)</f>
        <v>8305800</v>
      </c>
      <c r="V47" s="5">
        <v>2.12E-2</v>
      </c>
    </row>
    <row r="48" spans="1:22" x14ac:dyDescent="0.2">
      <c r="A48" s="16" t="s">
        <v>243</v>
      </c>
      <c r="B48" s="4">
        <v>122200</v>
      </c>
      <c r="C48" s="4">
        <v>973666</v>
      </c>
      <c r="D48" s="4">
        <v>-851466</v>
      </c>
      <c r="E48" s="4">
        <v>-30012850000</v>
      </c>
      <c r="F48" s="4">
        <f t="shared" si="4"/>
        <v>496317723734</v>
      </c>
      <c r="G48" s="4">
        <v>151300</v>
      </c>
      <c r="H48" s="4">
        <v>439200</v>
      </c>
      <c r="I48" s="4">
        <v>-287900</v>
      </c>
      <c r="J48" s="4">
        <v>-10170740000</v>
      </c>
      <c r="K48" s="24">
        <f t="shared" si="5"/>
        <v>-435546789000</v>
      </c>
      <c r="L48" s="4">
        <v>2091</v>
      </c>
      <c r="M48" s="4">
        <v>3843</v>
      </c>
      <c r="N48" s="4">
        <v>251</v>
      </c>
      <c r="O48" s="4">
        <v>470</v>
      </c>
      <c r="P48" s="4">
        <v>3347800</v>
      </c>
      <c r="Q48" s="4">
        <v>5707300</v>
      </c>
      <c r="R48" s="5">
        <v>-2.8799999999999999E-2</v>
      </c>
      <c r="S48" s="4">
        <v>9762300</v>
      </c>
      <c r="T48" s="4">
        <f t="shared" si="2"/>
        <v>9265300</v>
      </c>
      <c r="U48" s="4">
        <f t="shared" si="6"/>
        <v>8305800</v>
      </c>
      <c r="V48" s="5">
        <v>3.3700000000000001E-2</v>
      </c>
    </row>
    <row r="49" spans="1:22" x14ac:dyDescent="0.2">
      <c r="A49" s="16" t="s">
        <v>236</v>
      </c>
      <c r="B49" s="4">
        <v>1110500</v>
      </c>
      <c r="C49" s="4">
        <v>594270</v>
      </c>
      <c r="D49" s="4">
        <v>516230</v>
      </c>
      <c r="E49" s="4">
        <v>18525400000</v>
      </c>
      <c r="F49" s="4">
        <f t="shared" si="4"/>
        <v>526330573734</v>
      </c>
      <c r="G49" s="4">
        <v>135400</v>
      </c>
      <c r="H49" s="4">
        <v>688800</v>
      </c>
      <c r="I49" s="4">
        <v>-553400</v>
      </c>
      <c r="J49" s="4">
        <v>-19774095000</v>
      </c>
      <c r="K49" s="24">
        <f t="shared" si="5"/>
        <v>-425376049000</v>
      </c>
      <c r="L49" s="4">
        <v>5022</v>
      </c>
      <c r="M49" s="4">
        <v>4286</v>
      </c>
      <c r="N49" s="4">
        <v>771</v>
      </c>
      <c r="O49" s="4">
        <v>583</v>
      </c>
      <c r="P49" s="4">
        <v>8821700</v>
      </c>
      <c r="Q49" s="4">
        <v>6669900</v>
      </c>
      <c r="R49" s="5">
        <v>2.3E-2</v>
      </c>
      <c r="S49" s="4">
        <v>16016800</v>
      </c>
      <c r="T49" s="4">
        <f t="shared" si="2"/>
        <v>9746450</v>
      </c>
      <c r="U49" s="4">
        <f t="shared" si="6"/>
        <v>8305800</v>
      </c>
      <c r="V49" s="5">
        <v>3.85E-2</v>
      </c>
    </row>
    <row r="50" spans="1:22" x14ac:dyDescent="0.2">
      <c r="A50" s="16" t="s">
        <v>235</v>
      </c>
      <c r="B50" s="4">
        <v>931500</v>
      </c>
      <c r="C50" s="4">
        <v>1716365</v>
      </c>
      <c r="D50" s="4">
        <v>-784865</v>
      </c>
      <c r="E50" s="4">
        <v>-26832440000</v>
      </c>
      <c r="F50" s="4">
        <f t="shared" si="4"/>
        <v>507805173734</v>
      </c>
      <c r="G50" s="4">
        <v>433900</v>
      </c>
      <c r="H50" s="4">
        <v>187500</v>
      </c>
      <c r="I50" s="4">
        <v>246400</v>
      </c>
      <c r="J50" s="4">
        <v>8471965000</v>
      </c>
      <c r="K50" s="24">
        <f t="shared" si="5"/>
        <v>-405601954000</v>
      </c>
      <c r="L50" s="4">
        <v>2387</v>
      </c>
      <c r="M50" s="4">
        <v>2335</v>
      </c>
      <c r="N50" s="4">
        <v>336</v>
      </c>
      <c r="O50" s="4">
        <v>405</v>
      </c>
      <c r="P50" s="4">
        <v>4076100</v>
      </c>
      <c r="Q50" s="4">
        <v>4100000</v>
      </c>
      <c r="R50" s="5">
        <v>1.61E-2</v>
      </c>
      <c r="S50" s="4">
        <v>9309200</v>
      </c>
      <c r="T50" s="4">
        <f t="shared" si="2"/>
        <v>9751577.3000000007</v>
      </c>
      <c r="U50" s="4">
        <f t="shared" si="6"/>
        <v>7010100</v>
      </c>
      <c r="V50" s="5">
        <v>2.4399999999999998E-2</v>
      </c>
    </row>
    <row r="51" spans="1:22" x14ac:dyDescent="0.2">
      <c r="A51" s="16" t="s">
        <v>234</v>
      </c>
      <c r="B51" s="4">
        <v>455800</v>
      </c>
      <c r="C51" s="4">
        <v>362500</v>
      </c>
      <c r="D51" s="4">
        <v>93300</v>
      </c>
      <c r="E51" s="4">
        <v>3257800000</v>
      </c>
      <c r="F51" s="4">
        <f t="shared" si="4"/>
        <v>534637613734</v>
      </c>
      <c r="G51" s="4">
        <v>280500</v>
      </c>
      <c r="H51" s="4">
        <v>631600</v>
      </c>
      <c r="I51" s="4">
        <v>-351100</v>
      </c>
      <c r="J51" s="4">
        <v>-11763450000</v>
      </c>
      <c r="K51" s="24">
        <f t="shared" si="5"/>
        <v>-414073919000</v>
      </c>
      <c r="L51" s="4">
        <v>3312</v>
      </c>
      <c r="M51" s="4">
        <v>2403</v>
      </c>
      <c r="N51" s="4">
        <v>448</v>
      </c>
      <c r="O51" s="4">
        <v>267</v>
      </c>
      <c r="P51" s="4">
        <v>5332500</v>
      </c>
      <c r="Q51" s="4">
        <v>3847000</v>
      </c>
      <c r="R51" s="5">
        <v>3.1600000000000003E-2</v>
      </c>
      <c r="S51" s="4">
        <v>9923700</v>
      </c>
      <c r="T51" s="4">
        <f t="shared" si="2"/>
        <v>9872697.3000000007</v>
      </c>
      <c r="U51" s="4">
        <f t="shared" si="6"/>
        <v>6250500</v>
      </c>
      <c r="V51" s="5">
        <v>4.3499999999999997E-2</v>
      </c>
    </row>
    <row r="52" spans="1:22" x14ac:dyDescent="0.2">
      <c r="A52" s="16" t="s">
        <v>233</v>
      </c>
      <c r="B52" s="4">
        <v>691300</v>
      </c>
      <c r="C52" s="4">
        <v>2874494</v>
      </c>
      <c r="D52" s="4">
        <v>-2183194</v>
      </c>
      <c r="E52" s="4">
        <v>-72344940000</v>
      </c>
      <c r="F52" s="4">
        <f t="shared" si="4"/>
        <v>531379813734</v>
      </c>
      <c r="G52" s="4">
        <v>22100</v>
      </c>
      <c r="H52" s="4">
        <v>765800</v>
      </c>
      <c r="I52" s="4">
        <v>-743700</v>
      </c>
      <c r="J52" s="4">
        <v>-24633260000</v>
      </c>
      <c r="K52" s="24">
        <f t="shared" si="5"/>
        <v>-402310469000</v>
      </c>
      <c r="L52" s="4">
        <v>1266</v>
      </c>
      <c r="M52" s="4">
        <v>3407</v>
      </c>
      <c r="N52" s="4">
        <v>176</v>
      </c>
      <c r="O52" s="4">
        <v>337</v>
      </c>
      <c r="P52" s="4">
        <v>1965900</v>
      </c>
      <c r="Q52" s="4">
        <v>4469700</v>
      </c>
      <c r="R52" s="5">
        <v>0</v>
      </c>
      <c r="S52" s="4">
        <v>8305800</v>
      </c>
      <c r="T52" s="4">
        <f t="shared" si="2"/>
        <v>9783947.3000000007</v>
      </c>
      <c r="U52" s="4">
        <f t="shared" si="6"/>
        <v>6250500</v>
      </c>
      <c r="V52" s="5">
        <v>2.52E-2</v>
      </c>
    </row>
    <row r="53" spans="1:22" x14ac:dyDescent="0.2">
      <c r="A53" s="16" t="s">
        <v>232</v>
      </c>
      <c r="B53" s="4">
        <v>352000</v>
      </c>
      <c r="C53" s="4">
        <v>873968</v>
      </c>
      <c r="D53" s="4">
        <v>-521968</v>
      </c>
      <c r="E53" s="4">
        <v>-17688380000</v>
      </c>
      <c r="F53" s="4">
        <f t="shared" si="4"/>
        <v>603724753734</v>
      </c>
      <c r="G53" s="4">
        <v>754501</v>
      </c>
      <c r="H53" s="4">
        <v>287900</v>
      </c>
      <c r="I53" s="4">
        <v>466601</v>
      </c>
      <c r="J53" s="4">
        <v>15128604000</v>
      </c>
      <c r="K53" s="24">
        <f t="shared" si="5"/>
        <v>-377677209000</v>
      </c>
      <c r="L53" s="4">
        <v>2397</v>
      </c>
      <c r="M53" s="4">
        <v>4540</v>
      </c>
      <c r="N53" s="4">
        <v>283</v>
      </c>
      <c r="O53" s="4">
        <v>543</v>
      </c>
      <c r="P53" s="4">
        <v>3327300</v>
      </c>
      <c r="Q53" s="4">
        <v>7563200</v>
      </c>
      <c r="R53" s="5">
        <v>-4.3499999999999997E-2</v>
      </c>
      <c r="S53" s="4">
        <v>11387200</v>
      </c>
      <c r="T53" s="4">
        <f t="shared" si="2"/>
        <v>10426713.6</v>
      </c>
      <c r="U53" s="4">
        <f t="shared" si="6"/>
        <v>6250500</v>
      </c>
      <c r="V53" s="5">
        <v>7.5800000000000006E-2</v>
      </c>
    </row>
    <row r="54" spans="1:22" x14ac:dyDescent="0.2">
      <c r="A54" s="16" t="s">
        <v>231</v>
      </c>
      <c r="B54" s="4">
        <v>721000</v>
      </c>
      <c r="C54" s="4">
        <v>150100</v>
      </c>
      <c r="D54" s="4">
        <v>570900</v>
      </c>
      <c r="E54" s="4">
        <v>19649230000</v>
      </c>
      <c r="F54" s="4">
        <f t="shared" si="4"/>
        <v>621413133734</v>
      </c>
      <c r="G54" s="4">
        <v>330000</v>
      </c>
      <c r="H54" s="4">
        <v>195500</v>
      </c>
      <c r="I54" s="4">
        <v>134500</v>
      </c>
      <c r="J54" s="4">
        <v>4640625000</v>
      </c>
      <c r="K54" s="24">
        <f t="shared" si="5"/>
        <v>-392805813000</v>
      </c>
      <c r="L54" s="4">
        <v>2328</v>
      </c>
      <c r="M54" s="4">
        <v>2607</v>
      </c>
      <c r="N54" s="4">
        <v>418</v>
      </c>
      <c r="O54" s="4">
        <v>431</v>
      </c>
      <c r="P54" s="4">
        <v>4720700</v>
      </c>
      <c r="Q54" s="4">
        <v>4528200</v>
      </c>
      <c r="R54" s="5">
        <v>8.8000000000000005E-3</v>
      </c>
      <c r="S54" s="4">
        <v>9706500</v>
      </c>
      <c r="T54" s="4">
        <f t="shared" si="2"/>
        <v>10378033.6</v>
      </c>
      <c r="U54" s="4">
        <f t="shared" si="6"/>
        <v>6250500</v>
      </c>
      <c r="V54" s="5">
        <v>4.0999999999999995E-2</v>
      </c>
    </row>
    <row r="55" spans="1:22" x14ac:dyDescent="0.2">
      <c r="A55" s="16" t="s">
        <v>230</v>
      </c>
      <c r="B55" s="4">
        <v>162716</v>
      </c>
      <c r="C55" s="4">
        <v>732098</v>
      </c>
      <c r="D55" s="4">
        <v>-569382</v>
      </c>
      <c r="E55" s="4">
        <v>-19750270000</v>
      </c>
      <c r="F55" s="4">
        <f t="shared" si="4"/>
        <v>601763903734</v>
      </c>
      <c r="G55" s="4">
        <v>117300</v>
      </c>
      <c r="H55" s="4">
        <v>215100</v>
      </c>
      <c r="I55" s="4">
        <v>-97800</v>
      </c>
      <c r="J55" s="4">
        <v>-3419000000</v>
      </c>
      <c r="K55" s="24">
        <f t="shared" si="5"/>
        <v>-397446438000</v>
      </c>
      <c r="L55" s="4">
        <v>1472</v>
      </c>
      <c r="M55" s="4">
        <v>3138</v>
      </c>
      <c r="N55" s="4">
        <v>174</v>
      </c>
      <c r="O55" s="4">
        <v>366</v>
      </c>
      <c r="P55" s="4">
        <v>2351700</v>
      </c>
      <c r="Q55" s="4">
        <v>4364400</v>
      </c>
      <c r="R55" s="5">
        <v>-2.0299999999999999E-2</v>
      </c>
      <c r="S55" s="4">
        <v>7010100</v>
      </c>
      <c r="T55" s="4">
        <f t="shared" si="2"/>
        <v>10966833.6</v>
      </c>
      <c r="U55" s="4">
        <f t="shared" si="6"/>
        <v>6250500</v>
      </c>
      <c r="V55" s="5">
        <v>2.8500000000000001E-2</v>
      </c>
    </row>
    <row r="56" spans="1:22" x14ac:dyDescent="0.2">
      <c r="A56" s="16" t="s">
        <v>229</v>
      </c>
      <c r="B56" s="4">
        <v>163600</v>
      </c>
      <c r="C56" s="4">
        <v>721317</v>
      </c>
      <c r="D56" s="4">
        <v>-557717</v>
      </c>
      <c r="E56" s="4">
        <v>-19201550000</v>
      </c>
      <c r="F56" s="4">
        <f t="shared" si="4"/>
        <v>621514173734</v>
      </c>
      <c r="G56" s="4">
        <v>294600</v>
      </c>
      <c r="H56" s="4">
        <v>267200</v>
      </c>
      <c r="I56" s="4">
        <v>27400</v>
      </c>
      <c r="J56" s="4">
        <v>1037320000</v>
      </c>
      <c r="K56" s="24">
        <f t="shared" si="5"/>
        <v>-394027438000</v>
      </c>
      <c r="L56" s="4">
        <v>1900</v>
      </c>
      <c r="M56" s="4">
        <v>2477</v>
      </c>
      <c r="N56" s="4">
        <v>279</v>
      </c>
      <c r="O56" s="4">
        <v>209</v>
      </c>
      <c r="P56" s="4">
        <v>2988200</v>
      </c>
      <c r="Q56" s="4">
        <v>2676300</v>
      </c>
      <c r="R56" s="5">
        <v>1.89E-2</v>
      </c>
      <c r="S56" s="4">
        <v>6250500</v>
      </c>
      <c r="T56" s="4">
        <f t="shared" si="2"/>
        <v>11324743.6</v>
      </c>
      <c r="U56" s="4">
        <f t="shared" si="6"/>
        <v>6760600</v>
      </c>
      <c r="V56" s="5">
        <v>2.7099999999999999E-2</v>
      </c>
    </row>
    <row r="57" spans="1:22" x14ac:dyDescent="0.2">
      <c r="A57" s="16" t="s">
        <v>228</v>
      </c>
      <c r="B57" s="4">
        <v>1014700</v>
      </c>
      <c r="C57" s="4">
        <v>406195</v>
      </c>
      <c r="D57" s="4">
        <v>608505</v>
      </c>
      <c r="E57" s="4">
        <v>20936960000</v>
      </c>
      <c r="F57" s="4">
        <f t="shared" si="4"/>
        <v>640715723734</v>
      </c>
      <c r="G57" s="4">
        <v>54600</v>
      </c>
      <c r="H57" s="4">
        <v>471600</v>
      </c>
      <c r="I57" s="4">
        <v>-417000</v>
      </c>
      <c r="J57" s="4">
        <v>-14277715000</v>
      </c>
      <c r="K57" s="24">
        <f t="shared" si="5"/>
        <v>-395064758000</v>
      </c>
      <c r="L57" s="4">
        <v>1526</v>
      </c>
      <c r="M57" s="4">
        <v>3005</v>
      </c>
      <c r="N57" s="4">
        <v>247</v>
      </c>
      <c r="O57" s="4">
        <v>303</v>
      </c>
      <c r="P57" s="4">
        <v>2588500</v>
      </c>
      <c r="Q57" s="4">
        <v>3573300</v>
      </c>
      <c r="R57" s="5">
        <v>1.03E-2</v>
      </c>
      <c r="S57" s="4">
        <v>6760600</v>
      </c>
      <c r="T57" s="4">
        <f t="shared" si="2"/>
        <v>11565283.6</v>
      </c>
      <c r="U57" s="4">
        <f t="shared" si="6"/>
        <v>7418300</v>
      </c>
      <c r="V57" s="5">
        <v>1.8799999999999997E-2</v>
      </c>
    </row>
    <row r="58" spans="1:22" x14ac:dyDescent="0.2">
      <c r="A58" s="16" t="s">
        <v>227</v>
      </c>
      <c r="B58" s="4">
        <v>799200</v>
      </c>
      <c r="C58" s="4">
        <v>212908</v>
      </c>
      <c r="D58" s="4">
        <v>586292</v>
      </c>
      <c r="E58" s="4">
        <v>20125440000</v>
      </c>
      <c r="F58" s="4">
        <f t="shared" si="4"/>
        <v>619778763734</v>
      </c>
      <c r="G58" s="4">
        <v>396100</v>
      </c>
      <c r="H58" s="4">
        <v>114300</v>
      </c>
      <c r="I58" s="4">
        <v>281800</v>
      </c>
      <c r="J58" s="4">
        <v>9650780000</v>
      </c>
      <c r="K58" s="24">
        <f t="shared" si="5"/>
        <v>-380787043000</v>
      </c>
      <c r="L58" s="4">
        <v>1368</v>
      </c>
      <c r="M58" s="4">
        <v>3696</v>
      </c>
      <c r="N58" s="4">
        <v>210</v>
      </c>
      <c r="O58" s="4">
        <v>375</v>
      </c>
      <c r="P58" s="4">
        <v>2115100</v>
      </c>
      <c r="Q58" s="4">
        <v>5010800</v>
      </c>
      <c r="R58" s="5">
        <v>-1.0200000000000001E-2</v>
      </c>
      <c r="S58" s="4">
        <v>7982600</v>
      </c>
      <c r="T58" s="4">
        <f t="shared" si="2"/>
        <v>11408203.6</v>
      </c>
      <c r="U58" s="4">
        <f t="shared" si="6"/>
        <v>7418300</v>
      </c>
      <c r="V58" s="5">
        <v>2.4500000000000001E-2</v>
      </c>
    </row>
    <row r="59" spans="1:22" x14ac:dyDescent="0.2">
      <c r="A59" s="16" t="s">
        <v>226</v>
      </c>
      <c r="B59" s="4">
        <v>648100</v>
      </c>
      <c r="C59" s="4">
        <v>2138430</v>
      </c>
      <c r="D59" s="4">
        <v>-1490330</v>
      </c>
      <c r="E59" s="4">
        <v>-52136070000</v>
      </c>
      <c r="F59" s="4">
        <f t="shared" si="4"/>
        <v>599653323734</v>
      </c>
      <c r="G59" s="4">
        <v>1047800</v>
      </c>
      <c r="H59" s="4">
        <v>430600</v>
      </c>
      <c r="I59" s="4">
        <v>617200</v>
      </c>
      <c r="J59" s="4">
        <v>21420090000</v>
      </c>
      <c r="K59" s="24">
        <f t="shared" si="5"/>
        <v>-390437823000</v>
      </c>
      <c r="L59" s="4">
        <v>3361</v>
      </c>
      <c r="M59" s="4">
        <v>7116</v>
      </c>
      <c r="N59" s="4">
        <v>536</v>
      </c>
      <c r="O59" s="4">
        <v>953</v>
      </c>
      <c r="P59" s="4">
        <v>6310200</v>
      </c>
      <c r="Q59" s="4">
        <v>12953700</v>
      </c>
      <c r="R59" s="5">
        <v>-3.7599999999999995E-2</v>
      </c>
      <c r="S59" s="4">
        <v>20828300</v>
      </c>
      <c r="T59" s="4">
        <f t="shared" si="2"/>
        <v>11911683.6</v>
      </c>
      <c r="U59" s="4">
        <f t="shared" si="6"/>
        <v>7418300</v>
      </c>
      <c r="V59" s="5">
        <v>3.7699999999999997E-2</v>
      </c>
    </row>
    <row r="60" spans="1:22" x14ac:dyDescent="0.2">
      <c r="A60" s="16" t="s">
        <v>225</v>
      </c>
      <c r="B60" s="4">
        <v>564673</v>
      </c>
      <c r="C60" s="4">
        <v>642788</v>
      </c>
      <c r="D60" s="4">
        <v>-78115</v>
      </c>
      <c r="E60" s="4">
        <v>-2796270000</v>
      </c>
      <c r="F60" s="4">
        <f t="shared" si="4"/>
        <v>651789393734</v>
      </c>
      <c r="G60" s="4">
        <v>128900</v>
      </c>
      <c r="H60" s="4">
        <v>161300</v>
      </c>
      <c r="I60" s="4">
        <v>-32400</v>
      </c>
      <c r="J60" s="4">
        <v>-1175490000</v>
      </c>
      <c r="K60" s="24">
        <f t="shared" si="5"/>
        <v>-411857913000</v>
      </c>
      <c r="L60" s="4">
        <v>1965</v>
      </c>
      <c r="M60" s="4">
        <v>3140</v>
      </c>
      <c r="N60" s="4">
        <v>264</v>
      </c>
      <c r="O60" s="4">
        <v>466</v>
      </c>
      <c r="P60" s="4">
        <v>3245100</v>
      </c>
      <c r="Q60" s="4">
        <v>5111800</v>
      </c>
      <c r="R60" s="5">
        <v>-8.3000000000000001E-3</v>
      </c>
      <c r="S60" s="4">
        <v>9360473</v>
      </c>
      <c r="T60" s="4">
        <f t="shared" si="2"/>
        <v>11683236.300000001</v>
      </c>
      <c r="U60" s="4">
        <f t="shared" si="6"/>
        <v>7418300</v>
      </c>
      <c r="V60" s="5">
        <v>1.67E-2</v>
      </c>
    </row>
    <row r="61" spans="1:22" x14ac:dyDescent="0.2">
      <c r="A61" s="16" t="s">
        <v>224</v>
      </c>
      <c r="B61" s="4">
        <v>2623926</v>
      </c>
      <c r="C61" s="4">
        <v>673964</v>
      </c>
      <c r="D61" s="4">
        <v>1949962</v>
      </c>
      <c r="E61" s="4">
        <v>71020810000</v>
      </c>
      <c r="F61" s="4">
        <f t="shared" si="4"/>
        <v>654585663734</v>
      </c>
      <c r="G61" s="4">
        <v>100400</v>
      </c>
      <c r="H61" s="4">
        <v>753800</v>
      </c>
      <c r="I61" s="4">
        <v>-653400</v>
      </c>
      <c r="J61" s="4">
        <v>-23684225000</v>
      </c>
      <c r="K61" s="24">
        <f t="shared" si="5"/>
        <v>-410682423000</v>
      </c>
      <c r="L61" s="4">
        <v>2523</v>
      </c>
      <c r="M61" s="4">
        <v>2132</v>
      </c>
      <c r="N61" s="4">
        <v>421</v>
      </c>
      <c r="O61" s="4">
        <v>386</v>
      </c>
      <c r="P61" s="4">
        <v>5070000</v>
      </c>
      <c r="Q61" s="4">
        <v>4247500</v>
      </c>
      <c r="R61" s="5">
        <v>-9.5999999999999992E-3</v>
      </c>
      <c r="S61" s="4">
        <v>11134900</v>
      </c>
      <c r="T61" s="4">
        <f t="shared" si="2"/>
        <v>11618906.300000001</v>
      </c>
      <c r="U61" s="4">
        <f t="shared" si="6"/>
        <v>7418300</v>
      </c>
      <c r="V61" s="5">
        <v>3.5200000000000002E-2</v>
      </c>
    </row>
    <row r="62" spans="1:22" x14ac:dyDescent="0.2">
      <c r="A62" s="16" t="s">
        <v>223</v>
      </c>
      <c r="B62" s="4">
        <v>509100</v>
      </c>
      <c r="C62" s="4">
        <v>1400987</v>
      </c>
      <c r="D62" s="4">
        <v>-891887</v>
      </c>
      <c r="E62" s="4">
        <v>-31879710000</v>
      </c>
      <c r="F62" s="4">
        <f t="shared" si="4"/>
        <v>583564853734</v>
      </c>
      <c r="G62" s="4">
        <v>67400</v>
      </c>
      <c r="H62" s="4">
        <v>406700</v>
      </c>
      <c r="I62" s="4">
        <v>-339300</v>
      </c>
      <c r="J62" s="4">
        <v>-12275740000</v>
      </c>
      <c r="K62" s="24">
        <f t="shared" si="5"/>
        <v>-386998198000</v>
      </c>
      <c r="L62" s="4">
        <v>1808</v>
      </c>
      <c r="M62" s="4">
        <v>1808</v>
      </c>
      <c r="N62" s="4">
        <v>274</v>
      </c>
      <c r="O62" s="4">
        <v>264</v>
      </c>
      <c r="P62" s="4">
        <v>2986900</v>
      </c>
      <c r="Q62" s="4">
        <v>3285800</v>
      </c>
      <c r="R62" s="5">
        <v>1.26E-2</v>
      </c>
      <c r="S62" s="4">
        <v>7418300</v>
      </c>
      <c r="T62" s="4">
        <f t="shared" si="2"/>
        <v>11565286.300000001</v>
      </c>
      <c r="U62" s="4">
        <f t="shared" si="6"/>
        <v>9166000</v>
      </c>
      <c r="V62" s="5">
        <v>1.9299999999999998E-2</v>
      </c>
    </row>
    <row r="63" spans="1:22" x14ac:dyDescent="0.2">
      <c r="A63" s="16" t="s">
        <v>222</v>
      </c>
      <c r="B63" s="4">
        <v>2480863</v>
      </c>
      <c r="C63" s="4">
        <v>1022821</v>
      </c>
      <c r="D63" s="4">
        <v>1458042</v>
      </c>
      <c r="E63" s="4">
        <v>51888630000</v>
      </c>
      <c r="F63" s="4">
        <f t="shared" si="4"/>
        <v>615444563734</v>
      </c>
      <c r="G63" s="4">
        <v>413900</v>
      </c>
      <c r="H63" s="4">
        <v>388200</v>
      </c>
      <c r="I63" s="4">
        <v>25700</v>
      </c>
      <c r="J63" s="4">
        <v>521675000</v>
      </c>
      <c r="K63" s="24">
        <f t="shared" si="5"/>
        <v>-374722458000</v>
      </c>
      <c r="L63" s="4">
        <v>5045</v>
      </c>
      <c r="M63" s="4">
        <v>3680</v>
      </c>
      <c r="N63" s="4">
        <v>764</v>
      </c>
      <c r="O63" s="4">
        <v>679</v>
      </c>
      <c r="P63" s="4">
        <v>9184600</v>
      </c>
      <c r="Q63" s="4">
        <v>8001500</v>
      </c>
      <c r="R63" s="5">
        <v>1.1299999999999999E-2</v>
      </c>
      <c r="S63" s="4">
        <v>17814863</v>
      </c>
      <c r="T63" s="4">
        <f t="shared" si="2"/>
        <v>10861550</v>
      </c>
      <c r="U63" s="4">
        <f t="shared" si="6"/>
        <v>6411800</v>
      </c>
      <c r="V63" s="5">
        <v>4.7500000000000001E-2</v>
      </c>
    </row>
    <row r="64" spans="1:22" x14ac:dyDescent="0.2">
      <c r="A64" s="16" t="s">
        <v>221</v>
      </c>
      <c r="B64" s="4">
        <v>343400</v>
      </c>
      <c r="C64" s="4">
        <v>70958</v>
      </c>
      <c r="D64" s="4">
        <v>272442</v>
      </c>
      <c r="E64" s="4">
        <v>9626560000</v>
      </c>
      <c r="F64" s="4">
        <f t="shared" si="4"/>
        <v>563555933734</v>
      </c>
      <c r="G64" s="4">
        <v>262300</v>
      </c>
      <c r="H64" s="4">
        <v>131000</v>
      </c>
      <c r="I64" s="4">
        <v>131300</v>
      </c>
      <c r="J64" s="4">
        <v>4629030000</v>
      </c>
      <c r="K64" s="24">
        <f t="shared" si="5"/>
        <v>-375244133000</v>
      </c>
      <c r="L64" s="4">
        <v>2734</v>
      </c>
      <c r="M64" s="4">
        <v>3029</v>
      </c>
      <c r="N64" s="4">
        <v>274</v>
      </c>
      <c r="O64" s="4">
        <v>449</v>
      </c>
      <c r="P64" s="4">
        <v>3628000</v>
      </c>
      <c r="Q64" s="4">
        <v>5099400</v>
      </c>
      <c r="R64" s="5">
        <v>1.5E-3</v>
      </c>
      <c r="S64" s="4">
        <v>9219700</v>
      </c>
      <c r="T64" s="4">
        <f t="shared" si="2"/>
        <v>10692070</v>
      </c>
      <c r="U64" s="4">
        <f t="shared" si="6"/>
        <v>6411800</v>
      </c>
      <c r="V64" s="5">
        <v>1.9699999999999999E-2</v>
      </c>
    </row>
    <row r="65" spans="1:22" x14ac:dyDescent="0.2">
      <c r="A65" s="16" t="s">
        <v>220</v>
      </c>
      <c r="B65" s="4">
        <v>764302</v>
      </c>
      <c r="C65" s="4">
        <v>1081982</v>
      </c>
      <c r="D65" s="4">
        <v>-317680</v>
      </c>
      <c r="E65" s="4">
        <v>-11406840000</v>
      </c>
      <c r="F65" s="4">
        <f t="shared" si="4"/>
        <v>553929373734</v>
      </c>
      <c r="G65" s="4">
        <v>229500</v>
      </c>
      <c r="H65" s="4">
        <v>411400</v>
      </c>
      <c r="I65" s="4">
        <v>-181900</v>
      </c>
      <c r="J65" s="4">
        <v>-6447750000</v>
      </c>
      <c r="K65" s="24">
        <f t="shared" si="5"/>
        <v>-379873163000</v>
      </c>
      <c r="L65" s="4">
        <v>2430</v>
      </c>
      <c r="M65" s="4">
        <v>4653</v>
      </c>
      <c r="N65" s="4">
        <v>346</v>
      </c>
      <c r="O65" s="4">
        <v>664</v>
      </c>
      <c r="P65" s="4">
        <v>4204700</v>
      </c>
      <c r="Q65" s="4">
        <v>7838700</v>
      </c>
      <c r="R65" s="5">
        <v>-1.1200000000000002E-2</v>
      </c>
      <c r="S65" s="4">
        <v>12898100</v>
      </c>
      <c r="T65" s="4">
        <f t="shared" si="2"/>
        <v>10297230</v>
      </c>
      <c r="U65" s="4">
        <f t="shared" si="6"/>
        <v>6411800</v>
      </c>
      <c r="V65" s="5">
        <v>3.04E-2</v>
      </c>
    </row>
    <row r="66" spans="1:22" x14ac:dyDescent="0.2">
      <c r="A66" s="16" t="s">
        <v>219</v>
      </c>
      <c r="B66" s="4">
        <v>364000</v>
      </c>
      <c r="C66" s="4">
        <v>1392573</v>
      </c>
      <c r="D66" s="4">
        <v>-1028573</v>
      </c>
      <c r="E66" s="4">
        <v>-37064640000</v>
      </c>
      <c r="F66" s="4">
        <f t="shared" si="4"/>
        <v>565336213734</v>
      </c>
      <c r="G66" s="4">
        <v>136400</v>
      </c>
      <c r="H66" s="4">
        <v>153400</v>
      </c>
      <c r="I66" s="4">
        <v>-17000</v>
      </c>
      <c r="J66" s="4">
        <v>-603915000</v>
      </c>
      <c r="K66" s="24">
        <f t="shared" si="5"/>
        <v>-373425413000</v>
      </c>
      <c r="L66" s="4">
        <v>1798</v>
      </c>
      <c r="M66" s="4">
        <v>2738</v>
      </c>
      <c r="N66" s="4">
        <v>376</v>
      </c>
      <c r="O66" s="4">
        <v>437</v>
      </c>
      <c r="P66" s="4">
        <v>3595800</v>
      </c>
      <c r="Q66" s="4">
        <v>5577900</v>
      </c>
      <c r="R66" s="5">
        <v>-5.5000000000000005E-3</v>
      </c>
      <c r="S66" s="4">
        <v>9829600</v>
      </c>
      <c r="T66" s="4">
        <f t="shared" si="2"/>
        <v>10679670</v>
      </c>
      <c r="U66" s="4">
        <f t="shared" si="6"/>
        <v>6411800</v>
      </c>
      <c r="V66" s="5">
        <v>2.2000000000000002E-2</v>
      </c>
    </row>
    <row r="67" spans="1:22" x14ac:dyDescent="0.2">
      <c r="A67" s="16" t="s">
        <v>218</v>
      </c>
      <c r="B67" s="4">
        <v>976300</v>
      </c>
      <c r="C67" s="4">
        <v>1424135</v>
      </c>
      <c r="D67" s="4">
        <v>-447835</v>
      </c>
      <c r="E67" s="4">
        <v>-15941020000</v>
      </c>
      <c r="F67" s="4">
        <f t="shared" si="4"/>
        <v>602400853734</v>
      </c>
      <c r="G67" s="4">
        <v>38000</v>
      </c>
      <c r="H67" s="4">
        <v>579494</v>
      </c>
      <c r="I67" s="4">
        <v>-541494</v>
      </c>
      <c r="J67" s="4">
        <v>-19383565000</v>
      </c>
      <c r="K67" s="24">
        <f t="shared" si="5"/>
        <v>-372821498000</v>
      </c>
      <c r="L67" s="4">
        <v>1970</v>
      </c>
      <c r="M67" s="4">
        <v>2529</v>
      </c>
      <c r="N67" s="4">
        <v>322</v>
      </c>
      <c r="O67" s="4">
        <v>427</v>
      </c>
      <c r="P67" s="4">
        <v>3565800</v>
      </c>
      <c r="Q67" s="4">
        <v>4739700</v>
      </c>
      <c r="R67" s="5">
        <v>1.41E-2</v>
      </c>
      <c r="S67" s="4">
        <v>9166000</v>
      </c>
      <c r="T67" s="4">
        <f t="shared" si="2"/>
        <v>10640930</v>
      </c>
      <c r="U67" s="4">
        <f t="shared" si="6"/>
        <v>6411800</v>
      </c>
      <c r="V67" s="5">
        <v>2.35E-2</v>
      </c>
    </row>
    <row r="68" spans="1:22" x14ac:dyDescent="0.2">
      <c r="A68" s="16" t="s">
        <v>217</v>
      </c>
      <c r="B68" s="4">
        <v>649900</v>
      </c>
      <c r="C68" s="4">
        <v>523723</v>
      </c>
      <c r="D68" s="4">
        <v>126177</v>
      </c>
      <c r="E68" s="4">
        <v>4546850000</v>
      </c>
      <c r="F68" s="4">
        <f t="shared" si="4"/>
        <v>618341873734</v>
      </c>
      <c r="G68" s="4">
        <v>180400</v>
      </c>
      <c r="H68" s="4">
        <v>87300</v>
      </c>
      <c r="I68" s="4">
        <v>93100</v>
      </c>
      <c r="J68" s="4">
        <v>3268140000</v>
      </c>
      <c r="K68" s="24">
        <f t="shared" si="5"/>
        <v>-353437933000</v>
      </c>
      <c r="L68" s="4">
        <v>1879</v>
      </c>
      <c r="M68" s="4">
        <v>1522</v>
      </c>
      <c r="N68" s="4">
        <v>313</v>
      </c>
      <c r="O68" s="4">
        <v>296</v>
      </c>
      <c r="P68" s="4">
        <v>3239300</v>
      </c>
      <c r="Q68" s="4">
        <v>2857300</v>
      </c>
      <c r="R68" s="5">
        <v>1.2800000000000001E-2</v>
      </c>
      <c r="S68" s="4">
        <v>6411800</v>
      </c>
      <c r="T68" s="4">
        <f t="shared" si="2"/>
        <v>12178970</v>
      </c>
      <c r="U68" s="4">
        <f t="shared" si="6"/>
        <v>6882100</v>
      </c>
      <c r="V68" s="5">
        <v>2.1000000000000001E-2</v>
      </c>
    </row>
    <row r="69" spans="1:22" x14ac:dyDescent="0.2">
      <c r="A69" s="16" t="s">
        <v>216</v>
      </c>
      <c r="B69" s="4">
        <v>1626329</v>
      </c>
      <c r="C69" s="4">
        <v>807123</v>
      </c>
      <c r="D69" s="4">
        <v>819206</v>
      </c>
      <c r="E69" s="4">
        <v>29692490000</v>
      </c>
      <c r="F69" s="4">
        <f t="shared" si="4"/>
        <v>613795023734</v>
      </c>
      <c r="G69" s="4">
        <v>239500</v>
      </c>
      <c r="H69" s="4">
        <v>244500</v>
      </c>
      <c r="I69" s="4">
        <v>-5000</v>
      </c>
      <c r="J69" s="4">
        <v>-191455000</v>
      </c>
      <c r="K69" s="24">
        <f t="shared" si="5"/>
        <v>-356706073000</v>
      </c>
      <c r="L69" s="4">
        <v>4964</v>
      </c>
      <c r="M69" s="4">
        <v>4124</v>
      </c>
      <c r="N69" s="4">
        <v>960</v>
      </c>
      <c r="O69" s="4">
        <v>826</v>
      </c>
      <c r="P69" s="4">
        <v>13991900</v>
      </c>
      <c r="Q69" s="4">
        <v>10339200</v>
      </c>
      <c r="R69" s="5">
        <v>-1.4199999999999999E-2</v>
      </c>
      <c r="S69" s="4">
        <v>25863100</v>
      </c>
      <c r="T69" s="4">
        <f t="shared" si="2"/>
        <v>10263594.199999999</v>
      </c>
      <c r="U69" s="4">
        <f t="shared" si="6"/>
        <v>6882100</v>
      </c>
      <c r="V69" s="5">
        <v>5.79E-2</v>
      </c>
    </row>
    <row r="70" spans="1:22" x14ac:dyDescent="0.2">
      <c r="A70" s="16" t="s">
        <v>215</v>
      </c>
      <c r="B70" s="4">
        <v>714300</v>
      </c>
      <c r="C70" s="4">
        <v>1275010</v>
      </c>
      <c r="D70" s="4">
        <v>-560710</v>
      </c>
      <c r="E70" s="4">
        <v>-19942060000</v>
      </c>
      <c r="F70" s="4">
        <f t="shared" si="4"/>
        <v>584102533734</v>
      </c>
      <c r="G70" s="4">
        <v>369900</v>
      </c>
      <c r="H70" s="4">
        <v>382400</v>
      </c>
      <c r="I70" s="4">
        <v>-12500</v>
      </c>
      <c r="J70" s="4">
        <v>-413665000</v>
      </c>
      <c r="K70" s="24">
        <f t="shared" si="5"/>
        <v>-356514618000</v>
      </c>
      <c r="L70" s="4">
        <v>2156</v>
      </c>
      <c r="M70" s="4">
        <v>1379</v>
      </c>
      <c r="N70" s="4">
        <v>298</v>
      </c>
      <c r="O70" s="4">
        <v>333</v>
      </c>
      <c r="P70" s="4">
        <v>3292000</v>
      </c>
      <c r="Q70" s="4">
        <v>3009000</v>
      </c>
      <c r="R70" s="5">
        <v>4.3E-3</v>
      </c>
      <c r="S70" s="4">
        <v>7076000</v>
      </c>
      <c r="T70" s="4">
        <f t="shared" si="2"/>
        <v>10070604.199999999</v>
      </c>
      <c r="U70" s="4">
        <f t="shared" si="6"/>
        <v>6882100</v>
      </c>
      <c r="V70" s="5">
        <v>1.3999999999999999E-2</v>
      </c>
    </row>
    <row r="71" spans="1:22" x14ac:dyDescent="0.2">
      <c r="A71" s="16" t="s">
        <v>214</v>
      </c>
      <c r="B71" s="4">
        <v>799908</v>
      </c>
      <c r="C71" s="4">
        <v>410208</v>
      </c>
      <c r="D71" s="4">
        <v>389700</v>
      </c>
      <c r="E71" s="4">
        <v>13853900000</v>
      </c>
      <c r="F71" s="4">
        <f t="shared" si="4"/>
        <v>604044593734</v>
      </c>
      <c r="G71" s="4">
        <v>27300</v>
      </c>
      <c r="H71" s="4">
        <v>328000</v>
      </c>
      <c r="I71" s="4">
        <v>-300700</v>
      </c>
      <c r="J71" s="4">
        <v>-10671450000</v>
      </c>
      <c r="K71" s="24">
        <f t="shared" si="5"/>
        <v>-356100953000</v>
      </c>
      <c r="L71" s="4">
        <v>2823</v>
      </c>
      <c r="M71" s="4">
        <v>2540</v>
      </c>
      <c r="N71" s="4">
        <v>530</v>
      </c>
      <c r="O71" s="4">
        <v>469</v>
      </c>
      <c r="P71" s="4">
        <v>5529200</v>
      </c>
      <c r="Q71" s="4">
        <v>4535700</v>
      </c>
      <c r="R71" s="5">
        <v>0.01</v>
      </c>
      <c r="S71" s="4">
        <v>10491600</v>
      </c>
      <c r="T71" s="4">
        <f t="shared" si="2"/>
        <v>10244954.199999999</v>
      </c>
      <c r="U71" s="4">
        <f t="shared" si="6"/>
        <v>6882100</v>
      </c>
      <c r="V71" s="5">
        <v>3.1800000000000002E-2</v>
      </c>
    </row>
    <row r="72" spans="1:22" x14ac:dyDescent="0.2">
      <c r="A72" s="16" t="s">
        <v>213</v>
      </c>
      <c r="B72" s="4">
        <v>76156</v>
      </c>
      <c r="C72" s="4">
        <v>929165</v>
      </c>
      <c r="D72" s="4">
        <v>-853009</v>
      </c>
      <c r="E72" s="4">
        <v>-29944140000</v>
      </c>
      <c r="F72" s="4">
        <f t="shared" si="4"/>
        <v>590190693734</v>
      </c>
      <c r="G72" s="4">
        <v>63200</v>
      </c>
      <c r="H72" s="4">
        <v>317900</v>
      </c>
      <c r="I72" s="4">
        <v>-254700</v>
      </c>
      <c r="J72" s="4">
        <v>-8947925000</v>
      </c>
      <c r="K72" s="24">
        <f t="shared" si="5"/>
        <v>-345429503000</v>
      </c>
      <c r="L72" s="4">
        <v>1707</v>
      </c>
      <c r="M72" s="4">
        <v>1700</v>
      </c>
      <c r="N72" s="4">
        <v>288</v>
      </c>
      <c r="O72" s="4">
        <v>320</v>
      </c>
      <c r="P72" s="4">
        <v>3028900</v>
      </c>
      <c r="Q72" s="4">
        <v>3423600</v>
      </c>
      <c r="R72" s="5">
        <v>-5.6000000000000008E-3</v>
      </c>
      <c r="S72" s="4">
        <v>6882100</v>
      </c>
      <c r="T72" s="4">
        <f t="shared" si="2"/>
        <v>10030519</v>
      </c>
      <c r="U72" s="4">
        <f t="shared" si="6"/>
        <v>7524900</v>
      </c>
      <c r="V72" s="5">
        <v>2.53E-2</v>
      </c>
    </row>
    <row r="73" spans="1:22" x14ac:dyDescent="0.2">
      <c r="A73" s="16" t="s">
        <v>212</v>
      </c>
      <c r="B73" s="4">
        <v>645580</v>
      </c>
      <c r="C73" s="4">
        <v>1709213</v>
      </c>
      <c r="D73" s="4">
        <v>-1063633</v>
      </c>
      <c r="E73" s="4">
        <v>-36808560000</v>
      </c>
      <c r="F73" s="4">
        <f t="shared" si="4"/>
        <v>620134833734</v>
      </c>
      <c r="G73" s="4">
        <v>114400</v>
      </c>
      <c r="H73" s="4">
        <v>271100</v>
      </c>
      <c r="I73" s="4">
        <v>-156700</v>
      </c>
      <c r="J73" s="4">
        <v>-5488195000</v>
      </c>
      <c r="K73" s="24">
        <f t="shared" si="5"/>
        <v>-336481578000</v>
      </c>
      <c r="L73" s="4">
        <v>1851</v>
      </c>
      <c r="M73" s="4">
        <v>3364</v>
      </c>
      <c r="N73" s="4">
        <v>323</v>
      </c>
      <c r="O73" s="4">
        <v>525</v>
      </c>
      <c r="P73" s="4">
        <v>3880800</v>
      </c>
      <c r="Q73" s="4">
        <v>6033100</v>
      </c>
      <c r="R73" s="5">
        <v>4.3E-3</v>
      </c>
      <c r="S73" s="4">
        <v>10777500</v>
      </c>
      <c r="T73" s="4">
        <f t="shared" si="2"/>
        <v>9771278.6999999993</v>
      </c>
      <c r="U73" s="4">
        <f t="shared" si="6"/>
        <v>7524900</v>
      </c>
      <c r="V73" s="5">
        <v>2.8199999999999999E-2</v>
      </c>
    </row>
    <row r="74" spans="1:22" x14ac:dyDescent="0.2">
      <c r="A74" s="16" t="s">
        <v>211</v>
      </c>
      <c r="B74" s="4">
        <v>73200</v>
      </c>
      <c r="C74" s="4">
        <v>376400</v>
      </c>
      <c r="D74" s="4">
        <v>-303200</v>
      </c>
      <c r="E74" s="4">
        <v>-10635890000</v>
      </c>
      <c r="F74" s="4">
        <f t="shared" ref="F74:F79" si="7">E74+F75</f>
        <v>656943393734</v>
      </c>
      <c r="G74" s="4">
        <v>136300</v>
      </c>
      <c r="H74" s="4">
        <v>54600</v>
      </c>
      <c r="I74" s="4">
        <v>81700</v>
      </c>
      <c r="J74" s="4">
        <v>2860365000</v>
      </c>
      <c r="K74" s="24">
        <f t="shared" ref="K74:K79" si="8">K75+J74</f>
        <v>-330993383000</v>
      </c>
      <c r="L74" s="4">
        <v>1474</v>
      </c>
      <c r="M74" s="4">
        <v>2076</v>
      </c>
      <c r="N74" s="4">
        <v>269</v>
      </c>
      <c r="O74" s="4">
        <v>354</v>
      </c>
      <c r="P74" s="4">
        <v>2832200</v>
      </c>
      <c r="Q74" s="4">
        <v>4117900</v>
      </c>
      <c r="R74" s="5">
        <v>7.1999999999999998E-3</v>
      </c>
      <c r="S74" s="4">
        <v>7524900</v>
      </c>
      <c r="T74" s="4">
        <f t="shared" ref="T74:T79" si="9">AVERAGE(S75:S84)</f>
        <v>9536428.6999999993</v>
      </c>
      <c r="U74" s="4">
        <f t="shared" ref="U74:U79" si="10">MIN(S75:S79)</f>
        <v>6709342</v>
      </c>
      <c r="V74" s="5">
        <v>1.8500000000000003E-2</v>
      </c>
    </row>
    <row r="75" spans="1:22" x14ac:dyDescent="0.2">
      <c r="A75" s="16" t="s">
        <v>210</v>
      </c>
      <c r="B75" s="4">
        <v>340200</v>
      </c>
      <c r="C75" s="4">
        <v>2931979</v>
      </c>
      <c r="D75" s="4">
        <v>-2591779</v>
      </c>
      <c r="E75" s="4">
        <v>-91972860000</v>
      </c>
      <c r="F75" s="4">
        <f t="shared" si="7"/>
        <v>667579283734</v>
      </c>
      <c r="G75" s="4">
        <v>83200</v>
      </c>
      <c r="H75" s="4">
        <v>312000</v>
      </c>
      <c r="I75" s="4">
        <v>-228800</v>
      </c>
      <c r="J75" s="4">
        <v>-8119575000</v>
      </c>
      <c r="K75" s="24">
        <f t="shared" si="8"/>
        <v>-333853748000</v>
      </c>
      <c r="L75" s="4">
        <v>1599</v>
      </c>
      <c r="M75" s="4">
        <v>2574</v>
      </c>
      <c r="N75" s="4">
        <v>295</v>
      </c>
      <c r="O75" s="4">
        <v>440</v>
      </c>
      <c r="P75" s="4">
        <v>3070600</v>
      </c>
      <c r="Q75" s="4">
        <v>5097900</v>
      </c>
      <c r="R75" s="5">
        <v>-1.4199999999999999E-2</v>
      </c>
      <c r="S75" s="4">
        <v>8949700</v>
      </c>
      <c r="T75" s="4">
        <f t="shared" si="9"/>
        <v>9269928.6999999993</v>
      </c>
      <c r="U75" s="4">
        <f t="shared" si="10"/>
        <v>5146100</v>
      </c>
      <c r="V75" s="5">
        <v>2.2400000000000003E-2</v>
      </c>
    </row>
    <row r="76" spans="1:22" x14ac:dyDescent="0.2">
      <c r="A76" s="16" t="s">
        <v>208</v>
      </c>
      <c r="B76" s="4">
        <v>3708300</v>
      </c>
      <c r="C76" s="4">
        <v>815534</v>
      </c>
      <c r="D76" s="4">
        <v>2892766</v>
      </c>
      <c r="E76" s="4">
        <v>103209480000</v>
      </c>
      <c r="F76" s="4">
        <f t="shared" si="7"/>
        <v>759552143734</v>
      </c>
      <c r="G76" s="4">
        <v>131300</v>
      </c>
      <c r="H76" s="4">
        <v>338700</v>
      </c>
      <c r="I76" s="4">
        <v>-207400</v>
      </c>
      <c r="J76" s="4">
        <v>-7041760000</v>
      </c>
      <c r="K76" s="24">
        <f t="shared" si="8"/>
        <v>-325734173000</v>
      </c>
      <c r="L76" s="4">
        <v>3775</v>
      </c>
      <c r="M76" s="4">
        <v>1975</v>
      </c>
      <c r="N76" s="4">
        <v>653</v>
      </c>
      <c r="O76" s="4">
        <v>397</v>
      </c>
      <c r="P76" s="4">
        <v>8022800</v>
      </c>
      <c r="Q76" s="4">
        <v>4473000</v>
      </c>
      <c r="R76" s="5">
        <v>3.2000000000000001E-2</v>
      </c>
      <c r="S76" s="4">
        <v>13654000</v>
      </c>
      <c r="T76" s="4">
        <f t="shared" si="9"/>
        <v>8464298.6999999993</v>
      </c>
      <c r="U76" s="4">
        <f t="shared" si="10"/>
        <v>5146100</v>
      </c>
      <c r="V76" s="5">
        <v>5.2400000000000002E-2</v>
      </c>
    </row>
    <row r="77" spans="1:22" x14ac:dyDescent="0.2">
      <c r="A77" s="16" t="s">
        <v>207</v>
      </c>
      <c r="B77" s="4">
        <v>4461600</v>
      </c>
      <c r="C77" s="4">
        <v>3572994</v>
      </c>
      <c r="D77" s="4">
        <v>888606</v>
      </c>
      <c r="E77" s="4">
        <v>30420570000</v>
      </c>
      <c r="F77" s="4">
        <f t="shared" si="7"/>
        <v>656342663734</v>
      </c>
      <c r="G77" s="4">
        <v>28900</v>
      </c>
      <c r="H77" s="4">
        <v>95500</v>
      </c>
      <c r="I77" s="4">
        <v>-66600</v>
      </c>
      <c r="J77" s="4">
        <v>-2190435000</v>
      </c>
      <c r="K77" s="24">
        <f t="shared" si="8"/>
        <v>-318692413000</v>
      </c>
      <c r="L77" s="4">
        <v>2311</v>
      </c>
      <c r="M77" s="4">
        <v>1614</v>
      </c>
      <c r="N77" s="4">
        <v>445</v>
      </c>
      <c r="O77" s="4">
        <v>424</v>
      </c>
      <c r="P77" s="4">
        <v>4406100</v>
      </c>
      <c r="Q77" s="4">
        <v>3780400</v>
      </c>
      <c r="R77" s="5">
        <v>1.4800000000000001E-2</v>
      </c>
      <c r="S77" s="4">
        <v>8778600</v>
      </c>
      <c r="T77" s="4">
        <f t="shared" si="9"/>
        <v>8622038.6999999993</v>
      </c>
      <c r="U77" s="4">
        <f t="shared" si="10"/>
        <v>4737748</v>
      </c>
      <c r="V77" s="5">
        <v>1.7500000000000002E-2</v>
      </c>
    </row>
    <row r="78" spans="1:22" x14ac:dyDescent="0.2">
      <c r="A78" s="16" t="s">
        <v>206</v>
      </c>
      <c r="B78" s="4">
        <v>6187200</v>
      </c>
      <c r="C78" s="4">
        <v>296998</v>
      </c>
      <c r="D78" s="4">
        <v>5890202</v>
      </c>
      <c r="E78" s="4">
        <v>195785200000</v>
      </c>
      <c r="F78" s="4">
        <f t="shared" si="7"/>
        <v>625922093734</v>
      </c>
      <c r="G78" s="4">
        <v>295700</v>
      </c>
      <c r="H78" s="4">
        <v>266800</v>
      </c>
      <c r="I78" s="4">
        <v>28900</v>
      </c>
      <c r="J78" s="4">
        <v>1017410000</v>
      </c>
      <c r="K78" s="24">
        <f t="shared" si="8"/>
        <v>-316501978000</v>
      </c>
      <c r="L78" s="4">
        <v>6924</v>
      </c>
      <c r="M78" s="4">
        <v>2665</v>
      </c>
      <c r="N78" s="4">
        <v>1082</v>
      </c>
      <c r="O78" s="4">
        <v>444</v>
      </c>
      <c r="P78" s="4">
        <v>15691900</v>
      </c>
      <c r="Q78" s="4">
        <v>5618200</v>
      </c>
      <c r="R78" s="5">
        <v>6.9500000000000006E-2</v>
      </c>
      <c r="S78" s="4">
        <v>21792200</v>
      </c>
      <c r="T78" s="4">
        <f t="shared" si="9"/>
        <v>7460798.7000000002</v>
      </c>
      <c r="U78" s="4">
        <f t="shared" si="10"/>
        <v>4737748</v>
      </c>
      <c r="V78" s="5">
        <v>6.3500000000000001E-2</v>
      </c>
    </row>
    <row r="79" spans="1:22" x14ac:dyDescent="0.2">
      <c r="A79" s="16" t="s">
        <v>205</v>
      </c>
      <c r="B79" s="4">
        <v>523100</v>
      </c>
      <c r="C79" s="4">
        <v>203170</v>
      </c>
      <c r="D79" s="4">
        <v>319930</v>
      </c>
      <c r="E79" s="4">
        <v>10182198203</v>
      </c>
      <c r="F79" s="4">
        <f t="shared" si="7"/>
        <v>430136893734</v>
      </c>
      <c r="G79" s="4">
        <v>623500</v>
      </c>
      <c r="H79" s="4">
        <v>116900</v>
      </c>
      <c r="I79" s="4">
        <v>506600</v>
      </c>
      <c r="J79" s="4">
        <v>16187805000</v>
      </c>
      <c r="K79" s="24">
        <f t="shared" si="8"/>
        <v>-317519388000</v>
      </c>
      <c r="L79" s="4">
        <v>880</v>
      </c>
      <c r="M79" s="4">
        <v>1185</v>
      </c>
      <c r="N79" s="4">
        <v>102</v>
      </c>
      <c r="O79" s="4">
        <v>187</v>
      </c>
      <c r="P79" s="4">
        <v>2299000</v>
      </c>
      <c r="Q79" s="4">
        <v>2223100</v>
      </c>
      <c r="R79" s="5">
        <v>-1.1000000000000001E-2</v>
      </c>
      <c r="S79" s="4">
        <v>6709342</v>
      </c>
      <c r="T79" s="4">
        <f t="shared" si="9"/>
        <v>8244694.5</v>
      </c>
      <c r="U79" s="4">
        <f t="shared" si="10"/>
        <v>4737748</v>
      </c>
      <c r="V79" s="5">
        <v>1.8700000000000001E-2</v>
      </c>
    </row>
    <row r="80" spans="1:22" x14ac:dyDescent="0.2">
      <c r="A80" s="16" t="s">
        <v>204</v>
      </c>
      <c r="B80" s="4">
        <v>632230</v>
      </c>
      <c r="C80" s="4">
        <v>97260</v>
      </c>
      <c r="D80" s="4">
        <v>534970</v>
      </c>
      <c r="E80" s="4">
        <v>17044540671</v>
      </c>
      <c r="F80" s="4">
        <f t="shared" ref="F80:F90" si="11">E80+F81</f>
        <v>419954695531</v>
      </c>
      <c r="G80" s="4">
        <v>1186400</v>
      </c>
      <c r="H80" s="4">
        <v>101000</v>
      </c>
      <c r="I80" s="4">
        <v>1085400</v>
      </c>
      <c r="J80" s="4">
        <v>34655240000</v>
      </c>
      <c r="K80" s="24">
        <f t="shared" ref="K80:K90" si="12">K81+J80</f>
        <v>-333707193000</v>
      </c>
      <c r="L80" s="4">
        <v>1911</v>
      </c>
      <c r="M80" s="4">
        <v>1218</v>
      </c>
      <c r="N80" s="4">
        <v>153</v>
      </c>
      <c r="O80" s="4">
        <v>153</v>
      </c>
      <c r="P80" s="4">
        <v>2489200</v>
      </c>
      <c r="Q80" s="4">
        <v>2231000</v>
      </c>
      <c r="R80" s="5">
        <v>1.43E-2</v>
      </c>
      <c r="S80" s="4">
        <v>5146100</v>
      </c>
      <c r="T80" s="4">
        <f t="shared" ref="T80:T96" si="13">AVERAGE(S81:S90)</f>
        <v>8614284.5</v>
      </c>
      <c r="U80" s="4">
        <f t="shared" ref="U80:U90" si="14">MIN(S81:S85)</f>
        <v>4737748</v>
      </c>
      <c r="V80" s="5">
        <v>2.0299999999999999E-2</v>
      </c>
    </row>
    <row r="81" spans="1:22" x14ac:dyDescent="0.2">
      <c r="A81" s="16" t="s">
        <v>203</v>
      </c>
      <c r="B81" s="4">
        <v>1079100</v>
      </c>
      <c r="C81" s="4">
        <v>1619000</v>
      </c>
      <c r="D81" s="4">
        <v>-539900</v>
      </c>
      <c r="E81" s="4">
        <v>-17126797117</v>
      </c>
      <c r="F81" s="4">
        <f t="shared" si="11"/>
        <v>402910154860</v>
      </c>
      <c r="G81" s="4">
        <v>44200</v>
      </c>
      <c r="H81" s="4">
        <v>683700</v>
      </c>
      <c r="I81" s="4">
        <v>-639500</v>
      </c>
      <c r="J81" s="4">
        <v>-20192355000</v>
      </c>
      <c r="K81" s="24">
        <f t="shared" si="12"/>
        <v>-368362433000</v>
      </c>
      <c r="L81" s="4">
        <v>1434</v>
      </c>
      <c r="M81" s="4">
        <v>3546</v>
      </c>
      <c r="N81" s="4">
        <v>204</v>
      </c>
      <c r="O81" s="4">
        <v>554</v>
      </c>
      <c r="P81" s="4">
        <v>2792000</v>
      </c>
      <c r="Q81" s="4">
        <v>8476300</v>
      </c>
      <c r="R81" s="5">
        <v>-1.89E-2</v>
      </c>
      <c r="S81" s="4">
        <v>12235100</v>
      </c>
      <c r="T81" s="4">
        <f t="shared" si="13"/>
        <v>8066674.5999999996</v>
      </c>
      <c r="U81" s="4">
        <f t="shared" si="14"/>
        <v>4737748</v>
      </c>
      <c r="V81" s="5">
        <v>3.7000000000000005E-2</v>
      </c>
    </row>
    <row r="82" spans="1:22" x14ac:dyDescent="0.2">
      <c r="A82" s="16" t="s">
        <v>200</v>
      </c>
      <c r="B82" s="4">
        <v>678700</v>
      </c>
      <c r="C82" s="4">
        <v>438190</v>
      </c>
      <c r="D82" s="4">
        <v>240510</v>
      </c>
      <c r="E82" s="4">
        <v>7744771977</v>
      </c>
      <c r="F82" s="4">
        <f t="shared" si="11"/>
        <v>420036951977</v>
      </c>
      <c r="G82" s="4">
        <v>166200</v>
      </c>
      <c r="H82" s="4">
        <v>38900</v>
      </c>
      <c r="I82" s="4">
        <v>127300</v>
      </c>
      <c r="J82" s="4">
        <v>4098325000</v>
      </c>
      <c r="K82" s="24">
        <f t="shared" si="12"/>
        <v>-348170078000</v>
      </c>
      <c r="L82" s="4">
        <v>568</v>
      </c>
      <c r="M82" s="4">
        <v>1549</v>
      </c>
      <c r="N82" s="4">
        <v>88</v>
      </c>
      <c r="O82" s="4">
        <v>159</v>
      </c>
      <c r="P82" s="4">
        <v>1077600</v>
      </c>
      <c r="Q82" s="4">
        <v>2226200</v>
      </c>
      <c r="R82" s="5">
        <v>-3.0999999999999999E-3</v>
      </c>
      <c r="S82" s="4">
        <v>4737748</v>
      </c>
      <c r="T82" s="4">
        <f t="shared" si="13"/>
        <v>8340218.4000000004</v>
      </c>
      <c r="U82" s="4">
        <f t="shared" si="14"/>
        <v>5176400</v>
      </c>
      <c r="V82" s="5">
        <v>1.24E-2</v>
      </c>
    </row>
    <row r="83" spans="1:22" x14ac:dyDescent="0.2">
      <c r="A83" s="16" t="s">
        <v>199</v>
      </c>
      <c r="B83" s="4">
        <v>1263000</v>
      </c>
      <c r="C83" s="4">
        <v>294105</v>
      </c>
      <c r="D83" s="4">
        <v>968895</v>
      </c>
      <c r="E83" s="4">
        <v>31492550000</v>
      </c>
      <c r="F83" s="4">
        <f t="shared" si="11"/>
        <v>412292180000</v>
      </c>
      <c r="G83" s="4">
        <v>79300</v>
      </c>
      <c r="H83" s="4">
        <v>18200</v>
      </c>
      <c r="I83" s="4">
        <v>61100</v>
      </c>
      <c r="J83" s="4">
        <v>1990800000</v>
      </c>
      <c r="K83" s="24">
        <f t="shared" si="12"/>
        <v>-352268403000</v>
      </c>
      <c r="L83" s="4">
        <v>1410</v>
      </c>
      <c r="M83" s="4">
        <v>1488</v>
      </c>
      <c r="N83" s="4">
        <v>206</v>
      </c>
      <c r="O83" s="4">
        <v>215</v>
      </c>
      <c r="P83" s="4">
        <v>2645000</v>
      </c>
      <c r="Q83" s="4">
        <v>3009400</v>
      </c>
      <c r="R83" s="5">
        <v>6.3E-3</v>
      </c>
      <c r="S83" s="4">
        <v>8185097</v>
      </c>
      <c r="T83" s="4">
        <f t="shared" si="13"/>
        <v>8217273.2999999998</v>
      </c>
      <c r="U83" s="4">
        <f t="shared" si="14"/>
        <v>5176400</v>
      </c>
      <c r="V83" s="5">
        <v>2.3E-2</v>
      </c>
    </row>
    <row r="84" spans="1:22" x14ac:dyDescent="0.2">
      <c r="A84" s="16" t="s">
        <v>193</v>
      </c>
      <c r="B84" s="4">
        <v>2545700</v>
      </c>
      <c r="C84" s="4">
        <v>1733489</v>
      </c>
      <c r="D84" s="4">
        <v>812211</v>
      </c>
      <c r="E84" s="4">
        <v>24182310000</v>
      </c>
      <c r="F84" s="4">
        <f t="shared" si="11"/>
        <v>380799630000</v>
      </c>
      <c r="G84" s="4">
        <v>354800</v>
      </c>
      <c r="H84" s="4">
        <v>13042</v>
      </c>
      <c r="I84" s="4">
        <v>341758</v>
      </c>
      <c r="J84" s="4">
        <v>10965730000</v>
      </c>
      <c r="K84" s="24">
        <f t="shared" si="12"/>
        <v>-354259203000</v>
      </c>
      <c r="L84" s="4">
        <v>1035</v>
      </c>
      <c r="M84" s="4">
        <v>834</v>
      </c>
      <c r="N84" s="4">
        <v>162</v>
      </c>
      <c r="O84" s="4">
        <v>136</v>
      </c>
      <c r="P84" s="4">
        <v>1945500</v>
      </c>
      <c r="Q84" s="4">
        <v>1601500</v>
      </c>
      <c r="R84" s="5">
        <v>1.6000000000000001E-3</v>
      </c>
      <c r="S84" s="4">
        <v>5176400</v>
      </c>
      <c r="T84" s="4">
        <f t="shared" si="13"/>
        <v>9418736.9000000004</v>
      </c>
      <c r="U84" s="4">
        <f t="shared" si="14"/>
        <v>5597700</v>
      </c>
      <c r="V84" s="5">
        <v>9.3999999999999986E-3</v>
      </c>
    </row>
    <row r="85" spans="1:22" x14ac:dyDescent="0.2">
      <c r="A85" s="16" t="s">
        <v>192</v>
      </c>
      <c r="B85" s="4">
        <v>2091046</v>
      </c>
      <c r="C85" s="4">
        <v>822889</v>
      </c>
      <c r="D85" s="4">
        <v>1268157</v>
      </c>
      <c r="E85" s="4">
        <v>41156910000</v>
      </c>
      <c r="F85" s="4">
        <f t="shared" si="11"/>
        <v>356617320000</v>
      </c>
      <c r="G85" s="4">
        <v>46600</v>
      </c>
      <c r="H85" s="4">
        <v>434056</v>
      </c>
      <c r="I85" s="4">
        <v>-387456</v>
      </c>
      <c r="J85" s="4">
        <v>-12356489000</v>
      </c>
      <c r="K85" s="24">
        <f t="shared" si="12"/>
        <v>-365224933000</v>
      </c>
      <c r="L85" s="4">
        <v>704</v>
      </c>
      <c r="M85" s="4">
        <v>1301</v>
      </c>
      <c r="N85" s="4">
        <v>108</v>
      </c>
      <c r="O85" s="4">
        <v>218</v>
      </c>
      <c r="P85" s="4">
        <v>1457500</v>
      </c>
      <c r="Q85" s="4">
        <v>2976300</v>
      </c>
      <c r="R85" s="5">
        <v>1.6000000000000001E-3</v>
      </c>
      <c r="S85" s="4">
        <v>6284700</v>
      </c>
      <c r="T85" s="4">
        <f t="shared" si="13"/>
        <v>9765434.0999999996</v>
      </c>
      <c r="U85" s="4">
        <f t="shared" si="14"/>
        <v>5597700</v>
      </c>
      <c r="V85" s="5">
        <v>1.5600000000000001E-2</v>
      </c>
    </row>
    <row r="86" spans="1:22" x14ac:dyDescent="0.2">
      <c r="A86" s="16" t="s">
        <v>191</v>
      </c>
      <c r="B86" s="4">
        <v>1217900</v>
      </c>
      <c r="C86" s="4">
        <v>484753</v>
      </c>
      <c r="D86" s="4">
        <v>733147</v>
      </c>
      <c r="E86" s="4">
        <v>23726970000</v>
      </c>
      <c r="F86" s="4">
        <f t="shared" si="11"/>
        <v>315460410000</v>
      </c>
      <c r="G86" s="4">
        <v>133800</v>
      </c>
      <c r="H86" s="4">
        <v>925300</v>
      </c>
      <c r="I86" s="4">
        <v>-791500</v>
      </c>
      <c r="J86" s="4">
        <v>-25428875000</v>
      </c>
      <c r="K86" s="24">
        <f t="shared" si="12"/>
        <v>-352868444000</v>
      </c>
      <c r="L86" s="4">
        <v>1600</v>
      </c>
      <c r="M86" s="4">
        <v>1536</v>
      </c>
      <c r="N86" s="4">
        <v>245</v>
      </c>
      <c r="O86" s="4">
        <v>157</v>
      </c>
      <c r="P86" s="4">
        <v>2416800</v>
      </c>
      <c r="Q86" s="4">
        <v>2293200</v>
      </c>
      <c r="R86" s="5">
        <v>-6.1999999999999998E-3</v>
      </c>
      <c r="S86" s="4">
        <v>5597700</v>
      </c>
      <c r="T86" s="4">
        <f t="shared" si="13"/>
        <v>10598831.1</v>
      </c>
      <c r="U86" s="4">
        <f t="shared" si="14"/>
        <v>6759001</v>
      </c>
      <c r="V86" s="5">
        <v>1.55E-2</v>
      </c>
    </row>
    <row r="87" spans="1:22" x14ac:dyDescent="0.2">
      <c r="A87" s="16" t="s">
        <v>190</v>
      </c>
      <c r="B87" s="4">
        <v>2321637</v>
      </c>
      <c r="C87" s="4">
        <v>1228732</v>
      </c>
      <c r="D87" s="4">
        <v>1092905</v>
      </c>
      <c r="E87" s="4">
        <v>35702340000</v>
      </c>
      <c r="F87" s="4">
        <f t="shared" si="11"/>
        <v>291733440000</v>
      </c>
      <c r="G87" s="4">
        <v>0</v>
      </c>
      <c r="H87" s="4">
        <v>0</v>
      </c>
      <c r="I87" s="4">
        <v>0</v>
      </c>
      <c r="J87" s="4">
        <v>-48615480000</v>
      </c>
      <c r="K87" s="24">
        <f t="shared" si="12"/>
        <v>-327439569000</v>
      </c>
      <c r="L87" s="4">
        <v>1240</v>
      </c>
      <c r="M87" s="4">
        <v>2548</v>
      </c>
      <c r="N87" s="4">
        <v>292</v>
      </c>
      <c r="O87" s="4">
        <v>422</v>
      </c>
      <c r="P87" s="4">
        <v>3405200</v>
      </c>
      <c r="Q87" s="4">
        <v>5373800</v>
      </c>
      <c r="R87" s="5">
        <v>-1.3899999999999999E-2</v>
      </c>
      <c r="S87" s="4">
        <v>10356000</v>
      </c>
      <c r="T87" s="4">
        <f t="shared" si="13"/>
        <v>10998391.1</v>
      </c>
      <c r="U87" s="4">
        <f t="shared" si="14"/>
        <v>6759001</v>
      </c>
      <c r="V87" s="5">
        <v>2.75E-2</v>
      </c>
    </row>
    <row r="88" spans="1:22" x14ac:dyDescent="0.2">
      <c r="A88" s="16" t="s">
        <v>189</v>
      </c>
      <c r="B88" s="4">
        <v>2670200</v>
      </c>
      <c r="C88" s="4">
        <v>618151</v>
      </c>
      <c r="D88" s="4">
        <v>2052049</v>
      </c>
      <c r="E88" s="4">
        <v>67354880000</v>
      </c>
      <c r="F88" s="4">
        <f t="shared" si="11"/>
        <v>256031100000</v>
      </c>
      <c r="G88" s="4">
        <v>230700</v>
      </c>
      <c r="H88" s="4">
        <v>1035600</v>
      </c>
      <c r="I88" s="4">
        <v>-804900</v>
      </c>
      <c r="J88" s="4">
        <v>-25960645000</v>
      </c>
      <c r="K88" s="24">
        <f t="shared" si="12"/>
        <v>-278824089000</v>
      </c>
      <c r="L88" s="4">
        <v>1817</v>
      </c>
      <c r="M88" s="4">
        <v>3441</v>
      </c>
      <c r="N88" s="4">
        <v>249</v>
      </c>
      <c r="O88" s="4">
        <v>308</v>
      </c>
      <c r="P88" s="4">
        <v>4378300</v>
      </c>
      <c r="Q88" s="4">
        <v>4210500</v>
      </c>
      <c r="R88" s="5">
        <v>1.6000000000000001E-3</v>
      </c>
      <c r="S88" s="4">
        <v>10179800</v>
      </c>
      <c r="T88" s="4">
        <f t="shared" si="13"/>
        <v>11192294.199999999</v>
      </c>
      <c r="U88" s="4">
        <f t="shared" si="14"/>
        <v>6759001</v>
      </c>
      <c r="V88" s="5">
        <v>2.1499999999999998E-2</v>
      </c>
    </row>
    <row r="89" spans="1:22" x14ac:dyDescent="0.2">
      <c r="A89" s="16" t="s">
        <v>188</v>
      </c>
      <c r="B89" s="4">
        <v>1135632</v>
      </c>
      <c r="C89" s="4">
        <v>1192425</v>
      </c>
      <c r="D89" s="4">
        <v>-56793</v>
      </c>
      <c r="E89" s="4">
        <v>-1777300000</v>
      </c>
      <c r="F89" s="4">
        <f t="shared" si="11"/>
        <v>188676220000</v>
      </c>
      <c r="G89" s="4">
        <v>294000</v>
      </c>
      <c r="H89" s="4">
        <v>936400</v>
      </c>
      <c r="I89" s="4">
        <v>-642400</v>
      </c>
      <c r="J89" s="4">
        <v>-20406660000</v>
      </c>
      <c r="K89" s="24">
        <f t="shared" si="12"/>
        <v>-252863444000</v>
      </c>
      <c r="L89" s="4">
        <v>3854</v>
      </c>
      <c r="M89" s="4">
        <v>1667</v>
      </c>
      <c r="N89" s="4">
        <v>490</v>
      </c>
      <c r="O89" s="4">
        <v>251</v>
      </c>
      <c r="P89" s="4">
        <v>7462200</v>
      </c>
      <c r="Q89" s="4">
        <v>4207800</v>
      </c>
      <c r="R89" s="5">
        <v>3.5000000000000003E-2</v>
      </c>
      <c r="S89" s="4">
        <v>14548300</v>
      </c>
      <c r="T89" s="4">
        <f t="shared" si="13"/>
        <v>10614277.800000001</v>
      </c>
      <c r="U89" s="4">
        <f t="shared" si="14"/>
        <v>6759001</v>
      </c>
      <c r="V89" s="5">
        <v>3.5299999999999998E-2</v>
      </c>
    </row>
    <row r="90" spans="1:22" x14ac:dyDescent="0.2">
      <c r="A90" s="16" t="s">
        <v>187</v>
      </c>
      <c r="B90" s="4">
        <v>854040</v>
      </c>
      <c r="C90" s="4">
        <v>755548</v>
      </c>
      <c r="D90" s="4">
        <v>98492</v>
      </c>
      <c r="E90" s="4">
        <v>3132930000</v>
      </c>
      <c r="F90" s="4">
        <f t="shared" si="11"/>
        <v>190453520000</v>
      </c>
      <c r="G90" s="4">
        <v>355700</v>
      </c>
      <c r="H90" s="4">
        <v>280298</v>
      </c>
      <c r="I90" s="4">
        <v>75402</v>
      </c>
      <c r="J90" s="4">
        <v>2261376000</v>
      </c>
      <c r="K90" s="24">
        <f t="shared" si="12"/>
        <v>-232456784000</v>
      </c>
      <c r="L90" s="4">
        <v>2863</v>
      </c>
      <c r="M90" s="4">
        <v>1489</v>
      </c>
      <c r="N90" s="4">
        <v>449</v>
      </c>
      <c r="O90" s="4">
        <v>267</v>
      </c>
      <c r="P90" s="4">
        <v>5124500</v>
      </c>
      <c r="Q90" s="4">
        <v>3288100</v>
      </c>
      <c r="R90" s="5">
        <v>1.1299999999999999E-2</v>
      </c>
      <c r="S90" s="4">
        <v>8842000</v>
      </c>
      <c r="T90" s="4">
        <f t="shared" si="13"/>
        <v>11200044.1</v>
      </c>
      <c r="U90" s="4">
        <f t="shared" si="14"/>
        <v>6759001</v>
      </c>
      <c r="V90" s="5">
        <v>2.2200000000000001E-2</v>
      </c>
    </row>
    <row r="91" spans="1:22" x14ac:dyDescent="0.2">
      <c r="A91" s="16" t="s">
        <v>186</v>
      </c>
      <c r="B91" s="4">
        <v>550500</v>
      </c>
      <c r="C91" s="4">
        <v>1227202</v>
      </c>
      <c r="D91" s="4">
        <v>-676702</v>
      </c>
      <c r="E91" s="4">
        <v>-21077480000</v>
      </c>
      <c r="F91" s="4">
        <f t="shared" ref="F91:F102" si="15">E91+F92</f>
        <v>187320590000</v>
      </c>
      <c r="G91" s="4">
        <v>318600</v>
      </c>
      <c r="H91" s="4">
        <v>597100</v>
      </c>
      <c r="I91" s="4">
        <v>-278500</v>
      </c>
      <c r="J91" s="4">
        <v>-8643280000</v>
      </c>
      <c r="K91" s="24">
        <f t="shared" ref="K91:K102" si="16">K92+J91</f>
        <v>-234718160000</v>
      </c>
      <c r="L91" s="4">
        <v>1095</v>
      </c>
      <c r="M91" s="4">
        <v>2338</v>
      </c>
      <c r="N91" s="4">
        <v>166</v>
      </c>
      <c r="O91" s="4">
        <v>318</v>
      </c>
      <c r="P91" s="4">
        <v>2036700</v>
      </c>
      <c r="Q91" s="4">
        <v>4299900</v>
      </c>
      <c r="R91" s="5">
        <v>-7.9000000000000008E-3</v>
      </c>
      <c r="S91" s="4">
        <v>6759001</v>
      </c>
      <c r="T91" s="4">
        <f t="shared" si="13"/>
        <v>10836695.5</v>
      </c>
      <c r="U91" s="4">
        <f t="shared" ref="U91:U102" si="17">MIN(S92:S96)</f>
        <v>6955646</v>
      </c>
      <c r="V91" s="5">
        <v>1.5900000000000001E-2</v>
      </c>
    </row>
    <row r="92" spans="1:22" x14ac:dyDescent="0.2">
      <c r="A92" s="16" t="s">
        <v>185</v>
      </c>
      <c r="B92" s="4">
        <v>621102</v>
      </c>
      <c r="C92" s="4">
        <v>195527</v>
      </c>
      <c r="D92" s="4">
        <v>425575</v>
      </c>
      <c r="E92" s="4">
        <v>13302420000</v>
      </c>
      <c r="F92" s="4">
        <f t="shared" si="15"/>
        <v>208398070000</v>
      </c>
      <c r="G92" s="4">
        <v>92500</v>
      </c>
      <c r="H92" s="4">
        <v>245666</v>
      </c>
      <c r="I92" s="4">
        <v>-153166</v>
      </c>
      <c r="J92" s="4">
        <v>-4744417000</v>
      </c>
      <c r="K92" s="24">
        <f t="shared" si="16"/>
        <v>-226074880000</v>
      </c>
      <c r="L92" s="4">
        <v>1733</v>
      </c>
      <c r="M92" s="4">
        <v>2236</v>
      </c>
      <c r="N92" s="4">
        <v>192</v>
      </c>
      <c r="O92" s="4">
        <v>271</v>
      </c>
      <c r="P92" s="4">
        <v>2600800</v>
      </c>
      <c r="Q92" s="4">
        <v>3961900</v>
      </c>
      <c r="R92" s="5">
        <v>0</v>
      </c>
      <c r="S92" s="4">
        <v>7473186</v>
      </c>
      <c r="T92" s="4">
        <f t="shared" si="13"/>
        <v>10419594.1</v>
      </c>
      <c r="U92" s="4">
        <f t="shared" si="17"/>
        <v>6955646</v>
      </c>
      <c r="V92" s="5">
        <v>1.9199999999999998E-2</v>
      </c>
    </row>
    <row r="93" spans="1:22" x14ac:dyDescent="0.2">
      <c r="A93" s="16" t="s">
        <v>184</v>
      </c>
      <c r="B93" s="4">
        <v>2267278</v>
      </c>
      <c r="C93" s="4">
        <v>248400</v>
      </c>
      <c r="D93" s="4">
        <v>2018878</v>
      </c>
      <c r="E93" s="4">
        <v>63375710000</v>
      </c>
      <c r="F93" s="4">
        <f t="shared" si="15"/>
        <v>195095650000</v>
      </c>
      <c r="G93" s="4">
        <v>169200</v>
      </c>
      <c r="H93" s="4">
        <v>165400</v>
      </c>
      <c r="I93" s="4">
        <v>3800</v>
      </c>
      <c r="J93" s="4">
        <v>131330000</v>
      </c>
      <c r="K93" s="24">
        <f t="shared" si="16"/>
        <v>-221330463000</v>
      </c>
      <c r="L93" s="4">
        <v>1340</v>
      </c>
      <c r="M93" s="4">
        <v>1398</v>
      </c>
      <c r="N93" s="4">
        <v>310</v>
      </c>
      <c r="O93" s="4">
        <v>292</v>
      </c>
      <c r="P93" s="4">
        <v>3177000</v>
      </c>
      <c r="Q93" s="4">
        <v>3255600</v>
      </c>
      <c r="R93" s="5">
        <v>-3.0999999999999999E-3</v>
      </c>
      <c r="S93" s="4">
        <v>6955646</v>
      </c>
      <c r="T93" s="4">
        <f t="shared" si="13"/>
        <v>10804477.222222222</v>
      </c>
      <c r="U93" s="4">
        <f t="shared" si="17"/>
        <v>9751672</v>
      </c>
      <c r="V93" s="5">
        <v>2.2099999999999998E-2</v>
      </c>
    </row>
    <row r="94" spans="1:22" x14ac:dyDescent="0.2">
      <c r="A94" s="16" t="s">
        <v>183</v>
      </c>
      <c r="B94" s="4">
        <v>3515000</v>
      </c>
      <c r="C94" s="4">
        <v>1839777</v>
      </c>
      <c r="D94" s="4">
        <v>1675223</v>
      </c>
      <c r="E94" s="4">
        <v>52975920000</v>
      </c>
      <c r="F94" s="4">
        <f t="shared" si="15"/>
        <v>131719940000</v>
      </c>
      <c r="G94" s="4">
        <v>120800</v>
      </c>
      <c r="H94" s="4">
        <v>2897700</v>
      </c>
      <c r="I94" s="4">
        <v>-2776900</v>
      </c>
      <c r="J94" s="4">
        <v>-86715363000</v>
      </c>
      <c r="K94" s="24">
        <f t="shared" si="16"/>
        <v>-221461793000</v>
      </c>
      <c r="L94" s="4">
        <v>4876</v>
      </c>
      <c r="M94" s="4">
        <v>3341</v>
      </c>
      <c r="N94" s="4">
        <v>579</v>
      </c>
      <c r="O94" s="4">
        <v>588</v>
      </c>
      <c r="P94" s="4">
        <v>8181300</v>
      </c>
      <c r="Q94" s="4">
        <v>8355500</v>
      </c>
      <c r="R94" s="5">
        <v>1.6200000000000003E-2</v>
      </c>
      <c r="S94" s="4">
        <v>17191036</v>
      </c>
      <c r="T94" s="4">
        <f t="shared" si="13"/>
        <v>10006157.375</v>
      </c>
      <c r="U94" s="4">
        <f t="shared" si="17"/>
        <v>8768136</v>
      </c>
      <c r="V94" s="5">
        <v>3.9300000000000002E-2</v>
      </c>
    </row>
    <row r="95" spans="1:22" x14ac:dyDescent="0.2">
      <c r="A95" s="16" t="s">
        <v>182</v>
      </c>
      <c r="B95" s="4">
        <v>991900</v>
      </c>
      <c r="C95" s="4">
        <v>319000</v>
      </c>
      <c r="D95" s="4">
        <v>672900</v>
      </c>
      <c r="E95" s="4">
        <v>20798960000</v>
      </c>
      <c r="F95" s="4">
        <f t="shared" si="15"/>
        <v>78744020000</v>
      </c>
      <c r="G95" s="4">
        <v>260100</v>
      </c>
      <c r="H95" s="4">
        <v>1171200</v>
      </c>
      <c r="I95" s="4">
        <v>-911100</v>
      </c>
      <c r="J95" s="4">
        <v>-28054140000</v>
      </c>
      <c r="K95" s="24">
        <f t="shared" si="16"/>
        <v>-134746430000</v>
      </c>
      <c r="L95" s="4">
        <v>2001</v>
      </c>
      <c r="M95" s="4">
        <v>3575</v>
      </c>
      <c r="N95" s="4">
        <v>244</v>
      </c>
      <c r="O95" s="4">
        <v>410</v>
      </c>
      <c r="P95" s="4">
        <v>3306900</v>
      </c>
      <c r="Q95" s="4">
        <v>5948600</v>
      </c>
      <c r="R95" s="5">
        <v>0</v>
      </c>
      <c r="S95" s="4">
        <v>9751672</v>
      </c>
      <c r="T95" s="4">
        <f t="shared" si="13"/>
        <v>10042512.428571429</v>
      </c>
      <c r="U95" s="4">
        <f t="shared" si="17"/>
        <v>8768136</v>
      </c>
      <c r="V95" s="5">
        <v>3.5000000000000003E-2</v>
      </c>
    </row>
    <row r="96" spans="1:22" x14ac:dyDescent="0.2">
      <c r="A96" s="16" t="s">
        <v>177</v>
      </c>
      <c r="B96" s="4">
        <v>3194800</v>
      </c>
      <c r="C96" s="4">
        <v>1092400</v>
      </c>
      <c r="D96" s="4">
        <v>2102400</v>
      </c>
      <c r="E96" s="4">
        <v>64008080000</v>
      </c>
      <c r="F96" s="4">
        <f t="shared" si="15"/>
        <v>57945060000</v>
      </c>
      <c r="G96" s="4">
        <v>188000</v>
      </c>
      <c r="H96" s="4">
        <v>1965600</v>
      </c>
      <c r="I96" s="4">
        <v>-1777600</v>
      </c>
      <c r="J96" s="4">
        <v>-53783790000</v>
      </c>
      <c r="K96" s="24">
        <f t="shared" si="16"/>
        <v>-106692290000</v>
      </c>
      <c r="L96" s="4">
        <v>4105</v>
      </c>
      <c r="M96" s="4">
        <v>3098</v>
      </c>
      <c r="N96" s="4">
        <v>487</v>
      </c>
      <c r="O96" s="4">
        <v>389</v>
      </c>
      <c r="P96" s="4">
        <v>7356200</v>
      </c>
      <c r="Q96" s="4">
        <v>5425700</v>
      </c>
      <c r="R96" s="5">
        <v>3.3399999999999999E-2</v>
      </c>
      <c r="S96" s="4">
        <v>13931670</v>
      </c>
      <c r="T96" s="4">
        <f t="shared" si="13"/>
        <v>9394319.5</v>
      </c>
      <c r="U96" s="4">
        <f t="shared" si="17"/>
        <v>3125515</v>
      </c>
      <c r="V96" s="5">
        <v>4.1799999999999997E-2</v>
      </c>
    </row>
    <row r="97" spans="1:22" x14ac:dyDescent="0.2">
      <c r="A97" s="16" t="s">
        <v>175</v>
      </c>
      <c r="B97" s="4">
        <v>1055400</v>
      </c>
      <c r="C97" s="4">
        <v>2273130</v>
      </c>
      <c r="D97" s="4">
        <v>-1217730</v>
      </c>
      <c r="E97" s="4">
        <v>-36493410000</v>
      </c>
      <c r="F97" s="4">
        <f t="shared" si="15"/>
        <v>-6063020000</v>
      </c>
      <c r="G97" s="4">
        <v>424100</v>
      </c>
      <c r="H97" s="4">
        <v>550200</v>
      </c>
      <c r="I97" s="4">
        <v>-126100</v>
      </c>
      <c r="J97" s="4">
        <v>-3788645000</v>
      </c>
      <c r="K97" s="24">
        <f t="shared" si="16"/>
        <v>-52908500000</v>
      </c>
      <c r="L97" s="4">
        <v>4242</v>
      </c>
      <c r="M97" s="4">
        <v>1771</v>
      </c>
      <c r="N97" s="4">
        <v>519</v>
      </c>
      <c r="O97" s="4">
        <v>316</v>
      </c>
      <c r="P97" s="4">
        <v>9685300</v>
      </c>
      <c r="Q97" s="4">
        <v>4437700</v>
      </c>
      <c r="R97" s="5">
        <v>1.5300000000000001E-2</v>
      </c>
      <c r="S97" s="4">
        <v>14351600</v>
      </c>
      <c r="T97" s="4">
        <f t="shared" ref="T97:T102" si="18">AVERAGE(S98:S107)</f>
        <v>8402863.4000000004</v>
      </c>
      <c r="U97" s="4">
        <f t="shared" si="17"/>
        <v>3125515</v>
      </c>
      <c r="V97" s="5">
        <v>2.8199999999999999E-2</v>
      </c>
    </row>
    <row r="98" spans="1:22" x14ac:dyDescent="0.2">
      <c r="A98" s="16" t="s">
        <v>174</v>
      </c>
      <c r="B98" s="4">
        <v>1381100</v>
      </c>
      <c r="C98" s="4">
        <v>1455100</v>
      </c>
      <c r="D98" s="4">
        <v>-74000</v>
      </c>
      <c r="E98" s="4">
        <v>-2164230000</v>
      </c>
      <c r="F98" s="4">
        <f t="shared" si="15"/>
        <v>30430390000</v>
      </c>
      <c r="G98" s="4">
        <v>260300</v>
      </c>
      <c r="H98" s="4">
        <v>562800</v>
      </c>
      <c r="I98" s="4">
        <v>-302500</v>
      </c>
      <c r="J98" s="4">
        <v>-8924790000</v>
      </c>
      <c r="K98" s="24">
        <f t="shared" si="16"/>
        <v>-49119855000</v>
      </c>
      <c r="L98" s="4">
        <v>2690</v>
      </c>
      <c r="M98" s="4">
        <v>2699</v>
      </c>
      <c r="N98" s="4">
        <v>334</v>
      </c>
      <c r="O98" s="4">
        <v>305</v>
      </c>
      <c r="P98" s="4">
        <v>5631800</v>
      </c>
      <c r="Q98" s="4">
        <v>4785100</v>
      </c>
      <c r="R98" s="5">
        <v>1.9E-2</v>
      </c>
      <c r="S98" s="4">
        <v>12118831</v>
      </c>
      <c r="T98" s="4">
        <f t="shared" si="18"/>
        <v>7473871.5</v>
      </c>
      <c r="U98" s="4">
        <f t="shared" si="17"/>
        <v>3125515</v>
      </c>
      <c r="V98" s="5">
        <v>2.52E-2</v>
      </c>
    </row>
    <row r="99" spans="1:22" x14ac:dyDescent="0.2">
      <c r="A99" s="16" t="s">
        <v>164</v>
      </c>
      <c r="B99" s="4">
        <v>1915113</v>
      </c>
      <c r="C99" s="4">
        <v>1906600</v>
      </c>
      <c r="D99" s="4">
        <v>8513</v>
      </c>
      <c r="E99" s="4">
        <v>271120000</v>
      </c>
      <c r="F99" s="4">
        <f t="shared" si="15"/>
        <v>32594620000</v>
      </c>
      <c r="G99" s="4">
        <v>122700</v>
      </c>
      <c r="H99" s="4">
        <v>344500</v>
      </c>
      <c r="I99" s="4">
        <v>-221800</v>
      </c>
      <c r="J99" s="4">
        <v>-6442775000</v>
      </c>
      <c r="K99" s="24">
        <f t="shared" si="16"/>
        <v>-40195065000</v>
      </c>
      <c r="L99" s="4">
        <v>3163</v>
      </c>
      <c r="M99" s="4">
        <v>1377</v>
      </c>
      <c r="N99" s="4">
        <v>292</v>
      </c>
      <c r="O99" s="4">
        <v>230</v>
      </c>
      <c r="P99" s="4">
        <v>5140200</v>
      </c>
      <c r="Q99" s="4">
        <v>3144500</v>
      </c>
      <c r="R99" s="5">
        <v>1.4E-2</v>
      </c>
      <c r="S99" s="4">
        <v>8768136</v>
      </c>
      <c r="T99" s="4">
        <f t="shared" si="18"/>
        <v>7042450</v>
      </c>
      <c r="U99" s="4">
        <f t="shared" si="17"/>
        <v>3125515</v>
      </c>
      <c r="V99" s="5">
        <v>1.55E-2</v>
      </c>
    </row>
    <row r="100" spans="1:22" x14ac:dyDescent="0.2">
      <c r="A100" s="16" t="s">
        <v>156</v>
      </c>
      <c r="B100" s="4">
        <v>2410600</v>
      </c>
      <c r="C100" s="4">
        <v>964700</v>
      </c>
      <c r="D100" s="4">
        <v>1445900</v>
      </c>
      <c r="E100" s="4">
        <v>41907090000</v>
      </c>
      <c r="F100" s="4">
        <f t="shared" si="15"/>
        <v>32323500000</v>
      </c>
      <c r="G100" s="4">
        <v>423300</v>
      </c>
      <c r="H100" s="4">
        <v>1296800</v>
      </c>
      <c r="I100" s="4">
        <v>-873500</v>
      </c>
      <c r="J100" s="4">
        <v>-25267885000</v>
      </c>
      <c r="K100" s="24">
        <f t="shared" si="16"/>
        <v>-33752290000</v>
      </c>
      <c r="L100" s="4">
        <v>5983</v>
      </c>
      <c r="M100" s="4">
        <v>2837</v>
      </c>
      <c r="N100" s="4">
        <v>562</v>
      </c>
      <c r="O100" s="4">
        <v>337</v>
      </c>
      <c r="P100" s="4">
        <v>8830100</v>
      </c>
      <c r="Q100" s="4">
        <v>5370200</v>
      </c>
      <c r="R100" s="5">
        <v>3.6299999999999999E-2</v>
      </c>
      <c r="S100" s="4">
        <v>14699663</v>
      </c>
      <c r="T100" s="4">
        <f t="shared" si="18"/>
        <v>3213843.5</v>
      </c>
      <c r="U100" s="4">
        <f t="shared" si="17"/>
        <v>3125515</v>
      </c>
      <c r="V100" s="5">
        <v>6.6199999999999995E-2</v>
      </c>
    </row>
    <row r="101" spans="1:22" x14ac:dyDescent="0.2">
      <c r="A101" s="16" t="s">
        <v>155</v>
      </c>
      <c r="B101" s="4">
        <v>105659</v>
      </c>
      <c r="C101" s="4">
        <v>314745</v>
      </c>
      <c r="D101" s="4">
        <v>-209086</v>
      </c>
      <c r="E101" s="4">
        <v>-5723020000</v>
      </c>
      <c r="F101" s="4">
        <f t="shared" si="15"/>
        <v>-9583590000</v>
      </c>
      <c r="G101" s="4">
        <v>39300</v>
      </c>
      <c r="H101" s="4">
        <v>329400</v>
      </c>
      <c r="I101" s="4">
        <v>-290100</v>
      </c>
      <c r="J101" s="4">
        <v>-7894475000</v>
      </c>
      <c r="K101" s="24">
        <f t="shared" si="16"/>
        <v>-8484405000</v>
      </c>
      <c r="L101" s="4">
        <v>985</v>
      </c>
      <c r="M101" s="4">
        <v>1040</v>
      </c>
      <c r="N101" s="4">
        <v>114</v>
      </c>
      <c r="O101" s="4">
        <v>56</v>
      </c>
      <c r="P101" s="4">
        <v>1643600</v>
      </c>
      <c r="Q101" s="4">
        <v>1083400</v>
      </c>
      <c r="R101" s="5">
        <v>1.4800000000000001E-2</v>
      </c>
      <c r="S101" s="4">
        <v>3125515</v>
      </c>
      <c r="T101" s="4">
        <f t="shared" si="18"/>
        <v>3302172</v>
      </c>
      <c r="U101" s="4">
        <f t="shared" si="17"/>
        <v>3302172</v>
      </c>
      <c r="V101" s="5">
        <v>0.02</v>
      </c>
    </row>
    <row r="102" spans="1:22" x14ac:dyDescent="0.2">
      <c r="A102" s="16" t="s">
        <v>154</v>
      </c>
      <c r="B102" s="4">
        <v>256786</v>
      </c>
      <c r="C102" s="4">
        <v>398874</v>
      </c>
      <c r="D102" s="4">
        <v>-142088</v>
      </c>
      <c r="E102" s="4">
        <v>-3860570000</v>
      </c>
      <c r="F102" s="4">
        <f t="shared" si="15"/>
        <v>-3860570000</v>
      </c>
      <c r="G102" s="4">
        <v>147500</v>
      </c>
      <c r="H102" s="4">
        <v>169100</v>
      </c>
      <c r="I102" s="4">
        <v>-21600</v>
      </c>
      <c r="J102" s="4">
        <v>-589930000</v>
      </c>
      <c r="K102" s="24">
        <f t="shared" si="16"/>
        <v>-589930000</v>
      </c>
      <c r="L102" s="4">
        <v>927</v>
      </c>
      <c r="M102" s="4">
        <v>1047</v>
      </c>
      <c r="N102" s="4">
        <v>100</v>
      </c>
      <c r="O102" s="4">
        <v>129</v>
      </c>
      <c r="P102" s="4">
        <v>1390800</v>
      </c>
      <c r="Q102" s="4">
        <v>1759700</v>
      </c>
      <c r="R102" s="5">
        <v>3.7000000000000002E-3</v>
      </c>
      <c r="S102" s="4">
        <v>3302172</v>
      </c>
      <c r="T102" s="4" t="e">
        <f t="shared" si="18"/>
        <v>#DIV/0!</v>
      </c>
      <c r="U102" s="4">
        <f t="shared" si="17"/>
        <v>0</v>
      </c>
      <c r="V102" s="5">
        <v>7.4000000000000003E-3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1"/>
      <c r="M103" s="41"/>
      <c r="N103" s="41"/>
      <c r="O103" s="41"/>
      <c r="P103" s="41"/>
      <c r="Q103" s="41"/>
      <c r="R103" s="42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8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29B4-BFBB-BE44-A832-E82C333DC12D}">
  <sheetPr codeName="Sheet23"/>
  <dimension ref="A1:V258"/>
  <sheetViews>
    <sheetView topLeftCell="F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0"/>
    <col min="3" max="3" customWidth="true" width="13.83203125"/>
    <col min="4" max="4" customWidth="true" width="14.33203125"/>
    <col min="5" max="5" customWidth="true" width="17.0"/>
    <col min="6" max="6" customWidth="true" width="21.5"/>
    <col min="7" max="7" customWidth="true" width="12.83203125"/>
    <col min="8" max="8" customWidth="true" width="12.33203125"/>
    <col min="9" max="9" customWidth="true" width="14.33203125"/>
    <col min="10" max="10" customWidth="true" width="18.33203125"/>
    <col min="11" max="11" customWidth="true" width="16.6640625"/>
    <col min="18" max="18" customWidth="true" width="13.0"/>
    <col min="19" max="19" customWidth="true" width="14.6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463">
        <v>344</v>
      </c>
      <c r="B3" t="n" s="2464">
        <v>1897275.0</v>
      </c>
      <c r="C3" t="n" s="2465">
        <v>554300.0</v>
      </c>
      <c r="D3" t="n" s="2466">
        <v>1342975.0</v>
      </c>
      <c r="E3" t="n" s="2467">
        <v>6.293403E10</v>
      </c>
      <c r="G3" t="n" s="2453">
        <v>373800.0</v>
      </c>
      <c r="H3" t="n" s="2454">
        <v>158500.0</v>
      </c>
      <c r="I3" t="n" s="2455">
        <v>215300.0</v>
      </c>
      <c r="J3" t="n" s="2456">
        <v>1.009502E10</v>
      </c>
      <c r="L3" t="n" s="2457">
        <v>2374.0</v>
      </c>
      <c r="M3" t="n" s="2458">
        <v>2103.0</v>
      </c>
      <c r="N3" t="n" s="2459">
        <v>315.0</v>
      </c>
      <c r="O3" t="n" s="2460">
        <v>217.0</v>
      </c>
      <c r="P3" t="n" s="2461">
        <v>3179100.0</v>
      </c>
      <c r="Q3" t="n" s="2462">
        <v>1822000.0</v>
      </c>
      <c r="R3" t="n" s="2451">
        <v>0.0043</v>
      </c>
      <c r="S3" t="n" s="2450">
        <v>7954200.0</v>
      </c>
      <c r="V3" t="n" s="2452">
        <v>0.0149</v>
      </c>
    </row>
    <row r="4">
      <c r="A4" t="s" s="396">
        <v>343</v>
      </c>
      <c r="B4" t="n" s="397">
        <v>1123587.0</v>
      </c>
      <c r="C4" t="n" s="398">
        <v>213355.0</v>
      </c>
      <c r="D4" t="n" s="399">
        <v>910232.0</v>
      </c>
      <c r="E4" t="n" s="400">
        <v>4.231895E10</v>
      </c>
      <c r="G4" t="n" s="386">
        <v>373500.0</v>
      </c>
      <c r="H4" t="n" s="387">
        <v>750501.0</v>
      </c>
      <c r="I4" t="n" s="388">
        <v>-377001.0</v>
      </c>
      <c r="J4" t="n" s="389">
        <v>-1.7403123E10</v>
      </c>
      <c r="L4" t="n" s="390">
        <v>1623.0</v>
      </c>
      <c r="M4" t="n" s="391">
        <v>2778.0</v>
      </c>
      <c r="N4" t="n" s="392">
        <v>225.0</v>
      </c>
      <c r="O4" t="n" s="393">
        <v>489.0</v>
      </c>
      <c r="P4" t="n" s="394">
        <v>2346900.0</v>
      </c>
      <c r="Q4" t="n" s="395">
        <v>4571600.0</v>
      </c>
      <c r="R4" t="n" s="384">
        <v>0.006500000000000001</v>
      </c>
      <c r="S4" t="n" s="383">
        <v>7641701.0</v>
      </c>
      <c r="V4" t="n" s="385">
        <v>0.0203</v>
      </c>
    </row>
    <row r="5" spans="1:22" x14ac:dyDescent="0.2">
      <c r="A5" s="16" t="s">
        <v>342</v>
      </c>
      <c r="B5" s="4">
        <v>1120511</v>
      </c>
      <c r="C5" s="4">
        <v>211300</v>
      </c>
      <c r="D5" s="4">
        <v>909211</v>
      </c>
      <c r="E5" s="4">
        <v>42344040000</v>
      </c>
      <c r="F5" s="4">
        <f t="shared" ref="F5:F46" si="0">E5+F6</f>
        <v>-502318896875</v>
      </c>
      <c r="G5" s="4">
        <v>218700</v>
      </c>
      <c r="H5" s="4">
        <v>595300</v>
      </c>
      <c r="I5" s="4">
        <v>-376600</v>
      </c>
      <c r="J5" s="4">
        <v>-17594015000</v>
      </c>
      <c r="K5" s="24">
        <f t="shared" ref="K5:K46" si="1">K6+J5</f>
        <v>-514792725000</v>
      </c>
      <c r="L5" s="4">
        <v>1993</v>
      </c>
      <c r="M5" s="4">
        <v>2639</v>
      </c>
      <c r="N5" s="4">
        <v>253</v>
      </c>
      <c r="O5" s="4">
        <v>346</v>
      </c>
      <c r="P5" s="4">
        <v>3155500</v>
      </c>
      <c r="Q5" s="4">
        <v>3541800</v>
      </c>
      <c r="R5" s="5">
        <v>-8.6E-3</v>
      </c>
      <c r="S5" s="4">
        <v>7308600</v>
      </c>
      <c r="T5" s="4">
        <f t="shared" ref="T5:T73" si="2">AVERAGE(S6:S15)</f>
        <v>12401405.4</v>
      </c>
      <c r="U5" s="4">
        <f t="shared" ref="U5:U46" si="3">MIN(S6:S10)</f>
        <v>5077700</v>
      </c>
      <c r="V5" s="5">
        <v>1.3899999999999999E-2</v>
      </c>
    </row>
    <row r="6" spans="1:22" x14ac:dyDescent="0.2">
      <c r="A6" s="16" t="s">
        <v>341</v>
      </c>
      <c r="B6" s="4">
        <v>410979</v>
      </c>
      <c r="C6" s="4">
        <v>321000</v>
      </c>
      <c r="D6" s="4">
        <v>89979</v>
      </c>
      <c r="E6" s="4">
        <v>4223560000</v>
      </c>
      <c r="F6" s="4">
        <f t="shared" si="0"/>
        <v>-544662936875</v>
      </c>
      <c r="G6" s="4">
        <v>214700</v>
      </c>
      <c r="H6" s="4">
        <v>368000</v>
      </c>
      <c r="I6" s="4">
        <v>-153300</v>
      </c>
      <c r="J6" s="4">
        <v>-7116375000</v>
      </c>
      <c r="K6" s="24">
        <f t="shared" si="1"/>
        <v>-497198710000</v>
      </c>
      <c r="L6" s="4">
        <v>1743</v>
      </c>
      <c r="M6" s="4">
        <v>2445</v>
      </c>
      <c r="N6" s="4">
        <v>286</v>
      </c>
      <c r="O6" s="4">
        <v>280</v>
      </c>
      <c r="P6" s="4">
        <v>3009300</v>
      </c>
      <c r="Q6" s="4">
        <v>2985300</v>
      </c>
      <c r="R6" s="5">
        <v>8.6999999999999994E-3</v>
      </c>
      <c r="S6" s="4">
        <v>6014900</v>
      </c>
      <c r="T6" s="4">
        <f t="shared" si="2"/>
        <v>12683495.4</v>
      </c>
      <c r="U6" s="4">
        <f t="shared" si="3"/>
        <v>5077700</v>
      </c>
      <c r="V6" s="5">
        <v>1.3899999999999999E-2</v>
      </c>
    </row>
    <row r="7" spans="1:22" x14ac:dyDescent="0.2">
      <c r="A7" s="16" t="s">
        <v>340</v>
      </c>
      <c r="B7" s="4">
        <v>745521</v>
      </c>
      <c r="C7" s="4">
        <v>540900</v>
      </c>
      <c r="D7" s="4">
        <v>204621</v>
      </c>
      <c r="E7" s="4">
        <v>9498690000</v>
      </c>
      <c r="F7" s="4">
        <f t="shared" si="0"/>
        <v>-548886496875</v>
      </c>
      <c r="G7" s="4">
        <v>303700</v>
      </c>
      <c r="H7" s="4">
        <v>200200</v>
      </c>
      <c r="I7" s="4">
        <v>103500</v>
      </c>
      <c r="J7" s="4">
        <v>4768255000</v>
      </c>
      <c r="K7" s="24">
        <f t="shared" si="1"/>
        <v>-490082335000</v>
      </c>
      <c r="L7" s="4">
        <v>1240</v>
      </c>
      <c r="M7" s="4">
        <v>3179</v>
      </c>
      <c r="N7" s="4">
        <v>188</v>
      </c>
      <c r="O7" s="4">
        <v>321</v>
      </c>
      <c r="P7" s="4">
        <v>1922700</v>
      </c>
      <c r="Q7" s="4">
        <v>3072400</v>
      </c>
      <c r="R7" s="5">
        <v>2.2000000000000001E-3</v>
      </c>
      <c r="S7" s="4">
        <v>5077700</v>
      </c>
      <c r="T7" s="4">
        <f t="shared" si="2"/>
        <v>13440205.4</v>
      </c>
      <c r="U7" s="4">
        <f t="shared" si="3"/>
        <v>7238900</v>
      </c>
      <c r="V7" s="5">
        <v>1.29E-2</v>
      </c>
    </row>
    <row r="8" spans="1:22" x14ac:dyDescent="0.2">
      <c r="A8" s="16" t="s">
        <v>339</v>
      </c>
      <c r="B8" s="4">
        <v>1493100</v>
      </c>
      <c r="C8" s="4">
        <v>777000</v>
      </c>
      <c r="D8" s="4">
        <v>716100</v>
      </c>
      <c r="E8" s="4">
        <v>32930560000</v>
      </c>
      <c r="F8" s="4">
        <f t="shared" si="0"/>
        <v>-558385186875</v>
      </c>
      <c r="G8" s="4">
        <v>741400</v>
      </c>
      <c r="H8" s="4">
        <v>2697001</v>
      </c>
      <c r="I8" s="4">
        <v>-1955601</v>
      </c>
      <c r="J8" s="4">
        <v>-91134343000</v>
      </c>
      <c r="K8" s="24">
        <f t="shared" si="1"/>
        <v>-494850590000</v>
      </c>
      <c r="L8" s="4">
        <v>3447</v>
      </c>
      <c r="M8" s="4">
        <v>5091</v>
      </c>
      <c r="N8" s="4">
        <v>499</v>
      </c>
      <c r="O8" s="4">
        <v>833</v>
      </c>
      <c r="P8" s="4">
        <v>6945400</v>
      </c>
      <c r="Q8" s="4">
        <v>7631700</v>
      </c>
      <c r="R8" s="5">
        <v>-2.0999999999999999E-3</v>
      </c>
      <c r="S8" s="4">
        <v>21753601</v>
      </c>
      <c r="T8" s="4">
        <f t="shared" si="2"/>
        <v>12062775.300000001</v>
      </c>
      <c r="U8" s="4">
        <f t="shared" si="3"/>
        <v>6610750</v>
      </c>
      <c r="V8" s="5">
        <v>3.0699999999999998E-2</v>
      </c>
    </row>
    <row r="9" spans="1:22" x14ac:dyDescent="0.2">
      <c r="A9" s="16" t="s">
        <v>338</v>
      </c>
      <c r="B9" s="4">
        <v>650562</v>
      </c>
      <c r="C9" s="4">
        <v>577700</v>
      </c>
      <c r="D9" s="4">
        <v>72862</v>
      </c>
      <c r="E9" s="4">
        <v>3452970000</v>
      </c>
      <c r="F9" s="4">
        <f t="shared" si="0"/>
        <v>-591315746875</v>
      </c>
      <c r="G9" s="4">
        <v>837000</v>
      </c>
      <c r="H9" s="4">
        <v>567800</v>
      </c>
      <c r="I9" s="4">
        <v>269200</v>
      </c>
      <c r="J9" s="4">
        <v>12377655000</v>
      </c>
      <c r="K9" s="24">
        <f t="shared" si="1"/>
        <v>-403716247000</v>
      </c>
      <c r="L9" s="4">
        <v>1951</v>
      </c>
      <c r="M9" s="4">
        <v>3380</v>
      </c>
      <c r="N9" s="4">
        <v>244</v>
      </c>
      <c r="O9" s="4">
        <v>393</v>
      </c>
      <c r="P9" s="4">
        <v>2527900</v>
      </c>
      <c r="Q9" s="4">
        <v>4110900</v>
      </c>
      <c r="R9" s="5">
        <v>2.2000000000000001E-3</v>
      </c>
      <c r="S9" s="4">
        <v>7238900</v>
      </c>
      <c r="T9" s="4">
        <f t="shared" si="2"/>
        <v>12442409</v>
      </c>
      <c r="U9" s="4">
        <f t="shared" si="3"/>
        <v>6610750</v>
      </c>
      <c r="V9" s="5">
        <v>1.72E-2</v>
      </c>
    </row>
    <row r="10" spans="1:22" x14ac:dyDescent="0.2">
      <c r="A10" s="16" t="s">
        <v>337</v>
      </c>
      <c r="B10" s="4">
        <v>1834400</v>
      </c>
      <c r="C10" s="4">
        <v>2642900</v>
      </c>
      <c r="D10" s="4">
        <v>-808500</v>
      </c>
      <c r="E10" s="4">
        <v>-37767920000</v>
      </c>
      <c r="F10" s="4">
        <f t="shared" si="0"/>
        <v>-594768716875</v>
      </c>
      <c r="G10" s="4">
        <v>0</v>
      </c>
      <c r="H10" s="4">
        <v>0</v>
      </c>
      <c r="I10" s="4">
        <v>0</v>
      </c>
      <c r="J10" s="4">
        <v>40445885000</v>
      </c>
      <c r="K10" s="24">
        <f t="shared" si="1"/>
        <v>-416093902000</v>
      </c>
      <c r="L10" s="4">
        <v>3310</v>
      </c>
      <c r="M10" s="4">
        <v>5081</v>
      </c>
      <c r="N10" s="4">
        <v>564</v>
      </c>
      <c r="O10" s="4">
        <v>906</v>
      </c>
      <c r="P10" s="4">
        <v>5638000</v>
      </c>
      <c r="Q10" s="4">
        <v>8401300</v>
      </c>
      <c r="R10" s="5">
        <v>-1.72E-2</v>
      </c>
      <c r="S10" s="4">
        <v>15355900</v>
      </c>
      <c r="T10" s="4">
        <f t="shared" si="2"/>
        <v>12445449</v>
      </c>
      <c r="U10" s="4">
        <f t="shared" si="3"/>
        <v>6610750</v>
      </c>
      <c r="V10" s="5">
        <v>2.4300000000000002E-2</v>
      </c>
    </row>
    <row r="11" spans="1:22" x14ac:dyDescent="0.2">
      <c r="A11" s="16" t="s">
        <v>336</v>
      </c>
      <c r="B11" s="4">
        <v>452000</v>
      </c>
      <c r="C11" s="4">
        <v>2107300</v>
      </c>
      <c r="D11" s="4">
        <v>-1655300</v>
      </c>
      <c r="E11" s="4">
        <v>-78610560000</v>
      </c>
      <c r="F11" s="4">
        <f t="shared" si="0"/>
        <v>-557000796875</v>
      </c>
      <c r="G11" s="4">
        <v>0</v>
      </c>
      <c r="H11" s="4">
        <v>0</v>
      </c>
      <c r="I11" s="4">
        <v>0</v>
      </c>
      <c r="J11" s="4">
        <v>21008515000</v>
      </c>
      <c r="K11" s="24">
        <f t="shared" si="1"/>
        <v>-456539787000</v>
      </c>
      <c r="L11" s="4">
        <v>2298</v>
      </c>
      <c r="M11" s="4">
        <v>4438</v>
      </c>
      <c r="N11" s="4">
        <v>361</v>
      </c>
      <c r="O11" s="4">
        <v>607</v>
      </c>
      <c r="P11" s="4">
        <v>3305500</v>
      </c>
      <c r="Q11" s="4">
        <v>7025700</v>
      </c>
      <c r="R11" s="5">
        <v>-5.2900000000000003E-2</v>
      </c>
      <c r="S11" s="4">
        <v>19123500</v>
      </c>
      <c r="T11" s="4">
        <f t="shared" si="2"/>
        <v>11567279</v>
      </c>
      <c r="U11" s="4">
        <f t="shared" si="3"/>
        <v>6610750</v>
      </c>
      <c r="V11" s="5">
        <v>2.3900000000000001E-2</v>
      </c>
    </row>
    <row r="12" spans="1:22" x14ac:dyDescent="0.2">
      <c r="A12" s="16" t="s">
        <v>335</v>
      </c>
      <c r="B12" s="4">
        <v>1713400</v>
      </c>
      <c r="C12" s="4">
        <v>2091600</v>
      </c>
      <c r="D12" s="4">
        <v>-378200</v>
      </c>
      <c r="E12" s="4">
        <v>-18807910000</v>
      </c>
      <c r="F12" s="4">
        <f t="shared" si="0"/>
        <v>-478390236875</v>
      </c>
      <c r="G12" s="4">
        <v>0</v>
      </c>
      <c r="H12" s="4">
        <v>0</v>
      </c>
      <c r="I12" s="4">
        <v>0</v>
      </c>
      <c r="J12" s="4">
        <v>4168550000</v>
      </c>
      <c r="K12" s="24">
        <f t="shared" si="1"/>
        <v>-477548302000</v>
      </c>
      <c r="L12" s="4">
        <v>2247</v>
      </c>
      <c r="M12" s="4">
        <v>3963</v>
      </c>
      <c r="N12" s="4">
        <v>381</v>
      </c>
      <c r="O12" s="4">
        <v>561</v>
      </c>
      <c r="P12" s="4">
        <v>3327300</v>
      </c>
      <c r="Q12" s="4">
        <v>5378400</v>
      </c>
      <c r="R12" s="5">
        <v>-1E-3</v>
      </c>
      <c r="S12" s="4">
        <v>11449601</v>
      </c>
      <c r="T12" s="4">
        <f t="shared" si="2"/>
        <v>11760068.9</v>
      </c>
      <c r="U12" s="4">
        <f t="shared" si="3"/>
        <v>6610750</v>
      </c>
      <c r="V12" s="5">
        <v>1.89E-2</v>
      </c>
    </row>
    <row r="13" spans="1:22" x14ac:dyDescent="0.2">
      <c r="A13" s="16" t="s">
        <v>333</v>
      </c>
      <c r="B13" s="4">
        <v>899019</v>
      </c>
      <c r="C13" s="4">
        <v>1108900</v>
      </c>
      <c r="D13" s="4">
        <v>-209881</v>
      </c>
      <c r="E13" s="4">
        <v>-10462710000</v>
      </c>
      <c r="F13" s="4">
        <f t="shared" si="0"/>
        <v>-459582326875</v>
      </c>
      <c r="G13" s="4">
        <v>869800</v>
      </c>
      <c r="H13" s="4">
        <v>786500</v>
      </c>
      <c r="I13" s="4">
        <v>83300</v>
      </c>
      <c r="J13" s="4">
        <v>4168550000</v>
      </c>
      <c r="K13" s="24">
        <f t="shared" si="1"/>
        <v>-481716852000</v>
      </c>
      <c r="L13" s="4">
        <v>1684</v>
      </c>
      <c r="M13" s="4">
        <v>2426</v>
      </c>
      <c r="N13" s="4">
        <v>248</v>
      </c>
      <c r="O13" s="4">
        <v>387</v>
      </c>
      <c r="P13" s="4">
        <v>2232000</v>
      </c>
      <c r="Q13" s="4">
        <v>3778600</v>
      </c>
      <c r="R13" s="5">
        <v>-3.0000000000000001E-3</v>
      </c>
      <c r="S13" s="4">
        <v>6610750</v>
      </c>
      <c r="T13" s="4">
        <f t="shared" si="2"/>
        <v>12566950.6</v>
      </c>
      <c r="U13" s="4">
        <f t="shared" si="3"/>
        <v>7979300</v>
      </c>
      <c r="V13" s="5">
        <v>7.0999999999999995E-3</v>
      </c>
    </row>
    <row r="14" spans="1:22" x14ac:dyDescent="0.2">
      <c r="A14" s="16" t="s">
        <v>332</v>
      </c>
      <c r="B14" s="4">
        <v>2669300</v>
      </c>
      <c r="C14" s="4">
        <v>1780000</v>
      </c>
      <c r="D14" s="4">
        <v>889300</v>
      </c>
      <c r="E14" s="4">
        <v>43838090363</v>
      </c>
      <c r="F14" s="4">
        <f t="shared" si="0"/>
        <v>-449119616875</v>
      </c>
      <c r="G14" s="4">
        <v>2899200</v>
      </c>
      <c r="H14" s="4">
        <v>614139</v>
      </c>
      <c r="I14" s="4">
        <v>2285061</v>
      </c>
      <c r="J14" s="4">
        <v>112662494000</v>
      </c>
      <c r="K14" s="24">
        <f t="shared" si="1"/>
        <v>-485885402000</v>
      </c>
      <c r="L14" s="4">
        <v>7917</v>
      </c>
      <c r="M14" s="4">
        <v>3311</v>
      </c>
      <c r="N14" s="4">
        <v>1309</v>
      </c>
      <c r="O14" s="4">
        <v>655</v>
      </c>
      <c r="P14" s="4">
        <v>13561700</v>
      </c>
      <c r="Q14" s="4">
        <v>6300200</v>
      </c>
      <c r="R14" s="5">
        <v>3.7499999999999999E-2</v>
      </c>
      <c r="S14" s="4">
        <v>21363102</v>
      </c>
      <c r="T14" s="4">
        <f t="shared" si="2"/>
        <v>10881410.4</v>
      </c>
      <c r="U14" s="4">
        <f t="shared" si="3"/>
        <v>7979300</v>
      </c>
      <c r="V14" s="5">
        <v>3.1099999999999999E-2</v>
      </c>
    </row>
    <row r="15" spans="1:22" x14ac:dyDescent="0.2">
      <c r="A15" s="16" t="s">
        <v>331</v>
      </c>
      <c r="B15" s="4">
        <v>700935</v>
      </c>
      <c r="C15" s="4">
        <v>1447700</v>
      </c>
      <c r="D15" s="4">
        <v>-746765</v>
      </c>
      <c r="E15" s="4">
        <v>-35871820000</v>
      </c>
      <c r="F15" s="4">
        <f t="shared" si="0"/>
        <v>-492957707238</v>
      </c>
      <c r="G15" s="4">
        <v>726800</v>
      </c>
      <c r="H15" s="4">
        <v>377137</v>
      </c>
      <c r="I15" s="4">
        <v>349663</v>
      </c>
      <c r="J15" s="4">
        <v>16817979000</v>
      </c>
      <c r="K15" s="24">
        <f t="shared" si="1"/>
        <v>-598547896000</v>
      </c>
      <c r="L15" s="4">
        <v>2443</v>
      </c>
      <c r="M15" s="4">
        <v>2130</v>
      </c>
      <c r="N15" s="4">
        <v>404</v>
      </c>
      <c r="O15" s="4">
        <v>409</v>
      </c>
      <c r="P15" s="4">
        <v>5224000</v>
      </c>
      <c r="Q15" s="4">
        <v>4382800</v>
      </c>
      <c r="R15" s="5">
        <v>4.1999999999999997E-3</v>
      </c>
      <c r="S15" s="4">
        <v>10026100</v>
      </c>
      <c r="T15" s="4">
        <f t="shared" si="2"/>
        <v>10932439.4</v>
      </c>
      <c r="U15" s="4">
        <f t="shared" si="3"/>
        <v>7979300</v>
      </c>
      <c r="V15" s="5">
        <v>8.3999999999999995E-3</v>
      </c>
    </row>
    <row r="16" spans="1:22" x14ac:dyDescent="0.2">
      <c r="A16" s="16" t="s">
        <v>330</v>
      </c>
      <c r="B16" s="4">
        <v>13450</v>
      </c>
      <c r="C16" s="4">
        <v>1242700</v>
      </c>
      <c r="D16" s="4">
        <v>-1229250</v>
      </c>
      <c r="E16" s="4">
        <v>-59048070000</v>
      </c>
      <c r="F16" s="4">
        <f t="shared" si="0"/>
        <v>-457085887238</v>
      </c>
      <c r="G16" s="4">
        <v>127300</v>
      </c>
      <c r="H16" s="4">
        <v>132600</v>
      </c>
      <c r="I16" s="4">
        <v>-5300</v>
      </c>
      <c r="J16" s="4">
        <v>-241670000</v>
      </c>
      <c r="K16" s="24">
        <f t="shared" si="1"/>
        <v>-615365875000</v>
      </c>
      <c r="L16" s="4">
        <v>1209</v>
      </c>
      <c r="M16" s="4">
        <v>2429</v>
      </c>
      <c r="N16" s="4">
        <v>240</v>
      </c>
      <c r="O16" s="4">
        <v>442</v>
      </c>
      <c r="P16" s="4">
        <v>2361200</v>
      </c>
      <c r="Q16" s="4">
        <v>5103000</v>
      </c>
      <c r="R16" s="5">
        <v>-1.04E-2</v>
      </c>
      <c r="S16" s="4">
        <v>8835800</v>
      </c>
      <c r="T16" s="4">
        <f t="shared" si="2"/>
        <v>10972419</v>
      </c>
      <c r="U16" s="4">
        <f t="shared" si="3"/>
        <v>7979300</v>
      </c>
      <c r="V16" s="5">
        <v>1.24E-2</v>
      </c>
    </row>
    <row r="17" spans="1:22" x14ac:dyDescent="0.2">
      <c r="A17" s="16" t="s">
        <v>329</v>
      </c>
      <c r="B17" s="4">
        <v>1335270</v>
      </c>
      <c r="C17" s="4">
        <v>1046930</v>
      </c>
      <c r="D17" s="4">
        <v>288340</v>
      </c>
      <c r="E17" s="4">
        <v>13917068935</v>
      </c>
      <c r="F17" s="4">
        <f t="shared" si="0"/>
        <v>-398037817238</v>
      </c>
      <c r="G17" s="4">
        <v>333500</v>
      </c>
      <c r="H17" s="4">
        <v>43900</v>
      </c>
      <c r="I17" s="4">
        <v>289600</v>
      </c>
      <c r="J17" s="4">
        <v>13952975000</v>
      </c>
      <c r="K17" s="24">
        <f t="shared" si="1"/>
        <v>-615124205000</v>
      </c>
      <c r="L17" s="4">
        <v>1379</v>
      </c>
      <c r="M17" s="4">
        <v>1738</v>
      </c>
      <c r="N17" s="4">
        <v>241</v>
      </c>
      <c r="O17" s="4">
        <v>314</v>
      </c>
      <c r="P17" s="4">
        <v>2449900</v>
      </c>
      <c r="Q17" s="4">
        <v>2989700</v>
      </c>
      <c r="R17" s="5">
        <v>-2E-3</v>
      </c>
      <c r="S17" s="4">
        <v>12644800</v>
      </c>
      <c r="T17" s="4">
        <f t="shared" si="2"/>
        <v>10792522.1</v>
      </c>
      <c r="U17" s="4">
        <f t="shared" si="3"/>
        <v>7979300</v>
      </c>
      <c r="V17" s="5">
        <v>1.34E-2</v>
      </c>
    </row>
    <row r="18" spans="1:22" x14ac:dyDescent="0.2">
      <c r="A18" s="16" t="s">
        <v>328</v>
      </c>
      <c r="B18" s="4">
        <v>2338741</v>
      </c>
      <c r="C18" s="4">
        <v>1066350</v>
      </c>
      <c r="D18" s="4">
        <v>1272391</v>
      </c>
      <c r="E18" s="4">
        <v>61481100000</v>
      </c>
      <c r="F18" s="4">
        <f t="shared" si="0"/>
        <v>-411954886173</v>
      </c>
      <c r="G18" s="4">
        <v>360900</v>
      </c>
      <c r="H18" s="4">
        <v>217800</v>
      </c>
      <c r="I18" s="4">
        <v>143100</v>
      </c>
      <c r="J18" s="4">
        <v>6875130000</v>
      </c>
      <c r="K18" s="24">
        <f t="shared" si="1"/>
        <v>-629077180000</v>
      </c>
      <c r="L18" s="4">
        <v>1823</v>
      </c>
      <c r="M18" s="4">
        <v>1949</v>
      </c>
      <c r="N18" s="4">
        <v>311</v>
      </c>
      <c r="O18" s="4">
        <v>365</v>
      </c>
      <c r="P18" s="4">
        <v>3337800</v>
      </c>
      <c r="Q18" s="4">
        <v>3326700</v>
      </c>
      <c r="R18" s="5">
        <v>1.1000000000000001E-3</v>
      </c>
      <c r="S18" s="4">
        <v>7979300</v>
      </c>
      <c r="T18" s="4">
        <f t="shared" si="2"/>
        <v>11640882.1</v>
      </c>
      <c r="U18" s="4">
        <f t="shared" si="3"/>
        <v>10341800</v>
      </c>
      <c r="V18" s="5">
        <v>1.8500000000000003E-2</v>
      </c>
    </row>
    <row r="19" spans="1:22" x14ac:dyDescent="0.2">
      <c r="A19" s="16" t="s">
        <v>327</v>
      </c>
      <c r="B19" s="4">
        <v>1996600</v>
      </c>
      <c r="C19" s="4">
        <v>3394237</v>
      </c>
      <c r="D19" s="4">
        <v>-1397637</v>
      </c>
      <c r="E19" s="4">
        <v>-67460830000</v>
      </c>
      <c r="F19" s="4">
        <f t="shared" si="0"/>
        <v>-473435986173</v>
      </c>
      <c r="G19" s="4">
        <v>57837</v>
      </c>
      <c r="H19" s="4">
        <v>151200</v>
      </c>
      <c r="I19" s="4">
        <v>-93363</v>
      </c>
      <c r="J19" s="4">
        <v>-4533224000</v>
      </c>
      <c r="K19" s="24">
        <f t="shared" si="1"/>
        <v>-635952310000</v>
      </c>
      <c r="L19" s="4">
        <v>1708</v>
      </c>
      <c r="M19" s="4">
        <v>2247</v>
      </c>
      <c r="N19" s="4">
        <v>421</v>
      </c>
      <c r="O19" s="4">
        <v>377</v>
      </c>
      <c r="P19" s="4">
        <v>3796900</v>
      </c>
      <c r="Q19" s="4">
        <v>4115600</v>
      </c>
      <c r="R19" s="5">
        <v>5.1999999999999998E-3</v>
      </c>
      <c r="S19" s="4">
        <v>11035237</v>
      </c>
      <c r="T19" s="4">
        <f t="shared" si="2"/>
        <v>11243988.4</v>
      </c>
      <c r="U19" s="4">
        <f t="shared" si="3"/>
        <v>4507700</v>
      </c>
      <c r="V19" s="5">
        <v>2.2499999999999999E-2</v>
      </c>
    </row>
    <row r="20" spans="1:22" x14ac:dyDescent="0.2">
      <c r="A20" s="16" t="s">
        <v>326</v>
      </c>
      <c r="B20" s="4">
        <v>441757</v>
      </c>
      <c r="C20" s="4">
        <v>4971800</v>
      </c>
      <c r="D20" s="4">
        <v>-4530043</v>
      </c>
      <c r="E20" s="4">
        <v>-219331790000</v>
      </c>
      <c r="F20" s="4">
        <f t="shared" si="0"/>
        <v>-405975156173</v>
      </c>
      <c r="G20" s="4">
        <v>202800</v>
      </c>
      <c r="H20" s="4">
        <v>508200</v>
      </c>
      <c r="I20" s="4">
        <v>-305400</v>
      </c>
      <c r="J20" s="4">
        <v>-14618655000</v>
      </c>
      <c r="K20" s="24">
        <f t="shared" si="1"/>
        <v>-631419086000</v>
      </c>
      <c r="L20" s="4">
        <v>3120</v>
      </c>
      <c r="M20" s="4">
        <v>3728</v>
      </c>
      <c r="N20" s="4">
        <v>657</v>
      </c>
      <c r="O20" s="4">
        <v>792</v>
      </c>
      <c r="P20" s="4">
        <v>7311000</v>
      </c>
      <c r="Q20" s="4">
        <v>7521500</v>
      </c>
      <c r="R20" s="5">
        <v>6.3E-3</v>
      </c>
      <c r="S20" s="4">
        <v>15386300</v>
      </c>
      <c r="T20" s="4">
        <f t="shared" si="2"/>
        <v>11218098.4</v>
      </c>
      <c r="U20" s="4">
        <f t="shared" si="3"/>
        <v>4507700</v>
      </c>
      <c r="V20" s="5">
        <v>3.8699999999999998E-2</v>
      </c>
    </row>
    <row r="21" spans="1:22" x14ac:dyDescent="0.2">
      <c r="A21" s="16" t="s">
        <v>325</v>
      </c>
      <c r="B21" s="4">
        <v>130100</v>
      </c>
      <c r="C21" s="4">
        <v>2229000</v>
      </c>
      <c r="D21" s="4">
        <v>-2098900</v>
      </c>
      <c r="E21" s="4">
        <v>-100559040000</v>
      </c>
      <c r="F21" s="4">
        <f t="shared" si="0"/>
        <v>-186643366173</v>
      </c>
      <c r="G21" s="4">
        <v>164000</v>
      </c>
      <c r="H21" s="4">
        <v>1504300</v>
      </c>
      <c r="I21" s="4">
        <v>-1340300</v>
      </c>
      <c r="J21" s="4">
        <v>-64339289000</v>
      </c>
      <c r="K21" s="24">
        <f t="shared" si="1"/>
        <v>-616800431000</v>
      </c>
      <c r="L21" s="4">
        <v>2220</v>
      </c>
      <c r="M21" s="4">
        <v>3654</v>
      </c>
      <c r="N21" s="4">
        <v>342</v>
      </c>
      <c r="O21" s="4">
        <v>608</v>
      </c>
      <c r="P21" s="4">
        <v>3077200</v>
      </c>
      <c r="Q21" s="4">
        <v>5494700</v>
      </c>
      <c r="R21" s="5">
        <v>-9.300000000000001E-3</v>
      </c>
      <c r="S21" s="4">
        <v>10341800</v>
      </c>
      <c r="T21" s="4">
        <f t="shared" si="2"/>
        <v>11104218.4</v>
      </c>
      <c r="U21" s="4">
        <f t="shared" si="3"/>
        <v>4507700</v>
      </c>
      <c r="V21" s="5">
        <v>1.3500000000000002E-2</v>
      </c>
    </row>
    <row r="22" spans="1:22" x14ac:dyDescent="0.2">
      <c r="A22" s="16" t="s">
        <v>324</v>
      </c>
      <c r="B22" s="4">
        <v>710000</v>
      </c>
      <c r="C22" s="4">
        <v>1822000</v>
      </c>
      <c r="D22" s="4">
        <v>-1112000</v>
      </c>
      <c r="E22" s="4">
        <v>-53564780000</v>
      </c>
      <c r="F22" s="4">
        <f t="shared" si="0"/>
        <v>-86084326173</v>
      </c>
      <c r="G22" s="4">
        <v>177600</v>
      </c>
      <c r="H22" s="4">
        <v>148300</v>
      </c>
      <c r="I22" s="4">
        <v>29300</v>
      </c>
      <c r="J22" s="4">
        <v>1409670000</v>
      </c>
      <c r="K22" s="24">
        <f t="shared" si="1"/>
        <v>-552461142000</v>
      </c>
      <c r="L22" s="4">
        <v>2276</v>
      </c>
      <c r="M22" s="4">
        <v>2164</v>
      </c>
      <c r="N22" s="4">
        <v>403</v>
      </c>
      <c r="O22" s="4">
        <v>379</v>
      </c>
      <c r="P22" s="4">
        <v>3635000</v>
      </c>
      <c r="Q22" s="4">
        <v>4110800</v>
      </c>
      <c r="R22" s="5">
        <v>3.2000000000000002E-3</v>
      </c>
      <c r="S22" s="4">
        <v>13377500</v>
      </c>
      <c r="T22" s="4">
        <f t="shared" si="2"/>
        <v>11343648.4</v>
      </c>
      <c r="U22" s="4">
        <f t="shared" si="3"/>
        <v>4507700</v>
      </c>
      <c r="V22" s="5">
        <v>1.6500000000000001E-2</v>
      </c>
    </row>
    <row r="23" spans="1:22" x14ac:dyDescent="0.2">
      <c r="A23" s="16" t="s">
        <v>323</v>
      </c>
      <c r="B23" s="4">
        <v>168967</v>
      </c>
      <c r="C23" s="4">
        <v>610724</v>
      </c>
      <c r="D23" s="4">
        <v>-441757</v>
      </c>
      <c r="E23" s="4">
        <v>-21211180000</v>
      </c>
      <c r="F23" s="4">
        <f t="shared" si="0"/>
        <v>-32519546173</v>
      </c>
      <c r="G23" s="4">
        <v>2115400</v>
      </c>
      <c r="H23" s="4">
        <v>517600</v>
      </c>
      <c r="I23" s="4">
        <v>1597800</v>
      </c>
      <c r="J23" s="4">
        <v>76852395000</v>
      </c>
      <c r="K23" s="24">
        <f t="shared" si="1"/>
        <v>-553870812000</v>
      </c>
      <c r="L23" s="4">
        <v>2679</v>
      </c>
      <c r="M23" s="4">
        <v>3256</v>
      </c>
      <c r="N23" s="4">
        <v>456</v>
      </c>
      <c r="O23" s="4">
        <v>658</v>
      </c>
      <c r="P23" s="4">
        <v>6250900</v>
      </c>
      <c r="Q23" s="4">
        <v>7141500</v>
      </c>
      <c r="R23" s="5">
        <v>2.8900000000000002E-2</v>
      </c>
      <c r="S23" s="4">
        <v>14679567</v>
      </c>
      <c r="T23" s="4">
        <f t="shared" si="2"/>
        <v>11497771.699999999</v>
      </c>
      <c r="U23" s="4">
        <f t="shared" si="3"/>
        <v>4507700</v>
      </c>
      <c r="V23" s="5">
        <v>2.87E-2</v>
      </c>
    </row>
    <row r="24" spans="1:22" x14ac:dyDescent="0.2">
      <c r="A24" s="16" t="s">
        <v>322</v>
      </c>
      <c r="B24" s="4">
        <v>132000</v>
      </c>
      <c r="C24" s="4">
        <v>251300</v>
      </c>
      <c r="D24" s="4">
        <v>-119300</v>
      </c>
      <c r="E24" s="4">
        <v>-5574480000</v>
      </c>
      <c r="F24" s="4">
        <f t="shared" si="0"/>
        <v>-11308366173</v>
      </c>
      <c r="G24" s="4">
        <v>119900</v>
      </c>
      <c r="H24" s="4">
        <v>361200</v>
      </c>
      <c r="I24" s="4">
        <v>-241300</v>
      </c>
      <c r="J24" s="4">
        <v>-11308950000</v>
      </c>
      <c r="K24" s="24">
        <f t="shared" si="1"/>
        <v>-630723207000</v>
      </c>
      <c r="L24" s="4">
        <v>1686</v>
      </c>
      <c r="M24" s="4">
        <v>1213</v>
      </c>
      <c r="N24" s="4">
        <v>228</v>
      </c>
      <c r="O24" s="4">
        <v>189</v>
      </c>
      <c r="P24" s="4">
        <v>2234500</v>
      </c>
      <c r="Q24" s="4">
        <v>2088700</v>
      </c>
      <c r="R24" s="5">
        <v>5.4000000000000003E-3</v>
      </c>
      <c r="S24" s="4">
        <v>4507700</v>
      </c>
      <c r="T24" s="4">
        <f t="shared" si="2"/>
        <v>12481231.699999999</v>
      </c>
      <c r="U24" s="4">
        <f t="shared" si="3"/>
        <v>7066300</v>
      </c>
      <c r="V24" s="5">
        <v>1.2800000000000001E-2</v>
      </c>
    </row>
    <row r="25" spans="1:22" x14ac:dyDescent="0.2">
      <c r="A25" s="16" t="s">
        <v>321</v>
      </c>
      <c r="B25" s="4">
        <v>1351790</v>
      </c>
      <c r="C25" s="4">
        <v>1249590</v>
      </c>
      <c r="D25" s="4">
        <v>102200</v>
      </c>
      <c r="E25" s="4">
        <v>4699920000</v>
      </c>
      <c r="F25" s="4">
        <f t="shared" si="0"/>
        <v>-5733886173</v>
      </c>
      <c r="G25" s="4">
        <v>105200</v>
      </c>
      <c r="H25" s="4">
        <v>523200</v>
      </c>
      <c r="I25" s="4">
        <v>-418000</v>
      </c>
      <c r="J25" s="4">
        <v>-19270890000</v>
      </c>
      <c r="K25" s="24">
        <f t="shared" si="1"/>
        <v>-619414257000</v>
      </c>
      <c r="L25" s="4">
        <v>1386</v>
      </c>
      <c r="M25" s="4">
        <v>1671</v>
      </c>
      <c r="N25" s="4">
        <v>281</v>
      </c>
      <c r="O25" s="4">
        <v>293</v>
      </c>
      <c r="P25" s="4">
        <v>2503400</v>
      </c>
      <c r="Q25" s="4">
        <v>3154000</v>
      </c>
      <c r="R25" s="5">
        <v>9.7999999999999997E-3</v>
      </c>
      <c r="S25" s="4">
        <v>10536390</v>
      </c>
      <c r="T25" s="4">
        <f t="shared" si="2"/>
        <v>12865112.699999999</v>
      </c>
      <c r="U25" s="4">
        <f t="shared" si="3"/>
        <v>7066300</v>
      </c>
      <c r="V25" s="5">
        <v>2.6699999999999998E-2</v>
      </c>
    </row>
    <row r="26" spans="1:22" x14ac:dyDescent="0.2">
      <c r="A26" s="16" t="s">
        <v>320</v>
      </c>
      <c r="B26" s="4">
        <v>2054196</v>
      </c>
      <c r="C26" s="4">
        <v>1983196</v>
      </c>
      <c r="D26" s="4">
        <v>71000</v>
      </c>
      <c r="E26" s="4">
        <v>3437110000</v>
      </c>
      <c r="F26" s="4">
        <f t="shared" si="0"/>
        <v>-10433806173</v>
      </c>
      <c r="G26" s="4">
        <v>51900</v>
      </c>
      <c r="H26" s="4">
        <v>2040300</v>
      </c>
      <c r="I26" s="4">
        <v>-1988400</v>
      </c>
      <c r="J26" s="4">
        <v>-92177335000</v>
      </c>
      <c r="K26" s="24">
        <f t="shared" si="1"/>
        <v>-600143367000</v>
      </c>
      <c r="L26" s="4">
        <v>1084</v>
      </c>
      <c r="M26" s="4">
        <v>3654</v>
      </c>
      <c r="N26" s="4">
        <v>206</v>
      </c>
      <c r="O26" s="4">
        <v>335</v>
      </c>
      <c r="P26" s="4">
        <v>2193200</v>
      </c>
      <c r="Q26" s="4">
        <v>4960200</v>
      </c>
      <c r="R26" s="5">
        <v>-1.84E-2</v>
      </c>
      <c r="S26" s="4">
        <v>9235596</v>
      </c>
      <c r="T26" s="4">
        <f t="shared" si="2"/>
        <v>12727843.1</v>
      </c>
      <c r="U26" s="4">
        <f t="shared" si="3"/>
        <v>7066300</v>
      </c>
      <c r="V26" s="5">
        <v>2.5600000000000001E-2</v>
      </c>
    </row>
    <row r="27" spans="1:22" x14ac:dyDescent="0.2">
      <c r="A27" s="16" t="s">
        <v>319</v>
      </c>
      <c r="B27" s="4">
        <v>1552630</v>
      </c>
      <c r="C27" s="4">
        <v>1494430</v>
      </c>
      <c r="D27" s="4">
        <v>58200</v>
      </c>
      <c r="E27" s="4">
        <v>2721600000</v>
      </c>
      <c r="F27" s="4">
        <f t="shared" si="0"/>
        <v>-13870916173</v>
      </c>
      <c r="G27" s="4">
        <v>648800</v>
      </c>
      <c r="H27" s="4">
        <v>484101</v>
      </c>
      <c r="I27" s="4">
        <v>164699</v>
      </c>
      <c r="J27" s="4">
        <v>7714882000</v>
      </c>
      <c r="K27" s="24">
        <f t="shared" si="1"/>
        <v>-507966032000</v>
      </c>
      <c r="L27" s="4">
        <v>1783</v>
      </c>
      <c r="M27" s="4">
        <v>1346</v>
      </c>
      <c r="N27" s="4">
        <v>351</v>
      </c>
      <c r="O27" s="4">
        <v>259</v>
      </c>
      <c r="P27" s="4">
        <v>4092700</v>
      </c>
      <c r="Q27" s="4">
        <v>2843800</v>
      </c>
      <c r="R27" s="5">
        <v>1.7399999999999999E-2</v>
      </c>
      <c r="S27" s="4">
        <v>10845831</v>
      </c>
      <c r="T27" s="4">
        <f t="shared" si="2"/>
        <v>12216680</v>
      </c>
      <c r="U27" s="4">
        <f t="shared" si="3"/>
        <v>7066300</v>
      </c>
      <c r="V27" s="5">
        <v>1.3899999999999999E-2</v>
      </c>
    </row>
    <row r="28" spans="1:22" x14ac:dyDescent="0.2">
      <c r="A28" s="16" t="s">
        <v>318</v>
      </c>
      <c r="B28" s="4">
        <v>870100</v>
      </c>
      <c r="C28" s="4">
        <v>982300</v>
      </c>
      <c r="D28" s="4">
        <v>-112200</v>
      </c>
      <c r="E28" s="4">
        <v>-5237240000</v>
      </c>
      <c r="F28" s="4">
        <f t="shared" si="0"/>
        <v>-16592516173</v>
      </c>
      <c r="G28" s="4">
        <v>266800</v>
      </c>
      <c r="H28" s="4">
        <v>2326100</v>
      </c>
      <c r="I28" s="4">
        <v>-2059300</v>
      </c>
      <c r="J28" s="4">
        <v>-95308670000</v>
      </c>
      <c r="K28" s="24">
        <f t="shared" si="1"/>
        <v>-515680914000</v>
      </c>
      <c r="L28" s="4">
        <v>3651</v>
      </c>
      <c r="M28" s="4">
        <v>3807</v>
      </c>
      <c r="N28" s="4">
        <v>654</v>
      </c>
      <c r="O28" s="4">
        <v>842</v>
      </c>
      <c r="P28" s="4">
        <v>7488100</v>
      </c>
      <c r="Q28" s="4">
        <v>8116900</v>
      </c>
      <c r="R28" s="5">
        <v>2.1000000000000001E-2</v>
      </c>
      <c r="S28" s="4">
        <v>16462900</v>
      </c>
      <c r="T28" s="4">
        <f t="shared" si="2"/>
        <v>11639330</v>
      </c>
      <c r="U28" s="4">
        <f t="shared" si="3"/>
        <v>7066300</v>
      </c>
      <c r="V28" s="5">
        <v>4.2199999999999994E-2</v>
      </c>
    </row>
    <row r="29" spans="1:22" x14ac:dyDescent="0.2">
      <c r="A29" s="16" t="s">
        <v>317</v>
      </c>
      <c r="B29" s="4">
        <v>152800</v>
      </c>
      <c r="C29" s="4">
        <v>223800</v>
      </c>
      <c r="D29" s="4">
        <v>-71000</v>
      </c>
      <c r="E29" s="4">
        <v>-3224520000</v>
      </c>
      <c r="F29" s="4">
        <f t="shared" si="0"/>
        <v>-11355276173</v>
      </c>
      <c r="G29" s="4">
        <v>314300</v>
      </c>
      <c r="H29" s="4">
        <v>638800</v>
      </c>
      <c r="I29" s="4">
        <v>-324500</v>
      </c>
      <c r="J29" s="4">
        <v>-14732010000</v>
      </c>
      <c r="K29" s="24">
        <f t="shared" si="1"/>
        <v>-420372244000</v>
      </c>
      <c r="L29" s="4">
        <v>1916</v>
      </c>
      <c r="M29" s="4">
        <v>1682</v>
      </c>
      <c r="N29" s="4">
        <v>365</v>
      </c>
      <c r="O29" s="4">
        <v>292</v>
      </c>
      <c r="P29" s="4">
        <v>3468700</v>
      </c>
      <c r="Q29" s="4">
        <v>3232500</v>
      </c>
      <c r="R29" s="5">
        <v>1.6899999999999998E-2</v>
      </c>
      <c r="S29" s="4">
        <v>7066300</v>
      </c>
      <c r="T29" s="4">
        <f t="shared" si="2"/>
        <v>12371260</v>
      </c>
      <c r="U29" s="4">
        <f t="shared" si="3"/>
        <v>9203000</v>
      </c>
      <c r="V29" s="5">
        <v>1.7600000000000001E-2</v>
      </c>
    </row>
    <row r="30" spans="1:22" x14ac:dyDescent="0.2">
      <c r="A30" s="16" t="s">
        <v>316</v>
      </c>
      <c r="B30" s="4">
        <v>633000</v>
      </c>
      <c r="C30" s="4">
        <v>712800</v>
      </c>
      <c r="D30" s="4">
        <v>-79800</v>
      </c>
      <c r="E30" s="4">
        <v>-3520100000</v>
      </c>
      <c r="F30" s="4">
        <f t="shared" si="0"/>
        <v>-8130756173</v>
      </c>
      <c r="G30" s="4">
        <v>1183500</v>
      </c>
      <c r="H30" s="4">
        <v>712500</v>
      </c>
      <c r="I30" s="4">
        <v>471000</v>
      </c>
      <c r="J30" s="4">
        <v>20248580000</v>
      </c>
      <c r="K30" s="24">
        <f t="shared" si="1"/>
        <v>-405640234000</v>
      </c>
      <c r="L30" s="4">
        <v>2602</v>
      </c>
      <c r="M30" s="4">
        <v>3135</v>
      </c>
      <c r="N30" s="4">
        <v>602</v>
      </c>
      <c r="O30" s="4">
        <v>685</v>
      </c>
      <c r="P30" s="4">
        <v>6141100</v>
      </c>
      <c r="Q30" s="4">
        <v>8280100</v>
      </c>
      <c r="R30" s="5">
        <v>-7.8000000000000005E-3</v>
      </c>
      <c r="S30" s="4">
        <v>15127400</v>
      </c>
      <c r="T30" s="4">
        <f t="shared" si="2"/>
        <v>11966791.199999999</v>
      </c>
      <c r="U30" s="4">
        <f t="shared" si="3"/>
        <v>9203000</v>
      </c>
      <c r="V30" s="5">
        <v>2.92E-2</v>
      </c>
    </row>
    <row r="31" spans="1:22" x14ac:dyDescent="0.2">
      <c r="A31" s="16" t="s">
        <v>315</v>
      </c>
      <c r="B31" s="4">
        <v>200000</v>
      </c>
      <c r="C31" s="4">
        <v>200000</v>
      </c>
      <c r="D31" s="4">
        <v>0</v>
      </c>
      <c r="E31" s="4">
        <v>0</v>
      </c>
      <c r="F31" s="4">
        <f t="shared" si="0"/>
        <v>-4610656173</v>
      </c>
      <c r="G31" s="4">
        <v>43000</v>
      </c>
      <c r="H31" s="4">
        <v>1106200</v>
      </c>
      <c r="I31" s="4">
        <v>-1063200</v>
      </c>
      <c r="J31" s="4">
        <v>-48087870000</v>
      </c>
      <c r="K31" s="24">
        <f t="shared" si="1"/>
        <v>-425888814000</v>
      </c>
      <c r="L31" s="4">
        <v>1133</v>
      </c>
      <c r="M31" s="4">
        <v>2040</v>
      </c>
      <c r="N31" s="4">
        <v>230</v>
      </c>
      <c r="O31" s="4">
        <v>474</v>
      </c>
      <c r="P31" s="4">
        <v>2343800</v>
      </c>
      <c r="Q31" s="4">
        <v>5086400</v>
      </c>
      <c r="R31" s="5">
        <v>-1.44E-2</v>
      </c>
      <c r="S31" s="4">
        <v>9203000</v>
      </c>
      <c r="T31" s="4">
        <f t="shared" si="2"/>
        <v>12539361.199999999</v>
      </c>
      <c r="U31" s="4">
        <f t="shared" si="3"/>
        <v>7862900</v>
      </c>
      <c r="V31" s="5">
        <v>2.0899999999999998E-2</v>
      </c>
    </row>
    <row r="32" spans="1:22" x14ac:dyDescent="0.2">
      <c r="A32" s="16" t="s">
        <v>314</v>
      </c>
      <c r="B32" s="4">
        <v>620000</v>
      </c>
      <c r="C32" s="4">
        <v>620000</v>
      </c>
      <c r="D32" s="4">
        <v>0</v>
      </c>
      <c r="E32" s="4">
        <v>0</v>
      </c>
      <c r="F32" s="4">
        <f t="shared" si="0"/>
        <v>-4610656173</v>
      </c>
      <c r="G32" s="4">
        <v>1706800</v>
      </c>
      <c r="H32" s="4">
        <v>321600</v>
      </c>
      <c r="I32" s="4">
        <v>1385200</v>
      </c>
      <c r="J32" s="4">
        <v>62006885000</v>
      </c>
      <c r="K32" s="24">
        <f t="shared" si="1"/>
        <v>-377800944000</v>
      </c>
      <c r="L32" s="4">
        <v>3197</v>
      </c>
      <c r="M32" s="4">
        <v>3505</v>
      </c>
      <c r="N32" s="4">
        <v>760</v>
      </c>
      <c r="O32" s="4">
        <v>707</v>
      </c>
      <c r="P32" s="4">
        <v>7339000</v>
      </c>
      <c r="Q32" s="4">
        <v>7121600</v>
      </c>
      <c r="R32" s="5">
        <v>2.4799999999999999E-2</v>
      </c>
      <c r="S32" s="4">
        <v>15771800</v>
      </c>
      <c r="T32" s="4">
        <f t="shared" si="2"/>
        <v>13856558.199999999</v>
      </c>
      <c r="U32" s="4">
        <f t="shared" si="3"/>
        <v>5734200</v>
      </c>
      <c r="V32" s="5">
        <v>2.86E-2</v>
      </c>
    </row>
    <row r="33" spans="1:22" x14ac:dyDescent="0.2">
      <c r="A33" s="16" t="s">
        <v>313</v>
      </c>
      <c r="F33" s="4">
        <f t="shared" si="0"/>
        <v>-4610656173</v>
      </c>
      <c r="G33" s="4">
        <v>990300</v>
      </c>
      <c r="H33" s="4">
        <v>500800</v>
      </c>
      <c r="I33" s="4">
        <v>489500</v>
      </c>
      <c r="J33" s="4">
        <v>22178445000</v>
      </c>
      <c r="K33" s="24">
        <f t="shared" si="1"/>
        <v>-439807829000</v>
      </c>
      <c r="L33" s="4">
        <v>1751</v>
      </c>
      <c r="M33" s="4">
        <v>3852</v>
      </c>
      <c r="N33" s="4">
        <v>371</v>
      </c>
      <c r="O33" s="4">
        <v>644</v>
      </c>
      <c r="P33" s="4">
        <v>3674300</v>
      </c>
      <c r="Q33" s="4">
        <v>9928300</v>
      </c>
      <c r="R33" s="5">
        <v>-6.7500000000000004E-2</v>
      </c>
      <c r="S33" s="4">
        <v>16220800</v>
      </c>
      <c r="T33" s="4">
        <f t="shared" si="2"/>
        <v>13352578.199999999</v>
      </c>
      <c r="U33" s="4">
        <f t="shared" si="3"/>
        <v>5734200</v>
      </c>
      <c r="V33" s="5">
        <v>6.8499999999999991E-2</v>
      </c>
    </row>
    <row r="34" spans="1:22" x14ac:dyDescent="0.2">
      <c r="A34" s="16" t="s">
        <v>270</v>
      </c>
      <c r="F34" s="4">
        <f t="shared" si="0"/>
        <v>-4610656173</v>
      </c>
      <c r="G34" s="4">
        <v>211700</v>
      </c>
      <c r="H34" s="4">
        <v>569000</v>
      </c>
      <c r="I34" s="4">
        <v>-357300</v>
      </c>
      <c r="J34" s="4">
        <v>-16060505000</v>
      </c>
      <c r="K34" s="24">
        <f t="shared" si="1"/>
        <v>-461986274000</v>
      </c>
      <c r="L34" s="4">
        <v>3703</v>
      </c>
      <c r="M34" s="4">
        <v>2189</v>
      </c>
      <c r="N34" s="4">
        <v>732</v>
      </c>
      <c r="O34" s="4">
        <v>477</v>
      </c>
      <c r="P34" s="4">
        <v>7820900</v>
      </c>
      <c r="Q34" s="4">
        <v>4574700</v>
      </c>
      <c r="R34" s="5">
        <v>5.0999999999999997E-2</v>
      </c>
      <c r="S34" s="4">
        <v>14342300</v>
      </c>
      <c r="T34" s="4">
        <f t="shared" si="2"/>
        <v>12822958.199999999</v>
      </c>
      <c r="U34" s="4">
        <f t="shared" si="3"/>
        <v>5734200</v>
      </c>
      <c r="V34" s="5">
        <v>4.9599999999999998E-2</v>
      </c>
    </row>
    <row r="35" spans="1:22" x14ac:dyDescent="0.2">
      <c r="A35" s="16" t="s">
        <v>269</v>
      </c>
      <c r="B35" s="4">
        <v>190000</v>
      </c>
      <c r="C35" s="4">
        <v>190000</v>
      </c>
      <c r="D35" s="4">
        <v>0</v>
      </c>
      <c r="E35" s="4">
        <v>0</v>
      </c>
      <c r="F35" s="4">
        <f t="shared" si="0"/>
        <v>-4610656173</v>
      </c>
      <c r="G35" s="4">
        <v>258800</v>
      </c>
      <c r="H35" s="4">
        <v>344400</v>
      </c>
      <c r="I35" s="4">
        <v>-85600</v>
      </c>
      <c r="J35" s="4">
        <v>-3883970000</v>
      </c>
      <c r="K35" s="24">
        <f t="shared" si="1"/>
        <v>-445925769000</v>
      </c>
      <c r="L35" s="4">
        <v>2077</v>
      </c>
      <c r="M35" s="4">
        <v>2163</v>
      </c>
      <c r="N35" s="4">
        <v>398</v>
      </c>
      <c r="O35" s="4">
        <v>409</v>
      </c>
      <c r="P35" s="4">
        <v>4871000</v>
      </c>
      <c r="Q35" s="4">
        <v>5746700</v>
      </c>
      <c r="R35" s="5">
        <v>-1.21E-2</v>
      </c>
      <c r="S35" s="4">
        <v>14375200</v>
      </c>
      <c r="T35" s="4">
        <f t="shared" si="2"/>
        <v>14494948.199999999</v>
      </c>
      <c r="U35" s="4">
        <f t="shared" si="3"/>
        <v>5734200</v>
      </c>
      <c r="V35" s="5">
        <v>1.54E-2</v>
      </c>
    </row>
    <row r="36" spans="1:22" x14ac:dyDescent="0.2">
      <c r="A36" s="16" t="s">
        <v>268</v>
      </c>
      <c r="B36" s="4">
        <v>108600</v>
      </c>
      <c r="C36" s="4">
        <v>108600</v>
      </c>
      <c r="D36" s="4">
        <v>0</v>
      </c>
      <c r="E36" s="4">
        <v>0</v>
      </c>
      <c r="F36" s="4">
        <f t="shared" si="0"/>
        <v>-4610656173</v>
      </c>
      <c r="G36" s="4">
        <v>180800</v>
      </c>
      <c r="H36" s="4">
        <v>578000</v>
      </c>
      <c r="I36" s="4">
        <v>-397200</v>
      </c>
      <c r="J36" s="4">
        <v>-18355235000</v>
      </c>
      <c r="K36" s="24">
        <f t="shared" si="1"/>
        <v>-442041799000</v>
      </c>
      <c r="L36" s="4">
        <v>1947</v>
      </c>
      <c r="M36" s="4">
        <v>2075</v>
      </c>
      <c r="N36" s="4">
        <v>313</v>
      </c>
      <c r="O36" s="4">
        <v>449</v>
      </c>
      <c r="P36" s="4">
        <v>3747900</v>
      </c>
      <c r="Q36" s="4">
        <v>4012800</v>
      </c>
      <c r="R36" s="5">
        <v>-3.2000000000000002E-3</v>
      </c>
      <c r="S36" s="4">
        <v>7862900</v>
      </c>
      <c r="T36" s="4">
        <f t="shared" si="2"/>
        <v>14306328.199999999</v>
      </c>
      <c r="U36" s="4">
        <f t="shared" si="3"/>
        <v>5734200</v>
      </c>
      <c r="V36" s="5">
        <v>2.5699999999999997E-2</v>
      </c>
    </row>
    <row r="37" spans="1:22" x14ac:dyDescent="0.2">
      <c r="A37" s="16" t="s">
        <v>254</v>
      </c>
      <c r="F37" s="4">
        <f t="shared" si="0"/>
        <v>-4610656173</v>
      </c>
      <c r="G37" s="4">
        <v>440100</v>
      </c>
      <c r="H37" s="4">
        <v>448200</v>
      </c>
      <c r="I37" s="4">
        <v>-8100</v>
      </c>
      <c r="J37" s="4">
        <v>-376150000</v>
      </c>
      <c r="K37" s="24">
        <f t="shared" si="1"/>
        <v>-423686564000</v>
      </c>
      <c r="L37" s="4">
        <v>1468</v>
      </c>
      <c r="M37" s="4">
        <v>1309</v>
      </c>
      <c r="N37" s="4">
        <v>274</v>
      </c>
      <c r="O37" s="4">
        <v>159</v>
      </c>
      <c r="P37" s="4">
        <v>2707100</v>
      </c>
      <c r="Q37" s="4">
        <v>1806100</v>
      </c>
      <c r="R37" s="5">
        <v>6.6E-3</v>
      </c>
      <c r="S37" s="4">
        <v>5734200</v>
      </c>
      <c r="T37" s="4">
        <f t="shared" si="2"/>
        <v>14785110.199999999</v>
      </c>
      <c r="U37" s="4">
        <f t="shared" si="3"/>
        <v>10689400</v>
      </c>
      <c r="V37" s="5">
        <v>1.32E-2</v>
      </c>
    </row>
    <row r="38" spans="1:22" x14ac:dyDescent="0.2">
      <c r="A38" s="16" t="s">
        <v>253</v>
      </c>
      <c r="B38" s="4">
        <v>725000</v>
      </c>
      <c r="C38" s="4">
        <v>725000</v>
      </c>
      <c r="D38" s="4">
        <v>0</v>
      </c>
      <c r="E38" s="4">
        <v>0</v>
      </c>
      <c r="F38" s="4">
        <f t="shared" si="0"/>
        <v>-4610656173</v>
      </c>
      <c r="G38" s="4">
        <v>275600</v>
      </c>
      <c r="H38" s="4">
        <v>1259300</v>
      </c>
      <c r="I38" s="4">
        <v>-983700</v>
      </c>
      <c r="J38" s="4">
        <v>-44702440000</v>
      </c>
      <c r="K38" s="24">
        <f t="shared" si="1"/>
        <v>-423310414000</v>
      </c>
      <c r="L38" s="4">
        <v>2295</v>
      </c>
      <c r="M38" s="4">
        <v>2179</v>
      </c>
      <c r="N38" s="4">
        <v>470</v>
      </c>
      <c r="O38" s="4">
        <v>431</v>
      </c>
      <c r="P38" s="4">
        <v>5156600</v>
      </c>
      <c r="Q38" s="4">
        <v>5076700</v>
      </c>
      <c r="R38" s="5">
        <v>6.7000000000000002E-3</v>
      </c>
      <c r="S38" s="4">
        <v>10689400</v>
      </c>
      <c r="T38" s="4">
        <f t="shared" si="2"/>
        <v>15254760.199999999</v>
      </c>
      <c r="U38" s="4">
        <f t="shared" si="3"/>
        <v>11082712</v>
      </c>
      <c r="V38" s="5">
        <v>2.0799999999999999E-2</v>
      </c>
    </row>
    <row r="39" spans="1:22" x14ac:dyDescent="0.2">
      <c r="A39" s="16" t="s">
        <v>252</v>
      </c>
      <c r="B39" s="4">
        <v>2000000</v>
      </c>
      <c r="C39" s="4">
        <v>2000000</v>
      </c>
      <c r="D39" s="4">
        <v>0</v>
      </c>
      <c r="E39" s="4">
        <v>0</v>
      </c>
      <c r="F39" s="4">
        <f t="shared" si="0"/>
        <v>-4610656173</v>
      </c>
      <c r="G39" s="4">
        <v>2474900</v>
      </c>
      <c r="H39" s="4">
        <v>669700</v>
      </c>
      <c r="I39" s="4">
        <v>1805200</v>
      </c>
      <c r="J39" s="4">
        <v>82102625000</v>
      </c>
      <c r="K39" s="24">
        <f t="shared" si="1"/>
        <v>-378607974000</v>
      </c>
      <c r="L39" s="4">
        <v>1959</v>
      </c>
      <c r="M39" s="4">
        <v>2529</v>
      </c>
      <c r="N39" s="4">
        <v>395</v>
      </c>
      <c r="O39" s="4">
        <v>487</v>
      </c>
      <c r="P39" s="4">
        <v>6513700</v>
      </c>
      <c r="Q39" s="4">
        <v>5573900</v>
      </c>
      <c r="R39" s="5">
        <v>-1.7600000000000001E-2</v>
      </c>
      <c r="S39" s="4">
        <v>14385600</v>
      </c>
      <c r="T39" s="4">
        <f t="shared" si="2"/>
        <v>15237520.300000001</v>
      </c>
      <c r="U39" s="4">
        <f t="shared" si="3"/>
        <v>9046100</v>
      </c>
      <c r="V39" s="5">
        <v>1.6399999999999998E-2</v>
      </c>
    </row>
    <row r="40" spans="1:22" x14ac:dyDescent="0.2">
      <c r="A40" s="16" t="s">
        <v>251</v>
      </c>
      <c r="B40" s="4">
        <v>325812</v>
      </c>
      <c r="C40" s="4">
        <v>325812</v>
      </c>
      <c r="D40" s="4">
        <v>0</v>
      </c>
      <c r="E40" s="4">
        <v>0</v>
      </c>
      <c r="F40" s="4">
        <f t="shared" si="0"/>
        <v>-4610656173</v>
      </c>
      <c r="G40" s="4">
        <v>1359300</v>
      </c>
      <c r="H40" s="4">
        <v>318800</v>
      </c>
      <c r="I40" s="4">
        <v>1040500</v>
      </c>
      <c r="J40" s="4">
        <v>48265530000</v>
      </c>
      <c r="K40" s="24">
        <f t="shared" si="1"/>
        <v>-460710599000</v>
      </c>
      <c r="L40" s="4">
        <v>2244</v>
      </c>
      <c r="M40" s="4">
        <v>2989</v>
      </c>
      <c r="N40" s="4">
        <v>434</v>
      </c>
      <c r="O40" s="4">
        <v>518</v>
      </c>
      <c r="P40" s="4">
        <v>3956200</v>
      </c>
      <c r="Q40" s="4">
        <v>6422900</v>
      </c>
      <c r="R40" s="5">
        <v>-1.7299999999999999E-2</v>
      </c>
      <c r="S40" s="4">
        <v>11082712</v>
      </c>
      <c r="T40" s="4">
        <f t="shared" si="2"/>
        <v>16093309.1</v>
      </c>
      <c r="U40" s="4">
        <f t="shared" si="3"/>
        <v>9046100</v>
      </c>
      <c r="V40" s="5">
        <v>1.72E-2</v>
      </c>
    </row>
    <row r="41" spans="1:22" x14ac:dyDescent="0.2">
      <c r="A41" s="16" t="s">
        <v>250</v>
      </c>
      <c r="B41" s="4">
        <v>1550000</v>
      </c>
      <c r="C41" s="4">
        <v>1550000</v>
      </c>
      <c r="D41" s="4">
        <v>0</v>
      </c>
      <c r="E41" s="4">
        <v>0</v>
      </c>
      <c r="F41" s="4">
        <f t="shared" si="0"/>
        <v>-4610656173</v>
      </c>
      <c r="G41" s="4">
        <v>14000</v>
      </c>
      <c r="H41" s="4">
        <v>786700</v>
      </c>
      <c r="I41" s="4">
        <v>-772700</v>
      </c>
      <c r="J41" s="4">
        <v>-36679980000</v>
      </c>
      <c r="K41" s="24">
        <f t="shared" si="1"/>
        <v>-508976129000</v>
      </c>
      <c r="L41" s="4">
        <v>1307</v>
      </c>
      <c r="M41" s="4">
        <v>2603</v>
      </c>
      <c r="N41" s="4">
        <v>273</v>
      </c>
      <c r="O41" s="4">
        <v>518</v>
      </c>
      <c r="P41" s="4">
        <v>2495500</v>
      </c>
      <c r="Q41" s="4">
        <v>4883200</v>
      </c>
      <c r="R41" s="5">
        <v>-1.8100000000000002E-2</v>
      </c>
      <c r="S41" s="4">
        <v>14928700</v>
      </c>
      <c r="T41" s="4">
        <f t="shared" si="2"/>
        <v>16424389.1</v>
      </c>
      <c r="U41" s="4">
        <f t="shared" si="3"/>
        <v>5976700</v>
      </c>
      <c r="V41" s="5">
        <v>2.4E-2</v>
      </c>
    </row>
    <row r="42" spans="1:22" x14ac:dyDescent="0.2">
      <c r="A42" s="16" t="s">
        <v>249</v>
      </c>
      <c r="B42" s="4">
        <v>13445750</v>
      </c>
      <c r="C42" s="4">
        <v>9477970</v>
      </c>
      <c r="D42" s="4">
        <v>3967780</v>
      </c>
      <c r="E42" s="4">
        <v>189695840000</v>
      </c>
      <c r="F42" s="4">
        <f t="shared" si="0"/>
        <v>-4610656173</v>
      </c>
      <c r="G42" s="4">
        <v>799900</v>
      </c>
      <c r="H42" s="4">
        <v>1866200</v>
      </c>
      <c r="I42" s="4">
        <v>-1066300</v>
      </c>
      <c r="J42" s="4">
        <v>-50982572000</v>
      </c>
      <c r="K42" s="24">
        <f t="shared" si="1"/>
        <v>-472296149000</v>
      </c>
      <c r="L42" s="4">
        <v>2471</v>
      </c>
      <c r="M42" s="4">
        <v>2317</v>
      </c>
      <c r="N42" s="4">
        <v>527</v>
      </c>
      <c r="O42" s="4">
        <v>464</v>
      </c>
      <c r="P42" s="4">
        <v>8324900</v>
      </c>
      <c r="Q42" s="4">
        <v>4849800</v>
      </c>
      <c r="R42" s="5">
        <v>4.3E-3</v>
      </c>
      <c r="S42" s="4">
        <v>28943770</v>
      </c>
      <c r="T42" s="4">
        <f t="shared" si="2"/>
        <v>14124402.1</v>
      </c>
      <c r="U42" s="4">
        <f t="shared" si="3"/>
        <v>5976700</v>
      </c>
      <c r="V42" s="5">
        <v>2.0899999999999998E-2</v>
      </c>
    </row>
    <row r="43" spans="1:22" x14ac:dyDescent="0.2">
      <c r="A43" s="16" t="s">
        <v>248</v>
      </c>
      <c r="F43" s="4">
        <f t="shared" si="0"/>
        <v>-194306496173</v>
      </c>
      <c r="G43" s="4">
        <v>634400</v>
      </c>
      <c r="H43" s="4">
        <v>219000</v>
      </c>
      <c r="I43" s="4">
        <v>415400</v>
      </c>
      <c r="J43" s="4">
        <v>19632845000</v>
      </c>
      <c r="K43" s="24">
        <f t="shared" si="1"/>
        <v>-421313577000</v>
      </c>
      <c r="L43" s="4">
        <v>1857</v>
      </c>
      <c r="M43" s="4">
        <v>2445</v>
      </c>
      <c r="N43" s="4">
        <v>350</v>
      </c>
      <c r="O43" s="4">
        <v>447</v>
      </c>
      <c r="P43" s="4">
        <v>3420900</v>
      </c>
      <c r="Q43" s="4">
        <v>4585500</v>
      </c>
      <c r="R43" s="5">
        <v>-2.0999999999999999E-3</v>
      </c>
      <c r="S43" s="4">
        <v>11181000</v>
      </c>
      <c r="T43" s="4">
        <f t="shared" si="2"/>
        <v>14570612.1</v>
      </c>
      <c r="U43" s="4">
        <f t="shared" si="3"/>
        <v>5976700</v>
      </c>
      <c r="V43" s="5">
        <v>1.7899999999999999E-2</v>
      </c>
    </row>
    <row r="44" spans="1:22" x14ac:dyDescent="0.2">
      <c r="A44" s="16" t="s">
        <v>247</v>
      </c>
      <c r="B44" s="4">
        <v>0</v>
      </c>
      <c r="C44" s="4">
        <v>42000</v>
      </c>
      <c r="D44" s="4">
        <v>-42000</v>
      </c>
      <c r="E44" s="4">
        <v>-2000560000</v>
      </c>
      <c r="F44" s="4">
        <f t="shared" si="0"/>
        <v>-194306496173</v>
      </c>
      <c r="G44" s="4">
        <v>158900</v>
      </c>
      <c r="H44" s="4">
        <v>391700</v>
      </c>
      <c r="I44" s="4">
        <v>-232800</v>
      </c>
      <c r="J44" s="4">
        <v>-11115645000</v>
      </c>
      <c r="K44" s="24">
        <f t="shared" si="1"/>
        <v>-440946422000</v>
      </c>
      <c r="L44" s="4">
        <v>1376</v>
      </c>
      <c r="M44" s="4">
        <v>2206</v>
      </c>
      <c r="N44" s="4">
        <v>233</v>
      </c>
      <c r="O44" s="4">
        <v>347</v>
      </c>
      <c r="P44" s="4">
        <v>2183200</v>
      </c>
      <c r="Q44" s="4">
        <v>3595200</v>
      </c>
      <c r="R44" s="5">
        <v>-9.3999999999999986E-3</v>
      </c>
      <c r="S44" s="4">
        <v>9046100</v>
      </c>
      <c r="T44" s="4">
        <f t="shared" si="2"/>
        <v>14420082.1</v>
      </c>
      <c r="U44" s="4">
        <f t="shared" si="3"/>
        <v>5976700</v>
      </c>
      <c r="V44" s="5">
        <v>1.2500000000000001E-2</v>
      </c>
    </row>
    <row r="45" spans="1:22" x14ac:dyDescent="0.2">
      <c r="A45" s="16" t="s">
        <v>246</v>
      </c>
      <c r="B45" s="4">
        <v>630100</v>
      </c>
      <c r="C45" s="4">
        <v>4597880</v>
      </c>
      <c r="D45" s="4">
        <v>-3967780</v>
      </c>
      <c r="E45" s="4">
        <v>-192301632553</v>
      </c>
      <c r="F45" s="4">
        <f t="shared" si="0"/>
        <v>-192305936173</v>
      </c>
      <c r="G45" s="4">
        <v>0</v>
      </c>
      <c r="H45" s="4">
        <v>0</v>
      </c>
      <c r="I45" s="4">
        <v>0</v>
      </c>
      <c r="J45" s="4">
        <v>8327160000</v>
      </c>
      <c r="K45" s="24">
        <f t="shared" si="1"/>
        <v>-429830777000</v>
      </c>
      <c r="L45" s="4">
        <v>3774</v>
      </c>
      <c r="M45" s="4">
        <v>6088</v>
      </c>
      <c r="N45" s="4">
        <v>714</v>
      </c>
      <c r="O45" s="4">
        <v>1119</v>
      </c>
      <c r="P45" s="4">
        <v>7874000</v>
      </c>
      <c r="Q45" s="4">
        <v>12464100</v>
      </c>
      <c r="R45" s="5">
        <v>5.3800000000000001E-2</v>
      </c>
      <c r="S45" s="4">
        <v>31095100</v>
      </c>
      <c r="T45" s="4">
        <f t="shared" si="2"/>
        <v>12095122.1</v>
      </c>
      <c r="U45" s="4">
        <f t="shared" si="3"/>
        <v>5976700</v>
      </c>
      <c r="V45" s="5">
        <v>2.06E-2</v>
      </c>
    </row>
    <row r="46" spans="1:22" x14ac:dyDescent="0.2">
      <c r="A46" s="16" t="s">
        <v>245</v>
      </c>
      <c r="B46" s="4">
        <v>742500</v>
      </c>
      <c r="C46" s="4">
        <v>692500</v>
      </c>
      <c r="D46" s="4">
        <v>50000</v>
      </c>
      <c r="E46" s="4">
        <v>2366450000</v>
      </c>
      <c r="F46" s="4">
        <f t="shared" si="0"/>
        <v>-4303620</v>
      </c>
      <c r="G46" s="4">
        <v>251000</v>
      </c>
      <c r="H46" s="4">
        <v>803800</v>
      </c>
      <c r="I46" s="4">
        <v>-552800</v>
      </c>
      <c r="J46" s="4">
        <v>-25397200000</v>
      </c>
      <c r="K46" s="24">
        <f t="shared" si="1"/>
        <v>-438157937000</v>
      </c>
      <c r="L46" s="4">
        <v>1068</v>
      </c>
      <c r="M46" s="4">
        <v>1563</v>
      </c>
      <c r="N46" s="4">
        <v>186</v>
      </c>
      <c r="O46" s="4">
        <v>311</v>
      </c>
      <c r="P46" s="4">
        <v>1831800</v>
      </c>
      <c r="Q46" s="4">
        <v>2807700</v>
      </c>
      <c r="R46" s="5">
        <v>-8.6999999999999994E-3</v>
      </c>
      <c r="S46" s="4">
        <v>5976700</v>
      </c>
      <c r="T46" s="4">
        <f t="shared" si="2"/>
        <v>13534482.1</v>
      </c>
      <c r="U46" s="4">
        <f t="shared" si="3"/>
        <v>10522020</v>
      </c>
      <c r="V46" s="5">
        <v>2.3900000000000001E-2</v>
      </c>
    </row>
    <row r="47" spans="1:22" x14ac:dyDescent="0.2">
      <c r="A47" s="16" t="s">
        <v>244</v>
      </c>
      <c r="B47" s="4">
        <v>2710620</v>
      </c>
      <c r="C47" s="4">
        <v>2710820</v>
      </c>
      <c r="D47" s="4">
        <v>-200</v>
      </c>
      <c r="E47" s="4">
        <v>-9400000</v>
      </c>
      <c r="F47" s="4">
        <f t="shared" ref="F47:F73" si="4">E47+F48</f>
        <v>-2370753620</v>
      </c>
      <c r="G47" s="4">
        <v>525100</v>
      </c>
      <c r="H47" s="4">
        <v>282100</v>
      </c>
      <c r="I47" s="4">
        <v>243000</v>
      </c>
      <c r="J47" s="4">
        <v>11287780000</v>
      </c>
      <c r="K47" s="24">
        <f t="shared" ref="K47:K73" si="5">K48+J47</f>
        <v>-412760737000</v>
      </c>
      <c r="L47" s="4">
        <v>2477</v>
      </c>
      <c r="M47" s="4">
        <v>1226</v>
      </c>
      <c r="N47" s="4">
        <v>474</v>
      </c>
      <c r="O47" s="4">
        <v>276</v>
      </c>
      <c r="P47" s="4">
        <v>5067300</v>
      </c>
      <c r="Q47" s="4">
        <v>2677000</v>
      </c>
      <c r="R47" s="5">
        <v>2.5699999999999997E-2</v>
      </c>
      <c r="S47" s="4">
        <v>10522020</v>
      </c>
      <c r="T47" s="4">
        <f t="shared" si="2"/>
        <v>13369990.1</v>
      </c>
      <c r="U47" s="4">
        <f t="shared" ref="U47:U73" si="6">MIN(S48:S52)</f>
        <v>5943900</v>
      </c>
      <c r="V47" s="5">
        <v>3.6799999999999999E-2</v>
      </c>
    </row>
    <row r="48" spans="1:22" x14ac:dyDescent="0.2">
      <c r="A48" s="16" t="s">
        <v>243</v>
      </c>
      <c r="B48" s="4">
        <v>100000</v>
      </c>
      <c r="C48" s="4">
        <v>100000</v>
      </c>
      <c r="D48" s="4">
        <v>0</v>
      </c>
      <c r="E48" s="4">
        <v>0</v>
      </c>
      <c r="F48" s="4">
        <f t="shared" si="4"/>
        <v>-2361353620</v>
      </c>
      <c r="G48" s="4">
        <v>214900</v>
      </c>
      <c r="H48" s="4">
        <v>1324200</v>
      </c>
      <c r="I48" s="4">
        <v>-1109300</v>
      </c>
      <c r="J48" s="4">
        <v>-50237230000</v>
      </c>
      <c r="K48" s="24">
        <f t="shared" si="5"/>
        <v>-424048517000</v>
      </c>
      <c r="L48" s="4">
        <v>2067</v>
      </c>
      <c r="M48" s="4">
        <v>2892</v>
      </c>
      <c r="N48" s="4">
        <v>435</v>
      </c>
      <c r="O48" s="4">
        <v>591</v>
      </c>
      <c r="P48" s="4">
        <v>4829400</v>
      </c>
      <c r="Q48" s="4">
        <v>5483700</v>
      </c>
      <c r="R48" s="5">
        <v>-2.2000000000000001E-3</v>
      </c>
      <c r="S48" s="4">
        <v>15385900</v>
      </c>
      <c r="T48" s="4">
        <f t="shared" si="2"/>
        <v>12969560.1</v>
      </c>
      <c r="U48" s="4">
        <f t="shared" si="6"/>
        <v>5943900</v>
      </c>
      <c r="V48" s="5">
        <v>4.8499999999999995E-2</v>
      </c>
    </row>
    <row r="49" spans="1:22" x14ac:dyDescent="0.2">
      <c r="A49" s="16" t="s">
        <v>236</v>
      </c>
      <c r="B49" s="4">
        <v>2075600</v>
      </c>
      <c r="C49" s="4">
        <v>2125600</v>
      </c>
      <c r="D49" s="4">
        <v>-50000</v>
      </c>
      <c r="E49" s="4">
        <v>-2245000000</v>
      </c>
      <c r="F49" s="4">
        <f t="shared" si="4"/>
        <v>-2361353620</v>
      </c>
      <c r="G49" s="4">
        <v>275400</v>
      </c>
      <c r="H49" s="4">
        <v>765601</v>
      </c>
      <c r="I49" s="4">
        <v>-490201</v>
      </c>
      <c r="J49" s="4">
        <v>-22110202000</v>
      </c>
      <c r="K49" s="24">
        <f t="shared" si="5"/>
        <v>-373811287000</v>
      </c>
      <c r="L49" s="4">
        <v>2709</v>
      </c>
      <c r="M49" s="4">
        <v>3458</v>
      </c>
      <c r="N49" s="4">
        <v>452</v>
      </c>
      <c r="O49" s="4">
        <v>562</v>
      </c>
      <c r="P49" s="4">
        <v>4659800</v>
      </c>
      <c r="Q49" s="4">
        <v>5556600</v>
      </c>
      <c r="R49" s="5">
        <v>-4.4000000000000003E-3</v>
      </c>
      <c r="S49" s="4">
        <v>14213201</v>
      </c>
      <c r="T49" s="4">
        <f t="shared" si="2"/>
        <v>13816970</v>
      </c>
      <c r="U49" s="4">
        <f t="shared" si="6"/>
        <v>5943900</v>
      </c>
      <c r="V49" s="5">
        <v>3.1899999999999998E-2</v>
      </c>
    </row>
    <row r="50" spans="1:22" x14ac:dyDescent="0.2">
      <c r="A50" s="16" t="s">
        <v>235</v>
      </c>
      <c r="B50" s="4">
        <v>2427200</v>
      </c>
      <c r="C50" s="4">
        <v>2427200</v>
      </c>
      <c r="D50" s="4">
        <v>0</v>
      </c>
      <c r="E50" s="4">
        <v>0</v>
      </c>
      <c r="F50" s="4">
        <f t="shared" si="4"/>
        <v>-116353620</v>
      </c>
      <c r="G50" s="4">
        <v>1254500</v>
      </c>
      <c r="H50" s="4">
        <v>655200</v>
      </c>
      <c r="I50" s="4">
        <v>599300</v>
      </c>
      <c r="J50" s="4">
        <v>25621505000</v>
      </c>
      <c r="K50" s="24">
        <f t="shared" si="5"/>
        <v>-351701085000</v>
      </c>
      <c r="L50" s="4">
        <v>6085</v>
      </c>
      <c r="M50" s="4">
        <v>2489</v>
      </c>
      <c r="N50" s="4">
        <v>1102</v>
      </c>
      <c r="O50" s="4">
        <v>425</v>
      </c>
      <c r="P50" s="4">
        <v>11138700</v>
      </c>
      <c r="Q50" s="4">
        <v>4270800</v>
      </c>
      <c r="R50" s="5">
        <v>6.6199999999999995E-2</v>
      </c>
      <c r="S50" s="4">
        <v>19640600</v>
      </c>
      <c r="T50" s="4">
        <f t="shared" si="2"/>
        <v>12651570</v>
      </c>
      <c r="U50" s="4">
        <f t="shared" si="6"/>
        <v>5943900</v>
      </c>
      <c r="V50" s="5">
        <v>5.5500000000000001E-2</v>
      </c>
    </row>
    <row r="51" spans="1:22" x14ac:dyDescent="0.2">
      <c r="A51" s="16" t="s">
        <v>234</v>
      </c>
      <c r="B51" s="4">
        <v>71400</v>
      </c>
      <c r="C51" s="4">
        <v>71400</v>
      </c>
      <c r="D51" s="4">
        <v>0</v>
      </c>
      <c r="E51" s="4">
        <v>0</v>
      </c>
      <c r="F51" s="4">
        <f t="shared" si="4"/>
        <v>-116353620</v>
      </c>
      <c r="G51" s="4">
        <v>1040500</v>
      </c>
      <c r="H51" s="4">
        <v>2093700</v>
      </c>
      <c r="I51" s="4">
        <v>-1053200</v>
      </c>
      <c r="J51" s="4">
        <v>-43235400000</v>
      </c>
      <c r="K51" s="24">
        <f t="shared" si="5"/>
        <v>-377322590000</v>
      </c>
      <c r="L51" s="4">
        <v>5532</v>
      </c>
      <c r="M51" s="4">
        <v>2733</v>
      </c>
      <c r="N51" s="4">
        <v>988</v>
      </c>
      <c r="O51" s="4">
        <v>552</v>
      </c>
      <c r="P51" s="4">
        <v>10514400</v>
      </c>
      <c r="Q51" s="4">
        <v>5491700</v>
      </c>
      <c r="R51" s="5">
        <v>4.9699999999999994E-2</v>
      </c>
      <c r="S51" s="4">
        <v>18239500</v>
      </c>
      <c r="T51" s="4">
        <f t="shared" si="2"/>
        <v>12267800</v>
      </c>
      <c r="U51" s="4">
        <f t="shared" si="6"/>
        <v>5943900</v>
      </c>
      <c r="V51" s="5">
        <v>5.6600000000000004E-2</v>
      </c>
    </row>
    <row r="52" spans="1:22" x14ac:dyDescent="0.2">
      <c r="A52" s="16" t="s">
        <v>233</v>
      </c>
      <c r="B52" s="4">
        <v>389400</v>
      </c>
      <c r="C52" s="4">
        <v>389400</v>
      </c>
      <c r="D52" s="4">
        <v>0</v>
      </c>
      <c r="E52" s="4">
        <v>0</v>
      </c>
      <c r="F52" s="4">
        <f t="shared" si="4"/>
        <v>-116353620</v>
      </c>
      <c r="G52" s="4">
        <v>112100</v>
      </c>
      <c r="H52" s="4">
        <v>1855900</v>
      </c>
      <c r="I52" s="4">
        <v>-1743800</v>
      </c>
      <c r="J52" s="4">
        <v>-69574140000</v>
      </c>
      <c r="K52" s="24">
        <f t="shared" si="5"/>
        <v>-334087190000</v>
      </c>
      <c r="L52" s="4">
        <v>945</v>
      </c>
      <c r="M52" s="4">
        <v>2785</v>
      </c>
      <c r="N52" s="4">
        <v>216</v>
      </c>
      <c r="O52" s="4">
        <v>297</v>
      </c>
      <c r="P52" s="4">
        <v>2089500</v>
      </c>
      <c r="Q52" s="4">
        <v>3023000</v>
      </c>
      <c r="R52" s="5">
        <v>5.0000000000000001E-3</v>
      </c>
      <c r="S52" s="4">
        <v>5943900</v>
      </c>
      <c r="T52" s="4">
        <f t="shared" si="2"/>
        <v>12527960</v>
      </c>
      <c r="U52" s="4">
        <f t="shared" si="6"/>
        <v>7540800</v>
      </c>
      <c r="V52" s="5">
        <v>1.9900000000000001E-2</v>
      </c>
    </row>
    <row r="53" spans="1:22" x14ac:dyDescent="0.2">
      <c r="A53" s="16" t="s">
        <v>232</v>
      </c>
      <c r="F53" s="4">
        <f t="shared" si="4"/>
        <v>-116353620</v>
      </c>
      <c r="G53" s="4">
        <v>1434800</v>
      </c>
      <c r="H53" s="4">
        <v>647400</v>
      </c>
      <c r="I53" s="4">
        <v>787400</v>
      </c>
      <c r="J53" s="4">
        <v>31141080000</v>
      </c>
      <c r="K53" s="24">
        <f t="shared" si="5"/>
        <v>-264513050000</v>
      </c>
      <c r="L53" s="4">
        <v>2063</v>
      </c>
      <c r="M53" s="4">
        <v>3721</v>
      </c>
      <c r="N53" s="4">
        <v>373</v>
      </c>
      <c r="O53" s="4">
        <v>597</v>
      </c>
      <c r="P53" s="4">
        <v>3948100</v>
      </c>
      <c r="Q53" s="4">
        <v>6655400</v>
      </c>
      <c r="R53" s="5">
        <v>-3.2399999999999998E-2</v>
      </c>
      <c r="S53" s="4">
        <v>15643100</v>
      </c>
      <c r="T53" s="4">
        <f t="shared" si="2"/>
        <v>11911830</v>
      </c>
      <c r="U53" s="4">
        <f t="shared" si="6"/>
        <v>7540800</v>
      </c>
    </row>
    <row r="54" spans="1:22" x14ac:dyDescent="0.2">
      <c r="A54" s="16">
        <v>45366</v>
      </c>
      <c r="F54" s="4">
        <f t="shared" si="4"/>
        <v>-116353620</v>
      </c>
      <c r="G54" s="4">
        <v>542600</v>
      </c>
      <c r="H54" s="4">
        <v>285900</v>
      </c>
      <c r="I54" s="4">
        <v>256700</v>
      </c>
      <c r="J54" s="4">
        <v>10562810000</v>
      </c>
      <c r="K54" s="24">
        <f t="shared" si="5"/>
        <v>-295654130000</v>
      </c>
      <c r="L54" s="4">
        <v>1647</v>
      </c>
      <c r="M54" s="4">
        <v>2364</v>
      </c>
      <c r="N54" s="4">
        <v>337</v>
      </c>
      <c r="O54" s="4">
        <v>387</v>
      </c>
      <c r="P54" s="4">
        <v>3209200</v>
      </c>
      <c r="Q54" s="4">
        <v>3853700</v>
      </c>
      <c r="R54" s="5">
        <v>0</v>
      </c>
      <c r="S54" s="4">
        <v>7540800</v>
      </c>
      <c r="T54" s="4">
        <f t="shared" si="2"/>
        <v>12426760</v>
      </c>
      <c r="U54" s="4">
        <f t="shared" si="6"/>
        <v>7845500</v>
      </c>
    </row>
    <row r="55" spans="1:22" x14ac:dyDescent="0.2">
      <c r="A55" s="16" t="s">
        <v>230</v>
      </c>
      <c r="B55" s="4">
        <v>1057000</v>
      </c>
      <c r="C55" s="4">
        <v>1057000</v>
      </c>
      <c r="D55" s="4">
        <v>0</v>
      </c>
      <c r="E55" s="4">
        <v>0</v>
      </c>
      <c r="F55" s="4">
        <f t="shared" si="4"/>
        <v>-116353620</v>
      </c>
      <c r="G55" s="4">
        <v>305400</v>
      </c>
      <c r="H55" s="4">
        <v>273900</v>
      </c>
      <c r="I55" s="4">
        <v>31500</v>
      </c>
      <c r="J55" s="4">
        <v>1277985000</v>
      </c>
      <c r="K55" s="24">
        <f t="shared" si="5"/>
        <v>-306216940000</v>
      </c>
      <c r="L55" s="4">
        <v>980</v>
      </c>
      <c r="M55" s="4">
        <v>2070</v>
      </c>
      <c r="N55" s="4">
        <v>210</v>
      </c>
      <c r="O55" s="4">
        <v>344</v>
      </c>
      <c r="P55" s="4">
        <v>2833700</v>
      </c>
      <c r="Q55" s="4">
        <v>3773200</v>
      </c>
      <c r="R55" s="5">
        <v>-1.44E-2</v>
      </c>
      <c r="S55" s="4">
        <v>7845500</v>
      </c>
      <c r="T55" s="4">
        <f t="shared" si="2"/>
        <v>12893520</v>
      </c>
      <c r="U55" s="4">
        <f t="shared" si="6"/>
        <v>7986600</v>
      </c>
      <c r="V55" s="5">
        <v>2.0199999999999999E-2</v>
      </c>
    </row>
    <row r="56" spans="1:22" x14ac:dyDescent="0.2">
      <c r="A56" s="16">
        <v>45364</v>
      </c>
      <c r="F56" s="4">
        <f t="shared" si="4"/>
        <v>-116353620</v>
      </c>
      <c r="G56" s="4">
        <v>597200</v>
      </c>
      <c r="H56" s="4">
        <v>382300</v>
      </c>
      <c r="I56" s="4">
        <v>214900</v>
      </c>
      <c r="J56" s="4">
        <v>9132440000</v>
      </c>
      <c r="K56" s="24">
        <f t="shared" si="5"/>
        <v>-307494925000</v>
      </c>
      <c r="L56" s="4">
        <v>1744</v>
      </c>
      <c r="M56" s="4">
        <v>1463</v>
      </c>
      <c r="N56" s="4">
        <v>409</v>
      </c>
      <c r="O56" s="4">
        <v>285</v>
      </c>
      <c r="P56" s="4">
        <v>4273800</v>
      </c>
      <c r="Q56" s="4">
        <v>3031400</v>
      </c>
      <c r="R56" s="5">
        <v>1.95E-2</v>
      </c>
      <c r="S56" s="4">
        <v>20370300</v>
      </c>
      <c r="T56" s="4">
        <f t="shared" si="2"/>
        <v>11698250</v>
      </c>
      <c r="U56" s="4">
        <f t="shared" si="6"/>
        <v>7986600</v>
      </c>
    </row>
    <row r="57" spans="1:22" x14ac:dyDescent="0.2">
      <c r="A57" s="16" t="s">
        <v>228</v>
      </c>
      <c r="B57" s="4">
        <v>301000</v>
      </c>
      <c r="C57" s="4">
        <v>301000</v>
      </c>
      <c r="D57" s="4">
        <v>0</v>
      </c>
      <c r="E57" s="4">
        <v>0</v>
      </c>
      <c r="F57" s="4">
        <f t="shared" si="4"/>
        <v>-116353620</v>
      </c>
      <c r="G57" s="4">
        <v>86000</v>
      </c>
      <c r="H57" s="4">
        <v>695200</v>
      </c>
      <c r="I57" s="4">
        <v>-609200</v>
      </c>
      <c r="J57" s="4">
        <v>-24832380000</v>
      </c>
      <c r="K57" s="24">
        <f t="shared" si="5"/>
        <v>-316627365000</v>
      </c>
      <c r="L57" s="4">
        <v>1833</v>
      </c>
      <c r="M57" s="4">
        <v>2332</v>
      </c>
      <c r="N57" s="4">
        <v>357</v>
      </c>
      <c r="O57" s="4">
        <v>321</v>
      </c>
      <c r="P57" s="4">
        <v>4207100</v>
      </c>
      <c r="Q57" s="4">
        <v>3791000</v>
      </c>
      <c r="R57" s="5">
        <v>1.9900000000000001E-2</v>
      </c>
      <c r="S57" s="4">
        <v>8877100</v>
      </c>
      <c r="T57" s="4">
        <f t="shared" si="2"/>
        <v>11795040.1</v>
      </c>
      <c r="U57" s="4">
        <f t="shared" si="6"/>
        <v>7986600</v>
      </c>
      <c r="V57" s="5">
        <v>2.9100000000000001E-2</v>
      </c>
    </row>
    <row r="58" spans="1:22" x14ac:dyDescent="0.2">
      <c r="A58" s="16" t="s">
        <v>227</v>
      </c>
      <c r="B58" s="4">
        <v>108000</v>
      </c>
      <c r="C58" s="4">
        <v>108000</v>
      </c>
      <c r="D58" s="4">
        <v>0</v>
      </c>
      <c r="E58" s="4">
        <v>0</v>
      </c>
      <c r="F58" s="4">
        <f t="shared" si="4"/>
        <v>-116353620</v>
      </c>
      <c r="G58" s="4">
        <v>645800</v>
      </c>
      <c r="H58" s="4">
        <v>199700</v>
      </c>
      <c r="I58" s="4">
        <v>446100</v>
      </c>
      <c r="J58" s="4">
        <v>18088055000</v>
      </c>
      <c r="K58" s="24">
        <f t="shared" si="5"/>
        <v>-291794985000</v>
      </c>
      <c r="L58" s="4">
        <v>1768</v>
      </c>
      <c r="M58" s="4">
        <v>3707</v>
      </c>
      <c r="N58" s="4">
        <v>326</v>
      </c>
      <c r="O58" s="4">
        <v>641</v>
      </c>
      <c r="P58" s="4">
        <v>3378000</v>
      </c>
      <c r="Q58" s="4">
        <v>7091400</v>
      </c>
      <c r="R58" s="5">
        <v>-1.4800000000000001E-2</v>
      </c>
      <c r="S58" s="4">
        <v>11381600</v>
      </c>
      <c r="T58" s="4">
        <f t="shared" si="2"/>
        <v>11954460.1</v>
      </c>
      <c r="U58" s="4">
        <f t="shared" si="6"/>
        <v>7986600</v>
      </c>
      <c r="V58" s="5">
        <v>3.1600000000000003E-2</v>
      </c>
    </row>
    <row r="59" spans="1:22" x14ac:dyDescent="0.2">
      <c r="A59" s="16" t="s">
        <v>226</v>
      </c>
      <c r="B59" s="4">
        <v>38000</v>
      </c>
      <c r="C59" s="4">
        <v>38000</v>
      </c>
      <c r="D59" s="4">
        <v>0</v>
      </c>
      <c r="E59" s="4">
        <v>0</v>
      </c>
      <c r="F59" s="4">
        <f t="shared" si="4"/>
        <v>-116353620</v>
      </c>
      <c r="G59" s="4">
        <v>828400</v>
      </c>
      <c r="H59" s="4">
        <v>918500</v>
      </c>
      <c r="I59" s="4">
        <v>-90100</v>
      </c>
      <c r="J59" s="4">
        <v>-3884905000</v>
      </c>
      <c r="K59" s="24">
        <f t="shared" si="5"/>
        <v>-309883040000</v>
      </c>
      <c r="L59" s="4">
        <v>2205</v>
      </c>
      <c r="M59" s="4">
        <v>5648</v>
      </c>
      <c r="N59" s="4">
        <v>479</v>
      </c>
      <c r="O59" s="4">
        <v>975</v>
      </c>
      <c r="P59" s="4">
        <v>4994700</v>
      </c>
      <c r="Q59" s="4">
        <v>15124300</v>
      </c>
      <c r="R59" s="5">
        <v>-3.9E-2</v>
      </c>
      <c r="S59" s="4">
        <v>22687300</v>
      </c>
      <c r="T59" s="4">
        <f t="shared" si="2"/>
        <v>12228590.1</v>
      </c>
      <c r="U59" s="4">
        <f t="shared" si="6"/>
        <v>7986600</v>
      </c>
      <c r="V59" s="5">
        <v>3.7599999999999995E-2</v>
      </c>
    </row>
    <row r="60" spans="1:22" x14ac:dyDescent="0.2">
      <c r="A60" s="16" t="s">
        <v>225</v>
      </c>
      <c r="B60" s="4">
        <v>305900</v>
      </c>
      <c r="C60" s="4">
        <v>305900</v>
      </c>
      <c r="D60" s="4">
        <v>0</v>
      </c>
      <c r="E60" s="4">
        <v>0</v>
      </c>
      <c r="F60" s="4">
        <f t="shared" si="4"/>
        <v>-116353620</v>
      </c>
      <c r="G60" s="4">
        <v>291700</v>
      </c>
      <c r="H60" s="4">
        <v>1921300</v>
      </c>
      <c r="I60" s="4">
        <v>-1629600</v>
      </c>
      <c r="J60" s="4">
        <v>-69315090000</v>
      </c>
      <c r="K60" s="24">
        <f t="shared" si="5"/>
        <v>-305998135000</v>
      </c>
      <c r="L60" s="4">
        <v>1454</v>
      </c>
      <c r="M60" s="4">
        <v>1906</v>
      </c>
      <c r="N60" s="4">
        <v>237</v>
      </c>
      <c r="O60" s="4">
        <v>460</v>
      </c>
      <c r="P60" s="4">
        <v>3161600</v>
      </c>
      <c r="Q60" s="4">
        <v>4036500</v>
      </c>
      <c r="R60" s="5">
        <v>-3.4999999999999996E-3</v>
      </c>
      <c r="S60" s="4">
        <v>7986600</v>
      </c>
      <c r="T60" s="4">
        <f t="shared" si="2"/>
        <v>12705250.1</v>
      </c>
      <c r="U60" s="4">
        <f t="shared" si="6"/>
        <v>8545500</v>
      </c>
      <c r="V60" s="5">
        <v>2.0799999999999999E-2</v>
      </c>
    </row>
    <row r="61" spans="1:22" x14ac:dyDescent="0.2">
      <c r="A61" s="16" t="s">
        <v>224</v>
      </c>
      <c r="B61" s="4">
        <v>1065000</v>
      </c>
      <c r="C61" s="4">
        <v>1066710</v>
      </c>
      <c r="D61" s="4">
        <v>-1710</v>
      </c>
      <c r="E61" s="4">
        <v>-74040000</v>
      </c>
      <c r="F61" s="4">
        <f t="shared" si="4"/>
        <v>-116353620</v>
      </c>
      <c r="G61" s="4">
        <v>124600</v>
      </c>
      <c r="H61" s="4">
        <v>1095500</v>
      </c>
      <c r="I61" s="4">
        <v>-970900</v>
      </c>
      <c r="J61" s="4">
        <v>-41430270000</v>
      </c>
      <c r="K61" s="24">
        <f t="shared" si="5"/>
        <v>-236683045000</v>
      </c>
      <c r="L61" s="4">
        <v>2630</v>
      </c>
      <c r="M61" s="4">
        <v>2097</v>
      </c>
      <c r="N61" s="4">
        <v>400</v>
      </c>
      <c r="O61" s="4">
        <v>425</v>
      </c>
      <c r="P61" s="4">
        <v>4624700</v>
      </c>
      <c r="Q61" s="4">
        <v>4883000</v>
      </c>
      <c r="R61" s="5">
        <v>1.3100000000000001E-2</v>
      </c>
      <c r="S61" s="4">
        <v>14401800</v>
      </c>
      <c r="T61" s="4">
        <f t="shared" si="2"/>
        <v>12793690.1</v>
      </c>
      <c r="U61" s="4">
        <f t="shared" si="6"/>
        <v>8417600</v>
      </c>
      <c r="V61" s="5">
        <v>3.9100000000000003E-2</v>
      </c>
    </row>
    <row r="62" spans="1:22" x14ac:dyDescent="0.2">
      <c r="A62" s="16" t="s">
        <v>223</v>
      </c>
      <c r="B62" s="4">
        <v>1670100</v>
      </c>
      <c r="C62" s="4">
        <v>1670100</v>
      </c>
      <c r="D62" s="4">
        <v>0</v>
      </c>
      <c r="E62" s="4">
        <v>0</v>
      </c>
      <c r="F62" s="4">
        <f t="shared" si="4"/>
        <v>-42313620</v>
      </c>
      <c r="G62" s="4">
        <v>411400</v>
      </c>
      <c r="H62" s="4">
        <v>576400</v>
      </c>
      <c r="I62" s="4">
        <v>-165000</v>
      </c>
      <c r="J62" s="4">
        <v>-6896895000</v>
      </c>
      <c r="K62" s="24">
        <f t="shared" si="5"/>
        <v>-195252775000</v>
      </c>
      <c r="L62" s="4">
        <v>1284</v>
      </c>
      <c r="M62" s="4">
        <v>1385</v>
      </c>
      <c r="N62" s="4">
        <v>272</v>
      </c>
      <c r="O62" s="4">
        <v>275</v>
      </c>
      <c r="P62" s="4">
        <v>2931700</v>
      </c>
      <c r="Q62" s="4">
        <v>2541100</v>
      </c>
      <c r="R62" s="5">
        <v>8.3999999999999995E-3</v>
      </c>
      <c r="S62" s="4">
        <v>8545500</v>
      </c>
      <c r="T62" s="4">
        <f t="shared" si="2"/>
        <v>13168760.1</v>
      </c>
      <c r="U62" s="4">
        <f t="shared" si="6"/>
        <v>8417600</v>
      </c>
      <c r="V62" s="5">
        <v>1.9E-2</v>
      </c>
    </row>
    <row r="63" spans="1:22" x14ac:dyDescent="0.2">
      <c r="A63" s="16" t="s">
        <v>222</v>
      </c>
      <c r="B63" s="4">
        <v>209400</v>
      </c>
      <c r="C63" s="4">
        <v>209400</v>
      </c>
      <c r="D63" s="4">
        <v>0</v>
      </c>
      <c r="E63" s="4">
        <v>0</v>
      </c>
      <c r="F63" s="4">
        <f t="shared" si="4"/>
        <v>-42313620</v>
      </c>
      <c r="G63" s="4">
        <v>399600</v>
      </c>
      <c r="H63" s="4">
        <v>534300</v>
      </c>
      <c r="I63" s="4">
        <v>-134700</v>
      </c>
      <c r="J63" s="4">
        <v>-5730710000</v>
      </c>
      <c r="K63" s="24">
        <f t="shared" si="5"/>
        <v>-188355880000</v>
      </c>
      <c r="L63" s="4">
        <v>1928</v>
      </c>
      <c r="M63" s="4">
        <v>1895</v>
      </c>
      <c r="N63" s="4">
        <v>387</v>
      </c>
      <c r="O63" s="4">
        <v>401</v>
      </c>
      <c r="P63" s="4">
        <v>3665100</v>
      </c>
      <c r="Q63" s="4">
        <v>4091400</v>
      </c>
      <c r="R63" s="5">
        <v>0</v>
      </c>
      <c r="S63" s="4">
        <v>9481800</v>
      </c>
      <c r="T63" s="4">
        <f t="shared" si="2"/>
        <v>13900010.199999999</v>
      </c>
      <c r="U63" s="4">
        <f t="shared" si="6"/>
        <v>8417600</v>
      </c>
      <c r="V63" s="5">
        <v>2.0199999999999999E-2</v>
      </c>
    </row>
    <row r="64" spans="1:22" x14ac:dyDescent="0.2">
      <c r="A64" s="16" t="s">
        <v>221</v>
      </c>
      <c r="B64" s="4">
        <v>79000</v>
      </c>
      <c r="C64" s="4">
        <v>79000</v>
      </c>
      <c r="D64" s="4">
        <v>0</v>
      </c>
      <c r="E64" s="4">
        <v>0</v>
      </c>
      <c r="F64" s="4">
        <f t="shared" si="4"/>
        <v>-42313620</v>
      </c>
      <c r="G64" s="4">
        <v>294700</v>
      </c>
      <c r="H64" s="4">
        <v>519200</v>
      </c>
      <c r="I64" s="4">
        <v>-224500</v>
      </c>
      <c r="J64" s="4">
        <v>-9382875000</v>
      </c>
      <c r="K64" s="24">
        <f t="shared" si="5"/>
        <v>-182625170000</v>
      </c>
      <c r="L64" s="4">
        <v>1524</v>
      </c>
      <c r="M64" s="4">
        <v>2782</v>
      </c>
      <c r="N64" s="4">
        <v>313</v>
      </c>
      <c r="O64" s="4">
        <v>446</v>
      </c>
      <c r="P64" s="4">
        <v>3299000</v>
      </c>
      <c r="Q64" s="4">
        <v>5137900</v>
      </c>
      <c r="R64" s="5">
        <v>-8.3000000000000001E-3</v>
      </c>
      <c r="S64" s="4">
        <v>12690100</v>
      </c>
      <c r="T64" s="4">
        <f t="shared" si="2"/>
        <v>13472883.199999999</v>
      </c>
      <c r="U64" s="4">
        <f t="shared" si="6"/>
        <v>8417600</v>
      </c>
      <c r="V64" s="5">
        <v>1.44E-2</v>
      </c>
    </row>
    <row r="65" spans="1:22" x14ac:dyDescent="0.2">
      <c r="A65" s="16" t="s">
        <v>220</v>
      </c>
      <c r="B65" s="4">
        <v>2687800</v>
      </c>
      <c r="C65" s="4">
        <v>2687800</v>
      </c>
      <c r="D65" s="4">
        <v>0</v>
      </c>
      <c r="E65" s="4">
        <v>0</v>
      </c>
      <c r="F65" s="4">
        <f t="shared" si="4"/>
        <v>-42313620</v>
      </c>
      <c r="G65" s="4">
        <v>905400</v>
      </c>
      <c r="H65" s="4">
        <v>470800</v>
      </c>
      <c r="I65" s="4">
        <v>434600</v>
      </c>
      <c r="J65" s="4">
        <v>18335045000</v>
      </c>
      <c r="K65" s="24">
        <f t="shared" si="5"/>
        <v>-173242295000</v>
      </c>
      <c r="L65" s="4">
        <v>1701</v>
      </c>
      <c r="M65" s="4">
        <v>2599</v>
      </c>
      <c r="N65" s="4">
        <v>372</v>
      </c>
      <c r="O65" s="4">
        <v>499</v>
      </c>
      <c r="P65" s="4">
        <v>3530300</v>
      </c>
      <c r="Q65" s="4">
        <v>5138200</v>
      </c>
      <c r="R65" s="5">
        <v>0</v>
      </c>
      <c r="S65" s="4">
        <v>12513100</v>
      </c>
      <c r="T65" s="4">
        <f t="shared" si="2"/>
        <v>13818423.199999999</v>
      </c>
      <c r="U65" s="4">
        <f t="shared" si="6"/>
        <v>8417600</v>
      </c>
      <c r="V65" s="5">
        <v>2.6000000000000002E-2</v>
      </c>
    </row>
    <row r="66" spans="1:22" x14ac:dyDescent="0.2">
      <c r="A66" s="16" t="s">
        <v>219</v>
      </c>
      <c r="B66" s="4">
        <v>123500</v>
      </c>
      <c r="C66" s="4">
        <v>123500</v>
      </c>
      <c r="D66" s="4">
        <v>0</v>
      </c>
      <c r="E66" s="4">
        <v>0</v>
      </c>
      <c r="F66" s="4">
        <f t="shared" si="4"/>
        <v>-42313620</v>
      </c>
      <c r="G66" s="4">
        <v>205000</v>
      </c>
      <c r="H66" s="4">
        <v>518800</v>
      </c>
      <c r="I66" s="4">
        <v>-313800</v>
      </c>
      <c r="J66" s="4">
        <v>-12839935000</v>
      </c>
      <c r="K66" s="24">
        <f t="shared" si="5"/>
        <v>-191577340000</v>
      </c>
      <c r="L66" s="4">
        <v>1520</v>
      </c>
      <c r="M66" s="4">
        <v>2319</v>
      </c>
      <c r="N66" s="4">
        <v>267</v>
      </c>
      <c r="O66" s="4">
        <v>365</v>
      </c>
      <c r="P66" s="4">
        <v>2701400</v>
      </c>
      <c r="Q66" s="4">
        <v>4296500</v>
      </c>
      <c r="R66" s="5">
        <v>6.0000000000000001E-3</v>
      </c>
      <c r="S66" s="4">
        <v>8417600</v>
      </c>
      <c r="T66" s="4">
        <f t="shared" si="2"/>
        <v>14228883.199999999</v>
      </c>
      <c r="U66" s="4">
        <f t="shared" si="6"/>
        <v>9845001</v>
      </c>
      <c r="V66" s="5">
        <v>1.89E-2</v>
      </c>
    </row>
    <row r="67" spans="1:22" x14ac:dyDescent="0.2">
      <c r="A67" s="16" t="s">
        <v>218</v>
      </c>
      <c r="B67" s="4">
        <v>1331900</v>
      </c>
      <c r="C67" s="4">
        <v>1331900</v>
      </c>
      <c r="D67" s="4">
        <v>0</v>
      </c>
      <c r="E67" s="4">
        <v>0</v>
      </c>
      <c r="F67" s="4">
        <f t="shared" si="4"/>
        <v>-42313620</v>
      </c>
      <c r="G67" s="4">
        <v>0</v>
      </c>
      <c r="H67" s="4">
        <v>0</v>
      </c>
      <c r="I67" s="4">
        <v>0</v>
      </c>
      <c r="J67" s="4">
        <v>-27718983000</v>
      </c>
      <c r="K67" s="24">
        <f t="shared" si="5"/>
        <v>-178737405000</v>
      </c>
      <c r="L67" s="4">
        <v>1709</v>
      </c>
      <c r="M67" s="4">
        <v>1749</v>
      </c>
      <c r="N67" s="4">
        <v>361</v>
      </c>
      <c r="O67" s="4">
        <v>457</v>
      </c>
      <c r="P67" s="4">
        <v>3425100</v>
      </c>
      <c r="Q67" s="4">
        <v>4241200</v>
      </c>
      <c r="R67" s="5">
        <v>1.83E-2</v>
      </c>
      <c r="S67" s="4">
        <v>9845001</v>
      </c>
      <c r="T67" s="4">
        <f t="shared" si="2"/>
        <v>13671573.1</v>
      </c>
      <c r="U67" s="4">
        <f t="shared" si="6"/>
        <v>12296200</v>
      </c>
      <c r="V67" s="5">
        <v>2.2700000000000001E-2</v>
      </c>
    </row>
    <row r="68" spans="1:22" x14ac:dyDescent="0.2">
      <c r="A68" s="16" t="s">
        <v>217</v>
      </c>
      <c r="B68" s="4">
        <v>201400</v>
      </c>
      <c r="C68" s="4">
        <v>201400</v>
      </c>
      <c r="D68" s="4">
        <v>0</v>
      </c>
      <c r="E68" s="4">
        <v>0</v>
      </c>
      <c r="F68" s="4">
        <f t="shared" si="4"/>
        <v>-42313620</v>
      </c>
      <c r="G68" s="4">
        <v>580200</v>
      </c>
      <c r="H68" s="4">
        <v>603500</v>
      </c>
      <c r="I68" s="4">
        <v>-23300</v>
      </c>
      <c r="J68" s="4">
        <v>-973085000</v>
      </c>
      <c r="K68" s="24">
        <f t="shared" si="5"/>
        <v>-151018422000</v>
      </c>
      <c r="L68" s="4">
        <v>2475</v>
      </c>
      <c r="M68" s="4">
        <v>1863</v>
      </c>
      <c r="N68" s="4">
        <v>498</v>
      </c>
      <c r="O68" s="4">
        <v>466</v>
      </c>
      <c r="P68" s="4">
        <v>5223200</v>
      </c>
      <c r="Q68" s="4">
        <v>4142500</v>
      </c>
      <c r="R68" s="5">
        <v>2.75E-2</v>
      </c>
      <c r="S68" s="4">
        <v>12975800</v>
      </c>
      <c r="T68" s="4">
        <f t="shared" si="2"/>
        <v>13382883.1</v>
      </c>
      <c r="U68" s="4">
        <f t="shared" si="6"/>
        <v>12296200</v>
      </c>
      <c r="V68" s="5">
        <v>3.1400000000000004E-2</v>
      </c>
    </row>
    <row r="69" spans="1:22" x14ac:dyDescent="0.2">
      <c r="A69" s="16" t="s">
        <v>216</v>
      </c>
      <c r="B69" s="4">
        <v>522400</v>
      </c>
      <c r="C69" s="4">
        <v>522400</v>
      </c>
      <c r="D69" s="4">
        <v>0</v>
      </c>
      <c r="E69" s="4">
        <v>0</v>
      </c>
      <c r="F69" s="4">
        <f t="shared" si="4"/>
        <v>-42313620</v>
      </c>
      <c r="G69" s="4">
        <v>460100</v>
      </c>
      <c r="H69" s="4">
        <v>659700</v>
      </c>
      <c r="I69" s="4">
        <v>-199600</v>
      </c>
      <c r="J69" s="4">
        <v>-7923550000</v>
      </c>
      <c r="K69" s="24">
        <f t="shared" si="5"/>
        <v>-150045337000</v>
      </c>
      <c r="L69" s="4">
        <v>5018</v>
      </c>
      <c r="M69" s="4">
        <v>4322</v>
      </c>
      <c r="N69" s="4">
        <v>718</v>
      </c>
      <c r="O69" s="4">
        <v>670</v>
      </c>
      <c r="P69" s="4">
        <v>7838400</v>
      </c>
      <c r="Q69" s="4">
        <v>8579100</v>
      </c>
      <c r="R69" s="5">
        <v>-4.8999999999999998E-3</v>
      </c>
      <c r="S69" s="4">
        <v>25428600</v>
      </c>
      <c r="T69" s="4">
        <f t="shared" si="2"/>
        <v>11813540</v>
      </c>
      <c r="U69" s="4">
        <f t="shared" si="6"/>
        <v>8418830</v>
      </c>
      <c r="V69" s="5">
        <v>5.5500000000000001E-2</v>
      </c>
    </row>
    <row r="70" spans="1:22" x14ac:dyDescent="0.2">
      <c r="A70" s="16" t="s">
        <v>215</v>
      </c>
      <c r="B70" s="4">
        <v>2550000</v>
      </c>
      <c r="C70" s="4">
        <v>2550000</v>
      </c>
      <c r="D70" s="4">
        <v>0</v>
      </c>
      <c r="E70" s="4">
        <v>0</v>
      </c>
      <c r="F70" s="4">
        <f t="shared" si="4"/>
        <v>-42313620</v>
      </c>
      <c r="G70" s="4">
        <v>1503000</v>
      </c>
      <c r="H70" s="4">
        <v>616069</v>
      </c>
      <c r="I70" s="4">
        <v>886931</v>
      </c>
      <c r="J70" s="4">
        <v>35101487000</v>
      </c>
      <c r="K70" s="24">
        <f t="shared" si="5"/>
        <v>-142121787000</v>
      </c>
      <c r="L70" s="4">
        <v>4205</v>
      </c>
      <c r="M70" s="4">
        <v>1279</v>
      </c>
      <c r="N70" s="4">
        <v>571</v>
      </c>
      <c r="O70" s="4">
        <v>294</v>
      </c>
      <c r="P70" s="4">
        <v>6670700</v>
      </c>
      <c r="Q70" s="4">
        <v>2962300</v>
      </c>
      <c r="R70" s="5">
        <v>3.3399999999999999E-2</v>
      </c>
      <c r="S70" s="4">
        <v>12753200</v>
      </c>
      <c r="T70" s="4">
        <f t="shared" si="2"/>
        <v>11630630</v>
      </c>
      <c r="U70" s="4">
        <f t="shared" si="6"/>
        <v>8418830</v>
      </c>
      <c r="V70" s="5">
        <v>3.4700000000000002E-2</v>
      </c>
    </row>
    <row r="71" spans="1:22" x14ac:dyDescent="0.2">
      <c r="A71" s="16" t="s">
        <v>214</v>
      </c>
      <c r="B71" s="4">
        <v>1020300</v>
      </c>
      <c r="C71" s="4">
        <v>1020300</v>
      </c>
      <c r="D71" s="4">
        <v>0</v>
      </c>
      <c r="E71" s="4">
        <v>0</v>
      </c>
      <c r="F71" s="4">
        <f t="shared" si="4"/>
        <v>-42313620</v>
      </c>
      <c r="G71" s="4">
        <v>191900</v>
      </c>
      <c r="H71" s="4">
        <v>773200</v>
      </c>
      <c r="I71" s="4">
        <v>-581300</v>
      </c>
      <c r="J71" s="4">
        <v>-22489720000</v>
      </c>
      <c r="K71" s="24">
        <f t="shared" si="5"/>
        <v>-177223274000</v>
      </c>
      <c r="L71" s="4">
        <v>1958</v>
      </c>
      <c r="M71" s="4">
        <v>1304</v>
      </c>
      <c r="N71" s="4">
        <v>356</v>
      </c>
      <c r="O71" s="4">
        <v>374</v>
      </c>
      <c r="P71" s="4">
        <v>3811600</v>
      </c>
      <c r="Q71" s="4">
        <v>3651000</v>
      </c>
      <c r="R71" s="5">
        <v>2.5999999999999999E-3</v>
      </c>
      <c r="S71" s="4">
        <v>15286200</v>
      </c>
      <c r="T71" s="4">
        <f t="shared" si="2"/>
        <v>11085343.199999999</v>
      </c>
      <c r="U71" s="4">
        <f t="shared" si="6"/>
        <v>8418830</v>
      </c>
      <c r="V71" s="5">
        <v>1.9099999999999999E-2</v>
      </c>
    </row>
    <row r="72" spans="1:22" x14ac:dyDescent="0.2">
      <c r="A72" s="16" t="s">
        <v>213</v>
      </c>
      <c r="B72" s="4">
        <v>6000000</v>
      </c>
      <c r="C72" s="4">
        <v>6000000</v>
      </c>
      <c r="D72" s="4">
        <v>0</v>
      </c>
      <c r="E72" s="4">
        <v>0</v>
      </c>
      <c r="F72" s="4">
        <f t="shared" si="4"/>
        <v>-42313620</v>
      </c>
      <c r="G72" s="4">
        <v>260300</v>
      </c>
      <c r="H72" s="4">
        <v>943800</v>
      </c>
      <c r="I72" s="4">
        <v>-683500</v>
      </c>
      <c r="J72" s="4">
        <v>-26446705000</v>
      </c>
      <c r="K72" s="24">
        <f t="shared" si="5"/>
        <v>-154733554000</v>
      </c>
      <c r="L72" s="4">
        <v>1225</v>
      </c>
      <c r="M72" s="4">
        <v>1464</v>
      </c>
      <c r="N72" s="4">
        <v>221</v>
      </c>
      <c r="O72" s="4">
        <v>275</v>
      </c>
      <c r="P72" s="4">
        <v>2269900</v>
      </c>
      <c r="Q72" s="4">
        <v>2811200</v>
      </c>
      <c r="R72" s="5">
        <v>0</v>
      </c>
      <c r="S72" s="4">
        <v>12296200</v>
      </c>
      <c r="T72" s="4">
        <f t="shared" si="2"/>
        <v>10438103.199999999</v>
      </c>
      <c r="U72" s="4">
        <f t="shared" si="6"/>
        <v>4271900</v>
      </c>
      <c r="V72" s="5">
        <v>1.29E-2</v>
      </c>
    </row>
    <row r="73" spans="1:22" x14ac:dyDescent="0.2">
      <c r="A73" s="16" t="s">
        <v>212</v>
      </c>
      <c r="B73" s="4">
        <v>513700</v>
      </c>
      <c r="C73" s="4">
        <v>513700</v>
      </c>
      <c r="D73" s="4">
        <v>0</v>
      </c>
      <c r="E73" s="4">
        <v>0</v>
      </c>
      <c r="F73" s="4">
        <f t="shared" si="4"/>
        <v>-42313620</v>
      </c>
      <c r="G73" s="4">
        <v>221200</v>
      </c>
      <c r="H73" s="4">
        <v>1496601</v>
      </c>
      <c r="I73" s="4">
        <v>-1275401</v>
      </c>
      <c r="J73" s="4">
        <v>-49330906000</v>
      </c>
      <c r="K73" s="24">
        <f t="shared" si="5"/>
        <v>-128286849000</v>
      </c>
      <c r="L73" s="4">
        <v>2035</v>
      </c>
      <c r="M73" s="4">
        <v>1783</v>
      </c>
      <c r="N73" s="4">
        <v>393</v>
      </c>
      <c r="O73" s="4">
        <v>406</v>
      </c>
      <c r="P73" s="4">
        <v>4559800</v>
      </c>
      <c r="Q73" s="4">
        <v>5172000</v>
      </c>
      <c r="R73" s="5">
        <v>1.04E-2</v>
      </c>
      <c r="S73" s="4">
        <v>16794301</v>
      </c>
      <c r="T73" s="4">
        <f t="shared" si="2"/>
        <v>9479583.0999999996</v>
      </c>
      <c r="U73" s="4">
        <f t="shared" si="6"/>
        <v>4271900</v>
      </c>
      <c r="V73" s="5">
        <v>1.54E-2</v>
      </c>
    </row>
    <row r="74" spans="1:22" x14ac:dyDescent="0.2">
      <c r="A74" s="16" t="s">
        <v>211</v>
      </c>
      <c r="B74" s="4">
        <v>637530</v>
      </c>
      <c r="C74" s="4">
        <v>637530</v>
      </c>
      <c r="D74" s="4">
        <v>0</v>
      </c>
      <c r="E74" s="4">
        <v>0</v>
      </c>
      <c r="F74" s="4">
        <f t="shared" ref="F74:F79" si="7">E74+F75</f>
        <v>-42313620</v>
      </c>
      <c r="G74" s="4">
        <v>498400</v>
      </c>
      <c r="H74" s="4">
        <v>463000</v>
      </c>
      <c r="I74" s="4">
        <v>35400</v>
      </c>
      <c r="J74" s="4">
        <v>1391795000</v>
      </c>
      <c r="K74" s="24">
        <f t="shared" ref="K74:K79" si="8">K75+J74</f>
        <v>-78955943000</v>
      </c>
      <c r="L74" s="4">
        <v>1419</v>
      </c>
      <c r="M74" s="4">
        <v>2049</v>
      </c>
      <c r="N74" s="4">
        <v>258</v>
      </c>
      <c r="O74" s="4">
        <v>363</v>
      </c>
      <c r="P74" s="4">
        <v>2777900</v>
      </c>
      <c r="Q74" s="4">
        <v>3833100</v>
      </c>
      <c r="R74" s="5">
        <v>2.7000000000000001E-3</v>
      </c>
      <c r="S74" s="4">
        <v>8418830</v>
      </c>
      <c r="T74" s="4">
        <f t="shared" ref="T74:T79" si="9">AVERAGE(S75:S84)</f>
        <v>8987920.0999999996</v>
      </c>
      <c r="U74" s="4">
        <f t="shared" ref="U74:U79" si="10">MIN(S75:S79)</f>
        <v>4271900</v>
      </c>
      <c r="V74" s="5">
        <v>2.07E-2</v>
      </c>
    </row>
    <row r="75" spans="1:22" x14ac:dyDescent="0.2">
      <c r="A75" s="16" t="s">
        <v>210</v>
      </c>
      <c r="B75" s="4">
        <v>2467100</v>
      </c>
      <c r="C75" s="4">
        <v>2467100</v>
      </c>
      <c r="D75" s="4">
        <v>0</v>
      </c>
      <c r="E75" s="4">
        <v>0</v>
      </c>
      <c r="F75" s="4">
        <f t="shared" si="7"/>
        <v>-42313620</v>
      </c>
      <c r="G75" s="4">
        <v>359200</v>
      </c>
      <c r="H75" s="4">
        <v>1181000</v>
      </c>
      <c r="I75" s="4">
        <v>-821800</v>
      </c>
      <c r="J75" s="4">
        <v>-31537985000</v>
      </c>
      <c r="K75" s="24">
        <f t="shared" si="8"/>
        <v>-80347738000</v>
      </c>
      <c r="L75" s="4">
        <v>3739</v>
      </c>
      <c r="M75" s="4">
        <v>2659</v>
      </c>
      <c r="N75" s="4">
        <v>664</v>
      </c>
      <c r="O75" s="4">
        <v>431</v>
      </c>
      <c r="P75" s="4">
        <v>8038800</v>
      </c>
      <c r="Q75" s="4">
        <v>4892000</v>
      </c>
      <c r="R75" s="5">
        <v>2.9500000000000002E-2</v>
      </c>
      <c r="S75" s="4">
        <v>15968500</v>
      </c>
      <c r="T75" s="4">
        <f t="shared" si="9"/>
        <v>7950810.0999999996</v>
      </c>
      <c r="U75" s="4">
        <f t="shared" si="10"/>
        <v>4271900</v>
      </c>
      <c r="V75" s="5">
        <v>3.8599999999999995E-2</v>
      </c>
    </row>
    <row r="76" spans="1:22" x14ac:dyDescent="0.2">
      <c r="A76" s="16" t="s">
        <v>208</v>
      </c>
      <c r="B76" s="4">
        <v>1275169</v>
      </c>
      <c r="C76" s="4">
        <v>1275100</v>
      </c>
      <c r="D76" s="4">
        <v>69</v>
      </c>
      <c r="E76" s="4">
        <v>2580000</v>
      </c>
      <c r="F76" s="4">
        <f t="shared" si="7"/>
        <v>-42313620</v>
      </c>
      <c r="G76" s="4">
        <v>526600</v>
      </c>
      <c r="H76" s="4">
        <v>911000</v>
      </c>
      <c r="I76" s="4">
        <v>-384400</v>
      </c>
      <c r="J76" s="4">
        <v>-13770770000</v>
      </c>
      <c r="K76" s="24">
        <f t="shared" si="8"/>
        <v>-48809753000</v>
      </c>
      <c r="L76" s="4">
        <v>3975</v>
      </c>
      <c r="M76" s="4">
        <v>1367</v>
      </c>
      <c r="N76" s="4">
        <v>563</v>
      </c>
      <c r="O76" s="4">
        <v>258</v>
      </c>
      <c r="P76" s="4">
        <v>7099700</v>
      </c>
      <c r="Q76" s="4">
        <v>2896100</v>
      </c>
      <c r="R76" s="5">
        <v>4.6300000000000001E-2</v>
      </c>
      <c r="S76" s="4">
        <v>12522200</v>
      </c>
      <c r="T76" s="4">
        <f t="shared" si="9"/>
        <v>7108890.0999999996</v>
      </c>
      <c r="U76" s="4">
        <f t="shared" si="10"/>
        <v>4271900</v>
      </c>
      <c r="V76" s="5">
        <v>4.0300000000000002E-2</v>
      </c>
    </row>
    <row r="77" spans="1:22" x14ac:dyDescent="0.2">
      <c r="A77" s="16" t="s">
        <v>207</v>
      </c>
      <c r="B77" s="4">
        <v>0</v>
      </c>
      <c r="C77" s="4">
        <v>0</v>
      </c>
      <c r="D77" s="4">
        <v>0</v>
      </c>
      <c r="E77" s="4">
        <v>0</v>
      </c>
      <c r="F77" s="4">
        <f t="shared" si="7"/>
        <v>-44893620</v>
      </c>
      <c r="G77" s="4">
        <v>376400</v>
      </c>
      <c r="H77" s="4">
        <v>523000</v>
      </c>
      <c r="I77" s="4">
        <v>-146600</v>
      </c>
      <c r="J77" s="4">
        <v>-5233135000</v>
      </c>
      <c r="K77" s="24">
        <f t="shared" si="8"/>
        <v>-35038983000</v>
      </c>
      <c r="L77" s="4">
        <v>873</v>
      </c>
      <c r="M77" s="4">
        <v>996</v>
      </c>
      <c r="N77" s="4">
        <v>151</v>
      </c>
      <c r="O77" s="4">
        <v>184</v>
      </c>
      <c r="P77" s="4">
        <v>2117100</v>
      </c>
      <c r="Q77" s="4">
        <v>1896500</v>
      </c>
      <c r="R77" s="5">
        <v>4.3E-3</v>
      </c>
      <c r="S77" s="4">
        <v>4271900</v>
      </c>
      <c r="T77" s="4">
        <f t="shared" si="9"/>
        <v>8103990.0999999996</v>
      </c>
      <c r="U77" s="4">
        <f t="shared" si="10"/>
        <v>5823800</v>
      </c>
      <c r="V77" s="5">
        <v>1.66E-2</v>
      </c>
    </row>
    <row r="78" spans="1:22" x14ac:dyDescent="0.2">
      <c r="A78" s="16" t="s">
        <v>206</v>
      </c>
      <c r="B78" s="4">
        <v>67808</v>
      </c>
      <c r="C78" s="4">
        <v>53600</v>
      </c>
      <c r="D78" s="4">
        <v>14208</v>
      </c>
      <c r="E78" s="4">
        <v>489470000</v>
      </c>
      <c r="F78" s="4">
        <f t="shared" si="7"/>
        <v>-44893620</v>
      </c>
      <c r="G78" s="4">
        <v>648700</v>
      </c>
      <c r="H78" s="4">
        <v>696500</v>
      </c>
      <c r="I78" s="4">
        <v>-47800</v>
      </c>
      <c r="J78" s="4">
        <v>-1606860000</v>
      </c>
      <c r="K78" s="24">
        <f t="shared" si="8"/>
        <v>-29805848000</v>
      </c>
      <c r="L78" s="4">
        <v>2750</v>
      </c>
      <c r="M78" s="4">
        <v>1119</v>
      </c>
      <c r="N78" s="4">
        <v>525</v>
      </c>
      <c r="O78" s="4">
        <v>251</v>
      </c>
      <c r="P78" s="4">
        <v>6319100</v>
      </c>
      <c r="Q78" s="4">
        <v>2931500</v>
      </c>
      <c r="R78" s="5">
        <v>3.9599999999999996E-2</v>
      </c>
      <c r="S78" s="4">
        <v>10088900</v>
      </c>
      <c r="T78" s="4">
        <f t="shared" si="9"/>
        <v>7670690.0999999996</v>
      </c>
      <c r="U78" s="4">
        <f t="shared" si="10"/>
        <v>5823800</v>
      </c>
      <c r="V78" s="5">
        <v>4.4500000000000005E-2</v>
      </c>
    </row>
    <row r="79" spans="1:22" x14ac:dyDescent="0.2">
      <c r="A79" s="16" t="s">
        <v>205</v>
      </c>
      <c r="B79" s="4">
        <v>1870400</v>
      </c>
      <c r="C79" s="4">
        <v>1870469</v>
      </c>
      <c r="D79" s="4">
        <v>-69</v>
      </c>
      <c r="E79" s="4">
        <v>-2520000</v>
      </c>
      <c r="F79" s="4">
        <f t="shared" si="7"/>
        <v>-534363620</v>
      </c>
      <c r="G79" s="4">
        <v>201069</v>
      </c>
      <c r="H79" s="4">
        <v>162000</v>
      </c>
      <c r="I79" s="4">
        <v>39069</v>
      </c>
      <c r="J79" s="4">
        <v>1338124000</v>
      </c>
      <c r="K79" s="24">
        <f t="shared" si="8"/>
        <v>-28198988000</v>
      </c>
      <c r="L79" s="4">
        <v>667</v>
      </c>
      <c r="M79" s="4">
        <v>622</v>
      </c>
      <c r="N79" s="4">
        <v>138</v>
      </c>
      <c r="O79" s="4">
        <v>129</v>
      </c>
      <c r="P79" s="4">
        <v>1677400</v>
      </c>
      <c r="Q79" s="4">
        <v>6185400</v>
      </c>
      <c r="R79" s="5">
        <v>0</v>
      </c>
      <c r="S79" s="4">
        <v>9735169</v>
      </c>
      <c r="T79" s="4">
        <f t="shared" si="9"/>
        <v>7527013.2000000002</v>
      </c>
      <c r="U79" s="4">
        <f t="shared" si="10"/>
        <v>3502200</v>
      </c>
      <c r="V79" s="5">
        <v>1.3100000000000001E-2</v>
      </c>
    </row>
    <row r="80" spans="1:22" x14ac:dyDescent="0.2">
      <c r="A80" s="16" t="s">
        <v>204</v>
      </c>
      <c r="B80" s="4">
        <v>1992200</v>
      </c>
      <c r="C80" s="4">
        <v>1992200</v>
      </c>
      <c r="D80" s="4">
        <v>0</v>
      </c>
      <c r="E80" s="4">
        <v>0</v>
      </c>
      <c r="F80" s="4">
        <f t="shared" ref="F80:F90" si="11">E80+F81</f>
        <v>-531843620</v>
      </c>
      <c r="G80" s="4">
        <v>140900</v>
      </c>
      <c r="H80" s="4">
        <v>233500</v>
      </c>
      <c r="I80" s="4">
        <v>-92600</v>
      </c>
      <c r="J80" s="4">
        <v>-3190195000</v>
      </c>
      <c r="K80" s="24">
        <f t="shared" ref="K80:K90" si="12">K81+J80</f>
        <v>-29537112000</v>
      </c>
      <c r="L80" s="4">
        <v>1101</v>
      </c>
      <c r="M80" s="4">
        <v>2062</v>
      </c>
      <c r="N80" s="4">
        <v>162</v>
      </c>
      <c r="O80" s="4">
        <v>381</v>
      </c>
      <c r="P80" s="4">
        <v>1952100</v>
      </c>
      <c r="Q80" s="4">
        <v>4036300</v>
      </c>
      <c r="R80" s="5">
        <v>-1.1699999999999999E-2</v>
      </c>
      <c r="S80" s="4">
        <v>10924100</v>
      </c>
      <c r="T80" s="4">
        <f t="shared" ref="T80:T96" si="13">AVERAGE(S81:S90)</f>
        <v>7058143.2000000002</v>
      </c>
      <c r="U80" s="4">
        <f t="shared" ref="U80:U90" si="14">MIN(S81:S85)</f>
        <v>3502200</v>
      </c>
      <c r="V80" s="5">
        <v>1.8799999999999997E-2</v>
      </c>
    </row>
    <row r="81" spans="1:22" x14ac:dyDescent="0.2">
      <c r="A81" s="16" t="s">
        <v>203</v>
      </c>
      <c r="B81" s="4">
        <v>3460130</v>
      </c>
      <c r="C81" s="4">
        <v>3474340</v>
      </c>
      <c r="D81" s="4">
        <v>-14210</v>
      </c>
      <c r="E81" s="4">
        <v>-493453620</v>
      </c>
      <c r="F81" s="4">
        <f t="shared" si="11"/>
        <v>-531843620</v>
      </c>
      <c r="G81" s="4">
        <v>378300</v>
      </c>
      <c r="H81" s="4">
        <v>203500</v>
      </c>
      <c r="I81" s="4">
        <v>174800</v>
      </c>
      <c r="J81" s="4">
        <v>6095960000</v>
      </c>
      <c r="K81" s="24">
        <f t="shared" si="12"/>
        <v>-26346917000</v>
      </c>
      <c r="L81" s="4">
        <v>728</v>
      </c>
      <c r="M81" s="4">
        <v>2092</v>
      </c>
      <c r="N81" s="4">
        <v>92</v>
      </c>
      <c r="O81" s="4">
        <v>304</v>
      </c>
      <c r="P81" s="4">
        <v>1290300</v>
      </c>
      <c r="Q81" s="4">
        <v>3527300</v>
      </c>
      <c r="R81" s="5">
        <v>-1.8799999999999997E-2</v>
      </c>
      <c r="S81" s="4">
        <v>9833332</v>
      </c>
      <c r="T81" s="4">
        <f t="shared" si="13"/>
        <v>6516907.2999999998</v>
      </c>
      <c r="U81" s="4">
        <f t="shared" si="14"/>
        <v>3502200</v>
      </c>
      <c r="V81" s="5">
        <v>2.4199999999999999E-2</v>
      </c>
    </row>
    <row r="82" spans="1:22" x14ac:dyDescent="0.2">
      <c r="A82" s="16" t="s">
        <v>200</v>
      </c>
      <c r="B82" s="4">
        <v>500000</v>
      </c>
      <c r="C82" s="4">
        <v>500000</v>
      </c>
      <c r="D82" s="4">
        <v>0</v>
      </c>
      <c r="E82" s="4">
        <v>0</v>
      </c>
      <c r="F82" s="4">
        <f t="shared" si="11"/>
        <v>-38390000</v>
      </c>
      <c r="G82" s="4">
        <v>552200</v>
      </c>
      <c r="H82" s="4">
        <v>146600</v>
      </c>
      <c r="I82" s="4">
        <v>405600</v>
      </c>
      <c r="J82" s="4">
        <v>14179990000</v>
      </c>
      <c r="K82" s="24">
        <f t="shared" si="12"/>
        <v>-32442877000</v>
      </c>
      <c r="L82" s="4">
        <v>661</v>
      </c>
      <c r="M82" s="4">
        <v>1475</v>
      </c>
      <c r="N82" s="4">
        <v>140</v>
      </c>
      <c r="O82" s="4">
        <v>342</v>
      </c>
      <c r="P82" s="4">
        <v>1405600</v>
      </c>
      <c r="Q82" s="4">
        <v>3420800</v>
      </c>
      <c r="R82" s="5">
        <v>-1.4000000000000002E-3</v>
      </c>
      <c r="S82" s="4">
        <v>5823800</v>
      </c>
      <c r="T82" s="4">
        <f t="shared" si="13"/>
        <v>6380552</v>
      </c>
      <c r="U82" s="4">
        <f t="shared" si="14"/>
        <v>3502200</v>
      </c>
      <c r="V82" s="5">
        <v>1.5700000000000002E-2</v>
      </c>
    </row>
    <row r="83" spans="1:22" x14ac:dyDescent="0.2">
      <c r="A83" s="16" t="s">
        <v>199</v>
      </c>
      <c r="B83" s="4">
        <v>2792300</v>
      </c>
      <c r="C83" s="4">
        <v>2792300</v>
      </c>
      <c r="D83" s="4">
        <v>0</v>
      </c>
      <c r="E83" s="4">
        <v>0</v>
      </c>
      <c r="F83" s="4">
        <f t="shared" si="11"/>
        <v>-38390000</v>
      </c>
      <c r="G83" s="4">
        <v>30400</v>
      </c>
      <c r="H83" s="4">
        <v>35900</v>
      </c>
      <c r="I83" s="4">
        <v>-5500</v>
      </c>
      <c r="J83" s="4">
        <v>-199450000</v>
      </c>
      <c r="K83" s="24">
        <f t="shared" si="12"/>
        <v>-46622867000</v>
      </c>
      <c r="L83" s="4">
        <v>455</v>
      </c>
      <c r="M83" s="4">
        <v>806</v>
      </c>
      <c r="N83" s="4">
        <v>86</v>
      </c>
      <c r="O83" s="4">
        <v>198</v>
      </c>
      <c r="P83" s="4">
        <v>969700</v>
      </c>
      <c r="Q83" s="4">
        <v>2153600</v>
      </c>
      <c r="R83" s="5">
        <v>-4.1999999999999997E-3</v>
      </c>
      <c r="S83" s="4">
        <v>7209100</v>
      </c>
      <c r="T83" s="4">
        <f t="shared" si="13"/>
        <v>6032507.0999999996</v>
      </c>
      <c r="U83" s="4">
        <f t="shared" si="14"/>
        <v>3502200</v>
      </c>
      <c r="V83" s="5">
        <v>1.2699999999999999E-2</v>
      </c>
    </row>
    <row r="84" spans="1:22" x14ac:dyDescent="0.2">
      <c r="A84" s="16" t="s">
        <v>193</v>
      </c>
      <c r="B84" s="4">
        <v>0</v>
      </c>
      <c r="C84" s="4">
        <v>0</v>
      </c>
      <c r="D84" s="4">
        <v>0</v>
      </c>
      <c r="E84" s="4">
        <v>0</v>
      </c>
      <c r="F84" s="4">
        <f t="shared" si="11"/>
        <v>-38390000</v>
      </c>
      <c r="G84" s="4">
        <v>1056400</v>
      </c>
      <c r="H84" s="4">
        <v>48000</v>
      </c>
      <c r="I84" s="4">
        <v>1008400</v>
      </c>
      <c r="J84" s="4">
        <v>35589105000</v>
      </c>
      <c r="K84" s="24">
        <f t="shared" si="12"/>
        <v>-46423417000</v>
      </c>
      <c r="L84" s="4">
        <v>700</v>
      </c>
      <c r="M84" s="4">
        <v>544</v>
      </c>
      <c r="N84" s="4">
        <v>167</v>
      </c>
      <c r="O84" s="4">
        <v>123</v>
      </c>
      <c r="P84" s="4">
        <v>1663800</v>
      </c>
      <c r="Q84" s="4">
        <v>1241400</v>
      </c>
      <c r="R84" s="5">
        <v>1.15E-2</v>
      </c>
      <c r="S84" s="4">
        <v>3502200</v>
      </c>
      <c r="T84" s="4">
        <f t="shared" si="13"/>
        <v>6701105.7999999998</v>
      </c>
      <c r="U84" s="4">
        <f t="shared" si="14"/>
        <v>4103000</v>
      </c>
      <c r="V84" s="5">
        <v>1.41E-2</v>
      </c>
    </row>
    <row r="85" spans="1:22" x14ac:dyDescent="0.2">
      <c r="A85" s="16" t="s">
        <v>192</v>
      </c>
      <c r="B85" s="4">
        <v>974000</v>
      </c>
      <c r="C85" s="4">
        <v>974000</v>
      </c>
      <c r="D85" s="4">
        <v>0</v>
      </c>
      <c r="E85" s="4">
        <v>0</v>
      </c>
      <c r="F85" s="4">
        <f t="shared" si="11"/>
        <v>-38390000</v>
      </c>
      <c r="G85" s="4">
        <v>254600</v>
      </c>
      <c r="H85" s="4">
        <v>109700</v>
      </c>
      <c r="I85" s="4">
        <v>144900</v>
      </c>
      <c r="J85" s="4">
        <v>5076845000</v>
      </c>
      <c r="K85" s="24">
        <f t="shared" si="12"/>
        <v>-82012522000</v>
      </c>
      <c r="L85" s="4">
        <v>587</v>
      </c>
      <c r="M85" s="4">
        <v>1123</v>
      </c>
      <c r="N85" s="4">
        <v>120</v>
      </c>
      <c r="O85" s="4">
        <v>236</v>
      </c>
      <c r="P85" s="4">
        <v>1217600</v>
      </c>
      <c r="Q85" s="4">
        <v>2806800</v>
      </c>
      <c r="R85" s="5">
        <v>-7.0999999999999995E-3</v>
      </c>
      <c r="S85" s="4">
        <v>5597400</v>
      </c>
      <c r="T85" s="4">
        <f t="shared" si="13"/>
        <v>6814683.7999999998</v>
      </c>
      <c r="U85" s="4">
        <f t="shared" si="14"/>
        <v>4103000</v>
      </c>
      <c r="V85" s="5">
        <v>0.01</v>
      </c>
    </row>
    <row r="86" spans="1:22" x14ac:dyDescent="0.2">
      <c r="A86" s="16" t="s">
        <v>191</v>
      </c>
      <c r="B86" s="4">
        <v>961600</v>
      </c>
      <c r="C86" s="4">
        <v>961600</v>
      </c>
      <c r="D86" s="4">
        <v>0</v>
      </c>
      <c r="E86" s="4">
        <v>0</v>
      </c>
      <c r="F86" s="4">
        <f t="shared" si="11"/>
        <v>-38390000</v>
      </c>
      <c r="G86" s="4">
        <v>217900</v>
      </c>
      <c r="H86" s="4">
        <v>368700</v>
      </c>
      <c r="I86" s="4">
        <v>-150800</v>
      </c>
      <c r="J86" s="4">
        <v>-5329395000</v>
      </c>
      <c r="K86" s="24">
        <f t="shared" si="12"/>
        <v>-87089367000</v>
      </c>
      <c r="L86" s="4">
        <v>627</v>
      </c>
      <c r="M86" s="4">
        <v>723</v>
      </c>
      <c r="N86" s="4">
        <v>135</v>
      </c>
      <c r="O86" s="4">
        <v>149</v>
      </c>
      <c r="P86" s="4">
        <v>1658100</v>
      </c>
      <c r="Q86" s="4">
        <v>1483300</v>
      </c>
      <c r="R86" s="5">
        <v>-5.6000000000000008E-3</v>
      </c>
      <c r="S86" s="4">
        <v>4103000</v>
      </c>
      <c r="T86" s="4">
        <f t="shared" si="13"/>
        <v>7123556.2000000002</v>
      </c>
      <c r="U86" s="4">
        <f t="shared" si="14"/>
        <v>4420973</v>
      </c>
      <c r="V86" s="5">
        <v>8.5000000000000006E-3</v>
      </c>
    </row>
    <row r="87" spans="1:22" x14ac:dyDescent="0.2">
      <c r="A87" s="16" t="s">
        <v>190</v>
      </c>
      <c r="B87" s="4">
        <v>3274600</v>
      </c>
      <c r="C87" s="4">
        <v>3274600</v>
      </c>
      <c r="D87" s="4">
        <v>0</v>
      </c>
      <c r="E87" s="4">
        <v>0</v>
      </c>
      <c r="F87" s="4">
        <f t="shared" si="11"/>
        <v>-38390000</v>
      </c>
      <c r="G87" s="4">
        <v>767500</v>
      </c>
      <c r="H87" s="4">
        <v>1721400</v>
      </c>
      <c r="I87" s="4">
        <v>-953900</v>
      </c>
      <c r="J87" s="4">
        <v>-33874985000</v>
      </c>
      <c r="K87" s="24">
        <f t="shared" si="12"/>
        <v>-81759972000</v>
      </c>
      <c r="L87" s="4">
        <v>1391</v>
      </c>
      <c r="M87" s="4">
        <v>1929</v>
      </c>
      <c r="N87" s="4">
        <v>290</v>
      </c>
      <c r="O87" s="4">
        <v>528</v>
      </c>
      <c r="P87" s="4">
        <v>3989200</v>
      </c>
      <c r="Q87" s="4">
        <v>5834300</v>
      </c>
      <c r="R87" s="5">
        <v>1.44E-2</v>
      </c>
      <c r="S87" s="4">
        <v>14222900</v>
      </c>
      <c r="T87" s="4">
        <f t="shared" si="13"/>
        <v>6391316.2000000002</v>
      </c>
      <c r="U87" s="4">
        <f t="shared" si="14"/>
        <v>4420973</v>
      </c>
      <c r="V87" s="5">
        <v>1.67E-2</v>
      </c>
    </row>
    <row r="88" spans="1:22" x14ac:dyDescent="0.2">
      <c r="A88" s="16" t="s">
        <v>189</v>
      </c>
      <c r="B88" s="4">
        <v>23200</v>
      </c>
      <c r="C88" s="4">
        <v>24676</v>
      </c>
      <c r="D88" s="4">
        <v>-1476</v>
      </c>
      <c r="E88" s="4">
        <v>-51370000</v>
      </c>
      <c r="F88" s="4">
        <f t="shared" si="11"/>
        <v>-38390000</v>
      </c>
      <c r="G88" s="4">
        <v>343200</v>
      </c>
      <c r="H88" s="4">
        <v>83200</v>
      </c>
      <c r="I88" s="4">
        <v>260000</v>
      </c>
      <c r="J88" s="4">
        <v>9062300000</v>
      </c>
      <c r="K88" s="24">
        <f t="shared" si="12"/>
        <v>-47884987000</v>
      </c>
      <c r="L88" s="4">
        <v>650</v>
      </c>
      <c r="M88" s="4">
        <v>1514</v>
      </c>
      <c r="N88" s="4">
        <v>166</v>
      </c>
      <c r="O88" s="4">
        <v>231</v>
      </c>
      <c r="P88" s="4">
        <v>1988700</v>
      </c>
      <c r="Q88" s="4">
        <v>2324800</v>
      </c>
      <c r="R88" s="5">
        <v>0</v>
      </c>
      <c r="S88" s="4">
        <v>5755900</v>
      </c>
      <c r="T88" s="4">
        <f t="shared" si="13"/>
        <v>6448389.5</v>
      </c>
      <c r="U88" s="4">
        <f t="shared" si="14"/>
        <v>3728651</v>
      </c>
      <c r="V88" s="5">
        <v>1.7000000000000001E-2</v>
      </c>
    </row>
    <row r="89" spans="1:22" x14ac:dyDescent="0.2">
      <c r="A89" s="16" t="s">
        <v>188</v>
      </c>
      <c r="B89" s="4">
        <v>125000</v>
      </c>
      <c r="C89" s="4">
        <v>125000</v>
      </c>
      <c r="D89" s="4">
        <v>0</v>
      </c>
      <c r="E89" s="4">
        <v>0</v>
      </c>
      <c r="F89" s="4">
        <f t="shared" si="11"/>
        <v>12980000</v>
      </c>
      <c r="G89" s="4">
        <v>581200</v>
      </c>
      <c r="H89" s="4">
        <v>131900</v>
      </c>
      <c r="I89" s="4">
        <v>449300</v>
      </c>
      <c r="J89" s="4">
        <v>15598890000</v>
      </c>
      <c r="K89" s="24">
        <f t="shared" si="12"/>
        <v>-56947287000</v>
      </c>
      <c r="L89" s="4">
        <v>2048</v>
      </c>
      <c r="M89" s="4">
        <v>881</v>
      </c>
      <c r="N89" s="4">
        <v>409</v>
      </c>
      <c r="O89" s="4">
        <v>185</v>
      </c>
      <c r="P89" s="4">
        <v>5670900</v>
      </c>
      <c r="Q89" s="4">
        <v>2273300</v>
      </c>
      <c r="R89" s="5">
        <v>1.6E-2</v>
      </c>
      <c r="S89" s="4">
        <v>8298400</v>
      </c>
      <c r="T89" s="4">
        <f t="shared" si="13"/>
        <v>5975688.5</v>
      </c>
      <c r="U89" s="4">
        <f t="shared" si="14"/>
        <v>3728651</v>
      </c>
      <c r="V89" s="5">
        <v>1.8500000000000003E-2</v>
      </c>
    </row>
    <row r="90" spans="1:22" x14ac:dyDescent="0.2">
      <c r="A90" s="16" t="s">
        <v>187</v>
      </c>
      <c r="B90" s="4">
        <v>637200</v>
      </c>
      <c r="C90" s="4">
        <v>637200</v>
      </c>
      <c r="D90" s="4">
        <v>0</v>
      </c>
      <c r="E90" s="4">
        <v>0</v>
      </c>
      <c r="F90" s="4">
        <f t="shared" si="11"/>
        <v>12980000</v>
      </c>
      <c r="G90" s="4">
        <v>947700</v>
      </c>
      <c r="H90" s="4">
        <v>770600</v>
      </c>
      <c r="I90" s="4">
        <v>177100</v>
      </c>
      <c r="J90" s="4">
        <v>5926610000</v>
      </c>
      <c r="K90" s="24">
        <f t="shared" si="12"/>
        <v>-72546177000</v>
      </c>
      <c r="L90" s="4">
        <v>828</v>
      </c>
      <c r="M90" s="4">
        <v>945</v>
      </c>
      <c r="N90" s="4">
        <v>178</v>
      </c>
      <c r="O90" s="4">
        <v>210</v>
      </c>
      <c r="P90" s="4">
        <v>1636800</v>
      </c>
      <c r="Q90" s="4">
        <v>2238200</v>
      </c>
      <c r="R90" s="5">
        <v>1.03E-2</v>
      </c>
      <c r="S90" s="4">
        <v>6235400</v>
      </c>
      <c r="T90" s="4">
        <f t="shared" si="13"/>
        <v>6359772.2000000002</v>
      </c>
      <c r="U90" s="4">
        <f t="shared" si="14"/>
        <v>3728651</v>
      </c>
      <c r="V90" s="5">
        <v>1.5900000000000001E-2</v>
      </c>
    </row>
    <row r="91" spans="1:22" x14ac:dyDescent="0.2">
      <c r="A91" s="16" t="s">
        <v>186</v>
      </c>
      <c r="B91" s="4">
        <v>495200</v>
      </c>
      <c r="C91" s="4">
        <v>495200</v>
      </c>
      <c r="D91" s="4">
        <v>0</v>
      </c>
      <c r="E91" s="4">
        <v>0</v>
      </c>
      <c r="F91" s="4">
        <f t="shared" ref="F91:F102" si="15">E91+F92</f>
        <v>12980000</v>
      </c>
      <c r="G91" s="4">
        <v>1394700</v>
      </c>
      <c r="H91" s="4">
        <v>1445301</v>
      </c>
      <c r="I91" s="4">
        <v>-50601</v>
      </c>
      <c r="J91" s="4">
        <v>-1445092000</v>
      </c>
      <c r="K91" s="24">
        <f t="shared" ref="K91:K102" si="16">K92+J91</f>
        <v>-78472787000</v>
      </c>
      <c r="L91" s="4">
        <v>594</v>
      </c>
      <c r="M91" s="4">
        <v>1212</v>
      </c>
      <c r="N91" s="4">
        <v>125</v>
      </c>
      <c r="O91" s="4">
        <v>254</v>
      </c>
      <c r="P91" s="4">
        <v>1669800</v>
      </c>
      <c r="Q91" s="4">
        <v>2621800</v>
      </c>
      <c r="R91" s="5">
        <v>-2.8999999999999998E-3</v>
      </c>
      <c r="S91" s="4">
        <v>4420973</v>
      </c>
      <c r="T91" s="4">
        <f t="shared" si="13"/>
        <v>6478883.9000000004</v>
      </c>
      <c r="U91" s="4">
        <f t="shared" ref="U91:U102" si="17">MIN(S92:S96)</f>
        <v>3728651</v>
      </c>
      <c r="V91" s="5">
        <v>1.8799999999999997E-2</v>
      </c>
    </row>
    <row r="92" spans="1:22" x14ac:dyDescent="0.2">
      <c r="A92" s="16" t="s">
        <v>185</v>
      </c>
      <c r="B92" s="4">
        <v>509200</v>
      </c>
      <c r="C92" s="4">
        <v>509200</v>
      </c>
      <c r="D92" s="4">
        <v>0</v>
      </c>
      <c r="E92" s="4">
        <v>0</v>
      </c>
      <c r="F92" s="4">
        <f t="shared" si="15"/>
        <v>12980000</v>
      </c>
      <c r="G92" s="4">
        <v>489700</v>
      </c>
      <c r="H92" s="4">
        <v>394700</v>
      </c>
      <c r="I92" s="4">
        <v>95000</v>
      </c>
      <c r="J92" s="4">
        <v>3236055000</v>
      </c>
      <c r="K92" s="24">
        <f t="shared" si="16"/>
        <v>-77027695000</v>
      </c>
      <c r="L92" s="4">
        <v>835</v>
      </c>
      <c r="M92" s="4">
        <v>1197</v>
      </c>
      <c r="N92" s="4">
        <v>167</v>
      </c>
      <c r="O92" s="4">
        <v>227</v>
      </c>
      <c r="P92" s="4">
        <v>2002600</v>
      </c>
      <c r="Q92" s="4">
        <v>2432600</v>
      </c>
      <c r="R92" s="5">
        <v>-4.3E-3</v>
      </c>
      <c r="S92" s="4">
        <v>4460247</v>
      </c>
      <c r="T92" s="4">
        <f t="shared" si="13"/>
        <v>6404052.7999999998</v>
      </c>
      <c r="U92" s="4">
        <f t="shared" si="17"/>
        <v>3728651</v>
      </c>
      <c r="V92" s="5">
        <v>1.1699999999999999E-2</v>
      </c>
    </row>
    <row r="93" spans="1:22" x14ac:dyDescent="0.2">
      <c r="A93" s="16" t="s">
        <v>184</v>
      </c>
      <c r="B93" s="4">
        <v>45800</v>
      </c>
      <c r="C93" s="4">
        <v>45800</v>
      </c>
      <c r="D93" s="4">
        <v>0</v>
      </c>
      <c r="E93" s="4">
        <v>0</v>
      </c>
      <c r="F93" s="4">
        <f t="shared" si="15"/>
        <v>12980000</v>
      </c>
      <c r="G93" s="4">
        <v>513300</v>
      </c>
      <c r="H93" s="4">
        <v>154100</v>
      </c>
      <c r="I93" s="4">
        <v>359200</v>
      </c>
      <c r="J93" s="4">
        <v>12358220000</v>
      </c>
      <c r="K93" s="24">
        <f t="shared" si="16"/>
        <v>-80263750000</v>
      </c>
      <c r="L93" s="4">
        <v>644</v>
      </c>
      <c r="M93" s="4">
        <v>1032</v>
      </c>
      <c r="N93" s="4">
        <v>123</v>
      </c>
      <c r="O93" s="4">
        <v>232</v>
      </c>
      <c r="P93" s="4">
        <v>1252800</v>
      </c>
      <c r="Q93" s="4">
        <v>2474500</v>
      </c>
      <c r="R93" s="5">
        <v>-1.01E-2</v>
      </c>
      <c r="S93" s="4">
        <v>3728651</v>
      </c>
      <c r="T93" s="4">
        <f t="shared" si="13"/>
        <v>6701319.666666667</v>
      </c>
      <c r="U93" s="4">
        <f t="shared" si="17"/>
        <v>6326633</v>
      </c>
      <c r="V93" s="5">
        <v>1.44E-2</v>
      </c>
    </row>
    <row r="94" spans="1:22" x14ac:dyDescent="0.2">
      <c r="A94" s="16" t="s">
        <v>183</v>
      </c>
      <c r="B94" s="4">
        <v>755200</v>
      </c>
      <c r="C94" s="4">
        <v>755200</v>
      </c>
      <c r="D94" s="4">
        <v>0</v>
      </c>
      <c r="E94" s="4">
        <v>0</v>
      </c>
      <c r="F94" s="4">
        <f t="shared" si="15"/>
        <v>12980000</v>
      </c>
      <c r="G94" s="4">
        <v>473900</v>
      </c>
      <c r="H94" s="4">
        <v>2147900</v>
      </c>
      <c r="I94" s="4">
        <v>-1674000</v>
      </c>
      <c r="J94" s="4">
        <v>-57304030000</v>
      </c>
      <c r="K94" s="24">
        <f t="shared" si="16"/>
        <v>-92621970000</v>
      </c>
      <c r="L94" s="4">
        <v>2222</v>
      </c>
      <c r="M94" s="4">
        <v>1624</v>
      </c>
      <c r="N94" s="4">
        <v>497</v>
      </c>
      <c r="O94" s="4">
        <v>429</v>
      </c>
      <c r="P94" s="4">
        <v>5433600</v>
      </c>
      <c r="Q94" s="4">
        <v>4194200</v>
      </c>
      <c r="R94" s="5">
        <v>1.47E-2</v>
      </c>
      <c r="S94" s="4">
        <v>10188187</v>
      </c>
      <c r="T94" s="4">
        <f t="shared" si="13"/>
        <v>6265461.25</v>
      </c>
      <c r="U94" s="4">
        <f t="shared" si="17"/>
        <v>3571390</v>
      </c>
      <c r="V94" s="5">
        <v>3.32E-2</v>
      </c>
    </row>
    <row r="95" spans="1:22" x14ac:dyDescent="0.2">
      <c r="A95" s="16" t="s">
        <v>182</v>
      </c>
      <c r="B95" s="4">
        <v>229500</v>
      </c>
      <c r="C95" s="4">
        <v>229500</v>
      </c>
      <c r="D95" s="4">
        <v>0</v>
      </c>
      <c r="E95" s="4">
        <v>0</v>
      </c>
      <c r="F95" s="4">
        <f t="shared" si="15"/>
        <v>12980000</v>
      </c>
      <c r="G95" s="4">
        <v>936300</v>
      </c>
      <c r="H95" s="4">
        <v>190000</v>
      </c>
      <c r="I95" s="4">
        <v>746300</v>
      </c>
      <c r="J95" s="4">
        <v>25558190000</v>
      </c>
      <c r="K95" s="24">
        <f t="shared" si="16"/>
        <v>-35317940000</v>
      </c>
      <c r="L95" s="4">
        <v>1998</v>
      </c>
      <c r="M95" s="4">
        <v>1305</v>
      </c>
      <c r="N95" s="4">
        <v>198</v>
      </c>
      <c r="O95" s="4">
        <v>279</v>
      </c>
      <c r="P95" s="4">
        <v>2856700</v>
      </c>
      <c r="Q95" s="4">
        <v>3497500</v>
      </c>
      <c r="R95" s="5">
        <v>-7.1999999999999998E-3</v>
      </c>
      <c r="S95" s="4">
        <v>6733180</v>
      </c>
      <c r="T95" s="4">
        <f t="shared" si="13"/>
        <v>6198644.2857142854</v>
      </c>
      <c r="U95" s="4">
        <f t="shared" si="17"/>
        <v>3571390</v>
      </c>
      <c r="V95" s="5">
        <v>2.3199999999999998E-2</v>
      </c>
    </row>
    <row r="96" spans="1:22" x14ac:dyDescent="0.2">
      <c r="A96" s="16" t="s">
        <v>177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12980000</v>
      </c>
      <c r="G96" s="4">
        <v>61500</v>
      </c>
      <c r="H96" s="4">
        <v>741400</v>
      </c>
      <c r="I96" s="4">
        <v>-679900</v>
      </c>
      <c r="J96" s="4">
        <v>-23449330000</v>
      </c>
      <c r="K96" s="24">
        <f t="shared" si="16"/>
        <v>-60876130000</v>
      </c>
      <c r="L96" s="4">
        <v>1386</v>
      </c>
      <c r="M96" s="4">
        <v>1448</v>
      </c>
      <c r="N96" s="4">
        <v>304</v>
      </c>
      <c r="O96" s="4">
        <v>302</v>
      </c>
      <c r="P96" s="4">
        <v>3509700</v>
      </c>
      <c r="Q96" s="4">
        <v>4008800</v>
      </c>
      <c r="R96" s="5">
        <v>-2.8000000000000004E-3</v>
      </c>
      <c r="S96" s="4">
        <v>7191724</v>
      </c>
      <c r="T96" s="4">
        <f t="shared" si="13"/>
        <v>6033131</v>
      </c>
      <c r="U96" s="4">
        <f t="shared" si="17"/>
        <v>3571390</v>
      </c>
      <c r="V96" s="5">
        <v>1.3000000000000001E-2</v>
      </c>
    </row>
    <row r="97" spans="1:22" x14ac:dyDescent="0.2">
      <c r="A97" s="16" t="s">
        <v>175</v>
      </c>
      <c r="B97" s="4">
        <v>100000</v>
      </c>
      <c r="C97" s="4">
        <v>100000</v>
      </c>
      <c r="D97" s="4">
        <v>0</v>
      </c>
      <c r="E97" s="4">
        <v>0</v>
      </c>
      <c r="F97" s="4">
        <f t="shared" si="15"/>
        <v>12980000</v>
      </c>
      <c r="G97" s="4">
        <v>275600</v>
      </c>
      <c r="H97" s="4">
        <v>342700</v>
      </c>
      <c r="I97" s="4">
        <v>-67100</v>
      </c>
      <c r="J97" s="4">
        <v>-2217415000</v>
      </c>
      <c r="K97" s="24">
        <f t="shared" si="16"/>
        <v>-37426800000</v>
      </c>
      <c r="L97" s="4">
        <v>2245</v>
      </c>
      <c r="M97" s="4">
        <v>1414</v>
      </c>
      <c r="N97" s="4">
        <v>279</v>
      </c>
      <c r="O97" s="4">
        <v>265</v>
      </c>
      <c r="P97" s="4">
        <v>3770700</v>
      </c>
      <c r="Q97" s="4">
        <v>3128800</v>
      </c>
      <c r="R97" s="5">
        <v>1.18E-2</v>
      </c>
      <c r="S97" s="4">
        <v>6900500</v>
      </c>
      <c r="T97" s="4">
        <f t="shared" ref="T97:T102" si="18">AVERAGE(S98:S107)</f>
        <v>5859657.2000000002</v>
      </c>
      <c r="U97" s="4">
        <f t="shared" si="17"/>
        <v>3571390</v>
      </c>
      <c r="V97" s="5">
        <v>2.0299999999999999E-2</v>
      </c>
    </row>
    <row r="98" spans="1:22" x14ac:dyDescent="0.2">
      <c r="A98" s="16" t="s">
        <v>174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12980000</v>
      </c>
      <c r="G98" s="4">
        <v>332800</v>
      </c>
      <c r="H98" s="4">
        <v>463900</v>
      </c>
      <c r="I98" s="4">
        <v>-131100</v>
      </c>
      <c r="J98" s="4">
        <v>-4410780000</v>
      </c>
      <c r="K98" s="24">
        <f t="shared" si="16"/>
        <v>-35209385000</v>
      </c>
      <c r="L98" s="4">
        <v>2816</v>
      </c>
      <c r="M98" s="4">
        <v>1382</v>
      </c>
      <c r="N98" s="4">
        <v>268</v>
      </c>
      <c r="O98" s="4">
        <v>252</v>
      </c>
      <c r="P98" s="4">
        <v>3281300</v>
      </c>
      <c r="Q98" s="4">
        <v>2785800</v>
      </c>
      <c r="R98" s="5">
        <v>2.7200000000000002E-2</v>
      </c>
      <c r="S98" s="4">
        <v>6326633</v>
      </c>
      <c r="T98" s="4">
        <f t="shared" si="18"/>
        <v>5742913.25</v>
      </c>
      <c r="U98" s="4">
        <f t="shared" si="17"/>
        <v>3571390</v>
      </c>
      <c r="V98" s="5">
        <v>2.35E-2</v>
      </c>
    </row>
    <row r="99" spans="1:22" x14ac:dyDescent="0.2">
      <c r="A99" s="16" t="s">
        <v>164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12980000</v>
      </c>
      <c r="G99" s="4">
        <v>312600</v>
      </c>
      <c r="H99" s="4">
        <v>278800</v>
      </c>
      <c r="I99" s="4">
        <v>33800</v>
      </c>
      <c r="J99" s="4">
        <v>1136835000</v>
      </c>
      <c r="K99" s="24">
        <f t="shared" si="16"/>
        <v>-30798605000</v>
      </c>
      <c r="L99" s="4">
        <v>1097</v>
      </c>
      <c r="M99" s="4">
        <v>911</v>
      </c>
      <c r="N99" s="4">
        <v>132</v>
      </c>
      <c r="O99" s="4">
        <v>158</v>
      </c>
      <c r="P99" s="4">
        <v>1637500</v>
      </c>
      <c r="Q99" s="4">
        <v>1770400</v>
      </c>
      <c r="R99" s="5">
        <v>3.0999999999999999E-3</v>
      </c>
      <c r="S99" s="4">
        <v>3571390</v>
      </c>
      <c r="T99" s="4">
        <f t="shared" si="18"/>
        <v>6466754.333333333</v>
      </c>
      <c r="U99" s="4">
        <f t="shared" si="17"/>
        <v>3711936</v>
      </c>
      <c r="V99" s="5">
        <v>1.2E-2</v>
      </c>
    </row>
    <row r="100" spans="1:22" x14ac:dyDescent="0.2">
      <c r="A100" s="16" t="s">
        <v>156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12980000</v>
      </c>
      <c r="G100" s="4">
        <v>1218600</v>
      </c>
      <c r="H100" s="4">
        <v>877600</v>
      </c>
      <c r="I100" s="4">
        <v>341000</v>
      </c>
      <c r="J100" s="4">
        <v>11826430000</v>
      </c>
      <c r="K100" s="24">
        <f t="shared" si="16"/>
        <v>-31935440000</v>
      </c>
      <c r="L100" s="4">
        <v>3828</v>
      </c>
      <c r="M100" s="4">
        <v>1741</v>
      </c>
      <c r="N100" s="4">
        <v>502</v>
      </c>
      <c r="O100" s="4">
        <v>316</v>
      </c>
      <c r="P100" s="4">
        <v>6034000</v>
      </c>
      <c r="Q100" s="4">
        <v>3847900</v>
      </c>
      <c r="R100" s="5">
        <v>1.54E-2</v>
      </c>
      <c r="S100" s="4">
        <v>10076237</v>
      </c>
      <c r="T100" s="4">
        <f t="shared" si="18"/>
        <v>4662013</v>
      </c>
      <c r="U100" s="4">
        <f t="shared" si="17"/>
        <v>3711936</v>
      </c>
      <c r="V100" s="5">
        <v>3.27E-2</v>
      </c>
    </row>
    <row r="101" spans="1:22" x14ac:dyDescent="0.2">
      <c r="A101" s="16" t="s">
        <v>155</v>
      </c>
      <c r="B101" s="4">
        <v>504900</v>
      </c>
      <c r="C101" s="4">
        <v>504900</v>
      </c>
      <c r="D101" s="4">
        <v>0</v>
      </c>
      <c r="E101" s="4">
        <v>0</v>
      </c>
      <c r="F101" s="4">
        <f t="shared" si="15"/>
        <v>12980000</v>
      </c>
      <c r="G101" s="4">
        <v>54500</v>
      </c>
      <c r="H101" s="4">
        <v>1240100</v>
      </c>
      <c r="I101" s="4">
        <v>-1185600</v>
      </c>
      <c r="J101" s="4">
        <v>-38096795000</v>
      </c>
      <c r="K101" s="24">
        <f t="shared" si="16"/>
        <v>-43761870000</v>
      </c>
      <c r="L101" s="4">
        <v>1416</v>
      </c>
      <c r="M101" s="4">
        <v>1131</v>
      </c>
      <c r="N101" s="4">
        <v>235</v>
      </c>
      <c r="O101" s="4">
        <v>190</v>
      </c>
      <c r="P101" s="4">
        <v>3142000</v>
      </c>
      <c r="Q101" s="4">
        <v>2468600</v>
      </c>
      <c r="R101" s="5">
        <v>1.5600000000000001E-2</v>
      </c>
      <c r="S101" s="4">
        <v>5612090</v>
      </c>
      <c r="T101" s="4">
        <f t="shared" si="18"/>
        <v>3711936</v>
      </c>
      <c r="U101" s="4">
        <f t="shared" si="17"/>
        <v>3711936</v>
      </c>
      <c r="V101" s="5">
        <v>2.3099999999999999E-2</v>
      </c>
    </row>
    <row r="102" spans="1:22" x14ac:dyDescent="0.2">
      <c r="A102" s="16" t="s">
        <v>154</v>
      </c>
      <c r="B102" s="4">
        <v>905407</v>
      </c>
      <c r="C102" s="4">
        <v>905000</v>
      </c>
      <c r="D102" s="4">
        <v>407</v>
      </c>
      <c r="E102" s="4">
        <v>12980000</v>
      </c>
      <c r="F102" s="4">
        <f t="shared" si="15"/>
        <v>12980000</v>
      </c>
      <c r="G102" s="4">
        <v>216700</v>
      </c>
      <c r="H102" s="4">
        <v>393101</v>
      </c>
      <c r="I102" s="4">
        <v>-176401</v>
      </c>
      <c r="J102" s="4">
        <v>-5665075000</v>
      </c>
      <c r="K102" s="24">
        <f t="shared" si="16"/>
        <v>-5665075000</v>
      </c>
      <c r="L102" s="4">
        <v>1035</v>
      </c>
      <c r="M102" s="4">
        <v>1131</v>
      </c>
      <c r="N102" s="4">
        <v>112</v>
      </c>
      <c r="O102" s="4">
        <v>184</v>
      </c>
      <c r="P102" s="4">
        <v>1545600</v>
      </c>
      <c r="Q102" s="4">
        <v>2164500</v>
      </c>
      <c r="R102" s="5">
        <v>9.4999999999999998E-3</v>
      </c>
      <c r="S102" s="4">
        <v>3711936</v>
      </c>
      <c r="T102" s="4" t="e">
        <f t="shared" si="18"/>
        <v>#DIV/0!</v>
      </c>
      <c r="U102" s="4">
        <f t="shared" si="17"/>
        <v>0</v>
      </c>
      <c r="V102" s="5">
        <v>1.3999999999999999E-2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4AB-61DD-2249-AB13-2B6CF6D5FE58}">
  <sheetPr codeName="Sheet24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3.5"/>
    <col min="3" max="3" customWidth="true" width="13.0"/>
    <col min="4" max="4" customWidth="true" width="13.33203125"/>
    <col min="5" max="5" customWidth="true" width="14.5"/>
    <col min="6" max="6" customWidth="true" width="21.5"/>
    <col min="7" max="7" customWidth="true" width="15.1640625"/>
    <col min="8" max="8" customWidth="true" width="14.5"/>
    <col min="9" max="9" customWidth="true" width="15.83203125"/>
    <col min="10" max="10" customWidth="true" width="18.33203125"/>
    <col min="11" max="11" customWidth="true" width="16.6640625"/>
    <col min="18" max="18" customWidth="true" width="13.0"/>
    <col min="19" max="19" customWidth="true" width="15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481">
        <v>344</v>
      </c>
      <c r="B3" t="n" s="2482">
        <v>918789.0</v>
      </c>
      <c r="C3" t="n" s="2483">
        <v>4385600.0</v>
      </c>
      <c r="D3" t="n" s="2484">
        <v>-3466811.0</v>
      </c>
      <c r="E3" t="n" s="2485">
        <v>-7.56348E10</v>
      </c>
      <c r="G3" t="n" s="2471">
        <v>938100.0</v>
      </c>
      <c r="H3" t="n" s="2472">
        <v>123200.0</v>
      </c>
      <c r="I3" t="n" s="2473">
        <v>814900.0</v>
      </c>
      <c r="J3" t="n" s="2474">
        <v>1.780297E10</v>
      </c>
      <c r="L3" t="n" s="2475">
        <v>2455.0</v>
      </c>
      <c r="M3" t="n" s="2476">
        <v>5048.0</v>
      </c>
      <c r="N3" t="n" s="2477">
        <v>244.0</v>
      </c>
      <c r="O3" t="n" s="2478">
        <v>277.0</v>
      </c>
      <c r="P3" t="n" s="2479">
        <v>5637500.0</v>
      </c>
      <c r="Q3" t="n" s="2480">
        <v>7843600.0</v>
      </c>
      <c r="R3" t="n" s="2469">
        <v>-0.0045000000000000005</v>
      </c>
      <c r="S3" t="n" s="2468">
        <v>1.53935E7</v>
      </c>
      <c r="V3" t="n" s="2470">
        <v>0.011399999999999999</v>
      </c>
    </row>
    <row r="4">
      <c r="A4" t="s" s="414">
        <v>343</v>
      </c>
      <c r="B4" t="n" s="415">
        <v>795295.0</v>
      </c>
      <c r="C4" t="n" s="416">
        <v>1.0798262E7</v>
      </c>
      <c r="D4" t="n" s="417">
        <v>-1.0002967E7</v>
      </c>
      <c r="E4" t="n" s="418">
        <v>-2.189146E11</v>
      </c>
      <c r="G4" t="n" s="404">
        <v>1165000.0</v>
      </c>
      <c r="H4" t="n" s="405">
        <v>2804300.0</v>
      </c>
      <c r="I4" t="n" s="406">
        <v>-1639300.0</v>
      </c>
      <c r="J4" t="n" s="407">
        <v>-3.6097067E10</v>
      </c>
      <c r="L4" t="n" s="408">
        <v>4792.0</v>
      </c>
      <c r="M4" t="n" s="409">
        <v>11718.0</v>
      </c>
      <c r="N4" t="n" s="410">
        <v>528.0</v>
      </c>
      <c r="O4" t="n" s="411">
        <v>901.0</v>
      </c>
      <c r="P4" t="n" s="412">
        <v>9687300.0</v>
      </c>
      <c r="Q4" t="n" s="413">
        <v>1.9495E7</v>
      </c>
      <c r="R4" t="n" s="402">
        <v>-0.020499999999999997</v>
      </c>
      <c r="S4" t="n" s="401">
        <v>2.896E7</v>
      </c>
      <c r="V4" t="n" s="403">
        <v>0.0204</v>
      </c>
    </row>
    <row r="5" spans="1:22" x14ac:dyDescent="0.2">
      <c r="A5" s="16" t="s">
        <v>342</v>
      </c>
      <c r="B5" s="4">
        <v>8154380</v>
      </c>
      <c r="C5" s="4">
        <v>7980927</v>
      </c>
      <c r="D5" s="4">
        <v>173453</v>
      </c>
      <c r="E5" s="4">
        <v>3948100000</v>
      </c>
      <c r="F5" s="4">
        <f t="shared" ref="F5:F46" si="0">E5+F6</f>
        <v>197589012486</v>
      </c>
      <c r="G5" s="4">
        <v>905100</v>
      </c>
      <c r="H5" s="4">
        <v>822800</v>
      </c>
      <c r="I5" s="4">
        <v>82300</v>
      </c>
      <c r="J5" s="4">
        <v>1847095000</v>
      </c>
      <c r="K5" s="24">
        <f t="shared" ref="K5:K46" si="1">K6+J5</f>
        <v>-594307375000</v>
      </c>
      <c r="L5" s="4">
        <v>2484</v>
      </c>
      <c r="M5" s="4">
        <v>6395</v>
      </c>
      <c r="N5" s="4">
        <v>312</v>
      </c>
      <c r="O5" s="4">
        <v>496</v>
      </c>
      <c r="P5" s="4">
        <v>5912000</v>
      </c>
      <c r="Q5" s="4">
        <v>9862300</v>
      </c>
      <c r="R5" s="5">
        <v>-1.34E-2</v>
      </c>
      <c r="S5" s="4">
        <v>20829400</v>
      </c>
      <c r="T5" s="4">
        <f t="shared" ref="T5:T73" si="2">AVERAGE(S6:S15)</f>
        <v>19464290.300000001</v>
      </c>
      <c r="U5" s="4">
        <f t="shared" ref="U5:U46" si="3">MIN(S6:S10)</f>
        <v>7993800</v>
      </c>
      <c r="V5" s="5">
        <v>1.55E-2</v>
      </c>
    </row>
    <row r="6" spans="1:22" x14ac:dyDescent="0.2">
      <c r="A6" s="16" t="s">
        <v>341</v>
      </c>
      <c r="B6" s="4">
        <v>1278056</v>
      </c>
      <c r="C6" s="4">
        <v>804288</v>
      </c>
      <c r="D6" s="4">
        <v>473768</v>
      </c>
      <c r="E6" s="4">
        <v>10793740000</v>
      </c>
      <c r="F6" s="4">
        <f t="shared" si="0"/>
        <v>193640912486</v>
      </c>
      <c r="G6" s="4">
        <v>922000</v>
      </c>
      <c r="H6" s="4">
        <v>370800</v>
      </c>
      <c r="I6" s="4">
        <v>551200</v>
      </c>
      <c r="J6" s="4">
        <v>12411900000</v>
      </c>
      <c r="K6" s="24">
        <f t="shared" si="1"/>
        <v>-596154470000</v>
      </c>
      <c r="L6" s="4">
        <v>2170</v>
      </c>
      <c r="M6" s="4">
        <v>3433</v>
      </c>
      <c r="N6" s="4">
        <v>297</v>
      </c>
      <c r="O6" s="4">
        <v>369</v>
      </c>
      <c r="P6" s="4">
        <v>5614400</v>
      </c>
      <c r="Q6" s="4">
        <v>7250700</v>
      </c>
      <c r="R6" s="5">
        <v>6.7000000000000002E-3</v>
      </c>
      <c r="S6" s="4">
        <v>13407300</v>
      </c>
      <c r="T6" s="4">
        <f t="shared" si="2"/>
        <v>20028135.300000001</v>
      </c>
      <c r="U6" s="4">
        <f t="shared" si="3"/>
        <v>7993800</v>
      </c>
      <c r="V6" s="5">
        <v>1.7600000000000001E-2</v>
      </c>
    </row>
    <row r="7" spans="1:22" x14ac:dyDescent="0.2">
      <c r="A7" s="16" t="s">
        <v>340</v>
      </c>
      <c r="B7" s="4">
        <v>611804</v>
      </c>
      <c r="C7" s="4">
        <v>406200</v>
      </c>
      <c r="D7" s="4">
        <v>205604</v>
      </c>
      <c r="E7" s="4">
        <v>4646950000</v>
      </c>
      <c r="F7" s="4">
        <f t="shared" si="0"/>
        <v>182847172486</v>
      </c>
      <c r="G7" s="4">
        <v>991600</v>
      </c>
      <c r="H7" s="4">
        <v>247500</v>
      </c>
      <c r="I7" s="4">
        <v>744100</v>
      </c>
      <c r="J7" s="4">
        <v>16728410000</v>
      </c>
      <c r="K7" s="24">
        <f t="shared" si="1"/>
        <v>-608566370000</v>
      </c>
      <c r="L7" s="4">
        <v>1474</v>
      </c>
      <c r="M7" s="4">
        <v>3523</v>
      </c>
      <c r="N7" s="4">
        <v>185</v>
      </c>
      <c r="O7" s="4">
        <v>228</v>
      </c>
      <c r="P7" s="4">
        <v>3209100</v>
      </c>
      <c r="Q7" s="4">
        <v>4537200</v>
      </c>
      <c r="R7" s="5">
        <v>0</v>
      </c>
      <c r="S7" s="4">
        <v>7993800</v>
      </c>
      <c r="T7" s="4">
        <f t="shared" si="2"/>
        <v>20734905.300000001</v>
      </c>
      <c r="U7" s="4">
        <f t="shared" si="3"/>
        <v>13080600</v>
      </c>
      <c r="V7" s="5">
        <v>1.11E-2</v>
      </c>
    </row>
    <row r="8" spans="1:22" x14ac:dyDescent="0.2">
      <c r="A8" s="16" t="s">
        <v>339</v>
      </c>
      <c r="B8" s="4">
        <v>1482050</v>
      </c>
      <c r="C8" s="4">
        <v>6408512</v>
      </c>
      <c r="D8" s="4">
        <v>-4926462</v>
      </c>
      <c r="E8" s="4">
        <v>-112955840000</v>
      </c>
      <c r="F8" s="4">
        <f t="shared" si="0"/>
        <v>178200222486</v>
      </c>
      <c r="G8" s="4">
        <v>1850200</v>
      </c>
      <c r="H8" s="4">
        <v>3634990</v>
      </c>
      <c r="I8" s="4">
        <v>-1784790</v>
      </c>
      <c r="J8" s="4">
        <v>-41221780000</v>
      </c>
      <c r="K8" s="24">
        <f t="shared" si="1"/>
        <v>-625294780000</v>
      </c>
      <c r="L8" s="4">
        <v>4679</v>
      </c>
      <c r="M8" s="4">
        <v>8548</v>
      </c>
      <c r="N8" s="4">
        <v>731</v>
      </c>
      <c r="O8" s="4">
        <v>1056</v>
      </c>
      <c r="P8" s="4">
        <v>15382200</v>
      </c>
      <c r="Q8" s="4">
        <v>20351200</v>
      </c>
      <c r="R8" s="5">
        <v>-1.55E-2</v>
      </c>
      <c r="S8" s="4">
        <v>36618800</v>
      </c>
      <c r="T8" s="4">
        <f t="shared" si="2"/>
        <v>18492235.300000001</v>
      </c>
      <c r="U8" s="4">
        <f t="shared" si="3"/>
        <v>13080600</v>
      </c>
      <c r="V8" s="5">
        <v>4.9400000000000006E-2</v>
      </c>
    </row>
    <row r="9" spans="1:22" x14ac:dyDescent="0.2">
      <c r="A9" s="16" t="s">
        <v>338</v>
      </c>
      <c r="B9" s="4">
        <v>1760400</v>
      </c>
      <c r="C9" s="4">
        <v>1516300</v>
      </c>
      <c r="D9" s="4">
        <v>244100</v>
      </c>
      <c r="E9" s="4">
        <v>5620120000</v>
      </c>
      <c r="F9" s="4">
        <f t="shared" si="0"/>
        <v>291156062486</v>
      </c>
      <c r="G9" s="4">
        <v>1073400</v>
      </c>
      <c r="H9" s="4">
        <v>763700</v>
      </c>
      <c r="I9" s="4">
        <v>309700</v>
      </c>
      <c r="J9" s="4">
        <v>6924665000</v>
      </c>
      <c r="K9" s="24">
        <f t="shared" si="1"/>
        <v>-584073000000</v>
      </c>
      <c r="L9" s="4">
        <v>2898</v>
      </c>
      <c r="M9" s="4">
        <v>4570</v>
      </c>
      <c r="N9" s="4">
        <v>325</v>
      </c>
      <c r="O9" s="4">
        <v>338</v>
      </c>
      <c r="P9" s="4">
        <v>6380700</v>
      </c>
      <c r="Q9" s="4">
        <v>6693400</v>
      </c>
      <c r="R9" s="5">
        <v>-1.7500000000000002E-2</v>
      </c>
      <c r="S9" s="4">
        <v>13080600</v>
      </c>
      <c r="T9" s="4">
        <f t="shared" si="2"/>
        <v>18894995.300000001</v>
      </c>
      <c r="U9" s="4">
        <f t="shared" si="3"/>
        <v>15665900</v>
      </c>
      <c r="V9" s="5">
        <v>1.54E-2</v>
      </c>
    </row>
    <row r="10" spans="1:22" x14ac:dyDescent="0.2">
      <c r="A10" s="16" t="s">
        <v>337</v>
      </c>
      <c r="B10" s="4">
        <v>1509115</v>
      </c>
      <c r="C10" s="4">
        <v>1080441</v>
      </c>
      <c r="D10" s="4">
        <v>428674</v>
      </c>
      <c r="E10" s="4">
        <v>10120630000</v>
      </c>
      <c r="F10" s="4">
        <f t="shared" si="0"/>
        <v>285535942486</v>
      </c>
      <c r="G10" s="4">
        <v>0</v>
      </c>
      <c r="H10" s="4">
        <v>0</v>
      </c>
      <c r="I10" s="4">
        <v>0</v>
      </c>
      <c r="J10" s="4">
        <v>37760950000</v>
      </c>
      <c r="K10" s="24">
        <f t="shared" si="1"/>
        <v>-590997665000</v>
      </c>
      <c r="L10" s="4">
        <v>2427</v>
      </c>
      <c r="M10" s="4">
        <v>4971</v>
      </c>
      <c r="N10" s="4">
        <v>354</v>
      </c>
      <c r="O10" s="4">
        <v>639</v>
      </c>
      <c r="P10" s="4">
        <v>6784700</v>
      </c>
      <c r="Q10" s="4">
        <v>11621700</v>
      </c>
      <c r="R10" s="5">
        <v>-1.72E-2</v>
      </c>
      <c r="S10" s="4">
        <v>20852500</v>
      </c>
      <c r="T10" s="4">
        <f t="shared" si="2"/>
        <v>19221535.300000001</v>
      </c>
      <c r="U10" s="4">
        <f t="shared" si="3"/>
        <v>15665900</v>
      </c>
      <c r="V10" s="5">
        <v>1.9099999999999999E-2</v>
      </c>
    </row>
    <row r="11" spans="1:22" x14ac:dyDescent="0.2">
      <c r="A11" s="16" t="s">
        <v>336</v>
      </c>
      <c r="B11" s="4">
        <v>717182</v>
      </c>
      <c r="C11" s="4">
        <v>170900</v>
      </c>
      <c r="D11" s="4">
        <v>546282</v>
      </c>
      <c r="E11" s="4">
        <v>12746290000</v>
      </c>
      <c r="F11" s="4">
        <f t="shared" si="0"/>
        <v>275415312486</v>
      </c>
      <c r="G11" s="4">
        <v>0</v>
      </c>
      <c r="H11" s="4">
        <v>0</v>
      </c>
      <c r="I11" s="4">
        <v>0</v>
      </c>
      <c r="J11" s="4">
        <v>-8569940000</v>
      </c>
      <c r="K11" s="24">
        <f t="shared" si="1"/>
        <v>-628758615000</v>
      </c>
      <c r="L11" s="4">
        <v>2817</v>
      </c>
      <c r="M11" s="4">
        <v>3348</v>
      </c>
      <c r="N11" s="4">
        <v>400</v>
      </c>
      <c r="O11" s="4">
        <v>439</v>
      </c>
      <c r="P11" s="4">
        <v>7079400</v>
      </c>
      <c r="Q11" s="4">
        <v>8370900</v>
      </c>
      <c r="R11" s="5">
        <v>6.4000000000000003E-3</v>
      </c>
      <c r="S11" s="4">
        <v>16402300</v>
      </c>
      <c r="T11" s="4">
        <f t="shared" si="2"/>
        <v>18673245.399999999</v>
      </c>
      <c r="U11" s="4">
        <f t="shared" si="3"/>
        <v>15665900</v>
      </c>
      <c r="V11" s="5">
        <v>1.49E-2</v>
      </c>
    </row>
    <row r="12" spans="1:22" x14ac:dyDescent="0.2">
      <c r="A12" s="16" t="s">
        <v>335</v>
      </c>
      <c r="B12" s="4">
        <v>1751548</v>
      </c>
      <c r="C12" s="4">
        <v>1001000</v>
      </c>
      <c r="D12" s="4">
        <v>750548</v>
      </c>
      <c r="E12" s="4">
        <v>17684110000</v>
      </c>
      <c r="F12" s="4">
        <f t="shared" si="0"/>
        <v>262669022486</v>
      </c>
      <c r="G12" s="4">
        <v>0</v>
      </c>
      <c r="H12" s="4">
        <v>0</v>
      </c>
      <c r="I12" s="4">
        <v>0</v>
      </c>
      <c r="J12" s="4">
        <v>-25221115000</v>
      </c>
      <c r="K12" s="24">
        <f t="shared" si="1"/>
        <v>-620188675000</v>
      </c>
      <c r="L12" s="4">
        <v>2789</v>
      </c>
      <c r="M12" s="4">
        <v>4423</v>
      </c>
      <c r="N12" s="4">
        <v>416</v>
      </c>
      <c r="O12" s="4">
        <v>467</v>
      </c>
      <c r="P12" s="4">
        <v>8566700</v>
      </c>
      <c r="Q12" s="4">
        <v>8673200</v>
      </c>
      <c r="R12" s="5">
        <v>8.6999999999999994E-3</v>
      </c>
      <c r="S12" s="4">
        <v>18675500</v>
      </c>
      <c r="T12" s="4">
        <f t="shared" si="2"/>
        <v>18496035.399999999</v>
      </c>
      <c r="U12" s="4">
        <f t="shared" si="3"/>
        <v>15061500</v>
      </c>
      <c r="V12" s="5">
        <v>8.5000000000000006E-3</v>
      </c>
    </row>
    <row r="13" spans="1:22" x14ac:dyDescent="0.2">
      <c r="A13" s="16" t="s">
        <v>333</v>
      </c>
      <c r="B13" s="4">
        <v>817700</v>
      </c>
      <c r="C13" s="4">
        <v>1077000</v>
      </c>
      <c r="D13" s="4">
        <v>-259300</v>
      </c>
      <c r="E13" s="4">
        <v>-5998940000</v>
      </c>
      <c r="F13" s="4">
        <f t="shared" si="0"/>
        <v>244984912486</v>
      </c>
      <c r="G13" s="4">
        <v>360900</v>
      </c>
      <c r="H13" s="4">
        <v>1440200</v>
      </c>
      <c r="I13" s="4">
        <v>-1079300</v>
      </c>
      <c r="J13" s="4">
        <v>-25221115000</v>
      </c>
      <c r="K13" s="24">
        <f t="shared" si="1"/>
        <v>-594967560000</v>
      </c>
      <c r="L13" s="4">
        <v>2618</v>
      </c>
      <c r="M13" s="4">
        <v>5472</v>
      </c>
      <c r="N13" s="4">
        <v>280</v>
      </c>
      <c r="O13" s="4">
        <v>588</v>
      </c>
      <c r="P13" s="4">
        <v>5132300</v>
      </c>
      <c r="Q13" s="4">
        <v>9773800</v>
      </c>
      <c r="R13" s="5">
        <v>-6.4000000000000003E-3</v>
      </c>
      <c r="S13" s="4">
        <v>15665900</v>
      </c>
      <c r="T13" s="4">
        <f t="shared" si="2"/>
        <v>18160175.5</v>
      </c>
      <c r="U13" s="4">
        <f t="shared" si="3"/>
        <v>14192100</v>
      </c>
      <c r="V13" s="5">
        <v>1.2800000000000001E-2</v>
      </c>
    </row>
    <row r="14" spans="1:22" x14ac:dyDescent="0.2">
      <c r="A14" s="16" t="s">
        <v>332</v>
      </c>
      <c r="B14" s="4">
        <v>1835620</v>
      </c>
      <c r="C14" s="4">
        <v>5616140</v>
      </c>
      <c r="D14" s="4">
        <v>-3780520</v>
      </c>
      <c r="E14" s="4">
        <v>-88220525348</v>
      </c>
      <c r="F14" s="4">
        <f t="shared" si="0"/>
        <v>250983852486</v>
      </c>
      <c r="G14" s="4">
        <v>3976200</v>
      </c>
      <c r="H14" s="4">
        <v>3561203</v>
      </c>
      <c r="I14" s="4">
        <v>414997</v>
      </c>
      <c r="J14" s="4">
        <v>9583711000</v>
      </c>
      <c r="K14" s="24">
        <f t="shared" si="1"/>
        <v>-569746445000</v>
      </c>
      <c r="L14" s="4">
        <v>7872</v>
      </c>
      <c r="M14" s="4">
        <v>3905</v>
      </c>
      <c r="N14" s="4">
        <v>1135</v>
      </c>
      <c r="O14" s="4">
        <v>643</v>
      </c>
      <c r="P14" s="4">
        <v>19626100</v>
      </c>
      <c r="Q14" s="4">
        <v>11014100</v>
      </c>
      <c r="R14" s="5">
        <v>2.1899999999999999E-2</v>
      </c>
      <c r="S14" s="4">
        <v>33245701</v>
      </c>
      <c r="T14" s="4">
        <f t="shared" si="2"/>
        <v>15963435.4</v>
      </c>
      <c r="U14" s="4">
        <f t="shared" si="3"/>
        <v>14192100</v>
      </c>
      <c r="V14" s="5">
        <v>2.3399999999999997E-2</v>
      </c>
    </row>
    <row r="15" spans="1:22" x14ac:dyDescent="0.2">
      <c r="A15" s="16" t="s">
        <v>331</v>
      </c>
      <c r="B15" s="4">
        <v>3184650</v>
      </c>
      <c r="C15" s="4">
        <v>3503309</v>
      </c>
      <c r="D15" s="4">
        <v>-318659</v>
      </c>
      <c r="E15" s="4">
        <v>-7334560000</v>
      </c>
      <c r="F15" s="4">
        <f t="shared" si="0"/>
        <v>339204377834</v>
      </c>
      <c r="G15" s="4">
        <v>1931000</v>
      </c>
      <c r="H15" s="4">
        <v>948102</v>
      </c>
      <c r="I15" s="4">
        <v>982898</v>
      </c>
      <c r="J15" s="4">
        <v>22571397000</v>
      </c>
      <c r="K15" s="24">
        <f t="shared" si="1"/>
        <v>-579330156000</v>
      </c>
      <c r="L15" s="4">
        <v>3092</v>
      </c>
      <c r="M15" s="4">
        <v>2862</v>
      </c>
      <c r="N15" s="4">
        <v>399</v>
      </c>
      <c r="O15" s="4">
        <v>493</v>
      </c>
      <c r="P15" s="4">
        <v>7278400</v>
      </c>
      <c r="Q15" s="4">
        <v>7602900</v>
      </c>
      <c r="R15" s="5">
        <v>2.2000000000000001E-3</v>
      </c>
      <c r="S15" s="4">
        <v>18700502</v>
      </c>
      <c r="T15" s="4">
        <f t="shared" si="2"/>
        <v>15501605.199999999</v>
      </c>
      <c r="U15" s="4">
        <f t="shared" si="3"/>
        <v>14192100</v>
      </c>
      <c r="V15" s="5">
        <v>1.09E-2</v>
      </c>
    </row>
    <row r="16" spans="1:22" x14ac:dyDescent="0.2">
      <c r="A16" s="16" t="s">
        <v>330</v>
      </c>
      <c r="B16" s="4">
        <v>1724800</v>
      </c>
      <c r="C16" s="4">
        <v>3551360</v>
      </c>
      <c r="D16" s="4">
        <v>-1826560</v>
      </c>
      <c r="E16" s="4">
        <v>-42054970000</v>
      </c>
      <c r="F16" s="4">
        <f t="shared" si="0"/>
        <v>346538937834</v>
      </c>
      <c r="G16" s="4">
        <v>199800</v>
      </c>
      <c r="H16" s="4">
        <v>712700</v>
      </c>
      <c r="I16" s="4">
        <v>-512900</v>
      </c>
      <c r="J16" s="4">
        <v>-11729065000</v>
      </c>
      <c r="K16" s="24">
        <f t="shared" si="1"/>
        <v>-601901553000</v>
      </c>
      <c r="L16" s="4">
        <v>3490</v>
      </c>
      <c r="M16" s="4">
        <v>3265</v>
      </c>
      <c r="N16" s="4">
        <v>470</v>
      </c>
      <c r="O16" s="4">
        <v>395</v>
      </c>
      <c r="P16" s="4">
        <v>9042200</v>
      </c>
      <c r="Q16" s="4">
        <v>7704600</v>
      </c>
      <c r="R16" s="5">
        <v>8.8999999999999999E-3</v>
      </c>
      <c r="S16" s="4">
        <v>19045750</v>
      </c>
      <c r="T16" s="4">
        <f t="shared" si="2"/>
        <v>14897350.199999999</v>
      </c>
      <c r="U16" s="4">
        <f t="shared" si="3"/>
        <v>10919401</v>
      </c>
      <c r="V16" s="5">
        <v>2.1600000000000001E-2</v>
      </c>
    </row>
    <row r="17" spans="1:22" x14ac:dyDescent="0.2">
      <c r="A17" s="16" t="s">
        <v>329</v>
      </c>
      <c r="B17" s="4">
        <v>658000</v>
      </c>
      <c r="C17" s="4">
        <v>1378620</v>
      </c>
      <c r="D17" s="4">
        <v>-720620</v>
      </c>
      <c r="E17" s="4">
        <v>-16401015820</v>
      </c>
      <c r="F17" s="4">
        <f t="shared" si="0"/>
        <v>388593907834</v>
      </c>
      <c r="G17" s="4">
        <v>1745900</v>
      </c>
      <c r="H17" s="4">
        <v>382800</v>
      </c>
      <c r="I17" s="4">
        <v>1363100</v>
      </c>
      <c r="J17" s="4">
        <v>31000570000</v>
      </c>
      <c r="K17" s="24">
        <f t="shared" si="1"/>
        <v>-590172488000</v>
      </c>
      <c r="L17" s="4">
        <v>3267</v>
      </c>
      <c r="M17" s="4">
        <v>3591</v>
      </c>
      <c r="N17" s="4">
        <v>423</v>
      </c>
      <c r="O17" s="4">
        <v>358</v>
      </c>
      <c r="P17" s="4">
        <v>7287800</v>
      </c>
      <c r="Q17" s="4">
        <v>6422300</v>
      </c>
      <c r="R17" s="5">
        <v>2.3E-3</v>
      </c>
      <c r="S17" s="4">
        <v>15061500</v>
      </c>
      <c r="T17" s="4">
        <f t="shared" si="2"/>
        <v>15312280.300000001</v>
      </c>
      <c r="U17" s="4">
        <f t="shared" si="3"/>
        <v>10919401</v>
      </c>
      <c r="V17" s="5">
        <v>1.7399999999999999E-2</v>
      </c>
    </row>
    <row r="18" spans="1:22" x14ac:dyDescent="0.2">
      <c r="A18" s="16" t="s">
        <v>328</v>
      </c>
      <c r="B18" s="4">
        <v>3252343</v>
      </c>
      <c r="C18" s="4">
        <v>2508350</v>
      </c>
      <c r="D18" s="4">
        <v>743993</v>
      </c>
      <c r="E18" s="4">
        <v>16976680000</v>
      </c>
      <c r="F18" s="4">
        <f t="shared" si="0"/>
        <v>404994923654</v>
      </c>
      <c r="G18" s="4">
        <v>794700</v>
      </c>
      <c r="H18" s="4">
        <v>495800</v>
      </c>
      <c r="I18" s="4">
        <v>298900</v>
      </c>
      <c r="J18" s="4">
        <v>6860915000</v>
      </c>
      <c r="K18" s="24">
        <f t="shared" si="1"/>
        <v>-621173058000</v>
      </c>
      <c r="L18" s="4">
        <v>2370</v>
      </c>
      <c r="M18" s="4">
        <v>2411</v>
      </c>
      <c r="N18" s="4">
        <v>352</v>
      </c>
      <c r="O18" s="4">
        <v>275</v>
      </c>
      <c r="P18" s="4">
        <v>5748400</v>
      </c>
      <c r="Q18" s="4">
        <v>5094400</v>
      </c>
      <c r="R18" s="5">
        <v>-2.2000000000000001E-3</v>
      </c>
      <c r="S18" s="4">
        <v>14192100</v>
      </c>
      <c r="T18" s="4">
        <f t="shared" si="2"/>
        <v>17100390.300000001</v>
      </c>
      <c r="U18" s="4">
        <f t="shared" si="3"/>
        <v>10919401</v>
      </c>
      <c r="V18" s="5">
        <v>1.7500000000000002E-2</v>
      </c>
    </row>
    <row r="19" spans="1:22" x14ac:dyDescent="0.2">
      <c r="A19" s="16" t="s">
        <v>327</v>
      </c>
      <c r="B19" s="4">
        <v>1066052</v>
      </c>
      <c r="C19" s="4">
        <v>1483600</v>
      </c>
      <c r="D19" s="4">
        <v>-417548</v>
      </c>
      <c r="E19" s="4">
        <v>-9405800000</v>
      </c>
      <c r="F19" s="4">
        <f t="shared" si="0"/>
        <v>388018243654</v>
      </c>
      <c r="G19" s="4">
        <v>679200</v>
      </c>
      <c r="H19" s="4">
        <v>325000</v>
      </c>
      <c r="I19" s="4">
        <v>354200</v>
      </c>
      <c r="J19" s="4">
        <v>7972065000</v>
      </c>
      <c r="K19" s="24">
        <f t="shared" si="1"/>
        <v>-628033973000</v>
      </c>
      <c r="L19" s="4">
        <v>3529</v>
      </c>
      <c r="M19" s="4">
        <v>3058</v>
      </c>
      <c r="N19" s="4">
        <v>458</v>
      </c>
      <c r="O19" s="4">
        <v>356</v>
      </c>
      <c r="P19" s="4">
        <v>7994300</v>
      </c>
      <c r="Q19" s="4">
        <v>6765100</v>
      </c>
      <c r="R19" s="5">
        <v>4.5000000000000005E-3</v>
      </c>
      <c r="S19" s="4">
        <v>17108200</v>
      </c>
      <c r="T19" s="4">
        <f t="shared" si="2"/>
        <v>18070350.300000001</v>
      </c>
      <c r="U19" s="4">
        <f t="shared" si="3"/>
        <v>10919401</v>
      </c>
      <c r="V19" s="5">
        <v>1.9799999999999998E-2</v>
      </c>
    </row>
    <row r="20" spans="1:22" x14ac:dyDescent="0.2">
      <c r="A20" s="16" t="s">
        <v>326</v>
      </c>
      <c r="B20" s="4">
        <v>2281400</v>
      </c>
      <c r="C20" s="4">
        <v>2308476</v>
      </c>
      <c r="D20" s="4">
        <v>-27076</v>
      </c>
      <c r="E20" s="4">
        <v>-610550000</v>
      </c>
      <c r="F20" s="4">
        <f t="shared" si="0"/>
        <v>397424043654</v>
      </c>
      <c r="G20" s="4">
        <v>2511200</v>
      </c>
      <c r="H20" s="4">
        <v>1335500</v>
      </c>
      <c r="I20" s="4">
        <v>1175700</v>
      </c>
      <c r="J20" s="4">
        <v>26410430000</v>
      </c>
      <c r="K20" s="24">
        <f t="shared" si="1"/>
        <v>-636006038000</v>
      </c>
      <c r="L20" s="4">
        <v>4089</v>
      </c>
      <c r="M20" s="4">
        <v>5684</v>
      </c>
      <c r="N20" s="4">
        <v>464</v>
      </c>
      <c r="O20" s="4">
        <v>633</v>
      </c>
      <c r="P20" s="4">
        <v>8519200</v>
      </c>
      <c r="Q20" s="4">
        <v>11731000</v>
      </c>
      <c r="R20" s="5">
        <v>-8.8000000000000005E-3</v>
      </c>
      <c r="S20" s="4">
        <v>24117900</v>
      </c>
      <c r="T20" s="4">
        <f t="shared" si="2"/>
        <v>18818087.699999999</v>
      </c>
      <c r="U20" s="4">
        <f t="shared" si="3"/>
        <v>10919401</v>
      </c>
      <c r="V20" s="5">
        <v>1.77E-2</v>
      </c>
    </row>
    <row r="21" spans="1:22" x14ac:dyDescent="0.2">
      <c r="A21" s="16" t="s">
        <v>325</v>
      </c>
      <c r="B21" s="4">
        <v>13101</v>
      </c>
      <c r="C21" s="4">
        <v>1168643</v>
      </c>
      <c r="D21" s="4">
        <v>-1155542</v>
      </c>
      <c r="E21" s="4">
        <v>-26277870000</v>
      </c>
      <c r="F21" s="4">
        <f t="shared" si="0"/>
        <v>398034593654</v>
      </c>
      <c r="G21" s="4">
        <v>181400</v>
      </c>
      <c r="H21" s="4">
        <v>2247301</v>
      </c>
      <c r="I21" s="4">
        <v>-2065901</v>
      </c>
      <c r="J21" s="4">
        <v>-46656611000</v>
      </c>
      <c r="K21" s="24">
        <f t="shared" si="1"/>
        <v>-662416468000</v>
      </c>
      <c r="L21" s="4">
        <v>1765</v>
      </c>
      <c r="M21" s="4">
        <v>4387</v>
      </c>
      <c r="N21" s="4">
        <v>172</v>
      </c>
      <c r="O21" s="4">
        <v>287</v>
      </c>
      <c r="P21" s="4">
        <v>3570100</v>
      </c>
      <c r="Q21" s="4">
        <v>6022600</v>
      </c>
      <c r="R21" s="5">
        <v>-6.5000000000000006E-3</v>
      </c>
      <c r="S21" s="4">
        <v>10919401</v>
      </c>
      <c r="T21" s="4">
        <f t="shared" si="2"/>
        <v>20876769.100000001</v>
      </c>
      <c r="U21" s="4">
        <f t="shared" si="3"/>
        <v>11278300</v>
      </c>
      <c r="V21" s="5">
        <v>1.7399999999999999E-2</v>
      </c>
    </row>
    <row r="22" spans="1:22" x14ac:dyDescent="0.2">
      <c r="A22" s="16" t="s">
        <v>324</v>
      </c>
      <c r="B22" s="4">
        <v>204100</v>
      </c>
      <c r="C22" s="4">
        <v>205152</v>
      </c>
      <c r="D22" s="4">
        <v>-1052</v>
      </c>
      <c r="E22" s="4">
        <v>-23930000</v>
      </c>
      <c r="F22" s="4">
        <f t="shared" si="0"/>
        <v>424312463654</v>
      </c>
      <c r="G22" s="4">
        <v>318900</v>
      </c>
      <c r="H22" s="4">
        <v>274074</v>
      </c>
      <c r="I22" s="4">
        <v>44826</v>
      </c>
      <c r="J22" s="4">
        <v>1054409000</v>
      </c>
      <c r="K22" s="24">
        <f t="shared" si="1"/>
        <v>-615759857000</v>
      </c>
      <c r="L22" s="4">
        <v>4648</v>
      </c>
      <c r="M22" s="4">
        <v>2482</v>
      </c>
      <c r="N22" s="4">
        <v>599</v>
      </c>
      <c r="O22" s="4">
        <v>364</v>
      </c>
      <c r="P22" s="4">
        <v>9499300</v>
      </c>
      <c r="Q22" s="4">
        <v>6089100</v>
      </c>
      <c r="R22" s="5">
        <v>2.2400000000000003E-2</v>
      </c>
      <c r="S22" s="4">
        <v>16903400</v>
      </c>
      <c r="T22" s="4">
        <f t="shared" si="2"/>
        <v>24123706.199999999</v>
      </c>
      <c r="U22" s="4">
        <f t="shared" si="3"/>
        <v>11278300</v>
      </c>
      <c r="V22" s="5">
        <v>1.7500000000000002E-2</v>
      </c>
    </row>
    <row r="23" spans="1:22" x14ac:dyDescent="0.2">
      <c r="A23" s="16" t="s">
        <v>323</v>
      </c>
      <c r="B23" s="4">
        <v>156000</v>
      </c>
      <c r="C23" s="4">
        <v>150700</v>
      </c>
      <c r="D23" s="4">
        <v>5300</v>
      </c>
      <c r="E23" s="4">
        <v>119780000</v>
      </c>
      <c r="F23" s="4">
        <f t="shared" si="0"/>
        <v>424336393654</v>
      </c>
      <c r="G23" s="4">
        <v>1242400</v>
      </c>
      <c r="H23" s="4">
        <v>1221701</v>
      </c>
      <c r="I23" s="4">
        <v>20699</v>
      </c>
      <c r="J23" s="4">
        <v>470974000</v>
      </c>
      <c r="K23" s="24">
        <f t="shared" si="1"/>
        <v>-616814266000</v>
      </c>
      <c r="L23" s="4">
        <v>1632</v>
      </c>
      <c r="M23" s="4">
        <v>3967</v>
      </c>
      <c r="N23" s="4">
        <v>192</v>
      </c>
      <c r="O23" s="4">
        <v>369</v>
      </c>
      <c r="P23" s="4">
        <v>3558000</v>
      </c>
      <c r="Q23" s="4">
        <v>6592300</v>
      </c>
      <c r="R23" s="5">
        <v>0</v>
      </c>
      <c r="S23" s="4">
        <v>12307301</v>
      </c>
      <c r="T23" s="4">
        <f t="shared" si="2"/>
        <v>28884157.800000001</v>
      </c>
      <c r="U23" s="4">
        <f t="shared" si="3"/>
        <v>11278300</v>
      </c>
      <c r="V23" s="5">
        <v>2.2000000000000002E-2</v>
      </c>
    </row>
    <row r="24" spans="1:22" x14ac:dyDescent="0.2">
      <c r="A24" s="16" t="s">
        <v>322</v>
      </c>
      <c r="B24" s="4">
        <v>15163</v>
      </c>
      <c r="C24" s="4">
        <v>13101</v>
      </c>
      <c r="D24" s="4">
        <v>2062</v>
      </c>
      <c r="E24" s="4">
        <v>45680000</v>
      </c>
      <c r="F24" s="4">
        <f t="shared" si="0"/>
        <v>424216613654</v>
      </c>
      <c r="G24" s="4">
        <v>227000</v>
      </c>
      <c r="H24" s="4">
        <v>368700</v>
      </c>
      <c r="I24" s="4">
        <v>-141700</v>
      </c>
      <c r="J24" s="4">
        <v>-3184660000</v>
      </c>
      <c r="K24" s="24">
        <f t="shared" si="1"/>
        <v>-617285240000</v>
      </c>
      <c r="L24" s="4">
        <v>2605</v>
      </c>
      <c r="M24" s="4">
        <v>2236</v>
      </c>
      <c r="N24" s="4">
        <v>339</v>
      </c>
      <c r="O24" s="4">
        <v>237</v>
      </c>
      <c r="P24" s="4">
        <v>6183700</v>
      </c>
      <c r="Q24" s="4">
        <v>4349200</v>
      </c>
      <c r="R24" s="5">
        <v>6.8000000000000005E-3</v>
      </c>
      <c r="S24" s="4">
        <v>11278300</v>
      </c>
      <c r="T24" s="4">
        <f t="shared" si="2"/>
        <v>30725447.800000001</v>
      </c>
      <c r="U24" s="4">
        <f t="shared" si="3"/>
        <v>13003200</v>
      </c>
      <c r="V24" s="5">
        <v>1.5600000000000001E-2</v>
      </c>
    </row>
    <row r="25" spans="1:22" x14ac:dyDescent="0.2">
      <c r="A25" s="16" t="s">
        <v>321</v>
      </c>
      <c r="B25" s="4">
        <v>450000</v>
      </c>
      <c r="C25" s="4">
        <v>450000</v>
      </c>
      <c r="D25" s="4">
        <v>0</v>
      </c>
      <c r="E25" s="4">
        <v>0</v>
      </c>
      <c r="F25" s="4">
        <f t="shared" si="0"/>
        <v>424170933654</v>
      </c>
      <c r="G25" s="4">
        <v>693200</v>
      </c>
      <c r="H25" s="4">
        <v>1042900</v>
      </c>
      <c r="I25" s="4">
        <v>-349700</v>
      </c>
      <c r="J25" s="4">
        <v>-7714605000</v>
      </c>
      <c r="K25" s="24">
        <f t="shared" si="1"/>
        <v>-614100580000</v>
      </c>
      <c r="L25" s="4">
        <v>2848</v>
      </c>
      <c r="M25" s="4">
        <v>3343</v>
      </c>
      <c r="N25" s="4">
        <v>357</v>
      </c>
      <c r="O25" s="4">
        <v>337</v>
      </c>
      <c r="P25" s="4">
        <v>5848400</v>
      </c>
      <c r="Q25" s="4">
        <v>6582200</v>
      </c>
      <c r="R25" s="5">
        <v>0</v>
      </c>
      <c r="S25" s="4">
        <v>14082200</v>
      </c>
      <c r="T25" s="4">
        <f t="shared" si="2"/>
        <v>30571887.800000001</v>
      </c>
      <c r="U25" s="4">
        <f t="shared" si="3"/>
        <v>13003200</v>
      </c>
      <c r="V25" s="5">
        <v>2.0099999999999996E-2</v>
      </c>
    </row>
    <row r="26" spans="1:22" x14ac:dyDescent="0.2">
      <c r="A26" s="16" t="s">
        <v>320</v>
      </c>
      <c r="B26" s="4">
        <v>18594</v>
      </c>
      <c r="C26" s="4">
        <v>6500</v>
      </c>
      <c r="D26" s="4">
        <v>12094</v>
      </c>
      <c r="E26" s="4">
        <v>275070000</v>
      </c>
      <c r="F26" s="4">
        <f t="shared" si="0"/>
        <v>424170933654</v>
      </c>
      <c r="G26" s="4">
        <v>375000</v>
      </c>
      <c r="H26" s="4">
        <v>3847400</v>
      </c>
      <c r="I26" s="4">
        <v>-3472400</v>
      </c>
      <c r="J26" s="4">
        <v>-77397840000</v>
      </c>
      <c r="K26" s="24">
        <f t="shared" si="1"/>
        <v>-606385975000</v>
      </c>
      <c r="L26" s="4">
        <v>1601</v>
      </c>
      <c r="M26" s="4">
        <v>4941</v>
      </c>
      <c r="N26" s="4">
        <v>173</v>
      </c>
      <c r="O26" s="4">
        <v>318</v>
      </c>
      <c r="P26" s="4">
        <v>3350800</v>
      </c>
      <c r="Q26" s="4">
        <v>8805600</v>
      </c>
      <c r="R26" s="5">
        <v>-1.34E-2</v>
      </c>
      <c r="S26" s="4">
        <v>13003200</v>
      </c>
      <c r="T26" s="4">
        <f t="shared" si="2"/>
        <v>33286797.800000001</v>
      </c>
      <c r="U26" s="4">
        <f t="shared" si="3"/>
        <v>19210801</v>
      </c>
      <c r="V26" s="5">
        <v>0.02</v>
      </c>
    </row>
    <row r="27" spans="1:22" x14ac:dyDescent="0.2">
      <c r="A27" s="16" t="s">
        <v>319</v>
      </c>
      <c r="B27" s="4">
        <v>260000</v>
      </c>
      <c r="C27" s="4">
        <v>275163</v>
      </c>
      <c r="D27" s="4">
        <v>-15163</v>
      </c>
      <c r="E27" s="4">
        <v>-341440000</v>
      </c>
      <c r="F27" s="4">
        <f t="shared" si="0"/>
        <v>423895863654</v>
      </c>
      <c r="G27" s="4">
        <v>891200</v>
      </c>
      <c r="H27" s="4">
        <v>940375</v>
      </c>
      <c r="I27" s="4">
        <v>-49175</v>
      </c>
      <c r="J27" s="4">
        <v>-1212931000</v>
      </c>
      <c r="K27" s="24">
        <f t="shared" si="1"/>
        <v>-528988135000</v>
      </c>
      <c r="L27" s="4">
        <v>4486</v>
      </c>
      <c r="M27" s="4">
        <v>2786</v>
      </c>
      <c r="N27" s="4">
        <v>577</v>
      </c>
      <c r="O27" s="4">
        <v>374</v>
      </c>
      <c r="P27" s="4">
        <v>10801000</v>
      </c>
      <c r="Q27" s="4">
        <v>7259100</v>
      </c>
      <c r="R27" s="5">
        <v>2.5099999999999997E-2</v>
      </c>
      <c r="S27" s="4">
        <v>19210801</v>
      </c>
      <c r="T27" s="4">
        <f t="shared" si="2"/>
        <v>33097007.699999999</v>
      </c>
      <c r="U27" s="4">
        <f t="shared" si="3"/>
        <v>26807800</v>
      </c>
      <c r="V27" s="5">
        <v>3.1E-2</v>
      </c>
    </row>
    <row r="28" spans="1:22" x14ac:dyDescent="0.2">
      <c r="A28" s="16" t="s">
        <v>318</v>
      </c>
      <c r="B28" s="4">
        <v>75200</v>
      </c>
      <c r="C28" s="4">
        <v>75200</v>
      </c>
      <c r="D28" s="4">
        <v>0</v>
      </c>
      <c r="E28" s="4">
        <v>0</v>
      </c>
      <c r="F28" s="4">
        <f t="shared" si="0"/>
        <v>424237303654</v>
      </c>
      <c r="G28" s="4">
        <v>1420100</v>
      </c>
      <c r="H28" s="4">
        <v>3384600</v>
      </c>
      <c r="I28" s="4">
        <v>-1964500</v>
      </c>
      <c r="J28" s="4">
        <v>-43785845000</v>
      </c>
      <c r="K28" s="24">
        <f t="shared" si="1"/>
        <v>-527775204000</v>
      </c>
      <c r="L28" s="4">
        <v>4469</v>
      </c>
      <c r="M28" s="4">
        <v>10209</v>
      </c>
      <c r="N28" s="4">
        <v>548</v>
      </c>
      <c r="O28" s="4">
        <v>1081</v>
      </c>
      <c r="P28" s="4">
        <v>10317800</v>
      </c>
      <c r="Q28" s="4">
        <v>20052200</v>
      </c>
      <c r="R28" s="5">
        <v>-2.7200000000000002E-2</v>
      </c>
      <c r="S28" s="4">
        <v>32073200</v>
      </c>
      <c r="T28" s="4">
        <f t="shared" si="2"/>
        <v>32498887.699999999</v>
      </c>
      <c r="U28" s="4">
        <f t="shared" si="3"/>
        <v>26807800</v>
      </c>
      <c r="V28" s="5">
        <v>4.1900000000000007E-2</v>
      </c>
    </row>
    <row r="29" spans="1:22" x14ac:dyDescent="0.2">
      <c r="A29" s="16" t="s">
        <v>317</v>
      </c>
      <c r="B29" s="4">
        <v>9226300</v>
      </c>
      <c r="C29" s="4">
        <v>9244894</v>
      </c>
      <c r="D29" s="4">
        <v>-18594</v>
      </c>
      <c r="E29" s="4">
        <v>-422910000</v>
      </c>
      <c r="F29" s="4">
        <f t="shared" si="0"/>
        <v>424237303654</v>
      </c>
      <c r="G29" s="4">
        <v>1395300</v>
      </c>
      <c r="H29" s="4">
        <v>1122900</v>
      </c>
      <c r="I29" s="4">
        <v>272400</v>
      </c>
      <c r="J29" s="4">
        <v>6208365000</v>
      </c>
      <c r="K29" s="24">
        <f t="shared" si="1"/>
        <v>-483989359000</v>
      </c>
      <c r="L29" s="4">
        <v>3370</v>
      </c>
      <c r="M29" s="4">
        <v>4411</v>
      </c>
      <c r="N29" s="4">
        <v>418</v>
      </c>
      <c r="O29" s="4">
        <v>429</v>
      </c>
      <c r="P29" s="4">
        <v>8561900</v>
      </c>
      <c r="Q29" s="4">
        <v>8934200</v>
      </c>
      <c r="R29" s="5">
        <v>-4.4000000000000003E-3</v>
      </c>
      <c r="S29" s="4">
        <v>26807800</v>
      </c>
      <c r="T29" s="4">
        <f t="shared" si="2"/>
        <v>32460467.699999999</v>
      </c>
      <c r="U29" s="4">
        <f t="shared" si="3"/>
        <v>29691200</v>
      </c>
      <c r="V29" s="5">
        <v>2.1700000000000001E-2</v>
      </c>
    </row>
    <row r="30" spans="1:22" x14ac:dyDescent="0.2">
      <c r="A30" s="16" t="s">
        <v>316</v>
      </c>
      <c r="B30" s="4">
        <v>3412500</v>
      </c>
      <c r="C30" s="4">
        <v>3424374</v>
      </c>
      <c r="D30" s="4">
        <v>-11874</v>
      </c>
      <c r="E30" s="4">
        <v>-270280000</v>
      </c>
      <c r="F30" s="4">
        <f t="shared" si="0"/>
        <v>424660213654</v>
      </c>
      <c r="G30" s="4">
        <v>3534374</v>
      </c>
      <c r="H30" s="4">
        <v>1197400</v>
      </c>
      <c r="I30" s="4">
        <v>2336974</v>
      </c>
      <c r="J30" s="4">
        <v>53203088000</v>
      </c>
      <c r="K30" s="24">
        <f t="shared" si="1"/>
        <v>-490197724000</v>
      </c>
      <c r="L30" s="4">
        <v>4891</v>
      </c>
      <c r="M30" s="4">
        <v>6186</v>
      </c>
      <c r="N30" s="4">
        <v>736</v>
      </c>
      <c r="O30" s="4">
        <v>756</v>
      </c>
      <c r="P30" s="4">
        <v>12133600</v>
      </c>
      <c r="Q30" s="4">
        <v>16005000</v>
      </c>
      <c r="R30" s="5">
        <v>-1.7600000000000001E-2</v>
      </c>
      <c r="S30" s="4">
        <v>31595274</v>
      </c>
      <c r="T30" s="4">
        <f t="shared" si="2"/>
        <v>32653210.300000001</v>
      </c>
      <c r="U30" s="4">
        <f t="shared" si="3"/>
        <v>12546600</v>
      </c>
      <c r="V30" s="5">
        <v>3.0099999999999998E-2</v>
      </c>
    </row>
    <row r="31" spans="1:22" x14ac:dyDescent="0.2">
      <c r="A31" s="16" t="s">
        <v>315</v>
      </c>
      <c r="B31" s="4">
        <v>7526315</v>
      </c>
      <c r="C31" s="4">
        <v>7526315</v>
      </c>
      <c r="D31" s="4">
        <v>0</v>
      </c>
      <c r="E31" s="4">
        <v>0</v>
      </c>
      <c r="F31" s="4">
        <f t="shared" si="0"/>
        <v>424930493654</v>
      </c>
      <c r="G31" s="4">
        <v>4268600</v>
      </c>
      <c r="H31" s="4">
        <v>1634600</v>
      </c>
      <c r="I31" s="4">
        <v>2634000</v>
      </c>
      <c r="J31" s="4">
        <v>61632170000</v>
      </c>
      <c r="K31" s="24">
        <f t="shared" si="1"/>
        <v>-543400812000</v>
      </c>
      <c r="L31" s="4">
        <v>2607</v>
      </c>
      <c r="M31" s="4">
        <v>5580</v>
      </c>
      <c r="N31" s="4">
        <v>402</v>
      </c>
      <c r="O31" s="4">
        <v>746</v>
      </c>
      <c r="P31" s="4">
        <v>7335300</v>
      </c>
      <c r="Q31" s="4">
        <v>16579900</v>
      </c>
      <c r="R31" s="5">
        <v>-3.4599999999999999E-2</v>
      </c>
      <c r="S31" s="4">
        <v>31506215</v>
      </c>
      <c r="T31" s="4">
        <f t="shared" si="2"/>
        <v>32028933.300000001</v>
      </c>
      <c r="U31" s="4">
        <f t="shared" si="3"/>
        <v>12546600</v>
      </c>
      <c r="V31" s="5">
        <v>3.9599999999999996E-2</v>
      </c>
    </row>
    <row r="32" spans="1:22" x14ac:dyDescent="0.2">
      <c r="A32" s="16" t="s">
        <v>314</v>
      </c>
      <c r="B32" s="4">
        <v>16655271</v>
      </c>
      <c r="C32" s="4">
        <v>16657344</v>
      </c>
      <c r="D32" s="4">
        <v>-2073</v>
      </c>
      <c r="E32" s="4">
        <v>-48720000</v>
      </c>
      <c r="F32" s="4">
        <f t="shared" si="0"/>
        <v>424930493654</v>
      </c>
      <c r="G32" s="4">
        <v>3538900</v>
      </c>
      <c r="H32" s="4">
        <v>694900</v>
      </c>
      <c r="I32" s="4">
        <v>2844000</v>
      </c>
      <c r="J32" s="4">
        <v>66428110000</v>
      </c>
      <c r="K32" s="24">
        <f t="shared" si="1"/>
        <v>-605032982000</v>
      </c>
      <c r="L32" s="4">
        <v>6219</v>
      </c>
      <c r="M32" s="4">
        <v>6729</v>
      </c>
      <c r="N32" s="4">
        <v>856</v>
      </c>
      <c r="O32" s="4">
        <v>820</v>
      </c>
      <c r="P32" s="4">
        <v>16957500</v>
      </c>
      <c r="Q32" s="4">
        <v>15264500</v>
      </c>
      <c r="R32" s="5">
        <v>2.1400000000000002E-2</v>
      </c>
      <c r="S32" s="4">
        <v>49372771</v>
      </c>
      <c r="T32" s="4">
        <f t="shared" si="2"/>
        <v>30498936.199999999</v>
      </c>
      <c r="U32" s="4">
        <f t="shared" si="3"/>
        <v>12546600</v>
      </c>
      <c r="V32" s="5">
        <v>3.56E-2</v>
      </c>
    </row>
    <row r="33" spans="1:22" x14ac:dyDescent="0.2">
      <c r="A33" s="16" t="s">
        <v>313</v>
      </c>
      <c r="B33" s="4">
        <v>12316717</v>
      </c>
      <c r="C33" s="4">
        <v>12316717</v>
      </c>
      <c r="D33" s="4">
        <v>0</v>
      </c>
      <c r="E33" s="4">
        <v>0</v>
      </c>
      <c r="F33" s="4">
        <f t="shared" si="0"/>
        <v>424979213654</v>
      </c>
      <c r="G33" s="4">
        <v>2473100</v>
      </c>
      <c r="H33" s="4">
        <v>914100</v>
      </c>
      <c r="I33" s="4">
        <v>1559000</v>
      </c>
      <c r="J33" s="4">
        <v>36950170000</v>
      </c>
      <c r="K33" s="24">
        <f t="shared" si="1"/>
        <v>-671461092000</v>
      </c>
      <c r="L33" s="4">
        <v>5309</v>
      </c>
      <c r="M33" s="4">
        <v>8765</v>
      </c>
      <c r="N33" s="4">
        <v>854</v>
      </c>
      <c r="O33" s="4">
        <v>1288</v>
      </c>
      <c r="P33" s="4">
        <v>15539700</v>
      </c>
      <c r="Q33" s="4">
        <v>31385200</v>
      </c>
      <c r="R33" s="5">
        <v>-5.3399999999999996E-2</v>
      </c>
      <c r="S33" s="4">
        <v>59911817</v>
      </c>
      <c r="T33" s="4">
        <f t="shared" si="2"/>
        <v>27418579.300000001</v>
      </c>
      <c r="U33" s="4">
        <f t="shared" si="3"/>
        <v>12546600</v>
      </c>
      <c r="V33" s="5">
        <v>8.1900000000000001E-2</v>
      </c>
    </row>
    <row r="34" spans="1:22" x14ac:dyDescent="0.2">
      <c r="A34" s="16" t="s">
        <v>270</v>
      </c>
      <c r="B34" s="4">
        <v>2280000</v>
      </c>
      <c r="C34" s="4">
        <v>2280000</v>
      </c>
      <c r="D34" s="4">
        <v>0</v>
      </c>
      <c r="E34" s="4">
        <v>0</v>
      </c>
      <c r="F34" s="4">
        <f t="shared" si="0"/>
        <v>424979213654</v>
      </c>
      <c r="G34" s="4">
        <v>479400</v>
      </c>
      <c r="H34" s="4">
        <v>976100</v>
      </c>
      <c r="I34" s="4">
        <v>-496700</v>
      </c>
      <c r="J34" s="4">
        <v>-11770310000</v>
      </c>
      <c r="K34" s="24">
        <f t="shared" si="1"/>
        <v>-708411262000</v>
      </c>
      <c r="L34" s="4">
        <v>5309</v>
      </c>
      <c r="M34" s="4">
        <v>3893</v>
      </c>
      <c r="N34" s="4">
        <v>757</v>
      </c>
      <c r="O34" s="4">
        <v>453</v>
      </c>
      <c r="P34" s="4">
        <v>13654100</v>
      </c>
      <c r="Q34" s="4">
        <v>8188600</v>
      </c>
      <c r="R34" s="5">
        <v>3.7900000000000003E-2</v>
      </c>
      <c r="S34" s="4">
        <v>29691200</v>
      </c>
      <c r="T34" s="4">
        <f t="shared" si="2"/>
        <v>25804099.399999999</v>
      </c>
      <c r="U34" s="4">
        <f t="shared" si="3"/>
        <v>12546600</v>
      </c>
      <c r="V34" s="5">
        <v>3.85E-2</v>
      </c>
    </row>
    <row r="35" spans="1:22" x14ac:dyDescent="0.2">
      <c r="A35" s="16" t="s">
        <v>269</v>
      </c>
      <c r="B35" s="4">
        <v>3535071</v>
      </c>
      <c r="C35" s="4">
        <v>3535000</v>
      </c>
      <c r="D35" s="4">
        <v>71</v>
      </c>
      <c r="E35" s="4">
        <v>1730000</v>
      </c>
      <c r="F35" s="4">
        <f t="shared" si="0"/>
        <v>424979213654</v>
      </c>
      <c r="G35" s="4">
        <v>534300</v>
      </c>
      <c r="H35" s="4">
        <v>462000</v>
      </c>
      <c r="I35" s="4">
        <v>72300</v>
      </c>
      <c r="J35" s="4">
        <v>1717345000</v>
      </c>
      <c r="K35" s="24">
        <f t="shared" si="1"/>
        <v>-696640952000</v>
      </c>
      <c r="L35" s="4">
        <v>2003</v>
      </c>
      <c r="M35" s="4">
        <v>2283</v>
      </c>
      <c r="N35" s="4">
        <v>254</v>
      </c>
      <c r="O35" s="4">
        <v>236</v>
      </c>
      <c r="P35" s="4">
        <v>4208100</v>
      </c>
      <c r="Q35" s="4">
        <v>4495800</v>
      </c>
      <c r="R35" s="5">
        <v>-2.0999999999999999E-3</v>
      </c>
      <c r="S35" s="4">
        <v>12546600</v>
      </c>
      <c r="T35" s="4">
        <f t="shared" si="2"/>
        <v>26148329.399999999</v>
      </c>
      <c r="U35" s="4">
        <f t="shared" si="3"/>
        <v>17312900</v>
      </c>
      <c r="V35" s="5">
        <v>1.89E-2</v>
      </c>
    </row>
    <row r="36" spans="1:22" x14ac:dyDescent="0.2">
      <c r="A36" s="16" t="s">
        <v>268</v>
      </c>
      <c r="B36" s="4">
        <v>19081623</v>
      </c>
      <c r="C36" s="4">
        <v>2120000</v>
      </c>
      <c r="D36" s="4">
        <v>16961623</v>
      </c>
      <c r="E36" s="4">
        <v>427750610000</v>
      </c>
      <c r="F36" s="4">
        <f t="shared" si="0"/>
        <v>424977483654</v>
      </c>
      <c r="G36" s="4">
        <v>514400</v>
      </c>
      <c r="H36" s="4">
        <v>10834000</v>
      </c>
      <c r="I36" s="4">
        <v>-10319600</v>
      </c>
      <c r="J36" s="4">
        <v>-257077975000</v>
      </c>
      <c r="K36" s="24">
        <f t="shared" si="1"/>
        <v>-698358297000</v>
      </c>
      <c r="L36" s="4">
        <v>3253</v>
      </c>
      <c r="M36" s="4">
        <v>4678</v>
      </c>
      <c r="N36" s="4">
        <v>373</v>
      </c>
      <c r="O36" s="4">
        <v>647</v>
      </c>
      <c r="P36" s="4">
        <v>8927200</v>
      </c>
      <c r="Q36" s="4">
        <v>22093600</v>
      </c>
      <c r="R36" s="5">
        <v>-8.3999999999999995E-3</v>
      </c>
      <c r="S36" s="4">
        <v>40152300</v>
      </c>
      <c r="T36" s="4">
        <f t="shared" si="2"/>
        <v>23593739.399999999</v>
      </c>
      <c r="U36" s="4">
        <f t="shared" si="3"/>
        <v>17312900</v>
      </c>
      <c r="V36" s="5">
        <v>2.2599999999999999E-2</v>
      </c>
    </row>
    <row r="37" spans="1:22" x14ac:dyDescent="0.2">
      <c r="A37" s="16" t="s">
        <v>254</v>
      </c>
      <c r="B37" s="4">
        <v>1578100</v>
      </c>
      <c r="C37" s="4">
        <v>1578100</v>
      </c>
      <c r="D37" s="4">
        <v>0</v>
      </c>
      <c r="E37" s="4">
        <v>0</v>
      </c>
      <c r="F37" s="4">
        <f t="shared" si="0"/>
        <v>-2773126346</v>
      </c>
      <c r="G37" s="4">
        <v>715600</v>
      </c>
      <c r="H37" s="4">
        <v>693100</v>
      </c>
      <c r="I37" s="4">
        <v>22500</v>
      </c>
      <c r="J37" s="4">
        <v>584050000</v>
      </c>
      <c r="K37" s="24">
        <f t="shared" si="1"/>
        <v>-441280322000</v>
      </c>
      <c r="L37" s="4">
        <v>3330</v>
      </c>
      <c r="M37" s="4">
        <v>2186</v>
      </c>
      <c r="N37" s="4">
        <v>506</v>
      </c>
      <c r="O37" s="4">
        <v>251</v>
      </c>
      <c r="P37" s="4">
        <v>8483400</v>
      </c>
      <c r="Q37" s="4">
        <v>4918900</v>
      </c>
      <c r="R37" s="5">
        <v>2.1299999999999999E-2</v>
      </c>
      <c r="S37" s="4">
        <v>17312900</v>
      </c>
      <c r="T37" s="4">
        <f t="shared" si="2"/>
        <v>23580029.399999999</v>
      </c>
      <c r="U37" s="4">
        <f t="shared" si="3"/>
        <v>25263445</v>
      </c>
      <c r="V37" s="5">
        <v>2.5099999999999997E-2</v>
      </c>
    </row>
    <row r="38" spans="1:22" x14ac:dyDescent="0.2">
      <c r="A38" s="16" t="s">
        <v>253</v>
      </c>
      <c r="B38" s="4">
        <v>1377200</v>
      </c>
      <c r="C38" s="4">
        <v>1377271</v>
      </c>
      <c r="D38" s="4">
        <v>-71</v>
      </c>
      <c r="E38" s="4">
        <v>-1660000</v>
      </c>
      <c r="F38" s="4">
        <f t="shared" si="0"/>
        <v>-2773126346</v>
      </c>
      <c r="G38" s="4">
        <v>2158800</v>
      </c>
      <c r="H38" s="4">
        <v>1768300</v>
      </c>
      <c r="I38" s="4">
        <v>390500</v>
      </c>
      <c r="J38" s="4">
        <v>8977960000</v>
      </c>
      <c r="K38" s="24">
        <f t="shared" si="1"/>
        <v>-441864372000</v>
      </c>
      <c r="L38" s="4">
        <v>3877</v>
      </c>
      <c r="M38" s="4">
        <v>4919</v>
      </c>
      <c r="N38" s="4">
        <v>670</v>
      </c>
      <c r="O38" s="4">
        <v>624</v>
      </c>
      <c r="P38" s="4">
        <v>12837100</v>
      </c>
      <c r="Q38" s="4">
        <v>11861500</v>
      </c>
      <c r="R38" s="5">
        <v>6.5000000000000006E-3</v>
      </c>
      <c r="S38" s="4">
        <v>26092000</v>
      </c>
      <c r="T38" s="4">
        <f t="shared" si="2"/>
        <v>23347699.399999999</v>
      </c>
      <c r="U38" s="4">
        <f t="shared" si="3"/>
        <v>25263445</v>
      </c>
      <c r="V38" s="5">
        <v>2.7400000000000001E-2</v>
      </c>
    </row>
    <row r="39" spans="1:22" x14ac:dyDescent="0.2">
      <c r="A39" s="16" t="s">
        <v>252</v>
      </c>
      <c r="B39" s="4">
        <v>1046900</v>
      </c>
      <c r="C39" s="4">
        <v>1046900</v>
      </c>
      <c r="D39" s="4">
        <v>0</v>
      </c>
      <c r="E39" s="4">
        <v>0</v>
      </c>
      <c r="F39" s="4">
        <f t="shared" si="0"/>
        <v>-2771466346</v>
      </c>
      <c r="G39" s="4">
        <v>5506400</v>
      </c>
      <c r="H39" s="4">
        <v>852447</v>
      </c>
      <c r="I39" s="4">
        <v>4653953</v>
      </c>
      <c r="J39" s="4">
        <v>109641009000</v>
      </c>
      <c r="K39" s="24">
        <f t="shared" si="1"/>
        <v>-450842332000</v>
      </c>
      <c r="L39" s="4">
        <v>3899</v>
      </c>
      <c r="M39" s="4">
        <v>5113</v>
      </c>
      <c r="N39" s="4">
        <v>519</v>
      </c>
      <c r="O39" s="4">
        <v>634</v>
      </c>
      <c r="P39" s="4">
        <v>10383900</v>
      </c>
      <c r="Q39" s="4">
        <v>18351000</v>
      </c>
      <c r="R39" s="5">
        <v>-1.9199999999999998E-2</v>
      </c>
      <c r="S39" s="4">
        <v>26423600</v>
      </c>
      <c r="T39" s="4">
        <f t="shared" si="2"/>
        <v>24879609.399999999</v>
      </c>
      <c r="U39" s="4">
        <f t="shared" si="3"/>
        <v>13546401</v>
      </c>
      <c r="V39" s="5">
        <v>1.9E-2</v>
      </c>
    </row>
    <row r="40" spans="1:22" x14ac:dyDescent="0.2">
      <c r="A40" s="16" t="s">
        <v>251</v>
      </c>
      <c r="B40" s="4">
        <v>5729247</v>
      </c>
      <c r="C40" s="4">
        <v>5729200</v>
      </c>
      <c r="D40" s="4">
        <v>47</v>
      </c>
      <c r="E40" s="4">
        <v>1140000</v>
      </c>
      <c r="F40" s="4">
        <f t="shared" si="0"/>
        <v>-2771466346</v>
      </c>
      <c r="G40" s="4">
        <v>2390855</v>
      </c>
      <c r="H40" s="4">
        <v>1209300</v>
      </c>
      <c r="I40" s="4">
        <v>1181555</v>
      </c>
      <c r="J40" s="4">
        <v>28463768000</v>
      </c>
      <c r="K40" s="24">
        <f t="shared" si="1"/>
        <v>-560483341000</v>
      </c>
      <c r="L40" s="4">
        <v>3616</v>
      </c>
      <c r="M40" s="4">
        <v>5645</v>
      </c>
      <c r="N40" s="4">
        <v>575</v>
      </c>
      <c r="O40" s="4">
        <v>771</v>
      </c>
      <c r="P40" s="4">
        <v>11184000</v>
      </c>
      <c r="Q40" s="4">
        <v>15099300</v>
      </c>
      <c r="R40" s="5">
        <v>-1.6799999999999999E-2</v>
      </c>
      <c r="S40" s="4">
        <v>33522700</v>
      </c>
      <c r="T40" s="4">
        <f t="shared" si="2"/>
        <v>24980779.399999999</v>
      </c>
      <c r="U40" s="4">
        <f t="shared" si="3"/>
        <v>13546401</v>
      </c>
      <c r="V40" s="5">
        <v>1.8600000000000002E-2</v>
      </c>
    </row>
    <row r="41" spans="1:22" x14ac:dyDescent="0.2">
      <c r="A41" s="16" t="s">
        <v>250</v>
      </c>
      <c r="B41" s="4">
        <v>2703645</v>
      </c>
      <c r="C41" s="4">
        <v>2703645</v>
      </c>
      <c r="D41" s="4">
        <v>0</v>
      </c>
      <c r="E41" s="4">
        <v>0</v>
      </c>
      <c r="F41" s="4">
        <f t="shared" si="0"/>
        <v>-2772606346</v>
      </c>
      <c r="G41" s="4">
        <v>428800</v>
      </c>
      <c r="H41" s="4">
        <v>5317944</v>
      </c>
      <c r="I41" s="4">
        <v>-4889144</v>
      </c>
      <c r="J41" s="4">
        <v>-120006973000</v>
      </c>
      <c r="K41" s="24">
        <f t="shared" si="1"/>
        <v>-588947109000</v>
      </c>
      <c r="L41" s="4">
        <v>2365</v>
      </c>
      <c r="M41" s="4">
        <v>6138</v>
      </c>
      <c r="N41" s="4">
        <v>322</v>
      </c>
      <c r="O41" s="4">
        <v>755</v>
      </c>
      <c r="P41" s="4">
        <v>5317000</v>
      </c>
      <c r="Q41" s="4">
        <v>17212100</v>
      </c>
      <c r="R41" s="5">
        <v>-2.4700000000000003E-2</v>
      </c>
      <c r="S41" s="4">
        <v>25263445</v>
      </c>
      <c r="T41" s="4">
        <f t="shared" si="2"/>
        <v>26471964.899999999</v>
      </c>
      <c r="U41" s="4">
        <f t="shared" si="3"/>
        <v>13546401</v>
      </c>
      <c r="V41" s="5">
        <v>2.4199999999999999E-2</v>
      </c>
    </row>
    <row r="42" spans="1:22" x14ac:dyDescent="0.2">
      <c r="A42" s="16" t="s">
        <v>249</v>
      </c>
      <c r="B42" s="4">
        <v>4998490</v>
      </c>
      <c r="C42" s="4">
        <v>4998400</v>
      </c>
      <c r="D42" s="4">
        <v>90</v>
      </c>
      <c r="E42" s="4">
        <v>2250000</v>
      </c>
      <c r="F42" s="4">
        <f t="shared" si="0"/>
        <v>-2772606346</v>
      </c>
      <c r="G42" s="4">
        <v>1339800</v>
      </c>
      <c r="H42" s="4">
        <v>536600</v>
      </c>
      <c r="I42" s="4">
        <v>803200</v>
      </c>
      <c r="J42" s="4">
        <v>19568225000</v>
      </c>
      <c r="K42" s="24">
        <f t="shared" si="1"/>
        <v>-468940136000</v>
      </c>
      <c r="L42" s="4">
        <v>4563</v>
      </c>
      <c r="M42" s="4">
        <v>6931</v>
      </c>
      <c r="N42" s="4">
        <v>622</v>
      </c>
      <c r="O42" s="4">
        <v>941</v>
      </c>
      <c r="P42" s="4">
        <v>11336100</v>
      </c>
      <c r="Q42" s="4">
        <v>17635600</v>
      </c>
      <c r="R42" s="5">
        <v>-4.0000000000000001E-3</v>
      </c>
      <c r="S42" s="4">
        <v>34072800</v>
      </c>
      <c r="T42" s="4">
        <f t="shared" si="2"/>
        <v>25194175</v>
      </c>
      <c r="U42" s="4">
        <f t="shared" si="3"/>
        <v>13546401</v>
      </c>
      <c r="V42" s="5">
        <v>2.4199999999999999E-2</v>
      </c>
    </row>
    <row r="43" spans="1:22" x14ac:dyDescent="0.2">
      <c r="A43" s="16" t="s">
        <v>248</v>
      </c>
      <c r="B43" s="4">
        <v>9772000</v>
      </c>
      <c r="C43" s="4">
        <v>9772047</v>
      </c>
      <c r="D43" s="4">
        <v>-47</v>
      </c>
      <c r="E43" s="4">
        <v>-1280000</v>
      </c>
      <c r="F43" s="4">
        <f t="shared" si="0"/>
        <v>-2774856346</v>
      </c>
      <c r="G43" s="4">
        <v>1194647</v>
      </c>
      <c r="H43" s="4">
        <v>282101</v>
      </c>
      <c r="I43" s="4">
        <v>912546</v>
      </c>
      <c r="J43" s="4">
        <v>22864117000</v>
      </c>
      <c r="K43" s="24">
        <f t="shared" si="1"/>
        <v>-488508361000</v>
      </c>
      <c r="L43" s="4">
        <v>2848</v>
      </c>
      <c r="M43" s="4">
        <v>4957</v>
      </c>
      <c r="N43" s="4">
        <v>441</v>
      </c>
      <c r="O43" s="4">
        <v>695</v>
      </c>
      <c r="P43" s="4">
        <v>7165600</v>
      </c>
      <c r="Q43" s="4">
        <v>11229600</v>
      </c>
      <c r="R43" s="5">
        <v>-0.02</v>
      </c>
      <c r="S43" s="4">
        <v>29108248</v>
      </c>
      <c r="T43" s="4">
        <f t="shared" si="2"/>
        <v>25579610.199999999</v>
      </c>
      <c r="U43" s="4">
        <f t="shared" si="3"/>
        <v>13546401</v>
      </c>
      <c r="V43" s="5">
        <v>2.18E-2</v>
      </c>
    </row>
    <row r="44" spans="1:22" x14ac:dyDescent="0.2">
      <c r="A44" s="16" t="s">
        <v>247</v>
      </c>
      <c r="B44" s="4">
        <v>1620000</v>
      </c>
      <c r="C44" s="4">
        <v>1620076</v>
      </c>
      <c r="D44" s="4">
        <v>-76</v>
      </c>
      <c r="E44" s="4">
        <v>-1920000</v>
      </c>
      <c r="F44" s="4">
        <f t="shared" si="0"/>
        <v>-2773576346</v>
      </c>
      <c r="G44" s="4">
        <v>346500</v>
      </c>
      <c r="H44" s="4">
        <v>775501</v>
      </c>
      <c r="I44" s="4">
        <v>-429001</v>
      </c>
      <c r="J44" s="4">
        <v>-10853249000</v>
      </c>
      <c r="K44" s="24">
        <f t="shared" si="1"/>
        <v>-511372478000</v>
      </c>
      <c r="L44" s="4">
        <v>1881</v>
      </c>
      <c r="M44" s="4">
        <v>2510</v>
      </c>
      <c r="N44" s="4">
        <v>306</v>
      </c>
      <c r="O44" s="4">
        <v>351</v>
      </c>
      <c r="P44" s="4">
        <v>4993000</v>
      </c>
      <c r="Q44" s="4">
        <v>5785900</v>
      </c>
      <c r="R44" s="5">
        <v>-3.9000000000000003E-3</v>
      </c>
      <c r="S44" s="4">
        <v>13546401</v>
      </c>
      <c r="T44" s="4">
        <f t="shared" si="2"/>
        <v>26786580.100000001</v>
      </c>
      <c r="U44" s="4">
        <f t="shared" si="3"/>
        <v>14606400</v>
      </c>
      <c r="V44" s="5">
        <v>1.5700000000000002E-2</v>
      </c>
    </row>
    <row r="45" spans="1:22" x14ac:dyDescent="0.2">
      <c r="A45" s="16" t="s">
        <v>246</v>
      </c>
      <c r="B45" s="4">
        <v>0</v>
      </c>
      <c r="C45" s="4">
        <v>90</v>
      </c>
      <c r="D45" s="4">
        <v>-90</v>
      </c>
      <c r="E45" s="4">
        <v>-2270000</v>
      </c>
      <c r="F45" s="4">
        <f t="shared" si="0"/>
        <v>-2771656346</v>
      </c>
      <c r="G45" s="4">
        <v>0</v>
      </c>
      <c r="H45" s="4">
        <v>0</v>
      </c>
      <c r="I45" s="4">
        <v>0</v>
      </c>
      <c r="J45" s="4">
        <v>2011875000</v>
      </c>
      <c r="K45" s="24">
        <f t="shared" si="1"/>
        <v>-500519229000</v>
      </c>
      <c r="L45" s="4">
        <v>2216</v>
      </c>
      <c r="M45" s="4">
        <v>3042</v>
      </c>
      <c r="N45" s="4">
        <v>392</v>
      </c>
      <c r="O45" s="4">
        <v>531</v>
      </c>
      <c r="P45" s="4">
        <v>6668500</v>
      </c>
      <c r="Q45" s="4">
        <v>8230700</v>
      </c>
      <c r="R45" s="5">
        <v>8.0000000000000002E-3</v>
      </c>
      <c r="S45" s="4">
        <v>15988900</v>
      </c>
      <c r="T45" s="4">
        <f t="shared" si="2"/>
        <v>27260310.100000001</v>
      </c>
      <c r="U45" s="4">
        <f t="shared" si="3"/>
        <v>14606400</v>
      </c>
      <c r="V45" s="5">
        <v>1.95E-2</v>
      </c>
    </row>
    <row r="46" spans="1:22" x14ac:dyDescent="0.2">
      <c r="A46" s="16" t="s">
        <v>245</v>
      </c>
      <c r="B46" s="4">
        <v>2835220</v>
      </c>
      <c r="C46" s="4">
        <v>2833500</v>
      </c>
      <c r="D46" s="4">
        <v>1720</v>
      </c>
      <c r="E46" s="4">
        <v>43430000</v>
      </c>
      <c r="F46" s="4">
        <f t="shared" si="0"/>
        <v>-2769386346</v>
      </c>
      <c r="G46" s="4">
        <v>221600</v>
      </c>
      <c r="H46" s="4">
        <v>1057900</v>
      </c>
      <c r="I46" s="4">
        <v>-836300</v>
      </c>
      <c r="J46" s="4">
        <v>-21063065000</v>
      </c>
      <c r="K46" s="24">
        <f t="shared" si="1"/>
        <v>-502531104000</v>
      </c>
      <c r="L46" s="4">
        <v>3073</v>
      </c>
      <c r="M46" s="4">
        <v>2500</v>
      </c>
      <c r="N46" s="4">
        <v>297</v>
      </c>
      <c r="O46" s="4">
        <v>342</v>
      </c>
      <c r="P46" s="4">
        <v>5599800</v>
      </c>
      <c r="Q46" s="4">
        <v>4932600</v>
      </c>
      <c r="R46" s="5">
        <v>2E-3</v>
      </c>
      <c r="S46" s="4">
        <v>14606400</v>
      </c>
      <c r="T46" s="4">
        <f t="shared" si="2"/>
        <v>27598640.100000001</v>
      </c>
      <c r="U46" s="4">
        <f t="shared" si="3"/>
        <v>17175800</v>
      </c>
      <c r="V46" s="5">
        <v>1.5800000000000002E-2</v>
      </c>
    </row>
    <row r="47" spans="1:22" x14ac:dyDescent="0.2">
      <c r="A47" s="16" t="s">
        <v>244</v>
      </c>
      <c r="B47" s="4">
        <v>1500000</v>
      </c>
      <c r="C47" s="4">
        <v>1500000</v>
      </c>
      <c r="D47" s="4">
        <v>0</v>
      </c>
      <c r="E47" s="4">
        <v>0</v>
      </c>
      <c r="F47" s="4">
        <f t="shared" ref="F47:F73" si="4">E47+F48</f>
        <v>-2812816346</v>
      </c>
      <c r="G47" s="4">
        <v>1509300</v>
      </c>
      <c r="H47" s="4">
        <v>1082900</v>
      </c>
      <c r="I47" s="4">
        <v>426400</v>
      </c>
      <c r="J47" s="4">
        <v>10598190000</v>
      </c>
      <c r="K47" s="24">
        <f t="shared" ref="K47:K73" si="5">K48+J47</f>
        <v>-481468039000</v>
      </c>
      <c r="L47" s="4">
        <v>3356</v>
      </c>
      <c r="M47" s="4">
        <v>1963</v>
      </c>
      <c r="N47" s="4">
        <v>497</v>
      </c>
      <c r="O47" s="4">
        <v>356</v>
      </c>
      <c r="P47" s="4">
        <v>9001500</v>
      </c>
      <c r="Q47" s="4">
        <v>7261400</v>
      </c>
      <c r="R47" s="5">
        <v>2.23E-2</v>
      </c>
      <c r="S47" s="4">
        <v>17175800</v>
      </c>
      <c r="T47" s="4">
        <f t="shared" si="2"/>
        <v>28337080.100000001</v>
      </c>
      <c r="U47" s="4">
        <f t="shared" ref="U47:U73" si="6">MIN(S48:S52)</f>
        <v>21294901</v>
      </c>
      <c r="V47" s="5">
        <v>2.58E-2</v>
      </c>
    </row>
    <row r="48" spans="1:22" x14ac:dyDescent="0.2">
      <c r="A48" s="16" t="s">
        <v>243</v>
      </c>
      <c r="B48" s="4">
        <v>2226956</v>
      </c>
      <c r="C48" s="4">
        <v>2226400</v>
      </c>
      <c r="D48" s="4">
        <v>556</v>
      </c>
      <c r="E48" s="4">
        <v>13930000</v>
      </c>
      <c r="F48" s="4">
        <f t="shared" si="4"/>
        <v>-2812816346</v>
      </c>
      <c r="G48" s="4">
        <v>2241700</v>
      </c>
      <c r="H48" s="4">
        <v>2043700</v>
      </c>
      <c r="I48" s="4">
        <v>198000</v>
      </c>
      <c r="J48" s="4">
        <v>5077935000</v>
      </c>
      <c r="K48" s="24">
        <f t="shared" si="5"/>
        <v>-492066229000</v>
      </c>
      <c r="L48" s="4">
        <v>4076</v>
      </c>
      <c r="M48" s="4">
        <v>4720</v>
      </c>
      <c r="N48" s="4">
        <v>567</v>
      </c>
      <c r="O48" s="4">
        <v>732</v>
      </c>
      <c r="P48" s="4">
        <v>8973100</v>
      </c>
      <c r="Q48" s="4">
        <v>11601400</v>
      </c>
      <c r="R48" s="5">
        <v>-1.41E-2</v>
      </c>
      <c r="S48" s="4">
        <v>23768700</v>
      </c>
      <c r="T48" s="4">
        <f t="shared" si="2"/>
        <v>29801340.199999999</v>
      </c>
      <c r="U48" s="4">
        <f t="shared" si="6"/>
        <v>21294901</v>
      </c>
      <c r="V48" s="5">
        <v>2.9600000000000001E-2</v>
      </c>
    </row>
    <row r="49" spans="1:22" x14ac:dyDescent="0.2">
      <c r="A49" s="16" t="s">
        <v>236</v>
      </c>
      <c r="B49" s="4">
        <v>0</v>
      </c>
      <c r="C49" s="4">
        <v>1720</v>
      </c>
      <c r="D49" s="4">
        <v>-1720</v>
      </c>
      <c r="E49" s="4">
        <v>-43080000</v>
      </c>
      <c r="F49" s="4">
        <f t="shared" si="4"/>
        <v>-2826746346</v>
      </c>
      <c r="G49" s="4">
        <v>614300</v>
      </c>
      <c r="H49" s="4">
        <v>2097220</v>
      </c>
      <c r="I49" s="4">
        <v>-1482920</v>
      </c>
      <c r="J49" s="4">
        <v>-37600972000</v>
      </c>
      <c r="K49" s="24">
        <f t="shared" si="5"/>
        <v>-497144164000</v>
      </c>
      <c r="L49" s="4">
        <v>8361</v>
      </c>
      <c r="M49" s="4">
        <v>8408</v>
      </c>
      <c r="N49" s="4">
        <v>1210</v>
      </c>
      <c r="O49" s="4">
        <v>1190</v>
      </c>
      <c r="P49" s="4">
        <v>20581700</v>
      </c>
      <c r="Q49" s="4">
        <v>20328700</v>
      </c>
      <c r="R49" s="5">
        <v>1.2199999999999999E-2</v>
      </c>
      <c r="S49" s="4">
        <v>41742700</v>
      </c>
      <c r="T49" s="4">
        <f t="shared" si="2"/>
        <v>30747390.199999999</v>
      </c>
      <c r="U49" s="4">
        <f t="shared" si="6"/>
        <v>21294901</v>
      </c>
      <c r="V49" s="5">
        <v>3.3099999999999997E-2</v>
      </c>
    </row>
    <row r="50" spans="1:22" x14ac:dyDescent="0.2">
      <c r="A50" s="16" t="s">
        <v>235</v>
      </c>
      <c r="B50" s="4">
        <v>2963600</v>
      </c>
      <c r="C50" s="4">
        <v>2963780</v>
      </c>
      <c r="D50" s="4">
        <v>-180</v>
      </c>
      <c r="E50" s="4">
        <v>-4360000</v>
      </c>
      <c r="F50" s="4">
        <f t="shared" si="4"/>
        <v>-2783666346</v>
      </c>
      <c r="G50" s="4">
        <v>1610200</v>
      </c>
      <c r="H50" s="4">
        <v>1163400</v>
      </c>
      <c r="I50" s="4">
        <v>446800</v>
      </c>
      <c r="J50" s="4">
        <v>10741255000</v>
      </c>
      <c r="K50" s="24">
        <f t="shared" si="5"/>
        <v>-459543192000</v>
      </c>
      <c r="L50" s="4">
        <v>7213</v>
      </c>
      <c r="M50" s="4">
        <v>3744</v>
      </c>
      <c r="N50" s="4">
        <v>1202</v>
      </c>
      <c r="O50" s="4">
        <v>515</v>
      </c>
      <c r="P50" s="4">
        <v>18204400</v>
      </c>
      <c r="Q50" s="4">
        <v>8874600</v>
      </c>
      <c r="R50" s="5">
        <v>2.4900000000000002E-2</v>
      </c>
      <c r="S50" s="4">
        <v>34534400</v>
      </c>
      <c r="T50" s="4">
        <f t="shared" si="2"/>
        <v>29895639.199999999</v>
      </c>
      <c r="U50" s="4">
        <f t="shared" si="6"/>
        <v>20726200</v>
      </c>
      <c r="V50" s="5">
        <v>2.63E-2</v>
      </c>
    </row>
    <row r="51" spans="1:22" x14ac:dyDescent="0.2">
      <c r="A51" s="16" t="s">
        <v>234</v>
      </c>
      <c r="B51" s="4">
        <v>178000</v>
      </c>
      <c r="C51" s="4">
        <v>178556</v>
      </c>
      <c r="D51" s="4">
        <v>-556</v>
      </c>
      <c r="E51" s="4">
        <v>-13330000</v>
      </c>
      <c r="F51" s="4">
        <f t="shared" si="4"/>
        <v>-2779306346</v>
      </c>
      <c r="G51" s="4">
        <v>1287900</v>
      </c>
      <c r="H51" s="4">
        <v>3361800</v>
      </c>
      <c r="I51" s="4">
        <v>-2073900</v>
      </c>
      <c r="J51" s="4">
        <v>-48965090000</v>
      </c>
      <c r="K51" s="24">
        <f t="shared" si="5"/>
        <v>-470284447000</v>
      </c>
      <c r="L51" s="4">
        <v>9457</v>
      </c>
      <c r="M51" s="4">
        <v>6141</v>
      </c>
      <c r="N51" s="4">
        <v>1369</v>
      </c>
      <c r="O51" s="4">
        <v>899</v>
      </c>
      <c r="P51" s="4">
        <v>22662800</v>
      </c>
      <c r="Q51" s="4">
        <v>15842700</v>
      </c>
      <c r="R51" s="5">
        <v>4.0999999999999995E-2</v>
      </c>
      <c r="S51" s="4">
        <v>40175300</v>
      </c>
      <c r="T51" s="4">
        <f t="shared" si="2"/>
        <v>28900819.199999999</v>
      </c>
      <c r="U51" s="4">
        <f t="shared" si="6"/>
        <v>17989700</v>
      </c>
      <c r="V51" s="5">
        <v>5.33E-2</v>
      </c>
    </row>
    <row r="52" spans="1:22" x14ac:dyDescent="0.2">
      <c r="A52" s="16" t="s">
        <v>233</v>
      </c>
      <c r="B52" s="4">
        <v>7560195</v>
      </c>
      <c r="C52" s="4">
        <v>7560820</v>
      </c>
      <c r="D52" s="4">
        <v>-625</v>
      </c>
      <c r="E52" s="4">
        <v>-14480000</v>
      </c>
      <c r="F52" s="4">
        <f t="shared" si="4"/>
        <v>-2765976346</v>
      </c>
      <c r="G52" s="4">
        <v>2213600</v>
      </c>
      <c r="H52" s="4">
        <v>2955001</v>
      </c>
      <c r="I52" s="4">
        <v>-741401</v>
      </c>
      <c r="J52" s="4">
        <v>-17257497000</v>
      </c>
      <c r="K52" s="24">
        <f t="shared" si="5"/>
        <v>-421319357000</v>
      </c>
      <c r="L52" s="4">
        <v>1570</v>
      </c>
      <c r="M52" s="4">
        <v>4071</v>
      </c>
      <c r="N52" s="4">
        <v>175</v>
      </c>
      <c r="O52" s="4">
        <v>432</v>
      </c>
      <c r="P52" s="4">
        <v>3173800</v>
      </c>
      <c r="Q52" s="4">
        <v>9630500</v>
      </c>
      <c r="R52" s="5">
        <v>0</v>
      </c>
      <c r="S52" s="4">
        <v>21294901</v>
      </c>
      <c r="T52" s="4">
        <f t="shared" si="2"/>
        <v>29648219.199999999</v>
      </c>
      <c r="U52" s="4">
        <f t="shared" si="6"/>
        <v>17989700</v>
      </c>
      <c r="V52" s="5">
        <v>1.72E-2</v>
      </c>
    </row>
    <row r="53" spans="1:22" x14ac:dyDescent="0.2">
      <c r="A53" s="16" t="s">
        <v>232</v>
      </c>
      <c r="B53" s="4">
        <v>1084923</v>
      </c>
      <c r="C53" s="4">
        <v>1080140</v>
      </c>
      <c r="D53" s="4">
        <v>4783</v>
      </c>
      <c r="E53" s="4">
        <v>113600000</v>
      </c>
      <c r="F53" s="4">
        <f t="shared" si="4"/>
        <v>-2751496346</v>
      </c>
      <c r="G53" s="4">
        <v>4820300</v>
      </c>
      <c r="H53" s="4">
        <v>1478000</v>
      </c>
      <c r="I53" s="4">
        <v>3342300</v>
      </c>
      <c r="J53" s="4">
        <v>76633090000</v>
      </c>
      <c r="K53" s="24">
        <f t="shared" si="5"/>
        <v>-404061860000</v>
      </c>
      <c r="L53" s="4">
        <v>5958</v>
      </c>
      <c r="M53" s="4">
        <v>7445</v>
      </c>
      <c r="N53" s="4">
        <v>741</v>
      </c>
      <c r="O53" s="4">
        <v>929</v>
      </c>
      <c r="P53" s="4">
        <v>13577500</v>
      </c>
      <c r="Q53" s="4">
        <v>17820800</v>
      </c>
      <c r="R53" s="5">
        <v>-2.58E-2</v>
      </c>
      <c r="S53" s="4">
        <v>32962600</v>
      </c>
      <c r="T53" s="4">
        <f t="shared" si="2"/>
        <v>30059169.300000001</v>
      </c>
      <c r="U53" s="4">
        <f t="shared" si="6"/>
        <v>17989700</v>
      </c>
      <c r="V53" s="5">
        <v>5.8899999999999994E-2</v>
      </c>
    </row>
    <row r="54" spans="1:22" x14ac:dyDescent="0.2">
      <c r="A54" s="16" t="s">
        <v>231</v>
      </c>
      <c r="B54" s="4">
        <v>6738773</v>
      </c>
      <c r="C54" s="4">
        <v>6732182</v>
      </c>
      <c r="D54" s="4">
        <v>6591</v>
      </c>
      <c r="E54" s="4">
        <v>154760000</v>
      </c>
      <c r="F54" s="4">
        <f t="shared" si="4"/>
        <v>-2865096346</v>
      </c>
      <c r="G54" s="4">
        <v>962000</v>
      </c>
      <c r="H54" s="4">
        <v>1026300</v>
      </c>
      <c r="I54" s="4">
        <v>-64300</v>
      </c>
      <c r="J54" s="4">
        <v>-1458660000</v>
      </c>
      <c r="K54" s="24">
        <f t="shared" si="5"/>
        <v>-480694950000</v>
      </c>
      <c r="L54" s="4">
        <v>3170</v>
      </c>
      <c r="M54" s="4">
        <v>3885</v>
      </c>
      <c r="N54" s="4">
        <v>491</v>
      </c>
      <c r="O54" s="4">
        <v>520</v>
      </c>
      <c r="P54" s="4">
        <v>7962400</v>
      </c>
      <c r="Q54" s="4">
        <v>9506200</v>
      </c>
      <c r="R54" s="5">
        <v>1.4999999999999999E-2</v>
      </c>
      <c r="S54" s="4">
        <v>25616100</v>
      </c>
      <c r="T54" s="4">
        <f t="shared" si="2"/>
        <v>30239669.300000001</v>
      </c>
      <c r="U54" s="4">
        <f t="shared" si="6"/>
        <v>17989700</v>
      </c>
      <c r="V54" s="5">
        <v>2.9399999999999999E-2</v>
      </c>
    </row>
    <row r="55" spans="1:22" x14ac:dyDescent="0.2">
      <c r="A55" s="16" t="s">
        <v>230</v>
      </c>
      <c r="B55" s="4">
        <v>2267400</v>
      </c>
      <c r="C55" s="4">
        <v>2267595</v>
      </c>
      <c r="D55" s="4">
        <v>-195</v>
      </c>
      <c r="E55" s="4">
        <v>-4660000</v>
      </c>
      <c r="F55" s="4">
        <f t="shared" si="4"/>
        <v>-3019856346</v>
      </c>
      <c r="G55" s="4">
        <v>345700</v>
      </c>
      <c r="H55" s="4">
        <v>814100</v>
      </c>
      <c r="I55" s="4">
        <v>-468400</v>
      </c>
      <c r="J55" s="4">
        <v>-11079670000</v>
      </c>
      <c r="K55" s="24">
        <f t="shared" si="5"/>
        <v>-479236290000</v>
      </c>
      <c r="L55" s="4">
        <v>2387</v>
      </c>
      <c r="M55" s="4">
        <v>5327</v>
      </c>
      <c r="N55" s="4">
        <v>340</v>
      </c>
      <c r="O55" s="4">
        <v>601</v>
      </c>
      <c r="P55" s="4">
        <v>5779000</v>
      </c>
      <c r="Q55" s="4">
        <v>12577000</v>
      </c>
      <c r="R55" s="5">
        <v>-1.7000000000000001E-2</v>
      </c>
      <c r="S55" s="4">
        <v>20726200</v>
      </c>
      <c r="T55" s="4">
        <f t="shared" si="2"/>
        <v>30680469.300000001</v>
      </c>
      <c r="U55" s="4">
        <f t="shared" si="6"/>
        <v>17989700</v>
      </c>
      <c r="V55" s="5">
        <v>2.3E-2</v>
      </c>
    </row>
    <row r="56" spans="1:22" x14ac:dyDescent="0.2">
      <c r="A56" s="16" t="s">
        <v>229</v>
      </c>
      <c r="B56" s="4">
        <v>2704504</v>
      </c>
      <c r="C56" s="4">
        <v>2704923</v>
      </c>
      <c r="D56" s="4">
        <v>-419</v>
      </c>
      <c r="E56" s="4">
        <v>-9960000</v>
      </c>
      <c r="F56" s="4">
        <f t="shared" si="4"/>
        <v>-3015196346</v>
      </c>
      <c r="G56" s="4">
        <v>781600</v>
      </c>
      <c r="H56" s="4">
        <v>524700</v>
      </c>
      <c r="I56" s="4">
        <v>256900</v>
      </c>
      <c r="J56" s="4">
        <v>6189900000</v>
      </c>
      <c r="K56" s="24">
        <f t="shared" si="5"/>
        <v>-468156620000</v>
      </c>
      <c r="L56" s="4">
        <v>3640</v>
      </c>
      <c r="M56" s="4">
        <v>3114</v>
      </c>
      <c r="N56" s="4">
        <v>467</v>
      </c>
      <c r="O56" s="4">
        <v>339</v>
      </c>
      <c r="P56" s="4">
        <v>8353100</v>
      </c>
      <c r="Q56" s="4">
        <v>5809900</v>
      </c>
      <c r="R56" s="5">
        <v>3.2500000000000001E-2</v>
      </c>
      <c r="S56" s="4">
        <v>17989700</v>
      </c>
      <c r="T56" s="4">
        <f t="shared" si="2"/>
        <v>30820419.399999999</v>
      </c>
      <c r="U56" s="4">
        <f t="shared" si="6"/>
        <v>24560200</v>
      </c>
      <c r="V56" s="5">
        <v>3.15E-2</v>
      </c>
    </row>
    <row r="57" spans="1:22" x14ac:dyDescent="0.2">
      <c r="A57" s="16" t="s">
        <v>228</v>
      </c>
      <c r="B57" s="4">
        <v>5339800</v>
      </c>
      <c r="C57" s="4">
        <v>5348573</v>
      </c>
      <c r="D57" s="4">
        <v>-8773</v>
      </c>
      <c r="E57" s="4">
        <v>-201230000</v>
      </c>
      <c r="F57" s="4">
        <f t="shared" si="4"/>
        <v>-3005236346</v>
      </c>
      <c r="G57" s="4">
        <v>1729500</v>
      </c>
      <c r="H57" s="4">
        <v>1001300</v>
      </c>
      <c r="I57" s="4">
        <v>728200</v>
      </c>
      <c r="J57" s="4">
        <v>16763320000</v>
      </c>
      <c r="K57" s="24">
        <f t="shared" si="5"/>
        <v>-474346520000</v>
      </c>
      <c r="L57" s="4">
        <v>3632</v>
      </c>
      <c r="M57" s="4">
        <v>8307</v>
      </c>
      <c r="N57" s="4">
        <v>449</v>
      </c>
      <c r="O57" s="4">
        <v>468</v>
      </c>
      <c r="P57" s="4">
        <v>8059900</v>
      </c>
      <c r="Q57" s="4">
        <v>10356100</v>
      </c>
      <c r="R57" s="5">
        <v>6.6E-3</v>
      </c>
      <c r="S57" s="4">
        <v>24560200</v>
      </c>
      <c r="T57" s="4">
        <f t="shared" si="2"/>
        <v>30909809.399999999</v>
      </c>
      <c r="U57" s="4">
        <f t="shared" si="6"/>
        <v>26016890</v>
      </c>
      <c r="V57" s="5">
        <v>2.1600000000000001E-2</v>
      </c>
    </row>
    <row r="58" spans="1:22" x14ac:dyDescent="0.2">
      <c r="A58" s="16" t="s">
        <v>227</v>
      </c>
      <c r="B58" s="4">
        <v>3500000</v>
      </c>
      <c r="C58" s="4">
        <v>3500000</v>
      </c>
      <c r="D58" s="4">
        <v>0</v>
      </c>
      <c r="E58" s="4">
        <v>0</v>
      </c>
      <c r="F58" s="4">
        <f t="shared" si="4"/>
        <v>-2804006346</v>
      </c>
      <c r="G58" s="4">
        <v>915900</v>
      </c>
      <c r="H58" s="4">
        <v>624401</v>
      </c>
      <c r="I58" s="4">
        <v>291499</v>
      </c>
      <c r="J58" s="4">
        <v>6890923000</v>
      </c>
      <c r="K58" s="24">
        <f t="shared" si="5"/>
        <v>-491109840000</v>
      </c>
      <c r="L58" s="4">
        <v>4442</v>
      </c>
      <c r="M58" s="4">
        <v>10642</v>
      </c>
      <c r="N58" s="4">
        <v>617</v>
      </c>
      <c r="O58" s="4">
        <v>1143</v>
      </c>
      <c r="P58" s="4">
        <v>9993800</v>
      </c>
      <c r="Q58" s="4">
        <v>22807500</v>
      </c>
      <c r="R58" s="5">
        <v>-2.8300000000000002E-2</v>
      </c>
      <c r="S58" s="4">
        <v>38411301</v>
      </c>
      <c r="T58" s="4">
        <f t="shared" si="2"/>
        <v>29507029.300000001</v>
      </c>
      <c r="U58" s="4">
        <f t="shared" si="6"/>
        <v>26016890</v>
      </c>
      <c r="V58" s="5">
        <v>3.39E-2</v>
      </c>
    </row>
    <row r="59" spans="1:22" x14ac:dyDescent="0.2">
      <c r="A59" s="16" t="s">
        <v>226</v>
      </c>
      <c r="B59" s="4">
        <v>1828852</v>
      </c>
      <c r="C59" s="4">
        <v>1825504</v>
      </c>
      <c r="D59" s="4">
        <v>3348</v>
      </c>
      <c r="E59" s="4">
        <v>84030000</v>
      </c>
      <c r="F59" s="4">
        <f t="shared" si="4"/>
        <v>-2804006346</v>
      </c>
      <c r="G59" s="4">
        <v>1596800</v>
      </c>
      <c r="H59" s="4">
        <v>838500</v>
      </c>
      <c r="I59" s="4">
        <v>758300</v>
      </c>
      <c r="J59" s="4">
        <v>18099960000</v>
      </c>
      <c r="K59" s="24">
        <f t="shared" si="5"/>
        <v>-498000763000</v>
      </c>
      <c r="L59" s="4">
        <v>4526</v>
      </c>
      <c r="M59" s="4">
        <v>13055</v>
      </c>
      <c r="N59" s="4">
        <v>732</v>
      </c>
      <c r="O59" s="4">
        <v>1577</v>
      </c>
      <c r="P59" s="4">
        <v>12899300</v>
      </c>
      <c r="Q59" s="4">
        <v>33412600</v>
      </c>
      <c r="R59" s="5">
        <v>-3.3799999999999997E-2</v>
      </c>
      <c r="S59" s="4">
        <v>51203200</v>
      </c>
      <c r="T59" s="4">
        <f t="shared" si="2"/>
        <v>29926332.300000001</v>
      </c>
      <c r="U59" s="4">
        <f t="shared" si="6"/>
        <v>26016890</v>
      </c>
      <c r="V59" s="5">
        <v>3.6799999999999999E-2</v>
      </c>
    </row>
    <row r="60" spans="1:22" x14ac:dyDescent="0.2">
      <c r="A60" s="16" t="s">
        <v>225</v>
      </c>
      <c r="B60" s="4">
        <v>6257890</v>
      </c>
      <c r="C60" s="4">
        <v>6259290</v>
      </c>
      <c r="D60" s="4">
        <v>-1400</v>
      </c>
      <c r="E60" s="4">
        <v>-34480000</v>
      </c>
      <c r="F60" s="4">
        <f t="shared" si="4"/>
        <v>-2888036346</v>
      </c>
      <c r="G60" s="4">
        <v>995500</v>
      </c>
      <c r="H60" s="4">
        <v>489200</v>
      </c>
      <c r="I60" s="4">
        <v>506300</v>
      </c>
      <c r="J60" s="4">
        <v>12428645000</v>
      </c>
      <c r="K60" s="24">
        <f t="shared" si="5"/>
        <v>-516100723000</v>
      </c>
      <c r="L60" s="4">
        <v>2940</v>
      </c>
      <c r="M60" s="4">
        <v>3904</v>
      </c>
      <c r="N60" s="4">
        <v>466</v>
      </c>
      <c r="O60" s="4">
        <v>558</v>
      </c>
      <c r="P60" s="4">
        <v>7938000</v>
      </c>
      <c r="Q60" s="4">
        <v>10453800</v>
      </c>
      <c r="R60" s="5">
        <v>-8.1000000000000013E-3</v>
      </c>
      <c r="S60" s="4">
        <v>26016890</v>
      </c>
      <c r="T60" s="4">
        <f t="shared" si="2"/>
        <v>28844033.300000001</v>
      </c>
      <c r="U60" s="4">
        <f t="shared" si="6"/>
        <v>25134200</v>
      </c>
      <c r="V60" s="5">
        <v>1.8200000000000001E-2</v>
      </c>
    </row>
    <row r="61" spans="1:22" x14ac:dyDescent="0.2">
      <c r="A61" s="16" t="s">
        <v>224</v>
      </c>
      <c r="B61" s="4">
        <v>320000</v>
      </c>
      <c r="C61" s="4">
        <v>323743</v>
      </c>
      <c r="D61" s="4">
        <v>-3743</v>
      </c>
      <c r="E61" s="4">
        <v>-93570000</v>
      </c>
      <c r="F61" s="4">
        <f t="shared" si="4"/>
        <v>-2853556346</v>
      </c>
      <c r="G61" s="4">
        <v>255900</v>
      </c>
      <c r="H61" s="4">
        <v>2253300</v>
      </c>
      <c r="I61" s="4">
        <v>-1997400</v>
      </c>
      <c r="J61" s="4">
        <v>-49351320000</v>
      </c>
      <c r="K61" s="24">
        <f t="shared" si="5"/>
        <v>-528529368000</v>
      </c>
      <c r="L61" s="4">
        <v>4875</v>
      </c>
      <c r="M61" s="4">
        <v>5007</v>
      </c>
      <c r="N61" s="4">
        <v>635</v>
      </c>
      <c r="O61" s="4">
        <v>778</v>
      </c>
      <c r="P61" s="4">
        <v>12281800</v>
      </c>
      <c r="Q61" s="4">
        <v>15059000</v>
      </c>
      <c r="R61" s="5">
        <v>0</v>
      </c>
      <c r="S61" s="4">
        <v>30227100</v>
      </c>
      <c r="T61" s="4">
        <f t="shared" si="2"/>
        <v>28449743.300000001</v>
      </c>
      <c r="U61" s="4">
        <f t="shared" si="6"/>
        <v>19389201</v>
      </c>
      <c r="V61" s="5">
        <v>3.1899999999999998E-2</v>
      </c>
    </row>
    <row r="62" spans="1:22" x14ac:dyDescent="0.2">
      <c r="A62" s="16" t="s">
        <v>223</v>
      </c>
      <c r="B62" s="4">
        <v>6000000</v>
      </c>
      <c r="C62" s="4">
        <v>6007852</v>
      </c>
      <c r="D62" s="4">
        <v>-7852</v>
      </c>
      <c r="E62" s="4">
        <v>-190100000</v>
      </c>
      <c r="F62" s="4">
        <f t="shared" si="4"/>
        <v>-2759986346</v>
      </c>
      <c r="G62" s="4">
        <v>289400</v>
      </c>
      <c r="H62" s="4">
        <v>1051601</v>
      </c>
      <c r="I62" s="4">
        <v>-762201</v>
      </c>
      <c r="J62" s="4">
        <v>-18519453000</v>
      </c>
      <c r="K62" s="24">
        <f t="shared" si="5"/>
        <v>-479178048000</v>
      </c>
      <c r="L62" s="4">
        <v>4889</v>
      </c>
      <c r="M62" s="4">
        <v>2589</v>
      </c>
      <c r="N62" s="4">
        <v>704</v>
      </c>
      <c r="O62" s="4">
        <v>434</v>
      </c>
      <c r="P62" s="4">
        <v>12457800</v>
      </c>
      <c r="Q62" s="4">
        <v>8570700</v>
      </c>
      <c r="R62" s="5">
        <v>1.66E-2</v>
      </c>
      <c r="S62" s="4">
        <v>28768901</v>
      </c>
      <c r="T62" s="4">
        <f t="shared" si="2"/>
        <v>27860232.300000001</v>
      </c>
      <c r="U62" s="4">
        <f t="shared" si="6"/>
        <v>19389201</v>
      </c>
      <c r="V62" s="5">
        <v>2.2400000000000003E-2</v>
      </c>
    </row>
    <row r="63" spans="1:22" x14ac:dyDescent="0.2">
      <c r="A63" s="16" t="s">
        <v>222</v>
      </c>
      <c r="B63" s="4">
        <v>5122300</v>
      </c>
      <c r="C63" s="4">
        <v>5129500</v>
      </c>
      <c r="D63" s="4">
        <v>-7200</v>
      </c>
      <c r="E63" s="4">
        <v>-172740000</v>
      </c>
      <c r="F63" s="4">
        <f t="shared" si="4"/>
        <v>-2569886346</v>
      </c>
      <c r="G63" s="4">
        <v>592400</v>
      </c>
      <c r="H63" s="4">
        <v>1193701</v>
      </c>
      <c r="I63" s="4">
        <v>-601301</v>
      </c>
      <c r="J63" s="4">
        <v>-14604752000</v>
      </c>
      <c r="K63" s="24">
        <f t="shared" si="5"/>
        <v>-460658595000</v>
      </c>
      <c r="L63" s="4">
        <v>5537</v>
      </c>
      <c r="M63" s="4">
        <v>5255</v>
      </c>
      <c r="N63" s="4">
        <v>883</v>
      </c>
      <c r="O63" s="4">
        <v>911</v>
      </c>
      <c r="P63" s="4">
        <v>14585000</v>
      </c>
      <c r="Q63" s="4">
        <v>16224100</v>
      </c>
      <c r="R63" s="5">
        <v>8.3999999999999995E-3</v>
      </c>
      <c r="S63" s="4">
        <v>37072101</v>
      </c>
      <c r="T63" s="4">
        <f t="shared" si="2"/>
        <v>26265752.199999999</v>
      </c>
      <c r="U63" s="4">
        <f t="shared" si="6"/>
        <v>19389201</v>
      </c>
      <c r="V63" s="5">
        <v>2.87E-2</v>
      </c>
    </row>
    <row r="64" spans="1:22" x14ac:dyDescent="0.2">
      <c r="A64" s="16" t="s">
        <v>221</v>
      </c>
      <c r="B64" s="4">
        <v>6946500</v>
      </c>
      <c r="C64" s="4">
        <v>6955318</v>
      </c>
      <c r="D64" s="4">
        <v>-8818</v>
      </c>
      <c r="E64" s="4">
        <v>-211220000</v>
      </c>
      <c r="F64" s="4">
        <f t="shared" si="4"/>
        <v>-2397146346</v>
      </c>
      <c r="G64" s="4">
        <v>969800</v>
      </c>
      <c r="H64" s="4">
        <v>680900</v>
      </c>
      <c r="I64" s="4">
        <v>288900</v>
      </c>
      <c r="J64" s="4">
        <v>6906605000</v>
      </c>
      <c r="K64" s="24">
        <f t="shared" si="5"/>
        <v>-446053843000</v>
      </c>
      <c r="L64" s="4">
        <v>4212</v>
      </c>
      <c r="M64" s="4">
        <v>4430</v>
      </c>
      <c r="N64" s="4">
        <v>492</v>
      </c>
      <c r="O64" s="4">
        <v>648</v>
      </c>
      <c r="P64" s="4">
        <v>8584500</v>
      </c>
      <c r="Q64" s="4">
        <v>11745300</v>
      </c>
      <c r="R64" s="5">
        <v>-6.1999999999999998E-3</v>
      </c>
      <c r="S64" s="4">
        <v>27421100</v>
      </c>
      <c r="T64" s="4">
        <f t="shared" si="2"/>
        <v>25167162.199999999</v>
      </c>
      <c r="U64" s="4">
        <f t="shared" si="6"/>
        <v>19389201</v>
      </c>
      <c r="V64" s="5">
        <v>1.4499999999999999E-2</v>
      </c>
    </row>
    <row r="65" spans="1:22" x14ac:dyDescent="0.2">
      <c r="A65" s="16" t="s">
        <v>220</v>
      </c>
      <c r="B65" s="4">
        <v>1099700</v>
      </c>
      <c r="C65" s="4">
        <v>1079700</v>
      </c>
      <c r="D65" s="4">
        <v>20000</v>
      </c>
      <c r="E65" s="4">
        <v>522000000</v>
      </c>
      <c r="F65" s="4">
        <f t="shared" si="4"/>
        <v>-2185926346</v>
      </c>
      <c r="G65" s="4">
        <v>1288100</v>
      </c>
      <c r="H65" s="4">
        <v>887600</v>
      </c>
      <c r="I65" s="4">
        <v>400500</v>
      </c>
      <c r="J65" s="4">
        <v>9633180000</v>
      </c>
      <c r="K65" s="24">
        <f t="shared" si="5"/>
        <v>-452960448000</v>
      </c>
      <c r="L65" s="4">
        <v>2689</v>
      </c>
      <c r="M65" s="4">
        <v>5483</v>
      </c>
      <c r="N65" s="4">
        <v>428</v>
      </c>
      <c r="O65" s="4">
        <v>833</v>
      </c>
      <c r="P65" s="4">
        <v>6730600</v>
      </c>
      <c r="Q65" s="4">
        <v>16581900</v>
      </c>
      <c r="R65" s="5">
        <v>-1.03E-2</v>
      </c>
      <c r="S65" s="4">
        <v>25134200</v>
      </c>
      <c r="T65" s="4">
        <f t="shared" si="2"/>
        <v>25160992.199999999</v>
      </c>
      <c r="U65" s="4">
        <f t="shared" si="6"/>
        <v>15193900</v>
      </c>
      <c r="V65" s="5">
        <v>2.4500000000000001E-2</v>
      </c>
    </row>
    <row r="66" spans="1:22" x14ac:dyDescent="0.2">
      <c r="A66" s="16" t="s">
        <v>219</v>
      </c>
      <c r="B66" s="4">
        <v>113700</v>
      </c>
      <c r="C66" s="4">
        <v>115400</v>
      </c>
      <c r="D66" s="4">
        <v>-1700</v>
      </c>
      <c r="E66" s="4">
        <v>-41470000</v>
      </c>
      <c r="F66" s="4">
        <f t="shared" si="4"/>
        <v>-2707926346</v>
      </c>
      <c r="G66" s="4">
        <v>748500</v>
      </c>
      <c r="H66" s="4">
        <v>814701</v>
      </c>
      <c r="I66" s="4">
        <v>-66201</v>
      </c>
      <c r="J66" s="4">
        <v>-1563353000</v>
      </c>
      <c r="K66" s="24">
        <f t="shared" si="5"/>
        <v>-462593628000</v>
      </c>
      <c r="L66" s="4">
        <v>3047</v>
      </c>
      <c r="M66" s="4">
        <v>4072</v>
      </c>
      <c r="N66" s="4">
        <v>536</v>
      </c>
      <c r="O66" s="4">
        <v>503</v>
      </c>
      <c r="P66" s="4">
        <v>8412600</v>
      </c>
      <c r="Q66" s="4">
        <v>9989500</v>
      </c>
      <c r="R66" s="5">
        <v>6.1999999999999998E-3</v>
      </c>
      <c r="S66" s="4">
        <v>19389201</v>
      </c>
      <c r="T66" s="4">
        <f t="shared" si="2"/>
        <v>25413002.100000001</v>
      </c>
      <c r="U66" s="4">
        <f t="shared" si="6"/>
        <v>15193900</v>
      </c>
      <c r="V66" s="5">
        <v>1.6299999999999999E-2</v>
      </c>
    </row>
    <row r="67" spans="1:22" x14ac:dyDescent="0.2">
      <c r="A67" s="16" t="s">
        <v>218</v>
      </c>
      <c r="B67" s="4">
        <v>770000</v>
      </c>
      <c r="C67" s="4">
        <v>770135</v>
      </c>
      <c r="D67" s="4">
        <v>-135</v>
      </c>
      <c r="E67" s="4">
        <v>-3260000</v>
      </c>
      <c r="F67" s="4">
        <f t="shared" si="4"/>
        <v>-2666456346</v>
      </c>
      <c r="G67" s="4">
        <v>202200</v>
      </c>
      <c r="H67" s="4">
        <v>985718</v>
      </c>
      <c r="I67" s="4">
        <v>-783518</v>
      </c>
      <c r="J67" s="4">
        <v>-18879279000</v>
      </c>
      <c r="K67" s="24">
        <f t="shared" si="5"/>
        <v>-461030275000</v>
      </c>
      <c r="L67" s="4">
        <v>3086</v>
      </c>
      <c r="M67" s="4">
        <v>3565</v>
      </c>
      <c r="N67" s="4">
        <v>487</v>
      </c>
      <c r="O67" s="4">
        <v>735</v>
      </c>
      <c r="P67" s="4">
        <v>9682000</v>
      </c>
      <c r="Q67" s="4">
        <v>12180000</v>
      </c>
      <c r="R67" s="5">
        <v>1.0500000000000001E-2</v>
      </c>
      <c r="S67" s="4">
        <v>25454100</v>
      </c>
      <c r="T67" s="4">
        <f t="shared" si="2"/>
        <v>24044522.100000001</v>
      </c>
      <c r="U67" s="4">
        <f t="shared" si="6"/>
        <v>15193900</v>
      </c>
      <c r="V67" s="5">
        <v>2.46E-2</v>
      </c>
    </row>
    <row r="68" spans="1:22" x14ac:dyDescent="0.2">
      <c r="A68" s="16" t="s">
        <v>217</v>
      </c>
      <c r="B68" s="4">
        <v>3000000</v>
      </c>
      <c r="C68" s="4">
        <v>3020000</v>
      </c>
      <c r="D68" s="4">
        <v>-20000</v>
      </c>
      <c r="E68" s="4">
        <v>-478580000</v>
      </c>
      <c r="F68" s="4">
        <f t="shared" si="4"/>
        <v>-2663196346</v>
      </c>
      <c r="G68" s="4">
        <v>869200</v>
      </c>
      <c r="H68" s="4">
        <v>630200</v>
      </c>
      <c r="I68" s="4">
        <v>239000</v>
      </c>
      <c r="J68" s="4">
        <v>5626010000</v>
      </c>
      <c r="K68" s="24">
        <f t="shared" si="5"/>
        <v>-442150996000</v>
      </c>
      <c r="L68" s="4">
        <v>3346</v>
      </c>
      <c r="M68" s="4">
        <v>3742</v>
      </c>
      <c r="N68" s="4">
        <v>545</v>
      </c>
      <c r="O68" s="4">
        <v>640</v>
      </c>
      <c r="P68" s="4">
        <v>8673200</v>
      </c>
      <c r="Q68" s="4">
        <v>11900700</v>
      </c>
      <c r="R68" s="5">
        <v>4.1999999999999997E-3</v>
      </c>
      <c r="S68" s="4">
        <v>24383500</v>
      </c>
      <c r="T68" s="4">
        <f t="shared" si="2"/>
        <v>25349612.100000001</v>
      </c>
      <c r="U68" s="4">
        <f t="shared" si="6"/>
        <v>15193900</v>
      </c>
      <c r="V68" s="5">
        <v>1.67E-2</v>
      </c>
    </row>
    <row r="69" spans="1:22" x14ac:dyDescent="0.2">
      <c r="A69" s="16" t="s">
        <v>216</v>
      </c>
      <c r="B69" s="4">
        <v>3000000</v>
      </c>
      <c r="C69" s="4">
        <v>3001100</v>
      </c>
      <c r="D69" s="4">
        <v>-1100</v>
      </c>
      <c r="E69" s="4">
        <v>-26940000</v>
      </c>
      <c r="F69" s="4">
        <f t="shared" si="4"/>
        <v>-2184616346</v>
      </c>
      <c r="G69" s="4">
        <v>912500</v>
      </c>
      <c r="H69" s="4">
        <v>404000</v>
      </c>
      <c r="I69" s="4">
        <v>508500</v>
      </c>
      <c r="J69" s="4">
        <v>12348925000</v>
      </c>
      <c r="K69" s="24">
        <f t="shared" si="5"/>
        <v>-447777006000</v>
      </c>
      <c r="L69" s="4">
        <v>8538</v>
      </c>
      <c r="M69" s="4">
        <v>6682</v>
      </c>
      <c r="N69" s="4">
        <v>1475</v>
      </c>
      <c r="O69" s="4">
        <v>1199</v>
      </c>
      <c r="P69" s="4">
        <v>29000700</v>
      </c>
      <c r="Q69" s="4">
        <v>19941700</v>
      </c>
      <c r="R69" s="5">
        <v>-2E-3</v>
      </c>
      <c r="S69" s="4">
        <v>55396230</v>
      </c>
      <c r="T69" s="4">
        <f t="shared" si="2"/>
        <v>21735179.100000001</v>
      </c>
      <c r="U69" s="4">
        <f t="shared" si="6"/>
        <v>15193900</v>
      </c>
      <c r="V69" s="5">
        <v>3.85E-2</v>
      </c>
    </row>
    <row r="70" spans="1:22" x14ac:dyDescent="0.2">
      <c r="A70" s="16" t="s">
        <v>215</v>
      </c>
      <c r="B70" s="4">
        <v>250000</v>
      </c>
      <c r="C70" s="4">
        <v>250169</v>
      </c>
      <c r="D70" s="4">
        <v>-169</v>
      </c>
      <c r="E70" s="4">
        <v>-4050000</v>
      </c>
      <c r="F70" s="4">
        <f t="shared" si="4"/>
        <v>-2157676346</v>
      </c>
      <c r="G70" s="4">
        <v>116600</v>
      </c>
      <c r="H70" s="4">
        <v>664100</v>
      </c>
      <c r="I70" s="4">
        <v>-547500</v>
      </c>
      <c r="J70" s="4">
        <v>-13099680000</v>
      </c>
      <c r="K70" s="24">
        <f t="shared" si="5"/>
        <v>-460125931000</v>
      </c>
      <c r="L70" s="4">
        <v>2622</v>
      </c>
      <c r="M70" s="4">
        <v>2264</v>
      </c>
      <c r="N70" s="4">
        <v>336</v>
      </c>
      <c r="O70" s="4">
        <v>448</v>
      </c>
      <c r="P70" s="4">
        <v>6410300</v>
      </c>
      <c r="Q70" s="4">
        <v>7841300</v>
      </c>
      <c r="R70" s="5">
        <v>-2E-3</v>
      </c>
      <c r="S70" s="4">
        <v>15193900</v>
      </c>
      <c r="T70" s="4">
        <f t="shared" si="2"/>
        <v>21567109.100000001</v>
      </c>
      <c r="U70" s="4">
        <f t="shared" si="6"/>
        <v>16435200</v>
      </c>
      <c r="V70" s="5">
        <v>1.04E-2</v>
      </c>
    </row>
    <row r="71" spans="1:22" x14ac:dyDescent="0.2">
      <c r="A71" s="16" t="s">
        <v>214</v>
      </c>
      <c r="B71" s="4">
        <v>1000000</v>
      </c>
      <c r="C71" s="4">
        <v>1004758</v>
      </c>
      <c r="D71" s="4">
        <v>-4758</v>
      </c>
      <c r="E71" s="4">
        <v>-114670000</v>
      </c>
      <c r="F71" s="4">
        <f t="shared" si="4"/>
        <v>-2153626346</v>
      </c>
      <c r="G71" s="4">
        <v>224400</v>
      </c>
      <c r="H71" s="4">
        <v>1540132</v>
      </c>
      <c r="I71" s="4">
        <v>-1315732</v>
      </c>
      <c r="J71" s="4">
        <v>-31574670000</v>
      </c>
      <c r="K71" s="24">
        <f t="shared" si="5"/>
        <v>-447026251000</v>
      </c>
      <c r="L71" s="4">
        <v>4475</v>
      </c>
      <c r="M71" s="4">
        <v>2738</v>
      </c>
      <c r="N71" s="4">
        <v>813</v>
      </c>
      <c r="O71" s="4">
        <v>614</v>
      </c>
      <c r="P71" s="4">
        <v>14382900</v>
      </c>
      <c r="Q71" s="4">
        <v>9675800</v>
      </c>
      <c r="R71" s="5">
        <v>6.3E-3</v>
      </c>
      <c r="S71" s="4">
        <v>26284200</v>
      </c>
      <c r="T71" s="4">
        <f t="shared" si="2"/>
        <v>21725699.100000001</v>
      </c>
      <c r="U71" s="4">
        <f t="shared" si="6"/>
        <v>16435200</v>
      </c>
      <c r="V71" s="5">
        <v>2.07E-2</v>
      </c>
    </row>
    <row r="72" spans="1:22" x14ac:dyDescent="0.2">
      <c r="A72" s="16" t="s">
        <v>213</v>
      </c>
      <c r="B72" s="4">
        <v>2576971</v>
      </c>
      <c r="C72" s="4">
        <v>2560566</v>
      </c>
      <c r="D72" s="4">
        <v>16405</v>
      </c>
      <c r="E72" s="4">
        <v>391300000</v>
      </c>
      <c r="F72" s="4">
        <f t="shared" si="4"/>
        <v>-2038956346</v>
      </c>
      <c r="G72" s="4">
        <v>530800</v>
      </c>
      <c r="H72" s="4">
        <v>2957238</v>
      </c>
      <c r="I72" s="4">
        <v>-2426438</v>
      </c>
      <c r="J72" s="4">
        <v>-58008823000</v>
      </c>
      <c r="K72" s="24">
        <f t="shared" si="5"/>
        <v>-415451581000</v>
      </c>
      <c r="L72" s="4">
        <v>2536</v>
      </c>
      <c r="M72" s="4">
        <v>3460</v>
      </c>
      <c r="N72" s="4">
        <v>513</v>
      </c>
      <c r="O72" s="4">
        <v>607</v>
      </c>
      <c r="P72" s="4">
        <v>8297300</v>
      </c>
      <c r="Q72" s="4">
        <v>11505500</v>
      </c>
      <c r="R72" s="5">
        <v>-4.0999999999999995E-3</v>
      </c>
      <c r="S72" s="4">
        <v>22873791</v>
      </c>
      <c r="T72" s="4">
        <f t="shared" si="2"/>
        <v>20896830</v>
      </c>
      <c r="U72" s="4">
        <f t="shared" si="6"/>
        <v>11769300</v>
      </c>
      <c r="V72" s="5">
        <v>1.8700000000000001E-2</v>
      </c>
    </row>
    <row r="73" spans="1:22" x14ac:dyDescent="0.2">
      <c r="A73" s="16" t="s">
        <v>212</v>
      </c>
      <c r="B73" s="4">
        <v>182400</v>
      </c>
      <c r="C73" s="4">
        <v>181252</v>
      </c>
      <c r="D73" s="4">
        <v>1148</v>
      </c>
      <c r="E73" s="4">
        <v>28300000</v>
      </c>
      <c r="F73" s="4">
        <f t="shared" si="4"/>
        <v>-2430256346</v>
      </c>
      <c r="G73" s="4">
        <v>250000</v>
      </c>
      <c r="H73" s="4">
        <v>1495300</v>
      </c>
      <c r="I73" s="4">
        <v>-1245300</v>
      </c>
      <c r="J73" s="4">
        <v>-29732020000</v>
      </c>
      <c r="K73" s="24">
        <f t="shared" si="5"/>
        <v>-357442758000</v>
      </c>
      <c r="L73" s="4">
        <v>2977</v>
      </c>
      <c r="M73" s="4">
        <v>4372</v>
      </c>
      <c r="N73" s="4">
        <v>498</v>
      </c>
      <c r="O73" s="4">
        <v>697</v>
      </c>
      <c r="P73" s="4">
        <v>9218800</v>
      </c>
      <c r="Q73" s="4">
        <v>11060900</v>
      </c>
      <c r="R73" s="5">
        <v>-2E-3</v>
      </c>
      <c r="S73" s="4">
        <v>21127300</v>
      </c>
      <c r="T73" s="4">
        <f t="shared" si="2"/>
        <v>20352800.100000001</v>
      </c>
      <c r="U73" s="4">
        <f t="shared" si="6"/>
        <v>11769300</v>
      </c>
      <c r="V73" s="5">
        <v>2.0799999999999999E-2</v>
      </c>
    </row>
    <row r="74" spans="1:22" x14ac:dyDescent="0.2">
      <c r="A74" s="16" t="s">
        <v>211</v>
      </c>
      <c r="B74" s="4">
        <v>70000</v>
      </c>
      <c r="C74" s="4">
        <v>70000</v>
      </c>
      <c r="D74" s="4">
        <v>0</v>
      </c>
      <c r="E74" s="4">
        <v>0</v>
      </c>
      <c r="F74" s="4">
        <f t="shared" ref="F74:F79" si="7">E74+F75</f>
        <v>-2458556346</v>
      </c>
      <c r="G74" s="4">
        <v>460200</v>
      </c>
      <c r="H74" s="4">
        <v>879210</v>
      </c>
      <c r="I74" s="4">
        <v>-419010</v>
      </c>
      <c r="J74" s="4">
        <v>-9971124000</v>
      </c>
      <c r="K74" s="24">
        <f t="shared" ref="K74:K79" si="8">K75+J74</f>
        <v>-327710738000</v>
      </c>
      <c r="L74" s="4">
        <v>2328</v>
      </c>
      <c r="M74" s="4">
        <v>4285</v>
      </c>
      <c r="N74" s="4">
        <v>358</v>
      </c>
      <c r="O74" s="4">
        <v>590</v>
      </c>
      <c r="P74" s="4">
        <v>5715100</v>
      </c>
      <c r="Q74" s="4">
        <v>8885400</v>
      </c>
      <c r="R74" s="5">
        <v>-6.1999999999999998E-3</v>
      </c>
      <c r="S74" s="4">
        <v>16435200</v>
      </c>
      <c r="T74" s="4">
        <f t="shared" ref="T74:T79" si="9">AVERAGE(S75:S84)</f>
        <v>19662000.100000001</v>
      </c>
      <c r="U74" s="4">
        <f t="shared" ref="U74:U79" si="10">MIN(S75:S79)</f>
        <v>11769300</v>
      </c>
      <c r="V74" s="5">
        <v>1.66E-2</v>
      </c>
    </row>
    <row r="75" spans="1:22" x14ac:dyDescent="0.2">
      <c r="A75" s="16" t="s">
        <v>210</v>
      </c>
      <c r="B75" s="4">
        <v>992406</v>
      </c>
      <c r="C75" s="4">
        <v>997980</v>
      </c>
      <c r="D75" s="4">
        <v>-5574</v>
      </c>
      <c r="E75" s="4">
        <v>-134310000</v>
      </c>
      <c r="F75" s="4">
        <f t="shared" si="7"/>
        <v>-2458556346</v>
      </c>
      <c r="G75" s="4">
        <v>387900</v>
      </c>
      <c r="H75" s="4">
        <v>1506800</v>
      </c>
      <c r="I75" s="4">
        <v>-1118900</v>
      </c>
      <c r="J75" s="4">
        <v>-26741435000</v>
      </c>
      <c r="K75" s="24">
        <f t="shared" si="8"/>
        <v>-317739614000</v>
      </c>
      <c r="L75" s="4">
        <v>4073</v>
      </c>
      <c r="M75" s="4">
        <v>4073</v>
      </c>
      <c r="N75" s="4">
        <v>547</v>
      </c>
      <c r="O75" s="4">
        <v>546</v>
      </c>
      <c r="P75" s="4">
        <v>9861600</v>
      </c>
      <c r="Q75" s="4">
        <v>11752200</v>
      </c>
      <c r="R75" s="5">
        <v>2.7699999999999999E-2</v>
      </c>
      <c r="S75" s="4">
        <v>25072500</v>
      </c>
      <c r="T75" s="4">
        <f t="shared" si="9"/>
        <v>18635660.100000001</v>
      </c>
      <c r="U75" s="4">
        <f t="shared" si="10"/>
        <v>11769300</v>
      </c>
      <c r="V75" s="5">
        <v>2.69E-2</v>
      </c>
    </row>
    <row r="76" spans="1:22" x14ac:dyDescent="0.2">
      <c r="A76" s="16" t="s">
        <v>208</v>
      </c>
      <c r="B76" s="4">
        <v>728600</v>
      </c>
      <c r="C76" s="4">
        <v>735200</v>
      </c>
      <c r="D76" s="4">
        <v>-6600</v>
      </c>
      <c r="E76" s="4">
        <v>-155320000</v>
      </c>
      <c r="F76" s="4">
        <f t="shared" si="7"/>
        <v>-2324246346</v>
      </c>
      <c r="G76" s="4">
        <v>504700</v>
      </c>
      <c r="H76" s="4">
        <v>425000</v>
      </c>
      <c r="I76" s="4">
        <v>79700</v>
      </c>
      <c r="J76" s="4">
        <v>1923675000</v>
      </c>
      <c r="K76" s="24">
        <f t="shared" si="8"/>
        <v>-290998179000</v>
      </c>
      <c r="L76" s="4">
        <v>4398</v>
      </c>
      <c r="M76" s="4">
        <v>2715</v>
      </c>
      <c r="N76" s="4">
        <v>613</v>
      </c>
      <c r="O76" s="4">
        <v>427</v>
      </c>
      <c r="P76" s="4">
        <v>12160300</v>
      </c>
      <c r="Q76" s="4">
        <v>8465700</v>
      </c>
      <c r="R76" s="5">
        <v>1.9599999999999999E-2</v>
      </c>
      <c r="S76" s="4">
        <v>21909300</v>
      </c>
      <c r="T76" s="4">
        <f t="shared" si="9"/>
        <v>18463700.100000001</v>
      </c>
      <c r="U76" s="4">
        <f t="shared" si="10"/>
        <v>11769300</v>
      </c>
      <c r="V76" s="5">
        <v>2.5399999999999999E-2</v>
      </c>
    </row>
    <row r="77" spans="1:22" x14ac:dyDescent="0.2">
      <c r="A77" s="16" t="s">
        <v>207</v>
      </c>
      <c r="B77" s="4">
        <v>106571</v>
      </c>
      <c r="C77" s="4">
        <v>115719</v>
      </c>
      <c r="D77" s="4">
        <v>-9148</v>
      </c>
      <c r="E77" s="4">
        <v>-210810000</v>
      </c>
      <c r="F77" s="4">
        <f t="shared" si="7"/>
        <v>-2168926346</v>
      </c>
      <c r="G77" s="4">
        <v>304700</v>
      </c>
      <c r="H77" s="4">
        <v>447700</v>
      </c>
      <c r="I77" s="4">
        <v>-143000</v>
      </c>
      <c r="J77" s="4">
        <v>-3094445000</v>
      </c>
      <c r="K77" s="24">
        <f t="shared" si="8"/>
        <v>-292921854000</v>
      </c>
      <c r="L77" s="4">
        <v>2308</v>
      </c>
      <c r="M77" s="4">
        <v>2179</v>
      </c>
      <c r="N77" s="4">
        <v>272</v>
      </c>
      <c r="O77" s="4">
        <v>277</v>
      </c>
      <c r="P77" s="4">
        <v>5556100</v>
      </c>
      <c r="Q77" s="4">
        <v>5464600</v>
      </c>
      <c r="R77" s="5">
        <v>4.4000000000000003E-3</v>
      </c>
      <c r="S77" s="4">
        <v>11769300</v>
      </c>
      <c r="T77" s="4">
        <f t="shared" si="9"/>
        <v>19665840.100000001</v>
      </c>
      <c r="U77" s="4">
        <f t="shared" si="10"/>
        <v>13513200</v>
      </c>
      <c r="V77" s="5">
        <v>8.6999999999999994E-3</v>
      </c>
    </row>
    <row r="78" spans="1:22" x14ac:dyDescent="0.2">
      <c r="A78" s="16" t="s">
        <v>206</v>
      </c>
      <c r="B78" s="4">
        <v>356100</v>
      </c>
      <c r="C78" s="4">
        <v>352306</v>
      </c>
      <c r="D78" s="4">
        <v>3794</v>
      </c>
      <c r="E78" s="4">
        <v>68600000</v>
      </c>
      <c r="F78" s="4">
        <f t="shared" si="7"/>
        <v>-1958116346</v>
      </c>
      <c r="G78" s="4">
        <v>606700</v>
      </c>
      <c r="H78" s="4">
        <v>4640600</v>
      </c>
      <c r="I78" s="4">
        <v>-4033900</v>
      </c>
      <c r="J78" s="4">
        <v>-92144705000</v>
      </c>
      <c r="K78" s="24">
        <f t="shared" si="8"/>
        <v>-289827409000</v>
      </c>
      <c r="L78" s="4">
        <v>8541</v>
      </c>
      <c r="M78" s="4">
        <v>3904</v>
      </c>
      <c r="N78" s="4">
        <v>1334</v>
      </c>
      <c r="O78" s="4">
        <v>613</v>
      </c>
      <c r="P78" s="4">
        <v>24325400</v>
      </c>
      <c r="Q78" s="4">
        <v>11719200</v>
      </c>
      <c r="R78" s="5">
        <v>5.5199999999999999E-2</v>
      </c>
      <c r="S78" s="4">
        <v>37434400</v>
      </c>
      <c r="T78" s="4">
        <f t="shared" si="9"/>
        <v>19667543.199999999</v>
      </c>
      <c r="U78" s="4">
        <f t="shared" si="10"/>
        <v>13513200</v>
      </c>
      <c r="V78" s="5">
        <v>6.0499999999999998E-2</v>
      </c>
    </row>
    <row r="79" spans="1:22" x14ac:dyDescent="0.2">
      <c r="A79" s="16" t="s">
        <v>205</v>
      </c>
      <c r="B79" s="4">
        <v>4169300</v>
      </c>
      <c r="C79" s="4">
        <v>4169400</v>
      </c>
      <c r="D79" s="4">
        <v>-100</v>
      </c>
      <c r="E79" s="4">
        <v>-2140000</v>
      </c>
      <c r="F79" s="4">
        <f t="shared" si="7"/>
        <v>-2026716346</v>
      </c>
      <c r="G79" s="4">
        <v>408800</v>
      </c>
      <c r="H79" s="4">
        <v>223000</v>
      </c>
      <c r="I79" s="4">
        <v>185800</v>
      </c>
      <c r="J79" s="4">
        <v>4034535000</v>
      </c>
      <c r="K79" s="24">
        <f t="shared" si="8"/>
        <v>-197682704000</v>
      </c>
      <c r="L79" s="4">
        <v>1326</v>
      </c>
      <c r="M79" s="4">
        <v>2086</v>
      </c>
      <c r="N79" s="4">
        <v>232</v>
      </c>
      <c r="O79" s="4">
        <v>440</v>
      </c>
      <c r="P79" s="4">
        <v>3840000</v>
      </c>
      <c r="Q79" s="4">
        <v>7462500</v>
      </c>
      <c r="R79" s="5">
        <v>-6.8000000000000005E-3</v>
      </c>
      <c r="S79" s="4">
        <v>19251900</v>
      </c>
      <c r="T79" s="4">
        <f t="shared" si="9"/>
        <v>19950683.199999999</v>
      </c>
      <c r="U79" s="4">
        <f t="shared" si="10"/>
        <v>9527200</v>
      </c>
      <c r="V79" s="5">
        <v>1.1399999999999999E-2</v>
      </c>
    </row>
    <row r="80" spans="1:22" x14ac:dyDescent="0.2">
      <c r="A80" s="16" t="s">
        <v>204</v>
      </c>
      <c r="B80" s="4">
        <v>2117500</v>
      </c>
      <c r="C80" s="4">
        <v>2123070</v>
      </c>
      <c r="D80" s="4">
        <v>-5570</v>
      </c>
      <c r="E80" s="4">
        <v>-121399987</v>
      </c>
      <c r="F80" s="4">
        <f t="shared" ref="F80:F90" si="11">E80+F81</f>
        <v>-2024576346</v>
      </c>
      <c r="G80" s="4">
        <v>295800</v>
      </c>
      <c r="H80" s="4">
        <v>1243200</v>
      </c>
      <c r="I80" s="4">
        <v>-947400</v>
      </c>
      <c r="J80" s="4">
        <v>-20672805000</v>
      </c>
      <c r="K80" s="24">
        <f t="shared" ref="K80:K90" si="12">K81+J80</f>
        <v>-201717239000</v>
      </c>
      <c r="L80" s="4">
        <v>1796</v>
      </c>
      <c r="M80" s="4">
        <v>2077</v>
      </c>
      <c r="N80" s="4">
        <v>289</v>
      </c>
      <c r="O80" s="4">
        <v>394</v>
      </c>
      <c r="P80" s="4">
        <v>4707800</v>
      </c>
      <c r="Q80" s="4">
        <v>5729200</v>
      </c>
      <c r="R80" s="5">
        <v>6.8999999999999999E-3</v>
      </c>
      <c r="S80" s="4">
        <v>13513200</v>
      </c>
      <c r="T80" s="4">
        <f t="shared" ref="T80:T96" si="13">AVERAGE(S81:S90)</f>
        <v>20969993.199999999</v>
      </c>
      <c r="U80" s="4">
        <f t="shared" ref="U80:U90" si="14">MIN(S81:S85)</f>
        <v>9527200</v>
      </c>
      <c r="V80" s="5">
        <v>1.6E-2</v>
      </c>
    </row>
    <row r="81" spans="1:22" x14ac:dyDescent="0.2">
      <c r="A81" s="16" t="s">
        <v>203</v>
      </c>
      <c r="B81" s="4">
        <v>27000</v>
      </c>
      <c r="C81" s="4">
        <v>40000</v>
      </c>
      <c r="D81" s="4">
        <v>-13000</v>
      </c>
      <c r="E81" s="4">
        <v>-281750000</v>
      </c>
      <c r="F81" s="4">
        <f t="shared" si="11"/>
        <v>-1903176359</v>
      </c>
      <c r="G81" s="4">
        <v>1209500</v>
      </c>
      <c r="H81" s="4">
        <v>912700</v>
      </c>
      <c r="I81" s="4">
        <v>296800</v>
      </c>
      <c r="J81" s="4">
        <v>6567785000</v>
      </c>
      <c r="K81" s="24">
        <f t="shared" si="12"/>
        <v>-181044434000</v>
      </c>
      <c r="L81" s="4">
        <v>2227</v>
      </c>
      <c r="M81" s="4">
        <v>4923</v>
      </c>
      <c r="N81" s="4">
        <v>388</v>
      </c>
      <c r="O81" s="4">
        <v>916</v>
      </c>
      <c r="P81" s="4">
        <v>8076500</v>
      </c>
      <c r="Q81" s="4">
        <v>19070100</v>
      </c>
      <c r="R81" s="5">
        <v>-1.6E-2</v>
      </c>
      <c r="S81" s="4">
        <v>27870100</v>
      </c>
      <c r="T81" s="4">
        <f t="shared" si="13"/>
        <v>20232823.399999999</v>
      </c>
      <c r="U81" s="4">
        <f t="shared" si="14"/>
        <v>9527200</v>
      </c>
      <c r="V81" s="5">
        <v>2.7000000000000003E-2</v>
      </c>
    </row>
    <row r="82" spans="1:22" x14ac:dyDescent="0.2">
      <c r="A82" s="16" t="s">
        <v>200</v>
      </c>
      <c r="B82" s="4">
        <v>232400</v>
      </c>
      <c r="C82" s="4">
        <v>233400</v>
      </c>
      <c r="D82" s="4">
        <v>-1000</v>
      </c>
      <c r="E82" s="4">
        <v>-22056359</v>
      </c>
      <c r="F82" s="4">
        <f t="shared" si="11"/>
        <v>-1621426359</v>
      </c>
      <c r="G82" s="4">
        <v>1012900</v>
      </c>
      <c r="H82" s="4">
        <v>166682</v>
      </c>
      <c r="I82" s="4">
        <v>846218</v>
      </c>
      <c r="J82" s="4">
        <v>18669698000</v>
      </c>
      <c r="K82" s="24">
        <f t="shared" si="12"/>
        <v>-187612219000</v>
      </c>
      <c r="L82" s="4">
        <v>1331</v>
      </c>
      <c r="M82" s="4">
        <v>2258</v>
      </c>
      <c r="N82" s="4">
        <v>259</v>
      </c>
      <c r="O82" s="4">
        <v>504</v>
      </c>
      <c r="P82" s="4">
        <v>4789900</v>
      </c>
      <c r="Q82" s="4">
        <v>9532400</v>
      </c>
      <c r="R82" s="5">
        <v>-2.2000000000000001E-3</v>
      </c>
      <c r="S82" s="4">
        <v>14585100</v>
      </c>
      <c r="T82" s="4">
        <f t="shared" si="13"/>
        <v>20525084.300000001</v>
      </c>
      <c r="U82" s="4">
        <f t="shared" si="14"/>
        <v>9527200</v>
      </c>
      <c r="V82" s="5">
        <v>1.8000000000000002E-2</v>
      </c>
    </row>
    <row r="83" spans="1:22" x14ac:dyDescent="0.2">
      <c r="A83" s="16" t="s">
        <v>199</v>
      </c>
      <c r="B83" s="4">
        <v>0</v>
      </c>
      <c r="C83" s="4">
        <v>1000</v>
      </c>
      <c r="D83" s="4">
        <v>-1000</v>
      </c>
      <c r="E83" s="4">
        <v>-22250000</v>
      </c>
      <c r="F83" s="4">
        <f t="shared" si="11"/>
        <v>-1599370000</v>
      </c>
      <c r="G83" s="4">
        <v>282700</v>
      </c>
      <c r="H83" s="4">
        <v>1304001</v>
      </c>
      <c r="I83" s="4">
        <v>-1021301</v>
      </c>
      <c r="J83" s="4">
        <v>-22792521000</v>
      </c>
      <c r="K83" s="24">
        <f t="shared" si="12"/>
        <v>-206281917000</v>
      </c>
      <c r="L83" s="4">
        <v>2788</v>
      </c>
      <c r="M83" s="4">
        <v>2050</v>
      </c>
      <c r="N83" s="4">
        <v>409</v>
      </c>
      <c r="O83" s="4">
        <v>436</v>
      </c>
      <c r="P83" s="4">
        <v>7326400</v>
      </c>
      <c r="Q83" s="4">
        <v>7853100</v>
      </c>
      <c r="R83" s="5">
        <v>6.8999999999999999E-3</v>
      </c>
      <c r="S83" s="4">
        <v>15687001</v>
      </c>
      <c r="T83" s="4">
        <f t="shared" si="13"/>
        <v>21466579.800000001</v>
      </c>
      <c r="U83" s="4">
        <f t="shared" si="14"/>
        <v>9527200</v>
      </c>
      <c r="V83" s="5">
        <v>2.0099999999999996E-2</v>
      </c>
    </row>
    <row r="84" spans="1:22" x14ac:dyDescent="0.2">
      <c r="A84" s="16" t="s">
        <v>193</v>
      </c>
      <c r="B84" s="4">
        <v>34200</v>
      </c>
      <c r="C84" s="4">
        <v>2000</v>
      </c>
      <c r="D84" s="4">
        <v>32200</v>
      </c>
      <c r="E84" s="4">
        <v>756180000</v>
      </c>
      <c r="F84" s="4">
        <f t="shared" si="11"/>
        <v>-1577120000</v>
      </c>
      <c r="G84" s="4">
        <v>1322300</v>
      </c>
      <c r="H84" s="4">
        <v>862400</v>
      </c>
      <c r="I84" s="4">
        <v>459900</v>
      </c>
      <c r="J84" s="4">
        <v>10078625000</v>
      </c>
      <c r="K84" s="24">
        <f t="shared" si="12"/>
        <v>-183489396000</v>
      </c>
      <c r="L84" s="4">
        <v>1578</v>
      </c>
      <c r="M84" s="4">
        <v>1389</v>
      </c>
      <c r="N84" s="4">
        <v>256</v>
      </c>
      <c r="O84" s="4">
        <v>234</v>
      </c>
      <c r="P84" s="4">
        <v>4699200</v>
      </c>
      <c r="Q84" s="4">
        <v>4174500</v>
      </c>
      <c r="R84" s="5">
        <v>4.5999999999999999E-3</v>
      </c>
      <c r="S84" s="4">
        <v>9527200</v>
      </c>
      <c r="T84" s="4">
        <f t="shared" si="13"/>
        <v>25107782</v>
      </c>
      <c r="U84" s="4">
        <f t="shared" si="14"/>
        <v>14809100</v>
      </c>
      <c r="V84" s="5">
        <v>1.1299999999999999E-2</v>
      </c>
    </row>
    <row r="85" spans="1:22" x14ac:dyDescent="0.2">
      <c r="A85" s="16" t="s">
        <v>192</v>
      </c>
      <c r="B85" s="4">
        <v>0</v>
      </c>
      <c r="C85" s="4">
        <v>1000</v>
      </c>
      <c r="D85" s="4">
        <v>-1000</v>
      </c>
      <c r="E85" s="4">
        <v>-21850000</v>
      </c>
      <c r="F85" s="4">
        <f t="shared" si="11"/>
        <v>-2333300000</v>
      </c>
      <c r="G85" s="4">
        <v>639900</v>
      </c>
      <c r="H85" s="4">
        <v>1712800</v>
      </c>
      <c r="I85" s="4">
        <v>-1072900</v>
      </c>
      <c r="J85" s="4">
        <v>-23369765000</v>
      </c>
      <c r="K85" s="24">
        <f t="shared" si="12"/>
        <v>-193568021000</v>
      </c>
      <c r="L85" s="4">
        <v>1596</v>
      </c>
      <c r="M85" s="4">
        <v>2639</v>
      </c>
      <c r="N85" s="4">
        <v>309</v>
      </c>
      <c r="O85" s="4">
        <v>485</v>
      </c>
      <c r="P85" s="4">
        <v>5517900</v>
      </c>
      <c r="Q85" s="4">
        <v>8173000</v>
      </c>
      <c r="R85" s="5">
        <v>0</v>
      </c>
      <c r="S85" s="4">
        <v>14809100</v>
      </c>
      <c r="T85" s="4">
        <f t="shared" si="13"/>
        <v>26096779.199999999</v>
      </c>
      <c r="U85" s="4">
        <f t="shared" si="14"/>
        <v>20189700</v>
      </c>
      <c r="V85" s="5">
        <v>1.1399999999999999E-2</v>
      </c>
    </row>
    <row r="86" spans="1:22" x14ac:dyDescent="0.2">
      <c r="A86" s="16" t="s">
        <v>191</v>
      </c>
      <c r="B86" s="4">
        <v>7508238</v>
      </c>
      <c r="C86" s="4">
        <v>7500045</v>
      </c>
      <c r="D86" s="4">
        <v>8193</v>
      </c>
      <c r="E86" s="4">
        <v>179010000</v>
      </c>
      <c r="F86" s="4">
        <f t="shared" si="11"/>
        <v>-2311450000</v>
      </c>
      <c r="G86" s="4">
        <v>1603600</v>
      </c>
      <c r="H86" s="4">
        <v>669711</v>
      </c>
      <c r="I86" s="4">
        <v>933889</v>
      </c>
      <c r="J86" s="4">
        <v>20565324000</v>
      </c>
      <c r="K86" s="24">
        <f t="shared" si="12"/>
        <v>-170198256000</v>
      </c>
      <c r="L86" s="4">
        <v>1952</v>
      </c>
      <c r="M86" s="4">
        <v>2244</v>
      </c>
      <c r="N86" s="4">
        <v>306</v>
      </c>
      <c r="O86" s="4">
        <v>415</v>
      </c>
      <c r="P86" s="4">
        <v>5010100</v>
      </c>
      <c r="Q86" s="4">
        <v>6893900</v>
      </c>
      <c r="R86" s="5">
        <v>-2.2000000000000001E-3</v>
      </c>
      <c r="S86" s="4">
        <v>20189700</v>
      </c>
      <c r="T86" s="4">
        <f t="shared" si="13"/>
        <v>26548669.800000001</v>
      </c>
      <c r="U86" s="4">
        <f t="shared" si="14"/>
        <v>20498402</v>
      </c>
      <c r="V86" s="5">
        <v>1.5900000000000001E-2</v>
      </c>
    </row>
    <row r="87" spans="1:22" x14ac:dyDescent="0.2">
      <c r="A87" s="16" t="s">
        <v>190</v>
      </c>
      <c r="B87" s="4">
        <v>7500138</v>
      </c>
      <c r="C87" s="4">
        <v>7534200</v>
      </c>
      <c r="D87" s="4">
        <v>-34062</v>
      </c>
      <c r="E87" s="4">
        <v>-755510000</v>
      </c>
      <c r="F87" s="4">
        <f t="shared" si="11"/>
        <v>-2490460000</v>
      </c>
      <c r="G87" s="4">
        <v>394200</v>
      </c>
      <c r="H87" s="4">
        <v>2178400</v>
      </c>
      <c r="I87" s="4">
        <v>-1784200</v>
      </c>
      <c r="J87" s="4">
        <v>-39266440000</v>
      </c>
      <c r="K87" s="24">
        <f t="shared" si="12"/>
        <v>-190763580000</v>
      </c>
      <c r="L87" s="4">
        <v>1919</v>
      </c>
      <c r="M87" s="4">
        <v>3535</v>
      </c>
      <c r="N87" s="4">
        <v>300</v>
      </c>
      <c r="O87" s="4">
        <v>585</v>
      </c>
      <c r="P87" s="4">
        <v>5436800</v>
      </c>
      <c r="Q87" s="4">
        <v>9766900</v>
      </c>
      <c r="R87" s="5">
        <v>-6.8000000000000005E-3</v>
      </c>
      <c r="S87" s="4">
        <v>23790700</v>
      </c>
      <c r="T87" s="4">
        <f t="shared" si="13"/>
        <v>26148999.800000001</v>
      </c>
      <c r="U87" s="4">
        <f t="shared" si="14"/>
        <v>17507709</v>
      </c>
      <c r="V87" s="5">
        <v>2.0199999999999999E-2</v>
      </c>
    </row>
    <row r="88" spans="1:22" x14ac:dyDescent="0.2">
      <c r="A88" s="16" t="s">
        <v>189</v>
      </c>
      <c r="B88" s="4">
        <v>8322030</v>
      </c>
      <c r="C88" s="4">
        <v>8339471</v>
      </c>
      <c r="D88" s="4">
        <v>-17441</v>
      </c>
      <c r="E88" s="4">
        <v>-389020000</v>
      </c>
      <c r="F88" s="4">
        <f t="shared" si="11"/>
        <v>-1734950000</v>
      </c>
      <c r="G88" s="4">
        <v>733331</v>
      </c>
      <c r="H88" s="4">
        <v>268500</v>
      </c>
      <c r="I88" s="4">
        <v>464831</v>
      </c>
      <c r="J88" s="4">
        <v>10339995000</v>
      </c>
      <c r="K88" s="24">
        <f t="shared" si="12"/>
        <v>-151497140000</v>
      </c>
      <c r="L88" s="4">
        <v>3527</v>
      </c>
      <c r="M88" s="4">
        <v>4049</v>
      </c>
      <c r="N88" s="4">
        <v>586</v>
      </c>
      <c r="O88" s="4">
        <v>783</v>
      </c>
      <c r="P88" s="4">
        <v>10734100</v>
      </c>
      <c r="Q88" s="4">
        <v>16671600</v>
      </c>
      <c r="R88" s="5">
        <v>2.3E-3</v>
      </c>
      <c r="S88" s="4">
        <v>37451431</v>
      </c>
      <c r="T88" s="4">
        <f t="shared" si="13"/>
        <v>24420874.5</v>
      </c>
      <c r="U88" s="4">
        <f t="shared" si="14"/>
        <v>17507709</v>
      </c>
      <c r="V88" s="5">
        <v>2.4399999999999998E-2</v>
      </c>
    </row>
    <row r="89" spans="1:22" x14ac:dyDescent="0.2">
      <c r="A89" s="16" t="s">
        <v>188</v>
      </c>
      <c r="B89" s="4">
        <v>6884</v>
      </c>
      <c r="C89" s="4">
        <v>8238</v>
      </c>
      <c r="D89" s="4">
        <v>-1354</v>
      </c>
      <c r="E89" s="4">
        <v>-30750000</v>
      </c>
      <c r="F89" s="4">
        <f t="shared" si="11"/>
        <v>-1345930000</v>
      </c>
      <c r="G89" s="4">
        <v>1109000</v>
      </c>
      <c r="H89" s="4">
        <v>1696200</v>
      </c>
      <c r="I89" s="4">
        <v>-587200</v>
      </c>
      <c r="J89" s="4">
        <v>-12958850000</v>
      </c>
      <c r="K89" s="24">
        <f t="shared" si="12"/>
        <v>-161837135000</v>
      </c>
      <c r="L89" s="4">
        <v>4015</v>
      </c>
      <c r="M89" s="4">
        <v>2866</v>
      </c>
      <c r="N89" s="4">
        <v>582</v>
      </c>
      <c r="O89" s="4">
        <v>390</v>
      </c>
      <c r="P89" s="4">
        <v>11165800</v>
      </c>
      <c r="Q89" s="4">
        <v>8799200</v>
      </c>
      <c r="R89" s="5">
        <v>1.6200000000000003E-2</v>
      </c>
      <c r="S89" s="4">
        <v>22083300</v>
      </c>
      <c r="T89" s="4">
        <f t="shared" si="13"/>
        <v>24467069.699999999</v>
      </c>
      <c r="U89" s="4">
        <f t="shared" si="14"/>
        <v>17507709</v>
      </c>
      <c r="V89" s="5">
        <v>2.0400000000000001E-2</v>
      </c>
    </row>
    <row r="90" spans="1:22" x14ac:dyDescent="0.2">
      <c r="A90" s="16" t="s">
        <v>187</v>
      </c>
      <c r="B90" s="4">
        <v>82800</v>
      </c>
      <c r="C90" s="4">
        <v>82938</v>
      </c>
      <c r="D90" s="4">
        <v>-138</v>
      </c>
      <c r="E90" s="4">
        <v>-2960000</v>
      </c>
      <c r="F90" s="4">
        <f t="shared" si="11"/>
        <v>-1315180000</v>
      </c>
      <c r="G90" s="4">
        <v>2825300</v>
      </c>
      <c r="H90" s="4">
        <v>672600</v>
      </c>
      <c r="I90" s="4">
        <v>2152700</v>
      </c>
      <c r="J90" s="4">
        <v>46042940000</v>
      </c>
      <c r="K90" s="24">
        <f t="shared" si="12"/>
        <v>-148878285000</v>
      </c>
      <c r="L90" s="4">
        <v>3317</v>
      </c>
      <c r="M90" s="4">
        <v>2590</v>
      </c>
      <c r="N90" s="4">
        <v>553</v>
      </c>
      <c r="O90" s="4">
        <v>510</v>
      </c>
      <c r="P90" s="4">
        <v>11421800</v>
      </c>
      <c r="Q90" s="4">
        <v>11227700</v>
      </c>
      <c r="R90" s="5">
        <v>9.3999999999999986E-3</v>
      </c>
      <c r="S90" s="4">
        <v>23706300</v>
      </c>
      <c r="T90" s="4">
        <f t="shared" si="13"/>
        <v>27042466.100000001</v>
      </c>
      <c r="U90" s="4">
        <f t="shared" si="14"/>
        <v>17507709</v>
      </c>
      <c r="V90" s="5">
        <v>2.07E-2</v>
      </c>
    </row>
    <row r="91" spans="1:22" x14ac:dyDescent="0.2">
      <c r="A91" s="16" t="s">
        <v>186</v>
      </c>
      <c r="B91" s="4">
        <v>524900</v>
      </c>
      <c r="C91" s="4">
        <v>525030</v>
      </c>
      <c r="D91" s="4">
        <v>-130</v>
      </c>
      <c r="E91" s="4">
        <v>-2920000</v>
      </c>
      <c r="F91" s="4">
        <f t="shared" ref="F91:F102" si="15">E91+F92</f>
        <v>-1312220000</v>
      </c>
      <c r="G91" s="4">
        <v>913980</v>
      </c>
      <c r="H91" s="4">
        <v>2124200</v>
      </c>
      <c r="I91" s="4">
        <v>-1210220</v>
      </c>
      <c r="J91" s="4">
        <v>-26080500000</v>
      </c>
      <c r="K91" s="24">
        <f t="shared" ref="K91:K102" si="16">K92+J91</f>
        <v>-194921225000</v>
      </c>
      <c r="L91" s="4">
        <v>2441</v>
      </c>
      <c r="M91" s="4">
        <v>2760</v>
      </c>
      <c r="N91" s="4">
        <v>436</v>
      </c>
      <c r="O91" s="4">
        <v>577</v>
      </c>
      <c r="P91" s="4">
        <v>8625700</v>
      </c>
      <c r="Q91" s="4">
        <v>10465500</v>
      </c>
      <c r="R91" s="5">
        <v>0</v>
      </c>
      <c r="S91" s="4">
        <v>20498402</v>
      </c>
      <c r="T91" s="4">
        <f t="shared" si="13"/>
        <v>26379341.699999999</v>
      </c>
      <c r="U91" s="4">
        <f t="shared" ref="U91:U102" si="17">MIN(S92:S96)</f>
        <v>17507709</v>
      </c>
      <c r="V91" s="5">
        <v>2.3E-2</v>
      </c>
    </row>
    <row r="92" spans="1:22" x14ac:dyDescent="0.2">
      <c r="A92" s="16" t="s">
        <v>185</v>
      </c>
      <c r="B92" s="4">
        <v>500000</v>
      </c>
      <c r="C92" s="4">
        <v>506884</v>
      </c>
      <c r="D92" s="4">
        <v>-6884</v>
      </c>
      <c r="E92" s="4">
        <v>-147110000</v>
      </c>
      <c r="F92" s="4">
        <f t="shared" si="15"/>
        <v>-1309300000</v>
      </c>
      <c r="G92" s="4">
        <v>1023200</v>
      </c>
      <c r="H92" s="4">
        <v>409500</v>
      </c>
      <c r="I92" s="4">
        <v>613700</v>
      </c>
      <c r="J92" s="4">
        <v>13076555000</v>
      </c>
      <c r="K92" s="24">
        <f t="shared" si="16"/>
        <v>-168840725000</v>
      </c>
      <c r="L92" s="4">
        <v>2621</v>
      </c>
      <c r="M92" s="4">
        <v>2879</v>
      </c>
      <c r="N92" s="4">
        <v>397</v>
      </c>
      <c r="O92" s="4">
        <v>451</v>
      </c>
      <c r="P92" s="4">
        <v>7687100</v>
      </c>
      <c r="Q92" s="4">
        <v>8253600</v>
      </c>
      <c r="R92" s="5">
        <v>2.3999999999999998E-3</v>
      </c>
      <c r="S92" s="4">
        <v>17507709</v>
      </c>
      <c r="T92" s="4">
        <f t="shared" si="13"/>
        <v>26008163.899999999</v>
      </c>
      <c r="U92" s="4">
        <f t="shared" si="17"/>
        <v>19794000</v>
      </c>
      <c r="V92" s="5">
        <v>1.6299999999999999E-2</v>
      </c>
    </row>
    <row r="93" spans="1:22" x14ac:dyDescent="0.2">
      <c r="A93" s="16" t="s">
        <v>184</v>
      </c>
      <c r="B93" s="4">
        <v>80900</v>
      </c>
      <c r="C93" s="4">
        <v>98990</v>
      </c>
      <c r="D93" s="4">
        <v>-18090</v>
      </c>
      <c r="E93" s="4">
        <v>-394030000</v>
      </c>
      <c r="F93" s="4">
        <f t="shared" si="15"/>
        <v>-1162190000</v>
      </c>
      <c r="G93" s="4">
        <v>1073100</v>
      </c>
      <c r="H93" s="4">
        <v>1143400</v>
      </c>
      <c r="I93" s="4">
        <v>-70300</v>
      </c>
      <c r="J93" s="4">
        <v>-1677755000</v>
      </c>
      <c r="K93" s="24">
        <f t="shared" si="16"/>
        <v>-181917280000</v>
      </c>
      <c r="L93" s="4">
        <v>4146</v>
      </c>
      <c r="M93" s="4">
        <v>3059</v>
      </c>
      <c r="N93" s="4">
        <v>658</v>
      </c>
      <c r="O93" s="4">
        <v>581</v>
      </c>
      <c r="P93" s="4">
        <v>13252800</v>
      </c>
      <c r="Q93" s="4">
        <v>11824100</v>
      </c>
      <c r="R93" s="5">
        <v>4.6999999999999993E-3</v>
      </c>
      <c r="S93" s="4">
        <v>25101956</v>
      </c>
      <c r="T93" s="4">
        <f t="shared" si="13"/>
        <v>26108853.666666668</v>
      </c>
      <c r="U93" s="4">
        <f t="shared" si="17"/>
        <v>19794000</v>
      </c>
      <c r="V93" s="5">
        <v>2.29E-2</v>
      </c>
    </row>
    <row r="94" spans="1:22" x14ac:dyDescent="0.2">
      <c r="A94" s="16" t="s">
        <v>183</v>
      </c>
      <c r="B94" s="4">
        <v>263100</v>
      </c>
      <c r="C94" s="4">
        <v>263600</v>
      </c>
      <c r="D94" s="4">
        <v>-500</v>
      </c>
      <c r="E94" s="4">
        <v>-10500000</v>
      </c>
      <c r="F94" s="4">
        <f t="shared" si="15"/>
        <v>-768160000</v>
      </c>
      <c r="G94" s="4">
        <v>1291600</v>
      </c>
      <c r="H94" s="4">
        <v>3911500</v>
      </c>
      <c r="I94" s="4">
        <v>-2619900</v>
      </c>
      <c r="J94" s="4">
        <v>-55335615000</v>
      </c>
      <c r="K94" s="24">
        <f t="shared" si="16"/>
        <v>-180239525000</v>
      </c>
      <c r="L94" s="4">
        <v>8216</v>
      </c>
      <c r="M94" s="4">
        <v>5293</v>
      </c>
      <c r="N94" s="4">
        <v>1250</v>
      </c>
      <c r="O94" s="4">
        <v>1022</v>
      </c>
      <c r="P94" s="4">
        <v>25188600</v>
      </c>
      <c r="Q94" s="4">
        <v>19516400</v>
      </c>
      <c r="R94" s="5">
        <v>3.39E-2</v>
      </c>
      <c r="S94" s="4">
        <v>45939222</v>
      </c>
      <c r="T94" s="4">
        <f t="shared" si="13"/>
        <v>23630057.625</v>
      </c>
      <c r="U94" s="4">
        <f t="shared" si="17"/>
        <v>19794000</v>
      </c>
      <c r="V94" s="5">
        <v>5.3399999999999996E-2</v>
      </c>
    </row>
    <row r="95" spans="1:22" x14ac:dyDescent="0.2">
      <c r="A95" s="16" t="s">
        <v>182</v>
      </c>
      <c r="B95" s="4">
        <v>6322650</v>
      </c>
      <c r="C95" s="4">
        <v>6354870</v>
      </c>
      <c r="D95" s="4">
        <v>-32220</v>
      </c>
      <c r="E95" s="4">
        <v>-670410000</v>
      </c>
      <c r="F95" s="4">
        <f t="shared" si="15"/>
        <v>-757660000</v>
      </c>
      <c r="G95" s="4">
        <v>2092900</v>
      </c>
      <c r="H95" s="4">
        <v>423700</v>
      </c>
      <c r="I95" s="4">
        <v>1669200</v>
      </c>
      <c r="J95" s="4">
        <v>34607510000</v>
      </c>
      <c r="K95" s="24">
        <f t="shared" si="16"/>
        <v>-124903910000</v>
      </c>
      <c r="L95" s="4">
        <v>3868</v>
      </c>
      <c r="M95" s="4">
        <v>3944</v>
      </c>
      <c r="N95" s="4">
        <v>500</v>
      </c>
      <c r="O95" s="4">
        <v>680</v>
      </c>
      <c r="P95" s="4">
        <v>10397300</v>
      </c>
      <c r="Q95" s="4">
        <v>13112400</v>
      </c>
      <c r="R95" s="5">
        <v>-1.1899999999999999E-2</v>
      </c>
      <c r="S95" s="4">
        <v>24699072</v>
      </c>
      <c r="T95" s="4">
        <f t="shared" si="13"/>
        <v>23477341.285714287</v>
      </c>
      <c r="U95" s="4">
        <f t="shared" si="17"/>
        <v>19794000</v>
      </c>
      <c r="V95" s="5">
        <v>2.8500000000000001E-2</v>
      </c>
    </row>
    <row r="96" spans="1:22" x14ac:dyDescent="0.2">
      <c r="A96" s="16" t="s">
        <v>177</v>
      </c>
      <c r="B96" s="4">
        <v>1001000</v>
      </c>
      <c r="C96" s="4">
        <v>1003438</v>
      </c>
      <c r="D96" s="4">
        <v>-2438</v>
      </c>
      <c r="E96" s="4">
        <v>-50870000</v>
      </c>
      <c r="F96" s="4">
        <f t="shared" si="15"/>
        <v>-87250000</v>
      </c>
      <c r="G96" s="4">
        <v>695400</v>
      </c>
      <c r="H96" s="4">
        <v>1516700</v>
      </c>
      <c r="I96" s="4">
        <v>-821300</v>
      </c>
      <c r="J96" s="4">
        <v>-17163800000</v>
      </c>
      <c r="K96" s="24">
        <f t="shared" si="16"/>
        <v>-159511420000</v>
      </c>
      <c r="L96" s="4">
        <v>4690</v>
      </c>
      <c r="M96" s="4">
        <v>3177</v>
      </c>
      <c r="N96" s="4">
        <v>720</v>
      </c>
      <c r="O96" s="4">
        <v>566</v>
      </c>
      <c r="P96" s="4">
        <v>13158900</v>
      </c>
      <c r="Q96" s="4">
        <v>10096700</v>
      </c>
      <c r="R96" s="5">
        <v>2.3999999999999998E-3</v>
      </c>
      <c r="S96" s="4">
        <v>24708606</v>
      </c>
      <c r="T96" s="4">
        <f t="shared" si="13"/>
        <v>23272130.5</v>
      </c>
      <c r="U96" s="4">
        <f t="shared" si="17"/>
        <v>13867158</v>
      </c>
      <c r="V96" s="5">
        <v>2.3700000000000002E-2</v>
      </c>
    </row>
    <row r="97" spans="1:22" x14ac:dyDescent="0.2">
      <c r="A97" s="16" t="s">
        <v>175</v>
      </c>
      <c r="B97" s="4">
        <v>6837100</v>
      </c>
      <c r="C97" s="4">
        <v>6833475</v>
      </c>
      <c r="D97" s="4">
        <v>3625</v>
      </c>
      <c r="E97" s="4">
        <v>75240000</v>
      </c>
      <c r="F97" s="4">
        <f t="shared" si="15"/>
        <v>-36380000</v>
      </c>
      <c r="G97" s="4">
        <v>571900</v>
      </c>
      <c r="H97" s="4">
        <v>1230500</v>
      </c>
      <c r="I97" s="4">
        <v>-658600</v>
      </c>
      <c r="J97" s="4">
        <v>-13638700000</v>
      </c>
      <c r="K97" s="24">
        <f t="shared" si="16"/>
        <v>-142347620000</v>
      </c>
      <c r="L97" s="4">
        <v>3620</v>
      </c>
      <c r="M97" s="4">
        <v>2930</v>
      </c>
      <c r="N97" s="4">
        <v>545</v>
      </c>
      <c r="O97" s="4">
        <v>472</v>
      </c>
      <c r="P97" s="4">
        <v>10379500</v>
      </c>
      <c r="Q97" s="4">
        <v>8753100</v>
      </c>
      <c r="R97" s="5">
        <v>7.3000000000000001E-3</v>
      </c>
      <c r="S97" s="4">
        <v>19794000</v>
      </c>
      <c r="T97" s="4">
        <f t="shared" ref="T97:T102" si="18">AVERAGE(S98:S107)</f>
        <v>23967756.600000001</v>
      </c>
      <c r="U97" s="4">
        <f t="shared" si="17"/>
        <v>13795931</v>
      </c>
      <c r="V97" s="5">
        <v>1.9199999999999998E-2</v>
      </c>
    </row>
    <row r="98" spans="1:22" x14ac:dyDescent="0.2">
      <c r="A98" s="16" t="s">
        <v>174</v>
      </c>
      <c r="B98" s="4">
        <v>0</v>
      </c>
      <c r="C98" s="4">
        <v>5100</v>
      </c>
      <c r="D98" s="4">
        <v>-5100</v>
      </c>
      <c r="E98" s="4">
        <v>-104870000</v>
      </c>
      <c r="F98" s="4">
        <f t="shared" si="15"/>
        <v>-111620000</v>
      </c>
      <c r="G98" s="4">
        <v>1147000</v>
      </c>
      <c r="H98" s="4">
        <v>1183200</v>
      </c>
      <c r="I98" s="4">
        <v>-36200</v>
      </c>
      <c r="J98" s="4">
        <v>-807310000</v>
      </c>
      <c r="K98" s="24">
        <f t="shared" si="16"/>
        <v>-128708920000</v>
      </c>
      <c r="L98" s="4">
        <v>3931</v>
      </c>
      <c r="M98" s="4">
        <v>3551</v>
      </c>
      <c r="N98" s="4">
        <v>529</v>
      </c>
      <c r="O98" s="4">
        <v>477</v>
      </c>
      <c r="P98" s="4">
        <v>10043700</v>
      </c>
      <c r="Q98" s="4">
        <v>8868300</v>
      </c>
      <c r="R98" s="5">
        <v>9.7999999999999997E-3</v>
      </c>
      <c r="S98" s="4">
        <v>20170178</v>
      </c>
      <c r="T98" s="4">
        <f t="shared" si="18"/>
        <v>24917151.25</v>
      </c>
      <c r="U98" s="4">
        <f t="shared" si="17"/>
        <v>13795931</v>
      </c>
      <c r="V98" s="5">
        <v>2.1600000000000001E-2</v>
      </c>
    </row>
    <row r="99" spans="1:22" x14ac:dyDescent="0.2">
      <c r="A99" s="16" t="s">
        <v>164</v>
      </c>
      <c r="B99" s="4">
        <v>3344800</v>
      </c>
      <c r="C99" s="4">
        <v>3345300</v>
      </c>
      <c r="D99" s="4">
        <v>-500</v>
      </c>
      <c r="E99" s="4">
        <v>-10450000</v>
      </c>
      <c r="F99" s="4">
        <f t="shared" si="15"/>
        <v>-6750000</v>
      </c>
      <c r="G99" s="4">
        <v>1208400</v>
      </c>
      <c r="H99" s="4">
        <v>1964500</v>
      </c>
      <c r="I99" s="4">
        <v>-756100</v>
      </c>
      <c r="J99" s="4">
        <v>-15248330000</v>
      </c>
      <c r="K99" s="24">
        <f t="shared" si="16"/>
        <v>-127901610000</v>
      </c>
      <c r="L99" s="4">
        <v>5200</v>
      </c>
      <c r="M99" s="4">
        <v>4270</v>
      </c>
      <c r="N99" s="4">
        <v>542</v>
      </c>
      <c r="O99" s="4">
        <v>516</v>
      </c>
      <c r="P99" s="4">
        <v>10359200</v>
      </c>
      <c r="Q99" s="4">
        <v>9642100</v>
      </c>
      <c r="R99" s="5">
        <v>0.02</v>
      </c>
      <c r="S99" s="4">
        <v>22545252</v>
      </c>
      <c r="T99" s="4">
        <f t="shared" si="18"/>
        <v>25707784.333333332</v>
      </c>
      <c r="U99" s="4">
        <f t="shared" si="17"/>
        <v>13795931</v>
      </c>
      <c r="V99" s="5">
        <v>1.9599999999999999E-2</v>
      </c>
    </row>
    <row r="100" spans="1:22" x14ac:dyDescent="0.2">
      <c r="A100" s="16" t="s">
        <v>156</v>
      </c>
      <c r="B100" s="4">
        <v>1455</v>
      </c>
      <c r="C100" s="4">
        <v>3800</v>
      </c>
      <c r="D100" s="4">
        <v>-2345</v>
      </c>
      <c r="E100" s="4">
        <v>-48580000</v>
      </c>
      <c r="F100" s="4">
        <f t="shared" si="15"/>
        <v>3700000</v>
      </c>
      <c r="G100" s="4">
        <v>2544300</v>
      </c>
      <c r="H100" s="4">
        <v>4138100</v>
      </c>
      <c r="I100" s="4">
        <v>-1593800</v>
      </c>
      <c r="J100" s="4">
        <v>-31194930000</v>
      </c>
      <c r="K100" s="24">
        <f t="shared" si="16"/>
        <v>-112653280000</v>
      </c>
      <c r="L100" s="4">
        <v>12246</v>
      </c>
      <c r="M100" s="4">
        <v>5376</v>
      </c>
      <c r="N100" s="4">
        <v>1362</v>
      </c>
      <c r="O100" s="4">
        <v>677</v>
      </c>
      <c r="P100" s="4">
        <v>32891400</v>
      </c>
      <c r="Q100" s="4">
        <v>15817700</v>
      </c>
      <c r="R100" s="5">
        <v>4.9699999999999994E-2</v>
      </c>
      <c r="S100" s="4">
        <v>49460264</v>
      </c>
      <c r="T100" s="4">
        <f t="shared" si="18"/>
        <v>13831544.5</v>
      </c>
      <c r="U100" s="4">
        <f t="shared" si="17"/>
        <v>13795931</v>
      </c>
      <c r="V100" s="5">
        <v>6.3600000000000004E-2</v>
      </c>
    </row>
    <row r="101" spans="1:22" x14ac:dyDescent="0.2">
      <c r="A101" s="16" t="s">
        <v>155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52280000</v>
      </c>
      <c r="G101" s="4">
        <v>137400</v>
      </c>
      <c r="H101" s="4">
        <v>3153600</v>
      </c>
      <c r="I101" s="4">
        <v>-3016200</v>
      </c>
      <c r="J101" s="4">
        <v>-57108050000</v>
      </c>
      <c r="K101" s="24">
        <f t="shared" si="16"/>
        <v>-81458350000</v>
      </c>
      <c r="L101" s="4">
        <v>2418</v>
      </c>
      <c r="M101" s="4">
        <v>2483</v>
      </c>
      <c r="N101" s="4">
        <v>276</v>
      </c>
      <c r="O101" s="4">
        <v>260</v>
      </c>
      <c r="P101" s="4">
        <v>6951500</v>
      </c>
      <c r="Q101" s="4">
        <v>6152700</v>
      </c>
      <c r="R101" s="5">
        <v>1.6E-2</v>
      </c>
      <c r="S101" s="4">
        <v>13867158</v>
      </c>
      <c r="T101" s="4">
        <f t="shared" si="18"/>
        <v>13795931</v>
      </c>
      <c r="U101" s="4">
        <f t="shared" si="17"/>
        <v>13795931</v>
      </c>
      <c r="V101" s="5">
        <v>2.6099999999999998E-2</v>
      </c>
    </row>
    <row r="102" spans="1:22" x14ac:dyDescent="0.2">
      <c r="A102" s="16" t="s">
        <v>154</v>
      </c>
      <c r="B102" s="4">
        <v>1333300</v>
      </c>
      <c r="C102" s="4">
        <v>1330500</v>
      </c>
      <c r="D102" s="4">
        <v>2800</v>
      </c>
      <c r="E102" s="4">
        <v>52280000</v>
      </c>
      <c r="F102" s="4">
        <f t="shared" si="15"/>
        <v>52280000</v>
      </c>
      <c r="G102" s="4">
        <v>750900</v>
      </c>
      <c r="H102" s="4">
        <v>2038400</v>
      </c>
      <c r="I102" s="4">
        <v>-1287500</v>
      </c>
      <c r="J102" s="4">
        <v>-24350300000</v>
      </c>
      <c r="K102" s="24">
        <f t="shared" si="16"/>
        <v>-24350300000</v>
      </c>
      <c r="L102" s="4">
        <v>2161</v>
      </c>
      <c r="M102" s="4">
        <v>3365</v>
      </c>
      <c r="N102" s="4">
        <v>210</v>
      </c>
      <c r="O102" s="4">
        <v>327</v>
      </c>
      <c r="P102" s="4">
        <v>5990900</v>
      </c>
      <c r="Q102" s="4">
        <v>7499900</v>
      </c>
      <c r="R102" s="5">
        <v>1.0800000000000001E-2</v>
      </c>
      <c r="S102" s="4">
        <v>13795931</v>
      </c>
      <c r="T102" s="4" t="e">
        <f t="shared" si="18"/>
        <v>#DIV/0!</v>
      </c>
      <c r="U102" s="4">
        <f t="shared" si="17"/>
        <v>0</v>
      </c>
      <c r="V102" s="5">
        <v>1.8500000000000003E-2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ref="F169:F197" si="19">F170+E169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ref="F198:F221" si="20">F199+E198</f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20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20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20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20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20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20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20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20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20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20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20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20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20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20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20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20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20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20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20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20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20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20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20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>F223+E222</f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>F224+E223</f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C46A-4BBF-C94A-BEB2-2DBF587B4F77}">
  <sheetPr codeName="Sheet25"/>
  <dimension ref="A1:V258"/>
  <sheetViews>
    <sheetView workbookViewId="0">
      <pane xSplit="1" topLeftCell="H1" activePane="topRight" state="frozen"/>
      <selection activeCell="U4" sqref="U3:U4"/>
      <selection pane="topRight" activeCell="U4" sqref="U3:U4"/>
    </sheetView>
  </sheetViews>
  <sheetFormatPr baseColWidth="10" defaultRowHeight="16" x14ac:dyDescent="0.2"/>
  <cols>
    <col min="1" max="1" customWidth="true" width="21.1640625"/>
    <col min="2" max="2" customWidth="true" width="14.83203125"/>
    <col min="3" max="3" customWidth="true" width="13.33203125"/>
    <col min="4" max="4" customWidth="true" width="12.83203125"/>
    <col min="5" max="5" customWidth="true" width="15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499">
        <v>344</v>
      </c>
      <c r="B3" t="n" s="2500">
        <v>175600.0</v>
      </c>
      <c r="C3" t="n" s="2501">
        <v>800900.0</v>
      </c>
      <c r="D3" t="n" s="2502">
        <v>-625300.0</v>
      </c>
      <c r="E3" t="n" s="2503">
        <v>-1.74522E10</v>
      </c>
      <c r="G3" t="n" s="2489">
        <v>811500.0</v>
      </c>
      <c r="H3" t="n" s="2490">
        <v>445200.0</v>
      </c>
      <c r="I3" t="n" s="2491">
        <v>366300.0</v>
      </c>
      <c r="J3" t="n" s="2492">
        <v>1.027008E10</v>
      </c>
      <c r="L3" t="n" s="2493">
        <v>669.0</v>
      </c>
      <c r="M3" t="n" s="2494">
        <v>2665.0</v>
      </c>
      <c r="N3" t="n" s="2495">
        <v>101.0</v>
      </c>
      <c r="O3" t="n" s="2496">
        <v>165.0</v>
      </c>
      <c r="P3" t="n" s="2497">
        <v>1651800.0</v>
      </c>
      <c r="Q3" t="n" s="2498">
        <v>3285500.0</v>
      </c>
      <c r="R3" t="n" s="2487">
        <v>-0.0</v>
      </c>
      <c r="S3" t="n" s="2486">
        <v>5567800.0</v>
      </c>
      <c r="V3" t="n" s="2488">
        <v>0.014199999999999999</v>
      </c>
    </row>
    <row r="4">
      <c r="A4" t="s" s="432">
        <v>343</v>
      </c>
      <c r="B4" t="n" s="433">
        <v>149700.0</v>
      </c>
      <c r="C4" t="n" s="434">
        <v>1296200.0</v>
      </c>
      <c r="D4" t="n" s="435">
        <v>-1146500.0</v>
      </c>
      <c r="E4" t="n" s="436">
        <v>-3.207811E10</v>
      </c>
      <c r="G4" t="n" s="422">
        <v>570600.0</v>
      </c>
      <c r="H4" t="n" s="423">
        <v>965200.0</v>
      </c>
      <c r="I4" t="n" s="424">
        <v>-394600.0</v>
      </c>
      <c r="J4" t="n" s="425">
        <v>-1.0975005E10</v>
      </c>
      <c r="L4" t="n" s="426">
        <v>1598.0</v>
      </c>
      <c r="M4" t="n" s="427">
        <v>3217.0</v>
      </c>
      <c r="N4" t="n" s="428">
        <v>330.0</v>
      </c>
      <c r="O4" t="n" s="429">
        <v>566.0</v>
      </c>
      <c r="P4" t="n" s="430">
        <v>5149800.0</v>
      </c>
      <c r="Q4" t="n" s="431">
        <v>1.02249E7</v>
      </c>
      <c r="R4" t="n" s="420">
        <v>-0.0143</v>
      </c>
      <c r="S4" t="n" s="419">
        <v>1.60017E7</v>
      </c>
      <c r="V4" t="n" s="421">
        <v>0.0231</v>
      </c>
    </row>
    <row r="5" spans="1:22" x14ac:dyDescent="0.2">
      <c r="A5" s="16" t="s">
        <v>342</v>
      </c>
      <c r="B5" s="4">
        <v>850400</v>
      </c>
      <c r="C5" s="4">
        <v>1482200</v>
      </c>
      <c r="D5" s="4">
        <v>-631800</v>
      </c>
      <c r="E5" s="4">
        <v>-18050920000</v>
      </c>
      <c r="F5" s="4">
        <f t="shared" ref="F5:F46" si="0">E5+F6</f>
        <v>370472114778</v>
      </c>
      <c r="G5" s="4">
        <v>528100</v>
      </c>
      <c r="H5" s="4">
        <v>1183300</v>
      </c>
      <c r="I5" s="4">
        <v>-655200</v>
      </c>
      <c r="J5" s="4">
        <v>-18729570000</v>
      </c>
      <c r="K5" s="24">
        <f t="shared" ref="K5:K46" si="1">K6+J5</f>
        <v>-800907652000</v>
      </c>
      <c r="L5" s="4">
        <v>1323</v>
      </c>
      <c r="M5" s="4">
        <v>4353</v>
      </c>
      <c r="N5" s="4">
        <v>189</v>
      </c>
      <c r="O5" s="4">
        <v>456</v>
      </c>
      <c r="P5" s="4">
        <v>2925800</v>
      </c>
      <c r="Q5" s="4">
        <v>6957600</v>
      </c>
      <c r="R5" s="5">
        <v>-2.12E-2</v>
      </c>
      <c r="S5" s="4">
        <v>10808900</v>
      </c>
      <c r="T5" s="4">
        <f t="shared" ref="T5:T73" si="2">AVERAGE(S6:S15)</f>
        <v>11677880</v>
      </c>
      <c r="U5" s="4">
        <f t="shared" ref="U5:U46" si="3">MIN(S6:S10)</f>
        <v>6564000</v>
      </c>
      <c r="V5" s="5">
        <v>2.2499999999999999E-2</v>
      </c>
    </row>
    <row r="6" spans="1:22" x14ac:dyDescent="0.2">
      <c r="A6" s="16" t="s">
        <v>341</v>
      </c>
      <c r="B6" s="4">
        <v>1373300</v>
      </c>
      <c r="C6" s="4">
        <v>556605</v>
      </c>
      <c r="D6" s="4">
        <v>816695</v>
      </c>
      <c r="E6" s="4">
        <v>23450350000</v>
      </c>
      <c r="F6" s="4">
        <f t="shared" si="0"/>
        <v>388523034778</v>
      </c>
      <c r="G6" s="4">
        <v>264100</v>
      </c>
      <c r="H6" s="4">
        <v>886500</v>
      </c>
      <c r="I6" s="4">
        <v>-622400</v>
      </c>
      <c r="J6" s="4">
        <v>-17870340000</v>
      </c>
      <c r="K6" s="24">
        <f t="shared" si="1"/>
        <v>-782178082000</v>
      </c>
      <c r="L6" s="4">
        <v>1587</v>
      </c>
      <c r="M6" s="4">
        <v>2363</v>
      </c>
      <c r="N6" s="4">
        <v>275</v>
      </c>
      <c r="O6" s="4">
        <v>298</v>
      </c>
      <c r="P6" s="4">
        <v>4884100</v>
      </c>
      <c r="Q6" s="4">
        <v>4127500</v>
      </c>
      <c r="R6" s="5">
        <v>5.3E-3</v>
      </c>
      <c r="S6" s="4">
        <v>9012300</v>
      </c>
      <c r="T6" s="4">
        <f t="shared" si="2"/>
        <v>11522510</v>
      </c>
      <c r="U6" s="4">
        <f t="shared" si="3"/>
        <v>6564000</v>
      </c>
      <c r="V6" s="5">
        <v>1.38E-2</v>
      </c>
    </row>
    <row r="7" spans="1:22" x14ac:dyDescent="0.2">
      <c r="A7" s="16" t="s">
        <v>340</v>
      </c>
      <c r="B7" s="4">
        <v>160838</v>
      </c>
      <c r="C7" s="4">
        <v>295902</v>
      </c>
      <c r="D7" s="4">
        <v>-135064</v>
      </c>
      <c r="E7" s="4">
        <v>-3856020000</v>
      </c>
      <c r="F7" s="4">
        <f t="shared" si="0"/>
        <v>365072684778</v>
      </c>
      <c r="G7" s="4">
        <v>517000</v>
      </c>
      <c r="H7" s="4">
        <v>319800</v>
      </c>
      <c r="I7" s="4">
        <v>197200</v>
      </c>
      <c r="J7" s="4">
        <v>5651215000</v>
      </c>
      <c r="K7" s="24">
        <f t="shared" si="1"/>
        <v>-764307742000</v>
      </c>
      <c r="L7" s="4">
        <v>1080</v>
      </c>
      <c r="M7" s="4">
        <v>2349</v>
      </c>
      <c r="N7" s="4">
        <v>158</v>
      </c>
      <c r="O7" s="4">
        <v>205</v>
      </c>
      <c r="P7" s="4">
        <v>3238600</v>
      </c>
      <c r="Q7" s="4">
        <v>3308600</v>
      </c>
      <c r="R7" s="5">
        <v>0</v>
      </c>
      <c r="S7" s="4">
        <v>6564000</v>
      </c>
      <c r="T7" s="4">
        <f t="shared" si="2"/>
        <v>11733270</v>
      </c>
      <c r="U7" s="4">
        <f t="shared" si="3"/>
        <v>7853200</v>
      </c>
      <c r="V7" s="5">
        <v>2.0799999999999999E-2</v>
      </c>
    </row>
    <row r="8" spans="1:22" x14ac:dyDescent="0.2">
      <c r="A8" s="16" t="s">
        <v>339</v>
      </c>
      <c r="B8" s="4">
        <v>298800</v>
      </c>
      <c r="C8" s="4">
        <v>1349100</v>
      </c>
      <c r="D8" s="4">
        <v>-1050300</v>
      </c>
      <c r="E8" s="4">
        <v>-30259700000</v>
      </c>
      <c r="F8" s="4">
        <f t="shared" si="0"/>
        <v>368928704778</v>
      </c>
      <c r="G8" s="4">
        <v>1299400</v>
      </c>
      <c r="H8" s="4">
        <v>2858700</v>
      </c>
      <c r="I8" s="4">
        <v>-1559300</v>
      </c>
      <c r="J8" s="4">
        <v>-44763920000</v>
      </c>
      <c r="K8" s="24">
        <f t="shared" si="1"/>
        <v>-769958957000</v>
      </c>
      <c r="L8" s="4">
        <v>6238</v>
      </c>
      <c r="M8" s="4">
        <v>6346</v>
      </c>
      <c r="N8" s="4">
        <v>914</v>
      </c>
      <c r="O8" s="4">
        <v>809</v>
      </c>
      <c r="P8" s="4">
        <v>14372900</v>
      </c>
      <c r="Q8" s="4">
        <v>13459800</v>
      </c>
      <c r="R8" s="5">
        <v>5.3E-3</v>
      </c>
      <c r="S8" s="4">
        <v>28342000</v>
      </c>
      <c r="T8" s="4">
        <f t="shared" si="2"/>
        <v>9599410</v>
      </c>
      <c r="U8" s="4">
        <f t="shared" si="3"/>
        <v>7280700</v>
      </c>
      <c r="V8" s="5">
        <v>3.2500000000000001E-2</v>
      </c>
    </row>
    <row r="9" spans="1:22" x14ac:dyDescent="0.2">
      <c r="A9" s="16" t="s">
        <v>338</v>
      </c>
      <c r="B9" s="4">
        <v>916800</v>
      </c>
      <c r="C9" s="4">
        <v>1183800</v>
      </c>
      <c r="D9" s="4">
        <v>-267000</v>
      </c>
      <c r="E9" s="4">
        <v>-7167620000</v>
      </c>
      <c r="F9" s="4">
        <f t="shared" si="0"/>
        <v>399188404778</v>
      </c>
      <c r="G9" s="4">
        <v>765400</v>
      </c>
      <c r="H9" s="4">
        <v>591300</v>
      </c>
      <c r="I9" s="4">
        <v>174100</v>
      </c>
      <c r="J9" s="4">
        <v>5089330000</v>
      </c>
      <c r="K9" s="24">
        <f t="shared" si="1"/>
        <v>-725195037000</v>
      </c>
      <c r="L9" s="4">
        <v>1113</v>
      </c>
      <c r="M9" s="4">
        <v>3279</v>
      </c>
      <c r="N9" s="4">
        <v>152</v>
      </c>
      <c r="O9" s="4">
        <v>310</v>
      </c>
      <c r="P9" s="4">
        <v>2609600</v>
      </c>
      <c r="Q9" s="4">
        <v>5428700</v>
      </c>
      <c r="R9" s="5">
        <v>1.9699999999999999E-2</v>
      </c>
      <c r="S9" s="4">
        <v>10710600</v>
      </c>
      <c r="T9" s="4">
        <f t="shared" si="2"/>
        <v>9286080</v>
      </c>
      <c r="U9" s="4">
        <f t="shared" si="3"/>
        <v>7280700</v>
      </c>
      <c r="V9" s="5">
        <v>2.98E-2</v>
      </c>
    </row>
    <row r="10" spans="1:22" x14ac:dyDescent="0.2">
      <c r="A10" s="16" t="s">
        <v>337</v>
      </c>
      <c r="B10" s="4">
        <v>454300</v>
      </c>
      <c r="C10" s="4">
        <v>504100</v>
      </c>
      <c r="D10" s="4">
        <v>-49800</v>
      </c>
      <c r="E10" s="4">
        <v>-1399910000</v>
      </c>
      <c r="F10" s="4">
        <f t="shared" si="0"/>
        <v>406356024778</v>
      </c>
      <c r="G10" s="4">
        <v>0</v>
      </c>
      <c r="H10" s="4">
        <v>0</v>
      </c>
      <c r="I10" s="4">
        <v>0</v>
      </c>
      <c r="J10" s="4">
        <v>-6549930000</v>
      </c>
      <c r="K10" s="24">
        <f t="shared" si="1"/>
        <v>-730284367000</v>
      </c>
      <c r="L10" s="4">
        <v>1235</v>
      </c>
      <c r="M10" s="4">
        <v>2780</v>
      </c>
      <c r="N10" s="4">
        <v>159</v>
      </c>
      <c r="O10" s="4">
        <v>317</v>
      </c>
      <c r="P10" s="4">
        <v>2362800</v>
      </c>
      <c r="Q10" s="4">
        <v>5047000</v>
      </c>
      <c r="R10" s="5">
        <v>-1.0700000000000001E-2</v>
      </c>
      <c r="S10" s="4">
        <v>7853200</v>
      </c>
      <c r="T10" s="4">
        <f t="shared" si="2"/>
        <v>9428670</v>
      </c>
      <c r="U10" s="4">
        <f t="shared" si="3"/>
        <v>7280700</v>
      </c>
      <c r="V10" s="5">
        <v>1.5900000000000001E-2</v>
      </c>
    </row>
    <row r="11" spans="1:22" x14ac:dyDescent="0.2">
      <c r="A11" s="16" t="s">
        <v>336</v>
      </c>
      <c r="B11" s="4">
        <v>29700</v>
      </c>
      <c r="C11" s="4">
        <v>1136234</v>
      </c>
      <c r="D11" s="4">
        <v>-1106534</v>
      </c>
      <c r="E11" s="4">
        <v>-31200320000</v>
      </c>
      <c r="F11" s="4">
        <f t="shared" si="0"/>
        <v>407755934778</v>
      </c>
      <c r="G11" s="4">
        <v>0</v>
      </c>
      <c r="H11" s="4">
        <v>0</v>
      </c>
      <c r="I11" s="4">
        <v>0</v>
      </c>
      <c r="J11" s="4">
        <v>-31116265000</v>
      </c>
      <c r="K11" s="24">
        <f t="shared" si="1"/>
        <v>-723734437000</v>
      </c>
      <c r="L11" s="4">
        <v>1540</v>
      </c>
      <c r="M11" s="4">
        <v>2600</v>
      </c>
      <c r="N11" s="4">
        <v>235</v>
      </c>
      <c r="O11" s="4">
        <v>429</v>
      </c>
      <c r="P11" s="4">
        <v>3450700</v>
      </c>
      <c r="Q11" s="4">
        <v>5981900</v>
      </c>
      <c r="R11" s="5">
        <v>0</v>
      </c>
      <c r="S11" s="4">
        <v>10117400</v>
      </c>
      <c r="T11" s="4">
        <f t="shared" si="2"/>
        <v>9275500</v>
      </c>
      <c r="U11" s="4">
        <f t="shared" si="3"/>
        <v>7280700</v>
      </c>
      <c r="V11" s="5">
        <v>2.1099999999999997E-2</v>
      </c>
    </row>
    <row r="12" spans="1:22" x14ac:dyDescent="0.2">
      <c r="A12" s="16" t="s">
        <v>335</v>
      </c>
      <c r="B12" s="4">
        <v>880002</v>
      </c>
      <c r="C12" s="4">
        <v>762400</v>
      </c>
      <c r="D12" s="4">
        <v>117602</v>
      </c>
      <c r="E12" s="4">
        <v>3356290000</v>
      </c>
      <c r="F12" s="4">
        <f t="shared" si="0"/>
        <v>438956254778</v>
      </c>
      <c r="G12" s="4">
        <v>0</v>
      </c>
      <c r="H12" s="4">
        <v>0</v>
      </c>
      <c r="I12" s="4">
        <v>0</v>
      </c>
      <c r="J12" s="4">
        <v>-25885815000</v>
      </c>
      <c r="K12" s="24">
        <f t="shared" si="1"/>
        <v>-692618172000</v>
      </c>
      <c r="L12" s="4">
        <v>1282</v>
      </c>
      <c r="M12" s="4">
        <v>3358</v>
      </c>
      <c r="N12" s="4">
        <v>186</v>
      </c>
      <c r="O12" s="4">
        <v>412</v>
      </c>
      <c r="P12" s="4">
        <v>2687300</v>
      </c>
      <c r="Q12" s="4">
        <v>6783000</v>
      </c>
      <c r="R12" s="5">
        <v>-6.9999999999999993E-3</v>
      </c>
      <c r="S12" s="4">
        <v>10164400</v>
      </c>
      <c r="T12" s="4">
        <f t="shared" si="2"/>
        <v>9150060</v>
      </c>
      <c r="U12" s="4">
        <f t="shared" si="3"/>
        <v>7280700</v>
      </c>
      <c r="V12" s="5">
        <v>1.9199999999999998E-2</v>
      </c>
    </row>
    <row r="13" spans="1:22" x14ac:dyDescent="0.2">
      <c r="A13" s="16" t="s">
        <v>333</v>
      </c>
      <c r="B13" s="4">
        <v>1397600</v>
      </c>
      <c r="C13" s="4">
        <v>524100</v>
      </c>
      <c r="D13" s="4">
        <v>873500</v>
      </c>
      <c r="E13" s="4">
        <v>24875130000</v>
      </c>
      <c r="F13" s="4">
        <f t="shared" si="0"/>
        <v>435599964778</v>
      </c>
      <c r="G13" s="4">
        <v>264700</v>
      </c>
      <c r="H13" s="4">
        <v>1175000</v>
      </c>
      <c r="I13" s="4">
        <v>-910300</v>
      </c>
      <c r="J13" s="4">
        <v>-25885815000</v>
      </c>
      <c r="K13" s="24">
        <f t="shared" si="1"/>
        <v>-666732357000</v>
      </c>
      <c r="L13" s="4">
        <v>1357</v>
      </c>
      <c r="M13" s="4">
        <v>1910</v>
      </c>
      <c r="N13" s="4">
        <v>210</v>
      </c>
      <c r="O13" s="4">
        <v>215</v>
      </c>
      <c r="P13" s="4">
        <v>3842000</v>
      </c>
      <c r="Q13" s="4">
        <v>3295500</v>
      </c>
      <c r="R13" s="5">
        <v>3.5999999999999999E-3</v>
      </c>
      <c r="S13" s="4">
        <v>7280700</v>
      </c>
      <c r="T13" s="4">
        <f t="shared" si="2"/>
        <v>9307110</v>
      </c>
      <c r="U13" s="4">
        <f t="shared" si="3"/>
        <v>7003400</v>
      </c>
      <c r="V13" s="5">
        <v>8.8000000000000005E-3</v>
      </c>
    </row>
    <row r="14" spans="1:22" x14ac:dyDescent="0.2">
      <c r="A14" s="16" t="s">
        <v>332</v>
      </c>
      <c r="B14" s="4">
        <v>3055200</v>
      </c>
      <c r="C14" s="4">
        <v>1079700</v>
      </c>
      <c r="D14" s="4">
        <v>1975500</v>
      </c>
      <c r="E14" s="4">
        <v>56173906297</v>
      </c>
      <c r="F14" s="4">
        <f t="shared" si="0"/>
        <v>410724834778</v>
      </c>
      <c r="G14" s="4">
        <v>3250000</v>
      </c>
      <c r="H14" s="4">
        <v>1522000</v>
      </c>
      <c r="I14" s="4">
        <v>1728000</v>
      </c>
      <c r="J14" s="4">
        <v>48957070000</v>
      </c>
      <c r="K14" s="24">
        <f t="shared" si="1"/>
        <v>-640846542000</v>
      </c>
      <c r="L14" s="4">
        <v>3442</v>
      </c>
      <c r="M14" s="4">
        <v>2866</v>
      </c>
      <c r="N14" s="4">
        <v>567</v>
      </c>
      <c r="O14" s="4">
        <v>405</v>
      </c>
      <c r="P14" s="4">
        <v>9066200</v>
      </c>
      <c r="Q14" s="4">
        <v>7659900</v>
      </c>
      <c r="R14" s="5">
        <v>2.1600000000000001E-2</v>
      </c>
      <c r="S14" s="4">
        <v>16790800</v>
      </c>
      <c r="T14" s="4">
        <f t="shared" si="2"/>
        <v>8633470</v>
      </c>
      <c r="U14" s="4">
        <f t="shared" si="3"/>
        <v>7003400</v>
      </c>
      <c r="V14" s="5">
        <v>1.9199999999999998E-2</v>
      </c>
    </row>
    <row r="15" spans="1:22" x14ac:dyDescent="0.2">
      <c r="A15" s="16" t="s">
        <v>331</v>
      </c>
      <c r="B15" s="4">
        <v>1740600</v>
      </c>
      <c r="C15" s="4">
        <v>101100</v>
      </c>
      <c r="D15" s="4">
        <v>1639500</v>
      </c>
      <c r="E15" s="4">
        <v>45433550000</v>
      </c>
      <c r="F15" s="4">
        <f t="shared" si="0"/>
        <v>354550928481</v>
      </c>
      <c r="G15" s="4">
        <v>1098900</v>
      </c>
      <c r="H15" s="4">
        <v>585200</v>
      </c>
      <c r="I15" s="4">
        <v>513700</v>
      </c>
      <c r="J15" s="4">
        <v>14333090000</v>
      </c>
      <c r="K15" s="24">
        <f t="shared" si="1"/>
        <v>-689803612000</v>
      </c>
      <c r="L15" s="4">
        <v>2038</v>
      </c>
      <c r="M15" s="4">
        <v>1485</v>
      </c>
      <c r="N15" s="4">
        <v>343</v>
      </c>
      <c r="O15" s="4">
        <v>249</v>
      </c>
      <c r="P15" s="4">
        <v>5573300</v>
      </c>
      <c r="Q15" s="4">
        <v>3768800</v>
      </c>
      <c r="R15" s="5">
        <v>2.0199999999999999E-2</v>
      </c>
      <c r="S15" s="4">
        <v>9943400</v>
      </c>
      <c r="T15" s="4">
        <f t="shared" si="2"/>
        <v>8832370</v>
      </c>
      <c r="U15" s="4">
        <f t="shared" si="3"/>
        <v>7003400</v>
      </c>
      <c r="V15" s="5">
        <v>2.1600000000000001E-2</v>
      </c>
    </row>
    <row r="16" spans="1:22" x14ac:dyDescent="0.2">
      <c r="A16" s="16" t="s">
        <v>330</v>
      </c>
      <c r="B16" s="4">
        <v>185700</v>
      </c>
      <c r="C16" s="4">
        <v>2097096</v>
      </c>
      <c r="D16" s="4">
        <v>-1911396</v>
      </c>
      <c r="E16" s="4">
        <v>-52187760000</v>
      </c>
      <c r="F16" s="4">
        <f t="shared" si="0"/>
        <v>309117378481</v>
      </c>
      <c r="G16" s="4">
        <v>356300</v>
      </c>
      <c r="H16" s="4">
        <v>2287700</v>
      </c>
      <c r="I16" s="4">
        <v>-1931400</v>
      </c>
      <c r="J16" s="4">
        <v>-52635295000</v>
      </c>
      <c r="K16" s="24">
        <f t="shared" si="1"/>
        <v>-704136702000</v>
      </c>
      <c r="L16" s="4">
        <v>1526</v>
      </c>
      <c r="M16" s="4">
        <v>2493</v>
      </c>
      <c r="N16" s="4">
        <v>169</v>
      </c>
      <c r="O16" s="4">
        <v>284</v>
      </c>
      <c r="P16" s="4">
        <v>2596700</v>
      </c>
      <c r="Q16" s="4">
        <v>4831900</v>
      </c>
      <c r="R16" s="5">
        <v>0</v>
      </c>
      <c r="S16" s="4">
        <v>7458600</v>
      </c>
      <c r="T16" s="4">
        <f t="shared" si="2"/>
        <v>9104520</v>
      </c>
      <c r="U16" s="4">
        <f t="shared" si="3"/>
        <v>7003400</v>
      </c>
      <c r="V16" s="5">
        <v>1.2800000000000001E-2</v>
      </c>
    </row>
    <row r="17" spans="1:22" x14ac:dyDescent="0.2">
      <c r="A17" s="16" t="s">
        <v>329</v>
      </c>
      <c r="B17" s="4">
        <v>205050</v>
      </c>
      <c r="C17" s="4">
        <v>2236560</v>
      </c>
      <c r="D17" s="4">
        <v>-2031510</v>
      </c>
      <c r="E17" s="4">
        <v>-55803783239</v>
      </c>
      <c r="F17" s="4">
        <f t="shared" si="0"/>
        <v>361305138481</v>
      </c>
      <c r="G17" s="4">
        <v>560100</v>
      </c>
      <c r="H17" s="4">
        <v>1180801</v>
      </c>
      <c r="I17" s="4">
        <v>-620701</v>
      </c>
      <c r="J17" s="4">
        <v>-16913358000</v>
      </c>
      <c r="K17" s="24">
        <f t="shared" si="1"/>
        <v>-651501407000</v>
      </c>
      <c r="L17" s="4">
        <v>1285</v>
      </c>
      <c r="M17" s="4">
        <v>2808</v>
      </c>
      <c r="N17" s="4">
        <v>171</v>
      </c>
      <c r="O17" s="4">
        <v>273</v>
      </c>
      <c r="P17" s="4">
        <v>2431800</v>
      </c>
      <c r="Q17" s="4">
        <v>4737500</v>
      </c>
      <c r="R17" s="5">
        <v>-1.2800000000000001E-2</v>
      </c>
      <c r="S17" s="4">
        <v>8671600</v>
      </c>
      <c r="T17" s="4">
        <f t="shared" si="2"/>
        <v>9636550</v>
      </c>
      <c r="U17" s="4">
        <f t="shared" si="3"/>
        <v>7003400</v>
      </c>
      <c r="V17" s="5">
        <v>1.8100000000000002E-2</v>
      </c>
    </row>
    <row r="18" spans="1:22" x14ac:dyDescent="0.2">
      <c r="A18" s="16" t="s">
        <v>328</v>
      </c>
      <c r="B18" s="4">
        <v>236600</v>
      </c>
      <c r="C18" s="4">
        <v>1333200</v>
      </c>
      <c r="D18" s="4">
        <v>-1096600</v>
      </c>
      <c r="E18" s="4">
        <v>-30353590000</v>
      </c>
      <c r="F18" s="4">
        <f t="shared" si="0"/>
        <v>417108921720</v>
      </c>
      <c r="G18" s="4">
        <v>256000</v>
      </c>
      <c r="H18" s="4">
        <v>525100</v>
      </c>
      <c r="I18" s="4">
        <v>-269100</v>
      </c>
      <c r="J18" s="4">
        <v>-7432020000</v>
      </c>
      <c r="K18" s="24">
        <f t="shared" si="1"/>
        <v>-634588049000</v>
      </c>
      <c r="L18" s="4">
        <v>869</v>
      </c>
      <c r="M18" s="4">
        <v>2277</v>
      </c>
      <c r="N18" s="4">
        <v>127</v>
      </c>
      <c r="O18" s="4">
        <v>271</v>
      </c>
      <c r="P18" s="4">
        <v>1909200</v>
      </c>
      <c r="Q18" s="4">
        <v>4994200</v>
      </c>
      <c r="R18" s="5">
        <v>-7.1999999999999998E-3</v>
      </c>
      <c r="S18" s="4">
        <v>7003400</v>
      </c>
      <c r="T18" s="4">
        <f t="shared" si="2"/>
        <v>10776310</v>
      </c>
      <c r="U18" s="4">
        <f t="shared" si="3"/>
        <v>7577300</v>
      </c>
      <c r="V18" s="5">
        <v>1.43E-2</v>
      </c>
    </row>
    <row r="19" spans="1:22" x14ac:dyDescent="0.2">
      <c r="A19" s="16" t="s">
        <v>327</v>
      </c>
      <c r="B19" s="4">
        <v>172100</v>
      </c>
      <c r="C19" s="4">
        <v>1025800</v>
      </c>
      <c r="D19" s="4">
        <v>-853700</v>
      </c>
      <c r="E19" s="4">
        <v>-23869300000</v>
      </c>
      <c r="F19" s="4">
        <f t="shared" si="0"/>
        <v>447462511720</v>
      </c>
      <c r="G19" s="4">
        <v>420700</v>
      </c>
      <c r="H19" s="4">
        <v>210100</v>
      </c>
      <c r="I19" s="4">
        <v>210600</v>
      </c>
      <c r="J19" s="4">
        <v>5880235000</v>
      </c>
      <c r="K19" s="24">
        <f t="shared" si="1"/>
        <v>-627156029000</v>
      </c>
      <c r="L19" s="4">
        <v>840</v>
      </c>
      <c r="M19" s="4">
        <v>1676</v>
      </c>
      <c r="N19" s="4">
        <v>163</v>
      </c>
      <c r="O19" s="4">
        <v>235</v>
      </c>
      <c r="P19" s="4">
        <v>2459600</v>
      </c>
      <c r="Q19" s="4">
        <v>4007000</v>
      </c>
      <c r="R19" s="5">
        <v>-5.3E-3</v>
      </c>
      <c r="S19" s="4">
        <v>7577300</v>
      </c>
      <c r="T19" s="4">
        <f t="shared" si="2"/>
        <v>11360840</v>
      </c>
      <c r="U19" s="4">
        <f t="shared" si="3"/>
        <v>8585700</v>
      </c>
      <c r="V19" s="5">
        <v>1.2500000000000001E-2</v>
      </c>
    </row>
    <row r="20" spans="1:22" x14ac:dyDescent="0.2">
      <c r="A20" s="16" t="s">
        <v>326</v>
      </c>
      <c r="B20" s="4">
        <v>468000</v>
      </c>
      <c r="C20" s="4">
        <v>1554200</v>
      </c>
      <c r="D20" s="4">
        <v>-1086200</v>
      </c>
      <c r="E20" s="4">
        <v>-30499190000</v>
      </c>
      <c r="F20" s="4">
        <f t="shared" si="0"/>
        <v>471331811720</v>
      </c>
      <c r="G20" s="4">
        <v>100000</v>
      </c>
      <c r="H20" s="4">
        <v>1902600</v>
      </c>
      <c r="I20" s="4">
        <v>-1802600</v>
      </c>
      <c r="J20" s="4">
        <v>-50440680000</v>
      </c>
      <c r="K20" s="24">
        <f t="shared" si="1"/>
        <v>-633036264000</v>
      </c>
      <c r="L20" s="4">
        <v>1300</v>
      </c>
      <c r="M20" s="4">
        <v>3407</v>
      </c>
      <c r="N20" s="4">
        <v>187</v>
      </c>
      <c r="O20" s="4">
        <v>280</v>
      </c>
      <c r="P20" s="4">
        <v>2714000</v>
      </c>
      <c r="Q20" s="4">
        <v>6091100</v>
      </c>
      <c r="R20" s="5">
        <v>-1.2500000000000001E-2</v>
      </c>
      <c r="S20" s="4">
        <v>9279100</v>
      </c>
      <c r="T20" s="4">
        <f t="shared" si="2"/>
        <v>12738180</v>
      </c>
      <c r="U20" s="4">
        <f t="shared" si="3"/>
        <v>8585700</v>
      </c>
      <c r="V20" s="5">
        <v>1.77E-2</v>
      </c>
    </row>
    <row r="21" spans="1:22" x14ac:dyDescent="0.2">
      <c r="A21" s="16" t="s">
        <v>325</v>
      </c>
      <c r="B21" s="4">
        <v>131100</v>
      </c>
      <c r="C21" s="4">
        <v>634674</v>
      </c>
      <c r="D21" s="4">
        <v>-503574</v>
      </c>
      <c r="E21" s="4">
        <v>-14213590000</v>
      </c>
      <c r="F21" s="4">
        <f t="shared" si="0"/>
        <v>501831001720</v>
      </c>
      <c r="G21" s="4">
        <v>569800</v>
      </c>
      <c r="H21" s="4">
        <v>1027400</v>
      </c>
      <c r="I21" s="4">
        <v>-457600</v>
      </c>
      <c r="J21" s="4">
        <v>-12875040000</v>
      </c>
      <c r="K21" s="24">
        <f t="shared" si="1"/>
        <v>-582595584000</v>
      </c>
      <c r="L21" s="4">
        <v>1533</v>
      </c>
      <c r="M21" s="4">
        <v>1961</v>
      </c>
      <c r="N21" s="4">
        <v>191</v>
      </c>
      <c r="O21" s="4">
        <v>349</v>
      </c>
      <c r="P21" s="4">
        <v>3854700</v>
      </c>
      <c r="Q21" s="4">
        <v>4313900</v>
      </c>
      <c r="R21" s="5">
        <v>7.1999999999999998E-3</v>
      </c>
      <c r="S21" s="4">
        <v>8585700</v>
      </c>
      <c r="T21" s="4">
        <f t="shared" si="2"/>
        <v>13177750</v>
      </c>
      <c r="U21" s="4">
        <f t="shared" si="3"/>
        <v>8851200</v>
      </c>
      <c r="V21" s="5">
        <v>8.8999999999999999E-3</v>
      </c>
    </row>
    <row r="22" spans="1:22" x14ac:dyDescent="0.2">
      <c r="A22" s="16" t="s">
        <v>324</v>
      </c>
      <c r="B22" s="4">
        <v>427700</v>
      </c>
      <c r="C22" s="4">
        <v>1421079</v>
      </c>
      <c r="D22" s="4">
        <v>-993379</v>
      </c>
      <c r="E22" s="4">
        <v>-27677530000</v>
      </c>
      <c r="F22" s="4">
        <f t="shared" si="0"/>
        <v>516044591720</v>
      </c>
      <c r="G22" s="4">
        <v>1755600</v>
      </c>
      <c r="H22" s="4">
        <v>128800</v>
      </c>
      <c r="I22" s="4">
        <v>1626800</v>
      </c>
      <c r="J22" s="4">
        <v>45533045000</v>
      </c>
      <c r="K22" s="24">
        <f t="shared" si="1"/>
        <v>-569720544000</v>
      </c>
      <c r="L22" s="4">
        <v>1687</v>
      </c>
      <c r="M22" s="4">
        <v>2713</v>
      </c>
      <c r="N22" s="4">
        <v>299</v>
      </c>
      <c r="O22" s="4">
        <v>182</v>
      </c>
      <c r="P22" s="4">
        <v>4485900</v>
      </c>
      <c r="Q22" s="4">
        <v>3863800</v>
      </c>
      <c r="R22" s="5">
        <v>0.02</v>
      </c>
      <c r="S22" s="4">
        <v>8910000</v>
      </c>
      <c r="T22" s="4">
        <f t="shared" si="2"/>
        <v>14551930</v>
      </c>
      <c r="U22" s="4">
        <f t="shared" si="3"/>
        <v>8851200</v>
      </c>
      <c r="V22" s="5">
        <v>1.78E-2</v>
      </c>
    </row>
    <row r="23" spans="1:22" x14ac:dyDescent="0.2">
      <c r="A23" s="16" t="s">
        <v>323</v>
      </c>
      <c r="B23" s="4">
        <v>888200</v>
      </c>
      <c r="C23" s="4">
        <v>1873600</v>
      </c>
      <c r="D23" s="4">
        <v>-985400</v>
      </c>
      <c r="E23" s="4">
        <v>-27341160000</v>
      </c>
      <c r="F23" s="4">
        <f t="shared" si="0"/>
        <v>543722121720</v>
      </c>
      <c r="G23" s="4">
        <v>922500</v>
      </c>
      <c r="H23" s="4">
        <v>1361300</v>
      </c>
      <c r="I23" s="4">
        <v>-438800</v>
      </c>
      <c r="J23" s="4">
        <v>-11983240000</v>
      </c>
      <c r="K23" s="24">
        <f t="shared" si="1"/>
        <v>-615253589000</v>
      </c>
      <c r="L23" s="4">
        <v>1241</v>
      </c>
      <c r="M23" s="4">
        <v>3570</v>
      </c>
      <c r="N23" s="4">
        <v>182</v>
      </c>
      <c r="O23" s="4">
        <v>223</v>
      </c>
      <c r="P23" s="4">
        <v>3071400</v>
      </c>
      <c r="Q23" s="4">
        <v>5779800</v>
      </c>
      <c r="R23" s="5">
        <v>-1.8E-3</v>
      </c>
      <c r="S23" s="4">
        <v>8851200</v>
      </c>
      <c r="T23" s="4">
        <f t="shared" si="2"/>
        <v>16100600</v>
      </c>
      <c r="U23" s="4">
        <f t="shared" si="3"/>
        <v>10054400</v>
      </c>
      <c r="V23" s="5">
        <v>1.9699999999999999E-2</v>
      </c>
    </row>
    <row r="24" spans="1:22" x14ac:dyDescent="0.2">
      <c r="A24" s="16" t="s">
        <v>322</v>
      </c>
      <c r="B24" s="4">
        <v>970900</v>
      </c>
      <c r="C24" s="4">
        <v>1377040</v>
      </c>
      <c r="D24" s="4">
        <v>-406140</v>
      </c>
      <c r="E24" s="4">
        <v>-11389160000</v>
      </c>
      <c r="F24" s="4">
        <f t="shared" si="0"/>
        <v>571063281720</v>
      </c>
      <c r="G24" s="4">
        <v>1139900</v>
      </c>
      <c r="H24" s="4">
        <v>879300</v>
      </c>
      <c r="I24" s="4">
        <v>260600</v>
      </c>
      <c r="J24" s="4">
        <v>7459845000</v>
      </c>
      <c r="K24" s="24">
        <f t="shared" si="1"/>
        <v>-603270349000</v>
      </c>
      <c r="L24" s="4">
        <v>1528</v>
      </c>
      <c r="M24" s="4">
        <v>3004</v>
      </c>
      <c r="N24" s="4">
        <v>220</v>
      </c>
      <c r="O24" s="4">
        <v>392</v>
      </c>
      <c r="P24" s="4">
        <v>3804800</v>
      </c>
      <c r="Q24" s="4">
        <v>5841300</v>
      </c>
      <c r="R24" s="5">
        <v>-2.1700000000000001E-2</v>
      </c>
      <c r="S24" s="4">
        <v>10054400</v>
      </c>
      <c r="T24" s="4">
        <f t="shared" si="2"/>
        <v>16716670</v>
      </c>
      <c r="U24" s="4">
        <f t="shared" si="3"/>
        <v>10180100</v>
      </c>
      <c r="V24" s="5">
        <v>0.03</v>
      </c>
    </row>
    <row r="25" spans="1:22" x14ac:dyDescent="0.2">
      <c r="A25" s="16" t="s">
        <v>321</v>
      </c>
      <c r="B25" s="4">
        <v>1696500</v>
      </c>
      <c r="C25" s="4">
        <v>2263900</v>
      </c>
      <c r="D25" s="4">
        <v>-567400</v>
      </c>
      <c r="E25" s="4">
        <v>-16386760000</v>
      </c>
      <c r="F25" s="4">
        <f t="shared" si="0"/>
        <v>582452441720</v>
      </c>
      <c r="G25" s="4">
        <v>360200</v>
      </c>
      <c r="H25" s="4">
        <v>1392900</v>
      </c>
      <c r="I25" s="4">
        <v>-1032700</v>
      </c>
      <c r="J25" s="4">
        <v>-29359135000</v>
      </c>
      <c r="K25" s="24">
        <f t="shared" si="1"/>
        <v>-610730194000</v>
      </c>
      <c r="L25" s="4">
        <v>1888</v>
      </c>
      <c r="M25" s="4">
        <v>2140</v>
      </c>
      <c r="N25" s="4">
        <v>320</v>
      </c>
      <c r="O25" s="4">
        <v>273</v>
      </c>
      <c r="P25" s="4">
        <v>5512500</v>
      </c>
      <c r="Q25" s="4">
        <v>5285900</v>
      </c>
      <c r="R25" s="5">
        <v>-8.8000000000000005E-3</v>
      </c>
      <c r="S25" s="4">
        <v>11932400</v>
      </c>
      <c r="T25" s="4">
        <f t="shared" si="2"/>
        <v>16569710</v>
      </c>
      <c r="U25" s="4">
        <f t="shared" si="3"/>
        <v>10180100</v>
      </c>
      <c r="V25" s="5">
        <v>2.9399999999999999E-2</v>
      </c>
    </row>
    <row r="26" spans="1:22" x14ac:dyDescent="0.2">
      <c r="A26" s="16" t="s">
        <v>320</v>
      </c>
      <c r="B26" s="4">
        <v>394900</v>
      </c>
      <c r="C26" s="4">
        <v>371700</v>
      </c>
      <c r="D26" s="4">
        <v>23200</v>
      </c>
      <c r="E26" s="4">
        <v>646230000</v>
      </c>
      <c r="F26" s="4">
        <f t="shared" si="0"/>
        <v>598839201720</v>
      </c>
      <c r="G26" s="4">
        <v>297600</v>
      </c>
      <c r="H26" s="4">
        <v>1031500</v>
      </c>
      <c r="I26" s="4">
        <v>-733900</v>
      </c>
      <c r="J26" s="4">
        <v>-20893805000</v>
      </c>
      <c r="K26" s="24">
        <f t="shared" si="1"/>
        <v>-581371059000</v>
      </c>
      <c r="L26" s="4">
        <v>962</v>
      </c>
      <c r="M26" s="4">
        <v>1770</v>
      </c>
      <c r="N26" s="4">
        <v>248</v>
      </c>
      <c r="O26" s="4">
        <v>238</v>
      </c>
      <c r="P26" s="4">
        <v>3220600</v>
      </c>
      <c r="Q26" s="4">
        <v>5405400</v>
      </c>
      <c r="R26" s="5">
        <v>-5.1999999999999998E-3</v>
      </c>
      <c r="S26" s="4">
        <v>10180100</v>
      </c>
      <c r="T26" s="4">
        <f t="shared" si="2"/>
        <v>17044740</v>
      </c>
      <c r="U26" s="4">
        <f t="shared" si="3"/>
        <v>12981400</v>
      </c>
      <c r="V26" s="5">
        <v>1.5800000000000002E-2</v>
      </c>
    </row>
    <row r="27" spans="1:22" x14ac:dyDescent="0.2">
      <c r="A27" s="16" t="s">
        <v>319</v>
      </c>
      <c r="B27" s="4">
        <v>1014600</v>
      </c>
      <c r="C27" s="4">
        <v>1386512</v>
      </c>
      <c r="D27" s="4">
        <v>-371912</v>
      </c>
      <c r="E27" s="4">
        <v>-10463840000</v>
      </c>
      <c r="F27" s="4">
        <f t="shared" si="0"/>
        <v>598192971720</v>
      </c>
      <c r="G27" s="4">
        <v>893000</v>
      </c>
      <c r="H27" s="4">
        <v>761600</v>
      </c>
      <c r="I27" s="4">
        <v>131400</v>
      </c>
      <c r="J27" s="4">
        <v>3636685000</v>
      </c>
      <c r="K27" s="24">
        <f t="shared" si="1"/>
        <v>-560477254000</v>
      </c>
      <c r="L27" s="4">
        <v>2536</v>
      </c>
      <c r="M27" s="4">
        <v>1968</v>
      </c>
      <c r="N27" s="4">
        <v>441</v>
      </c>
      <c r="O27" s="4">
        <v>270</v>
      </c>
      <c r="P27" s="4">
        <v>8360300</v>
      </c>
      <c r="Q27" s="4">
        <v>4715500</v>
      </c>
      <c r="R27" s="5">
        <v>2.8799999999999999E-2</v>
      </c>
      <c r="S27" s="4">
        <v>13991900</v>
      </c>
      <c r="T27" s="4">
        <f t="shared" si="2"/>
        <v>17442610</v>
      </c>
      <c r="U27" s="4">
        <f t="shared" si="3"/>
        <v>12981400</v>
      </c>
      <c r="V27" s="5">
        <v>2.7999999999999997E-2</v>
      </c>
    </row>
    <row r="28" spans="1:22" x14ac:dyDescent="0.2">
      <c r="A28" s="16" t="s">
        <v>318</v>
      </c>
      <c r="B28" s="4">
        <v>980000</v>
      </c>
      <c r="C28" s="4">
        <v>1636474</v>
      </c>
      <c r="D28" s="4">
        <v>-656474</v>
      </c>
      <c r="E28" s="4">
        <v>-18247260000</v>
      </c>
      <c r="F28" s="4">
        <f t="shared" si="0"/>
        <v>608656811720</v>
      </c>
      <c r="G28" s="4">
        <v>200600</v>
      </c>
      <c r="H28" s="4">
        <v>2360800</v>
      </c>
      <c r="I28" s="4">
        <v>-2160200</v>
      </c>
      <c r="J28" s="4">
        <v>-60085160000</v>
      </c>
      <c r="K28" s="24">
        <f t="shared" si="1"/>
        <v>-564113939000</v>
      </c>
      <c r="L28" s="4">
        <v>2004</v>
      </c>
      <c r="M28" s="4">
        <v>2964</v>
      </c>
      <c r="N28" s="4">
        <v>448</v>
      </c>
      <c r="O28" s="4">
        <v>608</v>
      </c>
      <c r="P28" s="4">
        <v>7291000</v>
      </c>
      <c r="Q28" s="4">
        <v>8851200</v>
      </c>
      <c r="R28" s="5">
        <v>5.5000000000000005E-3</v>
      </c>
      <c r="S28" s="4">
        <v>18401000</v>
      </c>
      <c r="T28" s="4">
        <f t="shared" si="2"/>
        <v>18291600</v>
      </c>
      <c r="U28" s="4">
        <f t="shared" si="3"/>
        <v>12981400</v>
      </c>
      <c r="V28" s="5">
        <v>2.1400000000000002E-2</v>
      </c>
    </row>
    <row r="29" spans="1:22" x14ac:dyDescent="0.2">
      <c r="A29" s="16" t="s">
        <v>317</v>
      </c>
      <c r="B29" s="4">
        <v>329900</v>
      </c>
      <c r="C29" s="4">
        <v>1021410</v>
      </c>
      <c r="D29" s="4">
        <v>-691510</v>
      </c>
      <c r="E29" s="4">
        <v>-19015970000</v>
      </c>
      <c r="F29" s="4">
        <f t="shared" si="0"/>
        <v>626904071720</v>
      </c>
      <c r="G29" s="4">
        <v>1406500</v>
      </c>
      <c r="H29" s="4">
        <v>1499400</v>
      </c>
      <c r="I29" s="4">
        <v>-92900</v>
      </c>
      <c r="J29" s="4">
        <v>-2515875000</v>
      </c>
      <c r="K29" s="24">
        <f t="shared" si="1"/>
        <v>-504028779000</v>
      </c>
      <c r="L29" s="4">
        <v>2950</v>
      </c>
      <c r="M29" s="4">
        <v>1942</v>
      </c>
      <c r="N29" s="4">
        <v>440</v>
      </c>
      <c r="O29" s="4">
        <v>332</v>
      </c>
      <c r="P29" s="4">
        <v>7493400</v>
      </c>
      <c r="Q29" s="4">
        <v>5547300</v>
      </c>
      <c r="R29" s="5">
        <v>3.1800000000000002E-2</v>
      </c>
      <c r="S29" s="4">
        <v>13422600</v>
      </c>
      <c r="T29" s="4">
        <f t="shared" si="2"/>
        <v>19497030</v>
      </c>
      <c r="U29" s="4">
        <f t="shared" si="3"/>
        <v>12981400</v>
      </c>
      <c r="V29" s="5">
        <v>3.7400000000000003E-2</v>
      </c>
    </row>
    <row r="30" spans="1:22" x14ac:dyDescent="0.2">
      <c r="A30" s="16" t="s">
        <v>316</v>
      </c>
      <c r="B30" s="4">
        <v>3162732</v>
      </c>
      <c r="C30" s="4">
        <v>1761864</v>
      </c>
      <c r="D30" s="4">
        <v>1400868</v>
      </c>
      <c r="E30" s="4">
        <v>37412420000</v>
      </c>
      <c r="F30" s="4">
        <f t="shared" si="0"/>
        <v>645920041720</v>
      </c>
      <c r="G30" s="4">
        <v>1943700</v>
      </c>
      <c r="H30" s="4">
        <v>3636600</v>
      </c>
      <c r="I30" s="4">
        <v>-1692900</v>
      </c>
      <c r="J30" s="4">
        <v>-44774315000</v>
      </c>
      <c r="K30" s="24">
        <f t="shared" si="1"/>
        <v>-501512904000</v>
      </c>
      <c r="L30" s="4">
        <v>3693</v>
      </c>
      <c r="M30" s="4">
        <v>3762</v>
      </c>
      <c r="N30" s="4">
        <v>693</v>
      </c>
      <c r="O30" s="4">
        <v>584</v>
      </c>
      <c r="P30" s="4">
        <v>12656300</v>
      </c>
      <c r="Q30" s="4">
        <v>11419900</v>
      </c>
      <c r="R30" s="5">
        <v>0</v>
      </c>
      <c r="S30" s="4">
        <v>23052500</v>
      </c>
      <c r="T30" s="4">
        <f t="shared" si="2"/>
        <v>20218960</v>
      </c>
      <c r="U30" s="4">
        <f t="shared" si="3"/>
        <v>10462800</v>
      </c>
      <c r="V30" s="5">
        <v>6.6100000000000006E-2</v>
      </c>
    </row>
    <row r="31" spans="1:22" x14ac:dyDescent="0.2">
      <c r="A31" s="16" t="s">
        <v>315</v>
      </c>
      <c r="B31" s="4">
        <v>705100</v>
      </c>
      <c r="C31" s="4">
        <v>877887</v>
      </c>
      <c r="D31" s="4">
        <v>-172787</v>
      </c>
      <c r="E31" s="4">
        <v>-4803890000</v>
      </c>
      <c r="F31" s="4">
        <f t="shared" si="0"/>
        <v>608507621720</v>
      </c>
      <c r="G31" s="4">
        <v>2505100</v>
      </c>
      <c r="H31" s="4">
        <v>1180900</v>
      </c>
      <c r="I31" s="4">
        <v>1324200</v>
      </c>
      <c r="J31" s="4">
        <v>36053845000</v>
      </c>
      <c r="K31" s="24">
        <f t="shared" si="1"/>
        <v>-456738589000</v>
      </c>
      <c r="L31" s="4">
        <v>1339</v>
      </c>
      <c r="M31" s="4">
        <v>3543</v>
      </c>
      <c r="N31" s="4">
        <v>208</v>
      </c>
      <c r="O31" s="4">
        <v>468</v>
      </c>
      <c r="P31" s="4">
        <v>3834000</v>
      </c>
      <c r="Q31" s="4">
        <v>9125400</v>
      </c>
      <c r="R31" s="5">
        <v>-1.8600000000000002E-2</v>
      </c>
      <c r="S31" s="4">
        <v>12981400</v>
      </c>
      <c r="T31" s="4">
        <f t="shared" si="2"/>
        <v>21956580</v>
      </c>
      <c r="U31" s="4">
        <f t="shared" si="3"/>
        <v>10462800</v>
      </c>
      <c r="V31" s="5">
        <v>2.8999999999999998E-2</v>
      </c>
    </row>
    <row r="32" spans="1:22" x14ac:dyDescent="0.2">
      <c r="A32" s="16" t="s">
        <v>314</v>
      </c>
      <c r="B32" s="4">
        <v>1238700</v>
      </c>
      <c r="C32" s="4">
        <v>2350500</v>
      </c>
      <c r="D32" s="4">
        <v>-1111800</v>
      </c>
      <c r="E32" s="4">
        <v>-30599160000</v>
      </c>
      <c r="F32" s="4">
        <f t="shared" si="0"/>
        <v>613311511720</v>
      </c>
      <c r="G32" s="4">
        <v>2514200</v>
      </c>
      <c r="H32" s="4">
        <v>3440500</v>
      </c>
      <c r="I32" s="4">
        <v>-926300</v>
      </c>
      <c r="J32" s="4">
        <v>-25055410000</v>
      </c>
      <c r="K32" s="24">
        <f t="shared" si="1"/>
        <v>-492792434000</v>
      </c>
      <c r="L32" s="4">
        <v>3118</v>
      </c>
      <c r="M32" s="4">
        <v>6030</v>
      </c>
      <c r="N32" s="4">
        <v>447</v>
      </c>
      <c r="O32" s="4">
        <v>650</v>
      </c>
      <c r="P32" s="4">
        <v>7906900</v>
      </c>
      <c r="Q32" s="4">
        <v>12928500</v>
      </c>
      <c r="R32" s="5">
        <v>-7.3000000000000001E-3</v>
      </c>
      <c r="S32" s="4">
        <v>22651800</v>
      </c>
      <c r="T32" s="4">
        <f t="shared" si="2"/>
        <v>30200380</v>
      </c>
      <c r="U32" s="4">
        <f t="shared" si="3"/>
        <v>10462800</v>
      </c>
      <c r="V32" s="5">
        <v>2.1600000000000001E-2</v>
      </c>
    </row>
    <row r="33" spans="1:22" x14ac:dyDescent="0.2">
      <c r="A33" s="16" t="s">
        <v>313</v>
      </c>
      <c r="B33" s="4">
        <v>1457000</v>
      </c>
      <c r="C33" s="4">
        <v>3035300</v>
      </c>
      <c r="D33" s="4">
        <v>-1578300</v>
      </c>
      <c r="E33" s="4">
        <v>-46183580000</v>
      </c>
      <c r="F33" s="4">
        <f t="shared" si="0"/>
        <v>643910671720</v>
      </c>
      <c r="G33" s="4">
        <v>997700</v>
      </c>
      <c r="H33" s="4">
        <v>3419300</v>
      </c>
      <c r="I33" s="4">
        <v>-2421600</v>
      </c>
      <c r="J33" s="4">
        <v>-68554435000</v>
      </c>
      <c r="K33" s="24">
        <f t="shared" si="1"/>
        <v>-467737024000</v>
      </c>
      <c r="L33" s="4">
        <v>2031</v>
      </c>
      <c r="M33" s="4">
        <v>5082</v>
      </c>
      <c r="N33" s="4">
        <v>348</v>
      </c>
      <c r="O33" s="4">
        <v>743</v>
      </c>
      <c r="P33" s="4">
        <v>6463300</v>
      </c>
      <c r="Q33" s="4">
        <v>17855200</v>
      </c>
      <c r="R33" s="5">
        <v>-5.8099999999999999E-2</v>
      </c>
      <c r="S33" s="4">
        <v>24337900</v>
      </c>
      <c r="T33" s="4">
        <f t="shared" si="2"/>
        <v>30187720</v>
      </c>
      <c r="U33" s="4">
        <f t="shared" si="3"/>
        <v>10462800</v>
      </c>
      <c r="V33" s="5">
        <v>6.4699999999999994E-2</v>
      </c>
    </row>
    <row r="34" spans="1:22" x14ac:dyDescent="0.2">
      <c r="A34" s="16" t="s">
        <v>270</v>
      </c>
      <c r="B34" s="4">
        <v>460400</v>
      </c>
      <c r="C34" s="4">
        <v>2009100</v>
      </c>
      <c r="D34" s="4">
        <v>-1548700</v>
      </c>
      <c r="E34" s="4">
        <v>-45128640000</v>
      </c>
      <c r="F34" s="4">
        <f t="shared" si="0"/>
        <v>690094251720</v>
      </c>
      <c r="G34" s="4">
        <v>1833200</v>
      </c>
      <c r="H34" s="4">
        <v>1259500</v>
      </c>
      <c r="I34" s="4">
        <v>573700</v>
      </c>
      <c r="J34" s="4">
        <v>16766655000</v>
      </c>
      <c r="K34" s="24">
        <f t="shared" si="1"/>
        <v>-399182589000</v>
      </c>
      <c r="L34" s="4">
        <v>1982</v>
      </c>
      <c r="M34" s="4">
        <v>3598</v>
      </c>
      <c r="N34" s="4">
        <v>347</v>
      </c>
      <c r="O34" s="4">
        <v>358</v>
      </c>
      <c r="P34" s="4">
        <v>5428700</v>
      </c>
      <c r="Q34" s="4">
        <v>8856300</v>
      </c>
      <c r="R34" s="5">
        <v>8.6999999999999994E-3</v>
      </c>
      <c r="S34" s="4">
        <v>16215100</v>
      </c>
      <c r="T34" s="4">
        <f t="shared" si="2"/>
        <v>32028160</v>
      </c>
      <c r="U34" s="4">
        <f t="shared" si="3"/>
        <v>10462800</v>
      </c>
      <c r="V34" s="5">
        <v>1.7100000000000001E-2</v>
      </c>
    </row>
    <row r="35" spans="1:22" x14ac:dyDescent="0.2">
      <c r="A35" s="16" t="s">
        <v>269</v>
      </c>
      <c r="B35" s="4">
        <v>208800</v>
      </c>
      <c r="C35" s="4">
        <v>65700</v>
      </c>
      <c r="D35" s="4">
        <v>143100</v>
      </c>
      <c r="E35" s="4">
        <v>4152890000</v>
      </c>
      <c r="F35" s="4">
        <f t="shared" si="0"/>
        <v>735222891720</v>
      </c>
      <c r="G35" s="4">
        <v>479500</v>
      </c>
      <c r="H35" s="4">
        <v>1411800</v>
      </c>
      <c r="I35" s="4">
        <v>-932300</v>
      </c>
      <c r="J35" s="4">
        <v>-26945990000</v>
      </c>
      <c r="K35" s="24">
        <f t="shared" si="1"/>
        <v>-415949244000</v>
      </c>
      <c r="L35" s="4">
        <v>1253</v>
      </c>
      <c r="M35" s="4">
        <v>2805</v>
      </c>
      <c r="N35" s="4">
        <v>251</v>
      </c>
      <c r="O35" s="4">
        <v>331</v>
      </c>
      <c r="P35" s="4">
        <v>4123900</v>
      </c>
      <c r="Q35" s="4">
        <v>5826200</v>
      </c>
      <c r="R35" s="5">
        <v>-8.6E-3</v>
      </c>
      <c r="S35" s="4">
        <v>10462800</v>
      </c>
      <c r="T35" s="4">
        <f t="shared" si="2"/>
        <v>34188650</v>
      </c>
      <c r="U35" s="4">
        <f t="shared" si="3"/>
        <v>14930400</v>
      </c>
      <c r="V35" s="5">
        <v>1.21E-2</v>
      </c>
    </row>
    <row r="36" spans="1:22" x14ac:dyDescent="0.2">
      <c r="A36" s="16" t="s">
        <v>268</v>
      </c>
      <c r="B36" s="4">
        <v>764100</v>
      </c>
      <c r="C36" s="4">
        <v>360500</v>
      </c>
      <c r="D36" s="4">
        <v>403600</v>
      </c>
      <c r="E36" s="4">
        <v>11858910000</v>
      </c>
      <c r="F36" s="4">
        <f t="shared" si="0"/>
        <v>731070001720</v>
      </c>
      <c r="G36" s="4">
        <v>1030900</v>
      </c>
      <c r="H36" s="4">
        <v>2615800</v>
      </c>
      <c r="I36" s="4">
        <v>-1584900</v>
      </c>
      <c r="J36" s="4">
        <v>-46354985000</v>
      </c>
      <c r="K36" s="24">
        <f t="shared" si="1"/>
        <v>-389003254000</v>
      </c>
      <c r="L36" s="4">
        <v>1578</v>
      </c>
      <c r="M36" s="4">
        <v>3838</v>
      </c>
      <c r="N36" s="4">
        <v>302</v>
      </c>
      <c r="O36" s="4">
        <v>478</v>
      </c>
      <c r="P36" s="4">
        <v>5234900</v>
      </c>
      <c r="Q36" s="4">
        <v>9691500</v>
      </c>
      <c r="R36" s="5">
        <v>-1.7000000000000001E-3</v>
      </c>
      <c r="S36" s="4">
        <v>14930400</v>
      </c>
      <c r="T36" s="4">
        <f t="shared" si="2"/>
        <v>34221520</v>
      </c>
      <c r="U36" s="4">
        <f t="shared" si="3"/>
        <v>17970600</v>
      </c>
      <c r="V36" s="5">
        <v>1.1899999999999999E-2</v>
      </c>
    </row>
    <row r="37" spans="1:22" x14ac:dyDescent="0.2">
      <c r="A37" s="16" t="s">
        <v>254</v>
      </c>
      <c r="B37" s="4">
        <v>1326000</v>
      </c>
      <c r="C37" s="4">
        <v>1743500</v>
      </c>
      <c r="D37" s="4">
        <v>-417500</v>
      </c>
      <c r="E37" s="4">
        <v>-11944520000</v>
      </c>
      <c r="F37" s="4">
        <f t="shared" si="0"/>
        <v>719211091720</v>
      </c>
      <c r="G37" s="4">
        <v>1379200</v>
      </c>
      <c r="H37" s="4">
        <v>2494600</v>
      </c>
      <c r="I37" s="4">
        <v>-1115400</v>
      </c>
      <c r="J37" s="4">
        <v>-32395215000</v>
      </c>
      <c r="K37" s="24">
        <f t="shared" si="1"/>
        <v>-342648269000</v>
      </c>
      <c r="L37" s="4">
        <v>2533</v>
      </c>
      <c r="M37" s="4">
        <v>4988</v>
      </c>
      <c r="N37" s="4">
        <v>383</v>
      </c>
      <c r="O37" s="4">
        <v>625</v>
      </c>
      <c r="P37" s="4">
        <v>6399700</v>
      </c>
      <c r="Q37" s="4">
        <v>10412500</v>
      </c>
      <c r="R37" s="5">
        <v>5.1999999999999998E-3</v>
      </c>
      <c r="S37" s="4">
        <v>17970600</v>
      </c>
      <c r="T37" s="4">
        <f t="shared" si="2"/>
        <v>34361060</v>
      </c>
      <c r="U37" s="4">
        <f t="shared" si="3"/>
        <v>25476900</v>
      </c>
      <c r="V37" s="5">
        <v>1.89E-2</v>
      </c>
    </row>
    <row r="38" spans="1:22" x14ac:dyDescent="0.2">
      <c r="A38" s="16" t="s">
        <v>253</v>
      </c>
      <c r="B38" s="4">
        <v>260800</v>
      </c>
      <c r="C38" s="4">
        <v>884000</v>
      </c>
      <c r="D38" s="4">
        <v>-623200</v>
      </c>
      <c r="E38" s="4">
        <v>-18202210000</v>
      </c>
      <c r="F38" s="4">
        <f t="shared" si="0"/>
        <v>731155611720</v>
      </c>
      <c r="G38" s="4">
        <v>333500</v>
      </c>
      <c r="H38" s="4">
        <v>4520900</v>
      </c>
      <c r="I38" s="4">
        <v>-4187400</v>
      </c>
      <c r="J38" s="4">
        <v>-122038480000</v>
      </c>
      <c r="K38" s="24">
        <f t="shared" si="1"/>
        <v>-310253054000</v>
      </c>
      <c r="L38" s="4">
        <v>2288</v>
      </c>
      <c r="M38" s="4">
        <v>4613</v>
      </c>
      <c r="N38" s="4">
        <v>502</v>
      </c>
      <c r="O38" s="4">
        <v>864</v>
      </c>
      <c r="P38" s="4">
        <v>10439000</v>
      </c>
      <c r="Q38" s="4">
        <v>15461200</v>
      </c>
      <c r="R38" s="5">
        <v>-2.06E-2</v>
      </c>
      <c r="S38" s="4">
        <v>26890900</v>
      </c>
      <c r="T38" s="4">
        <f t="shared" si="2"/>
        <v>34202120</v>
      </c>
      <c r="U38" s="4">
        <f t="shared" si="3"/>
        <v>24211300</v>
      </c>
      <c r="V38" s="5">
        <v>1.7000000000000001E-2</v>
      </c>
    </row>
    <row r="39" spans="1:22" x14ac:dyDescent="0.2">
      <c r="A39" s="16" t="s">
        <v>252</v>
      </c>
      <c r="B39" s="4">
        <v>4175400</v>
      </c>
      <c r="C39" s="4">
        <v>2655200</v>
      </c>
      <c r="D39" s="4">
        <v>1520200</v>
      </c>
      <c r="E39" s="4">
        <v>44949160000</v>
      </c>
      <c r="F39" s="4">
        <f t="shared" si="0"/>
        <v>749357821720</v>
      </c>
      <c r="G39" s="4">
        <v>1111500</v>
      </c>
      <c r="H39" s="4">
        <v>1780700</v>
      </c>
      <c r="I39" s="4">
        <v>-669200</v>
      </c>
      <c r="J39" s="4">
        <v>-19866780000</v>
      </c>
      <c r="K39" s="24">
        <f t="shared" si="1"/>
        <v>-188214574000</v>
      </c>
      <c r="L39" s="4">
        <v>3415</v>
      </c>
      <c r="M39" s="4">
        <v>5535</v>
      </c>
      <c r="N39" s="4">
        <v>564</v>
      </c>
      <c r="O39" s="4">
        <v>904</v>
      </c>
      <c r="P39" s="4">
        <v>9511700</v>
      </c>
      <c r="Q39" s="4">
        <v>15944300</v>
      </c>
      <c r="R39" s="5">
        <v>-3.3E-3</v>
      </c>
      <c r="S39" s="4">
        <v>25476900</v>
      </c>
      <c r="T39" s="4">
        <f t="shared" si="2"/>
        <v>34958620</v>
      </c>
      <c r="U39" s="4">
        <f t="shared" si="3"/>
        <v>24211300</v>
      </c>
      <c r="V39" s="5">
        <v>2.35E-2</v>
      </c>
    </row>
    <row r="40" spans="1:22" x14ac:dyDescent="0.2">
      <c r="A40" s="16" t="s">
        <v>251</v>
      </c>
      <c r="B40" s="4">
        <v>2484700</v>
      </c>
      <c r="C40" s="4">
        <v>857500</v>
      </c>
      <c r="D40" s="4">
        <v>1627200</v>
      </c>
      <c r="E40" s="4">
        <v>48428820000</v>
      </c>
      <c r="F40" s="4">
        <f t="shared" si="0"/>
        <v>704408661720</v>
      </c>
      <c r="G40" s="4">
        <v>2046200</v>
      </c>
      <c r="H40" s="4">
        <v>3060100</v>
      </c>
      <c r="I40" s="4">
        <v>-1013900</v>
      </c>
      <c r="J40" s="4">
        <v>-30118435000</v>
      </c>
      <c r="K40" s="24">
        <f t="shared" si="1"/>
        <v>-168347794000</v>
      </c>
      <c r="L40" s="4">
        <v>2446</v>
      </c>
      <c r="M40" s="4">
        <v>5517</v>
      </c>
      <c r="N40" s="4">
        <v>492</v>
      </c>
      <c r="O40" s="4">
        <v>1046</v>
      </c>
      <c r="P40" s="4">
        <v>8332000</v>
      </c>
      <c r="Q40" s="4">
        <v>19730800</v>
      </c>
      <c r="R40" s="5">
        <v>-1.34E-2</v>
      </c>
      <c r="S40" s="4">
        <v>30271800</v>
      </c>
      <c r="T40" s="4">
        <f t="shared" si="2"/>
        <v>33523090</v>
      </c>
      <c r="U40" s="4">
        <f t="shared" si="3"/>
        <v>24211300</v>
      </c>
      <c r="V40" s="5">
        <v>1.83E-2</v>
      </c>
    </row>
    <row r="41" spans="1:22" x14ac:dyDescent="0.2">
      <c r="A41" s="16" t="s">
        <v>250</v>
      </c>
      <c r="B41" s="4">
        <v>4326400</v>
      </c>
      <c r="C41" s="4">
        <v>4943000</v>
      </c>
      <c r="D41" s="4">
        <v>-616600</v>
      </c>
      <c r="E41" s="4">
        <v>-18422160000</v>
      </c>
      <c r="F41" s="4">
        <f t="shared" si="0"/>
        <v>655979841720</v>
      </c>
      <c r="G41" s="4">
        <v>370100</v>
      </c>
      <c r="H41" s="4">
        <v>3000800</v>
      </c>
      <c r="I41" s="4">
        <v>-2630700</v>
      </c>
      <c r="J41" s="4">
        <v>-79904495000</v>
      </c>
      <c r="K41" s="24">
        <f t="shared" si="1"/>
        <v>-138229359000</v>
      </c>
      <c r="L41" s="4">
        <v>2966</v>
      </c>
      <c r="M41" s="4">
        <v>5739</v>
      </c>
      <c r="N41" s="4">
        <v>610</v>
      </c>
      <c r="O41" s="4">
        <v>1151</v>
      </c>
      <c r="P41" s="4">
        <v>10135400</v>
      </c>
      <c r="Q41" s="4">
        <v>19387400</v>
      </c>
      <c r="R41" s="5">
        <v>-3.3E-3</v>
      </c>
      <c r="S41" s="4">
        <v>30357600</v>
      </c>
      <c r="T41" s="4">
        <f t="shared" si="2"/>
        <v>33320610</v>
      </c>
      <c r="U41" s="4">
        <f t="shared" si="3"/>
        <v>15259100</v>
      </c>
      <c r="V41" s="5">
        <v>2.2799999999999997E-2</v>
      </c>
    </row>
    <row r="42" spans="1:22" x14ac:dyDescent="0.2">
      <c r="A42" s="16" t="s">
        <v>249</v>
      </c>
      <c r="B42" s="4">
        <v>5562810</v>
      </c>
      <c r="C42" s="4">
        <v>14983183</v>
      </c>
      <c r="D42" s="4">
        <v>-9420373</v>
      </c>
      <c r="E42" s="4">
        <v>-283068570000</v>
      </c>
      <c r="F42" s="4">
        <f t="shared" si="0"/>
        <v>674402001720</v>
      </c>
      <c r="G42" s="4">
        <v>3040200</v>
      </c>
      <c r="H42" s="4">
        <v>5554100</v>
      </c>
      <c r="I42" s="4">
        <v>-2513900</v>
      </c>
      <c r="J42" s="4">
        <v>-76272170000</v>
      </c>
      <c r="K42" s="24">
        <f t="shared" si="1"/>
        <v>-58324864000</v>
      </c>
      <c r="L42" s="4">
        <v>13026</v>
      </c>
      <c r="M42" s="4">
        <v>21198</v>
      </c>
      <c r="N42" s="4">
        <v>2356</v>
      </c>
      <c r="O42" s="4">
        <v>3155</v>
      </c>
      <c r="P42" s="4">
        <v>96938000</v>
      </c>
      <c r="Q42" s="4">
        <v>67021200</v>
      </c>
      <c r="R42" s="5">
        <v>-3.9699999999999999E-2</v>
      </c>
      <c r="S42" s="4">
        <v>105089800</v>
      </c>
      <c r="T42" s="4">
        <f t="shared" si="2"/>
        <v>24136080</v>
      </c>
      <c r="U42" s="4">
        <f t="shared" si="3"/>
        <v>15259100</v>
      </c>
      <c r="V42" s="5">
        <v>4.3700000000000003E-2</v>
      </c>
    </row>
    <row r="43" spans="1:22" x14ac:dyDescent="0.2">
      <c r="A43" s="16" t="s">
        <v>248</v>
      </c>
      <c r="B43" s="4">
        <v>5418300</v>
      </c>
      <c r="C43" s="4">
        <v>3915254</v>
      </c>
      <c r="D43" s="4">
        <v>1503046</v>
      </c>
      <c r="E43" s="4">
        <v>47098690000</v>
      </c>
      <c r="F43" s="4">
        <f t="shared" si="0"/>
        <v>957470571720</v>
      </c>
      <c r="G43" s="4">
        <v>1704100</v>
      </c>
      <c r="H43" s="4">
        <v>1067200</v>
      </c>
      <c r="I43" s="4">
        <v>636900</v>
      </c>
      <c r="J43" s="4">
        <v>20042450000</v>
      </c>
      <c r="K43" s="24">
        <f t="shared" si="1"/>
        <v>17947306000</v>
      </c>
      <c r="L43" s="4">
        <v>2642</v>
      </c>
      <c r="M43" s="4">
        <v>4489</v>
      </c>
      <c r="N43" s="4">
        <v>567</v>
      </c>
      <c r="O43" s="4">
        <v>962</v>
      </c>
      <c r="P43" s="4">
        <v>8941200</v>
      </c>
      <c r="Q43" s="4">
        <v>14419100</v>
      </c>
      <c r="R43" s="5">
        <v>-6.3E-3</v>
      </c>
      <c r="S43" s="4">
        <v>24211300</v>
      </c>
      <c r="T43" s="4">
        <f t="shared" si="2"/>
        <v>24335430</v>
      </c>
      <c r="U43" s="4">
        <f t="shared" si="3"/>
        <v>15259100</v>
      </c>
      <c r="V43" s="5">
        <v>2.06E-2</v>
      </c>
    </row>
    <row r="44" spans="1:22" x14ac:dyDescent="0.2">
      <c r="A44" s="16" t="s">
        <v>247</v>
      </c>
      <c r="B44" s="4">
        <v>644800</v>
      </c>
      <c r="C44" s="4">
        <v>5192100</v>
      </c>
      <c r="D44" s="4">
        <v>-4547300</v>
      </c>
      <c r="E44" s="4">
        <v>-145273450000</v>
      </c>
      <c r="F44" s="4">
        <f t="shared" si="0"/>
        <v>910371881720</v>
      </c>
      <c r="G44" s="4">
        <v>2080900</v>
      </c>
      <c r="H44" s="4">
        <v>1752500</v>
      </c>
      <c r="I44" s="4">
        <v>328400</v>
      </c>
      <c r="J44" s="4">
        <v>10110870000</v>
      </c>
      <c r="K44" s="24">
        <f t="shared" si="1"/>
        <v>-2095144000</v>
      </c>
      <c r="L44" s="4">
        <v>4391</v>
      </c>
      <c r="M44" s="4">
        <v>7617</v>
      </c>
      <c r="N44" s="4">
        <v>835</v>
      </c>
      <c r="O44" s="4">
        <v>1411</v>
      </c>
      <c r="P44" s="4">
        <v>11854300</v>
      </c>
      <c r="Q44" s="4">
        <v>41801600</v>
      </c>
      <c r="R44" s="5">
        <v>-1.26E-2</v>
      </c>
      <c r="S44" s="4">
        <v>34619500</v>
      </c>
      <c r="T44" s="4">
        <f t="shared" si="2"/>
        <v>22622930</v>
      </c>
      <c r="U44" s="4">
        <f t="shared" si="3"/>
        <v>15259100</v>
      </c>
      <c r="V44" s="5">
        <v>3.0699999999999998E-2</v>
      </c>
    </row>
    <row r="45" spans="1:22" x14ac:dyDescent="0.2">
      <c r="A45" s="16" t="s">
        <v>246</v>
      </c>
      <c r="B45" s="4">
        <v>6665600</v>
      </c>
      <c r="C45" s="4">
        <v>801420</v>
      </c>
      <c r="D45" s="4">
        <v>5864180</v>
      </c>
      <c r="E45" s="4">
        <v>182560220000</v>
      </c>
      <c r="F45" s="4">
        <f t="shared" si="0"/>
        <v>1055645331720</v>
      </c>
      <c r="G45" s="4">
        <v>0</v>
      </c>
      <c r="H45" s="4">
        <v>0</v>
      </c>
      <c r="I45" s="4">
        <v>0</v>
      </c>
      <c r="J45" s="4">
        <v>10135895000</v>
      </c>
      <c r="K45" s="24">
        <f t="shared" si="1"/>
        <v>-12206014000</v>
      </c>
      <c r="L45" s="4">
        <v>5078</v>
      </c>
      <c r="M45" s="4">
        <v>3290</v>
      </c>
      <c r="N45" s="4">
        <v>1093</v>
      </c>
      <c r="O45" s="4">
        <v>629</v>
      </c>
      <c r="P45" s="4">
        <v>19541600</v>
      </c>
      <c r="Q45" s="4">
        <v>9902000</v>
      </c>
      <c r="R45" s="5">
        <v>3.56E-2</v>
      </c>
      <c r="S45" s="4">
        <v>32067700</v>
      </c>
      <c r="T45" s="4">
        <f t="shared" si="2"/>
        <v>21040390</v>
      </c>
      <c r="U45" s="4">
        <f t="shared" si="3"/>
        <v>15259100</v>
      </c>
      <c r="V45" s="5">
        <v>3.7499999999999999E-2</v>
      </c>
    </row>
    <row r="46" spans="1:22" x14ac:dyDescent="0.2">
      <c r="A46" s="16" t="s">
        <v>245</v>
      </c>
      <c r="B46" s="4">
        <v>135200</v>
      </c>
      <c r="C46" s="4">
        <v>1207200</v>
      </c>
      <c r="D46" s="4">
        <v>-1072000</v>
      </c>
      <c r="E46" s="4">
        <v>-33054060000</v>
      </c>
      <c r="F46" s="4">
        <f t="shared" si="0"/>
        <v>873085111720</v>
      </c>
      <c r="G46" s="4">
        <v>772500</v>
      </c>
      <c r="H46" s="4">
        <v>1209100</v>
      </c>
      <c r="I46" s="4">
        <v>-436600</v>
      </c>
      <c r="J46" s="4">
        <v>-13453705000</v>
      </c>
      <c r="K46" s="24">
        <f t="shared" si="1"/>
        <v>-22341909000</v>
      </c>
      <c r="L46" s="4">
        <v>1196</v>
      </c>
      <c r="M46" s="4">
        <v>3393</v>
      </c>
      <c r="N46" s="4">
        <v>237</v>
      </c>
      <c r="O46" s="4">
        <v>597</v>
      </c>
      <c r="P46" s="4">
        <v>4295700</v>
      </c>
      <c r="Q46" s="4">
        <v>9970200</v>
      </c>
      <c r="R46" s="5">
        <v>-3.2000000000000002E-3</v>
      </c>
      <c r="S46" s="4">
        <v>15259100</v>
      </c>
      <c r="T46" s="4">
        <f t="shared" si="2"/>
        <v>21158080</v>
      </c>
      <c r="U46" s="4">
        <f t="shared" si="3"/>
        <v>15916500</v>
      </c>
      <c r="V46" s="5">
        <v>1.77E-2</v>
      </c>
    </row>
    <row r="47" spans="1:22" x14ac:dyDescent="0.2">
      <c r="A47" s="16" t="s">
        <v>244</v>
      </c>
      <c r="B47" s="4">
        <v>1048400</v>
      </c>
      <c r="C47" s="4">
        <v>2564598</v>
      </c>
      <c r="D47" s="4">
        <v>-1516198</v>
      </c>
      <c r="E47" s="4">
        <v>-46716650000</v>
      </c>
      <c r="F47" s="4">
        <f t="shared" ref="F47:F73" si="4">E47+F48</f>
        <v>906139171720</v>
      </c>
      <c r="G47" s="4">
        <v>1327100</v>
      </c>
      <c r="H47" s="4">
        <v>486800</v>
      </c>
      <c r="I47" s="4">
        <v>840300</v>
      </c>
      <c r="J47" s="4">
        <v>25949155000</v>
      </c>
      <c r="K47" s="24">
        <f t="shared" ref="K47:K73" si="5">K48+J47</f>
        <v>-8888204000</v>
      </c>
      <c r="L47" s="4">
        <v>2123</v>
      </c>
      <c r="M47" s="4">
        <v>3333</v>
      </c>
      <c r="N47" s="4">
        <v>483</v>
      </c>
      <c r="O47" s="4">
        <v>774</v>
      </c>
      <c r="P47" s="4">
        <v>6987100</v>
      </c>
      <c r="Q47" s="4">
        <v>11079800</v>
      </c>
      <c r="R47" s="5">
        <v>4.8999999999999998E-3</v>
      </c>
      <c r="S47" s="4">
        <v>19366000</v>
      </c>
      <c r="T47" s="4">
        <f t="shared" si="2"/>
        <v>20550510</v>
      </c>
      <c r="U47" s="4">
        <f t="shared" ref="U47:U73" si="6">MIN(S48:S52)</f>
        <v>13244500</v>
      </c>
      <c r="V47" s="5">
        <v>8.1000000000000013E-3</v>
      </c>
    </row>
    <row r="48" spans="1:22" x14ac:dyDescent="0.2">
      <c r="A48" s="16" t="s">
        <v>243</v>
      </c>
      <c r="B48" s="4">
        <v>1931200</v>
      </c>
      <c r="C48" s="4">
        <v>620400</v>
      </c>
      <c r="D48" s="4">
        <v>1310800</v>
      </c>
      <c r="E48" s="4">
        <v>40767410000</v>
      </c>
      <c r="F48" s="4">
        <f t="shared" si="4"/>
        <v>952855821720</v>
      </c>
      <c r="G48" s="4">
        <v>1211400</v>
      </c>
      <c r="H48" s="4">
        <v>2362600</v>
      </c>
      <c r="I48" s="4">
        <v>-1151200</v>
      </c>
      <c r="J48" s="4">
        <v>-36032895000</v>
      </c>
      <c r="K48" s="24">
        <f t="shared" si="5"/>
        <v>-34837359000</v>
      </c>
      <c r="L48" s="4">
        <v>2468</v>
      </c>
      <c r="M48" s="4">
        <v>5002</v>
      </c>
      <c r="N48" s="4">
        <v>471</v>
      </c>
      <c r="O48" s="4">
        <v>978</v>
      </c>
      <c r="P48" s="4">
        <v>7598300</v>
      </c>
      <c r="Q48" s="4">
        <v>15954500</v>
      </c>
      <c r="R48" s="5">
        <v>-2.5899999999999999E-2</v>
      </c>
      <c r="S48" s="4">
        <v>25301500</v>
      </c>
      <c r="T48" s="4">
        <f t="shared" si="2"/>
        <v>20075620</v>
      </c>
      <c r="U48" s="4">
        <f t="shared" si="6"/>
        <v>13244500</v>
      </c>
      <c r="V48" s="5">
        <v>2.8399999999999998E-2</v>
      </c>
    </row>
    <row r="49" spans="1:22" x14ac:dyDescent="0.2">
      <c r="A49" s="16" t="s">
        <v>236</v>
      </c>
      <c r="B49" s="4">
        <v>1862100</v>
      </c>
      <c r="C49" s="4">
        <v>545300</v>
      </c>
      <c r="D49" s="4">
        <v>1316800</v>
      </c>
      <c r="E49" s="4">
        <v>42039260000</v>
      </c>
      <c r="F49" s="4">
        <f t="shared" si="4"/>
        <v>912088411720</v>
      </c>
      <c r="G49" s="4">
        <v>1569900</v>
      </c>
      <c r="H49" s="4">
        <v>3544100</v>
      </c>
      <c r="I49" s="4">
        <v>-1974200</v>
      </c>
      <c r="J49" s="4">
        <v>-63156570000</v>
      </c>
      <c r="K49" s="24">
        <f t="shared" si="5"/>
        <v>1195536000</v>
      </c>
      <c r="L49" s="4">
        <v>7099</v>
      </c>
      <c r="M49" s="4">
        <v>5064</v>
      </c>
      <c r="N49" s="4">
        <v>1202</v>
      </c>
      <c r="O49" s="4">
        <v>911</v>
      </c>
      <c r="P49" s="4">
        <v>18537000</v>
      </c>
      <c r="Q49" s="4">
        <v>12799300</v>
      </c>
      <c r="R49" s="5">
        <v>4.7999999999999996E-3</v>
      </c>
      <c r="S49" s="4">
        <v>33041900</v>
      </c>
      <c r="T49" s="4">
        <f t="shared" si="2"/>
        <v>20262510</v>
      </c>
      <c r="U49" s="4">
        <f t="shared" si="6"/>
        <v>13244500</v>
      </c>
      <c r="V49" s="5">
        <v>2.63E-2</v>
      </c>
    </row>
    <row r="50" spans="1:22" x14ac:dyDescent="0.2">
      <c r="A50" s="16" t="s">
        <v>235</v>
      </c>
      <c r="B50" s="4">
        <v>2336100</v>
      </c>
      <c r="C50" s="4">
        <v>296514</v>
      </c>
      <c r="D50" s="4">
        <v>2039586</v>
      </c>
      <c r="E50" s="4">
        <v>63847550000</v>
      </c>
      <c r="F50" s="4">
        <f t="shared" si="4"/>
        <v>870049151720</v>
      </c>
      <c r="G50" s="4">
        <v>2546700</v>
      </c>
      <c r="H50" s="4">
        <v>1178700</v>
      </c>
      <c r="I50" s="4">
        <v>1368000</v>
      </c>
      <c r="J50" s="4">
        <v>42898945000</v>
      </c>
      <c r="K50" s="24">
        <f t="shared" si="5"/>
        <v>64352106000</v>
      </c>
      <c r="L50" s="4">
        <v>2940</v>
      </c>
      <c r="M50" s="4">
        <v>1980</v>
      </c>
      <c r="N50" s="4">
        <v>587</v>
      </c>
      <c r="O50" s="4">
        <v>399</v>
      </c>
      <c r="P50" s="4">
        <v>7710900</v>
      </c>
      <c r="Q50" s="4">
        <v>5529900</v>
      </c>
      <c r="R50" s="5">
        <v>1.1299999999999999E-2</v>
      </c>
      <c r="S50" s="4">
        <v>15916500</v>
      </c>
      <c r="T50" s="4">
        <f t="shared" si="2"/>
        <v>20413140</v>
      </c>
      <c r="U50" s="4">
        <f t="shared" si="6"/>
        <v>13244500</v>
      </c>
      <c r="V50" s="5">
        <v>1.2699999999999999E-2</v>
      </c>
    </row>
    <row r="51" spans="1:22" x14ac:dyDescent="0.2">
      <c r="A51" s="16" t="s">
        <v>234</v>
      </c>
      <c r="B51" s="4">
        <v>5017100</v>
      </c>
      <c r="C51" s="4">
        <v>1765400</v>
      </c>
      <c r="D51" s="4">
        <v>3251700</v>
      </c>
      <c r="E51" s="4">
        <v>101406880000</v>
      </c>
      <c r="F51" s="4">
        <f t="shared" si="4"/>
        <v>806201601720</v>
      </c>
      <c r="G51" s="4">
        <v>2088300</v>
      </c>
      <c r="H51" s="4">
        <v>2276500</v>
      </c>
      <c r="I51" s="4">
        <v>-188200</v>
      </c>
      <c r="J51" s="4">
        <v>-5904445000</v>
      </c>
      <c r="K51" s="24">
        <f t="shared" si="5"/>
        <v>21453161000</v>
      </c>
      <c r="L51" s="4">
        <v>5634</v>
      </c>
      <c r="M51" s="4">
        <v>2872</v>
      </c>
      <c r="N51" s="4">
        <v>1158</v>
      </c>
      <c r="O51" s="4">
        <v>555</v>
      </c>
      <c r="P51" s="4">
        <v>18792000</v>
      </c>
      <c r="Q51" s="4">
        <v>8098600</v>
      </c>
      <c r="R51" s="5">
        <v>2.4700000000000003E-2</v>
      </c>
      <c r="S51" s="4">
        <v>28332800</v>
      </c>
      <c r="T51" s="4">
        <f t="shared" si="2"/>
        <v>19442670</v>
      </c>
      <c r="U51" s="4">
        <f t="shared" si="6"/>
        <v>13244500</v>
      </c>
      <c r="V51" s="5">
        <v>3.5299999999999998E-2</v>
      </c>
    </row>
    <row r="52" spans="1:22" x14ac:dyDescent="0.2">
      <c r="A52" s="16" t="s">
        <v>233</v>
      </c>
      <c r="B52" s="4">
        <v>2856200</v>
      </c>
      <c r="C52" s="4">
        <v>3843800</v>
      </c>
      <c r="D52" s="4">
        <v>-987600</v>
      </c>
      <c r="E52" s="4">
        <v>-29635490000</v>
      </c>
      <c r="F52" s="4">
        <f t="shared" si="4"/>
        <v>704794721720</v>
      </c>
      <c r="G52" s="4">
        <v>906800</v>
      </c>
      <c r="H52" s="4">
        <v>1532800</v>
      </c>
      <c r="I52" s="4">
        <v>-626000</v>
      </c>
      <c r="J52" s="4">
        <v>-18840210000</v>
      </c>
      <c r="K52" s="24">
        <f t="shared" si="5"/>
        <v>27357606000</v>
      </c>
      <c r="L52" s="4">
        <v>1890</v>
      </c>
      <c r="M52" s="4">
        <v>2686</v>
      </c>
      <c r="N52" s="4">
        <v>392</v>
      </c>
      <c r="O52" s="4">
        <v>461</v>
      </c>
      <c r="P52" s="4">
        <v>5754100</v>
      </c>
      <c r="Q52" s="4">
        <v>6427600</v>
      </c>
      <c r="R52" s="5">
        <v>5.0000000000000001E-3</v>
      </c>
      <c r="S52" s="4">
        <v>13244500</v>
      </c>
      <c r="T52" s="4">
        <f t="shared" si="2"/>
        <v>19365820</v>
      </c>
      <c r="U52" s="4">
        <f t="shared" si="6"/>
        <v>13290300</v>
      </c>
      <c r="V52" s="5">
        <v>2.1299999999999999E-2</v>
      </c>
    </row>
    <row r="53" spans="1:22" x14ac:dyDescent="0.2">
      <c r="A53" s="16" t="s">
        <v>232</v>
      </c>
      <c r="B53" s="4">
        <v>4781100</v>
      </c>
      <c r="C53" s="4">
        <v>2705700</v>
      </c>
      <c r="D53" s="4">
        <v>2075400</v>
      </c>
      <c r="E53" s="4">
        <v>62485620000</v>
      </c>
      <c r="F53" s="4">
        <f t="shared" si="4"/>
        <v>734430211720</v>
      </c>
      <c r="G53" s="4">
        <v>1905900</v>
      </c>
      <c r="H53" s="4">
        <v>1484100</v>
      </c>
      <c r="I53" s="4">
        <v>421800</v>
      </c>
      <c r="J53" s="4">
        <v>12325105000</v>
      </c>
      <c r="K53" s="24">
        <f t="shared" si="5"/>
        <v>46197816000</v>
      </c>
      <c r="L53" s="4">
        <v>3048</v>
      </c>
      <c r="M53" s="4">
        <v>4436</v>
      </c>
      <c r="N53" s="4">
        <v>680</v>
      </c>
      <c r="O53" s="4">
        <v>1047</v>
      </c>
      <c r="P53" s="4">
        <v>9957800</v>
      </c>
      <c r="Q53" s="4">
        <v>14951300</v>
      </c>
      <c r="R53" s="5">
        <v>-8.199999999999999E-3</v>
      </c>
      <c r="S53" s="4">
        <v>26204800</v>
      </c>
      <c r="T53" s="4">
        <f t="shared" si="2"/>
        <v>18466120</v>
      </c>
      <c r="U53" s="4">
        <f t="shared" si="6"/>
        <v>13290300</v>
      </c>
      <c r="V53" s="5">
        <v>3.2599999999999997E-2</v>
      </c>
    </row>
    <row r="54" spans="1:22" x14ac:dyDescent="0.2">
      <c r="A54" s="16" t="s">
        <v>231</v>
      </c>
      <c r="B54" s="4">
        <v>911800</v>
      </c>
      <c r="C54" s="4">
        <v>4008442</v>
      </c>
      <c r="D54" s="4">
        <v>-3096642</v>
      </c>
      <c r="E54" s="4">
        <v>-94352270000</v>
      </c>
      <c r="F54" s="4">
        <f t="shared" si="4"/>
        <v>671944591720</v>
      </c>
      <c r="G54" s="4">
        <v>1323700</v>
      </c>
      <c r="H54" s="4">
        <v>1539900</v>
      </c>
      <c r="I54" s="4">
        <v>-216200</v>
      </c>
      <c r="J54" s="4">
        <v>-6387135000</v>
      </c>
      <c r="K54" s="24">
        <f t="shared" si="5"/>
        <v>33872711000</v>
      </c>
      <c r="L54" s="4">
        <v>2837</v>
      </c>
      <c r="M54" s="4">
        <v>3035</v>
      </c>
      <c r="N54" s="4">
        <v>453</v>
      </c>
      <c r="O54" s="4">
        <v>465</v>
      </c>
      <c r="P54" s="4">
        <v>7120600</v>
      </c>
      <c r="Q54" s="4">
        <v>7232200</v>
      </c>
      <c r="R54" s="5">
        <v>1.7000000000000001E-3</v>
      </c>
      <c r="S54" s="4">
        <v>17494500</v>
      </c>
      <c r="T54" s="4">
        <f t="shared" si="2"/>
        <v>19435690</v>
      </c>
      <c r="U54" s="4">
        <f t="shared" si="6"/>
        <v>13290300</v>
      </c>
      <c r="V54" s="5">
        <v>1.7899999999999999E-2</v>
      </c>
    </row>
    <row r="55" spans="1:22" x14ac:dyDescent="0.2">
      <c r="A55" s="16" t="s">
        <v>230</v>
      </c>
      <c r="B55" s="4">
        <v>2779500</v>
      </c>
      <c r="C55" s="4">
        <v>4070009</v>
      </c>
      <c r="D55" s="4">
        <v>-1290509</v>
      </c>
      <c r="E55" s="4">
        <v>-39600370000</v>
      </c>
      <c r="F55" s="4">
        <f t="shared" si="4"/>
        <v>766296861720</v>
      </c>
      <c r="G55" s="4">
        <v>981900</v>
      </c>
      <c r="H55" s="4">
        <v>1269700</v>
      </c>
      <c r="I55" s="4">
        <v>-287800</v>
      </c>
      <c r="J55" s="4">
        <v>-8736685000</v>
      </c>
      <c r="K55" s="24">
        <f t="shared" si="5"/>
        <v>40259846000</v>
      </c>
      <c r="L55" s="4">
        <v>1752</v>
      </c>
      <c r="M55" s="4">
        <v>4019</v>
      </c>
      <c r="N55" s="4">
        <v>325</v>
      </c>
      <c r="O55" s="4">
        <v>723</v>
      </c>
      <c r="P55" s="4">
        <v>4752600</v>
      </c>
      <c r="Q55" s="4">
        <v>10233400</v>
      </c>
      <c r="R55" s="5">
        <v>-1.3100000000000001E-2</v>
      </c>
      <c r="S55" s="4">
        <v>16242300</v>
      </c>
      <c r="T55" s="4">
        <f t="shared" si="2"/>
        <v>20182820</v>
      </c>
      <c r="U55" s="4">
        <f t="shared" si="6"/>
        <v>13290300</v>
      </c>
      <c r="V55" s="5">
        <v>1.78E-2</v>
      </c>
    </row>
    <row r="56" spans="1:22" x14ac:dyDescent="0.2">
      <c r="A56" s="16" t="s">
        <v>229</v>
      </c>
      <c r="B56" s="4">
        <v>2001800</v>
      </c>
      <c r="C56" s="4">
        <v>2046989</v>
      </c>
      <c r="D56" s="4">
        <v>-45189</v>
      </c>
      <c r="E56" s="4">
        <v>-1096420000</v>
      </c>
      <c r="F56" s="4">
        <f t="shared" si="4"/>
        <v>805897231720</v>
      </c>
      <c r="G56" s="4">
        <v>1392200</v>
      </c>
      <c r="H56" s="4">
        <v>1559900</v>
      </c>
      <c r="I56" s="4">
        <v>-167700</v>
      </c>
      <c r="J56" s="4">
        <v>-5057445000</v>
      </c>
      <c r="K56" s="24">
        <f t="shared" si="5"/>
        <v>48996531000</v>
      </c>
      <c r="L56" s="4">
        <v>3086</v>
      </c>
      <c r="M56" s="4">
        <v>3012</v>
      </c>
      <c r="N56" s="4">
        <v>586</v>
      </c>
      <c r="O56" s="4">
        <v>437</v>
      </c>
      <c r="P56" s="4">
        <v>8752000</v>
      </c>
      <c r="Q56" s="4">
        <v>6849700</v>
      </c>
      <c r="R56" s="5">
        <v>1.9900000000000001E-2</v>
      </c>
      <c r="S56" s="4">
        <v>16436000</v>
      </c>
      <c r="T56" s="4">
        <f t="shared" si="2"/>
        <v>21387700</v>
      </c>
      <c r="U56" s="4">
        <f t="shared" si="6"/>
        <v>13290300</v>
      </c>
      <c r="V56" s="5">
        <v>2.2700000000000001E-2</v>
      </c>
    </row>
    <row r="57" spans="1:22" x14ac:dyDescent="0.2">
      <c r="A57" s="16" t="s">
        <v>228</v>
      </c>
      <c r="B57" s="4">
        <v>3058036</v>
      </c>
      <c r="C57" s="4">
        <v>1357800</v>
      </c>
      <c r="D57" s="4">
        <v>1700236</v>
      </c>
      <c r="E57" s="4">
        <v>51621270000</v>
      </c>
      <c r="F57" s="4">
        <f t="shared" si="4"/>
        <v>806993651720</v>
      </c>
      <c r="G57" s="4">
        <v>1517901</v>
      </c>
      <c r="H57" s="4">
        <v>822200</v>
      </c>
      <c r="I57" s="4">
        <v>695701</v>
      </c>
      <c r="J57" s="4">
        <v>21058546000</v>
      </c>
      <c r="K57" s="24">
        <f t="shared" si="5"/>
        <v>54053976000</v>
      </c>
      <c r="L57" s="4">
        <v>2823</v>
      </c>
      <c r="M57" s="4">
        <v>2876</v>
      </c>
      <c r="N57" s="4">
        <v>306</v>
      </c>
      <c r="O57" s="4">
        <v>433</v>
      </c>
      <c r="P57" s="4">
        <v>5654400</v>
      </c>
      <c r="Q57" s="4">
        <v>6760200</v>
      </c>
      <c r="R57" s="5">
        <v>1.7000000000000001E-3</v>
      </c>
      <c r="S57" s="4">
        <v>13290300</v>
      </c>
      <c r="T57" s="4">
        <f t="shared" si="2"/>
        <v>21603830</v>
      </c>
      <c r="U57" s="4">
        <f t="shared" si="6"/>
        <v>12476000</v>
      </c>
      <c r="V57" s="5">
        <v>1.4800000000000001E-2</v>
      </c>
    </row>
    <row r="58" spans="1:22" x14ac:dyDescent="0.2">
      <c r="A58" s="16" t="s">
        <v>227</v>
      </c>
      <c r="B58" s="4">
        <v>3104150</v>
      </c>
      <c r="C58" s="4">
        <v>1840600</v>
      </c>
      <c r="D58" s="4">
        <v>1263550</v>
      </c>
      <c r="E58" s="4">
        <v>38350850000</v>
      </c>
      <c r="F58" s="4">
        <f t="shared" si="4"/>
        <v>755372381720</v>
      </c>
      <c r="G58" s="4">
        <v>1994600</v>
      </c>
      <c r="H58" s="4">
        <v>735300</v>
      </c>
      <c r="I58" s="4">
        <v>1259300</v>
      </c>
      <c r="J58" s="4">
        <v>38229685000</v>
      </c>
      <c r="K58" s="24">
        <f t="shared" si="5"/>
        <v>32995430000</v>
      </c>
      <c r="L58" s="4">
        <v>2465</v>
      </c>
      <c r="M58" s="4">
        <v>4719</v>
      </c>
      <c r="N58" s="4">
        <v>271</v>
      </c>
      <c r="O58" s="4">
        <v>663</v>
      </c>
      <c r="P58" s="4">
        <v>7590200</v>
      </c>
      <c r="Q58" s="4">
        <v>12728300</v>
      </c>
      <c r="R58" s="5">
        <v>-1.49E-2</v>
      </c>
      <c r="S58" s="4">
        <v>20552600</v>
      </c>
      <c r="T58" s="4">
        <f t="shared" si="2"/>
        <v>22024890</v>
      </c>
      <c r="U58" s="4">
        <f t="shared" si="6"/>
        <v>12476000</v>
      </c>
      <c r="V58" s="5">
        <v>1.9599999999999999E-2</v>
      </c>
    </row>
    <row r="59" spans="1:22" x14ac:dyDescent="0.2">
      <c r="A59" s="16" t="s">
        <v>226</v>
      </c>
      <c r="B59" s="4">
        <v>2301000</v>
      </c>
      <c r="C59" s="4">
        <v>2271500</v>
      </c>
      <c r="D59" s="4">
        <v>29500</v>
      </c>
      <c r="E59" s="4">
        <v>833760000</v>
      </c>
      <c r="F59" s="4">
        <f t="shared" si="4"/>
        <v>717021531720</v>
      </c>
      <c r="G59" s="4">
        <v>2719700</v>
      </c>
      <c r="H59" s="4">
        <v>1637700</v>
      </c>
      <c r="I59" s="4">
        <v>1082000</v>
      </c>
      <c r="J59" s="4">
        <v>33379355000</v>
      </c>
      <c r="K59" s="24">
        <f t="shared" si="5"/>
        <v>-5234255000</v>
      </c>
      <c r="L59" s="4">
        <v>3296</v>
      </c>
      <c r="M59" s="4">
        <v>6817</v>
      </c>
      <c r="N59" s="4">
        <v>687</v>
      </c>
      <c r="O59" s="4">
        <v>1280</v>
      </c>
      <c r="P59" s="4">
        <v>13798900</v>
      </c>
      <c r="Q59" s="4">
        <v>21065900</v>
      </c>
      <c r="R59" s="5">
        <v>-2.12E-2</v>
      </c>
      <c r="S59" s="4">
        <v>34910800</v>
      </c>
      <c r="T59" s="4">
        <f t="shared" si="2"/>
        <v>21888910</v>
      </c>
      <c r="U59" s="4">
        <f t="shared" si="6"/>
        <v>12476000</v>
      </c>
      <c r="V59" s="5">
        <v>2.86E-2</v>
      </c>
    </row>
    <row r="60" spans="1:22" x14ac:dyDescent="0.2">
      <c r="A60" s="16" t="s">
        <v>225</v>
      </c>
      <c r="B60" s="4">
        <v>2340800</v>
      </c>
      <c r="C60" s="4">
        <v>3110900</v>
      </c>
      <c r="D60" s="4">
        <v>-770100</v>
      </c>
      <c r="E60" s="4">
        <v>-24024510000</v>
      </c>
      <c r="F60" s="4">
        <f t="shared" si="4"/>
        <v>716187771720</v>
      </c>
      <c r="G60" s="4">
        <v>1739000</v>
      </c>
      <c r="H60" s="4">
        <v>605100</v>
      </c>
      <c r="I60" s="4">
        <v>1133900</v>
      </c>
      <c r="J60" s="4">
        <v>35472585000</v>
      </c>
      <c r="K60" s="24">
        <f t="shared" si="5"/>
        <v>-38613610000</v>
      </c>
      <c r="L60" s="4">
        <v>2591</v>
      </c>
      <c r="M60" s="4">
        <v>4571</v>
      </c>
      <c r="N60" s="4">
        <v>400</v>
      </c>
      <c r="O60" s="4">
        <v>837</v>
      </c>
      <c r="P60" s="4">
        <v>5651000</v>
      </c>
      <c r="Q60" s="4">
        <v>10891500</v>
      </c>
      <c r="R60" s="5">
        <v>-7.9000000000000008E-3</v>
      </c>
      <c r="S60" s="4">
        <v>17422800</v>
      </c>
      <c r="T60" s="4">
        <f t="shared" si="2"/>
        <v>21699230</v>
      </c>
      <c r="U60" s="4">
        <f t="shared" si="6"/>
        <v>12476000</v>
      </c>
      <c r="V60" s="5">
        <v>1.43E-2</v>
      </c>
    </row>
    <row r="61" spans="1:22" x14ac:dyDescent="0.2">
      <c r="A61" s="16" t="s">
        <v>224</v>
      </c>
      <c r="B61" s="4">
        <v>2718900</v>
      </c>
      <c r="C61" s="4">
        <v>1478100</v>
      </c>
      <c r="D61" s="4">
        <v>1240800</v>
      </c>
      <c r="E61" s="4">
        <v>39382900000</v>
      </c>
      <c r="F61" s="4">
        <f t="shared" si="4"/>
        <v>740212281720</v>
      </c>
      <c r="G61" s="4">
        <v>1065500</v>
      </c>
      <c r="H61" s="4">
        <v>1772300</v>
      </c>
      <c r="I61" s="4">
        <v>-706800</v>
      </c>
      <c r="J61" s="4">
        <v>-22417375000</v>
      </c>
      <c r="K61" s="24">
        <f t="shared" si="5"/>
        <v>-74086195000</v>
      </c>
      <c r="L61" s="4">
        <v>1855</v>
      </c>
      <c r="M61" s="4">
        <v>3630</v>
      </c>
      <c r="N61" s="4">
        <v>425</v>
      </c>
      <c r="O61" s="4">
        <v>693</v>
      </c>
      <c r="P61" s="4">
        <v>6302600</v>
      </c>
      <c r="Q61" s="4">
        <v>10081500</v>
      </c>
      <c r="R61" s="5">
        <v>-1.1000000000000001E-2</v>
      </c>
      <c r="S61" s="4">
        <v>18628100</v>
      </c>
      <c r="T61" s="4">
        <f t="shared" si="2"/>
        <v>24404230</v>
      </c>
      <c r="U61" s="4">
        <f t="shared" si="6"/>
        <v>12476000</v>
      </c>
      <c r="V61" s="5">
        <v>2.4900000000000002E-2</v>
      </c>
    </row>
    <row r="62" spans="1:22" x14ac:dyDescent="0.2">
      <c r="A62" s="16" t="s">
        <v>223</v>
      </c>
      <c r="B62" s="4">
        <v>3478500</v>
      </c>
      <c r="C62" s="4">
        <v>354600</v>
      </c>
      <c r="D62" s="4">
        <v>3123900</v>
      </c>
      <c r="E62" s="4">
        <v>99272440000</v>
      </c>
      <c r="F62" s="4">
        <f t="shared" si="4"/>
        <v>700829381720</v>
      </c>
      <c r="G62" s="4">
        <v>706300</v>
      </c>
      <c r="H62" s="4">
        <v>927200</v>
      </c>
      <c r="I62" s="4">
        <v>-220900</v>
      </c>
      <c r="J62" s="4">
        <v>-7057350000</v>
      </c>
      <c r="K62" s="24">
        <f t="shared" si="5"/>
        <v>-51668820000</v>
      </c>
      <c r="L62" s="4">
        <v>2115</v>
      </c>
      <c r="M62" s="4">
        <v>2430</v>
      </c>
      <c r="N62" s="4">
        <v>413</v>
      </c>
      <c r="O62" s="4">
        <v>460</v>
      </c>
      <c r="P62" s="4">
        <v>5484800</v>
      </c>
      <c r="Q62" s="4">
        <v>5924600</v>
      </c>
      <c r="R62" s="5">
        <v>4.7999999999999996E-3</v>
      </c>
      <c r="S62" s="4">
        <v>12476000</v>
      </c>
      <c r="T62" s="4">
        <f t="shared" si="2"/>
        <v>24788520</v>
      </c>
      <c r="U62" s="4">
        <f t="shared" si="6"/>
        <v>15451600</v>
      </c>
      <c r="V62" s="5">
        <v>1.26E-2</v>
      </c>
    </row>
    <row r="63" spans="1:22" x14ac:dyDescent="0.2">
      <c r="A63" s="16" t="s">
        <v>222</v>
      </c>
      <c r="B63" s="4">
        <v>1435800</v>
      </c>
      <c r="C63" s="4">
        <v>616300</v>
      </c>
      <c r="D63" s="4">
        <v>819500</v>
      </c>
      <c r="E63" s="4">
        <v>26165260000</v>
      </c>
      <c r="F63" s="4">
        <f t="shared" si="4"/>
        <v>601556941720</v>
      </c>
      <c r="G63" s="4">
        <v>776800</v>
      </c>
      <c r="H63" s="4">
        <v>713800</v>
      </c>
      <c r="I63" s="4">
        <v>63000</v>
      </c>
      <c r="J63" s="4">
        <v>2038285000</v>
      </c>
      <c r="K63" s="24">
        <f t="shared" si="5"/>
        <v>-44611470000</v>
      </c>
      <c r="L63" s="4">
        <v>2746</v>
      </c>
      <c r="M63" s="4">
        <v>3695</v>
      </c>
      <c r="N63" s="4">
        <v>552</v>
      </c>
      <c r="O63" s="4">
        <v>673</v>
      </c>
      <c r="P63" s="4">
        <v>6704900</v>
      </c>
      <c r="Q63" s="4">
        <v>9715300</v>
      </c>
      <c r="R63" s="5">
        <v>-6.1999999999999998E-3</v>
      </c>
      <c r="S63" s="4">
        <v>17207800</v>
      </c>
      <c r="T63" s="4">
        <f t="shared" si="2"/>
        <v>24695070</v>
      </c>
      <c r="U63" s="4">
        <f t="shared" si="6"/>
        <v>15451600</v>
      </c>
      <c r="V63" s="5">
        <v>1.7100000000000001E-2</v>
      </c>
    </row>
    <row r="64" spans="1:22" x14ac:dyDescent="0.2">
      <c r="A64" s="16" t="s">
        <v>221</v>
      </c>
      <c r="B64" s="4">
        <v>3610150</v>
      </c>
      <c r="C64" s="4">
        <v>249600</v>
      </c>
      <c r="D64" s="4">
        <v>3360550</v>
      </c>
      <c r="E64" s="4">
        <v>107398850000</v>
      </c>
      <c r="F64" s="4">
        <f t="shared" si="4"/>
        <v>575391681720</v>
      </c>
      <c r="G64" s="4">
        <v>1907400</v>
      </c>
      <c r="H64" s="4">
        <v>2290100</v>
      </c>
      <c r="I64" s="4">
        <v>-382700</v>
      </c>
      <c r="J64" s="4">
        <v>-12289440000</v>
      </c>
      <c r="K64" s="24">
        <f t="shared" si="5"/>
        <v>-46649755000</v>
      </c>
      <c r="L64" s="4">
        <v>5628</v>
      </c>
      <c r="M64" s="4">
        <v>4074</v>
      </c>
      <c r="N64" s="4">
        <v>1024</v>
      </c>
      <c r="O64" s="4">
        <v>812</v>
      </c>
      <c r="P64" s="4">
        <v>14389400</v>
      </c>
      <c r="Q64" s="4">
        <v>12081000</v>
      </c>
      <c r="R64" s="5">
        <v>1.2699999999999999E-2</v>
      </c>
      <c r="S64" s="4">
        <v>27190200</v>
      </c>
      <c r="T64" s="4">
        <f t="shared" si="2"/>
        <v>24064430</v>
      </c>
      <c r="U64" s="4">
        <f t="shared" si="6"/>
        <v>15451600</v>
      </c>
      <c r="V64" s="5">
        <v>1.5600000000000001E-2</v>
      </c>
    </row>
    <row r="65" spans="1:22" x14ac:dyDescent="0.2">
      <c r="A65" s="16" t="s">
        <v>220</v>
      </c>
      <c r="B65" s="4">
        <v>1923500</v>
      </c>
      <c r="C65" s="4">
        <v>1929000</v>
      </c>
      <c r="D65" s="4">
        <v>-5500</v>
      </c>
      <c r="E65" s="4">
        <v>9790000</v>
      </c>
      <c r="F65" s="4">
        <f t="shared" si="4"/>
        <v>467992831720</v>
      </c>
      <c r="G65" s="4">
        <v>1572300</v>
      </c>
      <c r="H65" s="4">
        <v>1959300</v>
      </c>
      <c r="I65" s="4">
        <v>-387000</v>
      </c>
      <c r="J65" s="4">
        <v>-12342220000</v>
      </c>
      <c r="K65" s="24">
        <f t="shared" si="5"/>
        <v>-34360315000</v>
      </c>
      <c r="L65" s="4">
        <v>3652</v>
      </c>
      <c r="M65" s="4">
        <v>4791</v>
      </c>
      <c r="N65" s="4">
        <v>721</v>
      </c>
      <c r="O65" s="4">
        <v>744</v>
      </c>
      <c r="P65" s="4">
        <v>11427800</v>
      </c>
      <c r="Q65" s="4">
        <v>14629200</v>
      </c>
      <c r="R65" s="5">
        <v>4.7999999999999996E-3</v>
      </c>
      <c r="S65" s="4">
        <v>23713600</v>
      </c>
      <c r="T65" s="4">
        <f t="shared" si="2"/>
        <v>23411890</v>
      </c>
      <c r="U65" s="4">
        <f t="shared" si="6"/>
        <v>15451600</v>
      </c>
      <c r="V65" s="5">
        <v>2.2099999999999998E-2</v>
      </c>
    </row>
    <row r="66" spans="1:22" x14ac:dyDescent="0.2">
      <c r="A66" s="16" t="s">
        <v>219</v>
      </c>
      <c r="B66" s="4">
        <v>1996300</v>
      </c>
      <c r="C66" s="4">
        <v>913100</v>
      </c>
      <c r="D66" s="4">
        <v>1083200</v>
      </c>
      <c r="E66" s="4">
        <v>33804620000</v>
      </c>
      <c r="F66" s="4">
        <f t="shared" si="4"/>
        <v>467983041720</v>
      </c>
      <c r="G66" s="4">
        <v>744900</v>
      </c>
      <c r="H66" s="4">
        <v>2445200</v>
      </c>
      <c r="I66" s="4">
        <v>-1700300</v>
      </c>
      <c r="J66" s="4">
        <v>-52890765000</v>
      </c>
      <c r="K66" s="24">
        <f t="shared" si="5"/>
        <v>-22018095000</v>
      </c>
      <c r="L66" s="4">
        <v>5276</v>
      </c>
      <c r="M66" s="4">
        <v>3957</v>
      </c>
      <c r="N66" s="4">
        <v>901</v>
      </c>
      <c r="O66" s="4">
        <v>673</v>
      </c>
      <c r="P66" s="4">
        <v>14563900</v>
      </c>
      <c r="Q66" s="4">
        <v>11097200</v>
      </c>
      <c r="R66" s="5">
        <v>2.12E-2</v>
      </c>
      <c r="S66" s="4">
        <v>28484800</v>
      </c>
      <c r="T66" s="4">
        <f t="shared" si="2"/>
        <v>21783630</v>
      </c>
      <c r="U66" s="4">
        <f t="shared" si="6"/>
        <v>15451600</v>
      </c>
      <c r="V66" s="5">
        <v>2.3900000000000001E-2</v>
      </c>
    </row>
    <row r="67" spans="1:22" x14ac:dyDescent="0.2">
      <c r="A67" s="16" t="s">
        <v>218</v>
      </c>
      <c r="B67" s="4">
        <v>1491800</v>
      </c>
      <c r="C67" s="4">
        <v>4339900</v>
      </c>
      <c r="D67" s="4">
        <v>-2848100</v>
      </c>
      <c r="E67" s="4">
        <v>-87174720000</v>
      </c>
      <c r="F67" s="4">
        <f t="shared" si="4"/>
        <v>434178421720</v>
      </c>
      <c r="G67" s="4">
        <v>1061900</v>
      </c>
      <c r="H67" s="4">
        <v>1062700</v>
      </c>
      <c r="I67" s="4">
        <v>-800</v>
      </c>
      <c r="J67" s="4">
        <v>9985000</v>
      </c>
      <c r="K67" s="24">
        <f t="shared" si="5"/>
        <v>30872670000</v>
      </c>
      <c r="L67" s="4">
        <v>3945</v>
      </c>
      <c r="M67" s="4">
        <v>2274</v>
      </c>
      <c r="N67" s="4">
        <v>577</v>
      </c>
      <c r="O67" s="4">
        <v>543</v>
      </c>
      <c r="P67" s="4">
        <v>8258000</v>
      </c>
      <c r="Q67" s="4">
        <v>6496700</v>
      </c>
      <c r="R67" s="5">
        <v>8.199999999999999E-3</v>
      </c>
      <c r="S67" s="4">
        <v>15451600</v>
      </c>
      <c r="T67" s="4">
        <f t="shared" si="2"/>
        <v>21775790</v>
      </c>
      <c r="U67" s="4">
        <f t="shared" si="6"/>
        <v>15526000</v>
      </c>
      <c r="V67" s="5">
        <v>1.6299999999999999E-2</v>
      </c>
    </row>
    <row r="68" spans="1:22" x14ac:dyDescent="0.2">
      <c r="A68" s="16" t="s">
        <v>217</v>
      </c>
      <c r="B68" s="4">
        <v>522200</v>
      </c>
      <c r="C68" s="4">
        <v>6225000</v>
      </c>
      <c r="D68" s="4">
        <v>-5702800</v>
      </c>
      <c r="E68" s="4">
        <v>-173212390000</v>
      </c>
      <c r="F68" s="4">
        <f t="shared" si="4"/>
        <v>521353141720</v>
      </c>
      <c r="G68" s="4">
        <v>1483400</v>
      </c>
      <c r="H68" s="4">
        <v>610300</v>
      </c>
      <c r="I68" s="4">
        <v>873100</v>
      </c>
      <c r="J68" s="4">
        <v>26496345000</v>
      </c>
      <c r="K68" s="24">
        <f t="shared" si="5"/>
        <v>30862685000</v>
      </c>
      <c r="L68" s="4">
        <v>2979</v>
      </c>
      <c r="M68" s="4">
        <v>4478</v>
      </c>
      <c r="N68" s="4">
        <v>625</v>
      </c>
      <c r="O68" s="4">
        <v>868</v>
      </c>
      <c r="P68" s="4">
        <v>8828700</v>
      </c>
      <c r="Q68" s="4">
        <v>15065600</v>
      </c>
      <c r="R68" s="5">
        <v>-4.8999999999999998E-3</v>
      </c>
      <c r="S68" s="4">
        <v>24763200</v>
      </c>
      <c r="T68" s="4">
        <f t="shared" si="2"/>
        <v>21331060</v>
      </c>
      <c r="U68" s="4">
        <f t="shared" si="6"/>
        <v>15526000</v>
      </c>
      <c r="V68" s="5">
        <v>1.9599999999999999E-2</v>
      </c>
    </row>
    <row r="69" spans="1:22" x14ac:dyDescent="0.2">
      <c r="A69" s="16" t="s">
        <v>216</v>
      </c>
      <c r="B69" s="4">
        <v>1414500</v>
      </c>
      <c r="C69" s="4">
        <v>944300</v>
      </c>
      <c r="D69" s="4">
        <v>470200</v>
      </c>
      <c r="E69" s="4">
        <v>14840140000</v>
      </c>
      <c r="F69" s="4">
        <f t="shared" si="4"/>
        <v>694565531720</v>
      </c>
      <c r="G69" s="4">
        <v>1572200</v>
      </c>
      <c r="H69" s="4">
        <v>1171600</v>
      </c>
      <c r="I69" s="4">
        <v>400600</v>
      </c>
      <c r="J69" s="4">
        <v>12240555000</v>
      </c>
      <c r="K69" s="24">
        <f t="shared" si="5"/>
        <v>4366340000</v>
      </c>
      <c r="L69" s="4">
        <v>5361</v>
      </c>
      <c r="M69" s="4">
        <v>5322</v>
      </c>
      <c r="N69" s="4">
        <v>1018</v>
      </c>
      <c r="O69" s="4">
        <v>1069</v>
      </c>
      <c r="P69" s="4">
        <v>15988300</v>
      </c>
      <c r="Q69" s="4">
        <v>17513700</v>
      </c>
      <c r="R69" s="5">
        <v>-1.3000000000000001E-2</v>
      </c>
      <c r="S69" s="4">
        <v>33551000</v>
      </c>
      <c r="T69" s="4">
        <f t="shared" si="2"/>
        <v>19046310</v>
      </c>
      <c r="U69" s="4">
        <f t="shared" si="6"/>
        <v>15526000</v>
      </c>
      <c r="V69" s="5">
        <v>2.86E-2</v>
      </c>
    </row>
    <row r="70" spans="1:22" x14ac:dyDescent="0.2">
      <c r="A70" s="16" t="s">
        <v>215</v>
      </c>
      <c r="B70" s="4">
        <v>65100</v>
      </c>
      <c r="C70" s="4">
        <v>3156484</v>
      </c>
      <c r="D70" s="4">
        <v>-3091384</v>
      </c>
      <c r="E70" s="4">
        <v>-96350110000</v>
      </c>
      <c r="F70" s="4">
        <f t="shared" si="4"/>
        <v>679725391720</v>
      </c>
      <c r="G70" s="4">
        <v>511000</v>
      </c>
      <c r="H70" s="4">
        <v>633800</v>
      </c>
      <c r="I70" s="4">
        <v>-122800</v>
      </c>
      <c r="J70" s="4">
        <v>-3827430000</v>
      </c>
      <c r="K70" s="24">
        <f t="shared" si="5"/>
        <v>-7874215000</v>
      </c>
      <c r="L70" s="4">
        <v>2206</v>
      </c>
      <c r="M70" s="4">
        <v>3481</v>
      </c>
      <c r="N70" s="4">
        <v>353</v>
      </c>
      <c r="O70" s="4">
        <v>618</v>
      </c>
      <c r="P70" s="4">
        <v>5154500</v>
      </c>
      <c r="Q70" s="4">
        <v>10304300</v>
      </c>
      <c r="R70" s="5">
        <v>-1.44E-2</v>
      </c>
      <c r="S70" s="4">
        <v>15526000</v>
      </c>
      <c r="T70" s="4">
        <f t="shared" si="2"/>
        <v>18654120</v>
      </c>
      <c r="U70" s="4">
        <f t="shared" si="6"/>
        <v>16273300</v>
      </c>
      <c r="V70" s="5">
        <v>1.5900000000000001E-2</v>
      </c>
    </row>
    <row r="71" spans="1:22" x14ac:dyDescent="0.2">
      <c r="A71" s="16" t="s">
        <v>214</v>
      </c>
      <c r="B71" s="4">
        <v>6968200</v>
      </c>
      <c r="C71" s="4">
        <v>918294</v>
      </c>
      <c r="D71" s="4">
        <v>6049906</v>
      </c>
      <c r="E71" s="4">
        <v>191529280000</v>
      </c>
      <c r="F71" s="4">
        <f t="shared" si="4"/>
        <v>776075501720</v>
      </c>
      <c r="G71" s="4">
        <v>1521000</v>
      </c>
      <c r="H71" s="4">
        <v>3469700</v>
      </c>
      <c r="I71" s="4">
        <v>-1948700</v>
      </c>
      <c r="J71" s="4">
        <v>-61733360000</v>
      </c>
      <c r="K71" s="24">
        <f t="shared" si="5"/>
        <v>-4046785000</v>
      </c>
      <c r="L71" s="4">
        <v>7582</v>
      </c>
      <c r="M71" s="4">
        <v>6369</v>
      </c>
      <c r="N71" s="4">
        <v>1544</v>
      </c>
      <c r="O71" s="4">
        <v>1269</v>
      </c>
      <c r="P71" s="4">
        <v>25219700</v>
      </c>
      <c r="Q71" s="4">
        <v>19186400</v>
      </c>
      <c r="R71" s="5">
        <v>2.6099999999999998E-2</v>
      </c>
      <c r="S71" s="4">
        <v>45678100</v>
      </c>
      <c r="T71" s="4">
        <f t="shared" si="2"/>
        <v>17531950</v>
      </c>
      <c r="U71" s="4">
        <f t="shared" si="6"/>
        <v>12202200</v>
      </c>
      <c r="V71" s="5">
        <v>3.6000000000000004E-2</v>
      </c>
    </row>
    <row r="72" spans="1:22" x14ac:dyDescent="0.2">
      <c r="A72" s="16" t="s">
        <v>213</v>
      </c>
      <c r="B72" s="4">
        <v>758800</v>
      </c>
      <c r="C72" s="4">
        <v>3517404</v>
      </c>
      <c r="D72" s="4">
        <v>-2758604</v>
      </c>
      <c r="E72" s="4">
        <v>-84834710000</v>
      </c>
      <c r="F72" s="4">
        <f t="shared" si="4"/>
        <v>584546221720</v>
      </c>
      <c r="G72" s="4">
        <v>426300</v>
      </c>
      <c r="H72" s="4">
        <v>934900</v>
      </c>
      <c r="I72" s="4">
        <v>-508600</v>
      </c>
      <c r="J72" s="4">
        <v>-15626915000</v>
      </c>
      <c r="K72" s="24">
        <f t="shared" si="5"/>
        <v>57686575000</v>
      </c>
      <c r="L72" s="4">
        <v>2983</v>
      </c>
      <c r="M72" s="4">
        <v>2737</v>
      </c>
      <c r="N72" s="4">
        <v>623</v>
      </c>
      <c r="O72" s="4">
        <v>681</v>
      </c>
      <c r="P72" s="4">
        <v>7618200</v>
      </c>
      <c r="Q72" s="4">
        <v>8306900</v>
      </c>
      <c r="R72" s="5">
        <v>0</v>
      </c>
      <c r="S72" s="4">
        <v>16318900</v>
      </c>
      <c r="T72" s="4">
        <f t="shared" si="2"/>
        <v>17080800</v>
      </c>
      <c r="U72" s="4">
        <f t="shared" si="6"/>
        <v>12202200</v>
      </c>
      <c r="V72" s="5">
        <v>1.6200000000000003E-2</v>
      </c>
    </row>
    <row r="73" spans="1:22" x14ac:dyDescent="0.2">
      <c r="A73" s="16" t="s">
        <v>212</v>
      </c>
      <c r="B73" s="4">
        <v>275103</v>
      </c>
      <c r="C73" s="4">
        <v>1082300</v>
      </c>
      <c r="D73" s="4">
        <v>-807197</v>
      </c>
      <c r="E73" s="4">
        <v>-24763920000</v>
      </c>
      <c r="F73" s="4">
        <f t="shared" si="4"/>
        <v>669380931720</v>
      </c>
      <c r="G73" s="4">
        <v>479300</v>
      </c>
      <c r="H73" s="4">
        <v>873400</v>
      </c>
      <c r="I73" s="4">
        <v>-394100</v>
      </c>
      <c r="J73" s="4">
        <v>-12070830000</v>
      </c>
      <c r="K73" s="24">
        <f t="shared" si="5"/>
        <v>73313490000</v>
      </c>
      <c r="L73" s="4">
        <v>2190</v>
      </c>
      <c r="M73" s="4">
        <v>4070</v>
      </c>
      <c r="N73" s="4">
        <v>381</v>
      </c>
      <c r="O73" s="4">
        <v>610</v>
      </c>
      <c r="P73" s="4">
        <v>5952600</v>
      </c>
      <c r="Q73" s="4">
        <v>9816900</v>
      </c>
      <c r="R73" s="5">
        <v>-3.2000000000000002E-3</v>
      </c>
      <c r="S73" s="4">
        <v>16273300</v>
      </c>
      <c r="T73" s="4">
        <f t="shared" si="2"/>
        <v>16346990</v>
      </c>
      <c r="U73" s="4">
        <f t="shared" si="6"/>
        <v>12202200</v>
      </c>
      <c r="V73" s="5">
        <v>1.6200000000000003E-2</v>
      </c>
    </row>
    <row r="74" spans="1:22" x14ac:dyDescent="0.2">
      <c r="A74" s="16" t="s">
        <v>211</v>
      </c>
      <c r="B74" s="4">
        <v>429150</v>
      </c>
      <c r="C74" s="4">
        <v>4269500</v>
      </c>
      <c r="D74" s="4">
        <v>-3840350</v>
      </c>
      <c r="E74" s="4">
        <v>-119090580000</v>
      </c>
      <c r="F74" s="4">
        <f t="shared" ref="F74:F79" si="7">E74+F75</f>
        <v>694144851720</v>
      </c>
      <c r="G74" s="4">
        <v>827900</v>
      </c>
      <c r="H74" s="4">
        <v>867500</v>
      </c>
      <c r="I74" s="4">
        <v>-39600</v>
      </c>
      <c r="J74" s="4">
        <v>-1248115000</v>
      </c>
      <c r="K74" s="24">
        <f t="shared" ref="K74:K79" si="8">K75+J74</f>
        <v>85384320000</v>
      </c>
      <c r="L74" s="4">
        <v>2523</v>
      </c>
      <c r="M74" s="4">
        <v>5386</v>
      </c>
      <c r="N74" s="4">
        <v>388</v>
      </c>
      <c r="O74" s="4">
        <v>823</v>
      </c>
      <c r="P74" s="4">
        <v>5553600</v>
      </c>
      <c r="Q74" s="4">
        <v>14123700</v>
      </c>
      <c r="R74" s="5">
        <v>-1.46E-2</v>
      </c>
      <c r="S74" s="4">
        <v>20883800</v>
      </c>
      <c r="T74" s="4">
        <f t="shared" ref="T74:T79" si="9">AVERAGE(S75:S84)</f>
        <v>16007520</v>
      </c>
      <c r="U74" s="4">
        <f t="shared" ref="U74:U79" si="10">MIN(S75:S79)</f>
        <v>10703500</v>
      </c>
      <c r="V74" s="5">
        <v>2.0799999999999999E-2</v>
      </c>
    </row>
    <row r="75" spans="1:22" x14ac:dyDescent="0.2">
      <c r="A75" s="16" t="s">
        <v>210</v>
      </c>
      <c r="B75" s="4">
        <v>315300</v>
      </c>
      <c r="C75" s="4">
        <v>1799500</v>
      </c>
      <c r="D75" s="4">
        <v>-1484200</v>
      </c>
      <c r="E75" s="4">
        <v>-46471220000</v>
      </c>
      <c r="F75" s="4">
        <f t="shared" si="7"/>
        <v>813235431720</v>
      </c>
      <c r="G75" s="4">
        <v>565500</v>
      </c>
      <c r="H75" s="4">
        <v>1718800</v>
      </c>
      <c r="I75" s="4">
        <v>-1153300</v>
      </c>
      <c r="J75" s="4">
        <v>-36154330000</v>
      </c>
      <c r="K75" s="24">
        <f t="shared" si="8"/>
        <v>86632435000</v>
      </c>
      <c r="L75" s="4">
        <v>3234</v>
      </c>
      <c r="M75" s="4">
        <v>3377</v>
      </c>
      <c r="N75" s="4">
        <v>613</v>
      </c>
      <c r="O75" s="4">
        <v>710</v>
      </c>
      <c r="P75" s="4">
        <v>8202500</v>
      </c>
      <c r="Q75" s="4">
        <v>8598000</v>
      </c>
      <c r="R75" s="5">
        <v>4.8999999999999998E-3</v>
      </c>
      <c r="S75" s="4">
        <v>17188200</v>
      </c>
      <c r="T75" s="4">
        <f t="shared" si="9"/>
        <v>16033330</v>
      </c>
      <c r="U75" s="4">
        <f t="shared" si="10"/>
        <v>10703500</v>
      </c>
      <c r="V75" s="5">
        <v>2.2099999999999998E-2</v>
      </c>
    </row>
    <row r="76" spans="1:22" x14ac:dyDescent="0.2">
      <c r="A76" s="16" t="s">
        <v>208</v>
      </c>
      <c r="B76" s="4">
        <v>864100</v>
      </c>
      <c r="C76" s="4">
        <v>102400</v>
      </c>
      <c r="D76" s="4">
        <v>761700</v>
      </c>
      <c r="E76" s="4">
        <v>23671160000</v>
      </c>
      <c r="F76" s="4">
        <f t="shared" si="7"/>
        <v>859706651720</v>
      </c>
      <c r="G76" s="4">
        <v>581000</v>
      </c>
      <c r="H76" s="4">
        <v>435200</v>
      </c>
      <c r="I76" s="4">
        <v>145800</v>
      </c>
      <c r="J76" s="4">
        <v>4556405000</v>
      </c>
      <c r="K76" s="24">
        <f t="shared" si="8"/>
        <v>122786765000</v>
      </c>
      <c r="L76" s="4">
        <v>3393</v>
      </c>
      <c r="M76" s="4">
        <v>2328</v>
      </c>
      <c r="N76" s="4">
        <v>464</v>
      </c>
      <c r="O76" s="4">
        <v>323</v>
      </c>
      <c r="P76" s="4">
        <v>6468600</v>
      </c>
      <c r="Q76" s="4">
        <v>5733600</v>
      </c>
      <c r="R76" s="5">
        <v>9.7999999999999997E-3</v>
      </c>
      <c r="S76" s="4">
        <v>12202200</v>
      </c>
      <c r="T76" s="4">
        <f t="shared" si="9"/>
        <v>17380960</v>
      </c>
      <c r="U76" s="4">
        <f t="shared" si="10"/>
        <v>10703500</v>
      </c>
      <c r="V76" s="5">
        <v>1.4499999999999999E-2</v>
      </c>
    </row>
    <row r="77" spans="1:22" x14ac:dyDescent="0.2">
      <c r="A77" s="16" t="s">
        <v>207</v>
      </c>
      <c r="B77" s="4">
        <v>2073100</v>
      </c>
      <c r="C77" s="4">
        <v>1592400</v>
      </c>
      <c r="D77" s="4">
        <v>480700</v>
      </c>
      <c r="E77" s="4">
        <v>14801140000</v>
      </c>
      <c r="F77" s="4">
        <f t="shared" si="7"/>
        <v>836035491720</v>
      </c>
      <c r="G77" s="4">
        <v>778100</v>
      </c>
      <c r="H77" s="4">
        <v>2163400</v>
      </c>
      <c r="I77" s="4">
        <v>-1385300</v>
      </c>
      <c r="J77" s="4">
        <v>-41545930000</v>
      </c>
      <c r="K77" s="24">
        <f t="shared" si="8"/>
        <v>118230360000</v>
      </c>
      <c r="L77" s="4">
        <v>2878</v>
      </c>
      <c r="M77" s="4">
        <v>2437</v>
      </c>
      <c r="N77" s="4">
        <v>530</v>
      </c>
      <c r="O77" s="4">
        <v>409</v>
      </c>
      <c r="P77" s="4">
        <v>7336000</v>
      </c>
      <c r="Q77" s="4">
        <v>5561300</v>
      </c>
      <c r="R77" s="5">
        <v>6.6E-3</v>
      </c>
      <c r="S77" s="4">
        <v>15373200</v>
      </c>
      <c r="T77" s="4">
        <f t="shared" si="9"/>
        <v>17836330</v>
      </c>
      <c r="U77" s="4">
        <f t="shared" si="10"/>
        <v>10703500</v>
      </c>
      <c r="V77" s="5">
        <v>1.29E-2</v>
      </c>
    </row>
    <row r="78" spans="1:22" x14ac:dyDescent="0.2">
      <c r="A78" s="16" t="s">
        <v>206</v>
      </c>
      <c r="B78" s="4">
        <v>3417900</v>
      </c>
      <c r="C78" s="4">
        <v>362000</v>
      </c>
      <c r="D78" s="4">
        <v>3055900</v>
      </c>
      <c r="E78" s="4">
        <v>92951040000</v>
      </c>
      <c r="F78" s="4">
        <f t="shared" si="7"/>
        <v>821234351720</v>
      </c>
      <c r="G78" s="4">
        <v>1958500</v>
      </c>
      <c r="H78" s="4">
        <v>1246400</v>
      </c>
      <c r="I78" s="4">
        <v>712100</v>
      </c>
      <c r="J78" s="4">
        <v>22051395000</v>
      </c>
      <c r="K78" s="24">
        <f t="shared" si="8"/>
        <v>159776290000</v>
      </c>
      <c r="L78" s="4">
        <v>4920</v>
      </c>
      <c r="M78" s="4">
        <v>2413</v>
      </c>
      <c r="N78" s="4">
        <v>916</v>
      </c>
      <c r="O78" s="4">
        <v>507</v>
      </c>
      <c r="P78" s="4">
        <v>12430400</v>
      </c>
      <c r="Q78" s="4">
        <v>7106200</v>
      </c>
      <c r="R78" s="5">
        <v>2.35E-2</v>
      </c>
      <c r="S78" s="4">
        <v>20315900</v>
      </c>
      <c r="T78" s="4">
        <f t="shared" si="9"/>
        <v>17187740</v>
      </c>
      <c r="U78" s="4">
        <f t="shared" si="10"/>
        <v>8935200</v>
      </c>
      <c r="V78" s="5">
        <v>3.2500000000000001E-2</v>
      </c>
    </row>
    <row r="79" spans="1:22" x14ac:dyDescent="0.2">
      <c r="A79" s="16" t="s">
        <v>205</v>
      </c>
      <c r="B79" s="4">
        <v>752800</v>
      </c>
      <c r="C79" s="4">
        <v>1664800</v>
      </c>
      <c r="D79" s="4">
        <v>-912000</v>
      </c>
      <c r="E79" s="4">
        <v>-27244160000</v>
      </c>
      <c r="F79" s="4">
        <f t="shared" si="7"/>
        <v>728283311720</v>
      </c>
      <c r="G79" s="4">
        <v>1711500</v>
      </c>
      <c r="H79" s="4">
        <v>473000</v>
      </c>
      <c r="I79" s="4">
        <v>1238500</v>
      </c>
      <c r="J79" s="4">
        <v>37004720000</v>
      </c>
      <c r="K79" s="24">
        <f t="shared" si="8"/>
        <v>137724895000</v>
      </c>
      <c r="L79" s="4">
        <v>1242</v>
      </c>
      <c r="M79" s="4">
        <v>2158</v>
      </c>
      <c r="N79" s="4">
        <v>263</v>
      </c>
      <c r="O79" s="4">
        <v>434</v>
      </c>
      <c r="P79" s="4">
        <v>4502000</v>
      </c>
      <c r="Q79" s="4">
        <v>5554300</v>
      </c>
      <c r="R79" s="5">
        <v>3.4000000000000002E-3</v>
      </c>
      <c r="S79" s="4">
        <v>10703500</v>
      </c>
      <c r="T79" s="4">
        <f t="shared" si="9"/>
        <v>18055670</v>
      </c>
      <c r="U79" s="4">
        <f t="shared" si="10"/>
        <v>8935200</v>
      </c>
      <c r="V79" s="5">
        <v>1.3300000000000001E-2</v>
      </c>
    </row>
    <row r="80" spans="1:22" x14ac:dyDescent="0.2">
      <c r="A80" s="16" t="s">
        <v>204</v>
      </c>
      <c r="B80" s="4">
        <v>989560</v>
      </c>
      <c r="C80" s="4">
        <v>1508900</v>
      </c>
      <c r="D80" s="4">
        <v>-519340</v>
      </c>
      <c r="E80" s="4">
        <v>-15510614979</v>
      </c>
      <c r="F80" s="4">
        <f t="shared" ref="F80:F90" si="11">E80+F81</f>
        <v>755527471720</v>
      </c>
      <c r="G80" s="4">
        <v>1240000</v>
      </c>
      <c r="H80" s="4">
        <v>339500</v>
      </c>
      <c r="I80" s="4">
        <v>900500</v>
      </c>
      <c r="J80" s="4">
        <v>26892675000</v>
      </c>
      <c r="K80" s="24">
        <f t="shared" ref="K80:K90" si="12">K81+J80</f>
        <v>100720175000</v>
      </c>
      <c r="L80" s="4">
        <v>1929</v>
      </c>
      <c r="M80" s="4">
        <v>2547</v>
      </c>
      <c r="N80" s="4">
        <v>336</v>
      </c>
      <c r="O80" s="4">
        <v>367</v>
      </c>
      <c r="P80" s="4">
        <v>4418300</v>
      </c>
      <c r="Q80" s="4">
        <v>5304400</v>
      </c>
      <c r="R80" s="5">
        <v>-3.3E-3</v>
      </c>
      <c r="S80" s="4">
        <v>11604100</v>
      </c>
      <c r="T80" s="4">
        <f t="shared" ref="T80:T96" si="13">AVERAGE(S81:S90)</f>
        <v>18371110</v>
      </c>
      <c r="U80" s="4">
        <f t="shared" ref="U80:U90" si="14">MIN(S81:S85)</f>
        <v>8935200</v>
      </c>
      <c r="V80" s="5">
        <v>1.4999999999999999E-2</v>
      </c>
    </row>
    <row r="81" spans="1:22" x14ac:dyDescent="0.2">
      <c r="A81" s="16" t="s">
        <v>203</v>
      </c>
      <c r="B81" s="4">
        <v>2550700</v>
      </c>
      <c r="C81" s="4">
        <v>2272800</v>
      </c>
      <c r="D81" s="4">
        <v>277900</v>
      </c>
      <c r="E81" s="4">
        <v>8371173168</v>
      </c>
      <c r="F81" s="4">
        <f t="shared" si="11"/>
        <v>771038086699</v>
      </c>
      <c r="G81" s="4">
        <v>1714700</v>
      </c>
      <c r="H81" s="4">
        <v>442300</v>
      </c>
      <c r="I81" s="4">
        <v>1272400</v>
      </c>
      <c r="J81" s="4">
        <v>38305420000</v>
      </c>
      <c r="K81" s="24">
        <f t="shared" si="12"/>
        <v>73827500000</v>
      </c>
      <c r="L81" s="4">
        <v>3996</v>
      </c>
      <c r="M81" s="4">
        <v>7132</v>
      </c>
      <c r="N81" s="4">
        <v>725</v>
      </c>
      <c r="O81" s="4">
        <v>1439</v>
      </c>
      <c r="P81" s="4">
        <v>10888900</v>
      </c>
      <c r="Q81" s="4">
        <v>22510400</v>
      </c>
      <c r="R81" s="5">
        <v>-2.6699999999999998E-2</v>
      </c>
      <c r="S81" s="4">
        <v>34456400</v>
      </c>
      <c r="T81" s="4">
        <f t="shared" si="13"/>
        <v>16449640.6</v>
      </c>
      <c r="U81" s="4">
        <f t="shared" si="14"/>
        <v>8935200</v>
      </c>
      <c r="V81" s="5">
        <v>3.56E-2</v>
      </c>
    </row>
    <row r="82" spans="1:22" x14ac:dyDescent="0.2">
      <c r="A82" s="16" t="s">
        <v>200</v>
      </c>
      <c r="B82" s="4">
        <v>3340900</v>
      </c>
      <c r="C82" s="4">
        <v>34650</v>
      </c>
      <c r="D82" s="4">
        <v>3306250</v>
      </c>
      <c r="E82" s="4">
        <v>100897513531</v>
      </c>
      <c r="F82" s="4">
        <f t="shared" si="11"/>
        <v>762666913531</v>
      </c>
      <c r="G82" s="4">
        <v>710500</v>
      </c>
      <c r="H82" s="4">
        <v>273200</v>
      </c>
      <c r="I82" s="4">
        <v>437300</v>
      </c>
      <c r="J82" s="4">
        <v>13231170000</v>
      </c>
      <c r="K82" s="24">
        <f t="shared" si="12"/>
        <v>35522080000</v>
      </c>
      <c r="L82" s="4">
        <v>2023</v>
      </c>
      <c r="M82" s="4">
        <v>1362</v>
      </c>
      <c r="N82" s="4">
        <v>434</v>
      </c>
      <c r="O82" s="4">
        <v>256</v>
      </c>
      <c r="P82" s="4">
        <v>5844300</v>
      </c>
      <c r="Q82" s="4">
        <v>3388300</v>
      </c>
      <c r="R82" s="5">
        <v>1.1599999999999999E-2</v>
      </c>
      <c r="S82" s="4">
        <v>11807400</v>
      </c>
      <c r="T82" s="4">
        <f t="shared" si="13"/>
        <v>16585409.4</v>
      </c>
      <c r="U82" s="4">
        <f t="shared" si="14"/>
        <v>8935200</v>
      </c>
      <c r="V82" s="5">
        <v>1.3100000000000001E-2</v>
      </c>
    </row>
    <row r="83" spans="1:22" x14ac:dyDescent="0.2">
      <c r="A83" s="16" t="s">
        <v>199</v>
      </c>
      <c r="B83" s="4">
        <v>2067900</v>
      </c>
      <c r="C83" s="4">
        <v>155700</v>
      </c>
      <c r="D83" s="4">
        <v>1912200</v>
      </c>
      <c r="E83" s="4">
        <v>58241780000</v>
      </c>
      <c r="F83" s="4">
        <f t="shared" si="11"/>
        <v>661769400000</v>
      </c>
      <c r="G83" s="4">
        <v>374600</v>
      </c>
      <c r="H83" s="4">
        <v>805500</v>
      </c>
      <c r="I83" s="4">
        <v>-430900</v>
      </c>
      <c r="J83" s="4">
        <v>-13091560000</v>
      </c>
      <c r="K83" s="24">
        <f t="shared" si="12"/>
        <v>22290910000</v>
      </c>
      <c r="L83" s="4">
        <v>1430</v>
      </c>
      <c r="M83" s="4">
        <v>1487</v>
      </c>
      <c r="N83" s="4">
        <v>273</v>
      </c>
      <c r="O83" s="4">
        <v>344</v>
      </c>
      <c r="P83" s="4">
        <v>3586800</v>
      </c>
      <c r="Q83" s="4">
        <v>5346400</v>
      </c>
      <c r="R83" s="5">
        <v>1.7000000000000001E-3</v>
      </c>
      <c r="S83" s="4">
        <v>8935200</v>
      </c>
      <c r="T83" s="4">
        <f t="shared" si="13"/>
        <v>16997876</v>
      </c>
      <c r="U83" s="4">
        <f t="shared" si="14"/>
        <v>13830000</v>
      </c>
      <c r="V83" s="5">
        <v>1.15E-2</v>
      </c>
    </row>
    <row r="84" spans="1:22" x14ac:dyDescent="0.2">
      <c r="A84" s="16" t="s">
        <v>193</v>
      </c>
      <c r="B84" s="4">
        <v>4593800</v>
      </c>
      <c r="C84" s="4">
        <v>5038308</v>
      </c>
      <c r="D84" s="4">
        <v>-444508</v>
      </c>
      <c r="E84" s="4">
        <v>-12241770000</v>
      </c>
      <c r="F84" s="4">
        <f t="shared" si="11"/>
        <v>603527620000</v>
      </c>
      <c r="G84" s="4">
        <v>1001300</v>
      </c>
      <c r="H84" s="4">
        <v>400700</v>
      </c>
      <c r="I84" s="4">
        <v>600600</v>
      </c>
      <c r="J84" s="4">
        <v>18343525000</v>
      </c>
      <c r="K84" s="24">
        <f t="shared" si="12"/>
        <v>35382470000</v>
      </c>
      <c r="L84" s="4">
        <v>2101</v>
      </c>
      <c r="M84" s="4">
        <v>4805</v>
      </c>
      <c r="N84" s="4">
        <v>275</v>
      </c>
      <c r="O84" s="4">
        <v>907</v>
      </c>
      <c r="P84" s="4">
        <v>4223000</v>
      </c>
      <c r="Q84" s="4">
        <v>10122800</v>
      </c>
      <c r="R84" s="5">
        <v>-6.6E-3</v>
      </c>
      <c r="S84" s="4">
        <v>17489100</v>
      </c>
      <c r="T84" s="4">
        <f t="shared" si="13"/>
        <v>19363960.199999999</v>
      </c>
      <c r="U84" s="4">
        <f t="shared" si="14"/>
        <v>13830000</v>
      </c>
      <c r="V84" s="5">
        <v>1.6299999999999999E-2</v>
      </c>
    </row>
    <row r="85" spans="1:22" x14ac:dyDescent="0.2">
      <c r="A85" s="16" t="s">
        <v>192</v>
      </c>
      <c r="B85" s="4">
        <v>1782200</v>
      </c>
      <c r="C85" s="4">
        <v>3060000</v>
      </c>
      <c r="D85" s="4">
        <v>-1277800</v>
      </c>
      <c r="E85" s="4">
        <v>-39180250000</v>
      </c>
      <c r="F85" s="4">
        <f t="shared" si="11"/>
        <v>615769390000</v>
      </c>
      <c r="G85" s="4">
        <v>670700</v>
      </c>
      <c r="H85" s="4">
        <v>596300</v>
      </c>
      <c r="I85" s="4">
        <v>74400</v>
      </c>
      <c r="J85" s="4">
        <v>2274475000</v>
      </c>
      <c r="K85" s="24">
        <f t="shared" si="12"/>
        <v>17038945000</v>
      </c>
      <c r="L85" s="4">
        <v>1824</v>
      </c>
      <c r="M85" s="4">
        <v>3870</v>
      </c>
      <c r="N85" s="4">
        <v>348</v>
      </c>
      <c r="O85" s="4">
        <v>859</v>
      </c>
      <c r="P85" s="4">
        <v>4859600</v>
      </c>
      <c r="Q85" s="4">
        <v>12331800</v>
      </c>
      <c r="R85" s="5">
        <v>-8.1000000000000013E-3</v>
      </c>
      <c r="S85" s="4">
        <v>17446300</v>
      </c>
      <c r="T85" s="4">
        <f t="shared" si="13"/>
        <v>20064711.699999999</v>
      </c>
      <c r="U85" s="4">
        <f t="shared" si="14"/>
        <v>13830000</v>
      </c>
      <c r="V85" s="5">
        <v>2.2599999999999999E-2</v>
      </c>
    </row>
    <row r="86" spans="1:22" x14ac:dyDescent="0.2">
      <c r="A86" s="16" t="s">
        <v>191</v>
      </c>
      <c r="B86" s="4">
        <v>3783300</v>
      </c>
      <c r="C86" s="4">
        <v>2819400</v>
      </c>
      <c r="D86" s="4">
        <v>963900</v>
      </c>
      <c r="E86" s="4">
        <v>29629090000</v>
      </c>
      <c r="F86" s="4">
        <f t="shared" si="11"/>
        <v>654949640000</v>
      </c>
      <c r="G86" s="4">
        <v>980100</v>
      </c>
      <c r="H86" s="4">
        <v>879900</v>
      </c>
      <c r="I86" s="4">
        <v>100200</v>
      </c>
      <c r="J86" s="4">
        <v>3001840000</v>
      </c>
      <c r="K86" s="24">
        <f t="shared" si="12"/>
        <v>14764470000</v>
      </c>
      <c r="L86" s="4">
        <v>6254</v>
      </c>
      <c r="M86" s="4">
        <v>3890</v>
      </c>
      <c r="N86" s="4">
        <v>1054</v>
      </c>
      <c r="O86" s="4">
        <v>723</v>
      </c>
      <c r="P86" s="4">
        <v>13853000</v>
      </c>
      <c r="Q86" s="4">
        <v>9893600</v>
      </c>
      <c r="R86" s="5">
        <v>8.199999999999999E-3</v>
      </c>
      <c r="S86" s="4">
        <v>25678500</v>
      </c>
      <c r="T86" s="4">
        <f t="shared" si="13"/>
        <v>20007450.800000001</v>
      </c>
      <c r="U86" s="4">
        <f t="shared" si="14"/>
        <v>13830000</v>
      </c>
      <c r="V86" s="5">
        <v>2.7300000000000001E-2</v>
      </c>
    </row>
    <row r="87" spans="1:22" x14ac:dyDescent="0.2">
      <c r="A87" s="16" t="s">
        <v>190</v>
      </c>
      <c r="B87" s="4">
        <v>4657900</v>
      </c>
      <c r="C87" s="4">
        <v>229800</v>
      </c>
      <c r="D87" s="4">
        <v>4428100</v>
      </c>
      <c r="E87" s="4">
        <v>135594830000</v>
      </c>
      <c r="F87" s="4">
        <f t="shared" si="11"/>
        <v>625320550000</v>
      </c>
      <c r="G87" s="4">
        <v>362800</v>
      </c>
      <c r="H87" s="4">
        <v>2877200</v>
      </c>
      <c r="I87" s="4">
        <v>-2514400</v>
      </c>
      <c r="J87" s="4">
        <v>-76464010000</v>
      </c>
      <c r="K87" s="24">
        <f t="shared" si="12"/>
        <v>11762630000</v>
      </c>
      <c r="L87" s="4">
        <v>3049</v>
      </c>
      <c r="M87" s="4">
        <v>2412</v>
      </c>
      <c r="N87" s="4">
        <v>577</v>
      </c>
      <c r="O87" s="4">
        <v>576</v>
      </c>
      <c r="P87" s="4">
        <v>8123200</v>
      </c>
      <c r="Q87" s="4">
        <v>9157600</v>
      </c>
      <c r="R87" s="5">
        <v>8.3000000000000001E-3</v>
      </c>
      <c r="S87" s="4">
        <v>19926900</v>
      </c>
      <c r="T87" s="4">
        <f t="shared" si="13"/>
        <v>19690850.800000001</v>
      </c>
      <c r="U87" s="4">
        <f t="shared" si="14"/>
        <v>13165088</v>
      </c>
      <c r="V87" s="5">
        <v>1.47E-2</v>
      </c>
    </row>
    <row r="88" spans="1:22" x14ac:dyDescent="0.2">
      <c r="A88" s="16" t="s">
        <v>189</v>
      </c>
      <c r="B88" s="4">
        <v>2219200</v>
      </c>
      <c r="C88" s="4">
        <v>105100</v>
      </c>
      <c r="D88" s="4">
        <v>2114100</v>
      </c>
      <c r="E88" s="4">
        <v>63983050000</v>
      </c>
      <c r="F88" s="4">
        <f t="shared" si="11"/>
        <v>489725720000</v>
      </c>
      <c r="G88" s="4">
        <v>1091800</v>
      </c>
      <c r="H88" s="4">
        <v>1482400</v>
      </c>
      <c r="I88" s="4">
        <v>-390600</v>
      </c>
      <c r="J88" s="4">
        <v>-11787890000</v>
      </c>
      <c r="K88" s="24">
        <f t="shared" si="12"/>
        <v>88226640000</v>
      </c>
      <c r="L88" s="4">
        <v>2282</v>
      </c>
      <c r="M88" s="4">
        <v>2320</v>
      </c>
      <c r="N88" s="4">
        <v>474</v>
      </c>
      <c r="O88" s="4">
        <v>416</v>
      </c>
      <c r="P88" s="4">
        <v>7080500</v>
      </c>
      <c r="Q88" s="4">
        <v>6318000</v>
      </c>
      <c r="R88" s="5">
        <v>-1.6000000000000001E-3</v>
      </c>
      <c r="S88" s="4">
        <v>13830000</v>
      </c>
      <c r="T88" s="4">
        <f t="shared" si="13"/>
        <v>19893555.5</v>
      </c>
      <c r="U88" s="4">
        <f t="shared" si="14"/>
        <v>13059866</v>
      </c>
      <c r="V88" s="5">
        <v>1.4800000000000001E-2</v>
      </c>
    </row>
    <row r="89" spans="1:22" x14ac:dyDescent="0.2">
      <c r="A89" s="16" t="s">
        <v>188</v>
      </c>
      <c r="B89" s="4">
        <v>2488000</v>
      </c>
      <c r="C89" s="4">
        <v>134920</v>
      </c>
      <c r="D89" s="4">
        <v>2353080</v>
      </c>
      <c r="E89" s="4">
        <v>70992800000</v>
      </c>
      <c r="F89" s="4">
        <f t="shared" si="11"/>
        <v>425742670000</v>
      </c>
      <c r="G89" s="4">
        <v>1826000</v>
      </c>
      <c r="H89" s="4">
        <v>682700</v>
      </c>
      <c r="I89" s="4">
        <v>1143300</v>
      </c>
      <c r="J89" s="4">
        <v>34559275000</v>
      </c>
      <c r="K89" s="24">
        <f t="shared" si="12"/>
        <v>100014530000</v>
      </c>
      <c r="L89" s="4">
        <v>3694</v>
      </c>
      <c r="M89" s="4">
        <v>2203</v>
      </c>
      <c r="N89" s="4">
        <v>689</v>
      </c>
      <c r="O89" s="4">
        <v>422</v>
      </c>
      <c r="P89" s="4">
        <v>11230700</v>
      </c>
      <c r="Q89" s="4">
        <v>6403900</v>
      </c>
      <c r="R89" s="5">
        <v>1.6799999999999999E-2</v>
      </c>
      <c r="S89" s="4">
        <v>19382800</v>
      </c>
      <c r="T89" s="4">
        <f t="shared" si="13"/>
        <v>21084756.899999999</v>
      </c>
      <c r="U89" s="4">
        <f t="shared" si="14"/>
        <v>13059866</v>
      </c>
      <c r="V89" s="5">
        <v>1.1599999999999999E-2</v>
      </c>
    </row>
    <row r="90" spans="1:22" x14ac:dyDescent="0.2">
      <c r="A90" s="16" t="s">
        <v>187</v>
      </c>
      <c r="B90" s="4">
        <v>710600</v>
      </c>
      <c r="C90" s="4">
        <v>35100</v>
      </c>
      <c r="D90" s="4">
        <v>675500</v>
      </c>
      <c r="E90" s="4">
        <v>20195670000</v>
      </c>
      <c r="F90" s="4">
        <f t="shared" si="11"/>
        <v>354749870000</v>
      </c>
      <c r="G90" s="4">
        <v>1493000</v>
      </c>
      <c r="H90" s="4">
        <v>284500</v>
      </c>
      <c r="I90" s="4">
        <v>1208500</v>
      </c>
      <c r="J90" s="4">
        <v>36070495000</v>
      </c>
      <c r="K90" s="24">
        <f t="shared" si="12"/>
        <v>65455255000</v>
      </c>
      <c r="L90" s="4">
        <v>2860</v>
      </c>
      <c r="M90" s="4">
        <v>2091</v>
      </c>
      <c r="N90" s="4">
        <v>602</v>
      </c>
      <c r="O90" s="4">
        <v>411</v>
      </c>
      <c r="P90" s="4">
        <v>8135800</v>
      </c>
      <c r="Q90" s="4">
        <v>5467100</v>
      </c>
      <c r="R90" s="5">
        <v>3.4000000000000002E-3</v>
      </c>
      <c r="S90" s="4">
        <v>14758500</v>
      </c>
      <c r="T90" s="4">
        <f t="shared" si="13"/>
        <v>22750772</v>
      </c>
      <c r="U90" s="4">
        <f t="shared" si="14"/>
        <v>13059866</v>
      </c>
      <c r="V90" s="5">
        <v>1.9900000000000001E-2</v>
      </c>
    </row>
    <row r="91" spans="1:22" x14ac:dyDescent="0.2">
      <c r="A91" s="16" t="s">
        <v>186</v>
      </c>
      <c r="B91" s="4">
        <v>2191900</v>
      </c>
      <c r="C91" s="4">
        <v>575452</v>
      </c>
      <c r="D91" s="4">
        <v>1616448</v>
      </c>
      <c r="E91" s="4">
        <v>48170140000</v>
      </c>
      <c r="F91" s="4">
        <f t="shared" ref="F91:F102" si="15">E91+F92</f>
        <v>334554200000</v>
      </c>
      <c r="G91" s="4">
        <v>962900</v>
      </c>
      <c r="H91" s="4">
        <v>1285000</v>
      </c>
      <c r="I91" s="4">
        <v>-322100</v>
      </c>
      <c r="J91" s="4">
        <v>-9480800000</v>
      </c>
      <c r="K91" s="24">
        <f t="shared" ref="K91:K102" si="16">K92+J91</f>
        <v>29384760000</v>
      </c>
      <c r="L91" s="4">
        <v>1974</v>
      </c>
      <c r="M91" s="4">
        <v>2819</v>
      </c>
      <c r="N91" s="4">
        <v>408</v>
      </c>
      <c r="O91" s="4">
        <v>624</v>
      </c>
      <c r="P91" s="4">
        <v>5621500</v>
      </c>
      <c r="Q91" s="4">
        <v>8891800</v>
      </c>
      <c r="R91" s="5">
        <v>-6.6E-3</v>
      </c>
      <c r="S91" s="4">
        <v>15241706</v>
      </c>
      <c r="T91" s="4">
        <f t="shared" si="13"/>
        <v>23225940.199999999</v>
      </c>
      <c r="U91" s="4">
        <f t="shared" ref="U91:U102" si="17">MIN(S92:S96)</f>
        <v>13059866</v>
      </c>
      <c r="V91" s="5">
        <v>1.1699999999999999E-2</v>
      </c>
    </row>
    <row r="92" spans="1:22" x14ac:dyDescent="0.2">
      <c r="A92" s="16" t="s">
        <v>185</v>
      </c>
      <c r="B92" s="4">
        <v>2580400</v>
      </c>
      <c r="C92" s="4">
        <v>33100</v>
      </c>
      <c r="D92" s="4">
        <v>2547300</v>
      </c>
      <c r="E92" s="4">
        <v>75813170000</v>
      </c>
      <c r="F92" s="4">
        <f t="shared" si="15"/>
        <v>286384060000</v>
      </c>
      <c r="G92" s="4">
        <v>539300</v>
      </c>
      <c r="H92" s="4">
        <v>429500</v>
      </c>
      <c r="I92" s="4">
        <v>109800</v>
      </c>
      <c r="J92" s="4">
        <v>3296305000</v>
      </c>
      <c r="K92" s="24">
        <f t="shared" si="16"/>
        <v>38865560000</v>
      </c>
      <c r="L92" s="4">
        <v>2444</v>
      </c>
      <c r="M92" s="4">
        <v>1784</v>
      </c>
      <c r="N92" s="4">
        <v>428</v>
      </c>
      <c r="O92" s="4">
        <v>357</v>
      </c>
      <c r="P92" s="4">
        <v>5983300</v>
      </c>
      <c r="Q92" s="4">
        <v>7311200</v>
      </c>
      <c r="R92" s="5">
        <v>3.4000000000000002E-3</v>
      </c>
      <c r="S92" s="4">
        <v>13165088</v>
      </c>
      <c r="T92" s="4">
        <f t="shared" si="13"/>
        <v>23390993.899999999</v>
      </c>
      <c r="U92" s="4">
        <f t="shared" si="17"/>
        <v>13059866</v>
      </c>
      <c r="V92" s="5">
        <v>1.01E-2</v>
      </c>
    </row>
    <row r="93" spans="1:22" x14ac:dyDescent="0.2">
      <c r="A93" s="16" t="s">
        <v>184</v>
      </c>
      <c r="B93" s="4">
        <v>2374900</v>
      </c>
      <c r="C93" s="4">
        <v>437200</v>
      </c>
      <c r="D93" s="4">
        <v>1937700</v>
      </c>
      <c r="E93" s="4">
        <v>58040880000</v>
      </c>
      <c r="F93" s="4">
        <f t="shared" si="15"/>
        <v>210570890000</v>
      </c>
      <c r="G93" s="4">
        <v>649800</v>
      </c>
      <c r="H93" s="4">
        <v>232900</v>
      </c>
      <c r="I93" s="4">
        <v>416900</v>
      </c>
      <c r="J93" s="4">
        <v>12490330000</v>
      </c>
      <c r="K93" s="24">
        <f t="shared" si="16"/>
        <v>35569255000</v>
      </c>
      <c r="L93" s="4">
        <v>2207</v>
      </c>
      <c r="M93" s="4">
        <v>2509</v>
      </c>
      <c r="N93" s="4">
        <v>363</v>
      </c>
      <c r="O93" s="4">
        <v>442</v>
      </c>
      <c r="P93" s="4">
        <v>6472800</v>
      </c>
      <c r="Q93" s="4">
        <v>6579400</v>
      </c>
      <c r="R93" s="5">
        <v>-3.3E-3</v>
      </c>
      <c r="S93" s="4">
        <v>13059866</v>
      </c>
      <c r="T93" s="4">
        <f t="shared" si="13"/>
        <v>24538897</v>
      </c>
      <c r="U93" s="4">
        <f t="shared" si="17"/>
        <v>15857047</v>
      </c>
      <c r="V93" s="5">
        <v>1.8200000000000001E-2</v>
      </c>
    </row>
    <row r="94" spans="1:22" x14ac:dyDescent="0.2">
      <c r="A94" s="16" t="s">
        <v>183</v>
      </c>
      <c r="B94" s="4">
        <v>3513600</v>
      </c>
      <c r="C94" s="4">
        <v>883600</v>
      </c>
      <c r="D94" s="4">
        <v>2630000</v>
      </c>
      <c r="E94" s="4">
        <v>78181190000</v>
      </c>
      <c r="F94" s="4">
        <f t="shared" si="15"/>
        <v>152530010000</v>
      </c>
      <c r="G94" s="4">
        <v>1827600</v>
      </c>
      <c r="H94" s="4">
        <v>2852100</v>
      </c>
      <c r="I94" s="4">
        <v>-1024500</v>
      </c>
      <c r="J94" s="4">
        <v>-29708605000</v>
      </c>
      <c r="K94" s="24">
        <f t="shared" si="16"/>
        <v>23078925000</v>
      </c>
      <c r="L94" s="4">
        <v>7666</v>
      </c>
      <c r="M94" s="4">
        <v>5230</v>
      </c>
      <c r="N94" s="4">
        <v>1458</v>
      </c>
      <c r="O94" s="4">
        <v>1117</v>
      </c>
      <c r="P94" s="4">
        <v>21748300</v>
      </c>
      <c r="Q94" s="4">
        <v>18379900</v>
      </c>
      <c r="R94" s="5">
        <v>1.3600000000000001E-2</v>
      </c>
      <c r="S94" s="4">
        <v>41149942</v>
      </c>
      <c r="T94" s="4">
        <f t="shared" si="13"/>
        <v>22462516.375</v>
      </c>
      <c r="U94" s="4">
        <f t="shared" si="17"/>
        <v>15857047</v>
      </c>
      <c r="V94" s="5">
        <v>3.49E-2</v>
      </c>
    </row>
    <row r="95" spans="1:22" x14ac:dyDescent="0.2">
      <c r="A95" s="16" t="s">
        <v>182</v>
      </c>
      <c r="B95" s="4">
        <v>2712200</v>
      </c>
      <c r="C95" s="4">
        <v>286571</v>
      </c>
      <c r="D95" s="4">
        <v>2425629</v>
      </c>
      <c r="E95" s="4">
        <v>71775570000</v>
      </c>
      <c r="F95" s="4">
        <f t="shared" si="15"/>
        <v>74348820000</v>
      </c>
      <c r="G95" s="4">
        <v>1667100</v>
      </c>
      <c r="H95" s="4">
        <v>646600</v>
      </c>
      <c r="I95" s="4">
        <v>1020500</v>
      </c>
      <c r="J95" s="4">
        <v>30257545000</v>
      </c>
      <c r="K95" s="24">
        <f t="shared" si="16"/>
        <v>52787530000</v>
      </c>
      <c r="L95" s="4">
        <v>3770</v>
      </c>
      <c r="M95" s="4">
        <v>3787</v>
      </c>
      <c r="N95" s="4">
        <v>692</v>
      </c>
      <c r="O95" s="4">
        <v>813</v>
      </c>
      <c r="P95" s="4">
        <v>11018100</v>
      </c>
      <c r="Q95" s="4">
        <v>12814200</v>
      </c>
      <c r="R95" s="5">
        <v>1.7000000000000001E-3</v>
      </c>
      <c r="S95" s="4">
        <v>24453815</v>
      </c>
      <c r="T95" s="4">
        <f t="shared" si="13"/>
        <v>22178045.142857142</v>
      </c>
      <c r="U95" s="4">
        <f t="shared" si="17"/>
        <v>15857047</v>
      </c>
      <c r="V95" s="5">
        <v>2.5099999999999997E-2</v>
      </c>
    </row>
    <row r="96" spans="1:22" x14ac:dyDescent="0.2">
      <c r="A96" s="16" t="s">
        <v>177</v>
      </c>
      <c r="B96" s="4">
        <v>2063000</v>
      </c>
      <c r="C96" s="4">
        <v>560500</v>
      </c>
      <c r="D96" s="4">
        <v>1502500</v>
      </c>
      <c r="E96" s="4">
        <v>44395950000</v>
      </c>
      <c r="F96" s="4">
        <f t="shared" si="15"/>
        <v>2573250000</v>
      </c>
      <c r="G96" s="4">
        <v>1424500</v>
      </c>
      <c r="H96" s="4">
        <v>786800</v>
      </c>
      <c r="I96" s="4">
        <v>637700</v>
      </c>
      <c r="J96" s="4">
        <v>18813690000</v>
      </c>
      <c r="K96" s="24">
        <f t="shared" si="16"/>
        <v>22529985000</v>
      </c>
      <c r="L96" s="4">
        <v>5466</v>
      </c>
      <c r="M96" s="4">
        <v>3445</v>
      </c>
      <c r="N96" s="4">
        <v>891</v>
      </c>
      <c r="O96" s="4">
        <v>658</v>
      </c>
      <c r="P96" s="4">
        <v>14202100</v>
      </c>
      <c r="Q96" s="4">
        <v>10439300</v>
      </c>
      <c r="R96" s="5">
        <v>8.6E-3</v>
      </c>
      <c r="S96" s="4">
        <v>25105891</v>
      </c>
      <c r="T96" s="4">
        <f t="shared" si="13"/>
        <v>21690070.833333332</v>
      </c>
      <c r="U96" s="4">
        <f t="shared" si="17"/>
        <v>15857047</v>
      </c>
      <c r="V96" s="5">
        <v>2.35E-2</v>
      </c>
    </row>
    <row r="97" spans="1:22" x14ac:dyDescent="0.2">
      <c r="A97" s="16" t="s">
        <v>175</v>
      </c>
      <c r="B97" s="4">
        <v>403500</v>
      </c>
      <c r="C97" s="4">
        <v>531700</v>
      </c>
      <c r="D97" s="4">
        <v>-128200</v>
      </c>
      <c r="E97" s="4">
        <v>-3767370000</v>
      </c>
      <c r="F97" s="4">
        <f t="shared" si="15"/>
        <v>-41822700000</v>
      </c>
      <c r="G97" s="4">
        <v>1084200</v>
      </c>
      <c r="H97" s="4">
        <v>583200</v>
      </c>
      <c r="I97" s="4">
        <v>501000</v>
      </c>
      <c r="J97" s="4">
        <v>14657190000</v>
      </c>
      <c r="K97" s="24">
        <f t="shared" si="16"/>
        <v>3716295000</v>
      </c>
      <c r="L97" s="4">
        <v>2943</v>
      </c>
      <c r="M97" s="4">
        <v>2680</v>
      </c>
      <c r="N97" s="4">
        <v>487</v>
      </c>
      <c r="O97" s="4">
        <v>568</v>
      </c>
      <c r="P97" s="4">
        <v>7330800</v>
      </c>
      <c r="Q97" s="4">
        <v>8308900</v>
      </c>
      <c r="R97" s="5">
        <v>0</v>
      </c>
      <c r="S97" s="4">
        <v>16760900</v>
      </c>
      <c r="T97" s="4">
        <f t="shared" ref="T97:T102" si="18">AVERAGE(S98:S107)</f>
        <v>22675905</v>
      </c>
      <c r="U97" s="4">
        <f t="shared" si="17"/>
        <v>14815625</v>
      </c>
      <c r="V97" s="5">
        <v>1.3600000000000001E-2</v>
      </c>
    </row>
    <row r="98" spans="1:22" x14ac:dyDescent="0.2">
      <c r="A98" s="16" t="s">
        <v>174</v>
      </c>
      <c r="B98" s="4">
        <v>783900</v>
      </c>
      <c r="C98" s="4">
        <v>774800</v>
      </c>
      <c r="D98" s="4">
        <v>9100</v>
      </c>
      <c r="E98" s="4">
        <v>271810000</v>
      </c>
      <c r="F98" s="4">
        <f t="shared" si="15"/>
        <v>-38055330000</v>
      </c>
      <c r="G98" s="4">
        <v>1130700</v>
      </c>
      <c r="H98" s="4">
        <v>275300</v>
      </c>
      <c r="I98" s="4">
        <v>855400</v>
      </c>
      <c r="J98" s="4">
        <v>25118840000</v>
      </c>
      <c r="K98" s="24">
        <f t="shared" si="16"/>
        <v>-10940895000</v>
      </c>
      <c r="L98" s="4">
        <v>3187</v>
      </c>
      <c r="M98" s="4">
        <v>3253</v>
      </c>
      <c r="N98" s="4">
        <v>364</v>
      </c>
      <c r="O98" s="4">
        <v>606</v>
      </c>
      <c r="P98" s="4">
        <v>6156000</v>
      </c>
      <c r="Q98" s="4">
        <v>8538900</v>
      </c>
      <c r="R98" s="5">
        <v>-3.4000000000000002E-3</v>
      </c>
      <c r="S98" s="4">
        <v>15857047</v>
      </c>
      <c r="T98" s="4">
        <f t="shared" si="18"/>
        <v>24380619.5</v>
      </c>
      <c r="U98" s="4">
        <f t="shared" si="17"/>
        <v>14815625</v>
      </c>
      <c r="V98" s="5">
        <v>2.2000000000000002E-2</v>
      </c>
    </row>
    <row r="99" spans="1:22" x14ac:dyDescent="0.2">
      <c r="A99" s="16" t="s">
        <v>164</v>
      </c>
      <c r="B99" s="4">
        <v>967050</v>
      </c>
      <c r="C99" s="4">
        <v>1419600</v>
      </c>
      <c r="D99" s="4">
        <v>-452550</v>
      </c>
      <c r="E99" s="4">
        <v>-13127910000</v>
      </c>
      <c r="F99" s="4">
        <f t="shared" si="15"/>
        <v>-38327140000</v>
      </c>
      <c r="G99" s="4">
        <v>995400</v>
      </c>
      <c r="H99" s="4">
        <v>1970600</v>
      </c>
      <c r="I99" s="4">
        <v>-975200</v>
      </c>
      <c r="J99" s="4">
        <v>-28441985000</v>
      </c>
      <c r="K99" s="24">
        <f t="shared" si="16"/>
        <v>-36059735000</v>
      </c>
      <c r="L99" s="4">
        <v>5532</v>
      </c>
      <c r="M99" s="4">
        <v>3698</v>
      </c>
      <c r="N99" s="4">
        <v>968</v>
      </c>
      <c r="O99" s="4">
        <v>694</v>
      </c>
      <c r="P99" s="4">
        <v>18825600</v>
      </c>
      <c r="Q99" s="4">
        <v>13104500</v>
      </c>
      <c r="R99" s="5">
        <v>2.4500000000000001E-2</v>
      </c>
      <c r="S99" s="4">
        <v>31294814</v>
      </c>
      <c r="T99" s="4">
        <f t="shared" si="18"/>
        <v>22075888</v>
      </c>
      <c r="U99" s="4">
        <f t="shared" si="17"/>
        <v>14815625</v>
      </c>
      <c r="V99" s="5">
        <v>2.0400000000000001E-2</v>
      </c>
    </row>
    <row r="100" spans="1:22" x14ac:dyDescent="0.2">
      <c r="A100" s="16" t="s">
        <v>156</v>
      </c>
      <c r="B100" s="4">
        <v>547700</v>
      </c>
      <c r="C100" s="4">
        <v>1493820</v>
      </c>
      <c r="D100" s="4">
        <v>-946120</v>
      </c>
      <c r="E100" s="4">
        <v>-26950630000</v>
      </c>
      <c r="F100" s="4">
        <f t="shared" si="15"/>
        <v>-25199230000</v>
      </c>
      <c r="G100" s="4">
        <v>3451000</v>
      </c>
      <c r="H100" s="4">
        <v>1785000</v>
      </c>
      <c r="I100" s="4">
        <v>1666000</v>
      </c>
      <c r="J100" s="4">
        <v>48406160000</v>
      </c>
      <c r="K100" s="24">
        <f t="shared" si="16"/>
        <v>-7617750000</v>
      </c>
      <c r="L100" s="4">
        <v>7231</v>
      </c>
      <c r="M100" s="4">
        <v>4656</v>
      </c>
      <c r="N100" s="4">
        <v>1251</v>
      </c>
      <c r="O100" s="4">
        <v>831</v>
      </c>
      <c r="P100" s="4">
        <v>18417500</v>
      </c>
      <c r="Q100" s="4">
        <v>11737900</v>
      </c>
      <c r="R100" s="5">
        <v>3.5999999999999999E-3</v>
      </c>
      <c r="S100" s="4">
        <v>31418651</v>
      </c>
      <c r="T100" s="4">
        <f t="shared" si="18"/>
        <v>17404506.5</v>
      </c>
      <c r="U100" s="4">
        <f t="shared" si="17"/>
        <v>14815625</v>
      </c>
      <c r="V100" s="5">
        <v>3.56E-2</v>
      </c>
    </row>
    <row r="101" spans="1:22" x14ac:dyDescent="0.2">
      <c r="A101" s="16" t="s">
        <v>155</v>
      </c>
      <c r="B101" s="4">
        <v>1343800</v>
      </c>
      <c r="C101" s="4">
        <v>28400</v>
      </c>
      <c r="D101" s="4">
        <v>1315400</v>
      </c>
      <c r="E101" s="4">
        <v>36953060000</v>
      </c>
      <c r="F101" s="4">
        <f t="shared" si="15"/>
        <v>1751400000</v>
      </c>
      <c r="G101" s="4">
        <v>1261600</v>
      </c>
      <c r="H101" s="4">
        <v>2540100</v>
      </c>
      <c r="I101" s="4">
        <v>-1278500</v>
      </c>
      <c r="J101" s="4">
        <v>-35436470000</v>
      </c>
      <c r="K101" s="24">
        <f t="shared" si="16"/>
        <v>-56023910000</v>
      </c>
      <c r="L101" s="4">
        <v>4172</v>
      </c>
      <c r="M101" s="4">
        <v>2514</v>
      </c>
      <c r="N101" s="4">
        <v>765</v>
      </c>
      <c r="O101" s="4">
        <v>423</v>
      </c>
      <c r="P101" s="4">
        <v>11836000</v>
      </c>
      <c r="Q101" s="4">
        <v>6242100</v>
      </c>
      <c r="R101" s="5">
        <v>2.7099999999999999E-2</v>
      </c>
      <c r="S101" s="4">
        <v>19993388</v>
      </c>
      <c r="T101" s="4">
        <f t="shared" si="18"/>
        <v>14815625</v>
      </c>
      <c r="U101" s="4">
        <f t="shared" si="17"/>
        <v>14815625</v>
      </c>
      <c r="V101" s="5">
        <v>3.1600000000000003E-2</v>
      </c>
    </row>
    <row r="102" spans="1:22" x14ac:dyDescent="0.2">
      <c r="A102" s="16" t="s">
        <v>154</v>
      </c>
      <c r="B102" s="4">
        <v>491800</v>
      </c>
      <c r="C102" s="4">
        <v>1751635</v>
      </c>
      <c r="D102" s="4">
        <v>-1259835</v>
      </c>
      <c r="E102" s="4">
        <v>-35201660000</v>
      </c>
      <c r="F102" s="4">
        <f t="shared" si="15"/>
        <v>-35201660000</v>
      </c>
      <c r="G102" s="4">
        <v>847900</v>
      </c>
      <c r="H102" s="4">
        <v>1587700</v>
      </c>
      <c r="I102" s="4">
        <v>-739800</v>
      </c>
      <c r="J102" s="4">
        <v>-20587440000</v>
      </c>
      <c r="K102" s="24">
        <f t="shared" si="16"/>
        <v>-20587440000</v>
      </c>
      <c r="L102" s="4">
        <v>1987</v>
      </c>
      <c r="M102" s="4">
        <v>3052</v>
      </c>
      <c r="N102" s="4">
        <v>320</v>
      </c>
      <c r="O102" s="4">
        <v>561</v>
      </c>
      <c r="P102" s="4">
        <v>4618300</v>
      </c>
      <c r="Q102" s="4">
        <v>9124900</v>
      </c>
      <c r="R102" s="5">
        <v>-7.0999999999999995E-3</v>
      </c>
      <c r="S102" s="4">
        <v>14815625</v>
      </c>
      <c r="T102" s="4" t="e">
        <f t="shared" si="18"/>
        <v>#DIV/0!</v>
      </c>
      <c r="U102" s="4">
        <f t="shared" si="17"/>
        <v>0</v>
      </c>
      <c r="V102" s="5">
        <v>1.43E-2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22"/>
      <c r="M111" s="22"/>
      <c r="N111" s="22"/>
      <c r="O111" s="22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ref="F169:F197" si="19">F170+E169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ref="F198:F221" si="20">F199+E198</f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20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20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20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20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20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20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20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20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20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20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20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20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20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20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20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20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20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20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20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20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20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20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20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>F223+E222</f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>F224+E223</f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81B9-3FD6-924A-98B8-4C34111F6698}">
  <sheetPr codeName="Sheet26"/>
  <dimension ref="A1:V258"/>
  <sheetViews>
    <sheetView topLeftCell="B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5.1640625"/>
    <col min="3" max="3" customWidth="true" width="15.5"/>
    <col min="4" max="4" customWidth="true" width="15.33203125"/>
    <col min="5" max="5" customWidth="true" width="21.0"/>
    <col min="6" max="6" customWidth="true" width="21.5"/>
    <col min="7" max="7" customWidth="true" width="13.83203125"/>
    <col min="8" max="8" customWidth="true" width="14.1640625"/>
    <col min="9" max="9" customWidth="true" width="13.5"/>
    <col min="10" max="10" customWidth="true" width="18.33203125"/>
    <col min="11" max="11" customWidth="true" width="16.6640625"/>
    <col min="18" max="18" customWidth="true" width="13.0"/>
    <col min="19" max="19" customWidth="true" width="16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517">
        <v>344</v>
      </c>
      <c r="B3" t="n" s="2518">
        <v>4109790.0</v>
      </c>
      <c r="C3" t="n" s="2519">
        <v>3357008.0</v>
      </c>
      <c r="D3" t="n" s="2520">
        <v>752782.0</v>
      </c>
      <c r="E3" t="n" s="2521">
        <v>2.156241E10</v>
      </c>
      <c r="G3" t="n" s="2507">
        <v>3342400.0</v>
      </c>
      <c r="H3" t="n" s="2508">
        <v>1111397.0</v>
      </c>
      <c r="I3" t="n" s="2509">
        <v>2231003.0</v>
      </c>
      <c r="J3" t="n" s="2510">
        <v>6.3484248E10</v>
      </c>
      <c r="L3" t="n" s="2511">
        <v>3675.0</v>
      </c>
      <c r="M3" t="n" s="2512">
        <v>4789.0</v>
      </c>
      <c r="N3" t="n" s="2513">
        <v>466.0</v>
      </c>
      <c r="O3" t="n" s="2514">
        <v>503.0</v>
      </c>
      <c r="P3" t="n" s="2515">
        <v>7877500.0</v>
      </c>
      <c r="Q3" t="n" s="2516">
        <v>7526900.0</v>
      </c>
      <c r="R3" t="n" s="2505">
        <v>0.0124</v>
      </c>
      <c r="S3" t="n" s="2504">
        <v>1.7796997E7</v>
      </c>
      <c r="V3" t="n" s="2506">
        <v>0.026099999999999998</v>
      </c>
    </row>
    <row r="4">
      <c r="A4" t="s" s="450">
        <v>343</v>
      </c>
      <c r="B4" t="n" s="451">
        <v>1782333.0</v>
      </c>
      <c r="C4" t="n" s="452">
        <v>2630595.0</v>
      </c>
      <c r="D4" t="n" s="453">
        <v>-848262.0</v>
      </c>
      <c r="E4" t="n" s="454">
        <v>-2.398683E10</v>
      </c>
      <c r="G4" t="n" s="440">
        <v>1240700.0</v>
      </c>
      <c r="H4" t="n" s="441">
        <v>6272880.0</v>
      </c>
      <c r="I4" t="n" s="442">
        <v>-5032180.0</v>
      </c>
      <c r="J4" t="n" s="443">
        <v>-1.42468233E11</v>
      </c>
      <c r="L4" t="n" s="444">
        <v>4577.0</v>
      </c>
      <c r="M4" t="n" s="445">
        <v>10198.0</v>
      </c>
      <c r="N4" t="n" s="446">
        <v>587.0</v>
      </c>
      <c r="O4" t="n" s="447">
        <v>938.0</v>
      </c>
      <c r="P4" t="n" s="448">
        <v>9473200.0</v>
      </c>
      <c r="Q4" t="n" s="449">
        <v>1.5715E7</v>
      </c>
      <c r="R4" t="n" s="438">
        <v>-0.0123</v>
      </c>
      <c r="S4" t="n" s="437">
        <v>2.744978E7</v>
      </c>
      <c r="V4" t="n" s="439">
        <v>0.019299999999999998</v>
      </c>
    </row>
    <row r="5" spans="1:22" x14ac:dyDescent="0.2">
      <c r="A5" s="16" t="s">
        <v>342</v>
      </c>
      <c r="B5" s="4">
        <v>310687</v>
      </c>
      <c r="C5" s="4">
        <v>8339360</v>
      </c>
      <c r="D5" s="4">
        <v>-8028673</v>
      </c>
      <c r="E5" s="4">
        <v>-231061130000</v>
      </c>
      <c r="F5" s="4">
        <f t="shared" ref="F5:F46" si="0">E5+F6</f>
        <v>808063350375</v>
      </c>
      <c r="G5" s="4">
        <v>3437400</v>
      </c>
      <c r="H5" s="4">
        <v>2115940</v>
      </c>
      <c r="I5" s="4">
        <v>1321460</v>
      </c>
      <c r="J5" s="4">
        <v>37300959000</v>
      </c>
      <c r="K5" s="24">
        <f t="shared" ref="K5:K46" si="1">K6+J5</f>
        <v>351359301000</v>
      </c>
      <c r="L5" s="4">
        <v>3073</v>
      </c>
      <c r="M5" s="4">
        <v>8197</v>
      </c>
      <c r="N5" s="4">
        <v>408</v>
      </c>
      <c r="O5" s="4">
        <v>806</v>
      </c>
      <c r="P5" s="4">
        <v>6096100</v>
      </c>
      <c r="Q5" s="4">
        <v>12608100</v>
      </c>
      <c r="R5" s="5">
        <v>-1.9199999999999998E-2</v>
      </c>
      <c r="S5" s="4">
        <v>24119540</v>
      </c>
      <c r="T5" s="4">
        <f t="shared" ref="T5:T73" si="2">AVERAGE(S6:S15)</f>
        <v>31556178.899999999</v>
      </c>
      <c r="U5" s="4">
        <f t="shared" ref="U5:U46" si="3">MIN(S6:S10)</f>
        <v>17344232</v>
      </c>
      <c r="V5" s="5">
        <v>2.23E-2</v>
      </c>
    </row>
    <row r="6" spans="1:22" x14ac:dyDescent="0.2">
      <c r="A6" s="16" t="s">
        <v>341</v>
      </c>
      <c r="B6" s="4">
        <v>368380</v>
      </c>
      <c r="C6" s="4">
        <v>3611585</v>
      </c>
      <c r="D6" s="4">
        <v>-3243205</v>
      </c>
      <c r="E6" s="4">
        <v>-93744550000</v>
      </c>
      <c r="F6" s="4">
        <f t="shared" si="0"/>
        <v>1039124480375</v>
      </c>
      <c r="G6" s="4">
        <v>1144600</v>
      </c>
      <c r="H6" s="4">
        <v>896872</v>
      </c>
      <c r="I6" s="4">
        <v>247728</v>
      </c>
      <c r="J6" s="4">
        <v>7280474000</v>
      </c>
      <c r="K6" s="24">
        <f t="shared" si="1"/>
        <v>314058342000</v>
      </c>
      <c r="L6" s="4">
        <v>3060</v>
      </c>
      <c r="M6" s="4">
        <v>6239</v>
      </c>
      <c r="N6" s="4">
        <v>469</v>
      </c>
      <c r="O6" s="4">
        <v>521</v>
      </c>
      <c r="P6" s="4">
        <v>7040100</v>
      </c>
      <c r="Q6" s="4">
        <v>9185700</v>
      </c>
      <c r="R6" s="5">
        <v>8.6999999999999994E-3</v>
      </c>
      <c r="S6" s="4">
        <v>17736772</v>
      </c>
      <c r="T6" s="4">
        <f t="shared" si="2"/>
        <v>31409910.100000001</v>
      </c>
      <c r="U6" s="4">
        <f t="shared" si="3"/>
        <v>17344232</v>
      </c>
      <c r="V6" s="5">
        <v>1.37E-2</v>
      </c>
    </row>
    <row r="7" spans="1:22" x14ac:dyDescent="0.2">
      <c r="A7" s="16" t="s">
        <v>340</v>
      </c>
      <c r="B7" s="4">
        <v>654796</v>
      </c>
      <c r="C7" s="4">
        <v>3219622</v>
      </c>
      <c r="D7" s="4">
        <v>-2564826</v>
      </c>
      <c r="E7" s="4">
        <v>-74121520000</v>
      </c>
      <c r="F7" s="4">
        <f t="shared" si="0"/>
        <v>1132869030375</v>
      </c>
      <c r="G7" s="4">
        <v>2088600</v>
      </c>
      <c r="H7" s="4">
        <v>547332</v>
      </c>
      <c r="I7" s="4">
        <v>1541268</v>
      </c>
      <c r="J7" s="4">
        <v>44577210000</v>
      </c>
      <c r="K7" s="24">
        <f t="shared" si="1"/>
        <v>306777868000</v>
      </c>
      <c r="L7" s="4">
        <v>3026</v>
      </c>
      <c r="M7" s="4">
        <v>4541</v>
      </c>
      <c r="N7" s="4">
        <v>454</v>
      </c>
      <c r="O7" s="4">
        <v>558</v>
      </c>
      <c r="P7" s="4">
        <v>6012600</v>
      </c>
      <c r="Q7" s="4">
        <v>8728900</v>
      </c>
      <c r="R7" s="5">
        <v>0</v>
      </c>
      <c r="S7" s="4">
        <v>17344232</v>
      </c>
      <c r="T7" s="4">
        <f t="shared" si="2"/>
        <v>30992646.399999999</v>
      </c>
      <c r="U7" s="4">
        <f t="shared" si="3"/>
        <v>20883641</v>
      </c>
      <c r="V7" s="5">
        <v>2.2200000000000001E-2</v>
      </c>
    </row>
    <row r="8" spans="1:22" x14ac:dyDescent="0.2">
      <c r="A8" s="16" t="s">
        <v>339</v>
      </c>
      <c r="B8" s="4">
        <v>3462174</v>
      </c>
      <c r="C8" s="4">
        <v>4348248</v>
      </c>
      <c r="D8" s="4">
        <v>-886074</v>
      </c>
      <c r="E8" s="4">
        <v>-25622940000</v>
      </c>
      <c r="F8" s="4">
        <f t="shared" si="0"/>
        <v>1206990550375</v>
      </c>
      <c r="G8" s="4">
        <v>2179500</v>
      </c>
      <c r="H8" s="4">
        <v>3205411</v>
      </c>
      <c r="I8" s="4">
        <v>-1025911</v>
      </c>
      <c r="J8" s="4">
        <v>-30010334000</v>
      </c>
      <c r="K8" s="24">
        <f t="shared" si="1"/>
        <v>262200658000</v>
      </c>
      <c r="L8" s="4">
        <v>4375</v>
      </c>
      <c r="M8" s="4">
        <v>11765</v>
      </c>
      <c r="N8" s="4">
        <v>642</v>
      </c>
      <c r="O8" s="4">
        <v>1351</v>
      </c>
      <c r="P8" s="4">
        <v>9398000</v>
      </c>
      <c r="Q8" s="4">
        <v>19146200</v>
      </c>
      <c r="R8" s="5">
        <v>-2.07E-2</v>
      </c>
      <c r="S8" s="4">
        <v>30353772</v>
      </c>
      <c r="T8" s="4">
        <f t="shared" si="2"/>
        <v>29873462.800000001</v>
      </c>
      <c r="U8" s="4">
        <f t="shared" si="3"/>
        <v>20883641</v>
      </c>
      <c r="V8" s="5">
        <v>3.39E-2</v>
      </c>
    </row>
    <row r="9" spans="1:22" x14ac:dyDescent="0.2">
      <c r="A9" s="16" t="s">
        <v>338</v>
      </c>
      <c r="B9" s="4">
        <v>7378030</v>
      </c>
      <c r="C9" s="4">
        <v>4650597</v>
      </c>
      <c r="D9" s="4">
        <v>2727433</v>
      </c>
      <c r="E9" s="4">
        <v>80159280000</v>
      </c>
      <c r="F9" s="4">
        <f t="shared" si="0"/>
        <v>1232613490375</v>
      </c>
      <c r="G9" s="4">
        <v>2360200</v>
      </c>
      <c r="H9" s="4">
        <v>2650395</v>
      </c>
      <c r="I9" s="4">
        <v>-290195</v>
      </c>
      <c r="J9" s="4">
        <v>-7755383000</v>
      </c>
      <c r="K9" s="24">
        <f t="shared" si="1"/>
        <v>292210992000</v>
      </c>
      <c r="L9" s="4">
        <v>8455</v>
      </c>
      <c r="M9" s="4">
        <v>7985</v>
      </c>
      <c r="N9" s="4">
        <v>1125</v>
      </c>
      <c r="O9" s="4">
        <v>990</v>
      </c>
      <c r="P9" s="4">
        <v>19266400</v>
      </c>
      <c r="Q9" s="4">
        <v>14799700</v>
      </c>
      <c r="R9" s="5">
        <v>-6.0999999999999999E-2</v>
      </c>
      <c r="S9" s="4">
        <v>39455295</v>
      </c>
      <c r="T9" s="4">
        <f t="shared" si="2"/>
        <v>27872204.800000001</v>
      </c>
      <c r="U9" s="4">
        <f t="shared" si="3"/>
        <v>20883641</v>
      </c>
      <c r="V9" s="5">
        <v>3.0600000000000002E-2</v>
      </c>
    </row>
    <row r="10" spans="1:22" x14ac:dyDescent="0.2">
      <c r="A10" s="16" t="s">
        <v>337</v>
      </c>
      <c r="B10" s="4">
        <v>2937324</v>
      </c>
      <c r="C10" s="4">
        <v>5515183</v>
      </c>
      <c r="D10" s="4">
        <v>-2577859</v>
      </c>
      <c r="E10" s="4">
        <v>-81049560000</v>
      </c>
      <c r="F10" s="4">
        <f t="shared" si="0"/>
        <v>1152454210375</v>
      </c>
      <c r="G10" s="4">
        <v>0</v>
      </c>
      <c r="H10" s="4">
        <v>0</v>
      </c>
      <c r="I10" s="4">
        <v>0</v>
      </c>
      <c r="J10" s="4">
        <v>19249217000</v>
      </c>
      <c r="K10" s="24">
        <f t="shared" si="1"/>
        <v>299966375000</v>
      </c>
      <c r="L10" s="4">
        <v>7562</v>
      </c>
      <c r="M10" s="4">
        <v>9688</v>
      </c>
      <c r="N10" s="4">
        <v>910</v>
      </c>
      <c r="O10" s="4">
        <v>1426</v>
      </c>
      <c r="P10" s="4">
        <v>14361200</v>
      </c>
      <c r="Q10" s="4">
        <v>21701000</v>
      </c>
      <c r="R10" s="5">
        <v>-1.7500000000000002E-2</v>
      </c>
      <c r="S10" s="4">
        <v>40508723</v>
      </c>
      <c r="T10" s="4">
        <f t="shared" si="2"/>
        <v>27298382.5</v>
      </c>
      <c r="U10" s="4">
        <f t="shared" si="3"/>
        <v>20883641</v>
      </c>
      <c r="V10" s="5">
        <v>2.5099999999999997E-2</v>
      </c>
    </row>
    <row r="11" spans="1:22" x14ac:dyDescent="0.2">
      <c r="A11" s="16" t="s">
        <v>336</v>
      </c>
      <c r="B11" s="4">
        <v>4368082</v>
      </c>
      <c r="C11" s="4">
        <v>1745940</v>
      </c>
      <c r="D11" s="4">
        <v>2622142</v>
      </c>
      <c r="E11" s="4">
        <v>83369090000</v>
      </c>
      <c r="F11" s="4">
        <f t="shared" si="0"/>
        <v>1233503770375</v>
      </c>
      <c r="G11" s="4">
        <v>0</v>
      </c>
      <c r="H11" s="4">
        <v>0</v>
      </c>
      <c r="I11" s="4">
        <v>0</v>
      </c>
      <c r="J11" s="4">
        <v>-46065866000</v>
      </c>
      <c r="K11" s="24">
        <f t="shared" si="1"/>
        <v>280717158000</v>
      </c>
      <c r="L11" s="4">
        <v>3172</v>
      </c>
      <c r="M11" s="4">
        <v>6112</v>
      </c>
      <c r="N11" s="4">
        <v>456</v>
      </c>
      <c r="O11" s="4">
        <v>839</v>
      </c>
      <c r="P11" s="4">
        <v>6690200</v>
      </c>
      <c r="Q11" s="4">
        <v>12314300</v>
      </c>
      <c r="R11" s="5">
        <v>-4.6999999999999993E-3</v>
      </c>
      <c r="S11" s="4">
        <v>20883641</v>
      </c>
      <c r="T11" s="4">
        <f t="shared" si="2"/>
        <v>28349938.399999999</v>
      </c>
      <c r="U11" s="4">
        <f t="shared" si="3"/>
        <v>16274084</v>
      </c>
      <c r="V11" s="5">
        <v>1.72E-2</v>
      </c>
    </row>
    <row r="12" spans="1:22" x14ac:dyDescent="0.2">
      <c r="A12" s="16" t="s">
        <v>335</v>
      </c>
      <c r="B12" s="4">
        <v>2440500</v>
      </c>
      <c r="C12" s="4">
        <v>4676760</v>
      </c>
      <c r="D12" s="4">
        <v>-2236260</v>
      </c>
      <c r="E12" s="4">
        <v>-71336940000</v>
      </c>
      <c r="F12" s="4">
        <f t="shared" si="0"/>
        <v>1150134680375</v>
      </c>
      <c r="G12" s="4">
        <v>0</v>
      </c>
      <c r="H12" s="4">
        <v>0</v>
      </c>
      <c r="I12" s="4">
        <v>0</v>
      </c>
      <c r="J12" s="4">
        <v>-6149586000</v>
      </c>
      <c r="K12" s="24">
        <f t="shared" si="1"/>
        <v>326783024000</v>
      </c>
      <c r="L12" s="4">
        <v>10100</v>
      </c>
      <c r="M12" s="4">
        <v>5926</v>
      </c>
      <c r="N12" s="4">
        <v>1538</v>
      </c>
      <c r="O12" s="4">
        <v>1198</v>
      </c>
      <c r="P12" s="4">
        <v>23658300</v>
      </c>
      <c r="Q12" s="4">
        <v>21233700</v>
      </c>
      <c r="R12" s="5">
        <v>1.2699999999999999E-2</v>
      </c>
      <c r="S12" s="4">
        <v>46797106</v>
      </c>
      <c r="T12" s="4">
        <f t="shared" si="2"/>
        <v>26630217.800000001</v>
      </c>
      <c r="U12" s="4">
        <f t="shared" si="3"/>
        <v>13171595</v>
      </c>
      <c r="V12" s="5">
        <v>1.72E-2</v>
      </c>
    </row>
    <row r="13" spans="1:22" x14ac:dyDescent="0.2">
      <c r="A13" s="16" t="s">
        <v>333</v>
      </c>
      <c r="B13" s="4">
        <v>1969600</v>
      </c>
      <c r="C13" s="4">
        <v>2671367</v>
      </c>
      <c r="D13" s="4">
        <v>-701767</v>
      </c>
      <c r="E13" s="4">
        <v>-21906940000</v>
      </c>
      <c r="F13" s="4">
        <f t="shared" si="0"/>
        <v>1221471620375</v>
      </c>
      <c r="G13" s="4">
        <v>1363800</v>
      </c>
      <c r="H13" s="4">
        <v>1561085</v>
      </c>
      <c r="I13" s="4">
        <v>-197285</v>
      </c>
      <c r="J13" s="4">
        <v>-6149586000</v>
      </c>
      <c r="K13" s="24">
        <f t="shared" si="1"/>
        <v>332932610000</v>
      </c>
      <c r="L13" s="4">
        <v>4404</v>
      </c>
      <c r="M13" s="4">
        <v>6508</v>
      </c>
      <c r="N13" s="4">
        <v>631</v>
      </c>
      <c r="O13" s="4">
        <v>921</v>
      </c>
      <c r="P13" s="4">
        <v>11192400</v>
      </c>
      <c r="Q13" s="4">
        <v>15505500</v>
      </c>
      <c r="R13" s="5">
        <v>0</v>
      </c>
      <c r="S13" s="4">
        <v>29140985</v>
      </c>
      <c r="T13" s="4">
        <f t="shared" si="2"/>
        <v>25391599.300000001</v>
      </c>
      <c r="U13" s="4">
        <f t="shared" si="3"/>
        <v>13171595</v>
      </c>
      <c r="V13" s="5">
        <v>1.43E-2</v>
      </c>
    </row>
    <row r="14" spans="1:22" x14ac:dyDescent="0.2">
      <c r="A14" s="16" t="s">
        <v>332</v>
      </c>
      <c r="B14" s="4">
        <v>2972454</v>
      </c>
      <c r="C14" s="4">
        <v>1646853</v>
      </c>
      <c r="D14" s="4">
        <v>1325601</v>
      </c>
      <c r="E14" s="4">
        <v>41917250000</v>
      </c>
      <c r="F14" s="4">
        <f t="shared" si="0"/>
        <v>1243378560375</v>
      </c>
      <c r="G14" s="4">
        <v>5244800</v>
      </c>
      <c r="H14" s="4">
        <v>3951463</v>
      </c>
      <c r="I14" s="4">
        <v>1293337</v>
      </c>
      <c r="J14" s="4">
        <v>40799348000</v>
      </c>
      <c r="K14" s="24">
        <f t="shared" si="1"/>
        <v>339082196000</v>
      </c>
      <c r="L14" s="4">
        <v>7004</v>
      </c>
      <c r="M14" s="4">
        <v>5705</v>
      </c>
      <c r="N14" s="4">
        <v>993</v>
      </c>
      <c r="O14" s="4">
        <v>760</v>
      </c>
      <c r="P14" s="4">
        <v>13606100</v>
      </c>
      <c r="Q14" s="4">
        <v>12052100</v>
      </c>
      <c r="R14" s="5">
        <v>1.29E-2</v>
      </c>
      <c r="S14" s="4">
        <v>27705927</v>
      </c>
      <c r="T14" s="4">
        <f t="shared" si="2"/>
        <v>23367316.600000001</v>
      </c>
      <c r="U14" s="4">
        <f t="shared" si="3"/>
        <v>13171595</v>
      </c>
      <c r="V14" s="5">
        <v>1.26E-2</v>
      </c>
    </row>
    <row r="15" spans="1:22" x14ac:dyDescent="0.2">
      <c r="A15" s="16" t="s">
        <v>331</v>
      </c>
      <c r="B15" s="4">
        <v>6163050</v>
      </c>
      <c r="C15" s="4">
        <v>474136</v>
      </c>
      <c r="D15" s="4">
        <v>5688914</v>
      </c>
      <c r="E15" s="4">
        <v>176277630000</v>
      </c>
      <c r="F15" s="4">
        <f t="shared" si="0"/>
        <v>1201461310375</v>
      </c>
      <c r="G15" s="4">
        <v>1961800</v>
      </c>
      <c r="H15" s="4">
        <v>1949436</v>
      </c>
      <c r="I15" s="4">
        <v>12364</v>
      </c>
      <c r="J15" s="4">
        <v>348133000</v>
      </c>
      <c r="K15" s="24">
        <f t="shared" si="1"/>
        <v>298282848000</v>
      </c>
      <c r="L15" s="4">
        <v>14637</v>
      </c>
      <c r="M15" s="4">
        <v>6247</v>
      </c>
      <c r="N15" s="4">
        <v>2080</v>
      </c>
      <c r="O15" s="4">
        <v>956</v>
      </c>
      <c r="P15" s="4">
        <v>29849200</v>
      </c>
      <c r="Q15" s="4">
        <v>14184300</v>
      </c>
      <c r="R15" s="5">
        <v>3.32E-2</v>
      </c>
      <c r="S15" s="4">
        <v>45635336</v>
      </c>
      <c r="T15" s="4">
        <f t="shared" si="2"/>
        <v>20694783</v>
      </c>
      <c r="U15" s="4">
        <f t="shared" si="3"/>
        <v>13171595</v>
      </c>
      <c r="V15" s="5">
        <v>3.5099999999999999E-2</v>
      </c>
    </row>
    <row r="16" spans="1:22" x14ac:dyDescent="0.2">
      <c r="A16" s="16" t="s">
        <v>330</v>
      </c>
      <c r="B16" s="4">
        <v>524018</v>
      </c>
      <c r="C16" s="4">
        <v>3633623</v>
      </c>
      <c r="D16" s="4">
        <v>-3109605</v>
      </c>
      <c r="E16" s="4">
        <v>-93988350000</v>
      </c>
      <c r="F16" s="4">
        <f t="shared" si="0"/>
        <v>1025183680375</v>
      </c>
      <c r="G16" s="4">
        <v>1224300</v>
      </c>
      <c r="H16" s="4">
        <v>778884</v>
      </c>
      <c r="I16" s="4">
        <v>445416</v>
      </c>
      <c r="J16" s="4">
        <v>13482407000</v>
      </c>
      <c r="K16" s="24">
        <f t="shared" si="1"/>
        <v>297934715000</v>
      </c>
      <c r="L16" s="4">
        <v>3306</v>
      </c>
      <c r="M16" s="4">
        <v>3881</v>
      </c>
      <c r="N16" s="4">
        <v>423</v>
      </c>
      <c r="O16" s="4">
        <v>663</v>
      </c>
      <c r="P16" s="4">
        <v>6824300</v>
      </c>
      <c r="Q16" s="4">
        <v>8109500</v>
      </c>
      <c r="R16" s="5">
        <v>0</v>
      </c>
      <c r="S16" s="4">
        <v>16274084</v>
      </c>
      <c r="T16" s="4">
        <f t="shared" si="2"/>
        <v>20209814.600000001</v>
      </c>
      <c r="U16" s="4">
        <f t="shared" si="3"/>
        <v>13171595</v>
      </c>
      <c r="V16" s="5">
        <v>1.9599999999999999E-2</v>
      </c>
    </row>
    <row r="17" spans="1:22" x14ac:dyDescent="0.2">
      <c r="A17" s="16" t="s">
        <v>329</v>
      </c>
      <c r="B17" s="4">
        <v>2122100</v>
      </c>
      <c r="C17" s="4">
        <v>2483830</v>
      </c>
      <c r="D17" s="4">
        <v>-361730</v>
      </c>
      <c r="E17" s="4">
        <v>-10961066854</v>
      </c>
      <c r="F17" s="4">
        <f t="shared" si="0"/>
        <v>1119172030375</v>
      </c>
      <c r="G17" s="4">
        <v>1240100</v>
      </c>
      <c r="H17" s="4">
        <v>1052595</v>
      </c>
      <c r="I17" s="4">
        <v>187505</v>
      </c>
      <c r="J17" s="4">
        <v>5726757000</v>
      </c>
      <c r="K17" s="24">
        <f t="shared" si="1"/>
        <v>284452308000</v>
      </c>
      <c r="L17" s="4">
        <v>2042</v>
      </c>
      <c r="M17" s="4">
        <v>3818</v>
      </c>
      <c r="N17" s="4">
        <v>340</v>
      </c>
      <c r="O17" s="4">
        <v>544</v>
      </c>
      <c r="P17" s="4">
        <v>4337600</v>
      </c>
      <c r="Q17" s="4">
        <v>7929900</v>
      </c>
      <c r="R17" s="5">
        <v>-8.199999999999999E-3</v>
      </c>
      <c r="S17" s="4">
        <v>13171595</v>
      </c>
      <c r="T17" s="4">
        <f t="shared" si="2"/>
        <v>21235855.199999999</v>
      </c>
      <c r="U17" s="4">
        <f t="shared" si="3"/>
        <v>19161936</v>
      </c>
      <c r="V17" s="5">
        <v>1.8000000000000002E-2</v>
      </c>
    </row>
    <row r="18" spans="1:22" x14ac:dyDescent="0.2">
      <c r="A18" s="16" t="s">
        <v>328</v>
      </c>
      <c r="B18" s="4">
        <v>3533315</v>
      </c>
      <c r="C18" s="4">
        <v>3668308</v>
      </c>
      <c r="D18" s="4">
        <v>-134993</v>
      </c>
      <c r="E18" s="4">
        <v>-3851030000</v>
      </c>
      <c r="F18" s="4">
        <f t="shared" si="0"/>
        <v>1130133097229</v>
      </c>
      <c r="G18" s="4">
        <v>657700</v>
      </c>
      <c r="H18" s="4">
        <v>1082336</v>
      </c>
      <c r="I18" s="4">
        <v>-424636</v>
      </c>
      <c r="J18" s="4">
        <v>-12691766000</v>
      </c>
      <c r="K18" s="24">
        <f t="shared" si="1"/>
        <v>278725551000</v>
      </c>
      <c r="L18" s="4">
        <v>3818</v>
      </c>
      <c r="M18" s="4">
        <v>4953</v>
      </c>
      <c r="N18" s="4">
        <v>522</v>
      </c>
      <c r="O18" s="4">
        <v>670</v>
      </c>
      <c r="P18" s="4">
        <v>7837100</v>
      </c>
      <c r="Q18" s="4">
        <v>9537600</v>
      </c>
      <c r="R18" s="5">
        <v>0</v>
      </c>
      <c r="S18" s="4">
        <v>19161936</v>
      </c>
      <c r="T18" s="4">
        <f t="shared" si="2"/>
        <v>21174451.600000001</v>
      </c>
      <c r="U18" s="4">
        <f t="shared" si="3"/>
        <v>16754800</v>
      </c>
      <c r="V18" s="5">
        <v>2.29E-2</v>
      </c>
    </row>
    <row r="19" spans="1:22" x14ac:dyDescent="0.2">
      <c r="A19" s="16" t="s">
        <v>327</v>
      </c>
      <c r="B19" s="4">
        <v>5935165</v>
      </c>
      <c r="C19" s="4">
        <v>3077814</v>
      </c>
      <c r="D19" s="4">
        <v>2857351</v>
      </c>
      <c r="E19" s="4">
        <v>86887130000</v>
      </c>
      <c r="F19" s="4">
        <f t="shared" si="0"/>
        <v>1133984127229</v>
      </c>
      <c r="G19" s="4">
        <v>1212700</v>
      </c>
      <c r="H19" s="4">
        <v>580515</v>
      </c>
      <c r="I19" s="4">
        <v>632185</v>
      </c>
      <c r="J19" s="4">
        <v>19317294000</v>
      </c>
      <c r="K19" s="24">
        <f t="shared" si="1"/>
        <v>291417317000</v>
      </c>
      <c r="L19" s="4">
        <v>5369</v>
      </c>
      <c r="M19" s="4">
        <v>4355</v>
      </c>
      <c r="N19" s="4">
        <v>627</v>
      </c>
      <c r="O19" s="4">
        <v>542</v>
      </c>
      <c r="P19" s="4">
        <v>9336700</v>
      </c>
      <c r="Q19" s="4">
        <v>8185300</v>
      </c>
      <c r="R19" s="5">
        <v>-8.199999999999999E-3</v>
      </c>
      <c r="S19" s="4">
        <v>19442715</v>
      </c>
      <c r="T19" s="4">
        <f t="shared" si="2"/>
        <v>20471270.100000001</v>
      </c>
      <c r="U19" s="4">
        <f t="shared" si="3"/>
        <v>7463100</v>
      </c>
      <c r="V19" s="5">
        <v>2.76E-2</v>
      </c>
    </row>
    <row r="20" spans="1:22" x14ac:dyDescent="0.2">
      <c r="A20" s="16" t="s">
        <v>326</v>
      </c>
      <c r="B20" s="4">
        <v>6432800</v>
      </c>
      <c r="C20" s="4">
        <v>3703880</v>
      </c>
      <c r="D20" s="4">
        <v>2728920</v>
      </c>
      <c r="E20" s="4">
        <v>82083370000</v>
      </c>
      <c r="F20" s="4">
        <f t="shared" si="0"/>
        <v>1047096997229</v>
      </c>
      <c r="G20" s="4">
        <v>1058900</v>
      </c>
      <c r="H20" s="4">
        <v>1191600</v>
      </c>
      <c r="I20" s="4">
        <v>-132700</v>
      </c>
      <c r="J20" s="4">
        <v>-4117055000</v>
      </c>
      <c r="K20" s="24">
        <f t="shared" si="1"/>
        <v>272100023000</v>
      </c>
      <c r="L20" s="4">
        <v>10505</v>
      </c>
      <c r="M20" s="4">
        <v>5646</v>
      </c>
      <c r="N20" s="4">
        <v>1461</v>
      </c>
      <c r="O20" s="4">
        <v>808</v>
      </c>
      <c r="P20" s="4">
        <v>19881800</v>
      </c>
      <c r="Q20" s="4">
        <v>12297400</v>
      </c>
      <c r="R20" s="5">
        <v>1.83E-2</v>
      </c>
      <c r="S20" s="4">
        <v>34770500</v>
      </c>
      <c r="T20" s="4">
        <f t="shared" si="2"/>
        <v>19626870.100000001</v>
      </c>
      <c r="U20" s="4">
        <f t="shared" si="3"/>
        <v>7463100</v>
      </c>
      <c r="V20" s="5">
        <v>4.0399999999999998E-2</v>
      </c>
    </row>
    <row r="21" spans="1:22" x14ac:dyDescent="0.2">
      <c r="A21" s="16" t="s">
        <v>325</v>
      </c>
      <c r="B21" s="4">
        <v>8797402</v>
      </c>
      <c r="C21" s="4">
        <v>1404426</v>
      </c>
      <c r="D21" s="4">
        <v>7392976</v>
      </c>
      <c r="E21" s="4">
        <v>219699410000</v>
      </c>
      <c r="F21" s="4">
        <f t="shared" si="0"/>
        <v>965013627229</v>
      </c>
      <c r="G21" s="4">
        <v>1215900</v>
      </c>
      <c r="H21" s="4">
        <v>1170200</v>
      </c>
      <c r="I21" s="4">
        <v>45700</v>
      </c>
      <c r="J21" s="4">
        <v>1779175000</v>
      </c>
      <c r="K21" s="24">
        <f t="shared" si="1"/>
        <v>276217078000</v>
      </c>
      <c r="L21" s="4">
        <v>10118</v>
      </c>
      <c r="M21" s="4">
        <v>3837</v>
      </c>
      <c r="N21" s="4">
        <v>1099</v>
      </c>
      <c r="O21" s="4">
        <v>574</v>
      </c>
      <c r="P21" s="4">
        <v>18917700</v>
      </c>
      <c r="Q21" s="4">
        <v>9284500</v>
      </c>
      <c r="R21" s="5">
        <v>2.9100000000000001E-2</v>
      </c>
      <c r="S21" s="4">
        <v>31399200</v>
      </c>
      <c r="T21" s="4">
        <f t="shared" si="2"/>
        <v>18113480.100000001</v>
      </c>
      <c r="U21" s="4">
        <f t="shared" si="3"/>
        <v>7463100</v>
      </c>
      <c r="V21" s="5">
        <v>3.15E-2</v>
      </c>
    </row>
    <row r="22" spans="1:22" x14ac:dyDescent="0.2">
      <c r="A22" s="16" t="s">
        <v>324</v>
      </c>
      <c r="B22" s="4">
        <v>2615400</v>
      </c>
      <c r="C22" s="4">
        <v>2723904</v>
      </c>
      <c r="D22" s="4">
        <v>-108504</v>
      </c>
      <c r="E22" s="4">
        <v>-2893960000</v>
      </c>
      <c r="F22" s="4">
        <f t="shared" si="0"/>
        <v>745314217229</v>
      </c>
      <c r="G22" s="4">
        <v>1920400</v>
      </c>
      <c r="H22" s="4">
        <v>655800</v>
      </c>
      <c r="I22" s="4">
        <v>1264600</v>
      </c>
      <c r="J22" s="4">
        <v>36852050000</v>
      </c>
      <c r="K22" s="24">
        <f t="shared" si="1"/>
        <v>274437903000</v>
      </c>
      <c r="L22" s="4">
        <v>6837</v>
      </c>
      <c r="M22" s="4">
        <v>3049</v>
      </c>
      <c r="N22" s="4">
        <v>857</v>
      </c>
      <c r="O22" s="4">
        <v>432</v>
      </c>
      <c r="P22" s="4">
        <v>15607900</v>
      </c>
      <c r="Q22" s="4">
        <v>9975600</v>
      </c>
      <c r="R22" s="5">
        <v>2.2700000000000001E-2</v>
      </c>
      <c r="S22" s="4">
        <v>29599900</v>
      </c>
      <c r="T22" s="4">
        <f t="shared" si="2"/>
        <v>18514717.300000001</v>
      </c>
      <c r="U22" s="4">
        <f t="shared" si="3"/>
        <v>7463100</v>
      </c>
      <c r="V22" s="5">
        <v>1.8799999999999997E-2</v>
      </c>
    </row>
    <row r="23" spans="1:22" x14ac:dyDescent="0.2">
      <c r="A23" s="16" t="s">
        <v>323</v>
      </c>
      <c r="B23" s="4">
        <v>2022300</v>
      </c>
      <c r="C23" s="4">
        <v>534700</v>
      </c>
      <c r="D23" s="4">
        <v>1487600</v>
      </c>
      <c r="E23" s="4">
        <v>42962210000</v>
      </c>
      <c r="F23" s="4">
        <f t="shared" si="0"/>
        <v>748208177229</v>
      </c>
      <c r="G23" s="4">
        <v>816700</v>
      </c>
      <c r="H23" s="4">
        <v>1465100</v>
      </c>
      <c r="I23" s="4">
        <v>-648400</v>
      </c>
      <c r="J23" s="4">
        <v>-18703345000</v>
      </c>
      <c r="K23" s="24">
        <f t="shared" si="1"/>
        <v>237585853000</v>
      </c>
      <c r="L23" s="4">
        <v>5759</v>
      </c>
      <c r="M23" s="4">
        <v>3657</v>
      </c>
      <c r="N23" s="4">
        <v>517</v>
      </c>
      <c r="O23" s="4">
        <v>396</v>
      </c>
      <c r="P23" s="4">
        <v>8762900</v>
      </c>
      <c r="Q23" s="4">
        <v>7113400</v>
      </c>
      <c r="R23" s="5">
        <v>1.06E-2</v>
      </c>
      <c r="S23" s="4">
        <v>16754800</v>
      </c>
      <c r="T23" s="4">
        <f t="shared" si="2"/>
        <v>19951967.300000001</v>
      </c>
      <c r="U23" s="4">
        <f t="shared" si="3"/>
        <v>7463100</v>
      </c>
      <c r="V23" s="5">
        <v>2.58E-2</v>
      </c>
    </row>
    <row r="24" spans="1:22" x14ac:dyDescent="0.2">
      <c r="A24" s="16" t="s">
        <v>322</v>
      </c>
      <c r="B24" s="4">
        <v>1405300</v>
      </c>
      <c r="C24" s="4">
        <v>1214518</v>
      </c>
      <c r="D24" s="4">
        <v>190782</v>
      </c>
      <c r="E24" s="4">
        <v>5493020000</v>
      </c>
      <c r="F24" s="4">
        <f t="shared" si="0"/>
        <v>705245967229</v>
      </c>
      <c r="G24" s="4">
        <v>363200</v>
      </c>
      <c r="H24" s="4">
        <v>643800</v>
      </c>
      <c r="I24" s="4">
        <v>-280600</v>
      </c>
      <c r="J24" s="4">
        <v>-7910755000</v>
      </c>
      <c r="K24" s="24">
        <f t="shared" si="1"/>
        <v>256289198000</v>
      </c>
      <c r="L24" s="4">
        <v>2288</v>
      </c>
      <c r="M24" s="4">
        <v>2259</v>
      </c>
      <c r="N24" s="4">
        <v>196</v>
      </c>
      <c r="O24" s="4">
        <v>205</v>
      </c>
      <c r="P24" s="4">
        <v>3129500</v>
      </c>
      <c r="Q24" s="4">
        <v>3400700</v>
      </c>
      <c r="R24" s="5">
        <v>-1.7000000000000001E-3</v>
      </c>
      <c r="S24" s="4">
        <v>7463100</v>
      </c>
      <c r="T24" s="4">
        <f t="shared" si="2"/>
        <v>20606347.300000001</v>
      </c>
      <c r="U24" s="4">
        <f t="shared" si="3"/>
        <v>11424400</v>
      </c>
      <c r="V24" s="5">
        <v>1.24E-2</v>
      </c>
    </row>
    <row r="25" spans="1:22" x14ac:dyDescent="0.2">
      <c r="A25" s="16" t="s">
        <v>321</v>
      </c>
      <c r="B25" s="4">
        <v>4370050</v>
      </c>
      <c r="C25" s="4">
        <v>4625450</v>
      </c>
      <c r="D25" s="4">
        <v>-255400</v>
      </c>
      <c r="E25" s="4">
        <v>-7039840000</v>
      </c>
      <c r="F25" s="4">
        <f t="shared" si="0"/>
        <v>699752947229</v>
      </c>
      <c r="G25" s="4">
        <v>1766000</v>
      </c>
      <c r="H25" s="4">
        <v>1982200</v>
      </c>
      <c r="I25" s="4">
        <v>-216200</v>
      </c>
      <c r="J25" s="4">
        <v>-6207615000</v>
      </c>
      <c r="K25" s="24">
        <f t="shared" si="1"/>
        <v>264199953000</v>
      </c>
      <c r="L25" s="4">
        <v>3873</v>
      </c>
      <c r="M25" s="4">
        <v>5229</v>
      </c>
      <c r="N25" s="4">
        <v>497</v>
      </c>
      <c r="O25" s="4">
        <v>574</v>
      </c>
      <c r="P25" s="4">
        <v>7393300</v>
      </c>
      <c r="Q25" s="4">
        <v>8747500</v>
      </c>
      <c r="R25" s="5">
        <v>-5.1999999999999998E-3</v>
      </c>
      <c r="S25" s="4">
        <v>18910000</v>
      </c>
      <c r="T25" s="4">
        <f t="shared" si="2"/>
        <v>20662967.300000001</v>
      </c>
      <c r="U25" s="4">
        <f t="shared" si="3"/>
        <v>11424400</v>
      </c>
      <c r="V25" s="5">
        <v>1.7600000000000001E-2</v>
      </c>
    </row>
    <row r="26" spans="1:22" x14ac:dyDescent="0.2">
      <c r="A26" s="16" t="s">
        <v>320</v>
      </c>
      <c r="B26" s="4">
        <v>2916910</v>
      </c>
      <c r="C26" s="4">
        <v>1484970</v>
      </c>
      <c r="D26" s="4">
        <v>1431940</v>
      </c>
      <c r="E26" s="4">
        <v>40831670000</v>
      </c>
      <c r="F26" s="4">
        <f t="shared" si="0"/>
        <v>706792787229</v>
      </c>
      <c r="G26" s="4">
        <v>1023000</v>
      </c>
      <c r="H26" s="4">
        <v>1580100</v>
      </c>
      <c r="I26" s="4">
        <v>-557100</v>
      </c>
      <c r="J26" s="4">
        <v>-15940955000</v>
      </c>
      <c r="K26" s="24">
        <f t="shared" si="1"/>
        <v>270407568000</v>
      </c>
      <c r="L26" s="4">
        <v>3655</v>
      </c>
      <c r="M26" s="4">
        <v>3049</v>
      </c>
      <c r="N26" s="4">
        <v>318</v>
      </c>
      <c r="O26" s="4">
        <v>354</v>
      </c>
      <c r="P26" s="4">
        <v>5046400</v>
      </c>
      <c r="Q26" s="4">
        <v>5390800</v>
      </c>
      <c r="R26" s="5">
        <v>-8.6999999999999994E-3</v>
      </c>
      <c r="S26" s="4">
        <v>11424400</v>
      </c>
      <c r="T26" s="4">
        <f t="shared" si="2"/>
        <v>20633967.300000001</v>
      </c>
      <c r="U26" s="4">
        <f t="shared" si="3"/>
        <v>12410900</v>
      </c>
      <c r="V26" s="5">
        <v>1.3999999999999999E-2</v>
      </c>
    </row>
    <row r="27" spans="1:22" x14ac:dyDescent="0.2">
      <c r="A27" s="16" t="s">
        <v>319</v>
      </c>
      <c r="B27" s="4">
        <v>7777137</v>
      </c>
      <c r="C27" s="4">
        <v>1985052</v>
      </c>
      <c r="D27" s="4">
        <v>5792085</v>
      </c>
      <c r="E27" s="4">
        <v>163984090000</v>
      </c>
      <c r="F27" s="4">
        <f t="shared" si="0"/>
        <v>665961117229</v>
      </c>
      <c r="G27" s="4">
        <v>1331700</v>
      </c>
      <c r="H27" s="4">
        <v>1867401</v>
      </c>
      <c r="I27" s="4">
        <v>-535701</v>
      </c>
      <c r="J27" s="4">
        <v>-15543631000</v>
      </c>
      <c r="K27" s="24">
        <f t="shared" si="1"/>
        <v>286348523000</v>
      </c>
      <c r="L27" s="4">
        <v>7963</v>
      </c>
      <c r="M27" s="4">
        <v>4496</v>
      </c>
      <c r="N27" s="4">
        <v>822</v>
      </c>
      <c r="O27" s="4">
        <v>522</v>
      </c>
      <c r="P27" s="4">
        <v>13379200</v>
      </c>
      <c r="Q27" s="4">
        <v>8278900</v>
      </c>
      <c r="R27" s="5">
        <v>4.3499999999999997E-2</v>
      </c>
      <c r="S27" s="4">
        <v>23432001</v>
      </c>
      <c r="T27" s="4">
        <f t="shared" si="2"/>
        <v>19314567.199999999</v>
      </c>
      <c r="U27" s="4">
        <f t="shared" si="3"/>
        <v>12410900</v>
      </c>
      <c r="V27" s="5">
        <v>4.1500000000000002E-2</v>
      </c>
    </row>
    <row r="28" spans="1:22" x14ac:dyDescent="0.2">
      <c r="A28" s="16" t="s">
        <v>318</v>
      </c>
      <c r="B28" s="4">
        <v>5944030</v>
      </c>
      <c r="C28" s="4">
        <v>2237595</v>
      </c>
      <c r="D28" s="4">
        <v>3706435</v>
      </c>
      <c r="E28" s="4">
        <v>102673120000</v>
      </c>
      <c r="F28" s="4">
        <f t="shared" si="0"/>
        <v>501977027229</v>
      </c>
      <c r="G28" s="4">
        <v>1054600</v>
      </c>
      <c r="H28" s="4">
        <v>3501100</v>
      </c>
      <c r="I28" s="4">
        <v>-2446500</v>
      </c>
      <c r="J28" s="4">
        <v>-67849970000</v>
      </c>
      <c r="K28" s="24">
        <f t="shared" si="1"/>
        <v>301892154000</v>
      </c>
      <c r="L28" s="4">
        <v>3248</v>
      </c>
      <c r="M28" s="4">
        <v>6830</v>
      </c>
      <c r="N28" s="4">
        <v>354</v>
      </c>
      <c r="O28" s="4">
        <v>686</v>
      </c>
      <c r="P28" s="4">
        <v>5135300</v>
      </c>
      <c r="Q28" s="4">
        <v>11009300</v>
      </c>
      <c r="R28" s="5">
        <v>-1.44E-2</v>
      </c>
      <c r="S28" s="4">
        <v>18547900</v>
      </c>
      <c r="T28" s="4">
        <f t="shared" si="2"/>
        <v>19138657.199999999</v>
      </c>
      <c r="U28" s="4">
        <f t="shared" si="3"/>
        <v>12410900</v>
      </c>
      <c r="V28" s="5">
        <v>2.1400000000000002E-2</v>
      </c>
    </row>
    <row r="29" spans="1:22" x14ac:dyDescent="0.2">
      <c r="A29" s="16" t="s">
        <v>317</v>
      </c>
      <c r="B29" s="4">
        <v>1398610</v>
      </c>
      <c r="C29" s="4">
        <v>1954486</v>
      </c>
      <c r="D29" s="4">
        <v>-555876</v>
      </c>
      <c r="E29" s="4">
        <v>-15606520000</v>
      </c>
      <c r="F29" s="4">
        <f t="shared" si="0"/>
        <v>399303907229</v>
      </c>
      <c r="G29" s="4">
        <v>1127300</v>
      </c>
      <c r="H29" s="4">
        <v>1025300</v>
      </c>
      <c r="I29" s="4">
        <v>102000</v>
      </c>
      <c r="J29" s="4">
        <v>2837470000</v>
      </c>
      <c r="K29" s="24">
        <f t="shared" si="1"/>
        <v>369742124000</v>
      </c>
      <c r="L29" s="4">
        <v>3888</v>
      </c>
      <c r="M29" s="4">
        <v>3347</v>
      </c>
      <c r="N29" s="4">
        <v>349</v>
      </c>
      <c r="O29" s="4">
        <v>309</v>
      </c>
      <c r="P29" s="4">
        <v>6430100</v>
      </c>
      <c r="Q29" s="4">
        <v>5229400</v>
      </c>
      <c r="R29" s="5">
        <v>7.1999999999999998E-3</v>
      </c>
      <c r="S29" s="4">
        <v>12410900</v>
      </c>
      <c r="T29" s="4">
        <f t="shared" si="2"/>
        <v>20307447.199999999</v>
      </c>
      <c r="U29" s="4">
        <f t="shared" si="3"/>
        <v>14006900</v>
      </c>
      <c r="V29" s="5">
        <v>1.2500000000000001E-2</v>
      </c>
    </row>
    <row r="30" spans="1:22" x14ac:dyDescent="0.2">
      <c r="A30" s="16" t="s">
        <v>316</v>
      </c>
      <c r="B30" s="4">
        <v>6513350</v>
      </c>
      <c r="C30" s="4">
        <v>3584347</v>
      </c>
      <c r="D30" s="4">
        <v>2929003</v>
      </c>
      <c r="E30" s="4">
        <v>81910260000</v>
      </c>
      <c r="F30" s="4">
        <f t="shared" si="0"/>
        <v>414910427229</v>
      </c>
      <c r="G30" s="4">
        <v>2920700</v>
      </c>
      <c r="H30" s="4">
        <v>1617100</v>
      </c>
      <c r="I30" s="4">
        <v>1303600</v>
      </c>
      <c r="J30" s="4">
        <v>36311845000</v>
      </c>
      <c r="K30" s="24">
        <f t="shared" si="1"/>
        <v>366904654000</v>
      </c>
      <c r="L30" s="4">
        <v>7231</v>
      </c>
      <c r="M30" s="4">
        <v>8371</v>
      </c>
      <c r="N30" s="4">
        <v>789</v>
      </c>
      <c r="O30" s="4">
        <v>876</v>
      </c>
      <c r="P30" s="4">
        <v>11630600</v>
      </c>
      <c r="Q30" s="4">
        <v>12388700</v>
      </c>
      <c r="R30" s="5">
        <v>-7.0999999999999995E-3</v>
      </c>
      <c r="S30" s="4">
        <v>26326500</v>
      </c>
      <c r="T30" s="4">
        <f t="shared" si="2"/>
        <v>20448027.199999999</v>
      </c>
      <c r="U30" s="4">
        <f t="shared" si="3"/>
        <v>14006900</v>
      </c>
      <c r="V30" s="5">
        <v>0.03</v>
      </c>
    </row>
    <row r="31" spans="1:22" x14ac:dyDescent="0.2">
      <c r="A31" s="16" t="s">
        <v>315</v>
      </c>
      <c r="B31" s="4">
        <v>1794750</v>
      </c>
      <c r="C31" s="4">
        <v>2000700</v>
      </c>
      <c r="D31" s="4">
        <v>-205950</v>
      </c>
      <c r="E31" s="4">
        <v>-5844280000</v>
      </c>
      <c r="F31" s="4">
        <f t="shared" si="0"/>
        <v>333000167229</v>
      </c>
      <c r="G31" s="4">
        <v>1168700</v>
      </c>
      <c r="H31" s="4">
        <v>1938200</v>
      </c>
      <c r="I31" s="4">
        <v>-769500</v>
      </c>
      <c r="J31" s="4">
        <v>-21663535000</v>
      </c>
      <c r="K31" s="24">
        <f t="shared" si="1"/>
        <v>330592809000</v>
      </c>
      <c r="L31" s="4">
        <v>3803</v>
      </c>
      <c r="M31" s="4">
        <v>6722</v>
      </c>
      <c r="N31" s="4">
        <v>281</v>
      </c>
      <c r="O31" s="4">
        <v>581</v>
      </c>
      <c r="P31" s="4">
        <v>4741200</v>
      </c>
      <c r="Q31" s="4">
        <v>8972800</v>
      </c>
      <c r="R31" s="5">
        <v>-1.2500000000000001E-2</v>
      </c>
      <c r="S31" s="4">
        <v>16265300</v>
      </c>
      <c r="T31" s="4">
        <f t="shared" si="2"/>
        <v>20985477.199999999</v>
      </c>
      <c r="U31" s="4">
        <f t="shared" si="3"/>
        <v>11134400</v>
      </c>
      <c r="V31" s="5">
        <v>2.2799999999999997E-2</v>
      </c>
    </row>
    <row r="32" spans="1:22" x14ac:dyDescent="0.2">
      <c r="A32" s="16" t="s">
        <v>314</v>
      </c>
      <c r="B32" s="4">
        <v>4042270</v>
      </c>
      <c r="C32" s="4">
        <v>4371232</v>
      </c>
      <c r="D32" s="4">
        <v>-328962</v>
      </c>
      <c r="E32" s="4">
        <v>-9665030000</v>
      </c>
      <c r="F32" s="4">
        <f t="shared" si="0"/>
        <v>338844447229</v>
      </c>
      <c r="G32" s="4">
        <v>4612872</v>
      </c>
      <c r="H32" s="4">
        <v>1257600</v>
      </c>
      <c r="I32" s="4">
        <v>3355272</v>
      </c>
      <c r="J32" s="4">
        <v>94669976000</v>
      </c>
      <c r="K32" s="24">
        <f t="shared" si="1"/>
        <v>352256344000</v>
      </c>
      <c r="L32" s="4">
        <v>8371</v>
      </c>
      <c r="M32" s="4">
        <v>12782</v>
      </c>
      <c r="N32" s="4">
        <v>839</v>
      </c>
      <c r="O32" s="4">
        <v>1136</v>
      </c>
      <c r="P32" s="4">
        <v>13430100</v>
      </c>
      <c r="Q32" s="4">
        <v>18419900</v>
      </c>
      <c r="R32" s="5">
        <v>-5.1999999999999998E-3</v>
      </c>
      <c r="S32" s="4">
        <v>33612272</v>
      </c>
      <c r="T32" s="4">
        <f t="shared" si="2"/>
        <v>20470960</v>
      </c>
      <c r="U32" s="4">
        <f t="shared" si="3"/>
        <v>10238000</v>
      </c>
      <c r="V32" s="5">
        <v>2.46E-2</v>
      </c>
    </row>
    <row r="33" spans="1:22" x14ac:dyDescent="0.2">
      <c r="A33" s="16" t="s">
        <v>313</v>
      </c>
      <c r="B33" s="4">
        <v>1944451</v>
      </c>
      <c r="C33" s="4">
        <v>3761577</v>
      </c>
      <c r="D33" s="4">
        <v>-1817126</v>
      </c>
      <c r="E33" s="4">
        <v>-54002990000</v>
      </c>
      <c r="F33" s="4">
        <f t="shared" si="0"/>
        <v>348509477229</v>
      </c>
      <c r="G33" s="4">
        <v>2557800</v>
      </c>
      <c r="H33" s="4">
        <v>1271600</v>
      </c>
      <c r="I33" s="4">
        <v>1286200</v>
      </c>
      <c r="J33" s="4">
        <v>37307055000</v>
      </c>
      <c r="K33" s="24">
        <f t="shared" si="1"/>
        <v>257586368000</v>
      </c>
      <c r="L33" s="4">
        <v>4419</v>
      </c>
      <c r="M33" s="4">
        <v>10359</v>
      </c>
      <c r="N33" s="4">
        <v>522</v>
      </c>
      <c r="O33" s="4">
        <v>1083</v>
      </c>
      <c r="P33" s="4">
        <v>7703300</v>
      </c>
      <c r="Q33" s="4">
        <v>23176400</v>
      </c>
      <c r="R33" s="5">
        <v>-5.0799999999999998E-2</v>
      </c>
      <c r="S33" s="4">
        <v>31127300</v>
      </c>
      <c r="T33" s="4">
        <f t="shared" si="2"/>
        <v>19500170</v>
      </c>
      <c r="U33" s="4">
        <f t="shared" si="3"/>
        <v>10238000</v>
      </c>
      <c r="V33" s="5">
        <v>6.1799999999999994E-2</v>
      </c>
    </row>
    <row r="34" spans="1:22" x14ac:dyDescent="0.2">
      <c r="A34" s="16" t="s">
        <v>270</v>
      </c>
      <c r="B34" s="4">
        <v>1973600</v>
      </c>
      <c r="C34" s="4">
        <v>1064561</v>
      </c>
      <c r="D34" s="4">
        <v>909039</v>
      </c>
      <c r="E34" s="4">
        <v>27232960000</v>
      </c>
      <c r="F34" s="4">
        <f t="shared" si="0"/>
        <v>402512467229</v>
      </c>
      <c r="G34" s="4">
        <v>990900</v>
      </c>
      <c r="H34" s="4">
        <v>462900</v>
      </c>
      <c r="I34" s="4">
        <v>528000</v>
      </c>
      <c r="J34" s="4">
        <v>15816480000</v>
      </c>
      <c r="K34" s="24">
        <f t="shared" si="1"/>
        <v>220279313000</v>
      </c>
      <c r="L34" s="4">
        <v>3474</v>
      </c>
      <c r="M34" s="4">
        <v>4015</v>
      </c>
      <c r="N34" s="4">
        <v>395</v>
      </c>
      <c r="O34" s="4">
        <v>372</v>
      </c>
      <c r="P34" s="4">
        <v>6162200</v>
      </c>
      <c r="Q34" s="4">
        <v>6829900</v>
      </c>
      <c r="R34" s="5">
        <v>1.7000000000000001E-3</v>
      </c>
      <c r="S34" s="4">
        <v>14006900</v>
      </c>
      <c r="T34" s="4">
        <f t="shared" si="2"/>
        <v>19875700</v>
      </c>
      <c r="U34" s="4">
        <f t="shared" si="3"/>
        <v>10238000</v>
      </c>
      <c r="V34" s="5">
        <v>8.3999999999999995E-3</v>
      </c>
    </row>
    <row r="35" spans="1:22" x14ac:dyDescent="0.2">
      <c r="A35" s="16" t="s">
        <v>269</v>
      </c>
      <c r="B35" s="4">
        <v>3345909</v>
      </c>
      <c r="C35" s="4">
        <v>2586136</v>
      </c>
      <c r="D35" s="4">
        <v>759773</v>
      </c>
      <c r="E35" s="4">
        <v>22815450000</v>
      </c>
      <c r="F35" s="4">
        <f t="shared" si="0"/>
        <v>375279507229</v>
      </c>
      <c r="G35" s="4">
        <v>440500</v>
      </c>
      <c r="H35" s="4">
        <v>796100</v>
      </c>
      <c r="I35" s="4">
        <v>-355600</v>
      </c>
      <c r="J35" s="4">
        <v>-10636085000</v>
      </c>
      <c r="K35" s="24">
        <f t="shared" si="1"/>
        <v>204462833000</v>
      </c>
      <c r="L35" s="4">
        <v>7026</v>
      </c>
      <c r="M35" s="4">
        <v>5128</v>
      </c>
      <c r="N35" s="4">
        <v>693</v>
      </c>
      <c r="O35" s="4">
        <v>576</v>
      </c>
      <c r="P35" s="4">
        <v>10716800</v>
      </c>
      <c r="Q35" s="4">
        <v>7929800</v>
      </c>
      <c r="R35" s="5">
        <v>8.5000000000000006E-3</v>
      </c>
      <c r="S35" s="4">
        <v>19476200</v>
      </c>
      <c r="T35" s="4">
        <f t="shared" si="2"/>
        <v>19942650</v>
      </c>
      <c r="U35" s="4">
        <f t="shared" si="3"/>
        <v>10238000</v>
      </c>
      <c r="V35" s="5">
        <v>2.3300000000000001E-2</v>
      </c>
    </row>
    <row r="36" spans="1:22" x14ac:dyDescent="0.2">
      <c r="A36" s="16" t="s">
        <v>268</v>
      </c>
      <c r="B36" s="4">
        <v>1930760</v>
      </c>
      <c r="C36" s="4">
        <v>1857228</v>
      </c>
      <c r="D36" s="4">
        <v>73532</v>
      </c>
      <c r="E36" s="4">
        <v>2267470000</v>
      </c>
      <c r="F36" s="4">
        <f t="shared" si="0"/>
        <v>352464057229</v>
      </c>
      <c r="G36" s="4">
        <v>494700</v>
      </c>
      <c r="H36" s="4">
        <v>1474500</v>
      </c>
      <c r="I36" s="4">
        <v>-979800</v>
      </c>
      <c r="J36" s="4">
        <v>-29365520000</v>
      </c>
      <c r="K36" s="24">
        <f t="shared" si="1"/>
        <v>215098918000</v>
      </c>
      <c r="L36" s="4">
        <v>2432</v>
      </c>
      <c r="M36" s="4">
        <v>4245</v>
      </c>
      <c r="N36" s="4">
        <v>271</v>
      </c>
      <c r="O36" s="4">
        <v>430</v>
      </c>
      <c r="P36" s="4">
        <v>4935400</v>
      </c>
      <c r="Q36" s="4">
        <v>6182200</v>
      </c>
      <c r="R36" s="5">
        <v>-8.3999999999999995E-3</v>
      </c>
      <c r="S36" s="4">
        <v>11134400</v>
      </c>
      <c r="T36" s="4">
        <f t="shared" si="2"/>
        <v>21401670</v>
      </c>
      <c r="U36" s="4">
        <f t="shared" si="3"/>
        <v>10238000</v>
      </c>
      <c r="V36" s="5">
        <v>1.4999999999999999E-2</v>
      </c>
    </row>
    <row r="37" spans="1:22" x14ac:dyDescent="0.2">
      <c r="A37" s="16" t="s">
        <v>254</v>
      </c>
      <c r="B37" s="4">
        <v>2199740</v>
      </c>
      <c r="C37" s="4">
        <v>709954</v>
      </c>
      <c r="D37" s="4">
        <v>1489786</v>
      </c>
      <c r="E37" s="4">
        <v>44359010000</v>
      </c>
      <c r="F37" s="4">
        <f t="shared" si="0"/>
        <v>350196587229</v>
      </c>
      <c r="G37" s="4">
        <v>605800</v>
      </c>
      <c r="H37" s="4">
        <v>1456700</v>
      </c>
      <c r="I37" s="4">
        <v>-850900</v>
      </c>
      <c r="J37" s="4">
        <v>-25298720000</v>
      </c>
      <c r="K37" s="24">
        <f t="shared" si="1"/>
        <v>244464438000</v>
      </c>
      <c r="L37" s="4">
        <v>2875</v>
      </c>
      <c r="M37" s="4">
        <v>3619</v>
      </c>
      <c r="N37" s="4">
        <v>270</v>
      </c>
      <c r="O37" s="4">
        <v>307</v>
      </c>
      <c r="P37" s="4">
        <v>4115300</v>
      </c>
      <c r="Q37" s="4">
        <v>4642300</v>
      </c>
      <c r="R37" s="5">
        <v>1.0200000000000001E-2</v>
      </c>
      <c r="S37" s="4">
        <v>10238000</v>
      </c>
      <c r="T37" s="4">
        <f t="shared" si="2"/>
        <v>21595440</v>
      </c>
      <c r="U37" s="4">
        <f t="shared" si="3"/>
        <v>16788800</v>
      </c>
      <c r="V37" s="5">
        <v>1.18E-2</v>
      </c>
    </row>
    <row r="38" spans="1:22" x14ac:dyDescent="0.2">
      <c r="A38" s="16" t="s">
        <v>253</v>
      </c>
      <c r="B38" s="4">
        <v>4599604</v>
      </c>
      <c r="C38" s="4">
        <v>2765103</v>
      </c>
      <c r="D38" s="4">
        <v>1834501</v>
      </c>
      <c r="E38" s="4">
        <v>54597370000</v>
      </c>
      <c r="F38" s="4">
        <f t="shared" si="0"/>
        <v>305837577229</v>
      </c>
      <c r="G38" s="4">
        <v>854400</v>
      </c>
      <c r="H38" s="4">
        <v>1743700</v>
      </c>
      <c r="I38" s="4">
        <v>-889300</v>
      </c>
      <c r="J38" s="4">
        <v>-26362360000</v>
      </c>
      <c r="K38" s="24">
        <f t="shared" si="1"/>
        <v>269763158000</v>
      </c>
      <c r="L38" s="4">
        <v>4743</v>
      </c>
      <c r="M38" s="4">
        <v>5210</v>
      </c>
      <c r="N38" s="4">
        <v>524</v>
      </c>
      <c r="O38" s="4">
        <v>517</v>
      </c>
      <c r="P38" s="4">
        <v>7706100</v>
      </c>
      <c r="Q38" s="4">
        <v>8995100</v>
      </c>
      <c r="R38" s="5">
        <v>5.1000000000000004E-3</v>
      </c>
      <c r="S38" s="4">
        <v>16788800</v>
      </c>
      <c r="T38" s="4">
        <f t="shared" si="2"/>
        <v>22204620</v>
      </c>
      <c r="U38" s="4">
        <f t="shared" si="3"/>
        <v>21419400</v>
      </c>
      <c r="V38" s="5">
        <v>1.6799999999999999E-2</v>
      </c>
    </row>
    <row r="39" spans="1:22" x14ac:dyDescent="0.2">
      <c r="A39" s="16" t="s">
        <v>252</v>
      </c>
      <c r="B39" s="4">
        <v>1088000</v>
      </c>
      <c r="C39" s="4">
        <v>735170</v>
      </c>
      <c r="D39" s="4">
        <v>352830</v>
      </c>
      <c r="E39" s="4">
        <v>10433360000</v>
      </c>
      <c r="F39" s="4">
        <f t="shared" si="0"/>
        <v>251240207229</v>
      </c>
      <c r="G39" s="4">
        <v>2567900</v>
      </c>
      <c r="H39" s="4">
        <v>811100</v>
      </c>
      <c r="I39" s="4">
        <v>1756800</v>
      </c>
      <c r="J39" s="4">
        <v>51696240000</v>
      </c>
      <c r="K39" s="24">
        <f t="shared" si="1"/>
        <v>296125518000</v>
      </c>
      <c r="L39" s="4">
        <v>6130</v>
      </c>
      <c r="M39" s="4">
        <v>5885</v>
      </c>
      <c r="N39" s="4">
        <v>614</v>
      </c>
      <c r="O39" s="4">
        <v>679</v>
      </c>
      <c r="P39" s="4">
        <v>10427900</v>
      </c>
      <c r="Q39" s="4">
        <v>13065900</v>
      </c>
      <c r="R39" s="5">
        <v>-5.0000000000000001E-3</v>
      </c>
      <c r="S39" s="4">
        <v>24098800</v>
      </c>
      <c r="T39" s="4">
        <f t="shared" si="2"/>
        <v>23564870</v>
      </c>
      <c r="U39" s="4">
        <f t="shared" si="3"/>
        <v>17762200</v>
      </c>
      <c r="V39" s="5">
        <v>1.6899999999999998E-2</v>
      </c>
    </row>
    <row r="40" spans="1:22" x14ac:dyDescent="0.2">
      <c r="A40" s="16" t="s">
        <v>251</v>
      </c>
      <c r="B40" s="4">
        <v>1655933</v>
      </c>
      <c r="C40" s="4">
        <v>5482543</v>
      </c>
      <c r="D40" s="4">
        <v>-3826610</v>
      </c>
      <c r="E40" s="4">
        <v>-113806130000</v>
      </c>
      <c r="F40" s="4">
        <f t="shared" si="0"/>
        <v>240806847229</v>
      </c>
      <c r="G40" s="4">
        <v>3928500</v>
      </c>
      <c r="H40" s="4">
        <v>781500</v>
      </c>
      <c r="I40" s="4">
        <v>3147000</v>
      </c>
      <c r="J40" s="4">
        <v>94597400000</v>
      </c>
      <c r="K40" s="24">
        <f t="shared" si="1"/>
        <v>244429278000</v>
      </c>
      <c r="L40" s="4">
        <v>5984</v>
      </c>
      <c r="M40" s="4">
        <v>9371</v>
      </c>
      <c r="N40" s="4">
        <v>626</v>
      </c>
      <c r="O40" s="4">
        <v>995</v>
      </c>
      <c r="P40" s="4">
        <v>8726900</v>
      </c>
      <c r="Q40" s="4">
        <v>15356400</v>
      </c>
      <c r="R40" s="5">
        <v>-1.18E-2</v>
      </c>
      <c r="S40" s="4">
        <v>27732300</v>
      </c>
      <c r="T40" s="4">
        <f t="shared" si="2"/>
        <v>22888400</v>
      </c>
      <c r="U40" s="4">
        <f t="shared" si="3"/>
        <v>17762200</v>
      </c>
      <c r="V40" s="5">
        <v>1.67E-2</v>
      </c>
    </row>
    <row r="41" spans="1:22" x14ac:dyDescent="0.2">
      <c r="A41" s="16" t="s">
        <v>250</v>
      </c>
      <c r="B41" s="4">
        <v>1545300</v>
      </c>
      <c r="C41" s="4">
        <v>2540858</v>
      </c>
      <c r="D41" s="4">
        <v>-995558</v>
      </c>
      <c r="E41" s="4">
        <v>-30057080000</v>
      </c>
      <c r="F41" s="4">
        <f t="shared" si="0"/>
        <v>354612977229</v>
      </c>
      <c r="G41" s="4">
        <v>601700</v>
      </c>
      <c r="H41" s="4">
        <v>2355700</v>
      </c>
      <c r="I41" s="4">
        <v>-1754000</v>
      </c>
      <c r="J41" s="4">
        <v>-53081090000</v>
      </c>
      <c r="K41" s="24">
        <f t="shared" si="1"/>
        <v>149831878000</v>
      </c>
      <c r="L41" s="4">
        <v>3335</v>
      </c>
      <c r="M41" s="4">
        <v>7877</v>
      </c>
      <c r="N41" s="4">
        <v>407</v>
      </c>
      <c r="O41" s="4">
        <v>909</v>
      </c>
      <c r="P41" s="4">
        <v>5487500</v>
      </c>
      <c r="Q41" s="4">
        <v>13956700</v>
      </c>
      <c r="R41" s="5">
        <v>-1.4999999999999999E-2</v>
      </c>
      <c r="S41" s="4">
        <v>21639800</v>
      </c>
      <c r="T41" s="4">
        <f t="shared" si="2"/>
        <v>22061990</v>
      </c>
      <c r="U41" s="4">
        <f t="shared" si="3"/>
        <v>17762200</v>
      </c>
      <c r="V41" s="5">
        <v>1.6500000000000001E-2</v>
      </c>
    </row>
    <row r="42" spans="1:22" x14ac:dyDescent="0.2">
      <c r="A42" s="16" t="s">
        <v>249</v>
      </c>
      <c r="B42" s="4">
        <v>2931300</v>
      </c>
      <c r="C42" s="4">
        <v>3391770</v>
      </c>
      <c r="D42" s="4">
        <v>-460470</v>
      </c>
      <c r="E42" s="4">
        <v>-13976010000</v>
      </c>
      <c r="F42" s="4">
        <f t="shared" si="0"/>
        <v>384670057229</v>
      </c>
      <c r="G42" s="4">
        <v>2221800</v>
      </c>
      <c r="H42" s="4">
        <v>1632100</v>
      </c>
      <c r="I42" s="4">
        <v>589700</v>
      </c>
      <c r="J42" s="4">
        <v>17582100000</v>
      </c>
      <c r="K42" s="24">
        <f t="shared" si="1"/>
        <v>202912968000</v>
      </c>
      <c r="L42" s="4">
        <v>5843</v>
      </c>
      <c r="M42" s="4">
        <v>6699</v>
      </c>
      <c r="N42" s="4">
        <v>809</v>
      </c>
      <c r="O42" s="4">
        <v>787</v>
      </c>
      <c r="P42" s="4">
        <v>11974400</v>
      </c>
      <c r="Q42" s="4">
        <v>13144700</v>
      </c>
      <c r="R42" s="5">
        <v>0.01</v>
      </c>
      <c r="S42" s="4">
        <v>28467100</v>
      </c>
      <c r="T42" s="4">
        <f t="shared" si="2"/>
        <v>21927090</v>
      </c>
      <c r="U42" s="4">
        <f t="shared" si="3"/>
        <v>12175700</v>
      </c>
      <c r="V42" s="5">
        <v>1.9799999999999998E-2</v>
      </c>
    </row>
    <row r="43" spans="1:22" x14ac:dyDescent="0.2">
      <c r="A43" s="16" t="s">
        <v>248</v>
      </c>
      <c r="B43" s="4">
        <v>627800</v>
      </c>
      <c r="C43" s="4">
        <v>1214765</v>
      </c>
      <c r="D43" s="4">
        <v>-586965</v>
      </c>
      <c r="E43" s="4">
        <v>-17618530000</v>
      </c>
      <c r="F43" s="4">
        <f t="shared" si="0"/>
        <v>398646067229</v>
      </c>
      <c r="G43" s="4">
        <v>1780900</v>
      </c>
      <c r="H43" s="4">
        <v>383800</v>
      </c>
      <c r="I43" s="4">
        <v>1397100</v>
      </c>
      <c r="J43" s="4">
        <v>42257635000</v>
      </c>
      <c r="K43" s="24">
        <f t="shared" si="1"/>
        <v>185330868000</v>
      </c>
      <c r="L43" s="4">
        <v>4189</v>
      </c>
      <c r="M43" s="4">
        <v>7088</v>
      </c>
      <c r="N43" s="4">
        <v>510</v>
      </c>
      <c r="O43" s="4">
        <v>681</v>
      </c>
      <c r="P43" s="4">
        <v>7822900</v>
      </c>
      <c r="Q43" s="4">
        <v>12209400</v>
      </c>
      <c r="R43" s="5">
        <v>-4.8999999999999998E-3</v>
      </c>
      <c r="S43" s="4">
        <v>21419400</v>
      </c>
      <c r="T43" s="4">
        <f t="shared" si="2"/>
        <v>24806720</v>
      </c>
      <c r="U43" s="4">
        <f t="shared" si="3"/>
        <v>12175700</v>
      </c>
      <c r="V43" s="5">
        <v>1.32E-2</v>
      </c>
    </row>
    <row r="44" spans="1:22" x14ac:dyDescent="0.2">
      <c r="A44" s="16" t="s">
        <v>247</v>
      </c>
      <c r="B44" s="4">
        <v>366400</v>
      </c>
      <c r="C44" s="4">
        <v>1147328</v>
      </c>
      <c r="D44" s="4">
        <v>-780928</v>
      </c>
      <c r="E44" s="4">
        <v>-23702430000</v>
      </c>
      <c r="F44" s="4">
        <f t="shared" si="0"/>
        <v>416264597229</v>
      </c>
      <c r="G44" s="4">
        <v>1214200</v>
      </c>
      <c r="H44" s="4">
        <v>1430500</v>
      </c>
      <c r="I44" s="4">
        <v>-216300</v>
      </c>
      <c r="J44" s="4">
        <v>-6714505000</v>
      </c>
      <c r="K44" s="24">
        <f t="shared" si="1"/>
        <v>143073233000</v>
      </c>
      <c r="L44" s="4">
        <v>3321</v>
      </c>
      <c r="M44" s="4">
        <v>5744</v>
      </c>
      <c r="N44" s="4">
        <v>386</v>
      </c>
      <c r="O44" s="4">
        <v>622</v>
      </c>
      <c r="P44" s="4">
        <v>5101200</v>
      </c>
      <c r="Q44" s="4">
        <v>8755300</v>
      </c>
      <c r="R44" s="5">
        <v>-9.8999999999999991E-3</v>
      </c>
      <c r="S44" s="4">
        <v>17762200</v>
      </c>
      <c r="T44" s="4">
        <f t="shared" si="2"/>
        <v>26612870</v>
      </c>
      <c r="U44" s="4">
        <f t="shared" si="3"/>
        <v>12175700</v>
      </c>
      <c r="V44" s="5">
        <v>1.15E-2</v>
      </c>
    </row>
    <row r="45" spans="1:22" x14ac:dyDescent="0.2">
      <c r="A45" s="16" t="s">
        <v>246</v>
      </c>
      <c r="B45" s="4">
        <v>1270400</v>
      </c>
      <c r="C45" s="4">
        <v>3691200</v>
      </c>
      <c r="D45" s="4">
        <v>-2420800</v>
      </c>
      <c r="E45" s="4">
        <v>-73965160000</v>
      </c>
      <c r="F45" s="4">
        <f t="shared" si="0"/>
        <v>439967027229</v>
      </c>
      <c r="G45" s="4">
        <v>0</v>
      </c>
      <c r="H45" s="4">
        <v>0</v>
      </c>
      <c r="I45" s="4">
        <v>0</v>
      </c>
      <c r="J45" s="4">
        <v>-2974925000</v>
      </c>
      <c r="K45" s="24">
        <f t="shared" si="1"/>
        <v>149787738000</v>
      </c>
      <c r="L45" s="4">
        <v>2700</v>
      </c>
      <c r="M45" s="4">
        <v>5366</v>
      </c>
      <c r="N45" s="4">
        <v>430</v>
      </c>
      <c r="O45" s="4">
        <v>842</v>
      </c>
      <c r="P45" s="4">
        <v>6608600</v>
      </c>
      <c r="Q45" s="4">
        <v>11087100</v>
      </c>
      <c r="R45" s="5">
        <v>-1.6000000000000001E-3</v>
      </c>
      <c r="S45" s="4">
        <v>20145700</v>
      </c>
      <c r="T45" s="4">
        <f t="shared" si="2"/>
        <v>27737590</v>
      </c>
      <c r="U45" s="4">
        <f t="shared" si="3"/>
        <v>12175700</v>
      </c>
      <c r="V45" s="5">
        <v>1.3000000000000001E-2</v>
      </c>
    </row>
    <row r="46" spans="1:22" x14ac:dyDescent="0.2">
      <c r="A46" s="16" t="s">
        <v>245</v>
      </c>
      <c r="B46" s="4">
        <v>1044700</v>
      </c>
      <c r="C46" s="4">
        <v>2307816</v>
      </c>
      <c r="D46" s="4">
        <v>-1263116</v>
      </c>
      <c r="E46" s="4">
        <v>-38822510000</v>
      </c>
      <c r="F46" s="4">
        <f t="shared" si="0"/>
        <v>513932187229</v>
      </c>
      <c r="G46" s="4">
        <v>1791000</v>
      </c>
      <c r="H46" s="4">
        <v>2792200</v>
      </c>
      <c r="I46" s="4">
        <v>-1001200</v>
      </c>
      <c r="J46" s="4">
        <v>-31033875000</v>
      </c>
      <c r="K46" s="24">
        <f t="shared" si="1"/>
        <v>152762663000</v>
      </c>
      <c r="L46" s="4">
        <v>6231</v>
      </c>
      <c r="M46" s="4">
        <v>5837</v>
      </c>
      <c r="N46" s="4">
        <v>599</v>
      </c>
      <c r="O46" s="4">
        <v>857</v>
      </c>
      <c r="P46" s="4">
        <v>9471100</v>
      </c>
      <c r="Q46" s="4">
        <v>13036700</v>
      </c>
      <c r="R46" s="5">
        <v>1.7000000000000001E-3</v>
      </c>
      <c r="S46" s="4">
        <v>25724600</v>
      </c>
      <c r="T46" s="4">
        <f t="shared" si="2"/>
        <v>28125730</v>
      </c>
      <c r="U46" s="4">
        <f t="shared" si="3"/>
        <v>12175700</v>
      </c>
      <c r="V46" s="5">
        <v>1.61E-2</v>
      </c>
    </row>
    <row r="47" spans="1:22" x14ac:dyDescent="0.2">
      <c r="A47" s="16" t="s">
        <v>244</v>
      </c>
      <c r="B47" s="4">
        <v>1549500</v>
      </c>
      <c r="C47" s="4">
        <v>776517</v>
      </c>
      <c r="D47" s="4">
        <v>772983</v>
      </c>
      <c r="E47" s="4">
        <v>23449050000</v>
      </c>
      <c r="F47" s="4">
        <f t="shared" ref="F47:F73" si="4">E47+F48</f>
        <v>552754697229</v>
      </c>
      <c r="G47" s="4">
        <v>1045400</v>
      </c>
      <c r="H47" s="4">
        <v>705200</v>
      </c>
      <c r="I47" s="4">
        <v>340200</v>
      </c>
      <c r="J47" s="4">
        <v>10385995000</v>
      </c>
      <c r="K47" s="24">
        <f t="shared" ref="K47:K73" si="5">K48+J47</f>
        <v>183796538000</v>
      </c>
      <c r="L47" s="4">
        <v>3425</v>
      </c>
      <c r="M47" s="4">
        <v>2599</v>
      </c>
      <c r="N47" s="4">
        <v>474</v>
      </c>
      <c r="O47" s="4">
        <v>349</v>
      </c>
      <c r="P47" s="4">
        <v>5913600</v>
      </c>
      <c r="Q47" s="4">
        <v>4648400</v>
      </c>
      <c r="R47" s="5">
        <v>1.1599999999999999E-2</v>
      </c>
      <c r="S47" s="4">
        <v>12175700</v>
      </c>
      <c r="T47" s="4">
        <f t="shared" si="2"/>
        <v>29977200</v>
      </c>
      <c r="U47" s="4">
        <f t="shared" ref="U47:U73" si="6">MIN(S48:S52)</f>
        <v>13375700</v>
      </c>
      <c r="V47" s="5">
        <v>1.4800000000000001E-2</v>
      </c>
    </row>
    <row r="48" spans="1:22" x14ac:dyDescent="0.2">
      <c r="A48" s="16" t="s">
        <v>243</v>
      </c>
      <c r="B48" s="4">
        <v>1100500</v>
      </c>
      <c r="C48" s="4">
        <v>2589319</v>
      </c>
      <c r="D48" s="4">
        <v>-1488819</v>
      </c>
      <c r="E48" s="4">
        <v>-45313830000</v>
      </c>
      <c r="F48" s="4">
        <f t="shared" si="4"/>
        <v>529305647229</v>
      </c>
      <c r="G48" s="4">
        <v>1665400</v>
      </c>
      <c r="H48" s="4">
        <v>1888900</v>
      </c>
      <c r="I48" s="4">
        <v>-223500</v>
      </c>
      <c r="J48" s="4">
        <v>-6825155000</v>
      </c>
      <c r="K48" s="24">
        <f t="shared" si="5"/>
        <v>173410543000</v>
      </c>
      <c r="L48" s="4">
        <v>4209</v>
      </c>
      <c r="M48" s="4">
        <v>7459</v>
      </c>
      <c r="N48" s="4">
        <v>469</v>
      </c>
      <c r="O48" s="4">
        <v>900</v>
      </c>
      <c r="P48" s="4">
        <v>7304200</v>
      </c>
      <c r="Q48" s="4">
        <v>12533900</v>
      </c>
      <c r="R48" s="5">
        <v>-1.15E-2</v>
      </c>
      <c r="S48" s="4">
        <v>22880600</v>
      </c>
      <c r="T48" s="4">
        <f t="shared" si="2"/>
        <v>30784150</v>
      </c>
      <c r="U48" s="4">
        <f t="shared" si="6"/>
        <v>13375700</v>
      </c>
      <c r="V48" s="5">
        <v>2.9100000000000001E-2</v>
      </c>
    </row>
    <row r="49" spans="1:22" x14ac:dyDescent="0.2">
      <c r="A49" s="16" t="s">
        <v>236</v>
      </c>
      <c r="B49" s="4">
        <v>1226698</v>
      </c>
      <c r="C49" s="4">
        <v>5688386</v>
      </c>
      <c r="D49" s="4">
        <v>-4461688</v>
      </c>
      <c r="E49" s="4">
        <v>-135783270000</v>
      </c>
      <c r="F49" s="4">
        <f t="shared" si="4"/>
        <v>574619477229</v>
      </c>
      <c r="G49" s="4">
        <v>1817300</v>
      </c>
      <c r="H49" s="4">
        <v>2313100</v>
      </c>
      <c r="I49" s="4">
        <v>-495800</v>
      </c>
      <c r="J49" s="4">
        <v>-15027780000</v>
      </c>
      <c r="K49" s="24">
        <f t="shared" si="5"/>
        <v>180235698000</v>
      </c>
      <c r="L49" s="4">
        <v>9148</v>
      </c>
      <c r="M49" s="4">
        <v>8574</v>
      </c>
      <c r="N49" s="4">
        <v>1315</v>
      </c>
      <c r="O49" s="4">
        <v>1356</v>
      </c>
      <c r="P49" s="4">
        <v>18708900</v>
      </c>
      <c r="Q49" s="4">
        <v>17689100</v>
      </c>
      <c r="R49" s="5">
        <v>0.01</v>
      </c>
      <c r="S49" s="4">
        <v>37701300</v>
      </c>
      <c r="T49" s="4">
        <f t="shared" si="2"/>
        <v>31967740</v>
      </c>
      <c r="U49" s="4">
        <f t="shared" si="6"/>
        <v>13375700</v>
      </c>
      <c r="V49" s="5">
        <v>1.6299999999999999E-2</v>
      </c>
    </row>
    <row r="50" spans="1:22" x14ac:dyDescent="0.2">
      <c r="A50" s="16" t="s">
        <v>235</v>
      </c>
      <c r="B50" s="4">
        <v>706269</v>
      </c>
      <c r="C50" s="4">
        <v>1363607</v>
      </c>
      <c r="D50" s="4">
        <v>-657338</v>
      </c>
      <c r="E50" s="4">
        <v>-19889860000</v>
      </c>
      <c r="F50" s="4">
        <f t="shared" si="4"/>
        <v>710402747229</v>
      </c>
      <c r="G50" s="4">
        <v>2327100</v>
      </c>
      <c r="H50" s="4">
        <v>1183100</v>
      </c>
      <c r="I50" s="4">
        <v>1144000</v>
      </c>
      <c r="J50" s="4">
        <v>34687530000</v>
      </c>
      <c r="K50" s="24">
        <f t="shared" si="5"/>
        <v>195263478000</v>
      </c>
      <c r="L50" s="4">
        <v>5108</v>
      </c>
      <c r="M50" s="4">
        <v>4609</v>
      </c>
      <c r="N50" s="4">
        <v>702</v>
      </c>
      <c r="O50" s="4">
        <v>589</v>
      </c>
      <c r="P50" s="4">
        <v>9753300</v>
      </c>
      <c r="Q50" s="4">
        <v>8566400</v>
      </c>
      <c r="R50" s="5">
        <v>8.3999999999999995E-3</v>
      </c>
      <c r="S50" s="4">
        <v>20967600</v>
      </c>
      <c r="T50" s="4">
        <f t="shared" si="2"/>
        <v>33210583.899999999</v>
      </c>
      <c r="U50" s="4">
        <f t="shared" si="6"/>
        <v>13375700</v>
      </c>
      <c r="V50" s="5">
        <v>1.4800000000000001E-2</v>
      </c>
    </row>
    <row r="51" spans="1:22" x14ac:dyDescent="0.2">
      <c r="A51" s="16" t="s">
        <v>234</v>
      </c>
      <c r="B51" s="4">
        <v>446100</v>
      </c>
      <c r="C51" s="4">
        <v>1077929</v>
      </c>
      <c r="D51" s="4">
        <v>-631829</v>
      </c>
      <c r="E51" s="4">
        <v>-18872690000</v>
      </c>
      <c r="F51" s="4">
        <f t="shared" si="4"/>
        <v>730292607229</v>
      </c>
      <c r="G51" s="4">
        <v>1805800</v>
      </c>
      <c r="H51" s="4">
        <v>1604700</v>
      </c>
      <c r="I51" s="4">
        <v>201100</v>
      </c>
      <c r="J51" s="4">
        <v>6135075000</v>
      </c>
      <c r="K51" s="24">
        <f t="shared" si="5"/>
        <v>160575948000</v>
      </c>
      <c r="L51" s="4">
        <v>3641</v>
      </c>
      <c r="M51" s="4">
        <v>4049</v>
      </c>
      <c r="N51" s="4">
        <v>445</v>
      </c>
      <c r="O51" s="4">
        <v>502</v>
      </c>
      <c r="P51" s="4">
        <v>5916400</v>
      </c>
      <c r="Q51" s="4">
        <v>6164800</v>
      </c>
      <c r="R51" s="5">
        <v>6.8000000000000005E-3</v>
      </c>
      <c r="S51" s="4">
        <v>13375700</v>
      </c>
      <c r="T51" s="4">
        <f t="shared" si="2"/>
        <v>35023164.100000001</v>
      </c>
      <c r="U51" s="4">
        <f t="shared" si="6"/>
        <v>27118100</v>
      </c>
      <c r="V51" s="5">
        <v>1.1699999999999999E-2</v>
      </c>
    </row>
    <row r="52" spans="1:22" x14ac:dyDescent="0.2">
      <c r="A52" s="16" t="s">
        <v>233</v>
      </c>
      <c r="B52" s="4">
        <v>622820</v>
      </c>
      <c r="C52" s="4">
        <v>3034769</v>
      </c>
      <c r="D52" s="4">
        <v>-2411949</v>
      </c>
      <c r="E52" s="4">
        <v>-72468040000</v>
      </c>
      <c r="F52" s="4">
        <f t="shared" si="4"/>
        <v>749165297229</v>
      </c>
      <c r="G52" s="4">
        <v>1218300</v>
      </c>
      <c r="H52" s="4">
        <v>1952400</v>
      </c>
      <c r="I52" s="4">
        <v>-734100</v>
      </c>
      <c r="J52" s="4">
        <v>-21931400000</v>
      </c>
      <c r="K52" s="24">
        <f t="shared" si="5"/>
        <v>154440873000</v>
      </c>
      <c r="L52" s="4">
        <v>7880</v>
      </c>
      <c r="M52" s="4">
        <v>7285</v>
      </c>
      <c r="N52" s="4">
        <v>961</v>
      </c>
      <c r="O52" s="4">
        <v>821</v>
      </c>
      <c r="P52" s="4">
        <v>13783600</v>
      </c>
      <c r="Q52" s="4">
        <v>12067800</v>
      </c>
      <c r="R52" s="5">
        <v>6.8000000000000005E-3</v>
      </c>
      <c r="S52" s="4">
        <v>27118100</v>
      </c>
      <c r="T52" s="4">
        <f t="shared" si="2"/>
        <v>35333754.200000003</v>
      </c>
      <c r="U52" s="4">
        <f t="shared" si="6"/>
        <v>29606000</v>
      </c>
      <c r="V52" s="5">
        <v>3.9300000000000002E-2</v>
      </c>
    </row>
    <row r="53" spans="1:22" x14ac:dyDescent="0.2">
      <c r="A53" s="16" t="s">
        <v>232</v>
      </c>
      <c r="B53" s="4">
        <v>941479</v>
      </c>
      <c r="C53" s="4">
        <v>3846357</v>
      </c>
      <c r="D53" s="4">
        <v>-2904878</v>
      </c>
      <c r="E53" s="4">
        <v>-85753550000</v>
      </c>
      <c r="F53" s="4">
        <f t="shared" si="4"/>
        <v>821633337229</v>
      </c>
      <c r="G53" s="4">
        <v>5607800</v>
      </c>
      <c r="H53" s="4">
        <v>1633600</v>
      </c>
      <c r="I53" s="4">
        <v>3974200</v>
      </c>
      <c r="J53" s="4">
        <v>115951325000</v>
      </c>
      <c r="K53" s="24">
        <f t="shared" si="5"/>
        <v>176372273000</v>
      </c>
      <c r="L53" s="4">
        <v>10000</v>
      </c>
      <c r="M53" s="4">
        <v>18235</v>
      </c>
      <c r="N53" s="4">
        <v>1251</v>
      </c>
      <c r="O53" s="4">
        <v>2090</v>
      </c>
      <c r="P53" s="4">
        <v>16969500</v>
      </c>
      <c r="Q53" s="4">
        <v>31722600</v>
      </c>
      <c r="R53" s="5">
        <v>-1.6799999999999999E-2</v>
      </c>
      <c r="S53" s="4">
        <v>50215700</v>
      </c>
      <c r="T53" s="4">
        <f t="shared" si="2"/>
        <v>33209091.800000001</v>
      </c>
      <c r="U53" s="4">
        <f t="shared" si="6"/>
        <v>29606000</v>
      </c>
      <c r="V53" s="5">
        <v>3.9800000000000002E-2</v>
      </c>
    </row>
    <row r="54" spans="1:22" x14ac:dyDescent="0.2">
      <c r="A54" s="16" t="s">
        <v>231</v>
      </c>
      <c r="B54" s="4">
        <v>1371600</v>
      </c>
      <c r="C54" s="4">
        <v>7949566</v>
      </c>
      <c r="D54" s="4">
        <v>-6577966</v>
      </c>
      <c r="E54" s="4">
        <v>-198375910000</v>
      </c>
      <c r="F54" s="4">
        <f t="shared" si="4"/>
        <v>907386887229</v>
      </c>
      <c r="G54" s="4">
        <v>2002600</v>
      </c>
      <c r="H54" s="4">
        <v>1681600</v>
      </c>
      <c r="I54" s="4">
        <v>321000</v>
      </c>
      <c r="J54" s="4">
        <v>9891820000</v>
      </c>
      <c r="K54" s="24">
        <f t="shared" si="5"/>
        <v>60420948000</v>
      </c>
      <c r="L54" s="4">
        <v>6583</v>
      </c>
      <c r="M54" s="4">
        <v>10255</v>
      </c>
      <c r="N54" s="4">
        <v>969</v>
      </c>
      <c r="O54" s="4">
        <v>1134</v>
      </c>
      <c r="P54" s="4">
        <v>13948000</v>
      </c>
      <c r="Q54" s="4">
        <v>17552300</v>
      </c>
      <c r="R54" s="5">
        <v>-8.3000000000000001E-3</v>
      </c>
      <c r="S54" s="4">
        <v>35823700</v>
      </c>
      <c r="T54" s="4">
        <f t="shared" si="2"/>
        <v>32370591.800000001</v>
      </c>
      <c r="U54" s="4">
        <f t="shared" si="6"/>
        <v>29606000</v>
      </c>
      <c r="V54" s="5">
        <v>2.29E-2</v>
      </c>
    </row>
    <row r="55" spans="1:22" x14ac:dyDescent="0.2">
      <c r="A55" s="16" t="s">
        <v>230</v>
      </c>
      <c r="B55" s="4">
        <v>2842691</v>
      </c>
      <c r="C55" s="4">
        <v>4926356</v>
      </c>
      <c r="D55" s="4">
        <v>-2083665</v>
      </c>
      <c r="E55" s="4">
        <v>-63773950000</v>
      </c>
      <c r="F55" s="4">
        <f t="shared" si="4"/>
        <v>1105762797229</v>
      </c>
      <c r="G55" s="4">
        <v>1889300</v>
      </c>
      <c r="H55" s="4">
        <v>1596700</v>
      </c>
      <c r="I55" s="4">
        <v>292600</v>
      </c>
      <c r="J55" s="4">
        <v>8964600000</v>
      </c>
      <c r="K55" s="24">
        <f t="shared" si="5"/>
        <v>50529128000</v>
      </c>
      <c r="L55" s="4">
        <v>5722</v>
      </c>
      <c r="M55" s="4">
        <v>10126</v>
      </c>
      <c r="N55" s="4">
        <v>783</v>
      </c>
      <c r="O55" s="4">
        <v>1227</v>
      </c>
      <c r="P55" s="4">
        <v>12047900</v>
      </c>
      <c r="Q55" s="4">
        <v>17299900</v>
      </c>
      <c r="R55" s="5">
        <v>-1.4800000000000001E-2</v>
      </c>
      <c r="S55" s="4">
        <v>31392900</v>
      </c>
      <c r="T55" s="4">
        <f t="shared" si="2"/>
        <v>32638851.800000001</v>
      </c>
      <c r="U55" s="4">
        <f t="shared" si="6"/>
        <v>29606000</v>
      </c>
      <c r="V55" s="5">
        <v>2.1099999999999997E-2</v>
      </c>
    </row>
    <row r="56" spans="1:22" x14ac:dyDescent="0.2">
      <c r="A56" s="16" t="s">
        <v>229</v>
      </c>
      <c r="B56" s="4">
        <v>3620858</v>
      </c>
      <c r="C56" s="4">
        <v>2587267</v>
      </c>
      <c r="D56" s="4">
        <v>1033591</v>
      </c>
      <c r="E56" s="4">
        <v>31343350000</v>
      </c>
      <c r="F56" s="4">
        <f t="shared" si="4"/>
        <v>1169536747229</v>
      </c>
      <c r="G56" s="4">
        <v>1750300</v>
      </c>
      <c r="H56" s="4">
        <v>1503600</v>
      </c>
      <c r="I56" s="4">
        <v>246700</v>
      </c>
      <c r="J56" s="4">
        <v>7889150000</v>
      </c>
      <c r="K56" s="24">
        <f t="shared" si="5"/>
        <v>41564528000</v>
      </c>
      <c r="L56" s="4">
        <v>9794</v>
      </c>
      <c r="M56" s="4">
        <v>5870</v>
      </c>
      <c r="N56" s="4">
        <v>1461</v>
      </c>
      <c r="O56" s="4">
        <v>631</v>
      </c>
      <c r="P56" s="4">
        <v>19099700</v>
      </c>
      <c r="Q56" s="4">
        <v>8523600</v>
      </c>
      <c r="R56" s="5">
        <v>1.9900000000000001E-2</v>
      </c>
      <c r="S56" s="4">
        <v>29606000</v>
      </c>
      <c r="T56" s="4">
        <f t="shared" si="2"/>
        <v>33378252</v>
      </c>
      <c r="U56" s="4">
        <f t="shared" si="6"/>
        <v>30690400</v>
      </c>
      <c r="V56" s="5">
        <v>2.4399999999999998E-2</v>
      </c>
    </row>
    <row r="57" spans="1:22" x14ac:dyDescent="0.2">
      <c r="A57" s="16" t="s">
        <v>228</v>
      </c>
      <c r="B57" s="4">
        <v>1712849</v>
      </c>
      <c r="C57" s="4">
        <v>2420221</v>
      </c>
      <c r="D57" s="4">
        <v>-707372</v>
      </c>
      <c r="E57" s="4">
        <v>-21140910000</v>
      </c>
      <c r="F57" s="4">
        <f t="shared" si="4"/>
        <v>1138193397229</v>
      </c>
      <c r="G57" s="4">
        <v>2063200</v>
      </c>
      <c r="H57" s="4">
        <v>1685900</v>
      </c>
      <c r="I57" s="4">
        <v>377300</v>
      </c>
      <c r="J57" s="4">
        <v>11202310000</v>
      </c>
      <c r="K57" s="24">
        <f t="shared" si="5"/>
        <v>33675378000</v>
      </c>
      <c r="L57" s="4">
        <v>7704</v>
      </c>
      <c r="M57" s="4">
        <v>7107</v>
      </c>
      <c r="N57" s="4">
        <v>1034</v>
      </c>
      <c r="O57" s="4">
        <v>869</v>
      </c>
      <c r="P57" s="4">
        <v>15500300</v>
      </c>
      <c r="Q57" s="4">
        <v>13427900</v>
      </c>
      <c r="R57" s="5">
        <v>1.01E-2</v>
      </c>
      <c r="S57" s="4">
        <v>30690400</v>
      </c>
      <c r="T57" s="4">
        <f t="shared" si="2"/>
        <v>39065322</v>
      </c>
      <c r="U57" s="4">
        <f t="shared" si="6"/>
        <v>30224001</v>
      </c>
      <c r="V57" s="5">
        <v>1.9799999999999998E-2</v>
      </c>
    </row>
    <row r="58" spans="1:22" x14ac:dyDescent="0.2">
      <c r="A58" s="16" t="s">
        <v>227</v>
      </c>
      <c r="B58" s="4">
        <v>2617300</v>
      </c>
      <c r="C58" s="4">
        <v>550769</v>
      </c>
      <c r="D58" s="4">
        <v>2066531</v>
      </c>
      <c r="E58" s="4">
        <v>62554850000</v>
      </c>
      <c r="F58" s="4">
        <f t="shared" si="4"/>
        <v>1159334307229</v>
      </c>
      <c r="G58" s="4">
        <v>1461700</v>
      </c>
      <c r="H58" s="4">
        <v>572000</v>
      </c>
      <c r="I58" s="4">
        <v>889700</v>
      </c>
      <c r="J58" s="4">
        <v>26909880000</v>
      </c>
      <c r="K58" s="24">
        <f t="shared" si="5"/>
        <v>22473068000</v>
      </c>
      <c r="L58" s="4">
        <v>5438</v>
      </c>
      <c r="M58" s="4">
        <v>9768</v>
      </c>
      <c r="N58" s="4">
        <v>704</v>
      </c>
      <c r="O58" s="4">
        <v>1225</v>
      </c>
      <c r="P58" s="4">
        <v>10508500</v>
      </c>
      <c r="Q58" s="4">
        <v>17718700</v>
      </c>
      <c r="R58" s="5">
        <v>-1.3300000000000001E-2</v>
      </c>
      <c r="S58" s="4">
        <v>30950100</v>
      </c>
      <c r="T58" s="4">
        <f t="shared" si="2"/>
        <v>38007982</v>
      </c>
      <c r="U58" s="4">
        <f t="shared" si="6"/>
        <v>28969076</v>
      </c>
      <c r="V58" s="5">
        <v>2.6200000000000001E-2</v>
      </c>
    </row>
    <row r="59" spans="1:22" x14ac:dyDescent="0.2">
      <c r="A59" s="16" t="s">
        <v>226</v>
      </c>
      <c r="B59" s="4">
        <v>3823200</v>
      </c>
      <c r="C59" s="4">
        <v>3956803</v>
      </c>
      <c r="D59" s="4">
        <v>-133603</v>
      </c>
      <c r="E59" s="4">
        <v>-3984460000</v>
      </c>
      <c r="F59" s="4">
        <f t="shared" si="4"/>
        <v>1096779457229</v>
      </c>
      <c r="G59" s="4">
        <v>2576500</v>
      </c>
      <c r="H59" s="4">
        <v>1301700</v>
      </c>
      <c r="I59" s="4">
        <v>1274800</v>
      </c>
      <c r="J59" s="4">
        <v>39205410000</v>
      </c>
      <c r="K59" s="24">
        <f t="shared" si="5"/>
        <v>-4436812000</v>
      </c>
      <c r="L59" s="4">
        <v>7985</v>
      </c>
      <c r="M59" s="4">
        <v>13495</v>
      </c>
      <c r="N59" s="4">
        <v>1042</v>
      </c>
      <c r="O59" s="4">
        <v>1861</v>
      </c>
      <c r="P59" s="4">
        <v>16378900</v>
      </c>
      <c r="Q59" s="4">
        <v>27792800</v>
      </c>
      <c r="R59" s="5">
        <v>-2.3099999999999999E-2</v>
      </c>
      <c r="S59" s="4">
        <v>49537200</v>
      </c>
      <c r="T59" s="4">
        <f t="shared" si="2"/>
        <v>35908142</v>
      </c>
      <c r="U59" s="4">
        <f t="shared" si="6"/>
        <v>27438700</v>
      </c>
      <c r="V59" s="5">
        <v>2.58E-2</v>
      </c>
    </row>
    <row r="60" spans="1:22" x14ac:dyDescent="0.2">
      <c r="A60" s="16" t="s">
        <v>225</v>
      </c>
      <c r="B60" s="4">
        <v>4678359</v>
      </c>
      <c r="C60" s="4">
        <v>6208423</v>
      </c>
      <c r="D60" s="4">
        <v>-1530064</v>
      </c>
      <c r="E60" s="4">
        <v>-48069730000</v>
      </c>
      <c r="F60" s="4">
        <f t="shared" si="4"/>
        <v>1100763917229</v>
      </c>
      <c r="G60" s="4">
        <v>1970000</v>
      </c>
      <c r="H60" s="4">
        <v>1508700</v>
      </c>
      <c r="I60" s="4">
        <v>461300</v>
      </c>
      <c r="J60" s="4">
        <v>14292685000</v>
      </c>
      <c r="K60" s="24">
        <f t="shared" si="5"/>
        <v>-43642222000</v>
      </c>
      <c r="L60" s="4">
        <v>8662</v>
      </c>
      <c r="M60" s="4">
        <v>6214</v>
      </c>
      <c r="N60" s="4">
        <v>1089</v>
      </c>
      <c r="O60" s="4">
        <v>801</v>
      </c>
      <c r="P60" s="4">
        <v>18252100</v>
      </c>
      <c r="Q60" s="4">
        <v>13234200</v>
      </c>
      <c r="R60" s="5">
        <v>6.5000000000000006E-3</v>
      </c>
      <c r="S60" s="4">
        <v>33396039</v>
      </c>
      <c r="T60" s="4">
        <f t="shared" si="2"/>
        <v>34829368.200000003</v>
      </c>
      <c r="U60" s="4">
        <f t="shared" si="6"/>
        <v>27438700</v>
      </c>
      <c r="V60" s="5">
        <v>2.4E-2</v>
      </c>
    </row>
    <row r="61" spans="1:22" x14ac:dyDescent="0.2">
      <c r="A61" s="16" t="s">
        <v>224</v>
      </c>
      <c r="B61" s="4">
        <v>3078100</v>
      </c>
      <c r="C61" s="4">
        <v>2669571</v>
      </c>
      <c r="D61" s="4">
        <v>408529</v>
      </c>
      <c r="E61" s="4">
        <v>12676790000</v>
      </c>
      <c r="F61" s="4">
        <f t="shared" si="4"/>
        <v>1148833647229</v>
      </c>
      <c r="G61" s="4">
        <v>2322900</v>
      </c>
      <c r="H61" s="4">
        <v>2050500</v>
      </c>
      <c r="I61" s="4">
        <v>272400</v>
      </c>
      <c r="J61" s="4">
        <v>8291285000</v>
      </c>
      <c r="K61" s="24">
        <f t="shared" si="5"/>
        <v>-57934907000</v>
      </c>
      <c r="L61" s="4">
        <v>4208</v>
      </c>
      <c r="M61" s="4">
        <v>8207</v>
      </c>
      <c r="N61" s="4">
        <v>535</v>
      </c>
      <c r="O61" s="4">
        <v>1055</v>
      </c>
      <c r="P61" s="4">
        <v>7730000</v>
      </c>
      <c r="Q61" s="4">
        <v>17443900</v>
      </c>
      <c r="R61" s="5">
        <v>-1.1299999999999999E-2</v>
      </c>
      <c r="S61" s="4">
        <v>31501502</v>
      </c>
      <c r="T61" s="4">
        <f t="shared" si="2"/>
        <v>34962978</v>
      </c>
      <c r="U61" s="4">
        <f t="shared" si="6"/>
        <v>27438700</v>
      </c>
      <c r="V61" s="5">
        <v>2.0899999999999998E-2</v>
      </c>
    </row>
    <row r="62" spans="1:22" x14ac:dyDescent="0.2">
      <c r="A62" s="16" t="s">
        <v>223</v>
      </c>
      <c r="B62" s="4">
        <v>4595548</v>
      </c>
      <c r="C62" s="4">
        <v>3333905</v>
      </c>
      <c r="D62" s="4">
        <v>1261643</v>
      </c>
      <c r="E62" s="4">
        <v>38984060000</v>
      </c>
      <c r="F62" s="4">
        <f t="shared" si="4"/>
        <v>1136156857229</v>
      </c>
      <c r="G62" s="4">
        <v>1760000</v>
      </c>
      <c r="H62" s="4">
        <v>2881501</v>
      </c>
      <c r="I62" s="4">
        <v>-1121501</v>
      </c>
      <c r="J62" s="4">
        <v>-35049574000</v>
      </c>
      <c r="K62" s="24">
        <f t="shared" si="5"/>
        <v>-66226192000</v>
      </c>
      <c r="L62" s="4">
        <v>5613</v>
      </c>
      <c r="M62" s="4">
        <v>5656</v>
      </c>
      <c r="N62" s="4">
        <v>855</v>
      </c>
      <c r="O62" s="4">
        <v>986</v>
      </c>
      <c r="P62" s="4">
        <v>13800400</v>
      </c>
      <c r="Q62" s="4">
        <v>14604300</v>
      </c>
      <c r="R62" s="5">
        <v>1.1399999999999999E-2</v>
      </c>
      <c r="S62" s="4">
        <v>30224001</v>
      </c>
      <c r="T62" s="4">
        <f t="shared" si="2"/>
        <v>34114547.899999999</v>
      </c>
      <c r="U62" s="4">
        <f t="shared" si="6"/>
        <v>27438700</v>
      </c>
      <c r="V62" s="5">
        <v>1.9199999999999998E-2</v>
      </c>
    </row>
    <row r="63" spans="1:22" x14ac:dyDescent="0.2">
      <c r="A63" s="16" t="s">
        <v>222</v>
      </c>
      <c r="B63" s="4">
        <v>3341274</v>
      </c>
      <c r="C63" s="4">
        <v>6859095</v>
      </c>
      <c r="D63" s="4">
        <v>-3517821</v>
      </c>
      <c r="E63" s="4">
        <v>-109369880000</v>
      </c>
      <c r="F63" s="4">
        <f t="shared" si="4"/>
        <v>1097172797229</v>
      </c>
      <c r="G63" s="4">
        <v>2140300</v>
      </c>
      <c r="H63" s="4">
        <v>1182500</v>
      </c>
      <c r="I63" s="4">
        <v>957800</v>
      </c>
      <c r="J63" s="4">
        <v>29742220000</v>
      </c>
      <c r="K63" s="24">
        <f t="shared" si="5"/>
        <v>-31176618000</v>
      </c>
      <c r="L63" s="4">
        <v>6255</v>
      </c>
      <c r="M63" s="4">
        <v>7488</v>
      </c>
      <c r="N63" s="4">
        <v>903</v>
      </c>
      <c r="O63" s="4">
        <v>1029</v>
      </c>
      <c r="P63" s="4">
        <v>11977600</v>
      </c>
      <c r="Q63" s="4">
        <v>15668500</v>
      </c>
      <c r="R63" s="5">
        <v>-1.6000000000000001E-3</v>
      </c>
      <c r="S63" s="4">
        <v>28969076</v>
      </c>
      <c r="T63" s="4">
        <f t="shared" si="2"/>
        <v>35936434.299999997</v>
      </c>
      <c r="U63" s="4">
        <f t="shared" si="6"/>
        <v>20376700</v>
      </c>
      <c r="V63" s="5">
        <v>2.23E-2</v>
      </c>
    </row>
    <row r="64" spans="1:22" x14ac:dyDescent="0.2">
      <c r="A64" s="16" t="s">
        <v>221</v>
      </c>
      <c r="B64" s="4">
        <v>4820455</v>
      </c>
      <c r="C64" s="4">
        <v>7702229</v>
      </c>
      <c r="D64" s="4">
        <v>-2881774</v>
      </c>
      <c r="E64" s="4">
        <v>-89027570000</v>
      </c>
      <c r="F64" s="4">
        <f t="shared" si="4"/>
        <v>1206542677229</v>
      </c>
      <c r="G64" s="4">
        <v>1404800</v>
      </c>
      <c r="H64" s="4">
        <v>429900</v>
      </c>
      <c r="I64" s="4">
        <v>974900</v>
      </c>
      <c r="J64" s="4">
        <v>30065630000</v>
      </c>
      <c r="K64" s="24">
        <f t="shared" si="5"/>
        <v>-60918838000</v>
      </c>
      <c r="L64" s="4">
        <v>6802</v>
      </c>
      <c r="M64" s="4">
        <v>6119</v>
      </c>
      <c r="N64" s="4">
        <v>806</v>
      </c>
      <c r="O64" s="4">
        <v>746</v>
      </c>
      <c r="P64" s="4">
        <v>12886100</v>
      </c>
      <c r="Q64" s="4">
        <v>12752400</v>
      </c>
      <c r="R64" s="5">
        <v>-4.7999999999999996E-3</v>
      </c>
      <c r="S64" s="4">
        <v>27438700</v>
      </c>
      <c r="T64" s="4">
        <f t="shared" si="2"/>
        <v>34949344.299999997</v>
      </c>
      <c r="U64" s="4">
        <f t="shared" si="6"/>
        <v>20376700</v>
      </c>
      <c r="V64" s="5">
        <v>1.77E-2</v>
      </c>
    </row>
    <row r="65" spans="1:22" x14ac:dyDescent="0.2">
      <c r="A65" s="16" t="s">
        <v>220</v>
      </c>
      <c r="B65" s="4">
        <v>6429237</v>
      </c>
      <c r="C65" s="4">
        <v>3472013</v>
      </c>
      <c r="D65" s="4">
        <v>2957224</v>
      </c>
      <c r="E65" s="4">
        <v>91077110000</v>
      </c>
      <c r="F65" s="4">
        <f t="shared" si="4"/>
        <v>1295570247229</v>
      </c>
      <c r="G65" s="4">
        <v>1343900</v>
      </c>
      <c r="H65" s="4">
        <v>1378100</v>
      </c>
      <c r="I65" s="4">
        <v>-34200</v>
      </c>
      <c r="J65" s="4">
        <v>-1107165000</v>
      </c>
      <c r="K65" s="24">
        <f t="shared" si="5"/>
        <v>-90984468000</v>
      </c>
      <c r="L65" s="4">
        <v>8893</v>
      </c>
      <c r="M65" s="4">
        <v>6725</v>
      </c>
      <c r="N65" s="4">
        <v>1051</v>
      </c>
      <c r="O65" s="4">
        <v>1014</v>
      </c>
      <c r="P65" s="4">
        <v>15364500</v>
      </c>
      <c r="Q65" s="4">
        <v>14870200</v>
      </c>
      <c r="R65" s="5">
        <v>1.3100000000000001E-2</v>
      </c>
      <c r="S65" s="4">
        <v>34075500</v>
      </c>
      <c r="T65" s="4">
        <f t="shared" si="2"/>
        <v>35290774.299999997</v>
      </c>
      <c r="U65" s="4">
        <f t="shared" si="6"/>
        <v>20376700</v>
      </c>
      <c r="V65" s="5">
        <v>2.0899999999999998E-2</v>
      </c>
    </row>
    <row r="66" spans="1:22" x14ac:dyDescent="0.2">
      <c r="A66" s="16" t="s">
        <v>219</v>
      </c>
      <c r="B66" s="4">
        <v>6386520</v>
      </c>
      <c r="C66" s="4">
        <v>2096699</v>
      </c>
      <c r="D66" s="4">
        <v>4289821</v>
      </c>
      <c r="E66" s="4">
        <v>129772140000</v>
      </c>
      <c r="F66" s="4">
        <f t="shared" si="4"/>
        <v>1204493137229</v>
      </c>
      <c r="G66" s="4">
        <v>611200</v>
      </c>
      <c r="H66" s="4">
        <v>2080002</v>
      </c>
      <c r="I66" s="4">
        <v>-1468802</v>
      </c>
      <c r="J66" s="4">
        <v>-44658787000</v>
      </c>
      <c r="K66" s="24">
        <f t="shared" si="5"/>
        <v>-89877303000</v>
      </c>
      <c r="L66" s="4">
        <v>9412</v>
      </c>
      <c r="M66" s="4">
        <v>8635</v>
      </c>
      <c r="N66" s="4">
        <v>1260</v>
      </c>
      <c r="O66" s="4">
        <v>946</v>
      </c>
      <c r="P66" s="4">
        <v>19230000</v>
      </c>
      <c r="Q66" s="4">
        <v>14157100</v>
      </c>
      <c r="R66" s="5">
        <v>8.3000000000000001E-3</v>
      </c>
      <c r="S66" s="4">
        <v>37000002</v>
      </c>
      <c r="T66" s="4">
        <f t="shared" si="2"/>
        <v>32971604.100000001</v>
      </c>
      <c r="U66" s="4">
        <f t="shared" si="6"/>
        <v>20376700</v>
      </c>
      <c r="V66" s="5">
        <v>2.5899999999999999E-2</v>
      </c>
    </row>
    <row r="67" spans="1:22" x14ac:dyDescent="0.2">
      <c r="A67" s="16" t="s">
        <v>218</v>
      </c>
      <c r="B67" s="4">
        <v>18558450</v>
      </c>
      <c r="C67" s="4">
        <v>3523110</v>
      </c>
      <c r="D67" s="4">
        <v>15035340</v>
      </c>
      <c r="E67" s="4">
        <v>452399350000</v>
      </c>
      <c r="F67" s="4">
        <f t="shared" si="4"/>
        <v>1074720997229</v>
      </c>
      <c r="G67" s="4">
        <v>1060000</v>
      </c>
      <c r="H67" s="4">
        <v>4348000</v>
      </c>
      <c r="I67" s="4">
        <v>-3288000</v>
      </c>
      <c r="J67" s="4">
        <v>-98294545000</v>
      </c>
      <c r="K67" s="24">
        <f t="shared" si="5"/>
        <v>-45218516000</v>
      </c>
      <c r="L67" s="4">
        <v>22587</v>
      </c>
      <c r="M67" s="4">
        <v>11193</v>
      </c>
      <c r="N67" s="4">
        <v>3484</v>
      </c>
      <c r="O67" s="4">
        <v>1677</v>
      </c>
      <c r="P67" s="4">
        <v>57979600</v>
      </c>
      <c r="Q67" s="4">
        <v>26536600</v>
      </c>
      <c r="R67" s="5">
        <v>5.3899999999999997E-2</v>
      </c>
      <c r="S67" s="4">
        <v>87561100</v>
      </c>
      <c r="T67" s="4">
        <f t="shared" si="2"/>
        <v>25747044.100000001</v>
      </c>
      <c r="U67" s="4">
        <f t="shared" si="6"/>
        <v>20376700</v>
      </c>
      <c r="V67" s="5">
        <v>5.4199999999999998E-2</v>
      </c>
    </row>
    <row r="68" spans="1:22" x14ac:dyDescent="0.2">
      <c r="A68" s="16" t="s">
        <v>217</v>
      </c>
      <c r="B68" s="4">
        <v>1579700</v>
      </c>
      <c r="C68" s="4">
        <v>268906</v>
      </c>
      <c r="D68" s="4">
        <v>1310794</v>
      </c>
      <c r="E68" s="4">
        <v>37400480000</v>
      </c>
      <c r="F68" s="4">
        <f t="shared" si="4"/>
        <v>622321647229</v>
      </c>
      <c r="G68" s="4">
        <v>1110800</v>
      </c>
      <c r="H68" s="4">
        <v>269300</v>
      </c>
      <c r="I68" s="4">
        <v>841500</v>
      </c>
      <c r="J68" s="4">
        <v>23882075000</v>
      </c>
      <c r="K68" s="24">
        <f t="shared" si="5"/>
        <v>53076029000</v>
      </c>
      <c r="L68" s="4">
        <v>5236</v>
      </c>
      <c r="M68" s="4">
        <v>3336</v>
      </c>
      <c r="N68" s="4">
        <v>694</v>
      </c>
      <c r="O68" s="4">
        <v>459</v>
      </c>
      <c r="P68" s="4">
        <v>10331700</v>
      </c>
      <c r="Q68" s="4">
        <v>7724500</v>
      </c>
      <c r="R68" s="5">
        <v>1.41E-2</v>
      </c>
      <c r="S68" s="4">
        <v>20376700</v>
      </c>
      <c r="T68" s="4">
        <f t="shared" si="2"/>
        <v>25336494.199999999</v>
      </c>
      <c r="U68" s="4">
        <f t="shared" si="6"/>
        <v>21739700</v>
      </c>
      <c r="V68" s="5">
        <v>1.7399999999999999E-2</v>
      </c>
    </row>
    <row r="69" spans="1:22" x14ac:dyDescent="0.2">
      <c r="A69" s="16" t="s">
        <v>216</v>
      </c>
      <c r="B69" s="4">
        <v>1752800</v>
      </c>
      <c r="C69" s="4">
        <v>804460</v>
      </c>
      <c r="D69" s="4">
        <v>948340</v>
      </c>
      <c r="E69" s="4">
        <v>27160650000</v>
      </c>
      <c r="F69" s="4">
        <f t="shared" si="4"/>
        <v>584921167229</v>
      </c>
      <c r="G69" s="4">
        <v>2030200</v>
      </c>
      <c r="H69" s="4">
        <v>936600</v>
      </c>
      <c r="I69" s="4">
        <v>1093600</v>
      </c>
      <c r="J69" s="4">
        <v>31294505000</v>
      </c>
      <c r="K69" s="24">
        <f t="shared" si="5"/>
        <v>29193954000</v>
      </c>
      <c r="L69" s="4">
        <v>4556</v>
      </c>
      <c r="M69" s="4">
        <v>6837</v>
      </c>
      <c r="N69" s="4">
        <v>600</v>
      </c>
      <c r="O69" s="4">
        <v>1019</v>
      </c>
      <c r="P69" s="4">
        <v>9369300</v>
      </c>
      <c r="Q69" s="4">
        <v>16064200</v>
      </c>
      <c r="R69" s="5">
        <v>-5.1999999999999998E-3</v>
      </c>
      <c r="S69" s="4">
        <v>28538800</v>
      </c>
      <c r="T69" s="4">
        <f t="shared" si="2"/>
        <v>23991834.199999999</v>
      </c>
      <c r="U69" s="4">
        <f t="shared" si="6"/>
        <v>17567800</v>
      </c>
      <c r="V69" s="5">
        <v>1.5600000000000001E-2</v>
      </c>
    </row>
    <row r="70" spans="1:22" x14ac:dyDescent="0.2">
      <c r="A70" s="16" t="s">
        <v>215</v>
      </c>
      <c r="B70" s="4">
        <v>939100</v>
      </c>
      <c r="C70" s="4">
        <v>6167597</v>
      </c>
      <c r="D70" s="4">
        <v>-5228497</v>
      </c>
      <c r="E70" s="4">
        <v>-150053210000</v>
      </c>
      <c r="F70" s="4">
        <f t="shared" si="4"/>
        <v>557760517229</v>
      </c>
      <c r="G70" s="4">
        <v>1080000</v>
      </c>
      <c r="H70" s="4">
        <v>524001</v>
      </c>
      <c r="I70" s="4">
        <v>555999</v>
      </c>
      <c r="J70" s="4">
        <v>15949343000</v>
      </c>
      <c r="K70" s="24">
        <f t="shared" si="5"/>
        <v>-2100551000</v>
      </c>
      <c r="L70" s="4">
        <v>4407</v>
      </c>
      <c r="M70" s="4">
        <v>6122</v>
      </c>
      <c r="N70" s="4">
        <v>555</v>
      </c>
      <c r="O70" s="4">
        <v>749</v>
      </c>
      <c r="P70" s="4">
        <v>8964400</v>
      </c>
      <c r="Q70" s="4">
        <v>12077000</v>
      </c>
      <c r="R70" s="5">
        <v>-8.6999999999999994E-3</v>
      </c>
      <c r="S70" s="4">
        <v>22608301</v>
      </c>
      <c r="T70" s="4">
        <f t="shared" si="2"/>
        <v>22794614.100000001</v>
      </c>
      <c r="U70" s="4">
        <f t="shared" si="6"/>
        <v>17567800</v>
      </c>
      <c r="V70" s="5">
        <v>8.6999999999999994E-3</v>
      </c>
    </row>
    <row r="71" spans="1:22" x14ac:dyDescent="0.2">
      <c r="A71" s="16" t="s">
        <v>214</v>
      </c>
      <c r="B71" s="4">
        <v>1550590</v>
      </c>
      <c r="C71" s="4">
        <v>6669746</v>
      </c>
      <c r="D71" s="4">
        <v>-5119156</v>
      </c>
      <c r="E71" s="4">
        <v>-147793570000</v>
      </c>
      <c r="F71" s="4">
        <f t="shared" si="4"/>
        <v>707813727229</v>
      </c>
      <c r="G71" s="4">
        <v>870900</v>
      </c>
      <c r="H71" s="4">
        <v>1640000</v>
      </c>
      <c r="I71" s="4">
        <v>-769100</v>
      </c>
      <c r="J71" s="4">
        <v>-22191860000</v>
      </c>
      <c r="K71" s="24">
        <f t="shared" si="5"/>
        <v>-18049894000</v>
      </c>
      <c r="L71" s="4">
        <v>3884</v>
      </c>
      <c r="M71" s="4">
        <v>8978</v>
      </c>
      <c r="N71" s="4">
        <v>535</v>
      </c>
      <c r="O71" s="4">
        <v>1131</v>
      </c>
      <c r="P71" s="4">
        <v>9247500</v>
      </c>
      <c r="Q71" s="4">
        <v>20208100</v>
      </c>
      <c r="R71" s="5">
        <v>-1.38E-2</v>
      </c>
      <c r="S71" s="4">
        <v>32837600</v>
      </c>
      <c r="T71" s="4">
        <f t="shared" si="2"/>
        <v>22040544.100000001</v>
      </c>
      <c r="U71" s="4">
        <f t="shared" si="6"/>
        <v>13808300</v>
      </c>
      <c r="V71" s="5">
        <v>1.55E-2</v>
      </c>
    </row>
    <row r="72" spans="1:22" x14ac:dyDescent="0.2">
      <c r="A72" s="16" t="s">
        <v>213</v>
      </c>
      <c r="B72" s="4">
        <v>3119700</v>
      </c>
      <c r="C72" s="4">
        <v>3461538</v>
      </c>
      <c r="D72" s="4">
        <v>-341838</v>
      </c>
      <c r="E72" s="4">
        <v>-9946760000</v>
      </c>
      <c r="F72" s="4">
        <f t="shared" si="4"/>
        <v>855607297229</v>
      </c>
      <c r="G72" s="4">
        <v>499000</v>
      </c>
      <c r="H72" s="4">
        <v>1923300</v>
      </c>
      <c r="I72" s="4">
        <v>-1424300</v>
      </c>
      <c r="J72" s="4">
        <v>-41559165000</v>
      </c>
      <c r="K72" s="24">
        <f t="shared" si="5"/>
        <v>4141966000</v>
      </c>
      <c r="L72" s="4">
        <v>5587</v>
      </c>
      <c r="M72" s="4">
        <v>4590</v>
      </c>
      <c r="N72" s="4">
        <v>597</v>
      </c>
      <c r="O72" s="4">
        <v>660</v>
      </c>
      <c r="P72" s="4">
        <v>9861500</v>
      </c>
      <c r="Q72" s="4">
        <v>10275600</v>
      </c>
      <c r="R72" s="5">
        <v>0</v>
      </c>
      <c r="S72" s="4">
        <v>21739700</v>
      </c>
      <c r="T72" s="4">
        <f t="shared" si="2"/>
        <v>21628694.100000001</v>
      </c>
      <c r="U72" s="4">
        <f t="shared" si="6"/>
        <v>13808300</v>
      </c>
      <c r="V72" s="5">
        <v>1.03E-2</v>
      </c>
    </row>
    <row r="73" spans="1:22" x14ac:dyDescent="0.2">
      <c r="A73" s="16" t="s">
        <v>212</v>
      </c>
      <c r="B73" s="4">
        <v>3435421</v>
      </c>
      <c r="C73" s="4">
        <v>1835531</v>
      </c>
      <c r="D73" s="4">
        <v>1599890</v>
      </c>
      <c r="E73" s="4">
        <v>46278300000</v>
      </c>
      <c r="F73" s="4">
        <f t="shared" si="4"/>
        <v>865554057229</v>
      </c>
      <c r="G73" s="4">
        <v>715100</v>
      </c>
      <c r="H73" s="4">
        <v>2515300</v>
      </c>
      <c r="I73" s="4">
        <v>-1800200</v>
      </c>
      <c r="J73" s="4">
        <v>-52188650000</v>
      </c>
      <c r="K73" s="24">
        <f t="shared" si="5"/>
        <v>45701131000</v>
      </c>
      <c r="L73" s="4">
        <v>10174</v>
      </c>
      <c r="M73" s="4">
        <v>7088</v>
      </c>
      <c r="N73" s="4">
        <v>1562</v>
      </c>
      <c r="O73" s="4">
        <v>1087</v>
      </c>
      <c r="P73" s="4">
        <v>24377000</v>
      </c>
      <c r="Q73" s="4">
        <v>16403700</v>
      </c>
      <c r="R73" s="5">
        <v>2.1000000000000001E-2</v>
      </c>
      <c r="S73" s="4">
        <v>47187940</v>
      </c>
      <c r="T73" s="4">
        <f t="shared" si="2"/>
        <v>19095800.100000001</v>
      </c>
      <c r="U73" s="4">
        <f t="shared" si="6"/>
        <v>13808300</v>
      </c>
      <c r="V73" s="5">
        <v>3.2400000000000005E-2</v>
      </c>
    </row>
    <row r="74" spans="1:22" x14ac:dyDescent="0.2">
      <c r="A74" s="16" t="s">
        <v>211</v>
      </c>
      <c r="B74" s="4">
        <v>887800</v>
      </c>
      <c r="C74" s="4">
        <v>1013939</v>
      </c>
      <c r="D74" s="4">
        <v>-126139</v>
      </c>
      <c r="E74" s="4">
        <v>-3572250000</v>
      </c>
      <c r="F74" s="4">
        <f t="shared" ref="F74:F79" si="7">E74+F75</f>
        <v>819275757229</v>
      </c>
      <c r="G74" s="4">
        <v>717000</v>
      </c>
      <c r="H74" s="4">
        <v>785500</v>
      </c>
      <c r="I74" s="4">
        <v>-68500</v>
      </c>
      <c r="J74" s="4">
        <v>-1936700000</v>
      </c>
      <c r="K74" s="24">
        <f t="shared" ref="K74:K79" si="8">K75+J74</f>
        <v>97889781000</v>
      </c>
      <c r="L74" s="4">
        <v>4428</v>
      </c>
      <c r="M74" s="4">
        <v>3423</v>
      </c>
      <c r="N74" s="4">
        <v>438</v>
      </c>
      <c r="O74" s="4">
        <v>424</v>
      </c>
      <c r="P74" s="4">
        <v>7899200</v>
      </c>
      <c r="Q74" s="4">
        <v>7455200</v>
      </c>
      <c r="R74" s="5">
        <v>-3.4000000000000002E-3</v>
      </c>
      <c r="S74" s="4">
        <v>17567800</v>
      </c>
      <c r="T74" s="4">
        <f t="shared" ref="T74:T79" si="9">AVERAGE(S75:S84)</f>
        <v>19503050.100000001</v>
      </c>
      <c r="U74" s="4">
        <f t="shared" ref="U74:U79" si="10">MIN(S75:S79)</f>
        <v>13808300</v>
      </c>
      <c r="V74" s="5">
        <v>6.9999999999999993E-3</v>
      </c>
    </row>
    <row r="75" spans="1:22" x14ac:dyDescent="0.2">
      <c r="A75" s="16" t="s">
        <v>210</v>
      </c>
      <c r="B75" s="4">
        <v>6117000</v>
      </c>
      <c r="C75" s="4">
        <v>2122752</v>
      </c>
      <c r="D75" s="4">
        <v>3994248</v>
      </c>
      <c r="E75" s="4">
        <v>114615000000</v>
      </c>
      <c r="F75" s="4">
        <f t="shared" si="7"/>
        <v>822848007229</v>
      </c>
      <c r="G75" s="4">
        <v>826400</v>
      </c>
      <c r="H75" s="4">
        <v>2836100</v>
      </c>
      <c r="I75" s="4">
        <v>-2009700</v>
      </c>
      <c r="J75" s="4">
        <v>-57655815000</v>
      </c>
      <c r="K75" s="24">
        <f t="shared" si="8"/>
        <v>99826481000</v>
      </c>
      <c r="L75" s="4">
        <v>6690</v>
      </c>
      <c r="M75" s="4">
        <v>6254</v>
      </c>
      <c r="N75" s="4">
        <v>1031</v>
      </c>
      <c r="O75" s="4">
        <v>933</v>
      </c>
      <c r="P75" s="4">
        <v>18987300</v>
      </c>
      <c r="Q75" s="4">
        <v>16758300</v>
      </c>
      <c r="R75" s="5">
        <v>1.9599999999999999E-2</v>
      </c>
      <c r="S75" s="4">
        <v>37489800</v>
      </c>
      <c r="T75" s="4">
        <f t="shared" si="9"/>
        <v>17326770.100000001</v>
      </c>
      <c r="U75" s="4">
        <f t="shared" si="10"/>
        <v>10636100</v>
      </c>
      <c r="V75" s="5">
        <v>2.2499999999999999E-2</v>
      </c>
    </row>
    <row r="76" spans="1:22" x14ac:dyDescent="0.2">
      <c r="A76" s="16" t="s">
        <v>208</v>
      </c>
      <c r="B76" s="4">
        <v>1273800</v>
      </c>
      <c r="C76" s="4">
        <v>718390</v>
      </c>
      <c r="D76" s="4">
        <v>555410</v>
      </c>
      <c r="E76" s="4">
        <v>15678160000</v>
      </c>
      <c r="F76" s="4">
        <f t="shared" si="7"/>
        <v>708233007229</v>
      </c>
      <c r="G76" s="4">
        <v>633100</v>
      </c>
      <c r="H76" s="4">
        <v>894700</v>
      </c>
      <c r="I76" s="4">
        <v>-261600</v>
      </c>
      <c r="J76" s="4">
        <v>-7342305000</v>
      </c>
      <c r="K76" s="24">
        <f t="shared" si="8"/>
        <v>157482296000</v>
      </c>
      <c r="L76" s="4">
        <v>2680</v>
      </c>
      <c r="M76" s="4">
        <v>2431</v>
      </c>
      <c r="N76" s="4">
        <v>411</v>
      </c>
      <c r="O76" s="4">
        <v>418</v>
      </c>
      <c r="P76" s="4">
        <v>6001000</v>
      </c>
      <c r="Q76" s="4">
        <v>6295700</v>
      </c>
      <c r="R76" s="5">
        <v>3.5999999999999999E-3</v>
      </c>
      <c r="S76" s="4">
        <v>13808300</v>
      </c>
      <c r="T76" s="4">
        <f t="shared" si="9"/>
        <v>17587830.100000001</v>
      </c>
      <c r="U76" s="4">
        <f t="shared" si="10"/>
        <v>10636100</v>
      </c>
      <c r="V76" s="5">
        <v>8.8999999999999999E-3</v>
      </c>
    </row>
    <row r="77" spans="1:22" x14ac:dyDescent="0.2">
      <c r="A77" s="16" t="s">
        <v>207</v>
      </c>
      <c r="B77" s="4">
        <v>1335000</v>
      </c>
      <c r="C77" s="4">
        <v>3700164</v>
      </c>
      <c r="D77" s="4">
        <v>-2365164</v>
      </c>
      <c r="E77" s="4">
        <v>-66429720000</v>
      </c>
      <c r="F77" s="4">
        <f t="shared" si="7"/>
        <v>692554847229</v>
      </c>
      <c r="G77" s="4">
        <v>707000</v>
      </c>
      <c r="H77" s="4">
        <v>526300</v>
      </c>
      <c r="I77" s="4">
        <v>180700</v>
      </c>
      <c r="J77" s="4">
        <v>5128665000</v>
      </c>
      <c r="K77" s="24">
        <f t="shared" si="8"/>
        <v>164824601000</v>
      </c>
      <c r="L77" s="4">
        <v>2322</v>
      </c>
      <c r="M77" s="4">
        <v>3408</v>
      </c>
      <c r="N77" s="4">
        <v>348</v>
      </c>
      <c r="O77" s="4">
        <v>662</v>
      </c>
      <c r="P77" s="4">
        <v>5232100</v>
      </c>
      <c r="Q77" s="4">
        <v>8816700</v>
      </c>
      <c r="R77" s="5">
        <v>1.8E-3</v>
      </c>
      <c r="S77" s="4">
        <v>15315500</v>
      </c>
      <c r="T77" s="4">
        <f t="shared" si="9"/>
        <v>18588110.100000001</v>
      </c>
      <c r="U77" s="4">
        <f t="shared" si="10"/>
        <v>10636100</v>
      </c>
      <c r="V77" s="5">
        <v>8.8999999999999999E-3</v>
      </c>
    </row>
    <row r="78" spans="1:22" x14ac:dyDescent="0.2">
      <c r="A78" s="16" t="s">
        <v>206</v>
      </c>
      <c r="B78" s="4">
        <v>1776900</v>
      </c>
      <c r="C78" s="4">
        <v>3192114</v>
      </c>
      <c r="D78" s="4">
        <v>-1415214</v>
      </c>
      <c r="E78" s="4">
        <v>-39687100000</v>
      </c>
      <c r="F78" s="4">
        <f t="shared" si="7"/>
        <v>758984567229</v>
      </c>
      <c r="G78" s="4">
        <v>1548400</v>
      </c>
      <c r="H78" s="4">
        <v>869301</v>
      </c>
      <c r="I78" s="4">
        <v>679099</v>
      </c>
      <c r="J78" s="4">
        <v>19090549000</v>
      </c>
      <c r="K78" s="24">
        <f t="shared" si="8"/>
        <v>159695936000</v>
      </c>
      <c r="L78" s="4">
        <v>3610</v>
      </c>
      <c r="M78" s="4">
        <v>2539</v>
      </c>
      <c r="N78" s="4">
        <v>540</v>
      </c>
      <c r="O78" s="4">
        <v>471</v>
      </c>
      <c r="P78" s="4">
        <v>8406000</v>
      </c>
      <c r="Q78" s="4">
        <v>7053600</v>
      </c>
      <c r="R78" s="5">
        <v>3.5999999999999999E-3</v>
      </c>
      <c r="S78" s="4">
        <v>16271201</v>
      </c>
      <c r="T78" s="4">
        <f t="shared" si="9"/>
        <v>23638120</v>
      </c>
      <c r="U78" s="4">
        <f t="shared" si="10"/>
        <v>10636100</v>
      </c>
      <c r="V78" s="5">
        <v>1.4199999999999999E-2</v>
      </c>
    </row>
    <row r="79" spans="1:22" x14ac:dyDescent="0.2">
      <c r="A79" s="16" t="s">
        <v>205</v>
      </c>
      <c r="B79" s="4">
        <v>1226210</v>
      </c>
      <c r="C79" s="4">
        <v>1253400</v>
      </c>
      <c r="D79" s="4">
        <v>-27190</v>
      </c>
      <c r="E79" s="4">
        <v>-760091139</v>
      </c>
      <c r="F79" s="4">
        <f t="shared" si="7"/>
        <v>798671667229</v>
      </c>
      <c r="G79" s="4">
        <v>892800</v>
      </c>
      <c r="H79" s="4">
        <v>1826103</v>
      </c>
      <c r="I79" s="4">
        <v>-933303</v>
      </c>
      <c r="J79" s="4">
        <v>-26117699000</v>
      </c>
      <c r="K79" s="24">
        <f t="shared" si="8"/>
        <v>140605387000</v>
      </c>
      <c r="L79" s="4">
        <v>2521</v>
      </c>
      <c r="M79" s="4">
        <v>2765</v>
      </c>
      <c r="N79" s="4">
        <v>392</v>
      </c>
      <c r="O79" s="4">
        <v>503</v>
      </c>
      <c r="P79" s="4">
        <v>5834400</v>
      </c>
      <c r="Q79" s="4">
        <v>7055700</v>
      </c>
      <c r="R79" s="5">
        <v>1.8E-3</v>
      </c>
      <c r="S79" s="4">
        <v>15092200</v>
      </c>
      <c r="T79" s="4">
        <f t="shared" si="9"/>
        <v>23629590</v>
      </c>
      <c r="U79" s="4">
        <f t="shared" si="10"/>
        <v>10636100</v>
      </c>
      <c r="V79" s="5">
        <v>1.43E-2</v>
      </c>
    </row>
    <row r="80" spans="1:22" x14ac:dyDescent="0.2">
      <c r="A80" s="16" t="s">
        <v>204</v>
      </c>
      <c r="B80" s="4">
        <v>2896180</v>
      </c>
      <c r="C80" s="4">
        <v>697780</v>
      </c>
      <c r="D80" s="4">
        <v>2198400</v>
      </c>
      <c r="E80" s="4">
        <v>61321239815</v>
      </c>
      <c r="F80" s="4">
        <f t="shared" ref="F80:F90" si="11">E80+F81</f>
        <v>799431758368</v>
      </c>
      <c r="G80" s="4">
        <v>498800</v>
      </c>
      <c r="H80" s="4">
        <v>565510</v>
      </c>
      <c r="I80" s="4">
        <v>-66710</v>
      </c>
      <c r="J80" s="4">
        <v>-1823629000</v>
      </c>
      <c r="K80" s="24">
        <f t="shared" ref="K80:K90" si="12">K81+J80</f>
        <v>166723086000</v>
      </c>
      <c r="L80" s="4">
        <v>2412</v>
      </c>
      <c r="M80" s="4">
        <v>2070</v>
      </c>
      <c r="N80" s="4">
        <v>375</v>
      </c>
      <c r="O80" s="4">
        <v>316</v>
      </c>
      <c r="P80" s="4">
        <v>5108300</v>
      </c>
      <c r="Q80" s="4">
        <v>5025100</v>
      </c>
      <c r="R80" s="5">
        <v>3.7000000000000002E-3</v>
      </c>
      <c r="S80" s="4">
        <v>10636100</v>
      </c>
      <c r="T80" s="4">
        <f t="shared" ref="T80:T96" si="13">AVERAGE(S81:S90)</f>
        <v>23869380</v>
      </c>
      <c r="U80" s="4">
        <f t="shared" ref="U80:U90" si="14">MIN(S81:S85)</f>
        <v>15727000</v>
      </c>
      <c r="V80" s="5">
        <v>1.43E-2</v>
      </c>
    </row>
    <row r="81" spans="1:22" x14ac:dyDescent="0.2">
      <c r="A81" s="16" t="s">
        <v>203</v>
      </c>
      <c r="B81" s="4">
        <v>6076950</v>
      </c>
      <c r="C81" s="4">
        <v>2020100</v>
      </c>
      <c r="D81" s="4">
        <v>4056850</v>
      </c>
      <c r="E81" s="4">
        <v>113217936114</v>
      </c>
      <c r="F81" s="4">
        <f t="shared" si="11"/>
        <v>738110518553</v>
      </c>
      <c r="G81" s="4">
        <v>1326300</v>
      </c>
      <c r="H81" s="4">
        <v>735100</v>
      </c>
      <c r="I81" s="4">
        <v>591200</v>
      </c>
      <c r="J81" s="4">
        <v>16534760000</v>
      </c>
      <c r="K81" s="24">
        <f t="shared" si="12"/>
        <v>168546715000</v>
      </c>
      <c r="L81" s="4">
        <v>4624</v>
      </c>
      <c r="M81" s="4">
        <v>4762</v>
      </c>
      <c r="N81" s="4">
        <v>387</v>
      </c>
      <c r="O81" s="4">
        <v>772</v>
      </c>
      <c r="P81" s="4">
        <v>8794000</v>
      </c>
      <c r="Q81" s="4">
        <v>13392000</v>
      </c>
      <c r="R81" s="5">
        <v>-9.0000000000000011E-3</v>
      </c>
      <c r="S81" s="4">
        <v>25296900</v>
      </c>
      <c r="T81" s="4">
        <f t="shared" si="13"/>
        <v>23681618.5</v>
      </c>
      <c r="U81" s="4">
        <f t="shared" si="14"/>
        <v>15727000</v>
      </c>
      <c r="V81" s="5">
        <v>1.2500000000000001E-2</v>
      </c>
    </row>
    <row r="82" spans="1:22" x14ac:dyDescent="0.2">
      <c r="A82" s="16" t="s">
        <v>200</v>
      </c>
      <c r="B82" s="4">
        <v>5351500</v>
      </c>
      <c r="C82" s="4">
        <v>4631720</v>
      </c>
      <c r="D82" s="4">
        <v>719780</v>
      </c>
      <c r="E82" s="4">
        <v>20139942439</v>
      </c>
      <c r="F82" s="4">
        <f t="shared" si="11"/>
        <v>624892582439</v>
      </c>
      <c r="G82" s="4">
        <v>1541300</v>
      </c>
      <c r="H82" s="4">
        <v>1565300</v>
      </c>
      <c r="I82" s="4">
        <v>-24000</v>
      </c>
      <c r="J82" s="4">
        <v>-697545000</v>
      </c>
      <c r="K82" s="24">
        <f t="shared" si="12"/>
        <v>152011955000</v>
      </c>
      <c r="L82" s="4">
        <v>3428</v>
      </c>
      <c r="M82" s="4">
        <v>3272</v>
      </c>
      <c r="N82" s="4">
        <v>586</v>
      </c>
      <c r="O82" s="4">
        <v>410</v>
      </c>
      <c r="P82" s="4">
        <v>9291200</v>
      </c>
      <c r="Q82" s="4">
        <v>6212300</v>
      </c>
      <c r="R82" s="5">
        <v>0</v>
      </c>
      <c r="S82" s="4">
        <v>17621200</v>
      </c>
      <c r="T82" s="4">
        <f t="shared" si="13"/>
        <v>23896898.399999999</v>
      </c>
      <c r="U82" s="4">
        <f t="shared" si="14"/>
        <v>15727000</v>
      </c>
      <c r="V82" s="5">
        <v>8.8999999999999999E-3</v>
      </c>
    </row>
    <row r="83" spans="1:22" x14ac:dyDescent="0.2">
      <c r="A83" s="16" t="s">
        <v>199</v>
      </c>
      <c r="B83" s="4">
        <v>3291210</v>
      </c>
      <c r="C83" s="4">
        <v>3701395</v>
      </c>
      <c r="D83" s="4">
        <v>-410185</v>
      </c>
      <c r="E83" s="4">
        <v>-11812340000</v>
      </c>
      <c r="F83" s="4">
        <f t="shared" si="11"/>
        <v>604752640000</v>
      </c>
      <c r="G83" s="4">
        <v>1205000</v>
      </c>
      <c r="H83" s="4">
        <v>1124000</v>
      </c>
      <c r="I83" s="4">
        <v>81000</v>
      </c>
      <c r="J83" s="4">
        <v>2401540000</v>
      </c>
      <c r="K83" s="24">
        <f t="shared" si="12"/>
        <v>152709500000</v>
      </c>
      <c r="L83" s="4">
        <v>3719</v>
      </c>
      <c r="M83" s="4">
        <v>5462</v>
      </c>
      <c r="N83" s="4">
        <v>507</v>
      </c>
      <c r="O83" s="4">
        <v>709</v>
      </c>
      <c r="P83" s="4">
        <v>7469300</v>
      </c>
      <c r="Q83" s="4">
        <v>11745100</v>
      </c>
      <c r="R83" s="5">
        <v>-1.2500000000000001E-2</v>
      </c>
      <c r="S83" s="4">
        <v>21859000</v>
      </c>
      <c r="T83" s="4">
        <f t="shared" si="13"/>
        <v>22961632.600000001</v>
      </c>
      <c r="U83" s="4">
        <f t="shared" si="14"/>
        <v>15727000</v>
      </c>
      <c r="V83" s="5">
        <v>1.41E-2</v>
      </c>
    </row>
    <row r="84" spans="1:22" x14ac:dyDescent="0.2">
      <c r="A84" s="16" t="s">
        <v>193</v>
      </c>
      <c r="B84" s="4">
        <v>3950300</v>
      </c>
      <c r="C84" s="4">
        <v>718583</v>
      </c>
      <c r="D84" s="4">
        <v>3231717</v>
      </c>
      <c r="E84" s="4">
        <v>91738340000</v>
      </c>
      <c r="F84" s="4">
        <f t="shared" si="11"/>
        <v>616564980000</v>
      </c>
      <c r="G84" s="4">
        <v>1533600</v>
      </c>
      <c r="H84" s="4">
        <v>1205000</v>
      </c>
      <c r="I84" s="4">
        <v>328600</v>
      </c>
      <c r="J84" s="4">
        <v>9288030000</v>
      </c>
      <c r="K84" s="24">
        <f t="shared" si="12"/>
        <v>150307960000</v>
      </c>
      <c r="L84" s="4">
        <v>3695</v>
      </c>
      <c r="M84" s="4">
        <v>2190</v>
      </c>
      <c r="N84" s="4">
        <v>520</v>
      </c>
      <c r="O84" s="4">
        <v>323</v>
      </c>
      <c r="P84" s="4">
        <v>7899300</v>
      </c>
      <c r="Q84" s="4">
        <v>4750200</v>
      </c>
      <c r="R84" s="5">
        <v>3.5999999999999999E-3</v>
      </c>
      <c r="S84" s="4">
        <v>21640300</v>
      </c>
      <c r="T84" s="4">
        <f t="shared" si="13"/>
        <v>23661631.699999999</v>
      </c>
      <c r="U84" s="4">
        <f t="shared" si="14"/>
        <v>15006900</v>
      </c>
      <c r="V84" s="5">
        <v>8.8000000000000005E-3</v>
      </c>
    </row>
    <row r="85" spans="1:22" x14ac:dyDescent="0.2">
      <c r="A85" s="16" t="s">
        <v>192</v>
      </c>
      <c r="B85" s="4">
        <v>2669211</v>
      </c>
      <c r="C85" s="4">
        <v>191908</v>
      </c>
      <c r="D85" s="4">
        <v>2477303</v>
      </c>
      <c r="E85" s="4">
        <v>70035770000</v>
      </c>
      <c r="F85" s="4">
        <f t="shared" si="11"/>
        <v>524826640000</v>
      </c>
      <c r="G85" s="4">
        <v>1320900</v>
      </c>
      <c r="H85" s="4">
        <v>1382500</v>
      </c>
      <c r="I85" s="4">
        <v>-61600</v>
      </c>
      <c r="J85" s="4">
        <v>-1700050000</v>
      </c>
      <c r="K85" s="24">
        <f t="shared" si="12"/>
        <v>141019930000</v>
      </c>
      <c r="L85" s="4">
        <v>3325</v>
      </c>
      <c r="M85" s="4">
        <v>3348</v>
      </c>
      <c r="N85" s="4">
        <v>484</v>
      </c>
      <c r="O85" s="4">
        <v>456</v>
      </c>
      <c r="P85" s="4">
        <v>7192800</v>
      </c>
      <c r="Q85" s="4">
        <v>7250000</v>
      </c>
      <c r="R85" s="5">
        <v>0</v>
      </c>
      <c r="S85" s="4">
        <v>15727000</v>
      </c>
      <c r="T85" s="4">
        <f t="shared" si="13"/>
        <v>23616129.300000001</v>
      </c>
      <c r="U85" s="4">
        <f t="shared" si="14"/>
        <v>13034000</v>
      </c>
      <c r="V85" s="5">
        <v>1.41E-2</v>
      </c>
    </row>
    <row r="86" spans="1:22" x14ac:dyDescent="0.2">
      <c r="A86" s="16" t="s">
        <v>191</v>
      </c>
      <c r="B86" s="4">
        <v>3195800</v>
      </c>
      <c r="C86" s="4">
        <v>442503</v>
      </c>
      <c r="D86" s="4">
        <v>2753297</v>
      </c>
      <c r="E86" s="4">
        <v>78103900000</v>
      </c>
      <c r="F86" s="4">
        <f t="shared" si="11"/>
        <v>454790870000</v>
      </c>
      <c r="G86" s="4">
        <v>800800</v>
      </c>
      <c r="H86" s="4">
        <v>1532000</v>
      </c>
      <c r="I86" s="4">
        <v>-731200</v>
      </c>
      <c r="J86" s="4">
        <v>-20656290000</v>
      </c>
      <c r="K86" s="24">
        <f t="shared" si="12"/>
        <v>142719980000</v>
      </c>
      <c r="L86" s="4">
        <v>3340</v>
      </c>
      <c r="M86" s="4">
        <v>3819</v>
      </c>
      <c r="N86" s="4">
        <v>361</v>
      </c>
      <c r="O86" s="4">
        <v>509</v>
      </c>
      <c r="P86" s="4">
        <v>6626200</v>
      </c>
      <c r="Q86" s="4">
        <v>8472500</v>
      </c>
      <c r="R86" s="5">
        <v>-3.4999999999999996E-3</v>
      </c>
      <c r="S86" s="4">
        <v>16418900</v>
      </c>
      <c r="T86" s="4">
        <f t="shared" si="13"/>
        <v>25239693.800000001</v>
      </c>
      <c r="U86" s="4">
        <f t="shared" si="14"/>
        <v>13034000</v>
      </c>
      <c r="V86" s="5">
        <v>8.8000000000000005E-3</v>
      </c>
    </row>
    <row r="87" spans="1:22" x14ac:dyDescent="0.2">
      <c r="A87" s="16" t="s">
        <v>190</v>
      </c>
      <c r="B87" s="4">
        <v>2070800</v>
      </c>
      <c r="C87" s="4">
        <v>1885146</v>
      </c>
      <c r="D87" s="4">
        <v>185654</v>
      </c>
      <c r="E87" s="4">
        <v>5283040000</v>
      </c>
      <c r="F87" s="4">
        <f t="shared" si="11"/>
        <v>376686970000</v>
      </c>
      <c r="G87" s="4">
        <v>522600</v>
      </c>
      <c r="H87" s="4">
        <v>3080100</v>
      </c>
      <c r="I87" s="4">
        <v>-2557500</v>
      </c>
      <c r="J87" s="4">
        <v>-72345865000</v>
      </c>
      <c r="K87" s="24">
        <f t="shared" si="12"/>
        <v>163376270000</v>
      </c>
      <c r="L87" s="4">
        <v>2998</v>
      </c>
      <c r="M87" s="4">
        <v>4214</v>
      </c>
      <c r="N87" s="4">
        <v>443</v>
      </c>
      <c r="O87" s="4">
        <v>672</v>
      </c>
      <c r="P87" s="4">
        <v>9239100</v>
      </c>
      <c r="Q87" s="4">
        <v>11667300</v>
      </c>
      <c r="R87" s="5">
        <v>1.8E-3</v>
      </c>
      <c r="S87" s="4">
        <v>25318300</v>
      </c>
      <c r="T87" s="4">
        <f t="shared" si="13"/>
        <v>25570253.800000001</v>
      </c>
      <c r="U87" s="4">
        <f t="shared" si="14"/>
        <v>13034000</v>
      </c>
      <c r="V87" s="5">
        <v>8.8000000000000005E-3</v>
      </c>
    </row>
    <row r="88" spans="1:22" x14ac:dyDescent="0.2">
      <c r="A88" s="16" t="s">
        <v>189</v>
      </c>
      <c r="B88" s="4">
        <v>9332900</v>
      </c>
      <c r="C88" s="4">
        <v>7725500</v>
      </c>
      <c r="D88" s="4">
        <v>1607400</v>
      </c>
      <c r="E88" s="4">
        <v>44593090000</v>
      </c>
      <c r="F88" s="4">
        <f t="shared" si="11"/>
        <v>371403930000</v>
      </c>
      <c r="G88" s="4">
        <v>2316400</v>
      </c>
      <c r="H88" s="4">
        <v>1674000</v>
      </c>
      <c r="I88" s="4">
        <v>642400</v>
      </c>
      <c r="J88" s="4">
        <v>18176685000</v>
      </c>
      <c r="K88" s="24">
        <f t="shared" si="12"/>
        <v>235722135000</v>
      </c>
      <c r="L88" s="4">
        <v>16454</v>
      </c>
      <c r="M88" s="4">
        <v>7827</v>
      </c>
      <c r="N88" s="4">
        <v>2634</v>
      </c>
      <c r="O88" s="4">
        <v>1367</v>
      </c>
      <c r="P88" s="4">
        <v>41358800</v>
      </c>
      <c r="Q88" s="4">
        <v>21788000</v>
      </c>
      <c r="R88" s="5">
        <v>1.8000000000000002E-2</v>
      </c>
      <c r="S88" s="4">
        <v>66771300</v>
      </c>
      <c r="T88" s="4">
        <f t="shared" si="13"/>
        <v>22018981.399999999</v>
      </c>
      <c r="U88" s="4">
        <f t="shared" si="14"/>
        <v>12506342</v>
      </c>
      <c r="V88" s="5">
        <v>2.7999999999999997E-2</v>
      </c>
    </row>
    <row r="89" spans="1:22" x14ac:dyDescent="0.2">
      <c r="A89" s="16" t="s">
        <v>188</v>
      </c>
      <c r="B89" s="4">
        <v>4485400</v>
      </c>
      <c r="C89" s="4">
        <v>936795</v>
      </c>
      <c r="D89" s="4">
        <v>3548605</v>
      </c>
      <c r="E89" s="4">
        <v>98505700000</v>
      </c>
      <c r="F89" s="4">
        <f t="shared" si="11"/>
        <v>326810840000</v>
      </c>
      <c r="G89" s="4">
        <v>1896900</v>
      </c>
      <c r="H89" s="4">
        <v>418900</v>
      </c>
      <c r="I89" s="4">
        <v>1478000</v>
      </c>
      <c r="J89" s="4">
        <v>41065255000</v>
      </c>
      <c r="K89" s="24">
        <f t="shared" si="12"/>
        <v>217545450000</v>
      </c>
      <c r="L89" s="4">
        <v>2266</v>
      </c>
      <c r="M89" s="4">
        <v>2737</v>
      </c>
      <c r="N89" s="4">
        <v>342</v>
      </c>
      <c r="O89" s="4">
        <v>443</v>
      </c>
      <c r="P89" s="4">
        <v>5768200</v>
      </c>
      <c r="Q89" s="4">
        <v>7081500</v>
      </c>
      <c r="R89" s="5">
        <v>5.5000000000000005E-3</v>
      </c>
      <c r="S89" s="4">
        <v>15006900</v>
      </c>
      <c r="T89" s="4">
        <f t="shared" si="13"/>
        <v>22252360.699999999</v>
      </c>
      <c r="U89" s="4">
        <f t="shared" si="14"/>
        <v>12506342</v>
      </c>
      <c r="V89" s="5">
        <v>1.0800000000000001E-2</v>
      </c>
    </row>
    <row r="90" spans="1:22" x14ac:dyDescent="0.2">
      <c r="A90" s="16" t="s">
        <v>187</v>
      </c>
      <c r="B90" s="4">
        <v>546926</v>
      </c>
      <c r="C90" s="4">
        <v>653146</v>
      </c>
      <c r="D90" s="4">
        <v>-106220</v>
      </c>
      <c r="E90" s="4">
        <v>-2922090000</v>
      </c>
      <c r="F90" s="4">
        <f t="shared" si="11"/>
        <v>228305140000</v>
      </c>
      <c r="G90" s="4">
        <v>1261800</v>
      </c>
      <c r="H90" s="4">
        <v>340300</v>
      </c>
      <c r="I90" s="4">
        <v>921500</v>
      </c>
      <c r="J90" s="4">
        <v>25542220000</v>
      </c>
      <c r="K90" s="24">
        <f t="shared" si="12"/>
        <v>176480195000</v>
      </c>
      <c r="L90" s="4">
        <v>2019</v>
      </c>
      <c r="M90" s="4">
        <v>2515</v>
      </c>
      <c r="N90" s="4">
        <v>343</v>
      </c>
      <c r="O90" s="4">
        <v>435</v>
      </c>
      <c r="P90" s="4">
        <v>5059500</v>
      </c>
      <c r="Q90" s="4">
        <v>6680400</v>
      </c>
      <c r="R90" s="5">
        <v>0</v>
      </c>
      <c r="S90" s="4">
        <v>13034000</v>
      </c>
      <c r="T90" s="4">
        <f t="shared" si="13"/>
        <v>24803831.300000001</v>
      </c>
      <c r="U90" s="4">
        <f t="shared" si="14"/>
        <v>12506342</v>
      </c>
      <c r="V90" s="5">
        <v>9.0000000000000011E-3</v>
      </c>
    </row>
    <row r="91" spans="1:22" x14ac:dyDescent="0.2">
      <c r="A91" s="16" t="s">
        <v>186</v>
      </c>
      <c r="B91" s="4">
        <v>4295100</v>
      </c>
      <c r="C91" s="4">
        <v>1009144</v>
      </c>
      <c r="D91" s="4">
        <v>3285956</v>
      </c>
      <c r="E91" s="4">
        <v>91308020000</v>
      </c>
      <c r="F91" s="4">
        <f t="shared" ref="F91:F102" si="15">E91+F92</f>
        <v>231227230000</v>
      </c>
      <c r="G91" s="4">
        <v>1884900</v>
      </c>
      <c r="H91" s="4">
        <v>2752100</v>
      </c>
      <c r="I91" s="4">
        <v>-867200</v>
      </c>
      <c r="J91" s="4">
        <v>-23974670000</v>
      </c>
      <c r="K91" s="24">
        <f t="shared" ref="K91:K102" si="16">K92+J91</f>
        <v>150937975000</v>
      </c>
      <c r="L91" s="4">
        <v>4014</v>
      </c>
      <c r="M91" s="4">
        <v>4535</v>
      </c>
      <c r="N91" s="4">
        <v>537</v>
      </c>
      <c r="O91" s="4">
        <v>733</v>
      </c>
      <c r="P91" s="4">
        <v>8684500</v>
      </c>
      <c r="Q91" s="4">
        <v>13842400</v>
      </c>
      <c r="R91" s="5">
        <v>-5.3E-3</v>
      </c>
      <c r="S91" s="4">
        <v>23419285</v>
      </c>
      <c r="T91" s="4">
        <f t="shared" si="13"/>
        <v>24320069.199999999</v>
      </c>
      <c r="U91" s="4">
        <f t="shared" ref="U91:U102" si="17">MIN(S92:S96)</f>
        <v>12506342</v>
      </c>
      <c r="V91" s="5">
        <v>1.0800000000000001E-2</v>
      </c>
    </row>
    <row r="92" spans="1:22" x14ac:dyDescent="0.2">
      <c r="A92" s="16" t="s">
        <v>185</v>
      </c>
      <c r="B92" s="4">
        <v>586382</v>
      </c>
      <c r="C92" s="4">
        <v>485178</v>
      </c>
      <c r="D92" s="4">
        <v>101204</v>
      </c>
      <c r="E92" s="4">
        <v>2843890000</v>
      </c>
      <c r="F92" s="4">
        <f t="shared" si="15"/>
        <v>139919210000</v>
      </c>
      <c r="G92" s="4">
        <v>1269800</v>
      </c>
      <c r="H92" s="4">
        <v>659700</v>
      </c>
      <c r="I92" s="4">
        <v>610100</v>
      </c>
      <c r="J92" s="4">
        <v>16867510000</v>
      </c>
      <c r="K92" s="24">
        <f t="shared" si="16"/>
        <v>174912645000</v>
      </c>
      <c r="L92" s="4">
        <v>3724</v>
      </c>
      <c r="M92" s="4">
        <v>3011</v>
      </c>
      <c r="N92" s="4">
        <v>578</v>
      </c>
      <c r="O92" s="4">
        <v>391</v>
      </c>
      <c r="P92" s="4">
        <v>9600100</v>
      </c>
      <c r="Q92" s="4">
        <v>6938700</v>
      </c>
      <c r="R92" s="5">
        <v>2.5899999999999999E-2</v>
      </c>
      <c r="S92" s="4">
        <v>19773999</v>
      </c>
      <c r="T92" s="4">
        <f t="shared" si="13"/>
        <v>24562320.199999999</v>
      </c>
      <c r="U92" s="4">
        <f t="shared" si="17"/>
        <v>12506342</v>
      </c>
      <c r="V92" s="5">
        <v>2.7000000000000003E-2</v>
      </c>
    </row>
    <row r="93" spans="1:22" x14ac:dyDescent="0.2">
      <c r="A93" s="16" t="s">
        <v>184</v>
      </c>
      <c r="B93" s="4">
        <v>1042100</v>
      </c>
      <c r="C93" s="4">
        <v>418954</v>
      </c>
      <c r="D93" s="4">
        <v>623146</v>
      </c>
      <c r="E93" s="4">
        <v>17020260000</v>
      </c>
      <c r="F93" s="4">
        <f t="shared" si="15"/>
        <v>137075320000</v>
      </c>
      <c r="G93" s="4">
        <v>1389300</v>
      </c>
      <c r="H93" s="4">
        <v>348600</v>
      </c>
      <c r="I93" s="4">
        <v>1040700</v>
      </c>
      <c r="J93" s="4">
        <v>28426840000</v>
      </c>
      <c r="K93" s="24">
        <f t="shared" si="16"/>
        <v>158045135000</v>
      </c>
      <c r="L93" s="4">
        <v>1992</v>
      </c>
      <c r="M93" s="4">
        <v>2802</v>
      </c>
      <c r="N93" s="4">
        <v>275</v>
      </c>
      <c r="O93" s="4">
        <v>353</v>
      </c>
      <c r="P93" s="4">
        <v>4640100</v>
      </c>
      <c r="Q93" s="4">
        <v>7855800</v>
      </c>
      <c r="R93" s="5">
        <v>-1.8E-3</v>
      </c>
      <c r="S93" s="4">
        <v>12506342</v>
      </c>
      <c r="T93" s="4">
        <f t="shared" si="13"/>
        <v>25901873.333333332</v>
      </c>
      <c r="U93" s="4">
        <f t="shared" si="17"/>
        <v>15271976</v>
      </c>
      <c r="V93" s="5">
        <v>1.2800000000000001E-2</v>
      </c>
    </row>
    <row r="94" spans="1:22" x14ac:dyDescent="0.2">
      <c r="A94" s="16" t="s">
        <v>183</v>
      </c>
      <c r="B94" s="4">
        <v>554300</v>
      </c>
      <c r="C94" s="4">
        <v>827560</v>
      </c>
      <c r="D94" s="4">
        <v>-273260</v>
      </c>
      <c r="E94" s="4">
        <v>-7481290000</v>
      </c>
      <c r="F94" s="4">
        <f t="shared" si="15"/>
        <v>120055060000</v>
      </c>
      <c r="G94" s="4">
        <v>1880000</v>
      </c>
      <c r="H94" s="4">
        <v>2192700</v>
      </c>
      <c r="I94" s="4">
        <v>-312700</v>
      </c>
      <c r="J94" s="4">
        <v>-8506410000</v>
      </c>
      <c r="K94" s="24">
        <f t="shared" si="16"/>
        <v>129618295000</v>
      </c>
      <c r="L94" s="4">
        <v>3625</v>
      </c>
      <c r="M94" s="4">
        <v>6660</v>
      </c>
      <c r="N94" s="4">
        <v>605</v>
      </c>
      <c r="O94" s="4">
        <v>915</v>
      </c>
      <c r="P94" s="4">
        <v>9534800</v>
      </c>
      <c r="Q94" s="4">
        <v>16339000</v>
      </c>
      <c r="R94" s="5">
        <v>-1.2699999999999999E-2</v>
      </c>
      <c r="S94" s="4">
        <v>28640291</v>
      </c>
      <c r="T94" s="4">
        <f t="shared" si="13"/>
        <v>25559571.125</v>
      </c>
      <c r="U94" s="4">
        <f t="shared" si="17"/>
        <v>15271976</v>
      </c>
      <c r="V94" s="5">
        <v>1.46E-2</v>
      </c>
    </row>
    <row r="95" spans="1:22" x14ac:dyDescent="0.2">
      <c r="A95" s="16" t="s">
        <v>182</v>
      </c>
      <c r="B95" s="4">
        <v>3062600</v>
      </c>
      <c r="C95" s="4">
        <v>925776</v>
      </c>
      <c r="D95" s="4">
        <v>2136824</v>
      </c>
      <c r="E95" s="4">
        <v>58957220000</v>
      </c>
      <c r="F95" s="4">
        <f t="shared" si="15"/>
        <v>127536350000</v>
      </c>
      <c r="G95" s="4">
        <v>1355600</v>
      </c>
      <c r="H95" s="4">
        <v>581000</v>
      </c>
      <c r="I95" s="4">
        <v>774600</v>
      </c>
      <c r="J95" s="4">
        <v>21346055000</v>
      </c>
      <c r="K95" s="24">
        <f t="shared" si="16"/>
        <v>138124705000</v>
      </c>
      <c r="L95" s="4">
        <v>2775</v>
      </c>
      <c r="M95" s="4">
        <v>2778</v>
      </c>
      <c r="N95" s="4">
        <v>397</v>
      </c>
      <c r="O95" s="4">
        <v>400</v>
      </c>
      <c r="P95" s="4">
        <v>7359200</v>
      </c>
      <c r="Q95" s="4">
        <v>6972900</v>
      </c>
      <c r="R95" s="5">
        <v>5.5000000000000005E-3</v>
      </c>
      <c r="S95" s="4">
        <v>15271976</v>
      </c>
      <c r="T95" s="4">
        <f t="shared" si="13"/>
        <v>27029227.571428571</v>
      </c>
      <c r="U95" s="4">
        <f t="shared" si="17"/>
        <v>17340693</v>
      </c>
      <c r="V95" s="5">
        <v>9.1000000000000004E-3</v>
      </c>
    </row>
    <row r="96" spans="1:22" x14ac:dyDescent="0.2">
      <c r="A96" s="16" t="s">
        <v>177</v>
      </c>
      <c r="B96" s="4">
        <v>2567370</v>
      </c>
      <c r="C96" s="4">
        <v>1871291</v>
      </c>
      <c r="D96" s="4">
        <v>696079</v>
      </c>
      <c r="E96" s="4">
        <v>19116880000</v>
      </c>
      <c r="F96" s="4">
        <f t="shared" si="15"/>
        <v>68579130000</v>
      </c>
      <c r="G96" s="4">
        <v>1408800</v>
      </c>
      <c r="H96" s="4">
        <v>1372600</v>
      </c>
      <c r="I96" s="4">
        <v>36200</v>
      </c>
      <c r="J96" s="4">
        <v>985265000</v>
      </c>
      <c r="K96" s="24">
        <f t="shared" si="16"/>
        <v>116778650000</v>
      </c>
      <c r="L96" s="4">
        <v>4897</v>
      </c>
      <c r="M96" s="4">
        <v>7465</v>
      </c>
      <c r="N96" s="4">
        <v>746</v>
      </c>
      <c r="O96" s="4">
        <v>969</v>
      </c>
      <c r="P96" s="4">
        <v>12932600</v>
      </c>
      <c r="Q96" s="4">
        <v>18338400</v>
      </c>
      <c r="R96" s="5">
        <v>-1.26E-2</v>
      </c>
      <c r="S96" s="4">
        <v>32654545</v>
      </c>
      <c r="T96" s="4">
        <f t="shared" si="13"/>
        <v>26091674.666666668</v>
      </c>
      <c r="U96" s="4">
        <f t="shared" si="17"/>
        <v>17340693</v>
      </c>
      <c r="V96" s="5">
        <v>1.8100000000000002E-2</v>
      </c>
    </row>
    <row r="97" spans="1:22" x14ac:dyDescent="0.2">
      <c r="A97" s="16" t="s">
        <v>175</v>
      </c>
      <c r="B97" s="4">
        <v>5087650</v>
      </c>
      <c r="C97" s="4">
        <v>1492968</v>
      </c>
      <c r="D97" s="4">
        <v>3594682</v>
      </c>
      <c r="E97" s="4">
        <v>99706050000</v>
      </c>
      <c r="F97" s="4">
        <f t="shared" si="15"/>
        <v>49462250000</v>
      </c>
      <c r="G97" s="4">
        <v>1407100</v>
      </c>
      <c r="H97" s="4">
        <v>750700</v>
      </c>
      <c r="I97" s="4">
        <v>656400</v>
      </c>
      <c r="J97" s="4">
        <v>18250195000</v>
      </c>
      <c r="K97" s="24">
        <f t="shared" si="16"/>
        <v>115793385000</v>
      </c>
      <c r="L97" s="4">
        <v>4015</v>
      </c>
      <c r="M97" s="4">
        <v>5827</v>
      </c>
      <c r="N97" s="4">
        <v>884</v>
      </c>
      <c r="O97" s="4">
        <v>851</v>
      </c>
      <c r="P97" s="4">
        <v>13001700</v>
      </c>
      <c r="Q97" s="4">
        <v>14777700</v>
      </c>
      <c r="R97" s="5">
        <v>-5.3E-3</v>
      </c>
      <c r="S97" s="4">
        <v>28623900</v>
      </c>
      <c r="T97" s="4">
        <f t="shared" ref="T97:T102" si="18">AVERAGE(S98:S107)</f>
        <v>25585229.600000001</v>
      </c>
      <c r="U97" s="4">
        <f t="shared" si="17"/>
        <v>17340693</v>
      </c>
      <c r="V97" s="5">
        <v>1.6200000000000003E-2</v>
      </c>
    </row>
    <row r="98" spans="1:22" x14ac:dyDescent="0.2">
      <c r="A98" s="16" t="s">
        <v>174</v>
      </c>
      <c r="B98" s="4">
        <v>1599537</v>
      </c>
      <c r="C98" s="4">
        <v>1691449</v>
      </c>
      <c r="D98" s="4">
        <v>-91912</v>
      </c>
      <c r="E98" s="4">
        <v>-2546640000</v>
      </c>
      <c r="F98" s="4">
        <f t="shared" si="15"/>
        <v>-50243800000</v>
      </c>
      <c r="G98" s="4">
        <v>1142100</v>
      </c>
      <c r="H98" s="4">
        <v>1017100</v>
      </c>
      <c r="I98" s="4">
        <v>125000</v>
      </c>
      <c r="J98" s="4">
        <v>3512190000</v>
      </c>
      <c r="K98" s="24">
        <f t="shared" si="16"/>
        <v>97543190000</v>
      </c>
      <c r="L98" s="4">
        <v>5825</v>
      </c>
      <c r="M98" s="4">
        <v>5004</v>
      </c>
      <c r="N98" s="4">
        <v>895</v>
      </c>
      <c r="O98" s="4">
        <v>885</v>
      </c>
      <c r="P98" s="4">
        <v>15391400</v>
      </c>
      <c r="Q98" s="4">
        <v>13904900</v>
      </c>
      <c r="R98" s="5">
        <v>1.8E-3</v>
      </c>
      <c r="S98" s="4">
        <v>31258576</v>
      </c>
      <c r="T98" s="4">
        <f t="shared" si="18"/>
        <v>24166893</v>
      </c>
      <c r="U98" s="4">
        <f t="shared" si="17"/>
        <v>17340693</v>
      </c>
      <c r="V98" s="5">
        <v>1.4199999999999999E-2</v>
      </c>
    </row>
    <row r="99" spans="1:22" x14ac:dyDescent="0.2">
      <c r="A99" s="16" t="s">
        <v>164</v>
      </c>
      <c r="B99" s="4">
        <v>1119540</v>
      </c>
      <c r="C99" s="4">
        <v>2071822</v>
      </c>
      <c r="D99" s="4">
        <v>-952282</v>
      </c>
      <c r="E99" s="4">
        <v>-26408610000</v>
      </c>
      <c r="F99" s="4">
        <f t="shared" si="15"/>
        <v>-47697160000</v>
      </c>
      <c r="G99" s="4">
        <v>1194200</v>
      </c>
      <c r="H99" s="4">
        <v>794600</v>
      </c>
      <c r="I99" s="4">
        <v>399600</v>
      </c>
      <c r="J99" s="4">
        <v>11121490000</v>
      </c>
      <c r="K99" s="24">
        <f t="shared" si="16"/>
        <v>94031000000</v>
      </c>
      <c r="L99" s="4">
        <v>3162</v>
      </c>
      <c r="M99" s="4">
        <v>4161</v>
      </c>
      <c r="N99" s="4">
        <v>435</v>
      </c>
      <c r="O99" s="4">
        <v>570</v>
      </c>
      <c r="P99" s="4">
        <v>6985100</v>
      </c>
      <c r="Q99" s="4">
        <v>9229400</v>
      </c>
      <c r="R99" s="5">
        <v>1.9E-3</v>
      </c>
      <c r="S99" s="4">
        <v>17340693</v>
      </c>
      <c r="T99" s="4">
        <f t="shared" si="18"/>
        <v>26442293</v>
      </c>
      <c r="U99" s="4">
        <f t="shared" si="17"/>
        <v>18581664</v>
      </c>
      <c r="V99" s="5">
        <v>1.26E-2</v>
      </c>
    </row>
    <row r="100" spans="1:22" x14ac:dyDescent="0.2">
      <c r="A100" s="16" t="s">
        <v>156</v>
      </c>
      <c r="B100" s="4">
        <v>1332600</v>
      </c>
      <c r="C100" s="4">
        <v>1724457</v>
      </c>
      <c r="D100" s="4">
        <v>-391857</v>
      </c>
      <c r="E100" s="4">
        <v>-10845720000</v>
      </c>
      <c r="F100" s="4">
        <f t="shared" si="15"/>
        <v>-21288550000</v>
      </c>
      <c r="G100" s="4">
        <v>4642100</v>
      </c>
      <c r="H100" s="4">
        <v>1024600</v>
      </c>
      <c r="I100" s="4">
        <v>3617500</v>
      </c>
      <c r="J100" s="4">
        <v>101131040000</v>
      </c>
      <c r="K100" s="24">
        <f t="shared" si="16"/>
        <v>82909510000</v>
      </c>
      <c r="L100" s="4">
        <v>7114</v>
      </c>
      <c r="M100" s="4">
        <v>5131</v>
      </c>
      <c r="N100" s="4">
        <v>1124</v>
      </c>
      <c r="O100" s="4">
        <v>1006</v>
      </c>
      <c r="P100" s="4">
        <v>19227500</v>
      </c>
      <c r="Q100" s="4">
        <v>17750400</v>
      </c>
      <c r="R100" s="5">
        <v>-1.7000000000000001E-3</v>
      </c>
      <c r="S100" s="4">
        <v>38548706</v>
      </c>
      <c r="T100" s="4">
        <f t="shared" si="18"/>
        <v>20389086.5</v>
      </c>
      <c r="U100" s="4">
        <f t="shared" si="17"/>
        <v>18581664</v>
      </c>
      <c r="V100" s="5">
        <v>1.43E-2</v>
      </c>
    </row>
    <row r="101" spans="1:22" x14ac:dyDescent="0.2">
      <c r="A101" s="16" t="s">
        <v>155</v>
      </c>
      <c r="B101" s="4">
        <v>1285900</v>
      </c>
      <c r="C101" s="4">
        <v>1393229</v>
      </c>
      <c r="D101" s="4">
        <v>-107329</v>
      </c>
      <c r="E101" s="4">
        <v>-2790400000</v>
      </c>
      <c r="F101" s="4">
        <f t="shared" si="15"/>
        <v>-10442830000</v>
      </c>
      <c r="G101" s="4">
        <v>1198400</v>
      </c>
      <c r="H101" s="4">
        <v>1368500</v>
      </c>
      <c r="I101" s="4">
        <v>-170100</v>
      </c>
      <c r="J101" s="4">
        <v>-4685075000</v>
      </c>
      <c r="K101" s="24">
        <f t="shared" si="16"/>
        <v>-18221530000</v>
      </c>
      <c r="L101" s="4">
        <v>2547</v>
      </c>
      <c r="M101" s="4">
        <v>2784</v>
      </c>
      <c r="N101" s="4">
        <v>496</v>
      </c>
      <c r="O101" s="4">
        <v>469</v>
      </c>
      <c r="P101" s="4">
        <v>7828700</v>
      </c>
      <c r="Q101" s="4">
        <v>8987700</v>
      </c>
      <c r="R101" s="5">
        <v>1.2800000000000001E-2</v>
      </c>
      <c r="S101" s="4">
        <v>18581664</v>
      </c>
      <c r="T101" s="4">
        <f t="shared" si="18"/>
        <v>22196509</v>
      </c>
      <c r="U101" s="4">
        <f t="shared" si="17"/>
        <v>22196509</v>
      </c>
      <c r="V101" s="5">
        <v>1.44E-2</v>
      </c>
    </row>
    <row r="102" spans="1:22" x14ac:dyDescent="0.2">
      <c r="A102" s="16" t="s">
        <v>154</v>
      </c>
      <c r="B102" s="4">
        <v>430800</v>
      </c>
      <c r="C102" s="4">
        <v>702055</v>
      </c>
      <c r="D102" s="4">
        <v>-271255</v>
      </c>
      <c r="E102" s="4">
        <v>-7652430000</v>
      </c>
      <c r="F102" s="4">
        <f t="shared" si="15"/>
        <v>-7652430000</v>
      </c>
      <c r="G102" s="4">
        <v>959900</v>
      </c>
      <c r="H102" s="4">
        <v>1450900</v>
      </c>
      <c r="I102" s="4">
        <v>-491000</v>
      </c>
      <c r="J102" s="4">
        <v>-13536455000</v>
      </c>
      <c r="K102" s="24">
        <f t="shared" si="16"/>
        <v>-13536455000</v>
      </c>
      <c r="L102" s="4">
        <v>2941</v>
      </c>
      <c r="M102" s="4">
        <v>5517</v>
      </c>
      <c r="N102" s="4">
        <v>442</v>
      </c>
      <c r="O102" s="4">
        <v>804</v>
      </c>
      <c r="P102" s="4">
        <v>6988700</v>
      </c>
      <c r="Q102" s="4">
        <v>12664900</v>
      </c>
      <c r="R102" s="5">
        <v>-1.78E-2</v>
      </c>
      <c r="S102" s="4">
        <v>22196509</v>
      </c>
      <c r="T102" s="4" t="e">
        <f t="shared" si="18"/>
        <v>#DIV/0!</v>
      </c>
      <c r="U102" s="4">
        <f t="shared" si="17"/>
        <v>0</v>
      </c>
      <c r="V102" s="5">
        <v>2.4900000000000002E-2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 t="shared" ref="F168:F222" si="19"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19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19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19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19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19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19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19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19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19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19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19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19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19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19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19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19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19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19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19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19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19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19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19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19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19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>E223+F224</f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2EEE4-700C-DF40-AC88-CBA064BCC1EE}">
  <sheetPr codeName="Sheet27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5.1640625"/>
    <col min="3" max="3" customWidth="true" width="14.6640625"/>
    <col min="4" max="4" customWidth="true" width="16.5"/>
    <col min="5" max="5" customWidth="true" width="19.33203125"/>
    <col min="6" max="6" customWidth="true" width="21.5"/>
    <col min="7" max="7" customWidth="true" width="13.0"/>
    <col min="8" max="8" customWidth="true" width="12.83203125"/>
    <col min="9" max="9" customWidth="true" width="13.83203125"/>
    <col min="10" max="10" customWidth="true" width="18.33203125"/>
    <col min="11" max="11" customWidth="true" width="16.6640625"/>
    <col min="18" max="18" customWidth="true" width="13.0"/>
    <col min="19" max="19" customWidth="true" width="16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535">
        <v>344</v>
      </c>
      <c r="B3" t="n" s="2536">
        <v>285300.0</v>
      </c>
      <c r="C3" t="n" s="2537">
        <v>83700.0</v>
      </c>
      <c r="D3" t="n" s="2538">
        <v>201600.0</v>
      </c>
      <c r="E3" t="n" s="2539">
        <v>4.36301E9</v>
      </c>
      <c r="G3" t="n" s="2525">
        <v>0.0</v>
      </c>
      <c r="H3" t="n" s="2526">
        <v>0.0</v>
      </c>
      <c r="I3" t="n" s="2527">
        <v>0.0</v>
      </c>
      <c r="J3" t="n" s="2528">
        <v>6.7157E8</v>
      </c>
      <c r="L3" t="n" s="2529">
        <v>1663.0</v>
      </c>
      <c r="M3" t="n" s="2530">
        <v>1670.0</v>
      </c>
      <c r="N3" t="n" s="2531">
        <v>148.0</v>
      </c>
      <c r="O3" t="n" s="2532">
        <v>165.0</v>
      </c>
      <c r="P3" t="n" s="2533">
        <v>2709400.0</v>
      </c>
      <c r="Q3" t="n" s="2534">
        <v>3129700.0</v>
      </c>
      <c r="R3" t="n" s="2523">
        <v>0.011699999999999999</v>
      </c>
      <c r="S3" t="n" s="2522">
        <v>6015200.0</v>
      </c>
      <c r="V3" t="n" s="2524">
        <v>0.0206</v>
      </c>
    </row>
    <row r="4">
      <c r="A4" t="s" s="468">
        <v>343</v>
      </c>
      <c r="B4" t="n" s="469">
        <v>12000.0</v>
      </c>
      <c r="C4" t="n" s="470">
        <v>178700.0</v>
      </c>
      <c r="D4" t="n" s="471">
        <v>-166700.0</v>
      </c>
      <c r="E4" t="n" s="472">
        <v>-3.59975E9</v>
      </c>
      <c r="G4" t="n" s="458">
        <v>0.0</v>
      </c>
      <c r="H4" t="n" s="459">
        <v>0.0</v>
      </c>
      <c r="I4" t="n" s="460">
        <v>0.0</v>
      </c>
      <c r="J4" t="n" s="461">
        <v>7.65975E8</v>
      </c>
      <c r="L4" t="n" s="462">
        <v>1804.0</v>
      </c>
      <c r="M4" t="n" s="463">
        <v>3060.0</v>
      </c>
      <c r="N4" t="n" s="464">
        <v>134.0</v>
      </c>
      <c r="O4" t="n" s="465">
        <v>208.0</v>
      </c>
      <c r="P4" t="n" s="466">
        <v>2602100.0</v>
      </c>
      <c r="Q4" t="n" s="467">
        <v>4181900.0</v>
      </c>
      <c r="R4" t="n" s="456">
        <v>-0.0139</v>
      </c>
      <c r="S4" t="n" s="455">
        <v>7180500.0</v>
      </c>
      <c r="V4" t="n" s="457">
        <v>0.0207</v>
      </c>
    </row>
    <row r="5" spans="1:22" x14ac:dyDescent="0.2">
      <c r="A5" s="16" t="s">
        <v>342</v>
      </c>
      <c r="B5" s="4">
        <v>400500</v>
      </c>
      <c r="C5" s="4">
        <v>1758300</v>
      </c>
      <c r="D5" s="4">
        <v>-1357800</v>
      </c>
      <c r="E5" s="4">
        <v>-29943020000</v>
      </c>
      <c r="F5" s="4">
        <f t="shared" ref="F5:F46" si="0">E5+F6</f>
        <v>-360711329230</v>
      </c>
      <c r="G5" s="4">
        <v>0</v>
      </c>
      <c r="H5" s="4">
        <v>0</v>
      </c>
      <c r="I5" s="4">
        <v>0</v>
      </c>
      <c r="J5" s="4">
        <v>-48565000</v>
      </c>
      <c r="K5" s="24">
        <f t="shared" ref="K5:K46" si="1">K6+J5</f>
        <v>188000745000</v>
      </c>
      <c r="L5" s="4">
        <v>2041</v>
      </c>
      <c r="M5" s="4">
        <v>3768</v>
      </c>
      <c r="N5" s="4">
        <v>223</v>
      </c>
      <c r="O5" s="4">
        <v>277</v>
      </c>
      <c r="P5" s="4">
        <v>4166600</v>
      </c>
      <c r="Q5" s="4">
        <v>5535800</v>
      </c>
      <c r="R5" s="5">
        <v>-9.1000000000000004E-3</v>
      </c>
      <c r="S5" s="4">
        <v>10032900</v>
      </c>
      <c r="T5" s="4">
        <f t="shared" ref="T5:T73" si="2">AVERAGE(S6:S15)</f>
        <v>10793250</v>
      </c>
      <c r="U5" s="4">
        <f t="shared" ref="U5:U46" si="3">MIN(S6:S10)</f>
        <v>6735200</v>
      </c>
      <c r="V5" s="5">
        <v>2.9100000000000001E-2</v>
      </c>
    </row>
    <row r="6" spans="1:22" x14ac:dyDescent="0.2">
      <c r="A6" s="16" t="s">
        <v>341</v>
      </c>
      <c r="B6" s="4">
        <v>35100</v>
      </c>
      <c r="C6" s="4">
        <v>566300</v>
      </c>
      <c r="D6" s="4">
        <v>-531200</v>
      </c>
      <c r="E6" s="4">
        <v>-11681810000</v>
      </c>
      <c r="F6" s="4">
        <f t="shared" si="0"/>
        <v>-330768309230</v>
      </c>
      <c r="G6" s="4">
        <v>0</v>
      </c>
      <c r="H6" s="4">
        <v>0</v>
      </c>
      <c r="I6" s="4">
        <v>0</v>
      </c>
      <c r="J6" s="4">
        <v>-48565000</v>
      </c>
      <c r="K6" s="24">
        <f t="shared" si="1"/>
        <v>188049310000</v>
      </c>
      <c r="L6" s="4">
        <v>1585</v>
      </c>
      <c r="M6" s="4">
        <v>1600</v>
      </c>
      <c r="N6" s="4">
        <v>184</v>
      </c>
      <c r="O6" s="4">
        <v>212</v>
      </c>
      <c r="P6" s="4">
        <v>3434100</v>
      </c>
      <c r="Q6" s="4">
        <v>3821600</v>
      </c>
      <c r="R6" s="5">
        <v>2.3E-3</v>
      </c>
      <c r="S6" s="4">
        <v>7255700</v>
      </c>
      <c r="T6" s="4">
        <f t="shared" si="2"/>
        <v>10581310</v>
      </c>
      <c r="U6" s="4">
        <f t="shared" si="3"/>
        <v>6735200</v>
      </c>
      <c r="V6" s="5">
        <v>1.1299999999999999E-2</v>
      </c>
    </row>
    <row r="7" spans="1:22" x14ac:dyDescent="0.2">
      <c r="A7" s="16" t="s">
        <v>340</v>
      </c>
      <c r="B7" s="4">
        <v>425762</v>
      </c>
      <c r="C7" s="4">
        <v>504400</v>
      </c>
      <c r="D7" s="4">
        <v>-78638</v>
      </c>
      <c r="E7" s="4">
        <v>-1709900000</v>
      </c>
      <c r="F7" s="4">
        <f t="shared" si="0"/>
        <v>-319086499230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188097875000</v>
      </c>
      <c r="L7" s="4">
        <v>1322</v>
      </c>
      <c r="M7" s="4">
        <v>2011</v>
      </c>
      <c r="N7" s="4">
        <v>124</v>
      </c>
      <c r="O7" s="4">
        <v>191</v>
      </c>
      <c r="P7" s="4">
        <v>2260100</v>
      </c>
      <c r="Q7" s="4">
        <v>4185200</v>
      </c>
      <c r="R7" s="5">
        <v>2.0899999999999998E-2</v>
      </c>
      <c r="S7" s="4">
        <v>6735200</v>
      </c>
      <c r="T7" s="4">
        <f t="shared" si="2"/>
        <v>11008900</v>
      </c>
      <c r="U7" s="4">
        <f t="shared" si="3"/>
        <v>7109800</v>
      </c>
      <c r="V7" s="5">
        <v>2.7300000000000001E-2</v>
      </c>
    </row>
    <row r="8" spans="1:22" x14ac:dyDescent="0.2">
      <c r="A8" s="16" t="s">
        <v>339</v>
      </c>
      <c r="B8" s="4">
        <v>109009</v>
      </c>
      <c r="C8" s="4">
        <v>244278</v>
      </c>
      <c r="D8" s="4">
        <v>-135269</v>
      </c>
      <c r="E8" s="4">
        <v>-3045030000</v>
      </c>
      <c r="F8" s="4">
        <f t="shared" si="0"/>
        <v>-317376599230</v>
      </c>
      <c r="G8" s="4">
        <v>130200</v>
      </c>
      <c r="H8" s="4">
        <v>96600</v>
      </c>
      <c r="I8" s="4">
        <v>33600</v>
      </c>
      <c r="J8" s="4">
        <v>735865000</v>
      </c>
      <c r="K8" s="24">
        <f t="shared" si="1"/>
        <v>188097875000</v>
      </c>
      <c r="L8" s="4">
        <v>2487</v>
      </c>
      <c r="M8" s="4">
        <v>4849</v>
      </c>
      <c r="N8" s="4">
        <v>240</v>
      </c>
      <c r="O8" s="4">
        <v>479</v>
      </c>
      <c r="P8" s="4">
        <v>4679400</v>
      </c>
      <c r="Q8" s="4">
        <v>9229500</v>
      </c>
      <c r="R8" s="5">
        <v>-3.7100000000000001E-2</v>
      </c>
      <c r="S8" s="4">
        <v>14429600</v>
      </c>
      <c r="T8" s="4">
        <f t="shared" si="2"/>
        <v>10245990</v>
      </c>
      <c r="U8" s="4">
        <f t="shared" si="3"/>
        <v>7109800</v>
      </c>
      <c r="V8" s="5">
        <v>5.5599999999999997E-2</v>
      </c>
    </row>
    <row r="9" spans="1:22" x14ac:dyDescent="0.2">
      <c r="A9" s="16" t="s">
        <v>338</v>
      </c>
      <c r="B9" s="4">
        <v>737610</v>
      </c>
      <c r="C9" s="4">
        <v>1111654</v>
      </c>
      <c r="D9" s="4">
        <v>-374044</v>
      </c>
      <c r="E9" s="4">
        <v>-8241690000</v>
      </c>
      <c r="F9" s="4">
        <f t="shared" si="0"/>
        <v>-314331569230</v>
      </c>
      <c r="G9" s="4">
        <v>178600</v>
      </c>
      <c r="H9" s="4">
        <v>9000</v>
      </c>
      <c r="I9" s="4">
        <v>169600</v>
      </c>
      <c r="J9" s="4">
        <v>3764715000</v>
      </c>
      <c r="K9" s="24">
        <f t="shared" si="1"/>
        <v>187362010000</v>
      </c>
      <c r="L9" s="4">
        <v>3530</v>
      </c>
      <c r="M9" s="4">
        <v>2545</v>
      </c>
      <c r="N9" s="4">
        <v>450</v>
      </c>
      <c r="O9" s="4">
        <v>289</v>
      </c>
      <c r="P9" s="4">
        <v>8399500</v>
      </c>
      <c r="Q9" s="4">
        <v>5385900</v>
      </c>
      <c r="R9" s="5">
        <v>1.83E-2</v>
      </c>
      <c r="S9" s="4">
        <v>14555300</v>
      </c>
      <c r="T9" s="4">
        <f t="shared" si="2"/>
        <v>9661140</v>
      </c>
      <c r="U9" s="4">
        <f t="shared" si="3"/>
        <v>7109800</v>
      </c>
      <c r="V9" s="5">
        <v>2.2400000000000003E-2</v>
      </c>
    </row>
    <row r="10" spans="1:22" x14ac:dyDescent="0.2">
      <c r="A10" s="16" t="s">
        <v>337</v>
      </c>
      <c r="B10" s="4">
        <v>500000</v>
      </c>
      <c r="C10" s="4">
        <v>548000</v>
      </c>
      <c r="D10" s="4">
        <v>-48000</v>
      </c>
      <c r="E10" s="4">
        <v>-1082080000</v>
      </c>
      <c r="F10" s="4">
        <f t="shared" si="0"/>
        <v>-306089879230</v>
      </c>
      <c r="G10" s="4">
        <v>0</v>
      </c>
      <c r="H10" s="4">
        <v>0</v>
      </c>
      <c r="I10" s="4">
        <v>0</v>
      </c>
      <c r="J10" s="4">
        <v>723970000</v>
      </c>
      <c r="K10" s="24">
        <f t="shared" si="1"/>
        <v>183597295000</v>
      </c>
      <c r="L10" s="4">
        <v>2933</v>
      </c>
      <c r="M10" s="4">
        <v>3366</v>
      </c>
      <c r="N10" s="4">
        <v>343</v>
      </c>
      <c r="O10" s="4">
        <v>407</v>
      </c>
      <c r="P10" s="4">
        <v>7463300</v>
      </c>
      <c r="Q10" s="4">
        <v>8109300</v>
      </c>
      <c r="R10" s="5">
        <v>6.8999999999999999E-3</v>
      </c>
      <c r="S10" s="4">
        <v>15581500</v>
      </c>
      <c r="T10" s="4">
        <f t="shared" si="2"/>
        <v>8911480</v>
      </c>
      <c r="U10" s="4">
        <f t="shared" si="3"/>
        <v>7109800</v>
      </c>
      <c r="V10" s="5">
        <v>2.9300000000000003E-2</v>
      </c>
    </row>
    <row r="11" spans="1:22" x14ac:dyDescent="0.2">
      <c r="A11" s="16" t="s">
        <v>336</v>
      </c>
      <c r="B11" s="4">
        <v>302200</v>
      </c>
      <c r="C11" s="4">
        <v>84186</v>
      </c>
      <c r="D11" s="4">
        <v>218014</v>
      </c>
      <c r="E11" s="4">
        <v>4758690000</v>
      </c>
      <c r="F11" s="4">
        <f t="shared" si="0"/>
        <v>-305007799230</v>
      </c>
      <c r="G11" s="4">
        <v>0</v>
      </c>
      <c r="H11" s="4">
        <v>0</v>
      </c>
      <c r="I11" s="4">
        <v>0</v>
      </c>
      <c r="J11" s="4">
        <v>-2067710000</v>
      </c>
      <c r="K11" s="24">
        <f t="shared" si="1"/>
        <v>182873325000</v>
      </c>
      <c r="L11" s="4">
        <v>1671</v>
      </c>
      <c r="M11" s="4">
        <v>3173</v>
      </c>
      <c r="N11" s="4">
        <v>117</v>
      </c>
      <c r="O11" s="4">
        <v>205</v>
      </c>
      <c r="P11" s="4">
        <v>2431300</v>
      </c>
      <c r="Q11" s="4">
        <v>4244500</v>
      </c>
      <c r="R11" s="5">
        <v>-6.8000000000000005E-3</v>
      </c>
      <c r="S11" s="4">
        <v>7109800</v>
      </c>
      <c r="T11" s="4">
        <f t="shared" si="2"/>
        <v>8795280</v>
      </c>
      <c r="U11" s="4">
        <f t="shared" si="3"/>
        <v>5136300</v>
      </c>
      <c r="V11" s="5">
        <v>2.06E-2</v>
      </c>
    </row>
    <row r="12" spans="1:22" x14ac:dyDescent="0.2">
      <c r="A12" s="16" t="s">
        <v>335</v>
      </c>
      <c r="B12" s="4">
        <v>331700</v>
      </c>
      <c r="C12" s="4">
        <v>1786198</v>
      </c>
      <c r="D12" s="4">
        <v>-1454498</v>
      </c>
      <c r="E12" s="4">
        <v>-31925280000</v>
      </c>
      <c r="F12" s="4">
        <f t="shared" si="0"/>
        <v>-309766489230</v>
      </c>
      <c r="G12" s="4">
        <v>0</v>
      </c>
      <c r="H12" s="4">
        <v>0</v>
      </c>
      <c r="I12" s="4">
        <v>0</v>
      </c>
      <c r="J12" s="4">
        <v>-816425000</v>
      </c>
      <c r="K12" s="24">
        <f t="shared" si="1"/>
        <v>184941035000</v>
      </c>
      <c r="L12" s="4">
        <v>3421</v>
      </c>
      <c r="M12" s="4">
        <v>2921</v>
      </c>
      <c r="N12" s="4">
        <v>301</v>
      </c>
      <c r="O12" s="4">
        <v>236</v>
      </c>
      <c r="P12" s="4">
        <v>5674300</v>
      </c>
      <c r="Q12" s="4">
        <v>5493100</v>
      </c>
      <c r="R12" s="5">
        <v>4.5999999999999999E-3</v>
      </c>
      <c r="S12" s="4">
        <v>11474700</v>
      </c>
      <c r="T12" s="4">
        <f t="shared" si="2"/>
        <v>8325900</v>
      </c>
      <c r="U12" s="4">
        <f t="shared" si="3"/>
        <v>5136300</v>
      </c>
      <c r="V12" s="5">
        <v>1.5900000000000001E-2</v>
      </c>
    </row>
    <row r="13" spans="1:22" x14ac:dyDescent="0.2">
      <c r="A13" s="16" t="s">
        <v>333</v>
      </c>
      <c r="B13" s="4">
        <v>1584200</v>
      </c>
      <c r="C13" s="4">
        <v>263503</v>
      </c>
      <c r="D13" s="4">
        <v>1320697</v>
      </c>
      <c r="E13" s="4">
        <v>28626690000</v>
      </c>
      <c r="F13" s="4">
        <f t="shared" si="0"/>
        <v>-277841209230</v>
      </c>
      <c r="G13" s="4">
        <v>0</v>
      </c>
      <c r="H13" s="4">
        <v>0</v>
      </c>
      <c r="I13" s="4">
        <v>0</v>
      </c>
      <c r="J13" s="4">
        <v>699135000</v>
      </c>
      <c r="K13" s="24">
        <f t="shared" si="1"/>
        <v>185757460000</v>
      </c>
      <c r="L13" s="4">
        <v>2698</v>
      </c>
      <c r="M13" s="4">
        <v>1410</v>
      </c>
      <c r="N13" s="4">
        <v>229</v>
      </c>
      <c r="O13" s="4">
        <v>184</v>
      </c>
      <c r="P13" s="4">
        <v>4704900</v>
      </c>
      <c r="Q13" s="4">
        <v>3199300</v>
      </c>
      <c r="R13" s="5">
        <v>1.6299999999999999E-2</v>
      </c>
      <c r="S13" s="4">
        <v>8791600</v>
      </c>
      <c r="T13" s="4">
        <f t="shared" si="2"/>
        <v>8119980</v>
      </c>
      <c r="U13" s="4">
        <f t="shared" si="3"/>
        <v>5136300</v>
      </c>
      <c r="V13" s="5">
        <v>2.52E-2</v>
      </c>
    </row>
    <row r="14" spans="1:22" x14ac:dyDescent="0.2">
      <c r="A14" s="16" t="s">
        <v>332</v>
      </c>
      <c r="B14" s="4">
        <v>2495800</v>
      </c>
      <c r="C14" s="4">
        <v>1114340</v>
      </c>
      <c r="D14" s="4">
        <v>1381460</v>
      </c>
      <c r="E14" s="4">
        <v>29800332484</v>
      </c>
      <c r="F14" s="4">
        <f t="shared" si="0"/>
        <v>-306467899230</v>
      </c>
      <c r="G14" s="4">
        <v>0</v>
      </c>
      <c r="H14" s="4">
        <v>0</v>
      </c>
      <c r="I14" s="4">
        <v>0</v>
      </c>
      <c r="J14" s="4">
        <v>699135000</v>
      </c>
      <c r="K14" s="24">
        <f t="shared" si="1"/>
        <v>185058325000</v>
      </c>
      <c r="L14" s="4">
        <v>4191</v>
      </c>
      <c r="M14" s="4">
        <v>1934</v>
      </c>
      <c r="N14" s="4">
        <v>385</v>
      </c>
      <c r="O14" s="4">
        <v>222</v>
      </c>
      <c r="P14" s="4">
        <v>6736900</v>
      </c>
      <c r="Q14" s="4">
        <v>4735800</v>
      </c>
      <c r="R14" s="5">
        <v>1.4199999999999999E-2</v>
      </c>
      <c r="S14" s="4">
        <v>11866100</v>
      </c>
      <c r="T14" s="4">
        <f t="shared" si="2"/>
        <v>7324180</v>
      </c>
      <c r="U14" s="4">
        <f t="shared" si="3"/>
        <v>5136300</v>
      </c>
      <c r="V14" s="5">
        <v>1.1599999999999999E-2</v>
      </c>
    </row>
    <row r="15" spans="1:22" x14ac:dyDescent="0.2">
      <c r="A15" s="16" t="s">
        <v>331</v>
      </c>
      <c r="B15" s="4">
        <v>1870500</v>
      </c>
      <c r="C15" s="4">
        <v>690300</v>
      </c>
      <c r="D15" s="4">
        <v>1180200</v>
      </c>
      <c r="E15" s="4">
        <v>25118300000</v>
      </c>
      <c r="F15" s="4">
        <f t="shared" si="0"/>
        <v>-336268231714</v>
      </c>
      <c r="G15" s="4">
        <v>0</v>
      </c>
      <c r="H15" s="4">
        <v>0</v>
      </c>
      <c r="I15" s="4">
        <v>0</v>
      </c>
      <c r="J15" s="4">
        <v>1115920000</v>
      </c>
      <c r="K15" s="24">
        <f t="shared" si="1"/>
        <v>184359190000</v>
      </c>
      <c r="L15" s="4">
        <v>2569</v>
      </c>
      <c r="M15" s="4">
        <v>2424</v>
      </c>
      <c r="N15" s="4">
        <v>256</v>
      </c>
      <c r="O15" s="4">
        <v>333</v>
      </c>
      <c r="P15" s="4">
        <v>4237900</v>
      </c>
      <c r="Q15" s="4">
        <v>5893800</v>
      </c>
      <c r="R15" s="5">
        <v>1.6799999999999999E-2</v>
      </c>
      <c r="S15" s="4">
        <v>10133000</v>
      </c>
      <c r="T15" s="4">
        <f t="shared" si="2"/>
        <v>6680970</v>
      </c>
      <c r="U15" s="4">
        <f t="shared" si="3"/>
        <v>5136300</v>
      </c>
      <c r="V15" s="5">
        <v>2.3399999999999997E-2</v>
      </c>
    </row>
    <row r="16" spans="1:22" x14ac:dyDescent="0.2">
      <c r="A16" s="16" t="s">
        <v>330</v>
      </c>
      <c r="B16" s="4">
        <v>41000</v>
      </c>
      <c r="C16" s="4">
        <v>572971</v>
      </c>
      <c r="D16" s="4">
        <v>-531971</v>
      </c>
      <c r="E16" s="4">
        <v>-11165100000</v>
      </c>
      <c r="F16" s="4">
        <f t="shared" si="0"/>
        <v>-361386531714</v>
      </c>
      <c r="G16" s="4">
        <v>137900</v>
      </c>
      <c r="H16" s="4">
        <v>0</v>
      </c>
      <c r="I16" s="4">
        <v>137900</v>
      </c>
      <c r="J16" s="4">
        <v>2879520000</v>
      </c>
      <c r="K16" s="24">
        <f t="shared" si="1"/>
        <v>183243270000</v>
      </c>
      <c r="L16" s="4">
        <v>1191</v>
      </c>
      <c r="M16" s="4">
        <v>1862</v>
      </c>
      <c r="N16" s="4">
        <v>107</v>
      </c>
      <c r="O16" s="4">
        <v>142</v>
      </c>
      <c r="P16" s="4">
        <v>1809900</v>
      </c>
      <c r="Q16" s="4">
        <v>3062900</v>
      </c>
      <c r="R16" s="5">
        <v>-7.0999999999999995E-3</v>
      </c>
      <c r="S16" s="4">
        <v>5136300</v>
      </c>
      <c r="T16" s="4">
        <f t="shared" si="2"/>
        <v>6494160</v>
      </c>
      <c r="U16" s="4">
        <f t="shared" si="3"/>
        <v>5947800</v>
      </c>
      <c r="V16" s="5">
        <v>1.89E-2</v>
      </c>
    </row>
    <row r="17" spans="1:22" x14ac:dyDescent="0.2">
      <c r="A17" s="16" t="s">
        <v>329</v>
      </c>
      <c r="B17" s="4">
        <v>625310</v>
      </c>
      <c r="C17" s="4">
        <v>760140</v>
      </c>
      <c r="D17" s="4">
        <v>-134830</v>
      </c>
      <c r="E17" s="4">
        <v>-2836122007</v>
      </c>
      <c r="F17" s="4">
        <f t="shared" si="0"/>
        <v>-350221431714</v>
      </c>
      <c r="G17" s="4">
        <v>676200</v>
      </c>
      <c r="H17" s="4">
        <v>200000</v>
      </c>
      <c r="I17" s="4">
        <v>476200</v>
      </c>
      <c r="J17" s="4">
        <v>10045635000</v>
      </c>
      <c r="K17" s="24">
        <f t="shared" si="1"/>
        <v>180363750000</v>
      </c>
      <c r="L17" s="4">
        <v>2266</v>
      </c>
      <c r="M17" s="4">
        <v>3351</v>
      </c>
      <c r="N17" s="4">
        <v>250</v>
      </c>
      <c r="O17" s="4">
        <v>330</v>
      </c>
      <c r="P17" s="4">
        <v>5083900</v>
      </c>
      <c r="Q17" s="4">
        <v>5784300</v>
      </c>
      <c r="R17" s="5">
        <v>1.7000000000000001E-2</v>
      </c>
      <c r="S17" s="4">
        <v>11011100</v>
      </c>
      <c r="T17" s="4">
        <f t="shared" si="2"/>
        <v>6001880</v>
      </c>
      <c r="U17" s="4">
        <f t="shared" si="3"/>
        <v>5947800</v>
      </c>
      <c r="V17" s="5">
        <v>2.3599999999999999E-2</v>
      </c>
    </row>
    <row r="18" spans="1:22" x14ac:dyDescent="0.2">
      <c r="A18" s="16" t="s">
        <v>328</v>
      </c>
      <c r="B18" s="4">
        <v>421300</v>
      </c>
      <c r="C18" s="4">
        <v>1090736</v>
      </c>
      <c r="D18" s="4">
        <v>-669436</v>
      </c>
      <c r="E18" s="4">
        <v>-13726790000</v>
      </c>
      <c r="F18" s="4">
        <f t="shared" si="0"/>
        <v>-347385309707</v>
      </c>
      <c r="G18" s="4">
        <v>0</v>
      </c>
      <c r="H18" s="4">
        <v>0</v>
      </c>
      <c r="I18" s="4">
        <v>0</v>
      </c>
      <c r="J18" s="4">
        <v>1460235000</v>
      </c>
      <c r="K18" s="24">
        <f t="shared" si="1"/>
        <v>170318115000</v>
      </c>
      <c r="L18" s="4">
        <v>1673</v>
      </c>
      <c r="M18" s="4">
        <v>2030</v>
      </c>
      <c r="N18" s="4">
        <v>167</v>
      </c>
      <c r="O18" s="4">
        <v>148</v>
      </c>
      <c r="P18" s="4">
        <v>3326000</v>
      </c>
      <c r="Q18" s="4">
        <v>3181900</v>
      </c>
      <c r="R18" s="5">
        <v>1.23E-2</v>
      </c>
      <c r="S18" s="4">
        <v>6800500</v>
      </c>
      <c r="T18" s="4">
        <f t="shared" si="2"/>
        <v>5892870</v>
      </c>
      <c r="U18" s="4">
        <f t="shared" si="3"/>
        <v>5947800</v>
      </c>
      <c r="V18" s="5">
        <v>2.41E-2</v>
      </c>
    </row>
    <row r="19" spans="1:22" x14ac:dyDescent="0.2">
      <c r="A19" s="16" t="s">
        <v>327</v>
      </c>
      <c r="B19" s="4">
        <v>319000</v>
      </c>
      <c r="C19" s="4">
        <v>1490950</v>
      </c>
      <c r="D19" s="4">
        <v>-1171950</v>
      </c>
      <c r="E19" s="4">
        <v>-24292550000</v>
      </c>
      <c r="F19" s="4">
        <f t="shared" si="0"/>
        <v>-333658519707</v>
      </c>
      <c r="G19" s="4">
        <v>100000</v>
      </c>
      <c r="H19" s="4">
        <v>30400</v>
      </c>
      <c r="I19" s="4">
        <v>69600</v>
      </c>
      <c r="J19" s="4">
        <v>1460235000</v>
      </c>
      <c r="K19" s="24">
        <f t="shared" si="1"/>
        <v>168857880000</v>
      </c>
      <c r="L19" s="4">
        <v>2353</v>
      </c>
      <c r="M19" s="4">
        <v>2483</v>
      </c>
      <c r="N19" s="4">
        <v>206</v>
      </c>
      <c r="O19" s="4">
        <v>211</v>
      </c>
      <c r="P19" s="4">
        <v>4021200</v>
      </c>
      <c r="Q19" s="4">
        <v>4224500</v>
      </c>
      <c r="R19" s="5">
        <v>-1.2199999999999999E-2</v>
      </c>
      <c r="S19" s="4">
        <v>8706800</v>
      </c>
      <c r="T19" s="4">
        <f t="shared" si="2"/>
        <v>5652060</v>
      </c>
      <c r="U19" s="4">
        <f t="shared" si="3"/>
        <v>3908100</v>
      </c>
      <c r="V19" s="5">
        <v>3.0899999999999997E-2</v>
      </c>
    </row>
    <row r="20" spans="1:22" x14ac:dyDescent="0.2">
      <c r="A20" s="16" t="s">
        <v>326</v>
      </c>
      <c r="B20" s="4">
        <v>242600</v>
      </c>
      <c r="C20" s="4">
        <v>1072959</v>
      </c>
      <c r="D20" s="4">
        <v>-830359</v>
      </c>
      <c r="E20" s="4">
        <v>-17078300000</v>
      </c>
      <c r="F20" s="4">
        <f t="shared" si="0"/>
        <v>-309365969707</v>
      </c>
      <c r="G20" s="4">
        <v>0</v>
      </c>
      <c r="H20" s="4">
        <v>0</v>
      </c>
      <c r="I20" s="4">
        <v>0</v>
      </c>
      <c r="J20" s="4">
        <v>-2891645000</v>
      </c>
      <c r="K20" s="24">
        <f t="shared" si="1"/>
        <v>167397645000</v>
      </c>
      <c r="L20" s="4">
        <v>2092</v>
      </c>
      <c r="M20" s="4">
        <v>2616</v>
      </c>
      <c r="N20" s="4">
        <v>195</v>
      </c>
      <c r="O20" s="4">
        <v>205</v>
      </c>
      <c r="P20" s="4">
        <v>3656700</v>
      </c>
      <c r="Q20" s="4">
        <v>3905400</v>
      </c>
      <c r="R20" s="5">
        <v>7.4000000000000003E-3</v>
      </c>
      <c r="S20" s="4">
        <v>8084900</v>
      </c>
      <c r="T20" s="4">
        <f t="shared" si="2"/>
        <v>6155370</v>
      </c>
      <c r="U20" s="4">
        <f t="shared" si="3"/>
        <v>3700900</v>
      </c>
      <c r="V20" s="5">
        <v>4.0599999999999997E-2</v>
      </c>
    </row>
    <row r="21" spans="1:22" x14ac:dyDescent="0.2">
      <c r="A21" s="16" t="s">
        <v>325</v>
      </c>
      <c r="B21" s="4">
        <v>80700</v>
      </c>
      <c r="C21" s="4">
        <v>521166</v>
      </c>
      <c r="D21" s="4">
        <v>-440466</v>
      </c>
      <c r="E21" s="4">
        <v>-8969170000</v>
      </c>
      <c r="F21" s="4">
        <f t="shared" si="0"/>
        <v>-292287669707</v>
      </c>
      <c r="G21" s="4">
        <v>0</v>
      </c>
      <c r="H21" s="4">
        <v>0</v>
      </c>
      <c r="I21" s="4">
        <v>0</v>
      </c>
      <c r="J21" s="4">
        <v>-1713690000</v>
      </c>
      <c r="K21" s="24">
        <f t="shared" si="1"/>
        <v>170289290000</v>
      </c>
      <c r="L21" s="4">
        <v>1714</v>
      </c>
      <c r="M21" s="4">
        <v>1706</v>
      </c>
      <c r="N21" s="4">
        <v>155</v>
      </c>
      <c r="O21" s="4">
        <v>122</v>
      </c>
      <c r="P21" s="4">
        <v>2816800</v>
      </c>
      <c r="Q21" s="4">
        <v>2833000</v>
      </c>
      <c r="R21" s="5">
        <v>5.0000000000000001E-3</v>
      </c>
      <c r="S21" s="4">
        <v>5947800</v>
      </c>
      <c r="T21" s="4">
        <f t="shared" si="2"/>
        <v>6287980</v>
      </c>
      <c r="U21" s="4">
        <f t="shared" si="3"/>
        <v>3268200</v>
      </c>
      <c r="V21" s="5">
        <v>1.9400000000000001E-2</v>
      </c>
    </row>
    <row r="22" spans="1:22" x14ac:dyDescent="0.2">
      <c r="A22" s="16" t="s">
        <v>324</v>
      </c>
      <c r="B22" s="4">
        <v>215400</v>
      </c>
      <c r="C22" s="4">
        <v>1160200</v>
      </c>
      <c r="D22" s="4">
        <v>-944800</v>
      </c>
      <c r="E22" s="4">
        <v>-19262130000</v>
      </c>
      <c r="F22" s="4">
        <f t="shared" si="0"/>
        <v>-283318499707</v>
      </c>
      <c r="G22" s="4">
        <v>117300</v>
      </c>
      <c r="H22" s="4">
        <v>5500</v>
      </c>
      <c r="I22" s="4">
        <v>111800</v>
      </c>
      <c r="J22" s="4">
        <v>2279745000</v>
      </c>
      <c r="K22" s="24">
        <f t="shared" si="1"/>
        <v>172002980000</v>
      </c>
      <c r="L22" s="4">
        <v>2618</v>
      </c>
      <c r="M22" s="4">
        <v>1457</v>
      </c>
      <c r="N22" s="4">
        <v>181</v>
      </c>
      <c r="O22" s="4">
        <v>151</v>
      </c>
      <c r="P22" s="4">
        <v>3625300</v>
      </c>
      <c r="Q22" s="4">
        <v>2887400</v>
      </c>
      <c r="R22" s="5">
        <v>0.02</v>
      </c>
      <c r="S22" s="4">
        <v>6780900</v>
      </c>
      <c r="T22" s="4">
        <f t="shared" si="2"/>
        <v>7038730</v>
      </c>
      <c r="U22" s="4">
        <f t="shared" si="3"/>
        <v>3268200</v>
      </c>
      <c r="V22" s="5">
        <v>2.4300000000000002E-2</v>
      </c>
    </row>
    <row r="23" spans="1:22" x14ac:dyDescent="0.2">
      <c r="A23" s="16" t="s">
        <v>323</v>
      </c>
      <c r="B23" s="4">
        <v>1351850</v>
      </c>
      <c r="C23" s="4">
        <v>96200</v>
      </c>
      <c r="D23" s="4">
        <v>1255650</v>
      </c>
      <c r="E23" s="4">
        <v>25227010000</v>
      </c>
      <c r="F23" s="4">
        <f t="shared" si="0"/>
        <v>-264056369707</v>
      </c>
      <c r="G23" s="4">
        <v>0</v>
      </c>
      <c r="H23" s="4">
        <v>0</v>
      </c>
      <c r="I23" s="4">
        <v>0</v>
      </c>
      <c r="J23" s="4">
        <v>-332910000</v>
      </c>
      <c r="K23" s="24">
        <f t="shared" si="1"/>
        <v>169723235000</v>
      </c>
      <c r="L23" s="4">
        <v>2502</v>
      </c>
      <c r="M23" s="4">
        <v>1881</v>
      </c>
      <c r="N23" s="4">
        <v>170</v>
      </c>
      <c r="O23" s="4">
        <v>127</v>
      </c>
      <c r="P23" s="4">
        <v>3926000</v>
      </c>
      <c r="Q23" s="4">
        <v>2781000</v>
      </c>
      <c r="R23" s="5">
        <v>1.0200000000000001E-2</v>
      </c>
      <c r="S23" s="4">
        <v>6732400</v>
      </c>
      <c r="T23" s="4">
        <f t="shared" si="2"/>
        <v>8317010</v>
      </c>
      <c r="U23" s="4">
        <f t="shared" si="3"/>
        <v>3268200</v>
      </c>
      <c r="V23" s="5">
        <v>1.9799999999999998E-2</v>
      </c>
    </row>
    <row r="24" spans="1:22" x14ac:dyDescent="0.2">
      <c r="A24" s="16" t="s">
        <v>322</v>
      </c>
      <c r="B24" s="4">
        <v>76720</v>
      </c>
      <c r="C24" s="4">
        <v>481684</v>
      </c>
      <c r="D24" s="4">
        <v>-404964</v>
      </c>
      <c r="E24" s="4">
        <v>-7915360000</v>
      </c>
      <c r="F24" s="4">
        <f t="shared" si="0"/>
        <v>-289283379707</v>
      </c>
      <c r="G24" s="4">
        <v>0</v>
      </c>
      <c r="H24" s="4">
        <v>0</v>
      </c>
      <c r="I24" s="4">
        <v>0</v>
      </c>
      <c r="J24" s="4">
        <v>-408925000</v>
      </c>
      <c r="K24" s="24">
        <f t="shared" si="1"/>
        <v>170056145000</v>
      </c>
      <c r="L24" s="4">
        <v>1434</v>
      </c>
      <c r="M24" s="4">
        <v>1239</v>
      </c>
      <c r="N24" s="4">
        <v>62</v>
      </c>
      <c r="O24" s="4">
        <v>48</v>
      </c>
      <c r="P24" s="4">
        <v>2074800</v>
      </c>
      <c r="Q24" s="4">
        <v>1648700</v>
      </c>
      <c r="R24" s="5">
        <v>2.07E-2</v>
      </c>
      <c r="S24" s="4">
        <v>3908100</v>
      </c>
      <c r="T24" s="4">
        <f t="shared" si="2"/>
        <v>8681530</v>
      </c>
      <c r="U24" s="4">
        <f t="shared" si="3"/>
        <v>3268200</v>
      </c>
      <c r="V24" s="5">
        <v>2.7699999999999999E-2</v>
      </c>
    </row>
    <row r="25" spans="1:22" x14ac:dyDescent="0.2">
      <c r="A25" s="16" t="s">
        <v>321</v>
      </c>
      <c r="B25" s="4">
        <v>24400</v>
      </c>
      <c r="C25" s="4">
        <v>162500</v>
      </c>
      <c r="D25" s="4">
        <v>-138100</v>
      </c>
      <c r="E25" s="4">
        <v>-2691640000</v>
      </c>
      <c r="F25" s="4">
        <f t="shared" si="0"/>
        <v>-281368019707</v>
      </c>
      <c r="G25" s="4">
        <v>0</v>
      </c>
      <c r="H25" s="4">
        <v>0</v>
      </c>
      <c r="I25" s="4">
        <v>0</v>
      </c>
      <c r="J25" s="4">
        <v>85195000</v>
      </c>
      <c r="K25" s="24">
        <f t="shared" si="1"/>
        <v>170465070000</v>
      </c>
      <c r="L25" s="4">
        <v>1440</v>
      </c>
      <c r="M25" s="4">
        <v>1467</v>
      </c>
      <c r="N25" s="4">
        <v>46</v>
      </c>
      <c r="O25" s="4">
        <v>40</v>
      </c>
      <c r="P25" s="4">
        <v>1562800</v>
      </c>
      <c r="Q25" s="4">
        <v>1674500</v>
      </c>
      <c r="R25" s="5">
        <v>-1.03E-2</v>
      </c>
      <c r="S25" s="4">
        <v>3700900</v>
      </c>
      <c r="T25" s="4">
        <f t="shared" si="2"/>
        <v>9485130</v>
      </c>
      <c r="U25" s="4">
        <f t="shared" si="3"/>
        <v>3268200</v>
      </c>
      <c r="V25" s="5">
        <v>2.29E-2</v>
      </c>
    </row>
    <row r="26" spans="1:22" x14ac:dyDescent="0.2">
      <c r="A26" s="16" t="s">
        <v>320</v>
      </c>
      <c r="B26" s="4">
        <v>28000</v>
      </c>
      <c r="C26" s="4">
        <v>589300</v>
      </c>
      <c r="D26" s="4">
        <v>-561300</v>
      </c>
      <c r="E26" s="4">
        <v>-10971160000</v>
      </c>
      <c r="F26" s="4">
        <f t="shared" si="0"/>
        <v>-278676379707</v>
      </c>
      <c r="G26" s="4">
        <v>45300</v>
      </c>
      <c r="H26" s="4">
        <v>30100</v>
      </c>
      <c r="I26" s="4">
        <v>15200</v>
      </c>
      <c r="J26" s="4">
        <v>296595000</v>
      </c>
      <c r="K26" s="24">
        <f t="shared" si="1"/>
        <v>170379875000</v>
      </c>
      <c r="L26" s="4">
        <v>1018</v>
      </c>
      <c r="M26" s="4">
        <v>1435</v>
      </c>
      <c r="N26" s="4">
        <v>36</v>
      </c>
      <c r="O26" s="4">
        <v>62</v>
      </c>
      <c r="P26" s="4">
        <v>1264000</v>
      </c>
      <c r="Q26" s="4">
        <v>1869600</v>
      </c>
      <c r="R26" s="5">
        <v>-2.5000000000000001E-3</v>
      </c>
      <c r="S26" s="4">
        <v>3268200</v>
      </c>
      <c r="T26" s="4">
        <f t="shared" si="2"/>
        <v>9682350</v>
      </c>
      <c r="U26" s="4">
        <f t="shared" si="3"/>
        <v>5710400</v>
      </c>
      <c r="V26" s="5">
        <v>1.5300000000000001E-2</v>
      </c>
    </row>
    <row r="27" spans="1:22" x14ac:dyDescent="0.2">
      <c r="A27" s="16" t="s">
        <v>319</v>
      </c>
      <c r="B27" s="4">
        <v>123544</v>
      </c>
      <c r="C27" s="4">
        <v>1545600</v>
      </c>
      <c r="D27" s="4">
        <v>-1422056</v>
      </c>
      <c r="E27" s="4">
        <v>-27912800000</v>
      </c>
      <c r="F27" s="4">
        <f t="shared" si="0"/>
        <v>-267705219707</v>
      </c>
      <c r="G27" s="4">
        <v>0</v>
      </c>
      <c r="H27" s="4">
        <v>0</v>
      </c>
      <c r="I27" s="4">
        <v>0</v>
      </c>
      <c r="J27" s="4">
        <v>110000000</v>
      </c>
      <c r="K27" s="24">
        <f t="shared" si="1"/>
        <v>170083280000</v>
      </c>
      <c r="L27" s="4">
        <v>2460</v>
      </c>
      <c r="M27" s="4">
        <v>1622</v>
      </c>
      <c r="N27" s="4">
        <v>81</v>
      </c>
      <c r="O27" s="4">
        <v>145</v>
      </c>
      <c r="P27" s="4">
        <v>3039900</v>
      </c>
      <c r="Q27" s="4">
        <v>2901600</v>
      </c>
      <c r="R27" s="5">
        <v>7.7000000000000002E-3</v>
      </c>
      <c r="S27" s="4">
        <v>6088300</v>
      </c>
      <c r="T27" s="4">
        <f t="shared" si="2"/>
        <v>9476730</v>
      </c>
      <c r="U27" s="4">
        <f t="shared" si="3"/>
        <v>5710400</v>
      </c>
      <c r="V27" s="5">
        <v>3.0200000000000001E-2</v>
      </c>
    </row>
    <row r="28" spans="1:22" x14ac:dyDescent="0.2">
      <c r="A28" s="16" t="s">
        <v>318</v>
      </c>
      <c r="B28" s="4">
        <v>35464</v>
      </c>
      <c r="C28" s="4">
        <v>641905</v>
      </c>
      <c r="D28" s="4">
        <v>-606441</v>
      </c>
      <c r="E28" s="4">
        <v>-12076640000</v>
      </c>
      <c r="F28" s="4">
        <f t="shared" si="0"/>
        <v>-239792419707</v>
      </c>
      <c r="G28" s="4">
        <v>0</v>
      </c>
      <c r="H28" s="4">
        <v>0</v>
      </c>
      <c r="I28" s="4">
        <v>0</v>
      </c>
      <c r="J28" s="4">
        <v>110000000</v>
      </c>
      <c r="K28" s="24">
        <f t="shared" si="1"/>
        <v>169973280000</v>
      </c>
      <c r="L28" s="4">
        <v>1350</v>
      </c>
      <c r="M28" s="4">
        <v>3024</v>
      </c>
      <c r="N28" s="4">
        <v>45</v>
      </c>
      <c r="O28" s="4">
        <v>108</v>
      </c>
      <c r="P28" s="4">
        <v>1457500</v>
      </c>
      <c r="Q28" s="4">
        <v>3577900</v>
      </c>
      <c r="R28" s="5">
        <v>-3.5799999999999998E-2</v>
      </c>
      <c r="S28" s="4">
        <v>5710400</v>
      </c>
      <c r="T28" s="4">
        <f t="shared" si="2"/>
        <v>9450000</v>
      </c>
      <c r="U28" s="4">
        <f t="shared" si="3"/>
        <v>6298700</v>
      </c>
      <c r="V28" s="5">
        <v>3.4700000000000002E-2</v>
      </c>
    </row>
    <row r="29" spans="1:22" x14ac:dyDescent="0.2">
      <c r="A29" s="16" t="s">
        <v>317</v>
      </c>
      <c r="B29" s="4">
        <v>968400</v>
      </c>
      <c r="C29" s="4">
        <v>127956</v>
      </c>
      <c r="D29" s="4">
        <v>840444</v>
      </c>
      <c r="E29" s="4">
        <v>16837050000</v>
      </c>
      <c r="F29" s="4">
        <f t="shared" si="0"/>
        <v>-227715779707</v>
      </c>
      <c r="G29" s="4">
        <v>0</v>
      </c>
      <c r="H29" s="4">
        <v>0</v>
      </c>
      <c r="I29" s="4">
        <v>0</v>
      </c>
      <c r="J29" s="4">
        <v>417010000</v>
      </c>
      <c r="K29" s="24">
        <f t="shared" si="1"/>
        <v>169863280000</v>
      </c>
      <c r="L29" s="4">
        <v>2276</v>
      </c>
      <c r="M29" s="4">
        <v>1908</v>
      </c>
      <c r="N29" s="4">
        <v>129</v>
      </c>
      <c r="O29" s="4">
        <v>104</v>
      </c>
      <c r="P29" s="4">
        <v>3833100</v>
      </c>
      <c r="Q29" s="4">
        <v>2442700</v>
      </c>
      <c r="R29" s="5">
        <v>3.3300000000000003E-2</v>
      </c>
      <c r="S29" s="4">
        <v>6298700</v>
      </c>
      <c r="T29" s="4">
        <f t="shared" si="2"/>
        <v>10303980</v>
      </c>
      <c r="U29" s="4">
        <f t="shared" si="3"/>
        <v>7273900</v>
      </c>
      <c r="V29" s="5">
        <v>2.23E-2</v>
      </c>
    </row>
    <row r="30" spans="1:22" x14ac:dyDescent="0.2">
      <c r="A30" s="16" t="s">
        <v>316</v>
      </c>
      <c r="B30" s="4">
        <v>2035600</v>
      </c>
      <c r="C30" s="4">
        <v>373690</v>
      </c>
      <c r="D30" s="4">
        <v>1661910</v>
      </c>
      <c r="E30" s="4">
        <v>32931400000</v>
      </c>
      <c r="F30" s="4">
        <f t="shared" si="0"/>
        <v>-244552829707</v>
      </c>
      <c r="G30" s="4">
        <v>462200</v>
      </c>
      <c r="H30" s="4">
        <v>390500</v>
      </c>
      <c r="I30" s="4">
        <v>71700</v>
      </c>
      <c r="J30" s="4">
        <v>1365695000</v>
      </c>
      <c r="K30" s="24">
        <f t="shared" si="1"/>
        <v>169446270000</v>
      </c>
      <c r="L30" s="4">
        <v>3531</v>
      </c>
      <c r="M30" s="4">
        <v>5001</v>
      </c>
      <c r="N30" s="4">
        <v>205</v>
      </c>
      <c r="O30" s="4">
        <v>196</v>
      </c>
      <c r="P30" s="4">
        <v>6026100</v>
      </c>
      <c r="Q30" s="4">
        <v>7074100</v>
      </c>
      <c r="R30" s="5">
        <v>-2.3E-2</v>
      </c>
      <c r="S30" s="4">
        <v>13118000</v>
      </c>
      <c r="T30" s="4">
        <f t="shared" si="2"/>
        <v>10041600</v>
      </c>
      <c r="U30" s="4">
        <f t="shared" si="3"/>
        <v>7273900</v>
      </c>
      <c r="V30" s="5">
        <v>3.9699999999999999E-2</v>
      </c>
    </row>
    <row r="31" spans="1:22" x14ac:dyDescent="0.2">
      <c r="A31" s="16" t="s">
        <v>315</v>
      </c>
      <c r="B31" s="4">
        <v>461615</v>
      </c>
      <c r="C31" s="4">
        <v>902660</v>
      </c>
      <c r="D31" s="4">
        <v>-441045</v>
      </c>
      <c r="E31" s="4">
        <v>-9484850000</v>
      </c>
      <c r="F31" s="4">
        <f t="shared" si="0"/>
        <v>-277484229707</v>
      </c>
      <c r="G31" s="4">
        <v>201100</v>
      </c>
      <c r="H31" s="4">
        <v>110100</v>
      </c>
      <c r="I31" s="4">
        <v>91000</v>
      </c>
      <c r="J31" s="4">
        <v>1750940000</v>
      </c>
      <c r="K31" s="24">
        <f t="shared" si="1"/>
        <v>168080575000</v>
      </c>
      <c r="L31" s="4">
        <v>1616</v>
      </c>
      <c r="M31" s="4">
        <v>3390</v>
      </c>
      <c r="N31" s="4">
        <v>75</v>
      </c>
      <c r="O31" s="4">
        <v>178</v>
      </c>
      <c r="P31" s="4">
        <v>1696100</v>
      </c>
      <c r="Q31" s="4">
        <v>5557800</v>
      </c>
      <c r="R31" s="5">
        <v>-3.7499999999999999E-2</v>
      </c>
      <c r="S31" s="4">
        <v>7273900</v>
      </c>
      <c r="T31" s="4">
        <f t="shared" si="2"/>
        <v>10306740</v>
      </c>
      <c r="U31" s="4">
        <f t="shared" si="3"/>
        <v>5240400</v>
      </c>
      <c r="V31" s="5">
        <v>4.7699999999999992E-2</v>
      </c>
    </row>
    <row r="32" spans="1:22" x14ac:dyDescent="0.2">
      <c r="A32" s="16" t="s">
        <v>314</v>
      </c>
      <c r="B32" s="4">
        <v>644440</v>
      </c>
      <c r="C32" s="4">
        <v>2290407</v>
      </c>
      <c r="D32" s="4">
        <v>-1645967</v>
      </c>
      <c r="E32" s="4">
        <v>-34567010000</v>
      </c>
      <c r="F32" s="4">
        <f t="shared" si="0"/>
        <v>-267999379707</v>
      </c>
      <c r="G32" s="4">
        <v>410600</v>
      </c>
      <c r="H32" s="4">
        <v>0</v>
      </c>
      <c r="I32" s="4">
        <v>410600</v>
      </c>
      <c r="J32" s="4">
        <v>8499375000</v>
      </c>
      <c r="K32" s="24">
        <f t="shared" si="1"/>
        <v>166329635000</v>
      </c>
      <c r="L32" s="4">
        <v>3638</v>
      </c>
      <c r="M32" s="4">
        <v>7043</v>
      </c>
      <c r="N32" s="4">
        <v>182</v>
      </c>
      <c r="O32" s="4">
        <v>430</v>
      </c>
      <c r="P32" s="4">
        <v>4695600</v>
      </c>
      <c r="Q32" s="4">
        <v>9214800</v>
      </c>
      <c r="R32" s="5">
        <v>-2.6499999999999999E-2</v>
      </c>
      <c r="S32" s="4">
        <v>14288400</v>
      </c>
      <c r="T32" s="4">
        <f t="shared" si="2"/>
        <v>10516550</v>
      </c>
      <c r="U32" s="4">
        <f t="shared" si="3"/>
        <v>4032100</v>
      </c>
      <c r="V32" s="5">
        <v>5.6299999999999996E-2</v>
      </c>
    </row>
    <row r="33" spans="1:22" x14ac:dyDescent="0.2">
      <c r="A33" s="16" t="s">
        <v>313</v>
      </c>
      <c r="B33" s="4">
        <v>308900</v>
      </c>
      <c r="C33" s="4">
        <v>2884717</v>
      </c>
      <c r="D33" s="4">
        <v>-2575817</v>
      </c>
      <c r="E33" s="4">
        <v>-58582260000</v>
      </c>
      <c r="F33" s="4">
        <f t="shared" si="0"/>
        <v>-233432369707</v>
      </c>
      <c r="G33" s="4">
        <v>385100</v>
      </c>
      <c r="H33" s="4">
        <v>54800</v>
      </c>
      <c r="I33" s="4">
        <v>330300</v>
      </c>
      <c r="J33" s="4">
        <v>7442430000</v>
      </c>
      <c r="K33" s="24">
        <f t="shared" si="1"/>
        <v>157830260000</v>
      </c>
      <c r="L33" s="4">
        <v>3231</v>
      </c>
      <c r="M33" s="4">
        <v>8112</v>
      </c>
      <c r="N33" s="4">
        <v>250</v>
      </c>
      <c r="O33" s="4">
        <v>682</v>
      </c>
      <c r="P33" s="4">
        <v>4756800</v>
      </c>
      <c r="Q33" s="4">
        <v>14723600</v>
      </c>
      <c r="R33" s="5">
        <v>-7.51E-2</v>
      </c>
      <c r="S33" s="4">
        <v>19515200</v>
      </c>
      <c r="T33" s="4">
        <f t="shared" si="2"/>
        <v>9779820</v>
      </c>
      <c r="U33" s="4">
        <f t="shared" si="3"/>
        <v>4032100</v>
      </c>
      <c r="V33" s="5">
        <v>7.5999999999999998E-2</v>
      </c>
    </row>
    <row r="34" spans="1:22" x14ac:dyDescent="0.2">
      <c r="A34" s="16" t="s">
        <v>270</v>
      </c>
      <c r="B34" s="4">
        <v>8600</v>
      </c>
      <c r="C34" s="4">
        <v>2698678</v>
      </c>
      <c r="D34" s="4">
        <v>-2690078</v>
      </c>
      <c r="E34" s="4">
        <v>-61433790000</v>
      </c>
      <c r="F34" s="4">
        <f t="shared" si="0"/>
        <v>-174850109707</v>
      </c>
      <c r="G34" s="4">
        <v>0</v>
      </c>
      <c r="H34" s="4">
        <v>0</v>
      </c>
      <c r="I34" s="4">
        <v>0</v>
      </c>
      <c r="J34" s="4">
        <v>-3325435000</v>
      </c>
      <c r="K34" s="24">
        <f t="shared" si="1"/>
        <v>150387830000</v>
      </c>
      <c r="L34" s="4">
        <v>1817</v>
      </c>
      <c r="M34" s="4">
        <v>3950</v>
      </c>
      <c r="N34" s="4">
        <v>165</v>
      </c>
      <c r="O34" s="4">
        <v>162</v>
      </c>
      <c r="P34" s="4">
        <v>2475400</v>
      </c>
      <c r="Q34" s="4">
        <v>4551900</v>
      </c>
      <c r="R34" s="5">
        <v>0</v>
      </c>
      <c r="S34" s="4">
        <v>7553300</v>
      </c>
      <c r="T34" s="4">
        <f t="shared" si="2"/>
        <v>10023240</v>
      </c>
      <c r="U34" s="4">
        <f t="shared" si="3"/>
        <v>4032100</v>
      </c>
      <c r="V34" s="5">
        <v>1.9400000000000001E-2</v>
      </c>
    </row>
    <row r="35" spans="1:22" x14ac:dyDescent="0.2">
      <c r="A35" s="16" t="s">
        <v>269</v>
      </c>
      <c r="B35" s="4">
        <v>886700</v>
      </c>
      <c r="C35" s="4">
        <v>1892347</v>
      </c>
      <c r="D35" s="4">
        <v>-1005647</v>
      </c>
      <c r="E35" s="4">
        <v>-22975170000</v>
      </c>
      <c r="F35" s="4">
        <f t="shared" si="0"/>
        <v>-113416319707</v>
      </c>
      <c r="G35" s="4">
        <v>0</v>
      </c>
      <c r="H35" s="4">
        <v>0</v>
      </c>
      <c r="I35" s="4">
        <v>0</v>
      </c>
      <c r="J35" s="4">
        <v>-1517320000</v>
      </c>
      <c r="K35" s="24">
        <f t="shared" si="1"/>
        <v>153713265000</v>
      </c>
      <c r="L35" s="4">
        <v>3416</v>
      </c>
      <c r="M35" s="4">
        <v>3610</v>
      </c>
      <c r="N35" s="4">
        <v>305</v>
      </c>
      <c r="O35" s="4">
        <v>270</v>
      </c>
      <c r="P35" s="4">
        <v>5938100</v>
      </c>
      <c r="Q35" s="4">
        <v>5294700</v>
      </c>
      <c r="R35" s="5">
        <v>1.11E-2</v>
      </c>
      <c r="S35" s="4">
        <v>11736900</v>
      </c>
      <c r="T35" s="4">
        <f t="shared" si="2"/>
        <v>10233880</v>
      </c>
      <c r="U35" s="4">
        <f t="shared" si="3"/>
        <v>4032100</v>
      </c>
      <c r="V35" s="5">
        <v>4.2800000000000005E-2</v>
      </c>
    </row>
    <row r="36" spans="1:22" x14ac:dyDescent="0.2">
      <c r="A36" s="16" t="s">
        <v>268</v>
      </c>
      <c r="B36" s="4">
        <v>8810</v>
      </c>
      <c r="C36" s="4">
        <v>1581931</v>
      </c>
      <c r="D36" s="4">
        <v>-1573121</v>
      </c>
      <c r="E36" s="4">
        <v>-35920860000</v>
      </c>
      <c r="F36" s="4">
        <f t="shared" si="0"/>
        <v>-90441149707</v>
      </c>
      <c r="G36" s="4">
        <v>0</v>
      </c>
      <c r="H36" s="4">
        <v>0</v>
      </c>
      <c r="I36" s="4">
        <v>0</v>
      </c>
      <c r="J36" s="4">
        <v>-70975000</v>
      </c>
      <c r="K36" s="24">
        <f t="shared" si="1"/>
        <v>155230585000</v>
      </c>
      <c r="L36" s="4">
        <v>1143</v>
      </c>
      <c r="M36" s="4">
        <v>2897</v>
      </c>
      <c r="N36" s="4">
        <v>89</v>
      </c>
      <c r="O36" s="4">
        <v>132</v>
      </c>
      <c r="P36" s="4">
        <v>1618200</v>
      </c>
      <c r="Q36" s="4">
        <v>3621000</v>
      </c>
      <c r="R36" s="5">
        <v>-8.8000000000000005E-3</v>
      </c>
      <c r="S36" s="4">
        <v>5240400</v>
      </c>
      <c r="T36" s="4">
        <f t="shared" si="2"/>
        <v>12445300</v>
      </c>
      <c r="U36" s="4">
        <f t="shared" si="3"/>
        <v>4032100</v>
      </c>
      <c r="V36" s="5">
        <v>1.7399999999999999E-2</v>
      </c>
    </row>
    <row r="37" spans="1:22" x14ac:dyDescent="0.2">
      <c r="A37" s="16" t="s">
        <v>254</v>
      </c>
      <c r="B37" s="4">
        <v>60700</v>
      </c>
      <c r="C37" s="4">
        <v>359089</v>
      </c>
      <c r="D37" s="4">
        <v>-298389</v>
      </c>
      <c r="E37" s="4">
        <v>-6811640000</v>
      </c>
      <c r="F37" s="4">
        <f t="shared" si="0"/>
        <v>-54520289707</v>
      </c>
      <c r="G37" s="4">
        <v>0</v>
      </c>
      <c r="H37" s="4">
        <v>0</v>
      </c>
      <c r="I37" s="4">
        <v>0</v>
      </c>
      <c r="J37" s="4">
        <v>-70975000</v>
      </c>
      <c r="K37" s="24">
        <f t="shared" si="1"/>
        <v>155301560000</v>
      </c>
      <c r="L37" s="4">
        <v>1807</v>
      </c>
      <c r="M37" s="4">
        <v>1478</v>
      </c>
      <c r="N37" s="4">
        <v>107</v>
      </c>
      <c r="O37" s="4">
        <v>79</v>
      </c>
      <c r="P37" s="4">
        <v>2052200</v>
      </c>
      <c r="Q37" s="4">
        <v>1685200</v>
      </c>
      <c r="R37" s="5">
        <v>1.11E-2</v>
      </c>
      <c r="S37" s="4">
        <v>4032100</v>
      </c>
      <c r="T37" s="4">
        <f t="shared" si="2"/>
        <v>13194380</v>
      </c>
      <c r="U37" s="4">
        <f t="shared" si="3"/>
        <v>5443100</v>
      </c>
      <c r="V37" s="5">
        <v>1.3100000000000001E-2</v>
      </c>
    </row>
    <row r="38" spans="1:22" x14ac:dyDescent="0.2">
      <c r="A38" s="16" t="s">
        <v>253</v>
      </c>
      <c r="B38" s="4">
        <v>62200</v>
      </c>
      <c r="C38" s="4">
        <v>299900</v>
      </c>
      <c r="D38" s="4">
        <v>-237700</v>
      </c>
      <c r="E38" s="4">
        <v>-5419230000</v>
      </c>
      <c r="F38" s="4">
        <f t="shared" si="0"/>
        <v>-47708649707</v>
      </c>
      <c r="G38" s="4">
        <v>114100</v>
      </c>
      <c r="H38" s="4">
        <v>20600</v>
      </c>
      <c r="I38" s="4">
        <v>93500</v>
      </c>
      <c r="J38" s="4">
        <v>2122935000</v>
      </c>
      <c r="K38" s="24">
        <f t="shared" si="1"/>
        <v>155372535000</v>
      </c>
      <c r="L38" s="4">
        <v>2263</v>
      </c>
      <c r="M38" s="4">
        <v>2439</v>
      </c>
      <c r="N38" s="4">
        <v>118</v>
      </c>
      <c r="O38" s="4">
        <v>124</v>
      </c>
      <c r="P38" s="4">
        <v>2474400</v>
      </c>
      <c r="Q38" s="4">
        <v>2630100</v>
      </c>
      <c r="R38" s="5">
        <v>0</v>
      </c>
      <c r="S38" s="4">
        <v>5443100</v>
      </c>
      <c r="T38" s="4">
        <f t="shared" si="2"/>
        <v>14131930</v>
      </c>
      <c r="U38" s="4">
        <f t="shared" si="3"/>
        <v>9925300</v>
      </c>
      <c r="V38" s="5">
        <v>2.18E-2</v>
      </c>
    </row>
    <row r="39" spans="1:22" x14ac:dyDescent="0.2">
      <c r="A39" s="16" t="s">
        <v>252</v>
      </c>
      <c r="B39" s="4">
        <v>423100</v>
      </c>
      <c r="C39" s="4">
        <v>1525901</v>
      </c>
      <c r="D39" s="4">
        <v>-1102801</v>
      </c>
      <c r="E39" s="4">
        <v>-25147140000</v>
      </c>
      <c r="F39" s="4">
        <f t="shared" si="0"/>
        <v>-42289419707</v>
      </c>
      <c r="G39" s="4">
        <v>1809700</v>
      </c>
      <c r="H39" s="4">
        <v>41200</v>
      </c>
      <c r="I39" s="4">
        <v>1768500</v>
      </c>
      <c r="J39" s="4">
        <v>40505375000</v>
      </c>
      <c r="K39" s="24">
        <f t="shared" si="1"/>
        <v>153249600000</v>
      </c>
      <c r="L39" s="4">
        <v>3349</v>
      </c>
      <c r="M39" s="4">
        <v>4881</v>
      </c>
      <c r="N39" s="4">
        <v>278</v>
      </c>
      <c r="O39" s="4">
        <v>377</v>
      </c>
      <c r="P39" s="4">
        <v>5379500</v>
      </c>
      <c r="Q39" s="4">
        <v>7603700</v>
      </c>
      <c r="R39" s="5">
        <v>-2.6499999999999999E-2</v>
      </c>
      <c r="S39" s="4">
        <v>14838500</v>
      </c>
      <c r="T39" s="4">
        <f t="shared" si="2"/>
        <v>15780340</v>
      </c>
      <c r="U39" s="4">
        <f t="shared" si="3"/>
        <v>9925300</v>
      </c>
      <c r="V39" s="5">
        <v>2.1700000000000001E-2</v>
      </c>
    </row>
    <row r="40" spans="1:22" x14ac:dyDescent="0.2">
      <c r="A40" s="16" t="s">
        <v>251</v>
      </c>
      <c r="B40" s="4">
        <v>596400</v>
      </c>
      <c r="C40" s="4">
        <v>194060</v>
      </c>
      <c r="D40" s="4">
        <v>402340</v>
      </c>
      <c r="E40" s="4">
        <v>9432440000</v>
      </c>
      <c r="F40" s="4">
        <f t="shared" si="0"/>
        <v>-17142279707</v>
      </c>
      <c r="G40" s="4">
        <v>158600</v>
      </c>
      <c r="H40" s="4">
        <v>156600</v>
      </c>
      <c r="I40" s="4">
        <v>2000</v>
      </c>
      <c r="J40" s="4">
        <v>28610000</v>
      </c>
      <c r="K40" s="24">
        <f t="shared" si="1"/>
        <v>112744225000</v>
      </c>
      <c r="L40" s="4">
        <v>2686</v>
      </c>
      <c r="M40" s="4">
        <v>4435</v>
      </c>
      <c r="N40" s="4">
        <v>175</v>
      </c>
      <c r="O40" s="4">
        <v>309</v>
      </c>
      <c r="P40" s="4">
        <v>4265200</v>
      </c>
      <c r="Q40" s="4">
        <v>6134800</v>
      </c>
      <c r="R40" s="5">
        <v>-1.9299999999999998E-2</v>
      </c>
      <c r="S40" s="4">
        <v>10494200</v>
      </c>
      <c r="T40" s="4">
        <f t="shared" si="2"/>
        <v>16216980</v>
      </c>
      <c r="U40" s="4">
        <f t="shared" si="3"/>
        <v>9925300</v>
      </c>
      <c r="V40" s="5">
        <v>1.9099999999999999E-2</v>
      </c>
    </row>
    <row r="41" spans="1:22" x14ac:dyDescent="0.2">
      <c r="A41" s="16" t="s">
        <v>250</v>
      </c>
      <c r="B41" s="4">
        <v>141300</v>
      </c>
      <c r="C41" s="4">
        <v>588944</v>
      </c>
      <c r="D41" s="4">
        <v>-447644</v>
      </c>
      <c r="E41" s="4">
        <v>-10658390000</v>
      </c>
      <c r="F41" s="4">
        <f t="shared" si="0"/>
        <v>-26574719707</v>
      </c>
      <c r="G41" s="4">
        <v>100000</v>
      </c>
      <c r="H41" s="4">
        <v>75100</v>
      </c>
      <c r="I41" s="4">
        <v>24900</v>
      </c>
      <c r="J41" s="4">
        <v>594345000</v>
      </c>
      <c r="K41" s="24">
        <f t="shared" si="1"/>
        <v>112715615000</v>
      </c>
      <c r="L41" s="4">
        <v>2106</v>
      </c>
      <c r="M41" s="4">
        <v>5236</v>
      </c>
      <c r="N41" s="4">
        <v>113</v>
      </c>
      <c r="O41" s="4">
        <v>326</v>
      </c>
      <c r="P41" s="4">
        <v>2332000</v>
      </c>
      <c r="Q41" s="4">
        <v>6815100</v>
      </c>
      <c r="R41" s="5">
        <v>-2.1099999999999997E-2</v>
      </c>
      <c r="S41" s="4">
        <v>9925300</v>
      </c>
      <c r="T41" s="4">
        <f t="shared" si="2"/>
        <v>15863460</v>
      </c>
      <c r="U41" s="4">
        <f t="shared" si="3"/>
        <v>9987500</v>
      </c>
      <c r="V41" s="5">
        <v>2.4799999999999999E-2</v>
      </c>
    </row>
    <row r="42" spans="1:22" x14ac:dyDescent="0.2">
      <c r="A42" s="16" t="s">
        <v>249</v>
      </c>
      <c r="B42" s="4">
        <v>2251000</v>
      </c>
      <c r="C42" s="4">
        <v>61400</v>
      </c>
      <c r="D42" s="4">
        <v>2189600</v>
      </c>
      <c r="E42" s="4">
        <v>52099560000</v>
      </c>
      <c r="F42" s="4">
        <f t="shared" si="0"/>
        <v>-15916329707</v>
      </c>
      <c r="G42" s="4">
        <v>0</v>
      </c>
      <c r="H42" s="4">
        <v>0</v>
      </c>
      <c r="I42" s="4">
        <v>0</v>
      </c>
      <c r="J42" s="4">
        <v>-2782735000</v>
      </c>
      <c r="K42" s="24">
        <f t="shared" si="1"/>
        <v>112121270000</v>
      </c>
      <c r="L42" s="4">
        <v>4945</v>
      </c>
      <c r="M42" s="4">
        <v>3940</v>
      </c>
      <c r="N42" s="4">
        <v>527</v>
      </c>
      <c r="O42" s="4">
        <v>356</v>
      </c>
      <c r="P42" s="4">
        <v>9152000</v>
      </c>
      <c r="Q42" s="4">
        <v>6646300</v>
      </c>
      <c r="R42" s="5">
        <v>2.3399999999999997E-2</v>
      </c>
      <c r="S42" s="4">
        <v>16386500</v>
      </c>
      <c r="T42" s="4">
        <f t="shared" si="2"/>
        <v>15954120</v>
      </c>
      <c r="U42" s="4">
        <f t="shared" si="3"/>
        <v>9987500</v>
      </c>
      <c r="V42" s="5">
        <v>3.5200000000000002E-2</v>
      </c>
    </row>
    <row r="43" spans="1:22" x14ac:dyDescent="0.2">
      <c r="A43" s="16" t="s">
        <v>248</v>
      </c>
      <c r="B43" s="4">
        <v>859200</v>
      </c>
      <c r="C43" s="4">
        <v>1718609</v>
      </c>
      <c r="D43" s="4">
        <v>-859409</v>
      </c>
      <c r="E43" s="4">
        <v>-20314990000</v>
      </c>
      <c r="F43" s="4">
        <f t="shared" si="0"/>
        <v>-68015889707</v>
      </c>
      <c r="G43" s="4">
        <v>159300</v>
      </c>
      <c r="H43" s="4">
        <v>9800</v>
      </c>
      <c r="I43" s="4">
        <v>149500</v>
      </c>
      <c r="J43" s="4">
        <v>3501730000</v>
      </c>
      <c r="K43" s="24">
        <f t="shared" si="1"/>
        <v>114904005000</v>
      </c>
      <c r="L43" s="4">
        <v>3309</v>
      </c>
      <c r="M43" s="4">
        <v>5028</v>
      </c>
      <c r="N43" s="4">
        <v>223</v>
      </c>
      <c r="O43" s="4">
        <v>337</v>
      </c>
      <c r="P43" s="4">
        <v>4625800</v>
      </c>
      <c r="Q43" s="4">
        <v>7176300</v>
      </c>
      <c r="R43" s="5">
        <v>-2.0999999999999999E-3</v>
      </c>
      <c r="S43" s="4">
        <v>12147900</v>
      </c>
      <c r="T43" s="4">
        <f t="shared" si="2"/>
        <v>16371740</v>
      </c>
      <c r="U43" s="4">
        <f t="shared" si="3"/>
        <v>9987500</v>
      </c>
      <c r="V43" s="5">
        <v>2.1099999999999997E-2</v>
      </c>
    </row>
    <row r="44" spans="1:22" x14ac:dyDescent="0.2">
      <c r="A44" s="16" t="s">
        <v>247</v>
      </c>
      <c r="B44" s="4">
        <v>26700</v>
      </c>
      <c r="C44" s="4">
        <v>517650</v>
      </c>
      <c r="D44" s="4">
        <v>-490950</v>
      </c>
      <c r="E44" s="4">
        <v>-11692440000</v>
      </c>
      <c r="F44" s="4">
        <f t="shared" si="0"/>
        <v>-47700899707</v>
      </c>
      <c r="G44" s="4">
        <v>200000</v>
      </c>
      <c r="H44" s="4">
        <v>5500</v>
      </c>
      <c r="I44" s="4">
        <v>194500</v>
      </c>
      <c r="J44" s="4">
        <v>4629375000</v>
      </c>
      <c r="K44" s="24">
        <f t="shared" si="1"/>
        <v>111402275000</v>
      </c>
      <c r="L44" s="4">
        <v>2263</v>
      </c>
      <c r="M44" s="4">
        <v>4002</v>
      </c>
      <c r="N44" s="4">
        <v>139</v>
      </c>
      <c r="O44" s="4">
        <v>312</v>
      </c>
      <c r="P44" s="4">
        <v>2900400</v>
      </c>
      <c r="Q44" s="4">
        <v>6342400</v>
      </c>
      <c r="R44" s="5">
        <v>-1.6899999999999998E-2</v>
      </c>
      <c r="S44" s="4">
        <v>9987500</v>
      </c>
      <c r="T44" s="4">
        <f t="shared" si="2"/>
        <v>16671700</v>
      </c>
      <c r="U44" s="4">
        <f t="shared" si="3"/>
        <v>11522900</v>
      </c>
      <c r="V44" s="5">
        <v>1.8700000000000001E-2</v>
      </c>
    </row>
    <row r="45" spans="1:22" x14ac:dyDescent="0.2">
      <c r="A45" s="16" t="s">
        <v>246</v>
      </c>
      <c r="B45" s="4">
        <v>201900</v>
      </c>
      <c r="C45" s="4">
        <v>812110</v>
      </c>
      <c r="D45" s="4">
        <v>-610210</v>
      </c>
      <c r="E45" s="4">
        <v>-14601053338</v>
      </c>
      <c r="F45" s="4">
        <f t="shared" si="0"/>
        <v>-36008459707</v>
      </c>
      <c r="G45" s="4">
        <v>0</v>
      </c>
      <c r="H45" s="4">
        <v>0</v>
      </c>
      <c r="I45" s="4">
        <v>0</v>
      </c>
      <c r="J45" s="4">
        <v>7719255000</v>
      </c>
      <c r="K45" s="24">
        <f t="shared" si="1"/>
        <v>106772900000</v>
      </c>
      <c r="L45" s="4">
        <v>3567</v>
      </c>
      <c r="M45" s="4">
        <v>5592</v>
      </c>
      <c r="N45" s="4">
        <v>276</v>
      </c>
      <c r="O45" s="4">
        <v>445</v>
      </c>
      <c r="P45" s="4">
        <v>5121200</v>
      </c>
      <c r="Q45" s="4">
        <v>8375600</v>
      </c>
      <c r="R45" s="5">
        <v>-2E-3</v>
      </c>
      <c r="S45" s="4">
        <v>13843300</v>
      </c>
      <c r="T45" s="4">
        <f t="shared" si="2"/>
        <v>16262480</v>
      </c>
      <c r="U45" s="4">
        <f t="shared" si="3"/>
        <v>11522900</v>
      </c>
      <c r="V45" s="5">
        <v>1.8600000000000002E-2</v>
      </c>
    </row>
    <row r="46" spans="1:22" x14ac:dyDescent="0.2">
      <c r="A46" s="16" t="s">
        <v>245</v>
      </c>
      <c r="B46" s="4">
        <v>1930000</v>
      </c>
      <c r="C46" s="4">
        <v>590805</v>
      </c>
      <c r="D46" s="4">
        <v>1339195</v>
      </c>
      <c r="E46" s="4">
        <v>32641190000</v>
      </c>
      <c r="F46" s="4">
        <f t="shared" si="0"/>
        <v>-21407406369</v>
      </c>
      <c r="G46" s="4">
        <v>250000</v>
      </c>
      <c r="H46" s="4">
        <v>428100</v>
      </c>
      <c r="I46" s="4">
        <v>-178100</v>
      </c>
      <c r="J46" s="4">
        <v>-4340665000</v>
      </c>
      <c r="K46" s="24">
        <f t="shared" si="1"/>
        <v>99053645000</v>
      </c>
      <c r="L46" s="4">
        <v>8249</v>
      </c>
      <c r="M46" s="4">
        <v>7265</v>
      </c>
      <c r="N46" s="4">
        <v>780</v>
      </c>
      <c r="O46" s="4">
        <v>692</v>
      </c>
      <c r="P46" s="4">
        <v>13240400</v>
      </c>
      <c r="Q46" s="4">
        <v>12327000</v>
      </c>
      <c r="R46" s="5">
        <v>2.5600000000000001E-2</v>
      </c>
      <c r="S46" s="4">
        <v>27354600</v>
      </c>
      <c r="T46" s="4">
        <f t="shared" si="2"/>
        <v>14652950</v>
      </c>
      <c r="U46" s="4">
        <f t="shared" si="3"/>
        <v>6390100</v>
      </c>
      <c r="V46" s="5">
        <v>3.0499999999999999E-2</v>
      </c>
    </row>
    <row r="47" spans="1:22" x14ac:dyDescent="0.2">
      <c r="A47" s="16" t="s">
        <v>244</v>
      </c>
      <c r="B47" s="4">
        <v>256900</v>
      </c>
      <c r="C47" s="4">
        <v>537429</v>
      </c>
      <c r="D47" s="4">
        <v>-280529</v>
      </c>
      <c r="E47" s="4">
        <v>-6486580000</v>
      </c>
      <c r="F47" s="4">
        <f t="shared" ref="F47:F73" si="4">E47+F48</f>
        <v>-54048596369</v>
      </c>
      <c r="G47" s="4">
        <v>113200</v>
      </c>
      <c r="H47" s="4">
        <v>60400</v>
      </c>
      <c r="I47" s="4">
        <v>52800</v>
      </c>
      <c r="J47" s="4">
        <v>1240740000</v>
      </c>
      <c r="K47" s="24">
        <f t="shared" ref="K47:K73" si="5">K48+J47</f>
        <v>103394310000</v>
      </c>
      <c r="L47" s="4">
        <v>3578</v>
      </c>
      <c r="M47" s="4">
        <v>2640</v>
      </c>
      <c r="N47" s="4">
        <v>326</v>
      </c>
      <c r="O47" s="4">
        <v>260</v>
      </c>
      <c r="P47" s="4">
        <v>5789900</v>
      </c>
      <c r="Q47" s="4">
        <v>4196600</v>
      </c>
      <c r="R47" s="5">
        <v>2.18E-2</v>
      </c>
      <c r="S47" s="4">
        <v>11522900</v>
      </c>
      <c r="T47" s="4">
        <f t="shared" si="2"/>
        <v>14665760</v>
      </c>
      <c r="U47" s="4">
        <f t="shared" ref="U47:U73" si="6">MIN(S48:S52)</f>
        <v>6390100</v>
      </c>
      <c r="V47" s="5">
        <v>2.98E-2</v>
      </c>
    </row>
    <row r="48" spans="1:22" x14ac:dyDescent="0.2">
      <c r="A48" s="16" t="s">
        <v>243</v>
      </c>
      <c r="B48" s="4">
        <v>89000</v>
      </c>
      <c r="C48" s="4">
        <v>68836</v>
      </c>
      <c r="D48" s="4">
        <v>20164</v>
      </c>
      <c r="E48" s="4">
        <v>456870000</v>
      </c>
      <c r="F48" s="4">
        <f t="shared" si="4"/>
        <v>-47562016369</v>
      </c>
      <c r="G48" s="4">
        <v>90600</v>
      </c>
      <c r="H48" s="4">
        <v>338800</v>
      </c>
      <c r="I48" s="4">
        <v>-248200</v>
      </c>
      <c r="J48" s="4">
        <v>-5834405000</v>
      </c>
      <c r="K48" s="24">
        <f t="shared" si="5"/>
        <v>102153570000</v>
      </c>
      <c r="L48" s="4">
        <v>4192</v>
      </c>
      <c r="M48" s="4">
        <v>6036</v>
      </c>
      <c r="N48" s="4">
        <v>342</v>
      </c>
      <c r="O48" s="4">
        <v>442</v>
      </c>
      <c r="P48" s="4">
        <v>6319600</v>
      </c>
      <c r="Q48" s="4">
        <v>8183300</v>
      </c>
      <c r="R48" s="5">
        <v>-1.0800000000000001E-2</v>
      </c>
      <c r="S48" s="4">
        <v>14818600</v>
      </c>
      <c r="T48" s="4">
        <f t="shared" si="2"/>
        <v>14240360</v>
      </c>
      <c r="U48" s="4">
        <f t="shared" si="6"/>
        <v>6390100</v>
      </c>
      <c r="V48" s="5">
        <v>3.5799999999999998E-2</v>
      </c>
    </row>
    <row r="49" spans="1:22" x14ac:dyDescent="0.2">
      <c r="A49" s="16" t="s">
        <v>236</v>
      </c>
      <c r="B49" s="4">
        <v>1419578</v>
      </c>
      <c r="C49" s="4">
        <v>128200</v>
      </c>
      <c r="D49" s="4">
        <v>1291378</v>
      </c>
      <c r="E49" s="4">
        <v>29788580000</v>
      </c>
      <c r="F49" s="4">
        <f t="shared" si="4"/>
        <v>-48018886369</v>
      </c>
      <c r="G49" s="4">
        <v>0</v>
      </c>
      <c r="H49" s="4">
        <v>0</v>
      </c>
      <c r="I49" s="4">
        <v>0</v>
      </c>
      <c r="J49" s="4">
        <v>-8788655000</v>
      </c>
      <c r="K49" s="24">
        <f t="shared" si="5"/>
        <v>107987975000</v>
      </c>
      <c r="L49" s="4">
        <v>10097</v>
      </c>
      <c r="M49" s="4">
        <v>8095</v>
      </c>
      <c r="N49" s="4">
        <v>1010</v>
      </c>
      <c r="O49" s="4">
        <v>735</v>
      </c>
      <c r="P49" s="4">
        <v>18051500</v>
      </c>
      <c r="Q49" s="4">
        <v>12677100</v>
      </c>
      <c r="R49" s="5">
        <v>2.4300000000000002E-2</v>
      </c>
      <c r="S49" s="4">
        <v>31322600</v>
      </c>
      <c r="T49" s="4">
        <f t="shared" si="2"/>
        <v>12844690</v>
      </c>
      <c r="U49" s="4">
        <f t="shared" si="6"/>
        <v>6390100</v>
      </c>
      <c r="V49" s="5">
        <v>3.2000000000000001E-2</v>
      </c>
    </row>
    <row r="50" spans="1:22" x14ac:dyDescent="0.2">
      <c r="A50" s="16" t="s">
        <v>235</v>
      </c>
      <c r="B50" s="4">
        <v>1529200</v>
      </c>
      <c r="C50" s="4">
        <v>711242</v>
      </c>
      <c r="D50" s="4">
        <v>817958</v>
      </c>
      <c r="E50" s="4">
        <v>18598320000</v>
      </c>
      <c r="F50" s="4">
        <f t="shared" si="4"/>
        <v>-77807466369</v>
      </c>
      <c r="G50" s="4">
        <v>0</v>
      </c>
      <c r="H50" s="4">
        <v>0</v>
      </c>
      <c r="I50" s="4">
        <v>0</v>
      </c>
      <c r="J50" s="4">
        <v>-534235000</v>
      </c>
      <c r="K50" s="24">
        <f t="shared" si="5"/>
        <v>116776630000</v>
      </c>
      <c r="L50" s="4">
        <v>3973</v>
      </c>
      <c r="M50" s="4">
        <v>3778</v>
      </c>
      <c r="N50" s="4">
        <v>345</v>
      </c>
      <c r="O50" s="4">
        <v>353</v>
      </c>
      <c r="P50" s="4">
        <v>6158400</v>
      </c>
      <c r="Q50" s="4">
        <v>6886000</v>
      </c>
      <c r="R50" s="5">
        <v>1.5700000000000002E-2</v>
      </c>
      <c r="S50" s="4">
        <v>14860600</v>
      </c>
      <c r="T50" s="4">
        <f t="shared" si="2"/>
        <v>12282800</v>
      </c>
      <c r="U50" s="4">
        <f t="shared" si="6"/>
        <v>6390100</v>
      </c>
      <c r="V50" s="5">
        <v>2.41E-2</v>
      </c>
    </row>
    <row r="51" spans="1:22" x14ac:dyDescent="0.2">
      <c r="A51" s="16" t="s">
        <v>234</v>
      </c>
      <c r="B51" s="4">
        <v>610540</v>
      </c>
      <c r="C51" s="4">
        <v>730384</v>
      </c>
      <c r="D51" s="4">
        <v>-119844</v>
      </c>
      <c r="E51" s="4">
        <v>-2596820000</v>
      </c>
      <c r="F51" s="4">
        <f t="shared" si="4"/>
        <v>-96405786369</v>
      </c>
      <c r="G51" s="4">
        <v>105300</v>
      </c>
      <c r="H51" s="4">
        <v>300</v>
      </c>
      <c r="I51" s="4">
        <v>105000</v>
      </c>
      <c r="J51" s="4">
        <v>2336330000</v>
      </c>
      <c r="K51" s="24">
        <f t="shared" si="5"/>
        <v>117310865000</v>
      </c>
      <c r="L51" s="4">
        <v>2020</v>
      </c>
      <c r="M51" s="4">
        <v>2005</v>
      </c>
      <c r="N51" s="4">
        <v>176</v>
      </c>
      <c r="O51" s="4">
        <v>137</v>
      </c>
      <c r="P51" s="4">
        <v>2752400</v>
      </c>
      <c r="Q51" s="4">
        <v>3133200</v>
      </c>
      <c r="R51" s="5">
        <v>6.8000000000000005E-3</v>
      </c>
      <c r="S51" s="4">
        <v>6390100</v>
      </c>
      <c r="T51" s="4">
        <f t="shared" si="2"/>
        <v>12801500</v>
      </c>
      <c r="U51" s="4">
        <f t="shared" si="6"/>
        <v>9751100</v>
      </c>
      <c r="V51" s="5">
        <v>1.5600000000000001E-2</v>
      </c>
    </row>
    <row r="52" spans="1:22" x14ac:dyDescent="0.2">
      <c r="A52" s="16" t="s">
        <v>233</v>
      </c>
      <c r="B52" s="4">
        <v>6200</v>
      </c>
      <c r="C52" s="4">
        <v>2154165</v>
      </c>
      <c r="D52" s="4">
        <v>-2147965</v>
      </c>
      <c r="E52" s="4">
        <v>-47640530000</v>
      </c>
      <c r="F52" s="4">
        <f t="shared" si="4"/>
        <v>-93808966369</v>
      </c>
      <c r="G52" s="4">
        <v>55500</v>
      </c>
      <c r="H52" s="4">
        <v>30000</v>
      </c>
      <c r="I52" s="4">
        <v>25500</v>
      </c>
      <c r="J52" s="4">
        <v>542930000</v>
      </c>
      <c r="K52" s="24">
        <f t="shared" si="5"/>
        <v>114974535000</v>
      </c>
      <c r="L52" s="4">
        <v>5176</v>
      </c>
      <c r="M52" s="4">
        <v>5966</v>
      </c>
      <c r="N52" s="4">
        <v>517</v>
      </c>
      <c r="O52" s="4">
        <v>386</v>
      </c>
      <c r="P52" s="4">
        <v>9082000</v>
      </c>
      <c r="Q52" s="4">
        <v>7838500</v>
      </c>
      <c r="R52" s="5">
        <v>2.5499999999999998E-2</v>
      </c>
      <c r="S52" s="4">
        <v>17293100</v>
      </c>
      <c r="T52" s="4">
        <f t="shared" si="2"/>
        <v>12235480</v>
      </c>
      <c r="U52" s="4">
        <f t="shared" si="6"/>
        <v>9751100</v>
      </c>
      <c r="V52" s="5">
        <v>5.7099999999999998E-2</v>
      </c>
    </row>
    <row r="53" spans="1:22" x14ac:dyDescent="0.2">
      <c r="A53" s="16" t="s">
        <v>232</v>
      </c>
      <c r="B53" s="4">
        <v>651700</v>
      </c>
      <c r="C53" s="4">
        <v>1937700</v>
      </c>
      <c r="D53" s="4">
        <v>-1286000</v>
      </c>
      <c r="E53" s="4">
        <v>-27818990000</v>
      </c>
      <c r="F53" s="4">
        <f t="shared" si="4"/>
        <v>-46168436369</v>
      </c>
      <c r="G53" s="4">
        <v>235200</v>
      </c>
      <c r="H53" s="4">
        <v>56100</v>
      </c>
      <c r="I53" s="4">
        <v>179100</v>
      </c>
      <c r="J53" s="4">
        <v>3786900000</v>
      </c>
      <c r="K53" s="24">
        <f t="shared" si="5"/>
        <v>114431605000</v>
      </c>
      <c r="L53" s="4">
        <v>4991</v>
      </c>
      <c r="M53" s="4">
        <v>7178</v>
      </c>
      <c r="N53" s="4">
        <v>318</v>
      </c>
      <c r="O53" s="4">
        <v>503</v>
      </c>
      <c r="P53" s="4">
        <v>6738700</v>
      </c>
      <c r="Q53" s="4">
        <v>9451500</v>
      </c>
      <c r="R53" s="5">
        <v>-2.07E-2</v>
      </c>
      <c r="S53" s="4">
        <v>16324100</v>
      </c>
      <c r="T53" s="4">
        <f t="shared" si="2"/>
        <v>12506200</v>
      </c>
      <c r="U53" s="4">
        <f t="shared" si="6"/>
        <v>9751100</v>
      </c>
      <c r="V53" s="5">
        <v>6.4899999999999999E-2</v>
      </c>
    </row>
    <row r="54" spans="1:22" x14ac:dyDescent="0.2">
      <c r="A54" s="16" t="s">
        <v>231</v>
      </c>
      <c r="B54" s="4">
        <v>180800</v>
      </c>
      <c r="C54" s="4">
        <v>2418059</v>
      </c>
      <c r="D54" s="4">
        <v>-2237259</v>
      </c>
      <c r="E54" s="4">
        <v>-49584560000</v>
      </c>
      <c r="F54" s="4">
        <f t="shared" si="4"/>
        <v>-18349446369</v>
      </c>
      <c r="G54" s="4">
        <v>0</v>
      </c>
      <c r="H54" s="4">
        <v>0</v>
      </c>
      <c r="I54" s="4">
        <v>0</v>
      </c>
      <c r="J54" s="4">
        <v>325400000</v>
      </c>
      <c r="K54" s="24">
        <f t="shared" si="5"/>
        <v>110644705000</v>
      </c>
      <c r="L54" s="4">
        <v>3322</v>
      </c>
      <c r="M54" s="4">
        <v>4484</v>
      </c>
      <c r="N54" s="4">
        <v>266</v>
      </c>
      <c r="O54" s="4">
        <v>431</v>
      </c>
      <c r="P54" s="4">
        <v>4988400</v>
      </c>
      <c r="Q54" s="4">
        <v>7406100</v>
      </c>
      <c r="R54" s="5">
        <v>-6.7000000000000002E-3</v>
      </c>
      <c r="S54" s="4">
        <v>12987100</v>
      </c>
      <c r="T54" s="4">
        <f t="shared" si="2"/>
        <v>12160250</v>
      </c>
      <c r="U54" s="4">
        <f t="shared" si="6"/>
        <v>9751100</v>
      </c>
      <c r="V54" s="5">
        <v>2.87E-2</v>
      </c>
    </row>
    <row r="55" spans="1:22" x14ac:dyDescent="0.2">
      <c r="A55" s="16" t="s">
        <v>230</v>
      </c>
      <c r="B55" s="4">
        <v>311390</v>
      </c>
      <c r="C55" s="4">
        <v>2666214</v>
      </c>
      <c r="D55" s="4">
        <v>-2354824</v>
      </c>
      <c r="E55" s="4">
        <v>-52787040000</v>
      </c>
      <c r="F55" s="4">
        <f t="shared" si="4"/>
        <v>31235113631</v>
      </c>
      <c r="G55" s="4">
        <v>0</v>
      </c>
      <c r="H55" s="4">
        <v>0</v>
      </c>
      <c r="I55" s="4">
        <v>0</v>
      </c>
      <c r="J55" s="4">
        <v>-1757685000</v>
      </c>
      <c r="K55" s="24">
        <f t="shared" si="5"/>
        <v>110319305000</v>
      </c>
      <c r="L55" s="4">
        <v>2028</v>
      </c>
      <c r="M55" s="4">
        <v>5469</v>
      </c>
      <c r="N55" s="4">
        <v>164</v>
      </c>
      <c r="O55" s="4">
        <v>299</v>
      </c>
      <c r="P55" s="4">
        <v>2956900</v>
      </c>
      <c r="Q55" s="4">
        <v>6343900</v>
      </c>
      <c r="R55" s="5">
        <v>-1.5700000000000002E-2</v>
      </c>
      <c r="S55" s="4">
        <v>9751100</v>
      </c>
      <c r="T55" s="4">
        <f t="shared" si="2"/>
        <v>12153990</v>
      </c>
      <c r="U55" s="4">
        <f t="shared" si="6"/>
        <v>9241700</v>
      </c>
      <c r="V55" s="5">
        <v>2.6499999999999999E-2</v>
      </c>
    </row>
    <row r="56" spans="1:22" x14ac:dyDescent="0.2">
      <c r="A56" s="16" t="s">
        <v>229</v>
      </c>
      <c r="B56" s="4">
        <v>425500</v>
      </c>
      <c r="C56" s="4">
        <v>1741837</v>
      </c>
      <c r="D56" s="4">
        <v>-1316337</v>
      </c>
      <c r="E56" s="4">
        <v>-28858930000</v>
      </c>
      <c r="F56" s="4">
        <f t="shared" si="4"/>
        <v>84022153631</v>
      </c>
      <c r="G56" s="4">
        <v>0</v>
      </c>
      <c r="H56" s="4">
        <v>0</v>
      </c>
      <c r="I56" s="4">
        <v>0</v>
      </c>
      <c r="J56" s="4">
        <v>-1757685000</v>
      </c>
      <c r="K56" s="24">
        <f t="shared" si="5"/>
        <v>112076990000</v>
      </c>
      <c r="L56" s="4">
        <v>5090</v>
      </c>
      <c r="M56" s="4">
        <v>4343</v>
      </c>
      <c r="N56" s="4">
        <v>290</v>
      </c>
      <c r="O56" s="4">
        <v>212</v>
      </c>
      <c r="P56" s="4">
        <v>5816300</v>
      </c>
      <c r="Q56" s="4">
        <v>5432500</v>
      </c>
      <c r="R56" s="5">
        <v>3.44E-2</v>
      </c>
      <c r="S56" s="4">
        <v>11259300</v>
      </c>
      <c r="T56" s="4">
        <f t="shared" si="2"/>
        <v>11855890</v>
      </c>
      <c r="U56" s="4">
        <f t="shared" si="6"/>
        <v>9241700</v>
      </c>
      <c r="V56" s="5">
        <v>3.7499999999999999E-2</v>
      </c>
    </row>
    <row r="57" spans="1:22" x14ac:dyDescent="0.2">
      <c r="A57" s="16" t="s">
        <v>228</v>
      </c>
      <c r="B57" s="4">
        <v>464710</v>
      </c>
      <c r="C57" s="4">
        <v>2297975</v>
      </c>
      <c r="D57" s="4">
        <v>-1833265</v>
      </c>
      <c r="E57" s="4">
        <v>-40167230000</v>
      </c>
      <c r="F57" s="4">
        <f t="shared" si="4"/>
        <v>112881083631</v>
      </c>
      <c r="K57" s="24">
        <f t="shared" si="5"/>
        <v>113834675000</v>
      </c>
      <c r="L57" s="4">
        <v>2523</v>
      </c>
      <c r="M57" s="4">
        <v>5695</v>
      </c>
      <c r="N57" s="4">
        <v>179</v>
      </c>
      <c r="O57" s="4">
        <v>417</v>
      </c>
      <c r="P57" s="4">
        <v>3573100</v>
      </c>
      <c r="Q57" s="4">
        <v>7680600</v>
      </c>
      <c r="R57" s="5">
        <v>-4.5000000000000005E-3</v>
      </c>
      <c r="S57" s="4">
        <v>11651000</v>
      </c>
      <c r="T57" s="4">
        <f t="shared" si="2"/>
        <v>12311720</v>
      </c>
      <c r="U57" s="4">
        <f t="shared" si="6"/>
        <v>9241700</v>
      </c>
      <c r="V57" s="5">
        <v>9.1000000000000004E-3</v>
      </c>
    </row>
    <row r="58" spans="1:22" x14ac:dyDescent="0.2">
      <c r="A58" s="16" t="s">
        <v>227</v>
      </c>
      <c r="B58" s="4">
        <v>639130</v>
      </c>
      <c r="C58" s="4">
        <v>284792</v>
      </c>
      <c r="D58" s="4">
        <v>354338</v>
      </c>
      <c r="E58" s="4">
        <v>7889000000</v>
      </c>
      <c r="F58" s="4">
        <f t="shared" si="4"/>
        <v>153048313631</v>
      </c>
      <c r="G58" s="4">
        <v>111000</v>
      </c>
      <c r="H58" s="4">
        <v>1100</v>
      </c>
      <c r="I58" s="4">
        <v>109900</v>
      </c>
      <c r="J58" s="4">
        <v>2430580000</v>
      </c>
      <c r="K58" s="24">
        <f t="shared" si="5"/>
        <v>113834675000</v>
      </c>
      <c r="L58" s="4">
        <v>2504</v>
      </c>
      <c r="M58" s="4">
        <v>6462</v>
      </c>
      <c r="N58" s="4">
        <v>116</v>
      </c>
      <c r="O58" s="4">
        <v>312</v>
      </c>
      <c r="P58" s="4">
        <v>2570600</v>
      </c>
      <c r="Q58" s="4">
        <v>6998700</v>
      </c>
      <c r="R58" s="5">
        <v>-2.0499999999999997E-2</v>
      </c>
      <c r="S58" s="4">
        <v>10564600</v>
      </c>
      <c r="T58" s="4">
        <f t="shared" si="2"/>
        <v>12057670</v>
      </c>
      <c r="U58" s="4">
        <f t="shared" si="6"/>
        <v>9241700</v>
      </c>
      <c r="V58" s="5">
        <v>2.4500000000000001E-2</v>
      </c>
    </row>
    <row r="59" spans="1:22" x14ac:dyDescent="0.2">
      <c r="A59" s="16" t="s">
        <v>226</v>
      </c>
      <c r="B59" s="4">
        <v>635000</v>
      </c>
      <c r="C59" s="4">
        <v>1198451</v>
      </c>
      <c r="D59" s="4">
        <v>-563451</v>
      </c>
      <c r="E59" s="4">
        <v>-12636270000</v>
      </c>
      <c r="F59" s="4">
        <f t="shared" si="4"/>
        <v>145159313631</v>
      </c>
      <c r="G59" s="4">
        <v>615400</v>
      </c>
      <c r="H59" s="4">
        <v>276000</v>
      </c>
      <c r="I59" s="4">
        <v>339400</v>
      </c>
      <c r="J59" s="4">
        <v>7523360000</v>
      </c>
      <c r="K59" s="24">
        <f t="shared" si="5"/>
        <v>111404095000</v>
      </c>
      <c r="L59" s="4">
        <v>4144</v>
      </c>
      <c r="M59" s="4">
        <v>9070</v>
      </c>
      <c r="N59" s="4">
        <v>249</v>
      </c>
      <c r="O59" s="4">
        <v>552</v>
      </c>
      <c r="P59" s="4">
        <v>5413100</v>
      </c>
      <c r="Q59" s="4">
        <v>11952100</v>
      </c>
      <c r="R59" s="5">
        <v>-0.02</v>
      </c>
      <c r="S59" s="4">
        <v>17365900</v>
      </c>
      <c r="T59" s="4">
        <f t="shared" si="2"/>
        <v>11607320</v>
      </c>
      <c r="U59" s="4">
        <f t="shared" si="6"/>
        <v>9241700</v>
      </c>
      <c r="V59" s="5">
        <v>2.8300000000000002E-2</v>
      </c>
    </row>
    <row r="60" spans="1:22" x14ac:dyDescent="0.2">
      <c r="A60" s="16" t="s">
        <v>225</v>
      </c>
      <c r="B60" s="4">
        <v>660800</v>
      </c>
      <c r="C60" s="4">
        <v>524541</v>
      </c>
      <c r="D60" s="4">
        <v>136259</v>
      </c>
      <c r="E60" s="4">
        <v>3090370000</v>
      </c>
      <c r="F60" s="4">
        <f t="shared" si="4"/>
        <v>157795583631</v>
      </c>
      <c r="G60" s="4">
        <v>0</v>
      </c>
      <c r="H60" s="4">
        <v>0</v>
      </c>
      <c r="I60" s="4">
        <v>0</v>
      </c>
      <c r="J60" s="4">
        <v>-3007015000</v>
      </c>
      <c r="K60" s="24">
        <f t="shared" si="5"/>
        <v>103880735000</v>
      </c>
      <c r="L60" s="4">
        <v>2954</v>
      </c>
      <c r="M60" s="4">
        <v>3396</v>
      </c>
      <c r="N60" s="4">
        <v>240</v>
      </c>
      <c r="O60" s="4">
        <v>236</v>
      </c>
      <c r="P60" s="4">
        <v>4256500</v>
      </c>
      <c r="Q60" s="4">
        <v>4448200</v>
      </c>
      <c r="R60" s="5">
        <v>-4.3E-3</v>
      </c>
      <c r="S60" s="4">
        <v>9241700</v>
      </c>
      <c r="T60" s="4">
        <f t="shared" si="2"/>
        <v>11592610</v>
      </c>
      <c r="U60" s="4">
        <f t="shared" si="6"/>
        <v>9527600</v>
      </c>
      <c r="V60" s="5">
        <v>1.52E-2</v>
      </c>
    </row>
    <row r="61" spans="1:22" x14ac:dyDescent="0.2">
      <c r="A61" s="16" t="s">
        <v>224</v>
      </c>
      <c r="B61" s="4">
        <v>248350</v>
      </c>
      <c r="C61" s="4">
        <v>703527</v>
      </c>
      <c r="D61" s="4">
        <v>-455177</v>
      </c>
      <c r="E61" s="4">
        <v>-10457420000</v>
      </c>
      <c r="F61" s="4">
        <f t="shared" si="4"/>
        <v>154705213631</v>
      </c>
      <c r="G61" s="4">
        <v>193100</v>
      </c>
      <c r="H61" s="4">
        <v>100</v>
      </c>
      <c r="I61" s="4">
        <v>193000</v>
      </c>
      <c r="J61" s="4">
        <v>4431350000</v>
      </c>
      <c r="K61" s="24">
        <f t="shared" si="5"/>
        <v>106887750000</v>
      </c>
      <c r="L61" s="4">
        <v>2482</v>
      </c>
      <c r="M61" s="4">
        <v>4849</v>
      </c>
      <c r="N61" s="4">
        <v>177</v>
      </c>
      <c r="O61" s="4">
        <v>317</v>
      </c>
      <c r="P61" s="4">
        <v>3229200</v>
      </c>
      <c r="Q61" s="4">
        <v>6559900</v>
      </c>
      <c r="R61" s="5">
        <v>-2.3900000000000001E-2</v>
      </c>
      <c r="S61" s="4">
        <v>11577100</v>
      </c>
      <c r="T61" s="4">
        <f t="shared" si="2"/>
        <v>11862540</v>
      </c>
      <c r="U61" s="4">
        <f t="shared" si="6"/>
        <v>8278300</v>
      </c>
      <c r="V61" s="5">
        <v>3.6200000000000003E-2</v>
      </c>
    </row>
    <row r="62" spans="1:22" x14ac:dyDescent="0.2">
      <c r="A62" s="16" t="s">
        <v>223</v>
      </c>
      <c r="B62" s="4">
        <v>262900</v>
      </c>
      <c r="C62" s="4">
        <v>256900</v>
      </c>
      <c r="D62" s="4">
        <v>6000</v>
      </c>
      <c r="E62" s="4">
        <v>150700000</v>
      </c>
      <c r="F62" s="4">
        <f t="shared" si="4"/>
        <v>165162633631</v>
      </c>
      <c r="G62" s="4">
        <v>206600</v>
      </c>
      <c r="H62" s="4">
        <v>0</v>
      </c>
      <c r="I62" s="4">
        <v>206600</v>
      </c>
      <c r="J62" s="4">
        <v>4879550000</v>
      </c>
      <c r="K62" s="24">
        <f t="shared" si="5"/>
        <v>102456400000</v>
      </c>
      <c r="L62" s="4">
        <v>3369</v>
      </c>
      <c r="M62" s="4">
        <v>3774</v>
      </c>
      <c r="N62" s="4">
        <v>299</v>
      </c>
      <c r="O62" s="4">
        <v>281</v>
      </c>
      <c r="P62" s="4">
        <v>5327700</v>
      </c>
      <c r="Q62" s="4">
        <v>5222900</v>
      </c>
      <c r="R62" s="5">
        <v>2.2000000000000001E-3</v>
      </c>
      <c r="S62" s="4">
        <v>11632900</v>
      </c>
      <c r="T62" s="4">
        <f t="shared" si="2"/>
        <v>11563220</v>
      </c>
      <c r="U62" s="4">
        <f t="shared" si="6"/>
        <v>8278300</v>
      </c>
      <c r="V62" s="5">
        <v>2.1099999999999997E-2</v>
      </c>
    </row>
    <row r="63" spans="1:22" x14ac:dyDescent="0.2">
      <c r="A63" s="16" t="s">
        <v>222</v>
      </c>
      <c r="B63" s="4">
        <v>559900</v>
      </c>
      <c r="C63" s="4">
        <v>100698</v>
      </c>
      <c r="D63" s="4">
        <v>459202</v>
      </c>
      <c r="E63" s="4">
        <v>10799470000</v>
      </c>
      <c r="F63" s="4">
        <f t="shared" si="4"/>
        <v>165011933631</v>
      </c>
      <c r="G63" s="4">
        <v>0</v>
      </c>
      <c r="H63" s="4">
        <v>0</v>
      </c>
      <c r="I63" s="4">
        <v>0</v>
      </c>
      <c r="J63" s="4">
        <v>-2997740000</v>
      </c>
      <c r="K63" s="24">
        <f t="shared" si="5"/>
        <v>97576850000</v>
      </c>
      <c r="L63" s="4">
        <v>6203</v>
      </c>
      <c r="M63" s="4">
        <v>5291</v>
      </c>
      <c r="N63" s="4">
        <v>583</v>
      </c>
      <c r="O63" s="4">
        <v>426</v>
      </c>
      <c r="P63" s="4">
        <v>10707100</v>
      </c>
      <c r="Q63" s="4">
        <v>7673900</v>
      </c>
      <c r="R63" s="5">
        <v>1.7399999999999999E-2</v>
      </c>
      <c r="S63" s="4">
        <v>19031300</v>
      </c>
      <c r="T63" s="4">
        <f t="shared" si="2"/>
        <v>11184700</v>
      </c>
      <c r="U63" s="4">
        <f t="shared" si="6"/>
        <v>8024100</v>
      </c>
      <c r="V63" s="5">
        <v>2.9500000000000002E-2</v>
      </c>
    </row>
    <row r="64" spans="1:22" x14ac:dyDescent="0.2">
      <c r="A64" s="16" t="s">
        <v>221</v>
      </c>
      <c r="B64" s="4">
        <v>230490</v>
      </c>
      <c r="C64" s="4">
        <v>117295</v>
      </c>
      <c r="D64" s="4">
        <v>113195</v>
      </c>
      <c r="E64" s="4">
        <v>2586030000</v>
      </c>
      <c r="F64" s="4">
        <f t="shared" si="4"/>
        <v>154212463631</v>
      </c>
      <c r="G64" s="4">
        <v>0</v>
      </c>
      <c r="H64" s="4">
        <v>0</v>
      </c>
      <c r="I64" s="4">
        <v>0</v>
      </c>
      <c r="J64" s="4">
        <v>-5291220000</v>
      </c>
      <c r="K64" s="24">
        <f t="shared" si="5"/>
        <v>100574590000</v>
      </c>
      <c r="L64" s="4">
        <v>3746</v>
      </c>
      <c r="M64" s="4">
        <v>3253</v>
      </c>
      <c r="N64" s="4">
        <v>235</v>
      </c>
      <c r="O64" s="4">
        <v>215</v>
      </c>
      <c r="P64" s="4">
        <v>4975200</v>
      </c>
      <c r="Q64" s="4">
        <v>4159800</v>
      </c>
      <c r="R64" s="5">
        <v>1.32E-2</v>
      </c>
      <c r="S64" s="4">
        <v>9527600</v>
      </c>
      <c r="T64" s="4">
        <f t="shared" si="2"/>
        <v>10952460</v>
      </c>
      <c r="U64" s="4">
        <f t="shared" si="6"/>
        <v>8024100</v>
      </c>
      <c r="V64" s="5">
        <v>1.95E-2</v>
      </c>
    </row>
    <row r="65" spans="1:22" x14ac:dyDescent="0.2">
      <c r="A65" s="16" t="s">
        <v>220</v>
      </c>
      <c r="B65" s="4">
        <v>151610</v>
      </c>
      <c r="C65" s="4">
        <v>568002</v>
      </c>
      <c r="D65" s="4">
        <v>-416392</v>
      </c>
      <c r="E65" s="4">
        <v>-9460550000</v>
      </c>
      <c r="F65" s="4">
        <f t="shared" si="4"/>
        <v>151626433631</v>
      </c>
      <c r="G65" s="4">
        <v>0</v>
      </c>
      <c r="H65" s="4">
        <v>0</v>
      </c>
      <c r="I65" s="4">
        <v>0</v>
      </c>
      <c r="J65" s="4">
        <v>-351875000</v>
      </c>
      <c r="K65" s="24">
        <f t="shared" si="5"/>
        <v>105865810000</v>
      </c>
      <c r="L65" s="4">
        <v>2464</v>
      </c>
      <c r="M65" s="4">
        <v>3948</v>
      </c>
      <c r="N65" s="4">
        <v>198</v>
      </c>
      <c r="O65" s="4">
        <v>289</v>
      </c>
      <c r="P65" s="4">
        <v>3518000</v>
      </c>
      <c r="Q65" s="4">
        <v>5640700</v>
      </c>
      <c r="R65" s="5">
        <v>-6.5000000000000006E-3</v>
      </c>
      <c r="S65" s="4">
        <v>9688500</v>
      </c>
      <c r="T65" s="4">
        <f t="shared" si="2"/>
        <v>11164610</v>
      </c>
      <c r="U65" s="4">
        <f t="shared" si="6"/>
        <v>8024100</v>
      </c>
      <c r="V65" s="5">
        <v>2.1700000000000001E-2</v>
      </c>
    </row>
    <row r="66" spans="1:22" x14ac:dyDescent="0.2">
      <c r="A66" s="16" t="s">
        <v>219</v>
      </c>
      <c r="B66" s="4">
        <v>31700</v>
      </c>
      <c r="C66" s="4">
        <v>34305</v>
      </c>
      <c r="D66" s="4">
        <v>-2605</v>
      </c>
      <c r="E66" s="4">
        <v>-61520000</v>
      </c>
      <c r="F66" s="4">
        <f t="shared" si="4"/>
        <v>161086983631</v>
      </c>
      <c r="G66" s="4">
        <v>135200</v>
      </c>
      <c r="H66" s="4">
        <v>55500</v>
      </c>
      <c r="I66" s="4">
        <v>79700</v>
      </c>
      <c r="J66" s="4">
        <v>1810480000</v>
      </c>
      <c r="K66" s="24">
        <f t="shared" si="5"/>
        <v>106217685000</v>
      </c>
      <c r="L66" s="4">
        <v>2347</v>
      </c>
      <c r="M66" s="4">
        <v>2993</v>
      </c>
      <c r="N66" s="4">
        <v>181</v>
      </c>
      <c r="O66" s="4">
        <v>237</v>
      </c>
      <c r="P66" s="4">
        <v>3419500</v>
      </c>
      <c r="Q66" s="4">
        <v>4444000</v>
      </c>
      <c r="R66" s="5">
        <v>2.2000000000000001E-3</v>
      </c>
      <c r="S66" s="4">
        <v>8278300</v>
      </c>
      <c r="T66" s="4">
        <f t="shared" si="2"/>
        <v>11104220</v>
      </c>
      <c r="U66" s="4">
        <f t="shared" si="6"/>
        <v>8024100</v>
      </c>
      <c r="V66" s="5">
        <v>1.95E-2</v>
      </c>
    </row>
    <row r="67" spans="1:22" x14ac:dyDescent="0.2">
      <c r="A67" s="16" t="s">
        <v>218</v>
      </c>
      <c r="B67" s="4">
        <v>621200</v>
      </c>
      <c r="C67" s="4">
        <v>299844</v>
      </c>
      <c r="D67" s="4">
        <v>321356</v>
      </c>
      <c r="E67" s="4">
        <v>7312980000</v>
      </c>
      <c r="F67" s="4">
        <f t="shared" si="4"/>
        <v>161148503631</v>
      </c>
      <c r="G67" s="4">
        <v>179000</v>
      </c>
      <c r="H67" s="4">
        <v>86388</v>
      </c>
      <c r="I67" s="4">
        <v>92612</v>
      </c>
      <c r="J67" s="4">
        <v>2134238000</v>
      </c>
      <c r="K67" s="24">
        <f t="shared" si="5"/>
        <v>104407205000</v>
      </c>
      <c r="L67" s="4">
        <v>5150</v>
      </c>
      <c r="M67" s="4">
        <v>4188</v>
      </c>
      <c r="N67" s="4">
        <v>538</v>
      </c>
      <c r="O67" s="4">
        <v>331</v>
      </c>
      <c r="P67" s="4">
        <v>9571000</v>
      </c>
      <c r="Q67" s="4">
        <v>6264100</v>
      </c>
      <c r="R67" s="5">
        <v>1.7899999999999999E-2</v>
      </c>
      <c r="S67" s="4">
        <v>16209300</v>
      </c>
      <c r="T67" s="4">
        <f t="shared" si="2"/>
        <v>10205530</v>
      </c>
      <c r="U67" s="4">
        <f t="shared" si="6"/>
        <v>8024100</v>
      </c>
      <c r="V67" s="5">
        <v>3.44E-2</v>
      </c>
    </row>
    <row r="68" spans="1:22" x14ac:dyDescent="0.2">
      <c r="A68" s="16" t="s">
        <v>217</v>
      </c>
      <c r="B68" s="4">
        <v>235210</v>
      </c>
      <c r="C68" s="4">
        <v>965344</v>
      </c>
      <c r="D68" s="4">
        <v>-730134</v>
      </c>
      <c r="E68" s="4">
        <v>-16246850000</v>
      </c>
      <c r="F68" s="4">
        <f t="shared" si="4"/>
        <v>153835523631</v>
      </c>
      <c r="G68" s="4">
        <v>92200</v>
      </c>
      <c r="H68" s="4">
        <v>43900</v>
      </c>
      <c r="I68" s="4">
        <v>48300</v>
      </c>
      <c r="J68" s="4">
        <v>1079490000</v>
      </c>
      <c r="K68" s="24">
        <f t="shared" si="5"/>
        <v>102272967000</v>
      </c>
      <c r="L68" s="4">
        <v>2771</v>
      </c>
      <c r="M68" s="4">
        <v>2568</v>
      </c>
      <c r="N68" s="4">
        <v>187</v>
      </c>
      <c r="O68" s="4">
        <v>206</v>
      </c>
      <c r="P68" s="4">
        <v>3601500</v>
      </c>
      <c r="Q68" s="4">
        <v>4169500</v>
      </c>
      <c r="R68" s="5">
        <v>1.3600000000000001E-2</v>
      </c>
      <c r="S68" s="4">
        <v>8024100</v>
      </c>
      <c r="T68" s="4">
        <f t="shared" si="2"/>
        <v>10105020</v>
      </c>
      <c r="U68" s="4">
        <f t="shared" si="6"/>
        <v>8639700</v>
      </c>
      <c r="V68" s="5">
        <v>1.78E-2</v>
      </c>
    </row>
    <row r="69" spans="1:22" x14ac:dyDescent="0.2">
      <c r="A69" s="16" t="s">
        <v>216</v>
      </c>
      <c r="B69" s="4">
        <v>66300</v>
      </c>
      <c r="C69" s="4">
        <v>253320</v>
      </c>
      <c r="D69" s="4">
        <v>-187020</v>
      </c>
      <c r="E69" s="4">
        <v>-4262420000</v>
      </c>
      <c r="F69" s="4">
        <f t="shared" si="4"/>
        <v>170082373631</v>
      </c>
      <c r="G69" s="4">
        <v>328500</v>
      </c>
      <c r="H69" s="4">
        <v>99300</v>
      </c>
      <c r="I69" s="4">
        <v>229200</v>
      </c>
      <c r="J69" s="4">
        <v>5079895000</v>
      </c>
      <c r="K69" s="24">
        <f t="shared" si="5"/>
        <v>101193477000</v>
      </c>
      <c r="L69" s="4">
        <v>2626</v>
      </c>
      <c r="M69" s="4">
        <v>6383</v>
      </c>
      <c r="N69" s="4">
        <v>172</v>
      </c>
      <c r="O69" s="4">
        <v>396</v>
      </c>
      <c r="P69" s="4">
        <v>3705800</v>
      </c>
      <c r="Q69" s="4">
        <v>9089800</v>
      </c>
      <c r="R69" s="5">
        <v>-1.8000000000000002E-2</v>
      </c>
      <c r="S69" s="4">
        <v>12862400</v>
      </c>
      <c r="T69" s="4">
        <f t="shared" si="2"/>
        <v>9827510</v>
      </c>
      <c r="U69" s="4">
        <f t="shared" si="6"/>
        <v>7205200</v>
      </c>
      <c r="V69" s="5">
        <v>3.0699999999999998E-2</v>
      </c>
    </row>
    <row r="70" spans="1:22" x14ac:dyDescent="0.2">
      <c r="A70" s="16" t="s">
        <v>215</v>
      </c>
      <c r="B70" s="4">
        <v>29210</v>
      </c>
      <c r="C70" s="4">
        <v>1633167</v>
      </c>
      <c r="D70" s="4">
        <v>-1603957</v>
      </c>
      <c r="E70" s="4">
        <v>-36331190000</v>
      </c>
      <c r="F70" s="4">
        <f t="shared" si="4"/>
        <v>174344793631</v>
      </c>
      <c r="G70" s="4">
        <v>0</v>
      </c>
      <c r="H70" s="4">
        <v>0</v>
      </c>
      <c r="I70" s="4">
        <v>0</v>
      </c>
      <c r="J70" s="4">
        <v>-200805000</v>
      </c>
      <c r="K70" s="24">
        <f t="shared" si="5"/>
        <v>96113582000</v>
      </c>
      <c r="L70" s="4">
        <v>1586</v>
      </c>
      <c r="M70" s="4">
        <v>4325</v>
      </c>
      <c r="N70" s="4">
        <v>131</v>
      </c>
      <c r="O70" s="4">
        <v>338</v>
      </c>
      <c r="P70" s="4">
        <v>2341400</v>
      </c>
      <c r="Q70" s="4">
        <v>6753200</v>
      </c>
      <c r="R70" s="5">
        <v>-6.6E-3</v>
      </c>
      <c r="S70" s="4">
        <v>9094600</v>
      </c>
      <c r="T70" s="4">
        <f t="shared" si="2"/>
        <v>9660938</v>
      </c>
      <c r="U70" s="4">
        <f t="shared" si="6"/>
        <v>7205200</v>
      </c>
      <c r="V70" s="5">
        <v>1.1000000000000001E-2</v>
      </c>
    </row>
    <row r="71" spans="1:22" x14ac:dyDescent="0.2">
      <c r="A71" s="16" t="s">
        <v>214</v>
      </c>
      <c r="B71" s="4">
        <v>24600</v>
      </c>
      <c r="C71" s="4">
        <v>411670</v>
      </c>
      <c r="D71" s="4">
        <v>-387070</v>
      </c>
      <c r="E71" s="4">
        <v>-8845030000</v>
      </c>
      <c r="F71" s="4">
        <f t="shared" si="4"/>
        <v>210675983631</v>
      </c>
      <c r="G71" s="4">
        <v>170900</v>
      </c>
      <c r="H71" s="4">
        <v>161200</v>
      </c>
      <c r="I71" s="4">
        <v>9700</v>
      </c>
      <c r="J71" s="4">
        <v>234795000</v>
      </c>
      <c r="K71" s="24">
        <f t="shared" si="5"/>
        <v>96314387000</v>
      </c>
      <c r="L71" s="4">
        <v>3197</v>
      </c>
      <c r="M71" s="4">
        <v>6310</v>
      </c>
      <c r="N71" s="4">
        <v>342</v>
      </c>
      <c r="O71" s="4">
        <v>446</v>
      </c>
      <c r="P71" s="4">
        <v>5338800</v>
      </c>
      <c r="Q71" s="4">
        <v>8172200</v>
      </c>
      <c r="R71" s="5">
        <v>-1.54E-2</v>
      </c>
      <c r="S71" s="4">
        <v>14276400</v>
      </c>
      <c r="T71" s="4">
        <f t="shared" si="2"/>
        <v>9633028</v>
      </c>
      <c r="U71" s="4">
        <f t="shared" si="6"/>
        <v>7205200</v>
      </c>
      <c r="V71" s="5">
        <v>2.1700000000000001E-2</v>
      </c>
    </row>
    <row r="72" spans="1:22" x14ac:dyDescent="0.2">
      <c r="A72" s="16" t="s">
        <v>213</v>
      </c>
      <c r="B72" s="4">
        <v>47900</v>
      </c>
      <c r="C72" s="4">
        <v>1035951</v>
      </c>
      <c r="D72" s="4">
        <v>-988051</v>
      </c>
      <c r="E72" s="4">
        <v>-22839360000</v>
      </c>
      <c r="F72" s="4">
        <f t="shared" si="4"/>
        <v>219521013631</v>
      </c>
      <c r="G72" s="4">
        <v>150000</v>
      </c>
      <c r="H72" s="4">
        <v>0</v>
      </c>
      <c r="I72" s="4">
        <v>150000</v>
      </c>
      <c r="J72" s="4">
        <v>3477500000</v>
      </c>
      <c r="K72" s="24">
        <f t="shared" si="5"/>
        <v>96079592000</v>
      </c>
      <c r="L72" s="4">
        <v>2879</v>
      </c>
      <c r="M72" s="4">
        <v>3285</v>
      </c>
      <c r="N72" s="4">
        <v>173</v>
      </c>
      <c r="O72" s="4">
        <v>277</v>
      </c>
      <c r="P72" s="4">
        <v>3297800</v>
      </c>
      <c r="Q72" s="4">
        <v>4986200</v>
      </c>
      <c r="R72" s="5">
        <v>-1.0800000000000001E-2</v>
      </c>
      <c r="S72" s="4">
        <v>8639700</v>
      </c>
      <c r="T72" s="4">
        <f t="shared" si="2"/>
        <v>9908378</v>
      </c>
      <c r="U72" s="4">
        <f t="shared" si="6"/>
        <v>7205200</v>
      </c>
      <c r="V72" s="5">
        <v>1.4999999999999999E-2</v>
      </c>
    </row>
    <row r="73" spans="1:22" x14ac:dyDescent="0.2">
      <c r="A73" s="16" t="s">
        <v>212</v>
      </c>
      <c r="B73" s="4">
        <v>60575</v>
      </c>
      <c r="C73" s="4">
        <v>307400</v>
      </c>
      <c r="D73" s="4">
        <v>-246825</v>
      </c>
      <c r="E73" s="4">
        <v>-5706200000</v>
      </c>
      <c r="F73" s="4">
        <f t="shared" si="4"/>
        <v>242360373631</v>
      </c>
      <c r="G73" s="4">
        <v>0</v>
      </c>
      <c r="H73" s="4">
        <v>0</v>
      </c>
      <c r="I73" s="4">
        <v>0</v>
      </c>
      <c r="J73" s="4">
        <v>-2403330000</v>
      </c>
      <c r="K73" s="24">
        <f t="shared" si="5"/>
        <v>92602092000</v>
      </c>
      <c r="L73" s="4">
        <v>3870</v>
      </c>
      <c r="M73" s="4">
        <v>5638</v>
      </c>
      <c r="N73" s="4">
        <v>427</v>
      </c>
      <c r="O73" s="4">
        <v>413</v>
      </c>
      <c r="P73" s="4">
        <v>7507700</v>
      </c>
      <c r="Q73" s="4">
        <v>7738100</v>
      </c>
      <c r="R73" s="5">
        <v>-2.0999999999999999E-3</v>
      </c>
      <c r="S73" s="4">
        <v>15246100</v>
      </c>
      <c r="T73" s="4">
        <f t="shared" si="2"/>
        <v>10834198</v>
      </c>
      <c r="U73" s="4">
        <f t="shared" si="6"/>
        <v>7019000</v>
      </c>
      <c r="V73" s="5">
        <v>3.1800000000000002E-2</v>
      </c>
    </row>
    <row r="74" spans="1:22" x14ac:dyDescent="0.2">
      <c r="A74" s="16" t="s">
        <v>211</v>
      </c>
      <c r="B74" s="4">
        <v>58980</v>
      </c>
      <c r="C74" s="4">
        <v>102216</v>
      </c>
      <c r="D74" s="4">
        <v>-43236</v>
      </c>
      <c r="E74" s="4">
        <v>-1015400000</v>
      </c>
      <c r="F74" s="4">
        <f t="shared" ref="F74:F79" si="7">E74+F75</f>
        <v>248066573631</v>
      </c>
      <c r="G74" s="4">
        <v>293600</v>
      </c>
      <c r="H74" s="4">
        <v>30000</v>
      </c>
      <c r="I74" s="4">
        <v>263600</v>
      </c>
      <c r="J74" s="4">
        <v>6140480000</v>
      </c>
      <c r="K74" s="24">
        <f t="shared" ref="K74:K79" si="8">K75+J74</f>
        <v>95005422000</v>
      </c>
      <c r="L74" s="4">
        <v>1896</v>
      </c>
      <c r="M74" s="4">
        <v>2884</v>
      </c>
      <c r="N74" s="4">
        <v>151</v>
      </c>
      <c r="O74" s="4">
        <v>209</v>
      </c>
      <c r="P74" s="4">
        <v>2649100</v>
      </c>
      <c r="Q74" s="4">
        <v>3990700</v>
      </c>
      <c r="R74" s="5">
        <v>-2.0999999999999999E-3</v>
      </c>
      <c r="S74" s="4">
        <v>7205200</v>
      </c>
      <c r="T74" s="4">
        <f t="shared" ref="T74:T79" si="9">AVERAGE(S75:S84)</f>
        <v>11747628</v>
      </c>
      <c r="U74" s="4">
        <f t="shared" ref="U74:U79" si="10">MIN(S75:S79)</f>
        <v>7019000</v>
      </c>
      <c r="V74" s="5">
        <v>1.2800000000000001E-2</v>
      </c>
    </row>
    <row r="75" spans="1:22" x14ac:dyDescent="0.2">
      <c r="A75" s="16" t="s">
        <v>210</v>
      </c>
      <c r="B75" s="4">
        <v>916100</v>
      </c>
      <c r="C75" s="4">
        <v>64754</v>
      </c>
      <c r="D75" s="4">
        <v>851346</v>
      </c>
      <c r="E75" s="4">
        <v>20063300000</v>
      </c>
      <c r="F75" s="4">
        <f t="shared" si="7"/>
        <v>249081973631</v>
      </c>
      <c r="G75" s="4">
        <v>0</v>
      </c>
      <c r="H75" s="4">
        <v>0</v>
      </c>
      <c r="I75" s="4">
        <v>0</v>
      </c>
      <c r="J75" s="4">
        <v>-1861325000</v>
      </c>
      <c r="K75" s="24">
        <f t="shared" si="8"/>
        <v>88864942000</v>
      </c>
      <c r="L75" s="4">
        <v>3695</v>
      </c>
      <c r="M75" s="4">
        <v>4049</v>
      </c>
      <c r="N75" s="4">
        <v>323</v>
      </c>
      <c r="O75" s="4">
        <v>322</v>
      </c>
      <c r="P75" s="4">
        <v>5498400</v>
      </c>
      <c r="Q75" s="4">
        <v>6029100</v>
      </c>
      <c r="R75" s="5">
        <v>6.5000000000000006E-3</v>
      </c>
      <c r="S75" s="4">
        <v>11810000</v>
      </c>
      <c r="T75" s="4">
        <f t="shared" si="9"/>
        <v>11837118</v>
      </c>
      <c r="U75" s="4">
        <f t="shared" si="10"/>
        <v>7019000</v>
      </c>
      <c r="V75" s="5">
        <v>2.52E-2</v>
      </c>
    </row>
    <row r="76" spans="1:22" x14ac:dyDescent="0.2">
      <c r="A76" s="16" t="s">
        <v>208</v>
      </c>
      <c r="B76" s="4">
        <v>7100</v>
      </c>
      <c r="C76" s="4">
        <v>24300</v>
      </c>
      <c r="D76" s="4">
        <v>-17200</v>
      </c>
      <c r="E76" s="4">
        <v>-399710000</v>
      </c>
      <c r="F76" s="4">
        <f t="shared" si="7"/>
        <v>229018673631</v>
      </c>
      <c r="G76" s="4">
        <v>256600</v>
      </c>
      <c r="H76" s="4">
        <v>300</v>
      </c>
      <c r="I76" s="4">
        <v>256300</v>
      </c>
      <c r="J76" s="4">
        <v>5945115000</v>
      </c>
      <c r="K76" s="24">
        <f t="shared" si="8"/>
        <v>90726267000</v>
      </c>
      <c r="L76" s="4">
        <v>2122</v>
      </c>
      <c r="M76" s="4">
        <v>1789</v>
      </c>
      <c r="N76" s="4">
        <v>216</v>
      </c>
      <c r="O76" s="4">
        <v>200</v>
      </c>
      <c r="P76" s="4">
        <v>3887000</v>
      </c>
      <c r="Q76" s="4">
        <v>3220300</v>
      </c>
      <c r="R76" s="5">
        <v>6.5000000000000006E-3</v>
      </c>
      <c r="S76" s="4">
        <v>7674400</v>
      </c>
      <c r="T76" s="4">
        <f t="shared" si="9"/>
        <v>12105528</v>
      </c>
      <c r="U76" s="4">
        <f t="shared" si="10"/>
        <v>7019000</v>
      </c>
      <c r="V76" s="5">
        <v>1.0800000000000001E-2</v>
      </c>
    </row>
    <row r="77" spans="1:22" x14ac:dyDescent="0.2">
      <c r="A77" s="16" t="s">
        <v>207</v>
      </c>
      <c r="B77" s="4">
        <v>44700</v>
      </c>
      <c r="C77" s="4">
        <v>317689</v>
      </c>
      <c r="D77" s="4">
        <v>-272989</v>
      </c>
      <c r="E77" s="4">
        <v>-6323910000</v>
      </c>
      <c r="F77" s="4">
        <f t="shared" si="7"/>
        <v>229418383631</v>
      </c>
      <c r="G77" s="4">
        <v>0</v>
      </c>
      <c r="H77" s="4">
        <v>0</v>
      </c>
      <c r="I77" s="4">
        <v>0</v>
      </c>
      <c r="J77" s="4">
        <v>-1106570000</v>
      </c>
      <c r="K77" s="24">
        <f t="shared" si="8"/>
        <v>84781152000</v>
      </c>
      <c r="L77" s="4">
        <v>2131</v>
      </c>
      <c r="M77" s="4">
        <v>2375</v>
      </c>
      <c r="N77" s="4">
        <v>173</v>
      </c>
      <c r="O77" s="4">
        <v>230</v>
      </c>
      <c r="P77" s="4">
        <v>3135400</v>
      </c>
      <c r="Q77" s="4">
        <v>3668200</v>
      </c>
      <c r="R77" s="5">
        <v>0</v>
      </c>
      <c r="S77" s="4">
        <v>7222400</v>
      </c>
      <c r="T77" s="4">
        <f t="shared" si="9"/>
        <v>11999788</v>
      </c>
      <c r="U77" s="4">
        <f t="shared" si="10"/>
        <v>7019000</v>
      </c>
      <c r="V77" s="5">
        <v>1.29E-2</v>
      </c>
    </row>
    <row r="78" spans="1:22" x14ac:dyDescent="0.2">
      <c r="A78" s="16" t="s">
        <v>206</v>
      </c>
      <c r="B78" s="4">
        <v>117000</v>
      </c>
      <c r="C78" s="4">
        <v>60400</v>
      </c>
      <c r="D78" s="4">
        <v>56600</v>
      </c>
      <c r="E78" s="4">
        <v>1309600000</v>
      </c>
      <c r="F78" s="4">
        <f t="shared" si="7"/>
        <v>235742293631</v>
      </c>
      <c r="G78" s="4">
        <v>310000</v>
      </c>
      <c r="H78" s="4">
        <v>0</v>
      </c>
      <c r="I78" s="4">
        <v>310000</v>
      </c>
      <c r="J78" s="4">
        <v>7202030000</v>
      </c>
      <c r="K78" s="24">
        <f t="shared" si="8"/>
        <v>85887722000</v>
      </c>
      <c r="L78" s="4">
        <v>1820</v>
      </c>
      <c r="M78" s="4">
        <v>2079</v>
      </c>
      <c r="N78" s="4">
        <v>145</v>
      </c>
      <c r="O78" s="4">
        <v>176</v>
      </c>
      <c r="P78" s="4">
        <v>3623600</v>
      </c>
      <c r="Q78" s="4">
        <v>3324700</v>
      </c>
      <c r="R78" s="5">
        <v>8.8000000000000005E-3</v>
      </c>
      <c r="S78" s="4">
        <v>7019000</v>
      </c>
      <c r="T78" s="4">
        <f t="shared" si="9"/>
        <v>13813158</v>
      </c>
      <c r="U78" s="4">
        <f t="shared" si="10"/>
        <v>7428880</v>
      </c>
      <c r="V78" s="5">
        <v>1.3000000000000001E-2</v>
      </c>
    </row>
    <row r="79" spans="1:22" x14ac:dyDescent="0.2">
      <c r="A79" s="16" t="s">
        <v>205</v>
      </c>
      <c r="B79" s="4">
        <v>500009</v>
      </c>
      <c r="C79" s="4">
        <v>276273</v>
      </c>
      <c r="D79" s="4">
        <v>223736</v>
      </c>
      <c r="E79" s="4">
        <v>5131630000</v>
      </c>
      <c r="F79" s="4">
        <f t="shared" si="7"/>
        <v>234432693631</v>
      </c>
      <c r="G79" s="4">
        <v>100000</v>
      </c>
      <c r="H79" s="4">
        <v>150800</v>
      </c>
      <c r="I79" s="4">
        <v>-50800</v>
      </c>
      <c r="J79" s="4">
        <v>-1191930000</v>
      </c>
      <c r="K79" s="24">
        <f t="shared" si="8"/>
        <v>78685692000</v>
      </c>
      <c r="L79" s="4">
        <v>2741</v>
      </c>
      <c r="M79" s="4">
        <v>3583</v>
      </c>
      <c r="N79" s="4">
        <v>240</v>
      </c>
      <c r="O79" s="4">
        <v>279</v>
      </c>
      <c r="P79" s="4">
        <v>4355600</v>
      </c>
      <c r="Q79" s="4">
        <v>5678100</v>
      </c>
      <c r="R79" s="5">
        <v>0</v>
      </c>
      <c r="S79" s="4">
        <v>10087300</v>
      </c>
      <c r="T79" s="4">
        <f t="shared" si="9"/>
        <v>13680108</v>
      </c>
      <c r="U79" s="4">
        <f t="shared" si="10"/>
        <v>7428880</v>
      </c>
      <c r="V79" s="5">
        <v>2.1499999999999998E-2</v>
      </c>
    </row>
    <row r="80" spans="1:22" x14ac:dyDescent="0.2">
      <c r="A80" s="16" t="s">
        <v>204</v>
      </c>
      <c r="B80" s="4">
        <v>618590</v>
      </c>
      <c r="C80" s="4">
        <v>1304280</v>
      </c>
      <c r="D80" s="4">
        <v>-685690</v>
      </c>
      <c r="E80" s="4">
        <v>-15649855305</v>
      </c>
      <c r="F80" s="4">
        <f t="shared" ref="F80:F90" si="11">E80+F81</f>
        <v>229301063631</v>
      </c>
      <c r="G80" s="4">
        <v>371080</v>
      </c>
      <c r="H80" s="4">
        <v>4400</v>
      </c>
      <c r="I80" s="4">
        <v>366680</v>
      </c>
      <c r="J80" s="4">
        <v>8395586000</v>
      </c>
      <c r="K80" s="24">
        <f t="shared" ref="K80:K90" si="12">K81+J80</f>
        <v>79877622000</v>
      </c>
      <c r="L80" s="4">
        <v>1742</v>
      </c>
      <c r="M80" s="4">
        <v>2432</v>
      </c>
      <c r="N80" s="4">
        <v>200</v>
      </c>
      <c r="O80" s="4">
        <v>180</v>
      </c>
      <c r="P80" s="4">
        <v>3182500</v>
      </c>
      <c r="Q80" s="4">
        <v>3778100</v>
      </c>
      <c r="R80" s="5">
        <v>0</v>
      </c>
      <c r="S80" s="4">
        <v>7428880</v>
      </c>
      <c r="T80" s="4">
        <f t="shared" ref="T80:T96" si="13">AVERAGE(S81:S90)</f>
        <v>14174300</v>
      </c>
      <c r="U80" s="4">
        <f t="shared" ref="U80:U90" si="14">MIN(S81:S85)</f>
        <v>11393200</v>
      </c>
      <c r="V80" s="5">
        <v>1.3100000000000001E-2</v>
      </c>
    </row>
    <row r="81" spans="1:22" x14ac:dyDescent="0.2">
      <c r="A81" s="16" t="s">
        <v>203</v>
      </c>
      <c r="B81" s="4">
        <v>3236000</v>
      </c>
      <c r="C81" s="4">
        <v>716000</v>
      </c>
      <c r="D81" s="4">
        <v>2520000</v>
      </c>
      <c r="E81" s="4">
        <v>57444273749</v>
      </c>
      <c r="F81" s="4">
        <f t="shared" si="11"/>
        <v>244950918936</v>
      </c>
      <c r="G81" s="4">
        <v>301100</v>
      </c>
      <c r="H81" s="4">
        <v>10300</v>
      </c>
      <c r="I81" s="4">
        <v>290800</v>
      </c>
      <c r="J81" s="4">
        <v>6629660000</v>
      </c>
      <c r="K81" s="24">
        <f t="shared" si="12"/>
        <v>71482036000</v>
      </c>
      <c r="L81" s="4">
        <v>2649</v>
      </c>
      <c r="M81" s="4">
        <v>5297</v>
      </c>
      <c r="N81" s="4">
        <v>213</v>
      </c>
      <c r="O81" s="4">
        <v>468</v>
      </c>
      <c r="P81" s="4">
        <v>3925800</v>
      </c>
      <c r="Q81" s="4">
        <v>8049800</v>
      </c>
      <c r="R81" s="5">
        <v>-1.09E-2</v>
      </c>
      <c r="S81" s="4">
        <v>13997300</v>
      </c>
      <c r="T81" s="4">
        <f t="shared" si="13"/>
        <v>14065397.1</v>
      </c>
      <c r="U81" s="4">
        <f t="shared" si="14"/>
        <v>10358500</v>
      </c>
      <c r="V81" s="5">
        <v>2.3799999999999998E-2</v>
      </c>
    </row>
    <row r="82" spans="1:22" x14ac:dyDescent="0.2">
      <c r="A82" s="16" t="s">
        <v>200</v>
      </c>
      <c r="B82" s="4">
        <v>3012900</v>
      </c>
      <c r="C82" s="4">
        <v>586400</v>
      </c>
      <c r="D82" s="4">
        <v>2426500</v>
      </c>
      <c r="E82" s="4">
        <v>55282665187</v>
      </c>
      <c r="F82" s="4">
        <f t="shared" si="11"/>
        <v>187506645187</v>
      </c>
      <c r="G82" s="4">
        <v>254200</v>
      </c>
      <c r="H82" s="4">
        <v>59907</v>
      </c>
      <c r="I82" s="4">
        <v>194293</v>
      </c>
      <c r="J82" s="4">
        <v>4393736000</v>
      </c>
      <c r="K82" s="24">
        <f t="shared" si="12"/>
        <v>64852376000</v>
      </c>
      <c r="L82" s="4">
        <v>2687</v>
      </c>
      <c r="M82" s="4">
        <v>3476</v>
      </c>
      <c r="N82" s="4">
        <v>263</v>
      </c>
      <c r="O82" s="4">
        <v>225</v>
      </c>
      <c r="P82" s="4">
        <v>4497300</v>
      </c>
      <c r="Q82" s="4">
        <v>4379700</v>
      </c>
      <c r="R82" s="5">
        <v>1.32E-2</v>
      </c>
      <c r="S82" s="4">
        <v>11393200</v>
      </c>
      <c r="T82" s="4">
        <f t="shared" si="13"/>
        <v>14906233.1</v>
      </c>
      <c r="U82" s="4">
        <f t="shared" si="14"/>
        <v>6165000</v>
      </c>
      <c r="V82" s="5">
        <v>2.3799999999999998E-2</v>
      </c>
    </row>
    <row r="83" spans="1:22" x14ac:dyDescent="0.2">
      <c r="A83" s="16" t="s">
        <v>199</v>
      </c>
      <c r="B83" s="4">
        <v>3041100</v>
      </c>
      <c r="C83" s="4">
        <v>1284900</v>
      </c>
      <c r="D83" s="4">
        <v>1756200</v>
      </c>
      <c r="E83" s="4">
        <v>40905360000</v>
      </c>
      <c r="F83" s="4">
        <f t="shared" si="11"/>
        <v>132223980000</v>
      </c>
      <c r="G83" s="4">
        <v>1300000</v>
      </c>
      <c r="H83" s="4">
        <v>1049000</v>
      </c>
      <c r="I83" s="4">
        <v>251000</v>
      </c>
      <c r="J83" s="4">
        <v>6208755000</v>
      </c>
      <c r="K83" s="24">
        <f t="shared" si="12"/>
        <v>60458640000</v>
      </c>
      <c r="L83" s="4">
        <v>4788</v>
      </c>
      <c r="M83" s="4">
        <v>7476</v>
      </c>
      <c r="N83" s="4">
        <v>484</v>
      </c>
      <c r="O83" s="4">
        <v>725</v>
      </c>
      <c r="P83" s="4">
        <v>8709500</v>
      </c>
      <c r="Q83" s="4">
        <v>12430400</v>
      </c>
      <c r="R83" s="5">
        <v>-3.0600000000000002E-2</v>
      </c>
      <c r="S83" s="4">
        <v>24504300</v>
      </c>
      <c r="T83" s="4">
        <f t="shared" si="13"/>
        <v>13044485.1</v>
      </c>
      <c r="U83" s="4">
        <f t="shared" si="14"/>
        <v>6165000</v>
      </c>
      <c r="V83" s="5">
        <v>2.98E-2</v>
      </c>
    </row>
    <row r="84" spans="1:22" x14ac:dyDescent="0.2">
      <c r="A84" s="16" t="s">
        <v>193</v>
      </c>
      <c r="B84" s="4">
        <v>3526600</v>
      </c>
      <c r="C84" s="4">
        <v>16514</v>
      </c>
      <c r="D84" s="4">
        <v>3510086</v>
      </c>
      <c r="E84" s="4">
        <v>83258380000</v>
      </c>
      <c r="F84" s="4">
        <f t="shared" si="11"/>
        <v>91318620000</v>
      </c>
      <c r="G84" s="4">
        <v>1008800</v>
      </c>
      <c r="H84" s="4">
        <v>0</v>
      </c>
      <c r="I84" s="4">
        <v>1008800</v>
      </c>
      <c r="J84" s="4">
        <v>23489380000</v>
      </c>
      <c r="K84" s="24">
        <f t="shared" si="12"/>
        <v>54249885000</v>
      </c>
      <c r="L84" s="4">
        <v>6786</v>
      </c>
      <c r="M84" s="4">
        <v>2112</v>
      </c>
      <c r="N84" s="4">
        <v>590</v>
      </c>
      <c r="O84" s="4">
        <v>223</v>
      </c>
      <c r="P84" s="4">
        <v>10141800</v>
      </c>
      <c r="Q84" s="4">
        <v>3888000</v>
      </c>
      <c r="R84" s="5">
        <v>1.95E-2</v>
      </c>
      <c r="S84" s="4">
        <v>16339500</v>
      </c>
      <c r="T84" s="4">
        <f t="shared" si="13"/>
        <v>12664222.9</v>
      </c>
      <c r="U84" s="4">
        <f t="shared" si="14"/>
        <v>6165000</v>
      </c>
      <c r="V84" s="5">
        <v>2.3300000000000001E-2</v>
      </c>
    </row>
    <row r="85" spans="1:22" x14ac:dyDescent="0.2">
      <c r="A85" s="16" t="s">
        <v>192</v>
      </c>
      <c r="B85" s="4">
        <v>645200</v>
      </c>
      <c r="C85" s="4">
        <v>116200</v>
      </c>
      <c r="D85" s="4">
        <v>529000</v>
      </c>
      <c r="E85" s="4">
        <v>12231710000</v>
      </c>
      <c r="F85" s="4">
        <f t="shared" si="11"/>
        <v>8060240000</v>
      </c>
      <c r="G85" s="4">
        <v>1050000</v>
      </c>
      <c r="H85" s="4">
        <v>100000</v>
      </c>
      <c r="I85" s="4">
        <v>950000</v>
      </c>
      <c r="J85" s="4">
        <v>21761470000</v>
      </c>
      <c r="K85" s="24">
        <f t="shared" si="12"/>
        <v>30760505000</v>
      </c>
      <c r="L85" s="4">
        <v>4918</v>
      </c>
      <c r="M85" s="4">
        <v>2595</v>
      </c>
      <c r="N85" s="4">
        <v>466</v>
      </c>
      <c r="O85" s="4">
        <v>256</v>
      </c>
      <c r="P85" s="4">
        <v>7961500</v>
      </c>
      <c r="Q85" s="4">
        <v>4244200</v>
      </c>
      <c r="R85" s="5">
        <v>1.1000000000000001E-2</v>
      </c>
      <c r="S85" s="4">
        <v>12704900</v>
      </c>
      <c r="T85" s="4">
        <f t="shared" si="13"/>
        <v>12433122.699999999</v>
      </c>
      <c r="U85" s="4">
        <f t="shared" si="14"/>
        <v>6165000</v>
      </c>
      <c r="V85" s="5">
        <v>2.7900000000000001E-2</v>
      </c>
    </row>
    <row r="86" spans="1:22" x14ac:dyDescent="0.2">
      <c r="A86" s="16" t="s">
        <v>191</v>
      </c>
      <c r="B86" s="4">
        <v>489400</v>
      </c>
      <c r="C86" s="4">
        <v>64700</v>
      </c>
      <c r="D86" s="4">
        <v>424700</v>
      </c>
      <c r="E86" s="4">
        <v>9730610000</v>
      </c>
      <c r="F86" s="4">
        <f t="shared" si="11"/>
        <v>-4171470000</v>
      </c>
      <c r="G86" s="4">
        <v>0</v>
      </c>
      <c r="H86" s="4">
        <v>0</v>
      </c>
      <c r="I86" s="4">
        <v>0</v>
      </c>
      <c r="J86" s="4">
        <v>-1247765000</v>
      </c>
      <c r="K86" s="24">
        <f t="shared" si="12"/>
        <v>8999035000</v>
      </c>
      <c r="L86" s="4">
        <v>2382</v>
      </c>
      <c r="M86" s="4">
        <v>2607</v>
      </c>
      <c r="N86" s="4">
        <v>350</v>
      </c>
      <c r="O86" s="4">
        <v>300</v>
      </c>
      <c r="P86" s="4">
        <v>4895500</v>
      </c>
      <c r="Q86" s="4">
        <v>4889300</v>
      </c>
      <c r="R86" s="5">
        <v>0</v>
      </c>
      <c r="S86" s="4">
        <v>10358500</v>
      </c>
      <c r="T86" s="4">
        <f t="shared" si="13"/>
        <v>13358284.5</v>
      </c>
      <c r="U86" s="4">
        <f t="shared" si="14"/>
        <v>6165000</v>
      </c>
      <c r="V86" s="5">
        <v>1.09E-2</v>
      </c>
    </row>
    <row r="87" spans="1:22" x14ac:dyDescent="0.2">
      <c r="A87" s="16" t="s">
        <v>190</v>
      </c>
      <c r="B87" s="4">
        <v>35600</v>
      </c>
      <c r="C87" s="4">
        <v>71900</v>
      </c>
      <c r="D87" s="4">
        <v>-36300</v>
      </c>
      <c r="E87" s="4">
        <v>-830460000</v>
      </c>
      <c r="F87" s="4">
        <f t="shared" si="11"/>
        <v>-13902080000</v>
      </c>
      <c r="G87" s="4">
        <v>190000</v>
      </c>
      <c r="H87" s="4">
        <v>3300</v>
      </c>
      <c r="I87" s="4">
        <v>186700</v>
      </c>
      <c r="J87" s="4">
        <v>4290540000</v>
      </c>
      <c r="K87" s="24">
        <f t="shared" si="12"/>
        <v>10246800000</v>
      </c>
      <c r="L87" s="4">
        <v>1891</v>
      </c>
      <c r="M87" s="4">
        <v>2862</v>
      </c>
      <c r="N87" s="4">
        <v>128</v>
      </c>
      <c r="O87" s="4">
        <v>179</v>
      </c>
      <c r="P87" s="4">
        <v>2388100</v>
      </c>
      <c r="Q87" s="4">
        <v>3435900</v>
      </c>
      <c r="R87" s="5">
        <v>-8.6999999999999994E-3</v>
      </c>
      <c r="S87" s="4">
        <v>6165000</v>
      </c>
      <c r="T87" s="4">
        <f t="shared" si="13"/>
        <v>14426764.5</v>
      </c>
      <c r="U87" s="4">
        <f t="shared" si="14"/>
        <v>8756800</v>
      </c>
      <c r="V87" s="5">
        <v>1.7299999999999999E-2</v>
      </c>
    </row>
    <row r="88" spans="1:22" x14ac:dyDescent="0.2">
      <c r="A88" s="16" t="s">
        <v>189</v>
      </c>
      <c r="B88" s="4">
        <v>1649600</v>
      </c>
      <c r="C88" s="4">
        <v>70500</v>
      </c>
      <c r="D88" s="4">
        <v>1579100</v>
      </c>
      <c r="E88" s="4">
        <v>36351330000</v>
      </c>
      <c r="F88" s="4">
        <f t="shared" si="11"/>
        <v>-13071620000</v>
      </c>
      <c r="G88" s="4">
        <v>63400</v>
      </c>
      <c r="H88" s="4">
        <v>40000</v>
      </c>
      <c r="I88" s="4">
        <v>23400</v>
      </c>
      <c r="J88" s="4">
        <v>534700000</v>
      </c>
      <c r="K88" s="24">
        <f t="shared" si="12"/>
        <v>5956260000</v>
      </c>
      <c r="L88" s="4">
        <v>8574</v>
      </c>
      <c r="M88" s="4">
        <v>5293</v>
      </c>
      <c r="N88" s="4">
        <v>883</v>
      </c>
      <c r="O88" s="4">
        <v>595</v>
      </c>
      <c r="P88" s="4">
        <v>14700200</v>
      </c>
      <c r="Q88" s="4">
        <v>10426000</v>
      </c>
      <c r="R88" s="5">
        <v>2.4500000000000001E-2</v>
      </c>
      <c r="S88" s="4">
        <v>25152700</v>
      </c>
      <c r="T88" s="4">
        <f t="shared" si="13"/>
        <v>12993340.5</v>
      </c>
      <c r="U88" s="4">
        <f t="shared" si="14"/>
        <v>5886820</v>
      </c>
      <c r="V88" s="5">
        <v>3.2199999999999999E-2</v>
      </c>
    </row>
    <row r="89" spans="1:22" x14ac:dyDescent="0.2">
      <c r="A89" s="16" t="s">
        <v>188</v>
      </c>
      <c r="B89" s="4">
        <v>667400</v>
      </c>
      <c r="C89" s="4">
        <v>288300</v>
      </c>
      <c r="D89" s="4">
        <v>379100</v>
      </c>
      <c r="E89" s="4">
        <v>8576480000</v>
      </c>
      <c r="F89" s="4">
        <f t="shared" si="11"/>
        <v>-49422950000</v>
      </c>
      <c r="K89" s="24">
        <f t="shared" si="12"/>
        <v>5421560000</v>
      </c>
      <c r="L89" s="4">
        <v>1776</v>
      </c>
      <c r="M89" s="4">
        <v>2963</v>
      </c>
      <c r="N89" s="4">
        <v>167</v>
      </c>
      <c r="O89" s="4">
        <v>309</v>
      </c>
      <c r="P89" s="4">
        <v>2855600</v>
      </c>
      <c r="Q89" s="4">
        <v>5897800</v>
      </c>
      <c r="R89" s="5">
        <v>-2.2000000000000001E-3</v>
      </c>
      <c r="S89" s="4">
        <v>8756800</v>
      </c>
      <c r="T89" s="4">
        <f t="shared" si="13"/>
        <v>13035831.5</v>
      </c>
      <c r="U89" s="4">
        <f t="shared" si="14"/>
        <v>5886820</v>
      </c>
      <c r="V89" s="5">
        <v>1.7600000000000001E-2</v>
      </c>
    </row>
    <row r="90" spans="1:22" x14ac:dyDescent="0.2">
      <c r="A90" s="16" t="s">
        <v>187</v>
      </c>
      <c r="B90" s="4">
        <v>376200</v>
      </c>
      <c r="C90" s="4">
        <v>372600</v>
      </c>
      <c r="D90" s="4">
        <v>3600</v>
      </c>
      <c r="E90" s="4">
        <v>113440000</v>
      </c>
      <c r="F90" s="4">
        <f t="shared" si="11"/>
        <v>-57999430000</v>
      </c>
      <c r="G90" s="4">
        <v>0</v>
      </c>
      <c r="H90" s="4">
        <v>0</v>
      </c>
      <c r="I90" s="4">
        <v>0</v>
      </c>
      <c r="J90" s="4">
        <v>167795000</v>
      </c>
      <c r="K90" s="24">
        <f t="shared" si="12"/>
        <v>5421560000</v>
      </c>
      <c r="L90" s="4">
        <v>3641</v>
      </c>
      <c r="M90" s="4">
        <v>3479</v>
      </c>
      <c r="N90" s="4">
        <v>350</v>
      </c>
      <c r="O90" s="4">
        <v>348</v>
      </c>
      <c r="P90" s="4">
        <v>5989600</v>
      </c>
      <c r="Q90" s="4">
        <v>5913200</v>
      </c>
      <c r="R90" s="5">
        <v>-2.2000000000000001E-3</v>
      </c>
      <c r="S90" s="4">
        <v>12370800</v>
      </c>
      <c r="T90" s="4">
        <f t="shared" si="13"/>
        <v>13077802.699999999</v>
      </c>
      <c r="U90" s="4">
        <f t="shared" si="14"/>
        <v>5886820</v>
      </c>
      <c r="V90" s="5">
        <v>2.4E-2</v>
      </c>
    </row>
    <row r="91" spans="1:22" x14ac:dyDescent="0.2">
      <c r="A91" s="16" t="s">
        <v>186</v>
      </c>
      <c r="B91" s="4">
        <v>464700</v>
      </c>
      <c r="C91" s="4">
        <v>433800</v>
      </c>
      <c r="D91" s="4">
        <v>30900</v>
      </c>
      <c r="E91" s="4">
        <v>718510000</v>
      </c>
      <c r="F91" s="4">
        <f t="shared" ref="F91:F102" si="15">E91+F92</f>
        <v>-58112870000</v>
      </c>
      <c r="G91" s="4">
        <v>0</v>
      </c>
      <c r="H91" s="4">
        <v>0</v>
      </c>
      <c r="I91" s="4">
        <v>0</v>
      </c>
      <c r="J91" s="4">
        <v>-51290000</v>
      </c>
      <c r="K91" s="24">
        <f t="shared" ref="K91:K102" si="16">K92+J91</f>
        <v>5253765000</v>
      </c>
      <c r="L91" s="4">
        <v>2849</v>
      </c>
      <c r="M91" s="4">
        <v>4511</v>
      </c>
      <c r="N91" s="4">
        <v>255</v>
      </c>
      <c r="O91" s="4">
        <v>406</v>
      </c>
      <c r="P91" s="4">
        <v>4779800</v>
      </c>
      <c r="Q91" s="4">
        <v>7254400</v>
      </c>
      <c r="R91" s="5">
        <v>-1.3100000000000001E-2</v>
      </c>
      <c r="S91" s="4">
        <v>12908271</v>
      </c>
      <c r="T91" s="4">
        <f t="shared" si="13"/>
        <v>12502162.800000001</v>
      </c>
      <c r="U91" s="4">
        <f t="shared" ref="U91:U102" si="17">MIN(S92:S96)</f>
        <v>5886820</v>
      </c>
      <c r="V91" s="5">
        <v>2.4E-2</v>
      </c>
    </row>
    <row r="92" spans="1:22" x14ac:dyDescent="0.2">
      <c r="A92" s="16" t="s">
        <v>185</v>
      </c>
      <c r="B92" s="4">
        <v>426500</v>
      </c>
      <c r="C92" s="4">
        <v>1325572</v>
      </c>
      <c r="D92" s="4">
        <v>-899072</v>
      </c>
      <c r="E92" s="4">
        <v>-20168110000</v>
      </c>
      <c r="F92" s="4">
        <f t="shared" si="15"/>
        <v>-58831380000</v>
      </c>
      <c r="G92" s="4">
        <v>150000</v>
      </c>
      <c r="H92" s="4">
        <v>0</v>
      </c>
      <c r="I92" s="4">
        <v>150000</v>
      </c>
      <c r="J92" s="4">
        <v>3346500000</v>
      </c>
      <c r="K92" s="24">
        <f t="shared" si="16"/>
        <v>5305055000</v>
      </c>
      <c r="L92" s="4">
        <v>6074</v>
      </c>
      <c r="M92" s="4">
        <v>3665</v>
      </c>
      <c r="N92" s="4">
        <v>550</v>
      </c>
      <c r="O92" s="4">
        <v>374</v>
      </c>
      <c r="P92" s="4">
        <v>10469400</v>
      </c>
      <c r="Q92" s="4">
        <v>6296200</v>
      </c>
      <c r="R92" s="5">
        <v>6.0199999999999997E-2</v>
      </c>
      <c r="S92" s="4">
        <v>19801560</v>
      </c>
      <c r="T92" s="4">
        <f t="shared" si="13"/>
        <v>11751244.1</v>
      </c>
      <c r="U92" s="4">
        <f t="shared" si="17"/>
        <v>5886820</v>
      </c>
      <c r="V92" s="5">
        <v>6.3399999999999998E-2</v>
      </c>
    </row>
    <row r="93" spans="1:22" x14ac:dyDescent="0.2">
      <c r="A93" s="16" t="s">
        <v>184</v>
      </c>
      <c r="B93" s="4">
        <v>326600</v>
      </c>
      <c r="C93" s="4">
        <v>351987</v>
      </c>
      <c r="D93" s="4">
        <v>-25387</v>
      </c>
      <c r="E93" s="4">
        <v>-530030000</v>
      </c>
      <c r="F93" s="4">
        <f t="shared" si="15"/>
        <v>-38663270000</v>
      </c>
      <c r="G93" s="4">
        <v>50000</v>
      </c>
      <c r="H93" s="4">
        <v>0</v>
      </c>
      <c r="I93" s="4">
        <v>50000</v>
      </c>
      <c r="J93" s="4">
        <v>1090000000</v>
      </c>
      <c r="K93" s="24">
        <f t="shared" si="16"/>
        <v>1958555000</v>
      </c>
      <c r="L93" s="4">
        <v>1425</v>
      </c>
      <c r="M93" s="4">
        <v>2049</v>
      </c>
      <c r="N93" s="4">
        <v>97</v>
      </c>
      <c r="O93" s="4">
        <v>196</v>
      </c>
      <c r="P93" s="4">
        <v>2047000</v>
      </c>
      <c r="Q93" s="4">
        <v>3835900</v>
      </c>
      <c r="R93" s="5">
        <v>-4.5999999999999999E-3</v>
      </c>
      <c r="S93" s="4">
        <v>5886820</v>
      </c>
      <c r="T93" s="4">
        <f t="shared" si="13"/>
        <v>12402846.777777778</v>
      </c>
      <c r="U93" s="4">
        <f t="shared" si="17"/>
        <v>10393898</v>
      </c>
      <c r="V93" s="5">
        <v>1.8200000000000001E-2</v>
      </c>
    </row>
    <row r="94" spans="1:22" x14ac:dyDescent="0.2">
      <c r="A94" s="16" t="s">
        <v>183</v>
      </c>
      <c r="B94" s="4">
        <v>28600</v>
      </c>
      <c r="C94" s="4">
        <v>648900</v>
      </c>
      <c r="D94" s="4">
        <v>-620300</v>
      </c>
      <c r="E94" s="4">
        <v>-13515880000</v>
      </c>
      <c r="F94" s="4">
        <f t="shared" si="15"/>
        <v>-38133240000</v>
      </c>
      <c r="G94" s="4">
        <v>83200</v>
      </c>
      <c r="H94" s="4">
        <v>0</v>
      </c>
      <c r="I94" s="4">
        <v>83200</v>
      </c>
      <c r="J94" s="4">
        <v>1824095000</v>
      </c>
      <c r="K94" s="24">
        <f t="shared" si="16"/>
        <v>868555000</v>
      </c>
      <c r="L94" s="4">
        <v>2942</v>
      </c>
      <c r="M94" s="4">
        <v>4041</v>
      </c>
      <c r="N94" s="4">
        <v>314</v>
      </c>
      <c r="O94" s="4">
        <v>383</v>
      </c>
      <c r="P94" s="4">
        <v>5256500</v>
      </c>
      <c r="Q94" s="4">
        <v>6847900</v>
      </c>
      <c r="R94" s="5">
        <v>-1.8000000000000002E-2</v>
      </c>
      <c r="S94" s="4">
        <v>12536878</v>
      </c>
      <c r="T94" s="4">
        <f t="shared" si="13"/>
        <v>12386092.875</v>
      </c>
      <c r="U94" s="4">
        <f t="shared" si="17"/>
        <v>9181710</v>
      </c>
      <c r="V94" s="5">
        <v>2.7200000000000002E-2</v>
      </c>
    </row>
    <row r="95" spans="1:22" x14ac:dyDescent="0.2">
      <c r="A95" s="16" t="s">
        <v>182</v>
      </c>
      <c r="B95" s="4">
        <v>1490300</v>
      </c>
      <c r="C95" s="4">
        <v>363700</v>
      </c>
      <c r="D95" s="4">
        <v>1126600</v>
      </c>
      <c r="E95" s="4">
        <v>24859070000</v>
      </c>
      <c r="F95" s="4">
        <f t="shared" si="15"/>
        <v>-24617360000</v>
      </c>
      <c r="K95" s="24">
        <f t="shared" si="16"/>
        <v>-955540000</v>
      </c>
      <c r="L95" s="4">
        <v>2381</v>
      </c>
      <c r="M95" s="4">
        <v>2911</v>
      </c>
      <c r="N95" s="4">
        <v>245</v>
      </c>
      <c r="O95" s="4">
        <v>289</v>
      </c>
      <c r="P95" s="4">
        <v>4541300</v>
      </c>
      <c r="Q95" s="4">
        <v>5191900</v>
      </c>
      <c r="R95" s="5">
        <v>1.8500000000000003E-2</v>
      </c>
      <c r="S95" s="4">
        <v>10393898</v>
      </c>
      <c r="T95" s="4">
        <f t="shared" si="13"/>
        <v>12670692.142857144</v>
      </c>
      <c r="U95" s="4">
        <f t="shared" si="17"/>
        <v>9181710</v>
      </c>
      <c r="V95" s="5">
        <v>1.5900000000000001E-2</v>
      </c>
    </row>
    <row r="96" spans="1:22" x14ac:dyDescent="0.2">
      <c r="A96" s="16" t="s">
        <v>177</v>
      </c>
      <c r="B96" s="4">
        <v>559500</v>
      </c>
      <c r="C96" s="4">
        <v>938100</v>
      </c>
      <c r="D96" s="4">
        <v>-378600</v>
      </c>
      <c r="E96" s="4">
        <v>-8146720000</v>
      </c>
      <c r="F96" s="4">
        <f t="shared" si="15"/>
        <v>-49476430000</v>
      </c>
      <c r="G96" s="4">
        <v>69900</v>
      </c>
      <c r="H96" s="4">
        <v>0</v>
      </c>
      <c r="I96" s="4">
        <v>69900</v>
      </c>
      <c r="J96" s="4">
        <v>1512905000</v>
      </c>
      <c r="K96" s="24">
        <f t="shared" si="16"/>
        <v>-955540000</v>
      </c>
      <c r="L96" s="4">
        <v>3312</v>
      </c>
      <c r="M96" s="4">
        <v>8922</v>
      </c>
      <c r="N96" s="4">
        <v>306</v>
      </c>
      <c r="O96" s="4">
        <v>682</v>
      </c>
      <c r="P96" s="4">
        <v>5704900</v>
      </c>
      <c r="Q96" s="4">
        <v>12574000</v>
      </c>
      <c r="R96" s="5">
        <v>-9.1000000000000004E-3</v>
      </c>
      <c r="S96" s="4">
        <v>19610118</v>
      </c>
      <c r="T96" s="4">
        <f t="shared" si="13"/>
        <v>11514121.166666666</v>
      </c>
      <c r="U96" s="4">
        <f t="shared" si="17"/>
        <v>7151872</v>
      </c>
      <c r="V96" s="5">
        <v>2.9700000000000001E-2</v>
      </c>
    </row>
    <row r="97" spans="1:22" x14ac:dyDescent="0.2">
      <c r="A97" s="16" t="s">
        <v>175</v>
      </c>
      <c r="B97" s="4">
        <v>118400</v>
      </c>
      <c r="C97" s="4">
        <v>1919574</v>
      </c>
      <c r="D97" s="4">
        <v>-1801174</v>
      </c>
      <c r="E97" s="4">
        <v>-39733320000</v>
      </c>
      <c r="F97" s="4">
        <f t="shared" si="15"/>
        <v>-41329710000</v>
      </c>
      <c r="G97" s="4">
        <v>111000</v>
      </c>
      <c r="H97" s="4">
        <v>310000</v>
      </c>
      <c r="I97" s="4">
        <v>-199000</v>
      </c>
      <c r="J97" s="4">
        <v>-4255225000</v>
      </c>
      <c r="K97" s="24">
        <f t="shared" si="16"/>
        <v>-2468445000</v>
      </c>
      <c r="L97" s="4">
        <v>3304</v>
      </c>
      <c r="M97" s="4">
        <v>7443</v>
      </c>
      <c r="N97" s="4">
        <v>303</v>
      </c>
      <c r="O97" s="4">
        <v>595</v>
      </c>
      <c r="P97" s="4">
        <v>5293900</v>
      </c>
      <c r="Q97" s="4">
        <v>11554000</v>
      </c>
      <c r="R97" s="5">
        <v>-2.0099999999999996E-2</v>
      </c>
      <c r="S97" s="4">
        <v>16849800</v>
      </c>
      <c r="T97" s="4">
        <f t="shared" ref="T97:T102" si="18">AVERAGE(S98:S107)</f>
        <v>10446985.4</v>
      </c>
      <c r="U97" s="4">
        <f t="shared" si="17"/>
        <v>7151872</v>
      </c>
      <c r="V97" s="5">
        <v>2.6800000000000001E-2</v>
      </c>
    </row>
    <row r="98" spans="1:22" x14ac:dyDescent="0.2">
      <c r="A98" s="16" t="s">
        <v>174</v>
      </c>
      <c r="B98" s="4">
        <v>90400</v>
      </c>
      <c r="C98" s="4">
        <v>603621</v>
      </c>
      <c r="D98" s="4">
        <v>-513221</v>
      </c>
      <c r="E98" s="4">
        <v>-11467970000</v>
      </c>
      <c r="F98" s="4">
        <f t="shared" si="15"/>
        <v>-1596390000</v>
      </c>
      <c r="K98" s="24">
        <f t="shared" si="16"/>
        <v>1786780000</v>
      </c>
      <c r="L98" s="4">
        <v>1600</v>
      </c>
      <c r="M98" s="4">
        <v>3674</v>
      </c>
      <c r="N98" s="4">
        <v>180</v>
      </c>
      <c r="O98" s="4">
        <v>363</v>
      </c>
      <c r="P98" s="4">
        <v>3716700</v>
      </c>
      <c r="Q98" s="4">
        <v>6328300</v>
      </c>
      <c r="R98" s="5">
        <v>0</v>
      </c>
      <c r="S98" s="4">
        <v>10818460</v>
      </c>
      <c r="T98" s="4">
        <f t="shared" si="18"/>
        <v>10354116.75</v>
      </c>
      <c r="U98" s="4">
        <f t="shared" si="17"/>
        <v>7151872</v>
      </c>
      <c r="V98" s="5">
        <v>1.55E-2</v>
      </c>
    </row>
    <row r="99" spans="1:22" x14ac:dyDescent="0.2">
      <c r="A99" s="16" t="s">
        <v>164</v>
      </c>
      <c r="B99" s="4">
        <v>13600</v>
      </c>
      <c r="C99" s="4">
        <v>392451</v>
      </c>
      <c r="D99" s="4">
        <v>-378851</v>
      </c>
      <c r="E99" s="4">
        <v>-8457710000</v>
      </c>
      <c r="F99" s="4">
        <f t="shared" si="15"/>
        <v>9871580000</v>
      </c>
      <c r="G99" s="4">
        <v>81100</v>
      </c>
      <c r="H99" s="4">
        <v>1100</v>
      </c>
      <c r="I99" s="4">
        <v>80000</v>
      </c>
      <c r="J99" s="4">
        <v>1786780000</v>
      </c>
      <c r="K99" s="24">
        <f t="shared" si="16"/>
        <v>1786780000</v>
      </c>
      <c r="L99" s="4">
        <v>1729</v>
      </c>
      <c r="M99" s="4">
        <v>3671</v>
      </c>
      <c r="N99" s="4">
        <v>171</v>
      </c>
      <c r="O99" s="4">
        <v>297</v>
      </c>
      <c r="P99" s="4">
        <v>2930700</v>
      </c>
      <c r="Q99" s="4">
        <v>5791100</v>
      </c>
      <c r="R99" s="5">
        <v>-4.4000000000000003E-3</v>
      </c>
      <c r="S99" s="4">
        <v>9181710</v>
      </c>
      <c r="T99" s="4">
        <f t="shared" si="18"/>
        <v>10744919</v>
      </c>
      <c r="U99" s="4">
        <f t="shared" si="17"/>
        <v>7151872</v>
      </c>
      <c r="V99" s="5">
        <v>1.78E-2</v>
      </c>
    </row>
    <row r="100" spans="1:22" x14ac:dyDescent="0.2">
      <c r="A100" s="16" t="s">
        <v>156</v>
      </c>
      <c r="B100" s="4">
        <v>244100</v>
      </c>
      <c r="C100" s="4">
        <v>62370</v>
      </c>
      <c r="D100" s="4">
        <v>181730</v>
      </c>
      <c r="E100" s="4">
        <v>4104840000</v>
      </c>
      <c r="F100" s="4">
        <f t="shared" si="15"/>
        <v>18329290000</v>
      </c>
      <c r="K100" s="24">
        <f t="shared" si="16"/>
        <v>0</v>
      </c>
      <c r="L100" s="4">
        <v>2764</v>
      </c>
      <c r="M100" s="4">
        <v>3680</v>
      </c>
      <c r="N100" s="4">
        <v>309</v>
      </c>
      <c r="O100" s="4">
        <v>390</v>
      </c>
      <c r="P100" s="4">
        <v>5130100</v>
      </c>
      <c r="Q100" s="4">
        <v>7129200</v>
      </c>
      <c r="R100" s="5">
        <v>-8.8000000000000005E-3</v>
      </c>
      <c r="S100" s="4">
        <v>12790512</v>
      </c>
      <c r="T100" s="4">
        <f t="shared" si="18"/>
        <v>9722122.5</v>
      </c>
      <c r="U100" s="4">
        <f t="shared" si="17"/>
        <v>7151872</v>
      </c>
      <c r="V100" s="5">
        <v>1.7600000000000001E-2</v>
      </c>
    </row>
    <row r="101" spans="1:22" x14ac:dyDescent="0.2">
      <c r="A101" s="16" t="s">
        <v>155</v>
      </c>
      <c r="B101" s="4">
        <v>704700</v>
      </c>
      <c r="C101" s="4">
        <v>65386</v>
      </c>
      <c r="D101" s="4">
        <v>639314</v>
      </c>
      <c r="E101" s="4">
        <v>14415800000</v>
      </c>
      <c r="F101" s="4">
        <f t="shared" si="15"/>
        <v>14224450000</v>
      </c>
      <c r="K101" s="24">
        <f t="shared" si="16"/>
        <v>0</v>
      </c>
      <c r="L101" s="4">
        <v>2040</v>
      </c>
      <c r="M101" s="4">
        <v>1729</v>
      </c>
      <c r="N101" s="4">
        <v>222</v>
      </c>
      <c r="O101" s="4">
        <v>204</v>
      </c>
      <c r="P101" s="4">
        <v>3463800</v>
      </c>
      <c r="Q101" s="4">
        <v>3135500</v>
      </c>
      <c r="R101" s="5">
        <v>2.2599999999999999E-2</v>
      </c>
      <c r="S101" s="4">
        <v>7151872</v>
      </c>
      <c r="T101" s="4">
        <f t="shared" si="18"/>
        <v>12292373</v>
      </c>
      <c r="U101" s="4">
        <f t="shared" si="17"/>
        <v>12292373</v>
      </c>
      <c r="V101" s="5">
        <v>2.6499999999999999E-2</v>
      </c>
    </row>
    <row r="102" spans="1:22" x14ac:dyDescent="0.2">
      <c r="A102" s="16" t="s">
        <v>154</v>
      </c>
      <c r="B102" s="4">
        <v>85600</v>
      </c>
      <c r="C102" s="4">
        <v>94100</v>
      </c>
      <c r="D102" s="4">
        <v>-8500</v>
      </c>
      <c r="E102" s="4">
        <v>-191350000</v>
      </c>
      <c r="F102" s="4">
        <f t="shared" si="15"/>
        <v>-191350000</v>
      </c>
      <c r="K102" s="24">
        <f t="shared" si="16"/>
        <v>0</v>
      </c>
      <c r="L102" s="4">
        <v>2064</v>
      </c>
      <c r="M102" s="4">
        <v>4100</v>
      </c>
      <c r="N102" s="4">
        <v>225</v>
      </c>
      <c r="O102" s="4">
        <v>445</v>
      </c>
      <c r="P102" s="4">
        <v>3740700</v>
      </c>
      <c r="Q102" s="4">
        <v>7684300</v>
      </c>
      <c r="R102" s="5">
        <v>-2.8500000000000001E-2</v>
      </c>
      <c r="S102" s="4">
        <v>12292373</v>
      </c>
      <c r="T102" s="4" t="e">
        <f t="shared" si="18"/>
        <v>#DIV/0!</v>
      </c>
      <c r="U102" s="4">
        <f t="shared" si="17"/>
        <v>0</v>
      </c>
      <c r="V102" s="5">
        <v>3.7000000000000005E-2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 t="shared" ref="F168:F222" si="19"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19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19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19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19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19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19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19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19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19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19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19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19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19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19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19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19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19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19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19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19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19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19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19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19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19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>E223+F224</f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FFBF-7B29-0149-BDC3-F98686BE28DF}">
  <sheetPr codeName="Sheet28"/>
  <dimension ref="A1:V258"/>
  <sheetViews>
    <sheetView topLeftCell="F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3.5"/>
    <col min="3" max="3" customWidth="true" width="13.0"/>
    <col min="4" max="4" customWidth="true" width="18.5"/>
    <col min="5" max="5" customWidth="true" width="20.1640625"/>
    <col min="6" max="6" customWidth="true" width="21.5"/>
    <col min="7" max="9" customWidth="true" width="17.33203125"/>
    <col min="10" max="10" customWidth="true" width="18.33203125"/>
    <col min="11" max="11" customWidth="true" width="16.6640625"/>
    <col min="12" max="17" customWidth="true" width="17.33203125"/>
    <col min="18" max="18" customWidth="true" width="13.0"/>
    <col min="19" max="19" customWidth="true" width="15.83203125"/>
    <col min="20" max="20" customWidth="true" width="16.6640625"/>
    <col min="21" max="21" customWidth="true" width="15.33203125"/>
    <col min="22" max="22" customWidth="true" width="16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553">
        <v>344</v>
      </c>
      <c r="B3" t="n" s="2554">
        <v>654700.0</v>
      </c>
      <c r="C3" t="n" s="2555">
        <v>549400.0</v>
      </c>
      <c r="D3" t="n" s="2556">
        <v>105300.0</v>
      </c>
      <c r="E3" t="n" s="2557">
        <v>2.6287E9</v>
      </c>
      <c r="G3" t="n" s="2543">
        <v>0.0</v>
      </c>
      <c r="H3" t="n" s="2544">
        <v>0.0</v>
      </c>
      <c r="I3" t="n" s="2545">
        <v>0.0</v>
      </c>
      <c r="J3" t="n" s="2546">
        <v>3.7116E8</v>
      </c>
      <c r="L3" t="n" s="2547">
        <v>1352.0</v>
      </c>
      <c r="M3" t="n" s="2548">
        <v>2294.0</v>
      </c>
      <c r="N3" t="n" s="2549">
        <v>156.0</v>
      </c>
      <c r="O3" t="n" s="2550">
        <v>125.0</v>
      </c>
      <c r="P3" t="n" s="2551">
        <v>2042400.0</v>
      </c>
      <c r="Q3" t="n" s="2552">
        <v>2850500.0</v>
      </c>
      <c r="R3" t="n" s="2541">
        <v>0.0021</v>
      </c>
      <c r="S3" t="n" s="2540">
        <v>4922900.0</v>
      </c>
      <c r="V3" t="n" s="2542">
        <v>0.016200000000000003</v>
      </c>
    </row>
    <row r="4">
      <c r="A4" t="s" s="486">
        <v>343</v>
      </c>
      <c r="B4" t="n" s="487">
        <v>33400.0</v>
      </c>
      <c r="C4" t="n" s="488">
        <v>161200.0</v>
      </c>
      <c r="D4" t="n" s="489">
        <v>-127800.0</v>
      </c>
      <c r="E4" t="n" s="490">
        <v>-3.12942E9</v>
      </c>
      <c r="G4" t="n" s="476">
        <v>0.0</v>
      </c>
      <c r="H4" t="n" s="477">
        <v>0.0</v>
      </c>
      <c r="I4" t="n" s="478">
        <v>0.0</v>
      </c>
      <c r="J4" t="n" s="479">
        <v>4.86E7</v>
      </c>
      <c r="L4" t="n" s="480">
        <v>1571.0</v>
      </c>
      <c r="M4" t="n" s="481">
        <v>3283.0</v>
      </c>
      <c r="N4" t="n" s="482">
        <v>113.0</v>
      </c>
      <c r="O4" t="n" s="483">
        <v>235.0</v>
      </c>
      <c r="P4" t="n" s="484">
        <v>2095800.0</v>
      </c>
      <c r="Q4" t="n" s="485">
        <v>4618300.0</v>
      </c>
      <c r="R4" t="n" s="474">
        <v>-0.016399999999999998</v>
      </c>
      <c r="S4" t="n" s="473">
        <v>7039500.0</v>
      </c>
      <c r="V4" t="n" s="475">
        <v>0.0203</v>
      </c>
    </row>
    <row r="5" spans="1:22" x14ac:dyDescent="0.2">
      <c r="A5" s="16" t="s">
        <v>342</v>
      </c>
      <c r="B5" s="4">
        <v>201400</v>
      </c>
      <c r="C5" s="4">
        <v>741000</v>
      </c>
      <c r="D5" s="4">
        <v>-539600</v>
      </c>
      <c r="E5" s="4">
        <v>-13590410000</v>
      </c>
      <c r="F5" s="4">
        <f t="shared" ref="F5:F46" si="0">E5+F6</f>
        <v>-109969338440</v>
      </c>
      <c r="G5" s="4">
        <v>0</v>
      </c>
      <c r="H5" s="4">
        <v>0</v>
      </c>
      <c r="I5" s="4">
        <v>0</v>
      </c>
      <c r="J5" s="4">
        <v>-59960000</v>
      </c>
      <c r="K5" s="24">
        <f t="shared" ref="K5:K46" si="1">K6+J5</f>
        <v>-25179316000</v>
      </c>
      <c r="L5" s="4">
        <v>2040</v>
      </c>
      <c r="M5" s="4">
        <v>2692</v>
      </c>
      <c r="N5" s="4">
        <v>211</v>
      </c>
      <c r="O5" s="4">
        <v>271</v>
      </c>
      <c r="P5" s="4">
        <v>3154200</v>
      </c>
      <c r="Q5" s="4">
        <v>4353500</v>
      </c>
      <c r="R5" s="5">
        <v>-1.21E-2</v>
      </c>
      <c r="S5" s="4">
        <v>8003300</v>
      </c>
      <c r="T5" s="4">
        <f t="shared" ref="T5:T73" si="2">AVERAGE(S6:S15)</f>
        <v>7517250</v>
      </c>
      <c r="U5" s="4">
        <f t="shared" ref="U5:U46" si="3">MIN(S6:S10)</f>
        <v>4305200</v>
      </c>
      <c r="V5" s="5">
        <v>3.3300000000000003E-2</v>
      </c>
    </row>
    <row r="6" spans="1:22" x14ac:dyDescent="0.2">
      <c r="A6" s="16" t="s">
        <v>341</v>
      </c>
      <c r="B6" s="4">
        <v>87900</v>
      </c>
      <c r="C6" s="4">
        <v>51300</v>
      </c>
      <c r="D6" s="4">
        <v>36600</v>
      </c>
      <c r="E6" s="4">
        <v>915860000</v>
      </c>
      <c r="F6" s="4">
        <f t="shared" si="0"/>
        <v>-96378928440</v>
      </c>
      <c r="G6" s="4">
        <v>0</v>
      </c>
      <c r="H6" s="4">
        <v>0</v>
      </c>
      <c r="I6" s="4">
        <v>0</v>
      </c>
      <c r="J6" s="4">
        <v>-59960000</v>
      </c>
      <c r="K6" s="24">
        <f t="shared" si="1"/>
        <v>-25119356000</v>
      </c>
      <c r="L6" s="4">
        <v>1335</v>
      </c>
      <c r="M6" s="4">
        <v>1323</v>
      </c>
      <c r="N6" s="4">
        <v>131</v>
      </c>
      <c r="O6" s="4">
        <v>137</v>
      </c>
      <c r="P6" s="4">
        <v>2042700</v>
      </c>
      <c r="Q6" s="4">
        <v>2172900</v>
      </c>
      <c r="R6" s="5">
        <v>6.0999999999999995E-3</v>
      </c>
      <c r="S6" s="4">
        <v>4430900</v>
      </c>
      <c r="T6" s="4">
        <f t="shared" si="2"/>
        <v>7425900</v>
      </c>
      <c r="U6" s="4">
        <f t="shared" si="3"/>
        <v>4305200</v>
      </c>
      <c r="V6" s="5">
        <v>1.5900000000000001E-2</v>
      </c>
    </row>
    <row r="7" spans="1:22" x14ac:dyDescent="0.2">
      <c r="A7" s="16" t="s">
        <v>340</v>
      </c>
      <c r="B7" s="4">
        <v>84125</v>
      </c>
      <c r="C7" s="4">
        <v>0</v>
      </c>
      <c r="D7" s="4">
        <v>84125</v>
      </c>
      <c r="E7" s="4">
        <v>2079140000</v>
      </c>
      <c r="F7" s="4">
        <f t="shared" si="0"/>
        <v>-97294788440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-25059396000</v>
      </c>
      <c r="L7" s="4">
        <v>1139</v>
      </c>
      <c r="M7" s="4">
        <v>1456</v>
      </c>
      <c r="N7" s="4">
        <v>116</v>
      </c>
      <c r="O7" s="4">
        <v>148</v>
      </c>
      <c r="P7" s="4">
        <v>1744100</v>
      </c>
      <c r="Q7" s="4">
        <v>2312800</v>
      </c>
      <c r="R7" s="5">
        <v>4.0999999999999995E-3</v>
      </c>
      <c r="S7" s="4">
        <v>4305200</v>
      </c>
      <c r="T7" s="4">
        <f t="shared" si="2"/>
        <v>7731810</v>
      </c>
      <c r="U7" s="4">
        <f t="shared" si="3"/>
        <v>7033200</v>
      </c>
      <c r="V7" s="5">
        <v>1.21E-2</v>
      </c>
    </row>
    <row r="8" spans="1:22" x14ac:dyDescent="0.2">
      <c r="A8" s="16" t="s">
        <v>339</v>
      </c>
      <c r="B8" s="4">
        <v>174600</v>
      </c>
      <c r="C8" s="4">
        <v>311900</v>
      </c>
      <c r="D8" s="4">
        <v>-137300</v>
      </c>
      <c r="E8" s="4">
        <v>-3421430000</v>
      </c>
      <c r="F8" s="4">
        <f t="shared" si="0"/>
        <v>-99373928440</v>
      </c>
      <c r="G8" s="4">
        <v>0</v>
      </c>
      <c r="H8" s="4">
        <v>0</v>
      </c>
      <c r="I8" s="4">
        <v>0</v>
      </c>
      <c r="J8" s="4">
        <v>-194590000</v>
      </c>
      <c r="K8" s="24">
        <f t="shared" si="1"/>
        <v>-25059396000</v>
      </c>
      <c r="L8" s="4">
        <v>2359</v>
      </c>
      <c r="M8" s="4">
        <v>4476</v>
      </c>
      <c r="N8" s="4">
        <v>201</v>
      </c>
      <c r="O8" s="4">
        <v>481</v>
      </c>
      <c r="P8" s="4">
        <v>3378000</v>
      </c>
      <c r="Q8" s="4">
        <v>8310000</v>
      </c>
      <c r="R8" s="5">
        <v>-3.2199999999999999E-2</v>
      </c>
      <c r="S8" s="4">
        <v>12113300</v>
      </c>
      <c r="T8" s="4">
        <f t="shared" si="2"/>
        <v>6976380</v>
      </c>
      <c r="U8" s="4">
        <f t="shared" si="3"/>
        <v>6191300</v>
      </c>
      <c r="V8" s="5">
        <v>6.4000000000000001E-2</v>
      </c>
    </row>
    <row r="9" spans="1:22" x14ac:dyDescent="0.2">
      <c r="A9" s="16" t="s">
        <v>338</v>
      </c>
      <c r="B9" s="4">
        <v>557600</v>
      </c>
      <c r="C9" s="4">
        <v>230600</v>
      </c>
      <c r="D9" s="4">
        <v>327000</v>
      </c>
      <c r="E9" s="4">
        <v>8180750000</v>
      </c>
      <c r="F9" s="4">
        <f t="shared" si="0"/>
        <v>-95952498440</v>
      </c>
      <c r="G9" s="4">
        <v>0</v>
      </c>
      <c r="H9" s="4">
        <v>0</v>
      </c>
      <c r="I9" s="4">
        <v>0</v>
      </c>
      <c r="J9" s="4">
        <v>-70760000</v>
      </c>
      <c r="K9" s="24">
        <f t="shared" si="1"/>
        <v>-24864806000</v>
      </c>
      <c r="L9" s="4">
        <v>2536</v>
      </c>
      <c r="M9" s="4">
        <v>1817</v>
      </c>
      <c r="N9" s="4">
        <v>262</v>
      </c>
      <c r="O9" s="4">
        <v>235</v>
      </c>
      <c r="P9" s="4">
        <v>4831400</v>
      </c>
      <c r="Q9" s="4">
        <v>4182300</v>
      </c>
      <c r="R9" s="5">
        <v>2.8199999999999999E-2</v>
      </c>
      <c r="S9" s="4">
        <v>8423200</v>
      </c>
      <c r="T9" s="4">
        <f t="shared" si="2"/>
        <v>6593100</v>
      </c>
      <c r="U9" s="4">
        <f t="shared" si="3"/>
        <v>5054800</v>
      </c>
      <c r="V9" s="5">
        <v>3.5200000000000002E-2</v>
      </c>
    </row>
    <row r="10" spans="1:22" x14ac:dyDescent="0.2">
      <c r="A10" s="16" t="s">
        <v>337</v>
      </c>
      <c r="B10" s="4">
        <v>0</v>
      </c>
      <c r="C10" s="4">
        <v>266800</v>
      </c>
      <c r="D10" s="4">
        <v>-266800</v>
      </c>
      <c r="E10" s="4">
        <v>-6653450000</v>
      </c>
      <c r="F10" s="4">
        <f t="shared" si="0"/>
        <v>-104133248440</v>
      </c>
      <c r="G10" s="4">
        <v>0</v>
      </c>
      <c r="H10" s="4">
        <v>0</v>
      </c>
      <c r="I10" s="4">
        <v>0</v>
      </c>
      <c r="J10" s="4">
        <v>-159700000</v>
      </c>
      <c r="K10" s="24">
        <f t="shared" si="1"/>
        <v>-24794046000</v>
      </c>
      <c r="L10" s="4">
        <v>1775</v>
      </c>
      <c r="M10" s="4">
        <v>3317</v>
      </c>
      <c r="N10" s="4">
        <v>170</v>
      </c>
      <c r="O10" s="4">
        <v>317</v>
      </c>
      <c r="P10" s="4">
        <v>3108500</v>
      </c>
      <c r="Q10" s="4">
        <v>5264100</v>
      </c>
      <c r="R10" s="5">
        <v>-4.0000000000000001E-3</v>
      </c>
      <c r="S10" s="4">
        <v>8617700</v>
      </c>
      <c r="T10" s="4">
        <f t="shared" si="2"/>
        <v>6596270</v>
      </c>
      <c r="U10" s="4">
        <f t="shared" si="3"/>
        <v>5054800</v>
      </c>
      <c r="V10" s="5">
        <v>3.1600000000000003E-2</v>
      </c>
    </row>
    <row r="11" spans="1:22" x14ac:dyDescent="0.2">
      <c r="A11" s="16" t="s">
        <v>336</v>
      </c>
      <c r="B11" s="4">
        <v>100</v>
      </c>
      <c r="C11" s="4">
        <v>848300</v>
      </c>
      <c r="D11" s="4">
        <v>-848200</v>
      </c>
      <c r="E11" s="4">
        <v>-21131660000</v>
      </c>
      <c r="F11" s="4">
        <f t="shared" si="0"/>
        <v>-97479798440</v>
      </c>
      <c r="G11" s="4">
        <v>0</v>
      </c>
      <c r="H11" s="4">
        <v>0</v>
      </c>
      <c r="I11" s="4">
        <v>0</v>
      </c>
      <c r="J11" s="4">
        <v>-69560000</v>
      </c>
      <c r="K11" s="24">
        <f t="shared" si="1"/>
        <v>-24634346000</v>
      </c>
      <c r="L11" s="4">
        <v>1614</v>
      </c>
      <c r="M11" s="4">
        <v>2726</v>
      </c>
      <c r="N11" s="4">
        <v>166</v>
      </c>
      <c r="O11" s="4">
        <v>211</v>
      </c>
      <c r="P11" s="4">
        <v>2925300</v>
      </c>
      <c r="Q11" s="4">
        <v>3873500</v>
      </c>
      <c r="R11" s="5">
        <v>-7.9000000000000008E-3</v>
      </c>
      <c r="S11" s="4">
        <v>7033200</v>
      </c>
      <c r="T11" s="4">
        <f t="shared" si="2"/>
        <v>6510070</v>
      </c>
      <c r="U11" s="4">
        <f t="shared" si="3"/>
        <v>3517400</v>
      </c>
      <c r="V11" s="5">
        <v>1.7899999999999999E-2</v>
      </c>
    </row>
    <row r="12" spans="1:22" x14ac:dyDescent="0.2">
      <c r="A12" s="16" t="s">
        <v>335</v>
      </c>
      <c r="B12" s="4">
        <v>1905200</v>
      </c>
      <c r="C12" s="4">
        <v>284400</v>
      </c>
      <c r="D12" s="4">
        <v>1620800</v>
      </c>
      <c r="E12" s="4">
        <v>40549350000</v>
      </c>
      <c r="F12" s="4">
        <f t="shared" si="0"/>
        <v>-76348138440</v>
      </c>
      <c r="G12" s="4">
        <v>0</v>
      </c>
      <c r="H12" s="4">
        <v>0</v>
      </c>
      <c r="I12" s="4">
        <v>0</v>
      </c>
      <c r="J12" s="4">
        <v>-348390000</v>
      </c>
      <c r="K12" s="24">
        <f t="shared" si="1"/>
        <v>-24564786000</v>
      </c>
      <c r="L12" s="4">
        <v>3595</v>
      </c>
      <c r="M12" s="4">
        <v>2744</v>
      </c>
      <c r="N12" s="4">
        <v>374</v>
      </c>
      <c r="O12" s="4">
        <v>287</v>
      </c>
      <c r="P12" s="4">
        <v>5915600</v>
      </c>
      <c r="Q12" s="4">
        <v>4931200</v>
      </c>
      <c r="R12" s="5">
        <v>1.6200000000000003E-2</v>
      </c>
      <c r="S12" s="4">
        <v>11395800</v>
      </c>
      <c r="T12" s="4">
        <f t="shared" si="2"/>
        <v>6107530</v>
      </c>
      <c r="U12" s="4">
        <f t="shared" si="3"/>
        <v>3517400</v>
      </c>
      <c r="V12" s="5">
        <v>3.1200000000000002E-2</v>
      </c>
    </row>
    <row r="13" spans="1:22" x14ac:dyDescent="0.2">
      <c r="A13" s="16" t="s">
        <v>333</v>
      </c>
      <c r="B13" s="4">
        <v>312500</v>
      </c>
      <c r="C13" s="4">
        <v>123900</v>
      </c>
      <c r="D13" s="4">
        <v>188600</v>
      </c>
      <c r="E13" s="4">
        <v>4660080000</v>
      </c>
      <c r="F13" s="4">
        <f t="shared" si="0"/>
        <v>-116897488440</v>
      </c>
      <c r="G13" s="4">
        <v>0</v>
      </c>
      <c r="H13" s="4">
        <v>0</v>
      </c>
      <c r="I13" s="4">
        <v>0</v>
      </c>
      <c r="J13" s="4">
        <v>310920000</v>
      </c>
      <c r="K13" s="24">
        <f t="shared" si="1"/>
        <v>-24216396000</v>
      </c>
      <c r="L13" s="4">
        <v>2097</v>
      </c>
      <c r="M13" s="4">
        <v>1464</v>
      </c>
      <c r="N13" s="4">
        <v>189</v>
      </c>
      <c r="O13" s="4">
        <v>159</v>
      </c>
      <c r="P13" s="4">
        <v>2973000</v>
      </c>
      <c r="Q13" s="4">
        <v>2772400</v>
      </c>
      <c r="R13" s="5">
        <v>1.0200000000000001E-2</v>
      </c>
      <c r="S13" s="4">
        <v>6191300</v>
      </c>
      <c r="T13" s="4">
        <f t="shared" si="2"/>
        <v>6080840</v>
      </c>
      <c r="U13" s="4">
        <f t="shared" si="3"/>
        <v>3517400</v>
      </c>
      <c r="V13" s="5">
        <v>2.4199999999999999E-2</v>
      </c>
    </row>
    <row r="14" spans="1:22" x14ac:dyDescent="0.2">
      <c r="A14" s="16" t="s">
        <v>332</v>
      </c>
      <c r="B14" s="4">
        <v>62000</v>
      </c>
      <c r="C14" s="4">
        <v>282500</v>
      </c>
      <c r="D14" s="4">
        <v>-220500</v>
      </c>
      <c r="E14" s="4">
        <v>-5434483097</v>
      </c>
      <c r="F14" s="4">
        <f t="shared" si="0"/>
        <v>-121557568440</v>
      </c>
      <c r="G14" s="4">
        <v>0</v>
      </c>
      <c r="H14" s="4">
        <v>0</v>
      </c>
      <c r="I14" s="4">
        <v>0</v>
      </c>
      <c r="J14" s="4">
        <v>310920000</v>
      </c>
      <c r="K14" s="24">
        <f t="shared" si="1"/>
        <v>-24527316000</v>
      </c>
      <c r="L14" s="4">
        <v>1125</v>
      </c>
      <c r="M14" s="4">
        <v>1754</v>
      </c>
      <c r="N14" s="4">
        <v>91</v>
      </c>
      <c r="O14" s="4">
        <v>149</v>
      </c>
      <c r="P14" s="4">
        <v>1648400</v>
      </c>
      <c r="Q14" s="4">
        <v>3087400</v>
      </c>
      <c r="R14" s="5">
        <v>2.0999999999999999E-3</v>
      </c>
      <c r="S14" s="4">
        <v>5054800</v>
      </c>
      <c r="T14" s="4">
        <f t="shared" si="2"/>
        <v>5994760</v>
      </c>
      <c r="U14" s="4">
        <f t="shared" si="3"/>
        <v>3517400</v>
      </c>
      <c r="V14" s="5">
        <v>2.2099999999999998E-2</v>
      </c>
    </row>
    <row r="15" spans="1:22" x14ac:dyDescent="0.2">
      <c r="A15" s="16" t="s">
        <v>331</v>
      </c>
      <c r="B15" s="4">
        <v>1611000</v>
      </c>
      <c r="C15" s="4">
        <v>106160</v>
      </c>
      <c r="D15" s="4">
        <v>1504840</v>
      </c>
      <c r="E15" s="4">
        <v>36841100000</v>
      </c>
      <c r="F15" s="4">
        <f t="shared" si="0"/>
        <v>-116123085343</v>
      </c>
      <c r="G15" s="4">
        <v>0</v>
      </c>
      <c r="H15" s="4">
        <v>0</v>
      </c>
      <c r="I15" s="4">
        <v>0</v>
      </c>
      <c r="J15" s="4">
        <v>-11965000</v>
      </c>
      <c r="K15" s="24">
        <f t="shared" si="1"/>
        <v>-24838236000</v>
      </c>
      <c r="L15" s="4">
        <v>2649</v>
      </c>
      <c r="M15" s="4">
        <v>1969</v>
      </c>
      <c r="N15" s="4">
        <v>275</v>
      </c>
      <c r="O15" s="4">
        <v>173</v>
      </c>
      <c r="P15" s="4">
        <v>4384900</v>
      </c>
      <c r="Q15" s="4">
        <v>2960100</v>
      </c>
      <c r="R15" s="5">
        <v>1.8799999999999997E-2</v>
      </c>
      <c r="S15" s="4">
        <v>7607100</v>
      </c>
      <c r="T15" s="4">
        <f t="shared" si="2"/>
        <v>5691960</v>
      </c>
      <c r="U15" s="4">
        <f t="shared" si="3"/>
        <v>3517400</v>
      </c>
      <c r="V15" s="5">
        <v>2.64E-2</v>
      </c>
    </row>
    <row r="16" spans="1:22" x14ac:dyDescent="0.2">
      <c r="A16" s="16" t="s">
        <v>330</v>
      </c>
      <c r="B16" s="4">
        <v>324100</v>
      </c>
      <c r="C16" s="4">
        <v>60120</v>
      </c>
      <c r="D16" s="4">
        <v>263980</v>
      </c>
      <c r="E16" s="4">
        <v>6341840000</v>
      </c>
      <c r="F16" s="4">
        <f t="shared" si="0"/>
        <v>-152964185343</v>
      </c>
      <c r="G16" s="4">
        <v>0</v>
      </c>
      <c r="H16" s="4">
        <v>0</v>
      </c>
      <c r="I16" s="4">
        <v>0</v>
      </c>
      <c r="J16" s="4">
        <v>254680000</v>
      </c>
      <c r="K16" s="24">
        <f t="shared" si="1"/>
        <v>-24826271000</v>
      </c>
      <c r="L16" s="4">
        <v>1211</v>
      </c>
      <c r="M16" s="4">
        <v>973</v>
      </c>
      <c r="N16" s="4">
        <v>90</v>
      </c>
      <c r="O16" s="4">
        <v>80</v>
      </c>
      <c r="P16" s="4">
        <v>1785400</v>
      </c>
      <c r="Q16" s="4">
        <v>1670400</v>
      </c>
      <c r="R16" s="5">
        <v>2.0999999999999999E-3</v>
      </c>
      <c r="S16" s="4">
        <v>3517400</v>
      </c>
      <c r="T16" s="4">
        <f t="shared" si="2"/>
        <v>5797390</v>
      </c>
      <c r="U16" s="4">
        <f t="shared" si="3"/>
        <v>4559000</v>
      </c>
      <c r="V16" s="5">
        <v>1.6500000000000001E-2</v>
      </c>
    </row>
    <row r="17" spans="1:22" x14ac:dyDescent="0.2">
      <c r="A17" s="16" t="s">
        <v>329</v>
      </c>
      <c r="B17" s="4">
        <v>1058300</v>
      </c>
      <c r="C17" s="4">
        <v>232000</v>
      </c>
      <c r="D17" s="4">
        <v>826300</v>
      </c>
      <c r="E17" s="4">
        <v>19966810000</v>
      </c>
      <c r="F17" s="4">
        <f t="shared" si="0"/>
        <v>-159306025343</v>
      </c>
      <c r="G17" s="4">
        <v>0</v>
      </c>
      <c r="H17" s="4">
        <v>0</v>
      </c>
      <c r="I17" s="4">
        <v>0</v>
      </c>
      <c r="J17" s="4">
        <v>240710000</v>
      </c>
      <c r="K17" s="24">
        <f t="shared" si="1"/>
        <v>-25080951000</v>
      </c>
      <c r="L17" s="4">
        <v>2098</v>
      </c>
      <c r="M17" s="4">
        <v>2128</v>
      </c>
      <c r="N17" s="4">
        <v>207</v>
      </c>
      <c r="O17" s="4">
        <v>173</v>
      </c>
      <c r="P17" s="4">
        <v>3806900</v>
      </c>
      <c r="Q17" s="4">
        <v>3308600</v>
      </c>
      <c r="R17" s="5">
        <v>4.1999999999999997E-3</v>
      </c>
      <c r="S17" s="4">
        <v>7364300</v>
      </c>
      <c r="T17" s="4">
        <f t="shared" si="2"/>
        <v>5705180</v>
      </c>
      <c r="U17" s="4">
        <f t="shared" si="3"/>
        <v>4559000</v>
      </c>
      <c r="V17" s="5">
        <v>2.86E-2</v>
      </c>
    </row>
    <row r="18" spans="1:22" x14ac:dyDescent="0.2">
      <c r="A18" s="16" t="s">
        <v>328</v>
      </c>
      <c r="B18" s="4">
        <v>108900</v>
      </c>
      <c r="C18" s="4">
        <v>216100</v>
      </c>
      <c r="D18" s="4">
        <v>-107200</v>
      </c>
      <c r="E18" s="4">
        <v>-2527880000</v>
      </c>
      <c r="F18" s="4">
        <f t="shared" si="0"/>
        <v>-179272835343</v>
      </c>
      <c r="G18" s="4">
        <v>0</v>
      </c>
      <c r="H18" s="4">
        <v>0</v>
      </c>
      <c r="I18" s="4">
        <v>0</v>
      </c>
      <c r="J18" s="4">
        <v>-114690000</v>
      </c>
      <c r="K18" s="24">
        <f t="shared" si="1"/>
        <v>-25321661000</v>
      </c>
      <c r="L18" s="4">
        <v>1330</v>
      </c>
      <c r="M18" s="4">
        <v>1654</v>
      </c>
      <c r="N18" s="4">
        <v>96</v>
      </c>
      <c r="O18" s="4">
        <v>128</v>
      </c>
      <c r="P18" s="4">
        <v>1909500</v>
      </c>
      <c r="Q18" s="4">
        <v>2301900</v>
      </c>
      <c r="R18" s="5">
        <v>6.4000000000000003E-3</v>
      </c>
      <c r="S18" s="4">
        <v>4559000</v>
      </c>
      <c r="T18" s="4">
        <f t="shared" si="2"/>
        <v>6059980</v>
      </c>
      <c r="U18" s="4">
        <f t="shared" si="3"/>
        <v>4590400</v>
      </c>
      <c r="V18" s="5">
        <v>2.3099999999999999E-2</v>
      </c>
    </row>
    <row r="19" spans="1:22" x14ac:dyDescent="0.2">
      <c r="A19" s="16" t="s">
        <v>327</v>
      </c>
      <c r="B19" s="4">
        <v>532000</v>
      </c>
      <c r="C19" s="4">
        <v>363300</v>
      </c>
      <c r="D19" s="4">
        <v>168700</v>
      </c>
      <c r="E19" s="4">
        <v>4002740000</v>
      </c>
      <c r="F19" s="4">
        <f t="shared" si="0"/>
        <v>-176744955343</v>
      </c>
      <c r="G19" s="4">
        <v>0</v>
      </c>
      <c r="H19" s="4">
        <v>0</v>
      </c>
      <c r="I19" s="4">
        <v>0</v>
      </c>
      <c r="J19" s="4">
        <v>-270000000</v>
      </c>
      <c r="K19" s="24">
        <f t="shared" si="1"/>
        <v>-25206971000</v>
      </c>
      <c r="L19" s="4">
        <v>1590</v>
      </c>
      <c r="M19" s="4">
        <v>1968</v>
      </c>
      <c r="N19" s="4">
        <v>99</v>
      </c>
      <c r="O19" s="4">
        <v>124</v>
      </c>
      <c r="P19" s="4">
        <v>1983400</v>
      </c>
      <c r="Q19" s="4">
        <v>2394600</v>
      </c>
      <c r="R19" s="5">
        <v>0</v>
      </c>
      <c r="S19" s="4">
        <v>4590400</v>
      </c>
      <c r="T19" s="4">
        <f t="shared" si="2"/>
        <v>6158910</v>
      </c>
      <c r="U19" s="4">
        <f t="shared" si="3"/>
        <v>4194000</v>
      </c>
      <c r="V19" s="5">
        <v>2.0799999999999999E-2</v>
      </c>
    </row>
    <row r="20" spans="1:22" x14ac:dyDescent="0.2">
      <c r="A20" s="16" t="s">
        <v>326</v>
      </c>
      <c r="B20" s="4">
        <v>558900</v>
      </c>
      <c r="C20" s="4">
        <v>766900</v>
      </c>
      <c r="D20" s="4">
        <v>-208000</v>
      </c>
      <c r="E20" s="4">
        <v>-4935520000</v>
      </c>
      <c r="F20" s="4">
        <f t="shared" si="0"/>
        <v>-180747695343</v>
      </c>
      <c r="G20" s="4">
        <v>0</v>
      </c>
      <c r="H20" s="4">
        <v>0</v>
      </c>
      <c r="I20" s="4">
        <v>0</v>
      </c>
      <c r="J20" s="4">
        <v>-270000000</v>
      </c>
      <c r="K20" s="24">
        <f t="shared" si="1"/>
        <v>-24936971000</v>
      </c>
      <c r="L20" s="4">
        <v>2319</v>
      </c>
      <c r="M20" s="4">
        <v>2739</v>
      </c>
      <c r="N20" s="4">
        <v>243</v>
      </c>
      <c r="O20" s="4">
        <v>234</v>
      </c>
      <c r="P20" s="4">
        <v>4183300</v>
      </c>
      <c r="Q20" s="4">
        <v>3993200</v>
      </c>
      <c r="R20" s="5">
        <v>8.5000000000000006E-3</v>
      </c>
      <c r="S20" s="4">
        <v>8649400</v>
      </c>
      <c r="T20" s="4">
        <f t="shared" si="2"/>
        <v>6535310</v>
      </c>
      <c r="U20" s="4">
        <f t="shared" si="3"/>
        <v>4194000</v>
      </c>
      <c r="V20" s="5">
        <v>4.9699999999999994E-2</v>
      </c>
    </row>
    <row r="21" spans="1:22" x14ac:dyDescent="0.2">
      <c r="A21" s="16" t="s">
        <v>325</v>
      </c>
      <c r="B21" s="4">
        <v>296600</v>
      </c>
      <c r="C21" s="4">
        <v>60500</v>
      </c>
      <c r="D21" s="4">
        <v>236100</v>
      </c>
      <c r="E21" s="4">
        <v>5559500000</v>
      </c>
      <c r="F21" s="4">
        <f t="shared" si="0"/>
        <v>-175812175343</v>
      </c>
      <c r="G21" s="4">
        <v>0</v>
      </c>
      <c r="H21" s="4">
        <v>0</v>
      </c>
      <c r="I21" s="4">
        <v>0</v>
      </c>
      <c r="J21" s="4">
        <v>-714900000</v>
      </c>
      <c r="K21" s="24">
        <f t="shared" si="1"/>
        <v>-24666971000</v>
      </c>
      <c r="L21" s="4">
        <v>1755</v>
      </c>
      <c r="M21" s="4">
        <v>1641</v>
      </c>
      <c r="N21" s="4">
        <v>160</v>
      </c>
      <c r="O21" s="4">
        <v>154</v>
      </c>
      <c r="P21" s="4">
        <v>2995000</v>
      </c>
      <c r="Q21" s="4">
        <v>3151900</v>
      </c>
      <c r="R21" s="5">
        <v>6.5000000000000006E-3</v>
      </c>
      <c r="S21" s="4">
        <v>6171200</v>
      </c>
      <c r="T21" s="4">
        <f t="shared" si="2"/>
        <v>6763900</v>
      </c>
      <c r="U21" s="4">
        <f t="shared" si="3"/>
        <v>4194000</v>
      </c>
      <c r="V21" s="5">
        <v>2.53E-2</v>
      </c>
    </row>
    <row r="22" spans="1:22" x14ac:dyDescent="0.2">
      <c r="A22" s="16" t="s">
        <v>324</v>
      </c>
      <c r="B22" s="4">
        <v>647400</v>
      </c>
      <c r="C22" s="4">
        <v>69000</v>
      </c>
      <c r="D22" s="4">
        <v>578400</v>
      </c>
      <c r="E22" s="4">
        <v>13551660000</v>
      </c>
      <c r="F22" s="4">
        <f t="shared" si="0"/>
        <v>-181371675343</v>
      </c>
      <c r="G22" s="4">
        <v>0</v>
      </c>
      <c r="H22" s="4">
        <v>0</v>
      </c>
      <c r="I22" s="4">
        <v>0</v>
      </c>
      <c r="J22" s="4">
        <v>-1042540000</v>
      </c>
      <c r="K22" s="24">
        <f t="shared" si="1"/>
        <v>-23952071000</v>
      </c>
      <c r="L22" s="4">
        <v>2950</v>
      </c>
      <c r="M22" s="4">
        <v>1978</v>
      </c>
      <c r="N22" s="4">
        <v>247</v>
      </c>
      <c r="O22" s="4">
        <v>165</v>
      </c>
      <c r="P22" s="4">
        <v>4282100</v>
      </c>
      <c r="Q22" s="4">
        <v>2944400</v>
      </c>
      <c r="R22" s="5">
        <v>2.64E-2</v>
      </c>
      <c r="S22" s="4">
        <v>7370400</v>
      </c>
      <c r="T22" s="4">
        <f t="shared" si="2"/>
        <v>7060430</v>
      </c>
      <c r="U22" s="4">
        <f t="shared" si="3"/>
        <v>4194000</v>
      </c>
      <c r="V22" s="5">
        <v>3.3700000000000001E-2</v>
      </c>
    </row>
    <row r="23" spans="1:22" x14ac:dyDescent="0.2">
      <c r="A23" s="16" t="s">
        <v>323</v>
      </c>
      <c r="B23" s="4">
        <v>215800</v>
      </c>
      <c r="C23" s="4">
        <v>300200</v>
      </c>
      <c r="D23" s="4">
        <v>-84400</v>
      </c>
      <c r="E23" s="4">
        <v>-1904690000</v>
      </c>
      <c r="F23" s="4">
        <f t="shared" si="0"/>
        <v>-194923335343</v>
      </c>
      <c r="G23" s="4">
        <v>0</v>
      </c>
      <c r="H23" s="4">
        <v>0</v>
      </c>
      <c r="I23" s="4">
        <v>0</v>
      </c>
      <c r="J23" s="4">
        <v>-875640000</v>
      </c>
      <c r="K23" s="24">
        <f t="shared" si="1"/>
        <v>-22909531000</v>
      </c>
      <c r="L23" s="4">
        <v>2241</v>
      </c>
      <c r="M23" s="4">
        <v>2123</v>
      </c>
      <c r="N23" s="4">
        <v>131</v>
      </c>
      <c r="O23" s="4">
        <v>152</v>
      </c>
      <c r="P23" s="4">
        <v>3031000</v>
      </c>
      <c r="Q23" s="4">
        <v>2862900</v>
      </c>
      <c r="R23" s="5">
        <v>4.5000000000000005E-3</v>
      </c>
      <c r="S23" s="4">
        <v>5924400</v>
      </c>
      <c r="T23" s="4">
        <f t="shared" si="2"/>
        <v>8394940</v>
      </c>
      <c r="U23" s="4">
        <f t="shared" si="3"/>
        <v>4194000</v>
      </c>
      <c r="V23" s="5">
        <v>2.5899999999999999E-2</v>
      </c>
    </row>
    <row r="24" spans="1:22" x14ac:dyDescent="0.2">
      <c r="A24" s="16" t="s">
        <v>322</v>
      </c>
      <c r="B24" s="4">
        <v>28200</v>
      </c>
      <c r="C24" s="4">
        <v>251200</v>
      </c>
      <c r="D24" s="4">
        <v>-223000</v>
      </c>
      <c r="E24" s="4">
        <v>-4935610000</v>
      </c>
      <c r="F24" s="4">
        <f t="shared" si="0"/>
        <v>-193018645343</v>
      </c>
      <c r="G24" s="4">
        <v>0</v>
      </c>
      <c r="H24" s="4">
        <v>0</v>
      </c>
      <c r="I24" s="4">
        <v>0</v>
      </c>
      <c r="J24" s="4">
        <v>-168680000</v>
      </c>
      <c r="K24" s="24">
        <f t="shared" si="1"/>
        <v>-22033891000</v>
      </c>
      <c r="L24" s="4">
        <v>1800</v>
      </c>
      <c r="M24" s="4">
        <v>1029</v>
      </c>
      <c r="N24" s="4">
        <v>126</v>
      </c>
      <c r="O24" s="4">
        <v>70</v>
      </c>
      <c r="P24" s="4">
        <v>2711000</v>
      </c>
      <c r="Q24" s="4">
        <v>1304800</v>
      </c>
      <c r="R24" s="5">
        <v>3.6600000000000001E-2</v>
      </c>
      <c r="S24" s="4">
        <v>4194000</v>
      </c>
      <c r="T24" s="4">
        <f t="shared" si="2"/>
        <v>8631660</v>
      </c>
      <c r="U24" s="4">
        <f t="shared" si="3"/>
        <v>4571700</v>
      </c>
      <c r="V24" s="5">
        <v>4.1700000000000001E-2</v>
      </c>
    </row>
    <row r="25" spans="1:22" x14ac:dyDescent="0.2">
      <c r="A25" s="16" t="s">
        <v>321</v>
      </c>
      <c r="B25" s="4">
        <v>36000</v>
      </c>
      <c r="C25" s="4">
        <v>136500</v>
      </c>
      <c r="D25" s="4">
        <v>-100500</v>
      </c>
      <c r="E25" s="4">
        <v>-2232900000</v>
      </c>
      <c r="F25" s="4">
        <f t="shared" si="0"/>
        <v>-188083035343</v>
      </c>
      <c r="G25" s="4">
        <v>0</v>
      </c>
      <c r="H25" s="4">
        <v>0</v>
      </c>
      <c r="I25" s="4">
        <v>0</v>
      </c>
      <c r="J25" s="4">
        <v>34940000</v>
      </c>
      <c r="K25" s="24">
        <f t="shared" si="1"/>
        <v>-21865211000</v>
      </c>
      <c r="L25" s="4">
        <v>1409</v>
      </c>
      <c r="M25" s="4">
        <v>1675</v>
      </c>
      <c r="N25" s="4">
        <v>95</v>
      </c>
      <c r="O25" s="4">
        <v>115</v>
      </c>
      <c r="P25" s="4">
        <v>1799700</v>
      </c>
      <c r="Q25" s="4">
        <v>2460400</v>
      </c>
      <c r="R25" s="5">
        <v>-4.5000000000000005E-3</v>
      </c>
      <c r="S25" s="4">
        <v>4579100</v>
      </c>
      <c r="T25" s="4">
        <f t="shared" si="2"/>
        <v>9167030</v>
      </c>
      <c r="U25" s="4">
        <f t="shared" si="3"/>
        <v>4571700</v>
      </c>
      <c r="V25" s="5">
        <v>3.7999999999999999E-2</v>
      </c>
    </row>
    <row r="26" spans="1:22" x14ac:dyDescent="0.2">
      <c r="A26" s="16" t="s">
        <v>320</v>
      </c>
      <c r="B26" s="4">
        <v>41900</v>
      </c>
      <c r="C26" s="4">
        <v>615900</v>
      </c>
      <c r="D26" s="4">
        <v>-574000</v>
      </c>
      <c r="E26" s="4">
        <v>-12689450000</v>
      </c>
      <c r="F26" s="4">
        <f t="shared" si="0"/>
        <v>-185850135343</v>
      </c>
      <c r="G26" s="4">
        <v>0</v>
      </c>
      <c r="H26" s="4">
        <v>0</v>
      </c>
      <c r="I26" s="4">
        <v>0</v>
      </c>
      <c r="J26" s="4">
        <v>-54520000</v>
      </c>
      <c r="K26" s="24">
        <f t="shared" si="1"/>
        <v>-21900151000</v>
      </c>
      <c r="L26" s="4">
        <v>1108</v>
      </c>
      <c r="M26" s="4">
        <v>2252</v>
      </c>
      <c r="N26" s="4">
        <v>61</v>
      </c>
      <c r="O26" s="4">
        <v>148</v>
      </c>
      <c r="P26" s="4">
        <v>1234300</v>
      </c>
      <c r="Q26" s="4">
        <v>3074400</v>
      </c>
      <c r="R26" s="5">
        <v>-1.5900000000000001E-2</v>
      </c>
      <c r="S26" s="4">
        <v>4571700</v>
      </c>
      <c r="T26" s="4">
        <f t="shared" si="2"/>
        <v>9014560</v>
      </c>
      <c r="U26" s="4">
        <f t="shared" si="3"/>
        <v>5579700</v>
      </c>
      <c r="V26" s="5">
        <v>2.6800000000000001E-2</v>
      </c>
    </row>
    <row r="27" spans="1:22" x14ac:dyDescent="0.2">
      <c r="A27" s="16" t="s">
        <v>319</v>
      </c>
      <c r="B27" s="4">
        <v>673200</v>
      </c>
      <c r="C27" s="4">
        <v>379840</v>
      </c>
      <c r="D27" s="4">
        <v>293360</v>
      </c>
      <c r="E27" s="4">
        <v>6648070000</v>
      </c>
      <c r="F27" s="4">
        <f t="shared" si="0"/>
        <v>-173160685343</v>
      </c>
      <c r="G27" s="4">
        <v>0</v>
      </c>
      <c r="H27" s="4">
        <v>0</v>
      </c>
      <c r="I27" s="4">
        <v>0</v>
      </c>
      <c r="J27" s="4">
        <v>2175040000</v>
      </c>
      <c r="K27" s="24">
        <f t="shared" si="1"/>
        <v>-21845631000</v>
      </c>
      <c r="L27" s="4">
        <v>2643</v>
      </c>
      <c r="M27" s="4">
        <v>1518</v>
      </c>
      <c r="N27" s="4">
        <v>178</v>
      </c>
      <c r="O27" s="4">
        <v>135</v>
      </c>
      <c r="P27" s="4">
        <v>3586100</v>
      </c>
      <c r="Q27" s="4">
        <v>2630500</v>
      </c>
      <c r="R27" s="5">
        <v>4.9299999999999997E-2</v>
      </c>
      <c r="S27" s="4">
        <v>6442200</v>
      </c>
      <c r="T27" s="4">
        <f t="shared" si="2"/>
        <v>8758360</v>
      </c>
      <c r="U27" s="4">
        <f t="shared" si="3"/>
        <v>5579700</v>
      </c>
      <c r="V27" s="5">
        <v>3.78E-2</v>
      </c>
    </row>
    <row r="28" spans="1:22" x14ac:dyDescent="0.2">
      <c r="A28" s="16" t="s">
        <v>318</v>
      </c>
      <c r="B28" s="4">
        <v>101100</v>
      </c>
      <c r="C28" s="4">
        <v>78500</v>
      </c>
      <c r="D28" s="4">
        <v>22600</v>
      </c>
      <c r="E28" s="4">
        <v>422130000</v>
      </c>
      <c r="F28" s="4">
        <f t="shared" si="0"/>
        <v>-179808755343</v>
      </c>
      <c r="G28" s="4">
        <v>102000</v>
      </c>
      <c r="H28" s="4">
        <v>0</v>
      </c>
      <c r="I28" s="4">
        <v>102000</v>
      </c>
      <c r="J28" s="4">
        <v>2175040000</v>
      </c>
      <c r="K28" s="24">
        <f t="shared" si="1"/>
        <v>-24020671000</v>
      </c>
      <c r="L28" s="4">
        <v>1040</v>
      </c>
      <c r="M28" s="4">
        <v>3148</v>
      </c>
      <c r="N28" s="4">
        <v>51</v>
      </c>
      <c r="O28" s="4">
        <v>239</v>
      </c>
      <c r="P28" s="4">
        <v>1217100</v>
      </c>
      <c r="Q28" s="4">
        <v>4560800</v>
      </c>
      <c r="R28" s="5">
        <v>-7.2700000000000001E-2</v>
      </c>
      <c r="S28" s="4">
        <v>8107000</v>
      </c>
      <c r="T28" s="4">
        <f t="shared" si="2"/>
        <v>8436580</v>
      </c>
      <c r="U28" s="4">
        <f t="shared" si="3"/>
        <v>5579700</v>
      </c>
      <c r="V28" s="5">
        <v>6.9900000000000004E-2</v>
      </c>
    </row>
    <row r="29" spans="1:22" x14ac:dyDescent="0.2">
      <c r="A29" s="16" t="s">
        <v>317</v>
      </c>
      <c r="B29" s="4">
        <v>118840</v>
      </c>
      <c r="C29" s="4">
        <v>29500</v>
      </c>
      <c r="D29" s="4">
        <v>89340</v>
      </c>
      <c r="E29" s="4">
        <v>2023720000</v>
      </c>
      <c r="F29" s="4">
        <f t="shared" si="0"/>
        <v>-180230885343</v>
      </c>
      <c r="G29" s="4">
        <v>0</v>
      </c>
      <c r="H29" s="4">
        <v>0</v>
      </c>
      <c r="I29" s="4">
        <v>0</v>
      </c>
      <c r="J29" s="4">
        <v>171080000</v>
      </c>
      <c r="K29" s="24">
        <f t="shared" si="1"/>
        <v>-26195711000</v>
      </c>
      <c r="L29" s="4">
        <v>1750</v>
      </c>
      <c r="M29" s="4">
        <v>1509</v>
      </c>
      <c r="N29" s="4">
        <v>124</v>
      </c>
      <c r="O29" s="4">
        <v>146</v>
      </c>
      <c r="P29" s="4">
        <v>2519800</v>
      </c>
      <c r="Q29" s="4">
        <v>3056000</v>
      </c>
      <c r="R29" s="5">
        <v>4.1100000000000005E-2</v>
      </c>
      <c r="S29" s="4">
        <v>5579700</v>
      </c>
      <c r="T29" s="4">
        <f t="shared" si="2"/>
        <v>8908700</v>
      </c>
      <c r="U29" s="4">
        <f t="shared" si="3"/>
        <v>6561200</v>
      </c>
      <c r="V29" s="5">
        <v>2.8399999999999998E-2</v>
      </c>
    </row>
    <row r="30" spans="1:22" x14ac:dyDescent="0.2">
      <c r="A30" s="16" t="s">
        <v>316</v>
      </c>
      <c r="B30" s="4">
        <v>773900</v>
      </c>
      <c r="C30" s="4">
        <v>645200</v>
      </c>
      <c r="D30" s="4">
        <v>128700</v>
      </c>
      <c r="E30" s="4">
        <v>2712990000</v>
      </c>
      <c r="F30" s="4">
        <f t="shared" si="0"/>
        <v>-182254605343</v>
      </c>
      <c r="G30" s="4">
        <v>0</v>
      </c>
      <c r="H30" s="4">
        <v>0</v>
      </c>
      <c r="I30" s="4">
        <v>0</v>
      </c>
      <c r="J30" s="4">
        <v>184810000</v>
      </c>
      <c r="K30" s="24">
        <f t="shared" si="1"/>
        <v>-26366791000</v>
      </c>
      <c r="L30" s="4">
        <v>2795</v>
      </c>
      <c r="M30" s="4">
        <v>4457</v>
      </c>
      <c r="N30" s="4">
        <v>225</v>
      </c>
      <c r="O30" s="4">
        <v>387</v>
      </c>
      <c r="P30" s="4">
        <v>5716500</v>
      </c>
      <c r="Q30" s="4">
        <v>9313300</v>
      </c>
      <c r="R30" s="5">
        <v>-4.7800000000000002E-2</v>
      </c>
      <c r="S30" s="4">
        <v>12413400</v>
      </c>
      <c r="T30" s="4">
        <f t="shared" si="2"/>
        <v>8345250</v>
      </c>
      <c r="U30" s="4">
        <f t="shared" si="3"/>
        <v>6561200</v>
      </c>
      <c r="V30" s="5">
        <v>5.3899999999999997E-2</v>
      </c>
    </row>
    <row r="31" spans="1:22" x14ac:dyDescent="0.2">
      <c r="A31" s="16" t="s">
        <v>315</v>
      </c>
      <c r="B31" s="4">
        <v>723900</v>
      </c>
      <c r="C31" s="4">
        <v>599400</v>
      </c>
      <c r="D31" s="4">
        <v>124500</v>
      </c>
      <c r="E31" s="4">
        <v>2958660000</v>
      </c>
      <c r="F31" s="4">
        <f t="shared" si="0"/>
        <v>-184967595343</v>
      </c>
      <c r="G31" s="4">
        <v>0</v>
      </c>
      <c r="H31" s="4">
        <v>0</v>
      </c>
      <c r="I31" s="4">
        <v>0</v>
      </c>
      <c r="J31" s="4">
        <v>536530000</v>
      </c>
      <c r="K31" s="24">
        <f t="shared" si="1"/>
        <v>-26551601000</v>
      </c>
      <c r="L31" s="4">
        <v>1973</v>
      </c>
      <c r="M31" s="4">
        <v>2781</v>
      </c>
      <c r="N31" s="4">
        <v>164</v>
      </c>
      <c r="O31" s="4">
        <v>231</v>
      </c>
      <c r="P31" s="4">
        <v>4266700</v>
      </c>
      <c r="Q31" s="4">
        <v>4121700</v>
      </c>
      <c r="R31" s="5">
        <v>-2.8199999999999999E-2</v>
      </c>
      <c r="S31" s="4">
        <v>8457100</v>
      </c>
      <c r="T31" s="4">
        <f t="shared" si="2"/>
        <v>8355540</v>
      </c>
      <c r="U31" s="4">
        <f t="shared" si="3"/>
        <v>3047000</v>
      </c>
      <c r="V31" s="5">
        <v>4.5700000000000005E-2</v>
      </c>
    </row>
    <row r="32" spans="1:22" x14ac:dyDescent="0.2">
      <c r="A32" s="16" t="s">
        <v>314</v>
      </c>
      <c r="B32" s="4">
        <v>186100</v>
      </c>
      <c r="C32" s="4">
        <v>1907900</v>
      </c>
      <c r="D32" s="4">
        <v>-1721800</v>
      </c>
      <c r="E32" s="4">
        <v>-40927580000</v>
      </c>
      <c r="F32" s="4">
        <f t="shared" si="0"/>
        <v>-187926255343</v>
      </c>
      <c r="G32" s="4">
        <v>0</v>
      </c>
      <c r="H32" s="4">
        <v>0</v>
      </c>
      <c r="I32" s="4">
        <v>0</v>
      </c>
      <c r="J32" s="4">
        <v>536530000</v>
      </c>
      <c r="K32" s="24">
        <f t="shared" si="1"/>
        <v>-27088131000</v>
      </c>
      <c r="L32" s="4">
        <v>2849</v>
      </c>
      <c r="M32" s="4">
        <v>5296</v>
      </c>
      <c r="N32" s="4">
        <v>160</v>
      </c>
      <c r="O32" s="4">
        <v>309</v>
      </c>
      <c r="P32" s="4">
        <v>3194200</v>
      </c>
      <c r="Q32" s="4">
        <v>6912500</v>
      </c>
      <c r="R32" s="5">
        <v>-1.6899999999999998E-2</v>
      </c>
      <c r="S32" s="4">
        <v>10335700</v>
      </c>
      <c r="T32" s="4">
        <f t="shared" si="2"/>
        <v>8372820</v>
      </c>
      <c r="U32" s="4">
        <f t="shared" si="3"/>
        <v>3047000</v>
      </c>
      <c r="V32" s="5">
        <v>5.57E-2</v>
      </c>
    </row>
    <row r="33" spans="1:22" x14ac:dyDescent="0.2">
      <c r="A33" s="16" t="s">
        <v>313</v>
      </c>
      <c r="B33" s="4">
        <v>746500</v>
      </c>
      <c r="C33" s="4">
        <v>121100</v>
      </c>
      <c r="D33" s="4">
        <v>625400</v>
      </c>
      <c r="E33" s="4">
        <v>15999880000</v>
      </c>
      <c r="F33" s="4">
        <f t="shared" si="0"/>
        <v>-146998675343</v>
      </c>
      <c r="G33" s="4">
        <v>0</v>
      </c>
      <c r="H33" s="4">
        <v>0</v>
      </c>
      <c r="I33" s="4">
        <v>0</v>
      </c>
      <c r="J33" s="4">
        <v>207900000</v>
      </c>
      <c r="K33" s="24">
        <f t="shared" si="1"/>
        <v>-27624661000</v>
      </c>
      <c r="L33" s="4">
        <v>4417</v>
      </c>
      <c r="M33" s="4">
        <v>5410</v>
      </c>
      <c r="N33" s="4">
        <v>462</v>
      </c>
      <c r="O33" s="4">
        <v>598</v>
      </c>
      <c r="P33" s="4">
        <v>7500600</v>
      </c>
      <c r="Q33" s="4">
        <v>9798000</v>
      </c>
      <c r="R33" s="5">
        <v>-7.4800000000000005E-2</v>
      </c>
      <c r="S33" s="4">
        <v>19269500</v>
      </c>
      <c r="T33" s="4">
        <f t="shared" si="2"/>
        <v>7163500</v>
      </c>
      <c r="U33" s="4">
        <f t="shared" si="3"/>
        <v>3047000</v>
      </c>
      <c r="V33" s="5">
        <v>8.7300000000000003E-2</v>
      </c>
    </row>
    <row r="34" spans="1:22" x14ac:dyDescent="0.2">
      <c r="A34" s="16" t="s">
        <v>270</v>
      </c>
      <c r="B34" s="4">
        <v>178400</v>
      </c>
      <c r="C34" s="4">
        <v>12600</v>
      </c>
      <c r="D34" s="4">
        <v>165800</v>
      </c>
      <c r="E34" s="4">
        <v>4272350000</v>
      </c>
      <c r="F34" s="4">
        <f t="shared" si="0"/>
        <v>-162998555343</v>
      </c>
      <c r="G34" s="4">
        <v>0</v>
      </c>
      <c r="H34" s="4">
        <v>0</v>
      </c>
      <c r="I34" s="4">
        <v>0</v>
      </c>
      <c r="J34" s="4">
        <v>-581790000</v>
      </c>
      <c r="K34" s="24">
        <f t="shared" si="1"/>
        <v>-27832561000</v>
      </c>
      <c r="L34" s="4">
        <v>2161</v>
      </c>
      <c r="M34" s="4">
        <v>1685</v>
      </c>
      <c r="N34" s="4">
        <v>178</v>
      </c>
      <c r="O34" s="4">
        <v>187</v>
      </c>
      <c r="P34" s="4">
        <v>3169400</v>
      </c>
      <c r="Q34" s="4">
        <v>2907900</v>
      </c>
      <c r="R34" s="5">
        <v>3.9000000000000003E-3</v>
      </c>
      <c r="S34" s="4">
        <v>6561200</v>
      </c>
      <c r="T34" s="4">
        <f t="shared" si="2"/>
        <v>7139040</v>
      </c>
      <c r="U34" s="4">
        <f t="shared" si="3"/>
        <v>3047000</v>
      </c>
      <c r="V34" s="5">
        <v>1.3500000000000002E-2</v>
      </c>
    </row>
    <row r="35" spans="1:22" x14ac:dyDescent="0.2">
      <c r="A35" s="16" t="s">
        <v>269</v>
      </c>
      <c r="B35" s="4">
        <v>1390400</v>
      </c>
      <c r="C35" s="4">
        <v>81500</v>
      </c>
      <c r="D35" s="4">
        <v>1308900</v>
      </c>
      <c r="E35" s="4">
        <v>33203570000</v>
      </c>
      <c r="F35" s="4">
        <f t="shared" si="0"/>
        <v>-167270905343</v>
      </c>
      <c r="G35" s="4">
        <v>0</v>
      </c>
      <c r="H35" s="4">
        <v>0</v>
      </c>
      <c r="I35" s="4">
        <v>0</v>
      </c>
      <c r="J35" s="4">
        <v>-151270000</v>
      </c>
      <c r="K35" s="24">
        <f t="shared" si="1"/>
        <v>-27250771000</v>
      </c>
      <c r="L35" s="4">
        <v>4189</v>
      </c>
      <c r="M35" s="4">
        <v>2589</v>
      </c>
      <c r="N35" s="4">
        <v>346</v>
      </c>
      <c r="O35" s="4">
        <v>209</v>
      </c>
      <c r="P35" s="4">
        <v>5808400</v>
      </c>
      <c r="Q35" s="4">
        <v>3475100</v>
      </c>
      <c r="R35" s="5">
        <v>3.8399999999999997E-2</v>
      </c>
      <c r="S35" s="4">
        <v>9932800</v>
      </c>
      <c r="T35" s="4">
        <f t="shared" si="2"/>
        <v>6873300</v>
      </c>
      <c r="U35" s="4">
        <f t="shared" si="3"/>
        <v>3047000</v>
      </c>
      <c r="V35" s="5">
        <v>5.9800000000000006E-2</v>
      </c>
    </row>
    <row r="36" spans="1:22" x14ac:dyDescent="0.2">
      <c r="A36" s="16" t="s">
        <v>268</v>
      </c>
      <c r="B36" s="4">
        <v>158900</v>
      </c>
      <c r="C36" s="4">
        <v>188900</v>
      </c>
      <c r="D36" s="4">
        <v>-30000</v>
      </c>
      <c r="E36" s="4">
        <v>-744680000</v>
      </c>
      <c r="F36" s="4">
        <f t="shared" si="0"/>
        <v>-200474475343</v>
      </c>
      <c r="G36" s="4">
        <v>0</v>
      </c>
      <c r="H36" s="4">
        <v>0</v>
      </c>
      <c r="I36" s="4">
        <v>0</v>
      </c>
      <c r="J36" s="4">
        <v>109280000</v>
      </c>
      <c r="K36" s="24">
        <f t="shared" si="1"/>
        <v>-27099501000</v>
      </c>
      <c r="L36" s="4">
        <v>1222</v>
      </c>
      <c r="M36" s="4">
        <v>1683</v>
      </c>
      <c r="N36" s="4">
        <v>63</v>
      </c>
      <c r="O36" s="4">
        <v>83</v>
      </c>
      <c r="P36" s="4">
        <v>1406500</v>
      </c>
      <c r="Q36" s="4">
        <v>1674700</v>
      </c>
      <c r="R36" s="5">
        <v>-1.2E-2</v>
      </c>
      <c r="S36" s="4">
        <v>3047000</v>
      </c>
      <c r="T36" s="4">
        <f t="shared" si="2"/>
        <v>7742190</v>
      </c>
      <c r="U36" s="4">
        <f t="shared" si="3"/>
        <v>3880200</v>
      </c>
      <c r="V36" s="5">
        <v>1.5900000000000001E-2</v>
      </c>
    </row>
    <row r="37" spans="1:22" x14ac:dyDescent="0.2">
      <c r="A37" s="16" t="s">
        <v>254</v>
      </c>
      <c r="B37" s="4">
        <v>132100</v>
      </c>
      <c r="C37" s="4">
        <v>201200</v>
      </c>
      <c r="D37" s="4">
        <v>-69100</v>
      </c>
      <c r="E37" s="4">
        <v>-1717500000</v>
      </c>
      <c r="F37" s="4">
        <f t="shared" si="0"/>
        <v>-199729795343</v>
      </c>
      <c r="G37" s="4">
        <v>0</v>
      </c>
      <c r="H37" s="4">
        <v>0</v>
      </c>
      <c r="I37" s="4">
        <v>0</v>
      </c>
      <c r="J37" s="4">
        <v>109280000</v>
      </c>
      <c r="K37" s="24">
        <f t="shared" si="1"/>
        <v>-27208781000</v>
      </c>
      <c r="L37" s="4">
        <v>1419</v>
      </c>
      <c r="M37" s="4">
        <v>1361</v>
      </c>
      <c r="N37" s="4">
        <v>92</v>
      </c>
      <c r="O37" s="4">
        <v>107</v>
      </c>
      <c r="P37" s="4">
        <v>1651500</v>
      </c>
      <c r="Q37" s="4">
        <v>1923600</v>
      </c>
      <c r="R37" s="5">
        <v>2.0400000000000001E-2</v>
      </c>
      <c r="S37" s="4">
        <v>3880200</v>
      </c>
      <c r="T37" s="4">
        <f t="shared" si="2"/>
        <v>8132820</v>
      </c>
      <c r="U37" s="4">
        <f t="shared" si="3"/>
        <v>4889200</v>
      </c>
      <c r="V37" s="5">
        <v>0.02</v>
      </c>
    </row>
    <row r="38" spans="1:22" x14ac:dyDescent="0.2">
      <c r="A38" s="16" t="s">
        <v>253</v>
      </c>
      <c r="B38" s="4">
        <v>61200</v>
      </c>
      <c r="C38" s="4">
        <v>257200</v>
      </c>
      <c r="D38" s="4">
        <v>-196000</v>
      </c>
      <c r="E38" s="4">
        <v>-4846430000</v>
      </c>
      <c r="F38" s="4">
        <f t="shared" si="0"/>
        <v>-198012295343</v>
      </c>
      <c r="G38" s="4">
        <v>0</v>
      </c>
      <c r="H38" s="4">
        <v>0</v>
      </c>
      <c r="I38" s="4">
        <v>0</v>
      </c>
      <c r="J38" s="4">
        <v>540360000</v>
      </c>
      <c r="K38" s="24">
        <f t="shared" si="1"/>
        <v>-27318061000</v>
      </c>
      <c r="L38" s="4">
        <v>1562</v>
      </c>
      <c r="M38" s="4">
        <v>1922</v>
      </c>
      <c r="N38" s="4">
        <v>136</v>
      </c>
      <c r="O38" s="4">
        <v>133</v>
      </c>
      <c r="P38" s="4">
        <v>2531900</v>
      </c>
      <c r="Q38" s="4">
        <v>2418400</v>
      </c>
      <c r="R38" s="5">
        <v>6.1999999999999998E-3</v>
      </c>
      <c r="S38" s="4">
        <v>4889200</v>
      </c>
      <c r="T38" s="4">
        <f t="shared" si="2"/>
        <v>8826120</v>
      </c>
      <c r="U38" s="4">
        <f t="shared" si="3"/>
        <v>6778900</v>
      </c>
      <c r="V38" s="5">
        <v>2.6000000000000002E-2</v>
      </c>
    </row>
    <row r="39" spans="1:22" x14ac:dyDescent="0.2">
      <c r="A39" s="16" t="s">
        <v>252</v>
      </c>
      <c r="B39" s="4">
        <v>114000</v>
      </c>
      <c r="C39" s="4">
        <v>707900</v>
      </c>
      <c r="D39" s="4">
        <v>-593900</v>
      </c>
      <c r="E39" s="4">
        <v>-14688890000</v>
      </c>
      <c r="F39" s="4">
        <f t="shared" si="0"/>
        <v>-193165865343</v>
      </c>
      <c r="G39" s="4">
        <v>0</v>
      </c>
      <c r="H39" s="4">
        <v>0</v>
      </c>
      <c r="I39" s="4">
        <v>0</v>
      </c>
      <c r="J39" s="4">
        <v>-2337680000</v>
      </c>
      <c r="K39" s="24">
        <f t="shared" si="1"/>
        <v>-27858421000</v>
      </c>
      <c r="L39" s="4">
        <v>2411</v>
      </c>
      <c r="M39" s="4">
        <v>3992</v>
      </c>
      <c r="N39" s="4">
        <v>189</v>
      </c>
      <c r="O39" s="4">
        <v>296</v>
      </c>
      <c r="P39" s="4">
        <v>3227600</v>
      </c>
      <c r="Q39" s="4">
        <v>7023500</v>
      </c>
      <c r="R39" s="5">
        <v>-2.86E-2</v>
      </c>
      <c r="S39" s="4">
        <v>10300900</v>
      </c>
      <c r="T39" s="4">
        <f t="shared" si="2"/>
        <v>9546180</v>
      </c>
      <c r="U39" s="4">
        <f t="shared" si="3"/>
        <v>6316600</v>
      </c>
      <c r="V39" s="5">
        <v>2.7900000000000001E-2</v>
      </c>
    </row>
    <row r="40" spans="1:22" x14ac:dyDescent="0.2">
      <c r="A40" s="16" t="s">
        <v>251</v>
      </c>
      <c r="B40" s="4">
        <v>31500</v>
      </c>
      <c r="C40" s="4">
        <v>3518</v>
      </c>
      <c r="D40" s="4">
        <v>27982</v>
      </c>
      <c r="E40" s="4">
        <v>708790000</v>
      </c>
      <c r="F40" s="4">
        <f t="shared" si="0"/>
        <v>-178476975343</v>
      </c>
      <c r="G40" s="4">
        <v>0</v>
      </c>
      <c r="H40" s="4">
        <v>0</v>
      </c>
      <c r="I40" s="4">
        <v>0</v>
      </c>
      <c r="J40" s="4">
        <v>-2337680000</v>
      </c>
      <c r="K40" s="24">
        <f t="shared" si="1"/>
        <v>-25520741000</v>
      </c>
      <c r="L40" s="4">
        <v>1548</v>
      </c>
      <c r="M40" s="4">
        <v>3105</v>
      </c>
      <c r="N40" s="4">
        <v>120</v>
      </c>
      <c r="O40" s="4">
        <v>242</v>
      </c>
      <c r="P40" s="4">
        <v>1953200</v>
      </c>
      <c r="Q40" s="4">
        <v>4277700</v>
      </c>
      <c r="R40" s="5">
        <v>-1.3899999999999999E-2</v>
      </c>
      <c r="S40" s="4">
        <v>6778900</v>
      </c>
      <c r="T40" s="4">
        <f t="shared" si="2"/>
        <v>10559770</v>
      </c>
      <c r="U40" s="4">
        <f t="shared" si="3"/>
        <v>6316600</v>
      </c>
      <c r="V40" s="5">
        <v>1.7600000000000001E-2</v>
      </c>
    </row>
    <row r="41" spans="1:22" x14ac:dyDescent="0.2">
      <c r="A41" s="16" t="s">
        <v>250</v>
      </c>
      <c r="B41" s="4">
        <v>5000</v>
      </c>
      <c r="C41" s="4">
        <v>643300</v>
      </c>
      <c r="D41" s="4">
        <v>-638300</v>
      </c>
      <c r="E41" s="4">
        <v>-16442130000</v>
      </c>
      <c r="F41" s="4">
        <f t="shared" si="0"/>
        <v>-179185765343</v>
      </c>
      <c r="G41" s="4">
        <v>0</v>
      </c>
      <c r="H41" s="4">
        <v>0</v>
      </c>
      <c r="I41" s="4">
        <v>0</v>
      </c>
      <c r="J41" s="4">
        <v>-728230000</v>
      </c>
      <c r="K41" s="24">
        <f t="shared" si="1"/>
        <v>-23183061000</v>
      </c>
      <c r="L41" s="4">
        <v>1422</v>
      </c>
      <c r="M41" s="4">
        <v>3523</v>
      </c>
      <c r="N41" s="4">
        <v>126</v>
      </c>
      <c r="O41" s="4">
        <v>311</v>
      </c>
      <c r="P41" s="4">
        <v>2180900</v>
      </c>
      <c r="Q41" s="4">
        <v>6377900</v>
      </c>
      <c r="R41" s="5">
        <v>-2.5399999999999999E-2</v>
      </c>
      <c r="S41" s="4">
        <v>8560000</v>
      </c>
      <c r="T41" s="4">
        <f t="shared" si="2"/>
        <v>10483220</v>
      </c>
      <c r="U41" s="4">
        <f t="shared" si="3"/>
        <v>6316600</v>
      </c>
      <c r="V41" s="5">
        <v>2.86E-2</v>
      </c>
    </row>
    <row r="42" spans="1:22" x14ac:dyDescent="0.2">
      <c r="A42" s="16" t="s">
        <v>249</v>
      </c>
      <c r="B42" s="4">
        <v>510500</v>
      </c>
      <c r="C42" s="4">
        <v>61600</v>
      </c>
      <c r="D42" s="4">
        <v>448900</v>
      </c>
      <c r="E42" s="4">
        <v>11602260000</v>
      </c>
      <c r="F42" s="4">
        <f t="shared" si="0"/>
        <v>-162743635343</v>
      </c>
      <c r="G42" s="4">
        <v>0</v>
      </c>
      <c r="H42" s="4">
        <v>0</v>
      </c>
      <c r="I42" s="4">
        <v>0</v>
      </c>
      <c r="J42" s="4">
        <v>-5358720000</v>
      </c>
      <c r="K42" s="24">
        <f t="shared" si="1"/>
        <v>-22454831000</v>
      </c>
      <c r="L42" s="4">
        <v>3232</v>
      </c>
      <c r="M42" s="4">
        <v>3304</v>
      </c>
      <c r="N42" s="4">
        <v>347</v>
      </c>
      <c r="O42" s="4">
        <v>260</v>
      </c>
      <c r="P42" s="4">
        <v>5197200</v>
      </c>
      <c r="Q42" s="4">
        <v>4776800</v>
      </c>
      <c r="R42" s="5">
        <v>1.5600000000000001E-2</v>
      </c>
      <c r="S42" s="4">
        <v>10508500</v>
      </c>
      <c r="T42" s="4">
        <f t="shared" si="2"/>
        <v>12353960</v>
      </c>
      <c r="U42" s="4">
        <f t="shared" si="3"/>
        <v>6316600</v>
      </c>
      <c r="V42" s="5">
        <v>3.8199999999999998E-2</v>
      </c>
    </row>
    <row r="43" spans="1:22" x14ac:dyDescent="0.2">
      <c r="A43" s="16" t="s">
        <v>248</v>
      </c>
      <c r="B43" s="4">
        <v>50900</v>
      </c>
      <c r="C43" s="4">
        <v>120900</v>
      </c>
      <c r="D43" s="4">
        <v>-70000</v>
      </c>
      <c r="E43" s="4">
        <v>-1788920000</v>
      </c>
      <c r="F43" s="4">
        <f t="shared" si="0"/>
        <v>-174345895343</v>
      </c>
      <c r="G43" s="4">
        <v>54400</v>
      </c>
      <c r="H43" s="4">
        <v>3600</v>
      </c>
      <c r="I43" s="4">
        <v>50800</v>
      </c>
      <c r="J43" s="4">
        <v>1288230000</v>
      </c>
      <c r="K43" s="24">
        <f t="shared" si="1"/>
        <v>-17096111000</v>
      </c>
      <c r="L43" s="4">
        <v>2035</v>
      </c>
      <c r="M43" s="4">
        <v>2804</v>
      </c>
      <c r="N43" s="4">
        <v>155</v>
      </c>
      <c r="O43" s="4">
        <v>242</v>
      </c>
      <c r="P43" s="4">
        <v>2502700</v>
      </c>
      <c r="Q43" s="4">
        <v>4328100</v>
      </c>
      <c r="R43" s="5">
        <v>3.9000000000000003E-3</v>
      </c>
      <c r="S43" s="4">
        <v>7176300</v>
      </c>
      <c r="T43" s="4">
        <f t="shared" si="2"/>
        <v>12710280</v>
      </c>
      <c r="U43" s="4">
        <f t="shared" si="3"/>
        <v>6316600</v>
      </c>
      <c r="V43" s="5">
        <v>1.7500000000000002E-2</v>
      </c>
    </row>
    <row r="44" spans="1:22" x14ac:dyDescent="0.2">
      <c r="A44" s="16" t="s">
        <v>247</v>
      </c>
      <c r="B44" s="4">
        <v>46950</v>
      </c>
      <c r="C44" s="4">
        <v>60800</v>
      </c>
      <c r="D44" s="4">
        <v>-13850</v>
      </c>
      <c r="E44" s="4">
        <v>-362070000</v>
      </c>
      <c r="F44" s="4">
        <f t="shared" si="0"/>
        <v>-172556975343</v>
      </c>
      <c r="G44" s="4">
        <v>0</v>
      </c>
      <c r="H44" s="4">
        <v>0</v>
      </c>
      <c r="I44" s="4">
        <v>0</v>
      </c>
      <c r="J44" s="4">
        <v>419750000</v>
      </c>
      <c r="K44" s="24">
        <f t="shared" si="1"/>
        <v>-18384341000</v>
      </c>
      <c r="L44" s="4">
        <v>1518</v>
      </c>
      <c r="M44" s="4">
        <v>2542</v>
      </c>
      <c r="N44" s="4">
        <v>109</v>
      </c>
      <c r="O44" s="4">
        <v>209</v>
      </c>
      <c r="P44" s="4">
        <v>1883700</v>
      </c>
      <c r="Q44" s="4">
        <v>3939500</v>
      </c>
      <c r="R44" s="5">
        <v>-1.7500000000000002E-2</v>
      </c>
      <c r="S44" s="4">
        <v>6316600</v>
      </c>
      <c r="T44" s="4">
        <f t="shared" si="2"/>
        <v>13144970</v>
      </c>
      <c r="U44" s="4">
        <f t="shared" si="3"/>
        <v>7275400</v>
      </c>
      <c r="V44" s="5">
        <v>1.9199999999999998E-2</v>
      </c>
    </row>
    <row r="45" spans="1:22" x14ac:dyDescent="0.2">
      <c r="A45" s="16" t="s">
        <v>246</v>
      </c>
      <c r="B45" s="4">
        <v>74650</v>
      </c>
      <c r="C45" s="4">
        <v>43700</v>
      </c>
      <c r="D45" s="4">
        <v>30950</v>
      </c>
      <c r="E45" s="4">
        <v>801290000</v>
      </c>
      <c r="F45" s="4">
        <f t="shared" si="0"/>
        <v>-172194905343</v>
      </c>
      <c r="G45" s="4">
        <v>0</v>
      </c>
      <c r="H45" s="4">
        <v>0</v>
      </c>
      <c r="I45" s="4">
        <v>0</v>
      </c>
      <c r="J45" s="4">
        <v>419750000</v>
      </c>
      <c r="K45" s="24">
        <f t="shared" si="1"/>
        <v>-18804091000</v>
      </c>
      <c r="L45" s="4">
        <v>1422</v>
      </c>
      <c r="M45" s="4">
        <v>2689</v>
      </c>
      <c r="N45" s="4">
        <v>135</v>
      </c>
      <c r="O45" s="4">
        <v>236</v>
      </c>
      <c r="P45" s="4">
        <v>1972000</v>
      </c>
      <c r="Q45" s="4">
        <v>4333900</v>
      </c>
      <c r="R45" s="5">
        <v>3.9000000000000003E-3</v>
      </c>
      <c r="S45" s="4">
        <v>7275400</v>
      </c>
      <c r="T45" s="4">
        <f t="shared" si="2"/>
        <v>13114840</v>
      </c>
      <c r="U45" s="4">
        <f t="shared" si="3"/>
        <v>7786500</v>
      </c>
      <c r="V45" s="5">
        <v>1.72E-2</v>
      </c>
    </row>
    <row r="46" spans="1:22" x14ac:dyDescent="0.2">
      <c r="A46" s="16" t="s">
        <v>245</v>
      </c>
      <c r="B46" s="4">
        <v>107400</v>
      </c>
      <c r="C46" s="4">
        <v>1119010</v>
      </c>
      <c r="D46" s="4">
        <v>-1011610</v>
      </c>
      <c r="E46" s="4">
        <v>-26646850000</v>
      </c>
      <c r="F46" s="4">
        <f t="shared" si="0"/>
        <v>-172996195343</v>
      </c>
      <c r="G46" s="4">
        <v>0</v>
      </c>
      <c r="H46" s="4">
        <v>0</v>
      </c>
      <c r="I46" s="4">
        <v>0</v>
      </c>
      <c r="J46" s="4">
        <v>-468070000</v>
      </c>
      <c r="K46" s="24">
        <f t="shared" si="1"/>
        <v>-19223841000</v>
      </c>
      <c r="L46" s="4">
        <v>3376</v>
      </c>
      <c r="M46" s="4">
        <v>3790</v>
      </c>
      <c r="N46" s="4">
        <v>313</v>
      </c>
      <c r="O46" s="4">
        <v>383</v>
      </c>
      <c r="P46" s="4">
        <v>5236200</v>
      </c>
      <c r="Q46" s="4">
        <v>6067300</v>
      </c>
      <c r="R46" s="5">
        <v>0</v>
      </c>
      <c r="S46" s="4">
        <v>11735900</v>
      </c>
      <c r="T46" s="4">
        <f t="shared" si="2"/>
        <v>13023150</v>
      </c>
      <c r="U46" s="4">
        <f t="shared" si="3"/>
        <v>7786500</v>
      </c>
      <c r="V46" s="5">
        <v>3.1800000000000002E-2</v>
      </c>
    </row>
    <row r="47" spans="1:22" x14ac:dyDescent="0.2">
      <c r="A47" s="16" t="s">
        <v>244</v>
      </c>
      <c r="B47" s="4">
        <v>402000</v>
      </c>
      <c r="C47" s="4">
        <v>558300</v>
      </c>
      <c r="D47" s="4">
        <v>-156300</v>
      </c>
      <c r="E47" s="4">
        <v>-3896160000</v>
      </c>
      <c r="F47" s="4">
        <f t="shared" ref="F47:F73" si="4">E47+F48</f>
        <v>-146349345343</v>
      </c>
      <c r="G47" s="4">
        <v>0</v>
      </c>
      <c r="H47" s="4">
        <v>0</v>
      </c>
      <c r="I47" s="4">
        <v>0</v>
      </c>
      <c r="J47" s="4">
        <v>20365000</v>
      </c>
      <c r="K47" s="24">
        <f t="shared" ref="K47:K73" si="5">K48+J47</f>
        <v>-18755771000</v>
      </c>
      <c r="L47" s="4">
        <v>1932</v>
      </c>
      <c r="M47" s="4">
        <v>2139</v>
      </c>
      <c r="N47" s="4">
        <v>193</v>
      </c>
      <c r="O47" s="4">
        <v>220</v>
      </c>
      <c r="P47" s="4">
        <v>2996100</v>
      </c>
      <c r="Q47" s="4">
        <v>3369900</v>
      </c>
      <c r="R47" s="5">
        <v>2.7699999999999999E-2</v>
      </c>
      <c r="S47" s="4">
        <v>7786500</v>
      </c>
      <c r="T47" s="4">
        <f t="shared" si="2"/>
        <v>12845880</v>
      </c>
      <c r="U47" s="4">
        <f t="shared" ref="U47:U73" si="6">MIN(S48:S52)</f>
        <v>7794500</v>
      </c>
      <c r="V47" s="5">
        <v>3.85E-2</v>
      </c>
    </row>
    <row r="48" spans="1:22" x14ac:dyDescent="0.2">
      <c r="A48" s="16" t="s">
        <v>243</v>
      </c>
      <c r="B48" s="4">
        <v>197200</v>
      </c>
      <c r="C48" s="4">
        <v>1021300</v>
      </c>
      <c r="D48" s="4">
        <v>-824100</v>
      </c>
      <c r="E48" s="4">
        <v>-21265180000</v>
      </c>
      <c r="F48" s="4">
        <f t="shared" si="4"/>
        <v>-142453185343</v>
      </c>
      <c r="G48" s="4">
        <v>115200</v>
      </c>
      <c r="H48" s="4">
        <v>14400</v>
      </c>
      <c r="I48" s="4">
        <v>100800</v>
      </c>
      <c r="J48" s="4">
        <v>2619375000</v>
      </c>
      <c r="K48" s="24">
        <f t="shared" si="5"/>
        <v>-18776136000</v>
      </c>
      <c r="L48" s="4">
        <v>2520</v>
      </c>
      <c r="M48" s="4">
        <v>3928</v>
      </c>
      <c r="N48" s="4">
        <v>274</v>
      </c>
      <c r="O48" s="4">
        <v>423</v>
      </c>
      <c r="P48" s="4">
        <v>4568200</v>
      </c>
      <c r="Q48" s="4">
        <v>7046000</v>
      </c>
      <c r="R48" s="5">
        <v>-7.9000000000000008E-3</v>
      </c>
      <c r="S48" s="4">
        <v>11822200</v>
      </c>
      <c r="T48" s="4">
        <f t="shared" si="2"/>
        <v>12362460</v>
      </c>
      <c r="U48" s="4">
        <f t="shared" si="6"/>
        <v>7794500</v>
      </c>
      <c r="V48" s="5">
        <v>4.5700000000000005E-2</v>
      </c>
    </row>
    <row r="49" spans="1:22" x14ac:dyDescent="0.2">
      <c r="A49" s="16" t="s">
        <v>236</v>
      </c>
      <c r="B49" s="4">
        <v>1150200</v>
      </c>
      <c r="C49" s="4">
        <v>2664000</v>
      </c>
      <c r="D49" s="4">
        <v>-1513800</v>
      </c>
      <c r="E49" s="4">
        <v>-37877050000</v>
      </c>
      <c r="F49" s="4">
        <f t="shared" si="4"/>
        <v>-121188005343</v>
      </c>
      <c r="G49" s="4">
        <v>266200</v>
      </c>
      <c r="H49" s="4">
        <v>8400</v>
      </c>
      <c r="I49" s="4">
        <v>257800</v>
      </c>
      <c r="J49" s="4">
        <v>6539940000</v>
      </c>
      <c r="K49" s="24">
        <f t="shared" si="5"/>
        <v>-21395511000</v>
      </c>
      <c r="L49" s="4">
        <v>4480</v>
      </c>
      <c r="M49" s="4">
        <v>5631</v>
      </c>
      <c r="N49" s="4">
        <v>471</v>
      </c>
      <c r="O49" s="4">
        <v>588</v>
      </c>
      <c r="P49" s="4">
        <v>7232700</v>
      </c>
      <c r="Q49" s="4">
        <v>9971500</v>
      </c>
      <c r="R49" s="5">
        <v>6.0000000000000001E-3</v>
      </c>
      <c r="S49" s="4">
        <v>17501500</v>
      </c>
      <c r="T49" s="4">
        <f t="shared" si="2"/>
        <v>12003890</v>
      </c>
      <c r="U49" s="4">
        <f t="shared" si="6"/>
        <v>7794500</v>
      </c>
      <c r="V49" s="5">
        <v>4.0599999999999997E-2</v>
      </c>
    </row>
    <row r="50" spans="1:22" x14ac:dyDescent="0.2">
      <c r="A50" s="16" t="s">
        <v>235</v>
      </c>
      <c r="B50" s="4">
        <v>91310</v>
      </c>
      <c r="C50" s="4">
        <v>129200</v>
      </c>
      <c r="D50" s="4">
        <v>-37890</v>
      </c>
      <c r="E50" s="4">
        <v>-1034660000</v>
      </c>
      <c r="F50" s="4">
        <f t="shared" si="4"/>
        <v>-83310955343</v>
      </c>
      <c r="G50" s="4">
        <v>0</v>
      </c>
      <c r="H50" s="4">
        <v>0</v>
      </c>
      <c r="I50" s="4">
        <v>0</v>
      </c>
      <c r="J50" s="4">
        <v>246300000</v>
      </c>
      <c r="K50" s="24">
        <f t="shared" si="5"/>
        <v>-27935451000</v>
      </c>
      <c r="L50" s="4">
        <v>5637</v>
      </c>
      <c r="M50" s="4">
        <v>4744</v>
      </c>
      <c r="N50" s="4">
        <v>499</v>
      </c>
      <c r="O50" s="4">
        <v>412</v>
      </c>
      <c r="P50" s="4">
        <v>9461600</v>
      </c>
      <c r="Q50" s="4">
        <v>7578600</v>
      </c>
      <c r="R50" s="5">
        <v>8.0000000000000002E-3</v>
      </c>
      <c r="S50" s="4">
        <v>16914800</v>
      </c>
      <c r="T50" s="4">
        <f t="shared" si="2"/>
        <v>11109180</v>
      </c>
      <c r="U50" s="4">
        <f t="shared" si="6"/>
        <v>6974100</v>
      </c>
      <c r="V50" s="5">
        <v>4.0199999999999993E-2</v>
      </c>
    </row>
    <row r="51" spans="1:22" x14ac:dyDescent="0.2">
      <c r="A51" s="16" t="s">
        <v>234</v>
      </c>
      <c r="B51" s="4">
        <v>208200</v>
      </c>
      <c r="C51" s="4">
        <v>45700</v>
      </c>
      <c r="D51" s="4">
        <v>162500</v>
      </c>
      <c r="E51" s="4">
        <v>4044380000</v>
      </c>
      <c r="F51" s="4">
        <f t="shared" si="4"/>
        <v>-82276295343</v>
      </c>
      <c r="G51" s="4">
        <v>0</v>
      </c>
      <c r="H51" s="4">
        <v>0</v>
      </c>
      <c r="I51" s="4">
        <v>0</v>
      </c>
      <c r="J51" s="4">
        <v>509620000</v>
      </c>
      <c r="K51" s="24">
        <f t="shared" si="5"/>
        <v>-28181751000</v>
      </c>
      <c r="L51" s="4">
        <v>2814</v>
      </c>
      <c r="M51" s="4">
        <v>2486</v>
      </c>
      <c r="N51" s="4">
        <v>216</v>
      </c>
      <c r="O51" s="4">
        <v>235</v>
      </c>
      <c r="P51" s="4">
        <v>3696100</v>
      </c>
      <c r="Q51" s="4">
        <v>3666600</v>
      </c>
      <c r="R51" s="5">
        <v>-1.9E-3</v>
      </c>
      <c r="S51" s="4">
        <v>7794500</v>
      </c>
      <c r="T51" s="4">
        <f t="shared" si="2"/>
        <v>11140210</v>
      </c>
      <c r="U51" s="4">
        <f t="shared" si="6"/>
        <v>6974100</v>
      </c>
      <c r="V51" s="5">
        <v>1.5900000000000001E-2</v>
      </c>
    </row>
    <row r="52" spans="1:22" x14ac:dyDescent="0.2">
      <c r="A52" s="16" t="s">
        <v>233</v>
      </c>
      <c r="B52" s="4">
        <v>3573100</v>
      </c>
      <c r="C52" s="4">
        <v>59420</v>
      </c>
      <c r="D52" s="4">
        <v>3513680</v>
      </c>
      <c r="E52" s="4">
        <v>88111540000</v>
      </c>
      <c r="F52" s="4">
        <f t="shared" si="4"/>
        <v>-86320675343</v>
      </c>
      <c r="G52" s="4">
        <v>0</v>
      </c>
      <c r="H52" s="4">
        <v>0</v>
      </c>
      <c r="I52" s="4">
        <v>0</v>
      </c>
      <c r="J52" s="4">
        <v>50520000</v>
      </c>
      <c r="K52" s="24">
        <f t="shared" si="5"/>
        <v>-28691371000</v>
      </c>
      <c r="L52" s="4">
        <v>8506</v>
      </c>
      <c r="M52" s="4">
        <v>6607</v>
      </c>
      <c r="N52" s="4">
        <v>887</v>
      </c>
      <c r="O52" s="4">
        <v>701</v>
      </c>
      <c r="P52" s="4">
        <v>15440600</v>
      </c>
      <c r="Q52" s="4">
        <v>12916400</v>
      </c>
      <c r="R52" s="5">
        <v>6.3299999999999995E-2</v>
      </c>
      <c r="S52" s="4">
        <v>29215900</v>
      </c>
      <c r="T52" s="4">
        <f t="shared" si="2"/>
        <v>9361850</v>
      </c>
      <c r="U52" s="4">
        <f t="shared" si="6"/>
        <v>6013800</v>
      </c>
      <c r="V52" s="5">
        <v>6.7099999999999993E-2</v>
      </c>
    </row>
    <row r="53" spans="1:22" x14ac:dyDescent="0.2">
      <c r="A53" s="16" t="s">
        <v>232</v>
      </c>
      <c r="B53" s="4">
        <v>152400</v>
      </c>
      <c r="C53" s="4">
        <v>542300</v>
      </c>
      <c r="D53" s="4">
        <v>-389900</v>
      </c>
      <c r="E53" s="4">
        <v>-9390030000</v>
      </c>
      <c r="F53" s="4">
        <f t="shared" si="4"/>
        <v>-174432215343</v>
      </c>
      <c r="G53" s="4">
        <v>0</v>
      </c>
      <c r="H53" s="4">
        <v>0</v>
      </c>
      <c r="I53" s="4">
        <v>0</v>
      </c>
      <c r="J53" s="4">
        <v>-246440000</v>
      </c>
      <c r="K53" s="24">
        <f t="shared" si="5"/>
        <v>-28741891000</v>
      </c>
      <c r="L53" s="4">
        <v>2737</v>
      </c>
      <c r="M53" s="4">
        <v>5282</v>
      </c>
      <c r="N53" s="4">
        <v>203</v>
      </c>
      <c r="O53" s="4">
        <v>329</v>
      </c>
      <c r="P53" s="4">
        <v>3869700</v>
      </c>
      <c r="Q53" s="4">
        <v>6607500</v>
      </c>
      <c r="R53" s="5">
        <v>-3.1600000000000003E-2</v>
      </c>
      <c r="S53" s="4">
        <v>10739500</v>
      </c>
      <c r="T53" s="4">
        <f t="shared" si="2"/>
        <v>9952940</v>
      </c>
      <c r="U53" s="4">
        <f t="shared" si="6"/>
        <v>6013800</v>
      </c>
      <c r="V53" s="5">
        <v>7.2900000000000006E-2</v>
      </c>
    </row>
    <row r="54" spans="1:22" x14ac:dyDescent="0.2">
      <c r="A54" s="16" t="s">
        <v>231</v>
      </c>
      <c r="B54" s="4">
        <v>53400</v>
      </c>
      <c r="C54" s="4">
        <v>5600</v>
      </c>
      <c r="D54" s="4">
        <v>47800</v>
      </c>
      <c r="E54" s="4">
        <v>1163830000</v>
      </c>
      <c r="F54" s="4">
        <f t="shared" si="4"/>
        <v>-165042185343</v>
      </c>
      <c r="G54" s="4">
        <v>0</v>
      </c>
      <c r="H54" s="4">
        <v>0</v>
      </c>
      <c r="I54" s="4">
        <v>0</v>
      </c>
      <c r="J54" s="4">
        <v>-44440000</v>
      </c>
      <c r="K54" s="24">
        <f t="shared" si="5"/>
        <v>-28495451000</v>
      </c>
      <c r="L54" s="4">
        <v>3506</v>
      </c>
      <c r="M54" s="4">
        <v>3285</v>
      </c>
      <c r="N54" s="4">
        <v>319</v>
      </c>
      <c r="O54" s="4">
        <v>282</v>
      </c>
      <c r="P54" s="4">
        <v>5485600</v>
      </c>
      <c r="Q54" s="4">
        <v>4778800</v>
      </c>
      <c r="R54" s="5">
        <v>1.67E-2</v>
      </c>
      <c r="S54" s="4">
        <v>10663500</v>
      </c>
      <c r="T54" s="4">
        <f t="shared" si="2"/>
        <v>9730340</v>
      </c>
      <c r="U54" s="4">
        <f t="shared" si="6"/>
        <v>6013800</v>
      </c>
      <c r="V54" s="5">
        <v>3.85E-2</v>
      </c>
    </row>
    <row r="55" spans="1:22" x14ac:dyDescent="0.2">
      <c r="A55" s="16" t="s">
        <v>230</v>
      </c>
      <c r="B55" s="4">
        <v>2200</v>
      </c>
      <c r="C55" s="4">
        <v>306400</v>
      </c>
      <c r="D55" s="4">
        <v>-304200</v>
      </c>
      <c r="E55" s="4">
        <v>-7350000000</v>
      </c>
      <c r="F55" s="4">
        <f t="shared" si="4"/>
        <v>-166206015343</v>
      </c>
      <c r="G55" s="4">
        <v>0</v>
      </c>
      <c r="H55" s="4">
        <v>0</v>
      </c>
      <c r="I55" s="4">
        <v>0</v>
      </c>
      <c r="J55" s="4">
        <v>9790000</v>
      </c>
      <c r="K55" s="24">
        <f t="shared" si="5"/>
        <v>-28451011000</v>
      </c>
      <c r="L55" s="4">
        <v>1653</v>
      </c>
      <c r="M55" s="4">
        <v>2614</v>
      </c>
      <c r="N55" s="4">
        <v>141</v>
      </c>
      <c r="O55" s="4">
        <v>240</v>
      </c>
      <c r="P55" s="4">
        <v>2443500</v>
      </c>
      <c r="Q55" s="4">
        <v>4283300</v>
      </c>
      <c r="R55" s="5">
        <v>-6.1999999999999998E-3</v>
      </c>
      <c r="S55" s="4">
        <v>6974100</v>
      </c>
      <c r="T55" s="4">
        <f t="shared" si="2"/>
        <v>9899570</v>
      </c>
      <c r="U55" s="4">
        <f t="shared" si="6"/>
        <v>6013800</v>
      </c>
      <c r="V55" s="5">
        <v>1.8500000000000003E-2</v>
      </c>
    </row>
    <row r="56" spans="1:22" x14ac:dyDescent="0.2">
      <c r="A56" s="16" t="s">
        <v>229</v>
      </c>
      <c r="B56" s="4">
        <v>396504</v>
      </c>
      <c r="C56" s="4">
        <v>427100</v>
      </c>
      <c r="D56" s="4">
        <v>-30596</v>
      </c>
      <c r="E56" s="4">
        <v>-660490000</v>
      </c>
      <c r="F56" s="4">
        <f t="shared" si="4"/>
        <v>-158856015343</v>
      </c>
      <c r="G56" s="4">
        <v>0</v>
      </c>
      <c r="H56" s="4">
        <v>0</v>
      </c>
      <c r="I56" s="4">
        <v>0</v>
      </c>
      <c r="J56" s="4">
        <v>9790000</v>
      </c>
      <c r="K56" s="24">
        <f t="shared" si="5"/>
        <v>-28460801000</v>
      </c>
      <c r="L56" s="4">
        <v>2868</v>
      </c>
      <c r="M56" s="4">
        <v>2317</v>
      </c>
      <c r="N56" s="4">
        <v>260</v>
      </c>
      <c r="O56" s="4">
        <v>232</v>
      </c>
      <c r="P56" s="4">
        <v>5338600</v>
      </c>
      <c r="Q56" s="4">
        <v>5058700</v>
      </c>
      <c r="R56" s="5">
        <v>2.98E-2</v>
      </c>
      <c r="S56" s="4">
        <v>10819000</v>
      </c>
      <c r="T56" s="4">
        <f t="shared" si="2"/>
        <v>9473140</v>
      </c>
      <c r="U56" s="4">
        <f t="shared" si="6"/>
        <v>6013800</v>
      </c>
      <c r="V56" s="5">
        <v>3.9E-2</v>
      </c>
    </row>
    <row r="57" spans="1:22" x14ac:dyDescent="0.2">
      <c r="A57" s="16" t="s">
        <v>228</v>
      </c>
      <c r="B57" s="4">
        <v>4700</v>
      </c>
      <c r="C57" s="4">
        <v>400900</v>
      </c>
      <c r="D57" s="4">
        <v>-396200</v>
      </c>
      <c r="E57" s="4">
        <v>-9348220000</v>
      </c>
      <c r="F57" s="4">
        <f t="shared" si="4"/>
        <v>-158195525343</v>
      </c>
      <c r="K57" s="24">
        <f t="shared" si="5"/>
        <v>-28470591000</v>
      </c>
      <c r="L57" s="4">
        <v>1378</v>
      </c>
      <c r="M57" s="4">
        <v>2184</v>
      </c>
      <c r="N57" s="4">
        <v>106</v>
      </c>
      <c r="O57" s="4">
        <v>207</v>
      </c>
      <c r="P57" s="4">
        <v>1960300</v>
      </c>
      <c r="Q57" s="4">
        <v>3867400</v>
      </c>
      <c r="R57" s="5">
        <v>-4.1999999999999997E-3</v>
      </c>
      <c r="S57" s="4">
        <v>6013800</v>
      </c>
      <c r="T57" s="4">
        <f t="shared" si="2"/>
        <v>9993600</v>
      </c>
      <c r="U57" s="4">
        <f t="shared" si="6"/>
        <v>6988000</v>
      </c>
      <c r="V57" s="5">
        <v>1.06E-2</v>
      </c>
    </row>
    <row r="58" spans="1:22" x14ac:dyDescent="0.2">
      <c r="A58" s="16" t="s">
        <v>227</v>
      </c>
      <c r="B58" s="4">
        <v>5850</v>
      </c>
      <c r="C58" s="4">
        <v>91700</v>
      </c>
      <c r="D58" s="4">
        <v>-85850</v>
      </c>
      <c r="E58" s="4">
        <v>-2039940000</v>
      </c>
      <c r="F58" s="4">
        <f t="shared" si="4"/>
        <v>-148847305343</v>
      </c>
      <c r="G58" s="4">
        <v>0</v>
      </c>
      <c r="H58" s="4">
        <v>0</v>
      </c>
      <c r="I58" s="4">
        <v>0</v>
      </c>
      <c r="J58" s="4">
        <v>205600000</v>
      </c>
      <c r="K58" s="24">
        <f t="shared" si="5"/>
        <v>-28470591000</v>
      </c>
      <c r="L58" s="4">
        <v>1185</v>
      </c>
      <c r="M58" s="4">
        <v>2851</v>
      </c>
      <c r="N58" s="4">
        <v>87</v>
      </c>
      <c r="O58" s="4">
        <v>286</v>
      </c>
      <c r="P58" s="4">
        <v>2075900</v>
      </c>
      <c r="Q58" s="4">
        <v>4877800</v>
      </c>
      <c r="R58" s="5">
        <v>-1.4800000000000001E-2</v>
      </c>
      <c r="S58" s="4">
        <v>6988000</v>
      </c>
      <c r="T58" s="4">
        <f t="shared" si="2"/>
        <v>10050290</v>
      </c>
      <c r="U58" s="4">
        <f t="shared" si="6"/>
        <v>7967700</v>
      </c>
      <c r="V58" s="5">
        <v>2.0899999999999998E-2</v>
      </c>
    </row>
    <row r="59" spans="1:22" x14ac:dyDescent="0.2">
      <c r="A59" s="16" t="s">
        <v>226</v>
      </c>
      <c r="B59" s="4">
        <v>25250</v>
      </c>
      <c r="C59" s="4">
        <v>472500</v>
      </c>
      <c r="D59" s="4">
        <v>-447250</v>
      </c>
      <c r="E59" s="4">
        <v>-10840270000</v>
      </c>
      <c r="F59" s="4">
        <f t="shared" si="4"/>
        <v>-146807365343</v>
      </c>
      <c r="K59" s="24">
        <f t="shared" si="5"/>
        <v>-28676191000</v>
      </c>
      <c r="L59" s="4">
        <v>2154</v>
      </c>
      <c r="M59" s="4">
        <v>4761</v>
      </c>
      <c r="N59" s="4">
        <v>189</v>
      </c>
      <c r="O59" s="4">
        <v>482</v>
      </c>
      <c r="P59" s="4">
        <v>3584400</v>
      </c>
      <c r="Q59" s="4">
        <v>9284900</v>
      </c>
      <c r="R59" s="5">
        <v>-2.5000000000000001E-2</v>
      </c>
      <c r="S59" s="4">
        <v>13915800</v>
      </c>
      <c r="T59" s="4">
        <f t="shared" si="2"/>
        <v>9668600</v>
      </c>
      <c r="U59" s="4">
        <f t="shared" si="6"/>
        <v>7967700</v>
      </c>
      <c r="V59" s="5">
        <v>3.04E-2</v>
      </c>
    </row>
    <row r="60" spans="1:22" x14ac:dyDescent="0.2">
      <c r="A60" s="16" t="s">
        <v>225</v>
      </c>
      <c r="B60" s="4">
        <v>24400</v>
      </c>
      <c r="C60" s="4">
        <v>234800</v>
      </c>
      <c r="D60" s="4">
        <v>-210400</v>
      </c>
      <c r="E60" s="4">
        <v>-5143560000</v>
      </c>
      <c r="F60" s="4">
        <f t="shared" si="4"/>
        <v>-135967095343</v>
      </c>
      <c r="G60" s="4">
        <v>0</v>
      </c>
      <c r="H60" s="4">
        <v>0</v>
      </c>
      <c r="I60" s="4">
        <v>0</v>
      </c>
      <c r="J60" s="4">
        <v>-186080000</v>
      </c>
      <c r="K60" s="24">
        <f t="shared" si="5"/>
        <v>-28676191000</v>
      </c>
      <c r="L60" s="4">
        <v>2080</v>
      </c>
      <c r="M60" s="4">
        <v>2870</v>
      </c>
      <c r="N60" s="4">
        <v>177</v>
      </c>
      <c r="O60" s="4">
        <v>238</v>
      </c>
      <c r="P60" s="4">
        <v>2986500</v>
      </c>
      <c r="Q60" s="4">
        <v>4470300</v>
      </c>
      <c r="R60" s="5">
        <v>-2E-3</v>
      </c>
      <c r="S60" s="4">
        <v>7967700</v>
      </c>
      <c r="T60" s="4">
        <f t="shared" si="2"/>
        <v>9646780</v>
      </c>
      <c r="U60" s="4">
        <f t="shared" si="6"/>
        <v>8104800</v>
      </c>
      <c r="V60" s="5">
        <v>1.8200000000000001E-2</v>
      </c>
    </row>
    <row r="61" spans="1:22" x14ac:dyDescent="0.2">
      <c r="A61" s="16" t="s">
        <v>224</v>
      </c>
      <c r="B61" s="4">
        <v>1020819</v>
      </c>
      <c r="C61" s="4">
        <v>20800</v>
      </c>
      <c r="D61" s="4">
        <v>1000019</v>
      </c>
      <c r="E61" s="4">
        <v>24368680000</v>
      </c>
      <c r="F61" s="4">
        <f t="shared" si="4"/>
        <v>-130823535343</v>
      </c>
      <c r="G61" s="4">
        <v>0</v>
      </c>
      <c r="H61" s="4">
        <v>0</v>
      </c>
      <c r="I61" s="4">
        <v>0</v>
      </c>
      <c r="J61" s="4">
        <v>222515000</v>
      </c>
      <c r="K61" s="24">
        <f t="shared" si="5"/>
        <v>-28490111000</v>
      </c>
      <c r="L61" s="4">
        <v>1980</v>
      </c>
      <c r="M61" s="4">
        <v>2618</v>
      </c>
      <c r="N61" s="4">
        <v>119</v>
      </c>
      <c r="O61" s="4">
        <v>219</v>
      </c>
      <c r="P61" s="4">
        <v>2618100</v>
      </c>
      <c r="Q61" s="4">
        <v>4380800</v>
      </c>
      <c r="R61" s="5">
        <v>-2E-3</v>
      </c>
      <c r="S61" s="4">
        <v>8104800</v>
      </c>
      <c r="T61" s="4">
        <f t="shared" si="2"/>
        <v>9684180</v>
      </c>
      <c r="U61" s="4">
        <f t="shared" si="6"/>
        <v>6554700</v>
      </c>
      <c r="V61" s="5">
        <v>2.23E-2</v>
      </c>
    </row>
    <row r="62" spans="1:22" x14ac:dyDescent="0.2">
      <c r="A62" s="16" t="s">
        <v>223</v>
      </c>
      <c r="B62" s="4">
        <v>68662</v>
      </c>
      <c r="C62" s="4">
        <v>3500</v>
      </c>
      <c r="D62" s="4">
        <v>65162</v>
      </c>
      <c r="E62" s="4">
        <v>1609070000</v>
      </c>
      <c r="F62" s="4">
        <f t="shared" si="4"/>
        <v>-155192215343</v>
      </c>
      <c r="G62" s="4">
        <v>0</v>
      </c>
      <c r="H62" s="4">
        <v>0</v>
      </c>
      <c r="I62" s="4">
        <v>0</v>
      </c>
      <c r="J62" s="4">
        <v>59180000</v>
      </c>
      <c r="K62" s="24">
        <f t="shared" si="5"/>
        <v>-28712626000</v>
      </c>
      <c r="L62" s="4">
        <v>3037</v>
      </c>
      <c r="M62" s="4">
        <v>2783</v>
      </c>
      <c r="N62" s="4">
        <v>312</v>
      </c>
      <c r="O62" s="4">
        <v>329</v>
      </c>
      <c r="P62" s="4">
        <v>5614600</v>
      </c>
      <c r="Q62" s="4">
        <v>5817700</v>
      </c>
      <c r="R62" s="5">
        <v>8.199999999999999E-3</v>
      </c>
      <c r="S62" s="4">
        <v>11432300</v>
      </c>
      <c r="T62" s="4">
        <f t="shared" si="2"/>
        <v>9157860</v>
      </c>
      <c r="U62" s="4">
        <f t="shared" si="6"/>
        <v>6554700</v>
      </c>
      <c r="V62" s="5">
        <v>2.41E-2</v>
      </c>
    </row>
    <row r="63" spans="1:22" x14ac:dyDescent="0.2">
      <c r="A63" s="16" t="s">
        <v>222</v>
      </c>
      <c r="B63" s="4">
        <v>121700</v>
      </c>
      <c r="C63" s="4">
        <v>31300</v>
      </c>
      <c r="D63" s="4">
        <v>90400</v>
      </c>
      <c r="E63" s="4">
        <v>2223290000</v>
      </c>
      <c r="F63" s="4">
        <f t="shared" si="4"/>
        <v>-156801285343</v>
      </c>
      <c r="G63" s="4">
        <v>0</v>
      </c>
      <c r="H63" s="4">
        <v>0</v>
      </c>
      <c r="I63" s="4">
        <v>0</v>
      </c>
      <c r="J63" s="4">
        <v>-205660000</v>
      </c>
      <c r="K63" s="24">
        <f t="shared" si="5"/>
        <v>-28771806000</v>
      </c>
      <c r="L63" s="4">
        <v>5000</v>
      </c>
      <c r="M63" s="4">
        <v>3919</v>
      </c>
      <c r="N63" s="4">
        <v>533</v>
      </c>
      <c r="O63" s="4">
        <v>341</v>
      </c>
      <c r="P63" s="4">
        <v>9528000</v>
      </c>
      <c r="Q63" s="4">
        <v>6383700</v>
      </c>
      <c r="R63" s="5">
        <v>1.2500000000000001E-2</v>
      </c>
      <c r="S63" s="4">
        <v>16650400</v>
      </c>
      <c r="T63" s="4">
        <f t="shared" si="2"/>
        <v>8601220</v>
      </c>
      <c r="U63" s="4">
        <f t="shared" si="6"/>
        <v>6554700</v>
      </c>
      <c r="V63" s="5">
        <v>2.6099999999999998E-2</v>
      </c>
    </row>
    <row r="64" spans="1:22" x14ac:dyDescent="0.2">
      <c r="A64" s="16" t="s">
        <v>221</v>
      </c>
      <c r="B64" s="4">
        <v>9700</v>
      </c>
      <c r="C64" s="4">
        <v>25600</v>
      </c>
      <c r="D64" s="4">
        <v>-15900</v>
      </c>
      <c r="E64" s="4">
        <v>-381480000</v>
      </c>
      <c r="F64" s="4">
        <f t="shared" si="4"/>
        <v>-159024575343</v>
      </c>
      <c r="G64" s="4">
        <v>0</v>
      </c>
      <c r="H64" s="4">
        <v>0</v>
      </c>
      <c r="I64" s="4">
        <v>0</v>
      </c>
      <c r="J64" s="4">
        <v>-259260000</v>
      </c>
      <c r="K64" s="24">
        <f t="shared" si="5"/>
        <v>-28566146000</v>
      </c>
      <c r="L64" s="4">
        <v>2427</v>
      </c>
      <c r="M64" s="4">
        <v>2136</v>
      </c>
      <c r="N64" s="4">
        <v>161</v>
      </c>
      <c r="O64" s="4">
        <v>140</v>
      </c>
      <c r="P64" s="4">
        <v>3013800</v>
      </c>
      <c r="Q64" s="4">
        <v>2655900</v>
      </c>
      <c r="R64" s="5">
        <v>8.3999999999999995E-3</v>
      </c>
      <c r="S64" s="4">
        <v>8437500</v>
      </c>
      <c r="T64" s="4">
        <f t="shared" si="2"/>
        <v>8322360</v>
      </c>
      <c r="U64" s="4">
        <f t="shared" si="6"/>
        <v>6554700</v>
      </c>
      <c r="V64" s="5">
        <v>1.66E-2</v>
      </c>
    </row>
    <row r="65" spans="1:22" x14ac:dyDescent="0.2">
      <c r="A65" s="16" t="s">
        <v>220</v>
      </c>
      <c r="B65" s="4">
        <v>120200</v>
      </c>
      <c r="C65" s="4">
        <v>174300</v>
      </c>
      <c r="D65" s="4">
        <v>-54100</v>
      </c>
      <c r="E65" s="4">
        <v>-1290770000</v>
      </c>
      <c r="F65" s="4">
        <f t="shared" si="4"/>
        <v>-158643095343</v>
      </c>
      <c r="G65" s="4">
        <v>0</v>
      </c>
      <c r="H65" s="4">
        <v>0</v>
      </c>
      <c r="I65" s="4">
        <v>0</v>
      </c>
      <c r="J65" s="4">
        <v>-136315000</v>
      </c>
      <c r="K65" s="24">
        <f t="shared" si="5"/>
        <v>-28306886000</v>
      </c>
      <c r="L65" s="4">
        <v>1745</v>
      </c>
      <c r="M65" s="4">
        <v>3440</v>
      </c>
      <c r="N65" s="4">
        <v>136</v>
      </c>
      <c r="O65" s="4">
        <v>294</v>
      </c>
      <c r="P65" s="4">
        <v>2654200</v>
      </c>
      <c r="Q65" s="4">
        <v>5656700</v>
      </c>
      <c r="R65" s="5">
        <v>-8.3000000000000001E-3</v>
      </c>
      <c r="S65" s="4">
        <v>8666400</v>
      </c>
      <c r="T65" s="4">
        <f t="shared" si="2"/>
        <v>8274570</v>
      </c>
      <c r="U65" s="4">
        <f t="shared" si="6"/>
        <v>6554700</v>
      </c>
      <c r="V65" s="5">
        <v>1.8600000000000002E-2</v>
      </c>
    </row>
    <row r="66" spans="1:22" x14ac:dyDescent="0.2">
      <c r="A66" s="16" t="s">
        <v>219</v>
      </c>
      <c r="B66" s="4">
        <v>10912</v>
      </c>
      <c r="C66" s="4">
        <v>60400</v>
      </c>
      <c r="D66" s="4">
        <v>-49488</v>
      </c>
      <c r="E66" s="4">
        <v>-1192540000</v>
      </c>
      <c r="F66" s="4">
        <f t="shared" si="4"/>
        <v>-157352325343</v>
      </c>
      <c r="G66" s="4">
        <v>0</v>
      </c>
      <c r="H66" s="4">
        <v>0</v>
      </c>
      <c r="I66" s="4">
        <v>0</v>
      </c>
      <c r="J66" s="4">
        <v>-1384678000</v>
      </c>
      <c r="K66" s="24">
        <f t="shared" si="5"/>
        <v>-28170571000</v>
      </c>
      <c r="L66" s="4">
        <v>1888</v>
      </c>
      <c r="M66" s="4">
        <v>2367</v>
      </c>
      <c r="N66" s="4">
        <v>176</v>
      </c>
      <c r="O66" s="4">
        <v>186</v>
      </c>
      <c r="P66" s="4">
        <v>2964500</v>
      </c>
      <c r="Q66" s="4">
        <v>3353100</v>
      </c>
      <c r="R66" s="5">
        <v>2.0999999999999999E-3</v>
      </c>
      <c r="S66" s="4">
        <v>6554700</v>
      </c>
      <c r="T66" s="4">
        <f t="shared" si="2"/>
        <v>8058250</v>
      </c>
      <c r="U66" s="4">
        <f t="shared" si="6"/>
        <v>7554900</v>
      </c>
      <c r="V66" s="5">
        <v>1.6500000000000001E-2</v>
      </c>
    </row>
    <row r="67" spans="1:22" x14ac:dyDescent="0.2">
      <c r="A67" s="16" t="s">
        <v>218</v>
      </c>
      <c r="B67" s="4">
        <v>184629</v>
      </c>
      <c r="C67" s="4">
        <v>63288</v>
      </c>
      <c r="D67" s="4">
        <v>121341</v>
      </c>
      <c r="E67" s="4">
        <v>2949100000</v>
      </c>
      <c r="F67" s="4">
        <f t="shared" si="4"/>
        <v>-156159785343</v>
      </c>
      <c r="G67" s="4">
        <v>0</v>
      </c>
      <c r="H67" s="4">
        <v>0</v>
      </c>
      <c r="I67" s="4">
        <v>0</v>
      </c>
      <c r="J67" s="4">
        <v>-1384678000</v>
      </c>
      <c r="K67" s="24">
        <f t="shared" si="5"/>
        <v>-26785893000</v>
      </c>
      <c r="L67" s="4">
        <v>4207</v>
      </c>
      <c r="M67" s="4">
        <v>3132</v>
      </c>
      <c r="N67" s="4">
        <v>365</v>
      </c>
      <c r="O67" s="4">
        <v>243</v>
      </c>
      <c r="P67" s="4">
        <v>6465300</v>
      </c>
      <c r="Q67" s="4">
        <v>4436200</v>
      </c>
      <c r="R67" s="5">
        <v>1.6899999999999998E-2</v>
      </c>
      <c r="S67" s="4">
        <v>11218400</v>
      </c>
      <c r="T67" s="4">
        <f t="shared" si="2"/>
        <v>7558100</v>
      </c>
      <c r="U67" s="4">
        <f t="shared" si="6"/>
        <v>6169100</v>
      </c>
      <c r="V67" s="5">
        <v>3.0600000000000002E-2</v>
      </c>
    </row>
    <row r="68" spans="1:22" x14ac:dyDescent="0.2">
      <c r="A68" s="16" t="s">
        <v>217</v>
      </c>
      <c r="B68" s="4">
        <v>179800</v>
      </c>
      <c r="C68" s="4">
        <v>271700</v>
      </c>
      <c r="D68" s="4">
        <v>-91900</v>
      </c>
      <c r="E68" s="4">
        <v>-2123350000</v>
      </c>
      <c r="F68" s="4">
        <f t="shared" si="4"/>
        <v>-159108885343</v>
      </c>
      <c r="G68" s="4">
        <v>0</v>
      </c>
      <c r="H68" s="4">
        <v>0</v>
      </c>
      <c r="I68" s="4">
        <v>0</v>
      </c>
      <c r="J68" s="4">
        <v>-24135830000</v>
      </c>
      <c r="K68" s="24">
        <f t="shared" si="5"/>
        <v>-25401215000</v>
      </c>
      <c r="L68" s="4">
        <v>2727</v>
      </c>
      <c r="M68" s="4">
        <v>2609</v>
      </c>
      <c r="N68" s="4">
        <v>174</v>
      </c>
      <c r="O68" s="4">
        <v>178</v>
      </c>
      <c r="P68" s="4">
        <v>3521400</v>
      </c>
      <c r="Q68" s="4">
        <v>3713500</v>
      </c>
      <c r="R68" s="5">
        <v>1.4999999999999999E-2</v>
      </c>
      <c r="S68" s="4">
        <v>7554900</v>
      </c>
      <c r="T68" s="4">
        <f t="shared" si="2"/>
        <v>7846160</v>
      </c>
      <c r="U68" s="4">
        <f t="shared" si="6"/>
        <v>6169100</v>
      </c>
      <c r="V68" s="5">
        <v>2.52E-2</v>
      </c>
    </row>
    <row r="69" spans="1:22" x14ac:dyDescent="0.2">
      <c r="A69" s="16" t="s">
        <v>216</v>
      </c>
      <c r="B69" s="4">
        <v>650575</v>
      </c>
      <c r="C69" s="4">
        <v>368320</v>
      </c>
      <c r="D69" s="4">
        <v>282255</v>
      </c>
      <c r="E69" s="4">
        <v>6692240000</v>
      </c>
      <c r="F69" s="4">
        <f t="shared" si="4"/>
        <v>-156985535343</v>
      </c>
      <c r="G69" s="4">
        <v>0</v>
      </c>
      <c r="H69" s="4">
        <v>0</v>
      </c>
      <c r="I69" s="4">
        <v>0</v>
      </c>
      <c r="J69" s="4">
        <v>294760000</v>
      </c>
      <c r="K69" s="24">
        <f t="shared" si="5"/>
        <v>-1265385000</v>
      </c>
      <c r="L69" s="4">
        <v>2651</v>
      </c>
      <c r="M69" s="4">
        <v>5160</v>
      </c>
      <c r="N69" s="4">
        <v>181</v>
      </c>
      <c r="O69" s="4">
        <v>290</v>
      </c>
      <c r="P69" s="4">
        <v>3517900</v>
      </c>
      <c r="Q69" s="4">
        <v>6551200</v>
      </c>
      <c r="R69" s="5">
        <v>-1.9199999999999998E-2</v>
      </c>
      <c r="S69" s="4">
        <v>10098900</v>
      </c>
      <c r="T69" s="4">
        <f t="shared" si="2"/>
        <v>7626570</v>
      </c>
      <c r="U69" s="4">
        <f t="shared" si="6"/>
        <v>5648900</v>
      </c>
      <c r="V69" s="5">
        <v>3.1200000000000002E-2</v>
      </c>
    </row>
    <row r="70" spans="1:22" x14ac:dyDescent="0.2">
      <c r="A70" s="16" t="s">
        <v>215</v>
      </c>
      <c r="B70" s="4">
        <v>100</v>
      </c>
      <c r="C70" s="4">
        <v>584500</v>
      </c>
      <c r="D70" s="4">
        <v>-584400</v>
      </c>
      <c r="E70" s="4">
        <v>-13992700000</v>
      </c>
      <c r="F70" s="4">
        <f t="shared" si="4"/>
        <v>-163677775343</v>
      </c>
      <c r="G70" s="4">
        <v>0</v>
      </c>
      <c r="H70" s="4">
        <v>0</v>
      </c>
      <c r="I70" s="4">
        <v>0</v>
      </c>
      <c r="J70" s="4">
        <v>-76740000</v>
      </c>
      <c r="K70" s="24">
        <f t="shared" si="5"/>
        <v>-1560145000</v>
      </c>
      <c r="L70" s="4">
        <v>2129</v>
      </c>
      <c r="M70" s="4">
        <v>4200</v>
      </c>
      <c r="N70" s="4">
        <v>127</v>
      </c>
      <c r="O70" s="4">
        <v>269</v>
      </c>
      <c r="P70" s="4">
        <v>2502400</v>
      </c>
      <c r="Q70" s="4">
        <v>4916400</v>
      </c>
      <c r="R70" s="5">
        <v>-1.0500000000000001E-2</v>
      </c>
      <c r="S70" s="4">
        <v>7749500</v>
      </c>
      <c r="T70" s="4">
        <f t="shared" si="2"/>
        <v>7743240</v>
      </c>
      <c r="U70" s="4">
        <f t="shared" si="6"/>
        <v>5648900</v>
      </c>
      <c r="V70" s="5">
        <v>1.66E-2</v>
      </c>
    </row>
    <row r="71" spans="1:22" x14ac:dyDescent="0.2">
      <c r="A71" s="16" t="s">
        <v>214</v>
      </c>
      <c r="B71" s="4">
        <v>6300</v>
      </c>
      <c r="C71" s="4">
        <v>1087900</v>
      </c>
      <c r="D71" s="4">
        <v>-1081600</v>
      </c>
      <c r="E71" s="4">
        <v>-26137030000</v>
      </c>
      <c r="F71" s="4">
        <f t="shared" si="4"/>
        <v>-149685075343</v>
      </c>
      <c r="G71" s="4">
        <v>0</v>
      </c>
      <c r="H71" s="4">
        <v>0</v>
      </c>
      <c r="I71" s="4">
        <v>0</v>
      </c>
      <c r="J71" s="4">
        <v>87220000</v>
      </c>
      <c r="K71" s="24">
        <f t="shared" si="5"/>
        <v>-1483405000</v>
      </c>
      <c r="L71" s="4">
        <v>2137</v>
      </c>
      <c r="M71" s="4">
        <v>3864</v>
      </c>
      <c r="N71" s="4">
        <v>157</v>
      </c>
      <c r="O71" s="4">
        <v>261</v>
      </c>
      <c r="P71" s="4">
        <v>3051500</v>
      </c>
      <c r="Q71" s="4">
        <v>4661500</v>
      </c>
      <c r="R71" s="5">
        <v>-1.03E-2</v>
      </c>
      <c r="S71" s="4">
        <v>8478800</v>
      </c>
      <c r="T71" s="4">
        <f t="shared" si="2"/>
        <v>8849830</v>
      </c>
      <c r="U71" s="4">
        <f t="shared" si="6"/>
        <v>4391500</v>
      </c>
      <c r="V71" s="5">
        <v>1.8500000000000003E-2</v>
      </c>
    </row>
    <row r="72" spans="1:22" x14ac:dyDescent="0.2">
      <c r="A72" s="16" t="s">
        <v>213</v>
      </c>
      <c r="B72" s="4">
        <v>1000</v>
      </c>
      <c r="C72" s="4">
        <v>664500</v>
      </c>
      <c r="D72" s="4">
        <v>-663500</v>
      </c>
      <c r="E72" s="4">
        <v>-16175530000</v>
      </c>
      <c r="F72" s="4">
        <f t="shared" si="4"/>
        <v>-123548045343</v>
      </c>
      <c r="K72" s="24">
        <f t="shared" si="5"/>
        <v>-1570625000</v>
      </c>
      <c r="L72" s="4">
        <v>1444</v>
      </c>
      <c r="M72" s="4">
        <v>3120</v>
      </c>
      <c r="N72" s="4">
        <v>112</v>
      </c>
      <c r="O72" s="4">
        <v>240</v>
      </c>
      <c r="P72" s="4">
        <v>1889900</v>
      </c>
      <c r="Q72" s="4">
        <v>4279200</v>
      </c>
      <c r="R72" s="5">
        <v>-6.0999999999999995E-3</v>
      </c>
      <c r="S72" s="4">
        <v>6169100</v>
      </c>
      <c r="T72" s="4">
        <f t="shared" si="2"/>
        <v>8910300</v>
      </c>
      <c r="U72" s="4">
        <f t="shared" si="6"/>
        <v>4391500</v>
      </c>
      <c r="V72" s="5">
        <v>1.23E-2</v>
      </c>
    </row>
    <row r="73" spans="1:22" x14ac:dyDescent="0.2">
      <c r="A73" s="16" t="s">
        <v>212</v>
      </c>
      <c r="B73" s="4">
        <v>6700</v>
      </c>
      <c r="C73" s="4">
        <v>521300</v>
      </c>
      <c r="D73" s="4">
        <v>-514600</v>
      </c>
      <c r="E73" s="4">
        <v>-12615870000</v>
      </c>
      <c r="F73" s="4">
        <f t="shared" si="4"/>
        <v>-107372515343</v>
      </c>
      <c r="G73" s="4">
        <v>0</v>
      </c>
      <c r="H73" s="4">
        <v>0</v>
      </c>
      <c r="I73" s="4">
        <v>0</v>
      </c>
      <c r="J73" s="4">
        <v>166040000</v>
      </c>
      <c r="K73" s="24">
        <f t="shared" si="5"/>
        <v>-1570625000</v>
      </c>
      <c r="L73" s="4">
        <v>2878</v>
      </c>
      <c r="M73" s="4">
        <v>4938</v>
      </c>
      <c r="N73" s="4">
        <v>266</v>
      </c>
      <c r="O73" s="4">
        <v>339</v>
      </c>
      <c r="P73" s="4">
        <v>4615400</v>
      </c>
      <c r="Q73" s="4">
        <v>6054000</v>
      </c>
      <c r="R73" s="5">
        <v>-6.0999999999999995E-3</v>
      </c>
      <c r="S73" s="4">
        <v>11084000</v>
      </c>
      <c r="T73" s="4">
        <f t="shared" si="2"/>
        <v>8715410</v>
      </c>
      <c r="U73" s="4">
        <f t="shared" si="6"/>
        <v>4391500</v>
      </c>
      <c r="V73" s="5">
        <v>3.4099999999999998E-2</v>
      </c>
    </row>
    <row r="74" spans="1:22" x14ac:dyDescent="0.2">
      <c r="A74" s="16" t="s">
        <v>211</v>
      </c>
      <c r="B74" s="4">
        <v>20300</v>
      </c>
      <c r="C74" s="4">
        <v>140100</v>
      </c>
      <c r="D74" s="4">
        <v>-119800</v>
      </c>
      <c r="E74" s="4">
        <v>-2952000000</v>
      </c>
      <c r="F74" s="4">
        <f t="shared" ref="F74:F79" si="7">E74+F75</f>
        <v>-94756645343</v>
      </c>
      <c r="G74" s="4">
        <v>0</v>
      </c>
      <c r="H74" s="4">
        <v>0</v>
      </c>
      <c r="I74" s="4">
        <v>0</v>
      </c>
      <c r="J74" s="4">
        <v>59180000</v>
      </c>
      <c r="K74" s="24">
        <f t="shared" ref="K74:K79" si="8">K75+J74</f>
        <v>-1736665000</v>
      </c>
      <c r="L74" s="4">
        <v>1424</v>
      </c>
      <c r="M74" s="4">
        <v>2627</v>
      </c>
      <c r="N74" s="4">
        <v>116</v>
      </c>
      <c r="O74" s="4">
        <v>196</v>
      </c>
      <c r="P74" s="4">
        <v>2019700</v>
      </c>
      <c r="Q74" s="4">
        <v>3623400</v>
      </c>
      <c r="R74" s="5">
        <v>-6.0000000000000001E-3</v>
      </c>
      <c r="S74" s="4">
        <v>5648900</v>
      </c>
      <c r="T74" s="4">
        <f t="shared" ref="T74:T79" si="9">AVERAGE(S75:S84)</f>
        <v>8627740</v>
      </c>
      <c r="U74" s="4">
        <f t="shared" ref="U74:U79" si="10">MIN(S75:S79)</f>
        <v>4391500</v>
      </c>
      <c r="V74" s="5">
        <v>1.41E-2</v>
      </c>
    </row>
    <row r="75" spans="1:22" x14ac:dyDescent="0.2">
      <c r="A75" s="16" t="s">
        <v>210</v>
      </c>
      <c r="B75" s="4">
        <v>317500</v>
      </c>
      <c r="C75" s="4">
        <v>23960</v>
      </c>
      <c r="D75" s="4">
        <v>293540</v>
      </c>
      <c r="E75" s="4">
        <v>7284110000</v>
      </c>
      <c r="F75" s="4">
        <f t="shared" si="7"/>
        <v>-91804645343</v>
      </c>
      <c r="G75" s="4">
        <v>0</v>
      </c>
      <c r="H75" s="4">
        <v>0</v>
      </c>
      <c r="I75" s="4">
        <v>0</v>
      </c>
      <c r="J75" s="4">
        <v>59180000</v>
      </c>
      <c r="K75" s="24">
        <f t="shared" si="8"/>
        <v>-1795845000</v>
      </c>
      <c r="L75" s="4">
        <v>2841</v>
      </c>
      <c r="M75" s="4">
        <v>3146</v>
      </c>
      <c r="N75" s="4">
        <v>229</v>
      </c>
      <c r="O75" s="4">
        <v>191</v>
      </c>
      <c r="P75" s="4">
        <v>4030200</v>
      </c>
      <c r="Q75" s="4">
        <v>3916600</v>
      </c>
      <c r="R75" s="5">
        <v>1.6500000000000001E-2</v>
      </c>
      <c r="S75" s="4">
        <v>8188500</v>
      </c>
      <c r="T75" s="4">
        <f t="shared" si="9"/>
        <v>8507900</v>
      </c>
      <c r="U75" s="4">
        <f t="shared" si="10"/>
        <v>4391500</v>
      </c>
      <c r="V75" s="5">
        <v>2.4E-2</v>
      </c>
    </row>
    <row r="76" spans="1:22" x14ac:dyDescent="0.2">
      <c r="A76" s="16" t="s">
        <v>208</v>
      </c>
      <c r="B76" s="4">
        <v>7600</v>
      </c>
      <c r="C76" s="4">
        <v>0</v>
      </c>
      <c r="D76" s="4">
        <v>7600</v>
      </c>
      <c r="E76" s="4">
        <v>185520000</v>
      </c>
      <c r="F76" s="4">
        <f t="shared" si="7"/>
        <v>-99088755343</v>
      </c>
      <c r="G76" s="4">
        <v>0</v>
      </c>
      <c r="H76" s="4">
        <v>0</v>
      </c>
      <c r="I76" s="4">
        <v>0</v>
      </c>
      <c r="J76" s="4">
        <v>58640000</v>
      </c>
      <c r="K76" s="24">
        <f t="shared" si="8"/>
        <v>-1855025000</v>
      </c>
      <c r="L76" s="4">
        <v>1264</v>
      </c>
      <c r="M76" s="4">
        <v>1605</v>
      </c>
      <c r="N76" s="4">
        <v>90</v>
      </c>
      <c r="O76" s="4">
        <v>131</v>
      </c>
      <c r="P76" s="4">
        <v>1674300</v>
      </c>
      <c r="Q76" s="4">
        <v>2316800</v>
      </c>
      <c r="R76" s="5">
        <v>4.1999999999999997E-3</v>
      </c>
      <c r="S76" s="4">
        <v>4391500</v>
      </c>
      <c r="T76" s="4">
        <f t="shared" si="9"/>
        <v>8624820</v>
      </c>
      <c r="U76" s="4">
        <f t="shared" si="10"/>
        <v>6216900</v>
      </c>
      <c r="V76" s="5">
        <v>1.03E-2</v>
      </c>
    </row>
    <row r="77" spans="1:22" x14ac:dyDescent="0.2">
      <c r="A77" s="16" t="s">
        <v>207</v>
      </c>
      <c r="B77" s="4">
        <v>22400</v>
      </c>
      <c r="C77" s="4">
        <v>1334200</v>
      </c>
      <c r="D77" s="4">
        <v>-1311800</v>
      </c>
      <c r="E77" s="4">
        <v>-31949760000</v>
      </c>
      <c r="F77" s="4">
        <f t="shared" si="7"/>
        <v>-99274275343</v>
      </c>
      <c r="G77" s="4">
        <v>0</v>
      </c>
      <c r="H77" s="4">
        <v>0</v>
      </c>
      <c r="I77" s="4">
        <v>0</v>
      </c>
      <c r="J77" s="4">
        <v>19600000</v>
      </c>
      <c r="K77" s="24">
        <f t="shared" si="8"/>
        <v>-1913665000</v>
      </c>
      <c r="L77" s="4">
        <v>1352</v>
      </c>
      <c r="M77" s="4">
        <v>2183</v>
      </c>
      <c r="N77" s="4">
        <v>143</v>
      </c>
      <c r="O77" s="4">
        <v>232</v>
      </c>
      <c r="P77" s="4">
        <v>2248800</v>
      </c>
      <c r="Q77" s="4">
        <v>3697000</v>
      </c>
      <c r="R77" s="5">
        <v>-2E-3</v>
      </c>
      <c r="S77" s="4">
        <v>6216900</v>
      </c>
      <c r="T77" s="4">
        <f t="shared" si="9"/>
        <v>8527170</v>
      </c>
      <c r="U77" s="4">
        <f t="shared" si="10"/>
        <v>6773800</v>
      </c>
      <c r="V77" s="5">
        <v>1.43E-2</v>
      </c>
    </row>
    <row r="78" spans="1:22" x14ac:dyDescent="0.2">
      <c r="A78" s="16" t="s">
        <v>206</v>
      </c>
      <c r="B78" s="4">
        <v>64300</v>
      </c>
      <c r="C78" s="4">
        <v>125000</v>
      </c>
      <c r="D78" s="4">
        <v>-60700</v>
      </c>
      <c r="E78" s="4">
        <v>-1464890000</v>
      </c>
      <c r="F78" s="4">
        <f t="shared" si="7"/>
        <v>-67324515343</v>
      </c>
      <c r="G78" s="4">
        <v>0</v>
      </c>
      <c r="H78" s="4">
        <v>0</v>
      </c>
      <c r="I78" s="4">
        <v>0</v>
      </c>
      <c r="J78" s="4">
        <v>293160000</v>
      </c>
      <c r="K78" s="24">
        <f t="shared" si="8"/>
        <v>-1933265000</v>
      </c>
      <c r="L78" s="4">
        <v>1704</v>
      </c>
      <c r="M78" s="4">
        <v>2343</v>
      </c>
      <c r="N78" s="4">
        <v>154</v>
      </c>
      <c r="O78" s="4">
        <v>170</v>
      </c>
      <c r="P78" s="4">
        <v>6591900</v>
      </c>
      <c r="Q78" s="4">
        <v>3644400</v>
      </c>
      <c r="R78" s="5">
        <v>2.0999999999999999E-3</v>
      </c>
      <c r="S78" s="4">
        <v>10435500</v>
      </c>
      <c r="T78" s="4">
        <f t="shared" si="9"/>
        <v>8787690</v>
      </c>
      <c r="U78" s="4">
        <f t="shared" si="10"/>
        <v>6773800</v>
      </c>
      <c r="V78" s="5">
        <v>1.83E-2</v>
      </c>
    </row>
    <row r="79" spans="1:22" x14ac:dyDescent="0.2">
      <c r="A79" s="16" t="s">
        <v>205</v>
      </c>
      <c r="B79" s="4">
        <v>1061200</v>
      </c>
      <c r="C79" s="4">
        <v>161000</v>
      </c>
      <c r="D79" s="4">
        <v>900200</v>
      </c>
      <c r="E79" s="4">
        <v>21889100000</v>
      </c>
      <c r="F79" s="4">
        <f t="shared" si="7"/>
        <v>-65859625343</v>
      </c>
      <c r="G79" s="4">
        <v>0</v>
      </c>
      <c r="H79" s="4">
        <v>0</v>
      </c>
      <c r="I79" s="4">
        <v>0</v>
      </c>
      <c r="J79" s="4">
        <v>-12454545000</v>
      </c>
      <c r="K79" s="24">
        <f t="shared" si="8"/>
        <v>-2226425000</v>
      </c>
      <c r="L79" s="4">
        <v>2318</v>
      </c>
      <c r="M79" s="4">
        <v>2482</v>
      </c>
      <c r="N79" s="4">
        <v>271</v>
      </c>
      <c r="O79" s="4">
        <v>183</v>
      </c>
      <c r="P79" s="4">
        <v>4045100</v>
      </c>
      <c r="Q79" s="4">
        <v>3857700</v>
      </c>
      <c r="R79" s="5">
        <v>1.0500000000000001E-2</v>
      </c>
      <c r="S79" s="4">
        <v>7903000</v>
      </c>
      <c r="T79" s="4">
        <f t="shared" si="9"/>
        <v>8684500</v>
      </c>
      <c r="U79" s="4">
        <f t="shared" si="10"/>
        <v>4772200</v>
      </c>
      <c r="V79" s="5">
        <v>2.86E-2</v>
      </c>
    </row>
    <row r="80" spans="1:22" x14ac:dyDescent="0.2">
      <c r="A80" s="16" t="s">
        <v>204</v>
      </c>
      <c r="B80" s="4">
        <v>72700</v>
      </c>
      <c r="C80" s="4">
        <v>924600</v>
      </c>
      <c r="D80" s="4">
        <v>-851900</v>
      </c>
      <c r="E80" s="4">
        <v>-20520657433</v>
      </c>
      <c r="F80" s="4">
        <f t="shared" ref="F80:F90" si="11">E80+F81</f>
        <v>-87748725343</v>
      </c>
      <c r="G80" s="4">
        <v>0</v>
      </c>
      <c r="H80" s="4">
        <v>0</v>
      </c>
      <c r="I80" s="4">
        <v>0</v>
      </c>
      <c r="J80" s="4">
        <v>-19720000</v>
      </c>
      <c r="K80" s="24">
        <f t="shared" ref="K80:K90" si="12">K81+J80</f>
        <v>10228120000</v>
      </c>
      <c r="L80" s="4">
        <v>2227</v>
      </c>
      <c r="M80" s="4">
        <v>4519</v>
      </c>
      <c r="N80" s="4">
        <v>158</v>
      </c>
      <c r="O80" s="4">
        <v>259</v>
      </c>
      <c r="P80" s="4">
        <v>2759100</v>
      </c>
      <c r="Q80" s="4">
        <v>5506400</v>
      </c>
      <c r="R80" s="5">
        <v>-8.3000000000000001E-3</v>
      </c>
      <c r="S80" s="4">
        <v>8916200</v>
      </c>
      <c r="T80" s="4">
        <f t="shared" ref="T80:T96" si="13">AVERAGE(S81:S90)</f>
        <v>8921750</v>
      </c>
      <c r="U80" s="4">
        <f t="shared" ref="U80:U90" si="14">MIN(S81:S85)</f>
        <v>4772200</v>
      </c>
      <c r="V80" s="5">
        <v>1.8500000000000003E-2</v>
      </c>
    </row>
    <row r="81" spans="1:22" x14ac:dyDescent="0.2">
      <c r="A81" s="16" t="s">
        <v>203</v>
      </c>
      <c r="B81" s="4">
        <v>16641</v>
      </c>
      <c r="C81" s="4">
        <v>411400</v>
      </c>
      <c r="D81" s="4">
        <v>-394759</v>
      </c>
      <c r="E81" s="4">
        <v>-9666550000</v>
      </c>
      <c r="F81" s="4">
        <f t="shared" si="11"/>
        <v>-67228067910</v>
      </c>
      <c r="G81" s="4">
        <v>0</v>
      </c>
      <c r="H81" s="4">
        <v>0</v>
      </c>
      <c r="I81" s="4">
        <v>0</v>
      </c>
      <c r="J81" s="4">
        <v>-2525600000</v>
      </c>
      <c r="K81" s="24">
        <f t="shared" si="12"/>
        <v>10247840000</v>
      </c>
      <c r="L81" s="4">
        <v>3431</v>
      </c>
      <c r="M81" s="4">
        <v>8815</v>
      </c>
      <c r="N81" s="4">
        <v>300</v>
      </c>
      <c r="O81" s="4">
        <v>735</v>
      </c>
      <c r="P81" s="4">
        <v>5408600</v>
      </c>
      <c r="Q81" s="4">
        <v>13120700</v>
      </c>
      <c r="R81" s="5">
        <v>-3.3000000000000002E-2</v>
      </c>
      <c r="S81" s="4">
        <v>19544700</v>
      </c>
      <c r="T81" s="4">
        <f t="shared" si="13"/>
        <v>8212845.7000000002</v>
      </c>
      <c r="U81" s="4">
        <f t="shared" si="14"/>
        <v>4772200</v>
      </c>
      <c r="V81" s="5">
        <v>2.6200000000000001E-2</v>
      </c>
    </row>
    <row r="82" spans="1:22" x14ac:dyDescent="0.2">
      <c r="A82" s="16" t="s">
        <v>200</v>
      </c>
      <c r="B82" s="4">
        <v>10800</v>
      </c>
      <c r="C82" s="4">
        <v>361720</v>
      </c>
      <c r="D82" s="4">
        <v>-350920</v>
      </c>
      <c r="E82" s="4">
        <v>-8649245242</v>
      </c>
      <c r="F82" s="4">
        <f t="shared" si="11"/>
        <v>-57561517910</v>
      </c>
      <c r="G82" s="4">
        <v>0</v>
      </c>
      <c r="H82" s="4">
        <v>0</v>
      </c>
      <c r="I82" s="4">
        <v>0</v>
      </c>
      <c r="J82" s="4">
        <v>-2525600000</v>
      </c>
      <c r="K82" s="24">
        <f t="shared" si="12"/>
        <v>12773440000</v>
      </c>
      <c r="L82" s="4">
        <v>2168</v>
      </c>
      <c r="M82" s="4">
        <v>3034</v>
      </c>
      <c r="N82" s="4">
        <v>140</v>
      </c>
      <c r="O82" s="4">
        <v>225</v>
      </c>
      <c r="P82" s="4">
        <v>2599100</v>
      </c>
      <c r="Q82" s="4">
        <v>4104300</v>
      </c>
      <c r="R82" s="5">
        <v>1.0200000000000001E-2</v>
      </c>
      <c r="S82" s="4">
        <v>6773800</v>
      </c>
      <c r="T82" s="4">
        <f t="shared" si="13"/>
        <v>9557381.5999999996</v>
      </c>
      <c r="U82" s="4">
        <f t="shared" si="14"/>
        <v>4772200</v>
      </c>
      <c r="V82" s="5">
        <v>2.2000000000000002E-2</v>
      </c>
    </row>
    <row r="83" spans="1:22" x14ac:dyDescent="0.2">
      <c r="A83" s="16" t="s">
        <v>199</v>
      </c>
      <c r="B83" s="4">
        <v>37500</v>
      </c>
      <c r="C83" s="4">
        <v>364000</v>
      </c>
      <c r="D83" s="4">
        <v>-326500</v>
      </c>
      <c r="E83" s="4">
        <v>-8156180000</v>
      </c>
      <c r="F83" s="4">
        <f t="shared" si="11"/>
        <v>-48912272668</v>
      </c>
      <c r="G83" s="4">
        <v>0</v>
      </c>
      <c r="H83" s="4">
        <v>0</v>
      </c>
      <c r="I83" s="4">
        <v>0</v>
      </c>
      <c r="J83" s="4">
        <v>-401400000</v>
      </c>
      <c r="K83" s="24">
        <f t="shared" si="12"/>
        <v>15299040000</v>
      </c>
      <c r="L83" s="4">
        <v>2142</v>
      </c>
      <c r="M83" s="4">
        <v>3819</v>
      </c>
      <c r="N83" s="4">
        <v>154</v>
      </c>
      <c r="O83" s="4">
        <v>326</v>
      </c>
      <c r="P83" s="4">
        <v>2834100</v>
      </c>
      <c r="Q83" s="4">
        <v>5333500</v>
      </c>
      <c r="R83" s="5">
        <v>-2.6200000000000001E-2</v>
      </c>
      <c r="S83" s="4">
        <v>9135100</v>
      </c>
      <c r="T83" s="4">
        <f t="shared" si="13"/>
        <v>9028997.0999999996</v>
      </c>
      <c r="U83" s="4">
        <f t="shared" si="14"/>
        <v>4772200</v>
      </c>
      <c r="V83" s="5">
        <v>2.9500000000000002E-2</v>
      </c>
    </row>
    <row r="84" spans="1:22" x14ac:dyDescent="0.2">
      <c r="A84" s="16" t="s">
        <v>193</v>
      </c>
      <c r="B84" s="4">
        <v>29100</v>
      </c>
      <c r="C84" s="4">
        <v>355200</v>
      </c>
      <c r="D84" s="4">
        <v>-326100</v>
      </c>
      <c r="E84" s="4">
        <v>-8240200000</v>
      </c>
      <c r="F84" s="4">
        <f t="shared" si="11"/>
        <v>-40756092668</v>
      </c>
      <c r="G84" s="4">
        <v>0</v>
      </c>
      <c r="H84" s="4">
        <v>0</v>
      </c>
      <c r="I84" s="4">
        <v>0</v>
      </c>
      <c r="J84" s="4">
        <v>-898280000</v>
      </c>
      <c r="K84" s="24">
        <f t="shared" si="12"/>
        <v>15700440000</v>
      </c>
      <c r="L84" s="4">
        <v>1789</v>
      </c>
      <c r="M84" s="4">
        <v>1328</v>
      </c>
      <c r="N84" s="4">
        <v>148</v>
      </c>
      <c r="O84" s="4">
        <v>109</v>
      </c>
      <c r="P84" s="4">
        <v>2260800</v>
      </c>
      <c r="Q84" s="4">
        <v>1936700</v>
      </c>
      <c r="R84" s="5">
        <v>8.0000000000000002E-3</v>
      </c>
      <c r="S84" s="4">
        <v>4772200</v>
      </c>
      <c r="T84" s="4">
        <f t="shared" si="13"/>
        <v>9281249.5</v>
      </c>
      <c r="U84" s="4">
        <f t="shared" si="14"/>
        <v>5240400</v>
      </c>
      <c r="V84" s="5">
        <v>1.38E-2</v>
      </c>
    </row>
    <row r="85" spans="1:22" x14ac:dyDescent="0.2">
      <c r="A85" s="16" t="s">
        <v>192</v>
      </c>
      <c r="B85" s="4">
        <v>129800</v>
      </c>
      <c r="C85" s="4">
        <v>6000</v>
      </c>
      <c r="D85" s="4">
        <v>123800</v>
      </c>
      <c r="E85" s="4">
        <v>3096900000</v>
      </c>
      <c r="F85" s="4">
        <f t="shared" si="11"/>
        <v>-32515892668</v>
      </c>
      <c r="G85" s="4">
        <v>0</v>
      </c>
      <c r="H85" s="4">
        <v>0</v>
      </c>
      <c r="I85" s="4">
        <v>0</v>
      </c>
      <c r="J85" s="4">
        <v>-4934205000</v>
      </c>
      <c r="K85" s="24">
        <f t="shared" si="12"/>
        <v>16598720000</v>
      </c>
      <c r="L85" s="4">
        <v>2413</v>
      </c>
      <c r="M85" s="4">
        <v>2145</v>
      </c>
      <c r="N85" s="4">
        <v>223</v>
      </c>
      <c r="O85" s="4">
        <v>163</v>
      </c>
      <c r="P85" s="4">
        <v>3661000</v>
      </c>
      <c r="Q85" s="4">
        <v>2980400</v>
      </c>
      <c r="R85" s="5">
        <v>1.41E-2</v>
      </c>
      <c r="S85" s="4">
        <v>6990100</v>
      </c>
      <c r="T85" s="4">
        <f t="shared" si="13"/>
        <v>9110971.5</v>
      </c>
      <c r="U85" s="4">
        <f t="shared" si="14"/>
        <v>5240400</v>
      </c>
      <c r="V85" s="5">
        <v>3.3399999999999999E-2</v>
      </c>
    </row>
    <row r="86" spans="1:22" x14ac:dyDescent="0.2">
      <c r="A86" s="16" t="s">
        <v>191</v>
      </c>
      <c r="B86" s="4">
        <v>45900</v>
      </c>
      <c r="C86" s="4">
        <v>211700</v>
      </c>
      <c r="D86" s="4">
        <v>-165800</v>
      </c>
      <c r="E86" s="4">
        <v>-4146620000</v>
      </c>
      <c r="F86" s="4">
        <f t="shared" si="11"/>
        <v>-35612792668</v>
      </c>
      <c r="G86" s="4">
        <v>0</v>
      </c>
      <c r="H86" s="4">
        <v>0</v>
      </c>
      <c r="I86" s="4">
        <v>0</v>
      </c>
      <c r="J86" s="4">
        <v>-39880000</v>
      </c>
      <c r="K86" s="24">
        <f t="shared" si="12"/>
        <v>21532925000</v>
      </c>
      <c r="L86" s="4">
        <v>1242</v>
      </c>
      <c r="M86" s="4">
        <v>2553</v>
      </c>
      <c r="N86" s="4">
        <v>111</v>
      </c>
      <c r="O86" s="4">
        <v>206</v>
      </c>
      <c r="P86" s="4">
        <v>1794900</v>
      </c>
      <c r="Q86" s="4">
        <v>3268500</v>
      </c>
      <c r="R86" s="5">
        <v>-0.01</v>
      </c>
      <c r="S86" s="4">
        <v>5560700</v>
      </c>
      <c r="T86" s="4">
        <f t="shared" si="13"/>
        <v>9667962.6999999993</v>
      </c>
      <c r="U86" s="4">
        <f t="shared" si="14"/>
        <v>5240400</v>
      </c>
      <c r="V86" s="5">
        <v>1.5900000000000001E-2</v>
      </c>
    </row>
    <row r="87" spans="1:22" x14ac:dyDescent="0.2">
      <c r="A87" s="16" t="s">
        <v>190</v>
      </c>
      <c r="B87" s="4">
        <v>62000</v>
      </c>
      <c r="C87" s="4">
        <v>29500</v>
      </c>
      <c r="D87" s="4">
        <v>32500</v>
      </c>
      <c r="E87" s="4">
        <v>816830000</v>
      </c>
      <c r="F87" s="4">
        <f t="shared" si="11"/>
        <v>-31466172668</v>
      </c>
      <c r="G87" s="4">
        <v>0</v>
      </c>
      <c r="H87" s="4">
        <v>0</v>
      </c>
      <c r="I87" s="4">
        <v>0</v>
      </c>
      <c r="J87" s="4">
        <v>-30000000</v>
      </c>
      <c r="K87" s="24">
        <f t="shared" si="12"/>
        <v>21572805000</v>
      </c>
      <c r="L87" s="4">
        <v>1324</v>
      </c>
      <c r="M87" s="4">
        <v>2601</v>
      </c>
      <c r="N87" s="4">
        <v>107</v>
      </c>
      <c r="O87" s="4">
        <v>189</v>
      </c>
      <c r="P87" s="4">
        <v>1780100</v>
      </c>
      <c r="Q87" s="4">
        <v>3146400</v>
      </c>
      <c r="R87" s="5">
        <v>-3.9000000000000003E-3</v>
      </c>
      <c r="S87" s="4">
        <v>5240400</v>
      </c>
      <c r="T87" s="4">
        <f t="shared" si="13"/>
        <v>10390182.699999999</v>
      </c>
      <c r="U87" s="4">
        <f t="shared" si="14"/>
        <v>6871100</v>
      </c>
      <c r="V87" s="5">
        <v>1.5900000000000001E-2</v>
      </c>
    </row>
    <row r="88" spans="1:22" x14ac:dyDescent="0.2">
      <c r="A88" s="16" t="s">
        <v>189</v>
      </c>
      <c r="B88" s="4">
        <v>77218</v>
      </c>
      <c r="C88" s="4">
        <v>36800</v>
      </c>
      <c r="D88" s="4">
        <v>40418</v>
      </c>
      <c r="E88" s="4">
        <v>1025777332</v>
      </c>
      <c r="F88" s="4">
        <f t="shared" si="11"/>
        <v>-32283002668</v>
      </c>
      <c r="G88" s="4">
        <v>0</v>
      </c>
      <c r="H88" s="4">
        <v>0</v>
      </c>
      <c r="I88" s="4">
        <v>0</v>
      </c>
      <c r="J88" s="4">
        <v>162180000</v>
      </c>
      <c r="K88" s="24">
        <f t="shared" si="12"/>
        <v>21602805000</v>
      </c>
      <c r="L88" s="4">
        <v>4548</v>
      </c>
      <c r="M88" s="4">
        <v>3710</v>
      </c>
      <c r="N88" s="4">
        <v>452</v>
      </c>
      <c r="O88" s="4">
        <v>351</v>
      </c>
      <c r="P88" s="4">
        <v>6741700</v>
      </c>
      <c r="Q88" s="4">
        <v>5800300</v>
      </c>
      <c r="R88" s="5">
        <v>1.01E-2</v>
      </c>
      <c r="S88" s="4">
        <v>13040700</v>
      </c>
      <c r="T88" s="4">
        <f t="shared" si="13"/>
        <v>9888189.6999999993</v>
      </c>
      <c r="U88" s="4">
        <f t="shared" si="14"/>
        <v>3851255</v>
      </c>
      <c r="V88" s="5">
        <v>3.1099999999999999E-2</v>
      </c>
    </row>
    <row r="89" spans="1:22" x14ac:dyDescent="0.2">
      <c r="A89" s="16" t="s">
        <v>188</v>
      </c>
      <c r="B89" s="4">
        <v>9400</v>
      </c>
      <c r="C89" s="4">
        <v>263300</v>
      </c>
      <c r="D89" s="4">
        <v>-253900</v>
      </c>
      <c r="E89" s="4">
        <v>-6348910000</v>
      </c>
      <c r="F89" s="4">
        <f t="shared" si="11"/>
        <v>-33308780000</v>
      </c>
      <c r="K89" s="24">
        <f t="shared" si="12"/>
        <v>21440625000</v>
      </c>
      <c r="L89" s="4">
        <v>1568</v>
      </c>
      <c r="M89" s="4">
        <v>3179</v>
      </c>
      <c r="N89" s="4">
        <v>168</v>
      </c>
      <c r="O89" s="4">
        <v>267</v>
      </c>
      <c r="P89" s="4">
        <v>2198000</v>
      </c>
      <c r="Q89" s="4">
        <v>4293000</v>
      </c>
      <c r="R89" s="5">
        <v>-0.01</v>
      </c>
      <c r="S89" s="4">
        <v>6871100</v>
      </c>
      <c r="T89" s="4">
        <f t="shared" si="13"/>
        <v>9961234.6999999993</v>
      </c>
      <c r="U89" s="4">
        <f t="shared" si="14"/>
        <v>3851255</v>
      </c>
      <c r="V89" s="5">
        <v>2.1700000000000001E-2</v>
      </c>
    </row>
    <row r="90" spans="1:22" x14ac:dyDescent="0.2">
      <c r="A90" s="16" t="s">
        <v>187</v>
      </c>
      <c r="B90" s="4">
        <v>313300</v>
      </c>
      <c r="C90" s="4">
        <v>124200</v>
      </c>
      <c r="D90" s="4">
        <v>189100</v>
      </c>
      <c r="E90" s="4">
        <v>4711520000</v>
      </c>
      <c r="F90" s="4">
        <f t="shared" si="11"/>
        <v>-26959870000</v>
      </c>
      <c r="G90" s="4">
        <v>100400</v>
      </c>
      <c r="H90" s="4">
        <v>800</v>
      </c>
      <c r="I90" s="4">
        <v>99600</v>
      </c>
      <c r="J90" s="4">
        <v>2470200000</v>
      </c>
      <c r="K90" s="24">
        <f t="shared" si="12"/>
        <v>21440625000</v>
      </c>
      <c r="L90" s="4">
        <v>4060</v>
      </c>
      <c r="M90" s="4">
        <v>3778</v>
      </c>
      <c r="N90" s="4">
        <v>347</v>
      </c>
      <c r="O90" s="4">
        <v>296</v>
      </c>
      <c r="P90" s="4">
        <v>5822200</v>
      </c>
      <c r="Q90" s="4">
        <v>5110100</v>
      </c>
      <c r="R90" s="5">
        <v>1.41E-2</v>
      </c>
      <c r="S90" s="4">
        <v>11288700</v>
      </c>
      <c r="T90" s="4">
        <f t="shared" si="13"/>
        <v>9737369.4000000004</v>
      </c>
      <c r="U90" s="4">
        <f t="shared" si="14"/>
        <v>3851255</v>
      </c>
      <c r="V90" s="5">
        <v>3.1400000000000004E-2</v>
      </c>
    </row>
    <row r="91" spans="1:22" x14ac:dyDescent="0.2">
      <c r="A91" s="16" t="s">
        <v>186</v>
      </c>
      <c r="B91" s="4">
        <v>214900</v>
      </c>
      <c r="C91" s="4">
        <v>304100</v>
      </c>
      <c r="D91" s="4">
        <v>-89200</v>
      </c>
      <c r="E91" s="4">
        <v>-2220780000</v>
      </c>
      <c r="F91" s="4">
        <f t="shared" ref="F91:F102" si="15">E91+F92</f>
        <v>-31671390000</v>
      </c>
      <c r="G91" s="4">
        <v>0</v>
      </c>
      <c r="H91" s="4">
        <v>0</v>
      </c>
      <c r="I91" s="4">
        <v>0</v>
      </c>
      <c r="J91" s="4">
        <v>-109020000</v>
      </c>
      <c r="K91" s="24">
        <f t="shared" ref="K91:K102" si="16">K92+J91</f>
        <v>18970425000</v>
      </c>
      <c r="L91" s="4">
        <v>2595</v>
      </c>
      <c r="M91" s="4">
        <v>4594</v>
      </c>
      <c r="N91" s="4">
        <v>220</v>
      </c>
      <c r="O91" s="4">
        <v>447</v>
      </c>
      <c r="P91" s="4">
        <v>3826100</v>
      </c>
      <c r="Q91" s="4">
        <v>7401400</v>
      </c>
      <c r="R91" s="5">
        <v>-2E-3</v>
      </c>
      <c r="S91" s="4">
        <v>12455657</v>
      </c>
      <c r="T91" s="4">
        <f t="shared" si="13"/>
        <v>9104834.5</v>
      </c>
      <c r="U91" s="4">
        <f t="shared" ref="U91:U102" si="17">MIN(S92:S96)</f>
        <v>3851255</v>
      </c>
      <c r="V91" s="5">
        <v>2.3900000000000001E-2</v>
      </c>
    </row>
    <row r="92" spans="1:22" x14ac:dyDescent="0.2">
      <c r="A92" s="16" t="s">
        <v>185</v>
      </c>
      <c r="B92" s="4">
        <v>129900</v>
      </c>
      <c r="C92" s="4">
        <v>191700</v>
      </c>
      <c r="D92" s="4">
        <v>-61800</v>
      </c>
      <c r="E92" s="4">
        <v>-1450640000</v>
      </c>
      <c r="F92" s="4">
        <f t="shared" si="15"/>
        <v>-29450610000</v>
      </c>
      <c r="G92" s="4">
        <v>419300</v>
      </c>
      <c r="H92" s="4">
        <v>0</v>
      </c>
      <c r="I92" s="4">
        <v>419300</v>
      </c>
      <c r="J92" s="4">
        <v>10096445000</v>
      </c>
      <c r="K92" s="24">
        <f t="shared" si="16"/>
        <v>19079445000</v>
      </c>
      <c r="L92" s="4">
        <v>6600</v>
      </c>
      <c r="M92" s="4">
        <v>3296</v>
      </c>
      <c r="N92" s="4">
        <v>633</v>
      </c>
      <c r="O92" s="4">
        <v>279</v>
      </c>
      <c r="P92" s="4">
        <v>11592400</v>
      </c>
      <c r="Q92" s="4">
        <v>5187000</v>
      </c>
      <c r="R92" s="5">
        <v>6.8699999999999997E-2</v>
      </c>
      <c r="S92" s="4">
        <v>20219159</v>
      </c>
      <c r="T92" s="4">
        <f t="shared" si="13"/>
        <v>8135265.2000000002</v>
      </c>
      <c r="U92" s="4">
        <f t="shared" si="17"/>
        <v>3851255</v>
      </c>
      <c r="V92" s="5">
        <v>6.83E-2</v>
      </c>
    </row>
    <row r="93" spans="1:22" x14ac:dyDescent="0.2">
      <c r="A93" s="16" t="s">
        <v>184</v>
      </c>
      <c r="B93" s="4">
        <v>600</v>
      </c>
      <c r="C93" s="4">
        <v>295200</v>
      </c>
      <c r="D93" s="4">
        <v>-294600</v>
      </c>
      <c r="E93" s="4">
        <v>-6872600000</v>
      </c>
      <c r="F93" s="4">
        <f t="shared" si="15"/>
        <v>-27999970000</v>
      </c>
      <c r="K93" s="24">
        <f t="shared" si="16"/>
        <v>8983000000</v>
      </c>
      <c r="L93" s="4">
        <v>836</v>
      </c>
      <c r="M93" s="4">
        <v>1636</v>
      </c>
      <c r="N93" s="4">
        <v>66</v>
      </c>
      <c r="O93" s="4">
        <v>135</v>
      </c>
      <c r="P93" s="4">
        <v>1435600</v>
      </c>
      <c r="Q93" s="4">
        <v>2408700</v>
      </c>
      <c r="R93" s="5">
        <v>-2.0999999999999999E-3</v>
      </c>
      <c r="S93" s="4">
        <v>3851255</v>
      </c>
      <c r="T93" s="4">
        <f t="shared" si="13"/>
        <v>8611266.333333334</v>
      </c>
      <c r="U93" s="4">
        <f t="shared" si="17"/>
        <v>5287320</v>
      </c>
      <c r="V93" s="5">
        <v>2.75E-2</v>
      </c>
    </row>
    <row r="94" spans="1:22" x14ac:dyDescent="0.2">
      <c r="A94" s="16" t="s">
        <v>183</v>
      </c>
      <c r="B94" s="4">
        <v>85000</v>
      </c>
      <c r="C94" s="4">
        <v>170500</v>
      </c>
      <c r="D94" s="4">
        <v>-85500</v>
      </c>
      <c r="E94" s="4">
        <v>-2014450000</v>
      </c>
      <c r="F94" s="4">
        <f t="shared" si="15"/>
        <v>-21127370000</v>
      </c>
      <c r="G94" s="4">
        <v>304800</v>
      </c>
      <c r="H94" s="4">
        <v>0</v>
      </c>
      <c r="I94" s="4">
        <v>304800</v>
      </c>
      <c r="J94" s="4">
        <v>7227280000</v>
      </c>
      <c r="K94" s="24">
        <f t="shared" si="16"/>
        <v>8983000000</v>
      </c>
      <c r="L94" s="4">
        <v>2184</v>
      </c>
      <c r="M94" s="4">
        <v>2660</v>
      </c>
      <c r="N94" s="4">
        <v>163</v>
      </c>
      <c r="O94" s="4">
        <v>189</v>
      </c>
      <c r="P94" s="4">
        <v>3158700</v>
      </c>
      <c r="Q94" s="4">
        <v>3644200</v>
      </c>
      <c r="R94" s="5">
        <v>-6.3E-3</v>
      </c>
      <c r="S94" s="4">
        <v>7294724</v>
      </c>
      <c r="T94" s="4">
        <f t="shared" si="13"/>
        <v>8775834.125</v>
      </c>
      <c r="U94" s="4">
        <f t="shared" si="17"/>
        <v>5287320</v>
      </c>
      <c r="V94" s="5">
        <v>2.9500000000000002E-2</v>
      </c>
    </row>
    <row r="95" spans="1:22" x14ac:dyDescent="0.2">
      <c r="A95" s="16" t="s">
        <v>182</v>
      </c>
      <c r="B95" s="4">
        <v>263000</v>
      </c>
      <c r="C95" s="4">
        <v>18100</v>
      </c>
      <c r="D95" s="4">
        <v>244900</v>
      </c>
      <c r="E95" s="4">
        <v>5731690000</v>
      </c>
      <c r="F95" s="4">
        <f t="shared" si="15"/>
        <v>-19112920000</v>
      </c>
      <c r="K95" s="24">
        <f t="shared" si="16"/>
        <v>1755720000</v>
      </c>
      <c r="L95" s="4">
        <v>1664</v>
      </c>
      <c r="M95" s="4">
        <v>1649</v>
      </c>
      <c r="N95" s="4">
        <v>142</v>
      </c>
      <c r="O95" s="4">
        <v>138</v>
      </c>
      <c r="P95" s="4">
        <v>2619600</v>
      </c>
      <c r="Q95" s="4">
        <v>2265800</v>
      </c>
      <c r="R95" s="5">
        <v>1.7399999999999999E-2</v>
      </c>
      <c r="S95" s="4">
        <v>5287320</v>
      </c>
      <c r="T95" s="4">
        <f t="shared" si="13"/>
        <v>9274193.2857142854</v>
      </c>
      <c r="U95" s="4">
        <f t="shared" si="17"/>
        <v>7601550</v>
      </c>
      <c r="V95" s="5">
        <v>1.0700000000000001E-2</v>
      </c>
    </row>
    <row r="96" spans="1:22" x14ac:dyDescent="0.2">
      <c r="A96" s="16" t="s">
        <v>177</v>
      </c>
      <c r="B96" s="4">
        <v>13200</v>
      </c>
      <c r="C96" s="4">
        <v>379300</v>
      </c>
      <c r="D96" s="4">
        <v>-366100</v>
      </c>
      <c r="E96" s="4">
        <v>-8503350000</v>
      </c>
      <c r="F96" s="4">
        <f t="shared" si="15"/>
        <v>-24844610000</v>
      </c>
      <c r="K96" s="24">
        <f t="shared" si="16"/>
        <v>1755720000</v>
      </c>
      <c r="L96" s="4">
        <v>2189</v>
      </c>
      <c r="M96" s="4">
        <v>4807</v>
      </c>
      <c r="N96" s="4">
        <v>163</v>
      </c>
      <c r="O96" s="4">
        <v>389</v>
      </c>
      <c r="P96" s="4">
        <v>2929300</v>
      </c>
      <c r="Q96" s="4">
        <v>7207900</v>
      </c>
      <c r="R96" s="5">
        <v>-2.1099999999999997E-2</v>
      </c>
      <c r="S96" s="4">
        <v>11130612</v>
      </c>
      <c r="T96" s="4">
        <f t="shared" si="13"/>
        <v>8964790.166666666</v>
      </c>
      <c r="U96" s="4">
        <f t="shared" si="17"/>
        <v>6130308</v>
      </c>
      <c r="V96" s="5">
        <v>2.76E-2</v>
      </c>
    </row>
    <row r="97" spans="1:22" x14ac:dyDescent="0.2">
      <c r="A97" s="16" t="s">
        <v>175</v>
      </c>
      <c r="B97" s="4">
        <v>17000</v>
      </c>
      <c r="C97" s="4">
        <v>295600</v>
      </c>
      <c r="D97" s="4">
        <v>-278600</v>
      </c>
      <c r="E97" s="4">
        <v>-6572670000</v>
      </c>
      <c r="F97" s="4">
        <f t="shared" si="15"/>
        <v>-16341260000</v>
      </c>
      <c r="K97" s="24">
        <f t="shared" si="16"/>
        <v>1755720000</v>
      </c>
      <c r="L97" s="4">
        <v>2909</v>
      </c>
      <c r="M97" s="4">
        <v>5508</v>
      </c>
      <c r="N97" s="4">
        <v>245</v>
      </c>
      <c r="O97" s="4">
        <v>391</v>
      </c>
      <c r="P97" s="4">
        <v>4210300</v>
      </c>
      <c r="Q97" s="4">
        <v>7750900</v>
      </c>
      <c r="R97" s="5">
        <v>-1.04E-2</v>
      </c>
      <c r="S97" s="4">
        <v>12462600</v>
      </c>
      <c r="T97" s="4">
        <f t="shared" ref="T97:T102" si="18">AVERAGE(S98:S107)</f>
        <v>8265228.2000000002</v>
      </c>
      <c r="U97" s="4">
        <f t="shared" si="17"/>
        <v>6130308</v>
      </c>
      <c r="V97" s="5">
        <v>2.9300000000000003E-2</v>
      </c>
    </row>
    <row r="98" spans="1:22" x14ac:dyDescent="0.2">
      <c r="A98" s="16" t="s">
        <v>174</v>
      </c>
      <c r="B98" s="4">
        <v>61100</v>
      </c>
      <c r="C98" s="4">
        <v>218796</v>
      </c>
      <c r="D98" s="4">
        <v>-157696</v>
      </c>
      <c r="E98" s="4">
        <v>-3800410000</v>
      </c>
      <c r="F98" s="4">
        <f t="shared" si="15"/>
        <v>-9768590000</v>
      </c>
      <c r="K98" s="24">
        <f t="shared" si="16"/>
        <v>1755720000</v>
      </c>
      <c r="L98" s="4">
        <v>1789</v>
      </c>
      <c r="M98" s="4">
        <v>2347</v>
      </c>
      <c r="N98" s="4">
        <v>176</v>
      </c>
      <c r="O98" s="4">
        <v>222</v>
      </c>
      <c r="P98" s="4">
        <v>3265300</v>
      </c>
      <c r="Q98" s="4">
        <v>3631900</v>
      </c>
      <c r="R98" s="5">
        <v>-1.03E-2</v>
      </c>
      <c r="S98" s="4">
        <v>8020770</v>
      </c>
      <c r="T98" s="4">
        <f t="shared" si="18"/>
        <v>8326342.75</v>
      </c>
      <c r="U98" s="4">
        <f t="shared" si="17"/>
        <v>6130308</v>
      </c>
      <c r="V98" s="5">
        <v>2.2599999999999999E-2</v>
      </c>
    </row>
    <row r="99" spans="1:22" x14ac:dyDescent="0.2">
      <c r="A99" s="16" t="s">
        <v>164</v>
      </c>
      <c r="B99" s="4">
        <v>400</v>
      </c>
      <c r="C99" s="4">
        <v>100400</v>
      </c>
      <c r="D99" s="4">
        <v>-100000</v>
      </c>
      <c r="E99" s="4">
        <v>-2387040000</v>
      </c>
      <c r="F99" s="4">
        <f t="shared" si="15"/>
        <v>-5968180000</v>
      </c>
      <c r="K99" s="24">
        <f t="shared" si="16"/>
        <v>1755720000</v>
      </c>
      <c r="L99" s="4">
        <v>1911</v>
      </c>
      <c r="M99" s="4">
        <v>3197</v>
      </c>
      <c r="N99" s="4">
        <v>162</v>
      </c>
      <c r="O99" s="4">
        <v>251</v>
      </c>
      <c r="P99" s="4">
        <v>2884100</v>
      </c>
      <c r="Q99" s="4">
        <v>4360900</v>
      </c>
      <c r="R99" s="5">
        <v>0</v>
      </c>
      <c r="S99" s="4">
        <v>7601550</v>
      </c>
      <c r="T99" s="4">
        <f t="shared" si="18"/>
        <v>8567940.333333334</v>
      </c>
      <c r="U99" s="4">
        <f t="shared" si="17"/>
        <v>6130308</v>
      </c>
      <c r="V99" s="5">
        <v>1.66E-2</v>
      </c>
    </row>
    <row r="100" spans="1:22" x14ac:dyDescent="0.2">
      <c r="A100" s="16" t="s">
        <v>156</v>
      </c>
      <c r="B100" s="4">
        <v>10200</v>
      </c>
      <c r="C100" s="4">
        <v>147400</v>
      </c>
      <c r="D100" s="4">
        <v>-137200</v>
      </c>
      <c r="E100" s="4">
        <v>-3314690000</v>
      </c>
      <c r="F100" s="4">
        <f t="shared" si="15"/>
        <v>-3581140000</v>
      </c>
      <c r="K100" s="24">
        <f t="shared" si="16"/>
        <v>1755720000</v>
      </c>
      <c r="L100" s="4">
        <v>2041</v>
      </c>
      <c r="M100" s="4">
        <v>2821</v>
      </c>
      <c r="N100" s="4">
        <v>227</v>
      </c>
      <c r="O100" s="4">
        <v>305</v>
      </c>
      <c r="P100" s="4">
        <v>3496200</v>
      </c>
      <c r="Q100" s="4">
        <v>4725600</v>
      </c>
      <c r="R100" s="5">
        <v>-4.0999999999999995E-3</v>
      </c>
      <c r="S100" s="4">
        <v>9050047</v>
      </c>
      <c r="T100" s="4">
        <f t="shared" si="18"/>
        <v>8326887</v>
      </c>
      <c r="U100" s="4">
        <f t="shared" si="17"/>
        <v>6130308</v>
      </c>
      <c r="V100" s="5">
        <v>2.6600000000000002E-2</v>
      </c>
    </row>
    <row r="101" spans="1:22" x14ac:dyDescent="0.2">
      <c r="A101" s="16" t="s">
        <v>155</v>
      </c>
      <c r="B101" s="4">
        <v>152000</v>
      </c>
      <c r="C101" s="4">
        <v>83600</v>
      </c>
      <c r="D101" s="4">
        <v>68400</v>
      </c>
      <c r="E101" s="4">
        <v>1647860000</v>
      </c>
      <c r="F101" s="4">
        <f t="shared" si="15"/>
        <v>-266450000</v>
      </c>
      <c r="K101" s="24">
        <f t="shared" si="16"/>
        <v>1755720000</v>
      </c>
      <c r="L101" s="4">
        <v>1665</v>
      </c>
      <c r="M101" s="4">
        <v>1766</v>
      </c>
      <c r="N101" s="4">
        <v>162</v>
      </c>
      <c r="O101" s="4">
        <v>162</v>
      </c>
      <c r="P101" s="4">
        <v>2851900</v>
      </c>
      <c r="Q101" s="4">
        <v>2680800</v>
      </c>
      <c r="R101" s="5">
        <v>1.9E-2</v>
      </c>
      <c r="S101" s="4">
        <v>6130308</v>
      </c>
      <c r="T101" s="4">
        <f t="shared" si="18"/>
        <v>10523466</v>
      </c>
      <c r="U101" s="4">
        <f t="shared" si="17"/>
        <v>10523466</v>
      </c>
      <c r="V101" s="5">
        <v>2.4799999999999999E-2</v>
      </c>
    </row>
    <row r="102" spans="1:22" x14ac:dyDescent="0.2">
      <c r="A102" s="16" t="s">
        <v>154</v>
      </c>
      <c r="B102" s="4">
        <v>19000</v>
      </c>
      <c r="C102" s="4">
        <v>98300</v>
      </c>
      <c r="D102" s="4">
        <v>-79300</v>
      </c>
      <c r="E102" s="4">
        <v>-1914310000</v>
      </c>
      <c r="F102" s="4">
        <f t="shared" si="15"/>
        <v>-1914310000</v>
      </c>
      <c r="G102" s="4">
        <v>71400</v>
      </c>
      <c r="H102" s="4">
        <v>0</v>
      </c>
      <c r="I102" s="4">
        <v>71400</v>
      </c>
      <c r="J102" s="4">
        <v>1755720000</v>
      </c>
      <c r="K102" s="24">
        <f t="shared" si="16"/>
        <v>1755720000</v>
      </c>
      <c r="L102" s="4">
        <v>1929</v>
      </c>
      <c r="M102" s="4">
        <v>3488</v>
      </c>
      <c r="N102" s="4">
        <v>190</v>
      </c>
      <c r="O102" s="4">
        <v>337</v>
      </c>
      <c r="P102" s="4">
        <v>2902900</v>
      </c>
      <c r="Q102" s="4">
        <v>5538500</v>
      </c>
      <c r="R102" s="5">
        <v>-3.6499999999999998E-2</v>
      </c>
      <c r="S102" s="4">
        <v>10523466</v>
      </c>
      <c r="T102" s="4" t="e">
        <f t="shared" si="18"/>
        <v>#DIV/0!</v>
      </c>
      <c r="U102" s="4">
        <f t="shared" si="17"/>
        <v>0</v>
      </c>
      <c r="V102" s="5">
        <v>4.24E-2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 t="shared" ref="F168:F222" si="19"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19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19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19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19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19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19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19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19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19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19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19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19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19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19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19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19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19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19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19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19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19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19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19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19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19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>E223+F224</f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18E6-1643-E547-9128-B48BD6E9A531}">
  <sheetPr codeName="Sheet29"/>
  <dimension ref="A1:V258"/>
  <sheetViews>
    <sheetView topLeftCell="D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83203125"/>
    <col min="3" max="3" customWidth="true" width="14.0"/>
    <col min="4" max="4" customWidth="true" width="15.5"/>
    <col min="5" max="5" customWidth="true" width="18.0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571">
        <v>344</v>
      </c>
      <c r="B3" t="n" s="2572">
        <v>731015.0</v>
      </c>
      <c r="C3" t="n" s="2573">
        <v>1.7225734E7</v>
      </c>
      <c r="D3" t="n" s="2574">
        <v>-1.6494719E7</v>
      </c>
      <c r="E3" t="n" s="2575">
        <v>-6.740778E11</v>
      </c>
      <c r="G3" t="n" s="2561">
        <v>0.0</v>
      </c>
      <c r="H3" t="n" s="2562">
        <v>0.0</v>
      </c>
      <c r="I3" t="n" s="2563">
        <v>0.0</v>
      </c>
      <c r="J3" t="n" s="2564">
        <v>2.52683E9</v>
      </c>
      <c r="L3" t="n" s="2565">
        <v>1620.0</v>
      </c>
      <c r="M3" t="n" s="2566">
        <v>4710.0</v>
      </c>
      <c r="N3" t="n" s="2567">
        <v>165.0</v>
      </c>
      <c r="O3" t="n" s="2568">
        <v>310.0</v>
      </c>
      <c r="P3" t="n" s="2569">
        <v>1695500.0</v>
      </c>
      <c r="Q3" t="n" s="2570">
        <v>4089800.0</v>
      </c>
      <c r="R3" t="n" s="2559">
        <v>-0.0038</v>
      </c>
      <c r="S3" t="n" s="2558">
        <v>2.1184734E7</v>
      </c>
      <c r="V3" t="n" s="2560">
        <v>0.0202</v>
      </c>
    </row>
    <row r="4">
      <c r="A4" t="s" s="504">
        <v>343</v>
      </c>
      <c r="B4" t="n" s="505">
        <v>156664.0</v>
      </c>
      <c r="C4" t="n" s="506">
        <v>845330.0</v>
      </c>
      <c r="D4" t="n" s="507">
        <v>-688666.0</v>
      </c>
      <c r="E4" t="n" s="508">
        <v>-2.692276E10</v>
      </c>
      <c r="G4" t="n" s="494">
        <v>0.0</v>
      </c>
      <c r="H4" t="n" s="495">
        <v>0.0</v>
      </c>
      <c r="I4" t="n" s="496">
        <v>0.0</v>
      </c>
      <c r="J4" t="n" s="497">
        <v>-2.779265E9</v>
      </c>
      <c r="L4" t="n" s="498">
        <v>1828.0</v>
      </c>
      <c r="M4" t="n" s="499">
        <v>4715.0</v>
      </c>
      <c r="N4" t="n" s="500">
        <v>140.0</v>
      </c>
      <c r="O4" t="n" s="501">
        <v>291.0</v>
      </c>
      <c r="P4" t="n" s="502">
        <v>1786600.0</v>
      </c>
      <c r="Q4" t="n" s="503">
        <v>3986900.0</v>
      </c>
      <c r="R4" t="n" s="492">
        <v>-0.0115</v>
      </c>
      <c r="S4" t="n" s="491">
        <v>6423700.0</v>
      </c>
      <c r="V4" t="n" s="493">
        <v>0.0127</v>
      </c>
    </row>
    <row r="5" spans="1:22" x14ac:dyDescent="0.2">
      <c r="A5" s="16" t="s">
        <v>342</v>
      </c>
      <c r="B5" s="4">
        <v>267494</v>
      </c>
      <c r="C5" s="4">
        <v>1393526</v>
      </c>
      <c r="D5" s="4">
        <v>-1126032</v>
      </c>
      <c r="E5" s="4">
        <v>-44783470000</v>
      </c>
      <c r="F5" s="4">
        <f t="shared" ref="F5:F46" si="0">E5+F6</f>
        <v>-9482805195405</v>
      </c>
      <c r="G5" s="4">
        <v>0</v>
      </c>
      <c r="H5" s="4">
        <v>0</v>
      </c>
      <c r="I5" s="4">
        <v>0</v>
      </c>
      <c r="J5" s="4">
        <v>-9730395000</v>
      </c>
      <c r="K5" s="24">
        <f t="shared" ref="K5:K46" si="1">K6+J5</f>
        <v>-55231440000</v>
      </c>
      <c r="L5" s="4">
        <v>1709</v>
      </c>
      <c r="M5" s="4">
        <v>5878</v>
      </c>
      <c r="N5" s="4">
        <v>198</v>
      </c>
      <c r="O5" s="4">
        <v>469</v>
      </c>
      <c r="P5" s="4">
        <v>2772600</v>
      </c>
      <c r="Q5" s="4">
        <v>6063600</v>
      </c>
      <c r="R5" s="5">
        <v>-1.26E-2</v>
      </c>
      <c r="S5" s="4">
        <v>8152400</v>
      </c>
      <c r="T5" s="4">
        <f t="shared" ref="T5:T73" si="2">AVERAGE(S6:S15)</f>
        <v>9402100</v>
      </c>
      <c r="U5" s="4">
        <f t="shared" ref="U5:U46" si="3">MIN(S6:S10)</f>
        <v>4742900</v>
      </c>
      <c r="V5" s="5">
        <v>1.6299999999999999E-2</v>
      </c>
    </row>
    <row r="6" spans="1:22" x14ac:dyDescent="0.2">
      <c r="A6" s="16" t="s">
        <v>341</v>
      </c>
      <c r="B6" s="4">
        <v>248521</v>
      </c>
      <c r="C6" s="4">
        <v>1297930</v>
      </c>
      <c r="D6" s="4">
        <v>-1049409</v>
      </c>
      <c r="E6" s="4">
        <v>-41803380000</v>
      </c>
      <c r="F6" s="4">
        <f t="shared" si="0"/>
        <v>-9438021725405</v>
      </c>
      <c r="G6" s="4">
        <v>0</v>
      </c>
      <c r="H6" s="4">
        <v>0</v>
      </c>
      <c r="I6" s="4">
        <v>0</v>
      </c>
      <c r="J6" s="4">
        <v>-9730395000</v>
      </c>
      <c r="K6" s="24">
        <f t="shared" si="1"/>
        <v>-45501045000</v>
      </c>
      <c r="L6" s="4">
        <v>1424</v>
      </c>
      <c r="M6" s="4">
        <v>3027</v>
      </c>
      <c r="N6" s="4">
        <v>201</v>
      </c>
      <c r="O6" s="4">
        <v>261</v>
      </c>
      <c r="P6" s="4">
        <v>2067500</v>
      </c>
      <c r="Q6" s="4">
        <v>3258200</v>
      </c>
      <c r="R6" s="5">
        <v>3.8E-3</v>
      </c>
      <c r="S6" s="4">
        <v>5598700</v>
      </c>
      <c r="T6" s="4">
        <f t="shared" si="2"/>
        <v>9528830</v>
      </c>
      <c r="U6" s="4">
        <f t="shared" si="3"/>
        <v>4742900</v>
      </c>
      <c r="V6" s="5">
        <v>7.4999999999999997E-3</v>
      </c>
    </row>
    <row r="7" spans="1:22" x14ac:dyDescent="0.2">
      <c r="A7" s="16" t="s">
        <v>340</v>
      </c>
      <c r="B7" s="4">
        <v>300039</v>
      </c>
      <c r="C7" s="4">
        <v>1250813</v>
      </c>
      <c r="D7" s="4">
        <v>-950774</v>
      </c>
      <c r="E7" s="4">
        <v>-37891920000</v>
      </c>
      <c r="F7" s="4">
        <f t="shared" si="0"/>
        <v>-9396218345405</v>
      </c>
      <c r="G7" s="4">
        <v>0</v>
      </c>
      <c r="H7" s="4">
        <v>0</v>
      </c>
      <c r="I7" s="4">
        <v>0</v>
      </c>
      <c r="J7" s="4">
        <v>-2875335000</v>
      </c>
      <c r="K7" s="24">
        <f t="shared" si="1"/>
        <v>-35770650000</v>
      </c>
      <c r="L7" s="4">
        <v>1299</v>
      </c>
      <c r="M7" s="4">
        <v>2791</v>
      </c>
      <c r="N7" s="4">
        <v>140</v>
      </c>
      <c r="O7" s="4">
        <v>203</v>
      </c>
      <c r="P7" s="4">
        <v>1543500</v>
      </c>
      <c r="Q7" s="4">
        <v>2825400</v>
      </c>
      <c r="R7" s="5">
        <v>0</v>
      </c>
      <c r="S7" s="4">
        <v>4742900</v>
      </c>
      <c r="T7" s="4">
        <f t="shared" si="2"/>
        <v>9963930</v>
      </c>
      <c r="U7" s="4">
        <f t="shared" si="3"/>
        <v>6387700</v>
      </c>
      <c r="V7" s="5">
        <v>7.4999999999999997E-3</v>
      </c>
    </row>
    <row r="8" spans="1:22" x14ac:dyDescent="0.2">
      <c r="A8" s="16" t="s">
        <v>339</v>
      </c>
      <c r="B8" s="4">
        <v>197500</v>
      </c>
      <c r="C8" s="4">
        <v>2734910</v>
      </c>
      <c r="D8" s="4">
        <v>-2537410</v>
      </c>
      <c r="E8" s="4">
        <v>-101784470000</v>
      </c>
      <c r="F8" s="4">
        <f t="shared" si="0"/>
        <v>-9358326425405</v>
      </c>
      <c r="G8" s="4">
        <v>0</v>
      </c>
      <c r="H8" s="4">
        <v>0</v>
      </c>
      <c r="I8" s="4">
        <v>0</v>
      </c>
      <c r="J8" s="4">
        <v>-52843285000</v>
      </c>
      <c r="K8" s="24">
        <f t="shared" si="1"/>
        <v>-32895315000</v>
      </c>
      <c r="L8" s="4">
        <v>2251</v>
      </c>
      <c r="M8" s="4">
        <v>6459</v>
      </c>
      <c r="N8" s="4">
        <v>373</v>
      </c>
      <c r="O8" s="4">
        <v>727</v>
      </c>
      <c r="P8" s="4">
        <v>3778800</v>
      </c>
      <c r="Q8" s="4">
        <v>8379400</v>
      </c>
      <c r="R8" s="5">
        <v>-1.8799999999999997E-2</v>
      </c>
      <c r="S8" s="4">
        <v>12955200</v>
      </c>
      <c r="T8" s="4">
        <f t="shared" si="2"/>
        <v>9396060</v>
      </c>
      <c r="U8" s="4">
        <f t="shared" si="3"/>
        <v>6387700</v>
      </c>
      <c r="V8" s="5">
        <v>1.9799999999999998E-2</v>
      </c>
    </row>
    <row r="9" spans="1:22" x14ac:dyDescent="0.2">
      <c r="A9" s="16" t="s">
        <v>338</v>
      </c>
      <c r="B9" s="4">
        <v>382054</v>
      </c>
      <c r="C9" s="4">
        <v>2402200</v>
      </c>
      <c r="D9" s="4">
        <v>-2020146</v>
      </c>
      <c r="E9" s="4">
        <v>-81418360000</v>
      </c>
      <c r="F9" s="4">
        <f t="shared" si="0"/>
        <v>-9256541955405</v>
      </c>
      <c r="G9" s="4">
        <v>0</v>
      </c>
      <c r="H9" s="4">
        <v>0</v>
      </c>
      <c r="I9" s="4">
        <v>0</v>
      </c>
      <c r="J9" s="4">
        <v>2742520000</v>
      </c>
      <c r="K9" s="24">
        <f t="shared" si="1"/>
        <v>19947970000</v>
      </c>
      <c r="L9" s="4">
        <v>1314</v>
      </c>
      <c r="M9" s="4">
        <v>3391</v>
      </c>
      <c r="N9" s="4">
        <v>176</v>
      </c>
      <c r="O9" s="4">
        <v>260</v>
      </c>
      <c r="P9" s="4">
        <v>2463100</v>
      </c>
      <c r="Q9" s="4">
        <v>3924600</v>
      </c>
      <c r="R9" s="5">
        <v>5.0000000000000001E-3</v>
      </c>
      <c r="S9" s="4">
        <v>6387700</v>
      </c>
      <c r="T9" s="4">
        <f t="shared" si="2"/>
        <v>12182918.1</v>
      </c>
      <c r="U9" s="4">
        <f t="shared" si="3"/>
        <v>8379700</v>
      </c>
      <c r="V9" s="5">
        <v>1.11E-2</v>
      </c>
    </row>
    <row r="10" spans="1:22" x14ac:dyDescent="0.2">
      <c r="A10" s="16" t="s">
        <v>337</v>
      </c>
      <c r="B10" s="4">
        <v>717600</v>
      </c>
      <c r="C10" s="4">
        <v>3849400</v>
      </c>
      <c r="D10" s="4">
        <v>-3131800</v>
      </c>
      <c r="E10" s="4">
        <v>-126959910000</v>
      </c>
      <c r="F10" s="4">
        <f t="shared" si="0"/>
        <v>-9175123595405</v>
      </c>
      <c r="G10" s="4">
        <v>0</v>
      </c>
      <c r="H10" s="4">
        <v>0</v>
      </c>
      <c r="I10" s="4">
        <v>0</v>
      </c>
      <c r="J10" s="4">
        <v>-5587095000</v>
      </c>
      <c r="K10" s="24">
        <f t="shared" si="1"/>
        <v>17205450000</v>
      </c>
      <c r="L10" s="4">
        <v>3500</v>
      </c>
      <c r="M10" s="4">
        <v>5280</v>
      </c>
      <c r="N10" s="4">
        <v>471</v>
      </c>
      <c r="O10" s="4">
        <v>619</v>
      </c>
      <c r="P10" s="4">
        <v>4863300</v>
      </c>
      <c r="Q10" s="4">
        <v>6503700</v>
      </c>
      <c r="R10" s="5">
        <v>3.8E-3</v>
      </c>
      <c r="S10" s="4">
        <v>11927800</v>
      </c>
      <c r="T10" s="4">
        <f t="shared" si="2"/>
        <v>13800578.1</v>
      </c>
      <c r="U10" s="4">
        <f t="shared" si="3"/>
        <v>6594800</v>
      </c>
      <c r="V10" s="5">
        <v>3.49E-2</v>
      </c>
    </row>
    <row r="11" spans="1:22" x14ac:dyDescent="0.2">
      <c r="A11" s="16" t="s">
        <v>336</v>
      </c>
      <c r="B11" s="4">
        <v>44400</v>
      </c>
      <c r="C11" s="4">
        <v>3555349</v>
      </c>
      <c r="D11" s="4">
        <v>-3510949</v>
      </c>
      <c r="E11" s="4">
        <v>-141619600000</v>
      </c>
      <c r="F11" s="4">
        <f t="shared" si="0"/>
        <v>-9048163685405</v>
      </c>
      <c r="G11" s="4">
        <v>0</v>
      </c>
      <c r="H11" s="4">
        <v>0</v>
      </c>
      <c r="I11" s="4">
        <v>0</v>
      </c>
      <c r="J11" s="4">
        <v>-26461035000</v>
      </c>
      <c r="K11" s="24">
        <f t="shared" si="1"/>
        <v>22792545000</v>
      </c>
      <c r="L11" s="4">
        <v>2591</v>
      </c>
      <c r="M11" s="4">
        <v>5031</v>
      </c>
      <c r="N11" s="4">
        <v>331</v>
      </c>
      <c r="O11" s="4">
        <v>548</v>
      </c>
      <c r="P11" s="4">
        <v>3300500</v>
      </c>
      <c r="Q11" s="4">
        <v>6335400</v>
      </c>
      <c r="R11" s="5">
        <v>-6.1999999999999998E-3</v>
      </c>
      <c r="S11" s="4">
        <v>11760200</v>
      </c>
      <c r="T11" s="4">
        <f t="shared" si="2"/>
        <v>13076038.1</v>
      </c>
      <c r="U11" s="4">
        <f t="shared" si="3"/>
        <v>6594800</v>
      </c>
      <c r="V11" s="5">
        <v>1.72E-2</v>
      </c>
    </row>
    <row r="12" spans="1:22" x14ac:dyDescent="0.2">
      <c r="A12" s="16" t="s">
        <v>335</v>
      </c>
      <c r="B12" s="4">
        <v>290500</v>
      </c>
      <c r="C12" s="4">
        <v>5326230</v>
      </c>
      <c r="D12" s="4">
        <v>-5035730</v>
      </c>
      <c r="E12" s="4">
        <v>-204991740000</v>
      </c>
      <c r="F12" s="4">
        <f t="shared" si="0"/>
        <v>-8906544085405</v>
      </c>
      <c r="G12" s="4">
        <v>0</v>
      </c>
      <c r="H12" s="4">
        <v>0</v>
      </c>
      <c r="I12" s="4">
        <v>0</v>
      </c>
      <c r="J12" s="4">
        <v>-540665000</v>
      </c>
      <c r="K12" s="24">
        <f t="shared" si="1"/>
        <v>49253580000</v>
      </c>
      <c r="L12" s="4">
        <v>2168</v>
      </c>
      <c r="M12" s="4">
        <v>5845</v>
      </c>
      <c r="N12" s="4">
        <v>296</v>
      </c>
      <c r="O12" s="4">
        <v>528</v>
      </c>
      <c r="P12" s="4">
        <v>2768500</v>
      </c>
      <c r="Q12" s="4">
        <v>6340100</v>
      </c>
      <c r="R12" s="5">
        <v>-9.7999999999999997E-3</v>
      </c>
      <c r="S12" s="4">
        <v>9537100</v>
      </c>
      <c r="T12" s="4">
        <f t="shared" si="2"/>
        <v>12867075.4</v>
      </c>
      <c r="U12" s="4">
        <f t="shared" si="3"/>
        <v>6594800</v>
      </c>
      <c r="V12" s="5">
        <v>1.9400000000000001E-2</v>
      </c>
    </row>
    <row r="13" spans="1:22" x14ac:dyDescent="0.2">
      <c r="A13" s="16" t="s">
        <v>333</v>
      </c>
      <c r="B13" s="4">
        <v>2708389</v>
      </c>
      <c r="C13" s="4">
        <v>6347800</v>
      </c>
      <c r="D13" s="4">
        <v>-3639411</v>
      </c>
      <c r="E13" s="4">
        <v>-148146080000</v>
      </c>
      <c r="F13" s="4">
        <f t="shared" si="0"/>
        <v>-8701552345405</v>
      </c>
      <c r="G13" s="4">
        <v>0</v>
      </c>
      <c r="H13" s="4">
        <v>0</v>
      </c>
      <c r="I13" s="4">
        <v>0</v>
      </c>
      <c r="J13" s="4">
        <v>21765055000</v>
      </c>
      <c r="K13" s="24">
        <f t="shared" si="1"/>
        <v>49794245000</v>
      </c>
      <c r="L13" s="4">
        <v>5552</v>
      </c>
      <c r="M13" s="4">
        <v>4748</v>
      </c>
      <c r="N13" s="4">
        <v>664</v>
      </c>
      <c r="O13" s="4">
        <v>512</v>
      </c>
      <c r="P13" s="4">
        <v>6943300</v>
      </c>
      <c r="Q13" s="4">
        <v>5773900</v>
      </c>
      <c r="R13" s="5">
        <v>1.4999999999999999E-2</v>
      </c>
      <c r="S13" s="4">
        <v>16136900</v>
      </c>
      <c r="T13" s="4">
        <f t="shared" si="2"/>
        <v>11692545.4</v>
      </c>
      <c r="U13" s="4">
        <f t="shared" si="3"/>
        <v>6594800</v>
      </c>
      <c r="V13" s="5">
        <v>2.4300000000000002E-2</v>
      </c>
    </row>
    <row r="14" spans="1:22" x14ac:dyDescent="0.2">
      <c r="A14" s="16" t="s">
        <v>332</v>
      </c>
      <c r="B14" s="4">
        <v>364120</v>
      </c>
      <c r="C14" s="4">
        <v>5152050</v>
      </c>
      <c r="D14" s="4">
        <v>-4787930</v>
      </c>
      <c r="E14" s="4">
        <v>-192719460428</v>
      </c>
      <c r="F14" s="4">
        <f t="shared" si="0"/>
        <v>-8553406265405</v>
      </c>
      <c r="G14" s="4">
        <v>0</v>
      </c>
      <c r="H14" s="4">
        <v>0</v>
      </c>
      <c r="I14" s="4">
        <v>0</v>
      </c>
      <c r="J14" s="4">
        <v>21765055000</v>
      </c>
      <c r="K14" s="24">
        <f t="shared" si="1"/>
        <v>28029190000</v>
      </c>
      <c r="L14" s="4">
        <v>3116</v>
      </c>
      <c r="M14" s="4">
        <v>3330</v>
      </c>
      <c r="N14" s="4">
        <v>373</v>
      </c>
      <c r="O14" s="4">
        <v>400</v>
      </c>
      <c r="P14" s="4">
        <v>3732900</v>
      </c>
      <c r="Q14" s="4">
        <v>4526700</v>
      </c>
      <c r="R14" s="5">
        <v>0</v>
      </c>
      <c r="S14" s="4">
        <v>8379700</v>
      </c>
      <c r="T14" s="4">
        <f t="shared" si="2"/>
        <v>11311575.4</v>
      </c>
      <c r="U14" s="4">
        <f t="shared" si="3"/>
        <v>6594800</v>
      </c>
      <c r="V14" s="5">
        <v>6.1999999999999998E-3</v>
      </c>
    </row>
    <row r="15" spans="1:22" x14ac:dyDescent="0.2">
      <c r="A15" s="16" t="s">
        <v>331</v>
      </c>
      <c r="B15" s="4">
        <v>79630</v>
      </c>
      <c r="C15" s="4">
        <v>3628464</v>
      </c>
      <c r="D15" s="4">
        <v>-3548834</v>
      </c>
      <c r="E15" s="4">
        <v>-142567540000</v>
      </c>
      <c r="F15" s="4">
        <f t="shared" si="0"/>
        <v>-8360686804977</v>
      </c>
      <c r="G15" s="4">
        <v>0</v>
      </c>
      <c r="H15" s="4">
        <v>0</v>
      </c>
      <c r="I15" s="4">
        <v>0</v>
      </c>
      <c r="J15" s="4">
        <v>15369800000</v>
      </c>
      <c r="K15" s="24">
        <f t="shared" si="1"/>
        <v>6264135000</v>
      </c>
      <c r="L15" s="4">
        <v>2429</v>
      </c>
      <c r="M15" s="4">
        <v>3669</v>
      </c>
      <c r="N15" s="4">
        <v>279</v>
      </c>
      <c r="O15" s="4">
        <v>261</v>
      </c>
      <c r="P15" s="4">
        <v>2913400</v>
      </c>
      <c r="Q15" s="4">
        <v>3139400</v>
      </c>
      <c r="R15" s="5">
        <v>2.5000000000000001E-3</v>
      </c>
      <c r="S15" s="4">
        <v>6594800</v>
      </c>
      <c r="T15" s="4">
        <f t="shared" si="2"/>
        <v>11122535.4</v>
      </c>
      <c r="U15" s="4">
        <f t="shared" si="3"/>
        <v>6866000</v>
      </c>
      <c r="V15" s="5">
        <v>8.6999999999999994E-3</v>
      </c>
    </row>
    <row r="16" spans="1:22" x14ac:dyDescent="0.2">
      <c r="A16" s="16" t="s">
        <v>330</v>
      </c>
      <c r="B16" s="4">
        <v>35300</v>
      </c>
      <c r="C16" s="4">
        <v>3688060</v>
      </c>
      <c r="D16" s="4">
        <v>-3652760</v>
      </c>
      <c r="E16" s="4">
        <v>-148369267103</v>
      </c>
      <c r="F16" s="4">
        <f t="shared" si="0"/>
        <v>-8218119264977</v>
      </c>
      <c r="G16" s="4">
        <v>0</v>
      </c>
      <c r="H16" s="4">
        <v>0</v>
      </c>
      <c r="I16" s="4">
        <v>0</v>
      </c>
      <c r="J16" s="4">
        <v>-12140855000</v>
      </c>
      <c r="K16" s="24">
        <f t="shared" si="1"/>
        <v>-9105665000</v>
      </c>
      <c r="L16" s="4">
        <v>1754</v>
      </c>
      <c r="M16" s="4">
        <v>3560</v>
      </c>
      <c r="N16" s="4">
        <v>179</v>
      </c>
      <c r="O16" s="4">
        <v>219</v>
      </c>
      <c r="P16" s="4">
        <v>3043500</v>
      </c>
      <c r="Q16" s="4">
        <v>3163100</v>
      </c>
      <c r="R16" s="5">
        <v>1.2999999999999999E-3</v>
      </c>
      <c r="S16" s="4">
        <v>6866000</v>
      </c>
      <c r="T16" s="4">
        <f t="shared" si="2"/>
        <v>10734845.4</v>
      </c>
      <c r="U16" s="4">
        <f t="shared" si="3"/>
        <v>4514800</v>
      </c>
      <c r="V16" s="5">
        <v>2.6699999999999998E-2</v>
      </c>
    </row>
    <row r="17" spans="1:22" x14ac:dyDescent="0.2">
      <c r="A17" s="16" t="s">
        <v>329</v>
      </c>
      <c r="B17" s="4">
        <v>312200</v>
      </c>
      <c r="C17" s="4">
        <v>3437200</v>
      </c>
      <c r="D17" s="4">
        <v>-3125000</v>
      </c>
      <c r="E17" s="4">
        <v>-125062770000</v>
      </c>
      <c r="F17" s="4">
        <f t="shared" si="0"/>
        <v>-8069749997874</v>
      </c>
      <c r="G17" s="4">
        <v>0</v>
      </c>
      <c r="H17" s="4">
        <v>0</v>
      </c>
      <c r="I17" s="4">
        <v>0</v>
      </c>
      <c r="J17" s="4">
        <v>-2826965000</v>
      </c>
      <c r="K17" s="24">
        <f t="shared" si="1"/>
        <v>3035190000</v>
      </c>
      <c r="L17" s="4">
        <v>2562</v>
      </c>
      <c r="M17" s="4">
        <v>5424</v>
      </c>
      <c r="N17" s="4">
        <v>245</v>
      </c>
      <c r="O17" s="4">
        <v>458</v>
      </c>
      <c r="P17" s="4">
        <v>2679800</v>
      </c>
      <c r="Q17" s="4">
        <v>5371400</v>
      </c>
      <c r="R17" s="5">
        <v>-6.1999999999999998E-3</v>
      </c>
      <c r="S17" s="4">
        <v>9093900</v>
      </c>
      <c r="T17" s="4">
        <f t="shared" si="2"/>
        <v>10329605.4</v>
      </c>
      <c r="U17" s="4">
        <f t="shared" si="3"/>
        <v>4514800</v>
      </c>
      <c r="V17" s="5">
        <v>2.1000000000000001E-2</v>
      </c>
    </row>
    <row r="18" spans="1:22" x14ac:dyDescent="0.2">
      <c r="A18" s="16" t="s">
        <v>328</v>
      </c>
      <c r="B18" s="4">
        <v>67410</v>
      </c>
      <c r="C18" s="4">
        <v>4828841</v>
      </c>
      <c r="D18" s="4">
        <v>-4761431</v>
      </c>
      <c r="E18" s="4">
        <v>-192940930000</v>
      </c>
      <c r="F18" s="4">
        <f t="shared" si="0"/>
        <v>-7944687227874</v>
      </c>
      <c r="G18" s="4">
        <v>0</v>
      </c>
      <c r="H18" s="4">
        <v>0</v>
      </c>
      <c r="I18" s="4">
        <v>0</v>
      </c>
      <c r="J18" s="4">
        <v>-353335000</v>
      </c>
      <c r="K18" s="24">
        <f t="shared" si="1"/>
        <v>5862155000</v>
      </c>
      <c r="L18" s="4">
        <v>1856</v>
      </c>
      <c r="M18" s="4">
        <v>4248</v>
      </c>
      <c r="N18" s="4">
        <v>204</v>
      </c>
      <c r="O18" s="4">
        <v>396</v>
      </c>
      <c r="P18" s="4">
        <v>2135200</v>
      </c>
      <c r="Q18" s="4">
        <v>4359000</v>
      </c>
      <c r="R18" s="5">
        <v>-1.4800000000000001E-2</v>
      </c>
      <c r="S18" s="4">
        <v>7276500</v>
      </c>
      <c r="T18" s="4">
        <f t="shared" si="2"/>
        <v>10464275.4</v>
      </c>
      <c r="U18" s="4">
        <f t="shared" si="3"/>
        <v>4391600</v>
      </c>
      <c r="V18" s="5">
        <v>1.83E-2</v>
      </c>
    </row>
    <row r="19" spans="1:22" x14ac:dyDescent="0.2">
      <c r="A19" s="16" t="s">
        <v>327</v>
      </c>
      <c r="B19" s="4">
        <v>105800</v>
      </c>
      <c r="C19" s="4">
        <v>30594481</v>
      </c>
      <c r="D19" s="4">
        <v>-30488681</v>
      </c>
      <c r="E19" s="4">
        <v>-1250918830000</v>
      </c>
      <c r="F19" s="4">
        <f t="shared" si="0"/>
        <v>-7751746297874</v>
      </c>
      <c r="G19" s="4">
        <v>0</v>
      </c>
      <c r="H19" s="4">
        <v>0</v>
      </c>
      <c r="I19" s="4">
        <v>0</v>
      </c>
      <c r="J19" s="4">
        <v>-32421985000</v>
      </c>
      <c r="K19" s="24">
        <f t="shared" si="1"/>
        <v>6215490000</v>
      </c>
      <c r="L19" s="4">
        <v>3257</v>
      </c>
      <c r="M19" s="4">
        <v>3541</v>
      </c>
      <c r="N19" s="4">
        <v>368</v>
      </c>
      <c r="O19" s="4">
        <v>261</v>
      </c>
      <c r="P19" s="4">
        <v>3912700</v>
      </c>
      <c r="Q19" s="4">
        <v>3132700</v>
      </c>
      <c r="R19" s="5">
        <v>1.2999999999999999E-3</v>
      </c>
      <c r="S19" s="4">
        <v>34256281</v>
      </c>
      <c r="T19" s="4">
        <f t="shared" si="2"/>
        <v>8363077.2999999998</v>
      </c>
      <c r="U19" s="4">
        <f t="shared" si="3"/>
        <v>4391600</v>
      </c>
      <c r="V19" s="5">
        <v>2.1600000000000001E-2</v>
      </c>
    </row>
    <row r="20" spans="1:22" x14ac:dyDescent="0.2">
      <c r="A20" s="16" t="s">
        <v>326</v>
      </c>
      <c r="B20" s="4">
        <v>1300331</v>
      </c>
      <c r="C20" s="4">
        <v>23833600</v>
      </c>
      <c r="D20" s="4">
        <v>-22533269</v>
      </c>
      <c r="E20" s="4">
        <v>-926748340000</v>
      </c>
      <c r="F20" s="4">
        <f t="shared" si="0"/>
        <v>-6500827467874</v>
      </c>
      <c r="G20" s="4">
        <v>0</v>
      </c>
      <c r="H20" s="4">
        <v>0</v>
      </c>
      <c r="I20" s="4">
        <v>0</v>
      </c>
      <c r="J20" s="4">
        <v>-32421985000</v>
      </c>
      <c r="K20" s="24">
        <f t="shared" si="1"/>
        <v>38637475000</v>
      </c>
      <c r="L20" s="4">
        <v>3462</v>
      </c>
      <c r="M20" s="4">
        <v>3873</v>
      </c>
      <c r="N20" s="4">
        <v>231</v>
      </c>
      <c r="O20" s="4">
        <v>228</v>
      </c>
      <c r="P20" s="4">
        <v>2890000</v>
      </c>
      <c r="Q20" s="4">
        <v>3006500</v>
      </c>
      <c r="R20" s="5">
        <v>-3.5999999999999999E-3</v>
      </c>
      <c r="S20" s="4">
        <v>28104400</v>
      </c>
      <c r="T20" s="4">
        <f t="shared" si="2"/>
        <v>6805317.2999999998</v>
      </c>
      <c r="U20" s="4">
        <f t="shared" si="3"/>
        <v>4391600</v>
      </c>
      <c r="V20" s="5">
        <v>1.2199999999999999E-2</v>
      </c>
    </row>
    <row r="21" spans="1:22" x14ac:dyDescent="0.2">
      <c r="A21" s="16" t="s">
        <v>325</v>
      </c>
      <c r="B21" s="4">
        <v>535000</v>
      </c>
      <c r="C21" s="4">
        <v>2211175</v>
      </c>
      <c r="D21" s="4">
        <v>-1676175</v>
      </c>
      <c r="E21" s="4">
        <v>-68740880000</v>
      </c>
      <c r="F21" s="4">
        <f t="shared" si="0"/>
        <v>-5574079127874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71059460000</v>
      </c>
      <c r="L21" s="4">
        <v>1633</v>
      </c>
      <c r="M21" s="4">
        <v>2549</v>
      </c>
      <c r="N21" s="4">
        <v>183</v>
      </c>
      <c r="O21" s="4">
        <v>195</v>
      </c>
      <c r="P21" s="4">
        <v>2056600</v>
      </c>
      <c r="Q21" s="4">
        <v>2214700</v>
      </c>
      <c r="R21" s="5">
        <v>-2.3999999999999998E-3</v>
      </c>
      <c r="S21" s="4">
        <v>4514800</v>
      </c>
      <c r="T21" s="4">
        <f t="shared" si="2"/>
        <v>7440047.2999999998</v>
      </c>
      <c r="U21" s="4">
        <f t="shared" si="3"/>
        <v>2989100</v>
      </c>
      <c r="V21" s="5">
        <v>8.5000000000000006E-3</v>
      </c>
    </row>
    <row r="22" spans="1:22" x14ac:dyDescent="0.2">
      <c r="A22" s="16" t="s">
        <v>324</v>
      </c>
      <c r="B22" s="4">
        <v>644100</v>
      </c>
      <c r="C22" s="4">
        <v>2198408</v>
      </c>
      <c r="D22" s="4">
        <v>-1554308</v>
      </c>
      <c r="E22" s="4">
        <v>-63764640000</v>
      </c>
      <c r="F22" s="4">
        <f t="shared" si="0"/>
        <v>-5505338247874</v>
      </c>
      <c r="G22" s="4">
        <v>0</v>
      </c>
      <c r="H22" s="4">
        <v>0</v>
      </c>
      <c r="I22" s="4">
        <v>0</v>
      </c>
      <c r="J22" s="4">
        <v>-11768985000</v>
      </c>
      <c r="K22" s="24">
        <f t="shared" si="1"/>
        <v>71059460000</v>
      </c>
      <c r="L22" s="4">
        <v>2869</v>
      </c>
      <c r="M22" s="4">
        <v>1937</v>
      </c>
      <c r="N22" s="4">
        <v>218</v>
      </c>
      <c r="O22" s="4">
        <v>152</v>
      </c>
      <c r="P22" s="4">
        <v>3092800</v>
      </c>
      <c r="Q22" s="4">
        <v>1807300</v>
      </c>
      <c r="R22" s="5">
        <v>1.2999999999999999E-3</v>
      </c>
      <c r="S22" s="4">
        <v>7447473</v>
      </c>
      <c r="T22" s="4">
        <f t="shared" si="2"/>
        <v>8380080</v>
      </c>
      <c r="U22" s="4">
        <f t="shared" si="3"/>
        <v>2989100</v>
      </c>
      <c r="V22" s="5">
        <v>8.5000000000000006E-3</v>
      </c>
    </row>
    <row r="23" spans="1:22" x14ac:dyDescent="0.2">
      <c r="A23" s="16" t="s">
        <v>323</v>
      </c>
      <c r="B23" s="4">
        <v>420715</v>
      </c>
      <c r="C23" s="4">
        <v>1812200</v>
      </c>
      <c r="D23" s="4">
        <v>-1391485</v>
      </c>
      <c r="E23" s="4">
        <v>-57110140000</v>
      </c>
      <c r="F23" s="4">
        <f t="shared" si="0"/>
        <v>-5441573607874</v>
      </c>
      <c r="G23" s="4">
        <v>0</v>
      </c>
      <c r="H23" s="4">
        <v>0</v>
      </c>
      <c r="I23" s="4">
        <v>0</v>
      </c>
      <c r="J23" s="4">
        <v>-5374945000</v>
      </c>
      <c r="K23" s="24">
        <f t="shared" si="1"/>
        <v>82828445000</v>
      </c>
      <c r="L23" s="4">
        <v>1607</v>
      </c>
      <c r="M23" s="4">
        <v>1775</v>
      </c>
      <c r="N23" s="4">
        <v>137</v>
      </c>
      <c r="O23" s="4">
        <v>126</v>
      </c>
      <c r="P23" s="4">
        <v>1625900</v>
      </c>
      <c r="Q23" s="4">
        <v>1578300</v>
      </c>
      <c r="R23" s="5">
        <v>-1.1999999999999999E-3</v>
      </c>
      <c r="S23" s="4">
        <v>4391600</v>
      </c>
      <c r="T23" s="4">
        <f t="shared" si="2"/>
        <v>9982570</v>
      </c>
      <c r="U23" s="4">
        <f t="shared" si="3"/>
        <v>2989100</v>
      </c>
      <c r="V23" s="5">
        <v>1.3300000000000001E-2</v>
      </c>
    </row>
    <row r="24" spans="1:22" x14ac:dyDescent="0.2">
      <c r="A24" s="16" t="s">
        <v>322</v>
      </c>
      <c r="B24" s="4">
        <v>1380583</v>
      </c>
      <c r="C24" s="4">
        <v>776135</v>
      </c>
      <c r="D24" s="4">
        <v>604448</v>
      </c>
      <c r="E24" s="4">
        <v>24799900000</v>
      </c>
      <c r="F24" s="4">
        <f t="shared" si="0"/>
        <v>-5384463467874</v>
      </c>
      <c r="G24" s="4">
        <v>0</v>
      </c>
      <c r="H24" s="4">
        <v>0</v>
      </c>
      <c r="I24" s="4">
        <v>0</v>
      </c>
      <c r="J24" s="4">
        <v>-7151500000</v>
      </c>
      <c r="K24" s="24">
        <f t="shared" si="1"/>
        <v>88203390000</v>
      </c>
      <c r="L24" s="4">
        <v>2526</v>
      </c>
      <c r="M24" s="4">
        <v>1805</v>
      </c>
      <c r="N24" s="4">
        <v>168</v>
      </c>
      <c r="O24" s="4">
        <v>138</v>
      </c>
      <c r="P24" s="4">
        <v>2388900</v>
      </c>
      <c r="Q24" s="4">
        <v>1785800</v>
      </c>
      <c r="R24" s="5">
        <v>8.6E-3</v>
      </c>
      <c r="S24" s="4">
        <v>4570000</v>
      </c>
      <c r="T24" s="4">
        <f t="shared" si="2"/>
        <v>11207850</v>
      </c>
      <c r="U24" s="4">
        <f t="shared" si="3"/>
        <v>2989100</v>
      </c>
      <c r="V24" s="5">
        <v>2.1899999999999999E-2</v>
      </c>
    </row>
    <row r="25" spans="1:22" x14ac:dyDescent="0.2">
      <c r="A25" s="16" t="s">
        <v>321</v>
      </c>
      <c r="B25" s="4">
        <v>1204583</v>
      </c>
      <c r="C25" s="4">
        <v>1202800</v>
      </c>
      <c r="D25" s="4">
        <v>1783</v>
      </c>
      <c r="E25" s="4">
        <v>78850000</v>
      </c>
      <c r="F25" s="4">
        <f t="shared" si="0"/>
        <v>-5409263367874</v>
      </c>
      <c r="G25" s="4">
        <v>0</v>
      </c>
      <c r="H25" s="4">
        <v>0</v>
      </c>
      <c r="I25" s="4">
        <v>0</v>
      </c>
      <c r="J25" s="4">
        <v>-6984890000</v>
      </c>
      <c r="K25" s="24">
        <f t="shared" si="1"/>
        <v>95354890000</v>
      </c>
      <c r="L25" s="4">
        <v>2141</v>
      </c>
      <c r="M25" s="4">
        <v>1756</v>
      </c>
      <c r="N25" s="4">
        <v>163</v>
      </c>
      <c r="O25" s="4">
        <v>138</v>
      </c>
      <c r="P25" s="4">
        <v>1825700</v>
      </c>
      <c r="Q25" s="4">
        <v>1585200</v>
      </c>
      <c r="R25" s="5">
        <v>2.5000000000000001E-3</v>
      </c>
      <c r="S25" s="4">
        <v>4704400</v>
      </c>
      <c r="T25" s="4">
        <f t="shared" si="2"/>
        <v>12193940</v>
      </c>
      <c r="U25" s="4">
        <f t="shared" si="3"/>
        <v>2989100</v>
      </c>
      <c r="V25" s="5">
        <v>1.83E-2</v>
      </c>
    </row>
    <row r="26" spans="1:22" x14ac:dyDescent="0.2">
      <c r="A26" s="16" t="s">
        <v>320</v>
      </c>
      <c r="B26" s="4">
        <v>352113</v>
      </c>
      <c r="C26" s="4">
        <v>749300</v>
      </c>
      <c r="D26" s="4">
        <v>-397187</v>
      </c>
      <c r="E26" s="4">
        <v>-16119180000</v>
      </c>
      <c r="F26" s="4">
        <f t="shared" si="0"/>
        <v>-5409342217874</v>
      </c>
      <c r="G26" s="4">
        <v>0</v>
      </c>
      <c r="H26" s="4">
        <v>0</v>
      </c>
      <c r="I26" s="4">
        <v>0</v>
      </c>
      <c r="J26" s="4">
        <v>-7041305000</v>
      </c>
      <c r="K26" s="24">
        <f t="shared" si="1"/>
        <v>102339780000</v>
      </c>
      <c r="L26" s="4">
        <v>1340</v>
      </c>
      <c r="M26" s="4">
        <v>1885</v>
      </c>
      <c r="N26" s="4">
        <v>90</v>
      </c>
      <c r="O26" s="4">
        <v>130</v>
      </c>
      <c r="P26" s="4">
        <v>1105600</v>
      </c>
      <c r="Q26" s="4">
        <v>1418500</v>
      </c>
      <c r="R26" s="5">
        <v>2.5000000000000001E-3</v>
      </c>
      <c r="S26" s="4">
        <v>2989100</v>
      </c>
      <c r="T26" s="4">
        <f t="shared" si="2"/>
        <v>14489950</v>
      </c>
      <c r="U26" s="4">
        <f t="shared" si="3"/>
        <v>5041500</v>
      </c>
      <c r="V26" s="5">
        <v>1.11E-2</v>
      </c>
    </row>
    <row r="27" spans="1:22" x14ac:dyDescent="0.2">
      <c r="A27" s="16" t="s">
        <v>319</v>
      </c>
      <c r="B27" s="4">
        <v>284065</v>
      </c>
      <c r="C27" s="4">
        <v>2370450</v>
      </c>
      <c r="D27" s="4">
        <v>-2086385</v>
      </c>
      <c r="E27" s="4">
        <v>-84720520000</v>
      </c>
      <c r="F27" s="4">
        <f t="shared" si="0"/>
        <v>-5393223037874</v>
      </c>
      <c r="G27" s="4">
        <v>0</v>
      </c>
      <c r="H27" s="4">
        <v>0</v>
      </c>
      <c r="I27" s="4">
        <v>0</v>
      </c>
      <c r="J27" s="4">
        <v>-39867120000</v>
      </c>
      <c r="K27" s="24">
        <f t="shared" si="1"/>
        <v>109381085000</v>
      </c>
      <c r="L27" s="4">
        <v>2161</v>
      </c>
      <c r="M27" s="4">
        <v>2067</v>
      </c>
      <c r="N27" s="4">
        <v>233</v>
      </c>
      <c r="O27" s="4">
        <v>192</v>
      </c>
      <c r="P27" s="4">
        <v>2359000</v>
      </c>
      <c r="Q27" s="4">
        <v>2185400</v>
      </c>
      <c r="R27" s="5">
        <v>0.01</v>
      </c>
      <c r="S27" s="4">
        <v>5041500</v>
      </c>
      <c r="T27" s="4">
        <f t="shared" si="2"/>
        <v>15080180</v>
      </c>
      <c r="U27" s="4">
        <f t="shared" si="3"/>
        <v>8623200</v>
      </c>
      <c r="V27" s="5">
        <v>1.5900000000000001E-2</v>
      </c>
    </row>
    <row r="28" spans="1:22" x14ac:dyDescent="0.2">
      <c r="A28" s="16" t="s">
        <v>318</v>
      </c>
      <c r="B28" s="4">
        <v>130020</v>
      </c>
      <c r="C28" s="4">
        <v>4514776</v>
      </c>
      <c r="D28" s="4">
        <v>-4384756</v>
      </c>
      <c r="E28" s="4">
        <v>-177372680000</v>
      </c>
      <c r="F28" s="4">
        <f t="shared" si="0"/>
        <v>-5308502517874</v>
      </c>
      <c r="G28" s="4">
        <v>0</v>
      </c>
      <c r="H28" s="4">
        <v>0</v>
      </c>
      <c r="I28" s="4">
        <v>0</v>
      </c>
      <c r="J28" s="4">
        <v>-39867120000</v>
      </c>
      <c r="K28" s="24">
        <f t="shared" si="1"/>
        <v>149248205000</v>
      </c>
      <c r="L28" s="4">
        <v>1385</v>
      </c>
      <c r="M28" s="4">
        <v>3895</v>
      </c>
      <c r="N28" s="4">
        <v>214</v>
      </c>
      <c r="O28" s="4">
        <v>455</v>
      </c>
      <c r="P28" s="4">
        <v>1722400</v>
      </c>
      <c r="Q28" s="4">
        <v>4301700</v>
      </c>
      <c r="R28" s="5">
        <v>-3.1E-2</v>
      </c>
      <c r="S28" s="4">
        <v>8623200</v>
      </c>
      <c r="T28" s="4">
        <f t="shared" si="2"/>
        <v>16054330</v>
      </c>
      <c r="U28" s="4">
        <f t="shared" si="3"/>
        <v>10862100</v>
      </c>
      <c r="V28" s="5">
        <v>2.8999999999999998E-2</v>
      </c>
    </row>
    <row r="29" spans="1:22" x14ac:dyDescent="0.2">
      <c r="A29" s="16" t="s">
        <v>317</v>
      </c>
      <c r="B29" s="4">
        <v>1776400</v>
      </c>
      <c r="C29" s="4">
        <v>3262029</v>
      </c>
      <c r="D29" s="4">
        <v>-1485629</v>
      </c>
      <c r="E29" s="4">
        <v>-60901780000</v>
      </c>
      <c r="F29" s="4">
        <f t="shared" si="0"/>
        <v>-5131129837874</v>
      </c>
      <c r="G29" s="4">
        <v>0</v>
      </c>
      <c r="H29" s="4">
        <v>0</v>
      </c>
      <c r="I29" s="4">
        <v>0</v>
      </c>
      <c r="J29" s="4">
        <v>-8936245000</v>
      </c>
      <c r="K29" s="24">
        <f t="shared" si="1"/>
        <v>189115325000</v>
      </c>
      <c r="L29" s="4">
        <v>1900</v>
      </c>
      <c r="M29" s="4">
        <v>3716</v>
      </c>
      <c r="N29" s="4">
        <v>292</v>
      </c>
      <c r="O29" s="4">
        <v>483</v>
      </c>
      <c r="P29" s="4">
        <v>2725900</v>
      </c>
      <c r="Q29" s="4">
        <v>4855000</v>
      </c>
      <c r="R29" s="5">
        <v>-1.1999999999999999E-3</v>
      </c>
      <c r="S29" s="4">
        <v>13244300</v>
      </c>
      <c r="T29" s="4">
        <f t="shared" si="2"/>
        <v>16076340</v>
      </c>
      <c r="U29" s="4">
        <f t="shared" si="3"/>
        <v>10862100</v>
      </c>
      <c r="V29" s="5">
        <v>2.76E-2</v>
      </c>
    </row>
    <row r="30" spans="1:22" x14ac:dyDescent="0.2">
      <c r="A30" s="16" t="s">
        <v>316</v>
      </c>
      <c r="B30" s="4">
        <v>1824350</v>
      </c>
      <c r="C30" s="4">
        <v>2912792</v>
      </c>
      <c r="D30" s="4">
        <v>-1088442</v>
      </c>
      <c r="E30" s="4">
        <v>-44574870000</v>
      </c>
      <c r="F30" s="4">
        <f t="shared" si="0"/>
        <v>-5070228057874</v>
      </c>
      <c r="G30" s="4">
        <v>0</v>
      </c>
      <c r="H30" s="4">
        <v>0</v>
      </c>
      <c r="I30" s="4">
        <v>0</v>
      </c>
      <c r="J30" s="4">
        <v>2913865000</v>
      </c>
      <c r="K30" s="24">
        <f t="shared" si="1"/>
        <v>198051570000</v>
      </c>
      <c r="L30" s="4">
        <v>3101</v>
      </c>
      <c r="M30" s="4">
        <v>5119</v>
      </c>
      <c r="N30" s="4">
        <v>466</v>
      </c>
      <c r="O30" s="4">
        <v>526</v>
      </c>
      <c r="P30" s="4">
        <v>6791800</v>
      </c>
      <c r="Q30" s="4">
        <v>5714000</v>
      </c>
      <c r="R30" s="5">
        <v>-7.1999999999999998E-3</v>
      </c>
      <c r="S30" s="4">
        <v>12526800</v>
      </c>
      <c r="T30" s="4">
        <f t="shared" si="2"/>
        <v>15790330</v>
      </c>
      <c r="U30" s="4">
        <f t="shared" si="3"/>
        <v>10862100</v>
      </c>
      <c r="V30" s="5">
        <v>2.8999999999999998E-2</v>
      </c>
    </row>
    <row r="31" spans="1:22" x14ac:dyDescent="0.2">
      <c r="A31" s="16" t="s">
        <v>315</v>
      </c>
      <c r="B31" s="4">
        <v>109807</v>
      </c>
      <c r="C31" s="4">
        <v>3556129</v>
      </c>
      <c r="D31" s="4">
        <v>-3446322</v>
      </c>
      <c r="E31" s="4">
        <v>-145764350000</v>
      </c>
      <c r="F31" s="4">
        <f t="shared" si="0"/>
        <v>-5025653187874</v>
      </c>
      <c r="G31" s="4">
        <v>0</v>
      </c>
      <c r="H31" s="4">
        <v>0</v>
      </c>
      <c r="I31" s="4">
        <v>0</v>
      </c>
      <c r="J31" s="4">
        <v>29289570000</v>
      </c>
      <c r="K31" s="24">
        <f t="shared" si="1"/>
        <v>195137705000</v>
      </c>
      <c r="L31" s="4">
        <v>2203</v>
      </c>
      <c r="M31" s="4">
        <v>2777</v>
      </c>
      <c r="N31" s="4">
        <v>700</v>
      </c>
      <c r="O31" s="4">
        <v>411</v>
      </c>
      <c r="P31" s="4">
        <v>5617600</v>
      </c>
      <c r="Q31" s="4">
        <v>5215800</v>
      </c>
      <c r="R31" s="5">
        <v>-2.1499999999999998E-2</v>
      </c>
      <c r="S31" s="4">
        <v>10862100</v>
      </c>
      <c r="T31" s="4">
        <f t="shared" si="2"/>
        <v>15887860</v>
      </c>
      <c r="U31" s="4">
        <f t="shared" si="3"/>
        <v>14565300</v>
      </c>
      <c r="V31" s="5">
        <v>3.49E-2</v>
      </c>
    </row>
    <row r="32" spans="1:22" x14ac:dyDescent="0.2">
      <c r="A32" s="16" t="s">
        <v>314</v>
      </c>
      <c r="B32" s="4">
        <v>528000</v>
      </c>
      <c r="C32" s="4">
        <v>5519322</v>
      </c>
      <c r="D32" s="4">
        <v>-4991322</v>
      </c>
      <c r="E32" s="4">
        <v>-207424690000</v>
      </c>
      <c r="F32" s="4">
        <f t="shared" si="0"/>
        <v>-4879888837874</v>
      </c>
      <c r="G32" s="4">
        <v>0</v>
      </c>
      <c r="H32" s="4">
        <v>0</v>
      </c>
      <c r="I32" s="4">
        <v>0</v>
      </c>
      <c r="J32" s="4">
        <v>29289570000</v>
      </c>
      <c r="K32" s="24">
        <f t="shared" si="1"/>
        <v>165848135000</v>
      </c>
      <c r="L32" s="4">
        <v>3333</v>
      </c>
      <c r="M32" s="4">
        <v>5277</v>
      </c>
      <c r="N32" s="4">
        <v>693</v>
      </c>
      <c r="O32" s="4">
        <v>661</v>
      </c>
      <c r="P32" s="4">
        <v>7697900</v>
      </c>
      <c r="Q32" s="4">
        <v>7281300</v>
      </c>
      <c r="R32" s="5">
        <v>7.0999999999999995E-3</v>
      </c>
      <c r="S32" s="4">
        <v>16847800</v>
      </c>
      <c r="T32" s="4">
        <f t="shared" si="2"/>
        <v>15638447.800000001</v>
      </c>
      <c r="U32" s="4">
        <f t="shared" si="3"/>
        <v>10943800</v>
      </c>
      <c r="V32" s="5">
        <v>4.7899999999999998E-2</v>
      </c>
    </row>
    <row r="33" spans="1:22" x14ac:dyDescent="0.2">
      <c r="A33" s="16" t="s">
        <v>313</v>
      </c>
      <c r="B33" s="4">
        <v>245650</v>
      </c>
      <c r="C33" s="4">
        <v>6665685</v>
      </c>
      <c r="D33" s="4">
        <v>-6420035</v>
      </c>
      <c r="E33" s="4">
        <v>-280215730000</v>
      </c>
      <c r="F33" s="4">
        <f t="shared" si="0"/>
        <v>-4672464147874</v>
      </c>
      <c r="G33" s="4">
        <v>0</v>
      </c>
      <c r="H33" s="4">
        <v>0</v>
      </c>
      <c r="I33" s="4">
        <v>0</v>
      </c>
      <c r="J33" s="4">
        <v>6093110000</v>
      </c>
      <c r="K33" s="24">
        <f t="shared" si="1"/>
        <v>136558565000</v>
      </c>
      <c r="L33" s="4">
        <v>3704</v>
      </c>
      <c r="M33" s="4">
        <v>4521</v>
      </c>
      <c r="N33" s="4">
        <v>1445</v>
      </c>
      <c r="O33" s="4">
        <v>798</v>
      </c>
      <c r="P33" s="4">
        <v>12829900</v>
      </c>
      <c r="Q33" s="4">
        <v>7864300</v>
      </c>
      <c r="R33" s="5">
        <v>-4.9500000000000002E-2</v>
      </c>
      <c r="S33" s="4">
        <v>20416500</v>
      </c>
      <c r="T33" s="4">
        <f t="shared" si="2"/>
        <v>14348587.800000001</v>
      </c>
      <c r="U33" s="4">
        <f t="shared" si="3"/>
        <v>10943800</v>
      </c>
      <c r="V33" s="5">
        <v>5.1699999999999996E-2</v>
      </c>
    </row>
    <row r="34" spans="1:22" x14ac:dyDescent="0.2">
      <c r="A34" s="16" t="s">
        <v>270</v>
      </c>
      <c r="B34" s="4">
        <v>351600</v>
      </c>
      <c r="C34" s="4">
        <v>5909150</v>
      </c>
      <c r="D34" s="4">
        <v>-5557550</v>
      </c>
      <c r="E34" s="4">
        <v>-247350820000</v>
      </c>
      <c r="F34" s="4">
        <f t="shared" si="0"/>
        <v>-4392248417874</v>
      </c>
      <c r="G34" s="4">
        <v>0</v>
      </c>
      <c r="H34" s="4">
        <v>0</v>
      </c>
      <c r="I34" s="4">
        <v>0</v>
      </c>
      <c r="J34" s="4">
        <v>28295595000</v>
      </c>
      <c r="K34" s="24">
        <f t="shared" si="1"/>
        <v>130465455000</v>
      </c>
      <c r="L34" s="4">
        <v>4697</v>
      </c>
      <c r="M34" s="4">
        <v>2355</v>
      </c>
      <c r="N34" s="4">
        <v>1687</v>
      </c>
      <c r="O34" s="4">
        <v>564</v>
      </c>
      <c r="P34" s="4">
        <v>11457300</v>
      </c>
      <c r="Q34" s="4">
        <v>4691800</v>
      </c>
      <c r="R34" s="5">
        <v>8.0000000000000002E-3</v>
      </c>
      <c r="S34" s="4">
        <v>16822800</v>
      </c>
      <c r="T34" s="4">
        <f t="shared" si="2"/>
        <v>13437647.800000001</v>
      </c>
      <c r="U34" s="4">
        <f t="shared" si="3"/>
        <v>10943800</v>
      </c>
      <c r="V34" s="5">
        <v>1.1200000000000002E-2</v>
      </c>
    </row>
    <row r="35" spans="1:22" x14ac:dyDescent="0.2">
      <c r="A35" s="16" t="s">
        <v>269</v>
      </c>
      <c r="B35" s="4">
        <v>370500</v>
      </c>
      <c r="C35" s="4">
        <v>5958761</v>
      </c>
      <c r="D35" s="4">
        <v>-5588261</v>
      </c>
      <c r="E35" s="4">
        <v>-246180560000</v>
      </c>
      <c r="F35" s="4">
        <f t="shared" si="0"/>
        <v>-4144897597874</v>
      </c>
      <c r="G35" s="4">
        <v>0</v>
      </c>
      <c r="H35" s="4">
        <v>0</v>
      </c>
      <c r="I35" s="4">
        <v>0</v>
      </c>
      <c r="J35" s="4">
        <v>-1031725000</v>
      </c>
      <c r="K35" s="24">
        <f t="shared" si="1"/>
        <v>102169860000</v>
      </c>
      <c r="L35" s="4">
        <v>3886</v>
      </c>
      <c r="M35" s="4">
        <v>2255</v>
      </c>
      <c r="N35" s="4">
        <v>1278</v>
      </c>
      <c r="O35" s="4">
        <v>398</v>
      </c>
      <c r="P35" s="4">
        <v>8861000</v>
      </c>
      <c r="Q35" s="4">
        <v>4913800</v>
      </c>
      <c r="R35" s="5">
        <v>-1.1000000000000001E-3</v>
      </c>
      <c r="S35" s="4">
        <v>14565300</v>
      </c>
      <c r="T35" s="4">
        <f t="shared" si="2"/>
        <v>13837467.800000001</v>
      </c>
      <c r="U35" s="4">
        <f t="shared" si="3"/>
        <v>9666700</v>
      </c>
      <c r="V35" s="5">
        <v>1.1299999999999999E-2</v>
      </c>
    </row>
    <row r="36" spans="1:22" x14ac:dyDescent="0.2">
      <c r="A36" s="16" t="s">
        <v>268</v>
      </c>
      <c r="B36" s="4">
        <v>3375600</v>
      </c>
      <c r="C36" s="4">
        <v>8264500</v>
      </c>
      <c r="D36" s="4">
        <v>-4888900</v>
      </c>
      <c r="E36" s="4">
        <v>-216272537367</v>
      </c>
      <c r="F36" s="4">
        <f t="shared" si="0"/>
        <v>-3898717037874</v>
      </c>
      <c r="G36" s="4">
        <v>0</v>
      </c>
      <c r="H36" s="4">
        <v>0</v>
      </c>
      <c r="I36" s="4">
        <v>0</v>
      </c>
      <c r="J36" s="4">
        <v>17197315000</v>
      </c>
      <c r="K36" s="24">
        <f t="shared" si="1"/>
        <v>103201585000</v>
      </c>
      <c r="L36" s="4">
        <v>8640</v>
      </c>
      <c r="M36" s="4">
        <v>5019</v>
      </c>
      <c r="N36" s="4">
        <v>1743</v>
      </c>
      <c r="O36" s="4">
        <v>735</v>
      </c>
      <c r="P36" s="4">
        <v>16958300</v>
      </c>
      <c r="Q36" s="4">
        <v>7757200</v>
      </c>
      <c r="R36" s="5">
        <v>2.3199999999999998E-2</v>
      </c>
      <c r="S36" s="4">
        <v>25949200</v>
      </c>
      <c r="T36" s="4">
        <f t="shared" si="2"/>
        <v>12006367.800000001</v>
      </c>
      <c r="U36" s="4">
        <f t="shared" si="3"/>
        <v>9666700</v>
      </c>
      <c r="V36" s="5">
        <v>2.69E-2</v>
      </c>
    </row>
    <row r="37" spans="1:22" x14ac:dyDescent="0.2">
      <c r="A37" s="16" t="s">
        <v>254</v>
      </c>
      <c r="B37" s="4">
        <v>1042600</v>
      </c>
      <c r="C37" s="4">
        <v>4123266</v>
      </c>
      <c r="D37" s="4">
        <v>-3080666</v>
      </c>
      <c r="E37" s="4">
        <v>-132747590000</v>
      </c>
      <c r="F37" s="4">
        <f t="shared" si="0"/>
        <v>-3682444500507</v>
      </c>
      <c r="G37" s="4">
        <v>0</v>
      </c>
      <c r="H37" s="4">
        <v>0</v>
      </c>
      <c r="I37" s="4">
        <v>0</v>
      </c>
      <c r="J37" s="4">
        <v>17197315000</v>
      </c>
      <c r="K37" s="24">
        <f t="shared" si="1"/>
        <v>86004270000</v>
      </c>
      <c r="L37" s="4">
        <v>3073</v>
      </c>
      <c r="M37" s="4">
        <v>1546</v>
      </c>
      <c r="N37" s="4">
        <v>905</v>
      </c>
      <c r="O37" s="4">
        <v>271</v>
      </c>
      <c r="P37" s="4">
        <v>6952800</v>
      </c>
      <c r="Q37" s="4">
        <v>2867200</v>
      </c>
      <c r="R37" s="5">
        <v>4.6999999999999993E-3</v>
      </c>
      <c r="S37" s="4">
        <v>10943800</v>
      </c>
      <c r="T37" s="4">
        <f t="shared" si="2"/>
        <v>11341007.800000001</v>
      </c>
      <c r="U37" s="4">
        <f t="shared" si="3"/>
        <v>9666700</v>
      </c>
      <c r="V37" s="5">
        <v>6.9999999999999993E-3</v>
      </c>
    </row>
    <row r="38" spans="1:22" x14ac:dyDescent="0.2">
      <c r="A38" s="16" t="s">
        <v>253</v>
      </c>
      <c r="B38" s="4">
        <v>245050</v>
      </c>
      <c r="C38" s="4">
        <v>6830400</v>
      </c>
      <c r="D38" s="4">
        <v>-6585350</v>
      </c>
      <c r="E38" s="4">
        <v>-282946710000</v>
      </c>
      <c r="F38" s="4">
        <f t="shared" si="0"/>
        <v>-3549696910507</v>
      </c>
      <c r="G38" s="4">
        <v>0</v>
      </c>
      <c r="H38" s="4">
        <v>0</v>
      </c>
      <c r="I38" s="4">
        <v>0</v>
      </c>
      <c r="J38" s="4">
        <v>-52097890000</v>
      </c>
      <c r="K38" s="24">
        <f t="shared" si="1"/>
        <v>68806955000</v>
      </c>
      <c r="L38" s="4">
        <v>4642</v>
      </c>
      <c r="M38" s="4">
        <v>3124</v>
      </c>
      <c r="N38" s="4">
        <v>1614</v>
      </c>
      <c r="O38" s="4">
        <v>429</v>
      </c>
      <c r="P38" s="4">
        <v>13366800</v>
      </c>
      <c r="Q38" s="4">
        <v>4871800</v>
      </c>
      <c r="R38" s="5">
        <v>1.1999999999999999E-3</v>
      </c>
      <c r="S38" s="4">
        <v>18364700</v>
      </c>
      <c r="T38" s="4">
        <f t="shared" si="2"/>
        <v>10544307.800000001</v>
      </c>
      <c r="U38" s="4">
        <f t="shared" si="3"/>
        <v>7517900</v>
      </c>
      <c r="V38" s="5">
        <v>1.6299999999999999E-2</v>
      </c>
    </row>
    <row r="39" spans="1:22" x14ac:dyDescent="0.2">
      <c r="A39" s="16" t="s">
        <v>252</v>
      </c>
      <c r="B39" s="4">
        <v>165800</v>
      </c>
      <c r="C39" s="4">
        <v>5491646</v>
      </c>
      <c r="D39" s="4">
        <v>-5325846</v>
      </c>
      <c r="E39" s="4">
        <v>-228093530000</v>
      </c>
      <c r="F39" s="4">
        <f t="shared" si="0"/>
        <v>-3266750200507</v>
      </c>
      <c r="G39" s="4">
        <v>0</v>
      </c>
      <c r="H39" s="4">
        <v>0</v>
      </c>
      <c r="I39" s="4">
        <v>0</v>
      </c>
      <c r="J39" s="4">
        <v>20782995000</v>
      </c>
      <c r="K39" s="24">
        <f t="shared" si="1"/>
        <v>120904845000</v>
      </c>
      <c r="L39" s="4">
        <v>4494</v>
      </c>
      <c r="M39" s="4">
        <v>3283</v>
      </c>
      <c r="N39" s="4">
        <v>1187</v>
      </c>
      <c r="O39" s="4">
        <v>385</v>
      </c>
      <c r="P39" s="4">
        <v>8789800</v>
      </c>
      <c r="Q39" s="4">
        <v>4642500</v>
      </c>
      <c r="R39" s="5">
        <v>-1.1000000000000001E-3</v>
      </c>
      <c r="S39" s="4">
        <v>13464400</v>
      </c>
      <c r="T39" s="4">
        <f t="shared" si="2"/>
        <v>10209607.800000001</v>
      </c>
      <c r="U39" s="4">
        <f t="shared" si="3"/>
        <v>7517900</v>
      </c>
      <c r="V39" s="5">
        <v>1.6299999999999999E-2</v>
      </c>
    </row>
    <row r="40" spans="1:22" x14ac:dyDescent="0.2">
      <c r="A40" s="16" t="s">
        <v>251</v>
      </c>
      <c r="B40" s="4">
        <v>477354</v>
      </c>
      <c r="C40" s="4">
        <v>3048080</v>
      </c>
      <c r="D40" s="4">
        <v>-2570726</v>
      </c>
      <c r="E40" s="4">
        <v>-110710690000</v>
      </c>
      <c r="F40" s="4">
        <f t="shared" si="0"/>
        <v>-3038656670507</v>
      </c>
      <c r="G40" s="4">
        <v>0</v>
      </c>
      <c r="H40" s="4">
        <v>0</v>
      </c>
      <c r="I40" s="4">
        <v>0</v>
      </c>
      <c r="J40" s="4">
        <v>20782995000</v>
      </c>
      <c r="K40" s="24">
        <f t="shared" si="1"/>
        <v>100121850000</v>
      </c>
      <c r="L40" s="4">
        <v>2453</v>
      </c>
      <c r="M40" s="4">
        <v>2532</v>
      </c>
      <c r="N40" s="4">
        <v>653</v>
      </c>
      <c r="O40" s="4">
        <v>388</v>
      </c>
      <c r="P40" s="4">
        <v>5084300</v>
      </c>
      <c r="Q40" s="4">
        <v>3564900</v>
      </c>
      <c r="R40" s="5">
        <v>-2.3E-3</v>
      </c>
      <c r="S40" s="4">
        <v>9666700</v>
      </c>
      <c r="T40" s="4">
        <f t="shared" si="2"/>
        <v>10354477.800000001</v>
      </c>
      <c r="U40" s="4">
        <f t="shared" si="3"/>
        <v>7517900</v>
      </c>
      <c r="V40" s="5">
        <v>1.0500000000000001E-2</v>
      </c>
    </row>
    <row r="41" spans="1:22" x14ac:dyDescent="0.2">
      <c r="A41" s="16" t="s">
        <v>250</v>
      </c>
      <c r="B41" s="4">
        <v>851100</v>
      </c>
      <c r="C41" s="4">
        <v>4952750</v>
      </c>
      <c r="D41" s="4">
        <v>-4101650</v>
      </c>
      <c r="E41" s="4">
        <v>-177221900000</v>
      </c>
      <c r="F41" s="4">
        <f t="shared" si="0"/>
        <v>-2927945980507</v>
      </c>
      <c r="G41" s="4">
        <v>0</v>
      </c>
      <c r="H41" s="4">
        <v>0</v>
      </c>
      <c r="I41" s="4">
        <v>0</v>
      </c>
      <c r="J41" s="4">
        <v>-26126540000</v>
      </c>
      <c r="K41" s="24">
        <f t="shared" si="1"/>
        <v>79338855000</v>
      </c>
      <c r="L41" s="4">
        <v>3288</v>
      </c>
      <c r="M41" s="4">
        <v>4081</v>
      </c>
      <c r="N41" s="4">
        <v>654</v>
      </c>
      <c r="O41" s="4">
        <v>577</v>
      </c>
      <c r="P41" s="4">
        <v>6440000</v>
      </c>
      <c r="Q41" s="4">
        <v>5384500</v>
      </c>
      <c r="R41" s="5">
        <v>-1.1000000000000001E-3</v>
      </c>
      <c r="S41" s="4">
        <v>11837400</v>
      </c>
      <c r="T41" s="4">
        <f t="shared" si="2"/>
        <v>9850387.8000000007</v>
      </c>
      <c r="U41" s="4">
        <f t="shared" si="3"/>
        <v>7517900</v>
      </c>
      <c r="V41" s="5">
        <v>1.95E-2</v>
      </c>
    </row>
    <row r="42" spans="1:22" x14ac:dyDescent="0.2">
      <c r="A42" s="16" t="s">
        <v>249</v>
      </c>
      <c r="B42" s="4">
        <v>147000</v>
      </c>
      <c r="C42" s="4">
        <v>2899868</v>
      </c>
      <c r="D42" s="4">
        <v>-2752868</v>
      </c>
      <c r="E42" s="4">
        <v>-118189540000</v>
      </c>
      <c r="F42" s="4">
        <f t="shared" si="0"/>
        <v>-2750724080507</v>
      </c>
      <c r="G42" s="4">
        <v>0</v>
      </c>
      <c r="H42" s="4">
        <v>0</v>
      </c>
      <c r="I42" s="4">
        <v>0</v>
      </c>
      <c r="J42" s="4">
        <v>-1408475000</v>
      </c>
      <c r="K42" s="24">
        <f t="shared" si="1"/>
        <v>105465395000</v>
      </c>
      <c r="L42" s="4">
        <v>4235</v>
      </c>
      <c r="M42" s="4">
        <v>4183</v>
      </c>
      <c r="N42" s="4">
        <v>815</v>
      </c>
      <c r="O42" s="4">
        <v>521</v>
      </c>
      <c r="P42" s="4">
        <v>7417600</v>
      </c>
      <c r="Q42" s="4">
        <v>5591100</v>
      </c>
      <c r="R42" s="5">
        <v>5.8999999999999999E-3</v>
      </c>
      <c r="S42" s="4">
        <v>14353678</v>
      </c>
      <c r="T42" s="4">
        <f t="shared" si="2"/>
        <v>9383760</v>
      </c>
      <c r="U42" s="4">
        <f t="shared" si="3"/>
        <v>4290200</v>
      </c>
      <c r="V42" s="5">
        <v>2.2099999999999998E-2</v>
      </c>
    </row>
    <row r="43" spans="1:22" x14ac:dyDescent="0.2">
      <c r="A43" s="16" t="s">
        <v>248</v>
      </c>
      <c r="B43" s="4">
        <v>1492549</v>
      </c>
      <c r="C43" s="4">
        <v>1964300</v>
      </c>
      <c r="D43" s="4">
        <v>-471751</v>
      </c>
      <c r="E43" s="4">
        <v>-20293050000</v>
      </c>
      <c r="F43" s="4">
        <f t="shared" si="0"/>
        <v>-2632534540507</v>
      </c>
      <c r="G43" s="4">
        <v>0</v>
      </c>
      <c r="H43" s="4">
        <v>0</v>
      </c>
      <c r="I43" s="4">
        <v>0</v>
      </c>
      <c r="J43" s="4">
        <v>-1822965000</v>
      </c>
      <c r="K43" s="24">
        <f t="shared" si="1"/>
        <v>106873870000</v>
      </c>
      <c r="L43" s="4">
        <v>2019</v>
      </c>
      <c r="M43" s="4">
        <v>3339</v>
      </c>
      <c r="N43" s="4">
        <v>378</v>
      </c>
      <c r="O43" s="4">
        <v>369</v>
      </c>
      <c r="P43" s="4">
        <v>3335400</v>
      </c>
      <c r="Q43" s="4">
        <v>3821900</v>
      </c>
      <c r="R43" s="5">
        <v>1.1999999999999999E-3</v>
      </c>
      <c r="S43" s="4">
        <v>7517900</v>
      </c>
      <c r="T43" s="4">
        <f t="shared" si="2"/>
        <v>10236520</v>
      </c>
      <c r="U43" s="4">
        <f t="shared" si="3"/>
        <v>4290200</v>
      </c>
      <c r="V43" s="5">
        <v>1.1599999999999999E-2</v>
      </c>
    </row>
    <row r="44" spans="1:22" x14ac:dyDescent="0.2">
      <c r="A44" s="16" t="s">
        <v>247</v>
      </c>
      <c r="B44" s="4">
        <v>391000</v>
      </c>
      <c r="C44" s="4">
        <v>3891500</v>
      </c>
      <c r="D44" s="4">
        <v>-3500500</v>
      </c>
      <c r="E44" s="4">
        <v>-150852040000</v>
      </c>
      <c r="F44" s="4">
        <f t="shared" si="0"/>
        <v>-2612241490507</v>
      </c>
      <c r="G44" s="4">
        <v>0</v>
      </c>
      <c r="H44" s="4">
        <v>0</v>
      </c>
      <c r="I44" s="4">
        <v>0</v>
      </c>
      <c r="J44" s="4">
        <v>42585945000</v>
      </c>
      <c r="K44" s="24">
        <f t="shared" si="1"/>
        <v>108696835000</v>
      </c>
      <c r="L44" s="4">
        <v>1966</v>
      </c>
      <c r="M44" s="4">
        <v>3950</v>
      </c>
      <c r="N44" s="4">
        <v>280</v>
      </c>
      <c r="O44" s="4">
        <v>479</v>
      </c>
      <c r="P44" s="4">
        <v>2408700</v>
      </c>
      <c r="Q44" s="4">
        <v>5230000</v>
      </c>
      <c r="R44" s="5">
        <v>-1.0500000000000001E-2</v>
      </c>
      <c r="S44" s="4">
        <v>7713400</v>
      </c>
      <c r="T44" s="4">
        <f t="shared" si="2"/>
        <v>10605700</v>
      </c>
      <c r="U44" s="4">
        <f t="shared" si="3"/>
        <v>4290200</v>
      </c>
      <c r="V44" s="5">
        <v>1.95E-2</v>
      </c>
    </row>
    <row r="45" spans="1:22" x14ac:dyDescent="0.2">
      <c r="A45" s="16" t="s">
        <v>246</v>
      </c>
      <c r="B45" s="4">
        <v>1459510</v>
      </c>
      <c r="C45" s="4">
        <v>8904181</v>
      </c>
      <c r="D45" s="4">
        <v>-7444671</v>
      </c>
      <c r="E45" s="4">
        <v>-323204470000</v>
      </c>
      <c r="F45" s="4">
        <f t="shared" si="0"/>
        <v>-2461389450507</v>
      </c>
      <c r="G45" s="4">
        <v>0</v>
      </c>
      <c r="H45" s="4">
        <v>0</v>
      </c>
      <c r="I45" s="4">
        <v>0</v>
      </c>
      <c r="J45" s="4">
        <v>42585945000</v>
      </c>
      <c r="K45" s="24">
        <f t="shared" si="1"/>
        <v>66110890000</v>
      </c>
      <c r="L45" s="4">
        <v>5374</v>
      </c>
      <c r="M45" s="4">
        <v>6124</v>
      </c>
      <c r="N45" s="4">
        <v>955</v>
      </c>
      <c r="O45" s="4">
        <v>954</v>
      </c>
      <c r="P45" s="4">
        <v>8696600</v>
      </c>
      <c r="Q45" s="4">
        <v>9303300</v>
      </c>
      <c r="R45" s="5">
        <v>1.89E-2</v>
      </c>
      <c r="S45" s="4">
        <v>18563500</v>
      </c>
      <c r="T45" s="4">
        <f t="shared" si="2"/>
        <v>10081580</v>
      </c>
      <c r="U45" s="4">
        <f t="shared" si="3"/>
        <v>4290200</v>
      </c>
      <c r="V45" s="5">
        <v>3.3000000000000002E-2</v>
      </c>
    </row>
    <row r="46" spans="1:22" x14ac:dyDescent="0.2">
      <c r="A46" s="16" t="s">
        <v>245</v>
      </c>
      <c r="B46" s="4">
        <v>30600</v>
      </c>
      <c r="C46" s="4">
        <v>3200200</v>
      </c>
      <c r="D46" s="4">
        <v>-3169600</v>
      </c>
      <c r="E46" s="4">
        <v>-135075230000</v>
      </c>
      <c r="F46" s="4">
        <f t="shared" si="0"/>
        <v>-2138184980507</v>
      </c>
      <c r="G46" s="4">
        <v>0</v>
      </c>
      <c r="H46" s="4">
        <v>0</v>
      </c>
      <c r="I46" s="4">
        <v>0</v>
      </c>
      <c r="J46" s="4">
        <v>-16869780000</v>
      </c>
      <c r="K46" s="24">
        <f t="shared" si="1"/>
        <v>23524945000</v>
      </c>
      <c r="L46" s="4">
        <v>1876</v>
      </c>
      <c r="M46" s="4">
        <v>3089</v>
      </c>
      <c r="N46" s="4">
        <v>344</v>
      </c>
      <c r="O46" s="4">
        <v>466</v>
      </c>
      <c r="P46" s="4">
        <v>2885200</v>
      </c>
      <c r="Q46" s="4">
        <v>4000100</v>
      </c>
      <c r="R46" s="5">
        <v>-5.7999999999999996E-3</v>
      </c>
      <c r="S46" s="4">
        <v>7638200</v>
      </c>
      <c r="T46" s="4">
        <f t="shared" si="2"/>
        <v>10203640</v>
      </c>
      <c r="U46" s="4">
        <f t="shared" si="3"/>
        <v>4290200</v>
      </c>
      <c r="V46" s="5">
        <v>9.3999999999999986E-3</v>
      </c>
    </row>
    <row r="47" spans="1:22" x14ac:dyDescent="0.2">
      <c r="A47" s="16" t="s">
        <v>244</v>
      </c>
      <c r="B47" s="4">
        <v>394600</v>
      </c>
      <c r="C47" s="4">
        <v>996035</v>
      </c>
      <c r="D47" s="4">
        <v>-601435</v>
      </c>
      <c r="E47" s="4">
        <v>-25695520000</v>
      </c>
      <c r="F47" s="4">
        <f t="shared" ref="F47:F73" si="4">E47+F48</f>
        <v>-2003109750507</v>
      </c>
      <c r="G47" s="4">
        <v>0</v>
      </c>
      <c r="H47" s="4">
        <v>0</v>
      </c>
      <c r="I47" s="4">
        <v>0</v>
      </c>
      <c r="J47" s="4">
        <v>5783945000</v>
      </c>
      <c r="K47" s="24">
        <f t="shared" ref="K47:K73" si="5">K48+J47</f>
        <v>40394725000</v>
      </c>
      <c r="L47" s="4">
        <v>1621</v>
      </c>
      <c r="M47" s="4">
        <v>1493</v>
      </c>
      <c r="N47" s="4">
        <v>224</v>
      </c>
      <c r="O47" s="4">
        <v>197</v>
      </c>
      <c r="P47" s="4">
        <v>2357300</v>
      </c>
      <c r="Q47" s="4">
        <v>1852100</v>
      </c>
      <c r="R47" s="5">
        <v>4.7999999999999996E-3</v>
      </c>
      <c r="S47" s="4">
        <v>4290200</v>
      </c>
      <c r="T47" s="4">
        <f t="shared" si="2"/>
        <v>10289600</v>
      </c>
      <c r="U47" s="4">
        <f t="shared" ref="U47:U73" si="6">MIN(S48:S52)</f>
        <v>6796500</v>
      </c>
      <c r="V47" s="5">
        <v>1.0500000000000001E-2</v>
      </c>
    </row>
    <row r="48" spans="1:22" x14ac:dyDescent="0.2">
      <c r="A48" s="16" t="s">
        <v>243</v>
      </c>
      <c r="B48" s="4">
        <v>805283</v>
      </c>
      <c r="C48" s="4">
        <v>3205406</v>
      </c>
      <c r="D48" s="4">
        <v>-2400123</v>
      </c>
      <c r="E48" s="4">
        <v>-103244260000</v>
      </c>
      <c r="F48" s="4">
        <f t="shared" si="4"/>
        <v>-1977414230507</v>
      </c>
      <c r="G48" s="4">
        <v>0</v>
      </c>
      <c r="H48" s="4">
        <v>0</v>
      </c>
      <c r="I48" s="4">
        <v>0</v>
      </c>
      <c r="J48" s="4">
        <v>4033890000</v>
      </c>
      <c r="K48" s="24">
        <f t="shared" si="5"/>
        <v>34610780000</v>
      </c>
      <c r="L48" s="4">
        <v>2761</v>
      </c>
      <c r="M48" s="4">
        <v>4176</v>
      </c>
      <c r="N48" s="4">
        <v>412</v>
      </c>
      <c r="O48" s="4">
        <v>557</v>
      </c>
      <c r="P48" s="4">
        <v>4185400</v>
      </c>
      <c r="Q48" s="4">
        <v>5703900</v>
      </c>
      <c r="R48" s="5">
        <v>-5.7999999999999996E-3</v>
      </c>
      <c r="S48" s="4">
        <v>10397700</v>
      </c>
      <c r="T48" s="4">
        <f t="shared" si="2"/>
        <v>9863730</v>
      </c>
      <c r="U48" s="4">
        <f t="shared" si="6"/>
        <v>6796500</v>
      </c>
      <c r="V48" s="5">
        <v>2.2000000000000002E-2</v>
      </c>
    </row>
    <row r="49" spans="1:22" x14ac:dyDescent="0.2">
      <c r="A49" s="16" t="s">
        <v>236</v>
      </c>
      <c r="B49" s="4">
        <v>383140</v>
      </c>
      <c r="C49" s="4">
        <v>3073290</v>
      </c>
      <c r="D49" s="4">
        <v>-2690150</v>
      </c>
      <c r="E49" s="4">
        <v>-115812990000</v>
      </c>
      <c r="F49" s="4">
        <f t="shared" si="4"/>
        <v>-1874169970507</v>
      </c>
      <c r="G49" s="4">
        <v>0</v>
      </c>
      <c r="H49" s="4">
        <v>0</v>
      </c>
      <c r="I49" s="4">
        <v>0</v>
      </c>
      <c r="J49" s="4">
        <v>4033890000</v>
      </c>
      <c r="K49" s="24">
        <f t="shared" si="5"/>
        <v>30576890000</v>
      </c>
      <c r="L49" s="4">
        <v>2290</v>
      </c>
      <c r="M49" s="4">
        <v>4158</v>
      </c>
      <c r="N49" s="4">
        <v>371</v>
      </c>
      <c r="O49" s="4">
        <v>537</v>
      </c>
      <c r="P49" s="4">
        <v>3984900</v>
      </c>
      <c r="Q49" s="4">
        <v>5678700</v>
      </c>
      <c r="R49" s="5">
        <v>-2.3E-3</v>
      </c>
      <c r="S49" s="4">
        <v>10117400</v>
      </c>
      <c r="T49" s="4">
        <f t="shared" si="2"/>
        <v>9804620</v>
      </c>
      <c r="U49" s="4">
        <f t="shared" si="6"/>
        <v>6796500</v>
      </c>
      <c r="V49" s="5">
        <v>2.07E-2</v>
      </c>
    </row>
    <row r="50" spans="1:22" x14ac:dyDescent="0.2">
      <c r="A50" s="16" t="s">
        <v>235</v>
      </c>
      <c r="B50" s="4">
        <v>171900</v>
      </c>
      <c r="C50" s="4">
        <v>4021719</v>
      </c>
      <c r="D50" s="4">
        <v>-3849819</v>
      </c>
      <c r="E50" s="4">
        <v>-165119260000</v>
      </c>
      <c r="F50" s="4">
        <f t="shared" si="4"/>
        <v>-1758356980507</v>
      </c>
      <c r="G50" s="4">
        <v>0</v>
      </c>
      <c r="H50" s="4">
        <v>0</v>
      </c>
      <c r="I50" s="4">
        <v>0</v>
      </c>
      <c r="J50" s="4">
        <v>67907385000</v>
      </c>
      <c r="K50" s="24">
        <f t="shared" si="5"/>
        <v>26543000000</v>
      </c>
      <c r="L50" s="4">
        <v>3852</v>
      </c>
      <c r="M50" s="4">
        <v>2455</v>
      </c>
      <c r="N50" s="4">
        <v>546</v>
      </c>
      <c r="O50" s="4">
        <v>375</v>
      </c>
      <c r="P50" s="4">
        <v>6443800</v>
      </c>
      <c r="Q50" s="4">
        <v>4119600</v>
      </c>
      <c r="R50" s="5">
        <v>9.4999999999999998E-3</v>
      </c>
      <c r="S50" s="4">
        <v>11115400</v>
      </c>
      <c r="T50" s="4">
        <f t="shared" si="2"/>
        <v>9444550</v>
      </c>
      <c r="U50" s="4">
        <f t="shared" si="6"/>
        <v>6796500</v>
      </c>
      <c r="V50" s="5">
        <v>1.1699999999999999E-2</v>
      </c>
    </row>
    <row r="51" spans="1:22" x14ac:dyDescent="0.2">
      <c r="A51" s="16" t="s">
        <v>234</v>
      </c>
      <c r="B51" s="4">
        <v>321660</v>
      </c>
      <c r="C51" s="4">
        <v>1362700</v>
      </c>
      <c r="D51" s="4">
        <v>-1041040</v>
      </c>
      <c r="E51" s="4">
        <v>-44274780000</v>
      </c>
      <c r="F51" s="4">
        <f t="shared" si="4"/>
        <v>-1593237720507</v>
      </c>
      <c r="G51" s="4">
        <v>0</v>
      </c>
      <c r="H51" s="4">
        <v>0</v>
      </c>
      <c r="I51" s="4">
        <v>0</v>
      </c>
      <c r="J51" s="4">
        <v>-1770240000</v>
      </c>
      <c r="K51" s="24">
        <f t="shared" si="5"/>
        <v>-41364385000</v>
      </c>
      <c r="L51" s="4">
        <v>2193</v>
      </c>
      <c r="M51" s="4">
        <v>2542</v>
      </c>
      <c r="N51" s="4">
        <v>197</v>
      </c>
      <c r="O51" s="4">
        <v>263</v>
      </c>
      <c r="P51" s="4">
        <v>2306200</v>
      </c>
      <c r="Q51" s="4">
        <v>2714000</v>
      </c>
      <c r="R51" s="5">
        <v>-9.3999999999999986E-3</v>
      </c>
      <c r="S51" s="4">
        <v>6796500</v>
      </c>
      <c r="T51" s="4">
        <f t="shared" si="2"/>
        <v>9953190</v>
      </c>
      <c r="U51" s="4">
        <f t="shared" si="6"/>
        <v>8858800</v>
      </c>
      <c r="V51" s="5">
        <v>1.8700000000000001E-2</v>
      </c>
    </row>
    <row r="52" spans="1:22" x14ac:dyDescent="0.2">
      <c r="A52" s="16" t="s">
        <v>233</v>
      </c>
      <c r="B52" s="4">
        <v>4047100</v>
      </c>
      <c r="C52" s="4">
        <v>3580869</v>
      </c>
      <c r="D52" s="4">
        <v>466231</v>
      </c>
      <c r="E52" s="4">
        <v>19900620000</v>
      </c>
      <c r="F52" s="4">
        <f t="shared" si="4"/>
        <v>-1548962940507</v>
      </c>
      <c r="G52" s="4">
        <v>0</v>
      </c>
      <c r="H52" s="4">
        <v>0</v>
      </c>
      <c r="I52" s="4">
        <v>0</v>
      </c>
      <c r="J52" s="4">
        <v>-8647670000</v>
      </c>
      <c r="K52" s="24">
        <f t="shared" si="5"/>
        <v>-39594145000</v>
      </c>
      <c r="L52" s="4">
        <v>3001</v>
      </c>
      <c r="M52" s="4">
        <v>2521</v>
      </c>
      <c r="N52" s="4">
        <v>549</v>
      </c>
      <c r="O52" s="4">
        <v>368</v>
      </c>
      <c r="P52" s="4">
        <v>5079800</v>
      </c>
      <c r="Q52" s="4">
        <v>3823200</v>
      </c>
      <c r="R52" s="5">
        <v>1.9099999999999999E-2</v>
      </c>
      <c r="S52" s="4">
        <v>9687400</v>
      </c>
      <c r="T52" s="4">
        <f t="shared" si="2"/>
        <v>9753470</v>
      </c>
      <c r="U52" s="4">
        <f t="shared" si="6"/>
        <v>5149800</v>
      </c>
      <c r="V52" s="5">
        <v>2.7900000000000001E-2</v>
      </c>
    </row>
    <row r="53" spans="1:22" x14ac:dyDescent="0.2">
      <c r="A53" s="16" t="s">
        <v>232</v>
      </c>
      <c r="B53" s="4">
        <v>833900</v>
      </c>
      <c r="C53" s="4">
        <v>5216400</v>
      </c>
      <c r="D53" s="4">
        <v>-4382500</v>
      </c>
      <c r="E53" s="4">
        <v>-184955040000</v>
      </c>
      <c r="F53" s="4">
        <f t="shared" si="4"/>
        <v>-1568863560507</v>
      </c>
      <c r="G53" s="4">
        <v>0</v>
      </c>
      <c r="H53" s="4">
        <v>0</v>
      </c>
      <c r="I53" s="4">
        <v>0</v>
      </c>
      <c r="J53" s="4">
        <v>-7108865000</v>
      </c>
      <c r="K53" s="24">
        <f t="shared" si="5"/>
        <v>-30946475000</v>
      </c>
      <c r="L53" s="4">
        <v>4915</v>
      </c>
      <c r="M53" s="4">
        <v>6252</v>
      </c>
      <c r="N53" s="4">
        <v>741</v>
      </c>
      <c r="O53" s="4">
        <v>728</v>
      </c>
      <c r="P53" s="4">
        <v>7009800</v>
      </c>
      <c r="Q53" s="4">
        <v>7218700</v>
      </c>
      <c r="R53" s="5">
        <v>-7.0999999999999995E-3</v>
      </c>
      <c r="S53" s="4">
        <v>16045500</v>
      </c>
      <c r="T53" s="4">
        <f t="shared" si="2"/>
        <v>9547200</v>
      </c>
      <c r="U53" s="4">
        <f t="shared" si="6"/>
        <v>5149800</v>
      </c>
      <c r="V53" s="5">
        <v>4.2900000000000001E-2</v>
      </c>
    </row>
    <row r="54" spans="1:22" x14ac:dyDescent="0.2">
      <c r="A54" s="16" t="s">
        <v>231</v>
      </c>
      <c r="B54" s="4">
        <v>737600</v>
      </c>
      <c r="C54" s="4">
        <v>4440715</v>
      </c>
      <c r="D54" s="4">
        <v>-3703115</v>
      </c>
      <c r="E54" s="4">
        <v>-157564660000</v>
      </c>
      <c r="F54" s="4">
        <f t="shared" si="4"/>
        <v>-1383908520507</v>
      </c>
      <c r="G54" s="4">
        <v>0</v>
      </c>
      <c r="H54" s="4">
        <v>0</v>
      </c>
      <c r="I54" s="4">
        <v>0</v>
      </c>
      <c r="J54" s="4">
        <v>4210805000</v>
      </c>
      <c r="K54" s="24">
        <f t="shared" si="5"/>
        <v>-23837610000</v>
      </c>
      <c r="L54" s="4">
        <v>2652</v>
      </c>
      <c r="M54" s="4">
        <v>3229</v>
      </c>
      <c r="N54" s="4">
        <v>311</v>
      </c>
      <c r="O54" s="4">
        <v>375</v>
      </c>
      <c r="P54" s="4">
        <v>3387500</v>
      </c>
      <c r="Q54" s="4">
        <v>3720700</v>
      </c>
      <c r="R54" s="5">
        <v>-1.1699999999999999E-2</v>
      </c>
      <c r="S54" s="4">
        <v>11405200</v>
      </c>
      <c r="T54" s="4">
        <f t="shared" si="2"/>
        <v>9094070</v>
      </c>
      <c r="U54" s="4">
        <f t="shared" si="6"/>
        <v>5149800</v>
      </c>
      <c r="V54" s="5">
        <v>1.7399999999999999E-2</v>
      </c>
    </row>
    <row r="55" spans="1:22" x14ac:dyDescent="0.2">
      <c r="A55" s="16" t="s">
        <v>230</v>
      </c>
      <c r="B55" s="4">
        <v>1559270</v>
      </c>
      <c r="C55" s="4">
        <v>5380842</v>
      </c>
      <c r="D55" s="4">
        <v>-3821572</v>
      </c>
      <c r="E55" s="4">
        <v>-165695960000</v>
      </c>
      <c r="F55" s="4">
        <f t="shared" si="4"/>
        <v>-1226343860507</v>
      </c>
      <c r="G55" s="4">
        <v>0</v>
      </c>
      <c r="H55" s="4">
        <v>0</v>
      </c>
      <c r="I55" s="4">
        <v>0</v>
      </c>
      <c r="J55" s="4">
        <v>-1500420000</v>
      </c>
      <c r="K55" s="24">
        <f t="shared" si="5"/>
        <v>-28048415000</v>
      </c>
      <c r="L55" s="4">
        <v>4042</v>
      </c>
      <c r="M55" s="4">
        <v>3656</v>
      </c>
      <c r="N55" s="4">
        <v>666</v>
      </c>
      <c r="O55" s="4">
        <v>529</v>
      </c>
      <c r="P55" s="4">
        <v>6613700</v>
      </c>
      <c r="Q55" s="4">
        <v>5601300</v>
      </c>
      <c r="R55" s="5">
        <v>-1.1000000000000001E-3</v>
      </c>
      <c r="S55" s="4">
        <v>13322300</v>
      </c>
      <c r="T55" s="4">
        <f t="shared" si="2"/>
        <v>8867970</v>
      </c>
      <c r="U55" s="4">
        <f t="shared" si="6"/>
        <v>5149800</v>
      </c>
      <c r="V55" s="5">
        <v>2.29E-2</v>
      </c>
    </row>
    <row r="56" spans="1:22" x14ac:dyDescent="0.2">
      <c r="A56" s="16" t="s">
        <v>229</v>
      </c>
      <c r="B56" s="4">
        <v>489000</v>
      </c>
      <c r="C56" s="4">
        <v>3322200</v>
      </c>
      <c r="D56" s="4">
        <v>-2833200</v>
      </c>
      <c r="E56" s="4">
        <v>-121064800000</v>
      </c>
      <c r="F56" s="4">
        <f t="shared" si="4"/>
        <v>-1060647900507</v>
      </c>
      <c r="G56" s="4">
        <v>0</v>
      </c>
      <c r="H56" s="4">
        <v>0</v>
      </c>
      <c r="I56" s="4">
        <v>0</v>
      </c>
      <c r="J56" s="4">
        <v>-1500420000</v>
      </c>
      <c r="K56" s="24">
        <f t="shared" si="5"/>
        <v>-26547995000</v>
      </c>
      <c r="L56" s="4">
        <v>2578</v>
      </c>
      <c r="M56" s="4">
        <v>2902</v>
      </c>
      <c r="N56" s="4">
        <v>386</v>
      </c>
      <c r="O56" s="4">
        <v>361</v>
      </c>
      <c r="P56" s="4">
        <v>3204500</v>
      </c>
      <c r="Q56" s="4">
        <v>4125900</v>
      </c>
      <c r="R56" s="5">
        <v>5.8999999999999999E-3</v>
      </c>
      <c r="S56" s="4">
        <v>8858800</v>
      </c>
      <c r="T56" s="4">
        <f t="shared" si="2"/>
        <v>8610410</v>
      </c>
      <c r="U56" s="4">
        <f t="shared" si="6"/>
        <v>5149800</v>
      </c>
      <c r="V56" s="5">
        <v>1.1699999999999999E-2</v>
      </c>
    </row>
    <row r="57" spans="1:22" x14ac:dyDescent="0.2">
      <c r="A57" s="16" t="s">
        <v>228</v>
      </c>
      <c r="B57" s="4">
        <v>1494737</v>
      </c>
      <c r="C57" s="4">
        <v>969615</v>
      </c>
      <c r="D57" s="4">
        <v>525122</v>
      </c>
      <c r="E57" s="4">
        <v>22415600000</v>
      </c>
      <c r="F57" s="4">
        <f t="shared" si="4"/>
        <v>-939583100507</v>
      </c>
      <c r="K57" s="24">
        <f t="shared" si="5"/>
        <v>-25047575000</v>
      </c>
      <c r="L57" s="4">
        <v>1967</v>
      </c>
      <c r="M57" s="4">
        <v>2357</v>
      </c>
      <c r="N57" s="4">
        <v>108</v>
      </c>
      <c r="O57" s="4">
        <v>187</v>
      </c>
      <c r="P57" s="4">
        <v>1784800</v>
      </c>
      <c r="Q57" s="4">
        <v>2572500</v>
      </c>
      <c r="R57" s="5">
        <v>3.5999999999999999E-3</v>
      </c>
      <c r="S57" s="4">
        <v>5149800</v>
      </c>
      <c r="T57" s="4">
        <f t="shared" si="2"/>
        <v>8821300</v>
      </c>
      <c r="U57" s="4">
        <f t="shared" si="6"/>
        <v>6139000</v>
      </c>
      <c r="V57" s="5">
        <v>1.29E-2</v>
      </c>
    </row>
    <row r="58" spans="1:22" x14ac:dyDescent="0.2">
      <c r="A58" s="16" t="s">
        <v>227</v>
      </c>
      <c r="B58" s="4">
        <v>1978837</v>
      </c>
      <c r="C58" s="4">
        <v>881919</v>
      </c>
      <c r="D58" s="4">
        <v>1096918</v>
      </c>
      <c r="E58" s="4">
        <v>46811610000</v>
      </c>
      <c r="F58" s="4">
        <f t="shared" si="4"/>
        <v>-961998700507</v>
      </c>
      <c r="G58" s="4">
        <v>0</v>
      </c>
      <c r="H58" s="4">
        <v>0</v>
      </c>
      <c r="I58" s="4">
        <v>0</v>
      </c>
      <c r="J58" s="4">
        <v>-2895740000</v>
      </c>
      <c r="K58" s="24">
        <f t="shared" si="5"/>
        <v>-25047575000</v>
      </c>
      <c r="L58" s="4">
        <v>2559</v>
      </c>
      <c r="M58" s="4">
        <v>3487</v>
      </c>
      <c r="N58" s="4">
        <v>232</v>
      </c>
      <c r="O58" s="4">
        <v>251</v>
      </c>
      <c r="P58" s="4">
        <v>2311900</v>
      </c>
      <c r="Q58" s="4">
        <v>3740800</v>
      </c>
      <c r="R58" s="5">
        <v>0</v>
      </c>
      <c r="S58" s="4">
        <v>6139000</v>
      </c>
      <c r="T58" s="4">
        <f t="shared" si="2"/>
        <v>8917400</v>
      </c>
      <c r="U58" s="4">
        <f t="shared" si="6"/>
        <v>7514700</v>
      </c>
      <c r="V58" s="5">
        <v>1.1699999999999999E-2</v>
      </c>
    </row>
    <row r="59" spans="1:22" x14ac:dyDescent="0.2">
      <c r="A59" s="16" t="s">
        <v>226</v>
      </c>
      <c r="B59" s="4">
        <v>799603</v>
      </c>
      <c r="C59" s="4">
        <v>1564715</v>
      </c>
      <c r="D59" s="4">
        <v>-765112</v>
      </c>
      <c r="E59" s="4">
        <v>-32872440000</v>
      </c>
      <c r="F59" s="4">
        <f t="shared" si="4"/>
        <v>-1008810310507</v>
      </c>
      <c r="K59" s="24">
        <f t="shared" si="5"/>
        <v>-22151835000</v>
      </c>
      <c r="L59" s="4">
        <v>3413</v>
      </c>
      <c r="M59" s="4">
        <v>4544</v>
      </c>
      <c r="N59" s="4">
        <v>299</v>
      </c>
      <c r="O59" s="4">
        <v>470</v>
      </c>
      <c r="P59" s="4">
        <v>3582900</v>
      </c>
      <c r="Q59" s="4">
        <v>5169100</v>
      </c>
      <c r="R59" s="5">
        <v>-1.52E-2</v>
      </c>
      <c r="S59" s="4">
        <v>9526300</v>
      </c>
      <c r="T59" s="4">
        <f t="shared" si="2"/>
        <v>9169650</v>
      </c>
      <c r="U59" s="4">
        <f t="shared" si="6"/>
        <v>6873900</v>
      </c>
      <c r="V59" s="5">
        <v>2.41E-2</v>
      </c>
    </row>
    <row r="60" spans="1:22" x14ac:dyDescent="0.2">
      <c r="A60" s="16" t="s">
        <v>225</v>
      </c>
      <c r="B60" s="4">
        <v>492703</v>
      </c>
      <c r="C60" s="4">
        <v>2548568</v>
      </c>
      <c r="D60" s="4">
        <v>-2055865</v>
      </c>
      <c r="E60" s="4">
        <v>-88668810000</v>
      </c>
      <c r="F60" s="4">
        <f t="shared" si="4"/>
        <v>-975937870507</v>
      </c>
      <c r="G60" s="4">
        <v>0</v>
      </c>
      <c r="H60" s="4">
        <v>0</v>
      </c>
      <c r="I60" s="4">
        <v>0</v>
      </c>
      <c r="J60" s="4">
        <v>11197025000</v>
      </c>
      <c r="K60" s="24">
        <f t="shared" si="5"/>
        <v>-22151835000</v>
      </c>
      <c r="L60" s="4">
        <v>2706</v>
      </c>
      <c r="M60" s="4">
        <v>3130</v>
      </c>
      <c r="N60" s="4">
        <v>351</v>
      </c>
      <c r="O60" s="4">
        <v>352</v>
      </c>
      <c r="P60" s="4">
        <v>3362200</v>
      </c>
      <c r="Q60" s="4">
        <v>3600400</v>
      </c>
      <c r="R60" s="5">
        <v>2.3999999999999998E-3</v>
      </c>
      <c r="S60" s="4">
        <v>7514700</v>
      </c>
      <c r="T60" s="4">
        <f t="shared" si="2"/>
        <v>9099150</v>
      </c>
      <c r="U60" s="4">
        <f t="shared" si="6"/>
        <v>6873900</v>
      </c>
      <c r="V60" s="5">
        <v>1.04E-2</v>
      </c>
    </row>
    <row r="61" spans="1:22" x14ac:dyDescent="0.2">
      <c r="A61" s="16" t="s">
        <v>224</v>
      </c>
      <c r="B61" s="4">
        <v>315002</v>
      </c>
      <c r="C61" s="4">
        <v>5264450</v>
      </c>
      <c r="D61" s="4">
        <v>-4949448</v>
      </c>
      <c r="E61" s="4">
        <v>-215915230000</v>
      </c>
      <c r="F61" s="4">
        <f t="shared" si="4"/>
        <v>-887269060507</v>
      </c>
      <c r="G61" s="4">
        <v>0</v>
      </c>
      <c r="H61" s="4">
        <v>0</v>
      </c>
      <c r="I61" s="4">
        <v>0</v>
      </c>
      <c r="J61" s="4">
        <v>-9619780000</v>
      </c>
      <c r="K61" s="24">
        <f t="shared" si="5"/>
        <v>-33348860000</v>
      </c>
      <c r="L61" s="4">
        <v>3091</v>
      </c>
      <c r="M61" s="4">
        <v>4465</v>
      </c>
      <c r="N61" s="4">
        <v>417</v>
      </c>
      <c r="O61" s="4">
        <v>575</v>
      </c>
      <c r="P61" s="4">
        <v>3945200</v>
      </c>
      <c r="Q61" s="4">
        <v>5833800</v>
      </c>
      <c r="R61" s="5">
        <v>-1.2699999999999999E-2</v>
      </c>
      <c r="S61" s="4">
        <v>11882900</v>
      </c>
      <c r="T61" s="4">
        <f t="shared" si="2"/>
        <v>8860050</v>
      </c>
      <c r="U61" s="4">
        <f t="shared" si="6"/>
        <v>6283200</v>
      </c>
      <c r="V61" s="5">
        <v>3.3700000000000001E-2</v>
      </c>
    </row>
    <row r="62" spans="1:22" x14ac:dyDescent="0.2">
      <c r="A62" s="16" t="s">
        <v>223</v>
      </c>
      <c r="B62" s="4">
        <v>441320</v>
      </c>
      <c r="C62" s="4">
        <v>3301370</v>
      </c>
      <c r="D62" s="4">
        <v>-2860050</v>
      </c>
      <c r="E62" s="4">
        <v>-124899670000</v>
      </c>
      <c r="F62" s="4">
        <f t="shared" si="4"/>
        <v>-671353830507</v>
      </c>
      <c r="G62" s="4">
        <v>0</v>
      </c>
      <c r="H62" s="4">
        <v>0</v>
      </c>
      <c r="I62" s="4">
        <v>0</v>
      </c>
      <c r="J62" s="4">
        <v>-9711275000</v>
      </c>
      <c r="K62" s="24">
        <f t="shared" si="5"/>
        <v>-23729080000</v>
      </c>
      <c r="L62" s="4">
        <v>2429</v>
      </c>
      <c r="M62" s="4">
        <v>4233</v>
      </c>
      <c r="N62" s="4">
        <v>309</v>
      </c>
      <c r="O62" s="4">
        <v>359</v>
      </c>
      <c r="P62" s="4">
        <v>2855500</v>
      </c>
      <c r="Q62" s="4">
        <v>4469700</v>
      </c>
      <c r="R62" s="5">
        <v>-6.8000000000000005E-3</v>
      </c>
      <c r="S62" s="4">
        <v>7690200</v>
      </c>
      <c r="T62" s="4">
        <f t="shared" si="2"/>
        <v>9477180</v>
      </c>
      <c r="U62" s="4">
        <f t="shared" si="6"/>
        <v>6283200</v>
      </c>
      <c r="V62" s="5">
        <v>2.1499999999999998E-2</v>
      </c>
    </row>
    <row r="63" spans="1:22" x14ac:dyDescent="0.2">
      <c r="A63" s="16" t="s">
        <v>222</v>
      </c>
      <c r="B63" s="4">
        <v>1363600</v>
      </c>
      <c r="C63" s="4">
        <v>2558160</v>
      </c>
      <c r="D63" s="4">
        <v>-1194560</v>
      </c>
      <c r="E63" s="4">
        <v>-52778020000</v>
      </c>
      <c r="F63" s="4">
        <f t="shared" si="4"/>
        <v>-546454160507</v>
      </c>
      <c r="G63" s="4">
        <v>0</v>
      </c>
      <c r="H63" s="4">
        <v>0</v>
      </c>
      <c r="I63" s="4">
        <v>0</v>
      </c>
      <c r="J63" s="4">
        <v>-9630440000</v>
      </c>
      <c r="K63" s="24">
        <f t="shared" si="5"/>
        <v>-14017805000</v>
      </c>
      <c r="L63" s="4">
        <v>2490</v>
      </c>
      <c r="M63" s="4">
        <v>3096</v>
      </c>
      <c r="N63" s="4">
        <v>380</v>
      </c>
      <c r="O63" s="4">
        <v>394</v>
      </c>
      <c r="P63" s="4">
        <v>3474800</v>
      </c>
      <c r="Q63" s="4">
        <v>3556100</v>
      </c>
      <c r="R63" s="5">
        <v>0</v>
      </c>
      <c r="S63" s="4">
        <v>13982800</v>
      </c>
      <c r="T63" s="4">
        <f t="shared" si="2"/>
        <v>10102940</v>
      </c>
      <c r="U63" s="4">
        <f t="shared" si="6"/>
        <v>6283200</v>
      </c>
      <c r="V63" s="5">
        <v>1.8000000000000002E-2</v>
      </c>
    </row>
    <row r="64" spans="1:22" x14ac:dyDescent="0.2">
      <c r="A64" s="16" t="s">
        <v>221</v>
      </c>
      <c r="B64" s="4">
        <v>879000</v>
      </c>
      <c r="C64" s="4">
        <v>1821409</v>
      </c>
      <c r="D64" s="4">
        <v>-942409</v>
      </c>
      <c r="E64" s="4">
        <v>-41104890000</v>
      </c>
      <c r="F64" s="4">
        <f t="shared" si="4"/>
        <v>-493676140507</v>
      </c>
      <c r="G64" s="4">
        <v>0</v>
      </c>
      <c r="H64" s="4">
        <v>0</v>
      </c>
      <c r="I64" s="4">
        <v>0</v>
      </c>
      <c r="J64" s="4">
        <v>20194215000</v>
      </c>
      <c r="K64" s="24">
        <f t="shared" si="5"/>
        <v>-4387365000</v>
      </c>
      <c r="L64" s="4">
        <v>3275</v>
      </c>
      <c r="M64" s="4">
        <v>2438</v>
      </c>
      <c r="N64" s="4">
        <v>363</v>
      </c>
      <c r="O64" s="4">
        <v>329</v>
      </c>
      <c r="P64" s="4">
        <v>3463100</v>
      </c>
      <c r="Q64" s="4">
        <v>3082500</v>
      </c>
      <c r="R64" s="5">
        <v>1.2699999999999999E-2</v>
      </c>
      <c r="S64" s="4">
        <v>6873900</v>
      </c>
      <c r="T64" s="4">
        <f t="shared" si="2"/>
        <v>10017990</v>
      </c>
      <c r="U64" s="4">
        <f t="shared" si="6"/>
        <v>6283200</v>
      </c>
      <c r="V64" s="5">
        <v>2.0400000000000001E-2</v>
      </c>
    </row>
    <row r="65" spans="1:22" x14ac:dyDescent="0.2">
      <c r="A65" s="16" t="s">
        <v>220</v>
      </c>
      <c r="B65" s="4">
        <v>758294</v>
      </c>
      <c r="C65" s="4">
        <v>5583850</v>
      </c>
      <c r="D65" s="4">
        <v>-4825556</v>
      </c>
      <c r="E65" s="4">
        <v>-211387070000</v>
      </c>
      <c r="F65" s="4">
        <f t="shared" si="4"/>
        <v>-452571250507</v>
      </c>
      <c r="G65" s="4">
        <v>0</v>
      </c>
      <c r="H65" s="4">
        <v>0</v>
      </c>
      <c r="I65" s="4">
        <v>0</v>
      </c>
      <c r="J65" s="4">
        <v>5694400000</v>
      </c>
      <c r="K65" s="24">
        <f t="shared" si="5"/>
        <v>-24581580000</v>
      </c>
      <c r="L65" s="4">
        <v>3418</v>
      </c>
      <c r="M65" s="4">
        <v>6029</v>
      </c>
      <c r="N65" s="4">
        <v>320</v>
      </c>
      <c r="O65" s="4">
        <v>560</v>
      </c>
      <c r="P65" s="4">
        <v>3761400</v>
      </c>
      <c r="Q65" s="4">
        <v>6585900</v>
      </c>
      <c r="R65" s="5">
        <v>-2.3E-2</v>
      </c>
      <c r="S65" s="4">
        <v>11061300</v>
      </c>
      <c r="T65" s="4">
        <f t="shared" si="2"/>
        <v>9351970</v>
      </c>
      <c r="U65" s="4">
        <f t="shared" si="6"/>
        <v>6283200</v>
      </c>
      <c r="V65" s="5">
        <v>2.9100000000000001E-2</v>
      </c>
    </row>
    <row r="66" spans="1:22" x14ac:dyDescent="0.2">
      <c r="A66" s="16" t="s">
        <v>219</v>
      </c>
      <c r="B66" s="4">
        <v>993900</v>
      </c>
      <c r="C66" s="4">
        <v>1515962</v>
      </c>
      <c r="D66" s="4">
        <v>-522062</v>
      </c>
      <c r="E66" s="4">
        <v>-23254800000</v>
      </c>
      <c r="F66" s="4">
        <f t="shared" si="4"/>
        <v>-241184180507</v>
      </c>
      <c r="G66" s="4">
        <v>0</v>
      </c>
      <c r="H66" s="4">
        <v>0</v>
      </c>
      <c r="I66" s="4">
        <v>0</v>
      </c>
      <c r="J66" s="4">
        <v>-15083005000</v>
      </c>
      <c r="K66" s="24">
        <f t="shared" si="5"/>
        <v>-30275980000</v>
      </c>
      <c r="L66" s="4">
        <v>1910</v>
      </c>
      <c r="M66" s="4">
        <v>2652</v>
      </c>
      <c r="N66" s="4">
        <v>285</v>
      </c>
      <c r="O66" s="4">
        <v>348</v>
      </c>
      <c r="P66" s="4">
        <v>2495600</v>
      </c>
      <c r="Q66" s="4">
        <v>3408600</v>
      </c>
      <c r="R66" s="5">
        <v>4.5999999999999999E-3</v>
      </c>
      <c r="S66" s="4">
        <v>6283200</v>
      </c>
      <c r="T66" s="4">
        <f t="shared" si="2"/>
        <v>9100540</v>
      </c>
      <c r="U66" s="4">
        <f t="shared" si="6"/>
        <v>6809700</v>
      </c>
      <c r="V66" s="5">
        <v>2.0099999999999996E-2</v>
      </c>
    </row>
    <row r="67" spans="1:22" x14ac:dyDescent="0.2">
      <c r="A67" s="16" t="s">
        <v>218</v>
      </c>
      <c r="B67" s="4">
        <v>2491700</v>
      </c>
      <c r="C67" s="4">
        <v>2580459</v>
      </c>
      <c r="D67" s="4">
        <v>-88759</v>
      </c>
      <c r="E67" s="4">
        <v>-3822850000</v>
      </c>
      <c r="F67" s="4">
        <f t="shared" si="4"/>
        <v>-217929380507</v>
      </c>
      <c r="G67" s="4">
        <v>0</v>
      </c>
      <c r="H67" s="4">
        <v>0</v>
      </c>
      <c r="I67" s="4">
        <v>0</v>
      </c>
      <c r="J67" s="4">
        <v>-15083005000</v>
      </c>
      <c r="K67" s="24">
        <f t="shared" si="5"/>
        <v>-15192975000</v>
      </c>
      <c r="L67" s="4">
        <v>1958</v>
      </c>
      <c r="M67" s="4">
        <v>2369</v>
      </c>
      <c r="N67" s="4">
        <v>330</v>
      </c>
      <c r="O67" s="4">
        <v>357</v>
      </c>
      <c r="P67" s="4">
        <v>2832300</v>
      </c>
      <c r="Q67" s="4">
        <v>3307700</v>
      </c>
      <c r="R67" s="5">
        <v>1.9699999999999999E-2</v>
      </c>
      <c r="S67" s="4">
        <v>7258700</v>
      </c>
      <c r="T67" s="4">
        <f t="shared" si="2"/>
        <v>8930400</v>
      </c>
      <c r="U67" s="4">
        <f t="shared" si="6"/>
        <v>6809700</v>
      </c>
      <c r="V67" s="5">
        <v>2.0400000000000001E-2</v>
      </c>
    </row>
    <row r="68" spans="1:22" x14ac:dyDescent="0.2">
      <c r="A68" s="16" t="s">
        <v>217</v>
      </c>
      <c r="B68" s="4">
        <v>2304487</v>
      </c>
      <c r="C68" s="4">
        <v>2440738</v>
      </c>
      <c r="D68" s="4">
        <v>-136251</v>
      </c>
      <c r="E68" s="4">
        <v>-5828220000</v>
      </c>
      <c r="F68" s="4">
        <f t="shared" si="4"/>
        <v>-214106530507</v>
      </c>
      <c r="G68" s="4">
        <v>0</v>
      </c>
      <c r="H68" s="4">
        <v>0</v>
      </c>
      <c r="I68" s="4">
        <v>0</v>
      </c>
      <c r="J68" s="4">
        <v>12968780000</v>
      </c>
      <c r="K68" s="24">
        <f t="shared" si="5"/>
        <v>-109970000</v>
      </c>
      <c r="L68" s="4">
        <v>2565</v>
      </c>
      <c r="M68" s="4">
        <v>2729</v>
      </c>
      <c r="N68" s="4">
        <v>297</v>
      </c>
      <c r="O68" s="4">
        <v>437</v>
      </c>
      <c r="P68" s="4">
        <v>2696600</v>
      </c>
      <c r="Q68" s="4">
        <v>4122100</v>
      </c>
      <c r="R68" s="5">
        <v>1.1999999999999999E-3</v>
      </c>
      <c r="S68" s="4">
        <v>7100000</v>
      </c>
      <c r="T68" s="4">
        <f t="shared" si="2"/>
        <v>9342540</v>
      </c>
      <c r="U68" s="4">
        <f t="shared" si="6"/>
        <v>6809700</v>
      </c>
      <c r="V68" s="5">
        <v>1.72E-2</v>
      </c>
    </row>
    <row r="69" spans="1:22" x14ac:dyDescent="0.2">
      <c r="A69" s="16" t="s">
        <v>216</v>
      </c>
      <c r="B69" s="4">
        <v>1072600</v>
      </c>
      <c r="C69" s="4">
        <v>1039000</v>
      </c>
      <c r="D69" s="4">
        <v>33600</v>
      </c>
      <c r="E69" s="4">
        <v>1432170000</v>
      </c>
      <c r="F69" s="4">
        <f t="shared" si="4"/>
        <v>-208278310507</v>
      </c>
      <c r="G69" s="4">
        <v>0</v>
      </c>
      <c r="H69" s="4">
        <v>0</v>
      </c>
      <c r="I69" s="4">
        <v>0</v>
      </c>
      <c r="J69" s="4">
        <v>11978435000</v>
      </c>
      <c r="K69" s="24">
        <f t="shared" si="5"/>
        <v>-13078750000</v>
      </c>
      <c r="L69" s="4">
        <v>3813</v>
      </c>
      <c r="M69" s="4">
        <v>5566</v>
      </c>
      <c r="N69" s="4">
        <v>354</v>
      </c>
      <c r="O69" s="4">
        <v>632</v>
      </c>
      <c r="P69" s="4">
        <v>4063000</v>
      </c>
      <c r="Q69" s="4">
        <v>7619900</v>
      </c>
      <c r="R69" s="5">
        <v>-3.4599999999999999E-2</v>
      </c>
      <c r="S69" s="4">
        <v>12048800</v>
      </c>
      <c r="T69" s="4">
        <f t="shared" si="2"/>
        <v>8723590</v>
      </c>
      <c r="U69" s="4">
        <f t="shared" si="6"/>
        <v>6024400</v>
      </c>
      <c r="V69" s="5">
        <v>4.1100000000000005E-2</v>
      </c>
    </row>
    <row r="70" spans="1:22" x14ac:dyDescent="0.2">
      <c r="A70" s="16" t="s">
        <v>215</v>
      </c>
      <c r="B70" s="4">
        <v>2106879</v>
      </c>
      <c r="C70" s="4">
        <v>1846629</v>
      </c>
      <c r="D70" s="4">
        <v>260250</v>
      </c>
      <c r="E70" s="4">
        <v>11688980000</v>
      </c>
      <c r="F70" s="4">
        <f t="shared" si="4"/>
        <v>-209710480507</v>
      </c>
      <c r="G70" s="4">
        <v>0</v>
      </c>
      <c r="H70" s="4">
        <v>0</v>
      </c>
      <c r="I70" s="4">
        <v>0</v>
      </c>
      <c r="J70" s="4">
        <v>-1899820000</v>
      </c>
      <c r="K70" s="24">
        <f t="shared" si="5"/>
        <v>-25057185000</v>
      </c>
      <c r="L70" s="4">
        <v>3229</v>
      </c>
      <c r="M70" s="4">
        <v>2688</v>
      </c>
      <c r="N70" s="4">
        <v>269</v>
      </c>
      <c r="O70" s="4">
        <v>299</v>
      </c>
      <c r="P70" s="4">
        <v>3306300</v>
      </c>
      <c r="Q70" s="4">
        <v>3171000</v>
      </c>
      <c r="R70" s="5">
        <v>-4.4000000000000003E-3</v>
      </c>
      <c r="S70" s="4">
        <v>6809700</v>
      </c>
      <c r="T70" s="4">
        <f t="shared" si="2"/>
        <v>8753340</v>
      </c>
      <c r="U70" s="4">
        <f t="shared" si="6"/>
        <v>4401100</v>
      </c>
      <c r="V70" s="5">
        <v>1.44E-2</v>
      </c>
    </row>
    <row r="71" spans="1:22" x14ac:dyDescent="0.2">
      <c r="A71" s="16" t="s">
        <v>214</v>
      </c>
      <c r="B71" s="4">
        <v>1884124</v>
      </c>
      <c r="C71" s="4">
        <v>1292770</v>
      </c>
      <c r="D71" s="4">
        <v>591354</v>
      </c>
      <c r="E71" s="4">
        <v>26799640000</v>
      </c>
      <c r="F71" s="4">
        <f t="shared" si="4"/>
        <v>-221399460507</v>
      </c>
      <c r="G71" s="4">
        <v>0</v>
      </c>
      <c r="H71" s="4">
        <v>0</v>
      </c>
      <c r="I71" s="4">
        <v>0</v>
      </c>
      <c r="J71" s="4">
        <v>-7221150000</v>
      </c>
      <c r="K71" s="24">
        <f t="shared" si="5"/>
        <v>-23157365000</v>
      </c>
      <c r="L71" s="4">
        <v>3603</v>
      </c>
      <c r="M71" s="4">
        <v>4078</v>
      </c>
      <c r="N71" s="4">
        <v>363</v>
      </c>
      <c r="O71" s="4">
        <v>503</v>
      </c>
      <c r="P71" s="4">
        <v>3846300</v>
      </c>
      <c r="Q71" s="4">
        <v>4538200</v>
      </c>
      <c r="R71" s="5">
        <v>-2.5499999999999998E-2</v>
      </c>
      <c r="S71" s="4">
        <v>9491900</v>
      </c>
      <c r="T71" s="4">
        <f t="shared" si="2"/>
        <v>8441060</v>
      </c>
      <c r="U71" s="4">
        <f t="shared" si="6"/>
        <v>3768900</v>
      </c>
      <c r="V71" s="5">
        <v>2.8199999999999999E-2</v>
      </c>
    </row>
    <row r="72" spans="1:22" x14ac:dyDescent="0.2">
      <c r="A72" s="16" t="s">
        <v>213</v>
      </c>
      <c r="B72" s="4">
        <v>5154323</v>
      </c>
      <c r="C72" s="4">
        <v>2568970</v>
      </c>
      <c r="D72" s="4">
        <v>2585353</v>
      </c>
      <c r="E72" s="4">
        <v>119436410000</v>
      </c>
      <c r="F72" s="4">
        <f t="shared" si="4"/>
        <v>-248199100507</v>
      </c>
      <c r="G72" s="4">
        <v>0</v>
      </c>
      <c r="H72" s="4">
        <v>0</v>
      </c>
      <c r="I72" s="4">
        <v>0</v>
      </c>
      <c r="J72" s="4">
        <v>-20143995000</v>
      </c>
      <c r="K72" s="24">
        <f t="shared" si="5"/>
        <v>-15936215000</v>
      </c>
      <c r="L72" s="4">
        <v>5721</v>
      </c>
      <c r="M72" s="4">
        <v>3865</v>
      </c>
      <c r="N72" s="4">
        <v>708</v>
      </c>
      <c r="O72" s="4">
        <v>573</v>
      </c>
      <c r="P72" s="4">
        <v>6616800</v>
      </c>
      <c r="Q72" s="4">
        <v>5853100</v>
      </c>
      <c r="R72" s="5">
        <v>1.32E-2</v>
      </c>
      <c r="S72" s="4">
        <v>13861500</v>
      </c>
      <c r="T72" s="4">
        <f t="shared" si="2"/>
        <v>7345740</v>
      </c>
      <c r="U72" s="4">
        <f t="shared" si="6"/>
        <v>3768900</v>
      </c>
      <c r="V72" s="5">
        <v>1.83E-2</v>
      </c>
    </row>
    <row r="73" spans="1:22" x14ac:dyDescent="0.2">
      <c r="A73" s="16" t="s">
        <v>212</v>
      </c>
      <c r="B73" s="4">
        <v>4724157</v>
      </c>
      <c r="C73" s="4">
        <v>354949</v>
      </c>
      <c r="D73" s="4">
        <v>4369208</v>
      </c>
      <c r="E73" s="4">
        <v>193819070000</v>
      </c>
      <c r="F73" s="4">
        <f t="shared" si="4"/>
        <v>-367635510507</v>
      </c>
      <c r="G73" s="4">
        <v>0</v>
      </c>
      <c r="H73" s="4">
        <v>0</v>
      </c>
      <c r="I73" s="4">
        <v>0</v>
      </c>
      <c r="J73" s="4">
        <v>-4777945000</v>
      </c>
      <c r="K73" s="24">
        <f t="shared" si="5"/>
        <v>4207780000</v>
      </c>
      <c r="L73" s="4">
        <v>8879</v>
      </c>
      <c r="M73" s="4">
        <v>4814</v>
      </c>
      <c r="N73" s="4">
        <v>1243</v>
      </c>
      <c r="O73" s="4">
        <v>684</v>
      </c>
      <c r="P73" s="4">
        <v>13069800</v>
      </c>
      <c r="Q73" s="4">
        <v>6691500</v>
      </c>
      <c r="R73" s="5">
        <v>6.6799999999999998E-2</v>
      </c>
      <c r="S73" s="4">
        <v>20240400</v>
      </c>
      <c r="T73" s="4">
        <f t="shared" si="2"/>
        <v>5642920</v>
      </c>
      <c r="U73" s="4">
        <f t="shared" si="6"/>
        <v>3768900</v>
      </c>
      <c r="V73" s="5">
        <v>6.0299999999999999E-2</v>
      </c>
    </row>
    <row r="74" spans="1:22" x14ac:dyDescent="0.2">
      <c r="A74" s="16" t="s">
        <v>211</v>
      </c>
      <c r="B74" s="4">
        <v>712406</v>
      </c>
      <c r="C74" s="4">
        <v>380245</v>
      </c>
      <c r="D74" s="4">
        <v>332161</v>
      </c>
      <c r="E74" s="4">
        <v>14165420000</v>
      </c>
      <c r="F74" s="4">
        <f t="shared" ref="F74:F79" si="7">E74+F75</f>
        <v>-561454580507</v>
      </c>
      <c r="G74" s="4">
        <v>0</v>
      </c>
      <c r="H74" s="4">
        <v>0</v>
      </c>
      <c r="I74" s="4">
        <v>0</v>
      </c>
      <c r="J74" s="4">
        <v>-17698340000</v>
      </c>
      <c r="K74" s="24">
        <f t="shared" ref="K74:K79" si="8">K75+J74</f>
        <v>8985725000</v>
      </c>
      <c r="L74" s="4">
        <v>3160</v>
      </c>
      <c r="M74" s="4">
        <v>1629</v>
      </c>
      <c r="N74" s="4">
        <v>340</v>
      </c>
      <c r="O74" s="4">
        <v>177</v>
      </c>
      <c r="P74" s="4">
        <v>3984700</v>
      </c>
      <c r="Q74" s="4">
        <v>2026100</v>
      </c>
      <c r="R74" s="5">
        <v>1.7899999999999999E-2</v>
      </c>
      <c r="S74" s="4">
        <v>6024400</v>
      </c>
      <c r="T74" s="4">
        <f t="shared" ref="T74:T79" si="9">AVERAGE(S75:S84)</f>
        <v>5754760</v>
      </c>
      <c r="U74" s="4">
        <f t="shared" ref="U74:U79" si="10">MIN(S75:S79)</f>
        <v>3768900</v>
      </c>
      <c r="V74" s="5">
        <v>1.9900000000000001E-2</v>
      </c>
    </row>
    <row r="75" spans="1:22" x14ac:dyDescent="0.2">
      <c r="A75" s="16" t="s">
        <v>210</v>
      </c>
      <c r="B75" s="4">
        <v>603775</v>
      </c>
      <c r="C75" s="4">
        <v>542717</v>
      </c>
      <c r="D75" s="4">
        <v>61058</v>
      </c>
      <c r="E75" s="4">
        <v>2562220000</v>
      </c>
      <c r="F75" s="4">
        <f t="shared" si="7"/>
        <v>-575620000507</v>
      </c>
      <c r="G75" s="4">
        <v>0</v>
      </c>
      <c r="H75" s="4">
        <v>0</v>
      </c>
      <c r="I75" s="4">
        <v>0</v>
      </c>
      <c r="J75" s="4">
        <v>-17698340000</v>
      </c>
      <c r="K75" s="24">
        <f t="shared" si="8"/>
        <v>26684065000</v>
      </c>
      <c r="L75" s="4">
        <v>1744</v>
      </c>
      <c r="M75" s="4">
        <v>1658</v>
      </c>
      <c r="N75" s="4">
        <v>178</v>
      </c>
      <c r="O75" s="4">
        <v>244</v>
      </c>
      <c r="P75" s="4">
        <v>1882900</v>
      </c>
      <c r="Q75" s="4">
        <v>2255700</v>
      </c>
      <c r="R75" s="5">
        <v>3.5999999999999999E-3</v>
      </c>
      <c r="S75" s="4">
        <v>4401100</v>
      </c>
      <c r="T75" s="4">
        <f t="shared" si="9"/>
        <v>5548790</v>
      </c>
      <c r="U75" s="4">
        <f t="shared" si="10"/>
        <v>3768900</v>
      </c>
      <c r="V75" s="5">
        <v>9.4999999999999998E-3</v>
      </c>
    </row>
    <row r="76" spans="1:22" x14ac:dyDescent="0.2">
      <c r="A76" s="16" t="s">
        <v>208</v>
      </c>
      <c r="B76" s="4">
        <v>183100</v>
      </c>
      <c r="C76" s="4">
        <v>158800</v>
      </c>
      <c r="D76" s="4">
        <v>24300</v>
      </c>
      <c r="E76" s="4">
        <v>1002020000</v>
      </c>
      <c r="F76" s="4">
        <f t="shared" si="7"/>
        <v>-578182220507</v>
      </c>
      <c r="G76" s="4">
        <v>0</v>
      </c>
      <c r="H76" s="4">
        <v>0</v>
      </c>
      <c r="I76" s="4">
        <v>0</v>
      </c>
      <c r="J76" s="4">
        <v>1933940000</v>
      </c>
      <c r="K76" s="24">
        <f t="shared" si="8"/>
        <v>44382405000</v>
      </c>
      <c r="L76" s="4">
        <v>1620</v>
      </c>
      <c r="M76" s="4">
        <v>1141</v>
      </c>
      <c r="N76" s="4">
        <v>220</v>
      </c>
      <c r="O76" s="4">
        <v>159</v>
      </c>
      <c r="P76" s="4">
        <v>2351200</v>
      </c>
      <c r="Q76" s="4">
        <v>1417400</v>
      </c>
      <c r="R76" s="5">
        <v>1.9599999999999999E-2</v>
      </c>
      <c r="S76" s="4">
        <v>3768900</v>
      </c>
      <c r="T76" s="4">
        <f t="shared" si="9"/>
        <v>5566020</v>
      </c>
      <c r="U76" s="4">
        <f t="shared" si="10"/>
        <v>5557300</v>
      </c>
      <c r="V76" s="5">
        <v>2.0400000000000001E-2</v>
      </c>
    </row>
    <row r="77" spans="1:22" x14ac:dyDescent="0.2">
      <c r="A77" s="16" t="s">
        <v>207</v>
      </c>
      <c r="B77" s="4">
        <v>29600</v>
      </c>
      <c r="C77" s="4">
        <v>2208020</v>
      </c>
      <c r="D77" s="4">
        <v>-2178420</v>
      </c>
      <c r="E77" s="4">
        <v>-89643420000</v>
      </c>
      <c r="F77" s="4">
        <f t="shared" si="7"/>
        <v>-579184240507</v>
      </c>
      <c r="G77" s="4">
        <v>0</v>
      </c>
      <c r="H77" s="4">
        <v>0</v>
      </c>
      <c r="I77" s="4">
        <v>0</v>
      </c>
      <c r="J77" s="4">
        <v>6810580000</v>
      </c>
      <c r="K77" s="24">
        <f t="shared" si="8"/>
        <v>42448465000</v>
      </c>
      <c r="L77" s="4">
        <v>946</v>
      </c>
      <c r="M77" s="4">
        <v>2259</v>
      </c>
      <c r="N77" s="4">
        <v>131</v>
      </c>
      <c r="O77" s="4">
        <v>326</v>
      </c>
      <c r="P77" s="4">
        <v>1154600</v>
      </c>
      <c r="Q77" s="4">
        <v>3379300</v>
      </c>
      <c r="R77" s="5">
        <v>-6.0000000000000001E-3</v>
      </c>
      <c r="S77" s="4">
        <v>5557300</v>
      </c>
      <c r="T77" s="4">
        <f t="shared" si="9"/>
        <v>5535870</v>
      </c>
      <c r="U77" s="4">
        <f t="shared" si="10"/>
        <v>2908300</v>
      </c>
      <c r="V77" s="5">
        <v>1.09E-2</v>
      </c>
    </row>
    <row r="78" spans="1:22" x14ac:dyDescent="0.2">
      <c r="A78" s="16" t="s">
        <v>206</v>
      </c>
      <c r="B78" s="4">
        <v>264900</v>
      </c>
      <c r="C78" s="4">
        <v>221460</v>
      </c>
      <c r="D78" s="4">
        <v>43440</v>
      </c>
      <c r="E78" s="4">
        <v>1796060000</v>
      </c>
      <c r="F78" s="4">
        <f t="shared" si="7"/>
        <v>-489540820507</v>
      </c>
      <c r="G78" s="4">
        <v>0</v>
      </c>
      <c r="H78" s="4">
        <v>0</v>
      </c>
      <c r="I78" s="4">
        <v>0</v>
      </c>
      <c r="J78" s="4">
        <v>1228145000</v>
      </c>
      <c r="K78" s="24">
        <f t="shared" si="8"/>
        <v>35637885000</v>
      </c>
      <c r="L78" s="4">
        <v>912</v>
      </c>
      <c r="M78" s="4">
        <v>1344</v>
      </c>
      <c r="N78" s="4">
        <v>151</v>
      </c>
      <c r="O78" s="4">
        <v>186</v>
      </c>
      <c r="P78" s="4">
        <v>1357200</v>
      </c>
      <c r="Q78" s="4">
        <v>1857000</v>
      </c>
      <c r="R78" s="5">
        <v>1.2999999999999999E-3</v>
      </c>
      <c r="S78" s="4">
        <v>11221400</v>
      </c>
      <c r="T78" s="4">
        <f t="shared" si="9"/>
        <v>4884640</v>
      </c>
      <c r="U78" s="4">
        <f t="shared" si="10"/>
        <v>2908300</v>
      </c>
      <c r="V78" s="5">
        <v>1.21E-2</v>
      </c>
    </row>
    <row r="79" spans="1:22" x14ac:dyDescent="0.2">
      <c r="A79" s="16" t="s">
        <v>205</v>
      </c>
      <c r="B79" s="4">
        <v>149300</v>
      </c>
      <c r="C79" s="4">
        <v>1122640</v>
      </c>
      <c r="D79" s="4">
        <v>-973340</v>
      </c>
      <c r="E79" s="4">
        <v>-40331720000</v>
      </c>
      <c r="F79" s="4">
        <f t="shared" si="7"/>
        <v>-491336880507</v>
      </c>
      <c r="G79" s="4">
        <v>0</v>
      </c>
      <c r="H79" s="4">
        <v>0</v>
      </c>
      <c r="I79" s="4">
        <v>0</v>
      </c>
      <c r="J79" s="4">
        <v>-8226050000</v>
      </c>
      <c r="K79" s="24">
        <f t="shared" si="8"/>
        <v>34409740000</v>
      </c>
      <c r="L79" s="4">
        <v>1541</v>
      </c>
      <c r="M79" s="4">
        <v>1674</v>
      </c>
      <c r="N79" s="4">
        <v>232</v>
      </c>
      <c r="O79" s="4">
        <v>215</v>
      </c>
      <c r="P79" s="4">
        <v>2180500</v>
      </c>
      <c r="Q79" s="4">
        <v>3588300</v>
      </c>
      <c r="R79" s="5">
        <v>0</v>
      </c>
      <c r="S79" s="4">
        <v>5859300</v>
      </c>
      <c r="T79" s="4">
        <f t="shared" si="9"/>
        <v>4851850</v>
      </c>
      <c r="U79" s="4">
        <f t="shared" si="10"/>
        <v>2908300</v>
      </c>
      <c r="V79" s="5">
        <v>2.2599999999999999E-2</v>
      </c>
    </row>
    <row r="80" spans="1:22" x14ac:dyDescent="0.2">
      <c r="A80" s="16" t="s">
        <v>204</v>
      </c>
      <c r="B80" s="4">
        <v>403530</v>
      </c>
      <c r="C80" s="4">
        <v>2161460</v>
      </c>
      <c r="D80" s="4">
        <v>-1757930</v>
      </c>
      <c r="E80" s="4">
        <v>-72457970507</v>
      </c>
      <c r="F80" s="4">
        <f t="shared" ref="F80:F90" si="11">E80+F81</f>
        <v>-451005160507</v>
      </c>
      <c r="G80" s="4">
        <v>0</v>
      </c>
      <c r="H80" s="4">
        <v>0</v>
      </c>
      <c r="I80" s="4">
        <v>0</v>
      </c>
      <c r="J80" s="4">
        <v>-6870815000</v>
      </c>
      <c r="K80" s="24">
        <f t="shared" ref="K80:K90" si="12">K81+J80</f>
        <v>42635790000</v>
      </c>
      <c r="L80" s="4">
        <v>2195</v>
      </c>
      <c r="M80" s="4">
        <v>2879</v>
      </c>
      <c r="N80" s="4">
        <v>333</v>
      </c>
      <c r="O80" s="4">
        <v>360</v>
      </c>
      <c r="P80" s="4">
        <v>3195200</v>
      </c>
      <c r="Q80" s="4">
        <v>3712400</v>
      </c>
      <c r="R80" s="5">
        <v>-7.1999999999999998E-3</v>
      </c>
      <c r="S80" s="4">
        <v>7107200</v>
      </c>
      <c r="T80" s="4">
        <f t="shared" ref="T80:T96" si="13">AVERAGE(S81:S90)</f>
        <v>5035010</v>
      </c>
      <c r="U80" s="4">
        <f t="shared" ref="U80:U90" si="14">MIN(S81:S85)</f>
        <v>2341400</v>
      </c>
      <c r="V80" s="5">
        <v>9.7000000000000003E-3</v>
      </c>
    </row>
    <row r="81" spans="1:22" x14ac:dyDescent="0.2">
      <c r="A81" s="16" t="s">
        <v>203</v>
      </c>
      <c r="B81" s="4">
        <v>573490</v>
      </c>
      <c r="C81" s="4">
        <v>798324</v>
      </c>
      <c r="D81" s="4">
        <v>-224834</v>
      </c>
      <c r="E81" s="4">
        <v>-9194050000</v>
      </c>
      <c r="F81" s="4">
        <f t="shared" si="11"/>
        <v>-378547190000</v>
      </c>
      <c r="G81" s="4">
        <v>0</v>
      </c>
      <c r="H81" s="4">
        <v>0</v>
      </c>
      <c r="I81" s="4">
        <v>0</v>
      </c>
      <c r="J81" s="4">
        <v>23596615000</v>
      </c>
      <c r="K81" s="24">
        <f t="shared" si="12"/>
        <v>49506605000</v>
      </c>
      <c r="L81" s="4">
        <v>1601</v>
      </c>
      <c r="M81" s="4">
        <v>2646</v>
      </c>
      <c r="N81" s="4">
        <v>229</v>
      </c>
      <c r="O81" s="4">
        <v>344</v>
      </c>
      <c r="P81" s="4">
        <v>2127100</v>
      </c>
      <c r="Q81" s="4">
        <v>3497100</v>
      </c>
      <c r="R81" s="5">
        <v>-1.2E-2</v>
      </c>
      <c r="S81" s="4">
        <v>6369100</v>
      </c>
      <c r="T81" s="4">
        <f t="shared" si="13"/>
        <v>5032668.4000000004</v>
      </c>
      <c r="U81" s="4">
        <f t="shared" si="14"/>
        <v>2341400</v>
      </c>
      <c r="V81" s="5">
        <v>1.78E-2</v>
      </c>
    </row>
    <row r="82" spans="1:22" x14ac:dyDescent="0.2">
      <c r="A82" s="16" t="s">
        <v>200</v>
      </c>
      <c r="B82" s="4">
        <v>131220</v>
      </c>
      <c r="C82" s="4">
        <v>791960</v>
      </c>
      <c r="D82" s="4">
        <v>-660740</v>
      </c>
      <c r="E82" s="4">
        <v>-27733740000</v>
      </c>
      <c r="F82" s="4">
        <f t="shared" si="11"/>
        <v>-369353140000</v>
      </c>
      <c r="G82" s="4">
        <v>0</v>
      </c>
      <c r="H82" s="4">
        <v>0</v>
      </c>
      <c r="I82" s="4">
        <v>0</v>
      </c>
      <c r="J82" s="4">
        <v>23596615000</v>
      </c>
      <c r="K82" s="24">
        <f t="shared" si="12"/>
        <v>25909990000</v>
      </c>
      <c r="L82" s="4">
        <v>977</v>
      </c>
      <c r="M82" s="4">
        <v>1072</v>
      </c>
      <c r="N82" s="4">
        <v>150</v>
      </c>
      <c r="O82" s="4">
        <v>130</v>
      </c>
      <c r="P82" s="4">
        <v>1603300</v>
      </c>
      <c r="Q82" s="4">
        <v>1305000</v>
      </c>
      <c r="R82" s="5">
        <v>4.7999999999999996E-3</v>
      </c>
      <c r="S82" s="4">
        <v>2908300</v>
      </c>
      <c r="T82" s="4">
        <f t="shared" si="13"/>
        <v>5119512.5999999996</v>
      </c>
      <c r="U82" s="4">
        <f t="shared" si="14"/>
        <v>2341400</v>
      </c>
      <c r="V82" s="5">
        <v>1.4199999999999999E-2</v>
      </c>
    </row>
    <row r="83" spans="1:22" x14ac:dyDescent="0.2">
      <c r="A83" s="16" t="s">
        <v>199</v>
      </c>
      <c r="B83" s="4">
        <v>195300</v>
      </c>
      <c r="C83" s="4">
        <v>388321</v>
      </c>
      <c r="D83" s="4">
        <v>-193021</v>
      </c>
      <c r="E83" s="4">
        <v>-8108470000</v>
      </c>
      <c r="F83" s="4">
        <f t="shared" si="11"/>
        <v>-341619400000</v>
      </c>
      <c r="G83" s="4">
        <v>0</v>
      </c>
      <c r="H83" s="4">
        <v>0</v>
      </c>
      <c r="I83" s="4">
        <v>0</v>
      </c>
      <c r="J83" s="4">
        <v>5983800000</v>
      </c>
      <c r="K83" s="24">
        <f t="shared" si="12"/>
        <v>2313375000</v>
      </c>
      <c r="L83" s="4">
        <v>787</v>
      </c>
      <c r="M83" s="4">
        <v>2019</v>
      </c>
      <c r="N83" s="4">
        <v>95</v>
      </c>
      <c r="O83" s="4">
        <v>159</v>
      </c>
      <c r="P83" s="4">
        <v>1085400</v>
      </c>
      <c r="Q83" s="4">
        <v>1824700</v>
      </c>
      <c r="R83" s="5">
        <v>-4.6999999999999993E-3</v>
      </c>
      <c r="S83" s="4">
        <v>3212200</v>
      </c>
      <c r="T83" s="4">
        <f t="shared" si="13"/>
        <v>5113417.5</v>
      </c>
      <c r="U83" s="4">
        <f t="shared" si="14"/>
        <v>2341400</v>
      </c>
      <c r="V83" s="5">
        <v>1.1899999999999999E-2</v>
      </c>
    </row>
    <row r="84" spans="1:22" x14ac:dyDescent="0.2">
      <c r="A84" s="16" t="s">
        <v>193</v>
      </c>
      <c r="B84" s="4">
        <v>254651</v>
      </c>
      <c r="C84" s="4">
        <v>2823187</v>
      </c>
      <c r="D84" s="4">
        <v>-2568536</v>
      </c>
      <c r="E84" s="4">
        <v>-108276150000</v>
      </c>
      <c r="F84" s="4">
        <f t="shared" si="11"/>
        <v>-333510930000</v>
      </c>
      <c r="G84" s="4">
        <v>0</v>
      </c>
      <c r="H84" s="4">
        <v>0</v>
      </c>
      <c r="I84" s="4">
        <v>0</v>
      </c>
      <c r="J84" s="4">
        <v>44849190000</v>
      </c>
      <c r="K84" s="24">
        <f t="shared" si="12"/>
        <v>-3670425000</v>
      </c>
      <c r="L84" s="4">
        <v>1214</v>
      </c>
      <c r="M84" s="4">
        <v>1285</v>
      </c>
      <c r="N84" s="4">
        <v>219</v>
      </c>
      <c r="O84" s="4">
        <v>189</v>
      </c>
      <c r="P84" s="4">
        <v>2069700</v>
      </c>
      <c r="Q84" s="4">
        <v>1842300</v>
      </c>
      <c r="R84" s="5">
        <v>-2.3E-3</v>
      </c>
      <c r="S84" s="4">
        <v>7142800</v>
      </c>
      <c r="T84" s="4">
        <f t="shared" si="13"/>
        <v>5232192.7</v>
      </c>
      <c r="U84" s="4">
        <f t="shared" si="14"/>
        <v>2341400</v>
      </c>
      <c r="V84" s="5">
        <v>1.18E-2</v>
      </c>
    </row>
    <row r="85" spans="1:22" x14ac:dyDescent="0.2">
      <c r="A85" s="16" t="s">
        <v>192</v>
      </c>
      <c r="B85" s="4">
        <v>133970</v>
      </c>
      <c r="C85" s="4">
        <v>125499</v>
      </c>
      <c r="D85" s="4">
        <v>8471</v>
      </c>
      <c r="E85" s="4">
        <v>365620000</v>
      </c>
      <c r="F85" s="4">
        <f t="shared" si="11"/>
        <v>-225234780000</v>
      </c>
      <c r="G85" s="4">
        <v>0</v>
      </c>
      <c r="H85" s="4">
        <v>0</v>
      </c>
      <c r="I85" s="4">
        <v>0</v>
      </c>
      <c r="J85" s="4">
        <v>-658910000</v>
      </c>
      <c r="K85" s="24">
        <f t="shared" si="12"/>
        <v>-48519615000</v>
      </c>
      <c r="L85" s="4">
        <v>699</v>
      </c>
      <c r="M85" s="4">
        <v>1648</v>
      </c>
      <c r="N85" s="4">
        <v>52</v>
      </c>
      <c r="O85" s="4">
        <v>151</v>
      </c>
      <c r="P85" s="4">
        <v>585700</v>
      </c>
      <c r="Q85" s="4">
        <v>1553000</v>
      </c>
      <c r="R85" s="5">
        <v>-9.4999999999999998E-3</v>
      </c>
      <c r="S85" s="4">
        <v>2341400</v>
      </c>
      <c r="T85" s="4">
        <f t="shared" si="13"/>
        <v>5695183.7000000002</v>
      </c>
      <c r="U85" s="4">
        <f t="shared" si="14"/>
        <v>3941200</v>
      </c>
      <c r="V85" s="5">
        <v>1.06E-2</v>
      </c>
    </row>
    <row r="86" spans="1:22" x14ac:dyDescent="0.2">
      <c r="A86" s="16" t="s">
        <v>191</v>
      </c>
      <c r="B86" s="4">
        <v>223900</v>
      </c>
      <c r="C86" s="4">
        <v>134690</v>
      </c>
      <c r="D86" s="4">
        <v>89210</v>
      </c>
      <c r="E86" s="4">
        <v>3791470000</v>
      </c>
      <c r="F86" s="4">
        <f t="shared" si="11"/>
        <v>-225600400000</v>
      </c>
      <c r="G86" s="4">
        <v>0</v>
      </c>
      <c r="H86" s="4">
        <v>0</v>
      </c>
      <c r="I86" s="4">
        <v>0</v>
      </c>
      <c r="J86" s="4">
        <v>3735090000</v>
      </c>
      <c r="K86" s="24">
        <f t="shared" si="12"/>
        <v>-47860705000</v>
      </c>
      <c r="L86" s="4">
        <v>1269</v>
      </c>
      <c r="M86" s="4">
        <v>1139</v>
      </c>
      <c r="N86" s="4">
        <v>150</v>
      </c>
      <c r="O86" s="4">
        <v>128</v>
      </c>
      <c r="P86" s="4">
        <v>1376600</v>
      </c>
      <c r="Q86" s="4">
        <v>1290200</v>
      </c>
      <c r="R86" s="5">
        <v>3.5999999999999999E-3</v>
      </c>
      <c r="S86" s="4">
        <v>3941200</v>
      </c>
      <c r="T86" s="4">
        <f t="shared" si="13"/>
        <v>5980340</v>
      </c>
      <c r="U86" s="4">
        <f t="shared" si="14"/>
        <v>4709100</v>
      </c>
      <c r="V86" s="5">
        <v>1.52E-2</v>
      </c>
    </row>
    <row r="87" spans="1:22" x14ac:dyDescent="0.2">
      <c r="A87" s="16" t="s">
        <v>190</v>
      </c>
      <c r="B87" s="4">
        <v>660520</v>
      </c>
      <c r="C87" s="4">
        <v>803600</v>
      </c>
      <c r="D87" s="4">
        <v>-143080</v>
      </c>
      <c r="E87" s="4">
        <v>-6179350000</v>
      </c>
      <c r="F87" s="4">
        <f t="shared" si="11"/>
        <v>-229391870000</v>
      </c>
      <c r="G87" s="4">
        <v>0</v>
      </c>
      <c r="H87" s="4">
        <v>0</v>
      </c>
      <c r="I87" s="4">
        <v>0</v>
      </c>
      <c r="J87" s="4">
        <v>-39799910000</v>
      </c>
      <c r="K87" s="24">
        <f t="shared" si="12"/>
        <v>-51595795000</v>
      </c>
      <c r="L87" s="4">
        <v>1342</v>
      </c>
      <c r="M87" s="4">
        <v>3320</v>
      </c>
      <c r="N87" s="4">
        <v>149</v>
      </c>
      <c r="O87" s="4">
        <v>338</v>
      </c>
      <c r="P87" s="4">
        <v>1383900</v>
      </c>
      <c r="Q87" s="4">
        <v>3401700</v>
      </c>
      <c r="R87" s="5">
        <v>-1.5300000000000001E-2</v>
      </c>
      <c r="S87" s="4">
        <v>5255800</v>
      </c>
      <c r="T87" s="4">
        <f t="shared" si="13"/>
        <v>6092470</v>
      </c>
      <c r="U87" s="4">
        <f t="shared" si="14"/>
        <v>3776742</v>
      </c>
      <c r="V87" s="5">
        <v>2.0899999999999998E-2</v>
      </c>
    </row>
    <row r="88" spans="1:22" x14ac:dyDescent="0.2">
      <c r="A88" s="16" t="s">
        <v>189</v>
      </c>
      <c r="B88" s="4">
        <v>571710</v>
      </c>
      <c r="C88" s="4">
        <v>1284700</v>
      </c>
      <c r="D88" s="4">
        <v>-712990</v>
      </c>
      <c r="E88" s="4">
        <v>-30681630000</v>
      </c>
      <c r="F88" s="4">
        <f t="shared" si="11"/>
        <v>-223212520000</v>
      </c>
      <c r="G88" s="4">
        <v>0</v>
      </c>
      <c r="H88" s="4">
        <v>0</v>
      </c>
      <c r="I88" s="4">
        <v>0</v>
      </c>
      <c r="J88" s="4">
        <v>11977125000</v>
      </c>
      <c r="K88" s="24">
        <f t="shared" si="12"/>
        <v>-11795885000</v>
      </c>
      <c r="L88" s="4">
        <v>2421</v>
      </c>
      <c r="M88" s="4">
        <v>1764</v>
      </c>
      <c r="N88" s="4">
        <v>219</v>
      </c>
      <c r="O88" s="4">
        <v>229</v>
      </c>
      <c r="P88" s="4">
        <v>2300100</v>
      </c>
      <c r="Q88" s="4">
        <v>2126800</v>
      </c>
      <c r="R88" s="5">
        <v>-1.1000000000000001E-3</v>
      </c>
      <c r="S88" s="4">
        <v>4709100</v>
      </c>
      <c r="T88" s="4">
        <f t="shared" si="13"/>
        <v>6243234.7999999998</v>
      </c>
      <c r="U88" s="4">
        <f t="shared" si="14"/>
        <v>3151249</v>
      </c>
      <c r="V88" s="5">
        <v>1.4999999999999999E-2</v>
      </c>
    </row>
    <row r="89" spans="1:22" x14ac:dyDescent="0.2">
      <c r="A89" s="16" t="s">
        <v>188</v>
      </c>
      <c r="B89" s="4">
        <v>1645130</v>
      </c>
      <c r="C89" s="4">
        <v>651090</v>
      </c>
      <c r="D89" s="4">
        <v>994040</v>
      </c>
      <c r="E89" s="4">
        <v>43043850000</v>
      </c>
      <c r="F89" s="4">
        <f t="shared" si="11"/>
        <v>-192530890000</v>
      </c>
      <c r="K89" s="24">
        <f t="shared" si="12"/>
        <v>-23773010000</v>
      </c>
      <c r="L89" s="4">
        <v>2195</v>
      </c>
      <c r="M89" s="4">
        <v>2403</v>
      </c>
      <c r="N89" s="4">
        <v>212</v>
      </c>
      <c r="O89" s="4">
        <v>285</v>
      </c>
      <c r="P89" s="4">
        <v>2441900</v>
      </c>
      <c r="Q89" s="4">
        <v>2840400</v>
      </c>
      <c r="R89" s="5">
        <v>-3.4000000000000002E-3</v>
      </c>
      <c r="S89" s="4">
        <v>5531400</v>
      </c>
      <c r="T89" s="4">
        <f t="shared" si="13"/>
        <v>6141158.2000000002</v>
      </c>
      <c r="U89" s="4">
        <f t="shared" si="14"/>
        <v>3151249</v>
      </c>
      <c r="V89" s="5">
        <v>1.38E-2</v>
      </c>
    </row>
    <row r="90" spans="1:22" x14ac:dyDescent="0.2">
      <c r="A90" s="16" t="s">
        <v>187</v>
      </c>
      <c r="B90" s="4">
        <v>2791031</v>
      </c>
      <c r="C90" s="4">
        <v>569000</v>
      </c>
      <c r="D90" s="4">
        <v>2222031</v>
      </c>
      <c r="E90" s="4">
        <v>95247010000</v>
      </c>
      <c r="F90" s="4">
        <f t="shared" si="11"/>
        <v>-235574740000</v>
      </c>
      <c r="G90" s="4">
        <v>0</v>
      </c>
      <c r="H90" s="4">
        <v>0</v>
      </c>
      <c r="I90" s="4">
        <v>0</v>
      </c>
      <c r="J90" s="4">
        <v>16141920000</v>
      </c>
      <c r="K90" s="24">
        <f t="shared" si="12"/>
        <v>-23773010000</v>
      </c>
      <c r="L90" s="4">
        <v>3869</v>
      </c>
      <c r="M90" s="4">
        <v>2390</v>
      </c>
      <c r="N90" s="4">
        <v>492</v>
      </c>
      <c r="O90" s="4">
        <v>357</v>
      </c>
      <c r="P90" s="4">
        <v>5121700</v>
      </c>
      <c r="Q90" s="4">
        <v>3334700</v>
      </c>
      <c r="R90" s="5">
        <v>3.1099999999999999E-2</v>
      </c>
      <c r="S90" s="4">
        <v>8938800</v>
      </c>
      <c r="T90" s="4">
        <f t="shared" si="13"/>
        <v>6125343.7000000002</v>
      </c>
      <c r="U90" s="4">
        <f t="shared" si="14"/>
        <v>3151249</v>
      </c>
      <c r="V90" s="5">
        <v>3.3399999999999999E-2</v>
      </c>
    </row>
    <row r="91" spans="1:22" x14ac:dyDescent="0.2">
      <c r="A91" s="16" t="s">
        <v>186</v>
      </c>
      <c r="B91" s="4">
        <v>400100</v>
      </c>
      <c r="C91" s="4">
        <v>1048445</v>
      </c>
      <c r="D91" s="4">
        <v>-648345</v>
      </c>
      <c r="E91" s="4">
        <v>-27501890000</v>
      </c>
      <c r="F91" s="4">
        <f t="shared" ref="F91:F102" si="15">E91+F92</f>
        <v>-330821750000</v>
      </c>
      <c r="G91" s="4">
        <v>0</v>
      </c>
      <c r="H91" s="4">
        <v>0</v>
      </c>
      <c r="I91" s="4">
        <v>0</v>
      </c>
      <c r="J91" s="4">
        <v>-26954345000</v>
      </c>
      <c r="K91" s="24">
        <f t="shared" ref="K91:K102" si="16">K92+J91</f>
        <v>-39914930000</v>
      </c>
      <c r="L91" s="4">
        <v>1352</v>
      </c>
      <c r="M91" s="4">
        <v>2868</v>
      </c>
      <c r="N91" s="4">
        <v>190</v>
      </c>
      <c r="O91" s="4">
        <v>409</v>
      </c>
      <c r="P91" s="4">
        <v>1835400</v>
      </c>
      <c r="Q91" s="4">
        <v>3917600</v>
      </c>
      <c r="R91" s="5">
        <v>-1.7500000000000002E-2</v>
      </c>
      <c r="S91" s="4">
        <v>6345684</v>
      </c>
      <c r="T91" s="4">
        <f t="shared" si="13"/>
        <v>6102238.7000000002</v>
      </c>
      <c r="U91" s="4">
        <f t="shared" ref="U91:U102" si="17">MIN(S92:S96)</f>
        <v>3151249</v>
      </c>
      <c r="V91" s="5">
        <v>2.2200000000000001E-2</v>
      </c>
    </row>
    <row r="92" spans="1:22" x14ac:dyDescent="0.2">
      <c r="A92" s="16" t="s">
        <v>185</v>
      </c>
      <c r="B92" s="4">
        <v>636730</v>
      </c>
      <c r="C92" s="4">
        <v>268390</v>
      </c>
      <c r="D92" s="4">
        <v>368340</v>
      </c>
      <c r="E92" s="4">
        <v>15616430000</v>
      </c>
      <c r="F92" s="4">
        <f t="shared" si="15"/>
        <v>-303319860000</v>
      </c>
      <c r="G92" s="4">
        <v>0</v>
      </c>
      <c r="H92" s="4">
        <v>0</v>
      </c>
      <c r="I92" s="4">
        <v>0</v>
      </c>
      <c r="J92" s="4">
        <v>3694225000</v>
      </c>
      <c r="K92" s="24">
        <f t="shared" si="16"/>
        <v>-12960585000</v>
      </c>
      <c r="L92" s="4">
        <v>2138</v>
      </c>
      <c r="M92" s="4">
        <v>1149</v>
      </c>
      <c r="N92" s="4">
        <v>269</v>
      </c>
      <c r="O92" s="4">
        <v>106</v>
      </c>
      <c r="P92" s="4">
        <v>2527600</v>
      </c>
      <c r="Q92" s="4">
        <v>1015000</v>
      </c>
      <c r="R92" s="5">
        <v>2.53E-2</v>
      </c>
      <c r="S92" s="4">
        <v>3776742</v>
      </c>
      <c r="T92" s="4">
        <f t="shared" si="13"/>
        <v>6483737.5</v>
      </c>
      <c r="U92" s="4">
        <f t="shared" si="17"/>
        <v>3151249</v>
      </c>
      <c r="V92" s="5">
        <v>2.8199999999999999E-2</v>
      </c>
    </row>
    <row r="93" spans="1:22" x14ac:dyDescent="0.2">
      <c r="A93" s="16" t="s">
        <v>184</v>
      </c>
      <c r="B93" s="4">
        <v>371400</v>
      </c>
      <c r="C93" s="4">
        <v>222750</v>
      </c>
      <c r="D93" s="4">
        <v>148650</v>
      </c>
      <c r="E93" s="4">
        <v>6191590000</v>
      </c>
      <c r="F93" s="4">
        <f t="shared" si="15"/>
        <v>-318936290000</v>
      </c>
      <c r="G93" s="4">
        <v>0</v>
      </c>
      <c r="H93" s="4">
        <v>0</v>
      </c>
      <c r="I93" s="4">
        <v>0</v>
      </c>
      <c r="J93" s="4">
        <v>9983310000</v>
      </c>
      <c r="K93" s="24">
        <f t="shared" si="16"/>
        <v>-16654810000</v>
      </c>
      <c r="L93" s="4">
        <v>1136</v>
      </c>
      <c r="M93" s="4">
        <v>1493</v>
      </c>
      <c r="N93" s="4">
        <v>140</v>
      </c>
      <c r="O93" s="4">
        <v>138</v>
      </c>
      <c r="P93" s="4">
        <v>1367500</v>
      </c>
      <c r="Q93" s="4">
        <v>1775700</v>
      </c>
      <c r="R93" s="5">
        <v>7.3000000000000001E-3</v>
      </c>
      <c r="S93" s="4">
        <v>3151249</v>
      </c>
      <c r="T93" s="4">
        <f t="shared" si="13"/>
        <v>6854014</v>
      </c>
      <c r="U93" s="4">
        <f t="shared" si="17"/>
        <v>6216748</v>
      </c>
      <c r="V93" s="5">
        <v>1.0800000000000001E-2</v>
      </c>
    </row>
    <row r="94" spans="1:22" x14ac:dyDescent="0.2">
      <c r="A94" s="16" t="s">
        <v>183</v>
      </c>
      <c r="B94" s="4">
        <v>647300</v>
      </c>
      <c r="C94" s="4">
        <v>365800</v>
      </c>
      <c r="D94" s="4">
        <v>281500</v>
      </c>
      <c r="E94" s="4">
        <v>11664600000</v>
      </c>
      <c r="F94" s="4">
        <f t="shared" si="15"/>
        <v>-325127880000</v>
      </c>
      <c r="G94" s="4">
        <v>0</v>
      </c>
      <c r="H94" s="4">
        <v>0</v>
      </c>
      <c r="I94" s="4">
        <v>0</v>
      </c>
      <c r="J94" s="4">
        <v>-26638120000</v>
      </c>
      <c r="K94" s="24">
        <f t="shared" si="16"/>
        <v>-26638120000</v>
      </c>
      <c r="L94" s="4">
        <v>2407</v>
      </c>
      <c r="M94" s="4">
        <v>4313</v>
      </c>
      <c r="N94" s="4">
        <v>313</v>
      </c>
      <c r="O94" s="4">
        <v>415</v>
      </c>
      <c r="P94" s="4">
        <v>2995800</v>
      </c>
      <c r="Q94" s="4">
        <v>4755200</v>
      </c>
      <c r="R94" s="5">
        <v>-1.66E-2</v>
      </c>
      <c r="S94" s="4">
        <v>8330552</v>
      </c>
      <c r="T94" s="4">
        <f t="shared" si="13"/>
        <v>6669446.75</v>
      </c>
      <c r="U94" s="4">
        <f t="shared" si="17"/>
        <v>4510634</v>
      </c>
      <c r="V94" s="5">
        <v>2.3900000000000001E-2</v>
      </c>
    </row>
    <row r="95" spans="1:22" x14ac:dyDescent="0.2">
      <c r="A95" s="16" t="s">
        <v>182</v>
      </c>
      <c r="B95" s="4">
        <v>69400</v>
      </c>
      <c r="C95" s="4">
        <v>730700</v>
      </c>
      <c r="D95" s="4">
        <v>-661300</v>
      </c>
      <c r="E95" s="4">
        <v>-28135990000</v>
      </c>
      <c r="F95" s="4">
        <f t="shared" si="15"/>
        <v>-336792480000</v>
      </c>
      <c r="K95" s="24">
        <f t="shared" si="16"/>
        <v>0</v>
      </c>
      <c r="L95" s="4">
        <v>1512</v>
      </c>
      <c r="M95" s="4">
        <v>3211</v>
      </c>
      <c r="N95" s="4">
        <v>215</v>
      </c>
      <c r="O95" s="4">
        <v>338</v>
      </c>
      <c r="P95" s="4">
        <v>2303000</v>
      </c>
      <c r="Q95" s="4">
        <v>3514600</v>
      </c>
      <c r="R95" s="5">
        <v>-1.6299999999999999E-2</v>
      </c>
      <c r="S95" s="4">
        <v>6971310</v>
      </c>
      <c r="T95" s="4">
        <f t="shared" si="13"/>
        <v>6626323.4285714282</v>
      </c>
      <c r="U95" s="4">
        <f t="shared" si="17"/>
        <v>4510634</v>
      </c>
      <c r="V95" s="5">
        <v>2.4399999999999998E-2</v>
      </c>
    </row>
    <row r="96" spans="1:22" x14ac:dyDescent="0.2">
      <c r="A96" s="16" t="s">
        <v>177</v>
      </c>
      <c r="B96" s="4">
        <v>245400</v>
      </c>
      <c r="C96" s="4">
        <v>1242900</v>
      </c>
      <c r="D96" s="4">
        <v>-997500</v>
      </c>
      <c r="E96" s="4">
        <v>-42370570000</v>
      </c>
      <c r="F96" s="4">
        <f t="shared" si="15"/>
        <v>-308656490000</v>
      </c>
      <c r="K96" s="24">
        <f t="shared" si="16"/>
        <v>0</v>
      </c>
      <c r="L96" s="4">
        <v>1390</v>
      </c>
      <c r="M96" s="4">
        <v>3652</v>
      </c>
      <c r="N96" s="4">
        <v>213</v>
      </c>
      <c r="O96" s="4">
        <v>362</v>
      </c>
      <c r="P96" s="4">
        <v>1927900</v>
      </c>
      <c r="Q96" s="4">
        <v>3739900</v>
      </c>
      <c r="R96" s="5">
        <v>-6.8999999999999999E-3</v>
      </c>
      <c r="S96" s="4">
        <v>6792763</v>
      </c>
      <c r="T96" s="4">
        <f t="shared" si="13"/>
        <v>6598583.5</v>
      </c>
      <c r="U96" s="4">
        <f t="shared" si="17"/>
        <v>4510634</v>
      </c>
      <c r="V96" s="5">
        <v>2.1000000000000001E-2</v>
      </c>
    </row>
    <row r="97" spans="1:22" x14ac:dyDescent="0.2">
      <c r="A97" s="16" t="s">
        <v>175</v>
      </c>
      <c r="B97" s="4">
        <v>139700</v>
      </c>
      <c r="C97" s="4">
        <v>532892</v>
      </c>
      <c r="D97" s="4">
        <v>-393192</v>
      </c>
      <c r="E97" s="4">
        <v>-16860260000</v>
      </c>
      <c r="F97" s="4">
        <f t="shared" si="15"/>
        <v>-266285920000</v>
      </c>
      <c r="K97" s="24">
        <f t="shared" si="16"/>
        <v>0</v>
      </c>
      <c r="L97" s="4">
        <v>1681</v>
      </c>
      <c r="M97" s="4">
        <v>3246</v>
      </c>
      <c r="N97" s="4">
        <v>226</v>
      </c>
      <c r="O97" s="4">
        <v>290</v>
      </c>
      <c r="P97" s="4">
        <v>2408800</v>
      </c>
      <c r="Q97" s="4">
        <v>3337600</v>
      </c>
      <c r="R97" s="5">
        <v>-8.0000000000000002E-3</v>
      </c>
      <c r="S97" s="4">
        <v>6377100</v>
      </c>
      <c r="T97" s="4">
        <f t="shared" ref="T97:T102" si="18">AVERAGE(S98:S107)</f>
        <v>6642880.2000000002</v>
      </c>
      <c r="U97" s="4">
        <f t="shared" si="17"/>
        <v>4510634</v>
      </c>
      <c r="V97" s="5">
        <v>1.5100000000000001E-2</v>
      </c>
    </row>
    <row r="98" spans="1:22" x14ac:dyDescent="0.2">
      <c r="A98" s="16" t="s">
        <v>174</v>
      </c>
      <c r="B98" s="4">
        <v>259950</v>
      </c>
      <c r="C98" s="4">
        <v>934000</v>
      </c>
      <c r="D98" s="4">
        <v>-674050</v>
      </c>
      <c r="E98" s="4">
        <v>-29269660000</v>
      </c>
      <c r="F98" s="4">
        <f t="shared" si="15"/>
        <v>-249425660000</v>
      </c>
      <c r="K98" s="24">
        <f t="shared" si="16"/>
        <v>0</v>
      </c>
      <c r="L98" s="4">
        <v>1539</v>
      </c>
      <c r="M98" s="4">
        <v>2538</v>
      </c>
      <c r="N98" s="4">
        <v>239</v>
      </c>
      <c r="O98" s="4">
        <v>330</v>
      </c>
      <c r="P98" s="4">
        <v>2341300</v>
      </c>
      <c r="Q98" s="4">
        <v>3535500</v>
      </c>
      <c r="R98" s="5">
        <v>5.8999999999999999E-3</v>
      </c>
      <c r="S98" s="4">
        <v>6216748</v>
      </c>
      <c r="T98" s="4">
        <f t="shared" si="18"/>
        <v>6749413.25</v>
      </c>
      <c r="U98" s="4">
        <f t="shared" si="17"/>
        <v>4510634</v>
      </c>
      <c r="V98" s="5">
        <v>2.1700000000000001E-2</v>
      </c>
    </row>
    <row r="99" spans="1:22" x14ac:dyDescent="0.2">
      <c r="A99" s="16" t="s">
        <v>164</v>
      </c>
      <c r="B99" s="4">
        <v>89000</v>
      </c>
      <c r="C99" s="4">
        <v>2422938</v>
      </c>
      <c r="D99" s="4">
        <v>-2333938</v>
      </c>
      <c r="E99" s="4">
        <v>-101269700000</v>
      </c>
      <c r="F99" s="4">
        <f t="shared" si="15"/>
        <v>-220156000000</v>
      </c>
      <c r="K99" s="24">
        <f t="shared" si="16"/>
        <v>0</v>
      </c>
      <c r="L99" s="4">
        <v>1551</v>
      </c>
      <c r="M99" s="4">
        <v>1798</v>
      </c>
      <c r="N99" s="4">
        <v>192</v>
      </c>
      <c r="O99" s="4">
        <v>175</v>
      </c>
      <c r="P99" s="4">
        <v>2081400</v>
      </c>
      <c r="Q99" s="4">
        <v>2096000</v>
      </c>
      <c r="R99" s="5">
        <v>-8.0000000000000002E-3</v>
      </c>
      <c r="S99" s="4">
        <v>4510634</v>
      </c>
      <c r="T99" s="4">
        <f t="shared" si="18"/>
        <v>7495673</v>
      </c>
      <c r="U99" s="4">
        <f t="shared" si="17"/>
        <v>6114634</v>
      </c>
      <c r="V99" s="5">
        <v>1.15E-2</v>
      </c>
    </row>
    <row r="100" spans="1:22" x14ac:dyDescent="0.2">
      <c r="A100" s="16" t="s">
        <v>156</v>
      </c>
      <c r="B100" s="4">
        <v>277100</v>
      </c>
      <c r="C100" s="4">
        <v>2404796</v>
      </c>
      <c r="D100" s="4">
        <v>-2127696</v>
      </c>
      <c r="E100" s="4">
        <v>-92614390000</v>
      </c>
      <c r="F100" s="4">
        <f t="shared" si="15"/>
        <v>-118886300000</v>
      </c>
      <c r="K100" s="24">
        <f t="shared" si="16"/>
        <v>0</v>
      </c>
      <c r="L100" s="4">
        <v>2847</v>
      </c>
      <c r="M100" s="4">
        <v>2496</v>
      </c>
      <c r="N100" s="4">
        <v>452</v>
      </c>
      <c r="O100" s="4">
        <v>398</v>
      </c>
      <c r="P100" s="4">
        <v>4488600</v>
      </c>
      <c r="Q100" s="4">
        <v>4015100</v>
      </c>
      <c r="R100" s="5">
        <v>1.1999999999999999E-3</v>
      </c>
      <c r="S100" s="4">
        <v>8780655</v>
      </c>
      <c r="T100" s="4">
        <f t="shared" si="18"/>
        <v>6853182</v>
      </c>
      <c r="U100" s="4">
        <f t="shared" si="17"/>
        <v>6114634</v>
      </c>
      <c r="V100" s="5">
        <v>1.03E-2</v>
      </c>
    </row>
    <row r="101" spans="1:22" x14ac:dyDescent="0.2">
      <c r="A101" s="16" t="s">
        <v>155</v>
      </c>
      <c r="B101" s="4">
        <v>832805</v>
      </c>
      <c r="C101" s="4">
        <v>868000</v>
      </c>
      <c r="D101" s="4">
        <v>-35195</v>
      </c>
      <c r="E101" s="4">
        <v>-1503860000</v>
      </c>
      <c r="F101" s="4">
        <f t="shared" si="15"/>
        <v>-26271910000</v>
      </c>
      <c r="K101" s="24">
        <f t="shared" si="16"/>
        <v>0</v>
      </c>
      <c r="L101" s="4">
        <v>1578</v>
      </c>
      <c r="M101" s="4">
        <v>1892</v>
      </c>
      <c r="N101" s="4">
        <v>298</v>
      </c>
      <c r="O101" s="4">
        <v>226</v>
      </c>
      <c r="P101" s="4">
        <v>2709200</v>
      </c>
      <c r="Q101" s="4">
        <v>2468500</v>
      </c>
      <c r="R101" s="5">
        <v>9.3999999999999986E-3</v>
      </c>
      <c r="S101" s="4">
        <v>6114634</v>
      </c>
      <c r="T101" s="4">
        <f t="shared" si="18"/>
        <v>7591730</v>
      </c>
      <c r="U101" s="4">
        <f t="shared" si="17"/>
        <v>7591730</v>
      </c>
      <c r="V101" s="5">
        <v>1.9599999999999999E-2</v>
      </c>
    </row>
    <row r="102" spans="1:22" x14ac:dyDescent="0.2">
      <c r="A102" s="16" t="s">
        <v>154</v>
      </c>
      <c r="B102" s="4">
        <v>187639</v>
      </c>
      <c r="C102" s="4">
        <v>758580</v>
      </c>
      <c r="D102" s="4">
        <v>-570941</v>
      </c>
      <c r="E102" s="4">
        <v>-24768050000</v>
      </c>
      <c r="F102" s="4">
        <f t="shared" si="15"/>
        <v>-24768050000</v>
      </c>
      <c r="K102" s="24">
        <f t="shared" si="16"/>
        <v>0</v>
      </c>
      <c r="L102" s="4">
        <v>2059</v>
      </c>
      <c r="M102" s="4">
        <v>3191</v>
      </c>
      <c r="N102" s="4">
        <v>297</v>
      </c>
      <c r="O102" s="4">
        <v>458</v>
      </c>
      <c r="P102" s="4">
        <v>2666600</v>
      </c>
      <c r="Q102" s="4">
        <v>4900100</v>
      </c>
      <c r="R102" s="5">
        <v>-4.5999999999999999E-3</v>
      </c>
      <c r="S102" s="4">
        <v>7591730</v>
      </c>
      <c r="T102" s="4" t="e">
        <f t="shared" si="18"/>
        <v>#DIV/0!</v>
      </c>
      <c r="U102" s="4">
        <f t="shared" si="17"/>
        <v>0</v>
      </c>
      <c r="V102" s="5">
        <v>2.75E-2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85F0-19BA-964A-B976-2E1BA6DEAC3D}">
  <sheetPr codeName="Sheet30"/>
  <dimension ref="A1:V258"/>
  <sheetViews>
    <sheetView topLeftCell="B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6.6640625"/>
    <col min="3" max="3" customWidth="true" width="14.5"/>
    <col min="4" max="4" customWidth="true" width="19.5"/>
    <col min="5" max="5" customWidth="true" width="17.1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8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589">
        <v>344</v>
      </c>
      <c r="B3" t="n" s="2590">
        <v>112300.0</v>
      </c>
      <c r="C3" t="n" s="2591">
        <v>48200.0</v>
      </c>
      <c r="D3" t="n" s="2592">
        <v>64100.0</v>
      </c>
      <c r="E3" t="n" s="2593">
        <v>1.07633E9</v>
      </c>
      <c r="G3" t="n" s="2579">
        <v>0.0</v>
      </c>
      <c r="H3" t="n" s="2580">
        <v>0.0</v>
      </c>
      <c r="I3" t="n" s="2581">
        <v>0.0</v>
      </c>
      <c r="J3" t="n" s="2582">
        <v>5.24565E8</v>
      </c>
      <c r="L3" t="n" s="2583">
        <v>852.0</v>
      </c>
      <c r="M3" t="n" s="2584">
        <v>1735.0</v>
      </c>
      <c r="N3" t="n" s="2585">
        <v>61.0</v>
      </c>
      <c r="O3" t="n" s="2586">
        <v>92.0</v>
      </c>
      <c r="P3" t="n" s="2587">
        <v>1572100.0</v>
      </c>
      <c r="Q3" t="n" s="2588">
        <v>2973300.0</v>
      </c>
      <c r="R3" t="n" s="2577">
        <v>-0.0029</v>
      </c>
      <c r="S3" t="n" s="2576">
        <v>4875200.0</v>
      </c>
      <c r="V3" t="n" s="2578">
        <v>0.0148</v>
      </c>
    </row>
    <row r="4">
      <c r="A4" t="s" s="522">
        <v>343</v>
      </c>
      <c r="B4" t="n" s="523">
        <v>903800.0</v>
      </c>
      <c r="C4" t="n" s="524">
        <v>25600.0</v>
      </c>
      <c r="D4" t="n" s="525">
        <v>878200.0</v>
      </c>
      <c r="E4" t="n" s="526">
        <v>1.466058E10</v>
      </c>
      <c r="G4" t="n" s="512">
        <v>0.0</v>
      </c>
      <c r="H4" t="n" s="513">
        <v>0.0</v>
      </c>
      <c r="I4" t="n" s="514">
        <v>0.0</v>
      </c>
      <c r="J4" t="n" s="515">
        <v>9.93E7</v>
      </c>
      <c r="L4" t="n" s="516">
        <v>1802.0</v>
      </c>
      <c r="M4" t="n" s="517">
        <v>2193.0</v>
      </c>
      <c r="N4" t="n" s="518">
        <v>120.0</v>
      </c>
      <c r="O4" t="n" s="519">
        <v>149.0</v>
      </c>
      <c r="P4" t="n" s="520">
        <v>3270300.0</v>
      </c>
      <c r="Q4" t="n" s="521">
        <v>4542700.0</v>
      </c>
      <c r="R4" t="n" s="510">
        <v>-0.0</v>
      </c>
      <c r="S4" t="n" s="509">
        <v>8309900.0</v>
      </c>
      <c r="V4" t="n" s="511">
        <v>0.023700000000000002</v>
      </c>
    </row>
    <row r="5" spans="1:22" x14ac:dyDescent="0.2">
      <c r="A5" s="16" t="s">
        <v>342</v>
      </c>
      <c r="B5" s="4">
        <v>101700</v>
      </c>
      <c r="C5" s="4">
        <v>869258</v>
      </c>
      <c r="D5" s="4">
        <v>-767558</v>
      </c>
      <c r="E5" s="4">
        <v>-13033370000</v>
      </c>
      <c r="F5" s="4">
        <f t="shared" ref="F5:F46" si="0">E5+F6</f>
        <v>4043151195</v>
      </c>
      <c r="G5" s="4">
        <v>0</v>
      </c>
      <c r="H5" s="4">
        <v>0</v>
      </c>
      <c r="I5" s="4">
        <v>0</v>
      </c>
      <c r="J5" s="4">
        <v>-120960000</v>
      </c>
      <c r="K5" s="24">
        <f t="shared" ref="K5:K46" si="1">K6+J5</f>
        <v>27333340000</v>
      </c>
      <c r="L5" s="4">
        <v>1729</v>
      </c>
      <c r="M5" s="4">
        <v>2746</v>
      </c>
      <c r="N5" s="4">
        <v>128</v>
      </c>
      <c r="O5" s="4">
        <v>139</v>
      </c>
      <c r="P5" s="4">
        <v>3463800</v>
      </c>
      <c r="Q5" s="4">
        <v>4686800</v>
      </c>
      <c r="R5" s="5">
        <v>3.0000000000000001E-3</v>
      </c>
      <c r="S5" s="4">
        <v>8479200</v>
      </c>
      <c r="T5" s="4">
        <f t="shared" ref="T5:T73" si="2">AVERAGE(S6:S15)</f>
        <v>9485005.1999999993</v>
      </c>
      <c r="U5" s="4">
        <f t="shared" ref="U5:U46" si="3">MIN(S6:S10)</f>
        <v>5129400</v>
      </c>
      <c r="V5" s="5">
        <v>2.3399999999999997E-2</v>
      </c>
    </row>
    <row r="6" spans="1:22" x14ac:dyDescent="0.2">
      <c r="A6" s="16" t="s">
        <v>341</v>
      </c>
      <c r="B6" s="4">
        <v>199000</v>
      </c>
      <c r="C6" s="4">
        <v>207300</v>
      </c>
      <c r="D6" s="4">
        <v>-8300</v>
      </c>
      <c r="E6" s="4">
        <v>-132540000</v>
      </c>
      <c r="F6" s="4">
        <f t="shared" si="0"/>
        <v>17076521195</v>
      </c>
      <c r="G6" s="4">
        <v>0</v>
      </c>
      <c r="H6" s="4">
        <v>0</v>
      </c>
      <c r="I6" s="4">
        <v>0</v>
      </c>
      <c r="J6" s="4">
        <v>-120960000</v>
      </c>
      <c r="K6" s="24">
        <f t="shared" si="1"/>
        <v>27454300000</v>
      </c>
      <c r="L6" s="4">
        <v>1320</v>
      </c>
      <c r="M6" s="4">
        <v>1525</v>
      </c>
      <c r="N6" s="4">
        <v>90</v>
      </c>
      <c r="O6" s="4">
        <v>85</v>
      </c>
      <c r="P6" s="4">
        <v>2303300</v>
      </c>
      <c r="Q6" s="4">
        <v>2475400</v>
      </c>
      <c r="R6" s="5">
        <v>1.52E-2</v>
      </c>
      <c r="S6" s="4">
        <v>5129400</v>
      </c>
      <c r="T6" s="4">
        <f t="shared" si="2"/>
        <v>9791811.8000000007</v>
      </c>
      <c r="U6" s="4">
        <f t="shared" si="3"/>
        <v>6062400</v>
      </c>
      <c r="V6" s="5">
        <v>1.77E-2</v>
      </c>
    </row>
    <row r="7" spans="1:22" x14ac:dyDescent="0.2">
      <c r="A7" s="16" t="s">
        <v>340</v>
      </c>
      <c r="B7" s="4">
        <v>51833</v>
      </c>
      <c r="C7" s="4">
        <v>434500</v>
      </c>
      <c r="D7" s="4">
        <v>-382667</v>
      </c>
      <c r="E7" s="4">
        <v>-6379270000</v>
      </c>
      <c r="F7" s="4">
        <f t="shared" si="0"/>
        <v>17209061195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27575260000</v>
      </c>
      <c r="L7" s="4">
        <v>1382</v>
      </c>
      <c r="M7" s="4">
        <v>2294</v>
      </c>
      <c r="N7" s="4">
        <v>68</v>
      </c>
      <c r="O7" s="4">
        <v>115</v>
      </c>
      <c r="P7" s="4">
        <v>2066800</v>
      </c>
      <c r="Q7" s="4">
        <v>3414000</v>
      </c>
      <c r="R7" s="5">
        <v>-9.0000000000000011E-3</v>
      </c>
      <c r="S7" s="4">
        <v>6062400</v>
      </c>
      <c r="T7" s="4">
        <f t="shared" si="2"/>
        <v>9734861.8000000007</v>
      </c>
      <c r="U7" s="4">
        <f t="shared" si="3"/>
        <v>7116000</v>
      </c>
      <c r="V7" s="5">
        <v>2.0899999999999998E-2</v>
      </c>
    </row>
    <row r="8" spans="1:22" x14ac:dyDescent="0.2">
      <c r="A8" s="16" t="s">
        <v>339</v>
      </c>
      <c r="B8" s="4">
        <v>36300</v>
      </c>
      <c r="C8" s="4">
        <v>1309900</v>
      </c>
      <c r="D8" s="4">
        <v>-1273600</v>
      </c>
      <c r="E8" s="4">
        <v>-21505230000</v>
      </c>
      <c r="F8" s="4">
        <f t="shared" si="0"/>
        <v>23588331195</v>
      </c>
      <c r="G8" s="4">
        <v>0</v>
      </c>
      <c r="H8" s="4">
        <v>0</v>
      </c>
      <c r="I8" s="4">
        <v>0</v>
      </c>
      <c r="J8" s="4">
        <v>-366540000</v>
      </c>
      <c r="K8" s="24">
        <f t="shared" si="1"/>
        <v>27575260000</v>
      </c>
      <c r="L8" s="4">
        <v>2538</v>
      </c>
      <c r="M8" s="4">
        <v>5836</v>
      </c>
      <c r="N8" s="4">
        <v>149</v>
      </c>
      <c r="O8" s="4">
        <v>339</v>
      </c>
      <c r="P8" s="4">
        <v>4231200</v>
      </c>
      <c r="Q8" s="4">
        <v>9880000</v>
      </c>
      <c r="R8" s="5">
        <v>-4.1900000000000007E-2</v>
      </c>
      <c r="S8" s="4">
        <v>14823800</v>
      </c>
      <c r="T8" s="4">
        <f t="shared" si="2"/>
        <v>9110671.8000000007</v>
      </c>
      <c r="U8" s="4">
        <f t="shared" si="3"/>
        <v>7116000</v>
      </c>
      <c r="V8" s="5">
        <v>6.5799999999999997E-2</v>
      </c>
    </row>
    <row r="9" spans="1:22" x14ac:dyDescent="0.2">
      <c r="A9" s="16" t="s">
        <v>338</v>
      </c>
      <c r="B9" s="4">
        <v>15400</v>
      </c>
      <c r="C9" s="4">
        <v>727966</v>
      </c>
      <c r="D9" s="4">
        <v>-712566</v>
      </c>
      <c r="E9" s="4">
        <v>-12324950000</v>
      </c>
      <c r="F9" s="4">
        <f t="shared" si="0"/>
        <v>45093561195</v>
      </c>
      <c r="G9" s="4">
        <v>0</v>
      </c>
      <c r="H9" s="4">
        <v>0</v>
      </c>
      <c r="I9" s="4">
        <v>0</v>
      </c>
      <c r="J9" s="4">
        <v>-114410000</v>
      </c>
      <c r="K9" s="24">
        <f t="shared" si="1"/>
        <v>27941800000</v>
      </c>
      <c r="L9" s="4">
        <v>1104</v>
      </c>
      <c r="M9" s="4">
        <v>2467</v>
      </c>
      <c r="N9" s="4">
        <v>70</v>
      </c>
      <c r="O9" s="4">
        <v>146</v>
      </c>
      <c r="P9" s="4">
        <v>2138700</v>
      </c>
      <c r="Q9" s="4">
        <v>4924300</v>
      </c>
      <c r="R9" s="5">
        <v>-5.6999999999999993E-3</v>
      </c>
      <c r="S9" s="4">
        <v>7116000</v>
      </c>
      <c r="T9" s="4">
        <f t="shared" si="2"/>
        <v>9048361.8000000007</v>
      </c>
      <c r="U9" s="4">
        <f t="shared" si="3"/>
        <v>8211500</v>
      </c>
      <c r="V9" s="5">
        <v>0.02</v>
      </c>
    </row>
    <row r="10" spans="1:22" x14ac:dyDescent="0.2">
      <c r="A10" s="16" t="s">
        <v>337</v>
      </c>
      <c r="B10" s="4">
        <v>344800</v>
      </c>
      <c r="C10" s="4">
        <v>123726</v>
      </c>
      <c r="D10" s="4">
        <v>221074</v>
      </c>
      <c r="E10" s="4">
        <v>3862960000</v>
      </c>
      <c r="F10" s="4">
        <f t="shared" si="0"/>
        <v>57418511195</v>
      </c>
      <c r="G10" s="4">
        <v>0</v>
      </c>
      <c r="H10" s="4">
        <v>0</v>
      </c>
      <c r="I10" s="4">
        <v>0</v>
      </c>
      <c r="J10" s="4">
        <v>-318770000</v>
      </c>
      <c r="K10" s="24">
        <f t="shared" si="1"/>
        <v>28056210000</v>
      </c>
      <c r="L10" s="4">
        <v>3782</v>
      </c>
      <c r="M10" s="4">
        <v>3691</v>
      </c>
      <c r="N10" s="4">
        <v>286</v>
      </c>
      <c r="O10" s="4">
        <v>261</v>
      </c>
      <c r="P10" s="4">
        <v>8025400</v>
      </c>
      <c r="Q10" s="4">
        <v>7728100</v>
      </c>
      <c r="R10" s="5">
        <v>1.4499999999999999E-2</v>
      </c>
      <c r="S10" s="4">
        <v>16642252</v>
      </c>
      <c r="T10" s="4">
        <f t="shared" si="2"/>
        <v>8591086.5999999996</v>
      </c>
      <c r="U10" s="4">
        <f t="shared" si="3"/>
        <v>8211500</v>
      </c>
      <c r="V10" s="5">
        <v>3.39E-2</v>
      </c>
    </row>
    <row r="11" spans="1:22" x14ac:dyDescent="0.2">
      <c r="A11" s="16" t="s">
        <v>336</v>
      </c>
      <c r="B11" s="4">
        <v>1040800</v>
      </c>
      <c r="C11" s="4">
        <v>871607</v>
      </c>
      <c r="D11" s="4">
        <v>169193</v>
      </c>
      <c r="E11" s="4">
        <v>2924050000</v>
      </c>
      <c r="F11" s="4">
        <f t="shared" si="0"/>
        <v>53555551195</v>
      </c>
      <c r="G11" s="4">
        <v>0</v>
      </c>
      <c r="H11" s="4">
        <v>0</v>
      </c>
      <c r="I11" s="4">
        <v>0</v>
      </c>
      <c r="J11" s="4">
        <v>-13280180000</v>
      </c>
      <c r="K11" s="24">
        <f t="shared" si="1"/>
        <v>28374980000</v>
      </c>
      <c r="L11" s="4">
        <v>1722</v>
      </c>
      <c r="M11" s="4">
        <v>3329</v>
      </c>
      <c r="N11" s="4">
        <v>94</v>
      </c>
      <c r="O11" s="4">
        <v>184</v>
      </c>
      <c r="P11" s="4">
        <v>2760600</v>
      </c>
      <c r="Q11" s="4">
        <v>5747600</v>
      </c>
      <c r="R11" s="5">
        <v>-8.6E-3</v>
      </c>
      <c r="S11" s="4">
        <v>9710100</v>
      </c>
      <c r="T11" s="4">
        <f t="shared" si="2"/>
        <v>8155546.5999999996</v>
      </c>
      <c r="U11" s="4">
        <f t="shared" si="3"/>
        <v>8197466</v>
      </c>
      <c r="V11" s="5">
        <v>2.3E-2</v>
      </c>
    </row>
    <row r="12" spans="1:22" x14ac:dyDescent="0.2">
      <c r="A12" s="16" t="s">
        <v>335</v>
      </c>
      <c r="B12" s="4">
        <v>19700</v>
      </c>
      <c r="C12" s="4">
        <v>551300</v>
      </c>
      <c r="D12" s="4">
        <v>-531600</v>
      </c>
      <c r="E12" s="4">
        <v>-9313210000</v>
      </c>
      <c r="F12" s="4">
        <f t="shared" si="0"/>
        <v>50631501195</v>
      </c>
      <c r="G12" s="4">
        <v>0</v>
      </c>
      <c r="H12" s="4">
        <v>0</v>
      </c>
      <c r="I12" s="4">
        <v>0</v>
      </c>
      <c r="J12" s="4">
        <v>13172205000</v>
      </c>
      <c r="K12" s="24">
        <f t="shared" si="1"/>
        <v>41655160000</v>
      </c>
      <c r="L12" s="4">
        <v>1773</v>
      </c>
      <c r="M12" s="4">
        <v>2818</v>
      </c>
      <c r="N12" s="4">
        <v>131</v>
      </c>
      <c r="O12" s="4">
        <v>168</v>
      </c>
      <c r="P12" s="4">
        <v>3995000</v>
      </c>
      <c r="Q12" s="4">
        <v>4763700</v>
      </c>
      <c r="R12" s="5">
        <v>0</v>
      </c>
      <c r="S12" s="4">
        <v>9282700</v>
      </c>
      <c r="T12" s="4">
        <f t="shared" si="2"/>
        <v>8282896.5999999996</v>
      </c>
      <c r="U12" s="4">
        <f t="shared" si="3"/>
        <v>5492900</v>
      </c>
      <c r="V12" s="5">
        <v>1.9799999999999998E-2</v>
      </c>
    </row>
    <row r="13" spans="1:22" x14ac:dyDescent="0.2">
      <c r="A13" s="16" t="s">
        <v>333</v>
      </c>
      <c r="B13" s="4">
        <v>855100</v>
      </c>
      <c r="C13" s="4">
        <v>699709</v>
      </c>
      <c r="D13" s="4">
        <v>155391</v>
      </c>
      <c r="E13" s="4">
        <v>2744490000</v>
      </c>
      <c r="F13" s="4">
        <f t="shared" si="0"/>
        <v>59944711195</v>
      </c>
      <c r="G13" s="4">
        <v>800000</v>
      </c>
      <c r="H13" s="4">
        <v>40500</v>
      </c>
      <c r="I13" s="4">
        <v>759500</v>
      </c>
      <c r="J13" s="4">
        <v>13172205000</v>
      </c>
      <c r="K13" s="24">
        <f t="shared" si="1"/>
        <v>28482955000</v>
      </c>
      <c r="L13" s="4">
        <v>2784</v>
      </c>
      <c r="M13" s="4">
        <v>1781</v>
      </c>
      <c r="N13" s="4">
        <v>170</v>
      </c>
      <c r="O13" s="4">
        <v>132</v>
      </c>
      <c r="P13" s="4">
        <v>5320500</v>
      </c>
      <c r="Q13" s="4">
        <v>3611100</v>
      </c>
      <c r="R13" s="5">
        <v>8.6999999999999994E-3</v>
      </c>
      <c r="S13" s="4">
        <v>9345900</v>
      </c>
      <c r="T13" s="4">
        <f t="shared" si="2"/>
        <v>8146676.5999999996</v>
      </c>
      <c r="U13" s="4">
        <f t="shared" si="3"/>
        <v>5492900</v>
      </c>
      <c r="V13" s="5">
        <v>2.0099999999999996E-2</v>
      </c>
    </row>
    <row r="14" spans="1:22" x14ac:dyDescent="0.2">
      <c r="A14" s="16" t="s">
        <v>332</v>
      </c>
      <c r="B14" s="4">
        <v>1769100</v>
      </c>
      <c r="C14" s="4">
        <v>21320</v>
      </c>
      <c r="D14" s="4">
        <v>1747780</v>
      </c>
      <c r="E14" s="4">
        <v>30262701617</v>
      </c>
      <c r="F14" s="4">
        <f t="shared" si="0"/>
        <v>57200221195</v>
      </c>
      <c r="G14" s="4">
        <v>0</v>
      </c>
      <c r="H14" s="4">
        <v>0</v>
      </c>
      <c r="I14" s="4">
        <v>0</v>
      </c>
      <c r="J14" s="4">
        <v>576525000</v>
      </c>
      <c r="K14" s="24">
        <f t="shared" si="1"/>
        <v>15310750000</v>
      </c>
      <c r="L14" s="4">
        <v>2998</v>
      </c>
      <c r="M14" s="4">
        <v>1619</v>
      </c>
      <c r="N14" s="4">
        <v>109</v>
      </c>
      <c r="O14" s="4">
        <v>105</v>
      </c>
      <c r="P14" s="4">
        <v>4605100</v>
      </c>
      <c r="Q14" s="4">
        <v>3114700</v>
      </c>
      <c r="R14" s="5">
        <v>8.8000000000000005E-3</v>
      </c>
      <c r="S14" s="4">
        <v>8211500</v>
      </c>
      <c r="T14" s="4">
        <f t="shared" si="2"/>
        <v>8031496.5999999996</v>
      </c>
      <c r="U14" s="4">
        <f t="shared" si="3"/>
        <v>5492900</v>
      </c>
      <c r="V14" s="5">
        <v>2.0099999999999996E-2</v>
      </c>
    </row>
    <row r="15" spans="1:22" x14ac:dyDescent="0.2">
      <c r="A15" s="16" t="s">
        <v>331</v>
      </c>
      <c r="B15" s="4">
        <v>457000</v>
      </c>
      <c r="C15" s="4">
        <v>1416163</v>
      </c>
      <c r="D15" s="4">
        <v>-959163</v>
      </c>
      <c r="E15" s="4">
        <v>-16445980000</v>
      </c>
      <c r="F15" s="4">
        <f t="shared" si="0"/>
        <v>26937519578</v>
      </c>
      <c r="G15" s="4">
        <v>0</v>
      </c>
      <c r="H15" s="4">
        <v>0</v>
      </c>
      <c r="I15" s="4">
        <v>0</v>
      </c>
      <c r="J15" s="4">
        <v>-41370000</v>
      </c>
      <c r="K15" s="24">
        <f t="shared" si="1"/>
        <v>14734225000</v>
      </c>
      <c r="L15" s="4">
        <v>2320</v>
      </c>
      <c r="M15" s="4">
        <v>1978</v>
      </c>
      <c r="N15" s="4">
        <v>146</v>
      </c>
      <c r="O15" s="4">
        <v>128</v>
      </c>
      <c r="P15" s="4">
        <v>4409000</v>
      </c>
      <c r="Q15" s="4">
        <v>3575200</v>
      </c>
      <c r="R15" s="5">
        <v>0</v>
      </c>
      <c r="S15" s="4">
        <v>8526000</v>
      </c>
      <c r="T15" s="4">
        <f t="shared" si="2"/>
        <v>7929126.5999999996</v>
      </c>
      <c r="U15" s="4">
        <f t="shared" si="3"/>
        <v>5492900</v>
      </c>
      <c r="V15" s="5">
        <v>1.7399999999999999E-2</v>
      </c>
    </row>
    <row r="16" spans="1:22" x14ac:dyDescent="0.2">
      <c r="A16" s="16" t="s">
        <v>330</v>
      </c>
      <c r="B16" s="4">
        <v>1127800</v>
      </c>
      <c r="C16" s="4">
        <v>242900</v>
      </c>
      <c r="D16" s="4">
        <v>884900</v>
      </c>
      <c r="E16" s="4">
        <v>15054480000</v>
      </c>
      <c r="F16" s="4">
        <f t="shared" si="0"/>
        <v>43383499578</v>
      </c>
      <c r="G16" s="4">
        <v>0</v>
      </c>
      <c r="H16" s="4">
        <v>0</v>
      </c>
      <c r="I16" s="4">
        <v>0</v>
      </c>
      <c r="J16" s="4">
        <v>529210000</v>
      </c>
      <c r="K16" s="24">
        <f t="shared" si="1"/>
        <v>14775595000</v>
      </c>
      <c r="L16" s="4">
        <v>2443</v>
      </c>
      <c r="M16" s="4">
        <v>1655</v>
      </c>
      <c r="N16" s="4">
        <v>147</v>
      </c>
      <c r="O16" s="4">
        <v>114</v>
      </c>
      <c r="P16" s="4">
        <v>4321600</v>
      </c>
      <c r="Q16" s="4">
        <v>3135800</v>
      </c>
      <c r="R16" s="5">
        <v>1.49E-2</v>
      </c>
      <c r="S16" s="4">
        <v>8197466</v>
      </c>
      <c r="T16" s="4">
        <f t="shared" si="2"/>
        <v>7829021.5999999996</v>
      </c>
      <c r="U16" s="4">
        <f t="shared" si="3"/>
        <v>5354700</v>
      </c>
      <c r="V16" s="5">
        <v>2.3300000000000001E-2</v>
      </c>
    </row>
    <row r="17" spans="1:22" x14ac:dyDescent="0.2">
      <c r="A17" s="16" t="s">
        <v>329</v>
      </c>
      <c r="B17" s="4">
        <v>38800</v>
      </c>
      <c r="C17" s="4">
        <v>315810</v>
      </c>
      <c r="D17" s="4">
        <v>-277010</v>
      </c>
      <c r="E17" s="4">
        <v>-4660330780</v>
      </c>
      <c r="F17" s="4">
        <f t="shared" si="0"/>
        <v>28329019578</v>
      </c>
      <c r="G17" s="4">
        <v>0</v>
      </c>
      <c r="H17" s="4">
        <v>0</v>
      </c>
      <c r="I17" s="4">
        <v>0</v>
      </c>
      <c r="J17" s="4">
        <v>499025000</v>
      </c>
      <c r="K17" s="24">
        <f t="shared" si="1"/>
        <v>14246385000</v>
      </c>
      <c r="L17" s="4">
        <v>1107</v>
      </c>
      <c r="M17" s="4">
        <v>1893</v>
      </c>
      <c r="N17" s="4">
        <v>70</v>
      </c>
      <c r="O17" s="4">
        <v>98</v>
      </c>
      <c r="P17" s="4">
        <v>1992500</v>
      </c>
      <c r="Q17" s="4">
        <v>3134900</v>
      </c>
      <c r="R17" s="5">
        <v>3.0000000000000001E-3</v>
      </c>
      <c r="S17" s="4">
        <v>5492900</v>
      </c>
      <c r="T17" s="4">
        <f t="shared" si="2"/>
        <v>8493491.5999999996</v>
      </c>
      <c r="U17" s="4">
        <f t="shared" si="3"/>
        <v>5354700</v>
      </c>
      <c r="V17" s="5">
        <v>2.3599999999999999E-2</v>
      </c>
    </row>
    <row r="18" spans="1:22" x14ac:dyDescent="0.2">
      <c r="A18" s="16" t="s">
        <v>328</v>
      </c>
      <c r="B18" s="4">
        <v>1730500</v>
      </c>
      <c r="C18" s="4">
        <v>1451100</v>
      </c>
      <c r="D18" s="4">
        <v>279400</v>
      </c>
      <c r="E18" s="4">
        <v>4901430000</v>
      </c>
      <c r="F18" s="4">
        <f t="shared" si="0"/>
        <v>32989350358</v>
      </c>
      <c r="G18" s="4">
        <v>0</v>
      </c>
      <c r="H18" s="4">
        <v>0</v>
      </c>
      <c r="I18" s="4">
        <v>0</v>
      </c>
      <c r="J18" s="4">
        <v>-213075000</v>
      </c>
      <c r="K18" s="24">
        <f t="shared" si="1"/>
        <v>13747360000</v>
      </c>
      <c r="L18" s="4">
        <v>1874</v>
      </c>
      <c r="M18" s="4">
        <v>2019</v>
      </c>
      <c r="N18" s="4">
        <v>158</v>
      </c>
      <c r="O18" s="4">
        <v>146</v>
      </c>
      <c r="P18" s="4">
        <v>4201100</v>
      </c>
      <c r="Q18" s="4">
        <v>3884700</v>
      </c>
      <c r="R18" s="5">
        <v>1.21E-2</v>
      </c>
      <c r="S18" s="4">
        <v>8581900</v>
      </c>
      <c r="T18" s="4">
        <f t="shared" si="2"/>
        <v>8812991.5999999996</v>
      </c>
      <c r="U18" s="4">
        <f t="shared" si="3"/>
        <v>5354700</v>
      </c>
      <c r="V18" s="5">
        <v>2.6499999999999999E-2</v>
      </c>
    </row>
    <row r="19" spans="1:22" x14ac:dyDescent="0.2">
      <c r="A19" s="16" t="s">
        <v>327</v>
      </c>
      <c r="B19" s="4">
        <v>610000</v>
      </c>
      <c r="C19" s="4">
        <v>311178</v>
      </c>
      <c r="D19" s="4">
        <v>298822</v>
      </c>
      <c r="E19" s="4">
        <v>5016830000</v>
      </c>
      <c r="F19" s="4">
        <f t="shared" si="0"/>
        <v>28087920358</v>
      </c>
      <c r="G19" s="4">
        <v>0</v>
      </c>
      <c r="H19" s="4">
        <v>0</v>
      </c>
      <c r="I19" s="4">
        <v>0</v>
      </c>
      <c r="J19" s="4">
        <v>-626515000</v>
      </c>
      <c r="K19" s="24">
        <f t="shared" si="1"/>
        <v>13960435000</v>
      </c>
      <c r="L19" s="4">
        <v>1285</v>
      </c>
      <c r="M19" s="4">
        <v>2574</v>
      </c>
      <c r="N19" s="4">
        <v>73</v>
      </c>
      <c r="O19" s="4">
        <v>129</v>
      </c>
      <c r="P19" s="4">
        <v>2100900</v>
      </c>
      <c r="Q19" s="4">
        <v>4051300</v>
      </c>
      <c r="R19" s="5">
        <v>-1.8000000000000002E-2</v>
      </c>
      <c r="S19" s="4">
        <v>6492900</v>
      </c>
      <c r="T19" s="4">
        <f t="shared" si="2"/>
        <v>9502901.5999999996</v>
      </c>
      <c r="U19" s="4">
        <f t="shared" si="3"/>
        <v>5354700</v>
      </c>
      <c r="V19" s="5">
        <v>3.2199999999999999E-2</v>
      </c>
    </row>
    <row r="20" spans="1:22" x14ac:dyDescent="0.2">
      <c r="A20" s="16" t="s">
        <v>326</v>
      </c>
      <c r="B20" s="4">
        <v>161600</v>
      </c>
      <c r="C20" s="4">
        <v>1676068</v>
      </c>
      <c r="D20" s="4">
        <v>-1514468</v>
      </c>
      <c r="E20" s="4">
        <v>-25311740000</v>
      </c>
      <c r="F20" s="4">
        <f t="shared" si="0"/>
        <v>23071090358</v>
      </c>
      <c r="G20" s="4">
        <v>0</v>
      </c>
      <c r="H20" s="4">
        <v>0</v>
      </c>
      <c r="I20" s="4">
        <v>0</v>
      </c>
      <c r="J20" s="4">
        <v>-626515000</v>
      </c>
      <c r="K20" s="24">
        <f t="shared" si="1"/>
        <v>14586950000</v>
      </c>
      <c r="L20" s="4">
        <v>3260</v>
      </c>
      <c r="M20" s="4">
        <v>3440</v>
      </c>
      <c r="N20" s="4">
        <v>195</v>
      </c>
      <c r="O20" s="4">
        <v>175</v>
      </c>
      <c r="P20" s="4">
        <v>5822100</v>
      </c>
      <c r="Q20" s="4">
        <v>5716300</v>
      </c>
      <c r="R20" s="5">
        <v>-5.8999999999999999E-3</v>
      </c>
      <c r="S20" s="4">
        <v>12069500</v>
      </c>
      <c r="T20" s="4">
        <f t="shared" si="2"/>
        <v>10281461.6</v>
      </c>
      <c r="U20" s="4">
        <f t="shared" si="3"/>
        <v>5354700</v>
      </c>
      <c r="V20" s="5">
        <v>3.7999999999999999E-2</v>
      </c>
    </row>
    <row r="21" spans="1:22" x14ac:dyDescent="0.2">
      <c r="A21" s="16" t="s">
        <v>325</v>
      </c>
      <c r="B21" s="4">
        <v>16900</v>
      </c>
      <c r="C21" s="4">
        <v>196100</v>
      </c>
      <c r="D21" s="4">
        <v>-179200</v>
      </c>
      <c r="E21" s="4">
        <v>-3035770000</v>
      </c>
      <c r="F21" s="4">
        <f t="shared" si="0"/>
        <v>48382830358</v>
      </c>
      <c r="G21" s="4">
        <v>0</v>
      </c>
      <c r="H21" s="4">
        <v>0</v>
      </c>
      <c r="I21" s="4">
        <v>0</v>
      </c>
      <c r="J21" s="4">
        <v>-1546000000</v>
      </c>
      <c r="K21" s="24">
        <f t="shared" si="1"/>
        <v>15213465000</v>
      </c>
      <c r="L21" s="4">
        <v>1136</v>
      </c>
      <c r="M21" s="4">
        <v>2459</v>
      </c>
      <c r="N21" s="4">
        <v>49</v>
      </c>
      <c r="O21" s="4">
        <v>103</v>
      </c>
      <c r="P21" s="4">
        <v>1667500</v>
      </c>
      <c r="Q21" s="4">
        <v>3422700</v>
      </c>
      <c r="R21" s="5">
        <v>-5.7999999999999996E-3</v>
      </c>
      <c r="S21" s="4">
        <v>5354700</v>
      </c>
      <c r="T21" s="4">
        <f t="shared" si="2"/>
        <v>11519591.6</v>
      </c>
      <c r="U21" s="4">
        <f t="shared" si="3"/>
        <v>7059700</v>
      </c>
      <c r="V21" s="5">
        <v>2.0499999999999997E-2</v>
      </c>
    </row>
    <row r="22" spans="1:22" x14ac:dyDescent="0.2">
      <c r="A22" s="16" t="s">
        <v>324</v>
      </c>
      <c r="B22" s="4">
        <v>1430000</v>
      </c>
      <c r="C22" s="4">
        <v>6080</v>
      </c>
      <c r="D22" s="4">
        <v>1423920</v>
      </c>
      <c r="E22" s="4">
        <v>24045160000</v>
      </c>
      <c r="F22" s="4">
        <f t="shared" si="0"/>
        <v>51418600358</v>
      </c>
      <c r="G22" s="4">
        <v>0</v>
      </c>
      <c r="H22" s="4">
        <v>0</v>
      </c>
      <c r="I22" s="4">
        <v>0</v>
      </c>
      <c r="J22" s="4">
        <v>198285000</v>
      </c>
      <c r="K22" s="24">
        <f t="shared" si="1"/>
        <v>16759465000</v>
      </c>
      <c r="L22" s="4">
        <v>3327</v>
      </c>
      <c r="M22" s="4">
        <v>2006</v>
      </c>
      <c r="N22" s="4">
        <v>206</v>
      </c>
      <c r="O22" s="4">
        <v>138</v>
      </c>
      <c r="P22" s="4">
        <v>5635500</v>
      </c>
      <c r="Q22" s="4">
        <v>4126000</v>
      </c>
      <c r="R22" s="5">
        <v>4.2699999999999995E-2</v>
      </c>
      <c r="S22" s="4">
        <v>10556200</v>
      </c>
      <c r="T22" s="4">
        <f t="shared" si="2"/>
        <v>13006481.6</v>
      </c>
      <c r="U22" s="4">
        <f t="shared" si="3"/>
        <v>7059700</v>
      </c>
      <c r="V22" s="5">
        <v>3.5099999999999999E-2</v>
      </c>
    </row>
    <row r="23" spans="1:22" x14ac:dyDescent="0.2">
      <c r="A23" s="16" t="s">
        <v>323</v>
      </c>
      <c r="B23" s="4">
        <v>45700</v>
      </c>
      <c r="C23" s="4">
        <v>406100</v>
      </c>
      <c r="D23" s="4">
        <v>-360400</v>
      </c>
      <c r="E23" s="4">
        <v>-6027410000</v>
      </c>
      <c r="F23" s="4">
        <f t="shared" si="0"/>
        <v>27373440358</v>
      </c>
      <c r="G23" s="4">
        <v>0</v>
      </c>
      <c r="H23" s="4">
        <v>0</v>
      </c>
      <c r="I23" s="4">
        <v>0</v>
      </c>
      <c r="J23" s="4">
        <v>648635000</v>
      </c>
      <c r="K23" s="24">
        <f t="shared" si="1"/>
        <v>16561180000</v>
      </c>
      <c r="L23" s="4">
        <v>2409</v>
      </c>
      <c r="M23" s="4">
        <v>2314</v>
      </c>
      <c r="N23" s="4">
        <v>104</v>
      </c>
      <c r="O23" s="4">
        <v>114</v>
      </c>
      <c r="P23" s="4">
        <v>3514900</v>
      </c>
      <c r="Q23" s="4">
        <v>3886600</v>
      </c>
      <c r="R23" s="5">
        <v>0</v>
      </c>
      <c r="S23" s="4">
        <v>7983700</v>
      </c>
      <c r="T23" s="4">
        <f t="shared" si="2"/>
        <v>14125921.6</v>
      </c>
      <c r="U23" s="4">
        <f t="shared" si="3"/>
        <v>7059700</v>
      </c>
      <c r="V23" s="5">
        <v>3.2500000000000001E-2</v>
      </c>
    </row>
    <row r="24" spans="1:22" x14ac:dyDescent="0.2">
      <c r="A24" s="16" t="s">
        <v>322</v>
      </c>
      <c r="B24" s="4">
        <v>172300</v>
      </c>
      <c r="C24" s="4">
        <v>626800</v>
      </c>
      <c r="D24" s="4">
        <v>-454500</v>
      </c>
      <c r="E24" s="4">
        <v>-7288770000</v>
      </c>
      <c r="F24" s="4">
        <f t="shared" si="0"/>
        <v>33400850358</v>
      </c>
      <c r="G24" s="4">
        <v>0</v>
      </c>
      <c r="H24" s="4">
        <v>0</v>
      </c>
      <c r="I24" s="4">
        <v>0</v>
      </c>
      <c r="J24" s="4">
        <v>-397605000</v>
      </c>
      <c r="K24" s="24">
        <f t="shared" si="1"/>
        <v>15912545000</v>
      </c>
      <c r="L24" s="4">
        <v>1692</v>
      </c>
      <c r="M24" s="4">
        <v>2055</v>
      </c>
      <c r="N24" s="4">
        <v>94</v>
      </c>
      <c r="O24" s="4">
        <v>97</v>
      </c>
      <c r="P24" s="4">
        <v>3048900</v>
      </c>
      <c r="Q24" s="4">
        <v>3458400</v>
      </c>
      <c r="R24" s="5">
        <v>1.55E-2</v>
      </c>
      <c r="S24" s="4">
        <v>7059700</v>
      </c>
      <c r="T24" s="4">
        <f t="shared" si="2"/>
        <v>14425351.6</v>
      </c>
      <c r="U24" s="4">
        <f t="shared" si="3"/>
        <v>7196416</v>
      </c>
      <c r="V24" s="5">
        <v>3.0499999999999999E-2</v>
      </c>
    </row>
    <row r="25" spans="1:22" x14ac:dyDescent="0.2">
      <c r="A25" s="16" t="s">
        <v>321</v>
      </c>
      <c r="B25" s="4">
        <v>317800</v>
      </c>
      <c r="C25" s="4">
        <v>491100</v>
      </c>
      <c r="D25" s="4">
        <v>-173300</v>
      </c>
      <c r="E25" s="4">
        <v>-2869010000</v>
      </c>
      <c r="F25" s="4">
        <f t="shared" si="0"/>
        <v>40689620358</v>
      </c>
      <c r="G25" s="4">
        <v>0</v>
      </c>
      <c r="H25" s="4">
        <v>0</v>
      </c>
      <c r="I25" s="4">
        <v>0</v>
      </c>
      <c r="J25" s="4">
        <v>82680000</v>
      </c>
      <c r="K25" s="24">
        <f t="shared" si="1"/>
        <v>16310150000</v>
      </c>
      <c r="L25" s="4">
        <v>1876</v>
      </c>
      <c r="M25" s="4">
        <v>2200</v>
      </c>
      <c r="N25" s="4">
        <v>84</v>
      </c>
      <c r="O25" s="4">
        <v>96</v>
      </c>
      <c r="P25" s="4">
        <v>2882300</v>
      </c>
      <c r="Q25" s="4">
        <v>3818500</v>
      </c>
      <c r="R25" s="5">
        <v>-1.23E-2</v>
      </c>
      <c r="S25" s="4">
        <v>7502300</v>
      </c>
      <c r="T25" s="4">
        <f t="shared" si="2"/>
        <v>15252741.6</v>
      </c>
      <c r="U25" s="4">
        <f t="shared" si="3"/>
        <v>7196416</v>
      </c>
      <c r="V25" s="5">
        <v>3.32E-2</v>
      </c>
    </row>
    <row r="26" spans="1:22" x14ac:dyDescent="0.2">
      <c r="A26" s="16" t="s">
        <v>320</v>
      </c>
      <c r="B26" s="4">
        <v>196600</v>
      </c>
      <c r="C26" s="4">
        <v>486100</v>
      </c>
      <c r="D26" s="4">
        <v>-289500</v>
      </c>
      <c r="E26" s="4">
        <v>-4752370000</v>
      </c>
      <c r="F26" s="4">
        <f t="shared" si="0"/>
        <v>43558630358</v>
      </c>
      <c r="G26" s="4">
        <v>0</v>
      </c>
      <c r="H26" s="4">
        <v>0</v>
      </c>
      <c r="I26" s="4">
        <v>0</v>
      </c>
      <c r="J26" s="4">
        <v>-39885000</v>
      </c>
      <c r="K26" s="24">
        <f t="shared" si="1"/>
        <v>16227470000</v>
      </c>
      <c r="L26" s="4">
        <v>1722</v>
      </c>
      <c r="M26" s="4">
        <v>1948</v>
      </c>
      <c r="N26" s="4">
        <v>120</v>
      </c>
      <c r="O26" s="4">
        <v>100</v>
      </c>
      <c r="P26" s="4">
        <v>3316500</v>
      </c>
      <c r="Q26" s="4">
        <v>3194300</v>
      </c>
      <c r="R26" s="5">
        <v>-1.2199999999999999E-2</v>
      </c>
      <c r="S26" s="4">
        <v>7196416</v>
      </c>
      <c r="T26" s="4">
        <f t="shared" si="2"/>
        <v>15633720</v>
      </c>
      <c r="U26" s="4">
        <f t="shared" si="3"/>
        <v>11776900</v>
      </c>
      <c r="V26" s="5">
        <v>2.7200000000000002E-2</v>
      </c>
    </row>
    <row r="27" spans="1:22" x14ac:dyDescent="0.2">
      <c r="A27" s="16" t="s">
        <v>319</v>
      </c>
      <c r="B27" s="4">
        <v>1696477</v>
      </c>
      <c r="C27" s="4">
        <v>324400</v>
      </c>
      <c r="D27" s="4">
        <v>1372077</v>
      </c>
      <c r="E27" s="4">
        <v>22117010000</v>
      </c>
      <c r="F27" s="4">
        <f t="shared" si="0"/>
        <v>48311000358</v>
      </c>
      <c r="G27" s="4">
        <v>0</v>
      </c>
      <c r="H27" s="4">
        <v>0</v>
      </c>
      <c r="I27" s="4">
        <v>0</v>
      </c>
      <c r="J27" s="4">
        <v>104195000</v>
      </c>
      <c r="K27" s="24">
        <f t="shared" si="1"/>
        <v>16267355000</v>
      </c>
      <c r="L27" s="4">
        <v>4387</v>
      </c>
      <c r="M27" s="4">
        <v>2522</v>
      </c>
      <c r="N27" s="4">
        <v>212</v>
      </c>
      <c r="O27" s="4">
        <v>153</v>
      </c>
      <c r="P27" s="4">
        <v>6976700</v>
      </c>
      <c r="Q27" s="4">
        <v>4706800</v>
      </c>
      <c r="R27" s="5">
        <v>6.7799999999999999E-2</v>
      </c>
      <c r="S27" s="4">
        <v>12137600</v>
      </c>
      <c r="T27" s="4">
        <f t="shared" si="2"/>
        <v>15497990</v>
      </c>
      <c r="U27" s="4">
        <f t="shared" si="3"/>
        <v>11776900</v>
      </c>
      <c r="V27" s="5">
        <v>6.3500000000000001E-2</v>
      </c>
    </row>
    <row r="28" spans="1:22" x14ac:dyDescent="0.2">
      <c r="A28" s="16" t="s">
        <v>318</v>
      </c>
      <c r="B28" s="4">
        <v>270500</v>
      </c>
      <c r="C28" s="4">
        <v>2098963</v>
      </c>
      <c r="D28" s="4">
        <v>-1828463</v>
      </c>
      <c r="E28" s="4">
        <v>-29120330000</v>
      </c>
      <c r="F28" s="4">
        <f t="shared" si="0"/>
        <v>26193990358</v>
      </c>
      <c r="G28" s="4">
        <v>0</v>
      </c>
      <c r="H28" s="4">
        <v>0</v>
      </c>
      <c r="I28" s="4">
        <v>0</v>
      </c>
      <c r="J28" s="4">
        <v>104195000</v>
      </c>
      <c r="K28" s="24">
        <f t="shared" si="1"/>
        <v>16163160000</v>
      </c>
      <c r="L28" s="4">
        <v>1883</v>
      </c>
      <c r="M28" s="4">
        <v>3774</v>
      </c>
      <c r="N28" s="4">
        <v>121</v>
      </c>
      <c r="O28" s="4">
        <v>214</v>
      </c>
      <c r="P28" s="4">
        <v>3761600</v>
      </c>
      <c r="Q28" s="4">
        <v>6497700</v>
      </c>
      <c r="R28" s="5">
        <v>-3.2199999999999999E-2</v>
      </c>
      <c r="S28" s="4">
        <v>11776900</v>
      </c>
      <c r="T28" s="4">
        <f t="shared" si="2"/>
        <v>15538820</v>
      </c>
      <c r="U28" s="4">
        <f t="shared" si="3"/>
        <v>13392000</v>
      </c>
      <c r="V28" s="5">
        <v>4.3299999999999998E-2</v>
      </c>
    </row>
    <row r="29" spans="1:22" x14ac:dyDescent="0.2">
      <c r="A29" s="16" t="s">
        <v>317</v>
      </c>
      <c r="B29" s="4">
        <v>349400</v>
      </c>
      <c r="C29" s="4">
        <v>244444</v>
      </c>
      <c r="D29" s="4">
        <v>104956</v>
      </c>
      <c r="E29" s="4">
        <v>1683260000</v>
      </c>
      <c r="F29" s="4">
        <f t="shared" si="0"/>
        <v>55314320358</v>
      </c>
      <c r="G29" s="4">
        <v>0</v>
      </c>
      <c r="H29" s="4">
        <v>0</v>
      </c>
      <c r="I29" s="4">
        <v>0</v>
      </c>
      <c r="J29" s="4">
        <v>396435000</v>
      </c>
      <c r="K29" s="24">
        <f t="shared" si="1"/>
        <v>16058965000</v>
      </c>
      <c r="L29" s="4">
        <v>2791</v>
      </c>
      <c r="M29" s="4">
        <v>2847</v>
      </c>
      <c r="N29" s="4">
        <v>198</v>
      </c>
      <c r="O29" s="4">
        <v>187</v>
      </c>
      <c r="P29" s="4">
        <v>6724100</v>
      </c>
      <c r="Q29" s="4">
        <v>6371500</v>
      </c>
      <c r="R29" s="5">
        <v>2.5699999999999997E-2</v>
      </c>
      <c r="S29" s="4">
        <v>13392000</v>
      </c>
      <c r="T29" s="4">
        <f t="shared" si="2"/>
        <v>16354900</v>
      </c>
      <c r="U29" s="4">
        <f t="shared" si="3"/>
        <v>10054000</v>
      </c>
      <c r="V29" s="5">
        <v>2.1700000000000001E-2</v>
      </c>
    </row>
    <row r="30" spans="1:22" x14ac:dyDescent="0.2">
      <c r="A30" s="16" t="s">
        <v>316</v>
      </c>
      <c r="B30" s="4">
        <v>902770</v>
      </c>
      <c r="C30" s="4">
        <v>1592694</v>
      </c>
      <c r="D30" s="4">
        <v>-689924</v>
      </c>
      <c r="E30" s="4">
        <v>-11083270000</v>
      </c>
      <c r="F30" s="4">
        <f t="shared" si="0"/>
        <v>53631060358</v>
      </c>
      <c r="G30" s="4">
        <v>0</v>
      </c>
      <c r="H30" s="4">
        <v>0</v>
      </c>
      <c r="I30" s="4">
        <v>0</v>
      </c>
      <c r="J30" s="4">
        <v>388265000</v>
      </c>
      <c r="K30" s="24">
        <f t="shared" si="1"/>
        <v>15662530000</v>
      </c>
      <c r="L30" s="4">
        <v>3994</v>
      </c>
      <c r="M30" s="4">
        <v>6292</v>
      </c>
      <c r="N30" s="4">
        <v>176</v>
      </c>
      <c r="O30" s="4">
        <v>349</v>
      </c>
      <c r="P30" s="4">
        <v>6001900</v>
      </c>
      <c r="Q30" s="4">
        <v>11409600</v>
      </c>
      <c r="R30" s="5">
        <v>-7.0499999999999993E-2</v>
      </c>
      <c r="S30" s="4">
        <v>19855100</v>
      </c>
      <c r="T30" s="4">
        <f t="shared" si="2"/>
        <v>17019520</v>
      </c>
      <c r="U30" s="4">
        <f t="shared" si="3"/>
        <v>10054000</v>
      </c>
      <c r="V30" s="5">
        <v>6.3099999999999989E-2</v>
      </c>
    </row>
    <row r="31" spans="1:22" x14ac:dyDescent="0.2">
      <c r="A31" s="16" t="s">
        <v>315</v>
      </c>
      <c r="B31" s="4">
        <v>705700</v>
      </c>
      <c r="C31" s="4">
        <v>1131741</v>
      </c>
      <c r="D31" s="4">
        <v>-426041</v>
      </c>
      <c r="E31" s="4">
        <v>-7620930000</v>
      </c>
      <c r="F31" s="4">
        <f t="shared" si="0"/>
        <v>64714330358</v>
      </c>
      <c r="G31" s="4">
        <v>0</v>
      </c>
      <c r="H31" s="4">
        <v>0</v>
      </c>
      <c r="I31" s="4">
        <v>0</v>
      </c>
      <c r="J31" s="4">
        <v>-7512415000</v>
      </c>
      <c r="K31" s="24">
        <f t="shared" si="1"/>
        <v>15274265000</v>
      </c>
      <c r="L31" s="4">
        <v>2710</v>
      </c>
      <c r="M31" s="4">
        <v>6511</v>
      </c>
      <c r="N31" s="4">
        <v>180</v>
      </c>
      <c r="O31" s="4">
        <v>308</v>
      </c>
      <c r="P31" s="4">
        <v>5310800</v>
      </c>
      <c r="Q31" s="4">
        <v>10424400</v>
      </c>
      <c r="R31" s="5">
        <v>-5.6799999999999996E-2</v>
      </c>
      <c r="S31" s="4">
        <v>17736000</v>
      </c>
      <c r="T31" s="4">
        <f t="shared" si="2"/>
        <v>17650680</v>
      </c>
      <c r="U31" s="4">
        <f t="shared" si="3"/>
        <v>10054000</v>
      </c>
      <c r="V31" s="5">
        <v>6.4500000000000002E-2</v>
      </c>
    </row>
    <row r="32" spans="1:22" x14ac:dyDescent="0.2">
      <c r="A32" s="16" t="s">
        <v>314</v>
      </c>
      <c r="B32" s="4">
        <v>948400</v>
      </c>
      <c r="C32" s="4">
        <v>114954</v>
      </c>
      <c r="D32" s="4">
        <v>833446</v>
      </c>
      <c r="E32" s="4">
        <v>14757940000</v>
      </c>
      <c r="F32" s="4">
        <f t="shared" si="0"/>
        <v>72335260358</v>
      </c>
      <c r="G32" s="4">
        <v>0</v>
      </c>
      <c r="H32" s="4">
        <v>0</v>
      </c>
      <c r="I32" s="4">
        <v>0</v>
      </c>
      <c r="J32" s="4">
        <v>-7512415000</v>
      </c>
      <c r="K32" s="24">
        <f t="shared" si="1"/>
        <v>22786680000</v>
      </c>
      <c r="L32" s="4">
        <v>5300</v>
      </c>
      <c r="M32" s="4">
        <v>8802</v>
      </c>
      <c r="N32" s="4">
        <v>250</v>
      </c>
      <c r="O32" s="4">
        <v>503</v>
      </c>
      <c r="P32" s="4">
        <v>8027300</v>
      </c>
      <c r="Q32" s="4">
        <v>16263800</v>
      </c>
      <c r="R32" s="5">
        <v>-4.53E-2</v>
      </c>
      <c r="S32" s="4">
        <v>25425100</v>
      </c>
      <c r="T32" s="4">
        <f t="shared" si="2"/>
        <v>17926460</v>
      </c>
      <c r="U32" s="4">
        <f t="shared" si="3"/>
        <v>10054000</v>
      </c>
      <c r="V32" s="5">
        <v>6.0199999999999997E-2</v>
      </c>
    </row>
    <row r="33" spans="1:22" x14ac:dyDescent="0.2">
      <c r="A33" s="16" t="s">
        <v>313</v>
      </c>
      <c r="B33" s="4">
        <v>357640</v>
      </c>
      <c r="C33" s="4">
        <v>34617</v>
      </c>
      <c r="D33" s="4">
        <v>323023</v>
      </c>
      <c r="E33" s="4">
        <v>6073200000</v>
      </c>
      <c r="F33" s="4">
        <f t="shared" si="0"/>
        <v>57577320358</v>
      </c>
      <c r="G33" s="4">
        <v>0</v>
      </c>
      <c r="H33" s="4">
        <v>0</v>
      </c>
      <c r="I33" s="4">
        <v>0</v>
      </c>
      <c r="J33" s="4">
        <v>508300000</v>
      </c>
      <c r="K33" s="24">
        <f t="shared" si="1"/>
        <v>30299095000</v>
      </c>
      <c r="L33" s="4">
        <v>3621</v>
      </c>
      <c r="M33" s="4">
        <v>6756</v>
      </c>
      <c r="N33" s="4">
        <v>233</v>
      </c>
      <c r="O33" s="4">
        <v>414</v>
      </c>
      <c r="P33" s="4">
        <v>7135300</v>
      </c>
      <c r="Q33" s="4">
        <v>12015900</v>
      </c>
      <c r="R33" s="5">
        <v>-7.3099999999999998E-2</v>
      </c>
      <c r="S33" s="4">
        <v>19178100</v>
      </c>
      <c r="T33" s="4">
        <f t="shared" si="2"/>
        <v>18438550</v>
      </c>
      <c r="U33" s="4">
        <f t="shared" si="3"/>
        <v>10054000</v>
      </c>
      <c r="V33" s="5">
        <v>6.8199999999999997E-2</v>
      </c>
    </row>
    <row r="34" spans="1:22" x14ac:dyDescent="0.2">
      <c r="A34" s="16" t="s">
        <v>270</v>
      </c>
      <c r="B34" s="4">
        <v>8020</v>
      </c>
      <c r="C34" s="4">
        <v>74194</v>
      </c>
      <c r="D34" s="4">
        <v>-66174</v>
      </c>
      <c r="E34" s="4">
        <v>-1305280000</v>
      </c>
      <c r="F34" s="4">
        <f t="shared" si="0"/>
        <v>51504120358</v>
      </c>
      <c r="G34" s="4">
        <v>0</v>
      </c>
      <c r="H34" s="4">
        <v>0</v>
      </c>
      <c r="I34" s="4">
        <v>0</v>
      </c>
      <c r="J34" s="4">
        <v>-1370895000</v>
      </c>
      <c r="K34" s="24">
        <f t="shared" si="1"/>
        <v>29790795000</v>
      </c>
      <c r="L34" s="4">
        <v>2299</v>
      </c>
      <c r="M34" s="4">
        <v>2323</v>
      </c>
      <c r="N34" s="4">
        <v>141</v>
      </c>
      <c r="O34" s="4">
        <v>150</v>
      </c>
      <c r="P34" s="4">
        <v>4224700</v>
      </c>
      <c r="Q34" s="4">
        <v>4429400</v>
      </c>
      <c r="R34" s="5">
        <v>2.86E-2</v>
      </c>
      <c r="S34" s="4">
        <v>10054000</v>
      </c>
      <c r="T34" s="4">
        <f t="shared" si="2"/>
        <v>18770970</v>
      </c>
      <c r="U34" s="4">
        <f t="shared" si="3"/>
        <v>10780300</v>
      </c>
      <c r="V34" s="5">
        <v>2.53E-2</v>
      </c>
    </row>
    <row r="35" spans="1:22" x14ac:dyDescent="0.2">
      <c r="A35" s="16" t="s">
        <v>269</v>
      </c>
      <c r="B35" s="4">
        <v>25000</v>
      </c>
      <c r="C35" s="4">
        <v>325734</v>
      </c>
      <c r="D35" s="4">
        <v>-300734</v>
      </c>
      <c r="E35" s="4">
        <v>-5814860000</v>
      </c>
      <c r="F35" s="4">
        <f t="shared" si="0"/>
        <v>52809400358</v>
      </c>
      <c r="G35" s="4">
        <v>118400</v>
      </c>
      <c r="H35" s="4">
        <v>137700</v>
      </c>
      <c r="I35" s="4">
        <v>-19300</v>
      </c>
      <c r="J35" s="4">
        <v>-412225000</v>
      </c>
      <c r="K35" s="24">
        <f t="shared" si="1"/>
        <v>31161690000</v>
      </c>
      <c r="L35" s="4">
        <v>4303</v>
      </c>
      <c r="M35" s="4">
        <v>4951</v>
      </c>
      <c r="N35" s="4">
        <v>241</v>
      </c>
      <c r="O35" s="4">
        <v>245</v>
      </c>
      <c r="P35" s="4">
        <v>6978600</v>
      </c>
      <c r="Q35" s="4">
        <v>7849300</v>
      </c>
      <c r="R35" s="5">
        <v>-1.8100000000000002E-2</v>
      </c>
      <c r="S35" s="4">
        <v>15776200</v>
      </c>
      <c r="T35" s="4">
        <f t="shared" si="2"/>
        <v>18889840</v>
      </c>
      <c r="U35" s="4">
        <f t="shared" si="3"/>
        <v>10780300</v>
      </c>
      <c r="V35" s="5">
        <v>2.5600000000000001E-2</v>
      </c>
    </row>
    <row r="36" spans="1:22" x14ac:dyDescent="0.2">
      <c r="A36" s="16" t="s">
        <v>268</v>
      </c>
      <c r="B36" s="4">
        <v>8000</v>
      </c>
      <c r="C36" s="4">
        <v>1117321</v>
      </c>
      <c r="D36" s="4">
        <v>-1109321</v>
      </c>
      <c r="E36" s="4">
        <v>-22218370000</v>
      </c>
      <c r="F36" s="4">
        <f t="shared" si="0"/>
        <v>58624260358</v>
      </c>
      <c r="G36" s="4">
        <v>0</v>
      </c>
      <c r="H36" s="4">
        <v>0</v>
      </c>
      <c r="I36" s="4">
        <v>0</v>
      </c>
      <c r="J36" s="4">
        <v>262845000</v>
      </c>
      <c r="K36" s="24">
        <f t="shared" si="1"/>
        <v>31573915000</v>
      </c>
      <c r="L36" s="4">
        <v>2019</v>
      </c>
      <c r="M36" s="4">
        <v>3881</v>
      </c>
      <c r="N36" s="4">
        <v>145</v>
      </c>
      <c r="O36" s="4">
        <v>242</v>
      </c>
      <c r="P36" s="4">
        <v>3403400</v>
      </c>
      <c r="Q36" s="4">
        <v>6446500</v>
      </c>
      <c r="R36" s="5">
        <v>-2.7999999999999997E-2</v>
      </c>
      <c r="S36" s="4">
        <v>11006200</v>
      </c>
      <c r="T36" s="4">
        <f t="shared" si="2"/>
        <v>19932550</v>
      </c>
      <c r="U36" s="4">
        <f t="shared" si="3"/>
        <v>10780300</v>
      </c>
      <c r="V36" s="5">
        <v>2.98E-2</v>
      </c>
    </row>
    <row r="37" spans="1:22" x14ac:dyDescent="0.2">
      <c r="A37" s="16" t="s">
        <v>254</v>
      </c>
      <c r="B37" s="4">
        <v>38608</v>
      </c>
      <c r="C37" s="4">
        <v>373496</v>
      </c>
      <c r="D37" s="4">
        <v>-334888</v>
      </c>
      <c r="E37" s="4">
        <v>-6618910000</v>
      </c>
      <c r="F37" s="4">
        <f t="shared" si="0"/>
        <v>80842630358</v>
      </c>
      <c r="G37" s="4">
        <v>0</v>
      </c>
      <c r="H37" s="4">
        <v>0</v>
      </c>
      <c r="I37" s="4">
        <v>0</v>
      </c>
      <c r="J37" s="4">
        <v>262845000</v>
      </c>
      <c r="K37" s="24">
        <f t="shared" si="1"/>
        <v>31311070000</v>
      </c>
      <c r="L37" s="4">
        <v>2581</v>
      </c>
      <c r="M37" s="4">
        <v>3345</v>
      </c>
      <c r="N37" s="4">
        <v>194</v>
      </c>
      <c r="O37" s="4">
        <v>163</v>
      </c>
      <c r="P37" s="4">
        <v>4920100</v>
      </c>
      <c r="Q37" s="4">
        <v>4719600</v>
      </c>
      <c r="R37" s="5">
        <v>2.0299999999999999E-2</v>
      </c>
      <c r="S37" s="4">
        <v>10780300</v>
      </c>
      <c r="T37" s="4">
        <f t="shared" si="2"/>
        <v>20620090</v>
      </c>
      <c r="U37" s="4">
        <f t="shared" si="3"/>
        <v>12185200</v>
      </c>
      <c r="V37" s="5">
        <v>2.98E-2</v>
      </c>
    </row>
    <row r="38" spans="1:22" x14ac:dyDescent="0.2">
      <c r="A38" s="16" t="s">
        <v>253</v>
      </c>
      <c r="B38" s="4">
        <v>834200</v>
      </c>
      <c r="C38" s="4">
        <v>283300</v>
      </c>
      <c r="D38" s="4">
        <v>550900</v>
      </c>
      <c r="E38" s="4">
        <v>10887620000</v>
      </c>
      <c r="F38" s="4">
        <f t="shared" si="0"/>
        <v>87461540358</v>
      </c>
      <c r="G38" s="4">
        <v>0</v>
      </c>
      <c r="H38" s="4">
        <v>0</v>
      </c>
      <c r="I38" s="4">
        <v>0</v>
      </c>
      <c r="J38" s="4">
        <v>1324205000</v>
      </c>
      <c r="K38" s="24">
        <f t="shared" si="1"/>
        <v>31048225000</v>
      </c>
      <c r="L38" s="4">
        <v>2571</v>
      </c>
      <c r="M38" s="4">
        <v>3246</v>
      </c>
      <c r="N38" s="4">
        <v>177</v>
      </c>
      <c r="O38" s="4">
        <v>239</v>
      </c>
      <c r="P38" s="4">
        <v>5021300</v>
      </c>
      <c r="Q38" s="4">
        <v>7034400</v>
      </c>
      <c r="R38" s="5">
        <v>-7.4999999999999997E-3</v>
      </c>
      <c r="S38" s="4">
        <v>12185200</v>
      </c>
      <c r="T38" s="4">
        <f t="shared" si="2"/>
        <v>22742950</v>
      </c>
      <c r="U38" s="4">
        <f t="shared" si="3"/>
        <v>21552800</v>
      </c>
      <c r="V38" s="5">
        <v>1.7600000000000001E-2</v>
      </c>
    </row>
    <row r="39" spans="1:22" x14ac:dyDescent="0.2">
      <c r="A39" s="16" t="s">
        <v>252</v>
      </c>
      <c r="B39" s="4">
        <v>1923300</v>
      </c>
      <c r="C39" s="4">
        <v>1368000</v>
      </c>
      <c r="D39" s="4">
        <v>555300</v>
      </c>
      <c r="E39" s="4">
        <v>11336480000</v>
      </c>
      <c r="F39" s="4">
        <f t="shared" si="0"/>
        <v>76573920358</v>
      </c>
      <c r="G39" s="4">
        <v>85100</v>
      </c>
      <c r="H39" s="4">
        <v>148100</v>
      </c>
      <c r="I39" s="4">
        <v>-63000</v>
      </c>
      <c r="J39" s="4">
        <v>-1266590000</v>
      </c>
      <c r="K39" s="24">
        <f t="shared" si="1"/>
        <v>29724020000</v>
      </c>
      <c r="L39" s="4">
        <v>5022</v>
      </c>
      <c r="M39" s="4">
        <v>4392</v>
      </c>
      <c r="N39" s="4">
        <v>404</v>
      </c>
      <c r="O39" s="4">
        <v>415</v>
      </c>
      <c r="P39" s="4">
        <v>9271000</v>
      </c>
      <c r="Q39" s="4">
        <v>12099700</v>
      </c>
      <c r="R39" s="5">
        <v>-7.4999999999999997E-3</v>
      </c>
      <c r="S39" s="4">
        <v>21552800</v>
      </c>
      <c r="T39" s="4">
        <f t="shared" si="2"/>
        <v>23674760</v>
      </c>
      <c r="U39" s="4">
        <f t="shared" si="3"/>
        <v>13378200</v>
      </c>
      <c r="V39" s="5">
        <v>3.95E-2</v>
      </c>
    </row>
    <row r="40" spans="1:22" x14ac:dyDescent="0.2">
      <c r="A40" s="16" t="s">
        <v>251</v>
      </c>
      <c r="B40" s="4">
        <v>4045200</v>
      </c>
      <c r="C40" s="4">
        <v>1694584</v>
      </c>
      <c r="D40" s="4">
        <v>2350616</v>
      </c>
      <c r="E40" s="4">
        <v>46950050000</v>
      </c>
      <c r="F40" s="4">
        <f t="shared" si="0"/>
        <v>65237440358</v>
      </c>
      <c r="G40" s="4">
        <v>0</v>
      </c>
      <c r="H40" s="4">
        <v>0</v>
      </c>
      <c r="I40" s="4">
        <v>0</v>
      </c>
      <c r="J40" s="4">
        <v>1446080000</v>
      </c>
      <c r="K40" s="24">
        <f t="shared" si="1"/>
        <v>30990610000</v>
      </c>
      <c r="L40" s="4">
        <v>6567</v>
      </c>
      <c r="M40" s="4">
        <v>6217</v>
      </c>
      <c r="N40" s="4">
        <v>574</v>
      </c>
      <c r="O40" s="4">
        <v>526</v>
      </c>
      <c r="P40" s="4">
        <v>15606500</v>
      </c>
      <c r="Q40" s="4">
        <v>11555200</v>
      </c>
      <c r="R40" s="5">
        <v>2.5999999999999999E-3</v>
      </c>
      <c r="S40" s="4">
        <v>26501300</v>
      </c>
      <c r="T40" s="4">
        <f t="shared" si="2"/>
        <v>24860720</v>
      </c>
      <c r="U40" s="4">
        <f t="shared" si="3"/>
        <v>13378200</v>
      </c>
      <c r="V40" s="5">
        <v>4.9100000000000005E-2</v>
      </c>
    </row>
    <row r="41" spans="1:22" x14ac:dyDescent="0.2">
      <c r="A41" s="16" t="s">
        <v>250</v>
      </c>
      <c r="B41" s="4">
        <v>2190800</v>
      </c>
      <c r="C41" s="4">
        <v>765333</v>
      </c>
      <c r="D41" s="4">
        <v>1425467</v>
      </c>
      <c r="E41" s="4">
        <v>29217820000</v>
      </c>
      <c r="F41" s="4">
        <f t="shared" si="0"/>
        <v>18287390358</v>
      </c>
      <c r="G41" s="4">
        <v>400000</v>
      </c>
      <c r="H41" s="4">
        <v>85700</v>
      </c>
      <c r="I41" s="4">
        <v>314300</v>
      </c>
      <c r="J41" s="4">
        <v>6419190000</v>
      </c>
      <c r="K41" s="24">
        <f t="shared" si="1"/>
        <v>29544530000</v>
      </c>
      <c r="L41" s="4">
        <v>4740</v>
      </c>
      <c r="M41" s="4">
        <v>6320</v>
      </c>
      <c r="N41" s="4">
        <v>399</v>
      </c>
      <c r="O41" s="4">
        <v>613</v>
      </c>
      <c r="P41" s="4">
        <v>8224400</v>
      </c>
      <c r="Q41" s="4">
        <v>12409300</v>
      </c>
      <c r="R41" s="5">
        <v>-0.04</v>
      </c>
      <c r="S41" s="4">
        <v>24047600</v>
      </c>
      <c r="T41" s="4">
        <f t="shared" si="2"/>
        <v>23725090</v>
      </c>
      <c r="U41" s="4">
        <f t="shared" si="3"/>
        <v>13378200</v>
      </c>
      <c r="V41" s="5">
        <v>4.0800000000000003E-2</v>
      </c>
    </row>
    <row r="42" spans="1:22" x14ac:dyDescent="0.2">
      <c r="A42" s="16" t="s">
        <v>249</v>
      </c>
      <c r="B42" s="4">
        <v>3760905</v>
      </c>
      <c r="C42" s="4">
        <v>869000</v>
      </c>
      <c r="D42" s="4">
        <v>2891905</v>
      </c>
      <c r="E42" s="4">
        <v>58797140000</v>
      </c>
      <c r="F42" s="4">
        <f t="shared" si="0"/>
        <v>-10930429642</v>
      </c>
      <c r="G42" s="4">
        <v>0</v>
      </c>
      <c r="H42" s="4">
        <v>0</v>
      </c>
      <c r="I42" s="4">
        <v>0</v>
      </c>
      <c r="J42" s="4">
        <v>-375740000</v>
      </c>
      <c r="K42" s="24">
        <f t="shared" si="1"/>
        <v>23125340000</v>
      </c>
      <c r="L42" s="4">
        <v>9002</v>
      </c>
      <c r="M42" s="4">
        <v>4989</v>
      </c>
      <c r="N42" s="4">
        <v>920</v>
      </c>
      <c r="O42" s="4">
        <v>481</v>
      </c>
      <c r="P42" s="4">
        <v>16863000</v>
      </c>
      <c r="Q42" s="4">
        <v>9691200</v>
      </c>
      <c r="R42" s="5">
        <v>2.98E-2</v>
      </c>
      <c r="S42" s="4">
        <v>28182900</v>
      </c>
      <c r="T42" s="4">
        <f t="shared" si="2"/>
        <v>22094040</v>
      </c>
      <c r="U42" s="4">
        <f t="shared" si="3"/>
        <v>13378200</v>
      </c>
      <c r="V42" s="5">
        <v>4.8099999999999997E-2</v>
      </c>
    </row>
    <row r="43" spans="1:22" x14ac:dyDescent="0.2">
      <c r="A43" s="16" t="s">
        <v>248</v>
      </c>
      <c r="B43" s="4">
        <v>1673500</v>
      </c>
      <c r="C43" s="4">
        <v>464000</v>
      </c>
      <c r="D43" s="4">
        <v>1209500</v>
      </c>
      <c r="E43" s="4">
        <v>24427990000</v>
      </c>
      <c r="F43" s="4">
        <f t="shared" si="0"/>
        <v>-69727569642</v>
      </c>
      <c r="G43" s="4">
        <v>0</v>
      </c>
      <c r="H43" s="4">
        <v>0</v>
      </c>
      <c r="I43" s="4">
        <v>0</v>
      </c>
      <c r="J43" s="4">
        <v>-109220000</v>
      </c>
      <c r="K43" s="24">
        <f t="shared" si="1"/>
        <v>23501080000</v>
      </c>
      <c r="L43" s="4">
        <v>5721</v>
      </c>
      <c r="M43" s="4">
        <v>4632</v>
      </c>
      <c r="N43" s="4">
        <v>718</v>
      </c>
      <c r="O43" s="4">
        <v>482</v>
      </c>
      <c r="P43" s="4">
        <v>13379500</v>
      </c>
      <c r="Q43" s="4">
        <v>10264800</v>
      </c>
      <c r="R43" s="5">
        <v>1.77E-2</v>
      </c>
      <c r="S43" s="4">
        <v>24299000</v>
      </c>
      <c r="T43" s="4">
        <f t="shared" si="2"/>
        <v>23304990</v>
      </c>
      <c r="U43" s="4">
        <f t="shared" si="3"/>
        <v>13378200</v>
      </c>
      <c r="V43" s="5">
        <v>3.44E-2</v>
      </c>
    </row>
    <row r="44" spans="1:22" x14ac:dyDescent="0.2">
      <c r="A44" s="16" t="s">
        <v>247</v>
      </c>
      <c r="B44" s="4">
        <v>1119200</v>
      </c>
      <c r="C44" s="4">
        <v>503800</v>
      </c>
      <c r="D44" s="4">
        <v>615400</v>
      </c>
      <c r="E44" s="4">
        <v>12212130000</v>
      </c>
      <c r="F44" s="4">
        <f t="shared" si="0"/>
        <v>-94155559642</v>
      </c>
      <c r="G44" s="4">
        <v>0</v>
      </c>
      <c r="H44" s="4">
        <v>0</v>
      </c>
      <c r="I44" s="4">
        <v>0</v>
      </c>
      <c r="J44" s="4">
        <v>1041425000</v>
      </c>
      <c r="K44" s="24">
        <f t="shared" si="1"/>
        <v>23610300000</v>
      </c>
      <c r="L44" s="4">
        <v>2870</v>
      </c>
      <c r="M44" s="4">
        <v>4313</v>
      </c>
      <c r="N44" s="4">
        <v>148</v>
      </c>
      <c r="O44" s="4">
        <v>276</v>
      </c>
      <c r="P44" s="4">
        <v>4936900</v>
      </c>
      <c r="Q44" s="4">
        <v>7701300</v>
      </c>
      <c r="R44" s="5">
        <v>-7.4999999999999997E-3</v>
      </c>
      <c r="S44" s="4">
        <v>13378200</v>
      </c>
      <c r="T44" s="4">
        <f t="shared" si="2"/>
        <v>24967570</v>
      </c>
      <c r="U44" s="4">
        <f t="shared" si="3"/>
        <v>16964900</v>
      </c>
      <c r="V44" s="5">
        <v>2.2499999999999999E-2</v>
      </c>
    </row>
    <row r="45" spans="1:22" x14ac:dyDescent="0.2">
      <c r="A45" s="16" t="s">
        <v>246</v>
      </c>
      <c r="B45" s="4">
        <v>120000</v>
      </c>
      <c r="C45" s="4">
        <v>358900</v>
      </c>
      <c r="D45" s="4">
        <v>-238900</v>
      </c>
      <c r="E45" s="4">
        <v>-4818786237</v>
      </c>
      <c r="F45" s="4">
        <f t="shared" si="0"/>
        <v>-106367689642</v>
      </c>
      <c r="G45" s="4">
        <v>0</v>
      </c>
      <c r="H45" s="4">
        <v>0</v>
      </c>
      <c r="I45" s="4">
        <v>0</v>
      </c>
      <c r="J45" s="4">
        <v>1041425000</v>
      </c>
      <c r="K45" s="24">
        <f t="shared" si="1"/>
        <v>22568875000</v>
      </c>
      <c r="L45" s="4">
        <v>3139</v>
      </c>
      <c r="M45" s="4">
        <v>4731</v>
      </c>
      <c r="N45" s="4">
        <v>327</v>
      </c>
      <c r="O45" s="4">
        <v>439</v>
      </c>
      <c r="P45" s="4">
        <v>6763600</v>
      </c>
      <c r="Q45" s="4">
        <v>9168100</v>
      </c>
      <c r="R45" s="5">
        <v>-1.4999999999999999E-2</v>
      </c>
      <c r="S45" s="4">
        <v>16964900</v>
      </c>
      <c r="T45" s="4">
        <f t="shared" si="2"/>
        <v>24511490</v>
      </c>
      <c r="U45" s="4">
        <f t="shared" si="3"/>
        <v>17655700</v>
      </c>
      <c r="V45" s="5">
        <v>3.1699999999999999E-2</v>
      </c>
    </row>
    <row r="46" spans="1:22" x14ac:dyDescent="0.2">
      <c r="A46" s="16" t="s">
        <v>245</v>
      </c>
      <c r="B46" s="4">
        <v>173900</v>
      </c>
      <c r="C46" s="4">
        <v>176499</v>
      </c>
      <c r="D46" s="4">
        <v>-2599</v>
      </c>
      <c r="E46" s="4">
        <v>-32010000</v>
      </c>
      <c r="F46" s="4">
        <f t="shared" si="0"/>
        <v>-101548903405</v>
      </c>
      <c r="G46" s="4">
        <v>100000</v>
      </c>
      <c r="H46" s="4">
        <v>57900</v>
      </c>
      <c r="I46" s="4">
        <v>42100</v>
      </c>
      <c r="J46" s="4">
        <v>852155000</v>
      </c>
      <c r="K46" s="24">
        <f t="shared" si="1"/>
        <v>21527450000</v>
      </c>
      <c r="L46" s="4">
        <v>4751</v>
      </c>
      <c r="M46" s="4">
        <v>3881</v>
      </c>
      <c r="N46" s="4">
        <v>494</v>
      </c>
      <c r="O46" s="4">
        <v>375</v>
      </c>
      <c r="P46" s="4">
        <v>10969600</v>
      </c>
      <c r="Q46" s="4">
        <v>8178700</v>
      </c>
      <c r="R46" s="5">
        <v>2.2700000000000001E-2</v>
      </c>
      <c r="S46" s="4">
        <v>21433300</v>
      </c>
      <c r="T46" s="4">
        <f t="shared" si="2"/>
        <v>23396870</v>
      </c>
      <c r="U46" s="4">
        <f t="shared" si="3"/>
        <v>12691300</v>
      </c>
      <c r="V46" s="5">
        <v>2.9600000000000001E-2</v>
      </c>
    </row>
    <row r="47" spans="1:22" x14ac:dyDescent="0.2">
      <c r="A47" s="16" t="s">
        <v>244</v>
      </c>
      <c r="B47" s="4">
        <v>746800</v>
      </c>
      <c r="C47" s="4">
        <v>1702300</v>
      </c>
      <c r="D47" s="4">
        <v>-955500</v>
      </c>
      <c r="E47" s="4">
        <v>-18918240000</v>
      </c>
      <c r="F47" s="4">
        <f t="shared" ref="F47:F73" si="4">E47+F48</f>
        <v>-101516893405</v>
      </c>
      <c r="G47" s="4">
        <v>0</v>
      </c>
      <c r="H47" s="4">
        <v>0</v>
      </c>
      <c r="I47" s="4">
        <v>0</v>
      </c>
      <c r="J47" s="4">
        <v>88595000</v>
      </c>
      <c r="K47" s="24">
        <f t="shared" ref="K47:K73" si="5">K48+J47</f>
        <v>20675295000</v>
      </c>
      <c r="L47" s="4">
        <v>4836</v>
      </c>
      <c r="M47" s="4">
        <v>3691</v>
      </c>
      <c r="N47" s="4">
        <v>387</v>
      </c>
      <c r="O47" s="4">
        <v>272</v>
      </c>
      <c r="P47" s="4">
        <v>9702800</v>
      </c>
      <c r="Q47" s="4">
        <v>7362300</v>
      </c>
      <c r="R47" s="5">
        <v>7.7000000000000002E-3</v>
      </c>
      <c r="S47" s="4">
        <v>17655700</v>
      </c>
      <c r="T47" s="4">
        <f t="shared" si="2"/>
        <v>22925310</v>
      </c>
      <c r="U47" s="4">
        <f t="shared" ref="U47:U73" si="6">MIN(S48:S52)</f>
        <v>11872400</v>
      </c>
      <c r="V47" s="5">
        <v>3.49E-2</v>
      </c>
    </row>
    <row r="48" spans="1:22" x14ac:dyDescent="0.2">
      <c r="A48" s="16" t="s">
        <v>243</v>
      </c>
      <c r="B48" s="4">
        <v>1073800</v>
      </c>
      <c r="C48" s="4">
        <v>1690686</v>
      </c>
      <c r="D48" s="4">
        <v>-616886</v>
      </c>
      <c r="E48" s="4">
        <v>-12584780000</v>
      </c>
      <c r="F48" s="4">
        <f t="shared" si="4"/>
        <v>-82598653405</v>
      </c>
      <c r="G48" s="4">
        <v>0</v>
      </c>
      <c r="H48" s="4">
        <v>0</v>
      </c>
      <c r="I48" s="4">
        <v>0</v>
      </c>
      <c r="J48" s="4">
        <v>481890000</v>
      </c>
      <c r="K48" s="24">
        <f t="shared" si="5"/>
        <v>20586700000</v>
      </c>
      <c r="L48" s="4">
        <v>8476</v>
      </c>
      <c r="M48" s="4">
        <v>8628</v>
      </c>
      <c r="N48" s="4">
        <v>703</v>
      </c>
      <c r="O48" s="4">
        <v>669</v>
      </c>
      <c r="P48" s="4">
        <v>15895700</v>
      </c>
      <c r="Q48" s="4">
        <v>15471600</v>
      </c>
      <c r="R48" s="5">
        <v>-7.6E-3</v>
      </c>
      <c r="S48" s="4">
        <v>33413800</v>
      </c>
      <c r="T48" s="4">
        <f t="shared" si="2"/>
        <v>20548700</v>
      </c>
      <c r="U48" s="4">
        <f t="shared" si="6"/>
        <v>11872400</v>
      </c>
      <c r="V48" s="5">
        <v>4.8899999999999999E-2</v>
      </c>
    </row>
    <row r="49" spans="1:22" x14ac:dyDescent="0.2">
      <c r="A49" s="16" t="s">
        <v>236</v>
      </c>
      <c r="B49" s="4">
        <v>353205</v>
      </c>
      <c r="C49" s="4">
        <v>351100</v>
      </c>
      <c r="D49" s="4">
        <v>2105</v>
      </c>
      <c r="E49" s="4">
        <v>55820000</v>
      </c>
      <c r="F49" s="4">
        <f t="shared" si="4"/>
        <v>-70013873405</v>
      </c>
      <c r="G49" s="4">
        <v>0</v>
      </c>
      <c r="H49" s="4">
        <v>0</v>
      </c>
      <c r="I49" s="4">
        <v>0</v>
      </c>
      <c r="J49" s="4">
        <v>481890000</v>
      </c>
      <c r="K49" s="24">
        <f t="shared" si="5"/>
        <v>20104810000</v>
      </c>
      <c r="L49" s="4">
        <v>7183</v>
      </c>
      <c r="M49" s="4">
        <v>6309</v>
      </c>
      <c r="N49" s="4">
        <v>483</v>
      </c>
      <c r="O49" s="4">
        <v>459</v>
      </c>
      <c r="P49" s="4">
        <v>13819300</v>
      </c>
      <c r="Q49" s="4">
        <v>13328800</v>
      </c>
      <c r="R49" s="5">
        <v>1.8000000000000002E-2</v>
      </c>
      <c r="S49" s="4">
        <v>30870900</v>
      </c>
      <c r="T49" s="4">
        <f t="shared" si="2"/>
        <v>18980830</v>
      </c>
      <c r="U49" s="4">
        <f t="shared" si="6"/>
        <v>11872400</v>
      </c>
      <c r="V49" s="5">
        <v>2.7799999999999998E-2</v>
      </c>
    </row>
    <row r="50" spans="1:22" x14ac:dyDescent="0.2">
      <c r="A50" s="16" t="s">
        <v>235</v>
      </c>
      <c r="B50" s="4">
        <v>3008600</v>
      </c>
      <c r="C50" s="4">
        <v>1066654</v>
      </c>
      <c r="D50" s="4">
        <v>1941946</v>
      </c>
      <c r="E50" s="4">
        <v>37804480000</v>
      </c>
      <c r="F50" s="4">
        <f t="shared" si="4"/>
        <v>-70069693405</v>
      </c>
      <c r="G50" s="4">
        <v>0</v>
      </c>
      <c r="H50" s="4">
        <v>0</v>
      </c>
      <c r="I50" s="4">
        <v>0</v>
      </c>
      <c r="J50" s="4">
        <v>592605000</v>
      </c>
      <c r="K50" s="24">
        <f t="shared" si="5"/>
        <v>19622920000</v>
      </c>
      <c r="L50" s="4">
        <v>13566</v>
      </c>
      <c r="M50" s="4">
        <v>6525</v>
      </c>
      <c r="N50" s="4">
        <v>911</v>
      </c>
      <c r="O50" s="4">
        <v>464</v>
      </c>
      <c r="P50" s="4">
        <v>24399000</v>
      </c>
      <c r="Q50" s="4">
        <v>12366300</v>
      </c>
      <c r="R50" s="5">
        <v>0.04</v>
      </c>
      <c r="S50" s="4">
        <v>38360900</v>
      </c>
      <c r="T50" s="4">
        <f t="shared" si="2"/>
        <v>16227280</v>
      </c>
      <c r="U50" s="4">
        <f t="shared" si="6"/>
        <v>11872400</v>
      </c>
      <c r="V50" s="5">
        <v>4.6100000000000002E-2</v>
      </c>
    </row>
    <row r="51" spans="1:22" x14ac:dyDescent="0.2">
      <c r="A51" s="16" t="s">
        <v>234</v>
      </c>
      <c r="B51" s="4">
        <v>396656</v>
      </c>
      <c r="C51" s="4">
        <v>74731</v>
      </c>
      <c r="D51" s="4">
        <v>321925</v>
      </c>
      <c r="E51" s="4">
        <v>6014740000</v>
      </c>
      <c r="F51" s="4">
        <f t="shared" si="4"/>
        <v>-107874173405</v>
      </c>
      <c r="G51" s="4">
        <v>0</v>
      </c>
      <c r="H51" s="4">
        <v>0</v>
      </c>
      <c r="I51" s="4">
        <v>0</v>
      </c>
      <c r="J51" s="4">
        <v>1179000000</v>
      </c>
      <c r="K51" s="24">
        <f t="shared" si="5"/>
        <v>19030315000</v>
      </c>
      <c r="L51" s="4">
        <v>3421</v>
      </c>
      <c r="M51" s="4">
        <v>2704</v>
      </c>
      <c r="N51" s="4">
        <v>222</v>
      </c>
      <c r="O51" s="4">
        <v>217</v>
      </c>
      <c r="P51" s="4">
        <v>6061300</v>
      </c>
      <c r="Q51" s="4">
        <v>5676300</v>
      </c>
      <c r="R51" s="5">
        <v>1.3600000000000001E-2</v>
      </c>
      <c r="S51" s="4">
        <v>12691300</v>
      </c>
      <c r="T51" s="4">
        <f t="shared" si="2"/>
        <v>16011000</v>
      </c>
      <c r="U51" s="4">
        <f t="shared" si="6"/>
        <v>10287100</v>
      </c>
      <c r="V51" s="5">
        <v>2.4E-2</v>
      </c>
    </row>
    <row r="52" spans="1:22" x14ac:dyDescent="0.2">
      <c r="A52" s="16" t="s">
        <v>233</v>
      </c>
      <c r="B52" s="4">
        <v>8710</v>
      </c>
      <c r="C52" s="4">
        <v>266050</v>
      </c>
      <c r="D52" s="4">
        <v>-257340</v>
      </c>
      <c r="E52" s="4">
        <v>-4870760000</v>
      </c>
      <c r="F52" s="4">
        <f t="shared" si="4"/>
        <v>-113888913405</v>
      </c>
      <c r="G52" s="4">
        <v>0</v>
      </c>
      <c r="H52" s="4">
        <v>0</v>
      </c>
      <c r="I52" s="4">
        <v>0</v>
      </c>
      <c r="J52" s="4">
        <v>121485000</v>
      </c>
      <c r="K52" s="24">
        <f t="shared" si="5"/>
        <v>17851315000</v>
      </c>
      <c r="L52" s="4">
        <v>3274</v>
      </c>
      <c r="M52" s="4">
        <v>4606</v>
      </c>
      <c r="N52" s="4">
        <v>145</v>
      </c>
      <c r="O52" s="4">
        <v>174</v>
      </c>
      <c r="P52" s="4">
        <v>4449500</v>
      </c>
      <c r="Q52" s="4">
        <v>5761200</v>
      </c>
      <c r="R52" s="5">
        <v>-2.7000000000000003E-2</v>
      </c>
      <c r="S52" s="4">
        <v>11872400</v>
      </c>
      <c r="T52" s="4">
        <f t="shared" si="2"/>
        <v>15631780</v>
      </c>
      <c r="U52" s="4">
        <f t="shared" si="6"/>
        <v>10287100</v>
      </c>
      <c r="V52" s="5">
        <v>4.1500000000000002E-2</v>
      </c>
    </row>
    <row r="53" spans="1:22" x14ac:dyDescent="0.2">
      <c r="A53" s="16" t="s">
        <v>232</v>
      </c>
      <c r="B53" s="4">
        <v>3694343</v>
      </c>
      <c r="C53" s="4">
        <v>2175034</v>
      </c>
      <c r="D53" s="4">
        <v>1519309</v>
      </c>
      <c r="E53" s="4">
        <v>28354550000</v>
      </c>
      <c r="F53" s="4">
        <f t="shared" si="4"/>
        <v>-109018153405</v>
      </c>
      <c r="G53" s="4">
        <v>0</v>
      </c>
      <c r="H53" s="4">
        <v>0</v>
      </c>
      <c r="I53" s="4">
        <v>0</v>
      </c>
      <c r="J53" s="4">
        <v>-474760000</v>
      </c>
      <c r="K53" s="24">
        <f t="shared" si="5"/>
        <v>17729830000</v>
      </c>
      <c r="L53" s="4">
        <v>10640</v>
      </c>
      <c r="M53" s="4">
        <v>8631</v>
      </c>
      <c r="N53" s="4">
        <v>762</v>
      </c>
      <c r="O53" s="4">
        <v>497</v>
      </c>
      <c r="P53" s="4">
        <v>19747800</v>
      </c>
      <c r="Q53" s="4">
        <v>14673500</v>
      </c>
      <c r="R53" s="5">
        <v>3.8300000000000001E-2</v>
      </c>
      <c r="S53" s="4">
        <v>36408500</v>
      </c>
      <c r="T53" s="4">
        <f t="shared" si="2"/>
        <v>13580120</v>
      </c>
      <c r="U53" s="4">
        <f t="shared" si="6"/>
        <v>9647700</v>
      </c>
      <c r="V53" s="5">
        <v>5.7000000000000002E-2</v>
      </c>
    </row>
    <row r="54" spans="1:22" x14ac:dyDescent="0.2">
      <c r="A54" s="16" t="s">
        <v>231</v>
      </c>
      <c r="B54" s="4">
        <v>2544884</v>
      </c>
      <c r="C54" s="4">
        <v>2812648</v>
      </c>
      <c r="D54" s="4">
        <v>-267764</v>
      </c>
      <c r="E54" s="4">
        <v>-4670530000</v>
      </c>
      <c r="F54" s="4">
        <f t="shared" si="4"/>
        <v>-137372703405</v>
      </c>
      <c r="G54" s="4">
        <v>0</v>
      </c>
      <c r="H54" s="4">
        <v>0</v>
      </c>
      <c r="I54" s="4">
        <v>0</v>
      </c>
      <c r="J54" s="4">
        <v>-132710000</v>
      </c>
      <c r="K54" s="24">
        <f t="shared" si="5"/>
        <v>18204590000</v>
      </c>
      <c r="L54" s="4">
        <v>7390</v>
      </c>
      <c r="M54" s="4">
        <v>6798</v>
      </c>
      <c r="N54" s="4">
        <v>565</v>
      </c>
      <c r="O54" s="4">
        <v>487</v>
      </c>
      <c r="P54" s="4">
        <v>14628400</v>
      </c>
      <c r="Q54" s="4">
        <v>13061100</v>
      </c>
      <c r="R54" s="5">
        <v>1.11E-2</v>
      </c>
      <c r="S54" s="4">
        <v>30004000</v>
      </c>
      <c r="T54" s="4">
        <f t="shared" si="2"/>
        <v>11545170</v>
      </c>
      <c r="U54" s="4">
        <f t="shared" si="6"/>
        <v>9647700</v>
      </c>
      <c r="V54" s="5">
        <v>3.9800000000000002E-2</v>
      </c>
    </row>
    <row r="55" spans="1:22" x14ac:dyDescent="0.2">
      <c r="A55" s="16" t="s">
        <v>230</v>
      </c>
      <c r="B55" s="4">
        <v>67200</v>
      </c>
      <c r="C55" s="4">
        <v>1476366</v>
      </c>
      <c r="D55" s="4">
        <v>-1409166</v>
      </c>
      <c r="E55" s="4">
        <v>-25488930000</v>
      </c>
      <c r="F55" s="4">
        <f t="shared" si="4"/>
        <v>-132702173405</v>
      </c>
      <c r="G55" s="4">
        <v>0</v>
      </c>
      <c r="H55" s="4">
        <v>0</v>
      </c>
      <c r="I55" s="4">
        <v>0</v>
      </c>
      <c r="J55" s="4">
        <v>-7910000</v>
      </c>
      <c r="K55" s="24">
        <f t="shared" si="5"/>
        <v>18337300000</v>
      </c>
      <c r="L55" s="4">
        <v>3806</v>
      </c>
      <c r="M55" s="4">
        <v>4584</v>
      </c>
      <c r="N55" s="4">
        <v>169</v>
      </c>
      <c r="O55" s="4">
        <v>230</v>
      </c>
      <c r="P55" s="4">
        <v>5312000</v>
      </c>
      <c r="Q55" s="4">
        <v>6565500</v>
      </c>
      <c r="R55" s="5">
        <v>-2.7000000000000001E-3</v>
      </c>
      <c r="S55" s="4">
        <v>12404100</v>
      </c>
      <c r="T55" s="4">
        <f t="shared" si="2"/>
        <v>11650900</v>
      </c>
      <c r="U55" s="4">
        <f t="shared" si="6"/>
        <v>9647700</v>
      </c>
      <c r="V55" s="5">
        <v>2.7200000000000002E-2</v>
      </c>
    </row>
    <row r="56" spans="1:22" x14ac:dyDescent="0.2">
      <c r="A56" s="16" t="s">
        <v>229</v>
      </c>
      <c r="B56" s="4">
        <v>540684</v>
      </c>
      <c r="C56" s="4">
        <v>228420</v>
      </c>
      <c r="D56" s="4">
        <v>312264</v>
      </c>
      <c r="E56" s="4">
        <v>5561720000</v>
      </c>
      <c r="F56" s="4">
        <f t="shared" si="4"/>
        <v>-107213243405</v>
      </c>
      <c r="G56" s="4">
        <v>0</v>
      </c>
      <c r="H56" s="4">
        <v>0</v>
      </c>
      <c r="I56" s="4">
        <v>0</v>
      </c>
      <c r="J56" s="4">
        <v>-7910000</v>
      </c>
      <c r="K56" s="24">
        <f t="shared" si="5"/>
        <v>18345210000</v>
      </c>
      <c r="L56" s="4">
        <v>2859</v>
      </c>
      <c r="M56" s="4">
        <v>3362</v>
      </c>
      <c r="N56" s="4">
        <v>155</v>
      </c>
      <c r="O56" s="4">
        <v>168</v>
      </c>
      <c r="P56" s="4">
        <v>4436500</v>
      </c>
      <c r="Q56" s="4">
        <v>5312400</v>
      </c>
      <c r="R56" s="5">
        <v>3.7200000000000004E-2</v>
      </c>
      <c r="S56" s="4">
        <v>10287100</v>
      </c>
      <c r="T56" s="4">
        <f t="shared" si="2"/>
        <v>11351000</v>
      </c>
      <c r="U56" s="4">
        <f t="shared" si="6"/>
        <v>9647700</v>
      </c>
      <c r="V56" s="5">
        <v>3.85E-2</v>
      </c>
    </row>
    <row r="57" spans="1:22" x14ac:dyDescent="0.2">
      <c r="A57" s="16" t="s">
        <v>228</v>
      </c>
      <c r="B57" s="4">
        <v>707853</v>
      </c>
      <c r="C57" s="4">
        <v>478967</v>
      </c>
      <c r="D57" s="4">
        <v>228886</v>
      </c>
      <c r="E57" s="4">
        <v>4027290000</v>
      </c>
      <c r="F57" s="4">
        <f t="shared" si="4"/>
        <v>-112774963405</v>
      </c>
      <c r="K57" s="24">
        <f t="shared" si="5"/>
        <v>18353120000</v>
      </c>
      <c r="L57" s="4">
        <v>3423</v>
      </c>
      <c r="M57" s="4">
        <v>6441</v>
      </c>
      <c r="N57" s="4">
        <v>126</v>
      </c>
      <c r="O57" s="4">
        <v>203</v>
      </c>
      <c r="P57" s="4">
        <v>4458600</v>
      </c>
      <c r="Q57" s="4">
        <v>7678900</v>
      </c>
      <c r="R57" s="5">
        <v>-1.4199999999999999E-2</v>
      </c>
      <c r="S57" s="4">
        <v>12940100</v>
      </c>
      <c r="T57" s="4">
        <f t="shared" si="2"/>
        <v>11182260</v>
      </c>
      <c r="U57" s="4">
        <f t="shared" si="6"/>
        <v>8080200</v>
      </c>
      <c r="V57" s="5">
        <v>2.81E-2</v>
      </c>
    </row>
    <row r="58" spans="1:22" x14ac:dyDescent="0.2">
      <c r="A58" s="16" t="s">
        <v>227</v>
      </c>
      <c r="B58" s="4">
        <v>907234</v>
      </c>
      <c r="C58" s="4">
        <v>3008961</v>
      </c>
      <c r="D58" s="4">
        <v>-2101727</v>
      </c>
      <c r="E58" s="4">
        <v>-37820000000</v>
      </c>
      <c r="F58" s="4">
        <f t="shared" si="4"/>
        <v>-116802253405</v>
      </c>
      <c r="G58" s="4">
        <v>0</v>
      </c>
      <c r="H58" s="4">
        <v>0</v>
      </c>
      <c r="I58" s="4">
        <v>0</v>
      </c>
      <c r="J58" s="4">
        <v>187135000</v>
      </c>
      <c r="K58" s="24">
        <f t="shared" si="5"/>
        <v>18353120000</v>
      </c>
      <c r="L58" s="4">
        <v>1714</v>
      </c>
      <c r="M58" s="4">
        <v>4302</v>
      </c>
      <c r="N58" s="4">
        <v>89</v>
      </c>
      <c r="O58" s="4">
        <v>215</v>
      </c>
      <c r="P58" s="4">
        <v>2601300</v>
      </c>
      <c r="Q58" s="4">
        <v>6112600</v>
      </c>
      <c r="R58" s="5">
        <v>-1.6899999999999998E-2</v>
      </c>
      <c r="S58" s="4">
        <v>9647700</v>
      </c>
      <c r="T58" s="4">
        <f t="shared" si="2"/>
        <v>11127570</v>
      </c>
      <c r="U58" s="4">
        <f t="shared" si="6"/>
        <v>8080200</v>
      </c>
      <c r="V58" s="5">
        <v>1.9400000000000001E-2</v>
      </c>
    </row>
    <row r="59" spans="1:22" x14ac:dyDescent="0.2">
      <c r="A59" s="16" t="s">
        <v>226</v>
      </c>
      <c r="B59" s="4">
        <v>1558278</v>
      </c>
      <c r="C59" s="4">
        <v>3117304</v>
      </c>
      <c r="D59" s="4">
        <v>-1559026</v>
      </c>
      <c r="E59" s="4">
        <v>-28149660000</v>
      </c>
      <c r="F59" s="4">
        <f t="shared" si="4"/>
        <v>-78982253405</v>
      </c>
      <c r="K59" s="24">
        <f t="shared" si="5"/>
        <v>18165985000</v>
      </c>
      <c r="L59" s="4">
        <v>2404</v>
      </c>
      <c r="M59" s="4">
        <v>6102</v>
      </c>
      <c r="N59" s="4">
        <v>136</v>
      </c>
      <c r="O59" s="4">
        <v>316</v>
      </c>
      <c r="P59" s="4">
        <v>3955800</v>
      </c>
      <c r="Q59" s="4">
        <v>10517700</v>
      </c>
      <c r="R59" s="5">
        <v>-1.66E-2</v>
      </c>
      <c r="S59" s="4">
        <v>15192200</v>
      </c>
      <c r="T59" s="4">
        <f t="shared" si="2"/>
        <v>11039490</v>
      </c>
      <c r="U59" s="4">
        <f t="shared" si="6"/>
        <v>8080200</v>
      </c>
      <c r="V59" s="5">
        <v>2.4399999999999998E-2</v>
      </c>
    </row>
    <row r="60" spans="1:22" x14ac:dyDescent="0.2">
      <c r="A60" s="16" t="s">
        <v>225</v>
      </c>
      <c r="B60" s="4">
        <v>883900</v>
      </c>
      <c r="C60" s="4">
        <v>1694200</v>
      </c>
      <c r="D60" s="4">
        <v>-810300</v>
      </c>
      <c r="E60" s="4">
        <v>-14649060000</v>
      </c>
      <c r="F60" s="4">
        <f t="shared" si="4"/>
        <v>-50832593405</v>
      </c>
      <c r="G60" s="4">
        <v>0</v>
      </c>
      <c r="H60" s="4">
        <v>0</v>
      </c>
      <c r="I60" s="4">
        <v>0</v>
      </c>
      <c r="J60" s="4">
        <v>-449020000</v>
      </c>
      <c r="K60" s="24">
        <f t="shared" si="5"/>
        <v>18165985000</v>
      </c>
      <c r="L60" s="4">
        <v>2822</v>
      </c>
      <c r="M60" s="4">
        <v>4791</v>
      </c>
      <c r="N60" s="4">
        <v>134</v>
      </c>
      <c r="O60" s="4">
        <v>191</v>
      </c>
      <c r="P60" s="4">
        <v>4242700</v>
      </c>
      <c r="Q60" s="4">
        <v>6157400</v>
      </c>
      <c r="R60" s="5">
        <v>1.11E-2</v>
      </c>
      <c r="S60" s="4">
        <v>10825400</v>
      </c>
      <c r="T60" s="4">
        <f t="shared" si="2"/>
        <v>10721980</v>
      </c>
      <c r="U60" s="4">
        <f t="shared" si="6"/>
        <v>8080200</v>
      </c>
      <c r="V60" s="5">
        <v>2.18E-2</v>
      </c>
    </row>
    <row r="61" spans="1:22" x14ac:dyDescent="0.2">
      <c r="A61" s="16" t="s">
        <v>224</v>
      </c>
      <c r="B61" s="4">
        <v>1073800</v>
      </c>
      <c r="C61" s="4">
        <v>586800</v>
      </c>
      <c r="D61" s="4">
        <v>487000</v>
      </c>
      <c r="E61" s="4">
        <v>8851630000</v>
      </c>
      <c r="F61" s="4">
        <f t="shared" si="4"/>
        <v>-36183533405</v>
      </c>
      <c r="G61" s="4">
        <v>0</v>
      </c>
      <c r="H61" s="4">
        <v>0</v>
      </c>
      <c r="I61" s="4">
        <v>0</v>
      </c>
      <c r="J61" s="4">
        <v>523120000</v>
      </c>
      <c r="K61" s="24">
        <f t="shared" si="5"/>
        <v>18615005000</v>
      </c>
      <c r="L61" s="4">
        <v>2079</v>
      </c>
      <c r="M61" s="4">
        <v>4648</v>
      </c>
      <c r="N61" s="4">
        <v>103</v>
      </c>
      <c r="O61" s="4">
        <v>183</v>
      </c>
      <c r="P61" s="4">
        <v>2884700</v>
      </c>
      <c r="Q61" s="4">
        <v>6235600</v>
      </c>
      <c r="R61" s="5">
        <v>-2.2000000000000002E-2</v>
      </c>
      <c r="S61" s="4">
        <v>10528500</v>
      </c>
      <c r="T61" s="4">
        <f t="shared" si="2"/>
        <v>10443250</v>
      </c>
      <c r="U61" s="4">
        <f t="shared" si="6"/>
        <v>7288100</v>
      </c>
      <c r="V61" s="5">
        <v>2.4300000000000002E-2</v>
      </c>
    </row>
    <row r="62" spans="1:22" x14ac:dyDescent="0.2">
      <c r="A62" s="16" t="s">
        <v>223</v>
      </c>
      <c r="B62" s="4">
        <v>916400</v>
      </c>
      <c r="C62" s="4">
        <v>1330000</v>
      </c>
      <c r="D62" s="4">
        <v>-413600</v>
      </c>
      <c r="E62" s="4">
        <v>-7658470000</v>
      </c>
      <c r="F62" s="4">
        <f t="shared" si="4"/>
        <v>-45035163405</v>
      </c>
      <c r="G62" s="4">
        <v>0</v>
      </c>
      <c r="H62" s="4">
        <v>0</v>
      </c>
      <c r="I62" s="4">
        <v>0</v>
      </c>
      <c r="J62" s="4">
        <v>144300000</v>
      </c>
      <c r="K62" s="24">
        <f t="shared" si="5"/>
        <v>18091885000</v>
      </c>
      <c r="L62" s="4">
        <v>2475</v>
      </c>
      <c r="M62" s="4">
        <v>4076</v>
      </c>
      <c r="N62" s="4">
        <v>70</v>
      </c>
      <c r="O62" s="4">
        <v>153</v>
      </c>
      <c r="P62" s="4">
        <v>2639800</v>
      </c>
      <c r="Q62" s="4">
        <v>5084000</v>
      </c>
      <c r="R62" s="5">
        <v>-5.3E-3</v>
      </c>
      <c r="S62" s="4">
        <v>8080200</v>
      </c>
      <c r="T62" s="4">
        <f t="shared" si="2"/>
        <v>11040120</v>
      </c>
      <c r="U62" s="4">
        <f t="shared" si="6"/>
        <v>7288100</v>
      </c>
      <c r="V62" s="5">
        <v>1.61E-2</v>
      </c>
    </row>
    <row r="63" spans="1:22" x14ac:dyDescent="0.2">
      <c r="A63" s="16" t="s">
        <v>222</v>
      </c>
      <c r="B63" s="4">
        <v>1431800</v>
      </c>
      <c r="C63" s="4">
        <v>609543</v>
      </c>
      <c r="D63" s="4">
        <v>822257</v>
      </c>
      <c r="E63" s="4">
        <v>15474650000</v>
      </c>
      <c r="F63" s="4">
        <f t="shared" si="4"/>
        <v>-37376693405</v>
      </c>
      <c r="G63" s="4">
        <v>0</v>
      </c>
      <c r="H63" s="4">
        <v>0</v>
      </c>
      <c r="I63" s="4">
        <v>0</v>
      </c>
      <c r="J63" s="4">
        <v>-509145000</v>
      </c>
      <c r="K63" s="24">
        <f t="shared" si="5"/>
        <v>17947585000</v>
      </c>
      <c r="L63" s="4">
        <v>7341</v>
      </c>
      <c r="M63" s="4">
        <v>3889</v>
      </c>
      <c r="N63" s="4">
        <v>288</v>
      </c>
      <c r="O63" s="4">
        <v>176</v>
      </c>
      <c r="P63" s="4">
        <v>9528000</v>
      </c>
      <c r="Q63" s="4">
        <v>5837700</v>
      </c>
      <c r="R63" s="5">
        <v>1.09E-2</v>
      </c>
      <c r="S63" s="4">
        <v>15891900</v>
      </c>
      <c r="T63" s="4">
        <f t="shared" si="2"/>
        <v>10184480</v>
      </c>
      <c r="U63" s="4">
        <f t="shared" si="6"/>
        <v>7288100</v>
      </c>
      <c r="V63" s="5">
        <v>1.8500000000000003E-2</v>
      </c>
    </row>
    <row r="64" spans="1:22" x14ac:dyDescent="0.2">
      <c r="A64" s="16" t="s">
        <v>221</v>
      </c>
      <c r="B64" s="4">
        <v>602500</v>
      </c>
      <c r="C64" s="4">
        <v>1006737</v>
      </c>
      <c r="D64" s="4">
        <v>-404237</v>
      </c>
      <c r="E64" s="4">
        <v>-7392340000</v>
      </c>
      <c r="F64" s="4">
        <f t="shared" si="4"/>
        <v>-52851343405</v>
      </c>
      <c r="G64" s="4">
        <v>0</v>
      </c>
      <c r="H64" s="4">
        <v>0</v>
      </c>
      <c r="I64" s="4">
        <v>0</v>
      </c>
      <c r="J64" s="4">
        <v>-640835000</v>
      </c>
      <c r="K64" s="24">
        <f t="shared" si="5"/>
        <v>18456730000</v>
      </c>
      <c r="L64" s="4">
        <v>3569</v>
      </c>
      <c r="M64" s="4">
        <v>2340</v>
      </c>
      <c r="N64" s="4">
        <v>154</v>
      </c>
      <c r="O64" s="4">
        <v>130</v>
      </c>
      <c r="P64" s="4">
        <v>4707100</v>
      </c>
      <c r="Q64" s="4">
        <v>4046400</v>
      </c>
      <c r="R64" s="5">
        <v>1.1000000000000001E-2</v>
      </c>
      <c r="S64" s="4">
        <v>9654500</v>
      </c>
      <c r="T64" s="4">
        <f t="shared" si="2"/>
        <v>10613760</v>
      </c>
      <c r="U64" s="4">
        <f t="shared" si="6"/>
        <v>7288100</v>
      </c>
      <c r="V64" s="5">
        <v>1.9E-2</v>
      </c>
    </row>
    <row r="65" spans="1:22" x14ac:dyDescent="0.2">
      <c r="A65" s="16" t="s">
        <v>220</v>
      </c>
      <c r="B65" s="4">
        <v>1322700</v>
      </c>
      <c r="C65" s="4">
        <v>142600</v>
      </c>
      <c r="D65" s="4">
        <v>1180100</v>
      </c>
      <c r="E65" s="4">
        <v>21495320000</v>
      </c>
      <c r="F65" s="4">
        <f t="shared" si="4"/>
        <v>-45459003405</v>
      </c>
      <c r="G65" s="4">
        <v>0</v>
      </c>
      <c r="H65" s="4">
        <v>0</v>
      </c>
      <c r="I65" s="4">
        <v>0</v>
      </c>
      <c r="J65" s="4">
        <v>-333710000</v>
      </c>
      <c r="K65" s="24">
        <f t="shared" si="5"/>
        <v>19097565000</v>
      </c>
      <c r="L65" s="4">
        <v>4566</v>
      </c>
      <c r="M65" s="4">
        <v>3833</v>
      </c>
      <c r="N65" s="4">
        <v>211</v>
      </c>
      <c r="O65" s="4">
        <v>191</v>
      </c>
      <c r="P65" s="4">
        <v>6706700</v>
      </c>
      <c r="Q65" s="4">
        <v>6258400</v>
      </c>
      <c r="R65" s="5">
        <v>1.11E-2</v>
      </c>
      <c r="S65" s="4">
        <v>13461400</v>
      </c>
      <c r="T65" s="4">
        <f t="shared" si="2"/>
        <v>9929210</v>
      </c>
      <c r="U65" s="4">
        <f t="shared" si="6"/>
        <v>7288100</v>
      </c>
      <c r="V65" s="5">
        <v>1.9099999999999999E-2</v>
      </c>
    </row>
    <row r="66" spans="1:22" x14ac:dyDescent="0.2">
      <c r="A66" s="16" t="s">
        <v>219</v>
      </c>
      <c r="B66" s="4">
        <v>612800</v>
      </c>
      <c r="C66" s="4">
        <v>528049</v>
      </c>
      <c r="D66" s="4">
        <v>84751</v>
      </c>
      <c r="E66" s="4">
        <v>1537750000</v>
      </c>
      <c r="F66" s="4">
        <f t="shared" si="4"/>
        <v>-66954323405</v>
      </c>
      <c r="G66" s="4">
        <v>0</v>
      </c>
      <c r="H66" s="4">
        <v>0</v>
      </c>
      <c r="I66" s="4">
        <v>0</v>
      </c>
      <c r="J66" s="4">
        <v>-1193985000</v>
      </c>
      <c r="K66" s="24">
        <f t="shared" si="5"/>
        <v>19431275000</v>
      </c>
      <c r="L66" s="4">
        <v>1979</v>
      </c>
      <c r="M66" s="4">
        <v>3190</v>
      </c>
      <c r="N66" s="4">
        <v>64</v>
      </c>
      <c r="O66" s="4">
        <v>117</v>
      </c>
      <c r="P66" s="4">
        <v>2231800</v>
      </c>
      <c r="Q66" s="4">
        <v>4303200</v>
      </c>
      <c r="R66" s="5">
        <v>-8.3000000000000001E-3</v>
      </c>
      <c r="S66" s="4">
        <v>7288100</v>
      </c>
      <c r="T66" s="4">
        <f t="shared" si="2"/>
        <v>9792690</v>
      </c>
      <c r="U66" s="4">
        <f t="shared" si="6"/>
        <v>7650300</v>
      </c>
      <c r="V66" s="5">
        <v>1.9099999999999999E-2</v>
      </c>
    </row>
    <row r="67" spans="1:22" x14ac:dyDescent="0.2">
      <c r="A67" s="16" t="s">
        <v>218</v>
      </c>
      <c r="B67" s="4">
        <v>1161900</v>
      </c>
      <c r="C67" s="4">
        <v>2061465</v>
      </c>
      <c r="D67" s="4">
        <v>-899565</v>
      </c>
      <c r="E67" s="4">
        <v>-16055690000</v>
      </c>
      <c r="F67" s="4">
        <f t="shared" si="4"/>
        <v>-68492073405</v>
      </c>
      <c r="G67" s="4">
        <v>0</v>
      </c>
      <c r="H67" s="4">
        <v>0</v>
      </c>
      <c r="I67" s="4">
        <v>0</v>
      </c>
      <c r="J67" s="4">
        <v>-1193985000</v>
      </c>
      <c r="K67" s="24">
        <f t="shared" si="5"/>
        <v>20625260000</v>
      </c>
      <c r="L67" s="4">
        <v>5260</v>
      </c>
      <c r="M67" s="4">
        <v>3537</v>
      </c>
      <c r="N67" s="4">
        <v>174</v>
      </c>
      <c r="O67" s="4">
        <v>125</v>
      </c>
      <c r="P67" s="4">
        <v>6351100</v>
      </c>
      <c r="Q67" s="4">
        <v>4474700</v>
      </c>
      <c r="R67" s="5">
        <v>1.9699999999999999E-2</v>
      </c>
      <c r="S67" s="4">
        <v>11252700</v>
      </c>
      <c r="T67" s="4">
        <f t="shared" si="2"/>
        <v>9264180</v>
      </c>
      <c r="U67" s="4">
        <f t="shared" si="6"/>
        <v>7650300</v>
      </c>
      <c r="V67" s="5">
        <v>2.7400000000000001E-2</v>
      </c>
    </row>
    <row r="68" spans="1:22" x14ac:dyDescent="0.2">
      <c r="A68" s="16" t="s">
        <v>217</v>
      </c>
      <c r="B68" s="4">
        <v>21100</v>
      </c>
      <c r="C68" s="4">
        <v>1159000</v>
      </c>
      <c r="D68" s="4">
        <v>-1137900</v>
      </c>
      <c r="E68" s="4">
        <v>-20282760000</v>
      </c>
      <c r="F68" s="4">
        <f t="shared" si="4"/>
        <v>-52436383405</v>
      </c>
      <c r="G68" s="4">
        <v>0</v>
      </c>
      <c r="H68" s="4">
        <v>0</v>
      </c>
      <c r="I68" s="4">
        <v>0</v>
      </c>
      <c r="J68" s="4">
        <v>-626405000</v>
      </c>
      <c r="K68" s="24">
        <f t="shared" si="5"/>
        <v>21819245000</v>
      </c>
      <c r="L68" s="4">
        <v>2924</v>
      </c>
      <c r="M68" s="4">
        <v>4615</v>
      </c>
      <c r="N68" s="4">
        <v>111</v>
      </c>
      <c r="O68" s="4">
        <v>150</v>
      </c>
      <c r="P68" s="4">
        <v>3493900</v>
      </c>
      <c r="Q68" s="4">
        <v>5315300</v>
      </c>
      <c r="R68" s="5">
        <v>-1.1200000000000002E-2</v>
      </c>
      <c r="S68" s="4">
        <v>9100800</v>
      </c>
      <c r="T68" s="4">
        <f t="shared" si="2"/>
        <v>9197760</v>
      </c>
      <c r="U68" s="4">
        <f t="shared" si="6"/>
        <v>7335500</v>
      </c>
      <c r="V68" s="5">
        <v>2.76E-2</v>
      </c>
    </row>
    <row r="69" spans="1:22" x14ac:dyDescent="0.2">
      <c r="A69" s="16" t="s">
        <v>216</v>
      </c>
      <c r="B69" s="4">
        <v>1057500</v>
      </c>
      <c r="C69" s="4">
        <v>567327</v>
      </c>
      <c r="D69" s="4">
        <v>490173</v>
      </c>
      <c r="E69" s="4">
        <v>9127580000</v>
      </c>
      <c r="F69" s="4">
        <f t="shared" si="4"/>
        <v>-32153623405</v>
      </c>
      <c r="G69" s="4">
        <v>0</v>
      </c>
      <c r="H69" s="4">
        <v>0</v>
      </c>
      <c r="I69" s="4">
        <v>0</v>
      </c>
      <c r="J69" s="4">
        <v>860795000</v>
      </c>
      <c r="K69" s="24">
        <f t="shared" si="5"/>
        <v>22445650000</v>
      </c>
      <c r="L69" s="4">
        <v>2945</v>
      </c>
      <c r="M69" s="4">
        <v>6505</v>
      </c>
      <c r="N69" s="4">
        <v>118</v>
      </c>
      <c r="O69" s="4">
        <v>276</v>
      </c>
      <c r="P69" s="4">
        <v>4023800</v>
      </c>
      <c r="Q69" s="4">
        <v>8983000</v>
      </c>
      <c r="R69" s="5">
        <v>-2.4900000000000002E-2</v>
      </c>
      <c r="S69" s="4">
        <v>14311400</v>
      </c>
      <c r="T69" s="4">
        <f t="shared" si="2"/>
        <v>8848760</v>
      </c>
      <c r="U69" s="4">
        <f t="shared" si="6"/>
        <v>7335500</v>
      </c>
      <c r="V69" s="5">
        <v>3.2300000000000002E-2</v>
      </c>
    </row>
    <row r="70" spans="1:22" x14ac:dyDescent="0.2">
      <c r="A70" s="16" t="s">
        <v>215</v>
      </c>
      <c r="B70" s="4">
        <v>29200</v>
      </c>
      <c r="C70" s="4">
        <v>1077317</v>
      </c>
      <c r="D70" s="4">
        <v>-1048117</v>
      </c>
      <c r="E70" s="4">
        <v>-19529190000</v>
      </c>
      <c r="F70" s="4">
        <f t="shared" si="4"/>
        <v>-41281203405</v>
      </c>
      <c r="G70" s="4">
        <v>0</v>
      </c>
      <c r="H70" s="4">
        <v>0</v>
      </c>
      <c r="I70" s="4">
        <v>0</v>
      </c>
      <c r="J70" s="4">
        <v>-193050000</v>
      </c>
      <c r="K70" s="24">
        <f t="shared" si="5"/>
        <v>21584855000</v>
      </c>
      <c r="L70" s="4">
        <v>1568</v>
      </c>
      <c r="M70" s="4">
        <v>3576</v>
      </c>
      <c r="N70" s="4">
        <v>90</v>
      </c>
      <c r="O70" s="4">
        <v>159</v>
      </c>
      <c r="P70" s="4">
        <v>2384400</v>
      </c>
      <c r="Q70" s="4">
        <v>4842600</v>
      </c>
      <c r="R70" s="5">
        <v>-1.3500000000000002E-2</v>
      </c>
      <c r="S70" s="4">
        <v>7650300</v>
      </c>
      <c r="T70" s="4">
        <f t="shared" si="2"/>
        <v>8573710</v>
      </c>
      <c r="U70" s="4">
        <f t="shared" si="6"/>
        <v>6615900</v>
      </c>
      <c r="V70" s="5">
        <v>1.8600000000000002E-2</v>
      </c>
    </row>
    <row r="71" spans="1:22" x14ac:dyDescent="0.2">
      <c r="A71" s="16" t="s">
        <v>214</v>
      </c>
      <c r="B71" s="4">
        <v>53200</v>
      </c>
      <c r="C71" s="4">
        <v>334653</v>
      </c>
      <c r="D71" s="4">
        <v>-281453</v>
      </c>
      <c r="E71" s="4">
        <v>-5330090000</v>
      </c>
      <c r="F71" s="4">
        <f t="shared" si="4"/>
        <v>-21752013405</v>
      </c>
      <c r="G71" s="4">
        <v>0</v>
      </c>
      <c r="H71" s="4">
        <v>0</v>
      </c>
      <c r="I71" s="4">
        <v>0</v>
      </c>
      <c r="J71" s="4">
        <v>222365000</v>
      </c>
      <c r="K71" s="24">
        <f t="shared" si="5"/>
        <v>21777905000</v>
      </c>
      <c r="L71" s="4">
        <v>1739</v>
      </c>
      <c r="M71" s="4">
        <v>2634</v>
      </c>
      <c r="N71" s="4">
        <v>85</v>
      </c>
      <c r="O71" s="4">
        <v>151</v>
      </c>
      <c r="P71" s="4">
        <v>2794600</v>
      </c>
      <c r="Q71" s="4">
        <v>4466200</v>
      </c>
      <c r="R71" s="5">
        <v>-1.06E-2</v>
      </c>
      <c r="S71" s="4">
        <v>7741200</v>
      </c>
      <c r="T71" s="4">
        <f t="shared" si="2"/>
        <v>8836510</v>
      </c>
      <c r="U71" s="4">
        <f t="shared" si="6"/>
        <v>5922900</v>
      </c>
      <c r="V71" s="5">
        <v>1.84E-2</v>
      </c>
    </row>
    <row r="72" spans="1:22" x14ac:dyDescent="0.2">
      <c r="A72" s="16" t="s">
        <v>213</v>
      </c>
      <c r="B72" s="4">
        <v>170900</v>
      </c>
      <c r="C72" s="4">
        <v>1599486</v>
      </c>
      <c r="D72" s="4">
        <v>-1428586</v>
      </c>
      <c r="E72" s="4">
        <v>-27062940000</v>
      </c>
      <c r="F72" s="4">
        <f t="shared" si="4"/>
        <v>-16421923405</v>
      </c>
      <c r="K72" s="24">
        <f t="shared" si="5"/>
        <v>21555540000</v>
      </c>
      <c r="L72" s="4">
        <v>4435</v>
      </c>
      <c r="M72" s="4">
        <v>3209</v>
      </c>
      <c r="N72" s="4">
        <v>262</v>
      </c>
      <c r="O72" s="4">
        <v>213</v>
      </c>
      <c r="P72" s="4">
        <v>7497000</v>
      </c>
      <c r="Q72" s="4">
        <v>6124800</v>
      </c>
      <c r="R72" s="5">
        <v>8.0000000000000002E-3</v>
      </c>
      <c r="S72" s="4">
        <v>14048900</v>
      </c>
      <c r="T72" s="4">
        <f t="shared" si="2"/>
        <v>7978390</v>
      </c>
      <c r="U72" s="4">
        <f t="shared" si="6"/>
        <v>5922900</v>
      </c>
      <c r="V72" s="5">
        <v>2.1000000000000001E-2</v>
      </c>
    </row>
    <row r="73" spans="1:22" x14ac:dyDescent="0.2">
      <c r="A73" s="16" t="s">
        <v>212</v>
      </c>
      <c r="B73" s="4">
        <v>77213</v>
      </c>
      <c r="C73" s="4">
        <v>197604</v>
      </c>
      <c r="D73" s="4">
        <v>-120391</v>
      </c>
      <c r="E73" s="4">
        <v>-2262510000</v>
      </c>
      <c r="F73" s="4">
        <f t="shared" si="4"/>
        <v>10641016595</v>
      </c>
      <c r="G73" s="4">
        <v>0</v>
      </c>
      <c r="H73" s="4">
        <v>0</v>
      </c>
      <c r="I73" s="4">
        <v>0</v>
      </c>
      <c r="J73" s="4">
        <v>-3334065000</v>
      </c>
      <c r="K73" s="24">
        <f t="shared" si="5"/>
        <v>21555540000</v>
      </c>
      <c r="L73" s="4">
        <v>1720</v>
      </c>
      <c r="M73" s="4">
        <v>3227</v>
      </c>
      <c r="N73" s="4">
        <v>89</v>
      </c>
      <c r="O73" s="4">
        <v>139</v>
      </c>
      <c r="P73" s="4">
        <v>2938200</v>
      </c>
      <c r="Q73" s="4">
        <v>4136100</v>
      </c>
      <c r="R73" s="5">
        <v>-7.9000000000000008E-3</v>
      </c>
      <c r="S73" s="4">
        <v>7335500</v>
      </c>
      <c r="T73" s="4">
        <f t="shared" si="2"/>
        <v>7789660</v>
      </c>
      <c r="U73" s="4">
        <f t="shared" si="6"/>
        <v>5922900</v>
      </c>
      <c r="V73" s="5">
        <v>1.84E-2</v>
      </c>
    </row>
    <row r="74" spans="1:22" x14ac:dyDescent="0.2">
      <c r="A74" s="16" t="s">
        <v>211</v>
      </c>
      <c r="B74" s="4">
        <v>1075300</v>
      </c>
      <c r="C74" s="4">
        <v>198126</v>
      </c>
      <c r="D74" s="4">
        <v>877174</v>
      </c>
      <c r="E74" s="4">
        <v>16687570000</v>
      </c>
      <c r="F74" s="4">
        <f t="shared" ref="F74:F79" si="7">E74+F75</f>
        <v>12903526595</v>
      </c>
      <c r="G74" s="4">
        <v>0</v>
      </c>
      <c r="H74" s="4">
        <v>0</v>
      </c>
      <c r="I74" s="4">
        <v>0</v>
      </c>
      <c r="J74" s="4">
        <v>170430000</v>
      </c>
      <c r="K74" s="24">
        <f t="shared" ref="K74:K79" si="8">K75+J74</f>
        <v>24889605000</v>
      </c>
      <c r="L74" s="4">
        <v>3720</v>
      </c>
      <c r="M74" s="4">
        <v>3255</v>
      </c>
      <c r="N74" s="4">
        <v>236</v>
      </c>
      <c r="O74" s="4">
        <v>216</v>
      </c>
      <c r="P74" s="4">
        <v>7178600</v>
      </c>
      <c r="Q74" s="4">
        <v>6351500</v>
      </c>
      <c r="R74" s="5">
        <v>1.34E-2</v>
      </c>
      <c r="S74" s="4">
        <v>13947300</v>
      </c>
      <c r="T74" s="4">
        <f t="shared" ref="T74:T79" si="9">AVERAGE(S75:S84)</f>
        <v>7113630</v>
      </c>
      <c r="U74" s="4">
        <f t="shared" ref="U74:U79" si="10">MIN(S75:S79)</f>
        <v>5922900</v>
      </c>
      <c r="V74" s="5">
        <v>2.0899999999999998E-2</v>
      </c>
    </row>
    <row r="75" spans="1:22" x14ac:dyDescent="0.2">
      <c r="A75" s="16" t="s">
        <v>210</v>
      </c>
      <c r="B75" s="4">
        <v>54200</v>
      </c>
      <c r="C75" s="4">
        <v>73780</v>
      </c>
      <c r="D75" s="4">
        <v>-19580</v>
      </c>
      <c r="E75" s="4">
        <v>-365770000</v>
      </c>
      <c r="F75" s="4">
        <f t="shared" si="7"/>
        <v>-3784043405</v>
      </c>
      <c r="G75" s="4">
        <v>0</v>
      </c>
      <c r="H75" s="4">
        <v>0</v>
      </c>
      <c r="I75" s="4">
        <v>0</v>
      </c>
      <c r="J75" s="4">
        <v>170430000</v>
      </c>
      <c r="K75" s="24">
        <f t="shared" si="8"/>
        <v>24719175000</v>
      </c>
      <c r="L75" s="4">
        <v>2262</v>
      </c>
      <c r="M75" s="4">
        <v>1650</v>
      </c>
      <c r="N75" s="4">
        <v>121</v>
      </c>
      <c r="O75" s="4">
        <v>80</v>
      </c>
      <c r="P75" s="4">
        <v>3643500</v>
      </c>
      <c r="Q75" s="4">
        <v>2614500</v>
      </c>
      <c r="R75" s="5">
        <v>1.6399999999999998E-2</v>
      </c>
      <c r="S75" s="4">
        <v>6615900</v>
      </c>
      <c r="T75" s="4">
        <f t="shared" si="9"/>
        <v>7252520</v>
      </c>
      <c r="U75" s="4">
        <f t="shared" si="10"/>
        <v>4899800</v>
      </c>
      <c r="V75" s="5">
        <v>1.8700000000000001E-2</v>
      </c>
    </row>
    <row r="76" spans="1:22" x14ac:dyDescent="0.2">
      <c r="A76" s="16" t="s">
        <v>208</v>
      </c>
      <c r="B76" s="4">
        <v>18270</v>
      </c>
      <c r="C76" s="4">
        <v>369900</v>
      </c>
      <c r="D76" s="4">
        <v>-351630</v>
      </c>
      <c r="E76" s="4">
        <v>-6485860000</v>
      </c>
      <c r="F76" s="4">
        <f t="shared" si="7"/>
        <v>-3418273405</v>
      </c>
      <c r="G76" s="4">
        <v>0</v>
      </c>
      <c r="H76" s="4">
        <v>0</v>
      </c>
      <c r="I76" s="4">
        <v>0</v>
      </c>
      <c r="J76" s="4">
        <v>144040000</v>
      </c>
      <c r="K76" s="24">
        <f t="shared" si="8"/>
        <v>24548745000</v>
      </c>
      <c r="L76" s="4">
        <v>1543</v>
      </c>
      <c r="M76" s="4">
        <v>2012</v>
      </c>
      <c r="N76" s="4">
        <v>73</v>
      </c>
      <c r="O76" s="4">
        <v>77</v>
      </c>
      <c r="P76" s="4">
        <v>2258900</v>
      </c>
      <c r="Q76" s="4">
        <v>2703200</v>
      </c>
      <c r="R76" s="5">
        <v>-2.7000000000000001E-3</v>
      </c>
      <c r="S76" s="4">
        <v>5922900</v>
      </c>
      <c r="T76" s="4">
        <f t="shared" si="9"/>
        <v>7339940</v>
      </c>
      <c r="U76" s="4">
        <f t="shared" si="10"/>
        <v>4899800</v>
      </c>
      <c r="V76" s="5">
        <v>1.3500000000000002E-2</v>
      </c>
    </row>
    <row r="77" spans="1:22" x14ac:dyDescent="0.2">
      <c r="A77" s="16" t="s">
        <v>207</v>
      </c>
      <c r="B77" s="4">
        <v>8200</v>
      </c>
      <c r="C77" s="4">
        <v>20362</v>
      </c>
      <c r="D77" s="4">
        <v>-12162</v>
      </c>
      <c r="E77" s="4">
        <v>-226060000</v>
      </c>
      <c r="F77" s="4">
        <f t="shared" si="7"/>
        <v>3067586595</v>
      </c>
      <c r="G77" s="4">
        <v>0</v>
      </c>
      <c r="H77" s="4">
        <v>0</v>
      </c>
      <c r="I77" s="4">
        <v>0</v>
      </c>
      <c r="J77" s="4">
        <v>40590000</v>
      </c>
      <c r="K77" s="24">
        <f t="shared" si="8"/>
        <v>24404705000</v>
      </c>
      <c r="L77" s="4">
        <v>1269</v>
      </c>
      <c r="M77" s="4">
        <v>1791</v>
      </c>
      <c r="N77" s="4">
        <v>62</v>
      </c>
      <c r="O77" s="4">
        <v>119</v>
      </c>
      <c r="P77" s="4">
        <v>1949200</v>
      </c>
      <c r="Q77" s="4">
        <v>3092500</v>
      </c>
      <c r="R77" s="5">
        <v>0</v>
      </c>
      <c r="S77" s="4">
        <v>5967600</v>
      </c>
      <c r="T77" s="4">
        <f t="shared" si="9"/>
        <v>7192460</v>
      </c>
      <c r="U77" s="4">
        <f t="shared" si="10"/>
        <v>4899800</v>
      </c>
      <c r="V77" s="5">
        <v>1.61E-2</v>
      </c>
    </row>
    <row r="78" spans="1:22" x14ac:dyDescent="0.2">
      <c r="A78" s="16" t="s">
        <v>206</v>
      </c>
      <c r="B78" s="4">
        <v>39700</v>
      </c>
      <c r="C78" s="4">
        <v>305000</v>
      </c>
      <c r="D78" s="4">
        <v>-265300</v>
      </c>
      <c r="E78" s="4">
        <v>-4894920000</v>
      </c>
      <c r="F78" s="4">
        <f t="shared" si="7"/>
        <v>3293646595</v>
      </c>
      <c r="G78" s="4">
        <v>0</v>
      </c>
      <c r="H78" s="4">
        <v>0</v>
      </c>
      <c r="I78" s="4">
        <v>0</v>
      </c>
      <c r="J78" s="4">
        <v>608190000</v>
      </c>
      <c r="K78" s="24">
        <f t="shared" si="8"/>
        <v>24364115000</v>
      </c>
      <c r="L78" s="4">
        <v>1882</v>
      </c>
      <c r="M78" s="4">
        <v>3369</v>
      </c>
      <c r="N78" s="4">
        <v>78</v>
      </c>
      <c r="O78" s="4">
        <v>161</v>
      </c>
      <c r="P78" s="4">
        <v>2747700</v>
      </c>
      <c r="Q78" s="4">
        <v>4883000</v>
      </c>
      <c r="R78" s="5">
        <v>-5.4000000000000003E-3</v>
      </c>
      <c r="S78" s="4">
        <v>8436600</v>
      </c>
      <c r="T78" s="4">
        <f t="shared" si="9"/>
        <v>7436260</v>
      </c>
      <c r="U78" s="4">
        <f t="shared" si="10"/>
        <v>4899800</v>
      </c>
      <c r="V78" s="5">
        <v>2.41E-2</v>
      </c>
    </row>
    <row r="79" spans="1:22" x14ac:dyDescent="0.2">
      <c r="A79" s="16" t="s">
        <v>205</v>
      </c>
      <c r="B79" s="4">
        <v>145700</v>
      </c>
      <c r="C79" s="4">
        <v>1260224</v>
      </c>
      <c r="D79" s="4">
        <v>-1114524</v>
      </c>
      <c r="E79" s="4">
        <v>-20923530000</v>
      </c>
      <c r="F79" s="4">
        <f t="shared" si="7"/>
        <v>8188566595</v>
      </c>
      <c r="G79" s="4">
        <v>0</v>
      </c>
      <c r="H79" s="4">
        <v>0</v>
      </c>
      <c r="I79" s="4">
        <v>0</v>
      </c>
      <c r="J79" s="4">
        <v>-440000</v>
      </c>
      <c r="K79" s="24">
        <f t="shared" si="8"/>
        <v>23755925000</v>
      </c>
      <c r="L79" s="4">
        <v>3005</v>
      </c>
      <c r="M79" s="4">
        <v>3078</v>
      </c>
      <c r="N79" s="4">
        <v>189</v>
      </c>
      <c r="O79" s="4">
        <v>193</v>
      </c>
      <c r="P79" s="4">
        <v>4916600</v>
      </c>
      <c r="Q79" s="4">
        <v>5287100</v>
      </c>
      <c r="R79" s="5">
        <v>-2.5999999999999999E-3</v>
      </c>
      <c r="S79" s="4">
        <v>10821400</v>
      </c>
      <c r="T79" s="4">
        <f t="shared" si="9"/>
        <v>7116810</v>
      </c>
      <c r="U79" s="4">
        <f t="shared" si="10"/>
        <v>4899800</v>
      </c>
      <c r="V79" s="5">
        <v>3.1400000000000004E-2</v>
      </c>
    </row>
    <row r="80" spans="1:22" x14ac:dyDescent="0.2">
      <c r="A80" s="16" t="s">
        <v>204</v>
      </c>
      <c r="B80" s="4">
        <v>164030</v>
      </c>
      <c r="C80" s="4">
        <v>386300</v>
      </c>
      <c r="D80" s="4">
        <v>-222270</v>
      </c>
      <c r="E80" s="4">
        <v>-4123662376</v>
      </c>
      <c r="F80" s="4">
        <f t="shared" ref="F80:F90" si="11">E80+F81</f>
        <v>29112096595</v>
      </c>
      <c r="G80" s="4">
        <v>0</v>
      </c>
      <c r="H80" s="4">
        <v>0</v>
      </c>
      <c r="I80" s="4">
        <v>0</v>
      </c>
      <c r="J80" s="4">
        <v>-41580000</v>
      </c>
      <c r="K80" s="24">
        <f t="shared" ref="K80:K90" si="12">K81+J80</f>
        <v>23756365000</v>
      </c>
      <c r="L80" s="4">
        <v>1228</v>
      </c>
      <c r="M80" s="4">
        <v>1673</v>
      </c>
      <c r="N80" s="4">
        <v>50</v>
      </c>
      <c r="O80" s="4">
        <v>84</v>
      </c>
      <c r="P80" s="4">
        <v>1871000</v>
      </c>
      <c r="Q80" s="4">
        <v>2721100</v>
      </c>
      <c r="R80" s="5">
        <v>5.5000000000000005E-3</v>
      </c>
      <c r="S80" s="4">
        <v>4899800</v>
      </c>
      <c r="T80" s="4">
        <f t="shared" ref="T80:T96" si="13">AVERAGE(S81:S90)</f>
        <v>7833320</v>
      </c>
      <c r="U80" s="4">
        <f t="shared" ref="U80:U90" si="14">MIN(S81:S85)</f>
        <v>5448200</v>
      </c>
      <c r="V80" s="5">
        <v>1.0800000000000001E-2</v>
      </c>
    </row>
    <row r="81" spans="1:22" x14ac:dyDescent="0.2">
      <c r="A81" s="16" t="s">
        <v>203</v>
      </c>
      <c r="B81" s="4">
        <v>96900</v>
      </c>
      <c r="C81" s="4">
        <v>1264100</v>
      </c>
      <c r="D81" s="4">
        <v>-1167200</v>
      </c>
      <c r="E81" s="4">
        <v>-21822631029</v>
      </c>
      <c r="F81" s="4">
        <f t="shared" si="11"/>
        <v>33235758971</v>
      </c>
      <c r="G81" s="4">
        <v>0</v>
      </c>
      <c r="H81" s="4">
        <v>0</v>
      </c>
      <c r="I81" s="4">
        <v>0</v>
      </c>
      <c r="J81" s="4">
        <v>-163875000</v>
      </c>
      <c r="K81" s="24">
        <f t="shared" si="12"/>
        <v>23797945000</v>
      </c>
      <c r="L81" s="4">
        <v>1651</v>
      </c>
      <c r="M81" s="4">
        <v>3960</v>
      </c>
      <c r="N81" s="4">
        <v>137</v>
      </c>
      <c r="O81" s="4">
        <v>184</v>
      </c>
      <c r="P81" s="4">
        <v>3408700</v>
      </c>
      <c r="Q81" s="4">
        <v>5999500</v>
      </c>
      <c r="R81" s="5">
        <v>-1.3500000000000002E-2</v>
      </c>
      <c r="S81" s="4">
        <v>10369200</v>
      </c>
      <c r="T81" s="4">
        <f t="shared" si="13"/>
        <v>7511344.7999999998</v>
      </c>
      <c r="U81" s="4">
        <f t="shared" si="14"/>
        <v>5448200</v>
      </c>
      <c r="V81" s="5">
        <v>2.3799999999999998E-2</v>
      </c>
    </row>
    <row r="82" spans="1:22" x14ac:dyDescent="0.2">
      <c r="A82" s="16" t="s">
        <v>200</v>
      </c>
      <c r="B82" s="4">
        <v>4323</v>
      </c>
      <c r="C82" s="4">
        <v>1093260</v>
      </c>
      <c r="D82" s="4">
        <v>-1088937</v>
      </c>
      <c r="E82" s="4">
        <v>-20316440000</v>
      </c>
      <c r="F82" s="4">
        <f t="shared" si="11"/>
        <v>55058390000</v>
      </c>
      <c r="G82" s="4">
        <v>0</v>
      </c>
      <c r="H82" s="4">
        <v>0</v>
      </c>
      <c r="I82" s="4">
        <v>0</v>
      </c>
      <c r="J82" s="4">
        <v>-163875000</v>
      </c>
      <c r="K82" s="24">
        <f t="shared" si="12"/>
        <v>23961820000</v>
      </c>
      <c r="L82" s="4">
        <v>1257</v>
      </c>
      <c r="M82" s="4">
        <v>2520</v>
      </c>
      <c r="N82" s="4">
        <v>63</v>
      </c>
      <c r="O82" s="4">
        <v>111</v>
      </c>
      <c r="P82" s="4">
        <v>1892600</v>
      </c>
      <c r="Q82" s="4">
        <v>3120500</v>
      </c>
      <c r="R82" s="5">
        <v>0</v>
      </c>
      <c r="S82" s="4">
        <v>5467700</v>
      </c>
      <c r="T82" s="4">
        <f t="shared" si="13"/>
        <v>7771031</v>
      </c>
      <c r="U82" s="4">
        <f t="shared" si="14"/>
        <v>4492800</v>
      </c>
      <c r="V82" s="5">
        <v>1.3300000000000001E-2</v>
      </c>
    </row>
    <row r="83" spans="1:22" x14ac:dyDescent="0.2">
      <c r="A83" s="16" t="s">
        <v>199</v>
      </c>
      <c r="B83" s="4">
        <v>1000440</v>
      </c>
      <c r="C83" s="4">
        <v>187430</v>
      </c>
      <c r="D83" s="4">
        <v>813010</v>
      </c>
      <c r="E83" s="4">
        <v>15780030000</v>
      </c>
      <c r="F83" s="4">
        <f t="shared" si="11"/>
        <v>75374830000</v>
      </c>
      <c r="G83" s="4">
        <v>0</v>
      </c>
      <c r="H83" s="4">
        <v>0</v>
      </c>
      <c r="I83" s="4">
        <v>0</v>
      </c>
      <c r="J83" s="4">
        <v>-831050000</v>
      </c>
      <c r="K83" s="24">
        <f t="shared" si="12"/>
        <v>24125695000</v>
      </c>
      <c r="L83" s="4">
        <v>753</v>
      </c>
      <c r="M83" s="4">
        <v>1512</v>
      </c>
      <c r="N83" s="4">
        <v>43</v>
      </c>
      <c r="O83" s="4">
        <v>81</v>
      </c>
      <c r="P83" s="4">
        <v>1209200</v>
      </c>
      <c r="Q83" s="4">
        <v>2536900</v>
      </c>
      <c r="R83" s="5">
        <v>-1.06E-2</v>
      </c>
      <c r="S83" s="4">
        <v>5448200</v>
      </c>
      <c r="T83" s="4">
        <f t="shared" si="13"/>
        <v>8273404.9000000004</v>
      </c>
      <c r="U83" s="4">
        <f t="shared" si="14"/>
        <v>4492800</v>
      </c>
      <c r="V83" s="5">
        <v>1.84E-2</v>
      </c>
    </row>
    <row r="84" spans="1:22" x14ac:dyDescent="0.2">
      <c r="A84" s="16" t="s">
        <v>193</v>
      </c>
      <c r="B84" s="4">
        <v>2017200</v>
      </c>
      <c r="C84" s="4">
        <v>9303</v>
      </c>
      <c r="D84" s="4">
        <v>2007897</v>
      </c>
      <c r="E84" s="4">
        <v>38858930000</v>
      </c>
      <c r="F84" s="4">
        <f t="shared" si="11"/>
        <v>59594800000</v>
      </c>
      <c r="G84" s="4">
        <v>108800</v>
      </c>
      <c r="H84" s="4">
        <v>0</v>
      </c>
      <c r="I84" s="4">
        <v>108800</v>
      </c>
      <c r="J84" s="4">
        <v>2061705000</v>
      </c>
      <c r="K84" s="24">
        <f t="shared" si="12"/>
        <v>24956745000</v>
      </c>
      <c r="L84" s="4">
        <v>1559</v>
      </c>
      <c r="M84" s="4">
        <v>1303</v>
      </c>
      <c r="N84" s="4">
        <v>111</v>
      </c>
      <c r="O84" s="4">
        <v>93</v>
      </c>
      <c r="P84" s="4">
        <v>2794100</v>
      </c>
      <c r="Q84" s="4">
        <v>2430300</v>
      </c>
      <c r="R84" s="5">
        <v>8.0000000000000002E-3</v>
      </c>
      <c r="S84" s="4">
        <v>7187000</v>
      </c>
      <c r="T84" s="4">
        <f t="shared" si="13"/>
        <v>10143135.199999999</v>
      </c>
      <c r="U84" s="4">
        <f t="shared" si="14"/>
        <v>4492800</v>
      </c>
      <c r="V84" s="5">
        <v>1.83E-2</v>
      </c>
    </row>
    <row r="85" spans="1:22" x14ac:dyDescent="0.2">
      <c r="A85" s="16" t="s">
        <v>192</v>
      </c>
      <c r="B85" s="4">
        <v>1000250</v>
      </c>
      <c r="C85" s="4">
        <v>1018735</v>
      </c>
      <c r="D85" s="4">
        <v>-18485</v>
      </c>
      <c r="E85" s="4">
        <v>-344870000</v>
      </c>
      <c r="F85" s="4">
        <f t="shared" si="11"/>
        <v>20735870000</v>
      </c>
      <c r="K85" s="24">
        <f t="shared" si="12"/>
        <v>22895040000</v>
      </c>
      <c r="L85" s="4">
        <v>2139</v>
      </c>
      <c r="M85" s="4">
        <v>1818</v>
      </c>
      <c r="N85" s="4">
        <v>176</v>
      </c>
      <c r="O85" s="4">
        <v>99</v>
      </c>
      <c r="P85" s="4">
        <v>4436200</v>
      </c>
      <c r="Q85" s="4">
        <v>2837200</v>
      </c>
      <c r="R85" s="5">
        <v>-5.3E-3</v>
      </c>
      <c r="S85" s="4">
        <v>8004800</v>
      </c>
      <c r="T85" s="4">
        <f t="shared" si="13"/>
        <v>10381252.300000001</v>
      </c>
      <c r="U85" s="4">
        <f t="shared" si="14"/>
        <v>4492800</v>
      </c>
      <c r="V85" s="5">
        <v>1.32E-2</v>
      </c>
    </row>
    <row r="86" spans="1:22" x14ac:dyDescent="0.2">
      <c r="A86" s="16" t="s">
        <v>191</v>
      </c>
      <c r="B86" s="4">
        <v>71750</v>
      </c>
      <c r="C86" s="4">
        <v>24400</v>
      </c>
      <c r="D86" s="4">
        <v>47350</v>
      </c>
      <c r="E86" s="4">
        <v>893050000</v>
      </c>
      <c r="F86" s="4">
        <f t="shared" si="11"/>
        <v>21080740000</v>
      </c>
      <c r="G86" s="4">
        <v>100000</v>
      </c>
      <c r="H86" s="4">
        <v>4400</v>
      </c>
      <c r="I86" s="4">
        <v>95600</v>
      </c>
      <c r="J86" s="4">
        <v>1821950000</v>
      </c>
      <c r="K86" s="24">
        <f t="shared" si="12"/>
        <v>22895040000</v>
      </c>
      <c r="L86" s="4">
        <v>1578</v>
      </c>
      <c r="M86" s="4">
        <v>1747</v>
      </c>
      <c r="N86" s="4">
        <v>188</v>
      </c>
      <c r="O86" s="4">
        <v>93</v>
      </c>
      <c r="P86" s="4">
        <v>3349600</v>
      </c>
      <c r="Q86" s="4">
        <v>2727600</v>
      </c>
      <c r="R86" s="5">
        <v>-5.1999999999999998E-3</v>
      </c>
      <c r="S86" s="4">
        <v>6797100</v>
      </c>
      <c r="T86" s="4">
        <f t="shared" si="13"/>
        <v>11201829.699999999</v>
      </c>
      <c r="U86" s="4">
        <f t="shared" si="14"/>
        <v>4492800</v>
      </c>
      <c r="V86" s="5">
        <v>1.5800000000000002E-2</v>
      </c>
    </row>
    <row r="87" spans="1:22" x14ac:dyDescent="0.2">
      <c r="A87" s="16" t="s">
        <v>190</v>
      </c>
      <c r="B87" s="4">
        <v>140</v>
      </c>
      <c r="C87" s="4">
        <v>22600</v>
      </c>
      <c r="D87" s="4">
        <v>-22460</v>
      </c>
      <c r="E87" s="4">
        <v>-427140000</v>
      </c>
      <c r="F87" s="4">
        <f t="shared" si="11"/>
        <v>20187690000</v>
      </c>
      <c r="G87" s="4">
        <v>0</v>
      </c>
      <c r="H87" s="4">
        <v>0</v>
      </c>
      <c r="I87" s="4">
        <v>0</v>
      </c>
      <c r="J87" s="4">
        <v>-62700000</v>
      </c>
      <c r="K87" s="24">
        <f t="shared" si="12"/>
        <v>21073090000</v>
      </c>
      <c r="L87" s="4">
        <v>759</v>
      </c>
      <c r="M87" s="4">
        <v>1978</v>
      </c>
      <c r="N87" s="4">
        <v>37</v>
      </c>
      <c r="O87" s="4">
        <v>96</v>
      </c>
      <c r="P87" s="4">
        <v>1080700</v>
      </c>
      <c r="Q87" s="4">
        <v>2756200</v>
      </c>
      <c r="R87" s="5">
        <v>-1.0500000000000001E-2</v>
      </c>
      <c r="S87" s="4">
        <v>4492800</v>
      </c>
      <c r="T87" s="4">
        <f t="shared" si="13"/>
        <v>12780029.699999999</v>
      </c>
      <c r="U87" s="4">
        <f t="shared" si="14"/>
        <v>7149448</v>
      </c>
      <c r="V87" s="5">
        <v>2.3300000000000001E-2</v>
      </c>
    </row>
    <row r="88" spans="1:22" x14ac:dyDescent="0.2">
      <c r="A88" s="16" t="s">
        <v>189</v>
      </c>
      <c r="B88" s="4">
        <v>24755</v>
      </c>
      <c r="C88" s="4">
        <v>8145</v>
      </c>
      <c r="D88" s="4">
        <v>16610</v>
      </c>
      <c r="E88" s="4">
        <v>310890000</v>
      </c>
      <c r="F88" s="4">
        <f t="shared" si="11"/>
        <v>20614830000</v>
      </c>
      <c r="G88" s="4">
        <v>0</v>
      </c>
      <c r="H88" s="4">
        <v>0</v>
      </c>
      <c r="I88" s="4">
        <v>0</v>
      </c>
      <c r="J88" s="4">
        <v>331100000</v>
      </c>
      <c r="K88" s="24">
        <f t="shared" si="12"/>
        <v>21135790000</v>
      </c>
      <c r="L88" s="4">
        <v>2686</v>
      </c>
      <c r="M88" s="4">
        <v>3023</v>
      </c>
      <c r="N88" s="4">
        <v>190</v>
      </c>
      <c r="O88" s="4">
        <v>176</v>
      </c>
      <c r="P88" s="4">
        <v>5259600</v>
      </c>
      <c r="Q88" s="4">
        <v>4612800</v>
      </c>
      <c r="R88" s="5">
        <v>1.32E-2</v>
      </c>
      <c r="S88" s="4">
        <v>10874600</v>
      </c>
      <c r="T88" s="4">
        <f t="shared" si="13"/>
        <v>13944207.6</v>
      </c>
      <c r="U88" s="4">
        <f t="shared" si="14"/>
        <v>7149448</v>
      </c>
      <c r="V88" s="5">
        <v>2.87E-2</v>
      </c>
    </row>
    <row r="89" spans="1:22" x14ac:dyDescent="0.2">
      <c r="A89" s="16" t="s">
        <v>188</v>
      </c>
      <c r="B89" s="4">
        <v>439365</v>
      </c>
      <c r="C89" s="4">
        <v>31000</v>
      </c>
      <c r="D89" s="4">
        <v>408365</v>
      </c>
      <c r="E89" s="4">
        <v>7808040000</v>
      </c>
      <c r="F89" s="4">
        <f t="shared" si="11"/>
        <v>20303940000</v>
      </c>
      <c r="K89" s="24">
        <f t="shared" si="12"/>
        <v>20804690000</v>
      </c>
      <c r="L89" s="4">
        <v>1752</v>
      </c>
      <c r="M89" s="4">
        <v>2681</v>
      </c>
      <c r="N89" s="4">
        <v>93</v>
      </c>
      <c r="O89" s="4">
        <v>135</v>
      </c>
      <c r="P89" s="4">
        <v>3009700</v>
      </c>
      <c r="Q89" s="4">
        <v>4029600</v>
      </c>
      <c r="R89" s="5">
        <v>-1.3100000000000001E-2</v>
      </c>
      <c r="S89" s="4">
        <v>7626900</v>
      </c>
      <c r="T89" s="4">
        <f t="shared" si="13"/>
        <v>14685823.300000001</v>
      </c>
      <c r="U89" s="4">
        <f t="shared" si="14"/>
        <v>7149448</v>
      </c>
      <c r="V89" s="5">
        <v>1.8200000000000001E-2</v>
      </c>
    </row>
    <row r="90" spans="1:22" x14ac:dyDescent="0.2">
      <c r="A90" s="16" t="s">
        <v>187</v>
      </c>
      <c r="B90" s="4">
        <v>795300</v>
      </c>
      <c r="C90" s="4">
        <v>23695</v>
      </c>
      <c r="D90" s="4">
        <v>771605</v>
      </c>
      <c r="E90" s="4">
        <v>14800610000</v>
      </c>
      <c r="F90" s="4">
        <f t="shared" si="11"/>
        <v>12495900000</v>
      </c>
      <c r="G90" s="4">
        <v>101100</v>
      </c>
      <c r="H90" s="4">
        <v>2200</v>
      </c>
      <c r="I90" s="4">
        <v>98900</v>
      </c>
      <c r="J90" s="4">
        <v>1879430000</v>
      </c>
      <c r="K90" s="24">
        <f t="shared" si="12"/>
        <v>20804690000</v>
      </c>
      <c r="L90" s="4">
        <v>3381</v>
      </c>
      <c r="M90" s="4">
        <v>2306</v>
      </c>
      <c r="N90" s="4">
        <v>286</v>
      </c>
      <c r="O90" s="4">
        <v>156</v>
      </c>
      <c r="P90" s="4">
        <v>6761700</v>
      </c>
      <c r="Q90" s="4">
        <v>4577300</v>
      </c>
      <c r="R90" s="5">
        <v>1.32E-2</v>
      </c>
      <c r="S90" s="4">
        <v>12064900</v>
      </c>
      <c r="T90" s="4">
        <f t="shared" si="13"/>
        <v>15696831.699999999</v>
      </c>
      <c r="U90" s="4">
        <f t="shared" si="14"/>
        <v>7149448</v>
      </c>
      <c r="V90" s="5">
        <v>2.0799999999999999E-2</v>
      </c>
    </row>
    <row r="91" spans="1:22" x14ac:dyDescent="0.2">
      <c r="A91" s="16" t="s">
        <v>186</v>
      </c>
      <c r="B91" s="4">
        <v>66640</v>
      </c>
      <c r="C91" s="4">
        <v>66701</v>
      </c>
      <c r="D91" s="4">
        <v>-61</v>
      </c>
      <c r="E91" s="4">
        <v>3780000</v>
      </c>
      <c r="F91" s="4">
        <f t="shared" ref="F91:F102" si="15">E91+F92</f>
        <v>-2304710000</v>
      </c>
      <c r="G91" s="4">
        <v>0</v>
      </c>
      <c r="H91" s="4">
        <v>0</v>
      </c>
      <c r="I91" s="4">
        <v>0</v>
      </c>
      <c r="J91" s="4">
        <v>-230175000</v>
      </c>
      <c r="K91" s="24">
        <f t="shared" ref="K91:K102" si="16">K92+J91</f>
        <v>18925260000</v>
      </c>
      <c r="L91" s="4">
        <v>1968</v>
      </c>
      <c r="M91" s="4">
        <v>2622</v>
      </c>
      <c r="N91" s="4">
        <v>111</v>
      </c>
      <c r="O91" s="4">
        <v>121</v>
      </c>
      <c r="P91" s="4">
        <v>2942100</v>
      </c>
      <c r="Q91" s="4">
        <v>3595100</v>
      </c>
      <c r="R91" s="5">
        <v>-2.5999999999999999E-3</v>
      </c>
      <c r="S91" s="4">
        <v>7149448</v>
      </c>
      <c r="T91" s="4">
        <f t="shared" si="13"/>
        <v>15871820.1</v>
      </c>
      <c r="U91" s="4">
        <f t="shared" ref="U91:U102" si="17">MIN(S92:S96)</f>
        <v>8064562</v>
      </c>
      <c r="V91" s="5">
        <v>2.0899999999999998E-2</v>
      </c>
    </row>
    <row r="92" spans="1:22" x14ac:dyDescent="0.2">
      <c r="A92" s="16" t="s">
        <v>185</v>
      </c>
      <c r="B92" s="4">
        <v>43530</v>
      </c>
      <c r="C92" s="4">
        <v>1000</v>
      </c>
      <c r="D92" s="4">
        <v>42530</v>
      </c>
      <c r="E92" s="4">
        <v>791750000</v>
      </c>
      <c r="F92" s="4">
        <f t="shared" si="15"/>
        <v>-2308490000</v>
      </c>
      <c r="K92" s="24">
        <f t="shared" si="16"/>
        <v>19155435000</v>
      </c>
      <c r="L92" s="4">
        <v>1972</v>
      </c>
      <c r="M92" s="4">
        <v>1755</v>
      </c>
      <c r="N92" s="4">
        <v>140</v>
      </c>
      <c r="O92" s="4">
        <v>123</v>
      </c>
      <c r="P92" s="4">
        <v>3876100</v>
      </c>
      <c r="Q92" s="4">
        <v>3394100</v>
      </c>
      <c r="R92" s="5">
        <v>2.1600000000000001E-2</v>
      </c>
      <c r="S92" s="4">
        <v>8064562</v>
      </c>
      <c r="T92" s="4">
        <f t="shared" si="13"/>
        <v>16388680.5</v>
      </c>
      <c r="U92" s="4">
        <f t="shared" si="17"/>
        <v>10385971</v>
      </c>
      <c r="V92" s="5">
        <v>2.8999999999999998E-2</v>
      </c>
    </row>
    <row r="93" spans="1:22" x14ac:dyDescent="0.2">
      <c r="A93" s="16" t="s">
        <v>184</v>
      </c>
      <c r="B93" s="4">
        <v>1131095</v>
      </c>
      <c r="C93" s="4">
        <v>16600</v>
      </c>
      <c r="D93" s="4">
        <v>1114495</v>
      </c>
      <c r="E93" s="4">
        <v>20979280000</v>
      </c>
      <c r="F93" s="4">
        <f t="shared" si="15"/>
        <v>-3100240000</v>
      </c>
      <c r="K93" s="24">
        <f t="shared" si="16"/>
        <v>19155435000</v>
      </c>
      <c r="L93" s="4">
        <v>1846</v>
      </c>
      <c r="M93" s="4">
        <v>2325</v>
      </c>
      <c r="N93" s="4">
        <v>136</v>
      </c>
      <c r="O93" s="4">
        <v>195</v>
      </c>
      <c r="P93" s="4">
        <v>3920100</v>
      </c>
      <c r="Q93" s="4">
        <v>5162900</v>
      </c>
      <c r="R93" s="5">
        <v>-1.06E-2</v>
      </c>
      <c r="S93" s="4">
        <v>10471939</v>
      </c>
      <c r="T93" s="4">
        <f t="shared" si="13"/>
        <v>17046096.222222224</v>
      </c>
      <c r="U93" s="4">
        <f t="shared" si="17"/>
        <v>10385971</v>
      </c>
      <c r="V93" s="5">
        <v>2.6200000000000001E-2</v>
      </c>
    </row>
    <row r="94" spans="1:22" x14ac:dyDescent="0.2">
      <c r="A94" s="16" t="s">
        <v>183</v>
      </c>
      <c r="B94" s="4">
        <v>1760800</v>
      </c>
      <c r="C94" s="4">
        <v>485300</v>
      </c>
      <c r="D94" s="4">
        <v>1275500</v>
      </c>
      <c r="E94" s="4">
        <v>23987800000</v>
      </c>
      <c r="F94" s="4">
        <f t="shared" si="15"/>
        <v>-24079520000</v>
      </c>
      <c r="G94" s="4">
        <v>0</v>
      </c>
      <c r="H94" s="4">
        <v>0</v>
      </c>
      <c r="I94" s="4">
        <v>0</v>
      </c>
      <c r="J94" s="4">
        <v>-20955000</v>
      </c>
      <c r="K94" s="24">
        <f t="shared" si="16"/>
        <v>19155435000</v>
      </c>
      <c r="L94" s="4">
        <v>5336</v>
      </c>
      <c r="M94" s="4">
        <v>6524</v>
      </c>
      <c r="N94" s="4">
        <v>414</v>
      </c>
      <c r="O94" s="4">
        <v>467</v>
      </c>
      <c r="P94" s="4">
        <v>11212400</v>
      </c>
      <c r="Q94" s="4">
        <v>12974900</v>
      </c>
      <c r="R94" s="5">
        <v>-2.3300000000000001E-2</v>
      </c>
      <c r="S94" s="4">
        <v>25884303</v>
      </c>
      <c r="T94" s="4">
        <f t="shared" si="13"/>
        <v>15941320.375</v>
      </c>
      <c r="U94" s="4">
        <f t="shared" si="17"/>
        <v>10385971</v>
      </c>
      <c r="V94" s="5">
        <v>2.3700000000000002E-2</v>
      </c>
    </row>
    <row r="95" spans="1:22" x14ac:dyDescent="0.2">
      <c r="A95" s="16" t="s">
        <v>182</v>
      </c>
      <c r="B95" s="4">
        <v>103600</v>
      </c>
      <c r="C95" s="4">
        <v>833700</v>
      </c>
      <c r="D95" s="4">
        <v>-730100</v>
      </c>
      <c r="E95" s="4">
        <v>-14064370000</v>
      </c>
      <c r="F95" s="4">
        <f t="shared" si="15"/>
        <v>-48067320000</v>
      </c>
      <c r="K95" s="24">
        <f t="shared" si="16"/>
        <v>19176390000</v>
      </c>
      <c r="L95" s="4">
        <v>1529</v>
      </c>
      <c r="M95" s="4">
        <v>4507</v>
      </c>
      <c r="N95" s="4">
        <v>123</v>
      </c>
      <c r="O95" s="4">
        <v>210</v>
      </c>
      <c r="P95" s="4">
        <v>3095100</v>
      </c>
      <c r="Q95" s="4">
        <v>6619800</v>
      </c>
      <c r="R95" s="5">
        <v>-1.2800000000000001E-2</v>
      </c>
      <c r="S95" s="4">
        <v>10385971</v>
      </c>
      <c r="T95" s="4">
        <f t="shared" si="13"/>
        <v>16734941.714285715</v>
      </c>
      <c r="U95" s="4">
        <f t="shared" si="17"/>
        <v>15002874</v>
      </c>
      <c r="V95" s="5">
        <v>2.06E-2</v>
      </c>
    </row>
    <row r="96" spans="1:22" x14ac:dyDescent="0.2">
      <c r="A96" s="16" t="s">
        <v>177</v>
      </c>
      <c r="B96" s="4">
        <v>415201</v>
      </c>
      <c r="C96" s="4">
        <v>500706</v>
      </c>
      <c r="D96" s="4">
        <v>-85505</v>
      </c>
      <c r="E96" s="4">
        <v>-1617910000</v>
      </c>
      <c r="F96" s="4">
        <f t="shared" si="15"/>
        <v>-34002950000</v>
      </c>
      <c r="K96" s="24">
        <f t="shared" si="16"/>
        <v>19176390000</v>
      </c>
      <c r="L96" s="4">
        <v>2540</v>
      </c>
      <c r="M96" s="4">
        <v>6693</v>
      </c>
      <c r="N96" s="4">
        <v>140</v>
      </c>
      <c r="O96" s="4">
        <v>323</v>
      </c>
      <c r="P96" s="4">
        <v>3879800</v>
      </c>
      <c r="Q96" s="4">
        <v>9563900</v>
      </c>
      <c r="R96" s="5">
        <v>-1.01E-2</v>
      </c>
      <c r="S96" s="4">
        <v>15002874</v>
      </c>
      <c r="T96" s="4">
        <f t="shared" si="13"/>
        <v>17023619.666666668</v>
      </c>
      <c r="U96" s="4">
        <f t="shared" si="17"/>
        <v>8899332</v>
      </c>
      <c r="V96" s="5">
        <v>3.3000000000000002E-2</v>
      </c>
    </row>
    <row r="97" spans="1:22" x14ac:dyDescent="0.2">
      <c r="A97" s="16" t="s">
        <v>175</v>
      </c>
      <c r="B97" s="4">
        <v>2511100</v>
      </c>
      <c r="C97" s="4">
        <v>617500</v>
      </c>
      <c r="D97" s="4">
        <v>1893600</v>
      </c>
      <c r="E97" s="4">
        <v>37352730000</v>
      </c>
      <c r="F97" s="4">
        <f t="shared" si="15"/>
        <v>-32385040000</v>
      </c>
      <c r="K97" s="24">
        <f t="shared" si="16"/>
        <v>19176390000</v>
      </c>
      <c r="L97" s="4">
        <v>4319</v>
      </c>
      <c r="M97" s="4">
        <v>3985</v>
      </c>
      <c r="N97" s="4">
        <v>338</v>
      </c>
      <c r="O97" s="4">
        <v>319</v>
      </c>
      <c r="P97" s="4">
        <v>9205900</v>
      </c>
      <c r="Q97" s="4">
        <v>9904500</v>
      </c>
      <c r="R97" s="5">
        <v>-2.5000000000000001E-3</v>
      </c>
      <c r="S97" s="4">
        <v>20274800</v>
      </c>
      <c r="T97" s="4">
        <f t="shared" ref="T97:T102" si="18">AVERAGE(S98:S107)</f>
        <v>16373383.6</v>
      </c>
      <c r="U97" s="4">
        <f t="shared" si="17"/>
        <v>8899332</v>
      </c>
      <c r="V97" s="5">
        <v>2.5000000000000001E-2</v>
      </c>
    </row>
    <row r="98" spans="1:22" x14ac:dyDescent="0.2">
      <c r="A98" s="16" t="s">
        <v>174</v>
      </c>
      <c r="B98" s="4">
        <v>620500</v>
      </c>
      <c r="C98" s="4">
        <v>923461</v>
      </c>
      <c r="D98" s="4">
        <v>-302961</v>
      </c>
      <c r="E98" s="4">
        <v>-5928360000</v>
      </c>
      <c r="F98" s="4">
        <f t="shared" si="15"/>
        <v>-69737770000</v>
      </c>
      <c r="K98" s="24">
        <f t="shared" si="16"/>
        <v>19176390000</v>
      </c>
      <c r="L98" s="4">
        <v>6607</v>
      </c>
      <c r="M98" s="4">
        <v>5132</v>
      </c>
      <c r="N98" s="4">
        <v>463</v>
      </c>
      <c r="O98" s="4">
        <v>312</v>
      </c>
      <c r="P98" s="4">
        <v>11864400</v>
      </c>
      <c r="Q98" s="4">
        <v>9092700</v>
      </c>
      <c r="R98" s="5">
        <v>1.8100000000000002E-2</v>
      </c>
      <c r="S98" s="4">
        <v>22516379</v>
      </c>
      <c r="T98" s="4">
        <f t="shared" si="18"/>
        <v>14837634.75</v>
      </c>
      <c r="U98" s="4">
        <f t="shared" si="17"/>
        <v>8899332</v>
      </c>
      <c r="V98" s="5">
        <v>2.75E-2</v>
      </c>
    </row>
    <row r="99" spans="1:22" x14ac:dyDescent="0.2">
      <c r="A99" s="16" t="s">
        <v>164</v>
      </c>
      <c r="B99" s="4">
        <v>7000</v>
      </c>
      <c r="C99" s="4">
        <v>1009600</v>
      </c>
      <c r="D99" s="4">
        <v>-1002600</v>
      </c>
      <c r="E99" s="4">
        <v>-19439230000</v>
      </c>
      <c r="F99" s="4">
        <f t="shared" si="15"/>
        <v>-63809410000</v>
      </c>
      <c r="K99" s="24">
        <f t="shared" si="16"/>
        <v>19176390000</v>
      </c>
      <c r="L99" s="4">
        <v>3436</v>
      </c>
      <c r="M99" s="4">
        <v>3636</v>
      </c>
      <c r="N99" s="4">
        <v>273</v>
      </c>
      <c r="O99" s="4">
        <v>294</v>
      </c>
      <c r="P99" s="4">
        <v>6925400</v>
      </c>
      <c r="Q99" s="4">
        <v>7307800</v>
      </c>
      <c r="R99" s="5">
        <v>1.0500000000000001E-2</v>
      </c>
      <c r="S99" s="4">
        <v>15043057</v>
      </c>
      <c r="T99" s="4">
        <f t="shared" si="18"/>
        <v>14769160.666666666</v>
      </c>
      <c r="U99" s="4">
        <f t="shared" si="17"/>
        <v>8899332</v>
      </c>
      <c r="V99" s="5">
        <v>2.3E-2</v>
      </c>
    </row>
    <row r="100" spans="1:22" x14ac:dyDescent="0.2">
      <c r="A100" s="16" t="s">
        <v>156</v>
      </c>
      <c r="B100" s="4">
        <v>61000</v>
      </c>
      <c r="C100" s="4">
        <v>1181640</v>
      </c>
      <c r="D100" s="4">
        <v>-1120640</v>
      </c>
      <c r="E100" s="4">
        <v>-21615820000</v>
      </c>
      <c r="F100" s="4">
        <f t="shared" si="15"/>
        <v>-44370180000</v>
      </c>
      <c r="K100" s="24">
        <f t="shared" si="16"/>
        <v>19176390000</v>
      </c>
      <c r="L100" s="4">
        <v>5976</v>
      </c>
      <c r="M100" s="4">
        <v>5393</v>
      </c>
      <c r="N100" s="4">
        <v>427</v>
      </c>
      <c r="O100" s="4">
        <v>335</v>
      </c>
      <c r="P100" s="4">
        <v>11297300</v>
      </c>
      <c r="Q100" s="4">
        <v>9771300</v>
      </c>
      <c r="R100" s="5">
        <v>2.7000000000000001E-3</v>
      </c>
      <c r="S100" s="4">
        <v>22174984</v>
      </c>
      <c r="T100" s="4">
        <f t="shared" si="18"/>
        <v>11066249</v>
      </c>
      <c r="U100" s="4">
        <f t="shared" si="17"/>
        <v>8899332</v>
      </c>
      <c r="V100" s="5">
        <v>2.5600000000000001E-2</v>
      </c>
    </row>
    <row r="101" spans="1:22" x14ac:dyDescent="0.2">
      <c r="A101" s="16" t="s">
        <v>155</v>
      </c>
      <c r="B101" s="4">
        <v>175200</v>
      </c>
      <c r="C101" s="4">
        <v>1377700</v>
      </c>
      <c r="D101" s="4">
        <v>-1202500</v>
      </c>
      <c r="E101" s="4">
        <v>-22907950000</v>
      </c>
      <c r="F101" s="4">
        <f t="shared" si="15"/>
        <v>-22754360000</v>
      </c>
      <c r="K101" s="24">
        <f t="shared" si="16"/>
        <v>19176390000</v>
      </c>
      <c r="L101" s="4">
        <v>2016</v>
      </c>
      <c r="M101" s="4">
        <v>2572</v>
      </c>
      <c r="N101" s="4">
        <v>154</v>
      </c>
      <c r="O101" s="4">
        <v>148</v>
      </c>
      <c r="P101" s="4">
        <v>4040900</v>
      </c>
      <c r="Q101" s="4">
        <v>3973400</v>
      </c>
      <c r="R101" s="5">
        <v>5.3E-3</v>
      </c>
      <c r="S101" s="4">
        <v>8899332</v>
      </c>
      <c r="T101" s="4">
        <f t="shared" si="18"/>
        <v>13233166</v>
      </c>
      <c r="U101" s="4">
        <f t="shared" si="17"/>
        <v>13233166</v>
      </c>
      <c r="V101" s="5">
        <v>1.5700000000000002E-2</v>
      </c>
    </row>
    <row r="102" spans="1:22" x14ac:dyDescent="0.2">
      <c r="A102" s="16" t="s">
        <v>154</v>
      </c>
      <c r="B102" s="4">
        <v>8580</v>
      </c>
      <c r="C102" s="4">
        <v>548</v>
      </c>
      <c r="D102" s="4">
        <v>8032</v>
      </c>
      <c r="E102" s="4">
        <v>153590000</v>
      </c>
      <c r="F102" s="4">
        <f t="shared" si="15"/>
        <v>153590000</v>
      </c>
      <c r="G102" s="4">
        <v>1006600</v>
      </c>
      <c r="H102" s="4">
        <v>0</v>
      </c>
      <c r="I102" s="4">
        <v>1006600</v>
      </c>
      <c r="J102" s="4">
        <v>19176390000</v>
      </c>
      <c r="K102" s="24">
        <f t="shared" si="16"/>
        <v>19176390000</v>
      </c>
      <c r="L102" s="4">
        <v>2008</v>
      </c>
      <c r="M102" s="4">
        <v>4024</v>
      </c>
      <c r="N102" s="4">
        <v>153</v>
      </c>
      <c r="O102" s="4">
        <v>271</v>
      </c>
      <c r="P102" s="4">
        <v>4435600</v>
      </c>
      <c r="Q102" s="4">
        <v>7905500</v>
      </c>
      <c r="R102" s="5">
        <v>-1.55E-2</v>
      </c>
      <c r="S102" s="4">
        <v>13233166</v>
      </c>
      <c r="T102" s="4" t="e">
        <f t="shared" si="18"/>
        <v>#DIV/0!</v>
      </c>
      <c r="U102" s="4">
        <f t="shared" si="17"/>
        <v>0</v>
      </c>
      <c r="V102" s="5">
        <v>2.8300000000000002E-2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4FF9-FF7B-C342-920B-C059AEF1CC46}">
  <sheetPr codeName="Sheet31"/>
  <dimension ref="A1:W258"/>
  <sheetViews>
    <sheetView topLeftCell="D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6.0"/>
    <col min="3" max="3" customWidth="true" width="14.1640625"/>
    <col min="4" max="4" customWidth="true" width="16.0"/>
    <col min="5" max="5" customWidth="true" width="19.1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607">
        <v>344</v>
      </c>
      <c r="B3" t="n" s="2608">
        <v>441100.0</v>
      </c>
      <c r="C3" t="n" s="2609">
        <v>202700.0</v>
      </c>
      <c r="D3" t="n" s="2610">
        <v>238400.0</v>
      </c>
      <c r="E3" t="n" s="2611">
        <v>1.056772E10</v>
      </c>
      <c r="G3" t="n" s="2597">
        <v>144900.0</v>
      </c>
      <c r="H3" t="n" s="2598">
        <v>19700.0</v>
      </c>
      <c r="I3" t="n" s="2599">
        <v>125200.0</v>
      </c>
      <c r="J3" t="n" s="2600">
        <v>5.511485E9</v>
      </c>
      <c r="L3" t="n" s="2601">
        <v>1282.0</v>
      </c>
      <c r="M3" t="n" s="2602">
        <v>961.0</v>
      </c>
      <c r="N3" t="n" s="2603">
        <v>146.0</v>
      </c>
      <c r="O3" t="n" s="2604">
        <v>92.0</v>
      </c>
      <c r="P3" t="n" s="2605">
        <v>1535700.0</v>
      </c>
      <c r="Q3" t="n" s="2606">
        <v>934400.0</v>
      </c>
      <c r="R3" t="n" s="2595">
        <v>0.0069</v>
      </c>
      <c r="S3" t="n" s="2594">
        <v>2649200.0</v>
      </c>
      <c r="V3" t="n" s="2596">
        <v>0.0271</v>
      </c>
    </row>
    <row r="4">
      <c r="A4" t="s" s="540">
        <v>343</v>
      </c>
      <c r="B4" t="n" s="541">
        <v>97800.0</v>
      </c>
      <c r="C4" t="n" s="542">
        <v>165246.0</v>
      </c>
      <c r="D4" t="n" s="543">
        <v>-67446.0</v>
      </c>
      <c r="E4" t="n" s="544">
        <v>-2.95473E9</v>
      </c>
      <c r="G4" t="n" s="530">
        <v>143546.0</v>
      </c>
      <c r="H4" t="n" s="531">
        <v>283700.0</v>
      </c>
      <c r="I4" t="n" s="532">
        <v>-140154.0</v>
      </c>
      <c r="J4" t="n" s="533">
        <v>-6.03937E9</v>
      </c>
      <c r="L4" t="n" s="534">
        <v>603.0</v>
      </c>
      <c r="M4" t="n" s="535">
        <v>1153.0</v>
      </c>
      <c r="N4" t="n" s="536">
        <v>63.0</v>
      </c>
      <c r="O4" t="n" s="537">
        <v>105.0</v>
      </c>
      <c r="P4" t="n" s="538">
        <v>575900.0</v>
      </c>
      <c r="Q4" t="n" s="539">
        <v>1046800.0</v>
      </c>
      <c r="R4" t="n" s="528">
        <v>-0.016</v>
      </c>
      <c r="S4" t="n" s="527">
        <v>1728146.0</v>
      </c>
      <c r="V4" t="n" s="529">
        <v>0.025</v>
      </c>
    </row>
    <row r="5" spans="1:22" x14ac:dyDescent="0.2">
      <c r="A5" s="16" t="s">
        <v>342</v>
      </c>
      <c r="B5" s="4">
        <v>847700</v>
      </c>
      <c r="C5" s="4">
        <v>329400</v>
      </c>
      <c r="D5" s="4">
        <v>518300</v>
      </c>
      <c r="E5" s="4">
        <v>22848400000</v>
      </c>
      <c r="F5" s="4">
        <f t="shared" ref="F5:F46" si="0">E5+F6</f>
        <v>1057113975992</v>
      </c>
      <c r="G5" s="4">
        <v>108500</v>
      </c>
      <c r="H5" s="4">
        <v>445300</v>
      </c>
      <c r="I5" s="4">
        <v>-336800</v>
      </c>
      <c r="J5" s="4">
        <v>-14754850000</v>
      </c>
      <c r="K5" s="24">
        <f t="shared" ref="K5:K46" si="1">K6+J5</f>
        <v>-122453809000</v>
      </c>
      <c r="L5" s="4">
        <v>1152</v>
      </c>
      <c r="M5" s="4">
        <v>1139</v>
      </c>
      <c r="N5" s="4">
        <v>126</v>
      </c>
      <c r="O5" s="4">
        <v>121</v>
      </c>
      <c r="P5" s="4">
        <v>1351300</v>
      </c>
      <c r="Q5" s="4">
        <v>1210900</v>
      </c>
      <c r="R5" s="5">
        <v>4.5999999999999999E-3</v>
      </c>
      <c r="S5" s="4">
        <v>2840400</v>
      </c>
      <c r="T5" s="4">
        <f t="shared" ref="T5:T73" si="2">AVERAGE(S6:S15)</f>
        <v>3570420</v>
      </c>
      <c r="U5" s="4">
        <f t="shared" ref="U5:U46" si="3">MIN(S6:S10)</f>
        <v>1561600</v>
      </c>
      <c r="V5" s="5">
        <v>2.4700000000000003E-2</v>
      </c>
    </row>
    <row r="6" spans="1:22" x14ac:dyDescent="0.2">
      <c r="A6" s="16" t="s">
        <v>341</v>
      </c>
      <c r="B6" s="4">
        <v>311200</v>
      </c>
      <c r="C6" s="4">
        <v>972000</v>
      </c>
      <c r="D6" s="4">
        <v>-660800</v>
      </c>
      <c r="E6" s="4">
        <v>-28892480000</v>
      </c>
      <c r="F6" s="4">
        <f t="shared" si="0"/>
        <v>1034265575992</v>
      </c>
      <c r="G6" s="4">
        <v>21700</v>
      </c>
      <c r="H6" s="4">
        <v>53800</v>
      </c>
      <c r="I6" s="4">
        <v>-32100</v>
      </c>
      <c r="J6" s="4">
        <v>-1421220000</v>
      </c>
      <c r="K6" s="24">
        <f t="shared" si="1"/>
        <v>-107698959000</v>
      </c>
      <c r="L6" s="4">
        <v>808</v>
      </c>
      <c r="M6" s="4">
        <v>1392</v>
      </c>
      <c r="N6" s="4">
        <v>67</v>
      </c>
      <c r="O6" s="4">
        <v>87</v>
      </c>
      <c r="P6" s="4">
        <v>756600</v>
      </c>
      <c r="Q6" s="4">
        <v>1128800</v>
      </c>
      <c r="R6" s="5">
        <v>6.8999999999999999E-3</v>
      </c>
      <c r="S6" s="4">
        <v>2197500</v>
      </c>
      <c r="T6" s="4">
        <f t="shared" si="2"/>
        <v>3551070</v>
      </c>
      <c r="U6" s="4">
        <f t="shared" si="3"/>
        <v>1561600</v>
      </c>
      <c r="V6" s="5">
        <v>2.1400000000000002E-2</v>
      </c>
    </row>
    <row r="7" spans="1:22" x14ac:dyDescent="0.2">
      <c r="A7" s="16" t="s">
        <v>340</v>
      </c>
      <c r="B7" s="4">
        <v>228056</v>
      </c>
      <c r="C7" s="4">
        <v>152000</v>
      </c>
      <c r="D7" s="4">
        <v>76056</v>
      </c>
      <c r="E7" s="4">
        <v>3337380000</v>
      </c>
      <c r="F7" s="4">
        <f t="shared" si="0"/>
        <v>1063158055992</v>
      </c>
      <c r="G7" s="4">
        <v>0</v>
      </c>
      <c r="H7" s="4">
        <v>0</v>
      </c>
      <c r="I7" s="4">
        <v>0</v>
      </c>
      <c r="J7" s="4">
        <v>105160000</v>
      </c>
      <c r="K7" s="24">
        <f t="shared" si="1"/>
        <v>-106277739000</v>
      </c>
      <c r="L7" s="4">
        <v>1302</v>
      </c>
      <c r="M7" s="4">
        <v>722</v>
      </c>
      <c r="N7" s="4">
        <v>36</v>
      </c>
      <c r="O7" s="4">
        <v>62</v>
      </c>
      <c r="P7" s="4">
        <v>840700</v>
      </c>
      <c r="Q7" s="4">
        <v>560800</v>
      </c>
      <c r="R7" s="5">
        <v>0</v>
      </c>
      <c r="S7" s="4">
        <v>1561600</v>
      </c>
      <c r="T7" s="4">
        <f t="shared" si="2"/>
        <v>3557510</v>
      </c>
      <c r="U7" s="4">
        <f t="shared" si="3"/>
        <v>2913600</v>
      </c>
      <c r="V7" s="5">
        <v>2.7200000000000002E-2</v>
      </c>
    </row>
    <row r="8" spans="1:22" x14ac:dyDescent="0.2">
      <c r="A8" s="16" t="s">
        <v>339</v>
      </c>
      <c r="B8" s="4">
        <v>970500</v>
      </c>
      <c r="C8" s="4">
        <v>618600</v>
      </c>
      <c r="D8" s="4">
        <v>351900</v>
      </c>
      <c r="E8" s="4">
        <v>15050570000</v>
      </c>
      <c r="F8" s="4">
        <f t="shared" si="0"/>
        <v>1059820675992</v>
      </c>
      <c r="G8" s="4">
        <v>178600</v>
      </c>
      <c r="H8" s="4">
        <v>30100</v>
      </c>
      <c r="I8" s="4">
        <v>148500</v>
      </c>
      <c r="J8" s="4">
        <v>6633360000</v>
      </c>
      <c r="K8" s="24">
        <f t="shared" si="1"/>
        <v>-106382899000</v>
      </c>
      <c r="L8" s="4">
        <v>1056</v>
      </c>
      <c r="M8" s="4">
        <v>2259</v>
      </c>
      <c r="N8" s="4">
        <v>155</v>
      </c>
      <c r="O8" s="4">
        <v>327</v>
      </c>
      <c r="P8" s="4">
        <v>1265300</v>
      </c>
      <c r="Q8" s="4">
        <v>2865400</v>
      </c>
      <c r="R8" s="5">
        <v>-4.5499999999999999E-2</v>
      </c>
      <c r="S8" s="4">
        <v>5661300</v>
      </c>
      <c r="T8" s="4">
        <f t="shared" si="2"/>
        <v>3354780</v>
      </c>
      <c r="U8" s="4">
        <f t="shared" si="3"/>
        <v>2913600</v>
      </c>
      <c r="V8" s="5">
        <v>6.88E-2</v>
      </c>
    </row>
    <row r="9" spans="1:22" x14ac:dyDescent="0.2">
      <c r="A9" s="16" t="s">
        <v>338</v>
      </c>
      <c r="B9" s="4">
        <v>1364200</v>
      </c>
      <c r="C9" s="4">
        <v>489500</v>
      </c>
      <c r="D9" s="4">
        <v>874700</v>
      </c>
      <c r="E9" s="4">
        <v>40069270000</v>
      </c>
      <c r="F9" s="4">
        <f t="shared" si="0"/>
        <v>1044770105992</v>
      </c>
      <c r="G9" s="4">
        <v>146200</v>
      </c>
      <c r="H9" s="4">
        <v>45400</v>
      </c>
      <c r="I9" s="4">
        <v>100800</v>
      </c>
      <c r="J9" s="4">
        <v>4457490000</v>
      </c>
      <c r="K9" s="24">
        <f t="shared" si="1"/>
        <v>-113016259000</v>
      </c>
      <c r="L9" s="4">
        <v>1224</v>
      </c>
      <c r="M9" s="4">
        <v>1174</v>
      </c>
      <c r="N9" s="4">
        <v>161</v>
      </c>
      <c r="O9" s="4">
        <v>138</v>
      </c>
      <c r="P9" s="4">
        <v>1990500</v>
      </c>
      <c r="Q9" s="4">
        <v>1223800</v>
      </c>
      <c r="R9" s="5">
        <v>1.78E-2</v>
      </c>
      <c r="S9" s="4">
        <v>3219800</v>
      </c>
      <c r="T9" s="4">
        <f t="shared" si="2"/>
        <v>3335700</v>
      </c>
      <c r="U9" s="4">
        <f t="shared" si="3"/>
        <v>2913600</v>
      </c>
      <c r="V9" s="5">
        <v>3.9300000000000002E-2</v>
      </c>
    </row>
    <row r="10" spans="1:22" x14ac:dyDescent="0.2">
      <c r="A10" s="16" t="s">
        <v>337</v>
      </c>
      <c r="B10" s="4">
        <v>1515400</v>
      </c>
      <c r="C10" s="4">
        <v>123200</v>
      </c>
      <c r="D10" s="4">
        <v>1392200</v>
      </c>
      <c r="E10" s="4">
        <v>60669220000</v>
      </c>
      <c r="F10" s="4">
        <f t="shared" si="0"/>
        <v>1004700835992</v>
      </c>
      <c r="G10" s="4">
        <v>0</v>
      </c>
      <c r="H10" s="4">
        <v>0</v>
      </c>
      <c r="I10" s="4">
        <v>0</v>
      </c>
      <c r="J10" s="4">
        <v>-6115500000</v>
      </c>
      <c r="K10" s="24">
        <f t="shared" si="1"/>
        <v>-117473749000</v>
      </c>
      <c r="L10" s="4">
        <v>2062</v>
      </c>
      <c r="M10" s="4">
        <v>1715</v>
      </c>
      <c r="N10" s="4">
        <v>261</v>
      </c>
      <c r="O10" s="4">
        <v>215</v>
      </c>
      <c r="P10" s="4">
        <v>2413400</v>
      </c>
      <c r="Q10" s="4">
        <v>1947700</v>
      </c>
      <c r="R10" s="5">
        <v>2.2700000000000001E-2</v>
      </c>
      <c r="S10" s="4">
        <v>5382300</v>
      </c>
      <c r="T10" s="4">
        <f t="shared" si="2"/>
        <v>3111190</v>
      </c>
      <c r="U10" s="4">
        <f t="shared" si="3"/>
        <v>2822100</v>
      </c>
      <c r="V10" s="5">
        <v>2.5499999999999998E-2</v>
      </c>
    </row>
    <row r="11" spans="1:22" x14ac:dyDescent="0.2">
      <c r="A11" s="16" t="s">
        <v>336</v>
      </c>
      <c r="B11" s="4">
        <v>85100</v>
      </c>
      <c r="C11" s="4">
        <v>180200</v>
      </c>
      <c r="D11" s="4">
        <v>-95100</v>
      </c>
      <c r="E11" s="4">
        <v>-4155910000</v>
      </c>
      <c r="F11" s="4">
        <f t="shared" si="0"/>
        <v>944031615992</v>
      </c>
      <c r="G11" s="4">
        <v>0</v>
      </c>
      <c r="H11" s="4">
        <v>0</v>
      </c>
      <c r="I11" s="4">
        <v>0</v>
      </c>
      <c r="J11" s="4">
        <v>-3901130000</v>
      </c>
      <c r="K11" s="24">
        <f t="shared" si="1"/>
        <v>-111358249000</v>
      </c>
      <c r="L11" s="4">
        <v>1253</v>
      </c>
      <c r="M11" s="4">
        <v>1155</v>
      </c>
      <c r="N11" s="4">
        <v>135</v>
      </c>
      <c r="O11" s="4">
        <v>134</v>
      </c>
      <c r="P11" s="4">
        <v>1474000</v>
      </c>
      <c r="Q11" s="4">
        <v>1437600</v>
      </c>
      <c r="R11" s="5">
        <v>1.04E-2</v>
      </c>
      <c r="S11" s="4">
        <v>2913600</v>
      </c>
      <c r="T11" s="4">
        <f t="shared" si="2"/>
        <v>3332080</v>
      </c>
      <c r="U11" s="4">
        <f t="shared" si="3"/>
        <v>2004000</v>
      </c>
      <c r="V11" s="5">
        <v>2.0299999999999999E-2</v>
      </c>
    </row>
    <row r="12" spans="1:22" x14ac:dyDescent="0.2">
      <c r="A12" s="16" t="s">
        <v>335</v>
      </c>
      <c r="B12" s="4">
        <v>810700</v>
      </c>
      <c r="C12" s="4">
        <v>250994</v>
      </c>
      <c r="D12" s="4">
        <v>559706</v>
      </c>
      <c r="E12" s="4">
        <v>23039020000</v>
      </c>
      <c r="F12" s="4">
        <f t="shared" si="0"/>
        <v>948187525992</v>
      </c>
      <c r="G12" s="4">
        <v>0</v>
      </c>
      <c r="H12" s="4">
        <v>0</v>
      </c>
      <c r="I12" s="4">
        <v>0</v>
      </c>
      <c r="J12" s="4">
        <v>-5104655000</v>
      </c>
      <c r="K12" s="24">
        <f t="shared" si="1"/>
        <v>-107457119000</v>
      </c>
      <c r="L12" s="4">
        <v>746</v>
      </c>
      <c r="M12" s="4">
        <v>1403</v>
      </c>
      <c r="N12" s="4">
        <v>117</v>
      </c>
      <c r="O12" s="4">
        <v>203</v>
      </c>
      <c r="P12" s="4">
        <v>939800</v>
      </c>
      <c r="Q12" s="4">
        <v>1793400</v>
      </c>
      <c r="R12" s="5">
        <v>-8.0000000000000002E-3</v>
      </c>
      <c r="S12" s="4">
        <v>3693800</v>
      </c>
      <c r="T12" s="4">
        <f t="shared" si="2"/>
        <v>3244890</v>
      </c>
      <c r="U12" s="4">
        <f t="shared" si="3"/>
        <v>1626000</v>
      </c>
      <c r="V12" s="5">
        <v>1.5800000000000002E-2</v>
      </c>
    </row>
    <row r="13" spans="1:22" x14ac:dyDescent="0.2">
      <c r="A13" s="16" t="s">
        <v>333</v>
      </c>
      <c r="B13" s="4">
        <v>1040100</v>
      </c>
      <c r="C13" s="4">
        <v>155900</v>
      </c>
      <c r="D13" s="4">
        <v>884200</v>
      </c>
      <c r="E13" s="4">
        <v>38832560000</v>
      </c>
      <c r="F13" s="4">
        <f t="shared" si="0"/>
        <v>925148505992</v>
      </c>
      <c r="G13" s="4">
        <v>40000</v>
      </c>
      <c r="H13" s="4">
        <v>156400</v>
      </c>
      <c r="I13" s="4">
        <v>-116400</v>
      </c>
      <c r="J13" s="4">
        <v>-5104655000</v>
      </c>
      <c r="K13" s="24">
        <f t="shared" si="1"/>
        <v>-102352464000</v>
      </c>
      <c r="L13" s="4">
        <v>1111</v>
      </c>
      <c r="M13" s="4">
        <v>1175</v>
      </c>
      <c r="N13" s="4">
        <v>133</v>
      </c>
      <c r="O13" s="4">
        <v>89</v>
      </c>
      <c r="P13" s="4">
        <v>1454300</v>
      </c>
      <c r="Q13" s="4">
        <v>988400</v>
      </c>
      <c r="R13" s="5">
        <v>0</v>
      </c>
      <c r="S13" s="4">
        <v>3150000</v>
      </c>
      <c r="T13" s="4">
        <f t="shared" si="2"/>
        <v>3433020</v>
      </c>
      <c r="U13" s="4">
        <f t="shared" si="3"/>
        <v>1626000</v>
      </c>
      <c r="V13" s="5">
        <v>2.1600000000000001E-2</v>
      </c>
    </row>
    <row r="14" spans="1:22" x14ac:dyDescent="0.2">
      <c r="A14" s="16" t="s">
        <v>332</v>
      </c>
      <c r="B14" s="4">
        <v>2626800</v>
      </c>
      <c r="C14" s="4">
        <v>54700</v>
      </c>
      <c r="D14" s="4">
        <v>2572100</v>
      </c>
      <c r="E14" s="4">
        <v>111059600000</v>
      </c>
      <c r="F14" s="4">
        <f t="shared" si="0"/>
        <v>886315945992</v>
      </c>
      <c r="G14" s="4">
        <v>929100</v>
      </c>
      <c r="H14" s="4">
        <v>1222100</v>
      </c>
      <c r="I14" s="4">
        <v>-293000</v>
      </c>
      <c r="J14" s="4">
        <v>-12401545000</v>
      </c>
      <c r="K14" s="24">
        <f t="shared" si="1"/>
        <v>-97247809000</v>
      </c>
      <c r="L14" s="4">
        <v>2394</v>
      </c>
      <c r="M14" s="4">
        <v>1357</v>
      </c>
      <c r="N14" s="4">
        <v>339</v>
      </c>
      <c r="O14" s="4">
        <v>178</v>
      </c>
      <c r="P14" s="4">
        <v>3014600</v>
      </c>
      <c r="Q14" s="4">
        <v>1577400</v>
      </c>
      <c r="R14" s="5">
        <v>3.78E-2</v>
      </c>
      <c r="S14" s="4">
        <v>5102200</v>
      </c>
      <c r="T14" s="4">
        <f t="shared" si="2"/>
        <v>3216840</v>
      </c>
      <c r="U14" s="4">
        <f t="shared" si="3"/>
        <v>1626000</v>
      </c>
      <c r="V14" s="5">
        <v>3.5299999999999998E-2</v>
      </c>
    </row>
    <row r="15" spans="1:22" x14ac:dyDescent="0.2">
      <c r="A15" s="16" t="s">
        <v>331</v>
      </c>
      <c r="B15" s="4">
        <v>279295</v>
      </c>
      <c r="C15" s="4">
        <v>104976</v>
      </c>
      <c r="D15" s="4">
        <v>174319</v>
      </c>
      <c r="E15" s="4">
        <v>7363700000</v>
      </c>
      <c r="F15" s="4">
        <f t="shared" si="0"/>
        <v>775256345992</v>
      </c>
      <c r="G15" s="4">
        <v>759000</v>
      </c>
      <c r="H15" s="4">
        <v>332500</v>
      </c>
      <c r="I15" s="4">
        <v>426500</v>
      </c>
      <c r="J15" s="4">
        <v>17856665000</v>
      </c>
      <c r="K15" s="24">
        <f t="shared" si="1"/>
        <v>-84846264000</v>
      </c>
      <c r="L15" s="4">
        <v>1133</v>
      </c>
      <c r="M15" s="4">
        <v>792</v>
      </c>
      <c r="N15" s="4">
        <v>164</v>
      </c>
      <c r="O15" s="4">
        <v>130</v>
      </c>
      <c r="P15" s="4">
        <v>1485900</v>
      </c>
      <c r="Q15" s="4">
        <v>1126700</v>
      </c>
      <c r="R15" s="5">
        <v>1.6799999999999999E-2</v>
      </c>
      <c r="S15" s="4">
        <v>2822100</v>
      </c>
      <c r="T15" s="4">
        <f t="shared" si="2"/>
        <v>3227330</v>
      </c>
      <c r="U15" s="4">
        <f t="shared" si="3"/>
        <v>1626000</v>
      </c>
      <c r="V15" s="5">
        <v>3.0600000000000002E-2</v>
      </c>
    </row>
    <row r="16" spans="1:22" x14ac:dyDescent="0.2">
      <c r="A16" s="16" t="s">
        <v>330</v>
      </c>
      <c r="B16" s="4">
        <v>24400</v>
      </c>
      <c r="C16" s="4">
        <v>114000</v>
      </c>
      <c r="D16" s="4">
        <v>-89600</v>
      </c>
      <c r="E16" s="4">
        <v>-3707860000</v>
      </c>
      <c r="F16" s="4">
        <f t="shared" si="0"/>
        <v>767892645992</v>
      </c>
      <c r="G16" s="4">
        <v>515900</v>
      </c>
      <c r="H16" s="4">
        <v>341900</v>
      </c>
      <c r="I16" s="4">
        <v>174000</v>
      </c>
      <c r="J16" s="4">
        <v>7518880000</v>
      </c>
      <c r="K16" s="24">
        <f t="shared" si="1"/>
        <v>-102702929000</v>
      </c>
      <c r="L16" s="4">
        <v>682</v>
      </c>
      <c r="M16" s="4">
        <v>804</v>
      </c>
      <c r="N16" s="4">
        <v>67</v>
      </c>
      <c r="O16" s="4">
        <v>103</v>
      </c>
      <c r="P16" s="4">
        <v>845200</v>
      </c>
      <c r="Q16" s="4">
        <v>924600</v>
      </c>
      <c r="R16" s="5">
        <v>3.7000000000000002E-3</v>
      </c>
      <c r="S16" s="4">
        <v>2004000</v>
      </c>
      <c r="T16" s="4">
        <f t="shared" si="2"/>
        <v>3299710</v>
      </c>
      <c r="U16" s="4">
        <f t="shared" si="3"/>
        <v>1626000</v>
      </c>
      <c r="V16" s="5">
        <v>1.5600000000000001E-2</v>
      </c>
    </row>
    <row r="17" spans="1:22" x14ac:dyDescent="0.2">
      <c r="A17" s="16" t="s">
        <v>329</v>
      </c>
      <c r="B17" s="4">
        <v>165800</v>
      </c>
      <c r="C17" s="4">
        <v>190000</v>
      </c>
      <c r="D17" s="4">
        <v>-24200</v>
      </c>
      <c r="E17" s="4">
        <v>-1002970000</v>
      </c>
      <c r="F17" s="4">
        <f t="shared" si="0"/>
        <v>771600505992</v>
      </c>
      <c r="G17" s="4">
        <v>46300</v>
      </c>
      <c r="H17" s="4">
        <v>0</v>
      </c>
      <c r="I17" s="4">
        <v>46300</v>
      </c>
      <c r="J17" s="4">
        <v>1924885000</v>
      </c>
      <c r="K17" s="24">
        <f t="shared" si="1"/>
        <v>-110221809000</v>
      </c>
      <c r="L17" s="4">
        <v>634</v>
      </c>
      <c r="M17" s="4">
        <v>718</v>
      </c>
      <c r="N17" s="4">
        <v>76</v>
      </c>
      <c r="O17" s="4">
        <v>90</v>
      </c>
      <c r="P17" s="4">
        <v>649700</v>
      </c>
      <c r="Q17" s="4">
        <v>858200</v>
      </c>
      <c r="R17" s="5">
        <v>4.8999999999999998E-3</v>
      </c>
      <c r="S17" s="4">
        <v>1626000</v>
      </c>
      <c r="T17" s="4">
        <f t="shared" si="2"/>
        <v>3438610</v>
      </c>
      <c r="U17" s="4">
        <f t="shared" si="3"/>
        <v>2821900</v>
      </c>
      <c r="V17" s="5">
        <v>1.67E-2</v>
      </c>
    </row>
    <row r="18" spans="1:22" x14ac:dyDescent="0.2">
      <c r="A18" s="16" t="s">
        <v>328</v>
      </c>
      <c r="B18" s="4">
        <v>1035400</v>
      </c>
      <c r="C18" s="4">
        <v>994233</v>
      </c>
      <c r="D18" s="4">
        <v>41167</v>
      </c>
      <c r="E18" s="4">
        <v>2002950000</v>
      </c>
      <c r="F18" s="4">
        <f t="shared" si="0"/>
        <v>772603475992</v>
      </c>
      <c r="G18" s="4">
        <v>32100</v>
      </c>
      <c r="H18" s="4">
        <v>242500</v>
      </c>
      <c r="I18" s="4">
        <v>-210400</v>
      </c>
      <c r="J18" s="4">
        <v>-8728180000</v>
      </c>
      <c r="K18" s="24">
        <f t="shared" si="1"/>
        <v>-112146694000</v>
      </c>
      <c r="L18" s="4">
        <v>1632</v>
      </c>
      <c r="M18" s="4">
        <v>1055</v>
      </c>
      <c r="N18" s="4">
        <v>219</v>
      </c>
      <c r="O18" s="4">
        <v>175</v>
      </c>
      <c r="P18" s="4">
        <v>2066500</v>
      </c>
      <c r="Q18" s="4">
        <v>1447300</v>
      </c>
      <c r="R18" s="5">
        <v>1.3500000000000002E-2</v>
      </c>
      <c r="S18" s="4">
        <v>3634000</v>
      </c>
      <c r="T18" s="4">
        <f t="shared" si="2"/>
        <v>3403190</v>
      </c>
      <c r="U18" s="4">
        <f t="shared" si="3"/>
        <v>2821900</v>
      </c>
      <c r="V18" s="5">
        <v>3.7000000000000005E-2</v>
      </c>
    </row>
    <row r="19" spans="1:22" x14ac:dyDescent="0.2">
      <c r="A19" s="16" t="s">
        <v>327</v>
      </c>
      <c r="B19" s="4">
        <v>1139700</v>
      </c>
      <c r="C19" s="4">
        <v>597700</v>
      </c>
      <c r="D19" s="4">
        <v>542000</v>
      </c>
      <c r="E19" s="4">
        <v>20626610000</v>
      </c>
      <c r="F19" s="4">
        <f t="shared" si="0"/>
        <v>770600525992</v>
      </c>
      <c r="G19" s="4">
        <v>0</v>
      </c>
      <c r="H19" s="4">
        <v>0</v>
      </c>
      <c r="I19" s="4">
        <v>0</v>
      </c>
      <c r="J19" s="4">
        <v>-25937840000</v>
      </c>
      <c r="K19" s="24">
        <f t="shared" si="1"/>
        <v>-103418514000</v>
      </c>
      <c r="L19" s="4">
        <v>889</v>
      </c>
      <c r="M19" s="4">
        <v>1068</v>
      </c>
      <c r="N19" s="4">
        <v>104</v>
      </c>
      <c r="O19" s="4">
        <v>102</v>
      </c>
      <c r="P19" s="4">
        <v>1056900</v>
      </c>
      <c r="Q19" s="4">
        <v>1125600</v>
      </c>
      <c r="R19" s="5">
        <v>-4.8999999999999998E-3</v>
      </c>
      <c r="S19" s="4">
        <v>3029000</v>
      </c>
      <c r="T19" s="4">
        <f t="shared" si="2"/>
        <v>3408670</v>
      </c>
      <c r="U19" s="4">
        <f t="shared" si="3"/>
        <v>2821900</v>
      </c>
      <c r="V19" s="5">
        <v>2.5399999999999999E-2</v>
      </c>
    </row>
    <row r="20" spans="1:22" x14ac:dyDescent="0.2">
      <c r="A20" s="16" t="s">
        <v>326</v>
      </c>
      <c r="B20" s="4">
        <v>846600</v>
      </c>
      <c r="C20" s="4">
        <v>658700</v>
      </c>
      <c r="D20" s="4">
        <v>187900</v>
      </c>
      <c r="E20" s="4">
        <v>6776270000</v>
      </c>
      <c r="F20" s="4">
        <f t="shared" si="0"/>
        <v>749973915992</v>
      </c>
      <c r="G20" s="4">
        <v>30000</v>
      </c>
      <c r="H20" s="4">
        <v>689200</v>
      </c>
      <c r="I20" s="4">
        <v>-659200</v>
      </c>
      <c r="J20" s="4">
        <v>-25937840000</v>
      </c>
      <c r="K20" s="24">
        <f t="shared" si="1"/>
        <v>-77480674000</v>
      </c>
      <c r="L20" s="4">
        <v>1134</v>
      </c>
      <c r="M20" s="4">
        <v>1547</v>
      </c>
      <c r="N20" s="4">
        <v>91</v>
      </c>
      <c r="O20" s="4">
        <v>115</v>
      </c>
      <c r="P20" s="4">
        <v>1101200</v>
      </c>
      <c r="Q20" s="4">
        <v>1359500</v>
      </c>
      <c r="R20" s="5">
        <v>-4.7999999999999996E-3</v>
      </c>
      <c r="S20" s="4">
        <v>3137200</v>
      </c>
      <c r="T20" s="4">
        <f t="shared" si="2"/>
        <v>3567310</v>
      </c>
      <c r="U20" s="4">
        <f t="shared" si="3"/>
        <v>2821900</v>
      </c>
      <c r="V20" s="5">
        <v>2.69E-2</v>
      </c>
    </row>
    <row r="21" spans="1:22" x14ac:dyDescent="0.2">
      <c r="A21" s="16" t="s">
        <v>325</v>
      </c>
      <c r="B21" s="4">
        <v>150700</v>
      </c>
      <c r="C21" s="4">
        <v>63800</v>
      </c>
      <c r="D21" s="4">
        <v>86900</v>
      </c>
      <c r="E21" s="4">
        <v>3559000000</v>
      </c>
      <c r="F21" s="4">
        <f t="shared" si="0"/>
        <v>743197645992</v>
      </c>
      <c r="G21" s="4">
        <v>211400</v>
      </c>
      <c r="H21" s="4">
        <v>3166900</v>
      </c>
      <c r="I21" s="4">
        <v>-2955500</v>
      </c>
      <c r="J21" s="4">
        <v>-120049574000</v>
      </c>
      <c r="K21" s="24">
        <f t="shared" si="1"/>
        <v>-51542834000</v>
      </c>
      <c r="L21" s="4">
        <v>1019</v>
      </c>
      <c r="M21" s="4">
        <v>1611</v>
      </c>
      <c r="N21" s="4">
        <v>87</v>
      </c>
      <c r="O21" s="4">
        <v>91</v>
      </c>
      <c r="P21" s="4">
        <v>976200</v>
      </c>
      <c r="Q21" s="4">
        <v>1170300</v>
      </c>
      <c r="R21" s="5">
        <v>1.4800000000000001E-2</v>
      </c>
      <c r="S21" s="4">
        <v>5122500</v>
      </c>
      <c r="T21" s="4">
        <f t="shared" si="2"/>
        <v>3334430</v>
      </c>
      <c r="U21" s="4">
        <f t="shared" si="3"/>
        <v>2727800</v>
      </c>
      <c r="V21" s="5">
        <v>1.8200000000000001E-2</v>
      </c>
    </row>
    <row r="22" spans="1:22" x14ac:dyDescent="0.2">
      <c r="A22" s="16" t="s">
        <v>324</v>
      </c>
      <c r="B22" s="4">
        <v>502100</v>
      </c>
      <c r="C22" s="4">
        <v>48500</v>
      </c>
      <c r="D22" s="4">
        <v>453600</v>
      </c>
      <c r="E22" s="4">
        <v>17876800000</v>
      </c>
      <c r="F22" s="4">
        <f t="shared" si="0"/>
        <v>739638645992</v>
      </c>
      <c r="G22" s="4">
        <v>0</v>
      </c>
      <c r="H22" s="4">
        <v>0</v>
      </c>
      <c r="I22" s="4">
        <v>0</v>
      </c>
      <c r="J22" s="4">
        <v>-29131860000</v>
      </c>
      <c r="K22" s="24">
        <f t="shared" si="1"/>
        <v>68506740000</v>
      </c>
      <c r="L22" s="4">
        <v>1088</v>
      </c>
      <c r="M22" s="4">
        <v>1197</v>
      </c>
      <c r="N22" s="4">
        <v>89</v>
      </c>
      <c r="O22" s="4">
        <v>65</v>
      </c>
      <c r="P22" s="4">
        <v>979400</v>
      </c>
      <c r="Q22" s="4">
        <v>1001500</v>
      </c>
      <c r="R22" s="5">
        <v>-4.8999999999999998E-3</v>
      </c>
      <c r="S22" s="4">
        <v>2821900</v>
      </c>
      <c r="T22" s="4">
        <f t="shared" si="2"/>
        <v>3457590</v>
      </c>
      <c r="U22" s="4">
        <f t="shared" si="3"/>
        <v>2727800</v>
      </c>
      <c r="V22" s="5">
        <v>1.9599999999999999E-2</v>
      </c>
    </row>
    <row r="23" spans="1:22" x14ac:dyDescent="0.2">
      <c r="A23" s="16" t="s">
        <v>323</v>
      </c>
      <c r="B23" s="4">
        <v>133800</v>
      </c>
      <c r="C23" s="4">
        <v>352200</v>
      </c>
      <c r="D23" s="4">
        <v>-218400</v>
      </c>
      <c r="E23" s="4">
        <v>-8498330000</v>
      </c>
      <c r="F23" s="4">
        <f t="shared" si="0"/>
        <v>721761845992</v>
      </c>
      <c r="G23" s="4">
        <v>2796600</v>
      </c>
      <c r="H23" s="4">
        <v>234800</v>
      </c>
      <c r="I23" s="4">
        <v>2561800</v>
      </c>
      <c r="J23" s="4">
        <v>103669225000</v>
      </c>
      <c r="K23" s="24">
        <f t="shared" si="1"/>
        <v>97638600000</v>
      </c>
      <c r="L23" s="4">
        <v>1178</v>
      </c>
      <c r="M23" s="4">
        <v>1229</v>
      </c>
      <c r="N23" s="4">
        <v>133</v>
      </c>
      <c r="O23" s="4">
        <v>185</v>
      </c>
      <c r="P23" s="4">
        <v>1292600</v>
      </c>
      <c r="Q23" s="4">
        <v>1811400</v>
      </c>
      <c r="R23" s="5">
        <v>3.95E-2</v>
      </c>
      <c r="S23" s="4">
        <v>5031300</v>
      </c>
      <c r="T23" s="4">
        <f t="shared" si="2"/>
        <v>3410320</v>
      </c>
      <c r="U23" s="4">
        <f t="shared" si="3"/>
        <v>2727800</v>
      </c>
      <c r="V23" s="5">
        <v>4.9100000000000005E-2</v>
      </c>
    </row>
    <row r="24" spans="1:22" x14ac:dyDescent="0.2">
      <c r="A24" s="16" t="s">
        <v>322</v>
      </c>
      <c r="B24" s="4">
        <v>48050</v>
      </c>
      <c r="C24" s="4">
        <v>217100</v>
      </c>
      <c r="D24" s="4">
        <v>-169050</v>
      </c>
      <c r="E24" s="4">
        <v>-6264680000</v>
      </c>
      <c r="F24" s="4">
        <f t="shared" si="0"/>
        <v>730260175992</v>
      </c>
      <c r="G24" s="4">
        <v>588800</v>
      </c>
      <c r="H24" s="4">
        <v>102100</v>
      </c>
      <c r="I24" s="4">
        <v>486700</v>
      </c>
      <c r="J24" s="4">
        <v>18470610000</v>
      </c>
      <c r="K24" s="24">
        <f t="shared" si="1"/>
        <v>-6030625000</v>
      </c>
      <c r="L24" s="4">
        <v>1462</v>
      </c>
      <c r="M24" s="4">
        <v>1234</v>
      </c>
      <c r="N24" s="4">
        <v>139</v>
      </c>
      <c r="O24" s="4">
        <v>101</v>
      </c>
      <c r="P24" s="4">
        <v>1429500</v>
      </c>
      <c r="Q24" s="4">
        <v>1155800</v>
      </c>
      <c r="R24" s="5">
        <v>3.5699999999999996E-2</v>
      </c>
      <c r="S24" s="4">
        <v>2940400</v>
      </c>
      <c r="T24" s="4">
        <f t="shared" si="2"/>
        <v>3330760</v>
      </c>
      <c r="U24" s="4">
        <f t="shared" si="3"/>
        <v>2727800</v>
      </c>
      <c r="V24" s="5">
        <v>6.1200000000000004E-2</v>
      </c>
    </row>
    <row r="25" spans="1:22" x14ac:dyDescent="0.2">
      <c r="A25" s="16" t="s">
        <v>321</v>
      </c>
      <c r="B25" s="4">
        <v>224500</v>
      </c>
      <c r="C25" s="4">
        <v>682300</v>
      </c>
      <c r="D25" s="4">
        <v>-457800</v>
      </c>
      <c r="E25" s="4">
        <v>-17330000000</v>
      </c>
      <c r="F25" s="4">
        <f t="shared" si="0"/>
        <v>736524855992</v>
      </c>
      <c r="G25" s="4">
        <v>641300</v>
      </c>
      <c r="H25" s="4">
        <v>335900</v>
      </c>
      <c r="I25" s="4">
        <v>305400</v>
      </c>
      <c r="J25" s="4">
        <v>11520710000</v>
      </c>
      <c r="K25" s="24">
        <f t="shared" si="1"/>
        <v>-24501235000</v>
      </c>
      <c r="L25" s="4">
        <v>1333</v>
      </c>
      <c r="M25" s="4">
        <v>1431</v>
      </c>
      <c r="N25" s="4">
        <v>119</v>
      </c>
      <c r="O25" s="4">
        <v>97</v>
      </c>
      <c r="P25" s="4">
        <v>1450000</v>
      </c>
      <c r="Q25" s="4">
        <v>1362600</v>
      </c>
      <c r="R25" s="5">
        <v>0</v>
      </c>
      <c r="S25" s="4">
        <v>2927000</v>
      </c>
      <c r="T25" s="4">
        <f t="shared" si="2"/>
        <v>3219350</v>
      </c>
      <c r="U25" s="4">
        <f t="shared" si="3"/>
        <v>2727800</v>
      </c>
      <c r="V25" s="5">
        <v>2.23E-2</v>
      </c>
    </row>
    <row r="26" spans="1:22" x14ac:dyDescent="0.2">
      <c r="A26" s="16" t="s">
        <v>320</v>
      </c>
      <c r="B26" s="4">
        <v>566600</v>
      </c>
      <c r="C26" s="4">
        <v>820800</v>
      </c>
      <c r="D26" s="4">
        <v>-254200</v>
      </c>
      <c r="E26" s="4">
        <v>-9656770000</v>
      </c>
      <c r="F26" s="4">
        <f t="shared" si="0"/>
        <v>753854855992</v>
      </c>
      <c r="G26" s="4">
        <v>0</v>
      </c>
      <c r="H26" s="4">
        <v>0</v>
      </c>
      <c r="I26" s="4">
        <v>0</v>
      </c>
      <c r="J26" s="4">
        <v>-6066300000</v>
      </c>
      <c r="K26" s="24">
        <f t="shared" si="1"/>
        <v>-36021945000</v>
      </c>
      <c r="L26" s="4">
        <v>1053</v>
      </c>
      <c r="M26" s="4">
        <v>1858</v>
      </c>
      <c r="N26" s="4">
        <v>67</v>
      </c>
      <c r="O26" s="4">
        <v>124</v>
      </c>
      <c r="P26" s="4">
        <v>1067000</v>
      </c>
      <c r="Q26" s="4">
        <v>1542100</v>
      </c>
      <c r="R26" s="5">
        <v>-1.5800000000000002E-2</v>
      </c>
      <c r="S26" s="4">
        <v>2727800</v>
      </c>
      <c r="T26" s="4">
        <f t="shared" si="2"/>
        <v>3095690</v>
      </c>
      <c r="U26" s="4">
        <f t="shared" si="3"/>
        <v>2793700</v>
      </c>
      <c r="V26" s="5">
        <v>2.9900000000000003E-2</v>
      </c>
    </row>
    <row r="27" spans="1:22" x14ac:dyDescent="0.2">
      <c r="A27" s="16" t="s">
        <v>319</v>
      </c>
      <c r="B27" s="4">
        <v>785900</v>
      </c>
      <c r="C27" s="4">
        <v>124300</v>
      </c>
      <c r="D27" s="4">
        <v>661600</v>
      </c>
      <c r="E27" s="4">
        <v>25007280000</v>
      </c>
      <c r="F27" s="4">
        <f t="shared" si="0"/>
        <v>763511625992</v>
      </c>
      <c r="G27" s="4">
        <v>0</v>
      </c>
      <c r="H27" s="4">
        <v>0</v>
      </c>
      <c r="I27" s="4">
        <v>0</v>
      </c>
      <c r="J27" s="4">
        <v>-9387190000</v>
      </c>
      <c r="K27" s="24">
        <f t="shared" si="1"/>
        <v>-29955645000</v>
      </c>
      <c r="L27" s="4">
        <v>2279</v>
      </c>
      <c r="M27" s="4">
        <v>1361</v>
      </c>
      <c r="N27" s="4">
        <v>122</v>
      </c>
      <c r="O27" s="4">
        <v>55</v>
      </c>
      <c r="P27" s="4">
        <v>1899000</v>
      </c>
      <c r="Q27" s="4">
        <v>1070700</v>
      </c>
      <c r="R27" s="5">
        <v>6.9500000000000006E-2</v>
      </c>
      <c r="S27" s="4">
        <v>3015000</v>
      </c>
      <c r="T27" s="4">
        <f t="shared" si="2"/>
        <v>3150430</v>
      </c>
      <c r="U27" s="4">
        <f t="shared" si="3"/>
        <v>2793700</v>
      </c>
      <c r="V27" s="5">
        <v>5.2000000000000005E-2</v>
      </c>
    </row>
    <row r="28" spans="1:22" x14ac:dyDescent="0.2">
      <c r="A28" s="16" t="s">
        <v>318</v>
      </c>
      <c r="B28" s="4">
        <v>1002900</v>
      </c>
      <c r="C28" s="4">
        <v>1710800</v>
      </c>
      <c r="D28" s="4">
        <v>-707900</v>
      </c>
      <c r="E28" s="4">
        <v>-25744970000</v>
      </c>
      <c r="F28" s="4">
        <f t="shared" si="0"/>
        <v>738504345992</v>
      </c>
      <c r="G28" s="4">
        <v>0</v>
      </c>
      <c r="H28" s="4">
        <v>0</v>
      </c>
      <c r="I28" s="4">
        <v>0</v>
      </c>
      <c r="J28" s="4">
        <v>-9387190000</v>
      </c>
      <c r="K28" s="24">
        <f t="shared" si="1"/>
        <v>-20568455000</v>
      </c>
      <c r="L28" s="4">
        <v>768</v>
      </c>
      <c r="M28" s="4">
        <v>2266</v>
      </c>
      <c r="N28" s="4">
        <v>128</v>
      </c>
      <c r="O28" s="4">
        <v>185</v>
      </c>
      <c r="P28" s="4">
        <v>986700</v>
      </c>
      <c r="Q28" s="4">
        <v>2056200</v>
      </c>
      <c r="R28" s="5">
        <v>-3.0499999999999999E-2</v>
      </c>
      <c r="S28" s="4">
        <v>3279800</v>
      </c>
      <c r="T28" s="4">
        <f t="shared" si="2"/>
        <v>3067410</v>
      </c>
      <c r="U28" s="4">
        <f t="shared" si="3"/>
        <v>2793700</v>
      </c>
      <c r="V28" s="5">
        <v>3.2300000000000002E-2</v>
      </c>
    </row>
    <row r="29" spans="1:22" x14ac:dyDescent="0.2">
      <c r="A29" s="16" t="s">
        <v>317</v>
      </c>
      <c r="B29" s="4">
        <v>193000</v>
      </c>
      <c r="C29" s="4">
        <v>802904</v>
      </c>
      <c r="D29" s="4">
        <v>-609904</v>
      </c>
      <c r="E29" s="4">
        <v>-22391960000</v>
      </c>
      <c r="F29" s="4">
        <f t="shared" si="0"/>
        <v>764249315992</v>
      </c>
      <c r="G29" s="4">
        <v>529500</v>
      </c>
      <c r="H29" s="4">
        <v>108800</v>
      </c>
      <c r="I29" s="4">
        <v>420700</v>
      </c>
      <c r="J29" s="4">
        <v>15459615000</v>
      </c>
      <c r="K29" s="24">
        <f t="shared" si="1"/>
        <v>-11181265000</v>
      </c>
      <c r="L29" s="4">
        <v>1712</v>
      </c>
      <c r="M29" s="4">
        <v>1398</v>
      </c>
      <c r="N29" s="4">
        <v>136</v>
      </c>
      <c r="O29" s="4">
        <v>92</v>
      </c>
      <c r="P29" s="4">
        <v>1712700</v>
      </c>
      <c r="Q29" s="4">
        <v>1274300</v>
      </c>
      <c r="R29" s="5">
        <v>3.0600000000000002E-2</v>
      </c>
      <c r="S29" s="4">
        <v>3083800</v>
      </c>
      <c r="T29" s="4">
        <f t="shared" si="2"/>
        <v>3315390</v>
      </c>
      <c r="U29" s="4">
        <f t="shared" si="3"/>
        <v>2144800</v>
      </c>
      <c r="V29" s="5">
        <v>2.4199999999999999E-2</v>
      </c>
    </row>
    <row r="30" spans="1:22" x14ac:dyDescent="0.2">
      <c r="A30" s="16" t="s">
        <v>316</v>
      </c>
      <c r="B30" s="4">
        <v>842500</v>
      </c>
      <c r="C30" s="4">
        <v>1033006</v>
      </c>
      <c r="D30" s="4">
        <v>-190506</v>
      </c>
      <c r="E30" s="4">
        <v>-7075160000</v>
      </c>
      <c r="F30" s="4">
        <f t="shared" si="0"/>
        <v>786641275992</v>
      </c>
      <c r="G30" s="4">
        <v>506400</v>
      </c>
      <c r="H30" s="4">
        <v>11900</v>
      </c>
      <c r="I30" s="4">
        <v>494500</v>
      </c>
      <c r="J30" s="4">
        <v>18229970000</v>
      </c>
      <c r="K30" s="24">
        <f t="shared" si="1"/>
        <v>-26640880000</v>
      </c>
      <c r="L30" s="4">
        <v>1724</v>
      </c>
      <c r="M30" s="4">
        <v>3049</v>
      </c>
      <c r="N30" s="4">
        <v>141</v>
      </c>
      <c r="O30" s="4">
        <v>215</v>
      </c>
      <c r="P30" s="4">
        <v>1749800</v>
      </c>
      <c r="Q30" s="4">
        <v>2901300</v>
      </c>
      <c r="R30" s="5">
        <v>-5.5500000000000001E-2</v>
      </c>
      <c r="S30" s="4">
        <v>4723600</v>
      </c>
      <c r="T30" s="4">
        <f t="shared" si="2"/>
        <v>3303670</v>
      </c>
      <c r="U30" s="4">
        <f t="shared" si="3"/>
        <v>1812900</v>
      </c>
      <c r="V30" s="5">
        <v>4.5400000000000003E-2</v>
      </c>
    </row>
    <row r="31" spans="1:22" x14ac:dyDescent="0.2">
      <c r="A31" s="16" t="s">
        <v>315</v>
      </c>
      <c r="B31" s="4">
        <v>381200</v>
      </c>
      <c r="C31" s="4">
        <v>660151</v>
      </c>
      <c r="D31" s="4">
        <v>-278951</v>
      </c>
      <c r="E31" s="4">
        <v>-10784320000</v>
      </c>
      <c r="F31" s="4">
        <f t="shared" si="0"/>
        <v>793716435992</v>
      </c>
      <c r="G31" s="4">
        <v>190900</v>
      </c>
      <c r="H31" s="4">
        <v>276600</v>
      </c>
      <c r="I31" s="4">
        <v>-85700</v>
      </c>
      <c r="J31" s="4">
        <v>-3323655000</v>
      </c>
      <c r="K31" s="24">
        <f t="shared" si="1"/>
        <v>-44870850000</v>
      </c>
      <c r="L31" s="4">
        <v>1039</v>
      </c>
      <c r="M31" s="4">
        <v>1672</v>
      </c>
      <c r="N31" s="4">
        <v>63</v>
      </c>
      <c r="O31" s="4">
        <v>129</v>
      </c>
      <c r="P31" s="4">
        <v>829400</v>
      </c>
      <c r="Q31" s="4">
        <v>1618800</v>
      </c>
      <c r="R31" s="5">
        <v>-3.4200000000000001E-2</v>
      </c>
      <c r="S31" s="4">
        <v>2793700</v>
      </c>
      <c r="T31" s="4">
        <f t="shared" si="2"/>
        <v>3652820</v>
      </c>
      <c r="U31" s="4">
        <f t="shared" si="3"/>
        <v>1491200</v>
      </c>
      <c r="V31" s="5">
        <v>3.56E-2</v>
      </c>
    </row>
    <row r="32" spans="1:22" x14ac:dyDescent="0.2">
      <c r="A32" s="16" t="s">
        <v>314</v>
      </c>
      <c r="B32" s="4">
        <v>700200</v>
      </c>
      <c r="C32" s="4">
        <v>247100</v>
      </c>
      <c r="D32" s="4">
        <v>453100</v>
      </c>
      <c r="E32" s="4">
        <v>17390480000</v>
      </c>
      <c r="F32" s="4">
        <f t="shared" si="0"/>
        <v>804500755992</v>
      </c>
      <c r="G32" s="4">
        <v>341000</v>
      </c>
      <c r="H32" s="4">
        <v>270500</v>
      </c>
      <c r="I32" s="4">
        <v>70500</v>
      </c>
      <c r="J32" s="4">
        <v>2866130000</v>
      </c>
      <c r="K32" s="24">
        <f t="shared" si="1"/>
        <v>-41547195000</v>
      </c>
      <c r="L32" s="4">
        <v>1604</v>
      </c>
      <c r="M32" s="4">
        <v>2703</v>
      </c>
      <c r="N32" s="4">
        <v>115</v>
      </c>
      <c r="O32" s="4">
        <v>228</v>
      </c>
      <c r="P32" s="4">
        <v>1455400</v>
      </c>
      <c r="Q32" s="4">
        <v>2379300</v>
      </c>
      <c r="R32" s="5">
        <v>-1.2699999999999999E-2</v>
      </c>
      <c r="S32" s="4">
        <v>4053500</v>
      </c>
      <c r="T32" s="4">
        <f t="shared" si="2"/>
        <v>3609550</v>
      </c>
      <c r="U32" s="4">
        <f t="shared" si="3"/>
        <v>1491200</v>
      </c>
      <c r="V32" s="5">
        <v>4.7800000000000002E-2</v>
      </c>
    </row>
    <row r="33" spans="1:22" x14ac:dyDescent="0.2">
      <c r="A33" s="16" t="s">
        <v>313</v>
      </c>
      <c r="B33" s="4">
        <v>463200</v>
      </c>
      <c r="C33" s="4">
        <v>335300</v>
      </c>
      <c r="D33" s="4">
        <v>127900</v>
      </c>
      <c r="E33" s="4">
        <v>4927990000</v>
      </c>
      <c r="F33" s="4">
        <f t="shared" si="0"/>
        <v>787110275992</v>
      </c>
      <c r="G33" s="4">
        <v>669300</v>
      </c>
      <c r="H33" s="4">
        <v>14100</v>
      </c>
      <c r="I33" s="4">
        <v>655200</v>
      </c>
      <c r="J33" s="4">
        <v>26533700000</v>
      </c>
      <c r="K33" s="24">
        <f t="shared" si="1"/>
        <v>-44413325000</v>
      </c>
      <c r="L33" s="4">
        <v>861</v>
      </c>
      <c r="M33" s="4">
        <v>3001</v>
      </c>
      <c r="N33" s="4">
        <v>73</v>
      </c>
      <c r="O33" s="4">
        <v>226</v>
      </c>
      <c r="P33" s="4">
        <v>876300</v>
      </c>
      <c r="Q33" s="4">
        <v>3599400</v>
      </c>
      <c r="R33" s="5">
        <v>-7.4099999999999999E-2</v>
      </c>
      <c r="S33" s="4">
        <v>4558600</v>
      </c>
      <c r="T33" s="4">
        <f t="shared" si="2"/>
        <v>3561920</v>
      </c>
      <c r="U33" s="4">
        <f t="shared" si="3"/>
        <v>1491200</v>
      </c>
      <c r="V33" s="5">
        <v>7.1199999999999999E-2</v>
      </c>
    </row>
    <row r="34" spans="1:22" x14ac:dyDescent="0.2">
      <c r="A34" s="16" t="s">
        <v>270</v>
      </c>
      <c r="B34" s="4">
        <v>149200</v>
      </c>
      <c r="C34" s="4">
        <v>29200</v>
      </c>
      <c r="D34" s="4">
        <v>120000</v>
      </c>
      <c r="E34" s="4">
        <v>5109110000</v>
      </c>
      <c r="F34" s="4">
        <f t="shared" si="0"/>
        <v>782182285992</v>
      </c>
      <c r="G34" s="4">
        <v>34200</v>
      </c>
      <c r="H34" s="4">
        <v>99400</v>
      </c>
      <c r="I34" s="4">
        <v>-65200</v>
      </c>
      <c r="J34" s="4">
        <v>-2758715000</v>
      </c>
      <c r="K34" s="24">
        <f t="shared" si="1"/>
        <v>-70947025000</v>
      </c>
      <c r="L34" s="4">
        <v>900</v>
      </c>
      <c r="M34" s="4">
        <v>1127</v>
      </c>
      <c r="N34" s="4">
        <v>94</v>
      </c>
      <c r="O34" s="4">
        <v>106</v>
      </c>
      <c r="P34" s="4">
        <v>936400</v>
      </c>
      <c r="Q34" s="4">
        <v>1139000</v>
      </c>
      <c r="R34" s="5">
        <v>1.0700000000000001E-2</v>
      </c>
      <c r="S34" s="4">
        <v>2144800</v>
      </c>
      <c r="T34" s="4">
        <f t="shared" si="2"/>
        <v>3606790</v>
      </c>
      <c r="U34" s="4">
        <f t="shared" si="3"/>
        <v>1491200</v>
      </c>
      <c r="V34" s="5">
        <v>1.7600000000000001E-2</v>
      </c>
    </row>
    <row r="35" spans="1:22" x14ac:dyDescent="0.2">
      <c r="A35" s="16" t="s">
        <v>269</v>
      </c>
      <c r="B35" s="4">
        <v>66300</v>
      </c>
      <c r="C35" s="4">
        <v>238700</v>
      </c>
      <c r="D35" s="4">
        <v>-172400</v>
      </c>
      <c r="E35" s="4">
        <v>-7317840000</v>
      </c>
      <c r="F35" s="4">
        <f t="shared" si="0"/>
        <v>777073175992</v>
      </c>
      <c r="G35" s="4">
        <v>378600</v>
      </c>
      <c r="H35" s="4">
        <v>19100</v>
      </c>
      <c r="I35" s="4">
        <v>359500</v>
      </c>
      <c r="J35" s="4">
        <v>15243810000</v>
      </c>
      <c r="K35" s="24">
        <f t="shared" si="1"/>
        <v>-68188310000</v>
      </c>
      <c r="L35" s="4">
        <v>993</v>
      </c>
      <c r="M35" s="4">
        <v>1264</v>
      </c>
      <c r="N35" s="4">
        <v>63</v>
      </c>
      <c r="O35" s="4">
        <v>77</v>
      </c>
      <c r="P35" s="4">
        <v>760500</v>
      </c>
      <c r="Q35" s="4">
        <v>973300</v>
      </c>
      <c r="R35" s="5">
        <v>-4.6999999999999993E-3</v>
      </c>
      <c r="S35" s="4">
        <v>1812900</v>
      </c>
      <c r="T35" s="4">
        <f t="shared" si="2"/>
        <v>3707700</v>
      </c>
      <c r="U35" s="4">
        <f t="shared" si="3"/>
        <v>1491200</v>
      </c>
      <c r="V35" s="5">
        <v>1.6399999999999998E-2</v>
      </c>
    </row>
    <row r="36" spans="1:22" x14ac:dyDescent="0.2">
      <c r="A36" s="16" t="s">
        <v>268</v>
      </c>
      <c r="B36" s="4">
        <v>2000</v>
      </c>
      <c r="C36" s="4">
        <v>67300</v>
      </c>
      <c r="D36" s="4">
        <v>-65300</v>
      </c>
      <c r="E36" s="4">
        <v>-2820290000</v>
      </c>
      <c r="F36" s="4">
        <f t="shared" si="0"/>
        <v>784391015992</v>
      </c>
      <c r="G36" s="4">
        <v>190000</v>
      </c>
      <c r="H36" s="4">
        <v>318100</v>
      </c>
      <c r="I36" s="4">
        <v>-128100</v>
      </c>
      <c r="J36" s="4">
        <v>-5567875000</v>
      </c>
      <c r="K36" s="24">
        <f t="shared" si="1"/>
        <v>-83432120000</v>
      </c>
      <c r="L36" s="4">
        <v>485</v>
      </c>
      <c r="M36" s="4">
        <v>903</v>
      </c>
      <c r="N36" s="4">
        <v>55</v>
      </c>
      <c r="O36" s="4">
        <v>77</v>
      </c>
      <c r="P36" s="4">
        <v>466200</v>
      </c>
      <c r="Q36" s="4">
        <v>1025000</v>
      </c>
      <c r="R36" s="5">
        <v>-1.52E-2</v>
      </c>
      <c r="S36" s="4">
        <v>1491200</v>
      </c>
      <c r="T36" s="4">
        <f t="shared" si="2"/>
        <v>3856070</v>
      </c>
      <c r="U36" s="4">
        <f t="shared" si="3"/>
        <v>2449600</v>
      </c>
      <c r="V36" s="5">
        <v>2.4199999999999999E-2</v>
      </c>
    </row>
    <row r="37" spans="1:22" x14ac:dyDescent="0.2">
      <c r="A37" s="16" t="s">
        <v>254</v>
      </c>
      <c r="B37" s="4">
        <v>432800</v>
      </c>
      <c r="C37" s="4">
        <v>43400</v>
      </c>
      <c r="D37" s="4">
        <v>389400</v>
      </c>
      <c r="E37" s="4">
        <v>16720350000</v>
      </c>
      <c r="F37" s="4">
        <f t="shared" si="0"/>
        <v>787211305992</v>
      </c>
      <c r="G37" s="4">
        <v>177500</v>
      </c>
      <c r="H37" s="4">
        <v>420300</v>
      </c>
      <c r="I37" s="4">
        <v>-242800</v>
      </c>
      <c r="J37" s="4">
        <v>-10337810000</v>
      </c>
      <c r="K37" s="24">
        <f t="shared" si="1"/>
        <v>-77864245000</v>
      </c>
      <c r="L37" s="4">
        <v>1315</v>
      </c>
      <c r="M37" s="4">
        <v>2939</v>
      </c>
      <c r="N37" s="4">
        <v>116</v>
      </c>
      <c r="O37" s="4">
        <v>186</v>
      </c>
      <c r="P37" s="4">
        <v>1206300</v>
      </c>
      <c r="Q37" s="4">
        <v>2222300</v>
      </c>
      <c r="R37" s="5">
        <v>0</v>
      </c>
      <c r="S37" s="4">
        <v>3562400</v>
      </c>
      <c r="T37" s="4">
        <f t="shared" si="2"/>
        <v>3871000</v>
      </c>
      <c r="U37" s="4">
        <f t="shared" si="3"/>
        <v>2449600</v>
      </c>
      <c r="V37" s="5">
        <v>3.2300000000000002E-2</v>
      </c>
    </row>
    <row r="38" spans="1:22" x14ac:dyDescent="0.2">
      <c r="A38" s="16" t="s">
        <v>253</v>
      </c>
      <c r="B38" s="4">
        <v>728600</v>
      </c>
      <c r="C38" s="4">
        <v>83500</v>
      </c>
      <c r="D38" s="4">
        <v>645100</v>
      </c>
      <c r="E38" s="4">
        <v>28076860000</v>
      </c>
      <c r="F38" s="4">
        <f t="shared" si="0"/>
        <v>770490955992</v>
      </c>
      <c r="G38" s="4">
        <v>63000</v>
      </c>
      <c r="H38" s="4">
        <v>3000</v>
      </c>
      <c r="I38" s="4">
        <v>60000</v>
      </c>
      <c r="J38" s="4">
        <v>2615960000</v>
      </c>
      <c r="K38" s="24">
        <f t="shared" si="1"/>
        <v>-67526435000</v>
      </c>
      <c r="L38" s="4">
        <v>910</v>
      </c>
      <c r="M38" s="4">
        <v>1496</v>
      </c>
      <c r="N38" s="4">
        <v>80</v>
      </c>
      <c r="O38" s="4">
        <v>127</v>
      </c>
      <c r="P38" s="4">
        <v>891100</v>
      </c>
      <c r="Q38" s="4">
        <v>1294300</v>
      </c>
      <c r="R38" s="5">
        <v>-1.2699999999999999E-2</v>
      </c>
      <c r="S38" s="4">
        <v>2449600</v>
      </c>
      <c r="T38" s="4">
        <f t="shared" si="2"/>
        <v>4064160</v>
      </c>
      <c r="U38" s="4">
        <f t="shared" si="3"/>
        <v>3620800</v>
      </c>
      <c r="V38" s="5">
        <v>2.8300000000000002E-2</v>
      </c>
    </row>
    <row r="39" spans="1:22" x14ac:dyDescent="0.2">
      <c r="A39" s="16" t="s">
        <v>252</v>
      </c>
      <c r="B39" s="4">
        <v>1379300</v>
      </c>
      <c r="C39" s="4">
        <v>388900</v>
      </c>
      <c r="D39" s="4">
        <v>990400</v>
      </c>
      <c r="E39" s="4">
        <v>43939440000</v>
      </c>
      <c r="F39" s="4">
        <f t="shared" si="0"/>
        <v>742414095992</v>
      </c>
      <c r="G39" s="4">
        <v>145700</v>
      </c>
      <c r="H39" s="4">
        <v>22200</v>
      </c>
      <c r="I39" s="4">
        <v>123500</v>
      </c>
      <c r="J39" s="4">
        <v>5454565000</v>
      </c>
      <c r="K39" s="24">
        <f t="shared" si="1"/>
        <v>-70142395000</v>
      </c>
      <c r="L39" s="4">
        <v>1868</v>
      </c>
      <c r="M39" s="4">
        <v>1918</v>
      </c>
      <c r="N39" s="4">
        <v>180</v>
      </c>
      <c r="O39" s="4">
        <v>185</v>
      </c>
      <c r="P39" s="4">
        <v>1679500</v>
      </c>
      <c r="Q39" s="4">
        <v>1753900</v>
      </c>
      <c r="R39" s="5">
        <v>-1.9400000000000001E-2</v>
      </c>
      <c r="S39" s="4">
        <v>5563600</v>
      </c>
      <c r="T39" s="4">
        <f t="shared" si="2"/>
        <v>3923830</v>
      </c>
      <c r="U39" s="4">
        <f t="shared" si="3"/>
        <v>2593500</v>
      </c>
      <c r="V39" s="5">
        <v>3.7499999999999999E-2</v>
      </c>
    </row>
    <row r="40" spans="1:22" x14ac:dyDescent="0.2">
      <c r="A40" s="16" t="s">
        <v>251</v>
      </c>
      <c r="B40" s="4">
        <v>1128400</v>
      </c>
      <c r="C40" s="4">
        <v>150900</v>
      </c>
      <c r="D40" s="4">
        <v>977500</v>
      </c>
      <c r="E40" s="4">
        <v>43643020000</v>
      </c>
      <c r="F40" s="4">
        <f t="shared" si="0"/>
        <v>698474655992</v>
      </c>
      <c r="G40" s="4">
        <v>386900</v>
      </c>
      <c r="H40" s="4">
        <v>7700</v>
      </c>
      <c r="I40" s="4">
        <v>379200</v>
      </c>
      <c r="J40" s="4">
        <v>16788575000</v>
      </c>
      <c r="K40" s="24">
        <f t="shared" si="1"/>
        <v>-75596960000</v>
      </c>
      <c r="L40" s="4">
        <v>2050</v>
      </c>
      <c r="M40" s="4">
        <v>1903</v>
      </c>
      <c r="N40" s="4">
        <v>216</v>
      </c>
      <c r="O40" s="4">
        <v>215</v>
      </c>
      <c r="P40" s="4">
        <v>2051800</v>
      </c>
      <c r="Q40" s="4">
        <v>2009000</v>
      </c>
      <c r="R40" s="5">
        <v>-3.3E-3</v>
      </c>
      <c r="S40" s="4">
        <v>4606400</v>
      </c>
      <c r="T40" s="4">
        <f t="shared" si="2"/>
        <v>3805950</v>
      </c>
      <c r="U40" s="4">
        <f t="shared" si="3"/>
        <v>2593500</v>
      </c>
      <c r="V40" s="5">
        <v>4.1500000000000002E-2</v>
      </c>
    </row>
    <row r="41" spans="1:22" x14ac:dyDescent="0.2">
      <c r="A41" s="16" t="s">
        <v>250</v>
      </c>
      <c r="B41" s="4">
        <v>1397300</v>
      </c>
      <c r="C41" s="4">
        <v>174300</v>
      </c>
      <c r="D41" s="4">
        <v>1223000</v>
      </c>
      <c r="E41" s="4">
        <v>54820000000</v>
      </c>
      <c r="F41" s="4">
        <f t="shared" si="0"/>
        <v>654831635992</v>
      </c>
      <c r="G41" s="4">
        <v>70000</v>
      </c>
      <c r="H41" s="4">
        <v>170300</v>
      </c>
      <c r="I41" s="4">
        <v>-100300</v>
      </c>
      <c r="J41" s="4">
        <v>-4436720000</v>
      </c>
      <c r="K41" s="24">
        <f t="shared" si="1"/>
        <v>-92385535000</v>
      </c>
      <c r="L41" s="4">
        <v>2956</v>
      </c>
      <c r="M41" s="4">
        <v>2236</v>
      </c>
      <c r="N41" s="4">
        <v>323</v>
      </c>
      <c r="O41" s="4">
        <v>323</v>
      </c>
      <c r="P41" s="4">
        <v>3146900</v>
      </c>
      <c r="Q41" s="4">
        <v>3085000</v>
      </c>
      <c r="R41" s="5">
        <v>5.6999999999999993E-3</v>
      </c>
      <c r="S41" s="4">
        <v>6285200</v>
      </c>
      <c r="T41" s="4">
        <f t="shared" si="2"/>
        <v>3501460</v>
      </c>
      <c r="U41" s="4">
        <f t="shared" si="3"/>
        <v>2593500</v>
      </c>
      <c r="V41" s="5">
        <v>4.0099999999999997E-2</v>
      </c>
    </row>
    <row r="42" spans="1:22" x14ac:dyDescent="0.2">
      <c r="A42" s="16" t="s">
        <v>249</v>
      </c>
      <c r="B42" s="4">
        <v>649900</v>
      </c>
      <c r="C42" s="4">
        <v>175700</v>
      </c>
      <c r="D42" s="4">
        <v>474200</v>
      </c>
      <c r="E42" s="4">
        <v>20759810000</v>
      </c>
      <c r="F42" s="4">
        <f t="shared" si="0"/>
        <v>600011635992</v>
      </c>
      <c r="G42" s="4">
        <v>30600</v>
      </c>
      <c r="H42" s="4">
        <v>29400</v>
      </c>
      <c r="I42" s="4">
        <v>1200</v>
      </c>
      <c r="J42" s="4">
        <v>59595000</v>
      </c>
      <c r="K42" s="24">
        <f t="shared" si="1"/>
        <v>-87948815000</v>
      </c>
      <c r="L42" s="4">
        <v>2037</v>
      </c>
      <c r="M42" s="4">
        <v>1748</v>
      </c>
      <c r="N42" s="4">
        <v>156</v>
      </c>
      <c r="O42" s="4">
        <v>110</v>
      </c>
      <c r="P42" s="4">
        <v>1757600</v>
      </c>
      <c r="Q42" s="4">
        <v>1386700</v>
      </c>
      <c r="R42" s="5">
        <v>1.49E-2</v>
      </c>
      <c r="S42" s="4">
        <v>3620800</v>
      </c>
      <c r="T42" s="4">
        <f t="shared" si="2"/>
        <v>3496800</v>
      </c>
      <c r="U42" s="4">
        <f t="shared" si="3"/>
        <v>2593500</v>
      </c>
      <c r="V42" s="5">
        <v>2.7000000000000003E-2</v>
      </c>
    </row>
    <row r="43" spans="1:22" x14ac:dyDescent="0.2">
      <c r="A43" s="16" t="s">
        <v>248</v>
      </c>
      <c r="B43" s="4">
        <v>1171900</v>
      </c>
      <c r="C43" s="4">
        <v>526400</v>
      </c>
      <c r="D43" s="4">
        <v>645500</v>
      </c>
      <c r="E43" s="4">
        <v>28284700000</v>
      </c>
      <c r="F43" s="4">
        <f t="shared" si="0"/>
        <v>579251825992</v>
      </c>
      <c r="G43" s="4">
        <v>109700</v>
      </c>
      <c r="H43" s="4">
        <v>19000</v>
      </c>
      <c r="I43" s="4">
        <v>90700</v>
      </c>
      <c r="J43" s="4">
        <v>3982350000</v>
      </c>
      <c r="K43" s="24">
        <f t="shared" si="1"/>
        <v>-88008410000</v>
      </c>
      <c r="L43" s="4">
        <v>2220</v>
      </c>
      <c r="M43" s="4">
        <v>1554</v>
      </c>
      <c r="N43" s="4">
        <v>207</v>
      </c>
      <c r="O43" s="4">
        <v>182</v>
      </c>
      <c r="P43" s="4">
        <v>2379600</v>
      </c>
      <c r="Q43" s="4">
        <v>1663600</v>
      </c>
      <c r="R43" s="5">
        <v>1.04E-2</v>
      </c>
      <c r="S43" s="4">
        <v>4082300</v>
      </c>
      <c r="T43" s="4">
        <f t="shared" si="2"/>
        <v>3988440</v>
      </c>
      <c r="U43" s="4">
        <f t="shared" si="3"/>
        <v>2593500</v>
      </c>
      <c r="V43" s="5">
        <v>2.3799999999999998E-2</v>
      </c>
    </row>
    <row r="44" spans="1:22" x14ac:dyDescent="0.2">
      <c r="A44" s="16" t="s">
        <v>247</v>
      </c>
      <c r="B44" s="4">
        <v>106500</v>
      </c>
      <c r="C44" s="4">
        <v>250100</v>
      </c>
      <c r="D44" s="4">
        <v>-143600</v>
      </c>
      <c r="E44" s="4">
        <v>-6241750000</v>
      </c>
      <c r="F44" s="4">
        <f t="shared" si="0"/>
        <v>550967125992</v>
      </c>
      <c r="G44" s="4">
        <v>0</v>
      </c>
      <c r="H44" s="4">
        <v>0</v>
      </c>
      <c r="I44" s="4">
        <v>0</v>
      </c>
      <c r="J44" s="4">
        <v>1881505000</v>
      </c>
      <c r="K44" s="24">
        <f t="shared" si="1"/>
        <v>-91990760000</v>
      </c>
      <c r="L44" s="4">
        <v>1146</v>
      </c>
      <c r="M44" s="4">
        <v>1764</v>
      </c>
      <c r="N44" s="4">
        <v>70</v>
      </c>
      <c r="O44" s="4">
        <v>107</v>
      </c>
      <c r="P44" s="4">
        <v>793600</v>
      </c>
      <c r="Q44" s="4">
        <v>1235300</v>
      </c>
      <c r="R44" s="5">
        <v>-1.03E-2</v>
      </c>
      <c r="S44" s="4">
        <v>2593500</v>
      </c>
      <c r="T44" s="4">
        <f t="shared" si="2"/>
        <v>4250270</v>
      </c>
      <c r="U44" s="4">
        <f t="shared" si="3"/>
        <v>2822000</v>
      </c>
      <c r="V44" s="5">
        <v>1.4800000000000001E-2</v>
      </c>
    </row>
    <row r="45" spans="1:22" x14ac:dyDescent="0.2">
      <c r="A45" s="16" t="s">
        <v>246</v>
      </c>
      <c r="B45" s="4">
        <v>244100</v>
      </c>
      <c r="C45" s="4">
        <v>441800</v>
      </c>
      <c r="D45" s="4">
        <v>-197700</v>
      </c>
      <c r="E45" s="4">
        <v>-8646369567</v>
      </c>
      <c r="F45" s="4">
        <f t="shared" si="0"/>
        <v>557208875992</v>
      </c>
      <c r="G45" s="4">
        <v>0</v>
      </c>
      <c r="H45" s="4">
        <v>0</v>
      </c>
      <c r="I45" s="4">
        <v>0</v>
      </c>
      <c r="J45" s="4">
        <v>1881505000</v>
      </c>
      <c r="K45" s="24">
        <f t="shared" si="1"/>
        <v>-93872265000</v>
      </c>
      <c r="L45" s="4">
        <v>1102</v>
      </c>
      <c r="M45" s="4">
        <v>2844</v>
      </c>
      <c r="N45" s="4">
        <v>61</v>
      </c>
      <c r="O45" s="4">
        <v>186</v>
      </c>
      <c r="P45" s="4">
        <v>725700</v>
      </c>
      <c r="Q45" s="4">
        <v>2011800</v>
      </c>
      <c r="R45" s="5">
        <v>-9.1000000000000004E-3</v>
      </c>
      <c r="S45" s="4">
        <v>2822000</v>
      </c>
      <c r="T45" s="4">
        <f t="shared" si="2"/>
        <v>4386530</v>
      </c>
      <c r="U45" s="4">
        <f t="shared" si="3"/>
        <v>2974900</v>
      </c>
      <c r="V45" s="5">
        <v>2.7999999999999997E-2</v>
      </c>
    </row>
    <row r="46" spans="1:22" x14ac:dyDescent="0.2">
      <c r="A46" s="16" t="s">
        <v>245</v>
      </c>
      <c r="B46" s="4">
        <v>460500</v>
      </c>
      <c r="C46" s="4">
        <v>231200</v>
      </c>
      <c r="D46" s="4">
        <v>229300</v>
      </c>
      <c r="E46" s="4">
        <v>10173340000</v>
      </c>
      <c r="F46" s="4">
        <f t="shared" si="0"/>
        <v>565855245559</v>
      </c>
      <c r="G46" s="4">
        <v>0</v>
      </c>
      <c r="H46" s="4">
        <v>0</v>
      </c>
      <c r="I46" s="4">
        <v>0</v>
      </c>
      <c r="J46" s="4">
        <v>-19986225000</v>
      </c>
      <c r="K46" s="24">
        <f t="shared" si="1"/>
        <v>-95753770000</v>
      </c>
      <c r="L46" s="4">
        <v>1600</v>
      </c>
      <c r="M46" s="4">
        <v>1418</v>
      </c>
      <c r="N46" s="4">
        <v>158</v>
      </c>
      <c r="O46" s="4">
        <v>138</v>
      </c>
      <c r="P46" s="4">
        <v>1489500</v>
      </c>
      <c r="Q46" s="4">
        <v>1356000</v>
      </c>
      <c r="R46" s="5">
        <v>-2.2000000000000001E-3</v>
      </c>
      <c r="S46" s="4">
        <v>2974900</v>
      </c>
      <c r="T46" s="4">
        <f t="shared" si="2"/>
        <v>4694120</v>
      </c>
      <c r="U46" s="4">
        <f t="shared" si="3"/>
        <v>3240300</v>
      </c>
      <c r="V46" s="5">
        <v>2.2400000000000003E-2</v>
      </c>
    </row>
    <row r="47" spans="1:22" x14ac:dyDescent="0.2">
      <c r="A47" s="16" t="s">
        <v>244</v>
      </c>
      <c r="B47" s="4">
        <v>210200</v>
      </c>
      <c r="C47" s="4">
        <v>421900</v>
      </c>
      <c r="D47" s="4">
        <v>-211700</v>
      </c>
      <c r="E47" s="4">
        <v>-9347130000</v>
      </c>
      <c r="F47" s="4">
        <f t="shared" ref="F47:F73" si="4">E47+F48</f>
        <v>555681905559</v>
      </c>
      <c r="G47" s="4">
        <v>22500</v>
      </c>
      <c r="H47" s="4">
        <v>568700</v>
      </c>
      <c r="I47" s="4">
        <v>-546200</v>
      </c>
      <c r="J47" s="4">
        <v>-24082225000</v>
      </c>
      <c r="K47" s="24">
        <f t="shared" ref="K47:K73" si="5">K48+J47</f>
        <v>-75767545000</v>
      </c>
      <c r="L47" s="4">
        <v>1872</v>
      </c>
      <c r="M47" s="4">
        <v>1552</v>
      </c>
      <c r="N47" s="4">
        <v>165</v>
      </c>
      <c r="O47" s="4">
        <v>162</v>
      </c>
      <c r="P47" s="4">
        <v>1912900</v>
      </c>
      <c r="Q47" s="4">
        <v>1797900</v>
      </c>
      <c r="R47" s="5">
        <v>1.49E-2</v>
      </c>
      <c r="S47" s="4">
        <v>3711700</v>
      </c>
      <c r="T47" s="4">
        <f t="shared" si="2"/>
        <v>5016160</v>
      </c>
      <c r="U47" s="4">
        <f t="shared" ref="U47:U73" si="6">MIN(S48:S52)</f>
        <v>3240300</v>
      </c>
      <c r="V47" s="5">
        <v>3.9199999999999999E-2</v>
      </c>
    </row>
    <row r="48" spans="1:22" x14ac:dyDescent="0.2">
      <c r="A48" s="16" t="s">
        <v>243</v>
      </c>
      <c r="B48" s="4">
        <v>590100</v>
      </c>
      <c r="C48" s="4">
        <v>434235</v>
      </c>
      <c r="D48" s="4">
        <v>155865</v>
      </c>
      <c r="E48" s="4">
        <v>6746140000</v>
      </c>
      <c r="F48" s="4">
        <f t="shared" si="4"/>
        <v>565029035559</v>
      </c>
      <c r="G48" s="4">
        <v>54100</v>
      </c>
      <c r="H48" s="4">
        <v>172600</v>
      </c>
      <c r="I48" s="4">
        <v>-118500</v>
      </c>
      <c r="J48" s="4">
        <v>-5184535000</v>
      </c>
      <c r="K48" s="24">
        <f t="shared" si="5"/>
        <v>-51685320000</v>
      </c>
      <c r="L48" s="4">
        <v>1762</v>
      </c>
      <c r="M48" s="4">
        <v>2416</v>
      </c>
      <c r="N48" s="4">
        <v>155</v>
      </c>
      <c r="O48" s="4">
        <v>220</v>
      </c>
      <c r="P48" s="4">
        <v>1757500</v>
      </c>
      <c r="Q48" s="4">
        <v>2490800</v>
      </c>
      <c r="R48" s="5">
        <v>4.6999999999999993E-3</v>
      </c>
      <c r="S48" s="4">
        <v>4381200</v>
      </c>
      <c r="T48" s="4">
        <f t="shared" si="2"/>
        <v>4997980</v>
      </c>
      <c r="U48" s="4">
        <f t="shared" si="6"/>
        <v>3240300</v>
      </c>
      <c r="V48" s="5">
        <v>2.7000000000000003E-2</v>
      </c>
    </row>
    <row r="49" spans="1:22" x14ac:dyDescent="0.2">
      <c r="A49" s="16" t="s">
        <v>236</v>
      </c>
      <c r="B49" s="4">
        <v>446900</v>
      </c>
      <c r="C49" s="4">
        <v>519100</v>
      </c>
      <c r="D49" s="4">
        <v>-72200</v>
      </c>
      <c r="E49" s="4">
        <v>-3092090000</v>
      </c>
      <c r="F49" s="4">
        <f t="shared" si="4"/>
        <v>558282895559</v>
      </c>
      <c r="G49" s="4">
        <v>61500</v>
      </c>
      <c r="H49" s="4">
        <v>73800</v>
      </c>
      <c r="I49" s="4">
        <v>-12300</v>
      </c>
      <c r="J49" s="4">
        <v>-546095000</v>
      </c>
      <c r="K49" s="24">
        <f t="shared" si="5"/>
        <v>-46500785000</v>
      </c>
      <c r="L49" s="4">
        <v>1735</v>
      </c>
      <c r="M49" s="4">
        <v>2317</v>
      </c>
      <c r="N49" s="4">
        <v>160</v>
      </c>
      <c r="O49" s="4">
        <v>250</v>
      </c>
      <c r="P49" s="4">
        <v>1572600</v>
      </c>
      <c r="Q49" s="4">
        <v>2487400</v>
      </c>
      <c r="R49" s="5">
        <v>3.4999999999999996E-3</v>
      </c>
      <c r="S49" s="4">
        <v>4160300</v>
      </c>
      <c r="T49" s="4">
        <f t="shared" si="2"/>
        <v>5246910</v>
      </c>
      <c r="U49" s="4">
        <f t="shared" si="6"/>
        <v>3240300</v>
      </c>
      <c r="V49" s="5">
        <v>2.3900000000000001E-2</v>
      </c>
    </row>
    <row r="50" spans="1:22" x14ac:dyDescent="0.2">
      <c r="A50" s="16" t="s">
        <v>235</v>
      </c>
      <c r="B50" s="4">
        <v>28900</v>
      </c>
      <c r="C50" s="4">
        <v>575722</v>
      </c>
      <c r="D50" s="4">
        <v>-546822</v>
      </c>
      <c r="E50" s="4">
        <v>-23612230000</v>
      </c>
      <c r="F50" s="4">
        <f t="shared" si="4"/>
        <v>561374985559</v>
      </c>
      <c r="G50" s="4">
        <v>112000</v>
      </c>
      <c r="H50" s="4">
        <v>76500</v>
      </c>
      <c r="I50" s="4">
        <v>35500</v>
      </c>
      <c r="J50" s="4">
        <v>1523525000</v>
      </c>
      <c r="K50" s="24">
        <f t="shared" si="5"/>
        <v>-45954690000</v>
      </c>
      <c r="L50" s="4">
        <v>1798</v>
      </c>
      <c r="M50" s="4">
        <v>1857</v>
      </c>
      <c r="N50" s="4">
        <v>136</v>
      </c>
      <c r="O50" s="4">
        <v>148</v>
      </c>
      <c r="P50" s="4">
        <v>1515900</v>
      </c>
      <c r="Q50" s="4">
        <v>1873700</v>
      </c>
      <c r="R50" s="5">
        <v>1.1699999999999999E-2</v>
      </c>
      <c r="S50" s="4">
        <v>3427600</v>
      </c>
      <c r="T50" s="4">
        <f t="shared" si="2"/>
        <v>5443092.5999999996</v>
      </c>
      <c r="U50" s="4">
        <f t="shared" si="6"/>
        <v>3240300</v>
      </c>
      <c r="V50" s="5">
        <v>3.1899999999999998E-2</v>
      </c>
    </row>
    <row r="51" spans="1:22" x14ac:dyDescent="0.2">
      <c r="A51" s="16" t="s">
        <v>234</v>
      </c>
      <c r="B51" s="4">
        <v>433200</v>
      </c>
      <c r="C51" s="4">
        <v>660500</v>
      </c>
      <c r="D51" s="4">
        <v>-227300</v>
      </c>
      <c r="E51" s="4">
        <v>-9489280000</v>
      </c>
      <c r="F51" s="4">
        <f t="shared" si="4"/>
        <v>584987215559</v>
      </c>
      <c r="G51" s="4">
        <v>0</v>
      </c>
      <c r="H51" s="4">
        <v>0</v>
      </c>
      <c r="I51" s="4">
        <v>0</v>
      </c>
      <c r="J51" s="4">
        <v>-12310435000</v>
      </c>
      <c r="K51" s="24">
        <f t="shared" si="5"/>
        <v>-47478215000</v>
      </c>
      <c r="L51" s="4">
        <v>1458</v>
      </c>
      <c r="M51" s="4">
        <v>2389</v>
      </c>
      <c r="N51" s="4">
        <v>143</v>
      </c>
      <c r="O51" s="4">
        <v>108</v>
      </c>
      <c r="P51" s="4">
        <v>1592500</v>
      </c>
      <c r="Q51" s="4">
        <v>1468000</v>
      </c>
      <c r="R51" s="5">
        <v>1.9099999999999999E-2</v>
      </c>
      <c r="S51" s="4">
        <v>3240300</v>
      </c>
      <c r="T51" s="4">
        <f t="shared" si="2"/>
        <v>5714572.5999999996</v>
      </c>
      <c r="U51" s="4">
        <f t="shared" si="6"/>
        <v>3574200</v>
      </c>
      <c r="V51" s="5">
        <v>2.69E-2</v>
      </c>
    </row>
    <row r="52" spans="1:22" x14ac:dyDescent="0.2">
      <c r="A52" s="16" t="s">
        <v>233</v>
      </c>
      <c r="B52" s="4">
        <v>983500</v>
      </c>
      <c r="C52" s="4">
        <v>518720</v>
      </c>
      <c r="D52" s="4">
        <v>464780</v>
      </c>
      <c r="E52" s="4">
        <v>19742530000</v>
      </c>
      <c r="F52" s="4">
        <f t="shared" si="4"/>
        <v>594476495559</v>
      </c>
      <c r="G52" s="4">
        <v>0</v>
      </c>
      <c r="H52" s="4">
        <v>0</v>
      </c>
      <c r="I52" s="4">
        <v>0</v>
      </c>
      <c r="J52" s="4">
        <v>-22371720000</v>
      </c>
      <c r="K52" s="24">
        <f t="shared" si="5"/>
        <v>-35167780000</v>
      </c>
      <c r="L52" s="4">
        <v>1159</v>
      </c>
      <c r="M52" s="4">
        <v>3144</v>
      </c>
      <c r="N52" s="4">
        <v>133</v>
      </c>
      <c r="O52" s="4">
        <v>125</v>
      </c>
      <c r="P52" s="4">
        <v>1234800</v>
      </c>
      <c r="Q52" s="4">
        <v>2213800</v>
      </c>
      <c r="R52" s="5">
        <v>-1.9E-2</v>
      </c>
      <c r="S52" s="4">
        <v>3574200</v>
      </c>
      <c r="T52" s="4">
        <f t="shared" si="2"/>
        <v>5907622.5999999996</v>
      </c>
      <c r="U52" s="4">
        <f t="shared" si="6"/>
        <v>4184600</v>
      </c>
      <c r="V52" s="5">
        <v>2.7799999999999998E-2</v>
      </c>
    </row>
    <row r="53" spans="1:22" x14ac:dyDescent="0.2">
      <c r="A53" s="16" t="s">
        <v>232</v>
      </c>
      <c r="B53" s="4">
        <v>1813500</v>
      </c>
      <c r="C53" s="4">
        <v>1558700</v>
      </c>
      <c r="D53" s="4">
        <v>254800</v>
      </c>
      <c r="E53" s="4">
        <v>10772740000</v>
      </c>
      <c r="F53" s="4">
        <f t="shared" si="4"/>
        <v>574733965559</v>
      </c>
      <c r="G53" s="4">
        <v>76400</v>
      </c>
      <c r="H53" s="4">
        <v>70800</v>
      </c>
      <c r="I53" s="4">
        <v>5600</v>
      </c>
      <c r="J53" s="4">
        <v>137315000</v>
      </c>
      <c r="K53" s="24">
        <f t="shared" si="5"/>
        <v>-12796060000</v>
      </c>
      <c r="L53" s="4">
        <v>3130</v>
      </c>
      <c r="M53" s="4">
        <v>4732</v>
      </c>
      <c r="N53" s="4">
        <v>293</v>
      </c>
      <c r="O53" s="4">
        <v>432</v>
      </c>
      <c r="P53" s="4">
        <v>3283400</v>
      </c>
      <c r="Q53" s="4">
        <v>5237600</v>
      </c>
      <c r="R53" s="5">
        <v>-2.4500000000000001E-2</v>
      </c>
      <c r="S53" s="4">
        <v>8998700</v>
      </c>
      <c r="T53" s="4">
        <f t="shared" si="2"/>
        <v>6335422.5999999996</v>
      </c>
      <c r="U53" s="4">
        <f t="shared" si="6"/>
        <v>4184600</v>
      </c>
      <c r="V53" s="5">
        <v>9.64E-2</v>
      </c>
    </row>
    <row r="54" spans="1:22" x14ac:dyDescent="0.2">
      <c r="A54" s="16" t="s">
        <v>231</v>
      </c>
      <c r="B54" s="4">
        <v>630500</v>
      </c>
      <c r="C54" s="4">
        <v>1063010</v>
      </c>
      <c r="D54" s="4">
        <v>-432510</v>
      </c>
      <c r="E54" s="4">
        <v>-19010250000</v>
      </c>
      <c r="F54" s="4">
        <f t="shared" si="4"/>
        <v>563961225559</v>
      </c>
      <c r="G54" s="4">
        <v>0</v>
      </c>
      <c r="H54" s="4">
        <v>0</v>
      </c>
      <c r="I54" s="4">
        <v>0</v>
      </c>
      <c r="J54" s="4">
        <v>-937180000</v>
      </c>
      <c r="K54" s="24">
        <f t="shared" si="5"/>
        <v>-12933375000</v>
      </c>
      <c r="L54" s="4">
        <v>2080</v>
      </c>
      <c r="M54" s="4">
        <v>2649</v>
      </c>
      <c r="N54" s="4">
        <v>236</v>
      </c>
      <c r="O54" s="4">
        <v>273</v>
      </c>
      <c r="P54" s="4">
        <v>2305200</v>
      </c>
      <c r="Q54" s="4">
        <v>2697900</v>
      </c>
      <c r="R54" s="5">
        <v>-1.7100000000000001E-2</v>
      </c>
      <c r="S54" s="4">
        <v>5211800</v>
      </c>
      <c r="T54" s="4">
        <f t="shared" si="2"/>
        <v>6159862.5999999996</v>
      </c>
      <c r="U54" s="4">
        <f t="shared" si="6"/>
        <v>4184600</v>
      </c>
      <c r="V54" s="5">
        <v>7.4700000000000003E-2</v>
      </c>
    </row>
    <row r="55" spans="1:22" x14ac:dyDescent="0.2">
      <c r="A55" s="16" t="s">
        <v>230</v>
      </c>
      <c r="B55" s="4">
        <v>881300</v>
      </c>
      <c r="C55" s="4">
        <v>422700</v>
      </c>
      <c r="D55" s="4">
        <v>458600</v>
      </c>
      <c r="E55" s="4">
        <v>20358600000</v>
      </c>
      <c r="F55" s="4">
        <f t="shared" si="4"/>
        <v>582971475559</v>
      </c>
      <c r="G55" s="4">
        <v>0</v>
      </c>
      <c r="H55" s="4">
        <v>0</v>
      </c>
      <c r="I55" s="4">
        <v>0</v>
      </c>
      <c r="J55" s="4">
        <v>10598460000</v>
      </c>
      <c r="K55" s="24">
        <f t="shared" si="5"/>
        <v>-11996195000</v>
      </c>
      <c r="L55" s="4">
        <v>1606</v>
      </c>
      <c r="M55" s="4">
        <v>2161</v>
      </c>
      <c r="N55" s="4">
        <v>166</v>
      </c>
      <c r="O55" s="4">
        <v>225</v>
      </c>
      <c r="P55" s="4">
        <v>1640300</v>
      </c>
      <c r="Q55" s="4">
        <v>2350300</v>
      </c>
      <c r="R55" s="5">
        <v>2.3E-3</v>
      </c>
      <c r="S55" s="4">
        <v>4184600</v>
      </c>
      <c r="T55" s="4">
        <f t="shared" si="2"/>
        <v>6545802.5999999996</v>
      </c>
      <c r="U55" s="4">
        <f t="shared" si="6"/>
        <v>4199400</v>
      </c>
      <c r="V55" s="5">
        <v>2.58E-2</v>
      </c>
    </row>
    <row r="56" spans="1:22" x14ac:dyDescent="0.2">
      <c r="A56" s="16" t="s">
        <v>229</v>
      </c>
      <c r="B56" s="4">
        <v>911910</v>
      </c>
      <c r="C56" s="4">
        <v>416600</v>
      </c>
      <c r="D56" s="4">
        <v>495310</v>
      </c>
      <c r="E56" s="4">
        <v>21917700000</v>
      </c>
      <c r="F56" s="4">
        <f t="shared" si="4"/>
        <v>562612875559</v>
      </c>
      <c r="G56" s="4">
        <v>242200</v>
      </c>
      <c r="H56" s="4">
        <v>3000</v>
      </c>
      <c r="I56" s="4">
        <v>239200</v>
      </c>
      <c r="J56" s="4">
        <v>10598460000</v>
      </c>
      <c r="K56" s="24">
        <f t="shared" si="5"/>
        <v>-22594655000</v>
      </c>
      <c r="L56" s="4">
        <v>3440</v>
      </c>
      <c r="M56" s="4">
        <v>1905</v>
      </c>
      <c r="N56" s="4">
        <v>354</v>
      </c>
      <c r="O56" s="4">
        <v>238</v>
      </c>
      <c r="P56" s="4">
        <v>3527000</v>
      </c>
      <c r="Q56" s="4">
        <v>2264800</v>
      </c>
      <c r="R56" s="5">
        <v>4.7100000000000003E-2</v>
      </c>
      <c r="S56" s="4">
        <v>6050800</v>
      </c>
      <c r="T56" s="4">
        <f t="shared" si="2"/>
        <v>6114972.5999999996</v>
      </c>
      <c r="U56" s="4">
        <f t="shared" si="6"/>
        <v>4199400</v>
      </c>
      <c r="V56" s="5">
        <v>4.8099999999999997E-2</v>
      </c>
    </row>
    <row r="57" spans="1:22" x14ac:dyDescent="0.2">
      <c r="A57" s="16" t="s">
        <v>228</v>
      </c>
      <c r="B57" s="4">
        <v>1208800</v>
      </c>
      <c r="C57" s="4">
        <v>514700</v>
      </c>
      <c r="D57" s="4">
        <v>694100</v>
      </c>
      <c r="E57" s="4">
        <v>29267820000</v>
      </c>
      <c r="F57" s="4">
        <f t="shared" si="4"/>
        <v>540695175559</v>
      </c>
      <c r="G57" s="4">
        <v>19800</v>
      </c>
      <c r="H57" s="4">
        <v>38000</v>
      </c>
      <c r="I57" s="4">
        <v>-18200</v>
      </c>
      <c r="J57" s="4">
        <v>-768355000</v>
      </c>
      <c r="K57" s="24">
        <f t="shared" si="5"/>
        <v>-33193115000</v>
      </c>
      <c r="L57" s="4">
        <v>2405</v>
      </c>
      <c r="M57" s="4">
        <v>2613</v>
      </c>
      <c r="N57" s="4">
        <v>303</v>
      </c>
      <c r="O57" s="4">
        <v>239</v>
      </c>
      <c r="P57" s="4">
        <v>3023200</v>
      </c>
      <c r="Q57" s="4">
        <v>2768300</v>
      </c>
      <c r="R57" s="5">
        <v>1.44E-2</v>
      </c>
      <c r="S57" s="4">
        <v>6932100</v>
      </c>
      <c r="T57" s="4">
        <f t="shared" si="2"/>
        <v>5656772.5999999996</v>
      </c>
      <c r="U57" s="4">
        <f t="shared" si="6"/>
        <v>4199400</v>
      </c>
      <c r="V57" s="5">
        <v>2.92E-2</v>
      </c>
    </row>
    <row r="58" spans="1:22" x14ac:dyDescent="0.2">
      <c r="A58" s="16" t="s">
        <v>227</v>
      </c>
      <c r="B58" s="4">
        <v>996200</v>
      </c>
      <c r="C58" s="4">
        <v>423300</v>
      </c>
      <c r="D58" s="4">
        <v>572900</v>
      </c>
      <c r="E58" s="4">
        <v>24127550000</v>
      </c>
      <c r="F58" s="4">
        <f t="shared" si="4"/>
        <v>511427355559</v>
      </c>
      <c r="G58" s="4">
        <v>0</v>
      </c>
      <c r="H58" s="4">
        <v>0</v>
      </c>
      <c r="I58" s="4">
        <v>0</v>
      </c>
      <c r="J58" s="4">
        <v>-131980000</v>
      </c>
      <c r="K58" s="24">
        <f t="shared" si="5"/>
        <v>-32424760000</v>
      </c>
      <c r="L58" s="4">
        <v>2244</v>
      </c>
      <c r="M58" s="4">
        <v>2779</v>
      </c>
      <c r="N58" s="4">
        <v>155</v>
      </c>
      <c r="O58" s="4">
        <v>198</v>
      </c>
      <c r="P58" s="4">
        <v>1816000</v>
      </c>
      <c r="Q58" s="4">
        <v>2192200</v>
      </c>
      <c r="R58" s="5">
        <v>0</v>
      </c>
      <c r="S58" s="4">
        <v>4199400</v>
      </c>
      <c r="T58" s="4">
        <f t="shared" si="2"/>
        <v>5485952.5999999996</v>
      </c>
      <c r="U58" s="4">
        <f t="shared" si="6"/>
        <v>5389426</v>
      </c>
      <c r="V58" s="5">
        <v>3.95E-2</v>
      </c>
    </row>
    <row r="59" spans="1:22" x14ac:dyDescent="0.2">
      <c r="A59" s="16" t="s">
        <v>226</v>
      </c>
      <c r="B59" s="4">
        <v>1568700</v>
      </c>
      <c r="C59" s="4">
        <v>1770200</v>
      </c>
      <c r="D59" s="4">
        <v>-201500</v>
      </c>
      <c r="E59" s="4">
        <v>-8453780000</v>
      </c>
      <c r="F59" s="4">
        <f t="shared" si="4"/>
        <v>487299805559</v>
      </c>
      <c r="G59" s="4">
        <v>28100</v>
      </c>
      <c r="H59" s="4">
        <v>109100</v>
      </c>
      <c r="I59" s="4">
        <v>-81000</v>
      </c>
      <c r="J59" s="4">
        <v>-3416780000</v>
      </c>
      <c r="K59" s="24">
        <f t="shared" si="5"/>
        <v>-32292780000</v>
      </c>
      <c r="L59" s="4">
        <v>2200</v>
      </c>
      <c r="M59" s="4">
        <v>4333</v>
      </c>
      <c r="N59" s="4">
        <v>177</v>
      </c>
      <c r="O59" s="4">
        <v>387</v>
      </c>
      <c r="P59" s="4">
        <v>2062900</v>
      </c>
      <c r="Q59" s="4">
        <v>4099900</v>
      </c>
      <c r="R59" s="5">
        <v>-2.3799999999999998E-2</v>
      </c>
      <c r="S59" s="4">
        <v>6649600</v>
      </c>
      <c r="T59" s="4">
        <f t="shared" si="2"/>
        <v>5285202.5999999996</v>
      </c>
      <c r="U59" s="4">
        <f t="shared" si="6"/>
        <v>3456200</v>
      </c>
      <c r="V59" s="5">
        <v>3.4700000000000002E-2</v>
      </c>
    </row>
    <row r="60" spans="1:22" x14ac:dyDescent="0.2">
      <c r="A60" s="16" t="s">
        <v>225</v>
      </c>
      <c r="B60" s="4">
        <v>1533100</v>
      </c>
      <c r="C60" s="4">
        <v>1364400</v>
      </c>
      <c r="D60" s="4">
        <v>168700</v>
      </c>
      <c r="E60" s="4">
        <v>7172490000</v>
      </c>
      <c r="F60" s="4">
        <f t="shared" si="4"/>
        <v>495753585559</v>
      </c>
      <c r="G60" s="4">
        <v>0</v>
      </c>
      <c r="H60" s="4">
        <v>0</v>
      </c>
      <c r="I60" s="4">
        <v>0</v>
      </c>
      <c r="J60" s="4">
        <v>-4321145000</v>
      </c>
      <c r="K60" s="24">
        <f t="shared" si="5"/>
        <v>-28876000000</v>
      </c>
      <c r="L60" s="4">
        <v>1747</v>
      </c>
      <c r="M60" s="4">
        <v>2716</v>
      </c>
      <c r="N60" s="4">
        <v>204</v>
      </c>
      <c r="O60" s="4">
        <v>283</v>
      </c>
      <c r="P60" s="4">
        <v>1963400</v>
      </c>
      <c r="Q60" s="4">
        <v>2955400</v>
      </c>
      <c r="R60" s="5">
        <v>-2.3E-3</v>
      </c>
      <c r="S60" s="4">
        <v>5389426</v>
      </c>
      <c r="T60" s="4">
        <f t="shared" si="2"/>
        <v>4885640</v>
      </c>
      <c r="U60" s="4">
        <f t="shared" si="6"/>
        <v>3456200</v>
      </c>
      <c r="V60" s="5">
        <v>2.4199999999999999E-2</v>
      </c>
    </row>
    <row r="61" spans="1:22" x14ac:dyDescent="0.2">
      <c r="A61" s="16" t="s">
        <v>224</v>
      </c>
      <c r="B61" s="4">
        <v>2014900</v>
      </c>
      <c r="C61" s="4">
        <v>11700</v>
      </c>
      <c r="D61" s="4">
        <v>2003200</v>
      </c>
      <c r="E61" s="4">
        <v>84995910000</v>
      </c>
      <c r="F61" s="4">
        <f t="shared" si="4"/>
        <v>488581095559</v>
      </c>
      <c r="G61" s="4">
        <v>0</v>
      </c>
      <c r="H61" s="4">
        <v>0</v>
      </c>
      <c r="I61" s="4">
        <v>0</v>
      </c>
      <c r="J61" s="4">
        <v>-16638950000</v>
      </c>
      <c r="K61" s="24">
        <f t="shared" si="5"/>
        <v>-24554855000</v>
      </c>
      <c r="L61" s="4">
        <v>1878</v>
      </c>
      <c r="M61" s="4">
        <v>2409</v>
      </c>
      <c r="N61" s="4">
        <v>245</v>
      </c>
      <c r="O61" s="4">
        <v>227</v>
      </c>
      <c r="P61" s="4">
        <v>2208800</v>
      </c>
      <c r="Q61" s="4">
        <v>2419700</v>
      </c>
      <c r="R61" s="5">
        <v>1.3000000000000001E-2</v>
      </c>
      <c r="S61" s="4">
        <v>5955100</v>
      </c>
      <c r="T61" s="4">
        <f t="shared" si="2"/>
        <v>4521450</v>
      </c>
      <c r="U61" s="4">
        <f t="shared" si="6"/>
        <v>1742500</v>
      </c>
      <c r="V61" s="5">
        <v>5.0199999999999995E-2</v>
      </c>
    </row>
    <row r="62" spans="1:22" x14ac:dyDescent="0.2">
      <c r="A62" s="16" t="s">
        <v>223</v>
      </c>
      <c r="B62" s="4">
        <v>762800</v>
      </c>
      <c r="C62" s="4">
        <v>186500</v>
      </c>
      <c r="D62" s="4">
        <v>576300</v>
      </c>
      <c r="E62" s="4">
        <v>24527520000</v>
      </c>
      <c r="F62" s="4">
        <f t="shared" si="4"/>
        <v>403585185559</v>
      </c>
      <c r="G62" s="4">
        <v>0</v>
      </c>
      <c r="H62" s="4">
        <v>0</v>
      </c>
      <c r="I62" s="4">
        <v>0</v>
      </c>
      <c r="J62" s="4">
        <v>-3095985000</v>
      </c>
      <c r="K62" s="24">
        <f t="shared" si="5"/>
        <v>-7915905000</v>
      </c>
      <c r="L62" s="4">
        <v>1673</v>
      </c>
      <c r="M62" s="4">
        <v>2510</v>
      </c>
      <c r="N62" s="4">
        <v>193</v>
      </c>
      <c r="O62" s="4">
        <v>276</v>
      </c>
      <c r="P62" s="4">
        <v>2171500</v>
      </c>
      <c r="Q62" s="4">
        <v>3113000</v>
      </c>
      <c r="R62" s="5">
        <v>-4.6999999999999993E-3</v>
      </c>
      <c r="S62" s="4">
        <v>5504700</v>
      </c>
      <c r="T62" s="4">
        <f t="shared" si="2"/>
        <v>4161680</v>
      </c>
      <c r="U62" s="4">
        <f t="shared" si="6"/>
        <v>1742500</v>
      </c>
      <c r="V62" s="5">
        <v>2.6499999999999999E-2</v>
      </c>
    </row>
    <row r="63" spans="1:22" x14ac:dyDescent="0.2">
      <c r="A63" s="16" t="s">
        <v>222</v>
      </c>
      <c r="B63" s="4">
        <v>3147900</v>
      </c>
      <c r="C63" s="4">
        <v>1397520</v>
      </c>
      <c r="D63" s="4">
        <v>1750380</v>
      </c>
      <c r="E63" s="4">
        <v>74162780000</v>
      </c>
      <c r="F63" s="4">
        <f t="shared" si="4"/>
        <v>379057665559</v>
      </c>
      <c r="G63" s="4">
        <v>0</v>
      </c>
      <c r="H63" s="4">
        <v>0</v>
      </c>
      <c r="I63" s="4">
        <v>0</v>
      </c>
      <c r="J63" s="4">
        <v>-4442945000</v>
      </c>
      <c r="K63" s="24">
        <f t="shared" si="5"/>
        <v>-4819920000</v>
      </c>
      <c r="L63" s="4">
        <v>5135</v>
      </c>
      <c r="M63" s="4">
        <v>3534</v>
      </c>
      <c r="N63" s="4">
        <v>724</v>
      </c>
      <c r="O63" s="4">
        <v>481</v>
      </c>
      <c r="P63" s="4">
        <v>7467300</v>
      </c>
      <c r="Q63" s="4">
        <v>5057300</v>
      </c>
      <c r="R63" s="5">
        <v>6.9000000000000006E-2</v>
      </c>
      <c r="S63" s="4">
        <v>13276700</v>
      </c>
      <c r="T63" s="4">
        <f t="shared" si="2"/>
        <v>3301520</v>
      </c>
      <c r="U63" s="4">
        <f t="shared" si="6"/>
        <v>1742500</v>
      </c>
      <c r="V63" s="5">
        <v>4.4600000000000001E-2</v>
      </c>
    </row>
    <row r="64" spans="1:22" x14ac:dyDescent="0.2">
      <c r="A64" s="16" t="s">
        <v>221</v>
      </c>
      <c r="B64" s="4">
        <v>529968</v>
      </c>
      <c r="C64" s="4">
        <v>633400</v>
      </c>
      <c r="D64" s="4">
        <v>-103432</v>
      </c>
      <c r="E64" s="4">
        <v>-4093670000</v>
      </c>
      <c r="F64" s="4">
        <f t="shared" si="4"/>
        <v>304894885559</v>
      </c>
      <c r="G64" s="4">
        <v>0</v>
      </c>
      <c r="H64" s="4">
        <v>0</v>
      </c>
      <c r="I64" s="4">
        <v>0</v>
      </c>
      <c r="J64" s="4">
        <v>-4698435000</v>
      </c>
      <c r="K64" s="24">
        <f t="shared" si="5"/>
        <v>-376975000</v>
      </c>
      <c r="L64" s="4">
        <v>1601</v>
      </c>
      <c r="M64" s="4">
        <v>1365</v>
      </c>
      <c r="N64" s="4">
        <v>120</v>
      </c>
      <c r="O64" s="4">
        <v>163</v>
      </c>
      <c r="P64" s="4">
        <v>1406900</v>
      </c>
      <c r="Q64" s="4">
        <v>1694200</v>
      </c>
      <c r="R64" s="5">
        <v>7.6E-3</v>
      </c>
      <c r="S64" s="4">
        <v>3456200</v>
      </c>
      <c r="T64" s="4">
        <f t="shared" si="2"/>
        <v>3258030</v>
      </c>
      <c r="U64" s="4">
        <f t="shared" si="6"/>
        <v>1742500</v>
      </c>
      <c r="V64" s="5">
        <v>1.6299999999999999E-2</v>
      </c>
    </row>
    <row r="65" spans="1:22" x14ac:dyDescent="0.2">
      <c r="A65" s="16" t="s">
        <v>220</v>
      </c>
      <c r="B65" s="4">
        <v>1498900</v>
      </c>
      <c r="C65" s="4">
        <v>66800</v>
      </c>
      <c r="D65" s="4">
        <v>1432100</v>
      </c>
      <c r="E65" s="4">
        <v>56364050000</v>
      </c>
      <c r="F65" s="4">
        <f t="shared" si="4"/>
        <v>308988555559</v>
      </c>
      <c r="G65" s="4">
        <v>0</v>
      </c>
      <c r="H65" s="4">
        <v>0</v>
      </c>
      <c r="I65" s="4">
        <v>0</v>
      </c>
      <c r="J65" s="4">
        <v>-1938945000</v>
      </c>
      <c r="K65" s="24">
        <f t="shared" si="5"/>
        <v>4321460000</v>
      </c>
      <c r="L65" s="4">
        <v>4342</v>
      </c>
      <c r="M65" s="4">
        <v>2737</v>
      </c>
      <c r="N65" s="4">
        <v>427</v>
      </c>
      <c r="O65" s="4">
        <v>231</v>
      </c>
      <c r="P65" s="4">
        <v>5116100</v>
      </c>
      <c r="Q65" s="4">
        <v>2744800</v>
      </c>
      <c r="R65" s="5">
        <v>3.6699999999999997E-2</v>
      </c>
      <c r="S65" s="4">
        <v>8044000</v>
      </c>
      <c r="T65" s="4">
        <f t="shared" si="2"/>
        <v>2710030</v>
      </c>
      <c r="U65" s="4">
        <f t="shared" si="6"/>
        <v>1393800</v>
      </c>
      <c r="V65" s="5">
        <v>3.9100000000000003E-2</v>
      </c>
    </row>
    <row r="66" spans="1:22" x14ac:dyDescent="0.2">
      <c r="A66" s="16" t="s">
        <v>219</v>
      </c>
      <c r="B66" s="4">
        <v>191800</v>
      </c>
      <c r="C66" s="4">
        <v>66300</v>
      </c>
      <c r="D66" s="4">
        <v>125500</v>
      </c>
      <c r="E66" s="4">
        <v>4796980000</v>
      </c>
      <c r="F66" s="4">
        <f t="shared" si="4"/>
        <v>252624505559</v>
      </c>
      <c r="G66" s="4">
        <v>0</v>
      </c>
      <c r="H66" s="4">
        <v>0</v>
      </c>
      <c r="I66" s="4">
        <v>0</v>
      </c>
      <c r="J66" s="4">
        <v>-2210265000</v>
      </c>
      <c r="K66" s="24">
        <f t="shared" si="5"/>
        <v>6260405000</v>
      </c>
      <c r="L66" s="4">
        <v>524</v>
      </c>
      <c r="M66" s="4">
        <v>1247</v>
      </c>
      <c r="N66" s="4">
        <v>28</v>
      </c>
      <c r="O66" s="4">
        <v>77</v>
      </c>
      <c r="P66" s="4">
        <v>443200</v>
      </c>
      <c r="Q66" s="4">
        <v>1266400</v>
      </c>
      <c r="R66" s="5">
        <v>-7.8000000000000005E-3</v>
      </c>
      <c r="S66" s="4">
        <v>1742500</v>
      </c>
      <c r="T66" s="4">
        <f t="shared" si="2"/>
        <v>2865600</v>
      </c>
      <c r="U66" s="4">
        <f t="shared" si="6"/>
        <v>1393800</v>
      </c>
      <c r="V66" s="5">
        <v>1.9400000000000001E-2</v>
      </c>
    </row>
    <row r="67" spans="1:22" x14ac:dyDescent="0.2">
      <c r="A67" s="16" t="s">
        <v>218</v>
      </c>
      <c r="B67" s="4">
        <v>477800</v>
      </c>
      <c r="C67" s="4">
        <v>101700</v>
      </c>
      <c r="D67" s="4">
        <v>376100</v>
      </c>
      <c r="E67" s="4">
        <v>14460300000</v>
      </c>
      <c r="F67" s="4">
        <f t="shared" si="4"/>
        <v>247827525559</v>
      </c>
      <c r="G67" s="4">
        <v>0</v>
      </c>
      <c r="H67" s="4">
        <v>0</v>
      </c>
      <c r="I67" s="4">
        <v>0</v>
      </c>
      <c r="J67" s="4">
        <v>-2210265000</v>
      </c>
      <c r="K67" s="24">
        <f t="shared" si="5"/>
        <v>8470670000</v>
      </c>
      <c r="L67" s="4">
        <v>1322</v>
      </c>
      <c r="M67" s="4">
        <v>1160</v>
      </c>
      <c r="N67" s="4">
        <v>107</v>
      </c>
      <c r="O67" s="4">
        <v>82</v>
      </c>
      <c r="P67" s="4">
        <v>1216900</v>
      </c>
      <c r="Q67" s="4">
        <v>1039900</v>
      </c>
      <c r="R67" s="5">
        <v>2.9500000000000002E-2</v>
      </c>
      <c r="S67" s="4">
        <v>2350100</v>
      </c>
      <c r="T67" s="4">
        <f t="shared" si="2"/>
        <v>2935610</v>
      </c>
      <c r="U67" s="4">
        <f t="shared" si="6"/>
        <v>1393800</v>
      </c>
      <c r="V67" s="5">
        <v>3.1099999999999999E-2</v>
      </c>
    </row>
    <row r="68" spans="1:22" x14ac:dyDescent="0.2">
      <c r="A68" s="16" t="s">
        <v>217</v>
      </c>
      <c r="B68" s="4">
        <v>76200</v>
      </c>
      <c r="C68" s="4">
        <v>137800</v>
      </c>
      <c r="D68" s="4">
        <v>-61600</v>
      </c>
      <c r="E68" s="4">
        <v>-2299560000</v>
      </c>
      <c r="F68" s="4">
        <f t="shared" si="4"/>
        <v>233367225559</v>
      </c>
      <c r="G68" s="4">
        <v>0</v>
      </c>
      <c r="H68" s="4">
        <v>0</v>
      </c>
      <c r="I68" s="4">
        <v>0</v>
      </c>
      <c r="J68" s="4">
        <v>-2444140000</v>
      </c>
      <c r="K68" s="24">
        <f t="shared" si="5"/>
        <v>10680935000</v>
      </c>
      <c r="L68" s="4">
        <v>972</v>
      </c>
      <c r="M68" s="4">
        <v>1591</v>
      </c>
      <c r="N68" s="4">
        <v>90</v>
      </c>
      <c r="O68" s="4">
        <v>102</v>
      </c>
      <c r="P68" s="4">
        <v>985100</v>
      </c>
      <c r="Q68" s="4">
        <v>1316600</v>
      </c>
      <c r="R68" s="5">
        <v>-8.0000000000000002E-3</v>
      </c>
      <c r="S68" s="4">
        <v>2491200</v>
      </c>
      <c r="T68" s="4">
        <f t="shared" si="2"/>
        <v>2953880</v>
      </c>
      <c r="U68" s="4">
        <f t="shared" si="6"/>
        <v>1393800</v>
      </c>
      <c r="V68" s="5">
        <v>1.7299999999999999E-2</v>
      </c>
    </row>
    <row r="69" spans="1:22" x14ac:dyDescent="0.2">
      <c r="A69" s="16" t="s">
        <v>216</v>
      </c>
      <c r="B69" s="4">
        <v>363000</v>
      </c>
      <c r="C69" s="4">
        <v>73800</v>
      </c>
      <c r="D69" s="4">
        <v>289200</v>
      </c>
      <c r="E69" s="4">
        <v>10899040000</v>
      </c>
      <c r="F69" s="4">
        <f t="shared" si="4"/>
        <v>235666785559</v>
      </c>
      <c r="G69" s="4">
        <v>0</v>
      </c>
      <c r="H69" s="4">
        <v>0</v>
      </c>
      <c r="I69" s="4">
        <v>0</v>
      </c>
      <c r="J69" s="4">
        <v>-2066115000</v>
      </c>
      <c r="K69" s="24">
        <f t="shared" si="5"/>
        <v>13125075000</v>
      </c>
      <c r="L69" s="4">
        <v>1435</v>
      </c>
      <c r="M69" s="4">
        <v>3426</v>
      </c>
      <c r="N69" s="4">
        <v>96</v>
      </c>
      <c r="O69" s="4">
        <v>264</v>
      </c>
      <c r="P69" s="4">
        <v>1160900</v>
      </c>
      <c r="Q69" s="4">
        <v>3124500</v>
      </c>
      <c r="R69" s="5">
        <v>-3.44E-2</v>
      </c>
      <c r="S69" s="4">
        <v>4642100</v>
      </c>
      <c r="T69" s="4">
        <f t="shared" si="2"/>
        <v>3127130</v>
      </c>
      <c r="U69" s="4">
        <f t="shared" si="6"/>
        <v>1393800</v>
      </c>
      <c r="V69" s="5">
        <v>4.0999999999999995E-2</v>
      </c>
    </row>
    <row r="70" spans="1:22" x14ac:dyDescent="0.2">
      <c r="A70" s="16" t="s">
        <v>215</v>
      </c>
      <c r="B70" s="4">
        <v>147200</v>
      </c>
      <c r="C70" s="4">
        <v>15636</v>
      </c>
      <c r="D70" s="4">
        <v>131564</v>
      </c>
      <c r="E70" s="4">
        <v>5133770000</v>
      </c>
      <c r="F70" s="4">
        <f t="shared" si="4"/>
        <v>224767745559</v>
      </c>
      <c r="G70" s="4">
        <v>0</v>
      </c>
      <c r="H70" s="4">
        <v>0</v>
      </c>
      <c r="I70" s="4">
        <v>0</v>
      </c>
      <c r="J70" s="4">
        <v>-3533335000</v>
      </c>
      <c r="K70" s="24">
        <f t="shared" si="5"/>
        <v>15191190000</v>
      </c>
      <c r="L70" s="4">
        <v>478</v>
      </c>
      <c r="M70" s="4">
        <v>799</v>
      </c>
      <c r="N70" s="4">
        <v>36</v>
      </c>
      <c r="O70" s="4">
        <v>83</v>
      </c>
      <c r="P70" s="4">
        <v>439000</v>
      </c>
      <c r="Q70" s="4">
        <v>904200</v>
      </c>
      <c r="R70" s="5">
        <v>0</v>
      </c>
      <c r="S70" s="4">
        <v>1393800</v>
      </c>
      <c r="T70" s="4">
        <f t="shared" si="2"/>
        <v>3157250</v>
      </c>
      <c r="U70" s="4">
        <f t="shared" si="6"/>
        <v>1907000</v>
      </c>
      <c r="V70" s="5">
        <v>9.0000000000000011E-3</v>
      </c>
    </row>
    <row r="71" spans="1:22" x14ac:dyDescent="0.2">
      <c r="A71" s="16" t="s">
        <v>214</v>
      </c>
      <c r="B71" s="4">
        <v>106800</v>
      </c>
      <c r="C71" s="4">
        <v>68600</v>
      </c>
      <c r="D71" s="4">
        <v>38200</v>
      </c>
      <c r="E71" s="4">
        <v>1483680000</v>
      </c>
      <c r="F71" s="4">
        <f t="shared" si="4"/>
        <v>219633975559</v>
      </c>
      <c r="G71" s="4">
        <v>46400</v>
      </c>
      <c r="H71" s="4">
        <v>71600</v>
      </c>
      <c r="I71" s="4">
        <v>-25200</v>
      </c>
      <c r="J71" s="4">
        <v>-982215000</v>
      </c>
      <c r="K71" s="24">
        <f t="shared" si="5"/>
        <v>18724525000</v>
      </c>
      <c r="L71" s="4">
        <v>886</v>
      </c>
      <c r="M71" s="4">
        <v>1107</v>
      </c>
      <c r="N71" s="4">
        <v>76</v>
      </c>
      <c r="O71" s="4">
        <v>113</v>
      </c>
      <c r="P71" s="4">
        <v>889000</v>
      </c>
      <c r="Q71" s="4">
        <v>1270600</v>
      </c>
      <c r="R71" s="5">
        <v>1.2999999999999999E-3</v>
      </c>
      <c r="S71" s="4">
        <v>2313200</v>
      </c>
      <c r="T71" s="4">
        <f t="shared" si="2"/>
        <v>3199920</v>
      </c>
      <c r="U71" s="4">
        <f t="shared" si="6"/>
        <v>1907000</v>
      </c>
      <c r="V71" s="5">
        <v>2.52E-2</v>
      </c>
    </row>
    <row r="72" spans="1:22" x14ac:dyDescent="0.2">
      <c r="A72" s="16" t="s">
        <v>213</v>
      </c>
      <c r="B72" s="4">
        <v>18800</v>
      </c>
      <c r="C72" s="4">
        <v>73700</v>
      </c>
      <c r="D72" s="4">
        <v>-54900</v>
      </c>
      <c r="E72" s="4">
        <v>-2144440000</v>
      </c>
      <c r="F72" s="4">
        <f t="shared" si="4"/>
        <v>218150295559</v>
      </c>
      <c r="G72" s="4">
        <v>0</v>
      </c>
      <c r="H72" s="4">
        <v>0</v>
      </c>
      <c r="I72" s="4">
        <v>0</v>
      </c>
      <c r="J72" s="4">
        <v>-977895000</v>
      </c>
      <c r="K72" s="24">
        <f t="shared" si="5"/>
        <v>19706740000</v>
      </c>
      <c r="L72" s="4">
        <v>930</v>
      </c>
      <c r="M72" s="4">
        <v>896</v>
      </c>
      <c r="N72" s="4">
        <v>99</v>
      </c>
      <c r="O72" s="4">
        <v>72</v>
      </c>
      <c r="P72" s="4">
        <v>1027000</v>
      </c>
      <c r="Q72" s="4">
        <v>827200</v>
      </c>
      <c r="R72" s="5">
        <v>5.1999999999999998E-3</v>
      </c>
      <c r="S72" s="4">
        <v>1907000</v>
      </c>
      <c r="T72" s="4">
        <f t="shared" si="2"/>
        <v>3235540</v>
      </c>
      <c r="U72" s="4">
        <f t="shared" si="6"/>
        <v>2564000</v>
      </c>
      <c r="V72" s="5">
        <v>1.3999999999999999E-2</v>
      </c>
    </row>
    <row r="73" spans="1:22" x14ac:dyDescent="0.2">
      <c r="A73" s="16" t="s">
        <v>212</v>
      </c>
      <c r="B73" s="4">
        <v>94731</v>
      </c>
      <c r="C73" s="4">
        <v>275200</v>
      </c>
      <c r="D73" s="4">
        <v>-180469</v>
      </c>
      <c r="E73" s="4">
        <v>-7025330000</v>
      </c>
      <c r="F73" s="4">
        <f t="shared" si="4"/>
        <v>220294735559</v>
      </c>
      <c r="G73" s="4">
        <v>0</v>
      </c>
      <c r="H73" s="4">
        <v>0</v>
      </c>
      <c r="I73" s="4">
        <v>0</v>
      </c>
      <c r="J73" s="4">
        <v>-4108375000</v>
      </c>
      <c r="K73" s="24">
        <f t="shared" si="5"/>
        <v>20684635000</v>
      </c>
      <c r="L73" s="4">
        <v>1293</v>
      </c>
      <c r="M73" s="4">
        <v>3107</v>
      </c>
      <c r="N73" s="4">
        <v>144</v>
      </c>
      <c r="O73" s="4">
        <v>270</v>
      </c>
      <c r="P73" s="4">
        <v>1495300</v>
      </c>
      <c r="Q73" s="4">
        <v>2924500</v>
      </c>
      <c r="R73" s="5">
        <v>-1.41E-2</v>
      </c>
      <c r="S73" s="4">
        <v>4675100</v>
      </c>
      <c r="T73" s="4">
        <f t="shared" si="2"/>
        <v>2963360</v>
      </c>
      <c r="U73" s="4">
        <f t="shared" si="6"/>
        <v>2564000</v>
      </c>
      <c r="V73" s="5">
        <v>2.0299999999999999E-2</v>
      </c>
    </row>
    <row r="74" spans="1:22" x14ac:dyDescent="0.2">
      <c r="A74" s="16" t="s">
        <v>211</v>
      </c>
      <c r="B74" s="4">
        <v>195900</v>
      </c>
      <c r="C74" s="4">
        <v>236800</v>
      </c>
      <c r="D74" s="4">
        <v>-40900</v>
      </c>
      <c r="E74" s="4">
        <v>-1671940000</v>
      </c>
      <c r="F74" s="4">
        <f t="shared" ref="F74:F79" si="7">E74+F75</f>
        <v>227320065559</v>
      </c>
      <c r="G74" s="4">
        <v>56400</v>
      </c>
      <c r="H74" s="4">
        <v>0</v>
      </c>
      <c r="I74" s="4">
        <v>56400</v>
      </c>
      <c r="J74" s="4">
        <v>2232110000</v>
      </c>
      <c r="K74" s="24">
        <f t="shared" ref="K74:K79" si="8">K75+J74</f>
        <v>24793010000</v>
      </c>
      <c r="L74" s="4">
        <v>1113</v>
      </c>
      <c r="M74" s="4">
        <v>1456</v>
      </c>
      <c r="N74" s="4">
        <v>86</v>
      </c>
      <c r="O74" s="4">
        <v>136</v>
      </c>
      <c r="P74" s="4">
        <v>1076400</v>
      </c>
      <c r="Q74" s="4">
        <v>1673800</v>
      </c>
      <c r="R74" s="5">
        <v>-1.1999999999999999E-3</v>
      </c>
      <c r="S74" s="4">
        <v>3021300</v>
      </c>
      <c r="T74" s="4">
        <f t="shared" ref="T74:T79" si="9">AVERAGE(S75:S84)</f>
        <v>3190660</v>
      </c>
      <c r="U74" s="4">
        <f t="shared" ref="U74:U79" si="10">MIN(S75:S79)</f>
        <v>2564000</v>
      </c>
      <c r="V74" s="5">
        <v>2.2400000000000003E-2</v>
      </c>
    </row>
    <row r="75" spans="1:22" x14ac:dyDescent="0.2">
      <c r="A75" s="16" t="s">
        <v>210</v>
      </c>
      <c r="B75" s="4">
        <v>45000</v>
      </c>
      <c r="C75" s="4">
        <v>10600</v>
      </c>
      <c r="D75" s="4">
        <v>34400</v>
      </c>
      <c r="E75" s="4">
        <v>1356600000</v>
      </c>
      <c r="F75" s="4">
        <f t="shared" si="7"/>
        <v>228992005559</v>
      </c>
      <c r="G75" s="4">
        <v>0</v>
      </c>
      <c r="H75" s="4">
        <v>0</v>
      </c>
      <c r="I75" s="4">
        <v>0</v>
      </c>
      <c r="J75" s="4">
        <v>141360000</v>
      </c>
      <c r="K75" s="24">
        <f t="shared" si="8"/>
        <v>22560900000</v>
      </c>
      <c r="L75" s="4">
        <v>796</v>
      </c>
      <c r="M75" s="4">
        <v>1748</v>
      </c>
      <c r="N75" s="4">
        <v>76</v>
      </c>
      <c r="O75" s="4">
        <v>138</v>
      </c>
      <c r="P75" s="4">
        <v>801900</v>
      </c>
      <c r="Q75" s="4">
        <v>1644000</v>
      </c>
      <c r="R75" s="5">
        <v>-1.1399999999999999E-2</v>
      </c>
      <c r="S75" s="4">
        <v>2564000</v>
      </c>
      <c r="T75" s="4">
        <f t="shared" si="9"/>
        <v>3047220</v>
      </c>
      <c r="U75" s="4">
        <f t="shared" si="10"/>
        <v>1695000</v>
      </c>
      <c r="V75" s="5">
        <v>1.6299999999999999E-2</v>
      </c>
    </row>
    <row r="76" spans="1:22" x14ac:dyDescent="0.2">
      <c r="A76" s="16" t="s">
        <v>208</v>
      </c>
      <c r="B76" s="4">
        <v>142400</v>
      </c>
      <c r="C76" s="4">
        <v>205600</v>
      </c>
      <c r="D76" s="4">
        <v>-63200</v>
      </c>
      <c r="E76" s="4">
        <v>-2475190000</v>
      </c>
      <c r="F76" s="4">
        <f t="shared" si="7"/>
        <v>227635405559</v>
      </c>
      <c r="G76" s="4">
        <v>0</v>
      </c>
      <c r="H76" s="4">
        <v>0</v>
      </c>
      <c r="I76" s="4">
        <v>0</v>
      </c>
      <c r="J76" s="4">
        <v>142230000</v>
      </c>
      <c r="K76" s="24">
        <f t="shared" si="8"/>
        <v>22419540000</v>
      </c>
      <c r="L76" s="4">
        <v>879</v>
      </c>
      <c r="M76" s="4">
        <v>1526</v>
      </c>
      <c r="N76" s="4">
        <v>84</v>
      </c>
      <c r="O76" s="4">
        <v>163</v>
      </c>
      <c r="P76" s="4">
        <v>918000</v>
      </c>
      <c r="Q76" s="4">
        <v>1792300</v>
      </c>
      <c r="R76" s="5">
        <v>-1.1999999999999999E-3</v>
      </c>
      <c r="S76" s="4">
        <v>3298200</v>
      </c>
      <c r="T76" s="4">
        <f t="shared" si="9"/>
        <v>3087260</v>
      </c>
      <c r="U76" s="4">
        <f t="shared" si="10"/>
        <v>1695000</v>
      </c>
      <c r="V76" s="5">
        <v>2.12E-2</v>
      </c>
    </row>
    <row r="77" spans="1:22" x14ac:dyDescent="0.2">
      <c r="A77" s="16" t="s">
        <v>207</v>
      </c>
      <c r="B77" s="4">
        <v>1172100</v>
      </c>
      <c r="C77" s="4">
        <v>105847</v>
      </c>
      <c r="D77" s="4">
        <v>1066253</v>
      </c>
      <c r="E77" s="4">
        <v>42683030000</v>
      </c>
      <c r="F77" s="4">
        <f t="shared" si="7"/>
        <v>230110595559</v>
      </c>
      <c r="G77" s="4">
        <v>17800</v>
      </c>
      <c r="H77" s="4">
        <v>0</v>
      </c>
      <c r="I77" s="4">
        <v>17800</v>
      </c>
      <c r="J77" s="4">
        <v>711780000</v>
      </c>
      <c r="K77" s="24">
        <f t="shared" si="8"/>
        <v>22277310000</v>
      </c>
      <c r="L77" s="4">
        <v>1714</v>
      </c>
      <c r="M77" s="4">
        <v>814</v>
      </c>
      <c r="N77" s="4">
        <v>217</v>
      </c>
      <c r="O77" s="4">
        <v>94</v>
      </c>
      <c r="P77" s="4">
        <v>1939700</v>
      </c>
      <c r="Q77" s="4">
        <v>944200</v>
      </c>
      <c r="R77" s="5">
        <v>8.8999999999999999E-3</v>
      </c>
      <c r="S77" s="4">
        <v>3050200</v>
      </c>
      <c r="T77" s="4">
        <f t="shared" si="9"/>
        <v>2959630</v>
      </c>
      <c r="U77" s="4">
        <f t="shared" si="10"/>
        <v>1695000</v>
      </c>
      <c r="V77" s="5">
        <v>1.9900000000000001E-2</v>
      </c>
    </row>
    <row r="78" spans="1:22" x14ac:dyDescent="0.2">
      <c r="A78" s="16" t="s">
        <v>206</v>
      </c>
      <c r="B78" s="4">
        <v>235400</v>
      </c>
      <c r="C78" s="4">
        <v>23100</v>
      </c>
      <c r="D78" s="4">
        <v>212300</v>
      </c>
      <c r="E78" s="4">
        <v>8367520000</v>
      </c>
      <c r="F78" s="4">
        <f t="shared" si="7"/>
        <v>187427565559</v>
      </c>
      <c r="G78" s="4">
        <v>0</v>
      </c>
      <c r="H78" s="4">
        <v>0</v>
      </c>
      <c r="I78" s="4">
        <v>0</v>
      </c>
      <c r="J78" s="4">
        <v>-4686750000</v>
      </c>
      <c r="K78" s="24">
        <f t="shared" si="8"/>
        <v>21565530000</v>
      </c>
      <c r="L78" s="4">
        <v>659</v>
      </c>
      <c r="M78" s="4">
        <v>1500</v>
      </c>
      <c r="N78" s="4">
        <v>63</v>
      </c>
      <c r="O78" s="4">
        <v>126</v>
      </c>
      <c r="P78" s="4">
        <v>714000</v>
      </c>
      <c r="Q78" s="4">
        <v>1584700</v>
      </c>
      <c r="R78" s="5">
        <v>0</v>
      </c>
      <c r="S78" s="4">
        <v>2673900</v>
      </c>
      <c r="T78" s="4">
        <f t="shared" si="9"/>
        <v>3033590</v>
      </c>
      <c r="U78" s="4">
        <f t="shared" si="10"/>
        <v>1695000</v>
      </c>
      <c r="V78" s="5">
        <v>2.3900000000000001E-2</v>
      </c>
    </row>
    <row r="79" spans="1:22" x14ac:dyDescent="0.2">
      <c r="A79" s="16" t="s">
        <v>205</v>
      </c>
      <c r="B79" s="4">
        <v>699000</v>
      </c>
      <c r="C79" s="4">
        <v>439987</v>
      </c>
      <c r="D79" s="4">
        <v>259013</v>
      </c>
      <c r="E79" s="4">
        <v>10413100000</v>
      </c>
      <c r="F79" s="4">
        <f t="shared" si="7"/>
        <v>179060045559</v>
      </c>
      <c r="G79" s="4">
        <v>0</v>
      </c>
      <c r="H79" s="4">
        <v>0</v>
      </c>
      <c r="I79" s="4">
        <v>0</v>
      </c>
      <c r="J79" s="4">
        <v>-1384285000</v>
      </c>
      <c r="K79" s="24">
        <f t="shared" si="8"/>
        <v>26252280000</v>
      </c>
      <c r="L79" s="4">
        <v>2838</v>
      </c>
      <c r="M79" s="4">
        <v>2452</v>
      </c>
      <c r="N79" s="4">
        <v>280</v>
      </c>
      <c r="O79" s="4">
        <v>293</v>
      </c>
      <c r="P79" s="4">
        <v>2875400</v>
      </c>
      <c r="Q79" s="4">
        <v>2894600</v>
      </c>
      <c r="R79" s="5">
        <v>1.1599999999999999E-2</v>
      </c>
      <c r="S79" s="4">
        <v>6374600</v>
      </c>
      <c r="T79" s="4">
        <f t="shared" si="9"/>
        <v>2732010</v>
      </c>
      <c r="U79" s="4">
        <f t="shared" si="10"/>
        <v>1695000</v>
      </c>
      <c r="V79" s="5">
        <v>4.7599999999999996E-2</v>
      </c>
    </row>
    <row r="80" spans="1:22" x14ac:dyDescent="0.2">
      <c r="A80" s="16" t="s">
        <v>204</v>
      </c>
      <c r="B80" s="4">
        <v>64710</v>
      </c>
      <c r="C80" s="4">
        <v>41800</v>
      </c>
      <c r="D80" s="4">
        <v>22910</v>
      </c>
      <c r="E80" s="4">
        <v>890215559</v>
      </c>
      <c r="F80" s="4">
        <f t="shared" ref="F80:F90" si="11">E80+F81</f>
        <v>168646945559</v>
      </c>
      <c r="G80" s="4">
        <v>0</v>
      </c>
      <c r="H80" s="4">
        <v>0</v>
      </c>
      <c r="I80" s="4">
        <v>0</v>
      </c>
      <c r="J80" s="4">
        <v>315285000</v>
      </c>
      <c r="K80" s="24">
        <f t="shared" ref="K80:K90" si="12">K81+J80</f>
        <v>27636565000</v>
      </c>
      <c r="L80" s="4">
        <v>647</v>
      </c>
      <c r="M80" s="4">
        <v>851</v>
      </c>
      <c r="N80" s="4">
        <v>65</v>
      </c>
      <c r="O80" s="4">
        <v>74</v>
      </c>
      <c r="P80" s="4">
        <v>710600</v>
      </c>
      <c r="Q80" s="4">
        <v>850600</v>
      </c>
      <c r="R80" s="5">
        <v>1.43E-2</v>
      </c>
      <c r="S80" s="4">
        <v>1695000</v>
      </c>
      <c r="T80" s="4">
        <f t="shared" ref="T80:T96" si="13">AVERAGE(S81:S90)</f>
        <v>3410040</v>
      </c>
      <c r="U80" s="4">
        <f t="shared" ref="U80:U90" si="14">MIN(S81:S85)</f>
        <v>1129600</v>
      </c>
      <c r="V80" s="5">
        <v>2.0499999999999997E-2</v>
      </c>
    </row>
    <row r="81" spans="1:22" x14ac:dyDescent="0.2">
      <c r="A81" s="16" t="s">
        <v>203</v>
      </c>
      <c r="B81" s="4">
        <v>218300</v>
      </c>
      <c r="C81" s="4">
        <v>49200</v>
      </c>
      <c r="D81" s="4">
        <v>169100</v>
      </c>
      <c r="E81" s="4">
        <v>6503520000</v>
      </c>
      <c r="F81" s="4">
        <f t="shared" si="11"/>
        <v>167756730000</v>
      </c>
      <c r="G81" s="4">
        <v>0</v>
      </c>
      <c r="H81" s="4">
        <v>0</v>
      </c>
      <c r="I81" s="4">
        <v>0</v>
      </c>
      <c r="J81" s="4">
        <v>-1105585000</v>
      </c>
      <c r="K81" s="24">
        <f t="shared" si="12"/>
        <v>27321280000</v>
      </c>
      <c r="L81" s="4">
        <v>692</v>
      </c>
      <c r="M81" s="4">
        <v>1561</v>
      </c>
      <c r="N81" s="4">
        <v>64</v>
      </c>
      <c r="O81" s="4">
        <v>210</v>
      </c>
      <c r="P81" s="4">
        <v>694700</v>
      </c>
      <c r="Q81" s="4">
        <v>2032300</v>
      </c>
      <c r="R81" s="5">
        <v>-1.55E-2</v>
      </c>
      <c r="S81" s="4">
        <v>2739900</v>
      </c>
      <c r="T81" s="4">
        <f t="shared" si="13"/>
        <v>3354960.2</v>
      </c>
      <c r="U81" s="4">
        <f t="shared" si="14"/>
        <v>1129600</v>
      </c>
      <c r="V81" s="5">
        <v>2.1700000000000001E-2</v>
      </c>
    </row>
    <row r="82" spans="1:22" x14ac:dyDescent="0.2">
      <c r="A82" s="16" t="s">
        <v>200</v>
      </c>
      <c r="B82" s="4">
        <v>433100</v>
      </c>
      <c r="C82" s="4">
        <v>44200</v>
      </c>
      <c r="D82" s="4">
        <v>388900</v>
      </c>
      <c r="E82" s="4">
        <v>15139860000</v>
      </c>
      <c r="F82" s="4">
        <f t="shared" si="11"/>
        <v>161253210000</v>
      </c>
      <c r="G82" s="4">
        <v>0</v>
      </c>
      <c r="H82" s="4">
        <v>0</v>
      </c>
      <c r="I82" s="4">
        <v>0</v>
      </c>
      <c r="J82" s="4">
        <v>-1105585000</v>
      </c>
      <c r="K82" s="24">
        <f t="shared" si="12"/>
        <v>28426865000</v>
      </c>
      <c r="L82" s="4">
        <v>718</v>
      </c>
      <c r="M82" s="4">
        <v>1154</v>
      </c>
      <c r="N82" s="4">
        <v>75</v>
      </c>
      <c r="O82" s="4">
        <v>163</v>
      </c>
      <c r="P82" s="4">
        <v>780800</v>
      </c>
      <c r="Q82" s="4">
        <v>1481600</v>
      </c>
      <c r="R82" s="5">
        <v>3.9000000000000003E-3</v>
      </c>
      <c r="S82" s="4">
        <v>2263200</v>
      </c>
      <c r="T82" s="4">
        <f t="shared" si="13"/>
        <v>3254172.4</v>
      </c>
      <c r="U82" s="4">
        <f t="shared" si="14"/>
        <v>1129600</v>
      </c>
      <c r="V82" s="5">
        <v>1.66E-2</v>
      </c>
    </row>
    <row r="83" spans="1:22" x14ac:dyDescent="0.2">
      <c r="A83" s="16" t="s">
        <v>199</v>
      </c>
      <c r="B83" s="4">
        <v>107000</v>
      </c>
      <c r="C83" s="4">
        <v>162600</v>
      </c>
      <c r="D83" s="4">
        <v>-55600</v>
      </c>
      <c r="E83" s="4">
        <v>-2198460000</v>
      </c>
      <c r="F83" s="4">
        <f t="shared" si="11"/>
        <v>146113350000</v>
      </c>
      <c r="G83" s="4">
        <v>0</v>
      </c>
      <c r="H83" s="4">
        <v>0</v>
      </c>
      <c r="I83" s="4">
        <v>0</v>
      </c>
      <c r="J83" s="4">
        <v>-1183215000</v>
      </c>
      <c r="K83" s="24">
        <f t="shared" si="12"/>
        <v>29532450000</v>
      </c>
      <c r="L83" s="4">
        <v>619</v>
      </c>
      <c r="M83" s="4">
        <v>1065</v>
      </c>
      <c r="N83" s="4">
        <v>65</v>
      </c>
      <c r="O83" s="4">
        <v>108</v>
      </c>
      <c r="P83" s="4">
        <v>663300</v>
      </c>
      <c r="Q83" s="4">
        <v>1221600</v>
      </c>
      <c r="R83" s="5">
        <v>-1.54E-2</v>
      </c>
      <c r="S83" s="4">
        <v>1953300</v>
      </c>
      <c r="T83" s="4">
        <f t="shared" si="13"/>
        <v>3198165.3</v>
      </c>
      <c r="U83" s="4">
        <f t="shared" si="14"/>
        <v>1129600</v>
      </c>
      <c r="V83" s="5">
        <v>2.0199999999999999E-2</v>
      </c>
    </row>
    <row r="84" spans="1:22" x14ac:dyDescent="0.2">
      <c r="A84" s="16" t="s">
        <v>193</v>
      </c>
      <c r="B84" s="4">
        <v>1767500</v>
      </c>
      <c r="C84" s="4">
        <v>13000</v>
      </c>
      <c r="D84" s="4">
        <v>1754500</v>
      </c>
      <c r="E84" s="4">
        <v>68633810000</v>
      </c>
      <c r="F84" s="4">
        <f t="shared" si="11"/>
        <v>148311810000</v>
      </c>
      <c r="K84" s="24">
        <f t="shared" si="12"/>
        <v>30715665000</v>
      </c>
      <c r="L84" s="4">
        <v>2916</v>
      </c>
      <c r="M84" s="4">
        <v>1563</v>
      </c>
      <c r="N84" s="4">
        <v>274</v>
      </c>
      <c r="O84" s="4">
        <v>145</v>
      </c>
      <c r="P84" s="4">
        <v>3095900</v>
      </c>
      <c r="Q84" s="4">
        <v>1684000</v>
      </c>
      <c r="R84" s="5">
        <v>2.87E-2</v>
      </c>
      <c r="S84" s="4">
        <v>5294300</v>
      </c>
      <c r="T84" s="4">
        <f t="shared" si="13"/>
        <v>2920782</v>
      </c>
      <c r="U84" s="4">
        <f t="shared" si="14"/>
        <v>1129600</v>
      </c>
      <c r="V84" s="5">
        <v>2.7900000000000001E-2</v>
      </c>
    </row>
    <row r="85" spans="1:22" x14ac:dyDescent="0.2">
      <c r="A85" s="16" t="s">
        <v>192</v>
      </c>
      <c r="B85" s="4">
        <v>164100</v>
      </c>
      <c r="C85" s="4">
        <v>60400</v>
      </c>
      <c r="D85" s="4">
        <v>103700</v>
      </c>
      <c r="E85" s="4">
        <v>3976130000</v>
      </c>
      <c r="F85" s="4">
        <f t="shared" si="11"/>
        <v>79678000000</v>
      </c>
      <c r="G85" s="4">
        <v>0</v>
      </c>
      <c r="H85" s="4">
        <v>0</v>
      </c>
      <c r="I85" s="4">
        <v>0</v>
      </c>
      <c r="J85" s="4">
        <v>-4215150000</v>
      </c>
      <c r="K85" s="24">
        <f t="shared" si="12"/>
        <v>30715665000</v>
      </c>
      <c r="L85" s="4">
        <v>464</v>
      </c>
      <c r="M85" s="4">
        <v>725</v>
      </c>
      <c r="N85" s="4">
        <v>38</v>
      </c>
      <c r="O85" s="4">
        <v>45</v>
      </c>
      <c r="P85" s="4">
        <v>429400</v>
      </c>
      <c r="Q85" s="4">
        <v>574100</v>
      </c>
      <c r="R85" s="5">
        <v>5.3E-3</v>
      </c>
      <c r="S85" s="4">
        <v>1129600</v>
      </c>
      <c r="T85" s="4">
        <f t="shared" si="13"/>
        <v>2986456</v>
      </c>
      <c r="U85" s="4">
        <f t="shared" si="14"/>
        <v>1773900</v>
      </c>
      <c r="V85" s="5">
        <v>7.9000000000000008E-3</v>
      </c>
    </row>
    <row r="86" spans="1:22" x14ac:dyDescent="0.2">
      <c r="A86" s="16" t="s">
        <v>191</v>
      </c>
      <c r="B86" s="4">
        <v>338900</v>
      </c>
      <c r="C86" s="4">
        <v>598300</v>
      </c>
      <c r="D86" s="4">
        <v>-259400</v>
      </c>
      <c r="E86" s="4">
        <v>-9973720000</v>
      </c>
      <c r="F86" s="4">
        <f t="shared" si="11"/>
        <v>75701870000</v>
      </c>
      <c r="G86" s="4">
        <v>0</v>
      </c>
      <c r="H86" s="4">
        <v>0</v>
      </c>
      <c r="I86" s="4">
        <v>0</v>
      </c>
      <c r="J86" s="4">
        <v>246600000</v>
      </c>
      <c r="K86" s="24">
        <f t="shared" si="12"/>
        <v>34930815000</v>
      </c>
      <c r="L86" s="4">
        <v>1030</v>
      </c>
      <c r="M86" s="4">
        <v>1700</v>
      </c>
      <c r="N86" s="4">
        <v>74</v>
      </c>
      <c r="O86" s="4">
        <v>143</v>
      </c>
      <c r="P86" s="4">
        <v>885300</v>
      </c>
      <c r="Q86" s="4">
        <v>1684200</v>
      </c>
      <c r="R86" s="5">
        <v>-1.5600000000000001E-2</v>
      </c>
      <c r="S86" s="4">
        <v>3698600</v>
      </c>
      <c r="T86" s="4">
        <f t="shared" si="13"/>
        <v>2852147.2000000002</v>
      </c>
      <c r="U86" s="4">
        <f t="shared" si="14"/>
        <v>1773900</v>
      </c>
      <c r="V86" s="5">
        <v>1.8000000000000002E-2</v>
      </c>
    </row>
    <row r="87" spans="1:22" x14ac:dyDescent="0.2">
      <c r="A87" s="16" t="s">
        <v>190</v>
      </c>
      <c r="B87" s="4">
        <v>528700</v>
      </c>
      <c r="C87" s="4">
        <v>112600</v>
      </c>
      <c r="D87" s="4">
        <v>416100</v>
      </c>
      <c r="E87" s="4">
        <v>16181620000</v>
      </c>
      <c r="F87" s="4">
        <f t="shared" si="11"/>
        <v>85675590000</v>
      </c>
      <c r="G87" s="4">
        <v>25400</v>
      </c>
      <c r="H87" s="4">
        <v>52700</v>
      </c>
      <c r="I87" s="4">
        <v>-27300</v>
      </c>
      <c r="J87" s="4">
        <v>-1052730000</v>
      </c>
      <c r="K87" s="24">
        <f t="shared" si="12"/>
        <v>34684215000</v>
      </c>
      <c r="L87" s="4">
        <v>726</v>
      </c>
      <c r="M87" s="4">
        <v>1227</v>
      </c>
      <c r="N87" s="4">
        <v>47</v>
      </c>
      <c r="O87" s="4">
        <v>75</v>
      </c>
      <c r="P87" s="4">
        <v>554900</v>
      </c>
      <c r="Q87" s="4">
        <v>1077900</v>
      </c>
      <c r="R87" s="5">
        <v>-1.15E-2</v>
      </c>
      <c r="S87" s="4">
        <v>1773900</v>
      </c>
      <c r="T87" s="4">
        <f t="shared" si="13"/>
        <v>2849467.2</v>
      </c>
      <c r="U87" s="4">
        <f t="shared" si="14"/>
        <v>1255322</v>
      </c>
      <c r="V87" s="5">
        <v>1.9099999999999999E-2</v>
      </c>
    </row>
    <row r="88" spans="1:22" x14ac:dyDescent="0.2">
      <c r="A88" s="16" t="s">
        <v>189</v>
      </c>
      <c r="B88" s="4">
        <v>543542</v>
      </c>
      <c r="C88" s="4">
        <v>32200</v>
      </c>
      <c r="D88" s="4">
        <v>511342</v>
      </c>
      <c r="E88" s="4">
        <v>19825930000</v>
      </c>
      <c r="F88" s="4">
        <f t="shared" si="11"/>
        <v>69493970000</v>
      </c>
      <c r="G88" s="4">
        <v>0</v>
      </c>
      <c r="H88" s="4">
        <v>0</v>
      </c>
      <c r="I88" s="4">
        <v>0</v>
      </c>
      <c r="J88" s="4">
        <v>328850000</v>
      </c>
      <c r="K88" s="24">
        <f t="shared" si="12"/>
        <v>35736945000</v>
      </c>
      <c r="L88" s="4">
        <v>1602</v>
      </c>
      <c r="M88" s="4">
        <v>1715</v>
      </c>
      <c r="N88" s="4">
        <v>132</v>
      </c>
      <c r="O88" s="4">
        <v>146</v>
      </c>
      <c r="P88" s="4">
        <v>1573200</v>
      </c>
      <c r="Q88" s="4">
        <v>1691000</v>
      </c>
      <c r="R88" s="5">
        <v>7.7000000000000002E-3</v>
      </c>
      <c r="S88" s="4">
        <v>3413500</v>
      </c>
      <c r="T88" s="4">
        <f t="shared" si="13"/>
        <v>2982395.9</v>
      </c>
      <c r="U88" s="4">
        <f t="shared" si="14"/>
        <v>1255322</v>
      </c>
      <c r="V88" s="5">
        <v>2.4199999999999999E-2</v>
      </c>
    </row>
    <row r="89" spans="1:22" x14ac:dyDescent="0.2">
      <c r="A89" s="16" t="s">
        <v>188</v>
      </c>
      <c r="B89" s="4">
        <v>1086448</v>
      </c>
      <c r="C89" s="4">
        <v>306800</v>
      </c>
      <c r="D89" s="4">
        <v>779648</v>
      </c>
      <c r="E89" s="4">
        <v>30449260000</v>
      </c>
      <c r="F89" s="4">
        <f t="shared" si="11"/>
        <v>49668040000</v>
      </c>
      <c r="G89" s="4">
        <v>102300</v>
      </c>
      <c r="H89" s="4">
        <v>10300</v>
      </c>
      <c r="I89" s="4">
        <v>92000</v>
      </c>
      <c r="J89" s="4">
        <v>3596735000</v>
      </c>
      <c r="K89" s="24">
        <f t="shared" si="12"/>
        <v>35408095000</v>
      </c>
      <c r="L89" s="4">
        <v>820</v>
      </c>
      <c r="M89" s="4">
        <v>1744</v>
      </c>
      <c r="N89" s="4">
        <v>99</v>
      </c>
      <c r="O89" s="4">
        <v>154</v>
      </c>
      <c r="P89" s="4">
        <v>1021100</v>
      </c>
      <c r="Q89" s="4">
        <v>2030100</v>
      </c>
      <c r="R89" s="5">
        <v>-3.8E-3</v>
      </c>
      <c r="S89" s="4">
        <v>3358800</v>
      </c>
      <c r="T89" s="4">
        <f t="shared" si="13"/>
        <v>2853326.8</v>
      </c>
      <c r="U89" s="4">
        <f t="shared" si="14"/>
        <v>1255322</v>
      </c>
      <c r="V89" s="5">
        <v>1.9E-2</v>
      </c>
    </row>
    <row r="90" spans="1:22" x14ac:dyDescent="0.2">
      <c r="A90" s="16" t="s">
        <v>187</v>
      </c>
      <c r="B90" s="4">
        <v>700210</v>
      </c>
      <c r="C90" s="4">
        <v>420200</v>
      </c>
      <c r="D90" s="4">
        <v>280010</v>
      </c>
      <c r="E90" s="4">
        <v>10736960000</v>
      </c>
      <c r="F90" s="4">
        <f t="shared" si="11"/>
        <v>19218780000</v>
      </c>
      <c r="G90" s="4">
        <v>151000</v>
      </c>
      <c r="H90" s="4">
        <v>10100</v>
      </c>
      <c r="I90" s="4">
        <v>140900</v>
      </c>
      <c r="J90" s="4">
        <v>5345320000</v>
      </c>
      <c r="K90" s="24">
        <f t="shared" si="12"/>
        <v>31811360000</v>
      </c>
      <c r="L90" s="4">
        <v>4020</v>
      </c>
      <c r="M90" s="4">
        <v>2235</v>
      </c>
      <c r="N90" s="4">
        <v>465</v>
      </c>
      <c r="O90" s="4">
        <v>247</v>
      </c>
      <c r="P90" s="4">
        <v>5233800</v>
      </c>
      <c r="Q90" s="4">
        <v>2800900</v>
      </c>
      <c r="R90" s="5">
        <v>5.2499999999999998E-2</v>
      </c>
      <c r="S90" s="4">
        <v>8475300</v>
      </c>
      <c r="T90" s="4">
        <f t="shared" si="13"/>
        <v>2307158.2999999998</v>
      </c>
      <c r="U90" s="4">
        <f t="shared" si="14"/>
        <v>1255322</v>
      </c>
      <c r="V90" s="5">
        <v>5.1900000000000002E-2</v>
      </c>
    </row>
    <row r="91" spans="1:22" x14ac:dyDescent="0.2">
      <c r="A91" s="16" t="s">
        <v>186</v>
      </c>
      <c r="B91" s="4">
        <v>15460</v>
      </c>
      <c r="C91" s="4">
        <v>42900</v>
      </c>
      <c r="D91" s="4">
        <v>-27440</v>
      </c>
      <c r="E91" s="4">
        <v>-1009250000</v>
      </c>
      <c r="F91" s="4">
        <f t="shared" ref="F91:F102" si="15">E91+F92</f>
        <v>8481820000</v>
      </c>
      <c r="G91" s="4">
        <v>0</v>
      </c>
      <c r="H91" s="4">
        <v>0</v>
      </c>
      <c r="I91" s="4">
        <v>0</v>
      </c>
      <c r="J91" s="4">
        <v>-1396170000</v>
      </c>
      <c r="K91" s="24">
        <f t="shared" ref="K91:K102" si="16">K92+J91</f>
        <v>26466040000</v>
      </c>
      <c r="L91" s="4">
        <v>788</v>
      </c>
      <c r="M91" s="4">
        <v>830</v>
      </c>
      <c r="N91" s="4">
        <v>112</v>
      </c>
      <c r="O91" s="4">
        <v>94</v>
      </c>
      <c r="P91" s="4">
        <v>1120500</v>
      </c>
      <c r="Q91" s="4">
        <v>975500</v>
      </c>
      <c r="R91" s="5">
        <v>5.5000000000000005E-3</v>
      </c>
      <c r="S91" s="4">
        <v>2189102</v>
      </c>
      <c r="T91" s="4">
        <f t="shared" si="13"/>
        <v>2202215.5</v>
      </c>
      <c r="U91" s="4">
        <f t="shared" ref="U91:U102" si="17">MIN(S92:S96)</f>
        <v>1255322</v>
      </c>
      <c r="V91" s="5">
        <v>2.1400000000000002E-2</v>
      </c>
    </row>
    <row r="92" spans="1:22" x14ac:dyDescent="0.2">
      <c r="A92" s="16" t="s">
        <v>185</v>
      </c>
      <c r="B92" s="4">
        <v>255140</v>
      </c>
      <c r="C92" s="4">
        <v>144200</v>
      </c>
      <c r="D92" s="4">
        <v>110940</v>
      </c>
      <c r="E92" s="4">
        <v>4059170000</v>
      </c>
      <c r="F92" s="4">
        <f t="shared" si="15"/>
        <v>9491070000</v>
      </c>
      <c r="G92" s="4">
        <v>219300</v>
      </c>
      <c r="H92" s="4">
        <v>61200</v>
      </c>
      <c r="I92" s="4">
        <v>158100</v>
      </c>
      <c r="J92" s="4">
        <v>5785040000</v>
      </c>
      <c r="K92" s="24">
        <f t="shared" si="16"/>
        <v>27862210000</v>
      </c>
      <c r="L92" s="4">
        <v>668</v>
      </c>
      <c r="M92" s="4">
        <v>409</v>
      </c>
      <c r="N92" s="4">
        <v>67</v>
      </c>
      <c r="O92" s="4">
        <v>29</v>
      </c>
      <c r="P92" s="4">
        <v>749300</v>
      </c>
      <c r="Q92" s="4">
        <v>410900</v>
      </c>
      <c r="R92" s="5">
        <v>2.7799999999999998E-2</v>
      </c>
      <c r="S92" s="4">
        <v>1255322</v>
      </c>
      <c r="T92" s="4">
        <f t="shared" si="13"/>
        <v>2216934.7999999998</v>
      </c>
      <c r="U92" s="4">
        <f t="shared" si="17"/>
        <v>1393229</v>
      </c>
      <c r="V92" s="5">
        <v>3.2500000000000001E-2</v>
      </c>
    </row>
    <row r="93" spans="1:22" x14ac:dyDescent="0.2">
      <c r="A93" s="16" t="s">
        <v>184</v>
      </c>
      <c r="B93" s="4">
        <v>115100</v>
      </c>
      <c r="C93" s="4">
        <v>34000</v>
      </c>
      <c r="D93" s="4">
        <v>81100</v>
      </c>
      <c r="E93" s="4">
        <v>2972830000</v>
      </c>
      <c r="F93" s="4">
        <f t="shared" si="15"/>
        <v>5431900000</v>
      </c>
      <c r="G93" s="4">
        <v>0</v>
      </c>
      <c r="H93" s="4">
        <v>0</v>
      </c>
      <c r="I93" s="4">
        <v>0</v>
      </c>
      <c r="J93" s="4">
        <v>-1007795000</v>
      </c>
      <c r="K93" s="24">
        <f t="shared" si="16"/>
        <v>22077170000</v>
      </c>
      <c r="L93" s="4">
        <v>415</v>
      </c>
      <c r="M93" s="4">
        <v>767</v>
      </c>
      <c r="N93" s="4">
        <v>39</v>
      </c>
      <c r="O93" s="4">
        <v>78</v>
      </c>
      <c r="P93" s="4">
        <v>411600</v>
      </c>
      <c r="Q93" s="4">
        <v>978100</v>
      </c>
      <c r="R93" s="5">
        <v>-1.09E-2</v>
      </c>
      <c r="S93" s="4">
        <v>1393229</v>
      </c>
      <c r="T93" s="4">
        <f t="shared" si="13"/>
        <v>2308457.6666666665</v>
      </c>
      <c r="U93" s="4">
        <f t="shared" si="17"/>
        <v>1747100</v>
      </c>
      <c r="V93" s="5">
        <v>2.58E-2</v>
      </c>
    </row>
    <row r="94" spans="1:22" x14ac:dyDescent="0.2">
      <c r="A94" s="16" t="s">
        <v>183</v>
      </c>
      <c r="B94" s="4">
        <v>6500</v>
      </c>
      <c r="C94" s="4">
        <v>62500</v>
      </c>
      <c r="D94" s="4">
        <v>-56000</v>
      </c>
      <c r="E94" s="4">
        <v>-2043310000</v>
      </c>
      <c r="F94" s="4">
        <f t="shared" si="15"/>
        <v>2459070000</v>
      </c>
      <c r="G94" s="4">
        <v>0</v>
      </c>
      <c r="H94" s="4">
        <v>0</v>
      </c>
      <c r="I94" s="4">
        <v>0</v>
      </c>
      <c r="J94" s="4">
        <v>-587595000</v>
      </c>
      <c r="K94" s="24">
        <f t="shared" si="16"/>
        <v>23084965000</v>
      </c>
      <c r="L94" s="4">
        <v>844</v>
      </c>
      <c r="M94" s="4">
        <v>1887</v>
      </c>
      <c r="N94" s="4">
        <v>59</v>
      </c>
      <c r="O94" s="4">
        <v>132</v>
      </c>
      <c r="P94" s="4">
        <v>752300</v>
      </c>
      <c r="Q94" s="4">
        <v>1699100</v>
      </c>
      <c r="R94" s="5">
        <v>-1.2199999999999999E-2</v>
      </c>
      <c r="S94" s="4">
        <v>2520467</v>
      </c>
      <c r="T94" s="4">
        <f t="shared" si="13"/>
        <v>2281956.5</v>
      </c>
      <c r="U94" s="4">
        <f t="shared" si="17"/>
        <v>1747100</v>
      </c>
      <c r="V94" s="5">
        <v>2.58E-2</v>
      </c>
    </row>
    <row r="95" spans="1:22" x14ac:dyDescent="0.2">
      <c r="A95" s="16" t="s">
        <v>182</v>
      </c>
      <c r="B95" s="4">
        <v>13000</v>
      </c>
      <c r="C95" s="4">
        <v>52900</v>
      </c>
      <c r="D95" s="4">
        <v>-39900</v>
      </c>
      <c r="E95" s="4">
        <v>-1479030000</v>
      </c>
      <c r="F95" s="4">
        <f t="shared" si="15"/>
        <v>4502380000</v>
      </c>
      <c r="K95" s="24">
        <f t="shared" si="16"/>
        <v>23672560000</v>
      </c>
      <c r="L95" s="4">
        <v>597</v>
      </c>
      <c r="M95" s="4">
        <v>1177</v>
      </c>
      <c r="N95" s="4">
        <v>57</v>
      </c>
      <c r="O95" s="4">
        <v>94</v>
      </c>
      <c r="P95" s="4">
        <v>598700</v>
      </c>
      <c r="Q95" s="4">
        <v>1182200</v>
      </c>
      <c r="R95" s="5">
        <v>-6.7000000000000002E-3</v>
      </c>
      <c r="S95" s="4">
        <v>1786340</v>
      </c>
      <c r="T95" s="4">
        <f t="shared" si="13"/>
        <v>2352758.8571428573</v>
      </c>
      <c r="U95" s="4">
        <f t="shared" si="17"/>
        <v>1747100</v>
      </c>
      <c r="V95" s="5">
        <v>1.8700000000000001E-2</v>
      </c>
    </row>
    <row r="96" spans="1:22" x14ac:dyDescent="0.2">
      <c r="A96" s="16" t="s">
        <v>177</v>
      </c>
      <c r="B96" s="4">
        <v>357200</v>
      </c>
      <c r="C96" s="4">
        <v>0</v>
      </c>
      <c r="D96" s="4">
        <v>357200</v>
      </c>
      <c r="E96" s="4">
        <v>13386930000</v>
      </c>
      <c r="F96" s="4">
        <f t="shared" si="15"/>
        <v>5981410000</v>
      </c>
      <c r="K96" s="24">
        <f t="shared" si="16"/>
        <v>23672560000</v>
      </c>
      <c r="L96" s="4">
        <v>880</v>
      </c>
      <c r="M96" s="4">
        <v>1298</v>
      </c>
      <c r="N96" s="4">
        <v>80</v>
      </c>
      <c r="O96" s="4">
        <v>124</v>
      </c>
      <c r="P96" s="4">
        <v>851000</v>
      </c>
      <c r="Q96" s="4">
        <v>1354600</v>
      </c>
      <c r="R96" s="5">
        <v>-1.32E-2</v>
      </c>
      <c r="S96" s="4">
        <v>2355512</v>
      </c>
      <c r="T96" s="4">
        <f t="shared" si="13"/>
        <v>2352300</v>
      </c>
      <c r="U96" s="4">
        <f t="shared" si="17"/>
        <v>1139674</v>
      </c>
      <c r="V96" s="5">
        <v>2.64E-2</v>
      </c>
    </row>
    <row r="97" spans="1:22" x14ac:dyDescent="0.2">
      <c r="A97" s="16" t="s">
        <v>175</v>
      </c>
      <c r="B97" s="4">
        <v>56700</v>
      </c>
      <c r="C97" s="4">
        <v>27900</v>
      </c>
      <c r="D97" s="4">
        <v>28800</v>
      </c>
      <c r="E97" s="4">
        <v>1094080000</v>
      </c>
      <c r="F97" s="4">
        <f t="shared" si="15"/>
        <v>-7405520000</v>
      </c>
      <c r="K97" s="24">
        <f t="shared" si="16"/>
        <v>23672560000</v>
      </c>
      <c r="L97" s="4">
        <v>939</v>
      </c>
      <c r="M97" s="4">
        <v>1137</v>
      </c>
      <c r="N97" s="4">
        <v>50</v>
      </c>
      <c r="O97" s="4">
        <v>83</v>
      </c>
      <c r="P97" s="4">
        <v>692200</v>
      </c>
      <c r="Q97" s="4">
        <v>988400</v>
      </c>
      <c r="R97" s="5">
        <v>-1.18E-2</v>
      </c>
      <c r="S97" s="4">
        <v>1747100</v>
      </c>
      <c r="T97" s="4">
        <f t="shared" ref="T97:T102" si="18">AVERAGE(S98:S107)</f>
        <v>2473340</v>
      </c>
      <c r="U97" s="4">
        <f t="shared" si="17"/>
        <v>1139674</v>
      </c>
      <c r="V97" s="5">
        <v>2.4700000000000003E-2</v>
      </c>
    </row>
    <row r="98" spans="1:22" x14ac:dyDescent="0.2">
      <c r="A98" s="16" t="s">
        <v>174</v>
      </c>
      <c r="B98" s="4">
        <v>1484900</v>
      </c>
      <c r="C98" s="4">
        <v>384200</v>
      </c>
      <c r="D98" s="4">
        <v>1100700</v>
      </c>
      <c r="E98" s="4">
        <v>41742970000</v>
      </c>
      <c r="F98" s="4">
        <f t="shared" si="15"/>
        <v>-8499600000</v>
      </c>
      <c r="K98" s="24">
        <f t="shared" si="16"/>
        <v>23672560000</v>
      </c>
      <c r="L98" s="4">
        <v>2667</v>
      </c>
      <c r="M98" s="4">
        <v>1484</v>
      </c>
      <c r="N98" s="4">
        <v>198</v>
      </c>
      <c r="O98" s="4">
        <v>127</v>
      </c>
      <c r="P98" s="4">
        <v>2767100</v>
      </c>
      <c r="Q98" s="4">
        <v>1848700</v>
      </c>
      <c r="R98" s="5">
        <v>2.29E-2</v>
      </c>
      <c r="S98" s="4">
        <v>4742787</v>
      </c>
      <c r="T98" s="4">
        <f t="shared" si="18"/>
        <v>1905978.25</v>
      </c>
      <c r="U98" s="4">
        <f t="shared" si="17"/>
        <v>1139674</v>
      </c>
      <c r="V98" s="5">
        <v>1.7100000000000001E-2</v>
      </c>
    </row>
    <row r="99" spans="1:23" x14ac:dyDescent="0.2">
      <c r="A99" s="16" t="s">
        <v>164</v>
      </c>
      <c r="B99" s="4">
        <v>183700</v>
      </c>
      <c r="C99" s="4">
        <v>676061</v>
      </c>
      <c r="D99" s="4">
        <v>-492361</v>
      </c>
      <c r="E99" s="4">
        <v>-18341920000</v>
      </c>
      <c r="F99" s="4">
        <f t="shared" si="15"/>
        <v>-50242570000</v>
      </c>
      <c r="G99" s="4">
        <v>545600</v>
      </c>
      <c r="H99" s="4">
        <v>31100</v>
      </c>
      <c r="I99" s="4">
        <v>514500</v>
      </c>
      <c r="J99" s="4">
        <v>19232140000</v>
      </c>
      <c r="K99" s="24">
        <f t="shared" si="16"/>
        <v>23672560000</v>
      </c>
      <c r="L99" s="4">
        <v>962</v>
      </c>
      <c r="M99" s="4">
        <v>1367</v>
      </c>
      <c r="N99" s="4">
        <v>75</v>
      </c>
      <c r="O99" s="4">
        <v>51</v>
      </c>
      <c r="P99" s="4">
        <v>959000</v>
      </c>
      <c r="Q99" s="4">
        <v>930600</v>
      </c>
      <c r="R99" s="5">
        <v>5.5000000000000005E-3</v>
      </c>
      <c r="S99" s="4">
        <v>2068109</v>
      </c>
      <c r="T99" s="4">
        <f t="shared" si="18"/>
        <v>1851934.6666666667</v>
      </c>
      <c r="U99" s="4">
        <f t="shared" si="17"/>
        <v>1139674</v>
      </c>
      <c r="V99" s="5">
        <v>1.8700000000000001E-2</v>
      </c>
    </row>
    <row r="100" spans="1:23" x14ac:dyDescent="0.2">
      <c r="A100" s="16" t="s">
        <v>156</v>
      </c>
      <c r="B100" s="4">
        <v>147572</v>
      </c>
      <c r="C100" s="4">
        <v>648500</v>
      </c>
      <c r="D100" s="4">
        <v>-500928</v>
      </c>
      <c r="E100" s="4">
        <v>-18638360000</v>
      </c>
      <c r="F100" s="4">
        <f t="shared" si="15"/>
        <v>-31900650000</v>
      </c>
      <c r="G100" s="4">
        <v>115500</v>
      </c>
      <c r="H100" s="4">
        <v>6000</v>
      </c>
      <c r="I100" s="4">
        <v>109500</v>
      </c>
      <c r="J100" s="4">
        <v>4084925000</v>
      </c>
      <c r="K100" s="24">
        <f t="shared" si="16"/>
        <v>4440420000</v>
      </c>
      <c r="L100" s="4">
        <v>1173</v>
      </c>
      <c r="M100" s="4">
        <v>1602</v>
      </c>
      <c r="N100" s="4">
        <v>110</v>
      </c>
      <c r="O100" s="4">
        <v>117</v>
      </c>
      <c r="P100" s="4">
        <v>1250100</v>
      </c>
      <c r="Q100" s="4">
        <v>1513800</v>
      </c>
      <c r="R100" s="5">
        <v>0</v>
      </c>
      <c r="S100" s="4">
        <v>3013615</v>
      </c>
      <c r="T100" s="4">
        <f t="shared" si="18"/>
        <v>1271094.5</v>
      </c>
      <c r="U100" s="4">
        <f t="shared" si="17"/>
        <v>1139674</v>
      </c>
      <c r="V100" s="5">
        <v>2.1299999999999999E-2</v>
      </c>
    </row>
    <row r="101" spans="1:23" x14ac:dyDescent="0.2">
      <c r="A101" s="16" t="s">
        <v>155</v>
      </c>
      <c r="B101" s="4">
        <v>8100</v>
      </c>
      <c r="C101" s="4">
        <v>288300</v>
      </c>
      <c r="D101" s="4">
        <v>-280200</v>
      </c>
      <c r="E101" s="4">
        <v>-10300710000</v>
      </c>
      <c r="F101" s="4">
        <f t="shared" si="15"/>
        <v>-13262290000</v>
      </c>
      <c r="K101" s="24">
        <f t="shared" si="16"/>
        <v>355495000</v>
      </c>
      <c r="L101" s="4">
        <v>579</v>
      </c>
      <c r="M101" s="4">
        <v>547</v>
      </c>
      <c r="N101" s="4">
        <v>39</v>
      </c>
      <c r="O101" s="4">
        <v>36</v>
      </c>
      <c r="P101" s="4">
        <v>671700</v>
      </c>
      <c r="Q101" s="4">
        <v>467200</v>
      </c>
      <c r="R101" s="5">
        <v>1.1000000000000001E-2</v>
      </c>
      <c r="S101" s="4">
        <v>1139674</v>
      </c>
      <c r="T101" s="4">
        <f t="shared" si="18"/>
        <v>1402515</v>
      </c>
      <c r="U101" s="4">
        <f t="shared" si="17"/>
        <v>1402515</v>
      </c>
      <c r="V101" s="5">
        <v>1.7600000000000001E-2</v>
      </c>
    </row>
    <row r="102" spans="1:23" x14ac:dyDescent="0.2">
      <c r="A102" s="16" t="s">
        <v>154</v>
      </c>
      <c r="B102" s="4">
        <v>95700</v>
      </c>
      <c r="C102" s="4">
        <v>176000</v>
      </c>
      <c r="D102" s="4">
        <v>-80300</v>
      </c>
      <c r="E102" s="4">
        <v>-2961580000</v>
      </c>
      <c r="F102" s="4">
        <f t="shared" si="15"/>
        <v>-2961580000</v>
      </c>
      <c r="G102" s="4">
        <v>38700</v>
      </c>
      <c r="H102" s="4">
        <v>28900</v>
      </c>
      <c r="I102" s="4">
        <v>9800</v>
      </c>
      <c r="J102" s="4">
        <v>355495000</v>
      </c>
      <c r="K102" s="24">
        <f t="shared" si="16"/>
        <v>355495000</v>
      </c>
      <c r="L102" s="4">
        <v>660</v>
      </c>
      <c r="M102" s="4">
        <v>908</v>
      </c>
      <c r="N102" s="4">
        <v>31</v>
      </c>
      <c r="O102" s="4">
        <v>65</v>
      </c>
      <c r="P102" s="4">
        <v>484500</v>
      </c>
      <c r="Q102" s="4">
        <v>874200</v>
      </c>
      <c r="R102" s="5">
        <v>-1.2999999999999999E-3</v>
      </c>
      <c r="S102" s="4">
        <v>1402515</v>
      </c>
      <c r="T102" s="4" t="e">
        <f t="shared" si="18"/>
        <v>#DIV/0!</v>
      </c>
      <c r="U102" s="4">
        <f t="shared" si="17"/>
        <v>0</v>
      </c>
      <c r="V102" s="5">
        <v>2.0199999999999999E-2</v>
      </c>
    </row>
    <row r="103" spans="1:23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3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3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3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3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3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3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3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3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4"/>
      <c r="W111" s="4"/>
    </row>
    <row r="112" spans="1:23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3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3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ref="F169:F180" si="19">E169+F170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ref="F181:F203" si="20">E181+F182</f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20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20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20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20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20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20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20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20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20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20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20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20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20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20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20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20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20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20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20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20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20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20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ref="F204:F222" si="21">E204+F205</f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21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21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21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21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21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21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21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21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21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21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21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21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21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21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21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21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21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21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>E223+F224</f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3503-F156-7844-820D-9A117F07E547}">
  <sheetPr codeName="Sheet32"/>
  <dimension ref="A1:W258"/>
  <sheetViews>
    <sheetView topLeftCell="B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83203125"/>
    <col min="3" max="3" customWidth="true" width="14.0"/>
    <col min="4" max="4" customWidth="true" width="15.5"/>
    <col min="5" max="5" customWidth="true" width="18.0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625">
        <v>344</v>
      </c>
      <c r="B3" t="n" s="2626">
        <v>4200.0</v>
      </c>
      <c r="C3" t="n" s="2627">
        <v>136800.0</v>
      </c>
      <c r="D3" t="n" s="2628">
        <v>-132600.0</v>
      </c>
      <c r="E3" t="n" s="2629">
        <v>-3.68643E9</v>
      </c>
      <c r="G3" t="n" s="2615">
        <v>0.0</v>
      </c>
      <c r="H3" t="n" s="2616">
        <v>0.0</v>
      </c>
      <c r="I3" t="n" s="2617">
        <v>0.0</v>
      </c>
      <c r="J3" t="n" s="2618">
        <v>1.02545E9</v>
      </c>
      <c r="L3" t="n" s="2619">
        <v>2918.0</v>
      </c>
      <c r="M3" t="n" s="2620">
        <v>3052.0</v>
      </c>
      <c r="N3" t="n" s="2621">
        <v>332.0</v>
      </c>
      <c r="O3" t="n" s="2622">
        <v>291.0</v>
      </c>
      <c r="P3" t="n" s="2623">
        <v>4685000.0</v>
      </c>
      <c r="Q3" t="n" s="2624">
        <v>4226200.0</v>
      </c>
      <c r="R3" t="n" s="2613">
        <v>0.0055000000000000005</v>
      </c>
      <c r="S3" t="n" s="2612">
        <v>9410500.0</v>
      </c>
      <c r="V3" t="n" s="2614">
        <v>0.0231</v>
      </c>
    </row>
    <row r="4">
      <c r="A4" t="s" s="558">
        <v>343</v>
      </c>
      <c r="B4" t="n" s="559">
        <v>59300.0</v>
      </c>
      <c r="C4" t="n" s="560">
        <v>87100.0</v>
      </c>
      <c r="D4" t="n" s="561">
        <v>-27800.0</v>
      </c>
      <c r="E4" t="n" s="562">
        <v>-7.6357E8</v>
      </c>
      <c r="G4" t="n" s="548">
        <v>0.0</v>
      </c>
      <c r="H4" t="n" s="549">
        <v>0.0</v>
      </c>
      <c r="I4" t="n" s="550">
        <v>0.0</v>
      </c>
      <c r="J4" t="n" s="551">
        <v>1.6415E8</v>
      </c>
      <c r="L4" t="n" s="552">
        <v>3699.0</v>
      </c>
      <c r="M4" t="n" s="553">
        <v>6596.0</v>
      </c>
      <c r="N4" t="n" s="554">
        <v>342.0</v>
      </c>
      <c r="O4" t="n" s="555">
        <v>523.0</v>
      </c>
      <c r="P4" t="n" s="556">
        <v>5407300.0</v>
      </c>
      <c r="Q4" t="n" s="557">
        <v>8637600.0</v>
      </c>
      <c r="R4" t="n" s="546">
        <v>-0.0126</v>
      </c>
      <c r="S4" t="n" s="545">
        <v>1.56452E7</v>
      </c>
      <c r="V4" t="n" s="547">
        <v>0.0269</v>
      </c>
    </row>
    <row r="5" spans="1:22" x14ac:dyDescent="0.2">
      <c r="A5" s="16" t="s">
        <v>342</v>
      </c>
      <c r="B5" s="4">
        <v>73500</v>
      </c>
      <c r="C5" s="4">
        <v>286700</v>
      </c>
      <c r="D5" s="4">
        <v>-213200</v>
      </c>
      <c r="E5" s="4">
        <v>-5962700000</v>
      </c>
      <c r="F5" s="4">
        <f t="shared" ref="F5:F46" si="0">E5+F6</f>
        <v>-86959864847</v>
      </c>
      <c r="G5" s="4">
        <v>0</v>
      </c>
      <c r="H5" s="4">
        <v>0</v>
      </c>
      <c r="I5" s="4">
        <v>0</v>
      </c>
      <c r="J5" s="4">
        <v>-2934650000</v>
      </c>
      <c r="K5" s="24">
        <f t="shared" ref="K5:K46" si="1">K6+J5</f>
        <v>-11079241000</v>
      </c>
      <c r="L5" s="4">
        <v>2903</v>
      </c>
      <c r="M5" s="4">
        <v>4865</v>
      </c>
      <c r="N5" s="4">
        <v>294</v>
      </c>
      <c r="O5" s="4">
        <v>520</v>
      </c>
      <c r="P5" s="4">
        <v>4304300</v>
      </c>
      <c r="Q5" s="4">
        <v>7843600</v>
      </c>
      <c r="R5" s="5">
        <v>3.5999999999999999E-3</v>
      </c>
      <c r="S5" s="4">
        <v>13197700</v>
      </c>
      <c r="T5" s="4">
        <f t="shared" ref="T5:T73" si="2">AVERAGE(S6:S15)</f>
        <v>17793440</v>
      </c>
      <c r="U5" s="4">
        <f t="shared" ref="U5:U46" si="3">MIN(S6:S10)</f>
        <v>10534600</v>
      </c>
      <c r="V5" s="5">
        <v>2.3099999999999999E-2</v>
      </c>
    </row>
    <row r="6" spans="1:22" x14ac:dyDescent="0.2">
      <c r="A6" s="16" t="s">
        <v>341</v>
      </c>
      <c r="B6" s="4">
        <v>48700</v>
      </c>
      <c r="C6" s="4">
        <v>22000</v>
      </c>
      <c r="D6" s="4">
        <v>26700</v>
      </c>
      <c r="E6" s="4">
        <v>736220000</v>
      </c>
      <c r="F6" s="4">
        <f t="shared" si="0"/>
        <v>-80997164847</v>
      </c>
      <c r="G6" s="4">
        <v>0</v>
      </c>
      <c r="H6" s="4">
        <v>0</v>
      </c>
      <c r="I6" s="4">
        <v>0</v>
      </c>
      <c r="J6" s="4">
        <v>-2934650000</v>
      </c>
      <c r="K6" s="24">
        <f t="shared" si="1"/>
        <v>-8144591000</v>
      </c>
      <c r="L6" s="4">
        <v>3532</v>
      </c>
      <c r="M6" s="4">
        <v>3320</v>
      </c>
      <c r="N6" s="4">
        <v>346</v>
      </c>
      <c r="O6" s="4">
        <v>299</v>
      </c>
      <c r="P6" s="4">
        <v>4744800</v>
      </c>
      <c r="Q6" s="4">
        <v>5109400</v>
      </c>
      <c r="R6" s="5">
        <v>1.83E-2</v>
      </c>
      <c r="S6" s="4">
        <v>10534600</v>
      </c>
      <c r="T6" s="4">
        <f t="shared" si="2"/>
        <v>17847560</v>
      </c>
      <c r="U6" s="4">
        <f t="shared" si="3"/>
        <v>13634800</v>
      </c>
      <c r="V6" s="5">
        <v>2.6600000000000002E-2</v>
      </c>
    </row>
    <row r="7" spans="1:22" x14ac:dyDescent="0.2">
      <c r="A7" s="16" t="s">
        <v>340</v>
      </c>
      <c r="B7" s="4">
        <v>59133</v>
      </c>
      <c r="C7" s="4">
        <v>449700</v>
      </c>
      <c r="D7" s="4">
        <v>-390567</v>
      </c>
      <c r="E7" s="4">
        <v>-10808120000</v>
      </c>
      <c r="F7" s="4">
        <f t="shared" si="0"/>
        <v>-81733384847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-5209941000</v>
      </c>
      <c r="L7" s="4">
        <v>3496</v>
      </c>
      <c r="M7" s="4">
        <v>5582</v>
      </c>
      <c r="N7" s="4">
        <v>297</v>
      </c>
      <c r="O7" s="4">
        <v>488</v>
      </c>
      <c r="P7" s="4">
        <v>4483500</v>
      </c>
      <c r="Q7" s="4">
        <v>7842300</v>
      </c>
      <c r="R7" s="5">
        <v>-1.6399999999999998E-2</v>
      </c>
      <c r="S7" s="4">
        <v>14699800</v>
      </c>
      <c r="T7" s="4">
        <f t="shared" si="2"/>
        <v>17760360</v>
      </c>
      <c r="U7" s="4">
        <f t="shared" si="3"/>
        <v>13634800</v>
      </c>
      <c r="V7" s="5">
        <v>1.8000000000000002E-2</v>
      </c>
    </row>
    <row r="8" spans="1:22" x14ac:dyDescent="0.2">
      <c r="A8" s="16" t="s">
        <v>339</v>
      </c>
      <c r="B8" s="4">
        <v>148100</v>
      </c>
      <c r="C8" s="4">
        <v>216100</v>
      </c>
      <c r="D8" s="4">
        <v>-68000</v>
      </c>
      <c r="E8" s="4">
        <v>-1853660000</v>
      </c>
      <c r="F8" s="4">
        <f t="shared" si="0"/>
        <v>-70925264847</v>
      </c>
      <c r="G8" s="4">
        <v>76000</v>
      </c>
      <c r="H8" s="4">
        <v>70000</v>
      </c>
      <c r="I8" s="4">
        <v>6000</v>
      </c>
      <c r="J8" s="4">
        <v>144225000</v>
      </c>
      <c r="K8" s="24">
        <f t="shared" si="1"/>
        <v>-5209941000</v>
      </c>
      <c r="L8" s="4">
        <v>7582</v>
      </c>
      <c r="M8" s="4">
        <v>14561</v>
      </c>
      <c r="N8" s="4">
        <v>659</v>
      </c>
      <c r="O8" s="4">
        <v>1209</v>
      </c>
      <c r="P8" s="4">
        <v>10264900</v>
      </c>
      <c r="Q8" s="4">
        <v>19217500</v>
      </c>
      <c r="R8" s="5">
        <v>-5.0300000000000004E-2</v>
      </c>
      <c r="S8" s="4">
        <v>31844200</v>
      </c>
      <c r="T8" s="4">
        <f t="shared" si="2"/>
        <v>16688520</v>
      </c>
      <c r="U8" s="4">
        <f t="shared" si="3"/>
        <v>13634800</v>
      </c>
      <c r="V8" s="5">
        <v>7.3099999999999998E-2</v>
      </c>
    </row>
    <row r="9" spans="1:22" x14ac:dyDescent="0.2">
      <c r="A9" s="16" t="s">
        <v>338</v>
      </c>
      <c r="B9" s="4">
        <v>7400</v>
      </c>
      <c r="C9" s="4">
        <v>100500</v>
      </c>
      <c r="D9" s="4">
        <v>-93100</v>
      </c>
      <c r="E9" s="4">
        <v>-2697790000</v>
      </c>
      <c r="F9" s="4">
        <f t="shared" si="0"/>
        <v>-69071604847</v>
      </c>
      <c r="G9" s="4">
        <v>0</v>
      </c>
      <c r="H9" s="4">
        <v>0</v>
      </c>
      <c r="I9" s="4">
        <v>0</v>
      </c>
      <c r="J9" s="4">
        <v>-203050000</v>
      </c>
      <c r="K9" s="24">
        <f t="shared" si="1"/>
        <v>-5354166000</v>
      </c>
      <c r="L9" s="4">
        <v>2985</v>
      </c>
      <c r="M9" s="4">
        <v>5269</v>
      </c>
      <c r="N9" s="4">
        <v>298</v>
      </c>
      <c r="O9" s="4">
        <v>540</v>
      </c>
      <c r="P9" s="4">
        <v>5139100</v>
      </c>
      <c r="Q9" s="4">
        <v>8436000</v>
      </c>
      <c r="R9" s="5">
        <v>-3.4000000000000002E-3</v>
      </c>
      <c r="S9" s="4">
        <v>13634800</v>
      </c>
      <c r="T9" s="4">
        <f t="shared" si="2"/>
        <v>16888360</v>
      </c>
      <c r="U9" s="4">
        <f t="shared" si="3"/>
        <v>14336800</v>
      </c>
      <c r="V9" s="5">
        <v>1.7100000000000001E-2</v>
      </c>
    </row>
    <row r="10" spans="1:22" x14ac:dyDescent="0.2">
      <c r="A10" s="16" t="s">
        <v>337</v>
      </c>
      <c r="B10" s="4">
        <v>375500</v>
      </c>
      <c r="C10" s="4">
        <v>456400</v>
      </c>
      <c r="D10" s="4">
        <v>-80900</v>
      </c>
      <c r="E10" s="4">
        <v>-2399340000</v>
      </c>
      <c r="F10" s="4">
        <f t="shared" si="0"/>
        <v>-66373814847</v>
      </c>
      <c r="G10" s="4">
        <v>0</v>
      </c>
      <c r="H10" s="4">
        <v>0</v>
      </c>
      <c r="I10" s="4">
        <v>0</v>
      </c>
      <c r="J10" s="4">
        <v>2171800000</v>
      </c>
      <c r="K10" s="24">
        <f t="shared" si="1"/>
        <v>-5151116000</v>
      </c>
      <c r="L10" s="4">
        <v>7427</v>
      </c>
      <c r="M10" s="4">
        <v>7498</v>
      </c>
      <c r="N10" s="4">
        <v>889</v>
      </c>
      <c r="O10" s="4">
        <v>739</v>
      </c>
      <c r="P10" s="4">
        <v>12544500</v>
      </c>
      <c r="Q10" s="4">
        <v>11341200</v>
      </c>
      <c r="R10" s="5">
        <v>1.3899999999999999E-2</v>
      </c>
      <c r="S10" s="4">
        <v>24944600</v>
      </c>
      <c r="T10" s="4">
        <f t="shared" si="2"/>
        <v>17258470</v>
      </c>
      <c r="U10" s="4">
        <f t="shared" si="3"/>
        <v>14336800</v>
      </c>
      <c r="V10" s="5">
        <v>2.7000000000000003E-2</v>
      </c>
    </row>
    <row r="11" spans="1:22" x14ac:dyDescent="0.2">
      <c r="A11" s="16" t="s">
        <v>336</v>
      </c>
      <c r="B11" s="4">
        <v>19400</v>
      </c>
      <c r="C11" s="4">
        <v>523334</v>
      </c>
      <c r="D11" s="4">
        <v>-503934</v>
      </c>
      <c r="E11" s="4">
        <v>-14466170000</v>
      </c>
      <c r="F11" s="4">
        <f t="shared" si="0"/>
        <v>-63974474847</v>
      </c>
      <c r="G11" s="4">
        <v>0</v>
      </c>
      <c r="H11" s="4">
        <v>0</v>
      </c>
      <c r="I11" s="4">
        <v>0</v>
      </c>
      <c r="J11" s="4">
        <v>-201050000</v>
      </c>
      <c r="K11" s="24">
        <f t="shared" si="1"/>
        <v>-7322916000</v>
      </c>
      <c r="L11" s="4">
        <v>4088</v>
      </c>
      <c r="M11" s="4">
        <v>7482</v>
      </c>
      <c r="N11" s="4">
        <v>397</v>
      </c>
      <c r="O11" s="4">
        <v>690</v>
      </c>
      <c r="P11" s="4">
        <v>5627400</v>
      </c>
      <c r="Q11" s="4">
        <v>10541500</v>
      </c>
      <c r="R11" s="5">
        <v>-5.1000000000000004E-3</v>
      </c>
      <c r="S11" s="4">
        <v>16918700</v>
      </c>
      <c r="T11" s="4">
        <f t="shared" si="2"/>
        <v>16971760</v>
      </c>
      <c r="U11" s="4">
        <f t="shared" si="3"/>
        <v>11075800</v>
      </c>
      <c r="V11" s="5">
        <v>2.07E-2</v>
      </c>
    </row>
    <row r="12" spans="1:22" x14ac:dyDescent="0.2">
      <c r="A12" s="16" t="s">
        <v>335</v>
      </c>
      <c r="B12" s="4">
        <v>11500</v>
      </c>
      <c r="C12" s="4">
        <v>389200</v>
      </c>
      <c r="D12" s="4">
        <v>-377700</v>
      </c>
      <c r="E12" s="4">
        <v>-11149540000</v>
      </c>
      <c r="F12" s="4">
        <f t="shared" si="0"/>
        <v>-49508304847</v>
      </c>
      <c r="G12" s="4">
        <v>0</v>
      </c>
      <c r="H12" s="4">
        <v>0</v>
      </c>
      <c r="I12" s="4">
        <v>0</v>
      </c>
      <c r="J12" s="4">
        <v>-1027200000</v>
      </c>
      <c r="K12" s="24">
        <f t="shared" si="1"/>
        <v>-7121866000</v>
      </c>
      <c r="L12" s="4">
        <v>3581</v>
      </c>
      <c r="M12" s="4">
        <v>5508</v>
      </c>
      <c r="N12" s="4">
        <v>398</v>
      </c>
      <c r="O12" s="4">
        <v>511</v>
      </c>
      <c r="P12" s="4">
        <v>5353400</v>
      </c>
      <c r="Q12" s="4">
        <v>7729000</v>
      </c>
      <c r="R12" s="5">
        <v>-6.8000000000000005E-3</v>
      </c>
      <c r="S12" s="4">
        <v>14336800</v>
      </c>
      <c r="T12" s="4">
        <f t="shared" si="2"/>
        <v>17707680</v>
      </c>
      <c r="U12" s="4">
        <f t="shared" si="3"/>
        <v>11075800</v>
      </c>
      <c r="V12" s="5">
        <v>2.52E-2</v>
      </c>
    </row>
    <row r="13" spans="1:22" x14ac:dyDescent="0.2">
      <c r="A13" s="16" t="s">
        <v>333</v>
      </c>
      <c r="B13" s="4">
        <v>5400</v>
      </c>
      <c r="C13" s="4">
        <v>51993</v>
      </c>
      <c r="D13" s="4">
        <v>-46593</v>
      </c>
      <c r="E13" s="4">
        <v>-1350800000</v>
      </c>
      <c r="F13" s="4">
        <f t="shared" si="0"/>
        <v>-38358764847</v>
      </c>
      <c r="G13" s="4">
        <v>0</v>
      </c>
      <c r="H13" s="4">
        <v>0</v>
      </c>
      <c r="I13" s="4">
        <v>0</v>
      </c>
      <c r="J13" s="4">
        <v>-237995000</v>
      </c>
      <c r="K13" s="24">
        <f t="shared" si="1"/>
        <v>-6094666000</v>
      </c>
      <c r="L13" s="4">
        <v>5644</v>
      </c>
      <c r="M13" s="4">
        <v>4568</v>
      </c>
      <c r="N13" s="4">
        <v>686</v>
      </c>
      <c r="O13" s="4">
        <v>538</v>
      </c>
      <c r="P13" s="4">
        <v>9856600</v>
      </c>
      <c r="Q13" s="4">
        <v>7738900</v>
      </c>
      <c r="R13" s="5">
        <v>1.9199999999999998E-2</v>
      </c>
      <c r="S13" s="4">
        <v>18538300</v>
      </c>
      <c r="T13" s="4">
        <f t="shared" si="2"/>
        <v>17092950</v>
      </c>
      <c r="U13" s="4">
        <f t="shared" si="3"/>
        <v>11075800</v>
      </c>
      <c r="V13" s="5">
        <v>2.3900000000000001E-2</v>
      </c>
    </row>
    <row r="14" spans="1:22" x14ac:dyDescent="0.2">
      <c r="A14" s="16" t="s">
        <v>332</v>
      </c>
      <c r="B14" s="4">
        <v>46400</v>
      </c>
      <c r="C14" s="4">
        <v>241280</v>
      </c>
      <c r="D14" s="4">
        <v>-194880</v>
      </c>
      <c r="E14" s="4">
        <v>-5657670130</v>
      </c>
      <c r="F14" s="4">
        <f t="shared" si="0"/>
        <v>-37007964847</v>
      </c>
      <c r="G14" s="4">
        <v>0</v>
      </c>
      <c r="H14" s="4">
        <v>0</v>
      </c>
      <c r="I14" s="4">
        <v>0</v>
      </c>
      <c r="J14" s="4">
        <v>-237995000</v>
      </c>
      <c r="K14" s="24">
        <f t="shared" si="1"/>
        <v>-5856671000</v>
      </c>
      <c r="L14" s="4">
        <v>5226</v>
      </c>
      <c r="M14" s="4">
        <v>5441</v>
      </c>
      <c r="N14" s="4">
        <v>599</v>
      </c>
      <c r="O14" s="4">
        <v>530</v>
      </c>
      <c r="P14" s="4">
        <v>8305900</v>
      </c>
      <c r="Q14" s="4">
        <v>8177800</v>
      </c>
      <c r="R14" s="5">
        <v>7.0999999999999995E-3</v>
      </c>
      <c r="S14" s="4">
        <v>17896100</v>
      </c>
      <c r="T14" s="4">
        <f t="shared" si="2"/>
        <v>18748590</v>
      </c>
      <c r="U14" s="4">
        <f t="shared" si="3"/>
        <v>11075800</v>
      </c>
      <c r="V14" s="5">
        <v>2.7200000000000002E-2</v>
      </c>
    </row>
    <row r="15" spans="1:22" x14ac:dyDescent="0.2">
      <c r="A15" s="16" t="s">
        <v>331</v>
      </c>
      <c r="B15" s="4">
        <v>1865</v>
      </c>
      <c r="C15" s="4">
        <v>161000</v>
      </c>
      <c r="D15" s="4">
        <v>-159135</v>
      </c>
      <c r="E15" s="4">
        <v>-4538540000</v>
      </c>
      <c r="F15" s="4">
        <f t="shared" si="0"/>
        <v>-31350294717</v>
      </c>
      <c r="G15" s="4">
        <v>0</v>
      </c>
      <c r="H15" s="4">
        <v>0</v>
      </c>
      <c r="I15" s="4">
        <v>0</v>
      </c>
      <c r="J15" s="4">
        <v>-2550945000</v>
      </c>
      <c r="K15" s="24">
        <f t="shared" si="1"/>
        <v>-5618676000</v>
      </c>
      <c r="L15" s="4">
        <v>4068</v>
      </c>
      <c r="M15" s="4">
        <v>4108</v>
      </c>
      <c r="N15" s="4">
        <v>502</v>
      </c>
      <c r="O15" s="4">
        <v>451</v>
      </c>
      <c r="P15" s="4">
        <v>7124900</v>
      </c>
      <c r="Q15" s="4">
        <v>7038200</v>
      </c>
      <c r="R15" s="5">
        <v>5.3E-3</v>
      </c>
      <c r="S15" s="4">
        <v>14586500</v>
      </c>
      <c r="T15" s="4">
        <f t="shared" si="2"/>
        <v>19429630</v>
      </c>
      <c r="U15" s="4">
        <f t="shared" si="3"/>
        <v>11075800</v>
      </c>
      <c r="V15" s="5">
        <v>1.9099999999999999E-2</v>
      </c>
    </row>
    <row r="16" spans="1:22" x14ac:dyDescent="0.2">
      <c r="A16" s="16" t="s">
        <v>330</v>
      </c>
      <c r="B16" s="4">
        <v>440129</v>
      </c>
      <c r="C16" s="4">
        <v>52400</v>
      </c>
      <c r="D16" s="4">
        <v>387729</v>
      </c>
      <c r="E16" s="4">
        <v>11066960000</v>
      </c>
      <c r="F16" s="4">
        <f t="shared" si="0"/>
        <v>-26811754717</v>
      </c>
      <c r="G16" s="4">
        <v>0</v>
      </c>
      <c r="H16" s="4">
        <v>0</v>
      </c>
      <c r="I16" s="4">
        <v>0</v>
      </c>
      <c r="J16" s="4">
        <v>755150000</v>
      </c>
      <c r="K16" s="24">
        <f t="shared" si="1"/>
        <v>-3067731000</v>
      </c>
      <c r="L16" s="4">
        <v>3002</v>
      </c>
      <c r="M16" s="4">
        <v>3297</v>
      </c>
      <c r="N16" s="4">
        <v>365</v>
      </c>
      <c r="O16" s="4">
        <v>382</v>
      </c>
      <c r="P16" s="4">
        <v>5035000</v>
      </c>
      <c r="Q16" s="4">
        <v>5529700</v>
      </c>
      <c r="R16" s="5">
        <v>-5.1999999999999998E-3</v>
      </c>
      <c r="S16" s="4">
        <v>11075800</v>
      </c>
      <c r="T16" s="4">
        <f t="shared" si="2"/>
        <v>19828970</v>
      </c>
      <c r="U16" s="4">
        <f t="shared" si="3"/>
        <v>13827800</v>
      </c>
      <c r="V16" s="5">
        <v>1.9099999999999999E-2</v>
      </c>
    </row>
    <row r="17" spans="1:22" x14ac:dyDescent="0.2">
      <c r="A17" s="16" t="s">
        <v>329</v>
      </c>
      <c r="B17" s="4">
        <v>41530</v>
      </c>
      <c r="C17" s="4">
        <v>1209800</v>
      </c>
      <c r="D17" s="4">
        <v>-1168270</v>
      </c>
      <c r="E17" s="4">
        <v>-33255120000</v>
      </c>
      <c r="F17" s="4">
        <f t="shared" si="0"/>
        <v>-37878714717</v>
      </c>
      <c r="G17" s="4">
        <v>0</v>
      </c>
      <c r="H17" s="4">
        <v>0</v>
      </c>
      <c r="I17" s="4">
        <v>0</v>
      </c>
      <c r="J17" s="4">
        <v>-1145000000</v>
      </c>
      <c r="K17" s="24">
        <f t="shared" si="1"/>
        <v>-3822881000</v>
      </c>
      <c r="L17" s="4">
        <v>2852</v>
      </c>
      <c r="M17" s="4">
        <v>5647</v>
      </c>
      <c r="N17" s="4">
        <v>275</v>
      </c>
      <c r="O17" s="4">
        <v>531</v>
      </c>
      <c r="P17" s="4">
        <v>4146400</v>
      </c>
      <c r="Q17" s="4">
        <v>8592300</v>
      </c>
      <c r="R17" s="5">
        <v>-3.4999999999999996E-3</v>
      </c>
      <c r="S17" s="4">
        <v>13827800</v>
      </c>
      <c r="T17" s="4">
        <f t="shared" si="2"/>
        <v>20979560</v>
      </c>
      <c r="U17" s="4">
        <f t="shared" si="3"/>
        <v>14051600</v>
      </c>
      <c r="V17" s="5">
        <v>3.8199999999999998E-2</v>
      </c>
    </row>
    <row r="18" spans="1:22" x14ac:dyDescent="0.2">
      <c r="A18" s="16" t="s">
        <v>328</v>
      </c>
      <c r="B18" s="4">
        <v>1094050</v>
      </c>
      <c r="C18" s="4">
        <v>12820</v>
      </c>
      <c r="D18" s="4">
        <v>1081230</v>
      </c>
      <c r="E18" s="4">
        <v>30809520000</v>
      </c>
      <c r="F18" s="4">
        <f t="shared" si="0"/>
        <v>-4623594717</v>
      </c>
      <c r="G18" s="4">
        <v>55500</v>
      </c>
      <c r="H18" s="4">
        <v>100000</v>
      </c>
      <c r="I18" s="4">
        <v>-44500</v>
      </c>
      <c r="J18" s="4">
        <v>-1145000000</v>
      </c>
      <c r="K18" s="24">
        <f t="shared" si="1"/>
        <v>-2677881000</v>
      </c>
      <c r="L18" s="4">
        <v>6871</v>
      </c>
      <c r="M18" s="4">
        <v>5360</v>
      </c>
      <c r="N18" s="4">
        <v>751</v>
      </c>
      <c r="O18" s="4">
        <v>590</v>
      </c>
      <c r="P18" s="4">
        <v>11469600</v>
      </c>
      <c r="Q18" s="4">
        <v>8783500</v>
      </c>
      <c r="R18" s="5">
        <v>1.78E-2</v>
      </c>
      <c r="S18" s="4">
        <v>21125800</v>
      </c>
      <c r="T18" s="4">
        <f t="shared" si="2"/>
        <v>21143610</v>
      </c>
      <c r="U18" s="4">
        <f t="shared" si="3"/>
        <v>12391000</v>
      </c>
      <c r="V18" s="5">
        <v>2.9500000000000002E-2</v>
      </c>
    </row>
    <row r="19" spans="1:22" x14ac:dyDescent="0.2">
      <c r="A19" s="16" t="s">
        <v>327</v>
      </c>
      <c r="B19" s="4">
        <v>19250</v>
      </c>
      <c r="C19" s="4">
        <v>1398000</v>
      </c>
      <c r="D19" s="4">
        <v>-1378750</v>
      </c>
      <c r="E19" s="4">
        <v>-39415280000</v>
      </c>
      <c r="F19" s="4">
        <f t="shared" si="0"/>
        <v>-35433114717</v>
      </c>
      <c r="G19" s="4">
        <v>38300</v>
      </c>
      <c r="H19" s="4">
        <v>112000</v>
      </c>
      <c r="I19" s="4">
        <v>-73700</v>
      </c>
      <c r="J19" s="4">
        <v>-1979455000</v>
      </c>
      <c r="K19" s="24">
        <f t="shared" si="1"/>
        <v>-1532881000</v>
      </c>
      <c r="L19" s="4">
        <v>4112</v>
      </c>
      <c r="M19" s="4">
        <v>7038</v>
      </c>
      <c r="N19" s="4">
        <v>348</v>
      </c>
      <c r="O19" s="4">
        <v>535</v>
      </c>
      <c r="P19" s="4">
        <v>5718600</v>
      </c>
      <c r="Q19" s="4">
        <v>9236800</v>
      </c>
      <c r="R19" s="5">
        <v>-1.77E-2</v>
      </c>
      <c r="S19" s="4">
        <v>15633200</v>
      </c>
      <c r="T19" s="4">
        <f t="shared" si="2"/>
        <v>21433160</v>
      </c>
      <c r="U19" s="4">
        <f t="shared" si="3"/>
        <v>12391000</v>
      </c>
      <c r="V19" s="5">
        <v>3.95E-2</v>
      </c>
    </row>
    <row r="20" spans="1:22" x14ac:dyDescent="0.2">
      <c r="A20" s="16" t="s">
        <v>326</v>
      </c>
      <c r="B20" s="4">
        <v>1305600</v>
      </c>
      <c r="C20" s="4">
        <v>164900</v>
      </c>
      <c r="D20" s="4">
        <v>1140700</v>
      </c>
      <c r="E20" s="4">
        <v>31919710000</v>
      </c>
      <c r="F20" s="4">
        <f t="shared" si="0"/>
        <v>3982165283</v>
      </c>
      <c r="G20" s="4">
        <v>0</v>
      </c>
      <c r="H20" s="4">
        <v>0</v>
      </c>
      <c r="I20" s="4">
        <v>0</v>
      </c>
      <c r="J20" s="4">
        <v>-812430000</v>
      </c>
      <c r="K20" s="24">
        <f t="shared" si="1"/>
        <v>446574000</v>
      </c>
      <c r="L20" s="4">
        <v>8439</v>
      </c>
      <c r="M20" s="4">
        <v>7646</v>
      </c>
      <c r="N20" s="4">
        <v>987</v>
      </c>
      <c r="O20" s="4">
        <v>781</v>
      </c>
      <c r="P20" s="4">
        <v>14770100</v>
      </c>
      <c r="Q20" s="4">
        <v>11885100</v>
      </c>
      <c r="R20" s="5">
        <v>2.7000000000000003E-2</v>
      </c>
      <c r="S20" s="4">
        <v>28645700</v>
      </c>
      <c r="T20" s="4">
        <f t="shared" si="2"/>
        <v>22462040</v>
      </c>
      <c r="U20" s="4">
        <f t="shared" si="3"/>
        <v>12391000</v>
      </c>
      <c r="V20" s="5">
        <v>7.2499999999999995E-2</v>
      </c>
    </row>
    <row r="21" spans="1:22" x14ac:dyDescent="0.2">
      <c r="A21" s="16" t="s">
        <v>325</v>
      </c>
      <c r="B21" s="4">
        <v>77200</v>
      </c>
      <c r="C21" s="4">
        <v>136000</v>
      </c>
      <c r="D21" s="4">
        <v>-58800</v>
      </c>
      <c r="E21" s="4">
        <v>-1636930000</v>
      </c>
      <c r="F21" s="4">
        <f t="shared" si="0"/>
        <v>-27937544717</v>
      </c>
      <c r="G21" s="4">
        <v>0</v>
      </c>
      <c r="H21" s="4">
        <v>0</v>
      </c>
      <c r="I21" s="4">
        <v>0</v>
      </c>
      <c r="J21" s="4">
        <v>-4785850000</v>
      </c>
      <c r="K21" s="24">
        <f t="shared" si="1"/>
        <v>1259004000</v>
      </c>
      <c r="L21" s="4">
        <v>3656</v>
      </c>
      <c r="M21" s="4">
        <v>5586</v>
      </c>
      <c r="N21" s="4">
        <v>314</v>
      </c>
      <c r="O21" s="4">
        <v>534</v>
      </c>
      <c r="P21" s="4">
        <v>4732600</v>
      </c>
      <c r="Q21" s="4">
        <v>8150300</v>
      </c>
      <c r="R21" s="5">
        <v>-8.8999999999999999E-3</v>
      </c>
      <c r="S21" s="4">
        <v>14051600</v>
      </c>
      <c r="T21" s="4">
        <f t="shared" si="2"/>
        <v>23720700</v>
      </c>
      <c r="U21" s="4">
        <f t="shared" si="3"/>
        <v>12391000</v>
      </c>
      <c r="V21" s="5">
        <v>1.9599999999999999E-2</v>
      </c>
    </row>
    <row r="22" spans="1:22" x14ac:dyDescent="0.2">
      <c r="A22" s="16" t="s">
        <v>324</v>
      </c>
      <c r="B22" s="4">
        <v>1621492</v>
      </c>
      <c r="C22" s="4">
        <v>9200</v>
      </c>
      <c r="D22" s="4">
        <v>1612292</v>
      </c>
      <c r="E22" s="4">
        <v>44803450000</v>
      </c>
      <c r="F22" s="4">
        <f t="shared" si="0"/>
        <v>-26300614717</v>
      </c>
      <c r="G22" s="4">
        <v>0</v>
      </c>
      <c r="H22" s="4">
        <v>0</v>
      </c>
      <c r="I22" s="4">
        <v>0</v>
      </c>
      <c r="J22" s="4">
        <v>-3716250000</v>
      </c>
      <c r="K22" s="24">
        <f t="shared" si="1"/>
        <v>6044854000</v>
      </c>
      <c r="L22" s="4">
        <v>8610</v>
      </c>
      <c r="M22" s="4">
        <v>5598</v>
      </c>
      <c r="N22" s="4">
        <v>815</v>
      </c>
      <c r="O22" s="4">
        <v>547</v>
      </c>
      <c r="P22" s="4">
        <v>12462200</v>
      </c>
      <c r="Q22" s="4">
        <v>8097600</v>
      </c>
      <c r="R22" s="5">
        <v>4.6600000000000003E-2</v>
      </c>
      <c r="S22" s="4">
        <v>21696000</v>
      </c>
      <c r="T22" s="4">
        <f t="shared" si="2"/>
        <v>26118150</v>
      </c>
      <c r="U22" s="4">
        <f t="shared" si="3"/>
        <v>12391000</v>
      </c>
      <c r="V22" s="5">
        <v>4.6100000000000002E-2</v>
      </c>
    </row>
    <row r="23" spans="1:22" x14ac:dyDescent="0.2">
      <c r="A23" s="16" t="s">
        <v>323</v>
      </c>
      <c r="B23" s="4">
        <v>257000</v>
      </c>
      <c r="C23" s="4">
        <v>145100</v>
      </c>
      <c r="D23" s="4">
        <v>111900</v>
      </c>
      <c r="E23" s="4">
        <v>3024180000</v>
      </c>
      <c r="F23" s="4">
        <f t="shared" si="0"/>
        <v>-71104064717</v>
      </c>
      <c r="G23" s="4">
        <v>0</v>
      </c>
      <c r="H23" s="4">
        <v>0</v>
      </c>
      <c r="I23" s="4">
        <v>0</v>
      </c>
      <c r="J23" s="4">
        <v>813150000</v>
      </c>
      <c r="K23" s="24">
        <f t="shared" si="1"/>
        <v>9761104000</v>
      </c>
      <c r="L23" s="4">
        <v>3935</v>
      </c>
      <c r="M23" s="4">
        <v>5239</v>
      </c>
      <c r="N23" s="4">
        <v>314</v>
      </c>
      <c r="O23" s="4">
        <v>399</v>
      </c>
      <c r="P23" s="4">
        <v>4976900</v>
      </c>
      <c r="Q23" s="4">
        <v>6421900</v>
      </c>
      <c r="R23" s="5">
        <v>0</v>
      </c>
      <c r="S23" s="4">
        <v>12391000</v>
      </c>
      <c r="T23" s="4">
        <f t="shared" si="2"/>
        <v>28446200</v>
      </c>
      <c r="U23" s="4">
        <f t="shared" si="3"/>
        <v>15069200</v>
      </c>
      <c r="V23" s="5">
        <v>2.1899999999999999E-2</v>
      </c>
    </row>
    <row r="24" spans="1:22" x14ac:dyDescent="0.2">
      <c r="A24" s="16" t="s">
        <v>322</v>
      </c>
      <c r="B24" s="4">
        <v>183200</v>
      </c>
      <c r="C24" s="4">
        <v>2462300</v>
      </c>
      <c r="D24" s="4">
        <v>-2279100</v>
      </c>
      <c r="E24" s="4">
        <v>-61020160000</v>
      </c>
      <c r="F24" s="4">
        <f t="shared" si="0"/>
        <v>-74128244717</v>
      </c>
      <c r="G24" s="4">
        <v>400000</v>
      </c>
      <c r="H24" s="4">
        <v>19000</v>
      </c>
      <c r="I24" s="4">
        <v>381000</v>
      </c>
      <c r="J24" s="4">
        <v>10126350000</v>
      </c>
      <c r="K24" s="24">
        <f t="shared" si="1"/>
        <v>8947954000</v>
      </c>
      <c r="L24" s="4">
        <v>9303</v>
      </c>
      <c r="M24" s="4">
        <v>13336</v>
      </c>
      <c r="N24" s="4">
        <v>893</v>
      </c>
      <c r="O24" s="4">
        <v>1248</v>
      </c>
      <c r="P24" s="4">
        <v>13453000</v>
      </c>
      <c r="Q24" s="4">
        <v>19310000</v>
      </c>
      <c r="R24" s="5">
        <v>-3.5299999999999998E-2</v>
      </c>
      <c r="S24" s="4">
        <v>34452500</v>
      </c>
      <c r="T24" s="4">
        <f t="shared" si="2"/>
        <v>27339840</v>
      </c>
      <c r="U24" s="4">
        <f t="shared" si="3"/>
        <v>15069200</v>
      </c>
      <c r="V24" s="5">
        <v>4.5599999999999995E-2</v>
      </c>
    </row>
    <row r="25" spans="1:22" x14ac:dyDescent="0.2">
      <c r="A25" s="16" t="s">
        <v>321</v>
      </c>
      <c r="B25" s="4">
        <v>113100</v>
      </c>
      <c r="C25" s="4">
        <v>2237300</v>
      </c>
      <c r="D25" s="4">
        <v>-2124200</v>
      </c>
      <c r="E25" s="4">
        <v>-59779360000</v>
      </c>
      <c r="F25" s="4">
        <f t="shared" si="0"/>
        <v>-13108084717</v>
      </c>
      <c r="G25" s="4">
        <v>212000</v>
      </c>
      <c r="H25" s="4">
        <v>8000</v>
      </c>
      <c r="I25" s="4">
        <v>204000</v>
      </c>
      <c r="J25" s="4">
        <v>5712475000</v>
      </c>
      <c r="K25" s="24">
        <f t="shared" si="1"/>
        <v>-1178396000</v>
      </c>
      <c r="L25" s="4">
        <v>5158</v>
      </c>
      <c r="M25" s="4">
        <v>6740</v>
      </c>
      <c r="N25" s="4">
        <v>563</v>
      </c>
      <c r="O25" s="4">
        <v>710</v>
      </c>
      <c r="P25" s="4">
        <v>8494400</v>
      </c>
      <c r="Q25" s="4">
        <v>11110100</v>
      </c>
      <c r="R25" s="5">
        <v>-1.7899999999999999E-2</v>
      </c>
      <c r="S25" s="4">
        <v>21396900</v>
      </c>
      <c r="T25" s="4">
        <f t="shared" si="2"/>
        <v>27405140</v>
      </c>
      <c r="U25" s="4">
        <f t="shared" si="3"/>
        <v>15069200</v>
      </c>
      <c r="V25" s="5">
        <v>2.81E-2</v>
      </c>
    </row>
    <row r="26" spans="1:22" x14ac:dyDescent="0.2">
      <c r="A26" s="16" t="s">
        <v>320</v>
      </c>
      <c r="B26" s="4">
        <v>77300</v>
      </c>
      <c r="C26" s="4">
        <v>1634200</v>
      </c>
      <c r="D26" s="4">
        <v>-1556900</v>
      </c>
      <c r="E26" s="4">
        <v>-43934320000</v>
      </c>
      <c r="F26" s="4">
        <f t="shared" si="0"/>
        <v>46671275283</v>
      </c>
      <c r="G26" s="4">
        <v>0</v>
      </c>
      <c r="H26" s="4">
        <v>0</v>
      </c>
      <c r="I26" s="4">
        <v>0</v>
      </c>
      <c r="J26" s="4">
        <v>-3023400000</v>
      </c>
      <c r="K26" s="24">
        <f t="shared" si="1"/>
        <v>-6890871000</v>
      </c>
      <c r="L26" s="4">
        <v>4078</v>
      </c>
      <c r="M26" s="4">
        <v>5339</v>
      </c>
      <c r="N26" s="4">
        <v>368</v>
      </c>
      <c r="O26" s="4">
        <v>564</v>
      </c>
      <c r="P26" s="4">
        <v>5810100</v>
      </c>
      <c r="Q26" s="4">
        <v>8637500</v>
      </c>
      <c r="R26" s="5">
        <v>-1.23E-2</v>
      </c>
      <c r="S26" s="4">
        <v>15069200</v>
      </c>
      <c r="T26" s="4">
        <f t="shared" si="2"/>
        <v>27596250</v>
      </c>
      <c r="U26" s="4">
        <f t="shared" si="3"/>
        <v>18528700</v>
      </c>
      <c r="V26" s="5">
        <v>2.2799999999999997E-2</v>
      </c>
    </row>
    <row r="27" spans="1:22" x14ac:dyDescent="0.2">
      <c r="A27" s="16" t="s">
        <v>319</v>
      </c>
      <c r="B27" s="4">
        <v>2044316</v>
      </c>
      <c r="C27" s="4">
        <v>681700</v>
      </c>
      <c r="D27" s="4">
        <v>1362616</v>
      </c>
      <c r="E27" s="4">
        <v>37962390000</v>
      </c>
      <c r="F27" s="4">
        <f t="shared" si="0"/>
        <v>90605595283</v>
      </c>
      <c r="G27" s="4">
        <v>0</v>
      </c>
      <c r="H27" s="4">
        <v>0</v>
      </c>
      <c r="I27" s="4">
        <v>0</v>
      </c>
      <c r="J27" s="4">
        <v>132610000</v>
      </c>
      <c r="K27" s="24">
        <f t="shared" si="1"/>
        <v>-3867471000</v>
      </c>
      <c r="L27" s="4">
        <v>10146</v>
      </c>
      <c r="M27" s="4">
        <v>5600</v>
      </c>
      <c r="N27" s="4">
        <v>1074</v>
      </c>
      <c r="O27" s="4">
        <v>565</v>
      </c>
      <c r="P27" s="4">
        <v>15964100</v>
      </c>
      <c r="Q27" s="4">
        <v>8649000</v>
      </c>
      <c r="R27" s="5">
        <v>6.9099999999999995E-2</v>
      </c>
      <c r="S27" s="4">
        <v>25333700</v>
      </c>
      <c r="T27" s="4">
        <f t="shared" si="2"/>
        <v>26792940</v>
      </c>
      <c r="U27" s="4">
        <f t="shared" si="3"/>
        <v>18528700</v>
      </c>
      <c r="V27" s="5">
        <v>4.7199999999999999E-2</v>
      </c>
    </row>
    <row r="28" spans="1:22" x14ac:dyDescent="0.2">
      <c r="A28" s="16" t="s">
        <v>318</v>
      </c>
      <c r="B28" s="4">
        <v>543100</v>
      </c>
      <c r="C28" s="4">
        <v>2622444</v>
      </c>
      <c r="D28" s="4">
        <v>-2079344</v>
      </c>
      <c r="E28" s="4">
        <v>-57925620000</v>
      </c>
      <c r="F28" s="4">
        <f t="shared" si="0"/>
        <v>52643205283</v>
      </c>
      <c r="G28" s="4">
        <v>55000</v>
      </c>
      <c r="H28" s="4">
        <v>50000</v>
      </c>
      <c r="I28" s="4">
        <v>5000</v>
      </c>
      <c r="J28" s="4">
        <v>132610000</v>
      </c>
      <c r="K28" s="24">
        <f t="shared" si="1"/>
        <v>-4000081000</v>
      </c>
      <c r="L28" s="4">
        <v>4997</v>
      </c>
      <c r="M28" s="4">
        <v>10245</v>
      </c>
      <c r="N28" s="4">
        <v>399</v>
      </c>
      <c r="O28" s="4">
        <v>884</v>
      </c>
      <c r="P28" s="4">
        <v>6476600</v>
      </c>
      <c r="Q28" s="4">
        <v>14596600</v>
      </c>
      <c r="R28" s="5">
        <v>-4.8499999999999995E-2</v>
      </c>
      <c r="S28" s="4">
        <v>22766300</v>
      </c>
      <c r="T28" s="4">
        <f t="shared" si="2"/>
        <v>26313680</v>
      </c>
      <c r="U28" s="4">
        <f t="shared" si="3"/>
        <v>18528700</v>
      </c>
      <c r="V28" s="5">
        <v>5.6799999999999996E-2</v>
      </c>
    </row>
    <row r="29" spans="1:22" x14ac:dyDescent="0.2">
      <c r="A29" s="16" t="s">
        <v>317</v>
      </c>
      <c r="B29" s="4">
        <v>152900</v>
      </c>
      <c r="C29" s="4">
        <v>1173292</v>
      </c>
      <c r="D29" s="4">
        <v>-1020392</v>
      </c>
      <c r="E29" s="4">
        <v>-28488500000</v>
      </c>
      <c r="F29" s="4">
        <f t="shared" si="0"/>
        <v>110568825283</v>
      </c>
      <c r="G29" s="4">
        <v>439000</v>
      </c>
      <c r="H29" s="4">
        <v>0</v>
      </c>
      <c r="I29" s="4">
        <v>439000</v>
      </c>
      <c r="J29" s="4">
        <v>12258565000</v>
      </c>
      <c r="K29" s="24">
        <f t="shared" si="1"/>
        <v>-4132691000</v>
      </c>
      <c r="L29" s="4">
        <v>5964</v>
      </c>
      <c r="M29" s="4">
        <v>5699</v>
      </c>
      <c r="N29" s="4">
        <v>562</v>
      </c>
      <c r="O29" s="4">
        <v>547</v>
      </c>
      <c r="P29" s="4">
        <v>8730700</v>
      </c>
      <c r="Q29" s="4">
        <v>8782400</v>
      </c>
      <c r="R29" s="5">
        <v>2.5600000000000001E-2</v>
      </c>
      <c r="S29" s="4">
        <v>18528700</v>
      </c>
      <c r="T29" s="4">
        <f t="shared" si="2"/>
        <v>26948020</v>
      </c>
      <c r="U29" s="4">
        <f t="shared" si="3"/>
        <v>23388900</v>
      </c>
      <c r="V29" s="5">
        <v>3.3399999999999999E-2</v>
      </c>
    </row>
    <row r="30" spans="1:22" x14ac:dyDescent="0.2">
      <c r="A30" s="16" t="s">
        <v>316</v>
      </c>
      <c r="B30" s="4">
        <v>4145720</v>
      </c>
      <c r="C30" s="4">
        <v>866520</v>
      </c>
      <c r="D30" s="4">
        <v>3279200</v>
      </c>
      <c r="E30" s="4">
        <v>90782500000</v>
      </c>
      <c r="F30" s="4">
        <f t="shared" si="0"/>
        <v>139057325283</v>
      </c>
      <c r="G30" s="4">
        <v>271000</v>
      </c>
      <c r="H30" s="4">
        <v>0</v>
      </c>
      <c r="I30" s="4">
        <v>271000</v>
      </c>
      <c r="J30" s="4">
        <v>7596985000</v>
      </c>
      <c r="K30" s="24">
        <f t="shared" si="1"/>
        <v>-16391256000</v>
      </c>
      <c r="L30" s="4">
        <v>9855</v>
      </c>
      <c r="M30" s="4">
        <v>13507</v>
      </c>
      <c r="N30" s="4">
        <v>1055</v>
      </c>
      <c r="O30" s="4">
        <v>1229</v>
      </c>
      <c r="P30" s="4">
        <v>16100300</v>
      </c>
      <c r="Q30" s="4">
        <v>19647500</v>
      </c>
      <c r="R30" s="5">
        <v>-5.0999999999999997E-2</v>
      </c>
      <c r="S30" s="4">
        <v>38934500</v>
      </c>
      <c r="T30" s="4">
        <f t="shared" si="2"/>
        <v>26247050</v>
      </c>
      <c r="U30" s="4">
        <f t="shared" si="3"/>
        <v>22049900</v>
      </c>
      <c r="V30" s="5">
        <v>6.7299999999999999E-2</v>
      </c>
    </row>
    <row r="31" spans="1:22" x14ac:dyDescent="0.2">
      <c r="A31" s="16" t="s">
        <v>315</v>
      </c>
      <c r="B31" s="4">
        <v>1217500</v>
      </c>
      <c r="C31" s="4">
        <v>1292686</v>
      </c>
      <c r="D31" s="4">
        <v>-75186</v>
      </c>
      <c r="E31" s="4">
        <v>-2961220000</v>
      </c>
      <c r="F31" s="4">
        <f t="shared" si="0"/>
        <v>48274825283</v>
      </c>
      <c r="G31" s="4">
        <v>0</v>
      </c>
      <c r="H31" s="4">
        <v>0</v>
      </c>
      <c r="I31" s="4">
        <v>0</v>
      </c>
      <c r="J31" s="4">
        <v>1684345000</v>
      </c>
      <c r="K31" s="24">
        <f t="shared" si="1"/>
        <v>-23988241000</v>
      </c>
      <c r="L31" s="4">
        <v>4508</v>
      </c>
      <c r="M31" s="4">
        <v>9589</v>
      </c>
      <c r="N31" s="4">
        <v>479</v>
      </c>
      <c r="O31" s="4">
        <v>1031</v>
      </c>
      <c r="P31" s="4">
        <v>7486600</v>
      </c>
      <c r="Q31" s="4">
        <v>15485900</v>
      </c>
      <c r="R31" s="5">
        <v>-4.5100000000000001E-2</v>
      </c>
      <c r="S31" s="4">
        <v>26638200</v>
      </c>
      <c r="T31" s="4">
        <f t="shared" si="2"/>
        <v>26342070</v>
      </c>
      <c r="U31" s="4">
        <f t="shared" si="3"/>
        <v>16980300</v>
      </c>
      <c r="V31" s="5">
        <v>5.4199999999999998E-2</v>
      </c>
    </row>
    <row r="32" spans="1:22" x14ac:dyDescent="0.2">
      <c r="A32" s="16" t="s">
        <v>314</v>
      </c>
      <c r="B32" s="4">
        <v>1947190</v>
      </c>
      <c r="C32" s="4">
        <v>896985</v>
      </c>
      <c r="D32" s="4">
        <v>1050205</v>
      </c>
      <c r="E32" s="4">
        <v>30712550000</v>
      </c>
      <c r="F32" s="4">
        <f t="shared" si="0"/>
        <v>51236045283</v>
      </c>
      <c r="G32" s="4">
        <v>0</v>
      </c>
      <c r="H32" s="4">
        <v>0</v>
      </c>
      <c r="I32" s="4">
        <v>0</v>
      </c>
      <c r="J32" s="4">
        <v>1684345000</v>
      </c>
      <c r="K32" s="24">
        <f t="shared" si="1"/>
        <v>-25672586000</v>
      </c>
      <c r="L32" s="4">
        <v>11183</v>
      </c>
      <c r="M32" s="4">
        <v>17285</v>
      </c>
      <c r="N32" s="4">
        <v>1157</v>
      </c>
      <c r="O32" s="4">
        <v>1821</v>
      </c>
      <c r="P32" s="4">
        <v>17045700</v>
      </c>
      <c r="Q32" s="4">
        <v>26534400</v>
      </c>
      <c r="R32" s="5">
        <v>-3.8199999999999998E-2</v>
      </c>
      <c r="S32" s="4">
        <v>45670500</v>
      </c>
      <c r="T32" s="4">
        <f t="shared" si="2"/>
        <v>23642160</v>
      </c>
      <c r="U32" s="4">
        <f t="shared" si="3"/>
        <v>16980300</v>
      </c>
      <c r="V32" s="5">
        <v>5.6500000000000002E-2</v>
      </c>
    </row>
    <row r="33" spans="1:22" x14ac:dyDescent="0.2">
      <c r="A33" s="16" t="s">
        <v>313</v>
      </c>
      <c r="B33" s="4">
        <v>54110</v>
      </c>
      <c r="C33" s="4">
        <v>928097</v>
      </c>
      <c r="D33" s="4">
        <v>-873987</v>
      </c>
      <c r="E33" s="4">
        <v>-28833670000</v>
      </c>
      <c r="F33" s="4">
        <f t="shared" si="0"/>
        <v>20523495283</v>
      </c>
      <c r="G33" s="4">
        <v>0</v>
      </c>
      <c r="H33" s="4">
        <v>0</v>
      </c>
      <c r="I33" s="4">
        <v>0</v>
      </c>
      <c r="J33" s="4">
        <v>-2830075000</v>
      </c>
      <c r="K33" s="24">
        <f t="shared" si="1"/>
        <v>-27356931000</v>
      </c>
      <c r="L33" s="4">
        <v>7031</v>
      </c>
      <c r="M33" s="4">
        <v>13173</v>
      </c>
      <c r="N33" s="4">
        <v>774</v>
      </c>
      <c r="O33" s="4">
        <v>1651</v>
      </c>
      <c r="P33" s="4">
        <v>12236200</v>
      </c>
      <c r="Q33" s="4">
        <v>23117700</v>
      </c>
      <c r="R33" s="5">
        <v>-7.5199999999999989E-2</v>
      </c>
      <c r="S33" s="4">
        <v>35671500</v>
      </c>
      <c r="T33" s="4">
        <f t="shared" si="2"/>
        <v>22749340</v>
      </c>
      <c r="U33" s="4">
        <f t="shared" si="3"/>
        <v>16980300</v>
      </c>
      <c r="V33" s="5">
        <v>7.1399999999999991E-2</v>
      </c>
    </row>
    <row r="34" spans="1:22" x14ac:dyDescent="0.2">
      <c r="A34" s="16" t="s">
        <v>270</v>
      </c>
      <c r="B34" s="4">
        <v>7800</v>
      </c>
      <c r="C34" s="4">
        <v>1032293</v>
      </c>
      <c r="D34" s="4">
        <v>-1024493</v>
      </c>
      <c r="E34" s="4">
        <v>-34403090000</v>
      </c>
      <c r="F34" s="4">
        <f t="shared" si="0"/>
        <v>49357165283</v>
      </c>
      <c r="G34" s="4">
        <v>0</v>
      </c>
      <c r="H34" s="4">
        <v>0</v>
      </c>
      <c r="I34" s="4">
        <v>0</v>
      </c>
      <c r="J34" s="4">
        <v>-2037035000</v>
      </c>
      <c r="K34" s="24">
        <f t="shared" si="1"/>
        <v>-24526856000</v>
      </c>
      <c r="L34" s="4">
        <v>7448</v>
      </c>
      <c r="M34" s="4">
        <v>5820</v>
      </c>
      <c r="N34" s="4">
        <v>1043</v>
      </c>
      <c r="O34" s="4">
        <v>766</v>
      </c>
      <c r="P34" s="4">
        <v>12132500</v>
      </c>
      <c r="Q34" s="4">
        <v>9678200</v>
      </c>
      <c r="R34" s="5">
        <v>1.8200000000000001E-2</v>
      </c>
      <c r="S34" s="4">
        <v>23388900</v>
      </c>
      <c r="T34" s="4">
        <f t="shared" si="2"/>
        <v>22099110</v>
      </c>
      <c r="U34" s="4">
        <f t="shared" si="3"/>
        <v>16980300</v>
      </c>
      <c r="V34" s="5">
        <v>2.5099999999999997E-2</v>
      </c>
    </row>
    <row r="35" spans="1:22" x14ac:dyDescent="0.2">
      <c r="A35" s="16" t="s">
        <v>269</v>
      </c>
      <c r="B35" s="4">
        <v>543900</v>
      </c>
      <c r="C35" s="4">
        <v>131200</v>
      </c>
      <c r="D35" s="4">
        <v>412700</v>
      </c>
      <c r="E35" s="4">
        <v>13485460000</v>
      </c>
      <c r="F35" s="4">
        <f t="shared" si="0"/>
        <v>83760255283</v>
      </c>
      <c r="G35" s="4">
        <v>0</v>
      </c>
      <c r="H35" s="4">
        <v>0</v>
      </c>
      <c r="I35" s="4">
        <v>0</v>
      </c>
      <c r="J35" s="4">
        <v>-536050000</v>
      </c>
      <c r="K35" s="24">
        <f t="shared" si="1"/>
        <v>-22489821000</v>
      </c>
      <c r="L35" s="4">
        <v>8222</v>
      </c>
      <c r="M35" s="4">
        <v>5586</v>
      </c>
      <c r="N35" s="4">
        <v>908</v>
      </c>
      <c r="O35" s="4">
        <v>571</v>
      </c>
      <c r="P35" s="4">
        <v>12870700</v>
      </c>
      <c r="Q35" s="4">
        <v>7977300</v>
      </c>
      <c r="R35" s="5">
        <v>2.1700000000000001E-2</v>
      </c>
      <c r="S35" s="4">
        <v>22049900</v>
      </c>
      <c r="T35" s="4">
        <f t="shared" si="2"/>
        <v>21156000</v>
      </c>
      <c r="U35" s="4">
        <f t="shared" si="3"/>
        <v>16980300</v>
      </c>
      <c r="V35" s="5">
        <v>4.36E-2</v>
      </c>
    </row>
    <row r="36" spans="1:22" x14ac:dyDescent="0.2">
      <c r="A36" s="16" t="s">
        <v>268</v>
      </c>
      <c r="B36" s="4">
        <v>108608</v>
      </c>
      <c r="C36" s="4">
        <v>1470709</v>
      </c>
      <c r="D36" s="4">
        <v>-1362101</v>
      </c>
      <c r="E36" s="4">
        <v>-44673820000</v>
      </c>
      <c r="F36" s="4">
        <f t="shared" si="0"/>
        <v>70274795283</v>
      </c>
      <c r="G36" s="4">
        <v>0</v>
      </c>
      <c r="H36" s="4">
        <v>0</v>
      </c>
      <c r="I36" s="4">
        <v>0</v>
      </c>
      <c r="J36" s="4">
        <v>164775000</v>
      </c>
      <c r="K36" s="24">
        <f t="shared" si="1"/>
        <v>-21953771000</v>
      </c>
      <c r="L36" s="4">
        <v>4058</v>
      </c>
      <c r="M36" s="4">
        <v>5732</v>
      </c>
      <c r="N36" s="4">
        <v>418</v>
      </c>
      <c r="O36" s="4">
        <v>671</v>
      </c>
      <c r="P36" s="4">
        <v>6126800</v>
      </c>
      <c r="Q36" s="4">
        <v>9670000</v>
      </c>
      <c r="R36" s="5">
        <v>-2.0099999999999996E-2</v>
      </c>
      <c r="S36" s="4">
        <v>16980300</v>
      </c>
      <c r="T36" s="4">
        <f t="shared" si="2"/>
        <v>21705770</v>
      </c>
      <c r="U36" s="4">
        <f t="shared" si="3"/>
        <v>17300600</v>
      </c>
      <c r="V36" s="5">
        <v>2.4199999999999999E-2</v>
      </c>
    </row>
    <row r="37" spans="1:22" x14ac:dyDescent="0.2">
      <c r="A37" s="16" t="s">
        <v>254</v>
      </c>
      <c r="B37" s="4">
        <v>410400</v>
      </c>
      <c r="C37" s="4">
        <v>837426</v>
      </c>
      <c r="D37" s="4">
        <v>-427026</v>
      </c>
      <c r="E37" s="4">
        <v>-13722900000</v>
      </c>
      <c r="F37" s="4">
        <f t="shared" si="0"/>
        <v>114948615283</v>
      </c>
      <c r="G37" s="4">
        <v>0</v>
      </c>
      <c r="H37" s="4">
        <v>0</v>
      </c>
      <c r="I37" s="4">
        <v>0</v>
      </c>
      <c r="J37" s="4">
        <v>164775000</v>
      </c>
      <c r="K37" s="24">
        <f t="shared" si="1"/>
        <v>-22118546000</v>
      </c>
      <c r="L37" s="4">
        <v>4871</v>
      </c>
      <c r="M37" s="4">
        <v>4810</v>
      </c>
      <c r="N37" s="4">
        <v>617</v>
      </c>
      <c r="O37" s="4">
        <v>560</v>
      </c>
      <c r="P37" s="4">
        <v>8259100</v>
      </c>
      <c r="Q37" s="4">
        <v>7378400</v>
      </c>
      <c r="R37" s="5">
        <v>2.6499999999999999E-2</v>
      </c>
      <c r="S37" s="4">
        <v>17300600</v>
      </c>
      <c r="T37" s="4">
        <f t="shared" si="2"/>
        <v>21702880</v>
      </c>
      <c r="U37" s="4">
        <f t="shared" si="3"/>
        <v>17973700</v>
      </c>
      <c r="V37" s="5">
        <v>3.5000000000000003E-2</v>
      </c>
    </row>
    <row r="38" spans="1:22" x14ac:dyDescent="0.2">
      <c r="A38" s="16" t="s">
        <v>253</v>
      </c>
      <c r="B38" s="4">
        <v>634700</v>
      </c>
      <c r="C38" s="4">
        <v>1493500</v>
      </c>
      <c r="D38" s="4">
        <v>-858800</v>
      </c>
      <c r="E38" s="4">
        <v>-27601790000</v>
      </c>
      <c r="F38" s="4">
        <f t="shared" si="0"/>
        <v>128671515283</v>
      </c>
      <c r="G38" s="4">
        <v>59500</v>
      </c>
      <c r="H38" s="4">
        <v>5000</v>
      </c>
      <c r="I38" s="4">
        <v>54500</v>
      </c>
      <c r="J38" s="4">
        <v>1753360000</v>
      </c>
      <c r="K38" s="24">
        <f t="shared" si="1"/>
        <v>-22283321000</v>
      </c>
      <c r="L38" s="4">
        <v>5504</v>
      </c>
      <c r="M38" s="4">
        <v>5263</v>
      </c>
      <c r="N38" s="4">
        <v>603</v>
      </c>
      <c r="O38" s="4">
        <v>589</v>
      </c>
      <c r="P38" s="4">
        <v>8552300</v>
      </c>
      <c r="Q38" s="4">
        <v>8278200</v>
      </c>
      <c r="R38" s="5">
        <v>3.2000000000000002E-3</v>
      </c>
      <c r="S38" s="4">
        <v>17973700</v>
      </c>
      <c r="T38" s="4">
        <f t="shared" si="2"/>
        <v>22465660</v>
      </c>
      <c r="U38" s="4">
        <f t="shared" si="3"/>
        <v>18671400</v>
      </c>
      <c r="V38" s="5">
        <v>2.6099999999999998E-2</v>
      </c>
    </row>
    <row r="39" spans="1:22" x14ac:dyDescent="0.2">
      <c r="A39" s="16" t="s">
        <v>252</v>
      </c>
      <c r="B39" s="4">
        <v>371600</v>
      </c>
      <c r="C39" s="4">
        <v>1714000</v>
      </c>
      <c r="D39" s="4">
        <v>-1342400</v>
      </c>
      <c r="E39" s="4">
        <v>-43434860000</v>
      </c>
      <c r="F39" s="4">
        <f t="shared" si="0"/>
        <v>156273305283</v>
      </c>
      <c r="G39" s="4">
        <v>0</v>
      </c>
      <c r="H39" s="4">
        <v>0</v>
      </c>
      <c r="I39" s="4">
        <v>0</v>
      </c>
      <c r="J39" s="4">
        <v>-43468720000</v>
      </c>
      <c r="K39" s="24">
        <f t="shared" si="1"/>
        <v>-24036681000</v>
      </c>
      <c r="L39" s="4">
        <v>6602</v>
      </c>
      <c r="M39" s="4">
        <v>6341</v>
      </c>
      <c r="N39" s="4">
        <v>807</v>
      </c>
      <c r="O39" s="4">
        <v>674</v>
      </c>
      <c r="P39" s="4">
        <v>12365800</v>
      </c>
      <c r="Q39" s="4">
        <v>9985600</v>
      </c>
      <c r="R39" s="5">
        <v>-6.1999999999999998E-3</v>
      </c>
      <c r="S39" s="4">
        <v>24872100</v>
      </c>
      <c r="T39" s="4">
        <f t="shared" si="2"/>
        <v>22438640</v>
      </c>
      <c r="U39" s="4">
        <f t="shared" si="3"/>
        <v>16886600</v>
      </c>
      <c r="V39" s="5">
        <v>4.0999999999999995E-2</v>
      </c>
    </row>
    <row r="40" spans="1:22" x14ac:dyDescent="0.2">
      <c r="A40" s="16" t="s">
        <v>251</v>
      </c>
      <c r="B40" s="4">
        <v>2694259</v>
      </c>
      <c r="C40" s="4">
        <v>1784010</v>
      </c>
      <c r="D40" s="4">
        <v>910249</v>
      </c>
      <c r="E40" s="4">
        <v>29586730000</v>
      </c>
      <c r="F40" s="4">
        <f t="shared" si="0"/>
        <v>199708165283</v>
      </c>
      <c r="G40" s="4">
        <v>0</v>
      </c>
      <c r="H40" s="4">
        <v>0</v>
      </c>
      <c r="I40" s="4">
        <v>0</v>
      </c>
      <c r="J40" s="4">
        <v>-43468720000</v>
      </c>
      <c r="K40" s="24">
        <f t="shared" si="1"/>
        <v>19432039000</v>
      </c>
      <c r="L40" s="4">
        <v>9029</v>
      </c>
      <c r="M40" s="4">
        <v>9840</v>
      </c>
      <c r="N40" s="4">
        <v>1164</v>
      </c>
      <c r="O40" s="4">
        <v>1023</v>
      </c>
      <c r="P40" s="4">
        <v>15510600</v>
      </c>
      <c r="Q40" s="4">
        <v>14370300</v>
      </c>
      <c r="R40" s="5">
        <v>1.26E-2</v>
      </c>
      <c r="S40" s="4">
        <v>31924800</v>
      </c>
      <c r="T40" s="4">
        <f t="shared" si="2"/>
        <v>23727350</v>
      </c>
      <c r="U40" s="4">
        <f t="shared" si="3"/>
        <v>12618800</v>
      </c>
      <c r="V40" s="5">
        <v>5.0900000000000001E-2</v>
      </c>
    </row>
    <row r="41" spans="1:22" x14ac:dyDescent="0.2">
      <c r="A41" s="16" t="s">
        <v>250</v>
      </c>
      <c r="B41" s="4">
        <v>262100</v>
      </c>
      <c r="C41" s="4">
        <v>1210000</v>
      </c>
      <c r="D41" s="4">
        <v>-947900</v>
      </c>
      <c r="E41" s="4">
        <v>-31672120000</v>
      </c>
      <c r="F41" s="4">
        <f t="shared" si="0"/>
        <v>170121435283</v>
      </c>
      <c r="G41" s="4">
        <v>0</v>
      </c>
      <c r="H41" s="4">
        <v>0</v>
      </c>
      <c r="I41" s="4">
        <v>0</v>
      </c>
      <c r="J41" s="4">
        <v>-8478195000</v>
      </c>
      <c r="K41" s="24">
        <f t="shared" si="1"/>
        <v>62900759000</v>
      </c>
      <c r="L41" s="4">
        <v>5163</v>
      </c>
      <c r="M41" s="4">
        <v>10054</v>
      </c>
      <c r="N41" s="4">
        <v>482</v>
      </c>
      <c r="O41" s="4">
        <v>1068</v>
      </c>
      <c r="P41" s="4">
        <v>6904800</v>
      </c>
      <c r="Q41" s="4">
        <v>15420100</v>
      </c>
      <c r="R41" s="5">
        <v>-5.6600000000000004E-2</v>
      </c>
      <c r="S41" s="4">
        <v>27588400</v>
      </c>
      <c r="T41" s="4">
        <f t="shared" si="2"/>
        <v>23918570</v>
      </c>
      <c r="U41" s="4">
        <f t="shared" si="3"/>
        <v>12618800</v>
      </c>
      <c r="V41" s="5">
        <v>5.0799999999999998E-2</v>
      </c>
    </row>
    <row r="42" spans="1:22" x14ac:dyDescent="0.2">
      <c r="A42" s="16" t="s">
        <v>249</v>
      </c>
      <c r="B42" s="4">
        <v>559264</v>
      </c>
      <c r="C42" s="4">
        <v>528960</v>
      </c>
      <c r="D42" s="4">
        <v>30304</v>
      </c>
      <c r="E42" s="4">
        <v>852280000</v>
      </c>
      <c r="F42" s="4">
        <f t="shared" si="0"/>
        <v>201793555283</v>
      </c>
      <c r="G42" s="4">
        <v>0</v>
      </c>
      <c r="H42" s="4">
        <v>0</v>
      </c>
      <c r="I42" s="4">
        <v>0</v>
      </c>
      <c r="J42" s="4">
        <v>-499600000</v>
      </c>
      <c r="K42" s="24">
        <f t="shared" si="1"/>
        <v>71378954000</v>
      </c>
      <c r="L42" s="4">
        <v>4823</v>
      </c>
      <c r="M42" s="4">
        <v>5826</v>
      </c>
      <c r="N42" s="4">
        <v>636</v>
      </c>
      <c r="O42" s="4">
        <v>702</v>
      </c>
      <c r="P42" s="4">
        <v>7894500</v>
      </c>
      <c r="Q42" s="4">
        <v>9753600</v>
      </c>
      <c r="R42" s="5">
        <v>3.0000000000000001E-3</v>
      </c>
      <c r="S42" s="4">
        <v>18671400</v>
      </c>
      <c r="T42" s="4">
        <f t="shared" si="2"/>
        <v>24885010</v>
      </c>
      <c r="U42" s="4">
        <f t="shared" si="3"/>
        <v>12618800</v>
      </c>
      <c r="V42" s="5">
        <v>3.2599999999999997E-2</v>
      </c>
    </row>
    <row r="43" spans="1:22" x14ac:dyDescent="0.2">
      <c r="A43" s="16" t="s">
        <v>248</v>
      </c>
      <c r="B43" s="4">
        <v>5170000</v>
      </c>
      <c r="C43" s="4">
        <v>188700</v>
      </c>
      <c r="D43" s="4">
        <v>4981300</v>
      </c>
      <c r="E43" s="4">
        <v>165655590000</v>
      </c>
      <c r="F43" s="4">
        <f t="shared" si="0"/>
        <v>200941275283</v>
      </c>
      <c r="G43" s="4">
        <v>84000</v>
      </c>
      <c r="H43" s="4">
        <v>159000</v>
      </c>
      <c r="I43" s="4">
        <v>-75000</v>
      </c>
      <c r="J43" s="4">
        <v>-2508755000</v>
      </c>
      <c r="K43" s="24">
        <f t="shared" si="1"/>
        <v>71878554000</v>
      </c>
      <c r="L43" s="4">
        <v>7613</v>
      </c>
      <c r="M43" s="4">
        <v>6428</v>
      </c>
      <c r="N43" s="4">
        <v>1098</v>
      </c>
      <c r="O43" s="4">
        <v>895</v>
      </c>
      <c r="P43" s="4">
        <v>14598400</v>
      </c>
      <c r="Q43" s="4">
        <v>10980800</v>
      </c>
      <c r="R43" s="5">
        <v>4.0399999999999998E-2</v>
      </c>
      <c r="S43" s="4">
        <v>26743300</v>
      </c>
      <c r="T43" s="4">
        <f t="shared" si="2"/>
        <v>30103900</v>
      </c>
      <c r="U43" s="4">
        <f t="shared" si="3"/>
        <v>12618800</v>
      </c>
      <c r="V43" s="5">
        <v>5.1699999999999996E-2</v>
      </c>
    </row>
    <row r="44" spans="1:22" x14ac:dyDescent="0.2">
      <c r="A44" s="16" t="s">
        <v>247</v>
      </c>
      <c r="B44" s="4">
        <v>33300</v>
      </c>
      <c r="C44" s="4">
        <v>324200</v>
      </c>
      <c r="D44" s="4">
        <v>-290900</v>
      </c>
      <c r="E44" s="4">
        <v>-9383940000</v>
      </c>
      <c r="F44" s="4">
        <f t="shared" si="0"/>
        <v>35285685283</v>
      </c>
      <c r="G44" s="4">
        <v>0</v>
      </c>
      <c r="H44" s="4">
        <v>0</v>
      </c>
      <c r="I44" s="4">
        <v>0</v>
      </c>
      <c r="J44" s="4">
        <v>-11156645000</v>
      </c>
      <c r="K44" s="24">
        <f t="shared" si="1"/>
        <v>74387309000</v>
      </c>
      <c r="L44" s="4">
        <v>4226</v>
      </c>
      <c r="M44" s="4">
        <v>6714</v>
      </c>
      <c r="N44" s="4">
        <v>479</v>
      </c>
      <c r="O44" s="4">
        <v>614</v>
      </c>
      <c r="P44" s="4">
        <v>6418900</v>
      </c>
      <c r="Q44" s="4">
        <v>9098700</v>
      </c>
      <c r="R44" s="5">
        <v>-1.55E-2</v>
      </c>
      <c r="S44" s="4">
        <v>16886600</v>
      </c>
      <c r="T44" s="4">
        <f t="shared" si="2"/>
        <v>35431300</v>
      </c>
      <c r="U44" s="4">
        <f t="shared" si="3"/>
        <v>12618800</v>
      </c>
      <c r="V44" s="5">
        <v>2.29E-2</v>
      </c>
    </row>
    <row r="45" spans="1:22" x14ac:dyDescent="0.2">
      <c r="A45" s="16" t="s">
        <v>246</v>
      </c>
      <c r="B45" s="4">
        <v>25200</v>
      </c>
      <c r="C45" s="4">
        <v>939700</v>
      </c>
      <c r="D45" s="4">
        <v>-914500</v>
      </c>
      <c r="E45" s="4">
        <v>-29998124898</v>
      </c>
      <c r="F45" s="4">
        <f t="shared" si="0"/>
        <v>44669625283</v>
      </c>
      <c r="G45" s="4">
        <v>0</v>
      </c>
      <c r="H45" s="4">
        <v>0</v>
      </c>
      <c r="I45" s="4">
        <v>0</v>
      </c>
      <c r="J45" s="4">
        <v>-11156645000</v>
      </c>
      <c r="K45" s="24">
        <f t="shared" si="1"/>
        <v>85543954000</v>
      </c>
      <c r="L45" s="4">
        <v>2826</v>
      </c>
      <c r="M45" s="4">
        <v>3275</v>
      </c>
      <c r="N45" s="4">
        <v>331</v>
      </c>
      <c r="O45" s="4">
        <v>445</v>
      </c>
      <c r="P45" s="4">
        <v>4762000</v>
      </c>
      <c r="Q45" s="4">
        <v>6787400</v>
      </c>
      <c r="R45" s="5">
        <v>-1.5E-3</v>
      </c>
      <c r="S45" s="4">
        <v>12618800</v>
      </c>
      <c r="T45" s="4">
        <f t="shared" si="2"/>
        <v>37697570</v>
      </c>
      <c r="U45" s="4">
        <f t="shared" si="3"/>
        <v>17271700</v>
      </c>
      <c r="V45" s="5">
        <v>1.3600000000000001E-2</v>
      </c>
    </row>
    <row r="46" spans="1:22" x14ac:dyDescent="0.2">
      <c r="A46" s="16" t="s">
        <v>245</v>
      </c>
      <c r="B46" s="4">
        <v>590100</v>
      </c>
      <c r="C46" s="4">
        <v>438300</v>
      </c>
      <c r="D46" s="4">
        <v>151800</v>
      </c>
      <c r="E46" s="4">
        <v>5326650000</v>
      </c>
      <c r="F46" s="4">
        <f t="shared" si="0"/>
        <v>74667750181</v>
      </c>
      <c r="G46" s="4">
        <v>105200</v>
      </c>
      <c r="H46" s="4">
        <v>44600</v>
      </c>
      <c r="I46" s="4">
        <v>60600</v>
      </c>
      <c r="J46" s="4">
        <v>2034610000</v>
      </c>
      <c r="K46" s="24">
        <f t="shared" si="1"/>
        <v>96700599000</v>
      </c>
      <c r="L46" s="4">
        <v>6894</v>
      </c>
      <c r="M46" s="4">
        <v>6044</v>
      </c>
      <c r="N46" s="4">
        <v>902</v>
      </c>
      <c r="O46" s="4">
        <v>687</v>
      </c>
      <c r="P46" s="4">
        <v>12436200</v>
      </c>
      <c r="Q46" s="4">
        <v>9381200</v>
      </c>
      <c r="R46" s="5">
        <v>2.5099999999999997E-2</v>
      </c>
      <c r="S46" s="4">
        <v>22478000</v>
      </c>
      <c r="T46" s="4">
        <f t="shared" si="2"/>
        <v>36956000</v>
      </c>
      <c r="U46" s="4">
        <f t="shared" si="3"/>
        <v>17271700</v>
      </c>
      <c r="V46" s="5">
        <v>5.2300000000000006E-2</v>
      </c>
    </row>
    <row r="47" spans="1:22" x14ac:dyDescent="0.2">
      <c r="A47" s="16" t="s">
        <v>244</v>
      </c>
      <c r="B47" s="4">
        <v>775300</v>
      </c>
      <c r="C47" s="4">
        <v>448700</v>
      </c>
      <c r="D47" s="4">
        <v>326600</v>
      </c>
      <c r="E47" s="4">
        <v>10631620000</v>
      </c>
      <c r="F47" s="4">
        <f t="shared" ref="F47:F73" si="4">E47+F48</f>
        <v>69341100181</v>
      </c>
      <c r="G47" s="4">
        <v>297000</v>
      </c>
      <c r="H47" s="4">
        <v>10000</v>
      </c>
      <c r="I47" s="4">
        <v>287000</v>
      </c>
      <c r="J47" s="4">
        <v>9176050000</v>
      </c>
      <c r="K47" s="24">
        <f t="shared" ref="K47:K73" si="5">K48+J47</f>
        <v>94665989000</v>
      </c>
      <c r="L47" s="4">
        <v>4834</v>
      </c>
      <c r="M47" s="4">
        <v>4467</v>
      </c>
      <c r="N47" s="4">
        <v>585</v>
      </c>
      <c r="O47" s="4">
        <v>520</v>
      </c>
      <c r="P47" s="4">
        <v>8219400</v>
      </c>
      <c r="Q47" s="4">
        <v>7950200</v>
      </c>
      <c r="R47" s="5">
        <v>-1.5E-3</v>
      </c>
      <c r="S47" s="4">
        <v>17271700</v>
      </c>
      <c r="T47" s="4">
        <f t="shared" si="2"/>
        <v>36626120</v>
      </c>
      <c r="U47" s="4">
        <f t="shared" ref="U47:U73" si="6">MIN(S48:S52)</f>
        <v>24601900</v>
      </c>
      <c r="V47" s="5">
        <v>3.8300000000000001E-2</v>
      </c>
    </row>
    <row r="48" spans="1:22" x14ac:dyDescent="0.2">
      <c r="A48" s="16" t="s">
        <v>243</v>
      </c>
      <c r="B48" s="4">
        <v>392578</v>
      </c>
      <c r="C48" s="4">
        <v>378865</v>
      </c>
      <c r="D48" s="4">
        <v>13713</v>
      </c>
      <c r="E48" s="4">
        <v>372440000</v>
      </c>
      <c r="F48" s="4">
        <f t="shared" si="4"/>
        <v>58709480181</v>
      </c>
      <c r="G48" s="4">
        <v>388000</v>
      </c>
      <c r="H48" s="4">
        <v>36000</v>
      </c>
      <c r="I48" s="4">
        <v>352000</v>
      </c>
      <c r="J48" s="4">
        <v>11248480000</v>
      </c>
      <c r="K48" s="24">
        <f t="shared" si="5"/>
        <v>85489939000</v>
      </c>
      <c r="L48" s="4">
        <v>6585</v>
      </c>
      <c r="M48" s="4">
        <v>7417</v>
      </c>
      <c r="N48" s="4">
        <v>762</v>
      </c>
      <c r="O48" s="4">
        <v>954</v>
      </c>
      <c r="P48" s="4">
        <v>11312600</v>
      </c>
      <c r="Q48" s="4">
        <v>12882500</v>
      </c>
      <c r="R48" s="5">
        <v>1.6000000000000001E-3</v>
      </c>
      <c r="S48" s="4">
        <v>25601500</v>
      </c>
      <c r="T48" s="4">
        <f t="shared" si="2"/>
        <v>35926070</v>
      </c>
      <c r="U48" s="4">
        <f t="shared" si="6"/>
        <v>24601900</v>
      </c>
      <c r="V48" s="5">
        <v>3.9399999999999998E-2</v>
      </c>
    </row>
    <row r="49" spans="1:22" x14ac:dyDescent="0.2">
      <c r="A49" s="16" t="s">
        <v>236</v>
      </c>
      <c r="B49" s="4">
        <v>256296</v>
      </c>
      <c r="C49" s="4">
        <v>2715500</v>
      </c>
      <c r="D49" s="4">
        <v>-2459204</v>
      </c>
      <c r="E49" s="4">
        <v>-78144540000</v>
      </c>
      <c r="F49" s="4">
        <f t="shared" si="4"/>
        <v>58337040181</v>
      </c>
      <c r="G49" s="4">
        <v>0</v>
      </c>
      <c r="H49" s="4">
        <v>0</v>
      </c>
      <c r="I49" s="4">
        <v>0</v>
      </c>
      <c r="J49" s="4">
        <v>621025000</v>
      </c>
      <c r="K49" s="24">
        <f t="shared" si="5"/>
        <v>74241459000</v>
      </c>
      <c r="L49" s="4">
        <v>6265</v>
      </c>
      <c r="M49" s="4">
        <v>8887</v>
      </c>
      <c r="N49" s="4">
        <v>630</v>
      </c>
      <c r="O49" s="4">
        <v>927</v>
      </c>
      <c r="P49" s="4">
        <v>8947400</v>
      </c>
      <c r="Q49" s="4">
        <v>13752600</v>
      </c>
      <c r="R49" s="5">
        <v>7.9000000000000008E-3</v>
      </c>
      <c r="S49" s="4">
        <v>24601900</v>
      </c>
      <c r="T49" s="4">
        <f t="shared" si="2"/>
        <v>36678710</v>
      </c>
      <c r="U49" s="4">
        <f t="shared" si="6"/>
        <v>28335800</v>
      </c>
      <c r="V49" s="5">
        <v>3.8699999999999998E-2</v>
      </c>
    </row>
    <row r="50" spans="1:22" x14ac:dyDescent="0.2">
      <c r="A50" s="16" t="s">
        <v>235</v>
      </c>
      <c r="B50" s="4">
        <v>1263300</v>
      </c>
      <c r="C50" s="4">
        <v>6092821</v>
      </c>
      <c r="D50" s="4">
        <v>-4829521</v>
      </c>
      <c r="E50" s="4">
        <v>-146880910000</v>
      </c>
      <c r="F50" s="4">
        <f t="shared" si="4"/>
        <v>136481580181</v>
      </c>
      <c r="G50" s="4">
        <v>1725000</v>
      </c>
      <c r="H50" s="4">
        <v>0</v>
      </c>
      <c r="I50" s="4">
        <v>1725000</v>
      </c>
      <c r="J50" s="4">
        <v>52235510000</v>
      </c>
      <c r="K50" s="24">
        <f t="shared" si="5"/>
        <v>73620434000</v>
      </c>
      <c r="L50" s="4">
        <v>13129</v>
      </c>
      <c r="M50" s="4">
        <v>10076</v>
      </c>
      <c r="N50" s="4">
        <v>1620</v>
      </c>
      <c r="O50" s="4">
        <v>1266</v>
      </c>
      <c r="P50" s="4">
        <v>23951900</v>
      </c>
      <c r="Q50" s="4">
        <v>19475800</v>
      </c>
      <c r="R50" s="5">
        <v>4.2800000000000005E-2</v>
      </c>
      <c r="S50" s="4">
        <v>44811900</v>
      </c>
      <c r="T50" s="4">
        <f t="shared" si="2"/>
        <v>35088540</v>
      </c>
      <c r="U50" s="4">
        <f t="shared" si="6"/>
        <v>28335800</v>
      </c>
      <c r="V50" s="5">
        <v>6.8600000000000008E-2</v>
      </c>
    </row>
    <row r="51" spans="1:22" x14ac:dyDescent="0.2">
      <c r="A51" s="16" t="s">
        <v>234</v>
      </c>
      <c r="B51" s="4">
        <v>1843500</v>
      </c>
      <c r="C51" s="4">
        <v>2072025</v>
      </c>
      <c r="D51" s="4">
        <v>-228525</v>
      </c>
      <c r="E51" s="4">
        <v>-6867740000</v>
      </c>
      <c r="F51" s="4">
        <f t="shared" si="4"/>
        <v>283362490181</v>
      </c>
      <c r="G51" s="4">
        <v>0</v>
      </c>
      <c r="H51" s="4">
        <v>0</v>
      </c>
      <c r="I51" s="4">
        <v>0</v>
      </c>
      <c r="J51" s="4">
        <v>1537000000</v>
      </c>
      <c r="K51" s="24">
        <f t="shared" si="5"/>
        <v>21384924000</v>
      </c>
      <c r="L51" s="4">
        <v>8786</v>
      </c>
      <c r="M51" s="4">
        <v>7877</v>
      </c>
      <c r="N51" s="4">
        <v>1016</v>
      </c>
      <c r="O51" s="4">
        <v>920</v>
      </c>
      <c r="P51" s="4">
        <v>14887500</v>
      </c>
      <c r="Q51" s="4">
        <v>13335900</v>
      </c>
      <c r="R51" s="5">
        <v>1.6799999999999999E-2</v>
      </c>
      <c r="S51" s="4">
        <v>29500600</v>
      </c>
      <c r="T51" s="4">
        <f t="shared" si="2"/>
        <v>34527320</v>
      </c>
      <c r="U51" s="4">
        <f t="shared" si="6"/>
        <v>15062300</v>
      </c>
      <c r="V51" s="5">
        <v>4.0599999999999997E-2</v>
      </c>
    </row>
    <row r="52" spans="1:22" x14ac:dyDescent="0.2">
      <c r="A52" s="16" t="s">
        <v>233</v>
      </c>
      <c r="B52" s="4">
        <v>661810</v>
      </c>
      <c r="C52" s="4">
        <v>1309400</v>
      </c>
      <c r="D52" s="4">
        <v>-647590</v>
      </c>
      <c r="E52" s="4">
        <v>-19514240000</v>
      </c>
      <c r="F52" s="4">
        <f t="shared" si="4"/>
        <v>290230230181</v>
      </c>
      <c r="G52" s="4">
        <v>0</v>
      </c>
      <c r="H52" s="4">
        <v>0</v>
      </c>
      <c r="I52" s="4">
        <v>0</v>
      </c>
      <c r="J52" s="4">
        <v>150100000</v>
      </c>
      <c r="K52" s="24">
        <f t="shared" si="5"/>
        <v>19847924000</v>
      </c>
      <c r="L52" s="4">
        <v>7712</v>
      </c>
      <c r="M52" s="4">
        <v>10286</v>
      </c>
      <c r="N52" s="4">
        <v>747</v>
      </c>
      <c r="O52" s="4">
        <v>996</v>
      </c>
      <c r="P52" s="4">
        <v>11328600</v>
      </c>
      <c r="Q52" s="4">
        <v>14799700</v>
      </c>
      <c r="R52" s="5">
        <v>-1.83E-2</v>
      </c>
      <c r="S52" s="4">
        <v>28335800</v>
      </c>
      <c r="T52" s="4">
        <f t="shared" si="2"/>
        <v>33606810</v>
      </c>
      <c r="U52" s="4">
        <f t="shared" si="6"/>
        <v>13972900</v>
      </c>
      <c r="V52" s="5">
        <v>3.4000000000000002E-2</v>
      </c>
    </row>
    <row r="53" spans="1:22" x14ac:dyDescent="0.2">
      <c r="A53" s="16" t="s">
        <v>232</v>
      </c>
      <c r="B53" s="4">
        <v>5377400</v>
      </c>
      <c r="C53" s="4">
        <v>928280</v>
      </c>
      <c r="D53" s="4">
        <v>4449120</v>
      </c>
      <c r="E53" s="4">
        <v>132142220000</v>
      </c>
      <c r="F53" s="4">
        <f t="shared" si="4"/>
        <v>309744470181</v>
      </c>
      <c r="G53" s="4">
        <v>0</v>
      </c>
      <c r="H53" s="4">
        <v>0</v>
      </c>
      <c r="I53" s="4">
        <v>0</v>
      </c>
      <c r="J53" s="4">
        <v>-3642750000</v>
      </c>
      <c r="K53" s="24">
        <f t="shared" si="5"/>
        <v>19697824000</v>
      </c>
      <c r="L53" s="4">
        <v>25116</v>
      </c>
      <c r="M53" s="4">
        <v>17138</v>
      </c>
      <c r="N53" s="4">
        <v>3017</v>
      </c>
      <c r="O53" s="4">
        <v>2056</v>
      </c>
      <c r="P53" s="4">
        <v>44824000</v>
      </c>
      <c r="Q53" s="4">
        <v>29500400</v>
      </c>
      <c r="R53" s="5">
        <v>6.8499999999999991E-2</v>
      </c>
      <c r="S53" s="4">
        <v>78932200</v>
      </c>
      <c r="T53" s="4">
        <f t="shared" si="2"/>
        <v>30652970</v>
      </c>
      <c r="U53" s="4">
        <f t="shared" si="6"/>
        <v>13972900</v>
      </c>
      <c r="V53" s="5">
        <v>5.4199999999999998E-2</v>
      </c>
    </row>
    <row r="54" spans="1:22" x14ac:dyDescent="0.2">
      <c r="A54" s="16" t="s">
        <v>231</v>
      </c>
      <c r="B54" s="4">
        <v>3819911</v>
      </c>
      <c r="C54" s="4">
        <v>347514</v>
      </c>
      <c r="D54" s="4">
        <v>3472397</v>
      </c>
      <c r="E54" s="4">
        <v>99700770000</v>
      </c>
      <c r="F54" s="4">
        <f t="shared" si="4"/>
        <v>177602250181</v>
      </c>
      <c r="G54" s="4">
        <v>0</v>
      </c>
      <c r="H54" s="4">
        <v>0</v>
      </c>
      <c r="I54" s="4">
        <v>0</v>
      </c>
      <c r="J54" s="4">
        <v>-17294300000</v>
      </c>
      <c r="K54" s="24">
        <f t="shared" si="5"/>
        <v>23340574000</v>
      </c>
      <c r="L54" s="4">
        <v>20972</v>
      </c>
      <c r="M54" s="4">
        <v>14727</v>
      </c>
      <c r="N54" s="4">
        <v>2805</v>
      </c>
      <c r="O54" s="4">
        <v>1801</v>
      </c>
      <c r="P54" s="4">
        <v>41589400</v>
      </c>
      <c r="Q54" s="4">
        <v>26959700</v>
      </c>
      <c r="R54" s="5">
        <v>3.6400000000000002E-2</v>
      </c>
      <c r="S54" s="4">
        <v>70160600</v>
      </c>
      <c r="T54" s="4">
        <f t="shared" si="2"/>
        <v>24978140</v>
      </c>
      <c r="U54" s="4">
        <f t="shared" si="6"/>
        <v>13972900</v>
      </c>
      <c r="V54" s="5">
        <v>0.05</v>
      </c>
    </row>
    <row r="55" spans="1:22" x14ac:dyDescent="0.2">
      <c r="A55" s="16" t="s">
        <v>230</v>
      </c>
      <c r="B55" s="4">
        <v>55900</v>
      </c>
      <c r="C55" s="4">
        <v>408432</v>
      </c>
      <c r="D55" s="4">
        <v>-352532</v>
      </c>
      <c r="E55" s="4">
        <v>-9654150000</v>
      </c>
      <c r="F55" s="4">
        <f t="shared" si="4"/>
        <v>77901480181</v>
      </c>
      <c r="G55" s="4">
        <v>0</v>
      </c>
      <c r="H55" s="4">
        <v>0</v>
      </c>
      <c r="I55" s="4">
        <v>0</v>
      </c>
      <c r="J55" s="4">
        <v>24105000</v>
      </c>
      <c r="K55" s="24">
        <f t="shared" si="5"/>
        <v>40634874000</v>
      </c>
      <c r="L55" s="4">
        <v>10529</v>
      </c>
      <c r="M55" s="4">
        <v>7900</v>
      </c>
      <c r="N55" s="4">
        <v>1314</v>
      </c>
      <c r="O55" s="4">
        <v>877</v>
      </c>
      <c r="P55" s="4">
        <v>19504600</v>
      </c>
      <c r="Q55" s="4">
        <v>14262300</v>
      </c>
      <c r="R55" s="5">
        <v>1.8600000000000002E-2</v>
      </c>
      <c r="S55" s="4">
        <v>35281500</v>
      </c>
      <c r="T55" s="4">
        <f t="shared" si="2"/>
        <v>24256570</v>
      </c>
      <c r="U55" s="4">
        <f t="shared" si="6"/>
        <v>13972900</v>
      </c>
      <c r="V55" s="5">
        <v>2.8799999999999999E-2</v>
      </c>
    </row>
    <row r="56" spans="1:22" x14ac:dyDescent="0.2">
      <c r="A56" s="16" t="s">
        <v>229</v>
      </c>
      <c r="B56" s="4">
        <v>1505</v>
      </c>
      <c r="C56" s="4">
        <v>250589</v>
      </c>
      <c r="D56" s="4">
        <v>-249084</v>
      </c>
      <c r="E56" s="4">
        <v>-6667480000</v>
      </c>
      <c r="F56" s="4">
        <f t="shared" si="4"/>
        <v>87555630181</v>
      </c>
      <c r="G56" s="4">
        <v>0</v>
      </c>
      <c r="H56" s="4">
        <v>0</v>
      </c>
      <c r="I56" s="4">
        <v>0</v>
      </c>
      <c r="J56" s="4">
        <v>24105000</v>
      </c>
      <c r="K56" s="24">
        <f t="shared" si="5"/>
        <v>40610769000</v>
      </c>
      <c r="L56" s="4">
        <v>3856</v>
      </c>
      <c r="M56" s="4">
        <v>3643</v>
      </c>
      <c r="N56" s="4">
        <v>472</v>
      </c>
      <c r="O56" s="4">
        <v>444</v>
      </c>
      <c r="P56" s="4">
        <v>6790300</v>
      </c>
      <c r="Q56" s="4">
        <v>6628800</v>
      </c>
      <c r="R56" s="5">
        <v>2.4700000000000003E-2</v>
      </c>
      <c r="S56" s="4">
        <v>15062300</v>
      </c>
      <c r="T56" s="4">
        <f t="shared" si="2"/>
        <v>24113780</v>
      </c>
      <c r="U56" s="4">
        <f t="shared" si="6"/>
        <v>13972900</v>
      </c>
      <c r="V56" s="5">
        <v>2.41E-2</v>
      </c>
    </row>
    <row r="57" spans="1:22" x14ac:dyDescent="0.2">
      <c r="A57" s="16" t="s">
        <v>228</v>
      </c>
      <c r="B57" s="4">
        <v>29900</v>
      </c>
      <c r="C57" s="4">
        <v>115088</v>
      </c>
      <c r="D57" s="4">
        <v>-85188</v>
      </c>
      <c r="E57" s="4">
        <v>-2237410000</v>
      </c>
      <c r="F57" s="4">
        <f t="shared" si="4"/>
        <v>94223110181</v>
      </c>
      <c r="K57" s="24">
        <f t="shared" si="5"/>
        <v>40586664000</v>
      </c>
      <c r="L57" s="4">
        <v>3938</v>
      </c>
      <c r="M57" s="4">
        <v>4514</v>
      </c>
      <c r="N57" s="4">
        <v>414</v>
      </c>
      <c r="O57" s="4">
        <v>427</v>
      </c>
      <c r="P57" s="4">
        <v>6477200</v>
      </c>
      <c r="Q57" s="4">
        <v>7075700</v>
      </c>
      <c r="R57" s="5">
        <v>5.7999999999999996E-3</v>
      </c>
      <c r="S57" s="4">
        <v>13972900</v>
      </c>
      <c r="T57" s="4">
        <f t="shared" si="2"/>
        <v>24607720</v>
      </c>
      <c r="U57" s="4">
        <f t="shared" si="6"/>
        <v>18601000</v>
      </c>
      <c r="V57" s="5">
        <v>2.07E-2</v>
      </c>
    </row>
    <row r="58" spans="1:22" x14ac:dyDescent="0.2">
      <c r="A58" s="16" t="s">
        <v>227</v>
      </c>
      <c r="B58" s="4">
        <v>22700</v>
      </c>
      <c r="C58" s="4">
        <v>38618</v>
      </c>
      <c r="D58" s="4">
        <v>-15918</v>
      </c>
      <c r="E58" s="4">
        <v>-416820000</v>
      </c>
      <c r="F58" s="4">
        <f t="shared" si="4"/>
        <v>96460520181</v>
      </c>
      <c r="G58" s="4">
        <v>0</v>
      </c>
      <c r="H58" s="4">
        <v>0</v>
      </c>
      <c r="I58" s="4">
        <v>0</v>
      </c>
      <c r="J58" s="4">
        <v>185750000</v>
      </c>
      <c r="K58" s="24">
        <f t="shared" si="5"/>
        <v>40586664000</v>
      </c>
      <c r="L58" s="4">
        <v>3980</v>
      </c>
      <c r="M58" s="4">
        <v>8108</v>
      </c>
      <c r="N58" s="4">
        <v>376</v>
      </c>
      <c r="O58" s="4">
        <v>706</v>
      </c>
      <c r="P58" s="4">
        <v>6064300</v>
      </c>
      <c r="Q58" s="4">
        <v>11405200</v>
      </c>
      <c r="R58" s="5">
        <v>-1.3300000000000001E-2</v>
      </c>
      <c r="S58" s="4">
        <v>18601000</v>
      </c>
      <c r="T58" s="4">
        <f t="shared" si="2"/>
        <v>24084840</v>
      </c>
      <c r="U58" s="4">
        <f t="shared" si="6"/>
        <v>19130700</v>
      </c>
      <c r="V58" s="5">
        <v>2.7999999999999997E-2</v>
      </c>
    </row>
    <row r="59" spans="1:22" x14ac:dyDescent="0.2">
      <c r="A59" s="16" t="s">
        <v>226</v>
      </c>
      <c r="B59" s="4">
        <v>38320</v>
      </c>
      <c r="C59" s="4">
        <v>232582</v>
      </c>
      <c r="D59" s="4">
        <v>-194262</v>
      </c>
      <c r="E59" s="4">
        <v>-5209440000</v>
      </c>
      <c r="F59" s="4">
        <f t="shared" si="4"/>
        <v>96877340181</v>
      </c>
      <c r="G59" s="4">
        <v>212000</v>
      </c>
      <c r="H59" s="4">
        <v>19200</v>
      </c>
      <c r="I59" s="4">
        <v>192800</v>
      </c>
      <c r="J59" s="4">
        <v>5170970000</v>
      </c>
      <c r="K59" s="24">
        <f t="shared" si="5"/>
        <v>40400914000</v>
      </c>
      <c r="L59" s="4">
        <v>5186</v>
      </c>
      <c r="M59" s="4">
        <v>10753</v>
      </c>
      <c r="N59" s="4">
        <v>623</v>
      </c>
      <c r="O59" s="4">
        <v>1241</v>
      </c>
      <c r="P59" s="4">
        <v>9588000</v>
      </c>
      <c r="Q59" s="4">
        <v>20568800</v>
      </c>
      <c r="R59" s="5">
        <v>-3.0099999999999998E-2</v>
      </c>
      <c r="S59" s="4">
        <v>32128300</v>
      </c>
      <c r="T59" s="4">
        <f t="shared" si="2"/>
        <v>23650660</v>
      </c>
      <c r="U59" s="4">
        <f t="shared" si="6"/>
        <v>13412300</v>
      </c>
      <c r="V59" s="5">
        <v>3.6299999999999999E-2</v>
      </c>
    </row>
    <row r="60" spans="1:22" x14ac:dyDescent="0.2">
      <c r="A60" s="16" t="s">
        <v>225</v>
      </c>
      <c r="B60" s="4">
        <v>100500</v>
      </c>
      <c r="C60" s="4">
        <v>2869500</v>
      </c>
      <c r="D60" s="4">
        <v>-2769000</v>
      </c>
      <c r="E60" s="4">
        <v>-74696900000</v>
      </c>
      <c r="F60" s="4">
        <f t="shared" si="4"/>
        <v>102086780181</v>
      </c>
      <c r="G60" s="4">
        <v>0</v>
      </c>
      <c r="H60" s="4">
        <v>0</v>
      </c>
      <c r="I60" s="4">
        <v>0</v>
      </c>
      <c r="J60" s="4">
        <v>-516850000</v>
      </c>
      <c r="K60" s="24">
        <f t="shared" si="5"/>
        <v>35229944000</v>
      </c>
      <c r="L60" s="4">
        <v>6965</v>
      </c>
      <c r="M60" s="4">
        <v>7873</v>
      </c>
      <c r="N60" s="4">
        <v>818</v>
      </c>
      <c r="O60" s="4">
        <v>950</v>
      </c>
      <c r="P60" s="4">
        <v>12565200</v>
      </c>
      <c r="Q60" s="4">
        <v>15432800</v>
      </c>
      <c r="R60" s="5">
        <v>7.4000000000000003E-3</v>
      </c>
      <c r="S60" s="4">
        <v>28910200</v>
      </c>
      <c r="T60" s="4">
        <f t="shared" si="2"/>
        <v>22041250</v>
      </c>
      <c r="U60" s="4">
        <f t="shared" si="6"/>
        <v>13412300</v>
      </c>
      <c r="V60" s="5">
        <v>2.9100000000000001E-2</v>
      </c>
    </row>
    <row r="61" spans="1:22" x14ac:dyDescent="0.2">
      <c r="A61" s="16" t="s">
        <v>224</v>
      </c>
      <c r="B61" s="4">
        <v>46300</v>
      </c>
      <c r="C61" s="4">
        <v>161900</v>
      </c>
      <c r="D61" s="4">
        <v>-115600</v>
      </c>
      <c r="E61" s="4">
        <v>-3139470000</v>
      </c>
      <c r="F61" s="4">
        <f t="shared" si="4"/>
        <v>176783680181</v>
      </c>
      <c r="G61" s="4">
        <v>68000</v>
      </c>
      <c r="H61" s="4">
        <v>66800</v>
      </c>
      <c r="I61" s="4">
        <v>1200</v>
      </c>
      <c r="J61" s="4">
        <v>-43569000</v>
      </c>
      <c r="K61" s="24">
        <f t="shared" si="5"/>
        <v>35746794000</v>
      </c>
      <c r="L61" s="4">
        <v>3928</v>
      </c>
      <c r="M61" s="4">
        <v>7105</v>
      </c>
      <c r="N61" s="4">
        <v>422</v>
      </c>
      <c r="O61" s="4">
        <v>761</v>
      </c>
      <c r="P61" s="4">
        <v>6509600</v>
      </c>
      <c r="Q61" s="4">
        <v>12379500</v>
      </c>
      <c r="R61" s="5">
        <v>-2.5699999999999997E-2</v>
      </c>
      <c r="S61" s="4">
        <v>23888400</v>
      </c>
      <c r="T61" s="4">
        <f t="shared" si="2"/>
        <v>21695950</v>
      </c>
      <c r="U61" s="4">
        <f t="shared" si="6"/>
        <v>13412300</v>
      </c>
      <c r="V61" s="5">
        <v>3.0499999999999999E-2</v>
      </c>
    </row>
    <row r="62" spans="1:22" x14ac:dyDescent="0.2">
      <c r="A62" s="16" t="s">
        <v>223</v>
      </c>
      <c r="B62" s="4">
        <v>80300</v>
      </c>
      <c r="C62" s="4">
        <v>73860</v>
      </c>
      <c r="D62" s="4">
        <v>6440</v>
      </c>
      <c r="E62" s="4">
        <v>170940000</v>
      </c>
      <c r="F62" s="4">
        <f t="shared" si="4"/>
        <v>179923150181</v>
      </c>
      <c r="G62" s="4">
        <v>0</v>
      </c>
      <c r="H62" s="4">
        <v>0</v>
      </c>
      <c r="I62" s="4">
        <v>0</v>
      </c>
      <c r="J62" s="4">
        <v>166800000</v>
      </c>
      <c r="K62" s="24">
        <f t="shared" si="5"/>
        <v>35790363000</v>
      </c>
      <c r="L62" s="4">
        <v>4153</v>
      </c>
      <c r="M62" s="4">
        <v>6626</v>
      </c>
      <c r="N62" s="4">
        <v>468</v>
      </c>
      <c r="O62" s="4">
        <v>745</v>
      </c>
      <c r="P62" s="4">
        <v>6621400</v>
      </c>
      <c r="Q62" s="4">
        <v>11515300</v>
      </c>
      <c r="R62" s="5">
        <v>-8.8999999999999999E-3</v>
      </c>
      <c r="S62" s="4">
        <v>19130700</v>
      </c>
      <c r="T62" s="4">
        <f t="shared" si="2"/>
        <v>21386510</v>
      </c>
      <c r="U62" s="4">
        <f t="shared" si="6"/>
        <v>13412300</v>
      </c>
      <c r="V62" s="5">
        <v>2.1299999999999999E-2</v>
      </c>
    </row>
    <row r="63" spans="1:22" x14ac:dyDescent="0.2">
      <c r="A63" s="16" t="s">
        <v>222</v>
      </c>
      <c r="B63" s="4">
        <v>4148600</v>
      </c>
      <c r="C63" s="4">
        <v>510600</v>
      </c>
      <c r="D63" s="4">
        <v>3638000</v>
      </c>
      <c r="E63" s="4">
        <v>103999210000</v>
      </c>
      <c r="F63" s="4">
        <f t="shared" si="4"/>
        <v>179752210181</v>
      </c>
      <c r="G63" s="4">
        <v>69800</v>
      </c>
      <c r="H63" s="4">
        <v>24000</v>
      </c>
      <c r="I63" s="4">
        <v>45800</v>
      </c>
      <c r="J63" s="4">
        <v>1319670000</v>
      </c>
      <c r="K63" s="24">
        <f t="shared" si="5"/>
        <v>35623563000</v>
      </c>
      <c r="L63" s="4">
        <v>14209</v>
      </c>
      <c r="M63" s="4">
        <v>10061</v>
      </c>
      <c r="N63" s="4">
        <v>1790</v>
      </c>
      <c r="O63" s="4">
        <v>1331</v>
      </c>
      <c r="P63" s="4">
        <v>27393000</v>
      </c>
      <c r="Q63" s="4">
        <v>19746600</v>
      </c>
      <c r="R63" s="5">
        <v>0.02</v>
      </c>
      <c r="S63" s="4">
        <v>49393800</v>
      </c>
      <c r="T63" s="4">
        <f t="shared" si="2"/>
        <v>18362460</v>
      </c>
      <c r="U63" s="4">
        <f t="shared" si="6"/>
        <v>13372200</v>
      </c>
      <c r="V63" s="5">
        <v>2.9600000000000001E-2</v>
      </c>
    </row>
    <row r="64" spans="1:22" x14ac:dyDescent="0.2">
      <c r="A64" s="16" t="s">
        <v>221</v>
      </c>
      <c r="B64" s="4">
        <v>444800</v>
      </c>
      <c r="C64" s="4">
        <v>201406</v>
      </c>
      <c r="D64" s="4">
        <v>243394</v>
      </c>
      <c r="E64" s="4">
        <v>6722130000</v>
      </c>
      <c r="F64" s="4">
        <f t="shared" si="4"/>
        <v>75753000181</v>
      </c>
      <c r="G64" s="4">
        <v>150000</v>
      </c>
      <c r="H64" s="4">
        <v>28000</v>
      </c>
      <c r="I64" s="4">
        <v>122000</v>
      </c>
      <c r="J64" s="4">
        <v>3345000000</v>
      </c>
      <c r="K64" s="24">
        <f t="shared" si="5"/>
        <v>34303893000</v>
      </c>
      <c r="L64" s="4">
        <v>3962</v>
      </c>
      <c r="M64" s="4">
        <v>3766</v>
      </c>
      <c r="N64" s="4">
        <v>429</v>
      </c>
      <c r="O64" s="4">
        <v>388</v>
      </c>
      <c r="P64" s="4">
        <v>6330400</v>
      </c>
      <c r="Q64" s="4">
        <v>5905400</v>
      </c>
      <c r="R64" s="5">
        <v>9.1999999999999998E-3</v>
      </c>
      <c r="S64" s="4">
        <v>13412300</v>
      </c>
      <c r="T64" s="4">
        <f t="shared" si="2"/>
        <v>19589140</v>
      </c>
      <c r="U64" s="4">
        <f t="shared" si="6"/>
        <v>13372200</v>
      </c>
      <c r="V64" s="5">
        <v>1.4499999999999999E-2</v>
      </c>
    </row>
    <row r="65" spans="1:22" x14ac:dyDescent="0.2">
      <c r="A65" s="16" t="s">
        <v>220</v>
      </c>
      <c r="B65" s="4">
        <v>641000</v>
      </c>
      <c r="C65" s="4">
        <v>38600</v>
      </c>
      <c r="D65" s="4">
        <v>602400</v>
      </c>
      <c r="E65" s="4">
        <v>16411890000</v>
      </c>
      <c r="F65" s="4">
        <f t="shared" si="4"/>
        <v>69030870181</v>
      </c>
      <c r="G65" s="4">
        <v>0</v>
      </c>
      <c r="H65" s="4">
        <v>0</v>
      </c>
      <c r="I65" s="4">
        <v>0</v>
      </c>
      <c r="J65" s="4">
        <v>-386450000</v>
      </c>
      <c r="K65" s="24">
        <f t="shared" si="5"/>
        <v>30958893000</v>
      </c>
      <c r="L65" s="4">
        <v>8436</v>
      </c>
      <c r="M65" s="4">
        <v>6528</v>
      </c>
      <c r="N65" s="4">
        <v>1089</v>
      </c>
      <c r="O65" s="4">
        <v>800</v>
      </c>
      <c r="P65" s="4">
        <v>15686200</v>
      </c>
      <c r="Q65" s="4">
        <v>11452300</v>
      </c>
      <c r="R65" s="5">
        <v>1.1200000000000002E-2</v>
      </c>
      <c r="S65" s="4">
        <v>28065800</v>
      </c>
      <c r="T65" s="4">
        <f t="shared" si="2"/>
        <v>18424620</v>
      </c>
      <c r="U65" s="4">
        <f t="shared" si="6"/>
        <v>12816100</v>
      </c>
      <c r="V65" s="5">
        <v>2.8799999999999999E-2</v>
      </c>
    </row>
    <row r="66" spans="1:22" x14ac:dyDescent="0.2">
      <c r="A66" s="16" t="s">
        <v>219</v>
      </c>
      <c r="B66" s="4">
        <v>380705</v>
      </c>
      <c r="C66" s="4">
        <v>23075</v>
      </c>
      <c r="D66" s="4">
        <v>357630</v>
      </c>
      <c r="E66" s="4">
        <v>9755270000</v>
      </c>
      <c r="F66" s="4">
        <f t="shared" si="4"/>
        <v>52618980181</v>
      </c>
      <c r="G66" s="4">
        <v>0</v>
      </c>
      <c r="H66" s="4">
        <v>0</v>
      </c>
      <c r="I66" s="4">
        <v>0</v>
      </c>
      <c r="J66" s="4">
        <v>-130215000</v>
      </c>
      <c r="K66" s="24">
        <f t="shared" si="5"/>
        <v>31345343000</v>
      </c>
      <c r="L66" s="4">
        <v>3064</v>
      </c>
      <c r="M66" s="4">
        <v>4839</v>
      </c>
      <c r="N66" s="4">
        <v>332</v>
      </c>
      <c r="O66" s="4">
        <v>502</v>
      </c>
      <c r="P66" s="4">
        <v>4874800</v>
      </c>
      <c r="Q66" s="4">
        <v>8143100</v>
      </c>
      <c r="R66" s="5">
        <v>-1.29E-2</v>
      </c>
      <c r="S66" s="4">
        <v>13634400</v>
      </c>
      <c r="T66" s="4">
        <f t="shared" si="2"/>
        <v>18895320</v>
      </c>
      <c r="U66" s="4">
        <f t="shared" si="6"/>
        <v>12816100</v>
      </c>
      <c r="V66" s="5">
        <v>2.3700000000000002E-2</v>
      </c>
    </row>
    <row r="67" spans="1:22" x14ac:dyDescent="0.2">
      <c r="A67" s="16" t="s">
        <v>218</v>
      </c>
      <c r="B67" s="4">
        <v>2026890</v>
      </c>
      <c r="C67" s="4">
        <v>310026</v>
      </c>
      <c r="D67" s="4">
        <v>1716864</v>
      </c>
      <c r="E67" s="4">
        <v>46391860000</v>
      </c>
      <c r="F67" s="4">
        <f t="shared" si="4"/>
        <v>42863710181</v>
      </c>
      <c r="G67" s="4">
        <v>0</v>
      </c>
      <c r="H67" s="4">
        <v>0</v>
      </c>
      <c r="I67" s="4">
        <v>0</v>
      </c>
      <c r="J67" s="4">
        <v>-130215000</v>
      </c>
      <c r="K67" s="24">
        <f t="shared" si="5"/>
        <v>31475558000</v>
      </c>
      <c r="L67" s="4">
        <v>6213</v>
      </c>
      <c r="M67" s="4">
        <v>3362</v>
      </c>
      <c r="N67" s="4">
        <v>819</v>
      </c>
      <c r="O67" s="4">
        <v>395</v>
      </c>
      <c r="P67" s="4">
        <v>11622500</v>
      </c>
      <c r="Q67" s="4">
        <v>6046900</v>
      </c>
      <c r="R67" s="5">
        <v>3.4099999999999998E-2</v>
      </c>
      <c r="S67" s="4">
        <v>18912300</v>
      </c>
      <c r="T67" s="4">
        <f t="shared" si="2"/>
        <v>18120630</v>
      </c>
      <c r="U67" s="4">
        <f t="shared" si="6"/>
        <v>12816100</v>
      </c>
      <c r="V67" s="5">
        <v>3.3000000000000002E-2</v>
      </c>
    </row>
    <row r="68" spans="1:22" x14ac:dyDescent="0.2">
      <c r="A68" s="16" t="s">
        <v>217</v>
      </c>
      <c r="B68" s="4">
        <v>26400</v>
      </c>
      <c r="C68" s="4">
        <v>34500</v>
      </c>
      <c r="D68" s="4">
        <v>-8100</v>
      </c>
      <c r="E68" s="4">
        <v>-213070000</v>
      </c>
      <c r="F68" s="4">
        <f t="shared" si="4"/>
        <v>-3528149819</v>
      </c>
      <c r="G68" s="4">
        <v>302000</v>
      </c>
      <c r="H68" s="4">
        <v>29000</v>
      </c>
      <c r="I68" s="4">
        <v>273000</v>
      </c>
      <c r="J68" s="4">
        <v>7142150000</v>
      </c>
      <c r="K68" s="24">
        <f t="shared" si="5"/>
        <v>31605773000</v>
      </c>
      <c r="L68" s="4">
        <v>4227</v>
      </c>
      <c r="M68" s="4">
        <v>3964</v>
      </c>
      <c r="N68" s="4">
        <v>454</v>
      </c>
      <c r="O68" s="4">
        <v>363</v>
      </c>
      <c r="P68" s="4">
        <v>6932700</v>
      </c>
      <c r="Q68" s="4">
        <v>5939900</v>
      </c>
      <c r="R68" s="5">
        <v>1.15E-2</v>
      </c>
      <c r="S68" s="4">
        <v>13372200</v>
      </c>
      <c r="T68" s="4">
        <f t="shared" si="2"/>
        <v>18389020</v>
      </c>
      <c r="U68" s="4">
        <f t="shared" si="6"/>
        <v>12816100</v>
      </c>
      <c r="V68" s="5">
        <v>2.0799999999999999E-2</v>
      </c>
    </row>
    <row r="69" spans="1:22" x14ac:dyDescent="0.2">
      <c r="A69" s="16" t="s">
        <v>216</v>
      </c>
      <c r="B69" s="4">
        <v>107100</v>
      </c>
      <c r="C69" s="4">
        <v>97700</v>
      </c>
      <c r="D69" s="4">
        <v>9400</v>
      </c>
      <c r="E69" s="4">
        <v>234090000</v>
      </c>
      <c r="F69" s="4">
        <f t="shared" si="4"/>
        <v>-3315079819</v>
      </c>
      <c r="G69" s="4">
        <v>586000</v>
      </c>
      <c r="H69" s="4">
        <v>0</v>
      </c>
      <c r="I69" s="4">
        <v>586000</v>
      </c>
      <c r="J69" s="4">
        <v>15684050000</v>
      </c>
      <c r="K69" s="24">
        <f t="shared" si="5"/>
        <v>24463623000</v>
      </c>
      <c r="L69" s="4">
        <v>4634</v>
      </c>
      <c r="M69" s="4">
        <v>10956</v>
      </c>
      <c r="N69" s="4">
        <v>543</v>
      </c>
      <c r="O69" s="4">
        <v>1063</v>
      </c>
      <c r="P69" s="4">
        <v>8520500</v>
      </c>
      <c r="Q69" s="4">
        <v>17376400</v>
      </c>
      <c r="R69" s="5">
        <v>-3.2500000000000001E-2</v>
      </c>
      <c r="S69" s="4">
        <v>27786500</v>
      </c>
      <c r="T69" s="4">
        <f t="shared" si="2"/>
        <v>18243530</v>
      </c>
      <c r="U69" s="4">
        <f t="shared" si="6"/>
        <v>12816100</v>
      </c>
      <c r="V69" s="5">
        <v>4.0599999999999997E-2</v>
      </c>
    </row>
    <row r="70" spans="1:22" x14ac:dyDescent="0.2">
      <c r="A70" s="16" t="s">
        <v>215</v>
      </c>
      <c r="B70" s="4">
        <v>27900</v>
      </c>
      <c r="C70" s="4">
        <v>58116</v>
      </c>
      <c r="D70" s="4">
        <v>-30216</v>
      </c>
      <c r="E70" s="4">
        <v>-819020000</v>
      </c>
      <c r="F70" s="4">
        <f t="shared" si="4"/>
        <v>-3549169819</v>
      </c>
      <c r="G70" s="4">
        <v>0</v>
      </c>
      <c r="H70" s="4">
        <v>0</v>
      </c>
      <c r="I70" s="4">
        <v>0</v>
      </c>
      <c r="J70" s="4">
        <v>-217300000</v>
      </c>
      <c r="K70" s="24">
        <f t="shared" si="5"/>
        <v>8779573000</v>
      </c>
      <c r="L70" s="4">
        <v>2516</v>
      </c>
      <c r="M70" s="4">
        <v>4723</v>
      </c>
      <c r="N70" s="4">
        <v>229</v>
      </c>
      <c r="O70" s="4">
        <v>505</v>
      </c>
      <c r="P70" s="4">
        <v>3884300</v>
      </c>
      <c r="Q70" s="4">
        <v>7303600</v>
      </c>
      <c r="R70" s="5">
        <v>-7.4000000000000003E-3</v>
      </c>
      <c r="S70" s="4">
        <v>12816100</v>
      </c>
      <c r="T70" s="4">
        <f t="shared" si="2"/>
        <v>18575930</v>
      </c>
      <c r="U70" s="4">
        <f t="shared" si="6"/>
        <v>16036300</v>
      </c>
      <c r="V70" s="5">
        <v>1.1000000000000001E-2</v>
      </c>
    </row>
    <row r="71" spans="1:22" x14ac:dyDescent="0.2">
      <c r="A71" s="16" t="s">
        <v>214</v>
      </c>
      <c r="B71" s="4">
        <v>193901</v>
      </c>
      <c r="C71" s="4">
        <v>1984118</v>
      </c>
      <c r="D71" s="4">
        <v>-1790217</v>
      </c>
      <c r="E71" s="4">
        <v>-49153840000</v>
      </c>
      <c r="F71" s="4">
        <f t="shared" si="4"/>
        <v>-2730149819</v>
      </c>
      <c r="G71" s="4">
        <v>0</v>
      </c>
      <c r="H71" s="4">
        <v>0</v>
      </c>
      <c r="I71" s="4">
        <v>0</v>
      </c>
      <c r="J71" s="4">
        <v>247600000</v>
      </c>
      <c r="K71" s="24">
        <f t="shared" si="5"/>
        <v>8996873000</v>
      </c>
      <c r="L71" s="4">
        <v>3585</v>
      </c>
      <c r="M71" s="4">
        <v>6473</v>
      </c>
      <c r="N71" s="4">
        <v>473</v>
      </c>
      <c r="O71" s="4">
        <v>781</v>
      </c>
      <c r="P71" s="4">
        <v>6671500</v>
      </c>
      <c r="Q71" s="4">
        <v>12208000</v>
      </c>
      <c r="R71" s="5">
        <v>-1.1000000000000001E-2</v>
      </c>
      <c r="S71" s="4">
        <v>20435400</v>
      </c>
      <c r="T71" s="4">
        <f t="shared" si="2"/>
        <v>19137810</v>
      </c>
      <c r="U71" s="4">
        <f t="shared" si="6"/>
        <v>16036300</v>
      </c>
      <c r="V71" s="5">
        <v>2.1700000000000001E-2</v>
      </c>
    </row>
    <row r="72" spans="1:22" x14ac:dyDescent="0.2">
      <c r="A72" s="16" t="s">
        <v>213</v>
      </c>
      <c r="B72" s="4">
        <v>51751</v>
      </c>
      <c r="C72" s="4">
        <v>699560</v>
      </c>
      <c r="D72" s="4">
        <v>-647809</v>
      </c>
      <c r="E72" s="4">
        <v>-17850180000</v>
      </c>
      <c r="F72" s="4">
        <f t="shared" si="4"/>
        <v>46423690181</v>
      </c>
      <c r="G72" s="4">
        <v>0</v>
      </c>
      <c r="H72" s="4">
        <v>0</v>
      </c>
      <c r="I72" s="4">
        <v>0</v>
      </c>
      <c r="J72" s="4">
        <v>-2835600000</v>
      </c>
      <c r="K72" s="24">
        <f t="shared" si="5"/>
        <v>8749273000</v>
      </c>
      <c r="L72" s="4">
        <v>3833</v>
      </c>
      <c r="M72" s="4">
        <v>4352</v>
      </c>
      <c r="N72" s="4">
        <v>436</v>
      </c>
      <c r="O72" s="4">
        <v>532</v>
      </c>
      <c r="P72" s="4">
        <v>6707000</v>
      </c>
      <c r="Q72" s="4">
        <v>8317300</v>
      </c>
      <c r="R72" s="5">
        <v>-3.5999999999999999E-3</v>
      </c>
      <c r="S72" s="4">
        <v>16036300</v>
      </c>
      <c r="T72" s="4">
        <f t="shared" si="2"/>
        <v>18465130</v>
      </c>
      <c r="U72" s="4">
        <f t="shared" si="6"/>
        <v>11165400</v>
      </c>
      <c r="V72" s="5">
        <v>1.9699999999999999E-2</v>
      </c>
    </row>
    <row r="73" spans="1:22" x14ac:dyDescent="0.2">
      <c r="A73" s="16" t="s">
        <v>212</v>
      </c>
      <c r="B73" s="4">
        <v>100733</v>
      </c>
      <c r="C73" s="4">
        <v>26200</v>
      </c>
      <c r="D73" s="4">
        <v>74533</v>
      </c>
      <c r="E73" s="4">
        <v>2056840000</v>
      </c>
      <c r="F73" s="4">
        <f t="shared" si="4"/>
        <v>64273870181</v>
      </c>
      <c r="G73" s="4">
        <v>0</v>
      </c>
      <c r="H73" s="4">
        <v>0</v>
      </c>
      <c r="I73" s="4">
        <v>0</v>
      </c>
      <c r="J73" s="4">
        <v>469300000</v>
      </c>
      <c r="K73" s="24">
        <f t="shared" si="5"/>
        <v>11584873000</v>
      </c>
      <c r="L73" s="4">
        <v>3397</v>
      </c>
      <c r="M73" s="4">
        <v>5594</v>
      </c>
      <c r="N73" s="4">
        <v>461</v>
      </c>
      <c r="O73" s="4">
        <v>719</v>
      </c>
      <c r="P73" s="4">
        <v>7083500</v>
      </c>
      <c r="Q73" s="4">
        <v>11434400</v>
      </c>
      <c r="R73" s="5">
        <v>-9.0000000000000011E-3</v>
      </c>
      <c r="S73" s="4">
        <v>19153300</v>
      </c>
      <c r="T73" s="4">
        <f t="shared" si="2"/>
        <v>17462810</v>
      </c>
      <c r="U73" s="4">
        <f t="shared" si="6"/>
        <v>11165400</v>
      </c>
      <c r="V73" s="5">
        <v>1.8000000000000002E-2</v>
      </c>
    </row>
    <row r="74" spans="1:22" x14ac:dyDescent="0.2">
      <c r="A74" s="16" t="s">
        <v>211</v>
      </c>
      <c r="B74" s="4">
        <v>2006600</v>
      </c>
      <c r="C74" s="4">
        <v>40837</v>
      </c>
      <c r="D74" s="4">
        <v>1965763</v>
      </c>
      <c r="E74" s="4">
        <v>55575000000</v>
      </c>
      <c r="F74" s="4">
        <f t="shared" ref="F74:F79" si="7">E74+F75</f>
        <v>62217030181</v>
      </c>
      <c r="G74" s="4">
        <v>146000</v>
      </c>
      <c r="H74" s="4">
        <v>0</v>
      </c>
      <c r="I74" s="4">
        <v>146000</v>
      </c>
      <c r="J74" s="4">
        <v>4126050000</v>
      </c>
      <c r="K74" s="24">
        <f t="shared" ref="K74:K79" si="8">K75+J74</f>
        <v>11115573000</v>
      </c>
      <c r="L74" s="4">
        <v>6053</v>
      </c>
      <c r="M74" s="4">
        <v>6088</v>
      </c>
      <c r="N74" s="4">
        <v>890</v>
      </c>
      <c r="O74" s="4">
        <v>775</v>
      </c>
      <c r="P74" s="4">
        <v>13052400</v>
      </c>
      <c r="Q74" s="4">
        <v>11454400</v>
      </c>
      <c r="R74" s="5">
        <v>5.5000000000000005E-3</v>
      </c>
      <c r="S74" s="4">
        <v>25679100</v>
      </c>
      <c r="T74" s="4">
        <f t="shared" ref="T74:T79" si="9">AVERAGE(S75:S84)</f>
        <v>16148940</v>
      </c>
      <c r="U74" s="4">
        <f t="shared" ref="U74:U79" si="10">MIN(S75:S79)</f>
        <v>11165400</v>
      </c>
      <c r="V74" s="5">
        <v>2.12E-2</v>
      </c>
    </row>
    <row r="75" spans="1:22" x14ac:dyDescent="0.2">
      <c r="A75" s="16" t="s">
        <v>210</v>
      </c>
      <c r="B75" s="4">
        <v>14110</v>
      </c>
      <c r="C75" s="4">
        <v>119300</v>
      </c>
      <c r="D75" s="4">
        <v>-105190</v>
      </c>
      <c r="E75" s="4">
        <v>-2891040000</v>
      </c>
      <c r="F75" s="4">
        <f t="shared" si="7"/>
        <v>6642030181</v>
      </c>
      <c r="G75" s="4">
        <v>0</v>
      </c>
      <c r="H75" s="4">
        <v>0</v>
      </c>
      <c r="I75" s="4">
        <v>0</v>
      </c>
      <c r="J75" s="4">
        <v>167150000</v>
      </c>
      <c r="K75" s="24">
        <f t="shared" si="8"/>
        <v>6989523000</v>
      </c>
      <c r="L75" s="4">
        <v>4200</v>
      </c>
      <c r="M75" s="4">
        <v>3644</v>
      </c>
      <c r="N75" s="4">
        <v>537</v>
      </c>
      <c r="O75" s="4">
        <v>523</v>
      </c>
      <c r="P75" s="4">
        <v>7633300</v>
      </c>
      <c r="Q75" s="4">
        <v>7540900</v>
      </c>
      <c r="R75" s="5">
        <v>1.47E-2</v>
      </c>
      <c r="S75" s="4">
        <v>16420600</v>
      </c>
      <c r="T75" s="4">
        <f t="shared" si="9"/>
        <v>15451390</v>
      </c>
      <c r="U75" s="4">
        <f t="shared" si="10"/>
        <v>11165400</v>
      </c>
      <c r="V75" s="5">
        <v>1.6299999999999999E-2</v>
      </c>
    </row>
    <row r="76" spans="1:22" x14ac:dyDescent="0.2">
      <c r="A76" s="16" t="s">
        <v>208</v>
      </c>
      <c r="B76" s="4">
        <v>6002</v>
      </c>
      <c r="C76" s="4">
        <v>1258200</v>
      </c>
      <c r="D76" s="4">
        <v>-1252198</v>
      </c>
      <c r="E76" s="4">
        <v>-34417020000</v>
      </c>
      <c r="F76" s="4">
        <f t="shared" si="7"/>
        <v>9533070181</v>
      </c>
      <c r="G76" s="4">
        <v>0</v>
      </c>
      <c r="H76" s="4">
        <v>0</v>
      </c>
      <c r="I76" s="4">
        <v>0</v>
      </c>
      <c r="J76" s="4">
        <v>165300000</v>
      </c>
      <c r="K76" s="24">
        <f t="shared" si="8"/>
        <v>6822373000</v>
      </c>
      <c r="L76" s="4">
        <v>3070</v>
      </c>
      <c r="M76" s="4">
        <v>4848</v>
      </c>
      <c r="N76" s="4">
        <v>377</v>
      </c>
      <c r="O76" s="4">
        <v>720</v>
      </c>
      <c r="P76" s="4">
        <v>5741100</v>
      </c>
      <c r="Q76" s="4">
        <v>10765000</v>
      </c>
      <c r="R76" s="5">
        <v>-9.1000000000000004E-3</v>
      </c>
      <c r="S76" s="4">
        <v>18341400</v>
      </c>
      <c r="T76" s="4">
        <f t="shared" si="9"/>
        <v>14646860</v>
      </c>
      <c r="U76" s="4">
        <f t="shared" si="10"/>
        <v>11165400</v>
      </c>
      <c r="V76" s="5">
        <v>1.4499999999999999E-2</v>
      </c>
    </row>
    <row r="77" spans="1:22" x14ac:dyDescent="0.2">
      <c r="A77" s="16" t="s">
        <v>207</v>
      </c>
      <c r="B77" s="4">
        <v>4300</v>
      </c>
      <c r="C77" s="4">
        <v>12900</v>
      </c>
      <c r="D77" s="4">
        <v>-8600</v>
      </c>
      <c r="E77" s="4">
        <v>-238360000</v>
      </c>
      <c r="F77" s="4">
        <f t="shared" si="7"/>
        <v>43950090181</v>
      </c>
      <c r="G77" s="4">
        <v>0</v>
      </c>
      <c r="H77" s="4">
        <v>0</v>
      </c>
      <c r="I77" s="4">
        <v>0</v>
      </c>
      <c r="J77" s="4">
        <v>55400000</v>
      </c>
      <c r="K77" s="24">
        <f t="shared" si="8"/>
        <v>6657073000</v>
      </c>
      <c r="L77" s="4">
        <v>2362</v>
      </c>
      <c r="M77" s="4">
        <v>2656</v>
      </c>
      <c r="N77" s="4">
        <v>284</v>
      </c>
      <c r="O77" s="4">
        <v>374</v>
      </c>
      <c r="P77" s="4">
        <v>3987800</v>
      </c>
      <c r="Q77" s="4">
        <v>5175300</v>
      </c>
      <c r="R77" s="5">
        <v>0</v>
      </c>
      <c r="S77" s="4">
        <v>11165400</v>
      </c>
      <c r="T77" s="4">
        <f t="shared" si="9"/>
        <v>14342880</v>
      </c>
      <c r="U77" s="4">
        <f t="shared" si="10"/>
        <v>9309500</v>
      </c>
      <c r="V77" s="5">
        <v>1.26E-2</v>
      </c>
    </row>
    <row r="78" spans="1:22" x14ac:dyDescent="0.2">
      <c r="A78" s="16" t="s">
        <v>206</v>
      </c>
      <c r="B78" s="4">
        <v>89500</v>
      </c>
      <c r="C78" s="4">
        <v>411900</v>
      </c>
      <c r="D78" s="4">
        <v>-322400</v>
      </c>
      <c r="E78" s="4">
        <v>-8905000000</v>
      </c>
      <c r="F78" s="4">
        <f t="shared" si="7"/>
        <v>44188450181</v>
      </c>
      <c r="G78" s="4">
        <v>0</v>
      </c>
      <c r="H78" s="4">
        <v>0</v>
      </c>
      <c r="I78" s="4">
        <v>0</v>
      </c>
      <c r="J78" s="4">
        <v>825800000</v>
      </c>
      <c r="K78" s="24">
        <f t="shared" si="8"/>
        <v>6601673000</v>
      </c>
      <c r="L78" s="4">
        <v>3165</v>
      </c>
      <c r="M78" s="4">
        <v>4000</v>
      </c>
      <c r="N78" s="4">
        <v>439</v>
      </c>
      <c r="O78" s="4">
        <v>544</v>
      </c>
      <c r="P78" s="4">
        <v>6845300</v>
      </c>
      <c r="Q78" s="4">
        <v>7877800</v>
      </c>
      <c r="R78" s="5">
        <v>-3.5999999999999999E-3</v>
      </c>
      <c r="S78" s="4">
        <v>16056100</v>
      </c>
      <c r="T78" s="4">
        <f t="shared" si="9"/>
        <v>14575640</v>
      </c>
      <c r="U78" s="4">
        <f t="shared" si="10"/>
        <v>9130100</v>
      </c>
      <c r="V78" s="5">
        <v>1.9799999999999998E-2</v>
      </c>
    </row>
    <row r="79" spans="1:22" x14ac:dyDescent="0.2">
      <c r="A79" s="16" t="s">
        <v>205</v>
      </c>
      <c r="B79" s="4">
        <v>1346279</v>
      </c>
      <c r="C79" s="4">
        <v>157100</v>
      </c>
      <c r="D79" s="4">
        <v>1189179</v>
      </c>
      <c r="E79" s="4">
        <v>33478000000</v>
      </c>
      <c r="F79" s="4">
        <f t="shared" si="7"/>
        <v>53093450181</v>
      </c>
      <c r="G79" s="4">
        <v>0</v>
      </c>
      <c r="H79" s="4">
        <v>0</v>
      </c>
      <c r="I79" s="4">
        <v>0</v>
      </c>
      <c r="J79" s="4">
        <v>-700000</v>
      </c>
      <c r="K79" s="24">
        <f t="shared" si="8"/>
        <v>5775873000</v>
      </c>
      <c r="L79" s="4">
        <v>8064</v>
      </c>
      <c r="M79" s="4">
        <v>6470</v>
      </c>
      <c r="N79" s="4">
        <v>929</v>
      </c>
      <c r="O79" s="4">
        <v>762</v>
      </c>
      <c r="P79" s="4">
        <v>14491600</v>
      </c>
      <c r="Q79" s="4">
        <v>10914900</v>
      </c>
      <c r="R79" s="5">
        <v>9.1999999999999998E-3</v>
      </c>
      <c r="S79" s="4">
        <v>26331600</v>
      </c>
      <c r="T79" s="4">
        <f t="shared" si="9"/>
        <v>13369050</v>
      </c>
      <c r="U79" s="4">
        <f t="shared" si="10"/>
        <v>9130100</v>
      </c>
      <c r="V79" s="5">
        <v>3.6799999999999999E-2</v>
      </c>
    </row>
    <row r="80" spans="1:22" x14ac:dyDescent="0.2">
      <c r="A80" s="16" t="s">
        <v>204</v>
      </c>
      <c r="B80" s="4">
        <v>36070</v>
      </c>
      <c r="C80" s="4">
        <v>30700</v>
      </c>
      <c r="D80" s="4">
        <v>5370</v>
      </c>
      <c r="E80" s="4">
        <v>147447909</v>
      </c>
      <c r="F80" s="4">
        <f t="shared" ref="F80:F90" si="11">E80+F81</f>
        <v>19615450181</v>
      </c>
      <c r="G80" s="4">
        <v>0</v>
      </c>
      <c r="H80" s="4">
        <v>0</v>
      </c>
      <c r="I80" s="4">
        <v>0</v>
      </c>
      <c r="J80" s="4">
        <v>-233210000</v>
      </c>
      <c r="K80" s="24">
        <f t="shared" ref="K80:K90" si="12">K81+J80</f>
        <v>5776573000</v>
      </c>
      <c r="L80" s="4">
        <v>4625</v>
      </c>
      <c r="M80" s="4">
        <v>3108</v>
      </c>
      <c r="N80" s="4">
        <v>650</v>
      </c>
      <c r="O80" s="4">
        <v>415</v>
      </c>
      <c r="P80" s="4">
        <v>9742600</v>
      </c>
      <c r="Q80" s="4">
        <v>5816900</v>
      </c>
      <c r="R80" s="5">
        <v>1.11E-2</v>
      </c>
      <c r="S80" s="4">
        <v>16140100</v>
      </c>
      <c r="T80" s="4">
        <f t="shared" ref="T80:T96" si="13">AVERAGE(S81:S90)</f>
        <v>13491060</v>
      </c>
      <c r="U80" s="4">
        <f t="shared" ref="U80:U90" si="14">MIN(S81:S85)</f>
        <v>9130100</v>
      </c>
      <c r="V80" s="5">
        <v>1.9900000000000001E-2</v>
      </c>
    </row>
    <row r="81" spans="1:22" x14ac:dyDescent="0.2">
      <c r="A81" s="16" t="s">
        <v>203</v>
      </c>
      <c r="B81" s="4">
        <v>113100</v>
      </c>
      <c r="C81" s="4">
        <v>30800</v>
      </c>
      <c r="D81" s="4">
        <v>82300</v>
      </c>
      <c r="E81" s="4">
        <v>2237900648</v>
      </c>
      <c r="F81" s="4">
        <f t="shared" si="11"/>
        <v>19468002272</v>
      </c>
      <c r="G81" s="4">
        <v>0</v>
      </c>
      <c r="H81" s="4">
        <v>0</v>
      </c>
      <c r="I81" s="4">
        <v>0</v>
      </c>
      <c r="J81" s="4">
        <v>-244851000</v>
      </c>
      <c r="K81" s="24">
        <f t="shared" si="12"/>
        <v>6009783000</v>
      </c>
      <c r="L81" s="4">
        <v>6280</v>
      </c>
      <c r="M81" s="4">
        <v>5954</v>
      </c>
      <c r="N81" s="4">
        <v>923</v>
      </c>
      <c r="O81" s="4">
        <v>865</v>
      </c>
      <c r="P81" s="4">
        <v>12494000</v>
      </c>
      <c r="Q81" s="4">
        <v>12282500</v>
      </c>
      <c r="R81" s="5">
        <v>5.6000000000000008E-3</v>
      </c>
      <c r="S81" s="4">
        <v>26054200</v>
      </c>
      <c r="T81" s="4">
        <f t="shared" si="13"/>
        <v>12515837.300000001</v>
      </c>
      <c r="U81" s="4">
        <f t="shared" si="14"/>
        <v>9130100</v>
      </c>
      <c r="V81" s="5">
        <v>2.18E-2</v>
      </c>
    </row>
    <row r="82" spans="1:22" x14ac:dyDescent="0.2">
      <c r="A82" s="16" t="s">
        <v>200</v>
      </c>
      <c r="B82" s="4">
        <v>117100</v>
      </c>
      <c r="C82" s="4">
        <v>81710</v>
      </c>
      <c r="D82" s="4">
        <v>35390</v>
      </c>
      <c r="E82" s="4">
        <v>952371624</v>
      </c>
      <c r="F82" s="4">
        <f t="shared" si="11"/>
        <v>17230101624</v>
      </c>
      <c r="G82" s="4">
        <v>0</v>
      </c>
      <c r="H82" s="4">
        <v>0</v>
      </c>
      <c r="I82" s="4">
        <v>0</v>
      </c>
      <c r="J82" s="4">
        <v>-244851000</v>
      </c>
      <c r="K82" s="24">
        <f t="shared" si="12"/>
        <v>6254634000</v>
      </c>
      <c r="L82" s="4">
        <v>2136</v>
      </c>
      <c r="M82" s="4">
        <v>2264</v>
      </c>
      <c r="N82" s="4">
        <v>310</v>
      </c>
      <c r="O82" s="4">
        <v>234</v>
      </c>
      <c r="P82" s="4">
        <v>4507100</v>
      </c>
      <c r="Q82" s="4">
        <v>3739100</v>
      </c>
      <c r="R82" s="5">
        <v>9.3999999999999986E-3</v>
      </c>
      <c r="S82" s="4">
        <v>9309500</v>
      </c>
      <c r="T82" s="4">
        <f t="shared" si="13"/>
        <v>12585685.4</v>
      </c>
      <c r="U82" s="4">
        <f t="shared" si="14"/>
        <v>8125600</v>
      </c>
      <c r="V82" s="5">
        <v>1.11E-2</v>
      </c>
    </row>
    <row r="83" spans="1:22" x14ac:dyDescent="0.2">
      <c r="A83" s="16" t="s">
        <v>199</v>
      </c>
      <c r="B83" s="4">
        <v>600</v>
      </c>
      <c r="C83" s="4">
        <v>173900</v>
      </c>
      <c r="D83" s="4">
        <v>-173300</v>
      </c>
      <c r="E83" s="4">
        <v>-4665940000</v>
      </c>
      <c r="F83" s="4">
        <f t="shared" si="11"/>
        <v>16277730000</v>
      </c>
      <c r="G83" s="4">
        <v>0</v>
      </c>
      <c r="H83" s="4">
        <v>0</v>
      </c>
      <c r="I83" s="4">
        <v>0</v>
      </c>
      <c r="J83" s="4">
        <v>-1078100000</v>
      </c>
      <c r="K83" s="24">
        <f t="shared" si="12"/>
        <v>6499485000</v>
      </c>
      <c r="L83" s="4">
        <v>1623</v>
      </c>
      <c r="M83" s="4">
        <v>2345</v>
      </c>
      <c r="N83" s="4">
        <v>194</v>
      </c>
      <c r="O83" s="4">
        <v>363</v>
      </c>
      <c r="P83" s="4">
        <v>3017900</v>
      </c>
      <c r="Q83" s="4">
        <v>4988900</v>
      </c>
      <c r="R83" s="5">
        <v>-9.300000000000001E-3</v>
      </c>
      <c r="S83" s="4">
        <v>9130100</v>
      </c>
      <c r="T83" s="4">
        <f t="shared" si="13"/>
        <v>12766375.4</v>
      </c>
      <c r="U83" s="4">
        <f t="shared" si="14"/>
        <v>8125600</v>
      </c>
      <c r="V83" s="5">
        <v>1.4800000000000001E-2</v>
      </c>
    </row>
    <row r="84" spans="1:22" x14ac:dyDescent="0.2">
      <c r="A84" s="16" t="s">
        <v>193</v>
      </c>
      <c r="B84" s="4">
        <v>334000</v>
      </c>
      <c r="C84" s="4">
        <v>41900</v>
      </c>
      <c r="D84" s="4">
        <v>292100</v>
      </c>
      <c r="E84" s="4">
        <v>7944400000</v>
      </c>
      <c r="F84" s="4">
        <f t="shared" si="11"/>
        <v>20943670000</v>
      </c>
      <c r="G84" s="4">
        <v>0</v>
      </c>
      <c r="H84" s="4">
        <v>0</v>
      </c>
      <c r="I84" s="4">
        <v>0</v>
      </c>
      <c r="J84" s="4">
        <v>216950000</v>
      </c>
      <c r="K84" s="24">
        <f t="shared" si="12"/>
        <v>7577585000</v>
      </c>
      <c r="L84" s="4">
        <v>3510</v>
      </c>
      <c r="M84" s="4">
        <v>2531</v>
      </c>
      <c r="N84" s="4">
        <v>423</v>
      </c>
      <c r="O84" s="4">
        <v>353</v>
      </c>
      <c r="P84" s="4">
        <v>6224300</v>
      </c>
      <c r="Q84" s="4">
        <v>5443000</v>
      </c>
      <c r="R84" s="5">
        <v>3.8E-3</v>
      </c>
      <c r="S84" s="4">
        <v>12540400</v>
      </c>
      <c r="T84" s="4">
        <f t="shared" si="13"/>
        <v>14602637.800000001</v>
      </c>
      <c r="U84" s="4">
        <f t="shared" si="14"/>
        <v>8125600</v>
      </c>
      <c r="V84" s="5">
        <v>2.0099999999999996E-2</v>
      </c>
    </row>
    <row r="85" spans="1:22" x14ac:dyDescent="0.2">
      <c r="A85" s="16" t="s">
        <v>192</v>
      </c>
      <c r="B85" s="4">
        <v>250200</v>
      </c>
      <c r="C85" s="4">
        <v>1000</v>
      </c>
      <c r="D85" s="4">
        <v>249200</v>
      </c>
      <c r="E85" s="4">
        <v>6699530000</v>
      </c>
      <c r="F85" s="4">
        <f t="shared" si="11"/>
        <v>12999270000</v>
      </c>
      <c r="K85" s="24">
        <f t="shared" si="12"/>
        <v>7360635000</v>
      </c>
      <c r="L85" s="4">
        <v>2594</v>
      </c>
      <c r="M85" s="4">
        <v>2318</v>
      </c>
      <c r="N85" s="4">
        <v>284</v>
      </c>
      <c r="O85" s="4">
        <v>292</v>
      </c>
      <c r="P85" s="4">
        <v>4418800</v>
      </c>
      <c r="Q85" s="4">
        <v>4182200</v>
      </c>
      <c r="R85" s="5">
        <v>0</v>
      </c>
      <c r="S85" s="4">
        <v>9445100</v>
      </c>
      <c r="T85" s="4">
        <f t="shared" si="13"/>
        <v>15050653.199999999</v>
      </c>
      <c r="U85" s="4">
        <f t="shared" si="14"/>
        <v>8125600</v>
      </c>
      <c r="V85" s="5">
        <v>1.4800000000000001E-2</v>
      </c>
    </row>
    <row r="86" spans="1:22" x14ac:dyDescent="0.2">
      <c r="A86" s="16" t="s">
        <v>191</v>
      </c>
      <c r="B86" s="4">
        <v>250500</v>
      </c>
      <c r="C86" s="4">
        <v>4600</v>
      </c>
      <c r="D86" s="4">
        <v>245900</v>
      </c>
      <c r="E86" s="4">
        <v>6607810000</v>
      </c>
      <c r="F86" s="4">
        <f t="shared" si="11"/>
        <v>6299740000</v>
      </c>
      <c r="G86" s="4">
        <v>0</v>
      </c>
      <c r="H86" s="4">
        <v>0</v>
      </c>
      <c r="I86" s="4">
        <v>0</v>
      </c>
      <c r="J86" s="4">
        <v>-107600000</v>
      </c>
      <c r="K86" s="24">
        <f t="shared" si="12"/>
        <v>7360635000</v>
      </c>
      <c r="L86" s="4">
        <v>2317</v>
      </c>
      <c r="M86" s="4">
        <v>2269</v>
      </c>
      <c r="N86" s="4">
        <v>324</v>
      </c>
      <c r="O86" s="4">
        <v>324</v>
      </c>
      <c r="P86" s="4">
        <v>4840700</v>
      </c>
      <c r="Q86" s="4">
        <v>4613600</v>
      </c>
      <c r="R86" s="5">
        <v>0</v>
      </c>
      <c r="S86" s="4">
        <v>10296100</v>
      </c>
      <c r="T86" s="4">
        <f t="shared" si="13"/>
        <v>16348853.699999999</v>
      </c>
      <c r="U86" s="4">
        <f t="shared" si="14"/>
        <v>8125600</v>
      </c>
      <c r="V86" s="5">
        <v>1.4800000000000001E-2</v>
      </c>
    </row>
    <row r="87" spans="1:22" x14ac:dyDescent="0.2">
      <c r="A87" s="16" t="s">
        <v>190</v>
      </c>
      <c r="B87" s="4">
        <v>6700</v>
      </c>
      <c r="C87" s="4">
        <v>75500</v>
      </c>
      <c r="D87" s="4">
        <v>-68800</v>
      </c>
      <c r="E87" s="4">
        <v>-1858250000</v>
      </c>
      <c r="F87" s="4">
        <f t="shared" si="11"/>
        <v>-308070000</v>
      </c>
      <c r="G87" s="4">
        <v>0</v>
      </c>
      <c r="H87" s="4">
        <v>0</v>
      </c>
      <c r="I87" s="4">
        <v>0</v>
      </c>
      <c r="J87" s="4">
        <v>-80950000</v>
      </c>
      <c r="K87" s="24">
        <f t="shared" si="12"/>
        <v>7468235000</v>
      </c>
      <c r="L87" s="4">
        <v>1413</v>
      </c>
      <c r="M87" s="4">
        <v>2964</v>
      </c>
      <c r="N87" s="4">
        <v>151</v>
      </c>
      <c r="O87" s="4">
        <v>314</v>
      </c>
      <c r="P87" s="4">
        <v>2274200</v>
      </c>
      <c r="Q87" s="4">
        <v>4921400</v>
      </c>
      <c r="R87" s="5">
        <v>-1.11E-2</v>
      </c>
      <c r="S87" s="4">
        <v>8125600</v>
      </c>
      <c r="T87" s="4">
        <f t="shared" si="13"/>
        <v>18238203.699999999</v>
      </c>
      <c r="U87" s="4">
        <f t="shared" si="14"/>
        <v>10007981</v>
      </c>
      <c r="V87" s="5">
        <v>1.83E-2</v>
      </c>
    </row>
    <row r="88" spans="1:22" x14ac:dyDescent="0.2">
      <c r="A88" s="16" t="s">
        <v>189</v>
      </c>
      <c r="B88" s="4">
        <v>340200</v>
      </c>
      <c r="C88" s="4">
        <v>13600</v>
      </c>
      <c r="D88" s="4">
        <v>326600</v>
      </c>
      <c r="E88" s="4">
        <v>8796320000</v>
      </c>
      <c r="F88" s="4">
        <f t="shared" si="11"/>
        <v>1550180000</v>
      </c>
      <c r="G88" s="4">
        <v>0</v>
      </c>
      <c r="H88" s="4">
        <v>0</v>
      </c>
      <c r="I88" s="4">
        <v>0</v>
      </c>
      <c r="J88" s="4">
        <v>425550000</v>
      </c>
      <c r="K88" s="24">
        <f t="shared" si="12"/>
        <v>7549185000</v>
      </c>
      <c r="L88" s="4">
        <v>4225</v>
      </c>
      <c r="M88" s="4">
        <v>3826</v>
      </c>
      <c r="N88" s="4">
        <v>645</v>
      </c>
      <c r="O88" s="4">
        <v>571</v>
      </c>
      <c r="P88" s="4">
        <v>9205400</v>
      </c>
      <c r="Q88" s="4">
        <v>8130800</v>
      </c>
      <c r="R88" s="5">
        <v>2.07E-2</v>
      </c>
      <c r="S88" s="4">
        <v>18383700</v>
      </c>
      <c r="T88" s="4">
        <f t="shared" si="13"/>
        <v>19570045.699999999</v>
      </c>
      <c r="U88" s="4">
        <f t="shared" si="14"/>
        <v>10007981</v>
      </c>
      <c r="V88" s="5">
        <v>2.9500000000000002E-2</v>
      </c>
    </row>
    <row r="89" spans="1:22" x14ac:dyDescent="0.2">
      <c r="A89" s="16" t="s">
        <v>188</v>
      </c>
      <c r="B89" s="4">
        <v>75312</v>
      </c>
      <c r="C89" s="4">
        <v>508700</v>
      </c>
      <c r="D89" s="4">
        <v>-433388</v>
      </c>
      <c r="E89" s="4">
        <v>-11682210000</v>
      </c>
      <c r="F89" s="4">
        <f t="shared" si="11"/>
        <v>-7246140000</v>
      </c>
      <c r="K89" s="24">
        <f t="shared" si="12"/>
        <v>7123635000</v>
      </c>
      <c r="L89" s="4">
        <v>2415</v>
      </c>
      <c r="M89" s="4">
        <v>4406</v>
      </c>
      <c r="N89" s="4">
        <v>300</v>
      </c>
      <c r="O89" s="4">
        <v>549</v>
      </c>
      <c r="P89" s="4">
        <v>4697500</v>
      </c>
      <c r="Q89" s="4">
        <v>8327600</v>
      </c>
      <c r="R89" s="5">
        <v>-1.4999999999999999E-2</v>
      </c>
      <c r="S89" s="4">
        <v>14265700</v>
      </c>
      <c r="T89" s="4">
        <f t="shared" si="13"/>
        <v>20907247.399999999</v>
      </c>
      <c r="U89" s="4">
        <f t="shared" si="14"/>
        <v>10007981</v>
      </c>
      <c r="V89" s="5">
        <v>2.75E-2</v>
      </c>
    </row>
    <row r="90" spans="1:22" x14ac:dyDescent="0.2">
      <c r="A90" s="16" t="s">
        <v>187</v>
      </c>
      <c r="B90" s="4">
        <v>204553</v>
      </c>
      <c r="C90" s="4">
        <v>176000</v>
      </c>
      <c r="D90" s="4">
        <v>28553</v>
      </c>
      <c r="E90" s="4">
        <v>778160000</v>
      </c>
      <c r="F90" s="4">
        <f t="shared" si="11"/>
        <v>4436070000</v>
      </c>
      <c r="G90" s="4">
        <v>0</v>
      </c>
      <c r="H90" s="4">
        <v>0</v>
      </c>
      <c r="I90" s="4">
        <v>0</v>
      </c>
      <c r="J90" s="4">
        <v>-67445000</v>
      </c>
      <c r="K90" s="24">
        <f t="shared" si="12"/>
        <v>7123635000</v>
      </c>
      <c r="L90" s="4">
        <v>4485</v>
      </c>
      <c r="M90" s="4">
        <v>3703</v>
      </c>
      <c r="N90" s="4">
        <v>629</v>
      </c>
      <c r="O90" s="4">
        <v>489</v>
      </c>
      <c r="P90" s="4">
        <v>9256800</v>
      </c>
      <c r="Q90" s="4">
        <v>7045200</v>
      </c>
      <c r="R90" s="5">
        <v>5.6000000000000008E-3</v>
      </c>
      <c r="S90" s="4">
        <v>17360200</v>
      </c>
      <c r="T90" s="4">
        <f t="shared" si="13"/>
        <v>21729984.199999999</v>
      </c>
      <c r="U90" s="4">
        <f t="shared" si="14"/>
        <v>10007981</v>
      </c>
      <c r="V90" s="5">
        <v>1.83E-2</v>
      </c>
    </row>
    <row r="91" spans="1:22" x14ac:dyDescent="0.2">
      <c r="A91" s="16" t="s">
        <v>186</v>
      </c>
      <c r="B91" s="4">
        <v>3200</v>
      </c>
      <c r="C91" s="4">
        <v>26191</v>
      </c>
      <c r="D91" s="4">
        <v>-22991</v>
      </c>
      <c r="E91" s="4">
        <v>-622250000</v>
      </c>
      <c r="F91" s="4">
        <f t="shared" ref="F91:F102" si="15">E91+F92</f>
        <v>3657910000</v>
      </c>
      <c r="G91" s="4">
        <v>0</v>
      </c>
      <c r="H91" s="4">
        <v>0</v>
      </c>
      <c r="I91" s="4">
        <v>0</v>
      </c>
      <c r="J91" s="4">
        <v>-297600000</v>
      </c>
      <c r="K91" s="24">
        <f t="shared" ref="K91:K102" si="16">K92+J91</f>
        <v>7191080000</v>
      </c>
      <c r="L91" s="4">
        <v>4005</v>
      </c>
      <c r="M91" s="4">
        <v>3779</v>
      </c>
      <c r="N91" s="4">
        <v>567</v>
      </c>
      <c r="O91" s="4">
        <v>471</v>
      </c>
      <c r="P91" s="4">
        <v>8404700</v>
      </c>
      <c r="Q91" s="4">
        <v>7382800</v>
      </c>
      <c r="R91" s="5">
        <v>1.9E-3</v>
      </c>
      <c r="S91" s="4">
        <v>16301973</v>
      </c>
      <c r="T91" s="4">
        <f t="shared" si="13"/>
        <v>21279435.699999999</v>
      </c>
      <c r="U91" s="4">
        <f t="shared" ref="U91:U102" si="17">MIN(S92:S96)</f>
        <v>10007981</v>
      </c>
      <c r="V91" s="5">
        <v>2.2000000000000002E-2</v>
      </c>
    </row>
    <row r="92" spans="1:22" x14ac:dyDescent="0.2">
      <c r="A92" s="16" t="s">
        <v>185</v>
      </c>
      <c r="B92" s="4">
        <v>168900</v>
      </c>
      <c r="C92" s="4">
        <v>400400</v>
      </c>
      <c r="D92" s="4">
        <v>-231500</v>
      </c>
      <c r="E92" s="4">
        <v>-6100300000</v>
      </c>
      <c r="F92" s="4">
        <f t="shared" si="15"/>
        <v>4280160000</v>
      </c>
      <c r="K92" s="24">
        <f t="shared" si="16"/>
        <v>7488680000</v>
      </c>
      <c r="L92" s="4">
        <v>2956</v>
      </c>
      <c r="M92" s="4">
        <v>2343</v>
      </c>
      <c r="N92" s="4">
        <v>338</v>
      </c>
      <c r="O92" s="4">
        <v>274</v>
      </c>
      <c r="P92" s="4">
        <v>4951800</v>
      </c>
      <c r="Q92" s="4">
        <v>3953100</v>
      </c>
      <c r="R92" s="5">
        <v>2.1000000000000001E-2</v>
      </c>
      <c r="S92" s="4">
        <v>10007981</v>
      </c>
      <c r="T92" s="4">
        <f t="shared" si="13"/>
        <v>22331853.699999999</v>
      </c>
      <c r="U92" s="4">
        <f t="shared" si="17"/>
        <v>10937000</v>
      </c>
      <c r="V92" s="5">
        <v>2.7999999999999997E-2</v>
      </c>
    </row>
    <row r="93" spans="1:22" x14ac:dyDescent="0.2">
      <c r="A93" s="16" t="s">
        <v>184</v>
      </c>
      <c r="B93" s="4">
        <v>1240</v>
      </c>
      <c r="C93" s="4">
        <v>1800</v>
      </c>
      <c r="D93" s="4">
        <v>-560</v>
      </c>
      <c r="E93" s="4">
        <v>-14640000</v>
      </c>
      <c r="F93" s="4">
        <f t="shared" si="15"/>
        <v>10380460000</v>
      </c>
      <c r="K93" s="24">
        <f t="shared" si="16"/>
        <v>7488680000</v>
      </c>
      <c r="L93" s="4">
        <v>2006</v>
      </c>
      <c r="M93" s="4">
        <v>3049</v>
      </c>
      <c r="N93" s="4">
        <v>289</v>
      </c>
      <c r="O93" s="4">
        <v>397</v>
      </c>
      <c r="P93" s="4">
        <v>3860400</v>
      </c>
      <c r="Q93" s="4">
        <v>5858100</v>
      </c>
      <c r="R93" s="5">
        <v>-3.7000000000000002E-3</v>
      </c>
      <c r="S93" s="4">
        <v>10937000</v>
      </c>
      <c r="T93" s="4">
        <f t="shared" si="13"/>
        <v>23597948.555555556</v>
      </c>
      <c r="U93" s="4">
        <f t="shared" si="17"/>
        <v>13925254</v>
      </c>
      <c r="V93" s="5">
        <v>2.4199999999999999E-2</v>
      </c>
    </row>
    <row r="94" spans="1:22" x14ac:dyDescent="0.2">
      <c r="A94" s="16" t="s">
        <v>183</v>
      </c>
      <c r="B94" s="4">
        <v>194931</v>
      </c>
      <c r="C94" s="4">
        <v>204900</v>
      </c>
      <c r="D94" s="4">
        <v>-9969</v>
      </c>
      <c r="E94" s="4">
        <v>-279860000</v>
      </c>
      <c r="F94" s="4">
        <f t="shared" si="15"/>
        <v>10395100000</v>
      </c>
      <c r="G94" s="4">
        <v>0</v>
      </c>
      <c r="H94" s="4">
        <v>0</v>
      </c>
      <c r="I94" s="4">
        <v>0</v>
      </c>
      <c r="J94" s="4">
        <v>-26400000</v>
      </c>
      <c r="K94" s="24">
        <f t="shared" si="16"/>
        <v>7488680000</v>
      </c>
      <c r="L94" s="4">
        <v>5418</v>
      </c>
      <c r="M94" s="4">
        <v>8565</v>
      </c>
      <c r="N94" s="4">
        <v>701</v>
      </c>
      <c r="O94" s="4">
        <v>1121</v>
      </c>
      <c r="P94" s="4">
        <v>11298000</v>
      </c>
      <c r="Q94" s="4">
        <v>17905200</v>
      </c>
      <c r="R94" s="5">
        <v>-2.58E-2</v>
      </c>
      <c r="S94" s="4">
        <v>30903024</v>
      </c>
      <c r="T94" s="4">
        <f t="shared" si="13"/>
        <v>22684814.125</v>
      </c>
      <c r="U94" s="4">
        <f t="shared" si="17"/>
        <v>13925254</v>
      </c>
      <c r="V94" s="5">
        <v>2.6200000000000001E-2</v>
      </c>
    </row>
    <row r="95" spans="1:22" x14ac:dyDescent="0.2">
      <c r="A95" s="16" t="s">
        <v>182</v>
      </c>
      <c r="B95" s="4">
        <v>5000</v>
      </c>
      <c r="C95" s="4">
        <v>203700</v>
      </c>
      <c r="D95" s="4">
        <v>-198700</v>
      </c>
      <c r="E95" s="4">
        <v>-5311570000</v>
      </c>
      <c r="F95" s="4">
        <f t="shared" si="15"/>
        <v>10674960000</v>
      </c>
      <c r="K95" s="24">
        <f t="shared" si="16"/>
        <v>7515080000</v>
      </c>
      <c r="L95" s="4">
        <v>2928</v>
      </c>
      <c r="M95" s="4">
        <v>4325</v>
      </c>
      <c r="N95" s="4">
        <v>383</v>
      </c>
      <c r="O95" s="4">
        <v>510</v>
      </c>
      <c r="P95" s="4">
        <v>5367000</v>
      </c>
      <c r="Q95" s="4">
        <v>7712800</v>
      </c>
      <c r="R95" s="5">
        <v>9.3999999999999986E-3</v>
      </c>
      <c r="S95" s="4">
        <v>13925254</v>
      </c>
      <c r="T95" s="4">
        <f t="shared" si="13"/>
        <v>23936179.857142858</v>
      </c>
      <c r="U95" s="4">
        <f t="shared" si="17"/>
        <v>23278105</v>
      </c>
      <c r="V95" s="5">
        <v>2.0299999999999999E-2</v>
      </c>
    </row>
    <row r="96" spans="1:22" x14ac:dyDescent="0.2">
      <c r="A96" s="16" t="s">
        <v>177</v>
      </c>
      <c r="B96" s="4">
        <v>26381</v>
      </c>
      <c r="C96" s="4">
        <v>310200</v>
      </c>
      <c r="D96" s="4">
        <v>-283819</v>
      </c>
      <c r="E96" s="4">
        <v>-7641110000</v>
      </c>
      <c r="F96" s="4">
        <f t="shared" si="15"/>
        <v>15986530000</v>
      </c>
      <c r="K96" s="24">
        <f t="shared" si="16"/>
        <v>7515080000</v>
      </c>
      <c r="L96" s="4">
        <v>4177</v>
      </c>
      <c r="M96" s="4">
        <v>9080</v>
      </c>
      <c r="N96" s="4">
        <v>495</v>
      </c>
      <c r="O96" s="4">
        <v>997</v>
      </c>
      <c r="P96" s="4">
        <v>7528800</v>
      </c>
      <c r="Q96" s="4">
        <v>14874200</v>
      </c>
      <c r="R96" s="5">
        <v>-2.18E-2</v>
      </c>
      <c r="S96" s="4">
        <v>23278105</v>
      </c>
      <c r="T96" s="4">
        <f t="shared" si="13"/>
        <v>24045859</v>
      </c>
      <c r="U96" s="4">
        <f t="shared" si="17"/>
        <v>11796488</v>
      </c>
      <c r="V96" s="5">
        <v>3.1E-2</v>
      </c>
    </row>
    <row r="97" spans="1:22" x14ac:dyDescent="0.2">
      <c r="A97" s="16" t="s">
        <v>175</v>
      </c>
      <c r="B97" s="4">
        <v>27000</v>
      </c>
      <c r="C97" s="4">
        <v>112000</v>
      </c>
      <c r="D97" s="4">
        <v>-85000</v>
      </c>
      <c r="E97" s="4">
        <v>-2322950000</v>
      </c>
      <c r="F97" s="4">
        <f t="shared" si="15"/>
        <v>23627640000</v>
      </c>
      <c r="K97" s="24">
        <f t="shared" si="16"/>
        <v>7515080000</v>
      </c>
      <c r="L97" s="4">
        <v>5062</v>
      </c>
      <c r="M97" s="4">
        <v>6823</v>
      </c>
      <c r="N97" s="4">
        <v>673</v>
      </c>
      <c r="O97" s="4">
        <v>911</v>
      </c>
      <c r="P97" s="4">
        <v>9913400</v>
      </c>
      <c r="Q97" s="4">
        <v>15369200</v>
      </c>
      <c r="R97" s="5">
        <v>-1.26E-2</v>
      </c>
      <c r="S97" s="4">
        <v>27019100</v>
      </c>
      <c r="T97" s="4">
        <f t="shared" ref="T97:T102" si="18">AVERAGE(S98:S107)</f>
        <v>23451210.800000001</v>
      </c>
      <c r="U97" s="4">
        <f t="shared" si="17"/>
        <v>11796488</v>
      </c>
      <c r="V97" s="5">
        <v>2.5000000000000001E-2</v>
      </c>
    </row>
    <row r="98" spans="1:22" x14ac:dyDescent="0.2">
      <c r="A98" s="16" t="s">
        <v>174</v>
      </c>
      <c r="B98" s="4">
        <v>970300</v>
      </c>
      <c r="C98" s="4">
        <v>40100</v>
      </c>
      <c r="D98" s="4">
        <v>930200</v>
      </c>
      <c r="E98" s="4">
        <v>25967600000</v>
      </c>
      <c r="F98" s="4">
        <f t="shared" si="15"/>
        <v>25950590000</v>
      </c>
      <c r="K98" s="24">
        <f t="shared" si="16"/>
        <v>7515080000</v>
      </c>
      <c r="L98" s="4">
        <v>8779</v>
      </c>
      <c r="M98" s="4">
        <v>6140</v>
      </c>
      <c r="N98" s="4">
        <v>1024</v>
      </c>
      <c r="O98" s="4">
        <v>886</v>
      </c>
      <c r="P98" s="4">
        <v>15299800</v>
      </c>
      <c r="Q98" s="4">
        <v>14618400</v>
      </c>
      <c r="R98" s="5">
        <v>2.2099999999999998E-2</v>
      </c>
      <c r="S98" s="4">
        <v>31702120</v>
      </c>
      <c r="T98" s="4">
        <f t="shared" si="18"/>
        <v>21388483.5</v>
      </c>
      <c r="U98" s="4">
        <f t="shared" si="17"/>
        <v>11796488</v>
      </c>
      <c r="V98" s="5">
        <v>2.6600000000000002E-2</v>
      </c>
    </row>
    <row r="99" spans="1:23" x14ac:dyDescent="0.2">
      <c r="A99" s="16" t="s">
        <v>164</v>
      </c>
      <c r="B99" s="4">
        <v>92300</v>
      </c>
      <c r="C99" s="4">
        <v>29500</v>
      </c>
      <c r="D99" s="4">
        <v>62800</v>
      </c>
      <c r="E99" s="4">
        <v>1714390000</v>
      </c>
      <c r="F99" s="4">
        <f t="shared" si="15"/>
        <v>-17010000</v>
      </c>
      <c r="K99" s="24">
        <f t="shared" si="16"/>
        <v>7515080000</v>
      </c>
      <c r="L99" s="4">
        <v>7330</v>
      </c>
      <c r="M99" s="4">
        <v>4772</v>
      </c>
      <c r="N99" s="4">
        <v>1045</v>
      </c>
      <c r="O99" s="4">
        <v>639</v>
      </c>
      <c r="P99" s="4">
        <v>15649600</v>
      </c>
      <c r="Q99" s="4">
        <v>10372800</v>
      </c>
      <c r="R99" s="5">
        <v>2.46E-2</v>
      </c>
      <c r="S99" s="4">
        <v>27637717</v>
      </c>
      <c r="T99" s="4">
        <f t="shared" si="18"/>
        <v>19305405.666666668</v>
      </c>
      <c r="U99" s="4">
        <f t="shared" si="17"/>
        <v>11796488</v>
      </c>
      <c r="V99" s="5">
        <v>2.3900000000000001E-2</v>
      </c>
    </row>
    <row r="100" spans="1:23" x14ac:dyDescent="0.2">
      <c r="A100" s="16" t="s">
        <v>156</v>
      </c>
      <c r="B100" s="4">
        <v>27000</v>
      </c>
      <c r="C100" s="4">
        <v>103002</v>
      </c>
      <c r="D100" s="4">
        <v>-76002</v>
      </c>
      <c r="E100" s="4">
        <v>-2020650000</v>
      </c>
      <c r="F100" s="4">
        <f t="shared" si="15"/>
        <v>-1731400000</v>
      </c>
      <c r="G100" s="4">
        <v>292000</v>
      </c>
      <c r="H100" s="4">
        <v>12000</v>
      </c>
      <c r="I100" s="4">
        <v>280000</v>
      </c>
      <c r="J100" s="4">
        <v>7515080000</v>
      </c>
      <c r="K100" s="24">
        <f t="shared" si="16"/>
        <v>7515080000</v>
      </c>
      <c r="L100" s="4">
        <v>6240</v>
      </c>
      <c r="M100" s="4">
        <v>4802</v>
      </c>
      <c r="N100" s="4">
        <v>911</v>
      </c>
      <c r="O100" s="4">
        <v>758</v>
      </c>
      <c r="P100" s="4">
        <v>12766700</v>
      </c>
      <c r="Q100" s="4">
        <v>11112800</v>
      </c>
      <c r="R100" s="5">
        <v>7.7000000000000002E-3</v>
      </c>
      <c r="S100" s="4">
        <v>25587568</v>
      </c>
      <c r="T100" s="4">
        <f t="shared" si="18"/>
        <v>16164324.5</v>
      </c>
      <c r="U100" s="4">
        <f t="shared" si="17"/>
        <v>11796488</v>
      </c>
      <c r="V100" s="5">
        <v>3.6900000000000002E-2</v>
      </c>
    </row>
    <row r="101" spans="1:23" x14ac:dyDescent="0.2">
      <c r="A101" s="16" t="s">
        <v>155</v>
      </c>
      <c r="B101" s="4">
        <v>205700</v>
      </c>
      <c r="C101" s="4">
        <v>156400</v>
      </c>
      <c r="D101" s="4">
        <v>49300</v>
      </c>
      <c r="E101" s="4">
        <v>1321840000</v>
      </c>
      <c r="F101" s="4">
        <f t="shared" si="15"/>
        <v>289250000</v>
      </c>
      <c r="K101" s="24">
        <f t="shared" si="16"/>
        <v>0</v>
      </c>
      <c r="L101" s="4">
        <v>2540</v>
      </c>
      <c r="M101" s="4">
        <v>2933</v>
      </c>
      <c r="N101" s="4">
        <v>326</v>
      </c>
      <c r="O101" s="4">
        <v>363</v>
      </c>
      <c r="P101" s="4">
        <v>5150600</v>
      </c>
      <c r="Q101" s="4">
        <v>5477800</v>
      </c>
      <c r="R101" s="5">
        <v>1.1599999999999999E-2</v>
      </c>
      <c r="S101" s="4">
        <v>11796488</v>
      </c>
      <c r="T101" s="4">
        <f t="shared" si="18"/>
        <v>20532161</v>
      </c>
      <c r="U101" s="4">
        <f t="shared" si="17"/>
        <v>20532161</v>
      </c>
      <c r="V101" s="5">
        <v>2.0899999999999998E-2</v>
      </c>
    </row>
    <row r="102" spans="1:23" x14ac:dyDescent="0.2">
      <c r="A102" s="16" t="s">
        <v>154</v>
      </c>
      <c r="B102" s="4">
        <v>29000</v>
      </c>
      <c r="C102" s="4">
        <v>67700</v>
      </c>
      <c r="D102" s="4">
        <v>-38700</v>
      </c>
      <c r="E102" s="4">
        <v>-1032590000</v>
      </c>
      <c r="F102" s="4">
        <f t="shared" si="15"/>
        <v>-1032590000</v>
      </c>
      <c r="K102" s="24">
        <f t="shared" si="16"/>
        <v>0</v>
      </c>
      <c r="L102" s="4">
        <v>3568</v>
      </c>
      <c r="M102" s="4">
        <v>6205</v>
      </c>
      <c r="N102" s="4">
        <v>464</v>
      </c>
      <c r="O102" s="4">
        <v>816</v>
      </c>
      <c r="P102" s="4">
        <v>6715200</v>
      </c>
      <c r="Q102" s="4">
        <v>12041800</v>
      </c>
      <c r="R102" s="5">
        <v>-2.7999999999999997E-2</v>
      </c>
      <c r="S102" s="4">
        <v>20532161</v>
      </c>
      <c r="T102" s="4" t="e">
        <f t="shared" si="18"/>
        <v>#DIV/0!</v>
      </c>
      <c r="U102" s="4">
        <f t="shared" si="17"/>
        <v>0</v>
      </c>
      <c r="V102" s="5">
        <v>3.8900000000000004E-2</v>
      </c>
    </row>
    <row r="103" spans="1:23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3" x14ac:dyDescent="0.2">
      <c r="A104" s="16"/>
      <c r="B104" s="4"/>
      <c r="C104" s="4"/>
      <c r="D104" s="4"/>
      <c r="E104" s="4"/>
      <c r="F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3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3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3" x14ac:dyDescent="0.2">
      <c r="A107" s="16"/>
      <c r="B107" s="4"/>
      <c r="C107" s="4"/>
      <c r="D107" s="4"/>
      <c r="E107" s="4"/>
      <c r="F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3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3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3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3" x14ac:dyDescent="0.2">
      <c r="A111" s="16"/>
      <c r="B111" s="4"/>
      <c r="C111" s="4"/>
      <c r="D111" s="4"/>
      <c r="E111" s="4"/>
      <c r="F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4"/>
      <c r="W111" s="4"/>
    </row>
    <row r="112" spans="1:23" x14ac:dyDescent="0.2">
      <c r="A112" s="16"/>
      <c r="B112" s="4"/>
      <c r="C112" s="4"/>
      <c r="D112" s="4"/>
      <c r="E112" s="4"/>
      <c r="F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3" x14ac:dyDescent="0.2">
      <c r="A113" s="16"/>
      <c r="B113" s="4"/>
      <c r="C113" s="4"/>
      <c r="D113" s="4"/>
      <c r="E113" s="4"/>
      <c r="F113" s="4"/>
      <c r="K113" s="4"/>
      <c r="R113" s="5"/>
      <c r="S113" s="4"/>
      <c r="T113" s="4"/>
      <c r="U113" s="4"/>
    </row>
    <row r="114" spans="1:23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B84E-A8B3-8145-A105-8E8D916DF1F3}">
  <sheetPr codeName="Sheet33"/>
  <dimension ref="A1:V258"/>
  <sheetViews>
    <sheetView topLeftCell="D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6.6640625"/>
    <col min="3" max="3" customWidth="true" width="14.6640625"/>
    <col min="4" max="4" customWidth="true" width="16.33203125"/>
    <col min="5" max="5" customWidth="true" width="18.1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5.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643">
        <v>344</v>
      </c>
      <c r="B3" t="n" s="2644">
        <v>742400.0</v>
      </c>
      <c r="C3" t="n" s="2645">
        <v>403745.0</v>
      </c>
      <c r="D3" t="n" s="2646">
        <v>338655.0</v>
      </c>
      <c r="E3" t="n" s="2647">
        <v>1.229731E10</v>
      </c>
      <c r="G3" t="n" s="2633">
        <v>178300.0</v>
      </c>
      <c r="H3" t="n" s="2634">
        <v>481845.0</v>
      </c>
      <c r="I3" t="n" s="2635">
        <v>-303545.0</v>
      </c>
      <c r="J3" t="n" s="2636">
        <v>-1.0931255E10</v>
      </c>
      <c r="L3" t="n" s="2637">
        <v>831.0</v>
      </c>
      <c r="M3" t="n" s="2638">
        <v>826.0</v>
      </c>
      <c r="N3" t="n" s="2639">
        <v>142.0</v>
      </c>
      <c r="O3" t="n" s="2640">
        <v>49.0</v>
      </c>
      <c r="P3" t="n" s="2641">
        <v>1491200.0</v>
      </c>
      <c r="Q3" t="n" s="2642">
        <v>736200.0</v>
      </c>
      <c r="R3" t="n" s="2631">
        <v>0.0042</v>
      </c>
      <c r="S3" t="n" s="2630">
        <v>2718145.0</v>
      </c>
      <c r="V3" t="n" s="2632">
        <v>0.0125</v>
      </c>
    </row>
    <row r="4">
      <c r="A4" t="s" s="576">
        <v>343</v>
      </c>
      <c r="B4" t="n" s="577">
        <v>670220.0</v>
      </c>
      <c r="C4" t="n" s="578">
        <v>169109.0</v>
      </c>
      <c r="D4" t="n" s="579">
        <v>501111.0</v>
      </c>
      <c r="E4" t="n" s="580">
        <v>1.806517E10</v>
      </c>
      <c r="G4" t="n" s="566">
        <v>127900.0</v>
      </c>
      <c r="H4" t="n" s="567">
        <v>677602.0</v>
      </c>
      <c r="I4" t="n" s="568">
        <v>-549702.0</v>
      </c>
      <c r="J4" t="n" s="569">
        <v>-1.9410611E10</v>
      </c>
      <c r="L4" t="n" s="570">
        <v>1308.0</v>
      </c>
      <c r="M4" t="n" s="571">
        <v>1248.0</v>
      </c>
      <c r="N4" t="n" s="572">
        <v>110.0</v>
      </c>
      <c r="O4" t="n" s="573">
        <v>152.0</v>
      </c>
      <c r="P4" t="n" s="574">
        <v>1495800.0</v>
      </c>
      <c r="Q4" t="n" s="575">
        <v>1349900.0</v>
      </c>
      <c r="R4" t="n" s="564">
        <v>0.009899999999999999</v>
      </c>
      <c r="S4" t="n" s="563">
        <v>3370002.0</v>
      </c>
      <c r="V4" t="n" s="565">
        <v>0.0278</v>
      </c>
    </row>
    <row r="5" spans="1:22" x14ac:dyDescent="0.2">
      <c r="A5" s="16" t="s">
        <v>342</v>
      </c>
      <c r="B5" s="4">
        <v>120934</v>
      </c>
      <c r="C5" s="4">
        <v>1236418</v>
      </c>
      <c r="D5" s="4">
        <v>-1115484</v>
      </c>
      <c r="E5" s="4">
        <v>-40092670000</v>
      </c>
      <c r="F5" s="4">
        <f t="shared" ref="F5:F46" si="0">E5+F6</f>
        <v>441773337533</v>
      </c>
      <c r="G5" s="4">
        <v>134000</v>
      </c>
      <c r="H5" s="4">
        <v>771748</v>
      </c>
      <c r="I5" s="4">
        <v>-637748</v>
      </c>
      <c r="J5" s="4">
        <v>-22947940000</v>
      </c>
      <c r="K5" s="24">
        <f t="shared" ref="K5:K46" si="1">K6+J5</f>
        <v>-241420231000</v>
      </c>
      <c r="L5" s="4">
        <v>921</v>
      </c>
      <c r="M5" s="4">
        <v>1360</v>
      </c>
      <c r="N5" s="4">
        <v>94</v>
      </c>
      <c r="O5" s="4">
        <v>170</v>
      </c>
      <c r="P5" s="4">
        <v>1028800</v>
      </c>
      <c r="Q5" s="4">
        <v>1636700</v>
      </c>
      <c r="R5" s="5">
        <v>-1.54E-2</v>
      </c>
      <c r="S5" s="4">
        <v>3037048</v>
      </c>
      <c r="T5" s="4">
        <f t="shared" ref="T5:T73" si="2">AVERAGE(S6:S15)</f>
        <v>3599255.1</v>
      </c>
      <c r="U5" s="4">
        <f t="shared" ref="U5:U46" si="3">MIN(S6:S10)</f>
        <v>2314679</v>
      </c>
      <c r="V5" s="5">
        <v>1.3899999999999999E-2</v>
      </c>
    </row>
    <row r="6" spans="1:22" x14ac:dyDescent="0.2">
      <c r="A6" s="16" t="s">
        <v>341</v>
      </c>
      <c r="B6" s="4">
        <v>371300</v>
      </c>
      <c r="C6" s="4">
        <v>1121390</v>
      </c>
      <c r="D6" s="4">
        <v>-750090</v>
      </c>
      <c r="E6" s="4">
        <v>-26753050000</v>
      </c>
      <c r="F6" s="4">
        <f t="shared" si="0"/>
        <v>481866007533</v>
      </c>
      <c r="G6" s="4">
        <v>24800</v>
      </c>
      <c r="H6" s="4">
        <v>402590</v>
      </c>
      <c r="I6" s="4">
        <v>-377790</v>
      </c>
      <c r="J6" s="4">
        <v>-13562903000</v>
      </c>
      <c r="K6" s="24">
        <f t="shared" si="1"/>
        <v>-218472291000</v>
      </c>
      <c r="L6" s="4">
        <v>985</v>
      </c>
      <c r="M6" s="4">
        <v>1134</v>
      </c>
      <c r="N6" s="4">
        <v>112</v>
      </c>
      <c r="O6" s="4">
        <v>119</v>
      </c>
      <c r="P6" s="4">
        <v>1546200</v>
      </c>
      <c r="Q6" s="4">
        <v>1216000</v>
      </c>
      <c r="R6" s="5">
        <v>1.26E-2</v>
      </c>
      <c r="S6" s="4">
        <v>3338290</v>
      </c>
      <c r="T6" s="4">
        <f t="shared" si="2"/>
        <v>3362413.1</v>
      </c>
      <c r="U6" s="4">
        <f t="shared" si="3"/>
        <v>2314679</v>
      </c>
      <c r="V6" s="5">
        <v>1.52E-2</v>
      </c>
    </row>
    <row r="7" spans="1:22" x14ac:dyDescent="0.2">
      <c r="A7" s="16" t="s">
        <v>340</v>
      </c>
      <c r="B7" s="4">
        <v>357151</v>
      </c>
      <c r="C7" s="4">
        <v>616979</v>
      </c>
      <c r="D7" s="4">
        <v>-259828</v>
      </c>
      <c r="E7" s="4">
        <v>-9115750000</v>
      </c>
      <c r="F7" s="4">
        <f t="shared" si="0"/>
        <v>508619057533</v>
      </c>
      <c r="G7" s="4">
        <v>293700</v>
      </c>
      <c r="H7" s="4">
        <v>100179</v>
      </c>
      <c r="I7" s="4">
        <v>193521</v>
      </c>
      <c r="J7" s="4">
        <v>6810963000</v>
      </c>
      <c r="K7" s="24">
        <f t="shared" si="1"/>
        <v>-204909388000</v>
      </c>
      <c r="L7" s="4">
        <v>1197</v>
      </c>
      <c r="M7" s="4">
        <v>909</v>
      </c>
      <c r="N7" s="4">
        <v>69</v>
      </c>
      <c r="O7" s="4">
        <v>81</v>
      </c>
      <c r="P7" s="4">
        <v>1344000</v>
      </c>
      <c r="Q7" s="4">
        <v>963300</v>
      </c>
      <c r="R7" s="5">
        <v>5.6999999999999993E-3</v>
      </c>
      <c r="S7" s="4">
        <v>2314679</v>
      </c>
      <c r="T7" s="4">
        <f t="shared" si="2"/>
        <v>3562908.9</v>
      </c>
      <c r="U7" s="4">
        <f t="shared" si="3"/>
        <v>2719268</v>
      </c>
      <c r="V7" s="5">
        <v>2.2400000000000003E-2</v>
      </c>
    </row>
    <row r="8" spans="1:22" x14ac:dyDescent="0.2">
      <c r="A8" s="16" t="s">
        <v>339</v>
      </c>
      <c r="B8" s="4">
        <v>761700</v>
      </c>
      <c r="C8" s="4">
        <v>1964864</v>
      </c>
      <c r="D8" s="4">
        <v>-1203164</v>
      </c>
      <c r="E8" s="4">
        <v>-43732760000</v>
      </c>
      <c r="F8" s="4">
        <f t="shared" si="0"/>
        <v>517734807533</v>
      </c>
      <c r="G8" s="4">
        <v>1342200</v>
      </c>
      <c r="H8" s="4">
        <v>53064</v>
      </c>
      <c r="I8" s="4">
        <v>1289136</v>
      </c>
      <c r="J8" s="4">
        <v>46380335000</v>
      </c>
      <c r="K8" s="24">
        <f t="shared" si="1"/>
        <v>-211720351000</v>
      </c>
      <c r="L8" s="4">
        <v>904</v>
      </c>
      <c r="M8" s="4">
        <v>2941</v>
      </c>
      <c r="N8" s="4">
        <v>163</v>
      </c>
      <c r="O8" s="4">
        <v>295</v>
      </c>
      <c r="P8" s="4">
        <v>1572300</v>
      </c>
      <c r="Q8" s="4">
        <v>4426200</v>
      </c>
      <c r="R8" s="5">
        <v>-3.7900000000000003E-2</v>
      </c>
      <c r="S8" s="4">
        <v>6015464</v>
      </c>
      <c r="T8" s="4">
        <f t="shared" si="2"/>
        <v>3175885.2</v>
      </c>
      <c r="U8" s="4">
        <f t="shared" si="3"/>
        <v>2719268</v>
      </c>
      <c r="V8" s="5">
        <v>5.67E-2</v>
      </c>
    </row>
    <row r="9" spans="1:22" x14ac:dyDescent="0.2">
      <c r="A9" s="16" t="s">
        <v>338</v>
      </c>
      <c r="B9" s="4">
        <v>502510</v>
      </c>
      <c r="C9" s="4">
        <v>29468</v>
      </c>
      <c r="D9" s="4">
        <v>473042</v>
      </c>
      <c r="E9" s="4">
        <v>17463360000</v>
      </c>
      <c r="F9" s="4">
        <f t="shared" si="0"/>
        <v>561467567533</v>
      </c>
      <c r="G9" s="4">
        <v>140000</v>
      </c>
      <c r="H9" s="4">
        <v>140968</v>
      </c>
      <c r="I9" s="4">
        <v>-968</v>
      </c>
      <c r="J9" s="4">
        <v>-80639000</v>
      </c>
      <c r="K9" s="24">
        <f t="shared" si="1"/>
        <v>-258100686000</v>
      </c>
      <c r="L9" s="4">
        <v>644</v>
      </c>
      <c r="M9" s="4">
        <v>919</v>
      </c>
      <c r="N9" s="4">
        <v>89</v>
      </c>
      <c r="O9" s="4">
        <v>92</v>
      </c>
      <c r="P9" s="4">
        <v>1015200</v>
      </c>
      <c r="Q9" s="4">
        <v>1227800</v>
      </c>
      <c r="R9" s="5">
        <v>9.5999999999999992E-3</v>
      </c>
      <c r="S9" s="4">
        <v>2719268</v>
      </c>
      <c r="T9" s="4">
        <f t="shared" si="2"/>
        <v>3210979</v>
      </c>
      <c r="U9" s="4">
        <f t="shared" si="3"/>
        <v>2996210</v>
      </c>
      <c r="V9" s="5">
        <v>1.6299999999999999E-2</v>
      </c>
    </row>
    <row r="10" spans="1:22" x14ac:dyDescent="0.2">
      <c r="A10" s="16" t="s">
        <v>337</v>
      </c>
      <c r="B10" s="4">
        <v>61900</v>
      </c>
      <c r="C10" s="4">
        <v>322432</v>
      </c>
      <c r="D10" s="4">
        <v>-260532</v>
      </c>
      <c r="E10" s="4">
        <v>-9535860000</v>
      </c>
      <c r="F10" s="4">
        <f t="shared" si="0"/>
        <v>544004207533</v>
      </c>
      <c r="G10" s="4">
        <v>0</v>
      </c>
      <c r="H10" s="4">
        <v>0</v>
      </c>
      <c r="I10" s="4">
        <v>0</v>
      </c>
      <c r="J10" s="4">
        <v>-19033738000</v>
      </c>
      <c r="K10" s="24">
        <f t="shared" si="1"/>
        <v>-258020047000</v>
      </c>
      <c r="L10" s="4">
        <v>2039</v>
      </c>
      <c r="M10" s="4">
        <v>1799</v>
      </c>
      <c r="N10" s="4">
        <v>197</v>
      </c>
      <c r="O10" s="4">
        <v>164</v>
      </c>
      <c r="P10" s="4">
        <v>2136000</v>
      </c>
      <c r="Q10" s="4">
        <v>2034700</v>
      </c>
      <c r="R10" s="5">
        <v>2.8000000000000004E-3</v>
      </c>
      <c r="S10" s="4">
        <v>4342532</v>
      </c>
      <c r="T10" s="4">
        <f t="shared" si="2"/>
        <v>3026245.8</v>
      </c>
      <c r="U10" s="4">
        <f t="shared" si="3"/>
        <v>2996210</v>
      </c>
      <c r="V10" s="5">
        <v>1.89E-2</v>
      </c>
    </row>
    <row r="11" spans="1:22" x14ac:dyDescent="0.2">
      <c r="A11" s="16" t="s">
        <v>336</v>
      </c>
      <c r="B11" s="4">
        <v>151300</v>
      </c>
      <c r="C11" s="4">
        <v>260610</v>
      </c>
      <c r="D11" s="4">
        <v>-109310</v>
      </c>
      <c r="E11" s="4">
        <v>-3972960000</v>
      </c>
      <c r="F11" s="4">
        <f t="shared" si="0"/>
        <v>553540067533</v>
      </c>
      <c r="G11" s="4">
        <v>0</v>
      </c>
      <c r="H11" s="4">
        <v>0</v>
      </c>
      <c r="I11" s="4">
        <v>0</v>
      </c>
      <c r="J11" s="4">
        <v>-1022759000</v>
      </c>
      <c r="K11" s="24">
        <f t="shared" si="1"/>
        <v>-238986309000</v>
      </c>
      <c r="L11" s="4">
        <v>683</v>
      </c>
      <c r="M11" s="4">
        <v>1519</v>
      </c>
      <c r="N11" s="4">
        <v>114</v>
      </c>
      <c r="O11" s="4">
        <v>178</v>
      </c>
      <c r="P11" s="4">
        <v>1042000</v>
      </c>
      <c r="Q11" s="4">
        <v>1836900</v>
      </c>
      <c r="R11" s="5">
        <v>-1.09E-2</v>
      </c>
      <c r="S11" s="4">
        <v>2996210</v>
      </c>
      <c r="T11" s="4">
        <f t="shared" si="2"/>
        <v>3107674.8</v>
      </c>
      <c r="U11" s="4">
        <f t="shared" si="3"/>
        <v>969870</v>
      </c>
      <c r="V11" s="5">
        <v>1.6299999999999999E-2</v>
      </c>
    </row>
    <row r="12" spans="1:22" x14ac:dyDescent="0.2">
      <c r="A12" s="16" t="s">
        <v>335</v>
      </c>
      <c r="B12" s="4">
        <v>838000</v>
      </c>
      <c r="C12" s="4">
        <v>475431</v>
      </c>
      <c r="D12" s="4">
        <v>362569</v>
      </c>
      <c r="E12" s="4">
        <v>13339810000</v>
      </c>
      <c r="F12" s="4">
        <f t="shared" si="0"/>
        <v>557513027533</v>
      </c>
      <c r="G12" s="4">
        <v>0</v>
      </c>
      <c r="H12" s="4">
        <v>0</v>
      </c>
      <c r="I12" s="4">
        <v>0</v>
      </c>
      <c r="J12" s="4">
        <v>-2564715000</v>
      </c>
      <c r="K12" s="24">
        <f t="shared" si="1"/>
        <v>-237963550000</v>
      </c>
      <c r="L12" s="4">
        <v>1108</v>
      </c>
      <c r="M12" s="4">
        <v>1382</v>
      </c>
      <c r="N12" s="4">
        <v>94</v>
      </c>
      <c r="O12" s="4">
        <v>145</v>
      </c>
      <c r="P12" s="4">
        <v>1304400</v>
      </c>
      <c r="Q12" s="4">
        <v>1701200</v>
      </c>
      <c r="R12" s="5">
        <v>0</v>
      </c>
      <c r="S12" s="4">
        <v>3005931</v>
      </c>
      <c r="T12" s="4">
        <f t="shared" si="2"/>
        <v>3171721.7</v>
      </c>
      <c r="U12" s="4">
        <f t="shared" si="3"/>
        <v>969870</v>
      </c>
      <c r="V12" s="5">
        <v>1.6200000000000003E-2</v>
      </c>
    </row>
    <row r="13" spans="1:22" x14ac:dyDescent="0.2">
      <c r="A13" s="16" t="s">
        <v>333</v>
      </c>
      <c r="B13" s="4">
        <v>651400</v>
      </c>
      <c r="C13" s="4">
        <v>665045</v>
      </c>
      <c r="D13" s="4">
        <v>-13645</v>
      </c>
      <c r="E13" s="4">
        <v>-491230000</v>
      </c>
      <c r="F13" s="4">
        <f t="shared" si="0"/>
        <v>544173217533</v>
      </c>
      <c r="G13" s="4">
        <v>46800</v>
      </c>
      <c r="H13" s="4">
        <v>116575</v>
      </c>
      <c r="I13" s="4">
        <v>-69775</v>
      </c>
      <c r="J13" s="4">
        <v>-2564715000</v>
      </c>
      <c r="K13" s="24">
        <f t="shared" si="1"/>
        <v>-235398835000</v>
      </c>
      <c r="L13" s="4">
        <v>1087</v>
      </c>
      <c r="M13" s="4">
        <v>1403</v>
      </c>
      <c r="N13" s="4">
        <v>108</v>
      </c>
      <c r="O13" s="4">
        <v>155</v>
      </c>
      <c r="P13" s="4">
        <v>1482100</v>
      </c>
      <c r="Q13" s="4">
        <v>1660100</v>
      </c>
      <c r="R13" s="5">
        <v>2.8000000000000004E-3</v>
      </c>
      <c r="S13" s="4">
        <v>3146175</v>
      </c>
      <c r="T13" s="4">
        <f t="shared" si="2"/>
        <v>3220544.2</v>
      </c>
      <c r="U13" s="4">
        <f t="shared" si="3"/>
        <v>969870</v>
      </c>
      <c r="V13" s="5">
        <v>9.4999999999999998E-3</v>
      </c>
    </row>
    <row r="14" spans="1:22" x14ac:dyDescent="0.2">
      <c r="A14" s="16" t="s">
        <v>332</v>
      </c>
      <c r="B14" s="4">
        <v>430200</v>
      </c>
      <c r="C14" s="4">
        <v>311560</v>
      </c>
      <c r="D14" s="4">
        <v>118640</v>
      </c>
      <c r="E14" s="4">
        <v>4451550000</v>
      </c>
      <c r="F14" s="4">
        <f t="shared" si="0"/>
        <v>544664447533</v>
      </c>
      <c r="G14" s="4">
        <v>137300</v>
      </c>
      <c r="H14" s="4">
        <v>355702</v>
      </c>
      <c r="I14" s="4">
        <v>-218402</v>
      </c>
      <c r="J14" s="4">
        <v>-7959751000</v>
      </c>
      <c r="K14" s="24">
        <f t="shared" si="1"/>
        <v>-232834120000</v>
      </c>
      <c r="L14" s="4">
        <v>1388</v>
      </c>
      <c r="M14" s="4">
        <v>1658</v>
      </c>
      <c r="N14" s="4">
        <v>133</v>
      </c>
      <c r="O14" s="4">
        <v>131</v>
      </c>
      <c r="P14" s="4">
        <v>1723400</v>
      </c>
      <c r="Q14" s="4">
        <v>1807000</v>
      </c>
      <c r="R14" s="5">
        <v>1.1000000000000001E-2</v>
      </c>
      <c r="S14" s="4">
        <v>3640557</v>
      </c>
      <c r="T14" s="4">
        <f t="shared" si="2"/>
        <v>3007108.5</v>
      </c>
      <c r="U14" s="4">
        <f t="shared" si="3"/>
        <v>969870</v>
      </c>
      <c r="V14" s="5">
        <v>1.6299999999999999E-2</v>
      </c>
    </row>
    <row r="15" spans="1:22" x14ac:dyDescent="0.2">
      <c r="A15" s="16" t="s">
        <v>331</v>
      </c>
      <c r="B15" s="4">
        <v>1471700</v>
      </c>
      <c r="C15" s="4">
        <v>619245</v>
      </c>
      <c r="D15" s="4">
        <v>852455</v>
      </c>
      <c r="E15" s="4">
        <v>31078780000</v>
      </c>
      <c r="F15" s="4">
        <f t="shared" si="0"/>
        <v>540212897533</v>
      </c>
      <c r="G15" s="4">
        <v>0</v>
      </c>
      <c r="H15" s="4">
        <v>0</v>
      </c>
      <c r="I15" s="4">
        <v>0</v>
      </c>
      <c r="J15" s="4">
        <v>-2996191000</v>
      </c>
      <c r="K15" s="24">
        <f t="shared" si="1"/>
        <v>-224874369000</v>
      </c>
      <c r="L15" s="4">
        <v>1376</v>
      </c>
      <c r="M15" s="4">
        <v>1051</v>
      </c>
      <c r="N15" s="4">
        <v>276</v>
      </c>
      <c r="O15" s="4">
        <v>213</v>
      </c>
      <c r="P15" s="4">
        <v>2400600</v>
      </c>
      <c r="Q15" s="4">
        <v>2069600</v>
      </c>
      <c r="R15" s="5">
        <v>1.3999999999999999E-2</v>
      </c>
      <c r="S15" s="4">
        <v>4473445</v>
      </c>
      <c r="T15" s="4">
        <f t="shared" si="2"/>
        <v>2931514</v>
      </c>
      <c r="U15" s="4">
        <f t="shared" si="3"/>
        <v>969870</v>
      </c>
      <c r="V15" s="5">
        <v>2.4500000000000001E-2</v>
      </c>
    </row>
    <row r="16" spans="1:22" x14ac:dyDescent="0.2">
      <c r="A16" s="16" t="s">
        <v>330</v>
      </c>
      <c r="B16" s="4">
        <v>24000</v>
      </c>
      <c r="C16" s="4">
        <v>314990</v>
      </c>
      <c r="D16" s="4">
        <v>-290990</v>
      </c>
      <c r="E16" s="4">
        <v>-10487630000</v>
      </c>
      <c r="F16" s="4">
        <f t="shared" si="0"/>
        <v>509134117533</v>
      </c>
      <c r="G16" s="4">
        <v>70500</v>
      </c>
      <c r="H16" s="4">
        <v>13870</v>
      </c>
      <c r="I16" s="4">
        <v>56630</v>
      </c>
      <c r="J16" s="4">
        <v>2046630000</v>
      </c>
      <c r="K16" s="24">
        <f t="shared" si="1"/>
        <v>-221878178000</v>
      </c>
      <c r="L16" s="4">
        <v>692</v>
      </c>
      <c r="M16" s="4">
        <v>763</v>
      </c>
      <c r="N16" s="4">
        <v>22</v>
      </c>
      <c r="O16" s="4">
        <v>38</v>
      </c>
      <c r="P16" s="4">
        <v>354300</v>
      </c>
      <c r="Q16" s="4">
        <v>615500</v>
      </c>
      <c r="R16" s="5">
        <v>-1.11E-2</v>
      </c>
      <c r="S16" s="4">
        <v>969870</v>
      </c>
      <c r="T16" s="4">
        <f t="shared" si="2"/>
        <v>3039777</v>
      </c>
      <c r="U16" s="4">
        <f t="shared" si="3"/>
        <v>2145227</v>
      </c>
      <c r="V16" s="5">
        <v>1.52E-2</v>
      </c>
    </row>
    <row r="17" spans="1:22" x14ac:dyDescent="0.2">
      <c r="A17" s="16" t="s">
        <v>329</v>
      </c>
      <c r="B17" s="4">
        <v>1591600</v>
      </c>
      <c r="C17" s="4">
        <v>1536340</v>
      </c>
      <c r="D17" s="4">
        <v>55260</v>
      </c>
      <c r="E17" s="4">
        <v>2012757898</v>
      </c>
      <c r="F17" s="4">
        <f t="shared" si="0"/>
        <v>519621747533</v>
      </c>
      <c r="G17" s="4">
        <v>41400</v>
      </c>
      <c r="H17" s="4">
        <v>1137</v>
      </c>
      <c r="I17" s="4">
        <v>40263</v>
      </c>
      <c r="J17" s="4">
        <v>1461328000</v>
      </c>
      <c r="K17" s="24">
        <f t="shared" si="1"/>
        <v>-223924808000</v>
      </c>
      <c r="L17" s="4">
        <v>1254</v>
      </c>
      <c r="M17" s="4">
        <v>1664</v>
      </c>
      <c r="N17" s="4">
        <v>217</v>
      </c>
      <c r="O17" s="4">
        <v>249</v>
      </c>
      <c r="P17" s="4">
        <v>1910400</v>
      </c>
      <c r="Q17" s="4">
        <v>2390200</v>
      </c>
      <c r="R17" s="5">
        <v>8.3999999999999995E-3</v>
      </c>
      <c r="S17" s="4">
        <v>4319637</v>
      </c>
      <c r="T17" s="4">
        <f t="shared" si="2"/>
        <v>2911883.3</v>
      </c>
      <c r="U17" s="4">
        <f t="shared" si="3"/>
        <v>2145227</v>
      </c>
      <c r="V17" s="5">
        <v>1.77E-2</v>
      </c>
    </row>
    <row r="18" spans="1:22" x14ac:dyDescent="0.2">
      <c r="A18" s="16" t="s">
        <v>328</v>
      </c>
      <c r="B18" s="4">
        <v>622000</v>
      </c>
      <c r="C18" s="4">
        <v>77027</v>
      </c>
      <c r="D18" s="4">
        <v>544973</v>
      </c>
      <c r="E18" s="4">
        <v>19611000000</v>
      </c>
      <c r="F18" s="4">
        <f t="shared" si="0"/>
        <v>517608989635</v>
      </c>
      <c r="G18" s="4">
        <v>25500</v>
      </c>
      <c r="H18" s="4">
        <v>85127</v>
      </c>
      <c r="I18" s="4">
        <v>-59627</v>
      </c>
      <c r="J18" s="4">
        <v>-2138702000</v>
      </c>
      <c r="K18" s="24">
        <f t="shared" si="1"/>
        <v>-225386136000</v>
      </c>
      <c r="L18" s="4">
        <v>625</v>
      </c>
      <c r="M18" s="4">
        <v>659</v>
      </c>
      <c r="N18" s="4">
        <v>107</v>
      </c>
      <c r="O18" s="4">
        <v>102</v>
      </c>
      <c r="P18" s="4">
        <v>969900</v>
      </c>
      <c r="Q18" s="4">
        <v>917600</v>
      </c>
      <c r="R18" s="5">
        <v>0</v>
      </c>
      <c r="S18" s="4">
        <v>2145227</v>
      </c>
      <c r="T18" s="4">
        <f t="shared" si="2"/>
        <v>2976560.6</v>
      </c>
      <c r="U18" s="4">
        <f t="shared" si="3"/>
        <v>2495200</v>
      </c>
      <c r="V18" s="5">
        <v>1.8000000000000002E-2</v>
      </c>
    </row>
    <row r="19" spans="1:22" x14ac:dyDescent="0.2">
      <c r="A19" s="16" t="s">
        <v>327</v>
      </c>
      <c r="B19" s="4">
        <v>590400</v>
      </c>
      <c r="C19" s="4">
        <v>89206</v>
      </c>
      <c r="D19" s="4">
        <v>501194</v>
      </c>
      <c r="E19" s="4">
        <v>18006950000</v>
      </c>
      <c r="F19" s="4">
        <f t="shared" si="0"/>
        <v>497997989635</v>
      </c>
      <c r="G19" s="4">
        <v>0</v>
      </c>
      <c r="H19" s="4">
        <v>0</v>
      </c>
      <c r="I19" s="4">
        <v>0</v>
      </c>
      <c r="J19" s="4">
        <v>-8339178000</v>
      </c>
      <c r="K19" s="24">
        <f t="shared" si="1"/>
        <v>-223247434000</v>
      </c>
      <c r="L19" s="4">
        <v>574</v>
      </c>
      <c r="M19" s="4">
        <v>876</v>
      </c>
      <c r="N19" s="4">
        <v>161</v>
      </c>
      <c r="O19" s="4">
        <v>125</v>
      </c>
      <c r="P19" s="4">
        <v>1362300</v>
      </c>
      <c r="Q19" s="4">
        <v>1118800</v>
      </c>
      <c r="R19" s="5">
        <v>0</v>
      </c>
      <c r="S19" s="4">
        <v>3070206</v>
      </c>
      <c r="T19" s="4">
        <f t="shared" si="2"/>
        <v>3010350</v>
      </c>
      <c r="U19" s="4">
        <f t="shared" si="3"/>
        <v>1506200</v>
      </c>
      <c r="V19" s="5">
        <v>2.2099999999999998E-2</v>
      </c>
    </row>
    <row r="20" spans="1:22" x14ac:dyDescent="0.2">
      <c r="A20" s="16" t="s">
        <v>326</v>
      </c>
      <c r="B20" s="4">
        <v>553300</v>
      </c>
      <c r="C20" s="4">
        <v>372000</v>
      </c>
      <c r="D20" s="4">
        <v>181300</v>
      </c>
      <c r="E20" s="4">
        <v>6556860000</v>
      </c>
      <c r="F20" s="4">
        <f t="shared" si="0"/>
        <v>479991039635</v>
      </c>
      <c r="G20" s="4">
        <v>50000</v>
      </c>
      <c r="H20" s="4">
        <v>285600</v>
      </c>
      <c r="I20" s="4">
        <v>-235600</v>
      </c>
      <c r="J20" s="4">
        <v>-8339178000</v>
      </c>
      <c r="K20" s="24">
        <f t="shared" si="1"/>
        <v>-214908256000</v>
      </c>
      <c r="L20" s="4">
        <v>787</v>
      </c>
      <c r="M20" s="4">
        <v>1039</v>
      </c>
      <c r="N20" s="4">
        <v>99</v>
      </c>
      <c r="O20" s="4">
        <v>83</v>
      </c>
      <c r="P20" s="4">
        <v>1078200</v>
      </c>
      <c r="Q20" s="4">
        <v>1032100</v>
      </c>
      <c r="R20" s="5">
        <v>-2.7000000000000001E-3</v>
      </c>
      <c r="S20" s="4">
        <v>2495200</v>
      </c>
      <c r="T20" s="4">
        <f t="shared" si="2"/>
        <v>3186200</v>
      </c>
      <c r="U20" s="4">
        <f t="shared" si="3"/>
        <v>1506200</v>
      </c>
      <c r="V20" s="5">
        <v>1.95E-2</v>
      </c>
    </row>
    <row r="21" spans="1:22" x14ac:dyDescent="0.2">
      <c r="A21" s="16" t="s">
        <v>325</v>
      </c>
      <c r="B21" s="4">
        <v>778400</v>
      </c>
      <c r="C21" s="4">
        <v>177160</v>
      </c>
      <c r="D21" s="4">
        <v>601240</v>
      </c>
      <c r="E21" s="4">
        <v>21674870000</v>
      </c>
      <c r="F21" s="4">
        <f t="shared" si="0"/>
        <v>473434179635</v>
      </c>
      <c r="G21" s="4">
        <v>0</v>
      </c>
      <c r="H21" s="4">
        <v>0</v>
      </c>
      <c r="I21" s="4">
        <v>0</v>
      </c>
      <c r="J21" s="4">
        <v>-41035840000</v>
      </c>
      <c r="K21" s="24">
        <f t="shared" si="1"/>
        <v>-206569078000</v>
      </c>
      <c r="L21" s="4">
        <v>964</v>
      </c>
      <c r="M21" s="4">
        <v>1106</v>
      </c>
      <c r="N21" s="4">
        <v>138</v>
      </c>
      <c r="O21" s="4">
        <v>98</v>
      </c>
      <c r="P21" s="4">
        <v>1455600</v>
      </c>
      <c r="Q21" s="4">
        <v>1172600</v>
      </c>
      <c r="R21" s="5">
        <v>1.1299999999999999E-2</v>
      </c>
      <c r="S21" s="4">
        <v>3810500</v>
      </c>
      <c r="T21" s="4">
        <f t="shared" si="2"/>
        <v>2993160</v>
      </c>
      <c r="U21" s="4">
        <f t="shared" si="3"/>
        <v>1506200</v>
      </c>
      <c r="V21" s="5">
        <v>1.52E-2</v>
      </c>
    </row>
    <row r="22" spans="1:22" x14ac:dyDescent="0.2">
      <c r="A22" s="16" t="s">
        <v>324</v>
      </c>
      <c r="B22" s="4">
        <v>278700</v>
      </c>
      <c r="C22" s="4">
        <v>414500</v>
      </c>
      <c r="D22" s="4">
        <v>-135800</v>
      </c>
      <c r="E22" s="4">
        <v>-4882500000</v>
      </c>
      <c r="F22" s="4">
        <f t="shared" si="0"/>
        <v>451759309635</v>
      </c>
      <c r="G22" s="4">
        <v>0</v>
      </c>
      <c r="H22" s="4">
        <v>0</v>
      </c>
      <c r="I22" s="4">
        <v>0</v>
      </c>
      <c r="J22" s="4">
        <v>-12554285000</v>
      </c>
      <c r="K22" s="24">
        <f t="shared" si="1"/>
        <v>-165533238000</v>
      </c>
      <c r="L22" s="4">
        <v>814</v>
      </c>
      <c r="M22" s="4">
        <v>772</v>
      </c>
      <c r="N22" s="4">
        <v>115</v>
      </c>
      <c r="O22" s="4">
        <v>110</v>
      </c>
      <c r="P22" s="4">
        <v>1112000</v>
      </c>
      <c r="Q22" s="4">
        <v>1072500</v>
      </c>
      <c r="R22" s="5">
        <v>-5.6000000000000008E-3</v>
      </c>
      <c r="S22" s="4">
        <v>3646400</v>
      </c>
      <c r="T22" s="4">
        <f t="shared" si="2"/>
        <v>3116740</v>
      </c>
      <c r="U22" s="4">
        <f t="shared" si="3"/>
        <v>1506200</v>
      </c>
      <c r="V22" s="5">
        <v>1.3899999999999999E-2</v>
      </c>
    </row>
    <row r="23" spans="1:22" x14ac:dyDescent="0.2">
      <c r="A23" s="16" t="s">
        <v>323</v>
      </c>
      <c r="B23" s="4">
        <v>202700</v>
      </c>
      <c r="C23" s="4">
        <v>260700</v>
      </c>
      <c r="D23" s="4">
        <v>-58000</v>
      </c>
      <c r="E23" s="4">
        <v>-2000500000</v>
      </c>
      <c r="F23" s="4">
        <f t="shared" si="0"/>
        <v>456641809635</v>
      </c>
      <c r="G23" s="4">
        <v>1003500</v>
      </c>
      <c r="H23" s="4">
        <v>299000</v>
      </c>
      <c r="I23" s="4">
        <v>704500</v>
      </c>
      <c r="J23" s="4">
        <v>25236370000</v>
      </c>
      <c r="K23" s="24">
        <f t="shared" si="1"/>
        <v>-152978953000</v>
      </c>
      <c r="L23" s="4">
        <v>1114</v>
      </c>
      <c r="M23" s="4">
        <v>703</v>
      </c>
      <c r="N23" s="4">
        <v>140</v>
      </c>
      <c r="O23" s="4">
        <v>100</v>
      </c>
      <c r="P23" s="4">
        <v>2691200</v>
      </c>
      <c r="Q23" s="4">
        <v>922600</v>
      </c>
      <c r="R23" s="5">
        <v>2.58E-2</v>
      </c>
      <c r="S23" s="4">
        <v>3634400</v>
      </c>
      <c r="T23" s="4">
        <f t="shared" si="2"/>
        <v>3159540</v>
      </c>
      <c r="U23" s="4">
        <f t="shared" si="3"/>
        <v>1506200</v>
      </c>
      <c r="V23" s="5">
        <v>3.49E-2</v>
      </c>
    </row>
    <row r="24" spans="1:22" x14ac:dyDescent="0.2">
      <c r="A24" s="16" t="s">
        <v>322</v>
      </c>
      <c r="B24" s="4">
        <v>221250</v>
      </c>
      <c r="C24" s="4">
        <v>93498</v>
      </c>
      <c r="D24" s="4">
        <v>127752</v>
      </c>
      <c r="E24" s="4">
        <v>4499960000</v>
      </c>
      <c r="F24" s="4">
        <f t="shared" si="0"/>
        <v>458642309635</v>
      </c>
      <c r="G24" s="4">
        <v>380000</v>
      </c>
      <c r="H24" s="4">
        <v>43000</v>
      </c>
      <c r="I24" s="4">
        <v>337000</v>
      </c>
      <c r="J24" s="4">
        <v>11713955000</v>
      </c>
      <c r="K24" s="24">
        <f t="shared" si="1"/>
        <v>-178215323000</v>
      </c>
      <c r="L24" s="4">
        <v>431</v>
      </c>
      <c r="M24" s="4">
        <v>533</v>
      </c>
      <c r="N24" s="4">
        <v>60</v>
      </c>
      <c r="O24" s="4">
        <v>73</v>
      </c>
      <c r="P24" s="4">
        <v>528100</v>
      </c>
      <c r="Q24" s="4">
        <v>659100</v>
      </c>
      <c r="R24" s="5">
        <v>0</v>
      </c>
      <c r="S24" s="4">
        <v>1506200</v>
      </c>
      <c r="T24" s="4">
        <f t="shared" si="2"/>
        <v>3233700</v>
      </c>
      <c r="U24" s="4">
        <f t="shared" si="3"/>
        <v>2052500</v>
      </c>
      <c r="V24" s="5">
        <v>2.86E-2</v>
      </c>
    </row>
    <row r="25" spans="1:22" x14ac:dyDescent="0.2">
      <c r="A25" s="16" t="s">
        <v>321</v>
      </c>
      <c r="B25" s="4">
        <v>1518000</v>
      </c>
      <c r="C25" s="4">
        <v>145409</v>
      </c>
      <c r="D25" s="4">
        <v>1372591</v>
      </c>
      <c r="E25" s="4">
        <v>47954760000</v>
      </c>
      <c r="F25" s="4">
        <f t="shared" si="0"/>
        <v>454142349635</v>
      </c>
      <c r="G25" s="4">
        <v>112000</v>
      </c>
      <c r="H25" s="4">
        <v>71000</v>
      </c>
      <c r="I25" s="4">
        <v>41000</v>
      </c>
      <c r="J25" s="4">
        <v>1449255000</v>
      </c>
      <c r="K25" s="24">
        <f t="shared" si="1"/>
        <v>-189929278000</v>
      </c>
      <c r="L25" s="4">
        <v>1636</v>
      </c>
      <c r="M25" s="4">
        <v>550</v>
      </c>
      <c r="N25" s="4">
        <v>181</v>
      </c>
      <c r="O25" s="4">
        <v>92</v>
      </c>
      <c r="P25" s="4">
        <v>2419900</v>
      </c>
      <c r="Q25" s="4">
        <v>1275300</v>
      </c>
      <c r="R25" s="5">
        <v>1.1599999999999999E-2</v>
      </c>
      <c r="S25" s="4">
        <v>3717500</v>
      </c>
      <c r="T25" s="4">
        <f t="shared" si="2"/>
        <v>3136560</v>
      </c>
      <c r="U25" s="4">
        <f t="shared" si="3"/>
        <v>2052500</v>
      </c>
      <c r="V25" s="5">
        <v>4.24E-2</v>
      </c>
    </row>
    <row r="26" spans="1:22" x14ac:dyDescent="0.2">
      <c r="A26" s="16" t="s">
        <v>320</v>
      </c>
      <c r="B26" s="4">
        <v>1098520</v>
      </c>
      <c r="C26" s="4">
        <v>260500</v>
      </c>
      <c r="D26" s="4">
        <v>838020</v>
      </c>
      <c r="E26" s="4">
        <v>28799250000</v>
      </c>
      <c r="F26" s="4">
        <f t="shared" si="0"/>
        <v>406187589635</v>
      </c>
      <c r="G26" s="4">
        <v>0</v>
      </c>
      <c r="H26" s="4">
        <v>0</v>
      </c>
      <c r="I26" s="4">
        <v>0</v>
      </c>
      <c r="J26" s="4">
        <v>-18163215000</v>
      </c>
      <c r="K26" s="24">
        <f t="shared" si="1"/>
        <v>-191378533000</v>
      </c>
      <c r="L26" s="4">
        <v>1030</v>
      </c>
      <c r="M26" s="4">
        <v>1633</v>
      </c>
      <c r="N26" s="4">
        <v>62</v>
      </c>
      <c r="O26" s="4">
        <v>46</v>
      </c>
      <c r="P26" s="4">
        <v>782800</v>
      </c>
      <c r="Q26" s="4">
        <v>877800</v>
      </c>
      <c r="R26" s="5">
        <v>1.5E-3</v>
      </c>
      <c r="S26" s="4">
        <v>2052500</v>
      </c>
      <c r="T26" s="4">
        <f t="shared" si="2"/>
        <v>3237590</v>
      </c>
      <c r="U26" s="4">
        <f t="shared" si="3"/>
        <v>1880100</v>
      </c>
      <c r="V26" s="5">
        <v>2.46E-2</v>
      </c>
    </row>
    <row r="27" spans="1:22" x14ac:dyDescent="0.2">
      <c r="A27" s="16" t="s">
        <v>319</v>
      </c>
      <c r="B27" s="4">
        <v>813400</v>
      </c>
      <c r="C27" s="4">
        <v>314000</v>
      </c>
      <c r="D27" s="4">
        <v>499400</v>
      </c>
      <c r="E27" s="4">
        <v>17168410000</v>
      </c>
      <c r="F27" s="4">
        <f t="shared" si="0"/>
        <v>377388339635</v>
      </c>
      <c r="G27" s="4">
        <v>0</v>
      </c>
      <c r="H27" s="4">
        <v>0</v>
      </c>
      <c r="I27" s="4">
        <v>0</v>
      </c>
      <c r="J27" s="4">
        <v>-7492530000</v>
      </c>
      <c r="K27" s="24">
        <f t="shared" si="1"/>
        <v>-173215318000</v>
      </c>
      <c r="L27" s="4">
        <v>1750</v>
      </c>
      <c r="M27" s="4">
        <v>615</v>
      </c>
      <c r="N27" s="4">
        <v>157</v>
      </c>
      <c r="O27" s="4">
        <v>67</v>
      </c>
      <c r="P27" s="4">
        <v>2265200</v>
      </c>
      <c r="Q27" s="4">
        <v>783100</v>
      </c>
      <c r="R27" s="5">
        <v>3.2899999999999999E-2</v>
      </c>
      <c r="S27" s="4">
        <v>3040700</v>
      </c>
      <c r="T27" s="4">
        <f t="shared" si="2"/>
        <v>3276650</v>
      </c>
      <c r="U27" s="4">
        <f t="shared" si="3"/>
        <v>1880100</v>
      </c>
      <c r="V27" s="5">
        <v>3.5900000000000001E-2</v>
      </c>
    </row>
    <row r="28" spans="1:22" x14ac:dyDescent="0.2">
      <c r="A28" s="16" t="s">
        <v>318</v>
      </c>
      <c r="B28" s="4">
        <v>1548220</v>
      </c>
      <c r="C28" s="4">
        <v>566000</v>
      </c>
      <c r="D28" s="4">
        <v>982220</v>
      </c>
      <c r="E28" s="4">
        <v>32853150000</v>
      </c>
      <c r="F28" s="4">
        <f t="shared" si="0"/>
        <v>360219929635</v>
      </c>
      <c r="G28" s="4">
        <v>0</v>
      </c>
      <c r="H28" s="4">
        <v>0</v>
      </c>
      <c r="I28" s="4">
        <v>0</v>
      </c>
      <c r="J28" s="4">
        <v>-7492530000</v>
      </c>
      <c r="K28" s="24">
        <f t="shared" si="1"/>
        <v>-165722788000</v>
      </c>
      <c r="L28" s="4">
        <v>660</v>
      </c>
      <c r="M28" s="4">
        <v>1390</v>
      </c>
      <c r="N28" s="4">
        <v>125</v>
      </c>
      <c r="O28" s="4">
        <v>84</v>
      </c>
      <c r="P28" s="4">
        <v>1505300</v>
      </c>
      <c r="Q28" s="4">
        <v>1282600</v>
      </c>
      <c r="R28" s="5">
        <v>0</v>
      </c>
      <c r="S28" s="4">
        <v>2792000</v>
      </c>
      <c r="T28" s="4">
        <f t="shared" si="2"/>
        <v>3310690</v>
      </c>
      <c r="U28" s="4">
        <f t="shared" si="3"/>
        <v>1880100</v>
      </c>
      <c r="V28" s="5">
        <v>2.0799999999999999E-2</v>
      </c>
    </row>
    <row r="29" spans="1:22" x14ac:dyDescent="0.2">
      <c r="A29" s="16" t="s">
        <v>317</v>
      </c>
      <c r="B29" s="4">
        <v>947400</v>
      </c>
      <c r="C29" s="4">
        <v>1000589</v>
      </c>
      <c r="D29" s="4">
        <v>-53189</v>
      </c>
      <c r="E29" s="4">
        <v>-1656130000</v>
      </c>
      <c r="F29" s="4">
        <f t="shared" si="0"/>
        <v>327366779635</v>
      </c>
      <c r="G29" s="4">
        <v>407500</v>
      </c>
      <c r="H29" s="4">
        <v>216000</v>
      </c>
      <c r="I29" s="4">
        <v>191500</v>
      </c>
      <c r="J29" s="4">
        <v>6361240000</v>
      </c>
      <c r="K29" s="24">
        <f t="shared" si="1"/>
        <v>-158230258000</v>
      </c>
      <c r="L29" s="4">
        <v>1172</v>
      </c>
      <c r="M29" s="4">
        <v>967</v>
      </c>
      <c r="N29" s="4">
        <v>130</v>
      </c>
      <c r="O29" s="4">
        <v>95</v>
      </c>
      <c r="P29" s="4">
        <v>1754100</v>
      </c>
      <c r="Q29" s="4">
        <v>1217100</v>
      </c>
      <c r="R29" s="5">
        <v>1.37E-2</v>
      </c>
      <c r="S29" s="4">
        <v>3408100</v>
      </c>
      <c r="T29" s="4">
        <f t="shared" si="2"/>
        <v>3378410</v>
      </c>
      <c r="U29" s="4">
        <f t="shared" si="3"/>
        <v>1880100</v>
      </c>
      <c r="V29" s="5">
        <v>2.8500000000000001E-2</v>
      </c>
    </row>
    <row r="30" spans="1:22" x14ac:dyDescent="0.2">
      <c r="A30" s="16" t="s">
        <v>316</v>
      </c>
      <c r="B30" s="4">
        <v>1396300</v>
      </c>
      <c r="C30" s="4">
        <v>775284</v>
      </c>
      <c r="D30" s="4">
        <v>621016</v>
      </c>
      <c r="E30" s="4">
        <v>20234200000</v>
      </c>
      <c r="F30" s="4">
        <f t="shared" si="0"/>
        <v>329022909635</v>
      </c>
      <c r="G30" s="4">
        <v>447600</v>
      </c>
      <c r="H30" s="4">
        <v>10500</v>
      </c>
      <c r="I30" s="4">
        <v>437100</v>
      </c>
      <c r="J30" s="4">
        <v>14411560000</v>
      </c>
      <c r="K30" s="24">
        <f t="shared" si="1"/>
        <v>-164591498000</v>
      </c>
      <c r="L30" s="4">
        <v>1078</v>
      </c>
      <c r="M30" s="4">
        <v>1459</v>
      </c>
      <c r="N30" s="4">
        <v>117</v>
      </c>
      <c r="O30" s="4">
        <v>182</v>
      </c>
      <c r="P30" s="4">
        <v>2037700</v>
      </c>
      <c r="Q30" s="4">
        <v>2146300</v>
      </c>
      <c r="R30" s="5">
        <v>-3.0299999999999997E-2</v>
      </c>
      <c r="S30" s="4">
        <v>4253700</v>
      </c>
      <c r="T30" s="4">
        <f t="shared" si="2"/>
        <v>3266750</v>
      </c>
      <c r="U30" s="4">
        <f t="shared" si="3"/>
        <v>1880100</v>
      </c>
      <c r="V30" s="5">
        <v>5.6100000000000004E-2</v>
      </c>
    </row>
    <row r="31" spans="1:22" x14ac:dyDescent="0.2">
      <c r="A31" s="16" t="s">
        <v>315</v>
      </c>
      <c r="B31" s="4">
        <v>186700</v>
      </c>
      <c r="C31" s="4">
        <v>290900</v>
      </c>
      <c r="D31" s="4">
        <v>-104200</v>
      </c>
      <c r="E31" s="4">
        <v>-3587670000</v>
      </c>
      <c r="F31" s="4">
        <f t="shared" si="0"/>
        <v>308788709635</v>
      </c>
      <c r="G31" s="4">
        <v>209400</v>
      </c>
      <c r="H31" s="4">
        <v>93100</v>
      </c>
      <c r="I31" s="4">
        <v>116300</v>
      </c>
      <c r="J31" s="4">
        <v>3990240000</v>
      </c>
      <c r="K31" s="24">
        <f t="shared" si="1"/>
        <v>-179003058000</v>
      </c>
      <c r="L31" s="4">
        <v>406</v>
      </c>
      <c r="M31" s="4">
        <v>835</v>
      </c>
      <c r="N31" s="4">
        <v>48</v>
      </c>
      <c r="O31" s="4">
        <v>77</v>
      </c>
      <c r="P31" s="4">
        <v>611500</v>
      </c>
      <c r="Q31" s="4">
        <v>1268600</v>
      </c>
      <c r="R31" s="5">
        <v>-7.3000000000000001E-3</v>
      </c>
      <c r="S31" s="4">
        <v>1880100</v>
      </c>
      <c r="T31" s="4">
        <f t="shared" si="2"/>
        <v>3684930</v>
      </c>
      <c r="U31" s="4">
        <f t="shared" si="3"/>
        <v>2247800</v>
      </c>
      <c r="V31" s="5">
        <v>1.1699999999999999E-2</v>
      </c>
    </row>
    <row r="32" spans="1:22" x14ac:dyDescent="0.2">
      <c r="A32" s="16" t="s">
        <v>314</v>
      </c>
      <c r="B32" s="4">
        <v>1704300</v>
      </c>
      <c r="C32" s="4">
        <v>525900</v>
      </c>
      <c r="D32" s="4">
        <v>1178400</v>
      </c>
      <c r="E32" s="4">
        <v>39505120000</v>
      </c>
      <c r="F32" s="4">
        <f t="shared" si="0"/>
        <v>312376379635</v>
      </c>
      <c r="G32" s="4">
        <v>318000</v>
      </c>
      <c r="H32" s="4">
        <v>113600</v>
      </c>
      <c r="I32" s="4">
        <v>204400</v>
      </c>
      <c r="J32" s="4">
        <v>6791150000</v>
      </c>
      <c r="K32" s="24">
        <f t="shared" si="1"/>
        <v>-182993298000</v>
      </c>
      <c r="L32" s="4">
        <v>1412</v>
      </c>
      <c r="M32" s="4">
        <v>1841</v>
      </c>
      <c r="N32" s="4">
        <v>196</v>
      </c>
      <c r="O32" s="4">
        <v>211</v>
      </c>
      <c r="P32" s="4">
        <v>2148800</v>
      </c>
      <c r="Q32" s="4">
        <v>2489700</v>
      </c>
      <c r="R32" s="5">
        <v>1.04E-2</v>
      </c>
      <c r="S32" s="4">
        <v>4882200</v>
      </c>
      <c r="T32" s="4">
        <f t="shared" si="2"/>
        <v>3619500</v>
      </c>
      <c r="U32" s="4">
        <f t="shared" si="3"/>
        <v>2247800</v>
      </c>
      <c r="V32" s="5">
        <v>3.7999999999999999E-2</v>
      </c>
    </row>
    <row r="33" spans="1:22" x14ac:dyDescent="0.2">
      <c r="A33" s="16" t="s">
        <v>313</v>
      </c>
      <c r="B33" s="4">
        <v>102500</v>
      </c>
      <c r="C33" s="4">
        <v>428900</v>
      </c>
      <c r="D33" s="4">
        <v>-326400</v>
      </c>
      <c r="E33" s="4">
        <v>-11882570000</v>
      </c>
      <c r="F33" s="4">
        <f t="shared" si="0"/>
        <v>272871259635</v>
      </c>
      <c r="G33" s="4">
        <v>0</v>
      </c>
      <c r="H33" s="4">
        <v>0</v>
      </c>
      <c r="I33" s="4">
        <v>0</v>
      </c>
      <c r="J33" s="4">
        <v>385465000</v>
      </c>
      <c r="K33" s="24">
        <f t="shared" si="1"/>
        <v>-189784448000</v>
      </c>
      <c r="L33" s="4">
        <v>643</v>
      </c>
      <c r="M33" s="4">
        <v>1758</v>
      </c>
      <c r="N33" s="4">
        <v>97</v>
      </c>
      <c r="O33" s="4">
        <v>249</v>
      </c>
      <c r="P33" s="4">
        <v>1552900</v>
      </c>
      <c r="Q33" s="4">
        <v>2503100</v>
      </c>
      <c r="R33" s="5">
        <v>-7.5199999999999989E-2</v>
      </c>
      <c r="S33" s="4">
        <v>4062400</v>
      </c>
      <c r="T33" s="4">
        <f t="shared" si="2"/>
        <v>3686660</v>
      </c>
      <c r="U33" s="4">
        <f t="shared" si="3"/>
        <v>2247800</v>
      </c>
      <c r="V33" s="5">
        <v>7.3800000000000004E-2</v>
      </c>
    </row>
    <row r="34" spans="1:22" x14ac:dyDescent="0.2">
      <c r="A34" s="16" t="s">
        <v>270</v>
      </c>
      <c r="B34" s="4">
        <v>26300</v>
      </c>
      <c r="C34" s="4">
        <v>219900</v>
      </c>
      <c r="D34" s="4">
        <v>-193600</v>
      </c>
      <c r="E34" s="4">
        <v>-7030750000</v>
      </c>
      <c r="F34" s="4">
        <f t="shared" si="0"/>
        <v>284753829635</v>
      </c>
      <c r="G34" s="4">
        <v>33000</v>
      </c>
      <c r="H34" s="4">
        <v>119000</v>
      </c>
      <c r="I34" s="4">
        <v>-86000</v>
      </c>
      <c r="J34" s="4">
        <v>-3120500000</v>
      </c>
      <c r="K34" s="24">
        <f t="shared" si="1"/>
        <v>-190169913000</v>
      </c>
      <c r="L34" s="4">
        <v>441</v>
      </c>
      <c r="M34" s="4">
        <v>786</v>
      </c>
      <c r="N34" s="4">
        <v>92</v>
      </c>
      <c r="O34" s="4">
        <v>157</v>
      </c>
      <c r="P34" s="4">
        <v>783900</v>
      </c>
      <c r="Q34" s="4">
        <v>1324600</v>
      </c>
      <c r="R34" s="5">
        <v>5.6000000000000008E-3</v>
      </c>
      <c r="S34" s="4">
        <v>2247800</v>
      </c>
      <c r="T34" s="4">
        <f t="shared" si="2"/>
        <v>3758470</v>
      </c>
      <c r="U34" s="4">
        <f t="shared" si="3"/>
        <v>2746100</v>
      </c>
      <c r="V34" s="5">
        <v>1.1000000000000001E-2</v>
      </c>
    </row>
    <row r="35" spans="1:22" x14ac:dyDescent="0.2">
      <c r="A35" s="16" t="s">
        <v>269</v>
      </c>
      <c r="B35" s="4">
        <v>1194100</v>
      </c>
      <c r="C35" s="4">
        <v>237800</v>
      </c>
      <c r="D35" s="4">
        <v>956300</v>
      </c>
      <c r="E35" s="4">
        <v>34514800000</v>
      </c>
      <c r="F35" s="4">
        <f t="shared" si="0"/>
        <v>291784579635</v>
      </c>
      <c r="G35" s="4">
        <v>83800</v>
      </c>
      <c r="H35" s="4">
        <v>30500</v>
      </c>
      <c r="I35" s="4">
        <v>53300</v>
      </c>
      <c r="J35" s="4">
        <v>1924455000</v>
      </c>
      <c r="K35" s="24">
        <f t="shared" si="1"/>
        <v>-187049413000</v>
      </c>
      <c r="L35" s="4">
        <v>1036</v>
      </c>
      <c r="M35" s="4">
        <v>794</v>
      </c>
      <c r="N35" s="4">
        <v>173</v>
      </c>
      <c r="O35" s="4">
        <v>113</v>
      </c>
      <c r="P35" s="4">
        <v>1514400</v>
      </c>
      <c r="Q35" s="4">
        <v>1063300</v>
      </c>
      <c r="R35" s="5">
        <v>6.9999999999999993E-3</v>
      </c>
      <c r="S35" s="4">
        <v>2746100</v>
      </c>
      <c r="T35" s="4">
        <f t="shared" si="2"/>
        <v>3693190</v>
      </c>
      <c r="U35" s="4">
        <f t="shared" si="3"/>
        <v>3062800</v>
      </c>
      <c r="V35" s="5">
        <v>3.0200000000000001E-2</v>
      </c>
    </row>
    <row r="36" spans="1:22" x14ac:dyDescent="0.2">
      <c r="A36" s="16" t="s">
        <v>268</v>
      </c>
      <c r="B36" s="4">
        <v>421810</v>
      </c>
      <c r="C36" s="4">
        <v>174300</v>
      </c>
      <c r="D36" s="4">
        <v>247510</v>
      </c>
      <c r="E36" s="4">
        <v>9014550000</v>
      </c>
      <c r="F36" s="4">
        <f t="shared" si="0"/>
        <v>257269779635</v>
      </c>
      <c r="G36" s="4">
        <v>45000</v>
      </c>
      <c r="H36" s="4">
        <v>300500</v>
      </c>
      <c r="I36" s="4">
        <v>-255500</v>
      </c>
      <c r="J36" s="4">
        <v>-9314900000</v>
      </c>
      <c r="K36" s="24">
        <f t="shared" si="1"/>
        <v>-188973868000</v>
      </c>
      <c r="L36" s="4">
        <v>1232</v>
      </c>
      <c r="M36" s="4">
        <v>1124</v>
      </c>
      <c r="N36" s="4">
        <v>130</v>
      </c>
      <c r="O36" s="4">
        <v>172</v>
      </c>
      <c r="P36" s="4">
        <v>1299600</v>
      </c>
      <c r="Q36" s="4">
        <v>1762600</v>
      </c>
      <c r="R36" s="5">
        <v>0</v>
      </c>
      <c r="S36" s="4">
        <v>3062800</v>
      </c>
      <c r="T36" s="4">
        <f t="shared" si="2"/>
        <v>3610440</v>
      </c>
      <c r="U36" s="4">
        <f t="shared" si="3"/>
        <v>3132400</v>
      </c>
      <c r="V36" s="5">
        <v>2.18E-2</v>
      </c>
    </row>
    <row r="37" spans="1:22" x14ac:dyDescent="0.2">
      <c r="A37" s="16" t="s">
        <v>254</v>
      </c>
      <c r="B37" s="4">
        <v>751600</v>
      </c>
      <c r="C37" s="4">
        <v>925000</v>
      </c>
      <c r="D37" s="4">
        <v>-173400</v>
      </c>
      <c r="E37" s="4">
        <v>-6032490000</v>
      </c>
      <c r="F37" s="4">
        <f t="shared" si="0"/>
        <v>248255229635</v>
      </c>
      <c r="G37" s="4">
        <v>0</v>
      </c>
      <c r="H37" s="4">
        <v>0</v>
      </c>
      <c r="I37" s="4">
        <v>0</v>
      </c>
      <c r="J37" s="4">
        <v>-12531360000</v>
      </c>
      <c r="K37" s="24">
        <f t="shared" si="1"/>
        <v>-179658968000</v>
      </c>
      <c r="L37" s="4">
        <v>843</v>
      </c>
      <c r="M37" s="4">
        <v>1347</v>
      </c>
      <c r="N37" s="4">
        <v>187</v>
      </c>
      <c r="O37" s="4">
        <v>162</v>
      </c>
      <c r="P37" s="4">
        <v>1536900</v>
      </c>
      <c r="Q37" s="4">
        <v>1662500</v>
      </c>
      <c r="R37" s="5">
        <v>4.1999999999999997E-3</v>
      </c>
      <c r="S37" s="4">
        <v>3431300</v>
      </c>
      <c r="T37" s="4">
        <f t="shared" si="2"/>
        <v>3812740</v>
      </c>
      <c r="U37" s="4">
        <f t="shared" si="3"/>
        <v>3132400</v>
      </c>
      <c r="V37" s="5">
        <v>2.0799999999999999E-2</v>
      </c>
    </row>
    <row r="38" spans="1:22" x14ac:dyDescent="0.2">
      <c r="A38" s="16" t="s">
        <v>253</v>
      </c>
      <c r="B38" s="4">
        <v>842200</v>
      </c>
      <c r="C38" s="4">
        <v>811100</v>
      </c>
      <c r="D38" s="4">
        <v>31100</v>
      </c>
      <c r="E38" s="4">
        <v>975480000</v>
      </c>
      <c r="F38" s="4">
        <f t="shared" si="0"/>
        <v>254287719635</v>
      </c>
      <c r="G38" s="4">
        <v>84000</v>
      </c>
      <c r="H38" s="4">
        <v>5000</v>
      </c>
      <c r="I38" s="4">
        <v>79000</v>
      </c>
      <c r="J38" s="4">
        <v>2835465000</v>
      </c>
      <c r="K38" s="24">
        <f t="shared" si="1"/>
        <v>-167127608000</v>
      </c>
      <c r="L38" s="4">
        <v>1093</v>
      </c>
      <c r="M38" s="4">
        <v>1473</v>
      </c>
      <c r="N38" s="4">
        <v>136</v>
      </c>
      <c r="O38" s="4">
        <v>148</v>
      </c>
      <c r="P38" s="4">
        <v>1311400</v>
      </c>
      <c r="Q38" s="4">
        <v>1585500</v>
      </c>
      <c r="R38" s="5">
        <v>-1.8100000000000002E-2</v>
      </c>
      <c r="S38" s="4">
        <v>3132400</v>
      </c>
      <c r="T38" s="4">
        <f t="shared" si="2"/>
        <v>3850730</v>
      </c>
      <c r="U38" s="4">
        <f t="shared" si="3"/>
        <v>3137100</v>
      </c>
      <c r="V38" s="5">
        <v>2.4700000000000003E-2</v>
      </c>
    </row>
    <row r="39" spans="1:22" x14ac:dyDescent="0.2">
      <c r="A39" s="16" t="s">
        <v>252</v>
      </c>
      <c r="B39" s="4">
        <v>1431700</v>
      </c>
      <c r="C39" s="4">
        <v>347300</v>
      </c>
      <c r="D39" s="4">
        <v>1084400</v>
      </c>
      <c r="E39" s="4">
        <v>40110220000</v>
      </c>
      <c r="F39" s="4">
        <f t="shared" si="0"/>
        <v>253312239635</v>
      </c>
      <c r="G39" s="4">
        <v>0</v>
      </c>
      <c r="H39" s="4">
        <v>0</v>
      </c>
      <c r="I39" s="4">
        <v>0</v>
      </c>
      <c r="J39" s="4">
        <v>2020260000</v>
      </c>
      <c r="K39" s="24">
        <f t="shared" si="1"/>
        <v>-169963073000</v>
      </c>
      <c r="L39" s="4">
        <v>2875</v>
      </c>
      <c r="M39" s="4">
        <v>1311</v>
      </c>
      <c r="N39" s="4">
        <v>129</v>
      </c>
      <c r="O39" s="4">
        <v>147</v>
      </c>
      <c r="P39" s="4">
        <v>1730300</v>
      </c>
      <c r="Q39" s="4">
        <v>2353900</v>
      </c>
      <c r="R39" s="5">
        <v>-2.3199999999999998E-2</v>
      </c>
      <c r="S39" s="4">
        <v>4085300</v>
      </c>
      <c r="T39" s="4">
        <f t="shared" si="2"/>
        <v>3783580</v>
      </c>
      <c r="U39" s="4">
        <f t="shared" si="3"/>
        <v>2965900</v>
      </c>
      <c r="V39" s="5">
        <v>2.5499999999999998E-2</v>
      </c>
    </row>
    <row r="40" spans="1:22" x14ac:dyDescent="0.2">
      <c r="A40" s="16" t="s">
        <v>251</v>
      </c>
      <c r="B40" s="4">
        <v>462300</v>
      </c>
      <c r="C40" s="4">
        <v>153600</v>
      </c>
      <c r="D40" s="4">
        <v>308700</v>
      </c>
      <c r="E40" s="4">
        <v>11551770000</v>
      </c>
      <c r="F40" s="4">
        <f t="shared" si="0"/>
        <v>213202019635</v>
      </c>
      <c r="G40" s="4">
        <v>0</v>
      </c>
      <c r="H40" s="4">
        <v>0</v>
      </c>
      <c r="I40" s="4">
        <v>0</v>
      </c>
      <c r="J40" s="4">
        <v>2020260000</v>
      </c>
      <c r="K40" s="24">
        <f t="shared" si="1"/>
        <v>-171983333000</v>
      </c>
      <c r="L40" s="4">
        <v>1154</v>
      </c>
      <c r="M40" s="4">
        <v>1339</v>
      </c>
      <c r="N40" s="4">
        <v>122</v>
      </c>
      <c r="O40" s="4">
        <v>157</v>
      </c>
      <c r="P40" s="4">
        <v>1405300</v>
      </c>
      <c r="Q40" s="4">
        <v>1717300</v>
      </c>
      <c r="R40" s="5">
        <v>-1.0700000000000001E-2</v>
      </c>
      <c r="S40" s="4">
        <v>3137100</v>
      </c>
      <c r="T40" s="4">
        <f t="shared" si="2"/>
        <v>3905270</v>
      </c>
      <c r="U40" s="4">
        <f t="shared" si="3"/>
        <v>2093300</v>
      </c>
      <c r="V40" s="5">
        <v>2.2499999999999999E-2</v>
      </c>
    </row>
    <row r="41" spans="1:22" x14ac:dyDescent="0.2">
      <c r="A41" s="16" t="s">
        <v>250</v>
      </c>
      <c r="B41" s="4">
        <v>1303400</v>
      </c>
      <c r="C41" s="4">
        <v>1877300</v>
      </c>
      <c r="D41" s="4">
        <v>-573900</v>
      </c>
      <c r="E41" s="4">
        <v>-21756870000</v>
      </c>
      <c r="F41" s="4">
        <f t="shared" si="0"/>
        <v>201650249635</v>
      </c>
      <c r="G41" s="4">
        <v>51500</v>
      </c>
      <c r="H41" s="4">
        <v>90000</v>
      </c>
      <c r="I41" s="4">
        <v>-38500</v>
      </c>
      <c r="J41" s="4">
        <v>-1446255000</v>
      </c>
      <c r="K41" s="24">
        <f t="shared" si="1"/>
        <v>-174003593000</v>
      </c>
      <c r="L41" s="4">
        <v>1131</v>
      </c>
      <c r="M41" s="4">
        <v>2382</v>
      </c>
      <c r="N41" s="4">
        <v>212</v>
      </c>
      <c r="O41" s="4">
        <v>297</v>
      </c>
      <c r="P41" s="4">
        <v>2255200</v>
      </c>
      <c r="Q41" s="4">
        <v>3535900</v>
      </c>
      <c r="R41" s="5">
        <v>-7.9000000000000008E-3</v>
      </c>
      <c r="S41" s="4">
        <v>6061900</v>
      </c>
      <c r="T41" s="4">
        <f t="shared" si="2"/>
        <v>3645370</v>
      </c>
      <c r="U41" s="4">
        <f t="shared" si="3"/>
        <v>2093300</v>
      </c>
      <c r="V41" s="5">
        <v>2.5899999999999999E-2</v>
      </c>
    </row>
    <row r="42" spans="1:22" x14ac:dyDescent="0.2">
      <c r="A42" s="16" t="s">
        <v>249</v>
      </c>
      <c r="B42" s="4">
        <v>1376101</v>
      </c>
      <c r="C42" s="4">
        <v>1690200</v>
      </c>
      <c r="D42" s="4">
        <v>-314099</v>
      </c>
      <c r="E42" s="4">
        <v>-11738100000</v>
      </c>
      <c r="F42" s="4">
        <f t="shared" si="0"/>
        <v>223407119635</v>
      </c>
      <c r="G42" s="4">
        <v>127001</v>
      </c>
      <c r="H42" s="4">
        <v>33000</v>
      </c>
      <c r="I42" s="4">
        <v>94001</v>
      </c>
      <c r="J42" s="4">
        <v>3541138000</v>
      </c>
      <c r="K42" s="24">
        <f t="shared" si="1"/>
        <v>-172557338000</v>
      </c>
      <c r="L42" s="4">
        <v>1550</v>
      </c>
      <c r="M42" s="4">
        <v>2408</v>
      </c>
      <c r="N42" s="4">
        <v>106</v>
      </c>
      <c r="O42" s="4">
        <v>147</v>
      </c>
      <c r="P42" s="4">
        <v>1592600</v>
      </c>
      <c r="Q42" s="4">
        <v>2333000</v>
      </c>
      <c r="R42" s="5">
        <v>1.4000000000000002E-3</v>
      </c>
      <c r="S42" s="4">
        <v>4227900</v>
      </c>
      <c r="T42" s="4">
        <f t="shared" si="2"/>
        <v>3486610</v>
      </c>
      <c r="U42" s="4">
        <f t="shared" si="3"/>
        <v>2093300</v>
      </c>
      <c r="V42" s="5">
        <v>1.7100000000000001E-2</v>
      </c>
    </row>
    <row r="43" spans="1:22" x14ac:dyDescent="0.2">
      <c r="A43" s="16" t="s">
        <v>248</v>
      </c>
      <c r="B43" s="4">
        <v>1532700</v>
      </c>
      <c r="C43" s="4">
        <v>1869700</v>
      </c>
      <c r="D43" s="4">
        <v>-337000</v>
      </c>
      <c r="E43" s="4">
        <v>-12704230000</v>
      </c>
      <c r="F43" s="4">
        <f t="shared" si="0"/>
        <v>235145219635</v>
      </c>
      <c r="G43" s="4">
        <v>55500</v>
      </c>
      <c r="H43" s="4">
        <v>20000</v>
      </c>
      <c r="I43" s="4">
        <v>35500</v>
      </c>
      <c r="J43" s="4">
        <v>1352140000</v>
      </c>
      <c r="K43" s="24">
        <f t="shared" si="1"/>
        <v>-176098476000</v>
      </c>
      <c r="L43" s="4">
        <v>1624</v>
      </c>
      <c r="M43" s="4">
        <v>1994</v>
      </c>
      <c r="N43" s="4">
        <v>205</v>
      </c>
      <c r="O43" s="4">
        <v>240</v>
      </c>
      <c r="P43" s="4">
        <v>2040300</v>
      </c>
      <c r="Q43" s="4">
        <v>2507300</v>
      </c>
      <c r="R43" s="5">
        <v>5.3E-3</v>
      </c>
      <c r="S43" s="4">
        <v>4734000</v>
      </c>
      <c r="T43" s="4">
        <f t="shared" si="2"/>
        <v>3924410</v>
      </c>
      <c r="U43" s="4">
        <f t="shared" si="3"/>
        <v>2093300</v>
      </c>
      <c r="V43" s="5">
        <v>1.7100000000000001E-2</v>
      </c>
    </row>
    <row r="44" spans="1:22" x14ac:dyDescent="0.2">
      <c r="A44" s="16" t="s">
        <v>247</v>
      </c>
      <c r="B44" s="4">
        <v>264300</v>
      </c>
      <c r="C44" s="4">
        <v>396510</v>
      </c>
      <c r="D44" s="4">
        <v>-132210</v>
      </c>
      <c r="E44" s="4">
        <v>-4910020000</v>
      </c>
      <c r="F44" s="4">
        <f t="shared" si="0"/>
        <v>247849449635</v>
      </c>
      <c r="G44" s="4">
        <v>0</v>
      </c>
      <c r="H44" s="4">
        <v>0</v>
      </c>
      <c r="I44" s="4">
        <v>0</v>
      </c>
      <c r="J44" s="4">
        <v>2190465000</v>
      </c>
      <c r="K44" s="24">
        <f t="shared" si="1"/>
        <v>-177450616000</v>
      </c>
      <c r="L44" s="4">
        <v>805</v>
      </c>
      <c r="M44" s="4">
        <v>898</v>
      </c>
      <c r="N44" s="4">
        <v>164</v>
      </c>
      <c r="O44" s="4">
        <v>123</v>
      </c>
      <c r="P44" s="4">
        <v>1444700</v>
      </c>
      <c r="Q44" s="4">
        <v>1468400</v>
      </c>
      <c r="R44" s="5">
        <v>-2.5999999999999999E-3</v>
      </c>
      <c r="S44" s="4">
        <v>2965900</v>
      </c>
      <c r="T44" s="4">
        <f t="shared" si="2"/>
        <v>4042430</v>
      </c>
      <c r="U44" s="4">
        <f t="shared" si="3"/>
        <v>2093300</v>
      </c>
      <c r="V44" s="5">
        <v>1.7100000000000001E-2</v>
      </c>
    </row>
    <row r="45" spans="1:22" x14ac:dyDescent="0.2">
      <c r="A45" s="16" t="s">
        <v>246</v>
      </c>
      <c r="B45" s="4">
        <v>224900</v>
      </c>
      <c r="C45" s="4">
        <v>129600</v>
      </c>
      <c r="D45" s="4">
        <v>95300</v>
      </c>
      <c r="E45" s="4">
        <v>3640670786</v>
      </c>
      <c r="F45" s="4">
        <f t="shared" si="0"/>
        <v>252759469635</v>
      </c>
      <c r="G45" s="4">
        <v>0</v>
      </c>
      <c r="H45" s="4">
        <v>0</v>
      </c>
      <c r="I45" s="4">
        <v>0</v>
      </c>
      <c r="J45" s="4">
        <v>2190465000</v>
      </c>
      <c r="K45" s="24">
        <f t="shared" si="1"/>
        <v>-179641081000</v>
      </c>
      <c r="L45" s="4">
        <v>502</v>
      </c>
      <c r="M45" s="4">
        <v>1114</v>
      </c>
      <c r="N45" s="4">
        <v>55</v>
      </c>
      <c r="O45" s="4">
        <v>120</v>
      </c>
      <c r="P45" s="4">
        <v>600500</v>
      </c>
      <c r="Q45" s="4">
        <v>1343500</v>
      </c>
      <c r="R45" s="5">
        <v>-1.3100000000000001E-2</v>
      </c>
      <c r="S45" s="4">
        <v>2093300</v>
      </c>
      <c r="T45" s="4">
        <f t="shared" si="2"/>
        <v>4291200</v>
      </c>
      <c r="U45" s="4">
        <f t="shared" si="3"/>
        <v>2235300</v>
      </c>
      <c r="V45" s="5">
        <v>1.8200000000000001E-2</v>
      </c>
    </row>
    <row r="46" spans="1:22" x14ac:dyDescent="0.2">
      <c r="A46" s="16" t="s">
        <v>245</v>
      </c>
      <c r="B46" s="4">
        <v>613499</v>
      </c>
      <c r="C46" s="4">
        <v>298900</v>
      </c>
      <c r="D46" s="4">
        <v>314599</v>
      </c>
      <c r="E46" s="4">
        <v>12121100000</v>
      </c>
      <c r="F46" s="4">
        <f t="shared" si="0"/>
        <v>249118798849</v>
      </c>
      <c r="G46" s="4">
        <v>0</v>
      </c>
      <c r="H46" s="4">
        <v>0</v>
      </c>
      <c r="I46" s="4">
        <v>0</v>
      </c>
      <c r="J46" s="4">
        <v>-2353619000</v>
      </c>
      <c r="K46" s="24">
        <f t="shared" si="1"/>
        <v>-181831546000</v>
      </c>
      <c r="L46" s="4">
        <v>688</v>
      </c>
      <c r="M46" s="4">
        <v>1121</v>
      </c>
      <c r="N46" s="4">
        <v>100</v>
      </c>
      <c r="O46" s="4">
        <v>97</v>
      </c>
      <c r="P46" s="4">
        <v>959500</v>
      </c>
      <c r="Q46" s="4">
        <v>1275200</v>
      </c>
      <c r="R46" s="5">
        <v>-5.1999999999999998E-3</v>
      </c>
      <c r="S46" s="4">
        <v>2235300</v>
      </c>
      <c r="T46" s="4">
        <f t="shared" si="2"/>
        <v>4751500</v>
      </c>
      <c r="U46" s="4">
        <f t="shared" si="3"/>
        <v>3413800</v>
      </c>
      <c r="V46" s="5">
        <v>1.8100000000000002E-2</v>
      </c>
    </row>
    <row r="47" spans="1:22" x14ac:dyDescent="0.2">
      <c r="A47" s="16" t="s">
        <v>244</v>
      </c>
      <c r="B47" s="4">
        <v>1499000</v>
      </c>
      <c r="C47" s="4">
        <v>183620</v>
      </c>
      <c r="D47" s="4">
        <v>1315380</v>
      </c>
      <c r="E47" s="4">
        <v>50167100000</v>
      </c>
      <c r="F47" s="4">
        <f t="shared" ref="F47:F73" si="4">E47+F48</f>
        <v>236997698849</v>
      </c>
      <c r="G47" s="4">
        <v>25500</v>
      </c>
      <c r="H47" s="4">
        <v>428900</v>
      </c>
      <c r="I47" s="4">
        <v>-403400</v>
      </c>
      <c r="J47" s="4">
        <v>-15344675000</v>
      </c>
      <c r="K47" s="24">
        <f t="shared" ref="K47:K73" si="5">K48+J47</f>
        <v>-179477927000</v>
      </c>
      <c r="L47" s="4">
        <v>1968</v>
      </c>
      <c r="M47" s="4">
        <v>1663</v>
      </c>
      <c r="N47" s="4">
        <v>299</v>
      </c>
      <c r="O47" s="4">
        <v>149</v>
      </c>
      <c r="P47" s="4">
        <v>3171100</v>
      </c>
      <c r="Q47" s="4">
        <v>1712500</v>
      </c>
      <c r="R47" s="5">
        <v>4.6100000000000002E-2</v>
      </c>
      <c r="S47" s="4">
        <v>5454300</v>
      </c>
      <c r="T47" s="4">
        <f t="shared" si="2"/>
        <v>4589230</v>
      </c>
      <c r="U47" s="4">
        <f t="shared" ref="U47:U73" si="6">MIN(S48:S52)</f>
        <v>2640300</v>
      </c>
      <c r="V47" s="5">
        <v>6.3E-2</v>
      </c>
    </row>
    <row r="48" spans="1:22" x14ac:dyDescent="0.2">
      <c r="A48" s="16" t="s">
        <v>243</v>
      </c>
      <c r="B48" s="4">
        <v>64918</v>
      </c>
      <c r="C48" s="4">
        <v>712265</v>
      </c>
      <c r="D48" s="4">
        <v>-647347</v>
      </c>
      <c r="E48" s="4">
        <v>-24056250000</v>
      </c>
      <c r="F48" s="4">
        <f t="shared" si="4"/>
        <v>186830598849</v>
      </c>
      <c r="G48" s="4">
        <v>65000</v>
      </c>
      <c r="H48" s="4">
        <v>197500</v>
      </c>
      <c r="I48" s="4">
        <v>-132500</v>
      </c>
      <c r="J48" s="4">
        <v>-4986990000</v>
      </c>
      <c r="K48" s="24">
        <f t="shared" si="5"/>
        <v>-164133252000</v>
      </c>
      <c r="L48" s="4">
        <v>988</v>
      </c>
      <c r="M48" s="4">
        <v>2057</v>
      </c>
      <c r="N48" s="4">
        <v>143</v>
      </c>
      <c r="O48" s="4">
        <v>168</v>
      </c>
      <c r="P48" s="4">
        <v>1442000</v>
      </c>
      <c r="Q48" s="4">
        <v>2067300</v>
      </c>
      <c r="R48" s="5">
        <v>-5.4000000000000003E-3</v>
      </c>
      <c r="S48" s="4">
        <v>3512300</v>
      </c>
      <c r="T48" s="4">
        <f t="shared" si="2"/>
        <v>4753500</v>
      </c>
      <c r="U48" s="4">
        <f t="shared" si="6"/>
        <v>2640300</v>
      </c>
      <c r="V48" s="5">
        <v>3.6799999999999999E-2</v>
      </c>
    </row>
    <row r="49" spans="1:22" x14ac:dyDescent="0.2">
      <c r="A49" s="16" t="s">
        <v>236</v>
      </c>
      <c r="B49" s="4">
        <v>351200</v>
      </c>
      <c r="C49" s="4">
        <v>544300</v>
      </c>
      <c r="D49" s="4">
        <v>-193100</v>
      </c>
      <c r="E49" s="4">
        <v>-7179950000</v>
      </c>
      <c r="F49" s="4">
        <f t="shared" si="4"/>
        <v>210886848849</v>
      </c>
      <c r="G49" s="4">
        <v>64500</v>
      </c>
      <c r="H49" s="4">
        <v>75000</v>
      </c>
      <c r="I49" s="4">
        <v>-10500</v>
      </c>
      <c r="J49" s="4">
        <v>-390500000</v>
      </c>
      <c r="K49" s="24">
        <f t="shared" si="5"/>
        <v>-159146262000</v>
      </c>
      <c r="L49" s="4">
        <v>611</v>
      </c>
      <c r="M49" s="4">
        <v>1294</v>
      </c>
      <c r="N49" s="4">
        <v>105</v>
      </c>
      <c r="O49" s="4">
        <v>185</v>
      </c>
      <c r="P49" s="4">
        <v>1282400</v>
      </c>
      <c r="Q49" s="4">
        <v>1997400</v>
      </c>
      <c r="R49" s="5">
        <v>-2.5999999999999999E-3</v>
      </c>
      <c r="S49" s="4">
        <v>3413800</v>
      </c>
      <c r="T49" s="4">
        <f t="shared" si="2"/>
        <v>5009430</v>
      </c>
      <c r="U49" s="4">
        <f t="shared" si="6"/>
        <v>2640300</v>
      </c>
      <c r="V49" s="5">
        <v>0.02</v>
      </c>
    </row>
    <row r="50" spans="1:22" x14ac:dyDescent="0.2">
      <c r="A50" s="16" t="s">
        <v>235</v>
      </c>
      <c r="B50" s="4">
        <v>624667</v>
      </c>
      <c r="C50" s="4">
        <v>1290200</v>
      </c>
      <c r="D50" s="4">
        <v>-665533</v>
      </c>
      <c r="E50" s="4">
        <v>-24554350000</v>
      </c>
      <c r="F50" s="4">
        <f t="shared" si="4"/>
        <v>218066798849</v>
      </c>
      <c r="G50" s="4">
        <v>0</v>
      </c>
      <c r="H50" s="4">
        <v>0</v>
      </c>
      <c r="I50" s="4">
        <v>0</v>
      </c>
      <c r="J50" s="4">
        <v>-2795684000</v>
      </c>
      <c r="K50" s="24">
        <f t="shared" si="5"/>
        <v>-158755762000</v>
      </c>
      <c r="L50" s="4">
        <v>1639</v>
      </c>
      <c r="M50" s="4">
        <v>1333</v>
      </c>
      <c r="N50" s="4">
        <v>265</v>
      </c>
      <c r="O50" s="4">
        <v>205</v>
      </c>
      <c r="P50" s="4">
        <v>2453500</v>
      </c>
      <c r="Q50" s="4">
        <v>1891500</v>
      </c>
      <c r="R50" s="5">
        <v>1.78E-2</v>
      </c>
      <c r="S50" s="4">
        <v>4354000</v>
      </c>
      <c r="T50" s="4">
        <f t="shared" si="2"/>
        <v>5048780</v>
      </c>
      <c r="U50" s="4">
        <f t="shared" si="6"/>
        <v>2640300</v>
      </c>
      <c r="V50" s="5">
        <v>2.2799999999999997E-2</v>
      </c>
    </row>
    <row r="51" spans="1:22" x14ac:dyDescent="0.2">
      <c r="A51" s="16" t="s">
        <v>234</v>
      </c>
      <c r="B51" s="4">
        <v>43700</v>
      </c>
      <c r="C51" s="4">
        <v>917100</v>
      </c>
      <c r="D51" s="4">
        <v>-873400</v>
      </c>
      <c r="E51" s="4">
        <v>-31858400000</v>
      </c>
      <c r="F51" s="4">
        <f t="shared" si="4"/>
        <v>242621148849</v>
      </c>
      <c r="G51" s="4">
        <v>84000</v>
      </c>
      <c r="H51" s="4">
        <v>282500</v>
      </c>
      <c r="I51" s="4">
        <v>-198500</v>
      </c>
      <c r="J51" s="4">
        <v>-7205960000</v>
      </c>
      <c r="K51" s="24">
        <f t="shared" si="5"/>
        <v>-155960078000</v>
      </c>
      <c r="L51" s="4">
        <v>749</v>
      </c>
      <c r="M51" s="4">
        <v>1762</v>
      </c>
      <c r="N51" s="4">
        <v>95</v>
      </c>
      <c r="O51" s="4">
        <v>167</v>
      </c>
      <c r="P51" s="4">
        <v>1217600</v>
      </c>
      <c r="Q51" s="4">
        <v>2013900</v>
      </c>
      <c r="R51" s="5">
        <v>-1.2999999999999999E-3</v>
      </c>
      <c r="S51" s="4">
        <v>3462900</v>
      </c>
      <c r="T51" s="4">
        <f t="shared" si="2"/>
        <v>5166360</v>
      </c>
      <c r="U51" s="4">
        <f t="shared" si="6"/>
        <v>2640300</v>
      </c>
      <c r="V51" s="5">
        <v>1.9E-2</v>
      </c>
    </row>
    <row r="52" spans="1:22" x14ac:dyDescent="0.2">
      <c r="A52" s="16" t="s">
        <v>233</v>
      </c>
      <c r="B52" s="4">
        <v>233100</v>
      </c>
      <c r="C52" s="4">
        <v>299001</v>
      </c>
      <c r="D52" s="4">
        <v>-65901</v>
      </c>
      <c r="E52" s="4">
        <v>-2436000000</v>
      </c>
      <c r="F52" s="4">
        <f t="shared" si="4"/>
        <v>274479548849</v>
      </c>
      <c r="G52" s="4">
        <v>66200</v>
      </c>
      <c r="H52" s="4">
        <v>457500</v>
      </c>
      <c r="I52" s="4">
        <v>-391300</v>
      </c>
      <c r="J52" s="4">
        <v>-14363455000</v>
      </c>
      <c r="K52" s="24">
        <f t="shared" si="5"/>
        <v>-148754118000</v>
      </c>
      <c r="L52" s="4">
        <v>521</v>
      </c>
      <c r="M52" s="4">
        <v>1703</v>
      </c>
      <c r="N52" s="4">
        <v>83</v>
      </c>
      <c r="O52" s="4">
        <v>125</v>
      </c>
      <c r="P52" s="4">
        <v>748200</v>
      </c>
      <c r="Q52" s="4">
        <v>1653700</v>
      </c>
      <c r="R52" s="5">
        <v>-1.6299999999999999E-2</v>
      </c>
      <c r="S52" s="4">
        <v>2640300</v>
      </c>
      <c r="T52" s="4">
        <f t="shared" si="2"/>
        <v>5364540</v>
      </c>
      <c r="U52" s="4">
        <f t="shared" si="6"/>
        <v>3831600</v>
      </c>
      <c r="V52" s="5">
        <v>2.7999999999999997E-2</v>
      </c>
    </row>
    <row r="53" spans="1:22" x14ac:dyDescent="0.2">
      <c r="A53" s="16" t="s">
        <v>232</v>
      </c>
      <c r="B53" s="4">
        <v>1851400</v>
      </c>
      <c r="C53" s="4">
        <v>960500</v>
      </c>
      <c r="D53" s="4">
        <v>890900</v>
      </c>
      <c r="E53" s="4">
        <v>32475580000</v>
      </c>
      <c r="F53" s="4">
        <f t="shared" si="4"/>
        <v>276915548849</v>
      </c>
      <c r="G53" s="4">
        <v>56000</v>
      </c>
      <c r="H53" s="4">
        <v>154600</v>
      </c>
      <c r="I53" s="4">
        <v>-98600</v>
      </c>
      <c r="J53" s="4">
        <v>-3735705000</v>
      </c>
      <c r="K53" s="24">
        <f t="shared" si="5"/>
        <v>-134390663000</v>
      </c>
      <c r="L53" s="4">
        <v>2243</v>
      </c>
      <c r="M53" s="4">
        <v>2562</v>
      </c>
      <c r="N53" s="4">
        <v>395</v>
      </c>
      <c r="O53" s="4">
        <v>457</v>
      </c>
      <c r="P53" s="4">
        <v>4279600</v>
      </c>
      <c r="Q53" s="4">
        <v>4428600</v>
      </c>
      <c r="R53" s="5">
        <v>0</v>
      </c>
      <c r="S53" s="4">
        <v>9112000</v>
      </c>
      <c r="T53" s="4">
        <f t="shared" si="2"/>
        <v>5349270</v>
      </c>
      <c r="U53" s="4">
        <f t="shared" si="6"/>
        <v>3831600</v>
      </c>
      <c r="V53" s="5">
        <v>8.8300000000000003E-2</v>
      </c>
    </row>
    <row r="54" spans="1:22" x14ac:dyDescent="0.2">
      <c r="A54" s="16" t="s">
        <v>231</v>
      </c>
      <c r="B54" s="4">
        <v>764200</v>
      </c>
      <c r="C54" s="4">
        <v>1188600</v>
      </c>
      <c r="D54" s="4">
        <v>-424400</v>
      </c>
      <c r="E54" s="4">
        <v>-15876780000</v>
      </c>
      <c r="F54" s="4">
        <f t="shared" si="4"/>
        <v>244439968849</v>
      </c>
      <c r="G54" s="4">
        <v>0</v>
      </c>
      <c r="H54" s="4">
        <v>0</v>
      </c>
      <c r="I54" s="4">
        <v>0</v>
      </c>
      <c r="J54" s="4">
        <v>-1929760000</v>
      </c>
      <c r="K54" s="24">
        <f t="shared" si="5"/>
        <v>-130654958000</v>
      </c>
      <c r="L54" s="4">
        <v>1454</v>
      </c>
      <c r="M54" s="4">
        <v>1725</v>
      </c>
      <c r="N54" s="4">
        <v>129</v>
      </c>
      <c r="O54" s="4">
        <v>218</v>
      </c>
      <c r="P54" s="4">
        <v>1613500</v>
      </c>
      <c r="Q54" s="4">
        <v>2314300</v>
      </c>
      <c r="R54" s="5">
        <v>-8.0000000000000002E-3</v>
      </c>
      <c r="S54" s="4">
        <v>4146100</v>
      </c>
      <c r="T54" s="4">
        <f t="shared" si="2"/>
        <v>5400950</v>
      </c>
      <c r="U54" s="4">
        <f t="shared" si="6"/>
        <v>3831600</v>
      </c>
      <c r="V54" s="5">
        <v>3.39E-2</v>
      </c>
    </row>
    <row r="55" spans="1:22" x14ac:dyDescent="0.2">
      <c r="A55" s="16" t="s">
        <v>230</v>
      </c>
      <c r="B55" s="4">
        <v>1665100</v>
      </c>
      <c r="C55" s="4">
        <v>325000</v>
      </c>
      <c r="D55" s="4">
        <v>1340100</v>
      </c>
      <c r="E55" s="4">
        <v>50329160000</v>
      </c>
      <c r="F55" s="4">
        <f t="shared" si="4"/>
        <v>260316748849</v>
      </c>
      <c r="G55" s="4">
        <v>0</v>
      </c>
      <c r="H55" s="4">
        <v>0</v>
      </c>
      <c r="I55" s="4">
        <v>0</v>
      </c>
      <c r="J55" s="4">
        <v>-34071850000</v>
      </c>
      <c r="K55" s="24">
        <f t="shared" si="5"/>
        <v>-128725198000</v>
      </c>
      <c r="L55" s="4">
        <v>1437</v>
      </c>
      <c r="M55" s="4">
        <v>1849</v>
      </c>
      <c r="N55" s="4">
        <v>167</v>
      </c>
      <c r="O55" s="4">
        <v>220</v>
      </c>
      <c r="P55" s="4">
        <v>2262400</v>
      </c>
      <c r="Q55" s="4">
        <v>2318400</v>
      </c>
      <c r="R55" s="5">
        <v>-2.5999999999999999E-3</v>
      </c>
      <c r="S55" s="4">
        <v>4581000</v>
      </c>
      <c r="T55" s="4">
        <f t="shared" si="2"/>
        <v>6335440</v>
      </c>
      <c r="U55" s="4">
        <f t="shared" si="6"/>
        <v>3831600</v>
      </c>
      <c r="V55" s="5">
        <v>1.72E-2</v>
      </c>
    </row>
    <row r="56" spans="1:22" x14ac:dyDescent="0.2">
      <c r="A56" s="16" t="s">
        <v>229</v>
      </c>
      <c r="B56" s="4">
        <v>1701500</v>
      </c>
      <c r="C56" s="4">
        <v>1090780</v>
      </c>
      <c r="D56" s="4">
        <v>610720</v>
      </c>
      <c r="E56" s="4">
        <v>22840210000</v>
      </c>
      <c r="F56" s="4">
        <f t="shared" si="4"/>
        <v>209987588849</v>
      </c>
      <c r="G56" s="4">
        <v>68100</v>
      </c>
      <c r="H56" s="4">
        <v>979600</v>
      </c>
      <c r="I56" s="4">
        <v>-911500</v>
      </c>
      <c r="J56" s="4">
        <v>-34071850000</v>
      </c>
      <c r="K56" s="24">
        <f t="shared" si="5"/>
        <v>-94653348000</v>
      </c>
      <c r="L56" s="4">
        <v>1467</v>
      </c>
      <c r="M56" s="4">
        <v>2060</v>
      </c>
      <c r="N56" s="4">
        <v>342</v>
      </c>
      <c r="O56" s="4">
        <v>294</v>
      </c>
      <c r="P56" s="4">
        <v>3687100</v>
      </c>
      <c r="Q56" s="4">
        <v>3147200</v>
      </c>
      <c r="R56" s="5">
        <v>2.7400000000000001E-2</v>
      </c>
      <c r="S56" s="4">
        <v>6838300</v>
      </c>
      <c r="T56" s="4">
        <f t="shared" si="2"/>
        <v>5830520</v>
      </c>
      <c r="U56" s="4">
        <f t="shared" si="6"/>
        <v>3831600</v>
      </c>
      <c r="V56" s="5">
        <v>3.0499999999999999E-2</v>
      </c>
    </row>
    <row r="57" spans="1:22" x14ac:dyDescent="0.2">
      <c r="A57" s="16" t="s">
        <v>228</v>
      </c>
      <c r="B57" s="4">
        <v>832200</v>
      </c>
      <c r="C57" s="4">
        <v>306713</v>
      </c>
      <c r="D57" s="4">
        <v>525487</v>
      </c>
      <c r="E57" s="4">
        <v>19216060000</v>
      </c>
      <c r="F57" s="4">
        <f t="shared" si="4"/>
        <v>187147378849</v>
      </c>
      <c r="K57" s="24">
        <f t="shared" si="5"/>
        <v>-60581498000</v>
      </c>
      <c r="L57" s="4">
        <v>902</v>
      </c>
      <c r="M57" s="4">
        <v>2099</v>
      </c>
      <c r="N57" s="4">
        <v>156</v>
      </c>
      <c r="O57" s="4">
        <v>140</v>
      </c>
      <c r="P57" s="4">
        <v>1859700</v>
      </c>
      <c r="Q57" s="4">
        <v>1968900</v>
      </c>
      <c r="R57" s="5">
        <v>4.1999999999999997E-3</v>
      </c>
      <c r="S57" s="4">
        <v>3831600</v>
      </c>
      <c r="T57" s="4">
        <f t="shared" si="2"/>
        <v>5823010</v>
      </c>
      <c r="U57" s="4">
        <f t="shared" si="6"/>
        <v>4622100</v>
      </c>
      <c r="V57" s="5">
        <v>1.7600000000000001E-2</v>
      </c>
    </row>
    <row r="58" spans="1:22" x14ac:dyDescent="0.2">
      <c r="A58" s="16" t="s">
        <v>227</v>
      </c>
      <c r="B58" s="4">
        <v>1434700</v>
      </c>
      <c r="C58" s="4">
        <v>132100</v>
      </c>
      <c r="D58" s="4">
        <v>1302600</v>
      </c>
      <c r="E58" s="4">
        <v>47540200000</v>
      </c>
      <c r="F58" s="4">
        <f t="shared" si="4"/>
        <v>167931318849</v>
      </c>
      <c r="G58" s="4">
        <v>0</v>
      </c>
      <c r="H58" s="4">
        <v>0</v>
      </c>
      <c r="I58" s="4">
        <v>0</v>
      </c>
      <c r="J58" s="4">
        <v>75325000</v>
      </c>
      <c r="K58" s="24">
        <f t="shared" si="5"/>
        <v>-60581498000</v>
      </c>
      <c r="L58" s="4">
        <v>1563</v>
      </c>
      <c r="M58" s="4">
        <v>1430</v>
      </c>
      <c r="N58" s="4">
        <v>230</v>
      </c>
      <c r="O58" s="4">
        <v>218</v>
      </c>
      <c r="P58" s="4">
        <v>2973100</v>
      </c>
      <c r="Q58" s="4">
        <v>2178900</v>
      </c>
      <c r="R58" s="5">
        <v>0</v>
      </c>
      <c r="S58" s="4">
        <v>5155000</v>
      </c>
      <c r="T58" s="4">
        <f t="shared" si="2"/>
        <v>5534340</v>
      </c>
      <c r="U58" s="4">
        <f t="shared" si="6"/>
        <v>4622100</v>
      </c>
      <c r="V58" s="5">
        <v>2.0299999999999999E-2</v>
      </c>
    </row>
    <row r="59" spans="1:22" x14ac:dyDescent="0.2">
      <c r="A59" s="16" t="s">
        <v>226</v>
      </c>
      <c r="B59" s="4">
        <v>2009700</v>
      </c>
      <c r="C59" s="4">
        <v>46805</v>
      </c>
      <c r="D59" s="4">
        <v>1962895</v>
      </c>
      <c r="E59" s="4">
        <v>71073400000</v>
      </c>
      <c r="F59" s="4">
        <f t="shared" si="4"/>
        <v>120391118849</v>
      </c>
      <c r="K59" s="24">
        <f t="shared" si="5"/>
        <v>-60656823000</v>
      </c>
      <c r="L59" s="4">
        <v>1914</v>
      </c>
      <c r="M59" s="4">
        <v>2136</v>
      </c>
      <c r="N59" s="4">
        <v>226</v>
      </c>
      <c r="O59" s="4">
        <v>236</v>
      </c>
      <c r="P59" s="4">
        <v>2957300</v>
      </c>
      <c r="Q59" s="4">
        <v>2993400</v>
      </c>
      <c r="R59" s="5">
        <v>-1.2999999999999999E-3</v>
      </c>
      <c r="S59" s="4">
        <v>5973100</v>
      </c>
      <c r="T59" s="4">
        <f t="shared" si="2"/>
        <v>5322410</v>
      </c>
      <c r="U59" s="4">
        <f t="shared" si="6"/>
        <v>4622100</v>
      </c>
      <c r="V59" s="5">
        <v>2.46E-2</v>
      </c>
    </row>
    <row r="60" spans="1:22" x14ac:dyDescent="0.2">
      <c r="A60" s="16" t="s">
        <v>225</v>
      </c>
      <c r="B60" s="4">
        <v>738500</v>
      </c>
      <c r="C60" s="4">
        <v>157100</v>
      </c>
      <c r="D60" s="4">
        <v>581400</v>
      </c>
      <c r="E60" s="4">
        <v>21071530000</v>
      </c>
      <c r="F60" s="4">
        <f t="shared" si="4"/>
        <v>49317718849</v>
      </c>
      <c r="G60" s="4">
        <v>0</v>
      </c>
      <c r="H60" s="4">
        <v>0</v>
      </c>
      <c r="I60" s="4">
        <v>0</v>
      </c>
      <c r="J60" s="4">
        <v>-7669750000</v>
      </c>
      <c r="K60" s="24">
        <f t="shared" si="5"/>
        <v>-60656823000</v>
      </c>
      <c r="L60" s="4">
        <v>2020</v>
      </c>
      <c r="M60" s="4">
        <v>1491</v>
      </c>
      <c r="N60" s="4">
        <v>225</v>
      </c>
      <c r="O60" s="4">
        <v>173</v>
      </c>
      <c r="P60" s="4">
        <v>2567400</v>
      </c>
      <c r="Q60" s="4">
        <v>2048600</v>
      </c>
      <c r="R60" s="5">
        <v>1.5300000000000001E-2</v>
      </c>
      <c r="S60" s="4">
        <v>4747500</v>
      </c>
      <c r="T60" s="4">
        <f t="shared" si="2"/>
        <v>5013580</v>
      </c>
      <c r="U60" s="4">
        <f t="shared" si="6"/>
        <v>4622100</v>
      </c>
      <c r="V60" s="5">
        <v>2.86E-2</v>
      </c>
    </row>
    <row r="61" spans="1:22" x14ac:dyDescent="0.2">
      <c r="A61" s="16" t="s">
        <v>224</v>
      </c>
      <c r="B61" s="4">
        <v>1048800</v>
      </c>
      <c r="C61" s="4">
        <v>167700</v>
      </c>
      <c r="D61" s="4">
        <v>881100</v>
      </c>
      <c r="E61" s="4">
        <v>31350940000</v>
      </c>
      <c r="F61" s="4">
        <f t="shared" si="4"/>
        <v>28246188849</v>
      </c>
      <c r="G61" s="4">
        <v>0</v>
      </c>
      <c r="H61" s="4">
        <v>0</v>
      </c>
      <c r="I61" s="4">
        <v>0</v>
      </c>
      <c r="J61" s="4">
        <v>-14806495000</v>
      </c>
      <c r="K61" s="24">
        <f t="shared" si="5"/>
        <v>-52987073000</v>
      </c>
      <c r="L61" s="4">
        <v>1683</v>
      </c>
      <c r="M61" s="4">
        <v>1892</v>
      </c>
      <c r="N61" s="4">
        <v>157</v>
      </c>
      <c r="O61" s="4">
        <v>155</v>
      </c>
      <c r="P61" s="4">
        <v>1867500</v>
      </c>
      <c r="Q61" s="4">
        <v>1941400</v>
      </c>
      <c r="R61" s="5">
        <v>-1.2999999999999999E-3</v>
      </c>
      <c r="S61" s="4">
        <v>4638700</v>
      </c>
      <c r="T61" s="4">
        <f t="shared" si="2"/>
        <v>5246430</v>
      </c>
      <c r="U61" s="4">
        <f t="shared" si="6"/>
        <v>1789100</v>
      </c>
      <c r="V61" s="5">
        <v>2.8999999999999998E-2</v>
      </c>
    </row>
    <row r="62" spans="1:22" x14ac:dyDescent="0.2">
      <c r="A62" s="16" t="s">
        <v>223</v>
      </c>
      <c r="B62" s="4">
        <v>1564900</v>
      </c>
      <c r="C62" s="4">
        <v>745600</v>
      </c>
      <c r="D62" s="4">
        <v>819300</v>
      </c>
      <c r="E62" s="4">
        <v>29513960000</v>
      </c>
      <c r="F62" s="4">
        <f t="shared" si="4"/>
        <v>-3104751151</v>
      </c>
      <c r="G62" s="4">
        <v>0</v>
      </c>
      <c r="H62" s="4">
        <v>0</v>
      </c>
      <c r="I62" s="4">
        <v>0</v>
      </c>
      <c r="J62" s="4">
        <v>-6924885000</v>
      </c>
      <c r="K62" s="24">
        <f t="shared" si="5"/>
        <v>-38180578000</v>
      </c>
      <c r="L62" s="4">
        <v>1464</v>
      </c>
      <c r="M62" s="4">
        <v>1945</v>
      </c>
      <c r="N62" s="4">
        <v>165</v>
      </c>
      <c r="O62" s="4">
        <v>213</v>
      </c>
      <c r="P62" s="4">
        <v>1823100</v>
      </c>
      <c r="Q62" s="4">
        <v>2793100</v>
      </c>
      <c r="R62" s="5">
        <v>1.4000000000000002E-3</v>
      </c>
      <c r="S62" s="4">
        <v>4622100</v>
      </c>
      <c r="T62" s="4">
        <f t="shared" si="2"/>
        <v>5019870</v>
      </c>
      <c r="U62" s="4">
        <f t="shared" si="6"/>
        <v>1789100</v>
      </c>
      <c r="V62" s="5">
        <v>1.8000000000000002E-2</v>
      </c>
    </row>
    <row r="63" spans="1:22" x14ac:dyDescent="0.2">
      <c r="A63" s="16" t="s">
        <v>222</v>
      </c>
      <c r="B63" s="4">
        <v>2748670</v>
      </c>
      <c r="C63" s="4">
        <v>1081500</v>
      </c>
      <c r="D63" s="4">
        <v>1667170</v>
      </c>
      <c r="E63" s="4">
        <v>60035840000</v>
      </c>
      <c r="F63" s="4">
        <f t="shared" si="4"/>
        <v>-32618711151</v>
      </c>
      <c r="G63" s="4">
        <v>0</v>
      </c>
      <c r="H63" s="4">
        <v>0</v>
      </c>
      <c r="I63" s="4">
        <v>0</v>
      </c>
      <c r="J63" s="4">
        <v>-39465645000</v>
      </c>
      <c r="K63" s="24">
        <f t="shared" si="5"/>
        <v>-31255693000</v>
      </c>
      <c r="L63" s="4">
        <v>2256</v>
      </c>
      <c r="M63" s="4">
        <v>3069</v>
      </c>
      <c r="N63" s="4">
        <v>402</v>
      </c>
      <c r="O63" s="4">
        <v>467</v>
      </c>
      <c r="P63" s="4">
        <v>3758000</v>
      </c>
      <c r="Q63" s="4">
        <v>4785200</v>
      </c>
      <c r="R63" s="5">
        <v>2.87E-2</v>
      </c>
      <c r="S63" s="4">
        <v>8959300</v>
      </c>
      <c r="T63" s="4">
        <f t="shared" si="2"/>
        <v>4282580</v>
      </c>
      <c r="U63" s="4">
        <f t="shared" si="6"/>
        <v>1789100</v>
      </c>
      <c r="V63" s="5">
        <v>4.36E-2</v>
      </c>
    </row>
    <row r="64" spans="1:22" x14ac:dyDescent="0.2">
      <c r="A64" s="16" t="s">
        <v>221</v>
      </c>
      <c r="B64" s="4">
        <v>485100</v>
      </c>
      <c r="C64" s="4">
        <v>1293300</v>
      </c>
      <c r="D64" s="4">
        <v>-808200</v>
      </c>
      <c r="E64" s="4">
        <v>-27958580000</v>
      </c>
      <c r="F64" s="4">
        <f t="shared" si="4"/>
        <v>-92654551151</v>
      </c>
      <c r="G64" s="4">
        <v>0</v>
      </c>
      <c r="H64" s="4">
        <v>0</v>
      </c>
      <c r="I64" s="4">
        <v>0</v>
      </c>
      <c r="J64" s="4">
        <v>-8744315000</v>
      </c>
      <c r="K64" s="24">
        <f t="shared" si="5"/>
        <v>8209952000</v>
      </c>
      <c r="L64" s="4">
        <v>1330</v>
      </c>
      <c r="M64" s="4">
        <v>2006</v>
      </c>
      <c r="N64" s="4">
        <v>183</v>
      </c>
      <c r="O64" s="4">
        <v>198</v>
      </c>
      <c r="P64" s="4">
        <v>2197500</v>
      </c>
      <c r="Q64" s="4">
        <v>2461300</v>
      </c>
      <c r="R64" s="5">
        <v>8.6999999999999994E-3</v>
      </c>
      <c r="S64" s="4">
        <v>4662900</v>
      </c>
      <c r="T64" s="4">
        <f t="shared" si="2"/>
        <v>3936420</v>
      </c>
      <c r="U64" s="4">
        <f t="shared" si="6"/>
        <v>1789100</v>
      </c>
      <c r="V64" s="5">
        <v>1.9900000000000001E-2</v>
      </c>
    </row>
    <row r="65" spans="1:22" x14ac:dyDescent="0.2">
      <c r="A65" s="16" t="s">
        <v>220</v>
      </c>
      <c r="B65" s="4">
        <v>1766300</v>
      </c>
      <c r="C65" s="4">
        <v>347910</v>
      </c>
      <c r="D65" s="4">
        <v>1418390</v>
      </c>
      <c r="E65" s="4">
        <v>48223480000</v>
      </c>
      <c r="F65" s="4">
        <f t="shared" si="4"/>
        <v>-64695971151</v>
      </c>
      <c r="G65" s="4">
        <v>122400</v>
      </c>
      <c r="H65" s="4">
        <v>223500</v>
      </c>
      <c r="I65" s="4">
        <v>-101100</v>
      </c>
      <c r="J65" s="4">
        <v>-3706070000</v>
      </c>
      <c r="K65" s="24">
        <f t="shared" si="5"/>
        <v>16954267000</v>
      </c>
      <c r="L65" s="4">
        <v>4059</v>
      </c>
      <c r="M65" s="4">
        <v>2725</v>
      </c>
      <c r="N65" s="4">
        <v>743</v>
      </c>
      <c r="O65" s="4">
        <v>454</v>
      </c>
      <c r="P65" s="4">
        <v>8432200</v>
      </c>
      <c r="Q65" s="4">
        <v>5443600</v>
      </c>
      <c r="R65" s="5">
        <v>6.9500000000000006E-2</v>
      </c>
      <c r="S65" s="4">
        <v>13925900</v>
      </c>
      <c r="T65" s="4">
        <f t="shared" si="2"/>
        <v>2697730</v>
      </c>
      <c r="U65" s="4">
        <f t="shared" si="6"/>
        <v>1659200</v>
      </c>
      <c r="V65" s="5">
        <v>6.6400000000000001E-2</v>
      </c>
    </row>
    <row r="66" spans="1:22" x14ac:dyDescent="0.2">
      <c r="A66" s="16" t="s">
        <v>219</v>
      </c>
      <c r="B66" s="4">
        <v>287600</v>
      </c>
      <c r="C66" s="4">
        <v>52600</v>
      </c>
      <c r="D66" s="4">
        <v>235000</v>
      </c>
      <c r="E66" s="4">
        <v>7631050000</v>
      </c>
      <c r="F66" s="4">
        <f t="shared" si="4"/>
        <v>-112919451151</v>
      </c>
      <c r="G66" s="4">
        <v>46000</v>
      </c>
      <c r="H66" s="4">
        <v>17000</v>
      </c>
      <c r="I66" s="4">
        <v>29000</v>
      </c>
      <c r="J66" s="4">
        <v>942745000</v>
      </c>
      <c r="K66" s="24">
        <f t="shared" si="5"/>
        <v>20660337000</v>
      </c>
      <c r="L66" s="4">
        <v>449</v>
      </c>
      <c r="M66" s="4">
        <v>881</v>
      </c>
      <c r="N66" s="4">
        <v>50</v>
      </c>
      <c r="O66" s="4">
        <v>70</v>
      </c>
      <c r="P66" s="4">
        <v>677400</v>
      </c>
      <c r="Q66" s="4">
        <v>1111700</v>
      </c>
      <c r="R66" s="5">
        <v>-6.0999999999999995E-3</v>
      </c>
      <c r="S66" s="4">
        <v>1789100</v>
      </c>
      <c r="T66" s="4">
        <f t="shared" si="2"/>
        <v>2625380</v>
      </c>
      <c r="U66" s="4">
        <f t="shared" si="6"/>
        <v>1659200</v>
      </c>
      <c r="V66" s="5">
        <v>1.9799999999999998E-2</v>
      </c>
    </row>
    <row r="67" spans="1:22" x14ac:dyDescent="0.2">
      <c r="A67" s="16" t="s">
        <v>218</v>
      </c>
      <c r="B67" s="4">
        <v>607300</v>
      </c>
      <c r="C67" s="4">
        <v>282267</v>
      </c>
      <c r="D67" s="4">
        <v>325033</v>
      </c>
      <c r="E67" s="4">
        <v>10592360000</v>
      </c>
      <c r="F67" s="4">
        <f t="shared" si="4"/>
        <v>-120550501151</v>
      </c>
      <c r="G67" s="4">
        <v>0</v>
      </c>
      <c r="H67" s="4">
        <v>0</v>
      </c>
      <c r="I67" s="4">
        <v>0</v>
      </c>
      <c r="J67" s="4">
        <v>-1929235000</v>
      </c>
      <c r="K67" s="24">
        <f t="shared" si="5"/>
        <v>19717592000</v>
      </c>
      <c r="L67" s="4">
        <v>1335</v>
      </c>
      <c r="M67" s="4">
        <v>932</v>
      </c>
      <c r="N67" s="4">
        <v>171</v>
      </c>
      <c r="O67" s="4">
        <v>126</v>
      </c>
      <c r="P67" s="4">
        <v>2191100</v>
      </c>
      <c r="Q67" s="4">
        <v>1564900</v>
      </c>
      <c r="R67" s="5">
        <v>2.6800000000000001E-2</v>
      </c>
      <c r="S67" s="4">
        <v>3756500</v>
      </c>
      <c r="T67" s="4">
        <f t="shared" si="2"/>
        <v>2411640</v>
      </c>
      <c r="U67" s="4">
        <f t="shared" si="6"/>
        <v>1659200</v>
      </c>
      <c r="V67" s="5">
        <v>3.3599999999999998E-2</v>
      </c>
    </row>
    <row r="68" spans="1:22" x14ac:dyDescent="0.2">
      <c r="A68" s="16" t="s">
        <v>217</v>
      </c>
      <c r="B68" s="4">
        <v>132300</v>
      </c>
      <c r="C68" s="4">
        <v>487700</v>
      </c>
      <c r="D68" s="4">
        <v>-355400</v>
      </c>
      <c r="E68" s="4">
        <v>-11253440000</v>
      </c>
      <c r="F68" s="4">
        <f t="shared" si="4"/>
        <v>-131142861151</v>
      </c>
      <c r="G68" s="4">
        <v>63500</v>
      </c>
      <c r="H68" s="4">
        <v>83000</v>
      </c>
      <c r="I68" s="4">
        <v>-19500</v>
      </c>
      <c r="J68" s="4">
        <v>-616780000</v>
      </c>
      <c r="K68" s="24">
        <f t="shared" si="5"/>
        <v>21646827000</v>
      </c>
      <c r="L68" s="4">
        <v>524</v>
      </c>
      <c r="M68" s="4">
        <v>752</v>
      </c>
      <c r="N68" s="4">
        <v>54</v>
      </c>
      <c r="O68" s="4">
        <v>88</v>
      </c>
      <c r="P68" s="4">
        <v>807000</v>
      </c>
      <c r="Q68" s="4">
        <v>1460900</v>
      </c>
      <c r="R68" s="5">
        <v>0</v>
      </c>
      <c r="S68" s="4">
        <v>2268300</v>
      </c>
      <c r="T68" s="4">
        <f t="shared" si="2"/>
        <v>2583550</v>
      </c>
      <c r="U68" s="4">
        <f t="shared" si="6"/>
        <v>1586400</v>
      </c>
      <c r="V68" s="5">
        <v>1.7299999999999999E-2</v>
      </c>
    </row>
    <row r="69" spans="1:22" x14ac:dyDescent="0.2">
      <c r="A69" s="16" t="s">
        <v>216</v>
      </c>
      <c r="B69" s="4">
        <v>70900</v>
      </c>
      <c r="C69" s="4">
        <v>222141</v>
      </c>
      <c r="D69" s="4">
        <v>-151241</v>
      </c>
      <c r="E69" s="4">
        <v>-4876280000</v>
      </c>
      <c r="F69" s="4">
        <f t="shared" si="4"/>
        <v>-119889421151</v>
      </c>
      <c r="G69" s="4">
        <v>0</v>
      </c>
      <c r="H69" s="4">
        <v>0</v>
      </c>
      <c r="I69" s="4">
        <v>0</v>
      </c>
      <c r="J69" s="4">
        <v>-928740000</v>
      </c>
      <c r="K69" s="24">
        <f t="shared" si="5"/>
        <v>22263607000</v>
      </c>
      <c r="L69" s="4">
        <v>637</v>
      </c>
      <c r="M69" s="4">
        <v>1377</v>
      </c>
      <c r="N69" s="4">
        <v>100</v>
      </c>
      <c r="O69" s="4">
        <v>177</v>
      </c>
      <c r="P69" s="4">
        <v>1121900</v>
      </c>
      <c r="Q69" s="4">
        <v>2680200</v>
      </c>
      <c r="R69" s="5">
        <v>-2.0400000000000001E-2</v>
      </c>
      <c r="S69" s="4">
        <v>3853800</v>
      </c>
      <c r="T69" s="4">
        <f t="shared" si="2"/>
        <v>2583130</v>
      </c>
      <c r="U69" s="4">
        <f t="shared" si="6"/>
        <v>1201300</v>
      </c>
      <c r="V69" s="5">
        <v>2.92E-2</v>
      </c>
    </row>
    <row r="70" spans="1:22" x14ac:dyDescent="0.2">
      <c r="A70" s="16" t="s">
        <v>215</v>
      </c>
      <c r="B70" s="4">
        <v>48800</v>
      </c>
      <c r="C70" s="4">
        <v>98600</v>
      </c>
      <c r="D70" s="4">
        <v>-49800</v>
      </c>
      <c r="E70" s="4">
        <v>-1618540000</v>
      </c>
      <c r="F70" s="4">
        <f t="shared" si="4"/>
        <v>-115013141151</v>
      </c>
      <c r="G70" s="4">
        <v>0</v>
      </c>
      <c r="H70" s="4">
        <v>0</v>
      </c>
      <c r="I70" s="4">
        <v>0</v>
      </c>
      <c r="J70" s="4">
        <v>-359050000</v>
      </c>
      <c r="K70" s="24">
        <f t="shared" si="5"/>
        <v>23192347000</v>
      </c>
      <c r="L70" s="4">
        <v>510</v>
      </c>
      <c r="M70" s="4">
        <v>790</v>
      </c>
      <c r="N70" s="4">
        <v>48</v>
      </c>
      <c r="O70" s="4">
        <v>50</v>
      </c>
      <c r="P70" s="4">
        <v>652700</v>
      </c>
      <c r="Q70" s="4">
        <v>1006400</v>
      </c>
      <c r="R70" s="5">
        <v>-1.23E-2</v>
      </c>
      <c r="S70" s="4">
        <v>1659200</v>
      </c>
      <c r="T70" s="4">
        <f t="shared" si="2"/>
        <v>3052880</v>
      </c>
      <c r="U70" s="4">
        <f t="shared" si="6"/>
        <v>1201300</v>
      </c>
      <c r="V70" s="5">
        <v>1.2199999999999999E-2</v>
      </c>
    </row>
    <row r="71" spans="1:22" x14ac:dyDescent="0.2">
      <c r="A71" s="16" t="s">
        <v>214</v>
      </c>
      <c r="B71" s="4">
        <v>1320056</v>
      </c>
      <c r="C71" s="4">
        <v>97005</v>
      </c>
      <c r="D71" s="4">
        <v>1223051</v>
      </c>
      <c r="E71" s="4">
        <v>39866530000</v>
      </c>
      <c r="F71" s="4">
        <f t="shared" si="4"/>
        <v>-113394601151</v>
      </c>
      <c r="G71" s="4">
        <v>69000</v>
      </c>
      <c r="H71" s="4">
        <v>288000</v>
      </c>
      <c r="I71" s="4">
        <v>-219000</v>
      </c>
      <c r="J71" s="4">
        <v>-7073765000</v>
      </c>
      <c r="K71" s="24">
        <f t="shared" si="5"/>
        <v>23551397000</v>
      </c>
      <c r="L71" s="4">
        <v>2194</v>
      </c>
      <c r="M71" s="4">
        <v>1372</v>
      </c>
      <c r="N71" s="4">
        <v>360</v>
      </c>
      <c r="O71" s="4">
        <v>207</v>
      </c>
      <c r="P71" s="4">
        <v>4014400</v>
      </c>
      <c r="Q71" s="4">
        <v>2579100</v>
      </c>
      <c r="R71" s="5">
        <v>3.4799999999999998E-2</v>
      </c>
      <c r="S71" s="4">
        <v>6967200</v>
      </c>
      <c r="T71" s="4">
        <f t="shared" si="2"/>
        <v>2473830</v>
      </c>
      <c r="U71" s="4">
        <f t="shared" si="6"/>
        <v>1065600</v>
      </c>
      <c r="V71" s="5">
        <v>5.3800000000000001E-2</v>
      </c>
    </row>
    <row r="72" spans="1:22" x14ac:dyDescent="0.2">
      <c r="A72" s="16" t="s">
        <v>213</v>
      </c>
      <c r="B72" s="4">
        <v>347200</v>
      </c>
      <c r="C72" s="4">
        <v>80522</v>
      </c>
      <c r="D72" s="4">
        <v>266678</v>
      </c>
      <c r="E72" s="4">
        <v>8438170000</v>
      </c>
      <c r="F72" s="4">
        <f t="shared" si="4"/>
        <v>-153261131151</v>
      </c>
      <c r="G72" s="4">
        <v>0</v>
      </c>
      <c r="H72" s="4">
        <v>0</v>
      </c>
      <c r="I72" s="4">
        <v>0</v>
      </c>
      <c r="J72" s="4">
        <v>-931500000</v>
      </c>
      <c r="K72" s="24">
        <f t="shared" si="5"/>
        <v>30625162000</v>
      </c>
      <c r="L72" s="4">
        <v>1111</v>
      </c>
      <c r="M72" s="4">
        <v>685</v>
      </c>
      <c r="N72" s="4">
        <v>94</v>
      </c>
      <c r="O72" s="4">
        <v>60</v>
      </c>
      <c r="P72" s="4">
        <v>1201700</v>
      </c>
      <c r="Q72" s="4">
        <v>722300</v>
      </c>
      <c r="R72" s="5">
        <v>1.2800000000000001E-2</v>
      </c>
      <c r="S72" s="4">
        <v>2356500</v>
      </c>
      <c r="T72" s="4">
        <f t="shared" si="2"/>
        <v>2344770</v>
      </c>
      <c r="U72" s="4">
        <f t="shared" si="6"/>
        <v>1065600</v>
      </c>
      <c r="V72" s="5">
        <v>1.7299999999999999E-2</v>
      </c>
    </row>
    <row r="73" spans="1:22" x14ac:dyDescent="0.2">
      <c r="A73" s="16" t="s">
        <v>212</v>
      </c>
      <c r="B73" s="4">
        <v>117374</v>
      </c>
      <c r="C73" s="4">
        <v>123200</v>
      </c>
      <c r="D73" s="4">
        <v>-5826</v>
      </c>
      <c r="E73" s="4">
        <v>-173420000</v>
      </c>
      <c r="F73" s="4">
        <f t="shared" si="4"/>
        <v>-161699301151</v>
      </c>
      <c r="G73" s="4">
        <v>80000</v>
      </c>
      <c r="H73" s="4">
        <v>7500</v>
      </c>
      <c r="I73" s="4">
        <v>72500</v>
      </c>
      <c r="J73" s="4">
        <v>2246935000</v>
      </c>
      <c r="K73" s="24">
        <f t="shared" si="5"/>
        <v>31556662000</v>
      </c>
      <c r="L73" s="4">
        <v>648</v>
      </c>
      <c r="M73" s="4">
        <v>992</v>
      </c>
      <c r="N73" s="4">
        <v>47</v>
      </c>
      <c r="O73" s="4">
        <v>55</v>
      </c>
      <c r="P73" s="4">
        <v>710100</v>
      </c>
      <c r="Q73" s="4">
        <v>876100</v>
      </c>
      <c r="R73" s="5">
        <v>-3.0999999999999999E-3</v>
      </c>
      <c r="S73" s="4">
        <v>1586400</v>
      </c>
      <c r="T73" s="4">
        <f t="shared" si="2"/>
        <v>2283910</v>
      </c>
      <c r="U73" s="4">
        <f t="shared" si="6"/>
        <v>1065600</v>
      </c>
      <c r="V73" s="5">
        <v>1.7500000000000002E-2</v>
      </c>
    </row>
    <row r="74" spans="1:22" x14ac:dyDescent="0.2">
      <c r="A74" s="16" t="s">
        <v>211</v>
      </c>
      <c r="B74" s="4">
        <v>65100</v>
      </c>
      <c r="C74" s="4">
        <v>222400</v>
      </c>
      <c r="D74" s="4">
        <v>-157300</v>
      </c>
      <c r="E74" s="4">
        <v>-4955730000</v>
      </c>
      <c r="F74" s="4">
        <f t="shared" ref="F74:F79" si="7">E74+F75</f>
        <v>-161525881151</v>
      </c>
      <c r="G74" s="4">
        <v>67000</v>
      </c>
      <c r="H74" s="4">
        <v>15000</v>
      </c>
      <c r="I74" s="4">
        <v>52000</v>
      </c>
      <c r="J74" s="4">
        <v>1637375000</v>
      </c>
      <c r="K74" s="24">
        <f t="shared" ref="K74:K79" si="8">K75+J74</f>
        <v>29309727000</v>
      </c>
      <c r="L74" s="4">
        <v>485</v>
      </c>
      <c r="M74" s="4">
        <v>591</v>
      </c>
      <c r="N74" s="4">
        <v>16</v>
      </c>
      <c r="O74" s="4">
        <v>39</v>
      </c>
      <c r="P74" s="4">
        <v>367000</v>
      </c>
      <c r="Q74" s="4">
        <v>834300</v>
      </c>
      <c r="R74" s="5">
        <v>-1.5E-3</v>
      </c>
      <c r="S74" s="4">
        <v>1201300</v>
      </c>
      <c r="T74" s="4">
        <f t="shared" ref="T74:T79" si="9">AVERAGE(S75:S84)</f>
        <v>2286790</v>
      </c>
      <c r="U74" s="4">
        <f t="shared" ref="U74:U79" si="10">MIN(S75:S79)</f>
        <v>1065600</v>
      </c>
      <c r="V74" s="5">
        <v>1.26E-2</v>
      </c>
    </row>
    <row r="75" spans="1:22" x14ac:dyDescent="0.2">
      <c r="A75" s="16" t="s">
        <v>210</v>
      </c>
      <c r="B75" s="4">
        <v>86500</v>
      </c>
      <c r="C75" s="4">
        <v>5505</v>
      </c>
      <c r="D75" s="4">
        <v>80995</v>
      </c>
      <c r="E75" s="4">
        <v>2547280000</v>
      </c>
      <c r="F75" s="4">
        <f t="shared" si="7"/>
        <v>-156570151151</v>
      </c>
      <c r="G75" s="4">
        <v>0</v>
      </c>
      <c r="H75" s="4">
        <v>0</v>
      </c>
      <c r="I75" s="4">
        <v>0</v>
      </c>
      <c r="J75" s="4">
        <v>188700000</v>
      </c>
      <c r="K75" s="24">
        <f t="shared" si="8"/>
        <v>27672352000</v>
      </c>
      <c r="L75" s="4">
        <v>543</v>
      </c>
      <c r="M75" s="4">
        <v>521</v>
      </c>
      <c r="N75" s="4">
        <v>65</v>
      </c>
      <c r="O75" s="4">
        <v>51</v>
      </c>
      <c r="P75" s="4">
        <v>901800</v>
      </c>
      <c r="Q75" s="4">
        <v>636200</v>
      </c>
      <c r="R75" s="5">
        <v>8.1000000000000013E-3</v>
      </c>
      <c r="S75" s="4">
        <v>1539000</v>
      </c>
      <c r="T75" s="4">
        <f t="shared" si="9"/>
        <v>2281190</v>
      </c>
      <c r="U75" s="4">
        <f t="shared" si="10"/>
        <v>1065600</v>
      </c>
      <c r="V75" s="5">
        <v>1.11E-2</v>
      </c>
    </row>
    <row r="76" spans="1:22" x14ac:dyDescent="0.2">
      <c r="A76" s="16" t="s">
        <v>208</v>
      </c>
      <c r="B76" s="4">
        <v>259000</v>
      </c>
      <c r="C76" s="4">
        <v>20950</v>
      </c>
      <c r="D76" s="4">
        <v>238050</v>
      </c>
      <c r="E76" s="4">
        <v>7425720000</v>
      </c>
      <c r="F76" s="4">
        <f t="shared" si="7"/>
        <v>-159117431151</v>
      </c>
      <c r="G76" s="4">
        <v>0</v>
      </c>
      <c r="H76" s="4">
        <v>0</v>
      </c>
      <c r="I76" s="4">
        <v>0</v>
      </c>
      <c r="J76" s="4">
        <v>-139675000</v>
      </c>
      <c r="K76" s="24">
        <f t="shared" si="8"/>
        <v>27483652000</v>
      </c>
      <c r="L76" s="4">
        <v>461</v>
      </c>
      <c r="M76" s="4">
        <v>310</v>
      </c>
      <c r="N76" s="4">
        <v>26</v>
      </c>
      <c r="O76" s="4">
        <v>32</v>
      </c>
      <c r="P76" s="4">
        <v>606800</v>
      </c>
      <c r="Q76" s="4">
        <v>458800</v>
      </c>
      <c r="R76" s="5">
        <v>3.3E-3</v>
      </c>
      <c r="S76" s="4">
        <v>1065600</v>
      </c>
      <c r="T76" s="4">
        <f t="shared" si="9"/>
        <v>2267890</v>
      </c>
      <c r="U76" s="4">
        <f t="shared" si="10"/>
        <v>1176700</v>
      </c>
      <c r="V76" s="5">
        <v>9.5999999999999992E-3</v>
      </c>
    </row>
    <row r="77" spans="1:22" x14ac:dyDescent="0.2">
      <c r="A77" s="16" t="s">
        <v>207</v>
      </c>
      <c r="B77" s="4">
        <v>97900</v>
      </c>
      <c r="C77" s="4">
        <v>13851</v>
      </c>
      <c r="D77" s="4">
        <v>84049</v>
      </c>
      <c r="E77" s="4">
        <v>2612730000</v>
      </c>
      <c r="F77" s="4">
        <f t="shared" si="7"/>
        <v>-166543151151</v>
      </c>
      <c r="G77" s="4">
        <v>0</v>
      </c>
      <c r="H77" s="4">
        <v>0</v>
      </c>
      <c r="I77" s="4">
        <v>0</v>
      </c>
      <c r="J77" s="4">
        <v>254875000</v>
      </c>
      <c r="K77" s="24">
        <f t="shared" si="8"/>
        <v>27623327000</v>
      </c>
      <c r="L77" s="4">
        <v>410</v>
      </c>
      <c r="M77" s="4">
        <v>476</v>
      </c>
      <c r="N77" s="4">
        <v>35</v>
      </c>
      <c r="O77" s="4">
        <v>29</v>
      </c>
      <c r="P77" s="4">
        <v>454800</v>
      </c>
      <c r="Q77" s="4">
        <v>464300</v>
      </c>
      <c r="R77" s="5">
        <v>8.199999999999999E-3</v>
      </c>
      <c r="S77" s="4">
        <v>1619100</v>
      </c>
      <c r="T77" s="4">
        <f t="shared" si="9"/>
        <v>2222220</v>
      </c>
      <c r="U77" s="4">
        <f t="shared" si="10"/>
        <v>1065900</v>
      </c>
      <c r="V77" s="5">
        <v>1.29E-2</v>
      </c>
    </row>
    <row r="78" spans="1:22" x14ac:dyDescent="0.2">
      <c r="A78" s="16" t="s">
        <v>206</v>
      </c>
      <c r="B78" s="4">
        <v>231900</v>
      </c>
      <c r="C78" s="4">
        <v>21600</v>
      </c>
      <c r="D78" s="4">
        <v>210300</v>
      </c>
      <c r="E78" s="4">
        <v>6475520000</v>
      </c>
      <c r="F78" s="4">
        <f t="shared" si="7"/>
        <v>-169155881151</v>
      </c>
      <c r="G78" s="4">
        <v>0</v>
      </c>
      <c r="H78" s="4">
        <v>0</v>
      </c>
      <c r="I78" s="4">
        <v>0</v>
      </c>
      <c r="J78" s="4">
        <v>-973125000</v>
      </c>
      <c r="K78" s="24">
        <f t="shared" si="8"/>
        <v>27368452000</v>
      </c>
      <c r="L78" s="4">
        <v>202</v>
      </c>
      <c r="M78" s="4">
        <v>385</v>
      </c>
      <c r="N78" s="4">
        <v>22</v>
      </c>
      <c r="O78" s="4">
        <v>61</v>
      </c>
      <c r="P78" s="4">
        <v>314300</v>
      </c>
      <c r="Q78" s="4">
        <v>723100</v>
      </c>
      <c r="R78" s="5">
        <v>1.15E-2</v>
      </c>
      <c r="S78" s="4">
        <v>3987400</v>
      </c>
      <c r="T78" s="4">
        <f t="shared" si="9"/>
        <v>2034300</v>
      </c>
      <c r="U78" s="4">
        <f t="shared" si="10"/>
        <v>977800</v>
      </c>
      <c r="V78" s="5">
        <v>1.6200000000000003E-2</v>
      </c>
    </row>
    <row r="79" spans="1:22" x14ac:dyDescent="0.2">
      <c r="A79" s="16" t="s">
        <v>205</v>
      </c>
      <c r="B79" s="4">
        <v>14800</v>
      </c>
      <c r="C79" s="4">
        <v>30800</v>
      </c>
      <c r="D79" s="4">
        <v>-16000</v>
      </c>
      <c r="E79" s="4">
        <v>-503410000</v>
      </c>
      <c r="F79" s="4">
        <f t="shared" si="7"/>
        <v>-175631401151</v>
      </c>
      <c r="G79" s="4">
        <v>0</v>
      </c>
      <c r="H79" s="4">
        <v>0</v>
      </c>
      <c r="I79" s="4">
        <v>0</v>
      </c>
      <c r="J79" s="4">
        <v>-786025000</v>
      </c>
      <c r="K79" s="24">
        <f t="shared" si="8"/>
        <v>28341577000</v>
      </c>
      <c r="L79" s="4">
        <v>488</v>
      </c>
      <c r="M79" s="4">
        <v>469</v>
      </c>
      <c r="N79" s="4">
        <v>47</v>
      </c>
      <c r="O79" s="4">
        <v>45</v>
      </c>
      <c r="P79" s="4">
        <v>717100</v>
      </c>
      <c r="Q79" s="4">
        <v>1382500</v>
      </c>
      <c r="R79" s="5">
        <v>0</v>
      </c>
      <c r="S79" s="4">
        <v>3849600</v>
      </c>
      <c r="T79" s="4">
        <f t="shared" si="9"/>
        <v>1865230</v>
      </c>
      <c r="U79" s="4">
        <f t="shared" si="10"/>
        <v>977800</v>
      </c>
      <c r="V79" s="5">
        <v>3.0299999999999997E-2</v>
      </c>
    </row>
    <row r="80" spans="1:22" x14ac:dyDescent="0.2">
      <c r="A80" s="16" t="s">
        <v>204</v>
      </c>
      <c r="B80" s="4">
        <v>47380</v>
      </c>
      <c r="C80" s="4">
        <v>700500</v>
      </c>
      <c r="D80" s="4">
        <v>-653120</v>
      </c>
      <c r="E80" s="4">
        <v>-20012101151</v>
      </c>
      <c r="F80" s="4">
        <f t="shared" ref="F80:F90" si="11">E80+F81</f>
        <v>-175127991151</v>
      </c>
      <c r="G80" s="4">
        <v>0</v>
      </c>
      <c r="H80" s="4">
        <v>0</v>
      </c>
      <c r="I80" s="4">
        <v>0</v>
      </c>
      <c r="J80" s="4">
        <v>-214315000</v>
      </c>
      <c r="K80" s="24">
        <f t="shared" ref="K80:K90" si="12">K81+J80</f>
        <v>29127602000</v>
      </c>
      <c r="L80" s="4">
        <v>439</v>
      </c>
      <c r="M80" s="4">
        <v>1044</v>
      </c>
      <c r="N80" s="4">
        <v>36</v>
      </c>
      <c r="O80" s="4">
        <v>40</v>
      </c>
      <c r="P80" s="4">
        <v>551100</v>
      </c>
      <c r="Q80" s="4">
        <v>1100600</v>
      </c>
      <c r="R80" s="5">
        <v>-1.3100000000000001E-2</v>
      </c>
      <c r="S80" s="4">
        <v>6356700</v>
      </c>
      <c r="T80" s="4">
        <f t="shared" ref="T80:T96" si="13">AVERAGE(S81:S90)</f>
        <v>1679440</v>
      </c>
      <c r="U80" s="4">
        <f t="shared" ref="U80:U90" si="14">MIN(S81:S85)</f>
        <v>977800</v>
      </c>
      <c r="V80" s="5">
        <v>1.6200000000000003E-2</v>
      </c>
    </row>
    <row r="81" spans="1:22" x14ac:dyDescent="0.2">
      <c r="A81" s="16" t="s">
        <v>203</v>
      </c>
      <c r="B81" s="4">
        <v>8800</v>
      </c>
      <c r="C81" s="4">
        <v>111100</v>
      </c>
      <c r="D81" s="4">
        <v>-102300</v>
      </c>
      <c r="E81" s="4">
        <v>-3161000000</v>
      </c>
      <c r="F81" s="4">
        <f t="shared" si="11"/>
        <v>-155115890000</v>
      </c>
      <c r="G81" s="4">
        <v>0</v>
      </c>
      <c r="H81" s="4">
        <v>0</v>
      </c>
      <c r="I81" s="4">
        <v>0</v>
      </c>
      <c r="J81" s="4">
        <v>-1088820000</v>
      </c>
      <c r="K81" s="24">
        <f t="shared" si="12"/>
        <v>29341917000</v>
      </c>
      <c r="L81" s="4">
        <v>213</v>
      </c>
      <c r="M81" s="4">
        <v>505</v>
      </c>
      <c r="N81" s="4">
        <v>34</v>
      </c>
      <c r="O81" s="4">
        <v>54</v>
      </c>
      <c r="P81" s="4">
        <v>410700</v>
      </c>
      <c r="Q81" s="4">
        <v>726900</v>
      </c>
      <c r="R81" s="5">
        <v>-3.2000000000000002E-3</v>
      </c>
      <c r="S81" s="4">
        <v>1176700</v>
      </c>
      <c r="T81" s="4">
        <f t="shared" si="13"/>
        <v>1721693.6</v>
      </c>
      <c r="U81" s="4">
        <f t="shared" si="14"/>
        <v>932600</v>
      </c>
      <c r="V81" s="5">
        <v>1.29E-2</v>
      </c>
    </row>
    <row r="82" spans="1:22" x14ac:dyDescent="0.2">
      <c r="A82" s="16" t="s">
        <v>200</v>
      </c>
      <c r="B82" s="4">
        <v>29900</v>
      </c>
      <c r="C82" s="4">
        <v>180900</v>
      </c>
      <c r="D82" s="4">
        <v>-151000</v>
      </c>
      <c r="E82" s="4">
        <v>-4676330000</v>
      </c>
      <c r="F82" s="4">
        <f t="shared" si="11"/>
        <v>-151954890000</v>
      </c>
      <c r="G82" s="4">
        <v>0</v>
      </c>
      <c r="H82" s="4">
        <v>0</v>
      </c>
      <c r="I82" s="4">
        <v>0</v>
      </c>
      <c r="J82" s="4">
        <v>-1088820000</v>
      </c>
      <c r="K82" s="24">
        <f t="shared" si="12"/>
        <v>30430737000</v>
      </c>
      <c r="L82" s="4">
        <v>273</v>
      </c>
      <c r="M82" s="4">
        <v>762</v>
      </c>
      <c r="N82" s="4">
        <v>8</v>
      </c>
      <c r="O82" s="4">
        <v>16</v>
      </c>
      <c r="P82" s="4">
        <v>258900</v>
      </c>
      <c r="Q82" s="4">
        <v>711700</v>
      </c>
      <c r="R82" s="5">
        <v>-4.7999999999999996E-3</v>
      </c>
      <c r="S82" s="4">
        <v>1065900</v>
      </c>
      <c r="T82" s="4">
        <f t="shared" si="13"/>
        <v>1810276.1</v>
      </c>
      <c r="U82" s="4">
        <f t="shared" si="14"/>
        <v>932600</v>
      </c>
      <c r="V82" s="5">
        <v>1.1299999999999999E-2</v>
      </c>
    </row>
    <row r="83" spans="1:22" x14ac:dyDescent="0.2">
      <c r="A83" s="16" t="s">
        <v>199</v>
      </c>
      <c r="B83" s="4">
        <v>201230</v>
      </c>
      <c r="C83" s="4">
        <v>150022</v>
      </c>
      <c r="D83" s="4">
        <v>51208</v>
      </c>
      <c r="E83" s="4">
        <v>1597520000</v>
      </c>
      <c r="F83" s="4">
        <f t="shared" si="11"/>
        <v>-147278560000</v>
      </c>
      <c r="G83" s="4">
        <v>0</v>
      </c>
      <c r="H83" s="4">
        <v>0</v>
      </c>
      <c r="I83" s="4">
        <v>0</v>
      </c>
      <c r="J83" s="4">
        <v>-1368905000</v>
      </c>
      <c r="K83" s="24">
        <f t="shared" si="12"/>
        <v>31519557000</v>
      </c>
      <c r="L83" s="4">
        <v>234</v>
      </c>
      <c r="M83" s="4">
        <v>477</v>
      </c>
      <c r="N83" s="4">
        <v>29</v>
      </c>
      <c r="O83" s="4">
        <v>17</v>
      </c>
      <c r="P83" s="4">
        <v>464300</v>
      </c>
      <c r="Q83" s="4">
        <v>513500</v>
      </c>
      <c r="R83" s="5">
        <v>0</v>
      </c>
      <c r="S83" s="4">
        <v>977800</v>
      </c>
      <c r="T83" s="4">
        <f t="shared" si="13"/>
        <v>1784284.2</v>
      </c>
      <c r="U83" s="4">
        <f t="shared" si="14"/>
        <v>932600</v>
      </c>
      <c r="V83" s="5">
        <v>8.0000000000000002E-3</v>
      </c>
    </row>
    <row r="84" spans="1:22" x14ac:dyDescent="0.2">
      <c r="A84" s="16" t="s">
        <v>193</v>
      </c>
      <c r="B84" s="4">
        <v>25000</v>
      </c>
      <c r="C84" s="4">
        <v>205144</v>
      </c>
      <c r="D84" s="4">
        <v>-180144</v>
      </c>
      <c r="E84" s="4">
        <v>-5612350000</v>
      </c>
      <c r="F84" s="4">
        <f t="shared" si="11"/>
        <v>-148876080000</v>
      </c>
      <c r="G84" s="4">
        <v>0</v>
      </c>
      <c r="H84" s="4">
        <v>0</v>
      </c>
      <c r="I84" s="4">
        <v>0</v>
      </c>
      <c r="J84" s="4">
        <v>-2582555000</v>
      </c>
      <c r="K84" s="24">
        <f t="shared" si="12"/>
        <v>32888462000</v>
      </c>
      <c r="L84" s="4">
        <v>318</v>
      </c>
      <c r="M84" s="4">
        <v>719</v>
      </c>
      <c r="N84" s="4">
        <v>37</v>
      </c>
      <c r="O84" s="4">
        <v>27</v>
      </c>
      <c r="P84" s="4">
        <v>461100</v>
      </c>
      <c r="Q84" s="4">
        <v>769000</v>
      </c>
      <c r="R84" s="5">
        <v>-1.6000000000000001E-3</v>
      </c>
      <c r="S84" s="4">
        <v>1230100</v>
      </c>
      <c r="T84" s="4">
        <f t="shared" si="13"/>
        <v>1947312.1</v>
      </c>
      <c r="U84" s="4">
        <f t="shared" si="14"/>
        <v>932600</v>
      </c>
      <c r="V84" s="5">
        <v>9.5999999999999992E-3</v>
      </c>
    </row>
    <row r="85" spans="1:22" x14ac:dyDescent="0.2">
      <c r="A85" s="16" t="s">
        <v>192</v>
      </c>
      <c r="B85" s="4">
        <v>500400</v>
      </c>
      <c r="C85" s="4">
        <v>204395</v>
      </c>
      <c r="D85" s="4">
        <v>296005</v>
      </c>
      <c r="E85" s="4">
        <v>9234420000</v>
      </c>
      <c r="F85" s="4">
        <f t="shared" si="11"/>
        <v>-143263730000</v>
      </c>
      <c r="G85" s="4">
        <v>0</v>
      </c>
      <c r="H85" s="4">
        <v>0</v>
      </c>
      <c r="I85" s="4">
        <v>0</v>
      </c>
      <c r="J85" s="4">
        <v>-332410000</v>
      </c>
      <c r="K85" s="24">
        <f t="shared" si="12"/>
        <v>35471017000</v>
      </c>
      <c r="L85" s="4">
        <v>306</v>
      </c>
      <c r="M85" s="4">
        <v>794</v>
      </c>
      <c r="N85" s="4">
        <v>53</v>
      </c>
      <c r="O85" s="4">
        <v>43</v>
      </c>
      <c r="P85" s="4">
        <v>793300</v>
      </c>
      <c r="Q85" s="4">
        <v>689700</v>
      </c>
      <c r="R85" s="5">
        <v>9.7999999999999997E-3</v>
      </c>
      <c r="S85" s="4">
        <v>1483000</v>
      </c>
      <c r="T85" s="4">
        <f t="shared" si="13"/>
        <v>1951726</v>
      </c>
      <c r="U85" s="4">
        <f t="shared" si="14"/>
        <v>932600</v>
      </c>
      <c r="V85" s="5">
        <v>1.61E-2</v>
      </c>
    </row>
    <row r="86" spans="1:22" x14ac:dyDescent="0.2">
      <c r="A86" s="16" t="s">
        <v>191</v>
      </c>
      <c r="B86" s="4">
        <v>190500</v>
      </c>
      <c r="C86" s="4">
        <v>4410</v>
      </c>
      <c r="D86" s="4">
        <v>186090</v>
      </c>
      <c r="E86" s="4">
        <v>5776480000</v>
      </c>
      <c r="F86" s="4">
        <f t="shared" si="11"/>
        <v>-152498150000</v>
      </c>
      <c r="G86" s="4">
        <v>53600</v>
      </c>
      <c r="H86" s="4">
        <v>4400</v>
      </c>
      <c r="I86" s="4">
        <v>49200</v>
      </c>
      <c r="J86" s="4">
        <v>1527480000</v>
      </c>
      <c r="K86" s="24">
        <f t="shared" si="12"/>
        <v>35803427000</v>
      </c>
      <c r="L86" s="4">
        <v>226</v>
      </c>
      <c r="M86" s="4">
        <v>962</v>
      </c>
      <c r="N86" s="4">
        <v>18</v>
      </c>
      <c r="O86" s="4">
        <v>31</v>
      </c>
      <c r="P86" s="4">
        <v>228700</v>
      </c>
      <c r="Q86" s="4">
        <v>673800</v>
      </c>
      <c r="R86" s="5">
        <v>-4.7999999999999996E-3</v>
      </c>
      <c r="S86" s="4">
        <v>932600</v>
      </c>
      <c r="T86" s="4">
        <f t="shared" si="13"/>
        <v>2071913.9</v>
      </c>
      <c r="U86" s="4">
        <f t="shared" si="14"/>
        <v>1162400</v>
      </c>
      <c r="V86" s="5">
        <v>6.5000000000000006E-3</v>
      </c>
    </row>
    <row r="87" spans="1:22" x14ac:dyDescent="0.2">
      <c r="A87" s="16" t="s">
        <v>190</v>
      </c>
      <c r="B87" s="4">
        <v>322700</v>
      </c>
      <c r="C87" s="4">
        <v>78400</v>
      </c>
      <c r="D87" s="4">
        <v>244300</v>
      </c>
      <c r="E87" s="4">
        <v>7586460000</v>
      </c>
      <c r="F87" s="4">
        <f t="shared" si="11"/>
        <v>-158274630000</v>
      </c>
      <c r="G87" s="4">
        <v>0</v>
      </c>
      <c r="H87" s="4">
        <v>0</v>
      </c>
      <c r="I87" s="4">
        <v>0</v>
      </c>
      <c r="J87" s="4">
        <v>-940910000</v>
      </c>
      <c r="K87" s="24">
        <f t="shared" si="12"/>
        <v>34275947000</v>
      </c>
      <c r="L87" s="4">
        <v>318</v>
      </c>
      <c r="M87" s="4">
        <v>570</v>
      </c>
      <c r="N87" s="4">
        <v>14</v>
      </c>
      <c r="O87" s="4">
        <v>52</v>
      </c>
      <c r="P87" s="4">
        <v>300100</v>
      </c>
      <c r="Q87" s="4">
        <v>654200</v>
      </c>
      <c r="R87" s="5">
        <v>-4.7999999999999996E-3</v>
      </c>
      <c r="S87" s="4">
        <v>1162400</v>
      </c>
      <c r="T87" s="4">
        <f t="shared" si="13"/>
        <v>2232633.9</v>
      </c>
      <c r="U87" s="4">
        <f t="shared" si="14"/>
        <v>1599236</v>
      </c>
      <c r="V87" s="5">
        <v>1.1299999999999999E-2</v>
      </c>
    </row>
    <row r="88" spans="1:22" x14ac:dyDescent="0.2">
      <c r="A88" s="16" t="s">
        <v>189</v>
      </c>
      <c r="B88" s="4">
        <v>30600</v>
      </c>
      <c r="C88" s="4">
        <v>121100</v>
      </c>
      <c r="D88" s="4">
        <v>-90500</v>
      </c>
      <c r="E88" s="4">
        <v>-2808100000</v>
      </c>
      <c r="F88" s="4">
        <f t="shared" si="11"/>
        <v>-165861090000</v>
      </c>
      <c r="G88" s="4">
        <v>0</v>
      </c>
      <c r="H88" s="4">
        <v>0</v>
      </c>
      <c r="I88" s="4">
        <v>0</v>
      </c>
      <c r="J88" s="4">
        <v>399085000</v>
      </c>
      <c r="K88" s="24">
        <f t="shared" si="12"/>
        <v>35216857000</v>
      </c>
      <c r="L88" s="4">
        <v>605</v>
      </c>
      <c r="M88" s="4">
        <v>893</v>
      </c>
      <c r="N88" s="4">
        <v>60</v>
      </c>
      <c r="O88" s="4">
        <v>72</v>
      </c>
      <c r="P88" s="4">
        <v>803500</v>
      </c>
      <c r="Q88" s="4">
        <v>1289400</v>
      </c>
      <c r="R88" s="5">
        <v>-6.4000000000000003E-3</v>
      </c>
      <c r="S88" s="4">
        <v>2108200</v>
      </c>
      <c r="T88" s="4">
        <f t="shared" si="13"/>
        <v>2239708.7999999998</v>
      </c>
      <c r="U88" s="4">
        <f t="shared" si="14"/>
        <v>717881</v>
      </c>
      <c r="V88" s="5">
        <v>1.9199999999999998E-2</v>
      </c>
    </row>
    <row r="89" spans="1:22" x14ac:dyDescent="0.2">
      <c r="A89" s="16" t="s">
        <v>188</v>
      </c>
      <c r="B89" s="4">
        <v>1001400</v>
      </c>
      <c r="C89" s="4">
        <v>10000</v>
      </c>
      <c r="D89" s="4">
        <v>991400</v>
      </c>
      <c r="E89" s="4">
        <v>31171570000</v>
      </c>
      <c r="F89" s="4">
        <f t="shared" si="11"/>
        <v>-163052990000</v>
      </c>
      <c r="K89" s="24">
        <f t="shared" si="12"/>
        <v>34817772000</v>
      </c>
      <c r="L89" s="4">
        <v>1005</v>
      </c>
      <c r="M89" s="4">
        <v>1084</v>
      </c>
      <c r="N89" s="4">
        <v>61</v>
      </c>
      <c r="O89" s="4">
        <v>73</v>
      </c>
      <c r="P89" s="4">
        <v>1018300</v>
      </c>
      <c r="Q89" s="4">
        <v>1140600</v>
      </c>
      <c r="R89" s="5">
        <v>3.2000000000000002E-3</v>
      </c>
      <c r="S89" s="4">
        <v>2158900</v>
      </c>
      <c r="T89" s="4">
        <f t="shared" si="13"/>
        <v>2191061.5</v>
      </c>
      <c r="U89" s="4">
        <f t="shared" si="14"/>
        <v>717881</v>
      </c>
      <c r="V89" s="5">
        <v>8.0000000000000002E-3</v>
      </c>
    </row>
    <row r="90" spans="1:22" x14ac:dyDescent="0.2">
      <c r="A90" s="16" t="s">
        <v>187</v>
      </c>
      <c r="B90" s="4">
        <v>413500</v>
      </c>
      <c r="C90" s="4">
        <v>1056200</v>
      </c>
      <c r="D90" s="4">
        <v>-642700</v>
      </c>
      <c r="E90" s="4">
        <v>-19319580000</v>
      </c>
      <c r="F90" s="4">
        <f t="shared" si="11"/>
        <v>-194224560000</v>
      </c>
      <c r="G90" s="4">
        <v>51100</v>
      </c>
      <c r="H90" s="4">
        <v>12700</v>
      </c>
      <c r="I90" s="4">
        <v>38400</v>
      </c>
      <c r="J90" s="4">
        <v>1170880000</v>
      </c>
      <c r="K90" s="24">
        <f t="shared" si="12"/>
        <v>34817772000</v>
      </c>
      <c r="L90" s="4">
        <v>1422</v>
      </c>
      <c r="M90" s="4">
        <v>936</v>
      </c>
      <c r="N90" s="4">
        <v>132</v>
      </c>
      <c r="O90" s="4">
        <v>121</v>
      </c>
      <c r="P90" s="4">
        <v>1835700</v>
      </c>
      <c r="Q90" s="4">
        <v>1387400</v>
      </c>
      <c r="R90" s="5">
        <v>3.8199999999999998E-2</v>
      </c>
      <c r="S90" s="4">
        <v>4498800</v>
      </c>
      <c r="T90" s="4">
        <f t="shared" si="13"/>
        <v>1922840.6</v>
      </c>
      <c r="U90" s="4">
        <f t="shared" si="14"/>
        <v>717881</v>
      </c>
      <c r="V90" s="5">
        <v>4.4400000000000002E-2</v>
      </c>
    </row>
    <row r="91" spans="1:22" x14ac:dyDescent="0.2">
      <c r="A91" s="16" t="s">
        <v>186</v>
      </c>
      <c r="B91" s="4">
        <v>238400</v>
      </c>
      <c r="C91" s="4">
        <v>265100</v>
      </c>
      <c r="D91" s="4">
        <v>-26700</v>
      </c>
      <c r="E91" s="4">
        <v>-779930000</v>
      </c>
      <c r="F91" s="4">
        <f t="shared" ref="F91:F102" si="15">E91+F92</f>
        <v>-174904980000</v>
      </c>
      <c r="G91" s="4">
        <v>0</v>
      </c>
      <c r="H91" s="4">
        <v>0</v>
      </c>
      <c r="I91" s="4">
        <v>0</v>
      </c>
      <c r="J91" s="4">
        <v>-1534605000</v>
      </c>
      <c r="K91" s="24">
        <f t="shared" ref="K91:K102" si="16">K92+J91</f>
        <v>33646892000</v>
      </c>
      <c r="L91" s="4">
        <v>844</v>
      </c>
      <c r="M91" s="4">
        <v>660</v>
      </c>
      <c r="N91" s="4">
        <v>54</v>
      </c>
      <c r="O91" s="4">
        <v>45</v>
      </c>
      <c r="P91" s="4">
        <v>936000</v>
      </c>
      <c r="Q91" s="4">
        <v>662700</v>
      </c>
      <c r="R91" s="5">
        <v>1.8600000000000002E-2</v>
      </c>
      <c r="S91" s="4">
        <v>1599236</v>
      </c>
      <c r="T91" s="4">
        <f t="shared" si="13"/>
        <v>1881127.4</v>
      </c>
      <c r="U91" s="4">
        <f t="shared" ref="U91:U102" si="17">MIN(S92:S96)</f>
        <v>717881</v>
      </c>
      <c r="V91" s="5">
        <v>2.3199999999999998E-2</v>
      </c>
    </row>
    <row r="92" spans="1:22" x14ac:dyDescent="0.2">
      <c r="A92" s="16" t="s">
        <v>185</v>
      </c>
      <c r="B92" s="4">
        <v>1800</v>
      </c>
      <c r="C92" s="4">
        <v>1364243</v>
      </c>
      <c r="D92" s="4">
        <v>-1362443</v>
      </c>
      <c r="E92" s="4">
        <v>-39988030000</v>
      </c>
      <c r="F92" s="4">
        <f t="shared" si="15"/>
        <v>-174125050000</v>
      </c>
      <c r="G92" s="4">
        <v>20000</v>
      </c>
      <c r="H92" s="4">
        <v>68700</v>
      </c>
      <c r="I92" s="4">
        <v>-48700</v>
      </c>
      <c r="J92" s="4">
        <v>-1440085000</v>
      </c>
      <c r="K92" s="24">
        <f t="shared" si="16"/>
        <v>35181497000</v>
      </c>
      <c r="L92" s="4">
        <v>671</v>
      </c>
      <c r="M92" s="4">
        <v>1457</v>
      </c>
      <c r="N92" s="4">
        <v>27</v>
      </c>
      <c r="O92" s="4">
        <v>56</v>
      </c>
      <c r="P92" s="4">
        <v>737100</v>
      </c>
      <c r="Q92" s="4">
        <v>1213500</v>
      </c>
      <c r="R92" s="5">
        <v>-8.3000000000000001E-3</v>
      </c>
      <c r="S92" s="4">
        <v>1951725</v>
      </c>
      <c r="T92" s="4">
        <f t="shared" si="13"/>
        <v>1810911.2</v>
      </c>
      <c r="U92" s="4">
        <f t="shared" si="17"/>
        <v>717881</v>
      </c>
      <c r="V92" s="5">
        <v>2.18E-2</v>
      </c>
    </row>
    <row r="93" spans="1:22" x14ac:dyDescent="0.2">
      <c r="A93" s="16" t="s">
        <v>184</v>
      </c>
      <c r="B93" s="4">
        <v>43800</v>
      </c>
      <c r="C93" s="4">
        <v>336000</v>
      </c>
      <c r="D93" s="4">
        <v>-292200</v>
      </c>
      <c r="E93" s="4">
        <v>-8730710000</v>
      </c>
      <c r="F93" s="4">
        <f t="shared" si="15"/>
        <v>-134137020000</v>
      </c>
      <c r="G93" s="4">
        <v>0</v>
      </c>
      <c r="H93" s="4">
        <v>0</v>
      </c>
      <c r="I93" s="4">
        <v>0</v>
      </c>
      <c r="J93" s="4">
        <v>-1118555000</v>
      </c>
      <c r="K93" s="24">
        <f t="shared" si="16"/>
        <v>36621582000</v>
      </c>
      <c r="L93" s="4">
        <v>177</v>
      </c>
      <c r="M93" s="4">
        <v>640</v>
      </c>
      <c r="N93" s="4">
        <v>7</v>
      </c>
      <c r="O93" s="4">
        <v>15</v>
      </c>
      <c r="P93" s="4">
        <v>167800</v>
      </c>
      <c r="Q93" s="4">
        <v>549800</v>
      </c>
      <c r="R93" s="5">
        <v>-1.6000000000000001E-3</v>
      </c>
      <c r="S93" s="4">
        <v>717881</v>
      </c>
      <c r="T93" s="4">
        <f t="shared" si="13"/>
        <v>1932359</v>
      </c>
      <c r="U93" s="4">
        <f t="shared" si="17"/>
        <v>1527139</v>
      </c>
      <c r="V93" s="5">
        <v>8.3999999999999995E-3</v>
      </c>
    </row>
    <row r="94" spans="1:22" x14ac:dyDescent="0.2">
      <c r="A94" s="16" t="s">
        <v>183</v>
      </c>
      <c r="B94" s="4">
        <v>145600</v>
      </c>
      <c r="C94" s="4">
        <v>1216300</v>
      </c>
      <c r="D94" s="4">
        <v>-1070700</v>
      </c>
      <c r="E94" s="4">
        <v>-32059370000</v>
      </c>
      <c r="F94" s="4">
        <f t="shared" si="15"/>
        <v>-125406310000</v>
      </c>
      <c r="G94" s="4">
        <v>0</v>
      </c>
      <c r="H94" s="4">
        <v>0</v>
      </c>
      <c r="I94" s="4">
        <v>0</v>
      </c>
      <c r="J94" s="4">
        <v>-519935000</v>
      </c>
      <c r="K94" s="24">
        <f t="shared" si="16"/>
        <v>37740137000</v>
      </c>
      <c r="L94" s="4">
        <v>748</v>
      </c>
      <c r="M94" s="4">
        <v>1007</v>
      </c>
      <c r="N94" s="4">
        <v>51</v>
      </c>
      <c r="O94" s="4">
        <v>118</v>
      </c>
      <c r="P94" s="4">
        <v>1029900</v>
      </c>
      <c r="Q94" s="4">
        <v>1688800</v>
      </c>
      <c r="R94" s="5">
        <v>-1.15E-2</v>
      </c>
      <c r="S94" s="4">
        <v>2860379</v>
      </c>
      <c r="T94" s="4">
        <f t="shared" si="13"/>
        <v>1816356.5</v>
      </c>
      <c r="U94" s="4">
        <f t="shared" si="17"/>
        <v>1527139</v>
      </c>
      <c r="V94" s="5">
        <v>1.1699999999999999E-2</v>
      </c>
    </row>
    <row r="95" spans="1:22" x14ac:dyDescent="0.2">
      <c r="A95" s="16" t="s">
        <v>182</v>
      </c>
      <c r="B95" s="4">
        <v>661800</v>
      </c>
      <c r="C95" s="4">
        <v>1441500</v>
      </c>
      <c r="D95" s="4">
        <v>-779700</v>
      </c>
      <c r="E95" s="4">
        <v>-23451380000</v>
      </c>
      <c r="F95" s="4">
        <f t="shared" si="15"/>
        <v>-93346940000</v>
      </c>
      <c r="K95" s="24">
        <f t="shared" si="16"/>
        <v>38260072000</v>
      </c>
      <c r="L95" s="4">
        <v>284</v>
      </c>
      <c r="M95" s="4">
        <v>897</v>
      </c>
      <c r="N95" s="4">
        <v>31</v>
      </c>
      <c r="O95" s="4">
        <v>44</v>
      </c>
      <c r="P95" s="4">
        <v>428800</v>
      </c>
      <c r="Q95" s="4">
        <v>1032200</v>
      </c>
      <c r="R95" s="5">
        <v>6.7000000000000002E-3</v>
      </c>
      <c r="S95" s="4">
        <v>1527139</v>
      </c>
      <c r="T95" s="4">
        <f t="shared" si="13"/>
        <v>1857673.2857142857</v>
      </c>
      <c r="U95" s="4">
        <f t="shared" si="17"/>
        <v>1672427</v>
      </c>
      <c r="V95" s="5">
        <v>8.3000000000000001E-3</v>
      </c>
    </row>
    <row r="96" spans="1:22" x14ac:dyDescent="0.2">
      <c r="A96" s="16" t="s">
        <v>177</v>
      </c>
      <c r="B96" s="4">
        <v>398900</v>
      </c>
      <c r="C96" s="4">
        <v>1334972</v>
      </c>
      <c r="D96" s="4">
        <v>-936072</v>
      </c>
      <c r="E96" s="4">
        <v>-28333680000</v>
      </c>
      <c r="F96" s="4">
        <f t="shared" si="15"/>
        <v>-69895560000</v>
      </c>
      <c r="K96" s="24">
        <f t="shared" si="16"/>
        <v>38260072000</v>
      </c>
      <c r="L96" s="4">
        <v>531</v>
      </c>
      <c r="M96" s="4">
        <v>1572</v>
      </c>
      <c r="N96" s="4">
        <v>28</v>
      </c>
      <c r="O96" s="4">
        <v>91</v>
      </c>
      <c r="P96" s="4">
        <v>553300</v>
      </c>
      <c r="Q96" s="4">
        <v>1579600</v>
      </c>
      <c r="R96" s="5">
        <v>-2.2700000000000001E-2</v>
      </c>
      <c r="S96" s="4">
        <v>2134479</v>
      </c>
      <c r="T96" s="4">
        <f t="shared" si="13"/>
        <v>1811539</v>
      </c>
      <c r="U96" s="4">
        <f t="shared" si="17"/>
        <v>1182104</v>
      </c>
      <c r="V96" s="5">
        <v>2.6000000000000002E-2</v>
      </c>
    </row>
    <row r="97" spans="1:22" x14ac:dyDescent="0.2">
      <c r="A97" s="16" t="s">
        <v>175</v>
      </c>
      <c r="B97" s="4">
        <v>953100</v>
      </c>
      <c r="C97" s="4">
        <v>1160800</v>
      </c>
      <c r="D97" s="4">
        <v>-207700</v>
      </c>
      <c r="E97" s="4">
        <v>-6540560000</v>
      </c>
      <c r="F97" s="4">
        <f t="shared" si="15"/>
        <v>-41561880000</v>
      </c>
      <c r="K97" s="24">
        <f t="shared" si="16"/>
        <v>38260072000</v>
      </c>
      <c r="L97" s="4">
        <v>1333</v>
      </c>
      <c r="M97" s="4">
        <v>773</v>
      </c>
      <c r="N97" s="4">
        <v>74</v>
      </c>
      <c r="O97" s="4">
        <v>109</v>
      </c>
      <c r="P97" s="4">
        <v>1344900</v>
      </c>
      <c r="Q97" s="4">
        <v>1403900</v>
      </c>
      <c r="R97" s="5">
        <v>-1.44E-2</v>
      </c>
      <c r="S97" s="4">
        <v>2769600</v>
      </c>
      <c r="T97" s="4">
        <f t="shared" ref="T97:T102" si="18">AVERAGE(S98:S107)</f>
        <v>1619926.8</v>
      </c>
      <c r="U97" s="4">
        <f t="shared" si="17"/>
        <v>1182104</v>
      </c>
      <c r="V97" s="5">
        <v>2.3900000000000001E-2</v>
      </c>
    </row>
    <row r="98" spans="1:22" x14ac:dyDescent="0.2">
      <c r="A98" s="16" t="s">
        <v>174</v>
      </c>
      <c r="B98" s="4">
        <v>707300</v>
      </c>
      <c r="C98" s="4">
        <v>1008011</v>
      </c>
      <c r="D98" s="4">
        <v>-300711</v>
      </c>
      <c r="E98" s="4">
        <v>-9380370000</v>
      </c>
      <c r="F98" s="4">
        <f t="shared" si="15"/>
        <v>-35021320000</v>
      </c>
      <c r="K98" s="24">
        <f t="shared" si="16"/>
        <v>38260072000</v>
      </c>
      <c r="L98" s="4">
        <v>570</v>
      </c>
      <c r="M98" s="4">
        <v>1587</v>
      </c>
      <c r="N98" s="4">
        <v>49</v>
      </c>
      <c r="O98" s="4">
        <v>47</v>
      </c>
      <c r="P98" s="4">
        <v>735300</v>
      </c>
      <c r="Q98" s="4">
        <v>1383600</v>
      </c>
      <c r="R98" s="5">
        <v>6.5000000000000006E-3</v>
      </c>
      <c r="S98" s="4">
        <v>2178949</v>
      </c>
      <c r="T98" s="4">
        <f t="shared" si="18"/>
        <v>1480171.25</v>
      </c>
      <c r="U98" s="4">
        <f t="shared" si="17"/>
        <v>1182104</v>
      </c>
      <c r="V98" s="5">
        <v>1.1200000000000002E-2</v>
      </c>
    </row>
    <row r="99" spans="1:22" x14ac:dyDescent="0.2">
      <c r="A99" s="16" t="s">
        <v>164</v>
      </c>
      <c r="B99" s="4">
        <v>393100</v>
      </c>
      <c r="C99" s="4">
        <v>670000</v>
      </c>
      <c r="D99" s="4">
        <v>-276900</v>
      </c>
      <c r="E99" s="4">
        <v>-8611900000</v>
      </c>
      <c r="F99" s="4">
        <f t="shared" si="15"/>
        <v>-25640950000</v>
      </c>
      <c r="G99" s="4">
        <v>692600</v>
      </c>
      <c r="H99" s="4">
        <v>33500</v>
      </c>
      <c r="I99" s="4">
        <v>659100</v>
      </c>
      <c r="J99" s="4">
        <v>20514835000</v>
      </c>
      <c r="K99" s="24">
        <f t="shared" si="16"/>
        <v>38260072000</v>
      </c>
      <c r="L99" s="4">
        <v>544</v>
      </c>
      <c r="M99" s="4">
        <v>697</v>
      </c>
      <c r="N99" s="4">
        <v>52</v>
      </c>
      <c r="O99" s="4">
        <v>36</v>
      </c>
      <c r="P99" s="4">
        <v>750500</v>
      </c>
      <c r="Q99" s="4">
        <v>714800</v>
      </c>
      <c r="R99" s="5">
        <v>1.7000000000000001E-3</v>
      </c>
      <c r="S99" s="4">
        <v>1672427</v>
      </c>
      <c r="T99" s="4">
        <f t="shared" si="18"/>
        <v>1416086</v>
      </c>
      <c r="U99" s="4">
        <f t="shared" si="17"/>
        <v>1182104</v>
      </c>
      <c r="V99" s="5">
        <v>1.1200000000000002E-2</v>
      </c>
    </row>
    <row r="100" spans="1:22" x14ac:dyDescent="0.2">
      <c r="A100" s="16" t="s">
        <v>156</v>
      </c>
      <c r="B100" s="4">
        <v>433100</v>
      </c>
      <c r="C100" s="4">
        <v>698200</v>
      </c>
      <c r="D100" s="4">
        <v>-265100</v>
      </c>
      <c r="E100" s="4">
        <v>-8172280000</v>
      </c>
      <c r="F100" s="4">
        <f t="shared" si="15"/>
        <v>-17029050000</v>
      </c>
      <c r="G100" s="4">
        <v>545600</v>
      </c>
      <c r="H100" s="4">
        <v>13200</v>
      </c>
      <c r="I100" s="4">
        <v>532400</v>
      </c>
      <c r="J100" s="4">
        <v>16479675000</v>
      </c>
      <c r="K100" s="24">
        <f t="shared" si="16"/>
        <v>17745237000</v>
      </c>
      <c r="L100" s="4">
        <v>606</v>
      </c>
      <c r="M100" s="4">
        <v>1011</v>
      </c>
      <c r="N100" s="4">
        <v>59</v>
      </c>
      <c r="O100" s="4">
        <v>32</v>
      </c>
      <c r="P100" s="4">
        <v>849700</v>
      </c>
      <c r="Q100" s="4">
        <v>846900</v>
      </c>
      <c r="R100" s="5">
        <v>4.8999999999999998E-3</v>
      </c>
      <c r="S100" s="4">
        <v>1816591</v>
      </c>
      <c r="T100" s="4">
        <f t="shared" si="18"/>
        <v>1215833.5</v>
      </c>
      <c r="U100" s="4">
        <f t="shared" si="17"/>
        <v>1182104</v>
      </c>
      <c r="V100" s="5">
        <v>1.1299999999999999E-2</v>
      </c>
    </row>
    <row r="101" spans="1:22" x14ac:dyDescent="0.2">
      <c r="A101" s="16" t="s">
        <v>155</v>
      </c>
      <c r="B101" s="4">
        <v>455400</v>
      </c>
      <c r="C101" s="4">
        <v>595500</v>
      </c>
      <c r="D101" s="4">
        <v>-140100</v>
      </c>
      <c r="E101" s="4">
        <v>-4287620000</v>
      </c>
      <c r="F101" s="4">
        <f t="shared" si="15"/>
        <v>-8856770000</v>
      </c>
      <c r="G101" s="4">
        <v>40400</v>
      </c>
      <c r="H101" s="4">
        <v>20950</v>
      </c>
      <c r="I101" s="4">
        <v>19450</v>
      </c>
      <c r="J101" s="4">
        <v>596167000</v>
      </c>
      <c r="K101" s="24">
        <f t="shared" si="16"/>
        <v>1265562000</v>
      </c>
      <c r="L101" s="4">
        <v>457</v>
      </c>
      <c r="M101" s="4">
        <v>626</v>
      </c>
      <c r="N101" s="4">
        <v>23</v>
      </c>
      <c r="O101" s="4">
        <v>27</v>
      </c>
      <c r="P101" s="4">
        <v>471400</v>
      </c>
      <c r="Q101" s="4">
        <v>710100</v>
      </c>
      <c r="R101" s="5">
        <v>-1.6000000000000001E-3</v>
      </c>
      <c r="S101" s="4">
        <v>1182104</v>
      </c>
      <c r="T101" s="4">
        <f t="shared" si="18"/>
        <v>1249563</v>
      </c>
      <c r="U101" s="4">
        <f t="shared" si="17"/>
        <v>1249563</v>
      </c>
      <c r="V101" s="5">
        <v>9.7999999999999997E-3</v>
      </c>
    </row>
    <row r="102" spans="1:22" x14ac:dyDescent="0.2">
      <c r="A102" s="16" t="s">
        <v>154</v>
      </c>
      <c r="B102" s="4">
        <v>165900</v>
      </c>
      <c r="C102" s="4">
        <v>314000</v>
      </c>
      <c r="D102" s="4">
        <v>-148100</v>
      </c>
      <c r="E102" s="4">
        <v>-4569150000</v>
      </c>
      <c r="F102" s="4">
        <f t="shared" si="15"/>
        <v>-4569150000</v>
      </c>
      <c r="G102" s="4">
        <v>52200</v>
      </c>
      <c r="H102" s="4">
        <v>30600</v>
      </c>
      <c r="I102" s="4">
        <v>21600</v>
      </c>
      <c r="J102" s="4">
        <v>669395000</v>
      </c>
      <c r="K102" s="24">
        <f t="shared" si="16"/>
        <v>669395000</v>
      </c>
      <c r="L102" s="4">
        <v>389</v>
      </c>
      <c r="M102" s="4">
        <v>722</v>
      </c>
      <c r="N102" s="4">
        <v>22</v>
      </c>
      <c r="O102" s="4">
        <v>52</v>
      </c>
      <c r="P102" s="4">
        <v>385300</v>
      </c>
      <c r="Q102" s="4">
        <v>796800</v>
      </c>
      <c r="R102" s="5">
        <v>-1.7500000000000002E-2</v>
      </c>
      <c r="S102" s="4">
        <v>1249563</v>
      </c>
      <c r="T102" s="4" t="e">
        <f t="shared" si="18"/>
        <v>#DIV/0!</v>
      </c>
      <c r="U102" s="4">
        <f t="shared" si="17"/>
        <v>0</v>
      </c>
      <c r="V102" s="5">
        <v>2.7099999999999999E-2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73B3-BAEF-F140-8BD5-2CC9D2E92B2E}">
  <sheetPr codeName="Sheet34"/>
  <dimension ref="A1:V258"/>
  <sheetViews>
    <sheetView workbookViewId="0">
      <pane ySplit="2" topLeftCell="A39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83203125"/>
    <col min="3" max="3" customWidth="true" width="14.0"/>
    <col min="4" max="4" customWidth="true" width="15.5"/>
    <col min="5" max="5" customWidth="true" width="18.0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661">
        <v>344</v>
      </c>
      <c r="B3" t="n" s="2662">
        <v>332800.0</v>
      </c>
      <c r="C3" t="n" s="2663">
        <v>14600.0</v>
      </c>
      <c r="D3" t="n" s="2664">
        <v>318200.0</v>
      </c>
      <c r="E3" t="n" s="2665">
        <v>1.440303E10</v>
      </c>
      <c r="G3" t="n" s="2651">
        <v>0.0</v>
      </c>
      <c r="H3" t="n" s="2652">
        <v>0.0</v>
      </c>
      <c r="I3" t="n" s="2653">
        <v>0.0</v>
      </c>
      <c r="J3" t="n" s="2654">
        <v>-9.15E7</v>
      </c>
      <c r="L3" t="n" s="2655">
        <v>1034.0</v>
      </c>
      <c r="M3" t="n" s="2656">
        <v>671.0</v>
      </c>
      <c r="N3" t="n" s="2657">
        <v>95.0</v>
      </c>
      <c r="O3" t="n" s="2658">
        <v>61.0</v>
      </c>
      <c r="P3" t="n" s="2659">
        <v>885100.0</v>
      </c>
      <c r="Q3" t="n" s="2660">
        <v>568900.0</v>
      </c>
      <c r="R3" t="n" s="2649">
        <v>0.0398</v>
      </c>
      <c r="S3" t="n" s="2648">
        <v>1540800.0</v>
      </c>
      <c r="V3" t="n" s="2650">
        <v>0.054299999999999994</v>
      </c>
    </row>
    <row r="4">
      <c r="A4" t="s" s="594">
        <v>343</v>
      </c>
      <c r="B4" t="n" s="595">
        <v>46900.0</v>
      </c>
      <c r="C4" t="n" s="596">
        <v>51500.0</v>
      </c>
      <c r="D4" t="n" s="597">
        <v>-4600.0</v>
      </c>
      <c r="E4" t="n" s="598">
        <v>-2.0009E8</v>
      </c>
      <c r="G4" t="n" s="584">
        <v>0.0</v>
      </c>
      <c r="H4" t="n" s="585">
        <v>0.0</v>
      </c>
      <c r="I4" t="n" s="586">
        <v>0.0</v>
      </c>
      <c r="J4" t="n" s="587">
        <v>0.0</v>
      </c>
      <c r="L4" t="n" s="588">
        <v>472.0</v>
      </c>
      <c r="M4" t="n" s="589">
        <v>596.0</v>
      </c>
      <c r="N4" t="n" s="590">
        <v>48.0</v>
      </c>
      <c r="O4" t="n" s="591">
        <v>52.0</v>
      </c>
      <c r="P4" t="n" s="592">
        <v>598600.0</v>
      </c>
      <c r="Q4" t="n" s="593">
        <v>532400.0</v>
      </c>
      <c r="R4" t="n" s="582">
        <v>-0.0</v>
      </c>
      <c r="S4" t="n" s="581">
        <v>1163600.0</v>
      </c>
      <c r="V4" t="n" s="583">
        <v>0.033</v>
      </c>
    </row>
    <row r="5" spans="1:22" x14ac:dyDescent="0.2">
      <c r="A5" s="16" t="s">
        <v>342</v>
      </c>
      <c r="B5" s="4">
        <v>116400</v>
      </c>
      <c r="C5" s="4">
        <v>78500</v>
      </c>
      <c r="D5" s="4">
        <v>37900</v>
      </c>
      <c r="E5" s="4">
        <v>1655180000</v>
      </c>
      <c r="F5" s="4">
        <f t="shared" ref="F5:F46" si="0">E5+F6</f>
        <v>40440377631</v>
      </c>
      <c r="G5" s="4">
        <v>0</v>
      </c>
      <c r="H5" s="4">
        <v>0</v>
      </c>
      <c r="I5" s="4">
        <v>0</v>
      </c>
      <c r="J5" s="4">
        <v>-86800000</v>
      </c>
      <c r="K5" s="24">
        <f t="shared" ref="K5:K46" si="1">K6+J5</f>
        <v>479610000</v>
      </c>
      <c r="L5" s="4">
        <v>914</v>
      </c>
      <c r="M5" s="4">
        <v>528</v>
      </c>
      <c r="N5" s="4">
        <v>51</v>
      </c>
      <c r="O5" s="4">
        <v>49</v>
      </c>
      <c r="P5" s="4">
        <v>686000</v>
      </c>
      <c r="Q5" s="4">
        <v>448200</v>
      </c>
      <c r="R5" s="5">
        <v>4.5999999999999999E-3</v>
      </c>
      <c r="S5" s="4">
        <v>1136600</v>
      </c>
      <c r="T5" s="4">
        <f t="shared" ref="T5:T73" si="2">AVERAGE(S6:S15)</f>
        <v>1178160</v>
      </c>
      <c r="U5" s="4">
        <f t="shared" ref="U5:U46" si="3">MIN(S6:S10)</f>
        <v>738300</v>
      </c>
      <c r="V5" s="5">
        <v>2.8999999999999998E-2</v>
      </c>
    </row>
    <row r="6" spans="1:22" x14ac:dyDescent="0.2">
      <c r="A6" s="16" t="s">
        <v>341</v>
      </c>
      <c r="B6" s="4">
        <v>53100</v>
      </c>
      <c r="C6" s="4">
        <v>49800</v>
      </c>
      <c r="D6" s="4">
        <v>3300</v>
      </c>
      <c r="E6" s="4">
        <v>163290000</v>
      </c>
      <c r="F6" s="4">
        <f t="shared" si="0"/>
        <v>38785197631</v>
      </c>
      <c r="G6" s="4">
        <v>0</v>
      </c>
      <c r="H6" s="4">
        <v>0</v>
      </c>
      <c r="I6" s="4">
        <v>0</v>
      </c>
      <c r="J6" s="4">
        <v>-86800000</v>
      </c>
      <c r="K6" s="24">
        <f t="shared" si="1"/>
        <v>566410000</v>
      </c>
      <c r="L6" s="4">
        <v>698</v>
      </c>
      <c r="M6" s="4">
        <v>549</v>
      </c>
      <c r="N6" s="4">
        <v>59</v>
      </c>
      <c r="O6" s="4">
        <v>44</v>
      </c>
      <c r="P6" s="4">
        <v>674400</v>
      </c>
      <c r="Q6" s="4">
        <v>497800</v>
      </c>
      <c r="R6" s="5">
        <v>2.8199999999999999E-2</v>
      </c>
      <c r="S6" s="4">
        <v>1242800</v>
      </c>
      <c r="T6" s="4">
        <f t="shared" si="2"/>
        <v>1140810</v>
      </c>
      <c r="U6" s="4">
        <f t="shared" si="3"/>
        <v>738300</v>
      </c>
      <c r="V6" s="5">
        <v>2.9700000000000001E-2</v>
      </c>
    </row>
    <row r="7" spans="1:22" x14ac:dyDescent="0.2">
      <c r="A7" s="16" t="s">
        <v>340</v>
      </c>
      <c r="B7" s="4">
        <v>36900</v>
      </c>
      <c r="C7" s="4">
        <v>17600</v>
      </c>
      <c r="D7" s="4">
        <v>19300</v>
      </c>
      <c r="E7" s="4">
        <v>790800000</v>
      </c>
      <c r="F7" s="4">
        <f t="shared" si="0"/>
        <v>38621907631</v>
      </c>
      <c r="G7" s="4">
        <v>0</v>
      </c>
      <c r="H7" s="4">
        <v>0</v>
      </c>
      <c r="I7" s="4">
        <v>0</v>
      </c>
      <c r="J7" s="4">
        <v>-84800000</v>
      </c>
      <c r="K7" s="24">
        <f t="shared" si="1"/>
        <v>653210000</v>
      </c>
      <c r="L7" s="4">
        <v>519</v>
      </c>
      <c r="M7" s="4">
        <v>393</v>
      </c>
      <c r="N7" s="4">
        <v>38</v>
      </c>
      <c r="O7" s="4">
        <v>37</v>
      </c>
      <c r="P7" s="4">
        <v>392900</v>
      </c>
      <c r="Q7" s="4">
        <v>370000</v>
      </c>
      <c r="R7" s="5">
        <v>3.9100000000000003E-2</v>
      </c>
      <c r="S7" s="4">
        <v>816200</v>
      </c>
      <c r="T7" s="4">
        <f t="shared" si="2"/>
        <v>1267970</v>
      </c>
      <c r="U7" s="4">
        <f t="shared" si="3"/>
        <v>738300</v>
      </c>
      <c r="V7" s="5">
        <v>0.04</v>
      </c>
    </row>
    <row r="8" spans="1:22" x14ac:dyDescent="0.2">
      <c r="A8" s="16" t="s">
        <v>339</v>
      </c>
      <c r="B8" s="4">
        <v>74200</v>
      </c>
      <c r="C8" s="4">
        <v>36800</v>
      </c>
      <c r="D8" s="4">
        <v>37400</v>
      </c>
      <c r="E8" s="4">
        <v>1622250000</v>
      </c>
      <c r="F8" s="4">
        <f t="shared" si="0"/>
        <v>37831107631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738010000</v>
      </c>
      <c r="L8" s="4">
        <v>619</v>
      </c>
      <c r="M8" s="4">
        <v>1367</v>
      </c>
      <c r="N8" s="4">
        <v>53</v>
      </c>
      <c r="O8" s="4">
        <v>117</v>
      </c>
      <c r="P8" s="4">
        <v>612200</v>
      </c>
      <c r="Q8" s="4">
        <v>1287900</v>
      </c>
      <c r="R8" s="5">
        <v>-6.2100000000000002E-2</v>
      </c>
      <c r="S8" s="4">
        <v>2080200</v>
      </c>
      <c r="T8" s="4">
        <f t="shared" si="2"/>
        <v>1187340</v>
      </c>
      <c r="U8" s="4">
        <f t="shared" si="3"/>
        <v>738300</v>
      </c>
      <c r="V8" s="5">
        <v>6.6699999999999995E-2</v>
      </c>
    </row>
    <row r="9" spans="1:22" x14ac:dyDescent="0.2">
      <c r="A9" s="16" t="s">
        <v>338</v>
      </c>
      <c r="B9" s="4">
        <v>10000</v>
      </c>
      <c r="C9" s="4">
        <v>87500</v>
      </c>
      <c r="D9" s="4">
        <v>-77500</v>
      </c>
      <c r="E9" s="4">
        <v>-3332410000</v>
      </c>
      <c r="F9" s="4">
        <f t="shared" si="0"/>
        <v>36208857631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738010000</v>
      </c>
      <c r="L9" s="4">
        <v>281</v>
      </c>
      <c r="M9" s="4">
        <v>611</v>
      </c>
      <c r="N9" s="4">
        <v>13</v>
      </c>
      <c r="O9" s="4">
        <v>45</v>
      </c>
      <c r="P9" s="4">
        <v>248000</v>
      </c>
      <c r="Q9" s="4">
        <v>489300</v>
      </c>
      <c r="R9" s="5">
        <v>-2.2000000000000001E-3</v>
      </c>
      <c r="S9" s="4">
        <v>738300</v>
      </c>
      <c r="T9" s="4">
        <f t="shared" si="2"/>
        <v>1224010</v>
      </c>
      <c r="U9" s="4">
        <f t="shared" si="3"/>
        <v>825400</v>
      </c>
      <c r="V9" s="5">
        <v>1.84E-2</v>
      </c>
    </row>
    <row r="10" spans="1:22" x14ac:dyDescent="0.2">
      <c r="A10" s="16" t="s">
        <v>337</v>
      </c>
      <c r="B10" s="4">
        <v>37150</v>
      </c>
      <c r="C10" s="4">
        <v>45400</v>
      </c>
      <c r="D10" s="4">
        <v>-8250</v>
      </c>
      <c r="E10" s="4">
        <v>-363000000</v>
      </c>
      <c r="F10" s="4">
        <f t="shared" si="0"/>
        <v>39541267631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738010000</v>
      </c>
      <c r="L10" s="4">
        <v>438</v>
      </c>
      <c r="M10" s="4">
        <v>1043</v>
      </c>
      <c r="N10" s="4">
        <v>31</v>
      </c>
      <c r="O10" s="4">
        <v>78</v>
      </c>
      <c r="P10" s="4">
        <v>412100</v>
      </c>
      <c r="Q10" s="4">
        <v>786200</v>
      </c>
      <c r="R10" s="5">
        <v>-2.2000000000000001E-3</v>
      </c>
      <c r="S10" s="4">
        <v>1201200</v>
      </c>
      <c r="T10" s="4">
        <f t="shared" si="2"/>
        <v>1282190</v>
      </c>
      <c r="U10" s="4">
        <f t="shared" si="3"/>
        <v>825400</v>
      </c>
      <c r="V10" s="5">
        <v>2.6099999999999998E-2</v>
      </c>
    </row>
    <row r="11" spans="1:22" x14ac:dyDescent="0.2">
      <c r="A11" s="16" t="s">
        <v>336</v>
      </c>
      <c r="B11" s="4">
        <v>30000</v>
      </c>
      <c r="C11" s="4">
        <v>56800</v>
      </c>
      <c r="D11" s="4">
        <v>-26800</v>
      </c>
      <c r="E11" s="4">
        <v>-1153880000</v>
      </c>
      <c r="F11" s="4">
        <f t="shared" si="0"/>
        <v>39904267631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738010000</v>
      </c>
      <c r="L11" s="4">
        <v>354</v>
      </c>
      <c r="M11" s="4">
        <v>686</v>
      </c>
      <c r="N11" s="4">
        <v>12</v>
      </c>
      <c r="O11" s="4">
        <v>53</v>
      </c>
      <c r="P11" s="4">
        <v>236800</v>
      </c>
      <c r="Q11" s="4">
        <v>580200</v>
      </c>
      <c r="R11" s="5">
        <v>-4.5000000000000005E-3</v>
      </c>
      <c r="S11" s="4">
        <v>825400</v>
      </c>
      <c r="T11" s="4">
        <f t="shared" si="2"/>
        <v>1306270</v>
      </c>
      <c r="U11" s="4">
        <f t="shared" si="3"/>
        <v>834700</v>
      </c>
      <c r="V11" s="5">
        <v>2.8300000000000002E-2</v>
      </c>
    </row>
    <row r="12" spans="1:22" x14ac:dyDescent="0.2">
      <c r="A12" s="16" t="s">
        <v>335</v>
      </c>
      <c r="B12" s="4">
        <v>36900</v>
      </c>
      <c r="C12" s="4">
        <v>34000</v>
      </c>
      <c r="D12" s="4">
        <v>2900</v>
      </c>
      <c r="E12" s="4">
        <v>139030000</v>
      </c>
      <c r="F12" s="4">
        <f t="shared" si="0"/>
        <v>41058147631</v>
      </c>
      <c r="G12" s="4">
        <v>0</v>
      </c>
      <c r="H12" s="4">
        <v>0</v>
      </c>
      <c r="I12" s="4">
        <v>0</v>
      </c>
      <c r="J12" s="4">
        <v>-216000000</v>
      </c>
      <c r="K12" s="24">
        <f t="shared" si="1"/>
        <v>738010000</v>
      </c>
      <c r="L12" s="4">
        <v>637</v>
      </c>
      <c r="M12" s="4">
        <v>614</v>
      </c>
      <c r="N12" s="4">
        <v>36</v>
      </c>
      <c r="O12" s="4">
        <v>44</v>
      </c>
      <c r="P12" s="4">
        <v>455400</v>
      </c>
      <c r="Q12" s="4">
        <v>544000</v>
      </c>
      <c r="R12" s="5">
        <v>1.1999999999999999E-3</v>
      </c>
      <c r="S12" s="4">
        <v>1039000</v>
      </c>
      <c r="T12" s="4">
        <f t="shared" si="2"/>
        <v>1368260</v>
      </c>
      <c r="U12" s="4">
        <f t="shared" si="3"/>
        <v>834700</v>
      </c>
      <c r="V12" s="5">
        <v>3.5499999999999997E-2</v>
      </c>
    </row>
    <row r="13" spans="1:22" x14ac:dyDescent="0.2">
      <c r="A13" s="16" t="s">
        <v>333</v>
      </c>
      <c r="B13" s="4">
        <v>40800</v>
      </c>
      <c r="C13" s="4">
        <v>66900</v>
      </c>
      <c r="D13" s="4">
        <v>-26100</v>
      </c>
      <c r="E13" s="4">
        <v>-1117660000</v>
      </c>
      <c r="F13" s="4">
        <f t="shared" si="0"/>
        <v>40919117631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954010000</v>
      </c>
      <c r="L13" s="4">
        <v>951</v>
      </c>
      <c r="M13" s="4">
        <v>592</v>
      </c>
      <c r="N13" s="4">
        <v>56</v>
      </c>
      <c r="O13" s="4">
        <v>46</v>
      </c>
      <c r="P13" s="4">
        <v>695000</v>
      </c>
      <c r="Q13" s="4">
        <v>459500</v>
      </c>
      <c r="R13" s="5">
        <v>2.1000000000000001E-2</v>
      </c>
      <c r="S13" s="4">
        <v>1257600</v>
      </c>
      <c r="T13" s="4">
        <f t="shared" si="2"/>
        <v>1318840</v>
      </c>
      <c r="U13" s="4">
        <f t="shared" si="3"/>
        <v>834700</v>
      </c>
      <c r="V13" s="5">
        <v>2.4E-2</v>
      </c>
    </row>
    <row r="14" spans="1:22" x14ac:dyDescent="0.2">
      <c r="A14" s="16" t="s">
        <v>332</v>
      </c>
      <c r="B14" s="4">
        <v>100</v>
      </c>
      <c r="C14" s="4">
        <v>187900</v>
      </c>
      <c r="D14" s="4">
        <v>-187800</v>
      </c>
      <c r="E14" s="4">
        <v>-8066187743</v>
      </c>
      <c r="F14" s="4">
        <f t="shared" si="0"/>
        <v>42036777631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954010000</v>
      </c>
      <c r="L14" s="4">
        <v>396</v>
      </c>
      <c r="M14" s="4">
        <v>759</v>
      </c>
      <c r="N14" s="4">
        <v>25</v>
      </c>
      <c r="O14" s="4">
        <v>43</v>
      </c>
      <c r="P14" s="4">
        <v>255800</v>
      </c>
      <c r="Q14" s="4">
        <v>526000</v>
      </c>
      <c r="R14" s="5">
        <v>0</v>
      </c>
      <c r="S14" s="4">
        <v>834700</v>
      </c>
      <c r="T14" s="4">
        <f t="shared" si="2"/>
        <v>1298600</v>
      </c>
      <c r="U14" s="4">
        <f t="shared" si="3"/>
        <v>869300</v>
      </c>
      <c r="V14" s="5">
        <v>2.0799999999999999E-2</v>
      </c>
    </row>
    <row r="15" spans="1:22" x14ac:dyDescent="0.2">
      <c r="A15" s="16" t="s">
        <v>331</v>
      </c>
      <c r="B15" s="4">
        <v>29400</v>
      </c>
      <c r="C15" s="4">
        <v>77800</v>
      </c>
      <c r="D15" s="4">
        <v>-48400</v>
      </c>
      <c r="E15" s="4">
        <v>-2056540000</v>
      </c>
      <c r="F15" s="4">
        <f t="shared" si="0"/>
        <v>50102965374</v>
      </c>
      <c r="G15" s="4">
        <v>0</v>
      </c>
      <c r="H15" s="4">
        <v>0</v>
      </c>
      <c r="I15" s="4">
        <v>0</v>
      </c>
      <c r="J15" s="4">
        <v>-32335370000</v>
      </c>
      <c r="K15" s="24">
        <f t="shared" si="1"/>
        <v>954010000</v>
      </c>
      <c r="L15" s="4">
        <v>600</v>
      </c>
      <c r="M15" s="4">
        <v>717</v>
      </c>
      <c r="N15" s="4">
        <v>30</v>
      </c>
      <c r="O15" s="4">
        <v>46</v>
      </c>
      <c r="P15" s="4">
        <v>477400</v>
      </c>
      <c r="Q15" s="4">
        <v>521000</v>
      </c>
      <c r="R15" s="5">
        <v>1.18E-2</v>
      </c>
      <c r="S15" s="4">
        <v>1746200</v>
      </c>
      <c r="T15" s="4">
        <f t="shared" si="2"/>
        <v>1193350</v>
      </c>
      <c r="U15" s="4">
        <f t="shared" si="3"/>
        <v>869300</v>
      </c>
      <c r="V15" s="5">
        <v>2.3199999999999998E-2</v>
      </c>
    </row>
    <row r="16" spans="1:22" x14ac:dyDescent="0.2">
      <c r="A16" s="16" t="s">
        <v>330</v>
      </c>
      <c r="B16" s="4">
        <v>42600</v>
      </c>
      <c r="C16" s="4">
        <v>138900</v>
      </c>
      <c r="D16" s="4">
        <v>-96300</v>
      </c>
      <c r="E16" s="4">
        <v>-4151420000</v>
      </c>
      <c r="F16" s="4">
        <f t="shared" si="0"/>
        <v>52159505374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33289380000</v>
      </c>
      <c r="L16" s="4">
        <v>393</v>
      </c>
      <c r="M16" s="4">
        <v>692</v>
      </c>
      <c r="N16" s="4">
        <v>16</v>
      </c>
      <c r="O16" s="4">
        <v>39</v>
      </c>
      <c r="P16" s="4">
        <v>238300</v>
      </c>
      <c r="Q16" s="4">
        <v>507000</v>
      </c>
      <c r="R16" s="5">
        <v>-8.2299999999999998E-2</v>
      </c>
      <c r="S16" s="4">
        <v>869300</v>
      </c>
      <c r="T16" s="4">
        <f t="shared" si="2"/>
        <v>1173720</v>
      </c>
      <c r="U16" s="4">
        <f t="shared" si="3"/>
        <v>1066200</v>
      </c>
      <c r="V16" s="5">
        <v>3.7400000000000003E-2</v>
      </c>
    </row>
    <row r="17" spans="1:22" x14ac:dyDescent="0.2">
      <c r="A17" s="16" t="s">
        <v>329</v>
      </c>
      <c r="B17" s="4">
        <v>120800</v>
      </c>
      <c r="C17" s="4">
        <v>105300</v>
      </c>
      <c r="D17" s="4">
        <v>15500</v>
      </c>
      <c r="E17" s="4">
        <v>737010000</v>
      </c>
      <c r="F17" s="4">
        <f t="shared" si="0"/>
        <v>56310925374</v>
      </c>
      <c r="G17" s="4">
        <v>746000</v>
      </c>
      <c r="H17" s="4">
        <v>9000</v>
      </c>
      <c r="I17" s="4">
        <v>737000</v>
      </c>
      <c r="J17" s="4">
        <v>33904800000</v>
      </c>
      <c r="K17" s="24">
        <f t="shared" si="1"/>
        <v>33289380000</v>
      </c>
      <c r="L17" s="4">
        <v>767</v>
      </c>
      <c r="M17" s="4">
        <v>683</v>
      </c>
      <c r="N17" s="4">
        <v>58</v>
      </c>
      <c r="O17" s="4">
        <v>67</v>
      </c>
      <c r="P17" s="4">
        <v>622600</v>
      </c>
      <c r="Q17" s="4">
        <v>635300</v>
      </c>
      <c r="R17" s="5">
        <v>2.7999999999999997E-2</v>
      </c>
      <c r="S17" s="4">
        <v>2087800</v>
      </c>
      <c r="T17" s="4">
        <f t="shared" si="2"/>
        <v>1025140</v>
      </c>
      <c r="U17" s="4">
        <f t="shared" si="3"/>
        <v>1066200</v>
      </c>
      <c r="V17" s="5">
        <v>3.6600000000000001E-2</v>
      </c>
    </row>
    <row r="18" spans="1:22" x14ac:dyDescent="0.2">
      <c r="A18" s="16" t="s">
        <v>328</v>
      </c>
      <c r="B18" s="4">
        <v>142200</v>
      </c>
      <c r="C18" s="4">
        <v>583200</v>
      </c>
      <c r="D18" s="4">
        <v>-441000</v>
      </c>
      <c r="E18" s="4">
        <v>-19765550000</v>
      </c>
      <c r="F18" s="4">
        <f t="shared" si="0"/>
        <v>55573915374</v>
      </c>
      <c r="G18" s="4">
        <v>0</v>
      </c>
      <c r="H18" s="4">
        <v>0</v>
      </c>
      <c r="I18" s="4">
        <v>0</v>
      </c>
      <c r="J18" s="4">
        <v>-46000000</v>
      </c>
      <c r="K18" s="24">
        <f t="shared" si="1"/>
        <v>-615420000</v>
      </c>
      <c r="L18" s="4">
        <v>758</v>
      </c>
      <c r="M18" s="4">
        <v>579</v>
      </c>
      <c r="N18" s="4">
        <v>53</v>
      </c>
      <c r="O18" s="4">
        <v>71</v>
      </c>
      <c r="P18" s="4">
        <v>546600</v>
      </c>
      <c r="Q18" s="4">
        <v>633500</v>
      </c>
      <c r="R18" s="5">
        <v>-2.2000000000000001E-3</v>
      </c>
      <c r="S18" s="4">
        <v>1273900</v>
      </c>
      <c r="T18" s="4">
        <f t="shared" si="2"/>
        <v>1025930</v>
      </c>
      <c r="U18" s="4">
        <f t="shared" si="3"/>
        <v>763400</v>
      </c>
      <c r="V18" s="5">
        <v>2.3199999999999998E-2</v>
      </c>
    </row>
    <row r="19" spans="1:22" x14ac:dyDescent="0.2">
      <c r="A19" s="16" t="s">
        <v>327</v>
      </c>
      <c r="B19" s="4">
        <v>69700</v>
      </c>
      <c r="C19" s="4">
        <v>323700</v>
      </c>
      <c r="D19" s="4">
        <v>-254000</v>
      </c>
      <c r="E19" s="4">
        <v>-11529670000</v>
      </c>
      <c r="F19" s="4">
        <f t="shared" si="0"/>
        <v>75339465374</v>
      </c>
      <c r="G19" s="4">
        <v>0</v>
      </c>
      <c r="H19" s="4">
        <v>0</v>
      </c>
      <c r="I19" s="4">
        <v>0</v>
      </c>
      <c r="J19" s="4">
        <v>-90000000</v>
      </c>
      <c r="K19" s="24">
        <f t="shared" si="1"/>
        <v>-569420000</v>
      </c>
      <c r="L19" s="4">
        <v>419</v>
      </c>
      <c r="M19" s="4">
        <v>838</v>
      </c>
      <c r="N19" s="4">
        <v>38</v>
      </c>
      <c r="O19" s="4">
        <v>71</v>
      </c>
      <c r="P19" s="4">
        <v>337900</v>
      </c>
      <c r="Q19" s="4">
        <v>723500</v>
      </c>
      <c r="R19" s="5">
        <v>-0.01</v>
      </c>
      <c r="S19" s="4">
        <v>1105000</v>
      </c>
      <c r="T19" s="4">
        <f t="shared" si="2"/>
        <v>959740</v>
      </c>
      <c r="U19" s="4">
        <f t="shared" si="3"/>
        <v>632300</v>
      </c>
      <c r="V19" s="5">
        <v>3.9100000000000003E-2</v>
      </c>
    </row>
    <row r="20" spans="1:22" x14ac:dyDescent="0.2">
      <c r="A20" s="16" t="s">
        <v>326</v>
      </c>
      <c r="B20" s="4">
        <v>68700</v>
      </c>
      <c r="C20" s="4">
        <v>45400</v>
      </c>
      <c r="D20" s="4">
        <v>23300</v>
      </c>
      <c r="E20" s="4">
        <v>1030730000</v>
      </c>
      <c r="F20" s="4">
        <f t="shared" si="0"/>
        <v>86869135374</v>
      </c>
      <c r="G20" s="4">
        <v>0</v>
      </c>
      <c r="H20" s="4">
        <v>0</v>
      </c>
      <c r="I20" s="4">
        <v>0</v>
      </c>
      <c r="J20" s="4">
        <v>-90000000</v>
      </c>
      <c r="K20" s="24">
        <f t="shared" si="1"/>
        <v>-479420000</v>
      </c>
      <c r="L20" s="4">
        <v>1086</v>
      </c>
      <c r="M20" s="4">
        <v>768</v>
      </c>
      <c r="N20" s="4">
        <v>118</v>
      </c>
      <c r="O20" s="4">
        <v>56</v>
      </c>
      <c r="P20" s="4">
        <v>1113300</v>
      </c>
      <c r="Q20" s="4">
        <v>633200</v>
      </c>
      <c r="R20" s="5">
        <v>3.3099999999999997E-2</v>
      </c>
      <c r="S20" s="4">
        <v>1783000</v>
      </c>
      <c r="T20" s="4">
        <f t="shared" si="2"/>
        <v>890710</v>
      </c>
      <c r="U20" s="4">
        <f t="shared" si="3"/>
        <v>632300</v>
      </c>
      <c r="V20" s="5">
        <v>5.6799999999999996E-2</v>
      </c>
    </row>
    <row r="21" spans="1:22" x14ac:dyDescent="0.2">
      <c r="A21" s="16" t="s">
        <v>325</v>
      </c>
      <c r="B21" s="4">
        <v>67900</v>
      </c>
      <c r="C21" s="4">
        <v>25700</v>
      </c>
      <c r="D21" s="4">
        <v>42200</v>
      </c>
      <c r="E21" s="4">
        <v>1840350000</v>
      </c>
      <c r="F21" s="4">
        <f t="shared" si="0"/>
        <v>85838405374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-389420000</v>
      </c>
      <c r="L21" s="4">
        <v>414</v>
      </c>
      <c r="M21" s="4">
        <v>644</v>
      </c>
      <c r="N21" s="4">
        <v>32</v>
      </c>
      <c r="O21" s="4">
        <v>66</v>
      </c>
      <c r="P21" s="4">
        <v>372100</v>
      </c>
      <c r="Q21" s="4">
        <v>692700</v>
      </c>
      <c r="R21" s="5">
        <v>5.7999999999999996E-3</v>
      </c>
      <c r="S21" s="4">
        <v>1066200</v>
      </c>
      <c r="T21" s="4">
        <f t="shared" si="2"/>
        <v>871730</v>
      </c>
      <c r="U21" s="4">
        <f t="shared" si="3"/>
        <v>632300</v>
      </c>
      <c r="V21" s="5">
        <v>2.1600000000000001E-2</v>
      </c>
    </row>
    <row r="22" spans="1:22" x14ac:dyDescent="0.2">
      <c r="A22" s="16" t="s">
        <v>324</v>
      </c>
      <c r="B22" s="4">
        <v>427200</v>
      </c>
      <c r="C22" s="4">
        <v>32600</v>
      </c>
      <c r="D22" s="4">
        <v>394600</v>
      </c>
      <c r="E22" s="4">
        <v>16865500000</v>
      </c>
      <c r="F22" s="4">
        <f t="shared" si="0"/>
        <v>83998055374</v>
      </c>
      <c r="G22" s="4">
        <v>0</v>
      </c>
      <c r="H22" s="4">
        <v>0</v>
      </c>
      <c r="I22" s="4">
        <v>0</v>
      </c>
      <c r="J22" s="4">
        <v>-87200000</v>
      </c>
      <c r="K22" s="24">
        <f t="shared" si="1"/>
        <v>-389420000</v>
      </c>
      <c r="L22" s="4">
        <v>1141</v>
      </c>
      <c r="M22" s="4">
        <v>504</v>
      </c>
      <c r="N22" s="4">
        <v>110</v>
      </c>
      <c r="O22" s="4">
        <v>47</v>
      </c>
      <c r="P22" s="4">
        <v>1094200</v>
      </c>
      <c r="Q22" s="4">
        <v>470600</v>
      </c>
      <c r="R22" s="5">
        <v>7.0000000000000007E-2</v>
      </c>
      <c r="S22" s="4">
        <v>1658900</v>
      </c>
      <c r="T22" s="4">
        <f t="shared" si="2"/>
        <v>865610</v>
      </c>
      <c r="U22" s="4">
        <f t="shared" si="3"/>
        <v>602000</v>
      </c>
      <c r="V22" s="5">
        <v>6.54E-2</v>
      </c>
    </row>
    <row r="23" spans="1:22" x14ac:dyDescent="0.2">
      <c r="A23" s="16" t="s">
        <v>323</v>
      </c>
      <c r="B23" s="4">
        <v>17300</v>
      </c>
      <c r="C23" s="4">
        <v>83300</v>
      </c>
      <c r="D23" s="4">
        <v>-66000</v>
      </c>
      <c r="E23" s="4">
        <v>-2694540000</v>
      </c>
      <c r="F23" s="4">
        <f t="shared" si="0"/>
        <v>67132555374</v>
      </c>
      <c r="G23" s="4">
        <v>0</v>
      </c>
      <c r="H23" s="4">
        <v>0</v>
      </c>
      <c r="I23" s="4">
        <v>0</v>
      </c>
      <c r="J23" s="4">
        <v>-82000000</v>
      </c>
      <c r="K23" s="24">
        <f t="shared" si="1"/>
        <v>-302220000</v>
      </c>
      <c r="L23" s="4">
        <v>344</v>
      </c>
      <c r="M23" s="4">
        <v>891</v>
      </c>
      <c r="N23" s="4">
        <v>31</v>
      </c>
      <c r="O23" s="4">
        <v>27</v>
      </c>
      <c r="P23" s="4">
        <v>299400</v>
      </c>
      <c r="Q23" s="4">
        <v>412400</v>
      </c>
      <c r="R23" s="5">
        <v>2.5000000000000001E-3</v>
      </c>
      <c r="S23" s="4">
        <v>763400</v>
      </c>
      <c r="T23" s="4">
        <f t="shared" si="2"/>
        <v>994230</v>
      </c>
      <c r="U23" s="4">
        <f t="shared" si="3"/>
        <v>602000</v>
      </c>
      <c r="V23" s="5">
        <v>1.7000000000000001E-2</v>
      </c>
    </row>
    <row r="24" spans="1:22" x14ac:dyDescent="0.2">
      <c r="A24" s="16" t="s">
        <v>322</v>
      </c>
      <c r="B24" s="4">
        <v>4300</v>
      </c>
      <c r="C24" s="4">
        <v>149900</v>
      </c>
      <c r="D24" s="4">
        <v>-145600</v>
      </c>
      <c r="E24" s="4">
        <v>-5932340000</v>
      </c>
      <c r="F24" s="4">
        <f t="shared" si="0"/>
        <v>69827095374</v>
      </c>
      <c r="G24" s="4">
        <v>0</v>
      </c>
      <c r="H24" s="4">
        <v>0</v>
      </c>
      <c r="I24" s="4">
        <v>0</v>
      </c>
      <c r="J24" s="4">
        <v>-131345000</v>
      </c>
      <c r="K24" s="24">
        <f t="shared" si="1"/>
        <v>-220220000</v>
      </c>
      <c r="L24" s="4">
        <v>259</v>
      </c>
      <c r="M24" s="4">
        <v>812</v>
      </c>
      <c r="N24" s="4">
        <v>8</v>
      </c>
      <c r="O24" s="4">
        <v>37</v>
      </c>
      <c r="P24" s="4">
        <v>175700</v>
      </c>
      <c r="Q24" s="4">
        <v>412000</v>
      </c>
      <c r="R24" s="5">
        <v>-3.5999999999999999E-3</v>
      </c>
      <c r="S24" s="4">
        <v>632300</v>
      </c>
      <c r="T24" s="4">
        <f t="shared" si="2"/>
        <v>995680</v>
      </c>
      <c r="U24" s="4">
        <f t="shared" si="3"/>
        <v>443100</v>
      </c>
      <c r="V24" s="5">
        <v>2.18E-2</v>
      </c>
    </row>
    <row r="25" spans="1:22" x14ac:dyDescent="0.2">
      <c r="A25" s="16" t="s">
        <v>321</v>
      </c>
      <c r="B25" s="4">
        <v>34200</v>
      </c>
      <c r="C25" s="4">
        <v>29600</v>
      </c>
      <c r="D25" s="4">
        <v>4600</v>
      </c>
      <c r="E25" s="4">
        <v>195220000</v>
      </c>
      <c r="F25" s="4">
        <f t="shared" si="0"/>
        <v>75759435374</v>
      </c>
      <c r="G25" s="4">
        <v>0</v>
      </c>
      <c r="H25" s="4">
        <v>0</v>
      </c>
      <c r="I25" s="4">
        <v>0</v>
      </c>
      <c r="J25" s="4">
        <v>-81600000</v>
      </c>
      <c r="K25" s="24">
        <f t="shared" si="1"/>
        <v>-88875000</v>
      </c>
      <c r="L25" s="4">
        <v>429</v>
      </c>
      <c r="M25" s="4">
        <v>342</v>
      </c>
      <c r="N25" s="4">
        <v>28</v>
      </c>
      <c r="O25" s="4">
        <v>26</v>
      </c>
      <c r="P25" s="4">
        <v>372800</v>
      </c>
      <c r="Q25" s="4">
        <v>318300</v>
      </c>
      <c r="R25" s="5">
        <v>0.02</v>
      </c>
      <c r="S25" s="4">
        <v>693700</v>
      </c>
      <c r="T25" s="4">
        <f t="shared" si="2"/>
        <v>990070</v>
      </c>
      <c r="U25" s="4">
        <f t="shared" si="3"/>
        <v>443100</v>
      </c>
      <c r="V25" s="5">
        <v>4.0999999999999995E-2</v>
      </c>
    </row>
    <row r="26" spans="1:22" x14ac:dyDescent="0.2">
      <c r="A26" s="16" t="s">
        <v>320</v>
      </c>
      <c r="B26" s="4">
        <v>46700</v>
      </c>
      <c r="C26" s="4">
        <v>173000</v>
      </c>
      <c r="D26" s="4">
        <v>-126300</v>
      </c>
      <c r="E26" s="4">
        <v>-5087170000</v>
      </c>
      <c r="F26" s="4">
        <f t="shared" si="0"/>
        <v>75564215374</v>
      </c>
      <c r="K26" s="24">
        <f t="shared" si="1"/>
        <v>-7275000</v>
      </c>
      <c r="L26" s="4">
        <v>303</v>
      </c>
      <c r="M26" s="4">
        <v>391</v>
      </c>
      <c r="N26" s="4">
        <v>17</v>
      </c>
      <c r="O26" s="4">
        <v>41</v>
      </c>
      <c r="P26" s="4">
        <v>213400</v>
      </c>
      <c r="Q26" s="4">
        <v>412200</v>
      </c>
      <c r="R26" s="5">
        <v>-1.8700000000000001E-2</v>
      </c>
      <c r="S26" s="4">
        <v>673000</v>
      </c>
      <c r="T26" s="4">
        <f t="shared" si="2"/>
        <v>1082180</v>
      </c>
      <c r="U26" s="4">
        <f t="shared" si="3"/>
        <v>443100</v>
      </c>
      <c r="V26" s="5">
        <v>2.2099999999999998E-2</v>
      </c>
    </row>
    <row r="27" spans="1:22" x14ac:dyDescent="0.2">
      <c r="A27" s="16" t="s">
        <v>319</v>
      </c>
      <c r="B27" s="4">
        <v>3000</v>
      </c>
      <c r="C27" s="4">
        <v>102200</v>
      </c>
      <c r="D27" s="4">
        <v>-99200</v>
      </c>
      <c r="E27" s="4">
        <v>-4043580000</v>
      </c>
      <c r="F27" s="4">
        <f t="shared" si="0"/>
        <v>80651385374</v>
      </c>
      <c r="K27" s="24">
        <f t="shared" si="1"/>
        <v>-7275000</v>
      </c>
      <c r="L27" s="4">
        <v>414</v>
      </c>
      <c r="M27" s="4">
        <v>323</v>
      </c>
      <c r="N27" s="4">
        <v>18</v>
      </c>
      <c r="O27" s="4">
        <v>33</v>
      </c>
      <c r="P27" s="4">
        <v>297300</v>
      </c>
      <c r="Q27" s="4">
        <v>301800</v>
      </c>
      <c r="R27" s="5">
        <v>2.1400000000000002E-2</v>
      </c>
      <c r="S27" s="4">
        <v>602000</v>
      </c>
      <c r="T27" s="4">
        <f t="shared" si="2"/>
        <v>1209970</v>
      </c>
      <c r="U27" s="4">
        <f t="shared" si="3"/>
        <v>443100</v>
      </c>
      <c r="V27" s="5">
        <v>1.5900000000000001E-2</v>
      </c>
    </row>
    <row r="28" spans="1:22" x14ac:dyDescent="0.2">
      <c r="A28" s="16" t="s">
        <v>318</v>
      </c>
      <c r="B28" s="4">
        <v>288100</v>
      </c>
      <c r="C28" s="4">
        <v>196100</v>
      </c>
      <c r="D28" s="4">
        <v>92000</v>
      </c>
      <c r="E28" s="4">
        <v>3656240000</v>
      </c>
      <c r="F28" s="4">
        <f t="shared" si="0"/>
        <v>84694965374</v>
      </c>
      <c r="K28" s="24">
        <f t="shared" si="1"/>
        <v>-7275000</v>
      </c>
      <c r="L28" s="4">
        <v>575</v>
      </c>
      <c r="M28" s="4">
        <v>569</v>
      </c>
      <c r="N28" s="4">
        <v>56</v>
      </c>
      <c r="O28" s="4">
        <v>61</v>
      </c>
      <c r="P28" s="4">
        <v>592400</v>
      </c>
      <c r="Q28" s="4">
        <v>629700</v>
      </c>
      <c r="R28" s="5">
        <v>2.4399999999999998E-2</v>
      </c>
      <c r="S28" s="4">
        <v>1281800</v>
      </c>
      <c r="T28" s="4">
        <f t="shared" si="2"/>
        <v>1216240</v>
      </c>
      <c r="U28" s="4">
        <f t="shared" si="3"/>
        <v>443100</v>
      </c>
      <c r="V28" s="5">
        <v>4.7E-2</v>
      </c>
    </row>
    <row r="29" spans="1:22" x14ac:dyDescent="0.2">
      <c r="A29" s="16" t="s">
        <v>317</v>
      </c>
      <c r="B29" s="4">
        <v>48000</v>
      </c>
      <c r="C29" s="4">
        <v>25100</v>
      </c>
      <c r="D29" s="4">
        <v>22900</v>
      </c>
      <c r="E29" s="4">
        <v>880130000</v>
      </c>
      <c r="F29" s="4">
        <f t="shared" si="0"/>
        <v>81038725374</v>
      </c>
      <c r="K29" s="24">
        <f t="shared" si="1"/>
        <v>-7275000</v>
      </c>
      <c r="L29" s="4">
        <v>265</v>
      </c>
      <c r="M29" s="4">
        <v>344</v>
      </c>
      <c r="N29" s="4">
        <v>12</v>
      </c>
      <c r="O29" s="4">
        <v>29</v>
      </c>
      <c r="P29" s="4">
        <v>170200</v>
      </c>
      <c r="Q29" s="4">
        <v>253700</v>
      </c>
      <c r="R29" s="5">
        <v>2.64E-2</v>
      </c>
      <c r="S29" s="4">
        <v>443100</v>
      </c>
      <c r="T29" s="4">
        <f t="shared" si="2"/>
        <v>1322120</v>
      </c>
      <c r="U29" s="4">
        <f t="shared" si="3"/>
        <v>646800</v>
      </c>
      <c r="V29" s="5">
        <v>2.3E-2</v>
      </c>
    </row>
    <row r="30" spans="1:22" x14ac:dyDescent="0.2">
      <c r="A30" s="16" t="s">
        <v>316</v>
      </c>
      <c r="B30" s="4">
        <v>171300</v>
      </c>
      <c r="C30" s="4">
        <v>82900</v>
      </c>
      <c r="D30" s="4">
        <v>88400</v>
      </c>
      <c r="E30" s="4">
        <v>3393390000</v>
      </c>
      <c r="F30" s="4">
        <f t="shared" si="0"/>
        <v>80158595374</v>
      </c>
      <c r="G30" s="4">
        <v>0</v>
      </c>
      <c r="H30" s="4">
        <v>0</v>
      </c>
      <c r="I30" s="4">
        <v>0</v>
      </c>
      <c r="J30" s="4">
        <v>-78400000</v>
      </c>
      <c r="K30" s="24">
        <f t="shared" si="1"/>
        <v>-7275000</v>
      </c>
      <c r="L30" s="4">
        <v>665</v>
      </c>
      <c r="M30" s="4">
        <v>673</v>
      </c>
      <c r="N30" s="4">
        <v>45</v>
      </c>
      <c r="O30" s="4">
        <v>37</v>
      </c>
      <c r="P30" s="4">
        <v>490400</v>
      </c>
      <c r="Q30" s="4">
        <v>594500</v>
      </c>
      <c r="R30" s="5">
        <v>-1.5800000000000002E-2</v>
      </c>
      <c r="S30" s="4">
        <v>1092700</v>
      </c>
      <c r="T30" s="4">
        <f t="shared" si="2"/>
        <v>1368400</v>
      </c>
      <c r="U30" s="4">
        <f t="shared" si="3"/>
        <v>637600</v>
      </c>
      <c r="V30" s="5">
        <v>5.57E-2</v>
      </c>
    </row>
    <row r="31" spans="1:22" x14ac:dyDescent="0.2">
      <c r="A31" s="16" t="s">
        <v>315</v>
      </c>
      <c r="B31" s="4">
        <v>156300</v>
      </c>
      <c r="C31" s="4">
        <v>73100</v>
      </c>
      <c r="D31" s="4">
        <v>83200</v>
      </c>
      <c r="E31" s="4">
        <v>3315680000</v>
      </c>
      <c r="F31" s="4">
        <f t="shared" si="0"/>
        <v>76765205374</v>
      </c>
      <c r="K31" s="24">
        <f t="shared" si="1"/>
        <v>71125000</v>
      </c>
      <c r="L31" s="4">
        <v>251</v>
      </c>
      <c r="M31" s="4">
        <v>537</v>
      </c>
      <c r="N31" s="4">
        <v>29</v>
      </c>
      <c r="O31" s="4">
        <v>35</v>
      </c>
      <c r="P31" s="4">
        <v>266200</v>
      </c>
      <c r="Q31" s="4">
        <v>607500</v>
      </c>
      <c r="R31" s="5">
        <v>-6.3500000000000001E-2</v>
      </c>
      <c r="S31" s="4">
        <v>876400</v>
      </c>
      <c r="T31" s="4">
        <f t="shared" si="2"/>
        <v>1405140</v>
      </c>
      <c r="U31" s="4">
        <f t="shared" si="3"/>
        <v>637600</v>
      </c>
      <c r="V31" s="5">
        <v>5.9800000000000006E-2</v>
      </c>
    </row>
    <row r="32" spans="1:22" x14ac:dyDescent="0.2">
      <c r="A32" s="16" t="s">
        <v>314</v>
      </c>
      <c r="B32" s="4">
        <v>485800</v>
      </c>
      <c r="C32" s="4">
        <v>35700</v>
      </c>
      <c r="D32" s="4">
        <v>450100</v>
      </c>
      <c r="E32" s="4">
        <v>17425290000</v>
      </c>
      <c r="F32" s="4">
        <f t="shared" si="0"/>
        <v>73449525374</v>
      </c>
      <c r="K32" s="24">
        <f t="shared" si="1"/>
        <v>71125000</v>
      </c>
      <c r="L32" s="4">
        <v>873</v>
      </c>
      <c r="M32" s="4">
        <v>839</v>
      </c>
      <c r="N32" s="4">
        <v>62</v>
      </c>
      <c r="O32" s="4">
        <v>78</v>
      </c>
      <c r="P32" s="4">
        <v>792300</v>
      </c>
      <c r="Q32" s="4">
        <v>744900</v>
      </c>
      <c r="R32" s="5">
        <v>2.8900000000000002E-2</v>
      </c>
      <c r="S32" s="4">
        <v>1597700</v>
      </c>
      <c r="T32" s="4">
        <f t="shared" si="2"/>
        <v>1361100</v>
      </c>
      <c r="U32" s="4">
        <f t="shared" si="3"/>
        <v>637600</v>
      </c>
      <c r="V32" s="5">
        <v>7.3200000000000001E-2</v>
      </c>
    </row>
    <row r="33" spans="1:22" x14ac:dyDescent="0.2">
      <c r="A33" s="16" t="s">
        <v>313</v>
      </c>
      <c r="B33" s="4">
        <v>290800</v>
      </c>
      <c r="C33" s="4">
        <v>112000</v>
      </c>
      <c r="D33" s="4">
        <v>178800</v>
      </c>
      <c r="E33" s="4">
        <v>7228620000</v>
      </c>
      <c r="F33" s="4">
        <f t="shared" si="0"/>
        <v>56024235374</v>
      </c>
      <c r="K33" s="24">
        <f t="shared" si="1"/>
        <v>71125000</v>
      </c>
      <c r="L33" s="4">
        <v>753</v>
      </c>
      <c r="M33" s="4">
        <v>1681</v>
      </c>
      <c r="N33" s="4">
        <v>36</v>
      </c>
      <c r="O33" s="4">
        <v>113</v>
      </c>
      <c r="P33" s="4">
        <v>617300</v>
      </c>
      <c r="Q33" s="4">
        <v>1212100</v>
      </c>
      <c r="R33" s="5">
        <v>-7.400000000000001E-2</v>
      </c>
      <c r="S33" s="4">
        <v>2049600</v>
      </c>
      <c r="T33" s="4">
        <f t="shared" si="2"/>
        <v>1254950</v>
      </c>
      <c r="U33" s="4">
        <f t="shared" si="3"/>
        <v>637600</v>
      </c>
      <c r="V33" s="5">
        <v>6.9000000000000006E-2</v>
      </c>
    </row>
    <row r="34" spans="1:22" x14ac:dyDescent="0.2">
      <c r="A34" s="16" t="s">
        <v>270</v>
      </c>
      <c r="B34" s="4">
        <v>29700</v>
      </c>
      <c r="C34" s="4">
        <v>35000</v>
      </c>
      <c r="D34" s="4">
        <v>-5300</v>
      </c>
      <c r="E34" s="4">
        <v>-224260000</v>
      </c>
      <c r="F34" s="4">
        <f t="shared" si="0"/>
        <v>48795615374</v>
      </c>
      <c r="K34" s="24">
        <f t="shared" si="1"/>
        <v>71125000</v>
      </c>
      <c r="L34" s="4">
        <v>312</v>
      </c>
      <c r="M34" s="4">
        <v>600</v>
      </c>
      <c r="N34" s="4">
        <v>27</v>
      </c>
      <c r="O34" s="4">
        <v>33</v>
      </c>
      <c r="P34" s="4">
        <v>239600</v>
      </c>
      <c r="Q34" s="4">
        <v>368900</v>
      </c>
      <c r="R34" s="5">
        <v>0</v>
      </c>
      <c r="S34" s="4">
        <v>646800</v>
      </c>
      <c r="T34" s="4">
        <f t="shared" si="2"/>
        <v>1238310</v>
      </c>
      <c r="U34" s="4">
        <f t="shared" si="3"/>
        <v>637600</v>
      </c>
      <c r="V34" s="5">
        <v>1.2800000000000001E-2</v>
      </c>
    </row>
    <row r="35" spans="1:22" x14ac:dyDescent="0.2">
      <c r="A35" s="16" t="s">
        <v>269</v>
      </c>
      <c r="B35" s="4">
        <v>35000</v>
      </c>
      <c r="C35" s="4">
        <v>12500</v>
      </c>
      <c r="D35" s="4">
        <v>22500</v>
      </c>
      <c r="E35" s="4">
        <v>960940000</v>
      </c>
      <c r="F35" s="4">
        <f t="shared" si="0"/>
        <v>49019875374</v>
      </c>
      <c r="K35" s="24">
        <f t="shared" si="1"/>
        <v>71125000</v>
      </c>
      <c r="L35" s="4">
        <v>341</v>
      </c>
      <c r="M35" s="4">
        <v>466</v>
      </c>
      <c r="N35" s="4">
        <v>27</v>
      </c>
      <c r="O35" s="4">
        <v>36</v>
      </c>
      <c r="P35" s="4">
        <v>241200</v>
      </c>
      <c r="Q35" s="4">
        <v>324200</v>
      </c>
      <c r="R35" s="5">
        <v>-1.1599999999999999E-2</v>
      </c>
      <c r="S35" s="4">
        <v>637600</v>
      </c>
      <c r="T35" s="4">
        <f t="shared" si="2"/>
        <v>1251880</v>
      </c>
      <c r="U35" s="4">
        <f t="shared" si="3"/>
        <v>1344500</v>
      </c>
      <c r="V35" s="5">
        <v>2.0799999999999999E-2</v>
      </c>
    </row>
    <row r="36" spans="1:22" x14ac:dyDescent="0.2">
      <c r="A36" s="16" t="s">
        <v>268</v>
      </c>
      <c r="B36" s="4">
        <v>353300</v>
      </c>
      <c r="C36" s="4">
        <v>46400</v>
      </c>
      <c r="D36" s="4">
        <v>306900</v>
      </c>
      <c r="E36" s="4">
        <v>13431680000</v>
      </c>
      <c r="F36" s="4">
        <f t="shared" si="0"/>
        <v>48058935374</v>
      </c>
      <c r="K36" s="24">
        <f t="shared" si="1"/>
        <v>71125000</v>
      </c>
      <c r="L36" s="4">
        <v>635</v>
      </c>
      <c r="M36" s="4">
        <v>324</v>
      </c>
      <c r="N36" s="4">
        <v>65</v>
      </c>
      <c r="O36" s="4">
        <v>39</v>
      </c>
      <c r="P36" s="4">
        <v>638400</v>
      </c>
      <c r="Q36" s="4">
        <v>344100</v>
      </c>
      <c r="R36" s="5">
        <v>6.9999999999999993E-3</v>
      </c>
      <c r="S36" s="4">
        <v>1594100</v>
      </c>
      <c r="T36" s="4">
        <f t="shared" si="2"/>
        <v>1151640</v>
      </c>
      <c r="U36" s="4">
        <f t="shared" si="3"/>
        <v>1243800</v>
      </c>
      <c r="V36" s="5">
        <v>3.9599999999999996E-2</v>
      </c>
    </row>
    <row r="37" spans="1:22" x14ac:dyDescent="0.2">
      <c r="A37" s="16" t="s">
        <v>254</v>
      </c>
      <c r="B37" s="4">
        <v>15300</v>
      </c>
      <c r="C37" s="4">
        <v>556200</v>
      </c>
      <c r="D37" s="4">
        <v>-540900</v>
      </c>
      <c r="E37" s="4">
        <v>-22960620000</v>
      </c>
      <c r="F37" s="4">
        <f t="shared" si="0"/>
        <v>34627255374</v>
      </c>
      <c r="K37" s="24">
        <f t="shared" si="1"/>
        <v>71125000</v>
      </c>
      <c r="L37" s="4">
        <v>652</v>
      </c>
      <c r="M37" s="4">
        <v>1201</v>
      </c>
      <c r="N37" s="4">
        <v>56</v>
      </c>
      <c r="O37" s="4">
        <v>121</v>
      </c>
      <c r="P37" s="4">
        <v>763700</v>
      </c>
      <c r="Q37" s="4">
        <v>1113900</v>
      </c>
      <c r="R37" s="5">
        <v>-2.5499999999999998E-2</v>
      </c>
      <c r="S37" s="4">
        <v>1879900</v>
      </c>
      <c r="T37" s="4">
        <f t="shared" si="2"/>
        <v>1040620</v>
      </c>
      <c r="U37" s="4">
        <f t="shared" si="3"/>
        <v>1157300</v>
      </c>
      <c r="V37" s="5">
        <v>5.3499999999999999E-2</v>
      </c>
    </row>
    <row r="38" spans="1:22" x14ac:dyDescent="0.2">
      <c r="A38" s="16" t="s">
        <v>253</v>
      </c>
      <c r="B38" s="4">
        <v>61700</v>
      </c>
      <c r="C38" s="4">
        <v>91100</v>
      </c>
      <c r="D38" s="4">
        <v>-29400</v>
      </c>
      <c r="E38" s="4">
        <v>-1235470000</v>
      </c>
      <c r="F38" s="4">
        <f t="shared" si="0"/>
        <v>57587875374</v>
      </c>
      <c r="K38" s="24">
        <f t="shared" si="1"/>
        <v>71125000</v>
      </c>
      <c r="L38" s="4">
        <v>814</v>
      </c>
      <c r="M38" s="4">
        <v>460</v>
      </c>
      <c r="N38" s="4">
        <v>95</v>
      </c>
      <c r="O38" s="4">
        <v>55</v>
      </c>
      <c r="P38" s="4">
        <v>904300</v>
      </c>
      <c r="Q38" s="4">
        <v>433800</v>
      </c>
      <c r="R38" s="5">
        <v>3.1600000000000003E-2</v>
      </c>
      <c r="S38" s="4">
        <v>1344500</v>
      </c>
      <c r="T38" s="4">
        <f t="shared" si="2"/>
        <v>993140</v>
      </c>
      <c r="U38" s="4">
        <f t="shared" si="3"/>
        <v>988100</v>
      </c>
      <c r="V38" s="5">
        <v>3.9399999999999998E-2</v>
      </c>
    </row>
    <row r="39" spans="1:22" x14ac:dyDescent="0.2">
      <c r="A39" s="16" t="s">
        <v>252</v>
      </c>
      <c r="B39" s="4">
        <v>422600</v>
      </c>
      <c r="C39" s="4">
        <v>139700</v>
      </c>
      <c r="D39" s="4">
        <v>282900</v>
      </c>
      <c r="E39" s="4">
        <v>12200910000</v>
      </c>
      <c r="F39" s="4">
        <f t="shared" si="0"/>
        <v>58823345374</v>
      </c>
      <c r="K39" s="24">
        <f t="shared" si="1"/>
        <v>71125000</v>
      </c>
      <c r="L39" s="4">
        <v>744</v>
      </c>
      <c r="M39" s="4">
        <v>504</v>
      </c>
      <c r="N39" s="4">
        <v>103</v>
      </c>
      <c r="O39" s="4">
        <v>69</v>
      </c>
      <c r="P39" s="4">
        <v>926400</v>
      </c>
      <c r="Q39" s="4">
        <v>566900</v>
      </c>
      <c r="R39" s="5">
        <v>1.7899999999999999E-2</v>
      </c>
      <c r="S39" s="4">
        <v>1501900</v>
      </c>
      <c r="T39" s="4">
        <f t="shared" si="2"/>
        <v>921600</v>
      </c>
      <c r="U39" s="4">
        <f t="shared" si="3"/>
        <v>480400</v>
      </c>
      <c r="V39" s="5">
        <v>5.1799999999999999E-2</v>
      </c>
    </row>
    <row r="40" spans="1:22" x14ac:dyDescent="0.2">
      <c r="A40" s="16" t="s">
        <v>251</v>
      </c>
      <c r="B40" s="4">
        <v>453000</v>
      </c>
      <c r="C40" s="4">
        <v>106300</v>
      </c>
      <c r="D40" s="4">
        <v>346700</v>
      </c>
      <c r="E40" s="4">
        <v>14466370000</v>
      </c>
      <c r="F40" s="4">
        <f t="shared" si="0"/>
        <v>46622435374</v>
      </c>
      <c r="K40" s="24">
        <f t="shared" si="1"/>
        <v>71125000</v>
      </c>
      <c r="L40" s="4">
        <v>1138</v>
      </c>
      <c r="M40" s="4">
        <v>561</v>
      </c>
      <c r="N40" s="4">
        <v>104</v>
      </c>
      <c r="O40" s="4">
        <v>56</v>
      </c>
      <c r="P40" s="4">
        <v>990800</v>
      </c>
      <c r="Q40" s="4">
        <v>537500</v>
      </c>
      <c r="R40" s="5">
        <v>3.9699999999999999E-2</v>
      </c>
      <c r="S40" s="4">
        <v>1555500</v>
      </c>
      <c r="T40" s="4">
        <f t="shared" si="2"/>
        <v>843530</v>
      </c>
      <c r="U40" s="4">
        <f t="shared" si="3"/>
        <v>480400</v>
      </c>
      <c r="V40" s="5">
        <v>5.8299999999999998E-2</v>
      </c>
    </row>
    <row r="41" spans="1:22" x14ac:dyDescent="0.2">
      <c r="A41" s="16" t="s">
        <v>250</v>
      </c>
      <c r="B41" s="4">
        <v>12300</v>
      </c>
      <c r="C41" s="4">
        <v>218100</v>
      </c>
      <c r="D41" s="4">
        <v>-205800</v>
      </c>
      <c r="E41" s="4">
        <v>-8469220000</v>
      </c>
      <c r="F41" s="4">
        <f t="shared" si="0"/>
        <v>32156065374</v>
      </c>
      <c r="K41" s="24">
        <f t="shared" si="1"/>
        <v>71125000</v>
      </c>
      <c r="L41" s="4">
        <v>341</v>
      </c>
      <c r="M41" s="4">
        <v>854</v>
      </c>
      <c r="N41" s="4">
        <v>23</v>
      </c>
      <c r="O41" s="4">
        <v>86</v>
      </c>
      <c r="P41" s="4">
        <v>335800</v>
      </c>
      <c r="Q41" s="4">
        <v>904900</v>
      </c>
      <c r="R41" s="5">
        <v>-3.0899999999999997E-2</v>
      </c>
      <c r="S41" s="4">
        <v>1243800</v>
      </c>
      <c r="T41" s="4">
        <f t="shared" si="2"/>
        <v>809790</v>
      </c>
      <c r="U41" s="4">
        <f t="shared" si="3"/>
        <v>480400</v>
      </c>
      <c r="V41" s="5">
        <v>3.2400000000000005E-2</v>
      </c>
    </row>
    <row r="42" spans="1:22" x14ac:dyDescent="0.2">
      <c r="A42" s="16" t="s">
        <v>249</v>
      </c>
      <c r="B42" s="4">
        <v>101300</v>
      </c>
      <c r="C42" s="4">
        <v>102300</v>
      </c>
      <c r="D42" s="4">
        <v>-1000</v>
      </c>
      <c r="E42" s="4">
        <v>-46130000</v>
      </c>
      <c r="F42" s="4">
        <f t="shared" si="0"/>
        <v>40625285374</v>
      </c>
      <c r="K42" s="24">
        <f t="shared" si="1"/>
        <v>71125000</v>
      </c>
      <c r="L42" s="4">
        <v>598</v>
      </c>
      <c r="M42" s="4">
        <v>599</v>
      </c>
      <c r="N42" s="4">
        <v>42</v>
      </c>
      <c r="O42" s="4">
        <v>48</v>
      </c>
      <c r="P42" s="4">
        <v>551000</v>
      </c>
      <c r="Q42" s="4">
        <v>562100</v>
      </c>
      <c r="R42" s="5">
        <v>3.1E-2</v>
      </c>
      <c r="S42" s="4">
        <v>1157300</v>
      </c>
      <c r="T42" s="4">
        <f t="shared" si="2"/>
        <v>813090</v>
      </c>
      <c r="U42" s="4">
        <f t="shared" si="3"/>
        <v>480400</v>
      </c>
      <c r="V42" s="5">
        <v>2.8399999999999998E-2</v>
      </c>
    </row>
    <row r="43" spans="1:22" x14ac:dyDescent="0.2">
      <c r="A43" s="16" t="s">
        <v>248</v>
      </c>
      <c r="B43" s="4">
        <v>70200</v>
      </c>
      <c r="C43" s="4">
        <v>149800</v>
      </c>
      <c r="D43" s="4">
        <v>-79600</v>
      </c>
      <c r="E43" s="4">
        <v>-3191310000</v>
      </c>
      <c r="F43" s="4">
        <f t="shared" si="0"/>
        <v>40671415374</v>
      </c>
      <c r="K43" s="24">
        <f t="shared" si="1"/>
        <v>71125000</v>
      </c>
      <c r="L43" s="4">
        <v>651</v>
      </c>
      <c r="M43" s="4">
        <v>460</v>
      </c>
      <c r="N43" s="4">
        <v>37</v>
      </c>
      <c r="O43" s="4">
        <v>45</v>
      </c>
      <c r="P43" s="4">
        <v>489000</v>
      </c>
      <c r="Q43" s="4">
        <v>467300</v>
      </c>
      <c r="R43" s="5">
        <v>2.7999999999999997E-2</v>
      </c>
      <c r="S43" s="4">
        <v>988100</v>
      </c>
      <c r="T43" s="4">
        <f t="shared" si="2"/>
        <v>910840</v>
      </c>
      <c r="U43" s="4">
        <f t="shared" si="3"/>
        <v>480400</v>
      </c>
      <c r="V43" s="5">
        <v>5.8600000000000006E-2</v>
      </c>
    </row>
    <row r="44" spans="1:22" x14ac:dyDescent="0.2">
      <c r="A44" s="16" t="s">
        <v>247</v>
      </c>
      <c r="B44" s="4">
        <v>36500</v>
      </c>
      <c r="C44" s="4">
        <v>53300</v>
      </c>
      <c r="D44" s="4">
        <v>-16800</v>
      </c>
      <c r="E44" s="4">
        <v>-653440000</v>
      </c>
      <c r="F44" s="4">
        <f t="shared" si="0"/>
        <v>43862725374</v>
      </c>
      <c r="K44" s="24">
        <f t="shared" si="1"/>
        <v>71125000</v>
      </c>
      <c r="L44" s="4">
        <v>319</v>
      </c>
      <c r="M44" s="4">
        <v>272</v>
      </c>
      <c r="N44" s="4">
        <v>24</v>
      </c>
      <c r="O44" s="4">
        <v>20</v>
      </c>
      <c r="P44" s="4">
        <v>227000</v>
      </c>
      <c r="Q44" s="4">
        <v>210100</v>
      </c>
      <c r="R44" s="5">
        <v>2.0799999999999999E-2</v>
      </c>
      <c r="S44" s="4">
        <v>480400</v>
      </c>
      <c r="T44" s="4">
        <f t="shared" si="2"/>
        <v>999430</v>
      </c>
      <c r="U44" s="4">
        <f t="shared" si="3"/>
        <v>591700</v>
      </c>
      <c r="V44" s="5">
        <v>2.3E-2</v>
      </c>
    </row>
    <row r="45" spans="1:22" x14ac:dyDescent="0.2">
      <c r="A45" s="16" t="s">
        <v>246</v>
      </c>
      <c r="B45" s="4">
        <v>155400</v>
      </c>
      <c r="C45" s="4">
        <v>97300</v>
      </c>
      <c r="D45" s="4">
        <v>58100</v>
      </c>
      <c r="E45" s="4">
        <v>2240823009</v>
      </c>
      <c r="F45" s="4">
        <f t="shared" si="0"/>
        <v>44516165374</v>
      </c>
      <c r="K45" s="24">
        <f t="shared" si="1"/>
        <v>71125000</v>
      </c>
      <c r="L45" s="4">
        <v>501</v>
      </c>
      <c r="M45" s="4">
        <v>358</v>
      </c>
      <c r="N45" s="4">
        <v>36</v>
      </c>
      <c r="O45" s="4">
        <v>31</v>
      </c>
      <c r="P45" s="4">
        <v>413600</v>
      </c>
      <c r="Q45" s="4">
        <v>325000</v>
      </c>
      <c r="R45" s="5">
        <v>1.4499999999999999E-2</v>
      </c>
      <c r="S45" s="4">
        <v>773300</v>
      </c>
      <c r="T45" s="4">
        <f t="shared" si="2"/>
        <v>1001150</v>
      </c>
      <c r="U45" s="4">
        <f t="shared" si="3"/>
        <v>591700</v>
      </c>
      <c r="V45" s="5">
        <v>2.5699999999999997E-2</v>
      </c>
    </row>
    <row r="46" spans="1:22" x14ac:dyDescent="0.2">
      <c r="A46" s="16" t="s">
        <v>245</v>
      </c>
      <c r="B46" s="4">
        <v>200000</v>
      </c>
      <c r="C46" s="4">
        <v>2900</v>
      </c>
      <c r="D46" s="4">
        <v>197100</v>
      </c>
      <c r="E46" s="4">
        <v>7457730000</v>
      </c>
      <c r="F46" s="4">
        <f t="shared" si="0"/>
        <v>42275342365</v>
      </c>
      <c r="K46" s="24">
        <f t="shared" si="1"/>
        <v>71125000</v>
      </c>
      <c r="L46" s="4">
        <v>326</v>
      </c>
      <c r="M46" s="4">
        <v>230</v>
      </c>
      <c r="N46" s="4">
        <v>42</v>
      </c>
      <c r="O46" s="4">
        <v>19</v>
      </c>
      <c r="P46" s="4">
        <v>360600</v>
      </c>
      <c r="Q46" s="4">
        <v>207500</v>
      </c>
      <c r="R46" s="5">
        <v>9.3999999999999986E-3</v>
      </c>
      <c r="S46" s="4">
        <v>591700</v>
      </c>
      <c r="T46" s="4">
        <f t="shared" si="2"/>
        <v>1083880</v>
      </c>
      <c r="U46" s="4">
        <f t="shared" si="3"/>
        <v>769700</v>
      </c>
      <c r="V46" s="5">
        <v>1.06E-2</v>
      </c>
    </row>
    <row r="47" spans="1:22" x14ac:dyDescent="0.2">
      <c r="A47" s="16" t="s">
        <v>244</v>
      </c>
      <c r="B47" s="4">
        <v>220300</v>
      </c>
      <c r="C47" s="4">
        <v>400</v>
      </c>
      <c r="D47" s="4">
        <v>219900</v>
      </c>
      <c r="E47" s="4">
        <v>8246020000</v>
      </c>
      <c r="F47" s="4">
        <f t="shared" ref="F47:F73" si="4">E47+F48</f>
        <v>34817612365</v>
      </c>
      <c r="K47" s="24">
        <f t="shared" ref="K47:K73" si="5">K48+J47</f>
        <v>71125000</v>
      </c>
      <c r="L47" s="4">
        <v>399</v>
      </c>
      <c r="M47" s="4">
        <v>171</v>
      </c>
      <c r="N47" s="4">
        <v>48</v>
      </c>
      <c r="O47" s="4">
        <v>14</v>
      </c>
      <c r="P47" s="4">
        <v>462500</v>
      </c>
      <c r="Q47" s="4">
        <v>182800</v>
      </c>
      <c r="R47" s="5">
        <v>2.8799999999999999E-2</v>
      </c>
      <c r="S47" s="4">
        <v>769700</v>
      </c>
      <c r="T47" s="4">
        <f t="shared" si="2"/>
        <v>1143930</v>
      </c>
      <c r="U47" s="4">
        <f t="shared" ref="U47:U73" si="6">MIN(S48:S52)</f>
        <v>774800</v>
      </c>
      <c r="V47" s="5">
        <v>3.44E-2</v>
      </c>
    </row>
    <row r="48" spans="1:22" x14ac:dyDescent="0.2">
      <c r="A48" s="16" t="s">
        <v>243</v>
      </c>
      <c r="B48" s="4">
        <v>5100</v>
      </c>
      <c r="C48" s="4">
        <v>176100</v>
      </c>
      <c r="D48" s="4">
        <v>-171000</v>
      </c>
      <c r="E48" s="4">
        <v>-6293100000</v>
      </c>
      <c r="F48" s="4">
        <f t="shared" si="4"/>
        <v>26571592365</v>
      </c>
      <c r="K48" s="24">
        <f t="shared" si="5"/>
        <v>71125000</v>
      </c>
      <c r="L48" s="4">
        <v>333</v>
      </c>
      <c r="M48" s="4">
        <v>571</v>
      </c>
      <c r="N48" s="4">
        <v>22</v>
      </c>
      <c r="O48" s="4">
        <v>49</v>
      </c>
      <c r="P48" s="4">
        <v>266700</v>
      </c>
      <c r="Q48" s="4">
        <v>582200</v>
      </c>
      <c r="R48" s="5">
        <v>-2.0499999999999997E-2</v>
      </c>
      <c r="S48" s="4">
        <v>869700</v>
      </c>
      <c r="T48" s="4">
        <f t="shared" si="2"/>
        <v>1146510</v>
      </c>
      <c r="U48" s="4">
        <f t="shared" si="6"/>
        <v>774800</v>
      </c>
      <c r="V48" s="5">
        <v>2.9399999999999999E-2</v>
      </c>
    </row>
    <row r="49" spans="1:22" x14ac:dyDescent="0.2">
      <c r="A49" s="16" t="s">
        <v>236</v>
      </c>
      <c r="B49" s="4">
        <v>9200</v>
      </c>
      <c r="C49" s="4">
        <v>144400</v>
      </c>
      <c r="D49" s="4">
        <v>-135200</v>
      </c>
      <c r="E49" s="4">
        <v>-5044660000</v>
      </c>
      <c r="F49" s="4">
        <f t="shared" si="4"/>
        <v>32864692365</v>
      </c>
      <c r="K49" s="24">
        <f t="shared" si="5"/>
        <v>71125000</v>
      </c>
      <c r="L49" s="4">
        <v>259</v>
      </c>
      <c r="M49" s="4">
        <v>621</v>
      </c>
      <c r="N49" s="4">
        <v>15</v>
      </c>
      <c r="O49" s="4">
        <v>61</v>
      </c>
      <c r="P49" s="4">
        <v>180600</v>
      </c>
      <c r="Q49" s="4">
        <v>580400</v>
      </c>
      <c r="R49" s="5">
        <v>-6.7000000000000002E-3</v>
      </c>
      <c r="S49" s="4">
        <v>786500</v>
      </c>
      <c r="T49" s="4">
        <f t="shared" si="2"/>
        <v>1163470</v>
      </c>
      <c r="U49" s="4">
        <f t="shared" si="6"/>
        <v>774800</v>
      </c>
      <c r="V49" s="5">
        <v>2.12E-2</v>
      </c>
    </row>
    <row r="50" spans="1:22" x14ac:dyDescent="0.2">
      <c r="A50" s="16" t="s">
        <v>235</v>
      </c>
      <c r="B50" s="4">
        <v>37000</v>
      </c>
      <c r="C50" s="4">
        <v>133800</v>
      </c>
      <c r="D50" s="4">
        <v>-96800</v>
      </c>
      <c r="E50" s="4">
        <v>-3663530000</v>
      </c>
      <c r="F50" s="4">
        <f t="shared" si="4"/>
        <v>37909352365</v>
      </c>
      <c r="G50" s="4">
        <v>0</v>
      </c>
      <c r="H50" s="4">
        <v>0</v>
      </c>
      <c r="I50" s="4">
        <v>0</v>
      </c>
      <c r="J50" s="4">
        <v>71125000</v>
      </c>
      <c r="K50" s="24">
        <f t="shared" si="5"/>
        <v>71125000</v>
      </c>
      <c r="L50" s="4">
        <v>353</v>
      </c>
      <c r="M50" s="4">
        <v>346</v>
      </c>
      <c r="N50" s="4">
        <v>28</v>
      </c>
      <c r="O50" s="4">
        <v>33</v>
      </c>
      <c r="P50" s="4">
        <v>364700</v>
      </c>
      <c r="Q50" s="4">
        <v>409200</v>
      </c>
      <c r="R50" s="5">
        <v>4.0999999999999995E-3</v>
      </c>
      <c r="S50" s="4">
        <v>774800</v>
      </c>
      <c r="T50" s="4">
        <f t="shared" si="2"/>
        <v>1174020</v>
      </c>
      <c r="U50" s="4">
        <f t="shared" si="6"/>
        <v>790500</v>
      </c>
      <c r="V50" s="5">
        <v>1.5800000000000002E-2</v>
      </c>
    </row>
    <row r="51" spans="1:22" x14ac:dyDescent="0.2">
      <c r="A51" s="16" t="s">
        <v>234</v>
      </c>
      <c r="B51" s="4">
        <v>25300</v>
      </c>
      <c r="C51" s="4">
        <v>70900</v>
      </c>
      <c r="D51" s="4">
        <v>-45600</v>
      </c>
      <c r="E51" s="4">
        <v>-1697920000</v>
      </c>
      <c r="F51" s="4">
        <f t="shared" si="4"/>
        <v>41572882365</v>
      </c>
      <c r="K51" s="24">
        <f t="shared" si="5"/>
        <v>0</v>
      </c>
      <c r="L51" s="4">
        <v>388</v>
      </c>
      <c r="M51" s="4">
        <v>318</v>
      </c>
      <c r="N51" s="4">
        <v>39</v>
      </c>
      <c r="O51" s="4">
        <v>50</v>
      </c>
      <c r="P51" s="4">
        <v>465000</v>
      </c>
      <c r="Q51" s="4">
        <v>438200</v>
      </c>
      <c r="R51" s="5">
        <v>4.0999999999999995E-3</v>
      </c>
      <c r="S51" s="4">
        <v>906400</v>
      </c>
      <c r="T51" s="4">
        <f t="shared" si="2"/>
        <v>1218340</v>
      </c>
      <c r="U51" s="4">
        <f t="shared" si="6"/>
        <v>790500</v>
      </c>
      <c r="V51" s="5">
        <v>2.0099999999999996E-2</v>
      </c>
    </row>
    <row r="52" spans="1:22" x14ac:dyDescent="0.2">
      <c r="A52" s="16" t="s">
        <v>233</v>
      </c>
      <c r="B52" s="4">
        <v>396400</v>
      </c>
      <c r="C52" s="4">
        <v>8200</v>
      </c>
      <c r="D52" s="4">
        <v>388200</v>
      </c>
      <c r="E52" s="4">
        <v>14270490000</v>
      </c>
      <c r="F52" s="4">
        <f t="shared" si="4"/>
        <v>43270802365</v>
      </c>
      <c r="K52" s="24">
        <f t="shared" si="5"/>
        <v>0</v>
      </c>
      <c r="L52" s="4">
        <v>700</v>
      </c>
      <c r="M52" s="4">
        <v>417</v>
      </c>
      <c r="N52" s="4">
        <v>68</v>
      </c>
      <c r="O52" s="4">
        <v>37</v>
      </c>
      <c r="P52" s="4">
        <v>757500</v>
      </c>
      <c r="Q52" s="4">
        <v>437800</v>
      </c>
      <c r="R52" s="5">
        <v>3.9100000000000003E-2</v>
      </c>
      <c r="S52" s="4">
        <v>1190300</v>
      </c>
      <c r="T52" s="4">
        <f t="shared" si="2"/>
        <v>1234120</v>
      </c>
      <c r="U52" s="4">
        <f t="shared" si="6"/>
        <v>790500</v>
      </c>
      <c r="V52" s="5">
        <v>3.49E-2</v>
      </c>
    </row>
    <row r="53" spans="1:22" x14ac:dyDescent="0.2">
      <c r="A53" s="16" t="s">
        <v>232</v>
      </c>
      <c r="B53" s="4">
        <v>217400</v>
      </c>
      <c r="C53" s="4">
        <v>246900</v>
      </c>
      <c r="D53" s="4">
        <v>-29500</v>
      </c>
      <c r="E53" s="4">
        <v>-1284450000</v>
      </c>
      <c r="F53" s="4">
        <f t="shared" si="4"/>
        <v>29000312365</v>
      </c>
      <c r="K53" s="24">
        <f t="shared" si="5"/>
        <v>0</v>
      </c>
      <c r="L53" s="4">
        <v>677</v>
      </c>
      <c r="M53" s="4">
        <v>1031</v>
      </c>
      <c r="N53" s="4">
        <v>60</v>
      </c>
      <c r="O53" s="4">
        <v>107</v>
      </c>
      <c r="P53" s="4">
        <v>692900</v>
      </c>
      <c r="Q53" s="4">
        <v>1199900</v>
      </c>
      <c r="R53" s="5">
        <v>-1.95E-2</v>
      </c>
      <c r="S53" s="4">
        <v>1965600</v>
      </c>
      <c r="T53" s="4">
        <f t="shared" si="2"/>
        <v>1299900</v>
      </c>
      <c r="U53" s="4">
        <f t="shared" si="6"/>
        <v>790500</v>
      </c>
      <c r="V53" s="5">
        <v>9.3399999999999997E-2</v>
      </c>
    </row>
    <row r="54" spans="1:22" x14ac:dyDescent="0.2">
      <c r="A54" s="16" t="s">
        <v>231</v>
      </c>
      <c r="B54" s="4">
        <v>153800</v>
      </c>
      <c r="C54" s="4">
        <v>172000</v>
      </c>
      <c r="D54" s="4">
        <v>-18200</v>
      </c>
      <c r="E54" s="4">
        <v>-678020000</v>
      </c>
      <c r="F54" s="4">
        <f t="shared" si="4"/>
        <v>30284762365</v>
      </c>
      <c r="K54" s="24">
        <f t="shared" si="5"/>
        <v>0</v>
      </c>
      <c r="L54" s="4">
        <v>781</v>
      </c>
      <c r="M54" s="4">
        <v>544</v>
      </c>
      <c r="N54" s="4">
        <v>73</v>
      </c>
      <c r="O54" s="4">
        <v>61</v>
      </c>
      <c r="P54" s="4">
        <v>741500</v>
      </c>
      <c r="Q54" s="4">
        <v>606600</v>
      </c>
      <c r="R54" s="5">
        <v>2.6699999999999998E-2</v>
      </c>
      <c r="S54" s="4">
        <v>1366300</v>
      </c>
      <c r="T54" s="4">
        <f t="shared" si="2"/>
        <v>1265390</v>
      </c>
      <c r="U54" s="4">
        <f t="shared" si="6"/>
        <v>790500</v>
      </c>
      <c r="V54" s="5">
        <v>5.0700000000000002E-2</v>
      </c>
    </row>
    <row r="55" spans="1:22" x14ac:dyDescent="0.2">
      <c r="A55" s="16" t="s">
        <v>230</v>
      </c>
      <c r="B55" s="4">
        <v>26700</v>
      </c>
      <c r="C55" s="4">
        <v>18200</v>
      </c>
      <c r="D55" s="4">
        <v>8500</v>
      </c>
      <c r="E55" s="4">
        <v>291460000</v>
      </c>
      <c r="F55" s="4">
        <f t="shared" si="4"/>
        <v>30962782365</v>
      </c>
      <c r="K55" s="24">
        <f t="shared" si="5"/>
        <v>0</v>
      </c>
      <c r="L55" s="4">
        <v>529</v>
      </c>
      <c r="M55" s="4">
        <v>423</v>
      </c>
      <c r="N55" s="4">
        <v>27</v>
      </c>
      <c r="O55" s="4">
        <v>42</v>
      </c>
      <c r="P55" s="4">
        <v>340700</v>
      </c>
      <c r="Q55" s="4">
        <v>411800</v>
      </c>
      <c r="R55" s="5">
        <v>1.29E-2</v>
      </c>
      <c r="S55" s="4">
        <v>790500</v>
      </c>
      <c r="T55" s="4">
        <f t="shared" si="2"/>
        <v>1340870</v>
      </c>
      <c r="U55" s="4">
        <f t="shared" si="6"/>
        <v>880300</v>
      </c>
      <c r="V55" s="5">
        <v>3.0699999999999998E-2</v>
      </c>
    </row>
    <row r="56" spans="1:22" x14ac:dyDescent="0.2">
      <c r="A56" s="16" t="s">
        <v>229</v>
      </c>
      <c r="B56" s="4">
        <v>178500</v>
      </c>
      <c r="C56" s="4">
        <v>12400</v>
      </c>
      <c r="D56" s="4">
        <v>166100</v>
      </c>
      <c r="E56" s="4">
        <v>5851150000</v>
      </c>
      <c r="F56" s="4">
        <f t="shared" si="4"/>
        <v>30671322365</v>
      </c>
      <c r="K56" s="24">
        <f t="shared" si="5"/>
        <v>0</v>
      </c>
      <c r="L56" s="4">
        <v>750</v>
      </c>
      <c r="M56" s="4">
        <v>552</v>
      </c>
      <c r="N56" s="4">
        <v>62</v>
      </c>
      <c r="O56" s="4">
        <v>46</v>
      </c>
      <c r="P56" s="4">
        <v>749100</v>
      </c>
      <c r="Q56" s="4">
        <v>667400</v>
      </c>
      <c r="R56" s="5">
        <v>3.39E-2</v>
      </c>
      <c r="S56" s="4">
        <v>1419000</v>
      </c>
      <c r="T56" s="4">
        <f t="shared" si="2"/>
        <v>1305370</v>
      </c>
      <c r="U56" s="4">
        <f t="shared" si="6"/>
        <v>880300</v>
      </c>
      <c r="V56" s="5">
        <v>3.9199999999999999E-2</v>
      </c>
    </row>
    <row r="57" spans="1:22" x14ac:dyDescent="0.2">
      <c r="A57" s="16" t="s">
        <v>228</v>
      </c>
      <c r="B57" s="4">
        <v>317400</v>
      </c>
      <c r="C57" s="4">
        <v>67555</v>
      </c>
      <c r="D57" s="4">
        <v>249845</v>
      </c>
      <c r="E57" s="4">
        <v>8438710000</v>
      </c>
      <c r="F57" s="4">
        <f t="shared" si="4"/>
        <v>24820172365</v>
      </c>
      <c r="K57" s="24">
        <f t="shared" si="5"/>
        <v>0</v>
      </c>
      <c r="L57" s="4">
        <v>630</v>
      </c>
      <c r="M57" s="4">
        <v>492</v>
      </c>
      <c r="N57" s="4">
        <v>69</v>
      </c>
      <c r="O57" s="4">
        <v>36</v>
      </c>
      <c r="P57" s="4">
        <v>796100</v>
      </c>
      <c r="Q57" s="4">
        <v>507800</v>
      </c>
      <c r="R57" s="5">
        <v>2.1099999999999997E-2</v>
      </c>
      <c r="S57" s="4">
        <v>1370200</v>
      </c>
      <c r="T57" s="4">
        <f t="shared" si="2"/>
        <v>1427810</v>
      </c>
      <c r="U57" s="4">
        <f t="shared" si="6"/>
        <v>880300</v>
      </c>
      <c r="V57" s="5">
        <v>4.0899999999999999E-2</v>
      </c>
    </row>
    <row r="58" spans="1:22" x14ac:dyDescent="0.2">
      <c r="A58" s="16" t="s">
        <v>227</v>
      </c>
      <c r="B58" s="4">
        <v>10800</v>
      </c>
      <c r="C58" s="4">
        <v>1200</v>
      </c>
      <c r="D58" s="4">
        <v>9600</v>
      </c>
      <c r="E58" s="4">
        <v>321590000</v>
      </c>
      <c r="F58" s="4">
        <f t="shared" si="4"/>
        <v>16381462365</v>
      </c>
      <c r="K58" s="24">
        <f t="shared" si="5"/>
        <v>0</v>
      </c>
      <c r="L58" s="4">
        <v>299</v>
      </c>
      <c r="M58" s="4">
        <v>397</v>
      </c>
      <c r="N58" s="4">
        <v>46</v>
      </c>
      <c r="O58" s="4">
        <v>50</v>
      </c>
      <c r="P58" s="4">
        <v>372600</v>
      </c>
      <c r="Q58" s="4">
        <v>487400</v>
      </c>
      <c r="R58" s="5">
        <v>-6.0000000000000001E-3</v>
      </c>
      <c r="S58" s="4">
        <v>895500</v>
      </c>
      <c r="T58" s="4">
        <f t="shared" si="2"/>
        <v>1413610</v>
      </c>
      <c r="U58" s="4">
        <f t="shared" si="6"/>
        <v>880300</v>
      </c>
      <c r="V58" s="5">
        <v>2.6699999999999998E-2</v>
      </c>
    </row>
    <row r="59" spans="1:22" x14ac:dyDescent="0.2">
      <c r="A59" s="16" t="s">
        <v>226</v>
      </c>
      <c r="B59" s="4">
        <v>9900</v>
      </c>
      <c r="C59" s="4">
        <v>16300</v>
      </c>
      <c r="D59" s="4">
        <v>-6400</v>
      </c>
      <c r="E59" s="4">
        <v>-211920000</v>
      </c>
      <c r="F59" s="4">
        <f t="shared" si="4"/>
        <v>16059872365</v>
      </c>
      <c r="K59" s="24">
        <f t="shared" si="5"/>
        <v>0</v>
      </c>
      <c r="L59" s="4">
        <v>270</v>
      </c>
      <c r="M59" s="4">
        <v>433</v>
      </c>
      <c r="N59" s="4">
        <v>38</v>
      </c>
      <c r="O59" s="4">
        <v>60</v>
      </c>
      <c r="P59" s="4">
        <v>407800</v>
      </c>
      <c r="Q59" s="4">
        <v>548300</v>
      </c>
      <c r="R59" s="5">
        <v>0</v>
      </c>
      <c r="S59" s="4">
        <v>956100</v>
      </c>
      <c r="T59" s="4">
        <f t="shared" si="2"/>
        <v>1441520</v>
      </c>
      <c r="U59" s="4">
        <f t="shared" si="6"/>
        <v>880300</v>
      </c>
      <c r="V59" s="5">
        <v>2.23E-2</v>
      </c>
    </row>
    <row r="60" spans="1:22" x14ac:dyDescent="0.2">
      <c r="A60" s="16" t="s">
        <v>225</v>
      </c>
      <c r="B60" s="4">
        <v>19300</v>
      </c>
      <c r="C60" s="4">
        <v>49800</v>
      </c>
      <c r="D60" s="4">
        <v>-30500</v>
      </c>
      <c r="E60" s="4">
        <v>-998800000</v>
      </c>
      <c r="F60" s="4">
        <f t="shared" si="4"/>
        <v>16271792365</v>
      </c>
      <c r="K60" s="24">
        <f t="shared" si="5"/>
        <v>0</v>
      </c>
      <c r="L60" s="4">
        <v>351</v>
      </c>
      <c r="M60" s="4">
        <v>386</v>
      </c>
      <c r="N60" s="4">
        <v>36</v>
      </c>
      <c r="O60" s="4">
        <v>31</v>
      </c>
      <c r="P60" s="4">
        <v>467700</v>
      </c>
      <c r="Q60" s="4">
        <v>395600</v>
      </c>
      <c r="R60" s="5">
        <v>1.83E-2</v>
      </c>
      <c r="S60" s="4">
        <v>880300</v>
      </c>
      <c r="T60" s="4">
        <f t="shared" si="2"/>
        <v>1505830</v>
      </c>
      <c r="U60" s="4">
        <f t="shared" si="6"/>
        <v>1021200</v>
      </c>
      <c r="V60" s="5">
        <v>2.2400000000000003E-2</v>
      </c>
    </row>
    <row r="61" spans="1:22" x14ac:dyDescent="0.2">
      <c r="A61" s="16" t="s">
        <v>224</v>
      </c>
      <c r="B61" s="4">
        <v>8400</v>
      </c>
      <c r="C61" s="4">
        <v>12900</v>
      </c>
      <c r="D61" s="4">
        <v>-4500</v>
      </c>
      <c r="E61" s="4">
        <v>-152310000</v>
      </c>
      <c r="F61" s="4">
        <f t="shared" si="4"/>
        <v>17270592365</v>
      </c>
      <c r="K61" s="24">
        <f t="shared" si="5"/>
        <v>0</v>
      </c>
      <c r="L61" s="4">
        <v>321</v>
      </c>
      <c r="M61" s="4">
        <v>736</v>
      </c>
      <c r="N61" s="4">
        <v>18</v>
      </c>
      <c r="O61" s="4">
        <v>56</v>
      </c>
      <c r="P61" s="4">
        <v>279300</v>
      </c>
      <c r="Q61" s="4">
        <v>710700</v>
      </c>
      <c r="R61" s="5">
        <v>-2.12E-2</v>
      </c>
      <c r="S61" s="4">
        <v>1349600</v>
      </c>
      <c r="T61" s="4">
        <f t="shared" si="2"/>
        <v>1456710</v>
      </c>
      <c r="U61" s="4">
        <f t="shared" si="6"/>
        <v>1021200</v>
      </c>
      <c r="V61" s="5">
        <v>2.9500000000000002E-2</v>
      </c>
    </row>
    <row r="62" spans="1:22" x14ac:dyDescent="0.2">
      <c r="A62" s="16" t="s">
        <v>223</v>
      </c>
      <c r="B62" s="4">
        <v>3100</v>
      </c>
      <c r="C62" s="4">
        <v>65100</v>
      </c>
      <c r="D62" s="4">
        <v>-62000</v>
      </c>
      <c r="E62" s="4">
        <v>-2081860000</v>
      </c>
      <c r="F62" s="4">
        <f t="shared" si="4"/>
        <v>17422902365</v>
      </c>
      <c r="K62" s="24">
        <f t="shared" si="5"/>
        <v>0</v>
      </c>
      <c r="L62" s="4">
        <v>332</v>
      </c>
      <c r="M62" s="4">
        <v>663</v>
      </c>
      <c r="N62" s="4">
        <v>33</v>
      </c>
      <c r="O62" s="4">
        <v>79</v>
      </c>
      <c r="P62" s="4">
        <v>520500</v>
      </c>
      <c r="Q62" s="4">
        <v>818600</v>
      </c>
      <c r="R62" s="5">
        <v>-5.8999999999999999E-3</v>
      </c>
      <c r="S62" s="4">
        <v>1348100</v>
      </c>
      <c r="T62" s="4">
        <f t="shared" si="2"/>
        <v>1383330</v>
      </c>
      <c r="U62" s="4">
        <f t="shared" si="6"/>
        <v>1021200</v>
      </c>
      <c r="V62" s="5">
        <v>1.77E-2</v>
      </c>
    </row>
    <row r="63" spans="1:22" x14ac:dyDescent="0.2">
      <c r="A63" s="16" t="s">
        <v>222</v>
      </c>
      <c r="B63" s="4">
        <v>107100</v>
      </c>
      <c r="C63" s="4">
        <v>55800</v>
      </c>
      <c r="D63" s="4">
        <v>51300</v>
      </c>
      <c r="E63" s="4">
        <v>1741680000</v>
      </c>
      <c r="F63" s="4">
        <f t="shared" si="4"/>
        <v>19504762365</v>
      </c>
      <c r="K63" s="24">
        <f t="shared" si="5"/>
        <v>0</v>
      </c>
      <c r="L63" s="4">
        <v>880</v>
      </c>
      <c r="M63" s="4">
        <v>819</v>
      </c>
      <c r="N63" s="4">
        <v>91</v>
      </c>
      <c r="O63" s="4">
        <v>106</v>
      </c>
      <c r="P63" s="4">
        <v>1157000</v>
      </c>
      <c r="Q63" s="4">
        <v>1173200</v>
      </c>
      <c r="R63" s="5">
        <v>1.2E-2</v>
      </c>
      <c r="S63" s="4">
        <v>2623400</v>
      </c>
      <c r="T63" s="4">
        <f t="shared" si="2"/>
        <v>1297460</v>
      </c>
      <c r="U63" s="4">
        <f t="shared" si="6"/>
        <v>753500</v>
      </c>
      <c r="V63" s="5">
        <v>3.8800000000000001E-2</v>
      </c>
    </row>
    <row r="64" spans="1:22" x14ac:dyDescent="0.2">
      <c r="A64" s="16" t="s">
        <v>221</v>
      </c>
      <c r="B64" s="4">
        <v>0</v>
      </c>
      <c r="C64" s="4">
        <v>218200</v>
      </c>
      <c r="D64" s="4">
        <v>-218200</v>
      </c>
      <c r="E64" s="4">
        <v>-7323510000</v>
      </c>
      <c r="F64" s="4">
        <f t="shared" si="4"/>
        <v>17763082365</v>
      </c>
      <c r="K64" s="24">
        <f t="shared" si="5"/>
        <v>0</v>
      </c>
      <c r="L64" s="4">
        <v>307</v>
      </c>
      <c r="M64" s="4">
        <v>562</v>
      </c>
      <c r="N64" s="4">
        <v>20</v>
      </c>
      <c r="O64" s="4">
        <v>64</v>
      </c>
      <c r="P64" s="4">
        <v>247100</v>
      </c>
      <c r="Q64" s="4">
        <v>693900</v>
      </c>
      <c r="R64" s="5">
        <v>-8.8999999999999999E-3</v>
      </c>
      <c r="S64" s="4">
        <v>1021200</v>
      </c>
      <c r="T64" s="4">
        <f t="shared" si="2"/>
        <v>1311730</v>
      </c>
      <c r="U64" s="4">
        <f t="shared" si="6"/>
        <v>753500</v>
      </c>
      <c r="V64" s="5">
        <v>2.06E-2</v>
      </c>
    </row>
    <row r="65" spans="1:22" x14ac:dyDescent="0.2">
      <c r="A65" s="16" t="s">
        <v>220</v>
      </c>
      <c r="B65" s="4">
        <v>65600</v>
      </c>
      <c r="C65" s="4">
        <v>7200</v>
      </c>
      <c r="D65" s="4">
        <v>58400</v>
      </c>
      <c r="E65" s="4">
        <v>1970600000</v>
      </c>
      <c r="F65" s="4">
        <f t="shared" si="4"/>
        <v>25086592365</v>
      </c>
      <c r="K65" s="24">
        <f t="shared" si="5"/>
        <v>0</v>
      </c>
      <c r="L65" s="4">
        <v>669</v>
      </c>
      <c r="M65" s="4">
        <v>653</v>
      </c>
      <c r="N65" s="4">
        <v>87</v>
      </c>
      <c r="O65" s="4">
        <v>58</v>
      </c>
      <c r="P65" s="4">
        <v>797100</v>
      </c>
      <c r="Q65" s="4">
        <v>706600</v>
      </c>
      <c r="R65" s="5">
        <v>6.0000000000000001E-3</v>
      </c>
      <c r="S65" s="4">
        <v>1545300</v>
      </c>
      <c r="T65" s="4">
        <f t="shared" si="2"/>
        <v>1243550</v>
      </c>
      <c r="U65" s="4">
        <f t="shared" si="6"/>
        <v>753500</v>
      </c>
      <c r="V65" s="5">
        <v>4.8799999999999996E-2</v>
      </c>
    </row>
    <row r="66" spans="1:22" x14ac:dyDescent="0.2">
      <c r="A66" s="16" t="s">
        <v>219</v>
      </c>
      <c r="B66" s="4">
        <v>53800</v>
      </c>
      <c r="C66" s="4">
        <v>24700</v>
      </c>
      <c r="D66" s="4">
        <v>29100</v>
      </c>
      <c r="E66" s="4">
        <v>978310000</v>
      </c>
      <c r="F66" s="4">
        <f t="shared" si="4"/>
        <v>23115992365</v>
      </c>
      <c r="K66" s="24">
        <f t="shared" si="5"/>
        <v>0</v>
      </c>
      <c r="L66" s="4">
        <v>383</v>
      </c>
      <c r="M66" s="4">
        <v>601</v>
      </c>
      <c r="N66" s="4">
        <v>37</v>
      </c>
      <c r="O66" s="4">
        <v>45</v>
      </c>
      <c r="P66" s="4">
        <v>460300</v>
      </c>
      <c r="Q66" s="4">
        <v>585400</v>
      </c>
      <c r="R66" s="5">
        <v>-1.49E-2</v>
      </c>
      <c r="S66" s="4">
        <v>1064000</v>
      </c>
      <c r="T66" s="4">
        <f t="shared" si="2"/>
        <v>1212930</v>
      </c>
      <c r="U66" s="4">
        <f t="shared" si="6"/>
        <v>753500</v>
      </c>
      <c r="V66" s="5">
        <v>2.2099999999999998E-2</v>
      </c>
    </row>
    <row r="67" spans="1:22" x14ac:dyDescent="0.2">
      <c r="A67" s="16" t="s">
        <v>218</v>
      </c>
      <c r="B67" s="4">
        <v>198900</v>
      </c>
      <c r="C67" s="4">
        <v>53200</v>
      </c>
      <c r="D67" s="4">
        <v>145700</v>
      </c>
      <c r="E67" s="4">
        <v>4798190000</v>
      </c>
      <c r="F67" s="4">
        <f t="shared" si="4"/>
        <v>22137682365</v>
      </c>
      <c r="K67" s="24">
        <f t="shared" si="5"/>
        <v>0</v>
      </c>
      <c r="L67" s="4">
        <v>1424</v>
      </c>
      <c r="M67" s="4">
        <v>657</v>
      </c>
      <c r="N67" s="4">
        <v>136</v>
      </c>
      <c r="O67" s="4">
        <v>52</v>
      </c>
      <c r="P67" s="4">
        <v>1647300</v>
      </c>
      <c r="Q67" s="4">
        <v>704900</v>
      </c>
      <c r="R67" s="5">
        <v>5.9200000000000003E-2</v>
      </c>
      <c r="S67" s="4">
        <v>2594600</v>
      </c>
      <c r="T67" s="4">
        <f t="shared" si="2"/>
        <v>1124360</v>
      </c>
      <c r="U67" s="4">
        <f t="shared" si="6"/>
        <v>614300</v>
      </c>
      <c r="V67" s="5">
        <v>5.8899999999999994E-2</v>
      </c>
    </row>
    <row r="68" spans="1:22" x14ac:dyDescent="0.2">
      <c r="A68" s="16" t="s">
        <v>217</v>
      </c>
      <c r="B68" s="4">
        <v>139200</v>
      </c>
      <c r="C68" s="4">
        <v>0</v>
      </c>
      <c r="D68" s="4">
        <v>139200</v>
      </c>
      <c r="E68" s="4">
        <v>4385440000</v>
      </c>
      <c r="F68" s="4">
        <f t="shared" si="4"/>
        <v>17339492365</v>
      </c>
      <c r="K68" s="24">
        <f t="shared" si="5"/>
        <v>0</v>
      </c>
      <c r="L68" s="4">
        <v>269</v>
      </c>
      <c r="M68" s="4">
        <v>321</v>
      </c>
      <c r="N68" s="4">
        <v>23</v>
      </c>
      <c r="O68" s="4">
        <v>28</v>
      </c>
      <c r="P68" s="4">
        <v>306800</v>
      </c>
      <c r="Q68" s="4">
        <v>340600</v>
      </c>
      <c r="R68" s="5">
        <v>2.23E-2</v>
      </c>
      <c r="S68" s="4">
        <v>753500</v>
      </c>
      <c r="T68" s="4">
        <f t="shared" si="2"/>
        <v>1145610</v>
      </c>
      <c r="U68" s="4">
        <f t="shared" si="6"/>
        <v>614300</v>
      </c>
      <c r="V68" s="5">
        <v>2.81E-2</v>
      </c>
    </row>
    <row r="69" spans="1:22" x14ac:dyDescent="0.2">
      <c r="A69" s="16" t="s">
        <v>216</v>
      </c>
      <c r="B69" s="4">
        <v>128900</v>
      </c>
      <c r="C69" s="4">
        <v>90500</v>
      </c>
      <c r="D69" s="4">
        <v>38400</v>
      </c>
      <c r="E69" s="4">
        <v>1228320000</v>
      </c>
      <c r="F69" s="4">
        <f t="shared" si="4"/>
        <v>12954052365</v>
      </c>
      <c r="K69" s="24">
        <f t="shared" si="5"/>
        <v>0</v>
      </c>
      <c r="L69" s="4">
        <v>310</v>
      </c>
      <c r="M69" s="4">
        <v>497</v>
      </c>
      <c r="N69" s="4">
        <v>29</v>
      </c>
      <c r="O69" s="4">
        <v>56</v>
      </c>
      <c r="P69" s="4">
        <v>535900</v>
      </c>
      <c r="Q69" s="4">
        <v>689300</v>
      </c>
      <c r="R69" s="5">
        <v>-2.5399999999999999E-2</v>
      </c>
      <c r="S69" s="4">
        <v>1235200</v>
      </c>
      <c r="T69" s="4">
        <f t="shared" si="2"/>
        <v>1206210</v>
      </c>
      <c r="U69" s="4">
        <f t="shared" si="6"/>
        <v>614300</v>
      </c>
      <c r="V69" s="5">
        <v>2.64E-2</v>
      </c>
    </row>
    <row r="70" spans="1:22" x14ac:dyDescent="0.2">
      <c r="A70" s="16" t="s">
        <v>215</v>
      </c>
      <c r="B70" s="4">
        <v>294700</v>
      </c>
      <c r="C70" s="4">
        <v>51900</v>
      </c>
      <c r="D70" s="4">
        <v>242800</v>
      </c>
      <c r="E70" s="4">
        <v>7786340000</v>
      </c>
      <c r="F70" s="4">
        <f t="shared" si="4"/>
        <v>11725732365</v>
      </c>
      <c r="K70" s="24">
        <f t="shared" si="5"/>
        <v>0</v>
      </c>
      <c r="L70" s="4">
        <v>654</v>
      </c>
      <c r="M70" s="4">
        <v>543</v>
      </c>
      <c r="N70" s="4">
        <v>56</v>
      </c>
      <c r="O70" s="4">
        <v>32</v>
      </c>
      <c r="P70" s="4">
        <v>928400</v>
      </c>
      <c r="Q70" s="4">
        <v>593200</v>
      </c>
      <c r="R70" s="5">
        <v>2.3900000000000001E-2</v>
      </c>
      <c r="S70" s="4">
        <v>1523400</v>
      </c>
      <c r="T70" s="4">
        <f t="shared" si="2"/>
        <v>1198790</v>
      </c>
      <c r="U70" s="4">
        <f t="shared" si="6"/>
        <v>614300</v>
      </c>
      <c r="V70" s="5">
        <v>4.8799999999999996E-2</v>
      </c>
    </row>
    <row r="71" spans="1:22" x14ac:dyDescent="0.2">
      <c r="A71" s="16" t="s">
        <v>214</v>
      </c>
      <c r="B71" s="4">
        <v>67500</v>
      </c>
      <c r="C71" s="4">
        <v>224200</v>
      </c>
      <c r="D71" s="4">
        <v>-156700</v>
      </c>
      <c r="E71" s="4">
        <v>-4942060000</v>
      </c>
      <c r="F71" s="4">
        <f t="shared" si="4"/>
        <v>3939392365</v>
      </c>
      <c r="K71" s="24">
        <f t="shared" si="5"/>
        <v>0</v>
      </c>
      <c r="L71" s="4">
        <v>257</v>
      </c>
      <c r="M71" s="4">
        <v>517</v>
      </c>
      <c r="N71" s="4">
        <v>20</v>
      </c>
      <c r="O71" s="4">
        <v>25</v>
      </c>
      <c r="P71" s="4">
        <v>296000</v>
      </c>
      <c r="Q71" s="4">
        <v>529800</v>
      </c>
      <c r="R71" s="5">
        <v>-7.9000000000000008E-3</v>
      </c>
      <c r="S71" s="4">
        <v>858400</v>
      </c>
      <c r="T71" s="4">
        <f t="shared" si="2"/>
        <v>1200560</v>
      </c>
      <c r="U71" s="4">
        <f t="shared" si="6"/>
        <v>614300</v>
      </c>
      <c r="V71" s="5">
        <v>1.89E-2</v>
      </c>
    </row>
    <row r="72" spans="1:22" x14ac:dyDescent="0.2">
      <c r="A72" s="16" t="s">
        <v>213</v>
      </c>
      <c r="B72" s="4">
        <v>0</v>
      </c>
      <c r="C72" s="4">
        <v>6400</v>
      </c>
      <c r="D72" s="4">
        <v>-6400</v>
      </c>
      <c r="E72" s="4">
        <v>-204520000</v>
      </c>
      <c r="F72" s="4">
        <f t="shared" si="4"/>
        <v>8881452365</v>
      </c>
      <c r="K72" s="24">
        <f t="shared" si="5"/>
        <v>0</v>
      </c>
      <c r="L72" s="4">
        <v>203</v>
      </c>
      <c r="M72" s="4">
        <v>341</v>
      </c>
      <c r="N72" s="4">
        <v>11</v>
      </c>
      <c r="O72" s="4">
        <v>21</v>
      </c>
      <c r="P72" s="4">
        <v>211100</v>
      </c>
      <c r="Q72" s="4">
        <v>370600</v>
      </c>
      <c r="R72" s="5">
        <v>-6.3E-3</v>
      </c>
      <c r="S72" s="4">
        <v>614300</v>
      </c>
      <c r="T72" s="4">
        <f t="shared" si="2"/>
        <v>1246150</v>
      </c>
      <c r="U72" s="4">
        <f t="shared" si="6"/>
        <v>757800</v>
      </c>
      <c r="V72" s="5">
        <v>1.5600000000000001E-2</v>
      </c>
    </row>
    <row r="73" spans="1:22" x14ac:dyDescent="0.2">
      <c r="A73" s="16" t="s">
        <v>212</v>
      </c>
      <c r="B73" s="4">
        <v>95000</v>
      </c>
      <c r="C73" s="4">
        <v>9100</v>
      </c>
      <c r="D73" s="4">
        <v>85900</v>
      </c>
      <c r="E73" s="4">
        <v>2748760000</v>
      </c>
      <c r="F73" s="4">
        <f t="shared" si="4"/>
        <v>9085972365</v>
      </c>
      <c r="K73" s="24">
        <f t="shared" si="5"/>
        <v>0</v>
      </c>
      <c r="L73" s="4">
        <v>581</v>
      </c>
      <c r="M73" s="4">
        <v>455</v>
      </c>
      <c r="N73" s="4">
        <v>60</v>
      </c>
      <c r="O73" s="4">
        <v>69</v>
      </c>
      <c r="P73" s="4">
        <v>819500</v>
      </c>
      <c r="Q73" s="4">
        <v>680100</v>
      </c>
      <c r="R73" s="5">
        <v>9.4999999999999998E-3</v>
      </c>
      <c r="S73" s="4">
        <v>1764700</v>
      </c>
      <c r="T73" s="4">
        <f t="shared" si="2"/>
        <v>1156900</v>
      </c>
      <c r="U73" s="4">
        <f t="shared" si="6"/>
        <v>757800</v>
      </c>
      <c r="V73" s="5">
        <v>2.0199999999999999E-2</v>
      </c>
    </row>
    <row r="74" spans="1:22" x14ac:dyDescent="0.2">
      <c r="A74" s="16" t="s">
        <v>211</v>
      </c>
      <c r="B74" s="4">
        <v>247700</v>
      </c>
      <c r="C74" s="4">
        <v>16100</v>
      </c>
      <c r="D74" s="4">
        <v>231600</v>
      </c>
      <c r="E74" s="4">
        <v>7297040000</v>
      </c>
      <c r="F74" s="4">
        <f t="shared" ref="F74:F79" si="7">E74+F75</f>
        <v>6337212365</v>
      </c>
      <c r="K74" s="24">
        <f t="shared" ref="K74:K79" si="8">K75+J74</f>
        <v>0</v>
      </c>
      <c r="L74" s="4">
        <v>374</v>
      </c>
      <c r="M74" s="4">
        <v>399</v>
      </c>
      <c r="N74" s="4">
        <v>53</v>
      </c>
      <c r="O74" s="4">
        <v>52</v>
      </c>
      <c r="P74" s="4">
        <v>604900</v>
      </c>
      <c r="Q74" s="4">
        <v>558500</v>
      </c>
      <c r="R74" s="5">
        <v>1.9400000000000001E-2</v>
      </c>
      <c r="S74" s="4">
        <v>1163900</v>
      </c>
      <c r="T74" s="4">
        <f t="shared" ref="T74:T79" si="9">AVERAGE(S75:S84)</f>
        <v>1183870</v>
      </c>
      <c r="U74" s="4">
        <f t="shared" ref="U74:U79" si="10">MIN(S75:S79)</f>
        <v>757800</v>
      </c>
      <c r="V74" s="5">
        <v>1.4199999999999999E-2</v>
      </c>
    </row>
    <row r="75" spans="1:22" x14ac:dyDescent="0.2">
      <c r="A75" s="16" t="s">
        <v>210</v>
      </c>
      <c r="B75" s="4">
        <v>6900</v>
      </c>
      <c r="C75" s="4">
        <v>10000</v>
      </c>
      <c r="D75" s="4">
        <v>-3100</v>
      </c>
      <c r="E75" s="4">
        <v>-94270000</v>
      </c>
      <c r="F75" s="4">
        <f t="shared" si="7"/>
        <v>-959827635</v>
      </c>
      <c r="K75" s="24">
        <f t="shared" si="8"/>
        <v>0</v>
      </c>
      <c r="L75" s="4">
        <v>336</v>
      </c>
      <c r="M75" s="4">
        <v>504</v>
      </c>
      <c r="N75" s="4">
        <v>25</v>
      </c>
      <c r="O75" s="4">
        <v>32</v>
      </c>
      <c r="P75" s="4">
        <v>326800</v>
      </c>
      <c r="Q75" s="4">
        <v>536200</v>
      </c>
      <c r="R75" s="5">
        <v>-6.4000000000000003E-3</v>
      </c>
      <c r="S75" s="4">
        <v>863500</v>
      </c>
      <c r="T75" s="4">
        <f t="shared" si="9"/>
        <v>1381630</v>
      </c>
      <c r="U75" s="4">
        <f t="shared" si="10"/>
        <v>757800</v>
      </c>
      <c r="V75" s="5">
        <v>1.9099999999999999E-2</v>
      </c>
    </row>
    <row r="76" spans="1:22" x14ac:dyDescent="0.2">
      <c r="A76" s="16" t="s">
        <v>208</v>
      </c>
      <c r="B76" s="4">
        <v>0</v>
      </c>
      <c r="C76" s="4">
        <v>6900</v>
      </c>
      <c r="D76" s="4">
        <v>-6900</v>
      </c>
      <c r="E76" s="4">
        <v>-215320000</v>
      </c>
      <c r="F76" s="4">
        <f t="shared" si="7"/>
        <v>-865557635</v>
      </c>
      <c r="K76" s="24">
        <f t="shared" si="8"/>
        <v>0</v>
      </c>
      <c r="L76" s="4">
        <v>259</v>
      </c>
      <c r="M76" s="4">
        <v>315</v>
      </c>
      <c r="N76" s="4">
        <v>28</v>
      </c>
      <c r="O76" s="4">
        <v>24</v>
      </c>
      <c r="P76" s="4">
        <v>347600</v>
      </c>
      <c r="Q76" s="4">
        <v>410200</v>
      </c>
      <c r="R76" s="5">
        <v>9.7999999999999997E-3</v>
      </c>
      <c r="S76" s="4">
        <v>757800</v>
      </c>
      <c r="T76" s="4">
        <f t="shared" si="9"/>
        <v>1414650</v>
      </c>
      <c r="U76" s="4">
        <f t="shared" si="10"/>
        <v>876100</v>
      </c>
      <c r="V76" s="5">
        <v>2.53E-2</v>
      </c>
    </row>
    <row r="77" spans="1:22" x14ac:dyDescent="0.2">
      <c r="A77" s="16" t="s">
        <v>207</v>
      </c>
      <c r="B77" s="4">
        <v>500</v>
      </c>
      <c r="C77" s="4">
        <v>30700</v>
      </c>
      <c r="D77" s="4">
        <v>-30200</v>
      </c>
      <c r="E77" s="4">
        <v>-945860000</v>
      </c>
      <c r="F77" s="4">
        <f t="shared" si="7"/>
        <v>-650237635</v>
      </c>
      <c r="K77" s="24">
        <f t="shared" si="8"/>
        <v>0</v>
      </c>
      <c r="L77" s="4">
        <v>445</v>
      </c>
      <c r="M77" s="4">
        <v>772</v>
      </c>
      <c r="N77" s="4">
        <v>46</v>
      </c>
      <c r="O77" s="4">
        <v>57</v>
      </c>
      <c r="P77" s="4">
        <v>621900</v>
      </c>
      <c r="Q77" s="4">
        <v>1075500</v>
      </c>
      <c r="R77" s="5">
        <v>-1.61E-2</v>
      </c>
      <c r="S77" s="4">
        <v>1708900</v>
      </c>
      <c r="T77" s="4">
        <f t="shared" si="9"/>
        <v>1283760</v>
      </c>
      <c r="U77" s="4">
        <f t="shared" si="10"/>
        <v>876100</v>
      </c>
      <c r="V77" s="5">
        <v>2.7000000000000003E-2</v>
      </c>
    </row>
    <row r="78" spans="1:22" x14ac:dyDescent="0.2">
      <c r="A78" s="16" t="s">
        <v>206</v>
      </c>
      <c r="B78" s="4">
        <v>2900</v>
      </c>
      <c r="C78" s="4">
        <v>65000</v>
      </c>
      <c r="D78" s="4">
        <v>-62100</v>
      </c>
      <c r="E78" s="4">
        <v>-1954770000</v>
      </c>
      <c r="F78" s="4">
        <f t="shared" si="7"/>
        <v>295622365</v>
      </c>
      <c r="K78" s="24">
        <f t="shared" si="8"/>
        <v>0</v>
      </c>
      <c r="L78" s="4">
        <v>138</v>
      </c>
      <c r="M78" s="4">
        <v>747</v>
      </c>
      <c r="N78" s="4">
        <v>19</v>
      </c>
      <c r="O78" s="4">
        <v>50</v>
      </c>
      <c r="P78" s="4">
        <v>239400</v>
      </c>
      <c r="Q78" s="4">
        <v>726100</v>
      </c>
      <c r="R78" s="5">
        <v>-1.11E-2</v>
      </c>
      <c r="S78" s="4">
        <v>966000</v>
      </c>
      <c r="T78" s="4">
        <f t="shared" si="9"/>
        <v>1244000</v>
      </c>
      <c r="U78" s="4">
        <f t="shared" si="10"/>
        <v>872200</v>
      </c>
      <c r="V78" s="5">
        <v>1.4199999999999999E-2</v>
      </c>
    </row>
    <row r="79" spans="1:22" x14ac:dyDescent="0.2">
      <c r="A79" s="16" t="s">
        <v>205</v>
      </c>
      <c r="B79" s="4">
        <v>31800</v>
      </c>
      <c r="C79" s="4">
        <v>117900</v>
      </c>
      <c r="D79" s="4">
        <v>-86100</v>
      </c>
      <c r="E79" s="4">
        <v>-2765820000</v>
      </c>
      <c r="F79" s="4">
        <f t="shared" si="7"/>
        <v>2250392365</v>
      </c>
      <c r="K79" s="24">
        <f t="shared" si="8"/>
        <v>0</v>
      </c>
      <c r="L79" s="4">
        <v>569</v>
      </c>
      <c r="M79" s="4">
        <v>655</v>
      </c>
      <c r="N79" s="4">
        <v>47</v>
      </c>
      <c r="O79" s="4">
        <v>69</v>
      </c>
      <c r="P79" s="4">
        <v>745800</v>
      </c>
      <c r="Q79" s="4">
        <v>1093500</v>
      </c>
      <c r="R79" s="5">
        <v>-7.8000000000000005E-3</v>
      </c>
      <c r="S79" s="4">
        <v>1841200</v>
      </c>
      <c r="T79" s="4">
        <f t="shared" si="9"/>
        <v>1150710</v>
      </c>
      <c r="U79" s="4">
        <f t="shared" si="10"/>
        <v>872200</v>
      </c>
      <c r="V79" s="5">
        <v>4.58E-2</v>
      </c>
    </row>
    <row r="80" spans="1:22" x14ac:dyDescent="0.2">
      <c r="A80" s="16" t="s">
        <v>204</v>
      </c>
      <c r="B80" s="4">
        <v>125900</v>
      </c>
      <c r="C80" s="4">
        <v>1200</v>
      </c>
      <c r="D80" s="4">
        <v>124700</v>
      </c>
      <c r="E80" s="4">
        <v>3973646987</v>
      </c>
      <c r="F80" s="4">
        <f t="shared" ref="F80:F90" si="11">E80+F81</f>
        <v>5016212365</v>
      </c>
      <c r="K80" s="24">
        <f t="shared" ref="K80:K90" si="12">K81+J80</f>
        <v>0</v>
      </c>
      <c r="L80" s="4">
        <v>484</v>
      </c>
      <c r="M80" s="4">
        <v>259</v>
      </c>
      <c r="N80" s="4">
        <v>64</v>
      </c>
      <c r="O80" s="4">
        <v>32</v>
      </c>
      <c r="P80" s="4">
        <v>777400</v>
      </c>
      <c r="Q80" s="4">
        <v>497700</v>
      </c>
      <c r="R80" s="5">
        <v>1.9199999999999998E-2</v>
      </c>
      <c r="S80" s="4">
        <v>1449200</v>
      </c>
      <c r="T80" s="4">
        <f t="shared" ref="T80:T96" si="13">AVERAGE(S81:S90)</f>
        <v>1064490</v>
      </c>
      <c r="U80" s="4">
        <f t="shared" ref="U80:U90" si="14">MIN(S81:S85)</f>
        <v>872200</v>
      </c>
      <c r="V80" s="5">
        <v>2.6600000000000002E-2</v>
      </c>
    </row>
    <row r="81" spans="1:22" x14ac:dyDescent="0.2">
      <c r="A81" s="16" t="s">
        <v>203</v>
      </c>
      <c r="B81" s="4">
        <v>0</v>
      </c>
      <c r="C81" s="4">
        <v>88100</v>
      </c>
      <c r="D81" s="4">
        <v>-88100</v>
      </c>
      <c r="E81" s="4">
        <v>-2781554622</v>
      </c>
      <c r="F81" s="4">
        <f t="shared" si="11"/>
        <v>1042565378</v>
      </c>
      <c r="K81" s="24">
        <f t="shared" si="12"/>
        <v>0</v>
      </c>
      <c r="L81" s="4">
        <v>248</v>
      </c>
      <c r="M81" s="4">
        <v>514</v>
      </c>
      <c r="N81" s="4">
        <v>14</v>
      </c>
      <c r="O81" s="4">
        <v>41</v>
      </c>
      <c r="P81" s="4">
        <v>234000</v>
      </c>
      <c r="Q81" s="4">
        <v>633300</v>
      </c>
      <c r="R81" s="5">
        <v>-1.9099999999999999E-2</v>
      </c>
      <c r="S81" s="4">
        <v>876100</v>
      </c>
      <c r="T81" s="4">
        <f t="shared" si="13"/>
        <v>1017468.4</v>
      </c>
      <c r="U81" s="4">
        <f t="shared" si="14"/>
        <v>872200</v>
      </c>
      <c r="V81" s="5">
        <v>2.5099999999999997E-2</v>
      </c>
    </row>
    <row r="82" spans="1:22" x14ac:dyDescent="0.2">
      <c r="A82" s="16" t="s">
        <v>200</v>
      </c>
      <c r="B82" s="4">
        <v>70700</v>
      </c>
      <c r="C82" s="4">
        <v>11300</v>
      </c>
      <c r="D82" s="4">
        <v>59400</v>
      </c>
      <c r="E82" s="4">
        <v>1898280000</v>
      </c>
      <c r="F82" s="4">
        <f t="shared" si="11"/>
        <v>3824120000</v>
      </c>
      <c r="K82" s="24">
        <f t="shared" si="12"/>
        <v>0</v>
      </c>
      <c r="L82" s="4">
        <v>435</v>
      </c>
      <c r="M82" s="4">
        <v>320</v>
      </c>
      <c r="N82" s="4">
        <v>44</v>
      </c>
      <c r="O82" s="4">
        <v>31</v>
      </c>
      <c r="P82" s="4">
        <v>618700</v>
      </c>
      <c r="Q82" s="4">
        <v>450400</v>
      </c>
      <c r="R82" s="5">
        <v>1.6000000000000001E-3</v>
      </c>
      <c r="S82" s="4">
        <v>1070200</v>
      </c>
      <c r="T82" s="4">
        <f t="shared" si="13"/>
        <v>957444.9</v>
      </c>
      <c r="U82" s="4">
        <f t="shared" si="14"/>
        <v>400000</v>
      </c>
      <c r="V82" s="5">
        <v>2.3199999999999998E-2</v>
      </c>
    </row>
    <row r="83" spans="1:22" x14ac:dyDescent="0.2">
      <c r="A83" s="16" t="s">
        <v>199</v>
      </c>
      <c r="B83" s="4">
        <v>4300</v>
      </c>
      <c r="C83" s="4">
        <v>9200</v>
      </c>
      <c r="D83" s="4">
        <v>-4900</v>
      </c>
      <c r="E83" s="4">
        <v>-155550000</v>
      </c>
      <c r="F83" s="4">
        <f t="shared" si="11"/>
        <v>1925840000</v>
      </c>
      <c r="K83" s="24">
        <f t="shared" si="12"/>
        <v>0</v>
      </c>
      <c r="L83" s="4">
        <v>317</v>
      </c>
      <c r="M83" s="4">
        <v>590</v>
      </c>
      <c r="N83" s="4">
        <v>24</v>
      </c>
      <c r="O83" s="4">
        <v>32</v>
      </c>
      <c r="P83" s="4">
        <v>363500</v>
      </c>
      <c r="Q83" s="4">
        <v>432200</v>
      </c>
      <c r="R83" s="5">
        <v>1.11E-2</v>
      </c>
      <c r="S83" s="4">
        <v>872200</v>
      </c>
      <c r="T83" s="4">
        <f t="shared" si="13"/>
        <v>915528.1</v>
      </c>
      <c r="U83" s="4">
        <f t="shared" si="14"/>
        <v>400000</v>
      </c>
      <c r="V83" s="5">
        <v>2.1899999999999999E-2</v>
      </c>
    </row>
    <row r="84" spans="1:22" x14ac:dyDescent="0.2">
      <c r="A84" s="16" t="s">
        <v>193</v>
      </c>
      <c r="B84" s="4">
        <v>60200</v>
      </c>
      <c r="C84" s="4">
        <v>10000</v>
      </c>
      <c r="D84" s="4">
        <v>50200</v>
      </c>
      <c r="E84" s="4">
        <v>1577370000</v>
      </c>
      <c r="F84" s="4">
        <f t="shared" si="11"/>
        <v>2081390000</v>
      </c>
      <c r="K84" s="24">
        <f t="shared" si="12"/>
        <v>0</v>
      </c>
      <c r="L84" s="4">
        <v>366</v>
      </c>
      <c r="M84" s="4">
        <v>501</v>
      </c>
      <c r="N84" s="4">
        <v>36</v>
      </c>
      <c r="O84" s="4">
        <v>61</v>
      </c>
      <c r="P84" s="4">
        <v>564400</v>
      </c>
      <c r="Q84" s="4">
        <v>771300</v>
      </c>
      <c r="R84" s="5">
        <v>-6.3E-3</v>
      </c>
      <c r="S84" s="4">
        <v>1433600</v>
      </c>
      <c r="T84" s="4">
        <f t="shared" si="13"/>
        <v>853864.4</v>
      </c>
      <c r="U84" s="4">
        <f t="shared" si="14"/>
        <v>400000</v>
      </c>
      <c r="V84" s="5">
        <v>2.0499999999999997E-2</v>
      </c>
    </row>
    <row r="85" spans="1:22" x14ac:dyDescent="0.2">
      <c r="A85" s="16" t="s">
        <v>192</v>
      </c>
      <c r="B85" s="4">
        <v>45800</v>
      </c>
      <c r="C85" s="4">
        <v>219800</v>
      </c>
      <c r="D85" s="4">
        <v>-174000</v>
      </c>
      <c r="E85" s="4">
        <v>-5523720000</v>
      </c>
      <c r="F85" s="4">
        <f t="shared" si="11"/>
        <v>504020000</v>
      </c>
      <c r="K85" s="24">
        <f t="shared" si="12"/>
        <v>0</v>
      </c>
      <c r="L85" s="4">
        <v>509</v>
      </c>
      <c r="M85" s="4">
        <v>601</v>
      </c>
      <c r="N85" s="4">
        <v>41</v>
      </c>
      <c r="O85" s="4">
        <v>65</v>
      </c>
      <c r="P85" s="4">
        <v>555900</v>
      </c>
      <c r="Q85" s="4">
        <v>871100</v>
      </c>
      <c r="R85" s="5">
        <v>5.6500000000000002E-2</v>
      </c>
      <c r="S85" s="4">
        <v>2841100</v>
      </c>
      <c r="T85" s="4">
        <f t="shared" si="13"/>
        <v>661039.4</v>
      </c>
      <c r="U85" s="4">
        <f t="shared" si="14"/>
        <v>400000</v>
      </c>
      <c r="V85" s="5">
        <v>3.27E-2</v>
      </c>
    </row>
    <row r="86" spans="1:22" x14ac:dyDescent="0.2">
      <c r="A86" s="16" t="s">
        <v>191</v>
      </c>
      <c r="B86" s="4">
        <v>88500</v>
      </c>
      <c r="C86" s="4">
        <v>10000</v>
      </c>
      <c r="D86" s="4">
        <v>78500</v>
      </c>
      <c r="E86" s="4">
        <v>2373300000</v>
      </c>
      <c r="F86" s="4">
        <f t="shared" si="11"/>
        <v>6027740000</v>
      </c>
      <c r="K86" s="24">
        <f t="shared" si="12"/>
        <v>0</v>
      </c>
      <c r="L86" s="4">
        <v>603</v>
      </c>
      <c r="M86" s="4">
        <v>336</v>
      </c>
      <c r="N86" s="4">
        <v>45</v>
      </c>
      <c r="O86" s="4">
        <v>21</v>
      </c>
      <c r="P86" s="4">
        <v>683000</v>
      </c>
      <c r="Q86" s="4">
        <v>399600</v>
      </c>
      <c r="R86" s="5">
        <v>2.2099999999999998E-2</v>
      </c>
      <c r="S86" s="4">
        <v>1088000</v>
      </c>
      <c r="T86" s="4">
        <f t="shared" si="13"/>
        <v>629139.5</v>
      </c>
      <c r="U86" s="4">
        <f t="shared" si="14"/>
        <v>400000</v>
      </c>
      <c r="V86" s="5">
        <v>3.6000000000000004E-2</v>
      </c>
    </row>
    <row r="87" spans="1:22" x14ac:dyDescent="0.2">
      <c r="A87" s="16" t="s">
        <v>190</v>
      </c>
      <c r="B87" s="4">
        <v>0</v>
      </c>
      <c r="C87" s="4">
        <v>39300</v>
      </c>
      <c r="D87" s="4">
        <v>-39300</v>
      </c>
      <c r="E87" s="4">
        <v>-1158400000</v>
      </c>
      <c r="F87" s="4">
        <f t="shared" si="11"/>
        <v>3654440000</v>
      </c>
      <c r="K87" s="24">
        <f t="shared" si="12"/>
        <v>0</v>
      </c>
      <c r="L87" s="4">
        <v>100</v>
      </c>
      <c r="M87" s="4">
        <v>439</v>
      </c>
      <c r="N87" s="4">
        <v>8</v>
      </c>
      <c r="O87" s="4">
        <v>27</v>
      </c>
      <c r="P87" s="4">
        <v>103200</v>
      </c>
      <c r="Q87" s="4">
        <v>296800</v>
      </c>
      <c r="R87" s="5">
        <v>-5.0000000000000001E-3</v>
      </c>
      <c r="S87" s="4">
        <v>400000</v>
      </c>
      <c r="T87" s="4">
        <f t="shared" si="13"/>
        <v>684469.5</v>
      </c>
      <c r="U87" s="4">
        <f t="shared" si="14"/>
        <v>405884</v>
      </c>
      <c r="V87" s="5">
        <v>1.52E-2</v>
      </c>
    </row>
    <row r="88" spans="1:22" x14ac:dyDescent="0.2">
      <c r="A88" s="16" t="s">
        <v>189</v>
      </c>
      <c r="B88" s="4">
        <v>700</v>
      </c>
      <c r="C88" s="4">
        <v>28400</v>
      </c>
      <c r="D88" s="4">
        <v>-27700</v>
      </c>
      <c r="E88" s="4">
        <v>-820280000</v>
      </c>
      <c r="F88" s="4">
        <f t="shared" si="11"/>
        <v>4812840000</v>
      </c>
      <c r="K88" s="24">
        <f t="shared" si="12"/>
        <v>0</v>
      </c>
      <c r="L88" s="4">
        <v>183</v>
      </c>
      <c r="M88" s="4">
        <v>233</v>
      </c>
      <c r="N88" s="4">
        <v>10</v>
      </c>
      <c r="O88" s="4">
        <v>21</v>
      </c>
      <c r="P88" s="4">
        <v>239400</v>
      </c>
      <c r="Q88" s="4">
        <v>307600</v>
      </c>
      <c r="R88" s="5">
        <v>-6.7000000000000002E-3</v>
      </c>
      <c r="S88" s="4">
        <v>568400</v>
      </c>
      <c r="T88" s="4">
        <f t="shared" si="13"/>
        <v>696302.7</v>
      </c>
      <c r="U88" s="4">
        <f t="shared" si="14"/>
        <v>405884</v>
      </c>
      <c r="V88" s="5">
        <v>2.6800000000000001E-2</v>
      </c>
    </row>
    <row r="89" spans="1:22" x14ac:dyDescent="0.2">
      <c r="A89" s="16" t="s">
        <v>188</v>
      </c>
      <c r="B89" s="4">
        <v>17500</v>
      </c>
      <c r="C89" s="4">
        <v>700</v>
      </c>
      <c r="D89" s="4">
        <v>16800</v>
      </c>
      <c r="E89" s="4">
        <v>505640000</v>
      </c>
      <c r="F89" s="4">
        <f t="shared" si="11"/>
        <v>5633120000</v>
      </c>
      <c r="K89" s="24">
        <f t="shared" si="12"/>
        <v>0</v>
      </c>
      <c r="L89" s="4">
        <v>406</v>
      </c>
      <c r="M89" s="4">
        <v>322</v>
      </c>
      <c r="N89" s="4">
        <v>42</v>
      </c>
      <c r="O89" s="4">
        <v>20</v>
      </c>
      <c r="P89" s="4">
        <v>531300</v>
      </c>
      <c r="Q89" s="4">
        <v>376600</v>
      </c>
      <c r="R89" s="5">
        <v>1.1899999999999999E-2</v>
      </c>
      <c r="S89" s="4">
        <v>908300</v>
      </c>
      <c r="T89" s="4">
        <f t="shared" si="13"/>
        <v>717952.3</v>
      </c>
      <c r="U89" s="4">
        <f t="shared" si="14"/>
        <v>405884</v>
      </c>
      <c r="V89" s="5">
        <v>1.9900000000000001E-2</v>
      </c>
    </row>
    <row r="90" spans="1:22" x14ac:dyDescent="0.2">
      <c r="A90" s="16" t="s">
        <v>187</v>
      </c>
      <c r="B90" s="4">
        <v>1800</v>
      </c>
      <c r="C90" s="4">
        <v>2600</v>
      </c>
      <c r="D90" s="4">
        <v>-800</v>
      </c>
      <c r="E90" s="4">
        <v>-23600000</v>
      </c>
      <c r="F90" s="4">
        <f t="shared" si="11"/>
        <v>5127480000</v>
      </c>
      <c r="K90" s="24">
        <f t="shared" si="12"/>
        <v>0</v>
      </c>
      <c r="L90" s="4">
        <v>359</v>
      </c>
      <c r="M90" s="4">
        <v>283</v>
      </c>
      <c r="N90" s="4">
        <v>16</v>
      </c>
      <c r="O90" s="4">
        <v>16</v>
      </c>
      <c r="P90" s="4">
        <v>277300</v>
      </c>
      <c r="Q90" s="4">
        <v>308700</v>
      </c>
      <c r="R90" s="5">
        <v>8.6E-3</v>
      </c>
      <c r="S90" s="4">
        <v>587000</v>
      </c>
      <c r="T90" s="4">
        <f t="shared" si="13"/>
        <v>765567.2</v>
      </c>
      <c r="U90" s="4">
        <f t="shared" si="14"/>
        <v>405884</v>
      </c>
      <c r="V90" s="5">
        <v>1.8500000000000003E-2</v>
      </c>
    </row>
    <row r="91" spans="1:22" x14ac:dyDescent="0.2">
      <c r="A91" s="16" t="s">
        <v>186</v>
      </c>
      <c r="B91" s="4">
        <v>36700</v>
      </c>
      <c r="C91" s="4">
        <v>2800</v>
      </c>
      <c r="D91" s="4">
        <v>33900</v>
      </c>
      <c r="E91" s="4">
        <v>987710000</v>
      </c>
      <c r="F91" s="4">
        <f t="shared" ref="F91:F102" si="15">E91+F92</f>
        <v>5151080000</v>
      </c>
      <c r="K91" s="24">
        <f t="shared" ref="K91:K102" si="16">K92+J91</f>
        <v>0</v>
      </c>
      <c r="L91" s="4">
        <v>184</v>
      </c>
      <c r="M91" s="4">
        <v>228</v>
      </c>
      <c r="N91" s="4">
        <v>10</v>
      </c>
      <c r="O91" s="4">
        <v>10</v>
      </c>
      <c r="P91" s="4">
        <v>186700</v>
      </c>
      <c r="Q91" s="4">
        <v>214300</v>
      </c>
      <c r="R91" s="5">
        <v>-5.1000000000000004E-3</v>
      </c>
      <c r="S91" s="4">
        <v>405884</v>
      </c>
      <c r="T91" s="4">
        <f t="shared" si="13"/>
        <v>806200.5</v>
      </c>
      <c r="U91" s="4">
        <f t="shared" ref="U91:U102" si="17">MIN(S92:S96)</f>
        <v>453032</v>
      </c>
      <c r="V91" s="5">
        <v>2.5499999999999998E-2</v>
      </c>
    </row>
    <row r="92" spans="1:22" x14ac:dyDescent="0.2">
      <c r="A92" s="16" t="s">
        <v>185</v>
      </c>
      <c r="B92" s="4">
        <v>50700</v>
      </c>
      <c r="C92" s="4">
        <v>0</v>
      </c>
      <c r="D92" s="4">
        <v>50700</v>
      </c>
      <c r="E92" s="4">
        <v>1460600000</v>
      </c>
      <c r="F92" s="4">
        <f t="shared" si="15"/>
        <v>4163370000</v>
      </c>
      <c r="K92" s="24">
        <f t="shared" si="16"/>
        <v>0</v>
      </c>
      <c r="L92" s="4">
        <v>247</v>
      </c>
      <c r="M92" s="4">
        <v>229</v>
      </c>
      <c r="N92" s="4">
        <v>18</v>
      </c>
      <c r="O92" s="4">
        <v>10</v>
      </c>
      <c r="P92" s="4">
        <v>250600</v>
      </c>
      <c r="Q92" s="4">
        <v>216500</v>
      </c>
      <c r="R92" s="5">
        <v>1.9099999999999999E-2</v>
      </c>
      <c r="S92" s="4">
        <v>469965</v>
      </c>
      <c r="T92" s="4">
        <f t="shared" si="13"/>
        <v>908063.3</v>
      </c>
      <c r="U92" s="4">
        <f t="shared" si="17"/>
        <v>453032</v>
      </c>
      <c r="V92" s="5">
        <v>3.2400000000000005E-2</v>
      </c>
    </row>
    <row r="93" spans="1:22" x14ac:dyDescent="0.2">
      <c r="A93" s="16" t="s">
        <v>184</v>
      </c>
      <c r="B93" s="4">
        <v>0</v>
      </c>
      <c r="C93" s="4">
        <v>900</v>
      </c>
      <c r="D93" s="4">
        <v>-900</v>
      </c>
      <c r="E93" s="4">
        <v>-26430000</v>
      </c>
      <c r="F93" s="4">
        <f t="shared" si="15"/>
        <v>2702770000</v>
      </c>
      <c r="K93" s="24">
        <f t="shared" si="16"/>
        <v>0</v>
      </c>
      <c r="L93" s="4">
        <v>107</v>
      </c>
      <c r="M93" s="4">
        <v>246</v>
      </c>
      <c r="N93" s="4">
        <v>5</v>
      </c>
      <c r="O93" s="4">
        <v>18</v>
      </c>
      <c r="P93" s="4">
        <v>109300</v>
      </c>
      <c r="Q93" s="4">
        <v>343100</v>
      </c>
      <c r="R93" s="5">
        <v>-1.3600000000000001E-2</v>
      </c>
      <c r="S93" s="4">
        <v>453032</v>
      </c>
      <c r="T93" s="4">
        <f t="shared" si="13"/>
        <v>958622.33333333337</v>
      </c>
      <c r="U93" s="4">
        <f t="shared" si="17"/>
        <v>686732</v>
      </c>
      <c r="V93" s="5">
        <v>2.7099999999999999E-2</v>
      </c>
    </row>
    <row r="94" spans="1:22" x14ac:dyDescent="0.2">
      <c r="A94" s="16" t="s">
        <v>183</v>
      </c>
      <c r="B94" s="4">
        <v>18000</v>
      </c>
      <c r="C94" s="4">
        <v>6700</v>
      </c>
      <c r="D94" s="4">
        <v>11300</v>
      </c>
      <c r="E94" s="4">
        <v>330730000</v>
      </c>
      <c r="F94" s="4">
        <f t="shared" si="15"/>
        <v>2729200000</v>
      </c>
      <c r="K94" s="24">
        <f t="shared" si="16"/>
        <v>0</v>
      </c>
      <c r="L94" s="4">
        <v>134</v>
      </c>
      <c r="M94" s="4">
        <v>366</v>
      </c>
      <c r="N94" s="4">
        <v>12</v>
      </c>
      <c r="O94" s="4">
        <v>34</v>
      </c>
      <c r="P94" s="4">
        <v>329900</v>
      </c>
      <c r="Q94" s="4">
        <v>481300</v>
      </c>
      <c r="R94" s="5">
        <v>-2.6600000000000002E-2</v>
      </c>
      <c r="S94" s="4">
        <v>816963</v>
      </c>
      <c r="T94" s="4">
        <f t="shared" si="13"/>
        <v>976329.75</v>
      </c>
      <c r="U94" s="4">
        <f t="shared" si="17"/>
        <v>686732</v>
      </c>
      <c r="V94" s="5">
        <v>2.35E-2</v>
      </c>
    </row>
    <row r="95" spans="1:22" x14ac:dyDescent="0.2">
      <c r="A95" s="16" t="s">
        <v>182</v>
      </c>
      <c r="B95" s="4">
        <v>42000</v>
      </c>
      <c r="C95" s="4">
        <v>11600</v>
      </c>
      <c r="D95" s="4">
        <v>30400</v>
      </c>
      <c r="E95" s="4">
        <v>899870000</v>
      </c>
      <c r="F95" s="4">
        <f t="shared" si="15"/>
        <v>2398470000</v>
      </c>
      <c r="K95" s="24">
        <f t="shared" si="16"/>
        <v>0</v>
      </c>
      <c r="L95" s="4">
        <v>214</v>
      </c>
      <c r="M95" s="4">
        <v>382</v>
      </c>
      <c r="N95" s="4">
        <v>10</v>
      </c>
      <c r="O95" s="4">
        <v>52</v>
      </c>
      <c r="P95" s="4">
        <v>211000</v>
      </c>
      <c r="Q95" s="4">
        <v>656600</v>
      </c>
      <c r="R95" s="5">
        <v>0</v>
      </c>
      <c r="S95" s="4">
        <v>912850</v>
      </c>
      <c r="T95" s="4">
        <f t="shared" si="13"/>
        <v>985398.28571428568</v>
      </c>
      <c r="U95" s="4">
        <f t="shared" si="17"/>
        <v>686732</v>
      </c>
      <c r="V95" s="5">
        <v>3.6400000000000002E-2</v>
      </c>
    </row>
    <row r="96" spans="1:22" x14ac:dyDescent="0.2">
      <c r="A96" s="16" t="s">
        <v>177</v>
      </c>
      <c r="B96" s="4">
        <v>71400</v>
      </c>
      <c r="C96" s="4">
        <v>45000</v>
      </c>
      <c r="D96" s="4">
        <v>26400</v>
      </c>
      <c r="E96" s="4">
        <v>796040000</v>
      </c>
      <c r="F96" s="4">
        <f t="shared" si="15"/>
        <v>1498600000</v>
      </c>
      <c r="K96" s="24">
        <f t="shared" si="16"/>
        <v>0</v>
      </c>
      <c r="L96" s="4">
        <v>243</v>
      </c>
      <c r="M96" s="4">
        <v>652</v>
      </c>
      <c r="N96" s="4">
        <v>31</v>
      </c>
      <c r="O96" s="4">
        <v>20</v>
      </c>
      <c r="P96" s="4">
        <v>374600</v>
      </c>
      <c r="Q96" s="4">
        <v>338400</v>
      </c>
      <c r="R96" s="5">
        <v>5.1000000000000004E-3</v>
      </c>
      <c r="S96" s="4">
        <v>769001</v>
      </c>
      <c r="T96" s="4">
        <f t="shared" si="13"/>
        <v>1021464.5</v>
      </c>
      <c r="U96" s="4">
        <f t="shared" si="17"/>
        <v>686732</v>
      </c>
      <c r="V96" s="5">
        <v>1.66E-2</v>
      </c>
    </row>
    <row r="97" spans="1:22" x14ac:dyDescent="0.2">
      <c r="A97" s="16" t="s">
        <v>175</v>
      </c>
      <c r="B97" s="4">
        <v>32000</v>
      </c>
      <c r="C97" s="4">
        <v>0</v>
      </c>
      <c r="D97" s="4">
        <v>32000</v>
      </c>
      <c r="E97" s="4">
        <v>957280000</v>
      </c>
      <c r="F97" s="4">
        <f t="shared" si="15"/>
        <v>702560000</v>
      </c>
      <c r="K97" s="24">
        <f t="shared" si="16"/>
        <v>0</v>
      </c>
      <c r="L97" s="4">
        <v>469</v>
      </c>
      <c r="M97" s="4">
        <v>324</v>
      </c>
      <c r="N97" s="4">
        <v>32</v>
      </c>
      <c r="O97" s="4">
        <v>25</v>
      </c>
      <c r="P97" s="4">
        <v>510900</v>
      </c>
      <c r="Q97" s="4">
        <v>414700</v>
      </c>
      <c r="R97" s="5">
        <v>6.8000000000000005E-3</v>
      </c>
      <c r="S97" s="4">
        <v>953300</v>
      </c>
      <c r="T97" s="4">
        <f t="shared" ref="T97:T102" si="18">AVERAGE(S98:S107)</f>
        <v>1035097.4</v>
      </c>
      <c r="U97" s="4">
        <f t="shared" si="17"/>
        <v>686732</v>
      </c>
      <c r="V97" s="5">
        <v>2.7999999999999997E-2</v>
      </c>
    </row>
    <row r="98" spans="1:22" x14ac:dyDescent="0.2">
      <c r="A98" s="16" t="s">
        <v>174</v>
      </c>
      <c r="B98" s="4">
        <v>6400</v>
      </c>
      <c r="C98" s="4">
        <v>100</v>
      </c>
      <c r="D98" s="4">
        <v>6300</v>
      </c>
      <c r="E98" s="4">
        <v>187210000</v>
      </c>
      <c r="F98" s="4">
        <f t="shared" si="15"/>
        <v>-254720000</v>
      </c>
      <c r="K98" s="24">
        <f t="shared" si="16"/>
        <v>0</v>
      </c>
      <c r="L98" s="4">
        <v>152</v>
      </c>
      <c r="M98" s="4">
        <v>258</v>
      </c>
      <c r="N98" s="4">
        <v>16</v>
      </c>
      <c r="O98" s="4">
        <v>26</v>
      </c>
      <c r="P98" s="4">
        <v>180800</v>
      </c>
      <c r="Q98" s="4">
        <v>467900</v>
      </c>
      <c r="R98" s="5">
        <v>0</v>
      </c>
      <c r="S98" s="4">
        <v>686732</v>
      </c>
      <c r="T98" s="4">
        <f t="shared" si="18"/>
        <v>1122188.75</v>
      </c>
      <c r="U98" s="4">
        <f t="shared" si="17"/>
        <v>812217</v>
      </c>
      <c r="V98" s="5">
        <v>1.1699999999999999E-2</v>
      </c>
    </row>
    <row r="99" spans="1:22" x14ac:dyDescent="0.2">
      <c r="A99" s="16" t="s">
        <v>164</v>
      </c>
      <c r="B99" s="4">
        <v>5400</v>
      </c>
      <c r="C99" s="4">
        <v>94000</v>
      </c>
      <c r="D99" s="4">
        <v>-88600</v>
      </c>
      <c r="E99" s="4">
        <v>-2644240000</v>
      </c>
      <c r="F99" s="4">
        <f t="shared" si="15"/>
        <v>-441930000</v>
      </c>
      <c r="K99" s="24">
        <f t="shared" si="16"/>
        <v>0</v>
      </c>
      <c r="L99" s="4">
        <v>363</v>
      </c>
      <c r="M99" s="4">
        <v>1198</v>
      </c>
      <c r="N99" s="4">
        <v>35</v>
      </c>
      <c r="O99" s="4">
        <v>45</v>
      </c>
      <c r="P99" s="4">
        <v>459600</v>
      </c>
      <c r="Q99" s="4">
        <v>630800</v>
      </c>
      <c r="R99" s="5">
        <v>1.2E-2</v>
      </c>
      <c r="S99" s="4">
        <v>1124796</v>
      </c>
      <c r="T99" s="4">
        <f t="shared" si="18"/>
        <v>1121319.6666666667</v>
      </c>
      <c r="U99" s="4">
        <f t="shared" si="17"/>
        <v>812217</v>
      </c>
      <c r="V99" s="5">
        <v>5.21E-2</v>
      </c>
    </row>
    <row r="100" spans="1:22" x14ac:dyDescent="0.2">
      <c r="A100" s="16" t="s">
        <v>156</v>
      </c>
      <c r="B100" s="4">
        <v>69000</v>
      </c>
      <c r="C100" s="4">
        <v>12900</v>
      </c>
      <c r="D100" s="4">
        <v>56100</v>
      </c>
      <c r="E100" s="4">
        <v>1653090000</v>
      </c>
      <c r="F100" s="4">
        <f t="shared" si="15"/>
        <v>2202310000</v>
      </c>
      <c r="K100" s="24">
        <f t="shared" si="16"/>
        <v>0</v>
      </c>
      <c r="L100" s="4">
        <v>380</v>
      </c>
      <c r="M100" s="4">
        <v>387</v>
      </c>
      <c r="N100" s="4">
        <v>26</v>
      </c>
      <c r="O100" s="4">
        <v>39</v>
      </c>
      <c r="P100" s="4">
        <v>455900</v>
      </c>
      <c r="Q100" s="4">
        <v>590600</v>
      </c>
      <c r="R100" s="5">
        <v>-1.34E-2</v>
      </c>
      <c r="S100" s="4">
        <v>1063149</v>
      </c>
      <c r="T100" s="4">
        <f t="shared" si="18"/>
        <v>1150405</v>
      </c>
      <c r="U100" s="4">
        <f t="shared" si="17"/>
        <v>812217</v>
      </c>
      <c r="V100" s="5">
        <v>1.8500000000000003E-2</v>
      </c>
    </row>
    <row r="101" spans="1:22" x14ac:dyDescent="0.2">
      <c r="A101" s="16" t="s">
        <v>155</v>
      </c>
      <c r="B101" s="4">
        <v>40800</v>
      </c>
      <c r="C101" s="4">
        <v>10500</v>
      </c>
      <c r="D101" s="4">
        <v>30300</v>
      </c>
      <c r="E101" s="4">
        <v>903660000</v>
      </c>
      <c r="F101" s="4">
        <f t="shared" si="15"/>
        <v>549220000</v>
      </c>
      <c r="K101" s="24">
        <f t="shared" si="16"/>
        <v>0</v>
      </c>
      <c r="L101" s="4">
        <v>523</v>
      </c>
      <c r="M101" s="4">
        <v>474</v>
      </c>
      <c r="N101" s="4">
        <v>20</v>
      </c>
      <c r="O101" s="4">
        <v>17</v>
      </c>
      <c r="P101" s="4">
        <v>405900</v>
      </c>
      <c r="Q101" s="4">
        <v>379000</v>
      </c>
      <c r="R101" s="5">
        <v>1.72E-2</v>
      </c>
      <c r="S101" s="4">
        <v>812217</v>
      </c>
      <c r="T101" s="4">
        <f t="shared" si="18"/>
        <v>1488593</v>
      </c>
      <c r="U101" s="4">
        <f t="shared" si="17"/>
        <v>1488593</v>
      </c>
      <c r="V101" s="5">
        <v>2.3199999999999998E-2</v>
      </c>
    </row>
    <row r="102" spans="1:22" x14ac:dyDescent="0.2">
      <c r="A102" s="16" t="s">
        <v>154</v>
      </c>
      <c r="B102" s="4">
        <v>9900</v>
      </c>
      <c r="C102" s="4">
        <v>23000</v>
      </c>
      <c r="D102" s="4">
        <v>-13100</v>
      </c>
      <c r="E102" s="4">
        <v>-354440000</v>
      </c>
      <c r="F102" s="4">
        <f t="shared" si="15"/>
        <v>-354440000</v>
      </c>
      <c r="K102" s="24">
        <f t="shared" si="16"/>
        <v>0</v>
      </c>
      <c r="L102" s="4">
        <v>500</v>
      </c>
      <c r="M102" s="4">
        <v>592</v>
      </c>
      <c r="N102" s="4">
        <v>30</v>
      </c>
      <c r="O102" s="4">
        <v>67</v>
      </c>
      <c r="P102" s="4">
        <v>524400</v>
      </c>
      <c r="Q102" s="4">
        <v>960600</v>
      </c>
      <c r="R102" s="5">
        <v>6.9599999999999995E-2</v>
      </c>
      <c r="S102" s="4">
        <v>1488593</v>
      </c>
      <c r="T102" s="4" t="e">
        <f t="shared" si="18"/>
        <v>#DIV/0!</v>
      </c>
      <c r="U102" s="4">
        <f t="shared" si="17"/>
        <v>0</v>
      </c>
      <c r="V102" s="5">
        <v>6.5099999999999991E-2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EC8-41AA-8847-9708-0085B532E487}">
  <sheetPr codeName="Sheet35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83203125"/>
    <col min="3" max="3" customWidth="true" width="14.0"/>
    <col min="4" max="4" customWidth="true" width="15.5"/>
    <col min="5" max="5" customWidth="true" width="18.0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679">
        <v>344</v>
      </c>
      <c r="B3" t="n" s="2680">
        <v>33000.0</v>
      </c>
      <c r="C3" t="n" s="2681">
        <v>306130.0</v>
      </c>
      <c r="D3" t="n" s="2682">
        <v>-273130.0</v>
      </c>
      <c r="E3" t="n" s="2683">
        <v>-5.174600738E9</v>
      </c>
      <c r="G3" t="n" s="2669">
        <v>0.0</v>
      </c>
      <c r="H3" t="n" s="2670">
        <v>0.0</v>
      </c>
      <c r="I3" t="n" s="2671">
        <v>0.0</v>
      </c>
      <c r="J3" t="n" s="2672">
        <v>0.0</v>
      </c>
      <c r="L3" t="n" s="2673">
        <v>468.0</v>
      </c>
      <c r="M3" t="n" s="2674">
        <v>503.0</v>
      </c>
      <c r="N3" t="n" s="2675">
        <v>42.0</v>
      </c>
      <c r="O3" t="n" s="2676">
        <v>79.0</v>
      </c>
      <c r="P3" t="n" s="2677">
        <v>1028900.0</v>
      </c>
      <c r="Q3" t="n" s="2678">
        <v>2216800.0</v>
      </c>
      <c r="R3" t="n" s="2667">
        <v>-0.0159</v>
      </c>
      <c r="S3" t="n" s="2666">
        <v>3248700.0</v>
      </c>
      <c r="V3" t="n" s="2668">
        <v>0.0209</v>
      </c>
    </row>
    <row r="4">
      <c r="A4" t="s" s="612">
        <v>343</v>
      </c>
      <c r="B4" t="n" s="613">
        <v>59000.0</v>
      </c>
      <c r="C4" t="n" s="614">
        <v>496000.0</v>
      </c>
      <c r="D4" t="n" s="615">
        <v>-437000.0</v>
      </c>
      <c r="E4" t="n" s="616">
        <v>-8.26320821E9</v>
      </c>
      <c r="G4" t="n" s="602">
        <v>0.0</v>
      </c>
      <c r="H4" t="n" s="603">
        <v>0.0</v>
      </c>
      <c r="I4" t="n" s="604">
        <v>0.0</v>
      </c>
      <c r="J4" t="n" s="605">
        <v>0.0</v>
      </c>
      <c r="L4" t="n" s="606">
        <v>1114.0</v>
      </c>
      <c r="M4" t="n" s="607">
        <v>1096.0</v>
      </c>
      <c r="N4" t="n" s="608">
        <v>229.0</v>
      </c>
      <c r="O4" t="n" s="609">
        <v>174.0</v>
      </c>
      <c r="P4" t="n" s="610">
        <v>5794800.0</v>
      </c>
      <c r="Q4" t="n" s="611">
        <v>5254700.0</v>
      </c>
      <c r="R4" t="n" s="600">
        <v>0.0325</v>
      </c>
      <c r="S4" t="n" s="599">
        <v>1.11022E7</v>
      </c>
      <c r="V4" t="n" s="601">
        <v>0.0519</v>
      </c>
    </row>
    <row r="5" spans="1:22" x14ac:dyDescent="0.2">
      <c r="A5" s="16" t="s">
        <v>342</v>
      </c>
      <c r="B5" s="4">
        <v>2000</v>
      </c>
      <c r="C5" s="4">
        <v>45000</v>
      </c>
      <c r="D5" s="4">
        <v>-43000</v>
      </c>
      <c r="E5" s="4">
        <v>-808117150</v>
      </c>
      <c r="F5" s="4">
        <f t="shared" ref="F5:F46" si="0">E5+F6</f>
        <v>-64668877314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-50022000</v>
      </c>
      <c r="L5" s="4">
        <v>777</v>
      </c>
      <c r="M5" s="4">
        <v>634</v>
      </c>
      <c r="N5" s="4">
        <v>82</v>
      </c>
      <c r="O5" s="4">
        <v>101</v>
      </c>
      <c r="P5" s="4">
        <v>2398800</v>
      </c>
      <c r="Q5" s="4">
        <v>2801600</v>
      </c>
      <c r="R5" s="5">
        <v>-1.6200000000000003E-2</v>
      </c>
      <c r="S5" s="4">
        <v>5498700</v>
      </c>
      <c r="T5" s="4">
        <f t="shared" ref="T5:T73" si="2">AVERAGE(S6:S15)</f>
        <v>7219490</v>
      </c>
      <c r="U5" s="4">
        <f t="shared" ref="U5:U46" si="3">MIN(S6:S10)</f>
        <v>4000200</v>
      </c>
      <c r="V5" s="5">
        <v>2.64E-2</v>
      </c>
    </row>
    <row r="6" spans="1:22" x14ac:dyDescent="0.2">
      <c r="A6" s="16" t="s">
        <v>341</v>
      </c>
      <c r="B6" s="4">
        <v>500</v>
      </c>
      <c r="C6" s="4">
        <v>17000</v>
      </c>
      <c r="D6" s="4">
        <v>-16500</v>
      </c>
      <c r="E6" s="4">
        <v>-308578792</v>
      </c>
      <c r="F6" s="4">
        <f t="shared" si="0"/>
        <v>-63860760164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-50022000</v>
      </c>
      <c r="L6" s="4">
        <v>613</v>
      </c>
      <c r="M6" s="4">
        <v>480</v>
      </c>
      <c r="N6" s="4">
        <v>68</v>
      </c>
      <c r="O6" s="4">
        <v>70</v>
      </c>
      <c r="P6" s="4">
        <v>2201000</v>
      </c>
      <c r="Q6" s="4">
        <v>1722400</v>
      </c>
      <c r="R6" s="5">
        <v>1.6299999999999999E-2</v>
      </c>
      <c r="S6" s="4">
        <v>4000200</v>
      </c>
      <c r="T6" s="4">
        <f t="shared" si="2"/>
        <v>7182020</v>
      </c>
      <c r="U6" s="4">
        <f t="shared" si="3"/>
        <v>4187000</v>
      </c>
      <c r="V6" s="5">
        <v>4.7699999999999992E-2</v>
      </c>
    </row>
    <row r="7" spans="1:22" x14ac:dyDescent="0.2">
      <c r="A7" s="16" t="s">
        <v>340</v>
      </c>
      <c r="B7" s="4">
        <v>42160</v>
      </c>
      <c r="C7" s="4">
        <v>591900</v>
      </c>
      <c r="D7" s="4">
        <v>-549740</v>
      </c>
      <c r="E7" s="4">
        <v>-10150423256</v>
      </c>
      <c r="F7" s="4">
        <f t="shared" si="0"/>
        <v>-63552181372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-50022000</v>
      </c>
      <c r="L7" s="4">
        <v>694</v>
      </c>
      <c r="M7" s="4">
        <v>435</v>
      </c>
      <c r="N7" s="4">
        <v>56</v>
      </c>
      <c r="O7" s="4">
        <v>64</v>
      </c>
      <c r="P7" s="4">
        <v>2013600</v>
      </c>
      <c r="Q7" s="4">
        <v>2168300</v>
      </c>
      <c r="R7" s="5">
        <v>0</v>
      </c>
      <c r="S7" s="4">
        <v>4187000</v>
      </c>
      <c r="T7" s="4">
        <f t="shared" si="2"/>
        <v>7205240</v>
      </c>
      <c r="U7" s="4">
        <f t="shared" si="3"/>
        <v>4713900</v>
      </c>
      <c r="V7" s="5">
        <v>2.1400000000000002E-2</v>
      </c>
    </row>
    <row r="8" spans="1:22" x14ac:dyDescent="0.2">
      <c r="A8" s="16" t="s">
        <v>339</v>
      </c>
      <c r="B8" s="4">
        <v>38800</v>
      </c>
      <c r="C8" s="4">
        <v>8900</v>
      </c>
      <c r="D8" s="4">
        <v>29900</v>
      </c>
      <c r="E8" s="4">
        <v>564792200</v>
      </c>
      <c r="F8" s="4">
        <f t="shared" si="0"/>
        <v>-53401758116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-50022000</v>
      </c>
      <c r="L8" s="4">
        <v>1050</v>
      </c>
      <c r="M8" s="4">
        <v>968</v>
      </c>
      <c r="N8" s="4">
        <v>126</v>
      </c>
      <c r="O8" s="4">
        <v>207</v>
      </c>
      <c r="P8" s="4">
        <v>3458700</v>
      </c>
      <c r="Q8" s="4">
        <v>6099600</v>
      </c>
      <c r="R8" s="5">
        <v>-3.78E-2</v>
      </c>
      <c r="S8" s="4">
        <v>9700100</v>
      </c>
      <c r="T8" s="4">
        <f t="shared" si="2"/>
        <v>6770270</v>
      </c>
      <c r="U8" s="4">
        <f t="shared" si="3"/>
        <v>4713900</v>
      </c>
      <c r="V8" s="5">
        <v>5.6500000000000002E-2</v>
      </c>
    </row>
    <row r="9" spans="1:22" x14ac:dyDescent="0.2">
      <c r="A9" s="16" t="s">
        <v>338</v>
      </c>
      <c r="B9" s="4">
        <v>1500</v>
      </c>
      <c r="C9" s="4">
        <v>87000</v>
      </c>
      <c r="D9" s="4">
        <v>-85500</v>
      </c>
      <c r="E9" s="4">
        <v>-1636380109</v>
      </c>
      <c r="F9" s="4">
        <f t="shared" si="0"/>
        <v>-53966550316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-50022000</v>
      </c>
      <c r="L9" s="4">
        <v>506</v>
      </c>
      <c r="M9" s="4">
        <v>606</v>
      </c>
      <c r="N9" s="4">
        <v>61</v>
      </c>
      <c r="O9" s="4">
        <v>106</v>
      </c>
      <c r="P9" s="4">
        <v>1723500</v>
      </c>
      <c r="Q9" s="4">
        <v>2958800</v>
      </c>
      <c r="R9" s="5">
        <v>0</v>
      </c>
      <c r="S9" s="4">
        <v>4713900</v>
      </c>
      <c r="T9" s="4">
        <f t="shared" si="2"/>
        <v>6898350</v>
      </c>
      <c r="U9" s="4">
        <f t="shared" si="3"/>
        <v>6220300</v>
      </c>
      <c r="V9" s="5">
        <v>2.58E-2</v>
      </c>
    </row>
    <row r="10" spans="1:22" x14ac:dyDescent="0.2">
      <c r="A10" s="16" t="s">
        <v>337</v>
      </c>
      <c r="B10" s="4">
        <v>604800</v>
      </c>
      <c r="C10" s="4">
        <v>49700</v>
      </c>
      <c r="D10" s="4">
        <v>555100</v>
      </c>
      <c r="E10" s="4">
        <v>10689545795</v>
      </c>
      <c r="F10" s="4">
        <f t="shared" si="0"/>
        <v>-52330170207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-50022000</v>
      </c>
      <c r="L10" s="4">
        <v>789</v>
      </c>
      <c r="M10" s="4">
        <v>1151</v>
      </c>
      <c r="N10" s="4">
        <v>163</v>
      </c>
      <c r="O10" s="4">
        <v>162</v>
      </c>
      <c r="P10" s="4">
        <v>3939600</v>
      </c>
      <c r="Q10" s="4">
        <v>4171400</v>
      </c>
      <c r="R10" s="5">
        <v>1.06E-2</v>
      </c>
      <c r="S10" s="4">
        <v>8308300</v>
      </c>
      <c r="T10" s="4">
        <f t="shared" si="2"/>
        <v>6926300</v>
      </c>
      <c r="U10" s="4">
        <f t="shared" si="3"/>
        <v>6220300</v>
      </c>
      <c r="V10" s="5">
        <v>3.0699999999999998E-2</v>
      </c>
    </row>
    <row r="11" spans="1:22" x14ac:dyDescent="0.2">
      <c r="A11" s="16" t="s">
        <v>336</v>
      </c>
      <c r="B11" s="4">
        <v>6000</v>
      </c>
      <c r="C11" s="4">
        <v>3080</v>
      </c>
      <c r="D11" s="4">
        <v>2920</v>
      </c>
      <c r="E11" s="4">
        <v>55282619</v>
      </c>
      <c r="F11" s="4">
        <f t="shared" si="0"/>
        <v>-63019716002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-50022000</v>
      </c>
      <c r="L11" s="4">
        <v>1152</v>
      </c>
      <c r="M11" s="4">
        <v>891</v>
      </c>
      <c r="N11" s="4">
        <v>113</v>
      </c>
      <c r="O11" s="4">
        <v>165</v>
      </c>
      <c r="P11" s="4">
        <v>3337100</v>
      </c>
      <c r="Q11" s="4">
        <v>4341700</v>
      </c>
      <c r="R11" s="5">
        <v>-1.0500000000000001E-2</v>
      </c>
      <c r="S11" s="4">
        <v>7680900</v>
      </c>
      <c r="T11" s="4">
        <f t="shared" si="2"/>
        <v>6642610</v>
      </c>
      <c r="U11" s="4">
        <f t="shared" si="3"/>
        <v>3625500</v>
      </c>
      <c r="V11" s="5">
        <v>0.10369999999999999</v>
      </c>
    </row>
    <row r="12" spans="1:22" x14ac:dyDescent="0.2">
      <c r="A12" s="16" t="s">
        <v>335</v>
      </c>
      <c r="B12" s="4">
        <v>92200</v>
      </c>
      <c r="C12" s="4">
        <v>947600</v>
      </c>
      <c r="D12" s="4">
        <v>-855400</v>
      </c>
      <c r="E12" s="4">
        <v>-16612372199</v>
      </c>
      <c r="F12" s="4">
        <f t="shared" si="0"/>
        <v>-63074998621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-50022000</v>
      </c>
      <c r="L12" s="4">
        <v>891</v>
      </c>
      <c r="M12" s="4">
        <v>1016</v>
      </c>
      <c r="N12" s="4">
        <v>127</v>
      </c>
      <c r="O12" s="4">
        <v>123</v>
      </c>
      <c r="P12" s="4">
        <v>3191900</v>
      </c>
      <c r="Q12" s="4">
        <v>4190600</v>
      </c>
      <c r="R12" s="5">
        <v>-5.1999999999999998E-3</v>
      </c>
      <c r="S12" s="4">
        <v>7383400</v>
      </c>
      <c r="T12" s="4">
        <f t="shared" si="2"/>
        <v>6747670</v>
      </c>
      <c r="U12" s="4">
        <f t="shared" si="3"/>
        <v>3625500</v>
      </c>
      <c r="V12" s="5">
        <v>3.04E-2</v>
      </c>
    </row>
    <row r="13" spans="1:22" x14ac:dyDescent="0.2">
      <c r="A13" s="16" t="s">
        <v>333</v>
      </c>
      <c r="B13" s="4">
        <v>2800</v>
      </c>
      <c r="C13" s="4">
        <v>272000</v>
      </c>
      <c r="D13" s="4">
        <v>-269200</v>
      </c>
      <c r="E13" s="4">
        <v>-5167560223</v>
      </c>
      <c r="F13" s="4">
        <f t="shared" si="0"/>
        <v>-46462626422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-50022000</v>
      </c>
      <c r="L13" s="4">
        <v>924</v>
      </c>
      <c r="M13" s="4">
        <v>655</v>
      </c>
      <c r="N13" s="4">
        <v>99</v>
      </c>
      <c r="O13" s="4">
        <v>99</v>
      </c>
      <c r="P13" s="4">
        <v>3111400</v>
      </c>
      <c r="Q13" s="4">
        <v>2937400</v>
      </c>
      <c r="R13" s="5">
        <v>5.3E-3</v>
      </c>
      <c r="S13" s="4">
        <v>6220300</v>
      </c>
      <c r="T13" s="4">
        <f t="shared" si="2"/>
        <v>6691100</v>
      </c>
      <c r="U13" s="4">
        <f t="shared" si="3"/>
        <v>3625500</v>
      </c>
      <c r="V13" s="5">
        <v>2.5699999999999997E-2</v>
      </c>
    </row>
    <row r="14" spans="1:22" x14ac:dyDescent="0.2">
      <c r="A14" s="16" t="s">
        <v>332</v>
      </c>
      <c r="B14" s="4">
        <v>2500</v>
      </c>
      <c r="C14" s="4">
        <v>212400</v>
      </c>
      <c r="D14" s="4">
        <v>-209900</v>
      </c>
      <c r="E14" s="4">
        <v>-4062550142</v>
      </c>
      <c r="F14" s="4">
        <f t="shared" si="0"/>
        <v>-41295066199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-50022000</v>
      </c>
      <c r="L14" s="4">
        <v>1007</v>
      </c>
      <c r="M14" s="4">
        <v>787</v>
      </c>
      <c r="N14" s="4">
        <v>139</v>
      </c>
      <c r="O14" s="4">
        <v>125</v>
      </c>
      <c r="P14" s="4">
        <v>5236900</v>
      </c>
      <c r="Q14" s="4">
        <v>3654400</v>
      </c>
      <c r="R14" s="5">
        <v>1.5900000000000001E-2</v>
      </c>
      <c r="S14" s="4">
        <v>8892300</v>
      </c>
      <c r="T14" s="4">
        <f t="shared" si="2"/>
        <v>6271990</v>
      </c>
      <c r="U14" s="4">
        <f t="shared" si="3"/>
        <v>3625500</v>
      </c>
      <c r="V14" s="5">
        <v>2.5600000000000001E-2</v>
      </c>
    </row>
    <row r="15" spans="1:22" x14ac:dyDescent="0.2">
      <c r="A15" s="16" t="s">
        <v>331</v>
      </c>
      <c r="B15" s="4">
        <v>833700</v>
      </c>
      <c r="C15" s="4">
        <v>112400</v>
      </c>
      <c r="D15" s="4">
        <v>721300</v>
      </c>
      <c r="E15" s="4">
        <v>13538268231</v>
      </c>
      <c r="F15" s="4">
        <f t="shared" si="0"/>
        <v>-37232516057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-50022000</v>
      </c>
      <c r="L15" s="4">
        <v>1243</v>
      </c>
      <c r="M15" s="4">
        <v>853</v>
      </c>
      <c r="N15" s="4">
        <v>230</v>
      </c>
      <c r="O15" s="4">
        <v>140</v>
      </c>
      <c r="P15" s="4">
        <v>7001000</v>
      </c>
      <c r="Q15" s="4">
        <v>4095100</v>
      </c>
      <c r="R15" s="5">
        <v>2.7200000000000002E-2</v>
      </c>
      <c r="S15" s="4">
        <v>11108500</v>
      </c>
      <c r="T15" s="4">
        <f t="shared" si="2"/>
        <v>5856440</v>
      </c>
      <c r="U15" s="4">
        <f t="shared" si="3"/>
        <v>3625500</v>
      </c>
      <c r="V15" s="5">
        <v>4.1700000000000001E-2</v>
      </c>
    </row>
    <row r="16" spans="1:22" x14ac:dyDescent="0.2">
      <c r="A16" s="16" t="s">
        <v>330</v>
      </c>
      <c r="B16" s="4">
        <v>2100</v>
      </c>
      <c r="C16" s="4">
        <v>27500</v>
      </c>
      <c r="D16" s="4">
        <v>-25400</v>
      </c>
      <c r="E16" s="4">
        <v>-470262207</v>
      </c>
      <c r="F16" s="4">
        <f t="shared" si="0"/>
        <v>-50770784288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-50022000</v>
      </c>
      <c r="L16" s="4">
        <v>449</v>
      </c>
      <c r="M16" s="4">
        <v>533</v>
      </c>
      <c r="N16" s="4">
        <v>38</v>
      </c>
      <c r="O16" s="4">
        <v>74</v>
      </c>
      <c r="P16" s="4">
        <v>1139900</v>
      </c>
      <c r="Q16" s="4">
        <v>2485600</v>
      </c>
      <c r="R16" s="5">
        <v>-5.4000000000000003E-3</v>
      </c>
      <c r="S16" s="4">
        <v>3625500</v>
      </c>
      <c r="T16" s="4">
        <f t="shared" si="2"/>
        <v>5969810</v>
      </c>
      <c r="U16" s="4">
        <f t="shared" si="3"/>
        <v>4419200</v>
      </c>
      <c r="V16" s="5">
        <v>1.61E-2</v>
      </c>
    </row>
    <row r="17" spans="1:22" x14ac:dyDescent="0.2">
      <c r="A17" s="16" t="s">
        <v>329</v>
      </c>
      <c r="B17" s="4">
        <v>233500</v>
      </c>
      <c r="C17" s="4">
        <v>0</v>
      </c>
      <c r="D17" s="4">
        <v>233500</v>
      </c>
      <c r="E17" s="4">
        <v>4315820995</v>
      </c>
      <c r="F17" s="4">
        <f t="shared" si="0"/>
        <v>-50300522081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-50022000</v>
      </c>
      <c r="L17" s="4">
        <v>655</v>
      </c>
      <c r="M17" s="4">
        <v>562</v>
      </c>
      <c r="N17" s="4">
        <v>88</v>
      </c>
      <c r="O17" s="4">
        <v>91</v>
      </c>
      <c r="P17" s="4">
        <v>2022200</v>
      </c>
      <c r="Q17" s="4">
        <v>2397000</v>
      </c>
      <c r="R17" s="5">
        <v>5.5000000000000005E-3</v>
      </c>
      <c r="S17" s="4">
        <v>4419200</v>
      </c>
      <c r="T17" s="4">
        <f t="shared" si="2"/>
        <v>6696860</v>
      </c>
      <c r="U17" s="4">
        <f t="shared" si="3"/>
        <v>4844000</v>
      </c>
      <c r="V17" s="5">
        <v>2.1400000000000002E-2</v>
      </c>
    </row>
    <row r="18" spans="1:22" x14ac:dyDescent="0.2">
      <c r="A18" s="16" t="s">
        <v>328</v>
      </c>
      <c r="B18" s="4">
        <v>235900</v>
      </c>
      <c r="C18" s="4">
        <v>22400</v>
      </c>
      <c r="D18" s="4">
        <v>213500</v>
      </c>
      <c r="E18" s="4">
        <v>3929580347</v>
      </c>
      <c r="F18" s="4">
        <f t="shared" si="0"/>
        <v>-54616343076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-50022000</v>
      </c>
      <c r="L18" s="4">
        <v>516</v>
      </c>
      <c r="M18" s="4">
        <v>641</v>
      </c>
      <c r="N18" s="4">
        <v>86</v>
      </c>
      <c r="O18" s="4">
        <v>94</v>
      </c>
      <c r="P18" s="4">
        <v>2637500</v>
      </c>
      <c r="Q18" s="4">
        <v>2707400</v>
      </c>
      <c r="R18" s="5">
        <v>5.5000000000000005E-3</v>
      </c>
      <c r="S18" s="4">
        <v>5350400</v>
      </c>
      <c r="T18" s="4">
        <f t="shared" si="2"/>
        <v>6953990</v>
      </c>
      <c r="U18" s="4">
        <f t="shared" si="3"/>
        <v>4844000</v>
      </c>
      <c r="V18" s="5">
        <v>2.1600000000000001E-2</v>
      </c>
    </row>
    <row r="19" spans="1:22" x14ac:dyDescent="0.2">
      <c r="A19" s="16" t="s">
        <v>327</v>
      </c>
      <c r="B19" s="4">
        <v>3500</v>
      </c>
      <c r="C19" s="4">
        <v>48400</v>
      </c>
      <c r="D19" s="4">
        <v>-44900</v>
      </c>
      <c r="E19" s="4">
        <v>-830816951</v>
      </c>
      <c r="F19" s="4">
        <f t="shared" si="0"/>
        <v>-58545923423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-50022000</v>
      </c>
      <c r="L19" s="4">
        <v>687</v>
      </c>
      <c r="M19" s="4">
        <v>593</v>
      </c>
      <c r="N19" s="4">
        <v>81</v>
      </c>
      <c r="O19" s="4">
        <v>93</v>
      </c>
      <c r="P19" s="4">
        <v>2396200</v>
      </c>
      <c r="Q19" s="4">
        <v>3595700</v>
      </c>
      <c r="R19" s="5">
        <v>-1.09E-2</v>
      </c>
      <c r="S19" s="4">
        <v>5994700</v>
      </c>
      <c r="T19" s="4">
        <f t="shared" si="2"/>
        <v>7227580</v>
      </c>
      <c r="U19" s="4">
        <f t="shared" si="3"/>
        <v>4701200</v>
      </c>
      <c r="V19" s="5">
        <v>2.6600000000000002E-2</v>
      </c>
    </row>
    <row r="20" spans="1:22" x14ac:dyDescent="0.2">
      <c r="A20" s="16" t="s">
        <v>326</v>
      </c>
      <c r="B20" s="4">
        <v>3000</v>
      </c>
      <c r="C20" s="4">
        <v>397170</v>
      </c>
      <c r="D20" s="4">
        <v>-394170</v>
      </c>
      <c r="E20" s="4">
        <v>-7216724496</v>
      </c>
      <c r="F20" s="4">
        <f t="shared" si="0"/>
        <v>-57715106472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-50022000</v>
      </c>
      <c r="L20" s="4">
        <v>1184</v>
      </c>
      <c r="M20" s="4">
        <v>651</v>
      </c>
      <c r="N20" s="4">
        <v>163</v>
      </c>
      <c r="O20" s="4">
        <v>117</v>
      </c>
      <c r="P20" s="4">
        <v>4400600</v>
      </c>
      <c r="Q20" s="4">
        <v>4134900</v>
      </c>
      <c r="R20" s="5">
        <v>0</v>
      </c>
      <c r="S20" s="4">
        <v>8587800</v>
      </c>
      <c r="T20" s="4">
        <f t="shared" si="2"/>
        <v>7825250</v>
      </c>
      <c r="U20" s="4">
        <f t="shared" si="3"/>
        <v>4701200</v>
      </c>
      <c r="V20" s="5">
        <v>2.1700000000000001E-2</v>
      </c>
    </row>
    <row r="21" spans="1:22" x14ac:dyDescent="0.2">
      <c r="A21" s="16" t="s">
        <v>325</v>
      </c>
      <c r="B21" s="4">
        <v>8700</v>
      </c>
      <c r="C21" s="4">
        <v>77300</v>
      </c>
      <c r="D21" s="4">
        <v>-68600</v>
      </c>
      <c r="E21" s="4">
        <v>-1274101965</v>
      </c>
      <c r="F21" s="4">
        <f t="shared" si="0"/>
        <v>-50498381976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-50022000</v>
      </c>
      <c r="L21" s="4">
        <v>813</v>
      </c>
      <c r="M21" s="4">
        <v>607</v>
      </c>
      <c r="N21" s="4">
        <v>89</v>
      </c>
      <c r="O21" s="4">
        <v>71</v>
      </c>
      <c r="P21" s="4">
        <v>2348000</v>
      </c>
      <c r="Q21" s="4">
        <v>2494500</v>
      </c>
      <c r="R21" s="5">
        <v>-1.6200000000000003E-2</v>
      </c>
      <c r="S21" s="4">
        <v>4844000</v>
      </c>
      <c r="T21" s="4">
        <f t="shared" si="2"/>
        <v>8143140</v>
      </c>
      <c r="U21" s="4">
        <f t="shared" si="3"/>
        <v>4701200</v>
      </c>
      <c r="V21" s="5">
        <v>2.6499999999999999E-2</v>
      </c>
    </row>
    <row r="22" spans="1:22" x14ac:dyDescent="0.2">
      <c r="A22" s="16" t="s">
        <v>324</v>
      </c>
      <c r="B22" s="4">
        <v>5700</v>
      </c>
      <c r="C22" s="4">
        <v>226600</v>
      </c>
      <c r="D22" s="4">
        <v>-220900</v>
      </c>
      <c r="E22" s="4">
        <v>-4107119875</v>
      </c>
      <c r="F22" s="4">
        <f t="shared" si="0"/>
        <v>-49224280011</v>
      </c>
      <c r="K22" s="24">
        <f t="shared" si="1"/>
        <v>-50022000</v>
      </c>
      <c r="L22" s="4">
        <v>1026</v>
      </c>
      <c r="M22" s="4">
        <v>691</v>
      </c>
      <c r="N22" s="4">
        <v>179</v>
      </c>
      <c r="O22" s="4">
        <v>93</v>
      </c>
      <c r="P22" s="4">
        <v>5244400</v>
      </c>
      <c r="Q22" s="4">
        <v>2958000</v>
      </c>
      <c r="R22" s="5">
        <v>3.3000000000000002E-2</v>
      </c>
      <c r="S22" s="4">
        <v>8434000</v>
      </c>
      <c r="T22" s="4">
        <f t="shared" si="2"/>
        <v>9206330</v>
      </c>
      <c r="U22" s="4">
        <f t="shared" si="3"/>
        <v>4701200</v>
      </c>
      <c r="V22" s="5">
        <v>2.6600000000000002E-2</v>
      </c>
    </row>
    <row r="23" spans="1:22" x14ac:dyDescent="0.2">
      <c r="A23" s="16" t="s">
        <v>323</v>
      </c>
      <c r="B23" s="4">
        <v>371800</v>
      </c>
      <c r="C23" s="4">
        <v>59300</v>
      </c>
      <c r="D23" s="4">
        <v>312500</v>
      </c>
      <c r="E23" s="4">
        <v>5722294127</v>
      </c>
      <c r="F23" s="4">
        <f t="shared" si="0"/>
        <v>-45117160136</v>
      </c>
      <c r="K23" s="24">
        <f t="shared" si="1"/>
        <v>-50022000</v>
      </c>
      <c r="L23" s="4">
        <v>587</v>
      </c>
      <c r="M23" s="4">
        <v>819</v>
      </c>
      <c r="N23" s="4">
        <v>82</v>
      </c>
      <c r="O23" s="4">
        <v>120</v>
      </c>
      <c r="P23" s="4">
        <v>2915400</v>
      </c>
      <c r="Q23" s="4">
        <v>2739100</v>
      </c>
      <c r="R23" s="5">
        <v>1.6799999999999999E-2</v>
      </c>
      <c r="S23" s="4">
        <v>5654600</v>
      </c>
      <c r="T23" s="4">
        <f t="shared" si="2"/>
        <v>10735350</v>
      </c>
      <c r="U23" s="4">
        <f t="shared" si="3"/>
        <v>4701200</v>
      </c>
      <c r="V23" s="5">
        <v>3.2500000000000001E-2</v>
      </c>
    </row>
    <row r="24" spans="1:22" x14ac:dyDescent="0.2">
      <c r="A24" s="16" t="s">
        <v>322</v>
      </c>
      <c r="B24" s="4">
        <v>11400</v>
      </c>
      <c r="C24" s="4">
        <v>529400</v>
      </c>
      <c r="D24" s="4">
        <v>-518000</v>
      </c>
      <c r="E24" s="4">
        <v>-9275880167</v>
      </c>
      <c r="F24" s="4">
        <f t="shared" si="0"/>
        <v>-50839454263</v>
      </c>
      <c r="K24" s="24">
        <f t="shared" si="1"/>
        <v>-50022000</v>
      </c>
      <c r="L24" s="4">
        <v>909</v>
      </c>
      <c r="M24" s="4">
        <v>513</v>
      </c>
      <c r="N24" s="4">
        <v>83</v>
      </c>
      <c r="O24" s="4">
        <v>85</v>
      </c>
      <c r="P24" s="4">
        <v>2055500</v>
      </c>
      <c r="Q24" s="4">
        <v>2534300</v>
      </c>
      <c r="R24" s="5">
        <v>-1.11E-2</v>
      </c>
      <c r="S24" s="4">
        <v>4701200</v>
      </c>
      <c r="T24" s="4">
        <f t="shared" si="2"/>
        <v>10895750</v>
      </c>
      <c r="U24" s="4">
        <f t="shared" si="3"/>
        <v>4759200</v>
      </c>
      <c r="V24" s="5">
        <v>2.2099999999999998E-2</v>
      </c>
    </row>
    <row r="25" spans="1:22" x14ac:dyDescent="0.2">
      <c r="A25" s="16" t="s">
        <v>321</v>
      </c>
      <c r="B25" s="4">
        <v>800</v>
      </c>
      <c r="C25" s="4">
        <v>180800</v>
      </c>
      <c r="D25" s="4">
        <v>-180000</v>
      </c>
      <c r="E25" s="4">
        <v>-3267831267</v>
      </c>
      <c r="F25" s="4">
        <f t="shared" si="0"/>
        <v>-41563574096</v>
      </c>
      <c r="K25" s="24">
        <f t="shared" si="1"/>
        <v>-50022000</v>
      </c>
      <c r="L25" s="4">
        <v>905</v>
      </c>
      <c r="M25" s="4">
        <v>685</v>
      </c>
      <c r="N25" s="4">
        <v>83</v>
      </c>
      <c r="O25" s="4">
        <v>132</v>
      </c>
      <c r="P25" s="4">
        <v>2605900</v>
      </c>
      <c r="Q25" s="4">
        <v>4049300</v>
      </c>
      <c r="R25" s="5">
        <v>-1.1000000000000001E-2</v>
      </c>
      <c r="S25" s="4">
        <v>6953000</v>
      </c>
      <c r="T25" s="4">
        <f t="shared" si="2"/>
        <v>11188070</v>
      </c>
      <c r="U25" s="4">
        <f t="shared" si="3"/>
        <v>4759200</v>
      </c>
      <c r="V25" s="5">
        <v>3.2500000000000001E-2</v>
      </c>
    </row>
    <row r="26" spans="1:22" x14ac:dyDescent="0.2">
      <c r="A26" s="16" t="s">
        <v>320</v>
      </c>
      <c r="B26" s="4">
        <v>0</v>
      </c>
      <c r="C26" s="4">
        <v>295300</v>
      </c>
      <c r="D26" s="4">
        <v>-295300</v>
      </c>
      <c r="E26" s="4">
        <v>-5412496814</v>
      </c>
      <c r="F26" s="4">
        <f t="shared" si="0"/>
        <v>-38295742829</v>
      </c>
      <c r="K26" s="24">
        <f t="shared" si="1"/>
        <v>-50022000</v>
      </c>
      <c r="L26" s="4">
        <v>746</v>
      </c>
      <c r="M26" s="4">
        <v>526</v>
      </c>
      <c r="N26" s="4">
        <v>78</v>
      </c>
      <c r="O26" s="4">
        <v>72</v>
      </c>
      <c r="P26" s="4">
        <v>2202500</v>
      </c>
      <c r="Q26" s="4">
        <v>2308100</v>
      </c>
      <c r="R26" s="5">
        <v>-2.18E-2</v>
      </c>
      <c r="S26" s="4">
        <v>4759200</v>
      </c>
      <c r="T26" s="4">
        <f t="shared" si="2"/>
        <v>11389310</v>
      </c>
      <c r="U26" s="4">
        <f t="shared" si="3"/>
        <v>7921700</v>
      </c>
      <c r="V26" s="5">
        <v>3.73E-2</v>
      </c>
    </row>
    <row r="27" spans="1:22" x14ac:dyDescent="0.2">
      <c r="A27" s="16" t="s">
        <v>319</v>
      </c>
      <c r="B27" s="4">
        <v>656500</v>
      </c>
      <c r="C27" s="4">
        <v>586500</v>
      </c>
      <c r="D27" s="4">
        <v>70000</v>
      </c>
      <c r="E27" s="4">
        <v>1282052063</v>
      </c>
      <c r="F27" s="4">
        <f t="shared" si="0"/>
        <v>-32883246015</v>
      </c>
      <c r="G27" s="4">
        <v>0</v>
      </c>
      <c r="H27" s="4">
        <v>100</v>
      </c>
      <c r="I27" s="4">
        <v>-100</v>
      </c>
      <c r="J27" s="4">
        <v>-1800000</v>
      </c>
      <c r="K27" s="24">
        <f t="shared" si="1"/>
        <v>-50022000</v>
      </c>
      <c r="L27" s="4">
        <v>1158</v>
      </c>
      <c r="M27" s="4">
        <v>987</v>
      </c>
      <c r="N27" s="4">
        <v>171</v>
      </c>
      <c r="O27" s="4">
        <v>141</v>
      </c>
      <c r="P27" s="4">
        <v>6088200</v>
      </c>
      <c r="Q27" s="4">
        <v>5110200</v>
      </c>
      <c r="R27" s="5">
        <v>7.4800000000000005E-2</v>
      </c>
      <c r="S27" s="4">
        <v>11689700</v>
      </c>
      <c r="T27" s="4">
        <f t="shared" si="2"/>
        <v>10811180</v>
      </c>
      <c r="U27" s="4">
        <f t="shared" si="3"/>
        <v>7921700</v>
      </c>
      <c r="V27" s="5">
        <v>7.9000000000000001E-2</v>
      </c>
    </row>
    <row r="28" spans="1:22" x14ac:dyDescent="0.2">
      <c r="A28" s="16" t="s">
        <v>318</v>
      </c>
      <c r="B28" s="4">
        <v>169500</v>
      </c>
      <c r="C28" s="4">
        <v>307400</v>
      </c>
      <c r="D28" s="4">
        <v>-137900</v>
      </c>
      <c r="E28" s="4">
        <v>-2455722615</v>
      </c>
      <c r="F28" s="4">
        <f t="shared" si="0"/>
        <v>-34165298078</v>
      </c>
      <c r="K28" s="24">
        <f t="shared" si="1"/>
        <v>-48222000</v>
      </c>
      <c r="L28" s="4">
        <v>910</v>
      </c>
      <c r="M28" s="4">
        <v>738</v>
      </c>
      <c r="N28" s="4">
        <v>76</v>
      </c>
      <c r="O28" s="4">
        <v>166</v>
      </c>
      <c r="P28" s="4">
        <v>2153400</v>
      </c>
      <c r="Q28" s="4">
        <v>5003900</v>
      </c>
      <c r="R28" s="5">
        <v>-5.1699999999999996E-2</v>
      </c>
      <c r="S28" s="4">
        <v>7921700</v>
      </c>
      <c r="T28" s="4">
        <f t="shared" si="2"/>
        <v>11094360</v>
      </c>
      <c r="U28" s="4">
        <f t="shared" si="3"/>
        <v>8022900</v>
      </c>
      <c r="V28" s="5">
        <v>6.5299999999999997E-2</v>
      </c>
    </row>
    <row r="29" spans="1:22" x14ac:dyDescent="0.2">
      <c r="A29" s="16" t="s">
        <v>317</v>
      </c>
      <c r="B29" s="4">
        <v>217300</v>
      </c>
      <c r="C29" s="4">
        <v>381400</v>
      </c>
      <c r="D29" s="4">
        <v>-164100</v>
      </c>
      <c r="E29" s="4">
        <v>-2987670507</v>
      </c>
      <c r="F29" s="4">
        <f t="shared" si="0"/>
        <v>-31709575463</v>
      </c>
      <c r="K29" s="24">
        <f t="shared" si="1"/>
        <v>-48222000</v>
      </c>
      <c r="L29" s="4">
        <v>1212</v>
      </c>
      <c r="M29" s="4">
        <v>716</v>
      </c>
      <c r="N29" s="4">
        <v>200</v>
      </c>
      <c r="O29" s="4">
        <v>96</v>
      </c>
      <c r="P29" s="4">
        <v>5749400</v>
      </c>
      <c r="Q29" s="4">
        <v>2952800</v>
      </c>
      <c r="R29" s="5">
        <v>3.39E-2</v>
      </c>
      <c r="S29" s="4">
        <v>8730600</v>
      </c>
      <c r="T29" s="4">
        <f t="shared" si="2"/>
        <v>12029850</v>
      </c>
      <c r="U29" s="4">
        <f t="shared" si="3"/>
        <v>6305200</v>
      </c>
      <c r="V29" s="5">
        <v>4.87E-2</v>
      </c>
    </row>
    <row r="30" spans="1:22" x14ac:dyDescent="0.2">
      <c r="A30" s="16" t="s">
        <v>316</v>
      </c>
      <c r="B30" s="4">
        <v>961000</v>
      </c>
      <c r="C30" s="4">
        <v>432930</v>
      </c>
      <c r="D30" s="4">
        <v>528070</v>
      </c>
      <c r="E30" s="4">
        <v>9637140991</v>
      </c>
      <c r="F30" s="4">
        <f t="shared" si="0"/>
        <v>-28721904956</v>
      </c>
      <c r="K30" s="24">
        <f t="shared" si="1"/>
        <v>-48222000</v>
      </c>
      <c r="L30" s="4">
        <v>1843</v>
      </c>
      <c r="M30" s="4">
        <v>1311</v>
      </c>
      <c r="N30" s="4">
        <v>206</v>
      </c>
      <c r="O30" s="4">
        <v>265</v>
      </c>
      <c r="P30" s="4">
        <v>6387400</v>
      </c>
      <c r="Q30" s="4">
        <v>7730600</v>
      </c>
      <c r="R30" s="5">
        <v>-7.3399999999999993E-2</v>
      </c>
      <c r="S30" s="4">
        <v>14564500</v>
      </c>
      <c r="T30" s="4">
        <f t="shared" si="2"/>
        <v>12174430</v>
      </c>
      <c r="U30" s="4">
        <f t="shared" si="3"/>
        <v>6305200</v>
      </c>
      <c r="V30" s="5">
        <v>0.1</v>
      </c>
    </row>
    <row r="31" spans="1:22" x14ac:dyDescent="0.2">
      <c r="A31" s="16" t="s">
        <v>315</v>
      </c>
      <c r="B31" s="4">
        <v>120920</v>
      </c>
      <c r="C31" s="4">
        <v>77380</v>
      </c>
      <c r="D31" s="4">
        <v>43540</v>
      </c>
      <c r="E31" s="4">
        <v>848153165</v>
      </c>
      <c r="F31" s="4">
        <f t="shared" si="0"/>
        <v>-38359045947</v>
      </c>
      <c r="G31" s="4">
        <v>0</v>
      </c>
      <c r="H31" s="4">
        <v>100</v>
      </c>
      <c r="I31" s="4">
        <v>-100</v>
      </c>
      <c r="J31" s="4">
        <v>-1970000</v>
      </c>
      <c r="K31" s="24">
        <f t="shared" si="1"/>
        <v>-48222000</v>
      </c>
      <c r="L31" s="4">
        <v>958</v>
      </c>
      <c r="M31" s="4">
        <v>886</v>
      </c>
      <c r="N31" s="4">
        <v>102</v>
      </c>
      <c r="O31" s="4">
        <v>162</v>
      </c>
      <c r="P31" s="4">
        <v>2361700</v>
      </c>
      <c r="Q31" s="4">
        <v>4313800</v>
      </c>
      <c r="R31" s="5">
        <v>-4.2099999999999999E-2</v>
      </c>
      <c r="S31" s="4">
        <v>8022900</v>
      </c>
      <c r="T31" s="4">
        <f t="shared" si="2"/>
        <v>13938070</v>
      </c>
      <c r="U31" s="4">
        <f t="shared" si="3"/>
        <v>6305200</v>
      </c>
      <c r="V31" s="5">
        <v>5.4800000000000001E-2</v>
      </c>
    </row>
    <row r="32" spans="1:22" x14ac:dyDescent="0.2">
      <c r="A32" s="16" t="s">
        <v>314</v>
      </c>
      <c r="B32" s="4">
        <v>628900</v>
      </c>
      <c r="C32" s="4">
        <v>55500</v>
      </c>
      <c r="D32" s="4">
        <v>573400</v>
      </c>
      <c r="E32" s="4">
        <v>11256191858</v>
      </c>
      <c r="F32" s="4">
        <f t="shared" si="0"/>
        <v>-39207199112</v>
      </c>
      <c r="K32" s="24">
        <f t="shared" si="1"/>
        <v>-46252000</v>
      </c>
      <c r="L32" s="4">
        <v>2193</v>
      </c>
      <c r="M32" s="4">
        <v>1671</v>
      </c>
      <c r="N32" s="4">
        <v>319</v>
      </c>
      <c r="O32" s="4">
        <v>411</v>
      </c>
      <c r="P32" s="4">
        <v>8706400</v>
      </c>
      <c r="Q32" s="4">
        <v>10343500</v>
      </c>
      <c r="R32" s="5">
        <v>-2.52E-2</v>
      </c>
      <c r="S32" s="4">
        <v>19065900</v>
      </c>
      <c r="T32" s="4">
        <f t="shared" si="2"/>
        <v>13831520</v>
      </c>
      <c r="U32" s="4">
        <f t="shared" si="3"/>
        <v>5908400</v>
      </c>
      <c r="V32" s="5">
        <v>7.8899999999999998E-2</v>
      </c>
    </row>
    <row r="33" spans="1:22" x14ac:dyDescent="0.2">
      <c r="A33" s="16" t="s">
        <v>313</v>
      </c>
      <c r="B33" s="4">
        <v>413800</v>
      </c>
      <c r="C33" s="4">
        <v>255900</v>
      </c>
      <c r="D33" s="4">
        <v>157900</v>
      </c>
      <c r="E33" s="4">
        <v>3363829082</v>
      </c>
      <c r="F33" s="4">
        <f t="shared" si="0"/>
        <v>-50463390970</v>
      </c>
      <c r="K33" s="24">
        <f t="shared" si="1"/>
        <v>-46252000</v>
      </c>
      <c r="L33" s="4">
        <v>1224</v>
      </c>
      <c r="M33" s="4">
        <v>1346</v>
      </c>
      <c r="N33" s="4">
        <v>251</v>
      </c>
      <c r="O33" s="4">
        <v>454</v>
      </c>
      <c r="P33" s="4">
        <v>6172200</v>
      </c>
      <c r="Q33" s="4">
        <v>10688300</v>
      </c>
      <c r="R33" s="5">
        <v>-0.10830000000000001</v>
      </c>
      <c r="S33" s="4">
        <v>20944800</v>
      </c>
      <c r="T33" s="4">
        <f t="shared" si="2"/>
        <v>12869210</v>
      </c>
      <c r="U33" s="4">
        <f t="shared" si="3"/>
        <v>5908400</v>
      </c>
      <c r="V33" s="5">
        <v>0.1018</v>
      </c>
    </row>
    <row r="34" spans="1:22" x14ac:dyDescent="0.2">
      <c r="A34" s="16" t="s">
        <v>270</v>
      </c>
      <c r="B34" s="4">
        <v>500</v>
      </c>
      <c r="C34" s="4">
        <v>0</v>
      </c>
      <c r="D34" s="4">
        <v>500</v>
      </c>
      <c r="E34" s="4">
        <v>11272382</v>
      </c>
      <c r="F34" s="4">
        <f t="shared" si="0"/>
        <v>-53827220052</v>
      </c>
      <c r="K34" s="24">
        <f t="shared" si="1"/>
        <v>-46252000</v>
      </c>
      <c r="L34" s="4">
        <v>765</v>
      </c>
      <c r="M34" s="4">
        <v>590</v>
      </c>
      <c r="N34" s="4">
        <v>148</v>
      </c>
      <c r="O34" s="4">
        <v>137</v>
      </c>
      <c r="P34" s="4">
        <v>3613000</v>
      </c>
      <c r="Q34" s="4">
        <v>2528600</v>
      </c>
      <c r="R34" s="5">
        <v>9.0000000000000011E-3</v>
      </c>
      <c r="S34" s="4">
        <v>6305200</v>
      </c>
      <c r="T34" s="4">
        <f t="shared" si="2"/>
        <v>13400120</v>
      </c>
      <c r="U34" s="4">
        <f t="shared" si="3"/>
        <v>5908400</v>
      </c>
      <c r="V34" s="5">
        <v>2.6499999999999999E-2</v>
      </c>
    </row>
    <row r="35" spans="1:22" x14ac:dyDescent="0.2">
      <c r="A35" s="16" t="s">
        <v>269</v>
      </c>
      <c r="B35" s="4">
        <v>5900</v>
      </c>
      <c r="C35" s="4">
        <v>179500</v>
      </c>
      <c r="D35" s="4">
        <v>-173600</v>
      </c>
      <c r="E35" s="4">
        <v>-3868752516</v>
      </c>
      <c r="F35" s="4">
        <f t="shared" si="0"/>
        <v>-53838492434</v>
      </c>
      <c r="K35" s="24">
        <f t="shared" si="1"/>
        <v>-46252000</v>
      </c>
      <c r="L35" s="4">
        <v>1581</v>
      </c>
      <c r="M35" s="4">
        <v>1017</v>
      </c>
      <c r="N35" s="4">
        <v>260</v>
      </c>
      <c r="O35" s="4">
        <v>229</v>
      </c>
      <c r="P35" s="4">
        <v>4707200</v>
      </c>
      <c r="Q35" s="4">
        <v>4791900</v>
      </c>
      <c r="R35" s="5">
        <v>-8.8999999999999999E-3</v>
      </c>
      <c r="S35" s="4">
        <v>9876200</v>
      </c>
      <c r="T35" s="4">
        <f t="shared" si="2"/>
        <v>13428640</v>
      </c>
      <c r="U35" s="4">
        <f t="shared" si="3"/>
        <v>5908400</v>
      </c>
      <c r="V35" s="5">
        <v>3.5400000000000001E-2</v>
      </c>
    </row>
    <row r="36" spans="1:22" x14ac:dyDescent="0.2">
      <c r="A36" s="16" t="s">
        <v>268</v>
      </c>
      <c r="B36" s="4">
        <v>21000</v>
      </c>
      <c r="C36" s="4">
        <v>0</v>
      </c>
      <c r="D36" s="4">
        <v>21000</v>
      </c>
      <c r="E36" s="4">
        <v>477987086</v>
      </c>
      <c r="F36" s="4">
        <f t="shared" si="0"/>
        <v>-49969739918</v>
      </c>
      <c r="K36" s="24">
        <f t="shared" si="1"/>
        <v>-46252000</v>
      </c>
      <c r="L36" s="4">
        <v>854</v>
      </c>
      <c r="M36" s="4">
        <v>613</v>
      </c>
      <c r="N36" s="4">
        <v>128</v>
      </c>
      <c r="O36" s="4">
        <v>191</v>
      </c>
      <c r="P36" s="4">
        <v>2230900</v>
      </c>
      <c r="Q36" s="4">
        <v>4467000</v>
      </c>
      <c r="R36" s="5">
        <v>-1.77E-2</v>
      </c>
      <c r="S36" s="4">
        <v>6771600</v>
      </c>
      <c r="T36" s="4">
        <f t="shared" si="2"/>
        <v>14099520</v>
      </c>
      <c r="U36" s="4">
        <f t="shared" si="3"/>
        <v>5908400</v>
      </c>
      <c r="V36" s="5">
        <v>2.6000000000000002E-2</v>
      </c>
    </row>
    <row r="37" spans="1:22" x14ac:dyDescent="0.2">
      <c r="A37" s="16" t="s">
        <v>254</v>
      </c>
      <c r="B37" s="4">
        <v>158400</v>
      </c>
      <c r="C37" s="4">
        <v>10000</v>
      </c>
      <c r="D37" s="4">
        <v>148400</v>
      </c>
      <c r="E37" s="4">
        <v>3363478565</v>
      </c>
      <c r="F37" s="4">
        <f t="shared" si="0"/>
        <v>-50447727004</v>
      </c>
      <c r="K37" s="24">
        <f t="shared" si="1"/>
        <v>-46252000</v>
      </c>
      <c r="L37" s="4">
        <v>924</v>
      </c>
      <c r="M37" s="4">
        <v>658</v>
      </c>
      <c r="N37" s="4">
        <v>151</v>
      </c>
      <c r="O37" s="4">
        <v>155</v>
      </c>
      <c r="P37" s="4">
        <v>3098300</v>
      </c>
      <c r="Q37" s="4">
        <v>2795000</v>
      </c>
      <c r="R37" s="5">
        <v>1.3300000000000001E-2</v>
      </c>
      <c r="S37" s="4">
        <v>5908400</v>
      </c>
      <c r="T37" s="4">
        <f t="shared" si="2"/>
        <v>14675480</v>
      </c>
      <c r="U37" s="4">
        <f t="shared" si="3"/>
        <v>10753500</v>
      </c>
      <c r="V37" s="5">
        <v>2.1899999999999999E-2</v>
      </c>
    </row>
    <row r="38" spans="1:22" x14ac:dyDescent="0.2">
      <c r="A38" s="16" t="s">
        <v>253</v>
      </c>
      <c r="B38" s="4">
        <v>5000</v>
      </c>
      <c r="C38" s="4">
        <v>271000</v>
      </c>
      <c r="D38" s="4">
        <v>-266000</v>
      </c>
      <c r="E38" s="4">
        <v>-6045694553</v>
      </c>
      <c r="F38" s="4">
        <f t="shared" si="0"/>
        <v>-53811205569</v>
      </c>
      <c r="K38" s="24">
        <f t="shared" si="1"/>
        <v>-46252000</v>
      </c>
      <c r="L38" s="4">
        <v>1181</v>
      </c>
      <c r="M38" s="4">
        <v>1049</v>
      </c>
      <c r="N38" s="4">
        <v>175</v>
      </c>
      <c r="O38" s="4">
        <v>294</v>
      </c>
      <c r="P38" s="4">
        <v>4040300</v>
      </c>
      <c r="Q38" s="4">
        <v>5902600</v>
      </c>
      <c r="R38" s="5">
        <v>-1.32E-2</v>
      </c>
      <c r="S38" s="4">
        <v>10753500</v>
      </c>
      <c r="T38" s="4">
        <f t="shared" si="2"/>
        <v>15632090</v>
      </c>
      <c r="U38" s="4">
        <f t="shared" si="3"/>
        <v>11321700</v>
      </c>
      <c r="V38" s="5">
        <v>2.6000000000000002E-2</v>
      </c>
    </row>
    <row r="39" spans="1:22" x14ac:dyDescent="0.2">
      <c r="A39" s="16" t="s">
        <v>252</v>
      </c>
      <c r="B39" s="4">
        <v>29700</v>
      </c>
      <c r="C39" s="4">
        <v>421400</v>
      </c>
      <c r="D39" s="4">
        <v>-391700</v>
      </c>
      <c r="E39" s="4">
        <v>-9074154839</v>
      </c>
      <c r="F39" s="4">
        <f t="shared" si="0"/>
        <v>-47765511016</v>
      </c>
      <c r="K39" s="24">
        <f t="shared" si="1"/>
        <v>-46252000</v>
      </c>
      <c r="L39" s="4">
        <v>1384</v>
      </c>
      <c r="M39" s="4">
        <v>1381</v>
      </c>
      <c r="N39" s="4">
        <v>324</v>
      </c>
      <c r="O39" s="4">
        <v>395</v>
      </c>
      <c r="P39" s="4">
        <v>6498100</v>
      </c>
      <c r="Q39" s="4">
        <v>9408900</v>
      </c>
      <c r="R39" s="5">
        <v>-2.18E-2</v>
      </c>
      <c r="S39" s="4">
        <v>18085500</v>
      </c>
      <c r="T39" s="4">
        <f t="shared" si="2"/>
        <v>16250060</v>
      </c>
      <c r="U39" s="4">
        <f t="shared" si="3"/>
        <v>11321700</v>
      </c>
      <c r="V39" s="5">
        <v>2.9700000000000001E-2</v>
      </c>
    </row>
    <row r="40" spans="1:22" x14ac:dyDescent="0.2">
      <c r="A40" s="16" t="s">
        <v>251</v>
      </c>
      <c r="B40" s="4">
        <v>11800</v>
      </c>
      <c r="C40" s="4">
        <v>75400</v>
      </c>
      <c r="D40" s="4">
        <v>-63600</v>
      </c>
      <c r="E40" s="4">
        <v>-1495307810</v>
      </c>
      <c r="F40" s="4">
        <f t="shared" si="0"/>
        <v>-38691356177</v>
      </c>
      <c r="K40" s="24">
        <f t="shared" si="1"/>
        <v>-46252000</v>
      </c>
      <c r="L40" s="4">
        <v>1531</v>
      </c>
      <c r="M40" s="4">
        <v>1288</v>
      </c>
      <c r="N40" s="4">
        <v>329</v>
      </c>
      <c r="O40" s="4">
        <v>393</v>
      </c>
      <c r="P40" s="4">
        <v>6816800</v>
      </c>
      <c r="Q40" s="4">
        <v>8585100</v>
      </c>
      <c r="R40" s="5">
        <v>-1.2800000000000001E-2</v>
      </c>
      <c r="S40" s="4">
        <v>16010300</v>
      </c>
      <c r="T40" s="4">
        <f t="shared" si="2"/>
        <v>17909390</v>
      </c>
      <c r="U40" s="4">
        <f t="shared" si="3"/>
        <v>10161400</v>
      </c>
      <c r="V40" s="5">
        <v>3.3500000000000002E-2</v>
      </c>
    </row>
    <row r="41" spans="1:22" x14ac:dyDescent="0.2">
      <c r="A41" s="16" t="s">
        <v>250</v>
      </c>
      <c r="B41" s="4">
        <v>673600</v>
      </c>
      <c r="C41" s="4">
        <v>22200</v>
      </c>
      <c r="D41" s="4">
        <v>651400</v>
      </c>
      <c r="E41" s="4">
        <v>15688784427</v>
      </c>
      <c r="F41" s="4">
        <f t="shared" si="0"/>
        <v>-37196048367</v>
      </c>
      <c r="G41" s="4">
        <v>0</v>
      </c>
      <c r="H41" s="4">
        <v>200</v>
      </c>
      <c r="I41" s="4">
        <v>-200</v>
      </c>
      <c r="J41" s="4">
        <v>-4820000</v>
      </c>
      <c r="K41" s="24">
        <f t="shared" si="1"/>
        <v>-46252000</v>
      </c>
      <c r="L41" s="4">
        <v>1920</v>
      </c>
      <c r="M41" s="4">
        <v>2212</v>
      </c>
      <c r="N41" s="4">
        <v>522</v>
      </c>
      <c r="O41" s="4">
        <v>608</v>
      </c>
      <c r="P41" s="4">
        <v>11406300</v>
      </c>
      <c r="Q41" s="4">
        <v>14242000</v>
      </c>
      <c r="R41" s="5">
        <v>0</v>
      </c>
      <c r="S41" s="4">
        <v>25659300</v>
      </c>
      <c r="T41" s="4">
        <f t="shared" si="2"/>
        <v>16559520</v>
      </c>
      <c r="U41" s="4">
        <f t="shared" si="3"/>
        <v>10161400</v>
      </c>
      <c r="V41" s="5">
        <v>3.6799999999999999E-2</v>
      </c>
    </row>
    <row r="42" spans="1:22" x14ac:dyDescent="0.2">
      <c r="A42" s="16" t="s">
        <v>249</v>
      </c>
      <c r="B42" s="4">
        <v>384500</v>
      </c>
      <c r="C42" s="4">
        <v>211200</v>
      </c>
      <c r="D42" s="4">
        <v>173300</v>
      </c>
      <c r="E42" s="4">
        <v>4055214801</v>
      </c>
      <c r="F42" s="4">
        <f t="shared" si="0"/>
        <v>-52884832794</v>
      </c>
      <c r="K42" s="24">
        <f t="shared" si="1"/>
        <v>-41432000</v>
      </c>
      <c r="L42" s="4">
        <v>1610</v>
      </c>
      <c r="M42" s="4">
        <v>1190</v>
      </c>
      <c r="N42" s="4">
        <v>447</v>
      </c>
      <c r="O42" s="4">
        <v>316</v>
      </c>
      <c r="P42" s="4">
        <v>10119900</v>
      </c>
      <c r="Q42" s="4">
        <v>7123400</v>
      </c>
      <c r="R42" s="5">
        <v>2.6000000000000002E-2</v>
      </c>
      <c r="S42" s="4">
        <v>18000400</v>
      </c>
      <c r="T42" s="4">
        <f t="shared" si="2"/>
        <v>16018630</v>
      </c>
      <c r="U42" s="4">
        <f t="shared" si="3"/>
        <v>10161400</v>
      </c>
      <c r="V42" s="5">
        <v>7.1500000000000008E-2</v>
      </c>
    </row>
    <row r="43" spans="1:22" x14ac:dyDescent="0.2">
      <c r="A43" s="16" t="s">
        <v>248</v>
      </c>
      <c r="B43" s="4">
        <v>50700</v>
      </c>
      <c r="C43" s="4">
        <v>33500</v>
      </c>
      <c r="D43" s="4">
        <v>17200</v>
      </c>
      <c r="E43" s="4">
        <v>398505012</v>
      </c>
      <c r="F43" s="4">
        <f t="shared" si="0"/>
        <v>-56940047595</v>
      </c>
      <c r="K43" s="24">
        <f t="shared" si="1"/>
        <v>-41432000</v>
      </c>
      <c r="L43" s="4">
        <v>1501</v>
      </c>
      <c r="M43" s="4">
        <v>1093</v>
      </c>
      <c r="N43" s="4">
        <v>315</v>
      </c>
      <c r="O43" s="4">
        <v>272</v>
      </c>
      <c r="P43" s="4">
        <v>5770200</v>
      </c>
      <c r="Q43" s="4">
        <v>5549900</v>
      </c>
      <c r="R43" s="5">
        <v>8.8000000000000005E-3</v>
      </c>
      <c r="S43" s="4">
        <v>11321700</v>
      </c>
      <c r="T43" s="4">
        <f t="shared" si="2"/>
        <v>18415470</v>
      </c>
      <c r="U43" s="4">
        <f t="shared" si="3"/>
        <v>10161400</v>
      </c>
      <c r="V43" s="5">
        <v>3.4099999999999998E-2</v>
      </c>
    </row>
    <row r="44" spans="1:22" x14ac:dyDescent="0.2">
      <c r="A44" s="16" t="s">
        <v>247</v>
      </c>
      <c r="B44" s="4">
        <v>5700</v>
      </c>
      <c r="C44" s="4">
        <v>153020</v>
      </c>
      <c r="D44" s="4">
        <v>-147320</v>
      </c>
      <c r="E44" s="4">
        <v>-3405518589</v>
      </c>
      <c r="F44" s="4">
        <f t="shared" si="0"/>
        <v>-57338552607</v>
      </c>
      <c r="K44" s="24">
        <f t="shared" si="1"/>
        <v>-41432000</v>
      </c>
      <c r="L44" s="4">
        <v>1242</v>
      </c>
      <c r="M44" s="4">
        <v>1047</v>
      </c>
      <c r="N44" s="4">
        <v>207</v>
      </c>
      <c r="O44" s="4">
        <v>283</v>
      </c>
      <c r="P44" s="4">
        <v>4536200</v>
      </c>
      <c r="Q44" s="4">
        <v>5759100</v>
      </c>
      <c r="R44" s="5">
        <v>-2.18E-2</v>
      </c>
      <c r="S44" s="4">
        <v>11614300</v>
      </c>
      <c r="T44" s="4">
        <f t="shared" si="2"/>
        <v>19026640</v>
      </c>
      <c r="U44" s="4">
        <f t="shared" si="3"/>
        <v>10161400</v>
      </c>
      <c r="V44" s="5">
        <v>2.5600000000000001E-2</v>
      </c>
    </row>
    <row r="45" spans="1:22" x14ac:dyDescent="0.2">
      <c r="A45" s="16" t="s">
        <v>246</v>
      </c>
      <c r="B45" s="4">
        <v>163100</v>
      </c>
      <c r="C45" s="4">
        <v>304400</v>
      </c>
      <c r="D45" s="4">
        <v>-141300</v>
      </c>
      <c r="E45" s="4">
        <v>-3328146903</v>
      </c>
      <c r="F45" s="4">
        <f t="shared" si="0"/>
        <v>-53933034018</v>
      </c>
      <c r="K45" s="24">
        <f t="shared" si="1"/>
        <v>-41432000</v>
      </c>
      <c r="L45" s="4">
        <v>1021</v>
      </c>
      <c r="M45" s="4">
        <v>904</v>
      </c>
      <c r="N45" s="4">
        <v>182</v>
      </c>
      <c r="O45" s="4">
        <v>238</v>
      </c>
      <c r="P45" s="4">
        <v>3604300</v>
      </c>
      <c r="Q45" s="4">
        <v>6209400</v>
      </c>
      <c r="R45" s="5">
        <v>-8.5000000000000006E-3</v>
      </c>
      <c r="S45" s="4">
        <v>10161400</v>
      </c>
      <c r="T45" s="4">
        <f t="shared" si="2"/>
        <v>19380750</v>
      </c>
      <c r="U45" s="4">
        <f t="shared" si="3"/>
        <v>11668000</v>
      </c>
      <c r="V45" s="5">
        <v>2.92E-2</v>
      </c>
    </row>
    <row r="46" spans="1:22" x14ac:dyDescent="0.2">
      <c r="A46" s="16" t="s">
        <v>245</v>
      </c>
      <c r="B46" s="4">
        <v>20060</v>
      </c>
      <c r="C46" s="4">
        <v>380060</v>
      </c>
      <c r="D46" s="4">
        <v>-360000</v>
      </c>
      <c r="E46" s="4">
        <v>-8470490919</v>
      </c>
      <c r="F46" s="4">
        <f t="shared" si="0"/>
        <v>-50604887115</v>
      </c>
      <c r="G46" s="4">
        <v>0</v>
      </c>
      <c r="H46" s="4">
        <v>300</v>
      </c>
      <c r="I46" s="4">
        <v>-300</v>
      </c>
      <c r="J46" s="4">
        <v>-6990000</v>
      </c>
      <c r="K46" s="24">
        <f t="shared" si="1"/>
        <v>-41432000</v>
      </c>
      <c r="L46" s="4">
        <v>1118</v>
      </c>
      <c r="M46" s="4">
        <v>1208</v>
      </c>
      <c r="N46" s="4">
        <v>246</v>
      </c>
      <c r="O46" s="4">
        <v>340</v>
      </c>
      <c r="P46" s="4">
        <v>5496200</v>
      </c>
      <c r="Q46" s="4">
        <v>7784200</v>
      </c>
      <c r="R46" s="5">
        <v>0</v>
      </c>
      <c r="S46" s="4">
        <v>13480400</v>
      </c>
      <c r="T46" s="4">
        <f t="shared" si="2"/>
        <v>19022270</v>
      </c>
      <c r="U46" s="4">
        <f t="shared" si="3"/>
        <v>11668000</v>
      </c>
      <c r="V46" s="5">
        <v>2.53E-2</v>
      </c>
    </row>
    <row r="47" spans="1:22" x14ac:dyDescent="0.2">
      <c r="A47" s="16" t="s">
        <v>244</v>
      </c>
      <c r="B47" s="4">
        <v>389560</v>
      </c>
      <c r="C47" s="4">
        <v>336800</v>
      </c>
      <c r="D47" s="4">
        <v>52760</v>
      </c>
      <c r="E47" s="4">
        <v>1234061464</v>
      </c>
      <c r="F47" s="4">
        <f t="shared" ref="F47:F73" si="4">E47+F48</f>
        <v>-42134396196</v>
      </c>
      <c r="K47" s="24">
        <f t="shared" ref="K47:K73" si="5">K48+J47</f>
        <v>-34442000</v>
      </c>
      <c r="L47" s="4">
        <v>1261</v>
      </c>
      <c r="M47" s="4">
        <v>1068</v>
      </c>
      <c r="N47" s="4">
        <v>277</v>
      </c>
      <c r="O47" s="4">
        <v>306</v>
      </c>
      <c r="P47" s="4">
        <v>5766000</v>
      </c>
      <c r="Q47" s="4">
        <v>5877500</v>
      </c>
      <c r="R47" s="5">
        <v>8.6E-3</v>
      </c>
      <c r="S47" s="4">
        <v>11668000</v>
      </c>
      <c r="T47" s="4">
        <f t="shared" si="2"/>
        <v>18513040</v>
      </c>
      <c r="U47" s="4">
        <f t="shared" ref="U47:U73" si="6">MIN(S48:S52)</f>
        <v>12160600</v>
      </c>
      <c r="V47" s="5">
        <v>0.10980000000000001</v>
      </c>
    </row>
    <row r="48" spans="1:22" x14ac:dyDescent="0.2">
      <c r="A48" s="16" t="s">
        <v>243</v>
      </c>
      <c r="B48" s="4">
        <v>140820</v>
      </c>
      <c r="C48" s="4">
        <v>19300</v>
      </c>
      <c r="D48" s="4">
        <v>121520</v>
      </c>
      <c r="E48" s="4">
        <v>2882242262</v>
      </c>
      <c r="F48" s="4">
        <f t="shared" si="4"/>
        <v>-43368457660</v>
      </c>
      <c r="K48" s="24">
        <f t="shared" si="5"/>
        <v>-34442000</v>
      </c>
      <c r="L48" s="4">
        <v>1909</v>
      </c>
      <c r="M48" s="4">
        <v>1655</v>
      </c>
      <c r="N48" s="4">
        <v>438</v>
      </c>
      <c r="O48" s="4">
        <v>510</v>
      </c>
      <c r="P48" s="4">
        <v>9112900</v>
      </c>
      <c r="Q48" s="4">
        <v>11202800</v>
      </c>
      <c r="R48" s="5">
        <v>-8.5000000000000006E-3</v>
      </c>
      <c r="S48" s="4">
        <v>20319600</v>
      </c>
      <c r="T48" s="4">
        <f t="shared" si="2"/>
        <v>17273990</v>
      </c>
      <c r="U48" s="4">
        <f t="shared" si="6"/>
        <v>12160600</v>
      </c>
      <c r="V48" s="5">
        <v>4.53E-2</v>
      </c>
    </row>
    <row r="49" spans="1:22" x14ac:dyDescent="0.2">
      <c r="A49" s="16" t="s">
        <v>236</v>
      </c>
      <c r="B49" s="4">
        <v>618670</v>
      </c>
      <c r="C49" s="4">
        <v>672800</v>
      </c>
      <c r="D49" s="4">
        <v>-54130</v>
      </c>
      <c r="E49" s="4">
        <v>-1289546078</v>
      </c>
      <c r="F49" s="4">
        <f t="shared" si="4"/>
        <v>-46250699922</v>
      </c>
      <c r="K49" s="24">
        <f t="shared" si="5"/>
        <v>-34442000</v>
      </c>
      <c r="L49" s="4">
        <v>2120</v>
      </c>
      <c r="M49" s="4">
        <v>2083</v>
      </c>
      <c r="N49" s="4">
        <v>484</v>
      </c>
      <c r="O49" s="4">
        <v>543</v>
      </c>
      <c r="P49" s="4">
        <v>11405100</v>
      </c>
      <c r="Q49" s="4">
        <v>12480000</v>
      </c>
      <c r="R49" s="5">
        <v>8.6E-3</v>
      </c>
      <c r="S49" s="4">
        <v>24265200</v>
      </c>
      <c r="T49" s="4">
        <f t="shared" si="2"/>
        <v>15917400</v>
      </c>
      <c r="U49" s="4">
        <f t="shared" si="6"/>
        <v>12160600</v>
      </c>
      <c r="V49" s="5">
        <v>3.7100000000000001E-2</v>
      </c>
    </row>
    <row r="50" spans="1:22" x14ac:dyDescent="0.2">
      <c r="A50" s="16" t="s">
        <v>235</v>
      </c>
      <c r="B50" s="4">
        <v>698900</v>
      </c>
      <c r="C50" s="4">
        <v>601350</v>
      </c>
      <c r="D50" s="4">
        <v>97550</v>
      </c>
      <c r="E50" s="4">
        <v>2263521165</v>
      </c>
      <c r="F50" s="4">
        <f t="shared" si="4"/>
        <v>-44961153844</v>
      </c>
      <c r="K50" s="24">
        <f t="shared" si="5"/>
        <v>-34442000</v>
      </c>
      <c r="L50" s="4">
        <v>2336</v>
      </c>
      <c r="M50" s="4">
        <v>1792</v>
      </c>
      <c r="N50" s="4">
        <v>724</v>
      </c>
      <c r="O50" s="4">
        <v>481</v>
      </c>
      <c r="P50" s="4">
        <v>19207600</v>
      </c>
      <c r="Q50" s="4">
        <v>13395700</v>
      </c>
      <c r="R50" s="5">
        <v>3.5400000000000001E-2</v>
      </c>
      <c r="S50" s="4">
        <v>32603600</v>
      </c>
      <c r="T50" s="4">
        <f t="shared" si="2"/>
        <v>13656570</v>
      </c>
      <c r="U50" s="4">
        <f t="shared" si="6"/>
        <v>12160600</v>
      </c>
      <c r="V50" s="5">
        <v>4.6500000000000007E-2</v>
      </c>
    </row>
    <row r="51" spans="1:22" x14ac:dyDescent="0.2">
      <c r="A51" s="16" t="s">
        <v>234</v>
      </c>
      <c r="B51" s="4">
        <v>0</v>
      </c>
      <c r="C51" s="4">
        <v>102540</v>
      </c>
      <c r="D51" s="4">
        <v>-102540</v>
      </c>
      <c r="E51" s="4">
        <v>-2319267083</v>
      </c>
      <c r="F51" s="4">
        <f t="shared" si="4"/>
        <v>-47224675009</v>
      </c>
      <c r="G51" s="4">
        <v>0</v>
      </c>
      <c r="H51" s="4">
        <v>200</v>
      </c>
      <c r="I51" s="4">
        <v>-200</v>
      </c>
      <c r="J51" s="4">
        <v>-4500000</v>
      </c>
      <c r="K51" s="24">
        <f t="shared" si="5"/>
        <v>-34442000</v>
      </c>
      <c r="L51" s="4">
        <v>1028</v>
      </c>
      <c r="M51" s="4">
        <v>1058</v>
      </c>
      <c r="N51" s="4">
        <v>238</v>
      </c>
      <c r="O51" s="4">
        <v>287</v>
      </c>
      <c r="P51" s="4">
        <v>5205300</v>
      </c>
      <c r="Q51" s="4">
        <v>6185900</v>
      </c>
      <c r="R51" s="5">
        <v>-4.4000000000000003E-3</v>
      </c>
      <c r="S51" s="4">
        <v>12160600</v>
      </c>
      <c r="T51" s="4">
        <f t="shared" si="2"/>
        <v>14048850</v>
      </c>
      <c r="U51" s="4">
        <f t="shared" si="6"/>
        <v>9895600</v>
      </c>
      <c r="V51" s="5">
        <v>2.1899999999999999E-2</v>
      </c>
    </row>
    <row r="52" spans="1:22" x14ac:dyDescent="0.2">
      <c r="A52" s="16" t="s">
        <v>233</v>
      </c>
      <c r="B52" s="4">
        <v>10000</v>
      </c>
      <c r="C52" s="4">
        <v>0</v>
      </c>
      <c r="D52" s="4">
        <v>10000</v>
      </c>
      <c r="E52" s="4">
        <v>229612761</v>
      </c>
      <c r="F52" s="4">
        <f t="shared" si="4"/>
        <v>-44905407926</v>
      </c>
      <c r="K52" s="24">
        <f t="shared" si="5"/>
        <v>-29942000</v>
      </c>
      <c r="L52" s="4">
        <v>1182</v>
      </c>
      <c r="M52" s="4">
        <v>1568</v>
      </c>
      <c r="N52" s="4">
        <v>259</v>
      </c>
      <c r="O52" s="4">
        <v>385</v>
      </c>
      <c r="P52" s="4">
        <v>4984600</v>
      </c>
      <c r="Q52" s="4">
        <v>7585100</v>
      </c>
      <c r="R52" s="5">
        <v>-8.8000000000000005E-3</v>
      </c>
      <c r="S52" s="4">
        <v>12591500</v>
      </c>
      <c r="T52" s="4">
        <f t="shared" si="2"/>
        <v>13988100</v>
      </c>
      <c r="U52" s="4">
        <f t="shared" si="6"/>
        <v>6575700</v>
      </c>
      <c r="V52" s="5">
        <v>5.4900000000000004E-2</v>
      </c>
    </row>
    <row r="53" spans="1:22" x14ac:dyDescent="0.2">
      <c r="A53" s="16" t="s">
        <v>232</v>
      </c>
      <c r="B53" s="4">
        <v>1396500</v>
      </c>
      <c r="C53" s="4">
        <v>76900</v>
      </c>
      <c r="D53" s="4">
        <v>1319600</v>
      </c>
      <c r="E53" s="4">
        <v>30091054172</v>
      </c>
      <c r="F53" s="4">
        <f t="shared" si="4"/>
        <v>-45135020687</v>
      </c>
      <c r="K53" s="24">
        <f t="shared" si="5"/>
        <v>-29942000</v>
      </c>
      <c r="L53" s="4">
        <v>2773</v>
      </c>
      <c r="M53" s="4">
        <v>2573</v>
      </c>
      <c r="N53" s="4">
        <v>841</v>
      </c>
      <c r="O53" s="4">
        <v>737</v>
      </c>
      <c r="P53" s="4">
        <v>19139500</v>
      </c>
      <c r="Q53" s="4">
        <v>16147900</v>
      </c>
      <c r="R53" s="5">
        <v>3.6200000000000003E-2</v>
      </c>
      <c r="S53" s="4">
        <v>35290100</v>
      </c>
      <c r="T53" s="4">
        <f t="shared" si="2"/>
        <v>12111170</v>
      </c>
      <c r="U53" s="4">
        <f t="shared" si="6"/>
        <v>6575700</v>
      </c>
      <c r="V53" s="5">
        <v>7.5700000000000003E-2</v>
      </c>
    </row>
    <row r="54" spans="1:22" x14ac:dyDescent="0.2">
      <c r="A54" s="16" t="s">
        <v>231</v>
      </c>
      <c r="B54" s="4">
        <v>151500</v>
      </c>
      <c r="C54" s="4">
        <v>530500</v>
      </c>
      <c r="D54" s="4">
        <v>-379000</v>
      </c>
      <c r="E54" s="4">
        <v>-8485972069</v>
      </c>
      <c r="F54" s="4">
        <f t="shared" si="4"/>
        <v>-75226074859</v>
      </c>
      <c r="K54" s="24">
        <f t="shared" si="5"/>
        <v>-29942000</v>
      </c>
      <c r="L54" s="4">
        <v>1802</v>
      </c>
      <c r="M54" s="4">
        <v>1641</v>
      </c>
      <c r="N54" s="4">
        <v>464</v>
      </c>
      <c r="O54" s="4">
        <v>352</v>
      </c>
      <c r="P54" s="4">
        <v>10171900</v>
      </c>
      <c r="Q54" s="4">
        <v>7548800</v>
      </c>
      <c r="R54" s="5">
        <v>4.5999999999999999E-3</v>
      </c>
      <c r="S54" s="4">
        <v>17726000</v>
      </c>
      <c r="T54" s="4">
        <f t="shared" si="2"/>
        <v>12203260</v>
      </c>
      <c r="U54" s="4">
        <f t="shared" si="6"/>
        <v>6575700</v>
      </c>
      <c r="V54" s="5">
        <v>4.3899999999999995E-2</v>
      </c>
    </row>
    <row r="55" spans="1:22" x14ac:dyDescent="0.2">
      <c r="A55" s="16" t="s">
        <v>230</v>
      </c>
      <c r="B55" s="4">
        <v>8300</v>
      </c>
      <c r="C55" s="4">
        <v>94000</v>
      </c>
      <c r="D55" s="4">
        <v>-85700</v>
      </c>
      <c r="E55" s="4">
        <v>-1880619814</v>
      </c>
      <c r="F55" s="4">
        <f t="shared" si="4"/>
        <v>-66740102790</v>
      </c>
      <c r="G55" s="4">
        <v>0</v>
      </c>
      <c r="H55" s="4">
        <v>0</v>
      </c>
      <c r="I55" s="4">
        <v>0</v>
      </c>
      <c r="J55" s="4">
        <v>-2130000</v>
      </c>
      <c r="K55" s="24">
        <f t="shared" si="5"/>
        <v>-29942000</v>
      </c>
      <c r="L55" s="4">
        <v>1097</v>
      </c>
      <c r="M55" s="4">
        <v>1216</v>
      </c>
      <c r="N55" s="4">
        <v>300</v>
      </c>
      <c r="O55" s="4">
        <v>269</v>
      </c>
      <c r="P55" s="4">
        <v>7441500</v>
      </c>
      <c r="Q55" s="4">
        <v>6253500</v>
      </c>
      <c r="R55" s="5">
        <v>1.3899999999999999E-2</v>
      </c>
      <c r="S55" s="4">
        <v>13702500</v>
      </c>
      <c r="T55" s="4">
        <f t="shared" si="2"/>
        <v>12375820</v>
      </c>
      <c r="U55" s="4">
        <f t="shared" si="6"/>
        <v>6575700</v>
      </c>
      <c r="V55" s="5">
        <v>2.7099999999999999E-2</v>
      </c>
    </row>
    <row r="56" spans="1:22" x14ac:dyDescent="0.2">
      <c r="A56" s="16" t="s">
        <v>229</v>
      </c>
      <c r="B56" s="4">
        <v>78000</v>
      </c>
      <c r="C56" s="4">
        <v>501900</v>
      </c>
      <c r="D56" s="4">
        <v>-423900</v>
      </c>
      <c r="E56" s="4">
        <v>-9085331120</v>
      </c>
      <c r="F56" s="4">
        <f t="shared" si="4"/>
        <v>-64859482976</v>
      </c>
      <c r="G56" s="4">
        <v>0</v>
      </c>
      <c r="H56" s="4">
        <v>100</v>
      </c>
      <c r="I56" s="4">
        <v>-100</v>
      </c>
      <c r="J56" s="4">
        <v>-2130000</v>
      </c>
      <c r="K56" s="24">
        <f t="shared" si="5"/>
        <v>-27812000</v>
      </c>
      <c r="L56" s="4">
        <v>1176</v>
      </c>
      <c r="M56" s="4">
        <v>735</v>
      </c>
      <c r="N56" s="4">
        <v>213</v>
      </c>
      <c r="O56" s="4">
        <v>158</v>
      </c>
      <c r="P56" s="4">
        <v>4886800</v>
      </c>
      <c r="Q56" s="4">
        <v>4088000</v>
      </c>
      <c r="R56" s="5">
        <v>1.8799999999999997E-2</v>
      </c>
      <c r="S56" s="4">
        <v>9895600</v>
      </c>
      <c r="T56" s="4">
        <f t="shared" si="2"/>
        <v>12128480</v>
      </c>
      <c r="U56" s="4">
        <f t="shared" si="6"/>
        <v>6575700</v>
      </c>
      <c r="V56" s="5">
        <v>7.3800000000000004E-2</v>
      </c>
    </row>
    <row r="57" spans="1:22" x14ac:dyDescent="0.2">
      <c r="A57" s="16" t="s">
        <v>228</v>
      </c>
      <c r="B57" s="4">
        <v>123300</v>
      </c>
      <c r="C57" s="4">
        <v>156060</v>
      </c>
      <c r="D57" s="4">
        <v>-32760</v>
      </c>
      <c r="E57" s="4">
        <v>-699291761</v>
      </c>
      <c r="F57" s="4">
        <f t="shared" si="4"/>
        <v>-55774151856</v>
      </c>
      <c r="K57" s="24">
        <f t="shared" si="5"/>
        <v>-25682000</v>
      </c>
      <c r="L57" s="4">
        <v>886</v>
      </c>
      <c r="M57" s="4">
        <v>953</v>
      </c>
      <c r="N57" s="4">
        <v>113</v>
      </c>
      <c r="O57" s="4">
        <v>173</v>
      </c>
      <c r="P57" s="4">
        <v>2462200</v>
      </c>
      <c r="Q57" s="4">
        <v>4068800</v>
      </c>
      <c r="R57" s="5">
        <v>0</v>
      </c>
      <c r="S57" s="4">
        <v>6575700</v>
      </c>
      <c r="T57" s="4">
        <f t="shared" si="2"/>
        <v>13770040</v>
      </c>
      <c r="U57" s="4">
        <f t="shared" si="6"/>
        <v>7929100</v>
      </c>
      <c r="V57" s="5">
        <v>1.8600000000000002E-2</v>
      </c>
    </row>
    <row r="58" spans="1:22" x14ac:dyDescent="0.2">
      <c r="A58" s="16" t="s">
        <v>227</v>
      </c>
      <c r="B58" s="4">
        <v>16100</v>
      </c>
      <c r="C58" s="4">
        <v>1156620</v>
      </c>
      <c r="D58" s="4">
        <v>-1140520</v>
      </c>
      <c r="E58" s="4">
        <v>-24516887821</v>
      </c>
      <c r="F58" s="4">
        <f t="shared" si="4"/>
        <v>-55074860095</v>
      </c>
      <c r="K58" s="24">
        <f t="shared" si="5"/>
        <v>-25682000</v>
      </c>
      <c r="L58" s="4">
        <v>757</v>
      </c>
      <c r="M58" s="4">
        <v>1408</v>
      </c>
      <c r="N58" s="4">
        <v>111</v>
      </c>
      <c r="O58" s="4">
        <v>203</v>
      </c>
      <c r="P58" s="4">
        <v>2172600</v>
      </c>
      <c r="Q58" s="4">
        <v>5733300</v>
      </c>
      <c r="R58" s="5">
        <v>-1.8700000000000001E-2</v>
      </c>
      <c r="S58" s="4">
        <v>7929100</v>
      </c>
      <c r="T58" s="4">
        <f t="shared" si="2"/>
        <v>13523670</v>
      </c>
      <c r="U58" s="4">
        <f t="shared" si="6"/>
        <v>9995300</v>
      </c>
      <c r="V58" s="5">
        <v>3.2199999999999999E-2</v>
      </c>
    </row>
    <row r="59" spans="1:22" x14ac:dyDescent="0.2">
      <c r="A59" s="16" t="s">
        <v>226</v>
      </c>
      <c r="B59" s="4">
        <v>1900</v>
      </c>
      <c r="C59" s="4">
        <v>120100</v>
      </c>
      <c r="D59" s="4">
        <v>-118200</v>
      </c>
      <c r="E59" s="4">
        <v>-2587463103</v>
      </c>
      <c r="F59" s="4">
        <f t="shared" si="4"/>
        <v>-30557972274</v>
      </c>
      <c r="K59" s="24">
        <f t="shared" si="5"/>
        <v>-25682000</v>
      </c>
      <c r="L59" s="4">
        <v>1177</v>
      </c>
      <c r="M59" s="4">
        <v>1210</v>
      </c>
      <c r="N59" s="4">
        <v>172</v>
      </c>
      <c r="O59" s="4">
        <v>313</v>
      </c>
      <c r="P59" s="4">
        <v>3374700</v>
      </c>
      <c r="Q59" s="4">
        <v>7324000</v>
      </c>
      <c r="R59" s="5">
        <v>-2.76E-2</v>
      </c>
      <c r="S59" s="4">
        <v>10699300</v>
      </c>
      <c r="T59" s="4">
        <f t="shared" si="2"/>
        <v>13536140</v>
      </c>
      <c r="U59" s="4">
        <f t="shared" si="6"/>
        <v>9995300</v>
      </c>
      <c r="V59" s="5">
        <v>3.56E-2</v>
      </c>
    </row>
    <row r="60" spans="1:22" x14ac:dyDescent="0.2">
      <c r="A60" s="16" t="s">
        <v>225</v>
      </c>
      <c r="B60" s="4">
        <v>45500</v>
      </c>
      <c r="C60" s="4">
        <v>193800</v>
      </c>
      <c r="D60" s="4">
        <v>-148300</v>
      </c>
      <c r="E60" s="4">
        <v>-3259392988</v>
      </c>
      <c r="F60" s="4">
        <f t="shared" si="4"/>
        <v>-27970509171</v>
      </c>
      <c r="K60" s="24">
        <f t="shared" si="5"/>
        <v>-25682000</v>
      </c>
      <c r="L60" s="4">
        <v>1166</v>
      </c>
      <c r="M60" s="4">
        <v>950</v>
      </c>
      <c r="N60" s="4">
        <v>179</v>
      </c>
      <c r="O60" s="4">
        <v>238</v>
      </c>
      <c r="P60" s="4">
        <v>5032000</v>
      </c>
      <c r="Q60" s="4">
        <v>4946100</v>
      </c>
      <c r="R60" s="5">
        <v>1.37E-2</v>
      </c>
      <c r="S60" s="4">
        <v>9995300</v>
      </c>
      <c r="T60" s="4">
        <f t="shared" si="2"/>
        <v>13164060</v>
      </c>
      <c r="U60" s="4">
        <f t="shared" si="6"/>
        <v>11984000</v>
      </c>
      <c r="V60" s="5">
        <v>2.7000000000000003E-2</v>
      </c>
    </row>
    <row r="61" spans="1:22" x14ac:dyDescent="0.2">
      <c r="A61" s="16" t="s">
        <v>224</v>
      </c>
      <c r="B61" s="4">
        <v>4700</v>
      </c>
      <c r="C61" s="4">
        <v>369700</v>
      </c>
      <c r="D61" s="4">
        <v>-365000</v>
      </c>
      <c r="E61" s="4">
        <v>-8034544617</v>
      </c>
      <c r="F61" s="4">
        <f t="shared" si="4"/>
        <v>-24711116183</v>
      </c>
      <c r="K61" s="24">
        <f t="shared" si="5"/>
        <v>-25682000</v>
      </c>
      <c r="L61" s="4">
        <v>1659</v>
      </c>
      <c r="M61" s="4">
        <v>1462</v>
      </c>
      <c r="N61" s="4">
        <v>263</v>
      </c>
      <c r="O61" s="4">
        <v>451</v>
      </c>
      <c r="P61" s="4">
        <v>5804700</v>
      </c>
      <c r="Q61" s="4">
        <v>10268500</v>
      </c>
      <c r="R61" s="5">
        <v>-2.2700000000000001E-2</v>
      </c>
      <c r="S61" s="4">
        <v>16083400</v>
      </c>
      <c r="T61" s="4">
        <f t="shared" si="2"/>
        <v>12177430</v>
      </c>
      <c r="U61" s="4">
        <f t="shared" si="6"/>
        <v>7422200</v>
      </c>
      <c r="V61" s="5">
        <v>3.9900000000000005E-2</v>
      </c>
    </row>
    <row r="62" spans="1:22" x14ac:dyDescent="0.2">
      <c r="A62" s="16" t="s">
        <v>223</v>
      </c>
      <c r="B62" s="4">
        <v>23500</v>
      </c>
      <c r="C62" s="4">
        <v>662400</v>
      </c>
      <c r="D62" s="4">
        <v>-638900</v>
      </c>
      <c r="E62" s="4">
        <v>-14316149617</v>
      </c>
      <c r="F62" s="4">
        <f t="shared" si="4"/>
        <v>-16676571566</v>
      </c>
      <c r="K62" s="24">
        <f t="shared" si="5"/>
        <v>-25682000</v>
      </c>
      <c r="L62" s="4">
        <v>1186</v>
      </c>
      <c r="M62" s="4">
        <v>1491</v>
      </c>
      <c r="N62" s="4">
        <v>235</v>
      </c>
      <c r="O62" s="4">
        <v>314</v>
      </c>
      <c r="P62" s="4">
        <v>4379000</v>
      </c>
      <c r="Q62" s="4">
        <v>7191600</v>
      </c>
      <c r="R62" s="5">
        <v>-4.4000000000000003E-3</v>
      </c>
      <c r="S62" s="4">
        <v>11984000</v>
      </c>
      <c r="T62" s="4">
        <f t="shared" si="2"/>
        <v>12581910</v>
      </c>
      <c r="U62" s="4">
        <f t="shared" si="6"/>
        <v>7422200</v>
      </c>
      <c r="V62" s="5">
        <v>2.2099999999999998E-2</v>
      </c>
    </row>
    <row r="63" spans="1:22" x14ac:dyDescent="0.2">
      <c r="A63" s="16" t="s">
        <v>222</v>
      </c>
      <c r="B63" s="4">
        <v>20600</v>
      </c>
      <c r="C63" s="4">
        <v>288510</v>
      </c>
      <c r="D63" s="4">
        <v>-267910</v>
      </c>
      <c r="E63" s="4">
        <v>-6146358039</v>
      </c>
      <c r="F63" s="4">
        <f t="shared" si="4"/>
        <v>-2360421949</v>
      </c>
      <c r="K63" s="24">
        <f t="shared" si="5"/>
        <v>-25682000</v>
      </c>
      <c r="L63" s="4">
        <v>1879</v>
      </c>
      <c r="M63" s="4">
        <v>1536</v>
      </c>
      <c r="N63" s="4">
        <v>427</v>
      </c>
      <c r="O63" s="4">
        <v>403</v>
      </c>
      <c r="P63" s="4">
        <v>8096400</v>
      </c>
      <c r="Q63" s="4">
        <v>7901600</v>
      </c>
      <c r="R63" s="5">
        <v>0</v>
      </c>
      <c r="S63" s="4">
        <v>16520800</v>
      </c>
      <c r="T63" s="4">
        <f t="shared" si="2"/>
        <v>11637100</v>
      </c>
      <c r="U63" s="4">
        <f t="shared" si="6"/>
        <v>5465400</v>
      </c>
      <c r="V63" s="5">
        <v>3.44E-2</v>
      </c>
    </row>
    <row r="64" spans="1:22" x14ac:dyDescent="0.2">
      <c r="A64" s="16" t="s">
        <v>221</v>
      </c>
      <c r="B64" s="4">
        <v>345000</v>
      </c>
      <c r="C64" s="4">
        <v>453240</v>
      </c>
      <c r="D64" s="4">
        <v>-108240</v>
      </c>
      <c r="E64" s="4">
        <v>-2443633296</v>
      </c>
      <c r="F64" s="4">
        <f t="shared" si="4"/>
        <v>3785936090</v>
      </c>
      <c r="K64" s="24">
        <f t="shared" si="5"/>
        <v>-25682000</v>
      </c>
      <c r="L64" s="4">
        <v>1228</v>
      </c>
      <c r="M64" s="4">
        <v>1820</v>
      </c>
      <c r="N64" s="4">
        <v>336</v>
      </c>
      <c r="O64" s="4">
        <v>378</v>
      </c>
      <c r="P64" s="4">
        <v>9903000</v>
      </c>
      <c r="Q64" s="4">
        <v>8704000</v>
      </c>
      <c r="R64" s="5">
        <v>1.8100000000000002E-2</v>
      </c>
      <c r="S64" s="4">
        <v>18646900</v>
      </c>
      <c r="T64" s="4">
        <f t="shared" si="2"/>
        <v>10855380</v>
      </c>
      <c r="U64" s="4">
        <f t="shared" si="6"/>
        <v>5465400</v>
      </c>
      <c r="V64" s="5">
        <v>3.0600000000000002E-2</v>
      </c>
    </row>
    <row r="65" spans="1:22" x14ac:dyDescent="0.2">
      <c r="A65" s="16" t="s">
        <v>220</v>
      </c>
      <c r="B65" s="4">
        <v>600410</v>
      </c>
      <c r="C65" s="4">
        <v>551630</v>
      </c>
      <c r="D65" s="4">
        <v>48780</v>
      </c>
      <c r="E65" s="4">
        <v>1081262714</v>
      </c>
      <c r="F65" s="4">
        <f t="shared" si="4"/>
        <v>6229569386</v>
      </c>
      <c r="K65" s="24">
        <f t="shared" si="5"/>
        <v>-25682000</v>
      </c>
      <c r="L65" s="4">
        <v>1523</v>
      </c>
      <c r="M65" s="4">
        <v>1453</v>
      </c>
      <c r="N65" s="4">
        <v>404</v>
      </c>
      <c r="O65" s="4">
        <v>333</v>
      </c>
      <c r="P65" s="4">
        <v>8434500</v>
      </c>
      <c r="Q65" s="4">
        <v>6826500</v>
      </c>
      <c r="R65" s="5">
        <v>9.1000000000000004E-3</v>
      </c>
      <c r="S65" s="4">
        <v>15428100</v>
      </c>
      <c r="T65" s="4">
        <f t="shared" si="2"/>
        <v>10056670</v>
      </c>
      <c r="U65" s="4">
        <f t="shared" si="6"/>
        <v>5465400</v>
      </c>
      <c r="V65" s="5">
        <v>3.95E-2</v>
      </c>
    </row>
    <row r="66" spans="1:22" x14ac:dyDescent="0.2">
      <c r="A66" s="16" t="s">
        <v>219</v>
      </c>
      <c r="B66" s="4">
        <v>191600</v>
      </c>
      <c r="C66" s="4">
        <v>1140</v>
      </c>
      <c r="D66" s="4">
        <v>190460</v>
      </c>
      <c r="E66" s="4">
        <v>4207273255</v>
      </c>
      <c r="F66" s="4">
        <f t="shared" si="4"/>
        <v>5148306672</v>
      </c>
      <c r="K66" s="24">
        <f t="shared" si="5"/>
        <v>-25682000</v>
      </c>
      <c r="L66" s="4">
        <v>820</v>
      </c>
      <c r="M66" s="4">
        <v>1384</v>
      </c>
      <c r="N66" s="4">
        <v>117</v>
      </c>
      <c r="O66" s="4">
        <v>292</v>
      </c>
      <c r="P66" s="4">
        <v>2258300</v>
      </c>
      <c r="Q66" s="4">
        <v>4982500</v>
      </c>
      <c r="R66" s="5">
        <v>-1.3600000000000001E-2</v>
      </c>
      <c r="S66" s="4">
        <v>7422200</v>
      </c>
      <c r="T66" s="4">
        <f t="shared" si="2"/>
        <v>10345740</v>
      </c>
      <c r="U66" s="4">
        <f t="shared" si="6"/>
        <v>5465400</v>
      </c>
      <c r="V66" s="5">
        <v>3.1200000000000002E-2</v>
      </c>
    </row>
    <row r="67" spans="1:22" x14ac:dyDescent="0.2">
      <c r="A67" s="16" t="s">
        <v>218</v>
      </c>
      <c r="B67" s="4">
        <v>794400</v>
      </c>
      <c r="C67" s="4">
        <v>32500</v>
      </c>
      <c r="D67" s="4">
        <v>761900</v>
      </c>
      <c r="E67" s="4">
        <v>16746486642</v>
      </c>
      <c r="F67" s="4">
        <f t="shared" si="4"/>
        <v>941033417</v>
      </c>
      <c r="K67" s="24">
        <f t="shared" si="5"/>
        <v>-25682000</v>
      </c>
      <c r="L67" s="4">
        <v>1550</v>
      </c>
      <c r="M67" s="4">
        <v>1317</v>
      </c>
      <c r="N67" s="4">
        <v>521</v>
      </c>
      <c r="O67" s="4">
        <v>337</v>
      </c>
      <c r="P67" s="4">
        <v>14340500</v>
      </c>
      <c r="Q67" s="4">
        <v>8061800</v>
      </c>
      <c r="R67" s="5">
        <v>4.2099999999999999E-2</v>
      </c>
      <c r="S67" s="4">
        <v>22991300</v>
      </c>
      <c r="T67" s="4">
        <f t="shared" si="2"/>
        <v>8572080</v>
      </c>
      <c r="U67" s="4">
        <f t="shared" si="6"/>
        <v>5465400</v>
      </c>
      <c r="V67" s="5">
        <v>5.3399999999999996E-2</v>
      </c>
    </row>
    <row r="68" spans="1:22" x14ac:dyDescent="0.2">
      <c r="A68" s="16" t="s">
        <v>217</v>
      </c>
      <c r="B68" s="4">
        <v>356900</v>
      </c>
      <c r="C68" s="4">
        <v>9500</v>
      </c>
      <c r="D68" s="4">
        <v>347400</v>
      </c>
      <c r="E68" s="4">
        <v>7365611825</v>
      </c>
      <c r="F68" s="4">
        <f t="shared" si="4"/>
        <v>-15805453225</v>
      </c>
      <c r="K68" s="24">
        <f t="shared" si="5"/>
        <v>-25682000</v>
      </c>
      <c r="L68" s="4">
        <v>995</v>
      </c>
      <c r="M68" s="4">
        <v>743</v>
      </c>
      <c r="N68" s="4">
        <v>121</v>
      </c>
      <c r="O68" s="4">
        <v>161</v>
      </c>
      <c r="P68" s="4">
        <v>2456400</v>
      </c>
      <c r="Q68" s="4">
        <v>2874800</v>
      </c>
      <c r="R68" s="5">
        <v>9.4999999999999998E-3</v>
      </c>
      <c r="S68" s="4">
        <v>5465400</v>
      </c>
      <c r="T68" s="4">
        <f t="shared" si="2"/>
        <v>8434300</v>
      </c>
      <c r="U68" s="4">
        <f t="shared" si="6"/>
        <v>6217100</v>
      </c>
      <c r="V68" s="5">
        <v>1.8700000000000001E-2</v>
      </c>
    </row>
    <row r="69" spans="1:22" x14ac:dyDescent="0.2">
      <c r="A69" s="16" t="s">
        <v>216</v>
      </c>
      <c r="B69" s="4">
        <v>7700</v>
      </c>
      <c r="C69" s="4">
        <v>576000</v>
      </c>
      <c r="D69" s="4">
        <v>-568300</v>
      </c>
      <c r="E69" s="4">
        <v>-12107958598</v>
      </c>
      <c r="F69" s="4">
        <f t="shared" si="4"/>
        <v>-23171065050</v>
      </c>
      <c r="K69" s="24">
        <f t="shared" si="5"/>
        <v>-25682000</v>
      </c>
      <c r="L69" s="4">
        <v>1175</v>
      </c>
      <c r="M69" s="4">
        <v>1302</v>
      </c>
      <c r="N69" s="4">
        <v>181</v>
      </c>
      <c r="O69" s="4">
        <v>355</v>
      </c>
      <c r="P69" s="4">
        <v>4231900</v>
      </c>
      <c r="Q69" s="4">
        <v>6551700</v>
      </c>
      <c r="R69" s="5">
        <v>-1.41E-2</v>
      </c>
      <c r="S69" s="4">
        <v>10824000</v>
      </c>
      <c r="T69" s="4">
        <f t="shared" si="2"/>
        <v>8224300</v>
      </c>
      <c r="U69" s="4">
        <f t="shared" si="6"/>
        <v>6217100</v>
      </c>
      <c r="V69" s="5">
        <v>3.2300000000000002E-2</v>
      </c>
    </row>
    <row r="70" spans="1:22" x14ac:dyDescent="0.2">
      <c r="A70" s="16" t="s">
        <v>215</v>
      </c>
      <c r="B70" s="4">
        <v>600</v>
      </c>
      <c r="C70" s="4">
        <v>200</v>
      </c>
      <c r="D70" s="4">
        <v>400</v>
      </c>
      <c r="E70" s="4">
        <v>8666705</v>
      </c>
      <c r="F70" s="4">
        <f t="shared" si="4"/>
        <v>-11063106452</v>
      </c>
      <c r="K70" s="24">
        <f t="shared" si="5"/>
        <v>-25682000</v>
      </c>
      <c r="L70" s="4">
        <v>724</v>
      </c>
      <c r="M70" s="4">
        <v>735</v>
      </c>
      <c r="N70" s="4">
        <v>100</v>
      </c>
      <c r="O70" s="4">
        <v>164</v>
      </c>
      <c r="P70" s="4">
        <v>1922500</v>
      </c>
      <c r="Q70" s="4">
        <v>4152000</v>
      </c>
      <c r="R70" s="5">
        <v>-1.3899999999999999E-2</v>
      </c>
      <c r="S70" s="4">
        <v>6274500</v>
      </c>
      <c r="T70" s="4">
        <f t="shared" si="2"/>
        <v>7940590</v>
      </c>
      <c r="U70" s="4">
        <f t="shared" si="6"/>
        <v>6217100</v>
      </c>
      <c r="V70" s="5">
        <v>1.83E-2</v>
      </c>
    </row>
    <row r="71" spans="1:22" x14ac:dyDescent="0.2">
      <c r="A71" s="16" t="s">
        <v>214</v>
      </c>
      <c r="B71" s="4">
        <v>500</v>
      </c>
      <c r="C71" s="4">
        <v>810700</v>
      </c>
      <c r="D71" s="4">
        <v>-810200</v>
      </c>
      <c r="E71" s="4">
        <v>-17730877292</v>
      </c>
      <c r="F71" s="4">
        <f t="shared" si="4"/>
        <v>-11071773157</v>
      </c>
      <c r="K71" s="24">
        <f t="shared" si="5"/>
        <v>-25682000</v>
      </c>
      <c r="L71" s="4">
        <v>889</v>
      </c>
      <c r="M71" s="4">
        <v>746</v>
      </c>
      <c r="N71" s="4">
        <v>156</v>
      </c>
      <c r="O71" s="4">
        <v>154</v>
      </c>
      <c r="P71" s="4">
        <v>3360200</v>
      </c>
      <c r="Q71" s="4">
        <v>2856800</v>
      </c>
      <c r="R71" s="5">
        <v>-4.5000000000000005E-3</v>
      </c>
      <c r="S71" s="4">
        <v>6217100</v>
      </c>
      <c r="T71" s="4">
        <f t="shared" si="2"/>
        <v>8115840</v>
      </c>
      <c r="U71" s="4">
        <f t="shared" si="6"/>
        <v>7072700</v>
      </c>
      <c r="V71" s="5">
        <v>1.8100000000000002E-2</v>
      </c>
    </row>
    <row r="72" spans="1:22" x14ac:dyDescent="0.2">
      <c r="A72" s="16" t="s">
        <v>213</v>
      </c>
      <c r="B72" s="4">
        <v>1332800</v>
      </c>
      <c r="C72" s="4">
        <v>80400</v>
      </c>
      <c r="D72" s="4">
        <v>1252400</v>
      </c>
      <c r="E72" s="4">
        <v>27497530099</v>
      </c>
      <c r="F72" s="4">
        <f t="shared" si="4"/>
        <v>6659104135</v>
      </c>
      <c r="K72" s="24">
        <f t="shared" si="5"/>
        <v>-25682000</v>
      </c>
      <c r="L72" s="4">
        <v>1482</v>
      </c>
      <c r="M72" s="4">
        <v>1284</v>
      </c>
      <c r="N72" s="4">
        <v>358</v>
      </c>
      <c r="O72" s="4">
        <v>267</v>
      </c>
      <c r="P72" s="4">
        <v>8922700</v>
      </c>
      <c r="Q72" s="4">
        <v>7008500</v>
      </c>
      <c r="R72" s="5">
        <v>9.300000000000001E-3</v>
      </c>
      <c r="S72" s="4">
        <v>16028800</v>
      </c>
      <c r="T72" s="4">
        <f t="shared" si="2"/>
        <v>6847770</v>
      </c>
      <c r="U72" s="4">
        <f t="shared" si="6"/>
        <v>5254700</v>
      </c>
      <c r="V72" s="5">
        <v>3.1600000000000003E-2</v>
      </c>
    </row>
    <row r="73" spans="1:22" x14ac:dyDescent="0.2">
      <c r="A73" s="16" t="s">
        <v>212</v>
      </c>
      <c r="B73" s="4">
        <v>24660</v>
      </c>
      <c r="C73" s="4">
        <v>4200</v>
      </c>
      <c r="D73" s="4">
        <v>20460</v>
      </c>
      <c r="E73" s="4">
        <v>441386481</v>
      </c>
      <c r="F73" s="4">
        <f t="shared" si="4"/>
        <v>-20838425964</v>
      </c>
      <c r="K73" s="24">
        <f t="shared" si="5"/>
        <v>-25682000</v>
      </c>
      <c r="L73" s="4">
        <v>861</v>
      </c>
      <c r="M73" s="4">
        <v>774</v>
      </c>
      <c r="N73" s="4">
        <v>106</v>
      </c>
      <c r="O73" s="4">
        <v>179</v>
      </c>
      <c r="P73" s="4">
        <v>2821600</v>
      </c>
      <c r="Q73" s="4">
        <v>4251100</v>
      </c>
      <c r="R73" s="5">
        <v>0</v>
      </c>
      <c r="S73" s="4">
        <v>7072700</v>
      </c>
      <c r="T73" s="4">
        <f t="shared" si="2"/>
        <v>6579500</v>
      </c>
      <c r="U73" s="4">
        <f t="shared" si="6"/>
        <v>4087600</v>
      </c>
      <c r="V73" s="5">
        <v>1.84E-2</v>
      </c>
    </row>
    <row r="74" spans="1:22" x14ac:dyDescent="0.2">
      <c r="A74" s="16" t="s">
        <v>211</v>
      </c>
      <c r="B74" s="4">
        <v>813700</v>
      </c>
      <c r="C74" s="4">
        <v>267000</v>
      </c>
      <c r="D74" s="4">
        <v>546700</v>
      </c>
      <c r="E74" s="4">
        <v>11951701912</v>
      </c>
      <c r="F74" s="4">
        <f t="shared" ref="F74:F79" si="7">E74+F75</f>
        <v>-21279812445</v>
      </c>
      <c r="K74" s="24">
        <f t="shared" ref="K74:K79" si="8">K75+J74</f>
        <v>-25682000</v>
      </c>
      <c r="L74" s="4">
        <v>1099</v>
      </c>
      <c r="M74" s="4">
        <v>1269</v>
      </c>
      <c r="N74" s="4">
        <v>237</v>
      </c>
      <c r="O74" s="4">
        <v>241</v>
      </c>
      <c r="P74" s="4">
        <v>5839100</v>
      </c>
      <c r="Q74" s="4">
        <v>4942800</v>
      </c>
      <c r="R74" s="5">
        <v>1.8799999999999997E-2</v>
      </c>
      <c r="S74" s="4">
        <v>10829700</v>
      </c>
      <c r="T74" s="4">
        <f t="shared" ref="T74:T79" si="9">AVERAGE(S75:S84)</f>
        <v>5918170</v>
      </c>
      <c r="U74" s="4">
        <f t="shared" ref="U74:U79" si="10">MIN(S75:S79)</f>
        <v>4087600</v>
      </c>
      <c r="V74" s="5">
        <v>9.4600000000000004E-2</v>
      </c>
    </row>
    <row r="75" spans="1:22" x14ac:dyDescent="0.2">
      <c r="A75" s="16" t="s">
        <v>210</v>
      </c>
      <c r="B75" s="4">
        <v>200</v>
      </c>
      <c r="C75" s="4">
        <v>0</v>
      </c>
      <c r="D75" s="4">
        <v>200</v>
      </c>
      <c r="E75" s="4">
        <v>4257615</v>
      </c>
      <c r="F75" s="4">
        <f t="shared" si="7"/>
        <v>-33231514357</v>
      </c>
      <c r="K75" s="24">
        <f t="shared" si="8"/>
        <v>-25682000</v>
      </c>
      <c r="L75" s="4">
        <v>1425</v>
      </c>
      <c r="M75" s="4">
        <v>527</v>
      </c>
      <c r="N75" s="4">
        <v>199</v>
      </c>
      <c r="O75" s="4">
        <v>115</v>
      </c>
      <c r="P75" s="4">
        <v>4501700</v>
      </c>
      <c r="Q75" s="4">
        <v>2938400</v>
      </c>
      <c r="R75" s="5">
        <v>9.4999999999999998E-3</v>
      </c>
      <c r="S75" s="4">
        <v>7441000</v>
      </c>
      <c r="T75" s="4">
        <f t="shared" si="9"/>
        <v>5555570</v>
      </c>
      <c r="U75" s="4">
        <f t="shared" si="10"/>
        <v>3437400</v>
      </c>
      <c r="V75" s="5">
        <v>2.7999999999999997E-2</v>
      </c>
    </row>
    <row r="76" spans="1:22" x14ac:dyDescent="0.2">
      <c r="A76" s="16" t="s">
        <v>208</v>
      </c>
      <c r="B76" s="4">
        <v>5730</v>
      </c>
      <c r="C76" s="4">
        <v>328100</v>
      </c>
      <c r="D76" s="4">
        <v>-322370</v>
      </c>
      <c r="E76" s="4">
        <v>-6859623108</v>
      </c>
      <c r="F76" s="4">
        <f t="shared" si="7"/>
        <v>-33235771972</v>
      </c>
      <c r="G76" s="4">
        <v>0</v>
      </c>
      <c r="H76" s="4">
        <v>200</v>
      </c>
      <c r="I76" s="4">
        <v>-200</v>
      </c>
      <c r="J76" s="4">
        <v>-4260000</v>
      </c>
      <c r="K76" s="24">
        <f t="shared" si="8"/>
        <v>-25682000</v>
      </c>
      <c r="L76" s="4">
        <v>1231</v>
      </c>
      <c r="M76" s="4">
        <v>746</v>
      </c>
      <c r="N76" s="4">
        <v>180</v>
      </c>
      <c r="O76" s="4">
        <v>204</v>
      </c>
      <c r="P76" s="4">
        <v>4420500</v>
      </c>
      <c r="Q76" s="4">
        <v>5109800</v>
      </c>
      <c r="R76" s="5">
        <v>-1.4199999999999999E-2</v>
      </c>
      <c r="S76" s="4">
        <v>10312900</v>
      </c>
      <c r="T76" s="4">
        <f t="shared" si="9"/>
        <v>4927800</v>
      </c>
      <c r="U76" s="4">
        <f t="shared" si="10"/>
        <v>3437400</v>
      </c>
      <c r="V76" s="5">
        <v>1.8700000000000001E-2</v>
      </c>
    </row>
    <row r="77" spans="1:22" x14ac:dyDescent="0.2">
      <c r="A77" s="16" t="s">
        <v>207</v>
      </c>
      <c r="B77" s="4">
        <v>33600</v>
      </c>
      <c r="C77" s="4">
        <v>8100</v>
      </c>
      <c r="D77" s="4">
        <v>25500</v>
      </c>
      <c r="E77" s="4">
        <v>550165788</v>
      </c>
      <c r="F77" s="4">
        <f t="shared" si="7"/>
        <v>-26376148864</v>
      </c>
      <c r="K77" s="24">
        <f t="shared" si="8"/>
        <v>-21422000</v>
      </c>
      <c r="L77" s="4">
        <v>644</v>
      </c>
      <c r="M77" s="4">
        <v>616</v>
      </c>
      <c r="N77" s="4">
        <v>111</v>
      </c>
      <c r="O77" s="4">
        <v>139</v>
      </c>
      <c r="P77" s="4">
        <v>2049100</v>
      </c>
      <c r="Q77" s="4">
        <v>2730300</v>
      </c>
      <c r="R77" s="5">
        <v>-4.5999999999999999E-3</v>
      </c>
      <c r="S77" s="4">
        <v>5254700</v>
      </c>
      <c r="T77" s="4">
        <f t="shared" si="9"/>
        <v>4843240</v>
      </c>
      <c r="U77" s="4">
        <f t="shared" si="10"/>
        <v>3348100</v>
      </c>
      <c r="V77" s="5">
        <v>1.3899999999999999E-2</v>
      </c>
    </row>
    <row r="78" spans="1:22" x14ac:dyDescent="0.2">
      <c r="A78" s="16" t="s">
        <v>206</v>
      </c>
      <c r="B78" s="4">
        <v>10800</v>
      </c>
      <c r="C78" s="4">
        <v>90</v>
      </c>
      <c r="D78" s="4">
        <v>10710</v>
      </c>
      <c r="E78" s="4">
        <v>230965489</v>
      </c>
      <c r="F78" s="4">
        <f t="shared" si="7"/>
        <v>-26926314652</v>
      </c>
      <c r="K78" s="24">
        <f t="shared" si="8"/>
        <v>-21422000</v>
      </c>
      <c r="L78" s="4">
        <v>582</v>
      </c>
      <c r="M78" s="4">
        <v>587</v>
      </c>
      <c r="N78" s="4">
        <v>72</v>
      </c>
      <c r="O78" s="4">
        <v>112</v>
      </c>
      <c r="P78" s="4">
        <v>1376000</v>
      </c>
      <c r="Q78" s="4">
        <v>2434600</v>
      </c>
      <c r="R78" s="5">
        <v>-4.5999999999999999E-3</v>
      </c>
      <c r="S78" s="4">
        <v>4087600</v>
      </c>
      <c r="T78" s="4">
        <f t="shared" si="9"/>
        <v>5135250</v>
      </c>
      <c r="U78" s="4">
        <f t="shared" si="10"/>
        <v>3348100</v>
      </c>
      <c r="V78" s="5">
        <v>2.2799999999999997E-2</v>
      </c>
    </row>
    <row r="79" spans="1:22" x14ac:dyDescent="0.2">
      <c r="A79" s="16" t="s">
        <v>205</v>
      </c>
      <c r="B79" s="4">
        <v>329100</v>
      </c>
      <c r="C79" s="4">
        <v>1610</v>
      </c>
      <c r="D79" s="4">
        <v>327490</v>
      </c>
      <c r="E79" s="4">
        <v>7179255376</v>
      </c>
      <c r="F79" s="4">
        <f t="shared" si="7"/>
        <v>-27157280141</v>
      </c>
      <c r="K79" s="24">
        <f t="shared" si="8"/>
        <v>-21422000</v>
      </c>
      <c r="L79" s="4">
        <v>817</v>
      </c>
      <c r="M79" s="4">
        <v>1073</v>
      </c>
      <c r="N79" s="4">
        <v>208</v>
      </c>
      <c r="O79" s="4">
        <v>202</v>
      </c>
      <c r="P79" s="4">
        <v>4815400</v>
      </c>
      <c r="Q79" s="4">
        <v>3908600</v>
      </c>
      <c r="R79" s="5">
        <v>9.3999999999999986E-3</v>
      </c>
      <c r="S79" s="4">
        <v>8724000</v>
      </c>
      <c r="T79" s="4">
        <f t="shared" si="9"/>
        <v>4830600</v>
      </c>
      <c r="U79" s="4">
        <f t="shared" si="10"/>
        <v>3348100</v>
      </c>
      <c r="V79" s="5">
        <v>3.5900000000000001E-2</v>
      </c>
    </row>
    <row r="80" spans="1:22" x14ac:dyDescent="0.2">
      <c r="A80" s="16" t="s">
        <v>204</v>
      </c>
      <c r="B80" s="4">
        <v>26810</v>
      </c>
      <c r="C80" s="4">
        <v>18200</v>
      </c>
      <c r="D80" s="4">
        <v>8610</v>
      </c>
      <c r="E80" s="4">
        <v>184974706</v>
      </c>
      <c r="F80" s="4">
        <f t="shared" ref="F80:F90" si="11">E80+F81</f>
        <v>-34336535517</v>
      </c>
      <c r="G80" s="4">
        <v>0</v>
      </c>
      <c r="H80" s="4">
        <v>0</v>
      </c>
      <c r="I80" s="4">
        <v>0</v>
      </c>
      <c r="J80" s="4">
        <v>-2140000</v>
      </c>
      <c r="K80" s="24">
        <f t="shared" ref="K80:K90" si="12">K81+J80</f>
        <v>-21422000</v>
      </c>
      <c r="L80" s="4">
        <v>553</v>
      </c>
      <c r="M80" s="4">
        <v>609</v>
      </c>
      <c r="N80" s="4">
        <v>67</v>
      </c>
      <c r="O80" s="4">
        <v>110</v>
      </c>
      <c r="P80" s="4">
        <v>1401700</v>
      </c>
      <c r="Q80" s="4">
        <v>2034700</v>
      </c>
      <c r="R80" s="5">
        <v>0</v>
      </c>
      <c r="S80" s="4">
        <v>3437400</v>
      </c>
      <c r="T80" s="4">
        <f t="shared" ref="T80:T96" si="13">AVERAGE(S81:S90)</f>
        <v>5113750</v>
      </c>
      <c r="U80" s="4">
        <f t="shared" ref="U80:U90" si="14">MIN(S81:S85)</f>
        <v>3348100</v>
      </c>
      <c r="V80" s="5">
        <v>9.300000000000001E-3</v>
      </c>
    </row>
    <row r="81" spans="1:22" x14ac:dyDescent="0.2">
      <c r="A81" s="16" t="s">
        <v>203</v>
      </c>
      <c r="B81" s="4">
        <v>300</v>
      </c>
      <c r="C81" s="4">
        <v>6000</v>
      </c>
      <c r="D81" s="4">
        <v>-5700</v>
      </c>
      <c r="E81" s="4">
        <v>-123020728</v>
      </c>
      <c r="F81" s="4">
        <f t="shared" si="11"/>
        <v>-34521510223</v>
      </c>
      <c r="G81" s="4">
        <v>0</v>
      </c>
      <c r="H81" s="4">
        <v>100</v>
      </c>
      <c r="I81" s="4">
        <v>-100</v>
      </c>
      <c r="J81" s="4">
        <v>-2140000</v>
      </c>
      <c r="K81" s="24">
        <f t="shared" si="12"/>
        <v>-19282000</v>
      </c>
      <c r="L81" s="4">
        <v>858</v>
      </c>
      <c r="M81" s="4">
        <v>811</v>
      </c>
      <c r="N81" s="4">
        <v>152</v>
      </c>
      <c r="O81" s="4">
        <v>206</v>
      </c>
      <c r="P81" s="4">
        <v>3162700</v>
      </c>
      <c r="Q81" s="4">
        <v>4806900</v>
      </c>
      <c r="R81" s="5">
        <v>-9.300000000000001E-3</v>
      </c>
      <c r="S81" s="4">
        <v>7969600</v>
      </c>
      <c r="T81" s="4">
        <f t="shared" si="13"/>
        <v>4841000.0999999996</v>
      </c>
      <c r="U81" s="4">
        <f t="shared" si="14"/>
        <v>3348100</v>
      </c>
      <c r="V81" s="5">
        <v>2.3E-2</v>
      </c>
    </row>
    <row r="82" spans="1:22" x14ac:dyDescent="0.2">
      <c r="A82" s="16" t="s">
        <v>200</v>
      </c>
      <c r="B82" s="4">
        <v>740</v>
      </c>
      <c r="C82" s="4">
        <v>9300</v>
      </c>
      <c r="D82" s="4">
        <v>-8560</v>
      </c>
      <c r="E82" s="4">
        <v>-184670629</v>
      </c>
      <c r="F82" s="4">
        <f t="shared" si="11"/>
        <v>-34398489495</v>
      </c>
      <c r="G82" s="4">
        <v>0</v>
      </c>
      <c r="H82" s="4">
        <v>168</v>
      </c>
      <c r="I82" s="4">
        <v>-168</v>
      </c>
      <c r="J82" s="4">
        <v>-3612000</v>
      </c>
      <c r="K82" s="24">
        <f t="shared" si="12"/>
        <v>-17142000</v>
      </c>
      <c r="L82" s="4">
        <v>796</v>
      </c>
      <c r="M82" s="4">
        <v>330</v>
      </c>
      <c r="N82" s="4">
        <v>115</v>
      </c>
      <c r="O82" s="4">
        <v>60</v>
      </c>
      <c r="P82" s="4">
        <v>1863300</v>
      </c>
      <c r="Q82" s="4">
        <v>1232700</v>
      </c>
      <c r="R82" s="5">
        <v>0</v>
      </c>
      <c r="S82" s="4">
        <v>3348100</v>
      </c>
      <c r="T82" s="4">
        <f t="shared" si="13"/>
        <v>5090549.5999999996</v>
      </c>
      <c r="U82" s="4">
        <f t="shared" si="14"/>
        <v>3815000</v>
      </c>
      <c r="V82" s="5">
        <v>9.300000000000001E-3</v>
      </c>
    </row>
    <row r="83" spans="1:22" x14ac:dyDescent="0.2">
      <c r="A83" s="16" t="s">
        <v>199</v>
      </c>
      <c r="B83" s="4">
        <v>5600</v>
      </c>
      <c r="C83" s="4">
        <v>47800</v>
      </c>
      <c r="D83" s="4">
        <v>-42200</v>
      </c>
      <c r="E83" s="4">
        <v>-914298952</v>
      </c>
      <c r="F83" s="4">
        <f t="shared" si="11"/>
        <v>-34213818866</v>
      </c>
      <c r="K83" s="24">
        <f t="shared" si="12"/>
        <v>-13530000</v>
      </c>
      <c r="L83" s="4">
        <v>715</v>
      </c>
      <c r="M83" s="4">
        <v>651</v>
      </c>
      <c r="N83" s="4">
        <v>75</v>
      </c>
      <c r="O83" s="4">
        <v>96</v>
      </c>
      <c r="P83" s="4">
        <v>1898800</v>
      </c>
      <c r="Q83" s="4">
        <v>2347800</v>
      </c>
      <c r="R83" s="5">
        <v>-4.5999999999999999E-3</v>
      </c>
      <c r="S83" s="4">
        <v>4390000</v>
      </c>
      <c r="T83" s="4">
        <f t="shared" si="13"/>
        <v>5373868.2000000002</v>
      </c>
      <c r="U83" s="4">
        <f t="shared" si="14"/>
        <v>3815000</v>
      </c>
      <c r="V83" s="5">
        <v>2.7400000000000001E-2</v>
      </c>
    </row>
    <row r="84" spans="1:22" x14ac:dyDescent="0.2">
      <c r="A84" s="16" t="s">
        <v>193</v>
      </c>
      <c r="B84" s="4">
        <v>13500</v>
      </c>
      <c r="C84" s="4">
        <v>0</v>
      </c>
      <c r="D84" s="4">
        <v>13500</v>
      </c>
      <c r="E84" s="4">
        <v>293942585</v>
      </c>
      <c r="F84" s="4">
        <f t="shared" si="11"/>
        <v>-33299519914</v>
      </c>
      <c r="K84" s="24">
        <f t="shared" si="12"/>
        <v>-13530000</v>
      </c>
      <c r="L84" s="4">
        <v>560</v>
      </c>
      <c r="M84" s="4">
        <v>531</v>
      </c>
      <c r="N84" s="4">
        <v>85</v>
      </c>
      <c r="O84" s="4">
        <v>89</v>
      </c>
      <c r="P84" s="4">
        <v>2034700</v>
      </c>
      <c r="Q84" s="4">
        <v>1882900</v>
      </c>
      <c r="R84" s="5">
        <v>4.6999999999999993E-3</v>
      </c>
      <c r="S84" s="4">
        <v>4216400</v>
      </c>
      <c r="T84" s="4">
        <f t="shared" si="13"/>
        <v>6570171</v>
      </c>
      <c r="U84" s="4">
        <f t="shared" si="14"/>
        <v>3815000</v>
      </c>
      <c r="V84" s="5">
        <v>1.8200000000000001E-2</v>
      </c>
    </row>
    <row r="85" spans="1:22" x14ac:dyDescent="0.2">
      <c r="A85" s="16" t="s">
        <v>192</v>
      </c>
      <c r="B85" s="4">
        <v>3100</v>
      </c>
      <c r="C85" s="4">
        <v>0</v>
      </c>
      <c r="D85" s="4">
        <v>3100</v>
      </c>
      <c r="E85" s="4">
        <v>67155605</v>
      </c>
      <c r="F85" s="4">
        <f t="shared" si="11"/>
        <v>-33593462499</v>
      </c>
      <c r="K85" s="24">
        <f t="shared" si="12"/>
        <v>-13530000</v>
      </c>
      <c r="L85" s="4">
        <v>527</v>
      </c>
      <c r="M85" s="4">
        <v>508</v>
      </c>
      <c r="N85" s="4">
        <v>57</v>
      </c>
      <c r="O85" s="4">
        <v>95</v>
      </c>
      <c r="P85" s="4">
        <v>1266200</v>
      </c>
      <c r="Q85" s="4">
        <v>2546800</v>
      </c>
      <c r="R85" s="5">
        <v>-4.5999999999999999E-3</v>
      </c>
      <c r="S85" s="4">
        <v>3815000</v>
      </c>
      <c r="T85" s="4">
        <f t="shared" si="13"/>
        <v>6936591.2999999998</v>
      </c>
      <c r="U85" s="4">
        <f t="shared" si="14"/>
        <v>4035200</v>
      </c>
      <c r="V85" s="5">
        <v>1.37E-2</v>
      </c>
    </row>
    <row r="86" spans="1:22" x14ac:dyDescent="0.2">
      <c r="A86" s="16" t="s">
        <v>191</v>
      </c>
      <c r="B86" s="4">
        <v>8300</v>
      </c>
      <c r="C86" s="4">
        <v>6800</v>
      </c>
      <c r="D86" s="4">
        <v>1500</v>
      </c>
      <c r="E86" s="4">
        <v>32744295</v>
      </c>
      <c r="F86" s="4">
        <f t="shared" si="11"/>
        <v>-33660618104</v>
      </c>
      <c r="K86" s="24">
        <f t="shared" si="12"/>
        <v>-13530000</v>
      </c>
      <c r="L86" s="4">
        <v>645</v>
      </c>
      <c r="M86" s="4">
        <v>558</v>
      </c>
      <c r="N86" s="4">
        <v>79</v>
      </c>
      <c r="O86" s="4">
        <v>114</v>
      </c>
      <c r="P86" s="4">
        <v>1526100</v>
      </c>
      <c r="Q86" s="4">
        <v>2456700</v>
      </c>
      <c r="R86" s="5">
        <v>-4.5999999999999999E-3</v>
      </c>
      <c r="S86" s="4">
        <v>4035200</v>
      </c>
      <c r="T86" s="4">
        <f t="shared" si="13"/>
        <v>7930838.5</v>
      </c>
      <c r="U86" s="4">
        <f t="shared" si="14"/>
        <v>4409100</v>
      </c>
      <c r="V86" s="5">
        <v>1.8100000000000002E-2</v>
      </c>
    </row>
    <row r="87" spans="1:22" x14ac:dyDescent="0.2">
      <c r="A87" s="16" t="s">
        <v>190</v>
      </c>
      <c r="B87" s="4">
        <v>36600</v>
      </c>
      <c r="C87" s="4">
        <v>1215100</v>
      </c>
      <c r="D87" s="4">
        <v>-1178500</v>
      </c>
      <c r="E87" s="4">
        <v>-25898500006</v>
      </c>
      <c r="F87" s="4">
        <f t="shared" si="11"/>
        <v>-33693362399</v>
      </c>
      <c r="K87" s="24">
        <f t="shared" si="12"/>
        <v>-13530000</v>
      </c>
      <c r="L87" s="4">
        <v>658</v>
      </c>
      <c r="M87" s="4">
        <v>546</v>
      </c>
      <c r="N87" s="4">
        <v>69</v>
      </c>
      <c r="O87" s="4">
        <v>74</v>
      </c>
      <c r="P87" s="4">
        <v>1601700</v>
      </c>
      <c r="Q87" s="4">
        <v>2284500</v>
      </c>
      <c r="R87" s="5">
        <v>-1.83E-2</v>
      </c>
      <c r="S87" s="4">
        <v>4409100</v>
      </c>
      <c r="T87" s="4">
        <f t="shared" si="13"/>
        <v>8474327</v>
      </c>
      <c r="U87" s="4">
        <f t="shared" si="14"/>
        <v>5242101</v>
      </c>
      <c r="V87" s="5">
        <v>3.1200000000000002E-2</v>
      </c>
    </row>
    <row r="88" spans="1:22" x14ac:dyDescent="0.2">
      <c r="A88" s="16" t="s">
        <v>189</v>
      </c>
      <c r="B88" s="4">
        <v>186700</v>
      </c>
      <c r="C88" s="4">
        <v>5050</v>
      </c>
      <c r="D88" s="4">
        <v>181650</v>
      </c>
      <c r="E88" s="4">
        <v>3976189593</v>
      </c>
      <c r="F88" s="4">
        <f t="shared" si="11"/>
        <v>-7794862393</v>
      </c>
      <c r="K88" s="24">
        <f t="shared" si="12"/>
        <v>-13530000</v>
      </c>
      <c r="L88" s="4">
        <v>991</v>
      </c>
      <c r="M88" s="4">
        <v>752</v>
      </c>
      <c r="N88" s="4">
        <v>226</v>
      </c>
      <c r="O88" s="4">
        <v>166</v>
      </c>
      <c r="P88" s="4">
        <v>4248200</v>
      </c>
      <c r="Q88" s="4">
        <v>2758000</v>
      </c>
      <c r="R88" s="5">
        <v>1.84E-2</v>
      </c>
      <c r="S88" s="4">
        <v>7007700</v>
      </c>
      <c r="T88" s="4">
        <f t="shared" si="13"/>
        <v>9291592.0999999996</v>
      </c>
      <c r="U88" s="4">
        <f t="shared" si="14"/>
        <v>5242101</v>
      </c>
      <c r="V88" s="5">
        <v>3.1600000000000003E-2</v>
      </c>
    </row>
    <row r="89" spans="1:22" x14ac:dyDescent="0.2">
      <c r="A89" s="16" t="s">
        <v>188</v>
      </c>
      <c r="B89" s="4">
        <v>1100</v>
      </c>
      <c r="C89" s="4">
        <v>133700</v>
      </c>
      <c r="D89" s="4">
        <v>-132600</v>
      </c>
      <c r="E89" s="4">
        <v>-2910472725</v>
      </c>
      <c r="F89" s="4">
        <f t="shared" si="11"/>
        <v>-11771051986</v>
      </c>
      <c r="K89" s="24">
        <f t="shared" si="12"/>
        <v>-13530000</v>
      </c>
      <c r="L89" s="4">
        <v>661</v>
      </c>
      <c r="M89" s="4">
        <v>830</v>
      </c>
      <c r="N89" s="4">
        <v>65</v>
      </c>
      <c r="O89" s="4">
        <v>157</v>
      </c>
      <c r="P89" s="4">
        <v>1589100</v>
      </c>
      <c r="Q89" s="4">
        <v>4083200</v>
      </c>
      <c r="R89" s="5">
        <v>-9.1000000000000004E-3</v>
      </c>
      <c r="S89" s="4">
        <v>5677500</v>
      </c>
      <c r="T89" s="4">
        <f t="shared" si="13"/>
        <v>9584627.4000000004</v>
      </c>
      <c r="U89" s="4">
        <f t="shared" si="14"/>
        <v>5242101</v>
      </c>
      <c r="V89" s="5">
        <v>2.7000000000000003E-2</v>
      </c>
    </row>
    <row r="90" spans="1:22" x14ac:dyDescent="0.2">
      <c r="A90" s="16" t="s">
        <v>187</v>
      </c>
      <c r="B90" s="4">
        <v>176900</v>
      </c>
      <c r="C90" s="4">
        <v>67600</v>
      </c>
      <c r="D90" s="4">
        <v>109300</v>
      </c>
      <c r="E90" s="4">
        <v>2416225842</v>
      </c>
      <c r="F90" s="4">
        <f t="shared" si="11"/>
        <v>-8860579261</v>
      </c>
      <c r="K90" s="24">
        <f t="shared" si="12"/>
        <v>-13530000</v>
      </c>
      <c r="L90" s="4">
        <v>991</v>
      </c>
      <c r="M90" s="4">
        <v>729</v>
      </c>
      <c r="N90" s="4">
        <v>188</v>
      </c>
      <c r="O90" s="4">
        <v>142</v>
      </c>
      <c r="P90" s="4">
        <v>3294400</v>
      </c>
      <c r="Q90" s="4">
        <v>2974500</v>
      </c>
      <c r="R90" s="5">
        <v>9.1999999999999998E-3</v>
      </c>
      <c r="S90" s="4">
        <v>6268900</v>
      </c>
      <c r="T90" s="4">
        <f t="shared" si="13"/>
        <v>10708781.1</v>
      </c>
      <c r="U90" s="4">
        <f t="shared" si="14"/>
        <v>5242101</v>
      </c>
      <c r="V90" s="5">
        <v>2.2499999999999999E-2</v>
      </c>
    </row>
    <row r="91" spans="1:22" x14ac:dyDescent="0.2">
      <c r="A91" s="16" t="s">
        <v>186</v>
      </c>
      <c r="B91" s="4">
        <v>700</v>
      </c>
      <c r="C91" s="4">
        <v>0</v>
      </c>
      <c r="D91" s="4">
        <v>700</v>
      </c>
      <c r="E91" s="4">
        <v>15391010</v>
      </c>
      <c r="F91" s="4">
        <f t="shared" ref="F91:F102" si="15">E91+F92</f>
        <v>-11276805103</v>
      </c>
      <c r="G91" s="4">
        <v>0</v>
      </c>
      <c r="H91" s="4">
        <v>100</v>
      </c>
      <c r="I91" s="4">
        <v>-100</v>
      </c>
      <c r="J91" s="4">
        <v>-2190000</v>
      </c>
      <c r="K91" s="24">
        <f t="shared" ref="K91:K102" si="16">K92+J91</f>
        <v>-13530000</v>
      </c>
      <c r="L91" s="4">
        <v>814</v>
      </c>
      <c r="M91" s="4">
        <v>638</v>
      </c>
      <c r="N91" s="4">
        <v>131</v>
      </c>
      <c r="O91" s="4">
        <v>149</v>
      </c>
      <c r="P91" s="4">
        <v>2464400</v>
      </c>
      <c r="Q91" s="4">
        <v>2774100</v>
      </c>
      <c r="R91" s="5">
        <v>0</v>
      </c>
      <c r="S91" s="4">
        <v>5242101</v>
      </c>
      <c r="T91" s="4">
        <f t="shared" si="13"/>
        <v>10652701.699999999</v>
      </c>
      <c r="U91" s="4">
        <f t="shared" ref="U91:U102" si="17">MIN(S92:S96)</f>
        <v>5843595</v>
      </c>
      <c r="V91" s="5">
        <v>1.8100000000000002E-2</v>
      </c>
    </row>
    <row r="92" spans="1:22" x14ac:dyDescent="0.2">
      <c r="A92" s="16" t="s">
        <v>185</v>
      </c>
      <c r="B92" s="4">
        <v>7700</v>
      </c>
      <c r="C92" s="4">
        <v>281400</v>
      </c>
      <c r="D92" s="4">
        <v>-273700</v>
      </c>
      <c r="E92" s="4">
        <v>-5892872970</v>
      </c>
      <c r="F92" s="4">
        <f t="shared" si="15"/>
        <v>-11292196113</v>
      </c>
      <c r="K92" s="24">
        <f t="shared" si="16"/>
        <v>-11340000</v>
      </c>
      <c r="L92" s="4">
        <v>1349</v>
      </c>
      <c r="M92" s="4">
        <v>701</v>
      </c>
      <c r="N92" s="4">
        <v>180</v>
      </c>
      <c r="O92" s="4">
        <v>107</v>
      </c>
      <c r="P92" s="4">
        <v>3517800</v>
      </c>
      <c r="Q92" s="4">
        <v>2320800</v>
      </c>
      <c r="R92" s="5">
        <v>1.3999999999999999E-2</v>
      </c>
      <c r="S92" s="4">
        <v>5843595</v>
      </c>
      <c r="T92" s="4">
        <f t="shared" si="13"/>
        <v>10763258.800000001</v>
      </c>
      <c r="U92" s="4">
        <f t="shared" si="17"/>
        <v>7223186</v>
      </c>
      <c r="V92" s="5">
        <v>5.5099999999999996E-2</v>
      </c>
    </row>
    <row r="93" spans="1:22" x14ac:dyDescent="0.2">
      <c r="A93" s="16" t="s">
        <v>184</v>
      </c>
      <c r="B93" s="4">
        <v>2800</v>
      </c>
      <c r="C93" s="4">
        <v>159900</v>
      </c>
      <c r="D93" s="4">
        <v>-157100</v>
      </c>
      <c r="E93" s="4">
        <v>-3440933752</v>
      </c>
      <c r="F93" s="4">
        <f t="shared" si="15"/>
        <v>-5399323143</v>
      </c>
      <c r="K93" s="24">
        <f t="shared" si="16"/>
        <v>-11340000</v>
      </c>
      <c r="L93" s="4">
        <v>625</v>
      </c>
      <c r="M93" s="4">
        <v>1075</v>
      </c>
      <c r="N93" s="4">
        <v>84</v>
      </c>
      <c r="O93" s="4">
        <v>229</v>
      </c>
      <c r="P93" s="4">
        <v>1680700</v>
      </c>
      <c r="Q93" s="4">
        <v>5537900</v>
      </c>
      <c r="R93" s="5">
        <v>-2.2700000000000001E-2</v>
      </c>
      <c r="S93" s="4">
        <v>7223186</v>
      </c>
      <c r="T93" s="4">
        <f t="shared" si="13"/>
        <v>11156600.222222222</v>
      </c>
      <c r="U93" s="4">
        <f t="shared" si="17"/>
        <v>7479203</v>
      </c>
      <c r="V93" s="5">
        <v>3.5900000000000001E-2</v>
      </c>
    </row>
    <row r="94" spans="1:22" x14ac:dyDescent="0.2">
      <c r="A94" s="16" t="s">
        <v>183</v>
      </c>
      <c r="B94" s="4">
        <v>36700</v>
      </c>
      <c r="C94" s="4">
        <v>109800</v>
      </c>
      <c r="D94" s="4">
        <v>-73100</v>
      </c>
      <c r="E94" s="4">
        <v>-1618948944</v>
      </c>
      <c r="F94" s="4">
        <f t="shared" si="15"/>
        <v>-1958389391</v>
      </c>
      <c r="K94" s="24">
        <f t="shared" si="16"/>
        <v>-11340000</v>
      </c>
      <c r="L94" s="4">
        <v>1679</v>
      </c>
      <c r="M94" s="4">
        <v>1218</v>
      </c>
      <c r="N94" s="4">
        <v>261</v>
      </c>
      <c r="O94" s="4">
        <v>375</v>
      </c>
      <c r="P94" s="4">
        <v>5882500</v>
      </c>
      <c r="Q94" s="4">
        <v>9428000</v>
      </c>
      <c r="R94" s="5">
        <v>-2.6499999999999999E-2</v>
      </c>
      <c r="S94" s="4">
        <v>16179428</v>
      </c>
      <c r="T94" s="4">
        <f t="shared" si="13"/>
        <v>10528746.75</v>
      </c>
      <c r="U94" s="4">
        <f t="shared" si="17"/>
        <v>7479203</v>
      </c>
      <c r="V94" s="5">
        <v>3.9699999999999999E-2</v>
      </c>
    </row>
    <row r="95" spans="1:22" x14ac:dyDescent="0.2">
      <c r="A95" s="16" t="s">
        <v>182</v>
      </c>
      <c r="B95" s="4">
        <v>24000</v>
      </c>
      <c r="C95" s="4">
        <v>65100</v>
      </c>
      <c r="D95" s="4">
        <v>-41100</v>
      </c>
      <c r="E95" s="4">
        <v>-923115502</v>
      </c>
      <c r="F95" s="4">
        <f t="shared" si="15"/>
        <v>-339440447</v>
      </c>
      <c r="K95" s="24">
        <f t="shared" si="16"/>
        <v>-11340000</v>
      </c>
      <c r="L95" s="4">
        <v>1144</v>
      </c>
      <c r="M95" s="4">
        <v>785</v>
      </c>
      <c r="N95" s="4">
        <v>155</v>
      </c>
      <c r="O95" s="4">
        <v>217</v>
      </c>
      <c r="P95" s="4">
        <v>3285100</v>
      </c>
      <c r="Q95" s="4">
        <v>4189000</v>
      </c>
      <c r="R95" s="5">
        <v>9.0000000000000011E-3</v>
      </c>
      <c r="S95" s="4">
        <v>7479203</v>
      </c>
      <c r="T95" s="4">
        <f t="shared" si="13"/>
        <v>10964395.857142856</v>
      </c>
      <c r="U95" s="4">
        <f t="shared" si="17"/>
        <v>8607853</v>
      </c>
      <c r="V95" s="5">
        <v>2.64E-2</v>
      </c>
    </row>
    <row r="96" spans="1:22" x14ac:dyDescent="0.2">
      <c r="A96" s="16" t="s">
        <v>177</v>
      </c>
      <c r="B96" s="4">
        <v>24000</v>
      </c>
      <c r="C96" s="4">
        <v>113000</v>
      </c>
      <c r="D96" s="4">
        <v>-89000</v>
      </c>
      <c r="E96" s="4">
        <v>-2008092854</v>
      </c>
      <c r="F96" s="4">
        <f t="shared" si="15"/>
        <v>583675055</v>
      </c>
      <c r="G96" s="4">
        <v>0</v>
      </c>
      <c r="H96" s="4">
        <v>300</v>
      </c>
      <c r="I96" s="4">
        <v>-300</v>
      </c>
      <c r="J96" s="4">
        <v>-6780000</v>
      </c>
      <c r="K96" s="24">
        <f t="shared" si="16"/>
        <v>-11340000</v>
      </c>
      <c r="L96" s="4">
        <v>1437</v>
      </c>
      <c r="M96" s="4">
        <v>1236</v>
      </c>
      <c r="N96" s="4">
        <v>237</v>
      </c>
      <c r="O96" s="4">
        <v>367</v>
      </c>
      <c r="P96" s="4">
        <v>4132300</v>
      </c>
      <c r="Q96" s="4">
        <v>8799700</v>
      </c>
      <c r="R96" s="5">
        <v>-2.18E-2</v>
      </c>
      <c r="S96" s="4">
        <v>13977672</v>
      </c>
      <c r="T96" s="4">
        <f t="shared" si="13"/>
        <v>10462183.166666666</v>
      </c>
      <c r="U96" s="4">
        <f t="shared" si="17"/>
        <v>4681307</v>
      </c>
      <c r="V96" s="5">
        <v>3.4700000000000002E-2</v>
      </c>
    </row>
    <row r="97" spans="1:22" x14ac:dyDescent="0.2">
      <c r="A97" s="16" t="s">
        <v>175</v>
      </c>
      <c r="B97" s="4">
        <v>69100</v>
      </c>
      <c r="C97" s="4">
        <v>0</v>
      </c>
      <c r="D97" s="4">
        <v>69100</v>
      </c>
      <c r="E97" s="4">
        <v>1595381002</v>
      </c>
      <c r="F97" s="4">
        <f t="shared" si="15"/>
        <v>2591767909</v>
      </c>
      <c r="K97" s="24">
        <f t="shared" si="16"/>
        <v>-4560000</v>
      </c>
      <c r="L97" s="4">
        <v>1128</v>
      </c>
      <c r="M97" s="4">
        <v>1123</v>
      </c>
      <c r="N97" s="4">
        <v>170</v>
      </c>
      <c r="O97" s="4">
        <v>288</v>
      </c>
      <c r="P97" s="4">
        <v>3604100</v>
      </c>
      <c r="Q97" s="4">
        <v>6232300</v>
      </c>
      <c r="R97" s="5">
        <v>-1.7100000000000001E-2</v>
      </c>
      <c r="S97" s="4">
        <v>9843985</v>
      </c>
      <c r="T97" s="4">
        <f t="shared" ref="T97:T102" si="18">AVERAGE(S98:S107)</f>
        <v>10585822.800000001</v>
      </c>
      <c r="U97" s="4">
        <f t="shared" si="17"/>
        <v>4681307</v>
      </c>
      <c r="V97" s="5">
        <v>2.1400000000000002E-2</v>
      </c>
    </row>
    <row r="98" spans="1:22" x14ac:dyDescent="0.2">
      <c r="A98" s="16" t="s">
        <v>174</v>
      </c>
      <c r="B98" s="4">
        <v>124900</v>
      </c>
      <c r="C98" s="4">
        <v>57000</v>
      </c>
      <c r="D98" s="4">
        <v>67900</v>
      </c>
      <c r="E98" s="4">
        <v>1582627884</v>
      </c>
      <c r="F98" s="4">
        <f t="shared" si="15"/>
        <v>996386907</v>
      </c>
      <c r="K98" s="24">
        <f t="shared" si="16"/>
        <v>-4560000</v>
      </c>
      <c r="L98" s="4">
        <v>1537</v>
      </c>
      <c r="M98" s="4">
        <v>1440</v>
      </c>
      <c r="N98" s="4">
        <v>424</v>
      </c>
      <c r="O98" s="4">
        <v>292</v>
      </c>
      <c r="P98" s="4">
        <v>9608800</v>
      </c>
      <c r="Q98" s="4">
        <v>5559900</v>
      </c>
      <c r="R98" s="5">
        <v>1.7500000000000002E-2</v>
      </c>
      <c r="S98" s="4">
        <v>15180351</v>
      </c>
      <c r="T98" s="4">
        <f t="shared" si="18"/>
        <v>9437190.75</v>
      </c>
      <c r="U98" s="4">
        <f t="shared" si="17"/>
        <v>4681307</v>
      </c>
      <c r="V98" s="5">
        <v>2.9700000000000001E-2</v>
      </c>
    </row>
    <row r="99" spans="1:22" x14ac:dyDescent="0.2">
      <c r="A99" s="16" t="s">
        <v>164</v>
      </c>
      <c r="B99" s="4">
        <v>12000</v>
      </c>
      <c r="C99" s="4">
        <v>5200</v>
      </c>
      <c r="D99" s="4">
        <v>6800</v>
      </c>
      <c r="E99" s="4">
        <v>156145971</v>
      </c>
      <c r="F99" s="4">
        <f t="shared" si="15"/>
        <v>-586240977</v>
      </c>
      <c r="K99" s="24">
        <f t="shared" si="16"/>
        <v>-4560000</v>
      </c>
      <c r="L99" s="4">
        <v>860</v>
      </c>
      <c r="M99" s="4">
        <v>1077</v>
      </c>
      <c r="N99" s="4">
        <v>197</v>
      </c>
      <c r="O99" s="4">
        <v>209</v>
      </c>
      <c r="P99" s="4">
        <v>4467600</v>
      </c>
      <c r="Q99" s="4">
        <v>4127600</v>
      </c>
      <c r="R99" s="5">
        <v>4.4000000000000003E-3</v>
      </c>
      <c r="S99" s="4">
        <v>8607853</v>
      </c>
      <c r="T99" s="4">
        <f t="shared" si="18"/>
        <v>9713636.666666666</v>
      </c>
      <c r="U99" s="4">
        <f t="shared" si="17"/>
        <v>4681307</v>
      </c>
      <c r="V99" s="5">
        <v>1.7299999999999999E-2</v>
      </c>
    </row>
    <row r="100" spans="1:22" x14ac:dyDescent="0.2">
      <c r="A100" s="16" t="s">
        <v>156</v>
      </c>
      <c r="B100" s="4">
        <v>10000</v>
      </c>
      <c r="C100" s="4">
        <v>17400</v>
      </c>
      <c r="D100" s="4">
        <v>-7400</v>
      </c>
      <c r="E100" s="4">
        <v>-169983022</v>
      </c>
      <c r="F100" s="4">
        <f t="shared" si="15"/>
        <v>-742386948</v>
      </c>
      <c r="G100" s="4">
        <v>0</v>
      </c>
      <c r="H100" s="4">
        <v>200</v>
      </c>
      <c r="I100" s="4">
        <v>-200</v>
      </c>
      <c r="J100" s="4">
        <v>-4560000</v>
      </c>
      <c r="K100" s="24">
        <f t="shared" si="16"/>
        <v>-4560000</v>
      </c>
      <c r="L100" s="4">
        <v>1765</v>
      </c>
      <c r="M100" s="4">
        <v>1285</v>
      </c>
      <c r="N100" s="4">
        <v>441</v>
      </c>
      <c r="O100" s="4">
        <v>347</v>
      </c>
      <c r="P100" s="4">
        <v>9979300</v>
      </c>
      <c r="Q100" s="4">
        <v>7055700</v>
      </c>
      <c r="R100" s="5">
        <v>4.5000000000000005E-3</v>
      </c>
      <c r="S100" s="4">
        <v>17510437</v>
      </c>
      <c r="T100" s="4">
        <f t="shared" si="18"/>
        <v>5815236.5</v>
      </c>
      <c r="U100" s="4">
        <f t="shared" si="17"/>
        <v>4681307</v>
      </c>
      <c r="V100" s="5">
        <v>0.03</v>
      </c>
    </row>
    <row r="101" spans="1:22" x14ac:dyDescent="0.2">
      <c r="A101" s="16" t="s">
        <v>155</v>
      </c>
      <c r="B101" s="4">
        <v>0</v>
      </c>
      <c r="C101" s="4">
        <v>30970</v>
      </c>
      <c r="D101" s="4">
        <v>-30970</v>
      </c>
      <c r="E101" s="4">
        <v>-699563393</v>
      </c>
      <c r="F101" s="4">
        <f t="shared" si="15"/>
        <v>-572403926</v>
      </c>
      <c r="K101" s="24">
        <f t="shared" si="16"/>
        <v>0</v>
      </c>
      <c r="L101" s="4">
        <v>884</v>
      </c>
      <c r="M101" s="4">
        <v>643</v>
      </c>
      <c r="N101" s="4">
        <v>109</v>
      </c>
      <c r="O101" s="4">
        <v>123</v>
      </c>
      <c r="P101" s="4">
        <v>2042400</v>
      </c>
      <c r="Q101" s="4">
        <v>2628100</v>
      </c>
      <c r="R101" s="5">
        <v>8.8999999999999999E-3</v>
      </c>
      <c r="S101" s="4">
        <v>4681307</v>
      </c>
      <c r="T101" s="4">
        <f t="shared" si="18"/>
        <v>6949166</v>
      </c>
      <c r="U101" s="4">
        <f t="shared" si="17"/>
        <v>6949166</v>
      </c>
      <c r="V101" s="5">
        <v>1.7600000000000001E-2</v>
      </c>
    </row>
    <row r="102" spans="1:22" x14ac:dyDescent="0.2">
      <c r="A102" s="16" t="s">
        <v>154</v>
      </c>
      <c r="B102" s="4">
        <v>5600</v>
      </c>
      <c r="C102" s="4">
        <v>0</v>
      </c>
      <c r="D102" s="4">
        <v>5600</v>
      </c>
      <c r="E102" s="4">
        <v>127159467</v>
      </c>
      <c r="F102" s="4">
        <f t="shared" si="15"/>
        <v>127159467</v>
      </c>
      <c r="K102" s="24">
        <f t="shared" si="16"/>
        <v>0</v>
      </c>
      <c r="L102" s="4">
        <v>769</v>
      </c>
      <c r="M102" s="4">
        <v>924</v>
      </c>
      <c r="N102" s="4">
        <v>108</v>
      </c>
      <c r="O102" s="4">
        <v>230</v>
      </c>
      <c r="P102" s="4">
        <v>2345300</v>
      </c>
      <c r="Q102" s="4">
        <v>4598900</v>
      </c>
      <c r="R102" s="5">
        <v>-8.8000000000000005E-3</v>
      </c>
      <c r="S102" s="4">
        <v>6949166</v>
      </c>
      <c r="T102" s="4" t="e">
        <f t="shared" si="18"/>
        <v>#DIV/0!</v>
      </c>
      <c r="U102" s="4">
        <f t="shared" si="17"/>
        <v>0</v>
      </c>
      <c r="V102" s="5">
        <v>2.6000000000000002E-2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K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15A9-03A2-3E49-9BF3-F242A4445E0A}">
  <sheetPr codeName="Sheet36"/>
  <dimension ref="A1:V258"/>
  <sheetViews>
    <sheetView topLeftCell="E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3" customWidth="true" width="16.0"/>
    <col min="4" max="4" customWidth="true" width="18.33203125"/>
    <col min="5" max="5" customWidth="true" width="16.6640625"/>
    <col min="6" max="6" customWidth="true" width="21.5"/>
    <col min="7" max="9" customWidth="true" width="14.6640625"/>
    <col min="10" max="10" customWidth="true" width="18.33203125"/>
    <col min="11" max="11" customWidth="true" width="16.6640625"/>
    <col min="12" max="17" customWidth="true" width="14.6640625"/>
    <col min="18" max="18" customWidth="true" width="13.0"/>
    <col min="19" max="19" customWidth="true" width="16.6640625"/>
    <col min="20" max="20" customWidth="true" width="17.33203125"/>
    <col min="21" max="21" customWidth="true" width="15.1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697">
        <v>344</v>
      </c>
      <c r="B3" t="n" s="2698">
        <v>707700.0</v>
      </c>
      <c r="C3" t="n" s="2699">
        <v>181400.0</v>
      </c>
      <c r="D3" t="n" s="2700">
        <v>526300.0</v>
      </c>
      <c r="E3" t="n" s="2701">
        <v>1.327426E10</v>
      </c>
      <c r="G3" t="n" s="2687">
        <v>0.0</v>
      </c>
      <c r="H3" t="n" s="2688">
        <v>0.0</v>
      </c>
      <c r="I3" t="n" s="2689">
        <v>0.0</v>
      </c>
      <c r="J3" t="n" s="2690">
        <v>2.2877E8</v>
      </c>
      <c r="L3" t="n" s="2691">
        <v>1763.0</v>
      </c>
      <c r="M3" t="n" s="2692">
        <v>1710.0</v>
      </c>
      <c r="N3" t="n" s="2693">
        <v>112.0</v>
      </c>
      <c r="O3" t="n" s="2694">
        <v>111.0</v>
      </c>
      <c r="P3" t="n" s="2695">
        <v>2047700.0</v>
      </c>
      <c r="Q3" t="n" s="2696">
        <v>1959500.0</v>
      </c>
      <c r="R3" t="n" s="2685">
        <v>0.008</v>
      </c>
      <c r="S3" t="n" s="2684">
        <v>4466100.0</v>
      </c>
      <c r="V3" t="n" s="2686">
        <v>0.0197</v>
      </c>
    </row>
    <row r="4">
      <c r="A4" t="s" s="630">
        <v>343</v>
      </c>
      <c r="B4" t="n" s="631">
        <v>138206.0</v>
      </c>
      <c r="C4" t="n" s="632">
        <v>134000.0</v>
      </c>
      <c r="D4" t="n" s="633">
        <v>4206.0</v>
      </c>
      <c r="E4" t="n" s="634">
        <v>1.04E8</v>
      </c>
      <c r="G4" t="n" s="620">
        <v>0.0</v>
      </c>
      <c r="H4" t="n" s="621">
        <v>0.0</v>
      </c>
      <c r="I4" t="n" s="622">
        <v>0.0</v>
      </c>
      <c r="J4" t="n" s="623">
        <v>3.8343E8</v>
      </c>
      <c r="L4" t="n" s="624">
        <v>2371.0</v>
      </c>
      <c r="M4" t="n" s="625">
        <v>3897.0</v>
      </c>
      <c r="N4" t="n" s="626">
        <v>206.0</v>
      </c>
      <c r="O4" t="n" s="627">
        <v>362.0</v>
      </c>
      <c r="P4" t="n" s="628">
        <v>3436300.0</v>
      </c>
      <c r="Q4" t="n" s="629">
        <v>5860000.0</v>
      </c>
      <c r="R4" t="n" s="618">
        <v>-0.0159</v>
      </c>
      <c r="S4" t="n" s="617">
        <v>9693600.0</v>
      </c>
      <c r="V4" t="n" s="619">
        <v>0.023799999999999998</v>
      </c>
    </row>
    <row r="5" spans="1:22" x14ac:dyDescent="0.2">
      <c r="A5" s="16" t="s">
        <v>342</v>
      </c>
      <c r="B5" s="4">
        <v>5100</v>
      </c>
      <c r="C5" s="4">
        <v>118000</v>
      </c>
      <c r="D5" s="4">
        <v>-112900</v>
      </c>
      <c r="E5" s="4">
        <v>-2893180000</v>
      </c>
      <c r="F5" s="4">
        <f t="shared" ref="F5:F46" si="0">E5+F6</f>
        <v>222036264187</v>
      </c>
      <c r="G5" s="4">
        <v>50000</v>
      </c>
      <c r="H5" s="4">
        <v>20000</v>
      </c>
      <c r="I5" s="4">
        <v>30000</v>
      </c>
      <c r="J5" s="4">
        <v>767000000</v>
      </c>
      <c r="K5" s="24">
        <f t="shared" ref="K5:K46" si="1">K6+J5</f>
        <v>41617075000</v>
      </c>
      <c r="L5" s="4">
        <v>1799</v>
      </c>
      <c r="M5" s="4">
        <v>3061</v>
      </c>
      <c r="N5" s="4">
        <v>195</v>
      </c>
      <c r="O5" s="4">
        <v>239</v>
      </c>
      <c r="P5" s="4">
        <v>2838500</v>
      </c>
      <c r="Q5" s="4">
        <v>3817800</v>
      </c>
      <c r="R5" s="5">
        <v>-7.8000000000000005E-3</v>
      </c>
      <c r="S5" s="4">
        <v>6922600</v>
      </c>
      <c r="T5" s="4">
        <f t="shared" ref="T5:T73" si="2">AVERAGE(S6:S15)</f>
        <v>8656600</v>
      </c>
      <c r="U5" s="4">
        <f t="shared" ref="U5:U46" si="3">MIN(S6:S10)</f>
        <v>5047200</v>
      </c>
      <c r="V5" s="5">
        <v>1.9400000000000001E-2</v>
      </c>
    </row>
    <row r="6" spans="1:22" x14ac:dyDescent="0.2">
      <c r="A6" s="16" t="s">
        <v>341</v>
      </c>
      <c r="B6" s="4">
        <v>73800</v>
      </c>
      <c r="C6" s="4">
        <v>36006</v>
      </c>
      <c r="D6" s="4">
        <v>37794</v>
      </c>
      <c r="E6" s="4">
        <v>968140000</v>
      </c>
      <c r="F6" s="4">
        <f t="shared" si="0"/>
        <v>224929444187</v>
      </c>
      <c r="G6" s="4">
        <v>0</v>
      </c>
      <c r="H6" s="4">
        <v>0</v>
      </c>
      <c r="I6" s="4">
        <v>0</v>
      </c>
      <c r="J6" s="4">
        <v>-990090000</v>
      </c>
      <c r="K6" s="24">
        <f t="shared" si="1"/>
        <v>40850075000</v>
      </c>
      <c r="L6" s="4">
        <v>1372</v>
      </c>
      <c r="M6" s="4">
        <v>1775</v>
      </c>
      <c r="N6" s="4">
        <v>173</v>
      </c>
      <c r="O6" s="4">
        <v>171</v>
      </c>
      <c r="P6" s="4">
        <v>2252500</v>
      </c>
      <c r="Q6" s="4">
        <v>2546700</v>
      </c>
      <c r="R6" s="5">
        <v>5.8999999999999999E-3</v>
      </c>
      <c r="S6" s="4">
        <v>5047200</v>
      </c>
      <c r="T6" s="4">
        <f t="shared" si="2"/>
        <v>8581290</v>
      </c>
      <c r="U6" s="4">
        <f t="shared" si="3"/>
        <v>5598400</v>
      </c>
      <c r="V6" s="5">
        <v>1.7399999999999999E-2</v>
      </c>
    </row>
    <row r="7" spans="1:22" x14ac:dyDescent="0.2">
      <c r="A7" s="16" t="s">
        <v>340</v>
      </c>
      <c r="B7" s="4">
        <v>63587</v>
      </c>
      <c r="C7" s="4">
        <v>1906800</v>
      </c>
      <c r="D7" s="4">
        <v>-1843213</v>
      </c>
      <c r="E7" s="4">
        <v>-46972200000</v>
      </c>
      <c r="F7" s="4">
        <f t="shared" si="0"/>
        <v>223961304187</v>
      </c>
      <c r="G7" s="4">
        <v>0</v>
      </c>
      <c r="H7" s="4">
        <v>0</v>
      </c>
      <c r="I7" s="4">
        <v>0</v>
      </c>
      <c r="J7" s="4">
        <v>-764750000</v>
      </c>
      <c r="K7" s="24">
        <f t="shared" si="1"/>
        <v>41840165000</v>
      </c>
      <c r="L7" s="4">
        <v>1686</v>
      </c>
      <c r="M7" s="4">
        <v>2641</v>
      </c>
      <c r="N7" s="4">
        <v>134</v>
      </c>
      <c r="O7" s="4">
        <v>272</v>
      </c>
      <c r="P7" s="4">
        <v>2217000</v>
      </c>
      <c r="Q7" s="4">
        <v>4348200</v>
      </c>
      <c r="R7" s="5">
        <v>-1.9599999999999999E-2</v>
      </c>
      <c r="S7" s="4">
        <v>6907500</v>
      </c>
      <c r="T7" s="4">
        <f t="shared" si="2"/>
        <v>8418070</v>
      </c>
      <c r="U7" s="4">
        <f t="shared" si="3"/>
        <v>5598400</v>
      </c>
      <c r="V7" s="5">
        <v>2.3199999999999998E-2</v>
      </c>
    </row>
    <row r="8" spans="1:22" x14ac:dyDescent="0.2">
      <c r="A8" s="16" t="s">
        <v>339</v>
      </c>
      <c r="B8" s="4">
        <v>126700</v>
      </c>
      <c r="C8" s="4">
        <v>671626</v>
      </c>
      <c r="D8" s="4">
        <v>-544926</v>
      </c>
      <c r="E8" s="4">
        <v>-14087360000</v>
      </c>
      <c r="F8" s="4">
        <f t="shared" si="0"/>
        <v>270933504187</v>
      </c>
      <c r="G8" s="4">
        <v>0</v>
      </c>
      <c r="H8" s="4">
        <v>0</v>
      </c>
      <c r="I8" s="4">
        <v>0</v>
      </c>
      <c r="J8" s="4">
        <v>-285030000</v>
      </c>
      <c r="K8" s="24">
        <f t="shared" si="1"/>
        <v>42604915000</v>
      </c>
      <c r="L8" s="4">
        <v>2967</v>
      </c>
      <c r="M8" s="4">
        <v>5938</v>
      </c>
      <c r="N8" s="4">
        <v>284</v>
      </c>
      <c r="O8" s="4">
        <v>585</v>
      </c>
      <c r="P8" s="4">
        <v>4987500</v>
      </c>
      <c r="Q8" s="4">
        <v>9947800</v>
      </c>
      <c r="R8" s="5">
        <v>-2.3099999999999999E-2</v>
      </c>
      <c r="S8" s="4">
        <v>14939300</v>
      </c>
      <c r="T8" s="4">
        <f t="shared" si="2"/>
        <v>7753890</v>
      </c>
      <c r="U8" s="4">
        <f t="shared" si="3"/>
        <v>5598400</v>
      </c>
      <c r="V8" s="5">
        <v>4.9000000000000002E-2</v>
      </c>
    </row>
    <row r="9" spans="1:22" x14ac:dyDescent="0.2">
      <c r="A9" s="16" t="s">
        <v>338</v>
      </c>
      <c r="B9" s="4">
        <v>3944</v>
      </c>
      <c r="C9" s="4">
        <v>36500</v>
      </c>
      <c r="D9" s="4">
        <v>-32556</v>
      </c>
      <c r="E9" s="4">
        <v>-847670000</v>
      </c>
      <c r="F9" s="4">
        <f t="shared" si="0"/>
        <v>285020864187</v>
      </c>
      <c r="G9" s="4">
        <v>0</v>
      </c>
      <c r="H9" s="4">
        <v>0</v>
      </c>
      <c r="I9" s="4">
        <v>0</v>
      </c>
      <c r="J9" s="4">
        <v>-63150000</v>
      </c>
      <c r="K9" s="24">
        <f t="shared" si="1"/>
        <v>42889945000</v>
      </c>
      <c r="L9" s="4">
        <v>1888</v>
      </c>
      <c r="M9" s="4">
        <v>2452</v>
      </c>
      <c r="N9" s="4">
        <v>145</v>
      </c>
      <c r="O9" s="4">
        <v>180</v>
      </c>
      <c r="P9" s="4">
        <v>2325100</v>
      </c>
      <c r="Q9" s="4">
        <v>2907700</v>
      </c>
      <c r="R9" s="5">
        <v>1.9E-3</v>
      </c>
      <c r="S9" s="4">
        <v>5598400</v>
      </c>
      <c r="T9" s="4">
        <f t="shared" si="2"/>
        <v>8348130</v>
      </c>
      <c r="U9" s="4">
        <f t="shared" si="3"/>
        <v>7259700</v>
      </c>
      <c r="V9" s="5">
        <v>2.63E-2</v>
      </c>
    </row>
    <row r="10" spans="1:22" x14ac:dyDescent="0.2">
      <c r="A10" s="16" t="s">
        <v>337</v>
      </c>
      <c r="B10" s="4">
        <v>1881506</v>
      </c>
      <c r="C10" s="4">
        <v>352863</v>
      </c>
      <c r="D10" s="4">
        <v>1528643</v>
      </c>
      <c r="E10" s="4">
        <v>40269870000</v>
      </c>
      <c r="F10" s="4">
        <f t="shared" si="0"/>
        <v>285868534187</v>
      </c>
      <c r="G10" s="4">
        <v>0</v>
      </c>
      <c r="H10" s="4">
        <v>0</v>
      </c>
      <c r="I10" s="4">
        <v>0</v>
      </c>
      <c r="J10" s="4">
        <v>-740910000</v>
      </c>
      <c r="K10" s="24">
        <f t="shared" si="1"/>
        <v>42953095000</v>
      </c>
      <c r="L10" s="4">
        <v>5950</v>
      </c>
      <c r="M10" s="4">
        <v>5872</v>
      </c>
      <c r="N10" s="4">
        <v>602</v>
      </c>
      <c r="O10" s="4">
        <v>465</v>
      </c>
      <c r="P10" s="4">
        <v>9405600</v>
      </c>
      <c r="Q10" s="4">
        <v>7514400</v>
      </c>
      <c r="R10" s="5">
        <v>3.9300000000000002E-2</v>
      </c>
      <c r="S10" s="4">
        <v>17283900</v>
      </c>
      <c r="T10" s="4">
        <f t="shared" si="2"/>
        <v>7749360</v>
      </c>
      <c r="U10" s="4">
        <f t="shared" si="3"/>
        <v>6024800</v>
      </c>
      <c r="V10" s="5">
        <v>4.8499999999999995E-2</v>
      </c>
    </row>
    <row r="11" spans="1:22" x14ac:dyDescent="0.2">
      <c r="A11" s="16" t="s">
        <v>336</v>
      </c>
      <c r="B11" s="4">
        <v>19500</v>
      </c>
      <c r="C11" s="4">
        <v>284584</v>
      </c>
      <c r="D11" s="4">
        <v>-265084</v>
      </c>
      <c r="E11" s="4">
        <v>-6762480000</v>
      </c>
      <c r="F11" s="4">
        <f t="shared" si="0"/>
        <v>245598664187</v>
      </c>
      <c r="G11" s="4">
        <v>0</v>
      </c>
      <c r="H11" s="4">
        <v>0</v>
      </c>
      <c r="I11" s="4">
        <v>0</v>
      </c>
      <c r="J11" s="4">
        <v>-1126950000</v>
      </c>
      <c r="K11" s="24">
        <f t="shared" si="1"/>
        <v>43694005000</v>
      </c>
      <c r="L11" s="4">
        <v>1900</v>
      </c>
      <c r="M11" s="4">
        <v>4444</v>
      </c>
      <c r="N11" s="4">
        <v>150</v>
      </c>
      <c r="O11" s="4">
        <v>326</v>
      </c>
      <c r="P11" s="4">
        <v>2455700</v>
      </c>
      <c r="Q11" s="4">
        <v>5270000</v>
      </c>
      <c r="R11" s="5">
        <v>-1.1699999999999999E-2</v>
      </c>
      <c r="S11" s="4">
        <v>7972300</v>
      </c>
      <c r="T11" s="4">
        <f t="shared" si="2"/>
        <v>7757460</v>
      </c>
      <c r="U11" s="4">
        <f t="shared" si="3"/>
        <v>4294100</v>
      </c>
      <c r="V11" s="5">
        <v>1.9400000000000001E-2</v>
      </c>
    </row>
    <row r="12" spans="1:22" x14ac:dyDescent="0.2">
      <c r="A12" s="16" t="s">
        <v>335</v>
      </c>
      <c r="B12" s="4">
        <v>11500</v>
      </c>
      <c r="C12" s="4">
        <v>465600</v>
      </c>
      <c r="D12" s="4">
        <v>-454100</v>
      </c>
      <c r="E12" s="4">
        <v>-11778940000</v>
      </c>
      <c r="F12" s="4">
        <f t="shared" si="0"/>
        <v>252361144187</v>
      </c>
      <c r="G12" s="4">
        <v>0</v>
      </c>
      <c r="H12" s="4">
        <v>0</v>
      </c>
      <c r="I12" s="4">
        <v>0</v>
      </c>
      <c r="J12" s="4">
        <v>-1150170000</v>
      </c>
      <c r="K12" s="24">
        <f t="shared" si="1"/>
        <v>44820955000</v>
      </c>
      <c r="L12" s="4">
        <v>1745</v>
      </c>
      <c r="M12" s="4">
        <v>3671</v>
      </c>
      <c r="N12" s="4">
        <v>170</v>
      </c>
      <c r="O12" s="4">
        <v>309</v>
      </c>
      <c r="P12" s="4">
        <v>2710800</v>
      </c>
      <c r="Q12" s="4">
        <v>4534600</v>
      </c>
      <c r="R12" s="5">
        <v>-9.5999999999999992E-3</v>
      </c>
      <c r="S12" s="4">
        <v>7620100</v>
      </c>
      <c r="T12" s="4">
        <f t="shared" si="2"/>
        <v>7858450</v>
      </c>
      <c r="U12" s="4">
        <f t="shared" si="3"/>
        <v>4294100</v>
      </c>
      <c r="V12" s="5">
        <v>2.2799999999999997E-2</v>
      </c>
    </row>
    <row r="13" spans="1:22" x14ac:dyDescent="0.2">
      <c r="A13" s="16" t="s">
        <v>333</v>
      </c>
      <c r="B13" s="4">
        <v>37900</v>
      </c>
      <c r="C13" s="4">
        <v>22581</v>
      </c>
      <c r="D13" s="4">
        <v>15319</v>
      </c>
      <c r="E13" s="4">
        <v>395090000</v>
      </c>
      <c r="F13" s="4">
        <f t="shared" si="0"/>
        <v>264140084187</v>
      </c>
      <c r="G13" s="4">
        <v>0</v>
      </c>
      <c r="H13" s="4">
        <v>0</v>
      </c>
      <c r="I13" s="4">
        <v>0</v>
      </c>
      <c r="J13" s="4">
        <v>190820000</v>
      </c>
      <c r="K13" s="24">
        <f t="shared" si="1"/>
        <v>45971125000</v>
      </c>
      <c r="L13" s="4">
        <v>2518</v>
      </c>
      <c r="M13" s="4">
        <v>2433</v>
      </c>
      <c r="N13" s="4">
        <v>219</v>
      </c>
      <c r="O13" s="4">
        <v>220</v>
      </c>
      <c r="P13" s="4">
        <v>3339800</v>
      </c>
      <c r="Q13" s="4">
        <v>3563100</v>
      </c>
      <c r="R13" s="5">
        <v>9.7000000000000003E-3</v>
      </c>
      <c r="S13" s="4">
        <v>7259700</v>
      </c>
      <c r="T13" s="4">
        <f t="shared" si="2"/>
        <v>8342480</v>
      </c>
      <c r="U13" s="4">
        <f t="shared" si="3"/>
        <v>4294100</v>
      </c>
      <c r="V13" s="5">
        <v>2.3E-2</v>
      </c>
    </row>
    <row r="14" spans="1:22" x14ac:dyDescent="0.2">
      <c r="A14" s="16" t="s">
        <v>332</v>
      </c>
      <c r="B14" s="4">
        <v>572100</v>
      </c>
      <c r="C14" s="4">
        <v>25800</v>
      </c>
      <c r="D14" s="4">
        <v>546300</v>
      </c>
      <c r="E14" s="4">
        <v>14114351384</v>
      </c>
      <c r="F14" s="4">
        <f t="shared" si="0"/>
        <v>263744994187</v>
      </c>
      <c r="G14" s="4">
        <v>0</v>
      </c>
      <c r="H14" s="4">
        <v>0</v>
      </c>
      <c r="I14" s="4">
        <v>0</v>
      </c>
      <c r="J14" s="4">
        <v>190820000</v>
      </c>
      <c r="K14" s="24">
        <f t="shared" si="1"/>
        <v>45780305000</v>
      </c>
      <c r="L14" s="4">
        <v>2573</v>
      </c>
      <c r="M14" s="4">
        <v>2211</v>
      </c>
      <c r="N14" s="4">
        <v>262</v>
      </c>
      <c r="O14" s="4">
        <v>264</v>
      </c>
      <c r="P14" s="4">
        <v>3857200</v>
      </c>
      <c r="Q14" s="4">
        <v>3934000</v>
      </c>
      <c r="R14" s="5">
        <v>1.18E-2</v>
      </c>
      <c r="S14" s="4">
        <v>7912800</v>
      </c>
      <c r="T14" s="4">
        <f t="shared" si="2"/>
        <v>8019890</v>
      </c>
      <c r="U14" s="4">
        <f t="shared" si="3"/>
        <v>4294100</v>
      </c>
      <c r="V14" s="5">
        <v>1.7299999999999999E-2</v>
      </c>
    </row>
    <row r="15" spans="1:22" x14ac:dyDescent="0.2">
      <c r="A15" s="16" t="s">
        <v>331</v>
      </c>
      <c r="B15" s="4">
        <v>138981</v>
      </c>
      <c r="C15" s="4">
        <v>82431</v>
      </c>
      <c r="D15" s="4">
        <v>56550</v>
      </c>
      <c r="E15" s="4">
        <v>1436230000</v>
      </c>
      <c r="F15" s="4">
        <f t="shared" si="0"/>
        <v>249630642803</v>
      </c>
      <c r="G15" s="4">
        <v>0</v>
      </c>
      <c r="H15" s="4">
        <v>0</v>
      </c>
      <c r="I15" s="4">
        <v>0</v>
      </c>
      <c r="J15" s="4">
        <v>-45660000</v>
      </c>
      <c r="K15" s="24">
        <f t="shared" si="1"/>
        <v>45589485000</v>
      </c>
      <c r="L15" s="4">
        <v>1996</v>
      </c>
      <c r="M15" s="4">
        <v>2075</v>
      </c>
      <c r="N15" s="4">
        <v>170</v>
      </c>
      <c r="O15" s="4">
        <v>209</v>
      </c>
      <c r="P15" s="4">
        <v>2935800</v>
      </c>
      <c r="Q15" s="4">
        <v>3085600</v>
      </c>
      <c r="R15" s="5">
        <v>8.0000000000000002E-3</v>
      </c>
      <c r="S15" s="4">
        <v>6024800</v>
      </c>
      <c r="T15" s="4">
        <f t="shared" si="2"/>
        <v>8133100</v>
      </c>
      <c r="U15" s="4">
        <f t="shared" si="3"/>
        <v>4294100</v>
      </c>
      <c r="V15" s="5">
        <v>1.9599999999999999E-2</v>
      </c>
    </row>
    <row r="16" spans="1:22" x14ac:dyDescent="0.2">
      <c r="A16" s="16" t="s">
        <v>330</v>
      </c>
      <c r="B16" s="4">
        <v>16800</v>
      </c>
      <c r="C16" s="4">
        <v>29300</v>
      </c>
      <c r="D16" s="4">
        <v>-12500</v>
      </c>
      <c r="E16" s="4">
        <v>-315534045</v>
      </c>
      <c r="F16" s="4">
        <f t="shared" si="0"/>
        <v>248194412803</v>
      </c>
      <c r="G16" s="4">
        <v>0</v>
      </c>
      <c r="H16" s="4">
        <v>0</v>
      </c>
      <c r="I16" s="4">
        <v>0</v>
      </c>
      <c r="J16" s="4">
        <v>388660000</v>
      </c>
      <c r="K16" s="24">
        <f t="shared" si="1"/>
        <v>45635145000</v>
      </c>
      <c r="L16" s="4">
        <v>1299</v>
      </c>
      <c r="M16" s="4">
        <v>2017</v>
      </c>
      <c r="N16" s="4">
        <v>110</v>
      </c>
      <c r="O16" s="4">
        <v>157</v>
      </c>
      <c r="P16" s="4">
        <v>1750100</v>
      </c>
      <c r="Q16" s="4">
        <v>2522200</v>
      </c>
      <c r="R16" s="5">
        <v>-7.9000000000000008E-3</v>
      </c>
      <c r="S16" s="4">
        <v>4294100</v>
      </c>
      <c r="T16" s="4">
        <f t="shared" si="2"/>
        <v>8213010</v>
      </c>
      <c r="U16" s="4">
        <f t="shared" si="3"/>
        <v>5275300</v>
      </c>
      <c r="V16" s="5">
        <v>2.1499999999999998E-2</v>
      </c>
    </row>
    <row r="17" spans="1:22" x14ac:dyDescent="0.2">
      <c r="A17" s="16" t="s">
        <v>329</v>
      </c>
      <c r="B17" s="4">
        <v>1058800</v>
      </c>
      <c r="C17" s="4">
        <v>615600</v>
      </c>
      <c r="D17" s="4">
        <v>443200</v>
      </c>
      <c r="E17" s="4">
        <v>11299086715</v>
      </c>
      <c r="F17" s="4">
        <f t="shared" si="0"/>
        <v>248509946848</v>
      </c>
      <c r="G17" s="4">
        <v>0</v>
      </c>
      <c r="H17" s="4">
        <v>0</v>
      </c>
      <c r="I17" s="4">
        <v>0</v>
      </c>
      <c r="J17" s="4">
        <v>368450000</v>
      </c>
      <c r="K17" s="24">
        <f t="shared" si="1"/>
        <v>45246485000</v>
      </c>
      <c r="L17" s="4">
        <v>1464</v>
      </c>
      <c r="M17" s="4">
        <v>1618</v>
      </c>
      <c r="N17" s="4">
        <v>152</v>
      </c>
      <c r="O17" s="4">
        <v>171</v>
      </c>
      <c r="P17" s="4">
        <v>2595100</v>
      </c>
      <c r="Q17" s="4">
        <v>2527200</v>
      </c>
      <c r="R17" s="5">
        <v>1.2E-2</v>
      </c>
      <c r="S17" s="4">
        <v>5275300</v>
      </c>
      <c r="T17" s="4">
        <f t="shared" si="2"/>
        <v>8873660</v>
      </c>
      <c r="U17" s="4">
        <f t="shared" si="3"/>
        <v>8053300</v>
      </c>
      <c r="V17" s="5">
        <v>2.3300000000000001E-2</v>
      </c>
    </row>
    <row r="18" spans="1:22" x14ac:dyDescent="0.2">
      <c r="A18" s="16" t="s">
        <v>328</v>
      </c>
      <c r="B18" s="4">
        <v>113600</v>
      </c>
      <c r="C18" s="4">
        <v>709000</v>
      </c>
      <c r="D18" s="4">
        <v>-595400</v>
      </c>
      <c r="E18" s="4">
        <v>-14985560000</v>
      </c>
      <c r="F18" s="4">
        <f t="shared" si="0"/>
        <v>237210860133</v>
      </c>
      <c r="G18" s="4">
        <v>0</v>
      </c>
      <c r="H18" s="4">
        <v>0</v>
      </c>
      <c r="I18" s="4">
        <v>0</v>
      </c>
      <c r="J18" s="4">
        <v>-146550000</v>
      </c>
      <c r="K18" s="24">
        <f t="shared" si="1"/>
        <v>44878035000</v>
      </c>
      <c r="L18" s="4">
        <v>2677</v>
      </c>
      <c r="M18" s="4">
        <v>3591</v>
      </c>
      <c r="N18" s="4">
        <v>199</v>
      </c>
      <c r="O18" s="4">
        <v>243</v>
      </c>
      <c r="P18" s="4">
        <v>3187000</v>
      </c>
      <c r="Q18" s="4">
        <v>4117100</v>
      </c>
      <c r="R18" s="5">
        <v>-6.54E-2</v>
      </c>
      <c r="S18" s="4">
        <v>8297500</v>
      </c>
      <c r="T18" s="4">
        <f t="shared" si="2"/>
        <v>9058860</v>
      </c>
      <c r="U18" s="4">
        <f t="shared" si="3"/>
        <v>8053300</v>
      </c>
      <c r="V18" s="5">
        <v>2.9300000000000003E-2</v>
      </c>
    </row>
    <row r="19" spans="1:22" x14ac:dyDescent="0.2">
      <c r="A19" s="16" t="s">
        <v>327</v>
      </c>
      <c r="B19" s="4">
        <v>51935</v>
      </c>
      <c r="C19" s="4">
        <v>751500</v>
      </c>
      <c r="D19" s="4">
        <v>-699565</v>
      </c>
      <c r="E19" s="4">
        <v>-18778480000</v>
      </c>
      <c r="F19" s="4">
        <f t="shared" si="0"/>
        <v>252196420133</v>
      </c>
      <c r="G19" s="4">
        <v>0</v>
      </c>
      <c r="H19" s="4">
        <v>0</v>
      </c>
      <c r="I19" s="4">
        <v>0</v>
      </c>
      <c r="J19" s="4">
        <v>970630000</v>
      </c>
      <c r="K19" s="24">
        <f t="shared" si="1"/>
        <v>45024585000</v>
      </c>
      <c r="L19" s="4">
        <v>2224</v>
      </c>
      <c r="M19" s="4">
        <v>5366</v>
      </c>
      <c r="N19" s="4">
        <v>173</v>
      </c>
      <c r="O19" s="4">
        <v>436</v>
      </c>
      <c r="P19" s="4">
        <v>2780500</v>
      </c>
      <c r="Q19" s="4">
        <v>6581200</v>
      </c>
      <c r="R19" s="5">
        <v>-1.11E-2</v>
      </c>
      <c r="S19" s="4">
        <v>11540800</v>
      </c>
      <c r="T19" s="4">
        <f t="shared" si="2"/>
        <v>8660880</v>
      </c>
      <c r="U19" s="4">
        <f t="shared" si="3"/>
        <v>4686900</v>
      </c>
      <c r="V19" s="5">
        <v>2.8999999999999998E-2</v>
      </c>
    </row>
    <row r="20" spans="1:22" x14ac:dyDescent="0.2">
      <c r="A20" s="16" t="s">
        <v>326</v>
      </c>
      <c r="B20" s="4">
        <v>217735</v>
      </c>
      <c r="C20" s="4">
        <v>1330900</v>
      </c>
      <c r="D20" s="4">
        <v>-1113165</v>
      </c>
      <c r="E20" s="4">
        <v>-30097550000</v>
      </c>
      <c r="F20" s="4">
        <f t="shared" si="0"/>
        <v>270974900133</v>
      </c>
      <c r="G20" s="4">
        <v>80000</v>
      </c>
      <c r="H20" s="4">
        <v>43900</v>
      </c>
      <c r="I20" s="4">
        <v>36100</v>
      </c>
      <c r="J20" s="4">
        <v>970630000</v>
      </c>
      <c r="K20" s="24">
        <f t="shared" si="1"/>
        <v>44053955000</v>
      </c>
      <c r="L20" s="4">
        <v>3511</v>
      </c>
      <c r="M20" s="4">
        <v>4878</v>
      </c>
      <c r="N20" s="4">
        <v>268</v>
      </c>
      <c r="O20" s="4">
        <v>399</v>
      </c>
      <c r="P20" s="4">
        <v>4189500</v>
      </c>
      <c r="Q20" s="4">
        <v>6204500</v>
      </c>
      <c r="R20" s="5">
        <v>-1.6500000000000001E-2</v>
      </c>
      <c r="S20" s="4">
        <v>11296200</v>
      </c>
      <c r="T20" s="4">
        <f t="shared" si="2"/>
        <v>9146780</v>
      </c>
      <c r="U20" s="4">
        <f t="shared" si="3"/>
        <v>4686900</v>
      </c>
      <c r="V20" s="5">
        <v>3.4500000000000003E-2</v>
      </c>
    </row>
    <row r="21" spans="1:22" x14ac:dyDescent="0.2">
      <c r="A21" s="16" t="s">
        <v>325</v>
      </c>
      <c r="B21" s="4">
        <v>1106030</v>
      </c>
      <c r="C21" s="4">
        <v>803200</v>
      </c>
      <c r="D21" s="4">
        <v>302830</v>
      </c>
      <c r="E21" s="4">
        <v>8381470000</v>
      </c>
      <c r="F21" s="4">
        <f t="shared" si="0"/>
        <v>301072450133</v>
      </c>
      <c r="G21" s="4">
        <v>200000</v>
      </c>
      <c r="H21" s="4">
        <v>45600</v>
      </c>
      <c r="I21" s="4">
        <v>154400</v>
      </c>
      <c r="J21" s="4">
        <v>4261050000</v>
      </c>
      <c r="K21" s="24">
        <f t="shared" si="1"/>
        <v>43083325000</v>
      </c>
      <c r="L21" s="4">
        <v>2259</v>
      </c>
      <c r="M21" s="4">
        <v>3313</v>
      </c>
      <c r="N21" s="4">
        <v>177</v>
      </c>
      <c r="O21" s="4">
        <v>282</v>
      </c>
      <c r="P21" s="4">
        <v>2841800</v>
      </c>
      <c r="Q21" s="4">
        <v>4408000</v>
      </c>
      <c r="R21" s="5">
        <v>-1.0800000000000001E-2</v>
      </c>
      <c r="S21" s="4">
        <v>8053300</v>
      </c>
      <c r="T21" s="4">
        <f t="shared" si="2"/>
        <v>9470390</v>
      </c>
      <c r="U21" s="4">
        <f t="shared" si="3"/>
        <v>4686900</v>
      </c>
      <c r="V21" s="5">
        <v>2.5000000000000001E-2</v>
      </c>
    </row>
    <row r="22" spans="1:22" x14ac:dyDescent="0.2">
      <c r="A22" s="16" t="s">
        <v>324</v>
      </c>
      <c r="B22" s="4">
        <v>1916848</v>
      </c>
      <c r="C22" s="4">
        <v>445100</v>
      </c>
      <c r="D22" s="4">
        <v>1471748</v>
      </c>
      <c r="E22" s="4">
        <v>40821090000</v>
      </c>
      <c r="F22" s="4">
        <f t="shared" si="0"/>
        <v>292690980133</v>
      </c>
      <c r="G22" s="4">
        <v>0</v>
      </c>
      <c r="H22" s="4">
        <v>0</v>
      </c>
      <c r="I22" s="4">
        <v>0</v>
      </c>
      <c r="J22" s="4">
        <v>121130000</v>
      </c>
      <c r="K22" s="24">
        <f t="shared" si="1"/>
        <v>38822275000</v>
      </c>
      <c r="L22" s="4">
        <v>5608</v>
      </c>
      <c r="M22" s="4">
        <v>2169</v>
      </c>
      <c r="N22" s="4">
        <v>262</v>
      </c>
      <c r="O22" s="4">
        <v>152</v>
      </c>
      <c r="P22" s="4">
        <v>5297800</v>
      </c>
      <c r="Q22" s="4">
        <v>2938600</v>
      </c>
      <c r="R22" s="5">
        <v>3.5299999999999998E-2</v>
      </c>
      <c r="S22" s="4">
        <v>8630000</v>
      </c>
      <c r="T22" s="4">
        <f t="shared" si="2"/>
        <v>10367540</v>
      </c>
      <c r="U22" s="4">
        <f t="shared" si="3"/>
        <v>4686900</v>
      </c>
      <c r="V22" s="5">
        <v>3.4000000000000002E-2</v>
      </c>
    </row>
    <row r="23" spans="1:22" x14ac:dyDescent="0.2">
      <c r="A23" s="16" t="s">
        <v>323</v>
      </c>
      <c r="B23" s="4">
        <v>3527900</v>
      </c>
      <c r="C23" s="4">
        <v>411500</v>
      </c>
      <c r="D23" s="4">
        <v>3116400</v>
      </c>
      <c r="E23" s="4">
        <v>84355080000</v>
      </c>
      <c r="F23" s="4">
        <f t="shared" si="0"/>
        <v>251869890133</v>
      </c>
      <c r="G23" s="4">
        <v>0</v>
      </c>
      <c r="H23" s="4">
        <v>0</v>
      </c>
      <c r="I23" s="4">
        <v>0</v>
      </c>
      <c r="J23" s="4">
        <v>485730000</v>
      </c>
      <c r="K23" s="24">
        <f t="shared" si="1"/>
        <v>38701145000</v>
      </c>
      <c r="L23" s="4">
        <v>4871</v>
      </c>
      <c r="M23" s="4">
        <v>3605</v>
      </c>
      <c r="N23" s="4">
        <v>397</v>
      </c>
      <c r="O23" s="4">
        <v>343</v>
      </c>
      <c r="P23" s="4">
        <v>6505800</v>
      </c>
      <c r="Q23" s="4">
        <v>5521400</v>
      </c>
      <c r="R23" s="5">
        <v>2.6699999999999998E-2</v>
      </c>
      <c r="S23" s="4">
        <v>12100000</v>
      </c>
      <c r="T23" s="4">
        <f t="shared" si="2"/>
        <v>11042970</v>
      </c>
      <c r="U23" s="4">
        <f t="shared" si="3"/>
        <v>4686900</v>
      </c>
      <c r="V23" s="5">
        <v>3.8300000000000001E-2</v>
      </c>
    </row>
    <row r="24" spans="1:22" x14ac:dyDescent="0.2">
      <c r="A24" s="16" t="s">
        <v>322</v>
      </c>
      <c r="B24" s="4">
        <v>371600</v>
      </c>
      <c r="C24" s="4">
        <v>653200</v>
      </c>
      <c r="D24" s="4">
        <v>-281600</v>
      </c>
      <c r="E24" s="4">
        <v>-7367910000</v>
      </c>
      <c r="F24" s="4">
        <f t="shared" si="0"/>
        <v>167514810133</v>
      </c>
      <c r="G24" s="4">
        <v>0</v>
      </c>
      <c r="H24" s="4">
        <v>0</v>
      </c>
      <c r="I24" s="4">
        <v>0</v>
      </c>
      <c r="J24" s="4">
        <v>-297870000</v>
      </c>
      <c r="K24" s="24">
        <f t="shared" si="1"/>
        <v>38215415000</v>
      </c>
      <c r="L24" s="4">
        <v>1618</v>
      </c>
      <c r="M24" s="4">
        <v>2393</v>
      </c>
      <c r="N24" s="4">
        <v>84</v>
      </c>
      <c r="O24" s="4">
        <v>156</v>
      </c>
      <c r="P24" s="4">
        <v>1603200</v>
      </c>
      <c r="Q24" s="4">
        <v>2687500</v>
      </c>
      <c r="R24" s="5">
        <v>-7.6E-3</v>
      </c>
      <c r="S24" s="4">
        <v>4686900</v>
      </c>
      <c r="T24" s="4">
        <f t="shared" si="2"/>
        <v>11486840</v>
      </c>
      <c r="U24" s="4">
        <f t="shared" si="3"/>
        <v>5093200</v>
      </c>
      <c r="V24" s="5">
        <v>3.3599999999999998E-2</v>
      </c>
    </row>
    <row r="25" spans="1:22" x14ac:dyDescent="0.2">
      <c r="A25" s="16" t="s">
        <v>321</v>
      </c>
      <c r="B25" s="4">
        <v>622200</v>
      </c>
      <c r="C25" s="4">
        <v>694000</v>
      </c>
      <c r="D25" s="4">
        <v>-71800</v>
      </c>
      <c r="E25" s="4">
        <v>-1954000000</v>
      </c>
      <c r="F25" s="4">
        <f t="shared" si="0"/>
        <v>174882720133</v>
      </c>
      <c r="G25" s="4">
        <v>0</v>
      </c>
      <c r="H25" s="4">
        <v>0</v>
      </c>
      <c r="I25" s="4">
        <v>0</v>
      </c>
      <c r="J25" s="4">
        <v>63000000</v>
      </c>
      <c r="K25" s="24">
        <f t="shared" si="1"/>
        <v>38513285000</v>
      </c>
      <c r="L25" s="4">
        <v>2446</v>
      </c>
      <c r="M25" s="4">
        <v>2245</v>
      </c>
      <c r="N25" s="4">
        <v>141</v>
      </c>
      <c r="O25" s="4">
        <v>271</v>
      </c>
      <c r="P25" s="4">
        <v>3124400</v>
      </c>
      <c r="Q25" s="4">
        <v>3616400</v>
      </c>
      <c r="R25" s="5">
        <v>-9.3999999999999986E-3</v>
      </c>
      <c r="S25" s="4">
        <v>7156900</v>
      </c>
      <c r="T25" s="4">
        <f t="shared" si="2"/>
        <v>11645050</v>
      </c>
      <c r="U25" s="4">
        <f t="shared" si="3"/>
        <v>5093200</v>
      </c>
      <c r="V25" s="5">
        <v>3.3399999999999999E-2</v>
      </c>
    </row>
    <row r="26" spans="1:22" x14ac:dyDescent="0.2">
      <c r="A26" s="16" t="s">
        <v>320</v>
      </c>
      <c r="B26" s="4">
        <v>519600</v>
      </c>
      <c r="C26" s="4">
        <v>876000</v>
      </c>
      <c r="D26" s="4">
        <v>-356400</v>
      </c>
      <c r="E26" s="4">
        <v>-9539130000</v>
      </c>
      <c r="F26" s="4">
        <f t="shared" si="0"/>
        <v>176836720133</v>
      </c>
      <c r="G26" s="4">
        <v>0</v>
      </c>
      <c r="H26" s="4">
        <v>0</v>
      </c>
      <c r="I26" s="4">
        <v>0</v>
      </c>
      <c r="J26" s="4">
        <v>-11010000</v>
      </c>
      <c r="K26" s="24">
        <f t="shared" si="1"/>
        <v>38450285000</v>
      </c>
      <c r="L26" s="4">
        <v>1572</v>
      </c>
      <c r="M26" s="4">
        <v>1829</v>
      </c>
      <c r="N26" s="4">
        <v>164</v>
      </c>
      <c r="O26" s="4">
        <v>169</v>
      </c>
      <c r="P26" s="4">
        <v>2224500</v>
      </c>
      <c r="Q26" s="4">
        <v>2746000</v>
      </c>
      <c r="R26" s="5">
        <v>-1.3100000000000001E-2</v>
      </c>
      <c r="S26" s="4">
        <v>5093200</v>
      </c>
      <c r="T26" s="4">
        <f t="shared" si="2"/>
        <v>11903020</v>
      </c>
      <c r="U26" s="4">
        <f t="shared" si="3"/>
        <v>7561000</v>
      </c>
      <c r="V26" s="5">
        <v>1.67E-2</v>
      </c>
    </row>
    <row r="27" spans="1:22" x14ac:dyDescent="0.2">
      <c r="A27" s="16" t="s">
        <v>319</v>
      </c>
      <c r="B27" s="4">
        <v>1628477</v>
      </c>
      <c r="C27" s="4">
        <v>430700</v>
      </c>
      <c r="D27" s="4">
        <v>1197777</v>
      </c>
      <c r="E27" s="4">
        <v>31365020000</v>
      </c>
      <c r="F27" s="4">
        <f t="shared" si="0"/>
        <v>186375850133</v>
      </c>
      <c r="G27" s="4">
        <v>0</v>
      </c>
      <c r="H27" s="4">
        <v>0</v>
      </c>
      <c r="I27" s="4">
        <v>0</v>
      </c>
      <c r="J27" s="4">
        <v>78870000</v>
      </c>
      <c r="K27" s="24">
        <f t="shared" si="1"/>
        <v>38461295000</v>
      </c>
      <c r="L27" s="4">
        <v>5039</v>
      </c>
      <c r="M27" s="4">
        <v>2917</v>
      </c>
      <c r="N27" s="4">
        <v>426</v>
      </c>
      <c r="O27" s="4">
        <v>323</v>
      </c>
      <c r="P27" s="4">
        <v>6530300</v>
      </c>
      <c r="Q27" s="4">
        <v>4475300</v>
      </c>
      <c r="R27" s="5">
        <v>6.9199999999999998E-2</v>
      </c>
      <c r="S27" s="4">
        <v>11881800</v>
      </c>
      <c r="T27" s="4">
        <f t="shared" si="2"/>
        <v>11530190</v>
      </c>
      <c r="U27" s="4">
        <f t="shared" si="3"/>
        <v>7561000</v>
      </c>
      <c r="V27" s="5">
        <v>0.05</v>
      </c>
    </row>
    <row r="28" spans="1:22" x14ac:dyDescent="0.2">
      <c r="A28" s="16" t="s">
        <v>318</v>
      </c>
      <c r="B28" s="4">
        <v>297500</v>
      </c>
      <c r="C28" s="4">
        <v>1316294</v>
      </c>
      <c r="D28" s="4">
        <v>-1018794</v>
      </c>
      <c r="E28" s="4">
        <v>-26821580000</v>
      </c>
      <c r="F28" s="4">
        <f t="shared" si="0"/>
        <v>155010830133</v>
      </c>
      <c r="G28" s="4">
        <v>0</v>
      </c>
      <c r="H28" s="4">
        <v>0</v>
      </c>
      <c r="I28" s="4">
        <v>0</v>
      </c>
      <c r="J28" s="4">
        <v>78870000</v>
      </c>
      <c r="K28" s="24">
        <f t="shared" si="1"/>
        <v>38382425000</v>
      </c>
      <c r="L28" s="4">
        <v>2078</v>
      </c>
      <c r="M28" s="4">
        <v>4616</v>
      </c>
      <c r="N28" s="4">
        <v>188</v>
      </c>
      <c r="O28" s="4">
        <v>379</v>
      </c>
      <c r="P28" s="4">
        <v>3196900</v>
      </c>
      <c r="Q28" s="4">
        <v>6149900</v>
      </c>
      <c r="R28" s="5">
        <v>-5.33E-2</v>
      </c>
      <c r="S28" s="4">
        <v>10149500</v>
      </c>
      <c r="T28" s="4">
        <f t="shared" si="2"/>
        <v>11324610</v>
      </c>
      <c r="U28" s="4">
        <f t="shared" si="3"/>
        <v>7561000</v>
      </c>
      <c r="V28" s="5">
        <v>5.5999999999999994E-2</v>
      </c>
    </row>
    <row r="29" spans="1:22" x14ac:dyDescent="0.2">
      <c r="A29" s="16" t="s">
        <v>317</v>
      </c>
      <c r="B29" s="4">
        <v>124700</v>
      </c>
      <c r="C29" s="4">
        <v>313519</v>
      </c>
      <c r="D29" s="4">
        <v>-188819</v>
      </c>
      <c r="E29" s="4">
        <v>-5027990000</v>
      </c>
      <c r="F29" s="4">
        <f t="shared" si="0"/>
        <v>181832410133</v>
      </c>
      <c r="G29" s="4">
        <v>0</v>
      </c>
      <c r="H29" s="4">
        <v>0</v>
      </c>
      <c r="I29" s="4">
        <v>0</v>
      </c>
      <c r="J29" s="4">
        <v>568660000</v>
      </c>
      <c r="K29" s="24">
        <f t="shared" si="1"/>
        <v>38303555000</v>
      </c>
      <c r="L29" s="4">
        <v>3061</v>
      </c>
      <c r="M29" s="4">
        <v>2686</v>
      </c>
      <c r="N29" s="4">
        <v>224</v>
      </c>
      <c r="O29" s="4">
        <v>190</v>
      </c>
      <c r="P29" s="4">
        <v>4022600</v>
      </c>
      <c r="Q29" s="4">
        <v>3504000</v>
      </c>
      <c r="R29" s="5">
        <v>1.72E-2</v>
      </c>
      <c r="S29" s="4">
        <v>7561000</v>
      </c>
      <c r="T29" s="4">
        <f t="shared" si="2"/>
        <v>11743190</v>
      </c>
      <c r="U29" s="4">
        <f t="shared" si="3"/>
        <v>9125600</v>
      </c>
      <c r="V29" s="5">
        <v>2.7900000000000001E-2</v>
      </c>
    </row>
    <row r="30" spans="1:22" x14ac:dyDescent="0.2">
      <c r="A30" s="16" t="s">
        <v>316</v>
      </c>
      <c r="B30" s="4">
        <v>813339</v>
      </c>
      <c r="C30" s="4">
        <v>1480910</v>
      </c>
      <c r="D30" s="4">
        <v>-667571</v>
      </c>
      <c r="E30" s="4">
        <v>-18359830000</v>
      </c>
      <c r="F30" s="4">
        <f t="shared" si="0"/>
        <v>186860400133</v>
      </c>
      <c r="G30" s="4">
        <v>0</v>
      </c>
      <c r="H30" s="4">
        <v>0</v>
      </c>
      <c r="I30" s="4">
        <v>0</v>
      </c>
      <c r="J30" s="4">
        <v>292050000</v>
      </c>
      <c r="K30" s="24">
        <f t="shared" si="1"/>
        <v>37734895000</v>
      </c>
      <c r="L30" s="4">
        <v>4812</v>
      </c>
      <c r="M30" s="4">
        <v>7555</v>
      </c>
      <c r="N30" s="4">
        <v>331</v>
      </c>
      <c r="O30" s="4">
        <v>478</v>
      </c>
      <c r="P30" s="4">
        <v>5626500</v>
      </c>
      <c r="Q30" s="4">
        <v>9119900</v>
      </c>
      <c r="R30" s="5">
        <v>-6.8699999999999997E-2</v>
      </c>
      <c r="S30" s="4">
        <v>16155200</v>
      </c>
      <c r="T30" s="4">
        <f t="shared" si="2"/>
        <v>11840710</v>
      </c>
      <c r="U30" s="4">
        <f t="shared" si="3"/>
        <v>8739000</v>
      </c>
      <c r="V30" s="5">
        <v>5.2699999999999997E-2</v>
      </c>
    </row>
    <row r="31" spans="1:22" x14ac:dyDescent="0.2">
      <c r="A31" s="16" t="s">
        <v>315</v>
      </c>
      <c r="B31" s="4">
        <v>165800</v>
      </c>
      <c r="C31" s="4">
        <v>661123</v>
      </c>
      <c r="D31" s="4">
        <v>-495323</v>
      </c>
      <c r="E31" s="4">
        <v>-14284210000</v>
      </c>
      <c r="F31" s="4">
        <f t="shared" si="0"/>
        <v>205220230133</v>
      </c>
      <c r="G31" s="4">
        <v>0</v>
      </c>
      <c r="H31" s="4">
        <v>0</v>
      </c>
      <c r="I31" s="4">
        <v>0</v>
      </c>
      <c r="J31" s="4">
        <v>926130000</v>
      </c>
      <c r="K31" s="24">
        <f t="shared" si="1"/>
        <v>37442845000</v>
      </c>
      <c r="L31" s="4">
        <v>1991</v>
      </c>
      <c r="M31" s="4">
        <v>4604</v>
      </c>
      <c r="N31" s="4">
        <v>208</v>
      </c>
      <c r="O31" s="4">
        <v>453</v>
      </c>
      <c r="P31" s="4">
        <v>4717600</v>
      </c>
      <c r="Q31" s="4">
        <v>6487900</v>
      </c>
      <c r="R31" s="5">
        <v>-4.0999999999999995E-2</v>
      </c>
      <c r="S31" s="4">
        <v>11289400</v>
      </c>
      <c r="T31" s="4">
        <f t="shared" si="2"/>
        <v>11873510</v>
      </c>
      <c r="U31" s="4">
        <f t="shared" si="3"/>
        <v>7672900</v>
      </c>
      <c r="V31" s="5">
        <v>4.2800000000000005E-2</v>
      </c>
    </row>
    <row r="32" spans="1:22" x14ac:dyDescent="0.2">
      <c r="A32" s="16" t="s">
        <v>314</v>
      </c>
      <c r="B32" s="4">
        <v>1456720</v>
      </c>
      <c r="C32" s="4">
        <v>135201</v>
      </c>
      <c r="D32" s="4">
        <v>1321519</v>
      </c>
      <c r="E32" s="4">
        <v>37494840000</v>
      </c>
      <c r="F32" s="4">
        <f t="shared" si="0"/>
        <v>219504440133</v>
      </c>
      <c r="G32" s="4">
        <v>0</v>
      </c>
      <c r="H32" s="4">
        <v>0</v>
      </c>
      <c r="I32" s="4">
        <v>0</v>
      </c>
      <c r="J32" s="4">
        <v>926130000</v>
      </c>
      <c r="K32" s="24">
        <f t="shared" si="1"/>
        <v>36516715000</v>
      </c>
      <c r="L32" s="4">
        <v>5475</v>
      </c>
      <c r="M32" s="4">
        <v>7478</v>
      </c>
      <c r="N32" s="4">
        <v>419</v>
      </c>
      <c r="O32" s="4">
        <v>632</v>
      </c>
      <c r="P32" s="4">
        <v>6878400</v>
      </c>
      <c r="Q32" s="4">
        <v>9785100</v>
      </c>
      <c r="R32" s="5">
        <v>-2.0499999999999997E-2</v>
      </c>
      <c r="S32" s="4">
        <v>17601500</v>
      </c>
      <c r="T32" s="4">
        <f t="shared" si="2"/>
        <v>11309440</v>
      </c>
      <c r="U32" s="4">
        <f t="shared" si="3"/>
        <v>7672900</v>
      </c>
      <c r="V32" s="5">
        <v>5.91E-2</v>
      </c>
    </row>
    <row r="33" spans="1:22" x14ac:dyDescent="0.2">
      <c r="A33" s="16" t="s">
        <v>313</v>
      </c>
      <c r="B33" s="4">
        <v>417600</v>
      </c>
      <c r="C33" s="4">
        <v>2081907</v>
      </c>
      <c r="D33" s="4">
        <v>-1664307</v>
      </c>
      <c r="E33" s="4">
        <v>-53859070000</v>
      </c>
      <c r="F33" s="4">
        <f t="shared" si="0"/>
        <v>182009600133</v>
      </c>
      <c r="G33" s="4">
        <v>0</v>
      </c>
      <c r="H33" s="4">
        <v>0</v>
      </c>
      <c r="I33" s="4">
        <v>0</v>
      </c>
      <c r="J33" s="4">
        <v>-3546110000</v>
      </c>
      <c r="K33" s="24">
        <f t="shared" si="1"/>
        <v>35590585000</v>
      </c>
      <c r="L33" s="4">
        <v>4045</v>
      </c>
      <c r="M33" s="4">
        <v>8213</v>
      </c>
      <c r="N33" s="4">
        <v>422</v>
      </c>
      <c r="O33" s="4">
        <v>799</v>
      </c>
      <c r="P33" s="4">
        <v>7117700</v>
      </c>
      <c r="Q33" s="4">
        <v>11595700</v>
      </c>
      <c r="R33" s="5">
        <v>-7.3899999999999993E-2</v>
      </c>
      <c r="S33" s="4">
        <v>18854300</v>
      </c>
      <c r="T33" s="4">
        <f t="shared" si="2"/>
        <v>10986600</v>
      </c>
      <c r="U33" s="4">
        <f t="shared" si="3"/>
        <v>7672900</v>
      </c>
      <c r="V33" s="5">
        <v>9.0299999999999991E-2</v>
      </c>
    </row>
    <row r="34" spans="1:22" x14ac:dyDescent="0.2">
      <c r="A34" s="16" t="s">
        <v>270</v>
      </c>
      <c r="B34" s="4">
        <v>98400</v>
      </c>
      <c r="C34" s="4">
        <v>2008257</v>
      </c>
      <c r="D34" s="4">
        <v>-1909857</v>
      </c>
      <c r="E34" s="4">
        <v>-60827160000</v>
      </c>
      <c r="F34" s="4">
        <f t="shared" si="0"/>
        <v>235868670133</v>
      </c>
      <c r="G34" s="4">
        <v>53600</v>
      </c>
      <c r="H34" s="4">
        <v>37800</v>
      </c>
      <c r="I34" s="4">
        <v>15800</v>
      </c>
      <c r="J34" s="4">
        <v>517015000</v>
      </c>
      <c r="K34" s="24">
        <f t="shared" si="1"/>
        <v>39136695000</v>
      </c>
      <c r="L34" s="4">
        <v>2477</v>
      </c>
      <c r="M34" s="4">
        <v>4146</v>
      </c>
      <c r="N34" s="4">
        <v>267</v>
      </c>
      <c r="O34" s="4">
        <v>288</v>
      </c>
      <c r="P34" s="4">
        <v>3693800</v>
      </c>
      <c r="Q34" s="4">
        <v>5083200</v>
      </c>
      <c r="R34" s="5">
        <v>1.11E-2</v>
      </c>
      <c r="S34" s="4">
        <v>9125600</v>
      </c>
      <c r="T34" s="4">
        <f t="shared" si="2"/>
        <v>10985920</v>
      </c>
      <c r="U34" s="4">
        <f t="shared" si="3"/>
        <v>7672900</v>
      </c>
      <c r="V34" s="5">
        <v>1.7100000000000001E-2</v>
      </c>
    </row>
    <row r="35" spans="1:22" x14ac:dyDescent="0.2">
      <c r="A35" s="16" t="s">
        <v>269</v>
      </c>
      <c r="B35" s="4">
        <v>272800</v>
      </c>
      <c r="C35" s="4">
        <v>1324155</v>
      </c>
      <c r="D35" s="4">
        <v>-1051355</v>
      </c>
      <c r="E35" s="4">
        <v>-33123090000</v>
      </c>
      <c r="F35" s="4">
        <f t="shared" si="0"/>
        <v>296695830133</v>
      </c>
      <c r="G35" s="4">
        <v>58400</v>
      </c>
      <c r="H35" s="4">
        <v>17400</v>
      </c>
      <c r="I35" s="4">
        <v>41000</v>
      </c>
      <c r="J35" s="4">
        <v>1291310000</v>
      </c>
      <c r="K35" s="24">
        <f t="shared" si="1"/>
        <v>38619680000</v>
      </c>
      <c r="L35" s="4">
        <v>3465</v>
      </c>
      <c r="M35" s="4">
        <v>4632</v>
      </c>
      <c r="N35" s="4">
        <v>226</v>
      </c>
      <c r="O35" s="4">
        <v>244</v>
      </c>
      <c r="P35" s="4">
        <v>3642000</v>
      </c>
      <c r="Q35" s="4">
        <v>4629200</v>
      </c>
      <c r="R35" s="5">
        <v>0</v>
      </c>
      <c r="S35" s="4">
        <v>8739000</v>
      </c>
      <c r="T35" s="4">
        <f t="shared" si="2"/>
        <v>10976360</v>
      </c>
      <c r="U35" s="4">
        <f t="shared" si="3"/>
        <v>7672900</v>
      </c>
      <c r="V35" s="5">
        <v>2.6699999999999998E-2</v>
      </c>
    </row>
    <row r="36" spans="1:22" x14ac:dyDescent="0.2">
      <c r="A36" s="16" t="s">
        <v>268</v>
      </c>
      <c r="B36" s="4">
        <v>189305</v>
      </c>
      <c r="C36" s="4">
        <v>2034878</v>
      </c>
      <c r="D36" s="4">
        <v>-1845573</v>
      </c>
      <c r="E36" s="4">
        <v>-58847170000</v>
      </c>
      <c r="F36" s="4">
        <f t="shared" si="0"/>
        <v>329818920133</v>
      </c>
      <c r="G36" s="4">
        <v>0</v>
      </c>
      <c r="H36" s="4">
        <v>0</v>
      </c>
      <c r="I36" s="4">
        <v>0</v>
      </c>
      <c r="J36" s="4">
        <v>-9080800000</v>
      </c>
      <c r="K36" s="24">
        <f t="shared" si="1"/>
        <v>37328370000</v>
      </c>
      <c r="L36" s="4">
        <v>1616</v>
      </c>
      <c r="M36" s="4">
        <v>4072</v>
      </c>
      <c r="N36" s="4">
        <v>140</v>
      </c>
      <c r="O36" s="4">
        <v>323</v>
      </c>
      <c r="P36" s="4">
        <v>2351500</v>
      </c>
      <c r="Q36" s="4">
        <v>5201800</v>
      </c>
      <c r="R36" s="5">
        <v>-1.89E-2</v>
      </c>
      <c r="S36" s="4">
        <v>7672900</v>
      </c>
      <c r="T36" s="4">
        <f t="shared" si="2"/>
        <v>11439620</v>
      </c>
      <c r="U36" s="4">
        <f t="shared" si="3"/>
        <v>8093700</v>
      </c>
      <c r="V36" s="5">
        <v>2.63E-2</v>
      </c>
    </row>
    <row r="37" spans="1:22" x14ac:dyDescent="0.2">
      <c r="A37" s="16" t="s">
        <v>254</v>
      </c>
      <c r="B37" s="4">
        <v>439400</v>
      </c>
      <c r="C37" s="4">
        <v>507320</v>
      </c>
      <c r="D37" s="4">
        <v>-67920</v>
      </c>
      <c r="E37" s="4">
        <v>-2070080000</v>
      </c>
      <c r="F37" s="4">
        <f t="shared" si="0"/>
        <v>388666090133</v>
      </c>
      <c r="G37" s="4">
        <v>0</v>
      </c>
      <c r="H37" s="4">
        <v>0</v>
      </c>
      <c r="I37" s="4">
        <v>0</v>
      </c>
      <c r="J37" s="4">
        <v>-9080800000</v>
      </c>
      <c r="K37" s="24">
        <f t="shared" si="1"/>
        <v>46409170000</v>
      </c>
      <c r="L37" s="4">
        <v>3057</v>
      </c>
      <c r="M37" s="4">
        <v>3652</v>
      </c>
      <c r="N37" s="4">
        <v>202</v>
      </c>
      <c r="O37" s="4">
        <v>292</v>
      </c>
      <c r="P37" s="4">
        <v>3375500</v>
      </c>
      <c r="Q37" s="4">
        <v>4353900</v>
      </c>
      <c r="R37" s="5">
        <v>1.1000000000000001E-2</v>
      </c>
      <c r="S37" s="4">
        <v>8153500</v>
      </c>
      <c r="T37" s="4">
        <f t="shared" si="2"/>
        <v>11921960</v>
      </c>
      <c r="U37" s="4">
        <f t="shared" si="3"/>
        <v>8093700</v>
      </c>
      <c r="V37" s="5">
        <v>2.64E-2</v>
      </c>
    </row>
    <row r="38" spans="1:22" x14ac:dyDescent="0.2">
      <c r="A38" s="16" t="s">
        <v>253</v>
      </c>
      <c r="B38" s="4">
        <v>106905</v>
      </c>
      <c r="C38" s="4">
        <v>416190</v>
      </c>
      <c r="D38" s="4">
        <v>-309285</v>
      </c>
      <c r="E38" s="4">
        <v>-9899650000</v>
      </c>
      <c r="F38" s="4">
        <f t="shared" si="0"/>
        <v>390736170133</v>
      </c>
      <c r="G38" s="4">
        <v>63000</v>
      </c>
      <c r="H38" s="4">
        <v>414500</v>
      </c>
      <c r="I38" s="4">
        <v>-351500</v>
      </c>
      <c r="J38" s="4">
        <v>-11261645000</v>
      </c>
      <c r="K38" s="24">
        <f t="shared" si="1"/>
        <v>55489970000</v>
      </c>
      <c r="L38" s="4">
        <v>2332</v>
      </c>
      <c r="M38" s="4">
        <v>2683</v>
      </c>
      <c r="N38" s="4">
        <v>221</v>
      </c>
      <c r="O38" s="4">
        <v>260</v>
      </c>
      <c r="P38" s="4">
        <v>3080100</v>
      </c>
      <c r="Q38" s="4">
        <v>3571800</v>
      </c>
      <c r="R38" s="5">
        <v>-1.09E-2</v>
      </c>
      <c r="S38" s="4">
        <v>8093700</v>
      </c>
      <c r="T38" s="4">
        <f t="shared" si="2"/>
        <v>12942760</v>
      </c>
      <c r="U38" s="4">
        <f t="shared" si="3"/>
        <v>11617400</v>
      </c>
      <c r="V38" s="5">
        <v>1.8600000000000002E-2</v>
      </c>
    </row>
    <row r="39" spans="1:22" x14ac:dyDescent="0.2">
      <c r="A39" s="16" t="s">
        <v>252</v>
      </c>
      <c r="B39" s="4">
        <v>1160100</v>
      </c>
      <c r="C39" s="4">
        <v>503800</v>
      </c>
      <c r="D39" s="4">
        <v>656300</v>
      </c>
      <c r="E39" s="4">
        <v>21102410000</v>
      </c>
      <c r="F39" s="4">
        <f t="shared" si="0"/>
        <v>400635820133</v>
      </c>
      <c r="G39" s="4">
        <v>0</v>
      </c>
      <c r="H39" s="4">
        <v>0</v>
      </c>
      <c r="I39" s="4">
        <v>0</v>
      </c>
      <c r="J39" s="4">
        <v>19530020000</v>
      </c>
      <c r="K39" s="24">
        <f t="shared" si="1"/>
        <v>66751615000</v>
      </c>
      <c r="L39" s="4">
        <v>4722</v>
      </c>
      <c r="M39" s="4">
        <v>3520</v>
      </c>
      <c r="N39" s="4">
        <v>319</v>
      </c>
      <c r="O39" s="4">
        <v>359</v>
      </c>
      <c r="P39" s="4">
        <v>5770800</v>
      </c>
      <c r="Q39" s="4">
        <v>4719800</v>
      </c>
      <c r="R39" s="5">
        <v>-9.300000000000001E-3</v>
      </c>
      <c r="S39" s="4">
        <v>11746800</v>
      </c>
      <c r="T39" s="4">
        <f t="shared" si="2"/>
        <v>13646570</v>
      </c>
      <c r="U39" s="4">
        <f t="shared" si="3"/>
        <v>9118800</v>
      </c>
      <c r="V39" s="5">
        <v>4.2599999999999999E-2</v>
      </c>
    </row>
    <row r="40" spans="1:22" x14ac:dyDescent="0.2">
      <c r="A40" s="16" t="s">
        <v>251</v>
      </c>
      <c r="B40" s="4">
        <v>3527100</v>
      </c>
      <c r="C40" s="4">
        <v>1265537</v>
      </c>
      <c r="D40" s="4">
        <v>2261563</v>
      </c>
      <c r="E40" s="4">
        <v>72633460000</v>
      </c>
      <c r="F40" s="4">
        <f t="shared" si="0"/>
        <v>379533410133</v>
      </c>
      <c r="G40" s="4">
        <v>666800</v>
      </c>
      <c r="H40" s="4">
        <v>73600</v>
      </c>
      <c r="I40" s="4">
        <v>593200</v>
      </c>
      <c r="J40" s="4">
        <v>19530020000</v>
      </c>
      <c r="K40" s="24">
        <f t="shared" si="1"/>
        <v>47221595000</v>
      </c>
      <c r="L40" s="4">
        <v>5113</v>
      </c>
      <c r="M40" s="4">
        <v>5782</v>
      </c>
      <c r="N40" s="4">
        <v>629</v>
      </c>
      <c r="O40" s="4">
        <v>555</v>
      </c>
      <c r="P40" s="4">
        <v>8316200</v>
      </c>
      <c r="Q40" s="4">
        <v>8553300</v>
      </c>
      <c r="R40" s="5">
        <v>7.8000000000000005E-3</v>
      </c>
      <c r="S40" s="4">
        <v>17130400</v>
      </c>
      <c r="T40" s="4">
        <f t="shared" si="2"/>
        <v>15953260</v>
      </c>
      <c r="U40" s="4">
        <f t="shared" si="3"/>
        <v>8643400</v>
      </c>
      <c r="V40" s="5">
        <v>5.8700000000000002E-2</v>
      </c>
    </row>
    <row r="41" spans="1:22" x14ac:dyDescent="0.2">
      <c r="A41" s="16" t="s">
        <v>250</v>
      </c>
      <c r="B41" s="4">
        <v>86800</v>
      </c>
      <c r="C41" s="4">
        <v>646900</v>
      </c>
      <c r="D41" s="4">
        <v>-560100</v>
      </c>
      <c r="E41" s="4">
        <v>-18291960000</v>
      </c>
      <c r="F41" s="4">
        <f t="shared" si="0"/>
        <v>306899950133</v>
      </c>
      <c r="G41" s="4">
        <v>0</v>
      </c>
      <c r="H41" s="4">
        <v>0</v>
      </c>
      <c r="I41" s="4">
        <v>0</v>
      </c>
      <c r="J41" s="4">
        <v>-5318210000</v>
      </c>
      <c r="K41" s="24">
        <f t="shared" si="1"/>
        <v>27691575000</v>
      </c>
      <c r="L41" s="4">
        <v>2633</v>
      </c>
      <c r="M41" s="4">
        <v>4263</v>
      </c>
      <c r="N41" s="4">
        <v>305</v>
      </c>
      <c r="O41" s="4">
        <v>483</v>
      </c>
      <c r="P41" s="4">
        <v>3866800</v>
      </c>
      <c r="Q41" s="4">
        <v>6641400</v>
      </c>
      <c r="R41" s="5">
        <v>-2.1700000000000001E-2</v>
      </c>
      <c r="S41" s="4">
        <v>11617400</v>
      </c>
      <c r="T41" s="4">
        <f t="shared" si="2"/>
        <v>15721480</v>
      </c>
      <c r="U41" s="4">
        <f t="shared" si="3"/>
        <v>8643400</v>
      </c>
      <c r="V41" s="5">
        <v>3.04E-2</v>
      </c>
    </row>
    <row r="42" spans="1:22" x14ac:dyDescent="0.2">
      <c r="A42" s="16" t="s">
        <v>249</v>
      </c>
      <c r="B42" s="4">
        <v>627800</v>
      </c>
      <c r="C42" s="4">
        <v>2258500</v>
      </c>
      <c r="D42" s="4">
        <v>-1630700</v>
      </c>
      <c r="E42" s="4">
        <v>-53673670000</v>
      </c>
      <c r="F42" s="4">
        <f t="shared" si="0"/>
        <v>325191910133</v>
      </c>
      <c r="G42" s="4">
        <v>0</v>
      </c>
      <c r="H42" s="4">
        <v>0</v>
      </c>
      <c r="I42" s="4">
        <v>0</v>
      </c>
      <c r="J42" s="4">
        <v>-276620000</v>
      </c>
      <c r="K42" s="24">
        <f t="shared" si="1"/>
        <v>33009785000</v>
      </c>
      <c r="L42" s="4">
        <v>3432</v>
      </c>
      <c r="M42" s="4">
        <v>3117</v>
      </c>
      <c r="N42" s="4">
        <v>469</v>
      </c>
      <c r="O42" s="4">
        <v>444</v>
      </c>
      <c r="P42" s="4">
        <v>6049100</v>
      </c>
      <c r="Q42" s="4">
        <v>5522800</v>
      </c>
      <c r="R42" s="5">
        <v>3.0999999999999999E-3</v>
      </c>
      <c r="S42" s="4">
        <v>11960800</v>
      </c>
      <c r="T42" s="4">
        <f t="shared" si="2"/>
        <v>15936990</v>
      </c>
      <c r="U42" s="4">
        <f t="shared" si="3"/>
        <v>8643400</v>
      </c>
      <c r="V42" s="5">
        <v>3.2899999999999999E-2</v>
      </c>
    </row>
    <row r="43" spans="1:22" x14ac:dyDescent="0.2">
      <c r="A43" s="16" t="s">
        <v>248</v>
      </c>
      <c r="B43" s="4">
        <v>3227000</v>
      </c>
      <c r="C43" s="4">
        <v>556800</v>
      </c>
      <c r="D43" s="4">
        <v>2670200</v>
      </c>
      <c r="E43" s="4">
        <v>86712210000</v>
      </c>
      <c r="F43" s="4">
        <f t="shared" si="0"/>
        <v>378865580133</v>
      </c>
      <c r="G43" s="4">
        <v>48000</v>
      </c>
      <c r="H43" s="4">
        <v>5200</v>
      </c>
      <c r="I43" s="4">
        <v>42800</v>
      </c>
      <c r="J43" s="4">
        <v>1410730000</v>
      </c>
      <c r="K43" s="24">
        <f t="shared" si="1"/>
        <v>33286405000</v>
      </c>
      <c r="L43" s="4">
        <v>5413</v>
      </c>
      <c r="M43" s="4">
        <v>3719</v>
      </c>
      <c r="N43" s="4">
        <v>618</v>
      </c>
      <c r="O43" s="4">
        <v>541</v>
      </c>
      <c r="P43" s="4">
        <v>8340900</v>
      </c>
      <c r="Q43" s="4">
        <v>6925000</v>
      </c>
      <c r="R43" s="5">
        <v>3.1400000000000004E-2</v>
      </c>
      <c r="S43" s="4">
        <v>15625900</v>
      </c>
      <c r="T43" s="4">
        <f t="shared" si="2"/>
        <v>17111990</v>
      </c>
      <c r="U43" s="4">
        <f t="shared" si="3"/>
        <v>8643400</v>
      </c>
      <c r="V43" s="5">
        <v>5.1299999999999998E-2</v>
      </c>
    </row>
    <row r="44" spans="1:22" x14ac:dyDescent="0.2">
      <c r="A44" s="16" t="s">
        <v>247</v>
      </c>
      <c r="B44" s="4">
        <v>283200</v>
      </c>
      <c r="C44" s="4">
        <v>902800</v>
      </c>
      <c r="D44" s="4">
        <v>-619600</v>
      </c>
      <c r="E44" s="4">
        <v>-19722840000</v>
      </c>
      <c r="F44" s="4">
        <f t="shared" si="0"/>
        <v>292153370133</v>
      </c>
      <c r="G44" s="4">
        <v>169500</v>
      </c>
      <c r="H44" s="4">
        <v>53000</v>
      </c>
      <c r="I44" s="4">
        <v>116500</v>
      </c>
      <c r="J44" s="4">
        <v>3710225000</v>
      </c>
      <c r="K44" s="24">
        <f t="shared" si="1"/>
        <v>31875675000</v>
      </c>
      <c r="L44" s="4">
        <v>2650</v>
      </c>
      <c r="M44" s="4">
        <v>3459</v>
      </c>
      <c r="N44" s="4">
        <v>248</v>
      </c>
      <c r="O44" s="4">
        <v>326</v>
      </c>
      <c r="P44" s="4">
        <v>3581300</v>
      </c>
      <c r="Q44" s="4">
        <v>4873100</v>
      </c>
      <c r="R44" s="5">
        <v>-7.8000000000000005E-3</v>
      </c>
      <c r="S44" s="4">
        <v>9118800</v>
      </c>
      <c r="T44" s="4">
        <f t="shared" si="2"/>
        <v>17781540</v>
      </c>
      <c r="U44" s="4">
        <f t="shared" si="3"/>
        <v>8643400</v>
      </c>
      <c r="V44" s="5">
        <v>1.8700000000000001E-2</v>
      </c>
    </row>
    <row r="45" spans="1:22" x14ac:dyDescent="0.2">
      <c r="A45" s="16" t="s">
        <v>246</v>
      </c>
      <c r="B45" s="4">
        <v>1336900</v>
      </c>
      <c r="C45" s="4">
        <v>765800</v>
      </c>
      <c r="D45" s="4">
        <v>571100</v>
      </c>
      <c r="E45" s="4">
        <v>18390960000</v>
      </c>
      <c r="F45" s="4">
        <f t="shared" si="0"/>
        <v>311876210133</v>
      </c>
      <c r="G45" s="4">
        <v>0</v>
      </c>
      <c r="H45" s="4">
        <v>0</v>
      </c>
      <c r="I45" s="4">
        <v>0</v>
      </c>
      <c r="J45" s="4">
        <v>27840375000</v>
      </c>
      <c r="K45" s="24">
        <f t="shared" si="1"/>
        <v>28165450000</v>
      </c>
      <c r="L45" s="4">
        <v>2326</v>
      </c>
      <c r="M45" s="4">
        <v>2402</v>
      </c>
      <c r="N45" s="4">
        <v>208</v>
      </c>
      <c r="O45" s="4">
        <v>289</v>
      </c>
      <c r="P45" s="4">
        <v>3470300</v>
      </c>
      <c r="Q45" s="4">
        <v>4592900</v>
      </c>
      <c r="R45" s="5">
        <v>0</v>
      </c>
      <c r="S45" s="4">
        <v>8643400</v>
      </c>
      <c r="T45" s="4">
        <f t="shared" si="2"/>
        <v>18149690</v>
      </c>
      <c r="U45" s="4">
        <f t="shared" si="3"/>
        <v>12305500</v>
      </c>
      <c r="V45" s="5">
        <v>1.8500000000000003E-2</v>
      </c>
    </row>
    <row r="46" spans="1:22" x14ac:dyDescent="0.2">
      <c r="A46" s="16" t="s">
        <v>245</v>
      </c>
      <c r="B46" s="4">
        <v>676600</v>
      </c>
      <c r="C46" s="4">
        <v>1570000</v>
      </c>
      <c r="D46" s="4">
        <v>-893400</v>
      </c>
      <c r="E46" s="4">
        <v>-28802400000</v>
      </c>
      <c r="F46" s="4">
        <f t="shared" si="0"/>
        <v>293485250133</v>
      </c>
      <c r="G46" s="4">
        <v>0</v>
      </c>
      <c r="H46" s="4">
        <v>0</v>
      </c>
      <c r="I46" s="4">
        <v>0</v>
      </c>
      <c r="J46" s="4">
        <v>-1998150000</v>
      </c>
      <c r="K46" s="24">
        <f t="shared" si="1"/>
        <v>325075000</v>
      </c>
      <c r="L46" s="4">
        <v>3704</v>
      </c>
      <c r="M46" s="4">
        <v>3796</v>
      </c>
      <c r="N46" s="4">
        <v>444</v>
      </c>
      <c r="O46" s="4">
        <v>448</v>
      </c>
      <c r="P46" s="4">
        <v>5722600</v>
      </c>
      <c r="Q46" s="4">
        <v>6071200</v>
      </c>
      <c r="R46" s="5">
        <v>3.2000000000000002E-3</v>
      </c>
      <c r="S46" s="4">
        <v>12305500</v>
      </c>
      <c r="T46" s="4">
        <f t="shared" si="2"/>
        <v>17747100</v>
      </c>
      <c r="U46" s="4">
        <f t="shared" si="3"/>
        <v>9299600</v>
      </c>
      <c r="V46" s="5">
        <v>3.0699999999999998E-2</v>
      </c>
    </row>
    <row r="47" spans="1:22" x14ac:dyDescent="0.2">
      <c r="A47" s="16" t="s">
        <v>244</v>
      </c>
      <c r="B47" s="4">
        <v>4039798</v>
      </c>
      <c r="C47" s="4">
        <v>229600</v>
      </c>
      <c r="D47" s="4">
        <v>3810198</v>
      </c>
      <c r="E47" s="4">
        <v>121342210000</v>
      </c>
      <c r="F47" s="4">
        <f t="shared" ref="F47:F73" si="4">E47+F48</f>
        <v>322287650133</v>
      </c>
      <c r="G47" s="4">
        <v>0</v>
      </c>
      <c r="H47" s="4">
        <v>0</v>
      </c>
      <c r="I47" s="4">
        <v>0</v>
      </c>
      <c r="J47" s="4">
        <v>264780000</v>
      </c>
      <c r="K47" s="24">
        <f t="shared" ref="K47:K73" si="5">K48+J47</f>
        <v>2323225000</v>
      </c>
      <c r="L47" s="4">
        <v>4138</v>
      </c>
      <c r="M47" s="4">
        <v>3317</v>
      </c>
      <c r="N47" s="4">
        <v>492</v>
      </c>
      <c r="O47" s="4">
        <v>369</v>
      </c>
      <c r="P47" s="4">
        <v>7500700</v>
      </c>
      <c r="Q47" s="4">
        <v>5080800</v>
      </c>
      <c r="R47" s="5">
        <v>1.7500000000000002E-2</v>
      </c>
      <c r="S47" s="4">
        <v>12976900</v>
      </c>
      <c r="T47" s="4">
        <f t="shared" si="2"/>
        <v>17287780</v>
      </c>
      <c r="U47" s="4">
        <f t="shared" ref="U47:U73" si="6">MIN(S48:S52)</f>
        <v>9299600</v>
      </c>
      <c r="V47" s="5">
        <v>3.7200000000000004E-2</v>
      </c>
    </row>
    <row r="48" spans="1:22" x14ac:dyDescent="0.2">
      <c r="A48" s="16" t="s">
        <v>243</v>
      </c>
      <c r="B48" s="4">
        <v>2209300</v>
      </c>
      <c r="C48" s="4">
        <v>278872</v>
      </c>
      <c r="D48" s="4">
        <v>1930428</v>
      </c>
      <c r="E48" s="4">
        <v>61533010000</v>
      </c>
      <c r="F48" s="4">
        <f t="shared" si="4"/>
        <v>200945440133</v>
      </c>
      <c r="G48" s="4">
        <v>0</v>
      </c>
      <c r="H48" s="4">
        <v>0</v>
      </c>
      <c r="I48" s="4">
        <v>0</v>
      </c>
      <c r="J48" s="4">
        <v>255890000</v>
      </c>
      <c r="K48" s="24">
        <f t="shared" si="5"/>
        <v>2058445000</v>
      </c>
      <c r="L48" s="4">
        <v>5538</v>
      </c>
      <c r="M48" s="4">
        <v>7211</v>
      </c>
      <c r="N48" s="4">
        <v>496</v>
      </c>
      <c r="O48" s="4">
        <v>702</v>
      </c>
      <c r="P48" s="4">
        <v>7673000</v>
      </c>
      <c r="Q48" s="4">
        <v>10079800</v>
      </c>
      <c r="R48" s="5">
        <v>-1.5E-3</v>
      </c>
      <c r="S48" s="4">
        <v>18301700</v>
      </c>
      <c r="T48" s="4">
        <f t="shared" si="2"/>
        <v>16573930</v>
      </c>
      <c r="U48" s="4">
        <f t="shared" si="6"/>
        <v>9299600</v>
      </c>
      <c r="V48" s="5">
        <v>3.4099999999999998E-2</v>
      </c>
    </row>
    <row r="49" spans="1:22" x14ac:dyDescent="0.2">
      <c r="A49" s="16" t="s">
        <v>236</v>
      </c>
      <c r="B49" s="4">
        <v>4071509</v>
      </c>
      <c r="C49" s="4">
        <v>163200</v>
      </c>
      <c r="D49" s="4">
        <v>3908309</v>
      </c>
      <c r="E49" s="4">
        <v>122182750000</v>
      </c>
      <c r="F49" s="4">
        <f t="shared" si="4"/>
        <v>139412430133</v>
      </c>
      <c r="G49" s="4">
        <v>0</v>
      </c>
      <c r="H49" s="4">
        <v>0</v>
      </c>
      <c r="I49" s="4">
        <v>0</v>
      </c>
      <c r="J49" s="4">
        <v>255890000</v>
      </c>
      <c r="K49" s="24">
        <f t="shared" si="5"/>
        <v>1802555000</v>
      </c>
      <c r="L49" s="4">
        <v>5411</v>
      </c>
      <c r="M49" s="4">
        <v>6229</v>
      </c>
      <c r="N49" s="4">
        <v>650</v>
      </c>
      <c r="O49" s="4">
        <v>685</v>
      </c>
      <c r="P49" s="4">
        <v>8845800</v>
      </c>
      <c r="Q49" s="4">
        <v>8991800</v>
      </c>
      <c r="R49" s="5">
        <v>2.4399999999999998E-2</v>
      </c>
      <c r="S49" s="4">
        <v>18784900</v>
      </c>
      <c r="T49" s="4">
        <f t="shared" si="2"/>
        <v>16042660</v>
      </c>
      <c r="U49" s="4">
        <f t="shared" si="6"/>
        <v>9299600</v>
      </c>
      <c r="V49" s="5">
        <v>2.07E-2</v>
      </c>
    </row>
    <row r="50" spans="1:22" x14ac:dyDescent="0.2">
      <c r="A50" s="16" t="s">
        <v>235</v>
      </c>
      <c r="B50" s="4">
        <v>1526200</v>
      </c>
      <c r="C50" s="4">
        <v>985101</v>
      </c>
      <c r="D50" s="4">
        <v>541099</v>
      </c>
      <c r="E50" s="4">
        <v>17227130000</v>
      </c>
      <c r="F50" s="4">
        <f t="shared" si="4"/>
        <v>17229680133</v>
      </c>
      <c r="G50" s="4">
        <v>0</v>
      </c>
      <c r="H50" s="4">
        <v>0</v>
      </c>
      <c r="I50" s="4">
        <v>0</v>
      </c>
      <c r="J50" s="4">
        <v>-2397100000</v>
      </c>
      <c r="K50" s="24">
        <f t="shared" si="5"/>
        <v>1546665000</v>
      </c>
      <c r="L50" s="4">
        <v>13999</v>
      </c>
      <c r="M50" s="4">
        <v>8289</v>
      </c>
      <c r="N50" s="4">
        <v>1707</v>
      </c>
      <c r="O50" s="4">
        <v>969</v>
      </c>
      <c r="P50" s="4">
        <v>25936000</v>
      </c>
      <c r="Q50" s="4">
        <v>14203400</v>
      </c>
      <c r="R50" s="5">
        <v>6.9599999999999995E-2</v>
      </c>
      <c r="S50" s="4">
        <v>40197300</v>
      </c>
      <c r="T50" s="4">
        <f t="shared" si="2"/>
        <v>13032710</v>
      </c>
      <c r="U50" s="4">
        <f t="shared" si="6"/>
        <v>9299600</v>
      </c>
      <c r="V50" s="5">
        <v>6.5099999999999991E-2</v>
      </c>
    </row>
    <row r="51" spans="1:22" x14ac:dyDescent="0.2">
      <c r="A51" s="16" t="s">
        <v>234</v>
      </c>
      <c r="B51" s="4">
        <v>85800</v>
      </c>
      <c r="C51" s="4">
        <v>1301439</v>
      </c>
      <c r="D51" s="4">
        <v>-1215639</v>
      </c>
      <c r="E51" s="4">
        <v>-34918380000</v>
      </c>
      <c r="F51" s="4">
        <f t="shared" si="4"/>
        <v>2550133</v>
      </c>
      <c r="G51" s="4">
        <v>0</v>
      </c>
      <c r="H51" s="4">
        <v>0</v>
      </c>
      <c r="I51" s="4">
        <v>0</v>
      </c>
      <c r="J51" s="4">
        <v>-6656480000</v>
      </c>
      <c r="K51" s="24">
        <f t="shared" si="5"/>
        <v>3943765000</v>
      </c>
      <c r="L51" s="4">
        <v>3094</v>
      </c>
      <c r="M51" s="4">
        <v>3398</v>
      </c>
      <c r="N51" s="4">
        <v>282</v>
      </c>
      <c r="O51" s="4">
        <v>285</v>
      </c>
      <c r="P51" s="4">
        <v>4217700</v>
      </c>
      <c r="Q51" s="4">
        <v>4472400</v>
      </c>
      <c r="R51" s="5">
        <v>1.8E-3</v>
      </c>
      <c r="S51" s="4">
        <v>9299600</v>
      </c>
      <c r="T51" s="4">
        <f t="shared" si="2"/>
        <v>13210690</v>
      </c>
      <c r="U51" s="4">
        <f t="shared" si="6"/>
        <v>8279600</v>
      </c>
      <c r="V51" s="5">
        <v>2.2499999999999999E-2</v>
      </c>
    </row>
    <row r="52" spans="1:22" x14ac:dyDescent="0.2">
      <c r="A52" s="16" t="s">
        <v>233</v>
      </c>
      <c r="B52" s="4">
        <v>1187100</v>
      </c>
      <c r="C52" s="4">
        <v>993266</v>
      </c>
      <c r="D52" s="4">
        <v>193834</v>
      </c>
      <c r="E52" s="4">
        <v>5489100000</v>
      </c>
      <c r="F52" s="4">
        <f t="shared" si="4"/>
        <v>34920930133</v>
      </c>
      <c r="G52" s="4">
        <v>0</v>
      </c>
      <c r="H52" s="4">
        <v>0</v>
      </c>
      <c r="I52" s="4">
        <v>0</v>
      </c>
      <c r="J52" s="4">
        <v>86850000</v>
      </c>
      <c r="K52" s="24">
        <f t="shared" si="5"/>
        <v>10600245000</v>
      </c>
      <c r="L52" s="4">
        <v>4483</v>
      </c>
      <c r="M52" s="4">
        <v>5561</v>
      </c>
      <c r="N52" s="4">
        <v>391</v>
      </c>
      <c r="O52" s="4">
        <v>432</v>
      </c>
      <c r="P52" s="4">
        <v>6016100</v>
      </c>
      <c r="Q52" s="4">
        <v>6883700</v>
      </c>
      <c r="R52" s="5">
        <v>-1.3899999999999999E-2</v>
      </c>
      <c r="S52" s="4">
        <v>14115900</v>
      </c>
      <c r="T52" s="4">
        <f t="shared" si="2"/>
        <v>13048730</v>
      </c>
      <c r="U52" s="4">
        <f t="shared" si="6"/>
        <v>8279600</v>
      </c>
      <c r="V52" s="5">
        <v>4.0199999999999993E-2</v>
      </c>
    </row>
    <row r="53" spans="1:22" x14ac:dyDescent="0.2">
      <c r="A53" s="16" t="s">
        <v>232</v>
      </c>
      <c r="B53" s="4">
        <v>3843700</v>
      </c>
      <c r="C53" s="4">
        <v>1599400</v>
      </c>
      <c r="D53" s="4">
        <v>2244300</v>
      </c>
      <c r="E53" s="4">
        <v>63653000000</v>
      </c>
      <c r="F53" s="4">
        <f t="shared" si="4"/>
        <v>29431830133</v>
      </c>
      <c r="G53" s="4">
        <v>0</v>
      </c>
      <c r="H53" s="4">
        <v>0</v>
      </c>
      <c r="I53" s="4">
        <v>0</v>
      </c>
      <c r="J53" s="4">
        <v>-6140120000</v>
      </c>
      <c r="K53" s="24">
        <f t="shared" si="5"/>
        <v>10513395000</v>
      </c>
      <c r="L53" s="4">
        <v>8618</v>
      </c>
      <c r="M53" s="4">
        <v>8161</v>
      </c>
      <c r="N53" s="4">
        <v>950</v>
      </c>
      <c r="O53" s="4">
        <v>809</v>
      </c>
      <c r="P53" s="4">
        <v>13545600</v>
      </c>
      <c r="Q53" s="4">
        <v>11926700</v>
      </c>
      <c r="R53" s="5">
        <v>3.56E-2</v>
      </c>
      <c r="S53" s="4">
        <v>27375900</v>
      </c>
      <c r="T53" s="4">
        <f t="shared" si="2"/>
        <v>12000980</v>
      </c>
      <c r="U53" s="4">
        <f t="shared" si="6"/>
        <v>8279600</v>
      </c>
      <c r="V53" s="5">
        <v>8.1500000000000003E-2</v>
      </c>
    </row>
    <row r="54" spans="1:22" x14ac:dyDescent="0.2">
      <c r="A54" s="16" t="s">
        <v>231</v>
      </c>
      <c r="B54" s="4">
        <v>2535277</v>
      </c>
      <c r="C54" s="4">
        <v>3597600</v>
      </c>
      <c r="D54" s="4">
        <v>-1062323</v>
      </c>
      <c r="E54" s="4">
        <v>-29924010000</v>
      </c>
      <c r="F54" s="4">
        <f t="shared" si="4"/>
        <v>-34221169867</v>
      </c>
      <c r="G54" s="4">
        <v>0</v>
      </c>
      <c r="H54" s="4">
        <v>0</v>
      </c>
      <c r="I54" s="4">
        <v>0</v>
      </c>
      <c r="J54" s="4">
        <v>-102480000</v>
      </c>
      <c r="K54" s="24">
        <f t="shared" si="5"/>
        <v>16653515000</v>
      </c>
      <c r="L54" s="4">
        <v>4448</v>
      </c>
      <c r="M54" s="4">
        <v>4912</v>
      </c>
      <c r="N54" s="4">
        <v>444</v>
      </c>
      <c r="O54" s="4">
        <v>432</v>
      </c>
      <c r="P54" s="4">
        <v>6639000</v>
      </c>
      <c r="Q54" s="4">
        <v>6155200</v>
      </c>
      <c r="R54" s="5">
        <v>0</v>
      </c>
      <c r="S54" s="4">
        <v>15814300</v>
      </c>
      <c r="T54" s="4">
        <f t="shared" si="2"/>
        <v>11189240</v>
      </c>
      <c r="U54" s="4">
        <f t="shared" si="6"/>
        <v>8279600</v>
      </c>
      <c r="V54" s="5">
        <v>3.1200000000000002E-2</v>
      </c>
    </row>
    <row r="55" spans="1:22" x14ac:dyDescent="0.2">
      <c r="A55" s="16" t="s">
        <v>230</v>
      </c>
      <c r="B55" s="4">
        <v>58010</v>
      </c>
      <c r="C55" s="4">
        <v>739100</v>
      </c>
      <c r="D55" s="4">
        <v>-681090</v>
      </c>
      <c r="E55" s="4">
        <v>-19149280000</v>
      </c>
      <c r="F55" s="4">
        <f t="shared" si="4"/>
        <v>-4297159867</v>
      </c>
      <c r="G55" s="4">
        <v>0</v>
      </c>
      <c r="H55" s="4">
        <v>0</v>
      </c>
      <c r="I55" s="4">
        <v>0</v>
      </c>
      <c r="J55" s="4">
        <v>1391100000</v>
      </c>
      <c r="K55" s="24">
        <f t="shared" si="5"/>
        <v>16755995000</v>
      </c>
      <c r="L55" s="4">
        <v>3516</v>
      </c>
      <c r="M55" s="4">
        <v>4818</v>
      </c>
      <c r="N55" s="4">
        <v>336</v>
      </c>
      <c r="O55" s="4">
        <v>416</v>
      </c>
      <c r="P55" s="4">
        <v>5277700</v>
      </c>
      <c r="Q55" s="4">
        <v>7044900</v>
      </c>
      <c r="R55" s="5">
        <v>-1.7000000000000001E-3</v>
      </c>
      <c r="S55" s="4">
        <v>12324900</v>
      </c>
      <c r="T55" s="4">
        <f t="shared" si="2"/>
        <v>11612930</v>
      </c>
      <c r="U55" s="4">
        <f t="shared" si="6"/>
        <v>8279600</v>
      </c>
      <c r="V55" s="5">
        <v>2.29E-2</v>
      </c>
    </row>
    <row r="56" spans="1:22" x14ac:dyDescent="0.2">
      <c r="A56" s="16" t="s">
        <v>229</v>
      </c>
      <c r="B56" s="4">
        <v>63600</v>
      </c>
      <c r="C56" s="4">
        <v>544224</v>
      </c>
      <c r="D56" s="4">
        <v>-480624</v>
      </c>
      <c r="E56" s="4">
        <v>-13243550000</v>
      </c>
      <c r="F56" s="4">
        <f t="shared" si="4"/>
        <v>14852120133</v>
      </c>
      <c r="G56" s="4">
        <v>52400</v>
      </c>
      <c r="H56" s="4">
        <v>3000</v>
      </c>
      <c r="I56" s="4">
        <v>49400</v>
      </c>
      <c r="J56" s="4">
        <v>1391100000</v>
      </c>
      <c r="K56" s="24">
        <f t="shared" si="5"/>
        <v>15364895000</v>
      </c>
      <c r="L56" s="4">
        <v>2928</v>
      </c>
      <c r="M56" s="4">
        <v>2834</v>
      </c>
      <c r="N56" s="4">
        <v>233</v>
      </c>
      <c r="O56" s="4">
        <v>218</v>
      </c>
      <c r="P56" s="4">
        <v>3845100</v>
      </c>
      <c r="Q56" s="4">
        <v>3490700</v>
      </c>
      <c r="R56" s="5">
        <v>2.5600000000000001E-2</v>
      </c>
      <c r="S56" s="4">
        <v>8279600</v>
      </c>
      <c r="T56" s="4">
        <f t="shared" si="2"/>
        <v>11666720</v>
      </c>
      <c r="U56" s="4">
        <f t="shared" si="6"/>
        <v>8383700</v>
      </c>
      <c r="V56" s="5">
        <v>2.3099999999999999E-2</v>
      </c>
    </row>
    <row r="57" spans="1:22" x14ac:dyDescent="0.2">
      <c r="A57" s="16" t="s">
        <v>228</v>
      </c>
      <c r="B57" s="4">
        <v>1112568</v>
      </c>
      <c r="C57" s="4">
        <v>1051114</v>
      </c>
      <c r="D57" s="4">
        <v>61454</v>
      </c>
      <c r="E57" s="4">
        <v>1717140000</v>
      </c>
      <c r="F57" s="4">
        <f t="shared" si="4"/>
        <v>28095670133</v>
      </c>
      <c r="K57" s="24">
        <f t="shared" si="5"/>
        <v>13973795000</v>
      </c>
      <c r="L57" s="4">
        <v>3464</v>
      </c>
      <c r="M57" s="4">
        <v>3824</v>
      </c>
      <c r="N57" s="4">
        <v>161</v>
      </c>
      <c r="O57" s="4">
        <v>252</v>
      </c>
      <c r="P57" s="4">
        <v>3452300</v>
      </c>
      <c r="Q57" s="4">
        <v>4621400</v>
      </c>
      <c r="R57" s="5">
        <v>1.9E-3</v>
      </c>
      <c r="S57" s="4">
        <v>8383700</v>
      </c>
      <c r="T57" s="4">
        <f t="shared" si="2"/>
        <v>12058230</v>
      </c>
      <c r="U57" s="4">
        <f t="shared" si="6"/>
        <v>10097800</v>
      </c>
      <c r="V57" s="5">
        <v>1.8100000000000002E-2</v>
      </c>
    </row>
    <row r="58" spans="1:22" x14ac:dyDescent="0.2">
      <c r="A58" s="16" t="s">
        <v>227</v>
      </c>
      <c r="B58" s="4">
        <v>1124165</v>
      </c>
      <c r="C58" s="4">
        <v>562152</v>
      </c>
      <c r="D58" s="4">
        <v>562013</v>
      </c>
      <c r="E58" s="4">
        <v>15662420000</v>
      </c>
      <c r="F58" s="4">
        <f t="shared" si="4"/>
        <v>26378530133</v>
      </c>
      <c r="G58" s="4">
        <v>0</v>
      </c>
      <c r="H58" s="4">
        <v>0</v>
      </c>
      <c r="I58" s="4">
        <v>0</v>
      </c>
      <c r="J58" s="4">
        <v>133545000</v>
      </c>
      <c r="K58" s="24">
        <f t="shared" si="5"/>
        <v>13973795000</v>
      </c>
      <c r="L58" s="4">
        <v>3136</v>
      </c>
      <c r="M58" s="4">
        <v>5777</v>
      </c>
      <c r="N58" s="4">
        <v>182</v>
      </c>
      <c r="O58" s="4">
        <v>364</v>
      </c>
      <c r="P58" s="4">
        <v>3556700</v>
      </c>
      <c r="Q58" s="4">
        <v>6650800</v>
      </c>
      <c r="R58" s="5">
        <v>-2.18E-2</v>
      </c>
      <c r="S58" s="4">
        <v>11163200</v>
      </c>
      <c r="T58" s="4">
        <f t="shared" si="2"/>
        <v>11724030</v>
      </c>
      <c r="U58" s="4">
        <f t="shared" si="6"/>
        <v>10097800</v>
      </c>
      <c r="V58" s="5">
        <v>2.8500000000000001E-2</v>
      </c>
    </row>
    <row r="59" spans="1:22" x14ac:dyDescent="0.2">
      <c r="A59" s="16" t="s">
        <v>226</v>
      </c>
      <c r="B59" s="4">
        <v>118100</v>
      </c>
      <c r="C59" s="4">
        <v>144672</v>
      </c>
      <c r="D59" s="4">
        <v>-26572</v>
      </c>
      <c r="E59" s="4">
        <v>-737850000</v>
      </c>
      <c r="F59" s="4">
        <f t="shared" si="4"/>
        <v>10716110133</v>
      </c>
      <c r="K59" s="24">
        <f t="shared" si="5"/>
        <v>13840250000</v>
      </c>
      <c r="L59" s="4">
        <v>3361</v>
      </c>
      <c r="M59" s="4">
        <v>6081</v>
      </c>
      <c r="N59" s="4">
        <v>238</v>
      </c>
      <c r="O59" s="4">
        <v>499</v>
      </c>
      <c r="P59" s="4">
        <v>4160900</v>
      </c>
      <c r="Q59" s="4">
        <v>9183400</v>
      </c>
      <c r="R59" s="5">
        <v>-2.3199999999999998E-2</v>
      </c>
      <c r="S59" s="4">
        <v>13472200</v>
      </c>
      <c r="T59" s="4">
        <f t="shared" si="2"/>
        <v>12851700</v>
      </c>
      <c r="U59" s="4">
        <f t="shared" si="6"/>
        <v>7696900</v>
      </c>
      <c r="V59" s="5">
        <v>2.7799999999999998E-2</v>
      </c>
    </row>
    <row r="60" spans="1:22" x14ac:dyDescent="0.2">
      <c r="A60" s="16" t="s">
        <v>225</v>
      </c>
      <c r="B60" s="4">
        <v>156454</v>
      </c>
      <c r="C60" s="4">
        <v>70200</v>
      </c>
      <c r="D60" s="4">
        <v>86254</v>
      </c>
      <c r="E60" s="4">
        <v>2452230000</v>
      </c>
      <c r="F60" s="4">
        <f t="shared" si="4"/>
        <v>11453960133</v>
      </c>
      <c r="G60" s="4">
        <v>0</v>
      </c>
      <c r="H60" s="4">
        <v>0</v>
      </c>
      <c r="I60" s="4">
        <v>0</v>
      </c>
      <c r="J60" s="4">
        <v>-323940000</v>
      </c>
      <c r="K60" s="24">
        <f t="shared" si="5"/>
        <v>13840250000</v>
      </c>
      <c r="L60" s="4">
        <v>4000</v>
      </c>
      <c r="M60" s="4">
        <v>4097</v>
      </c>
      <c r="N60" s="4">
        <v>311</v>
      </c>
      <c r="O60" s="4">
        <v>305</v>
      </c>
      <c r="P60" s="4">
        <v>4896300</v>
      </c>
      <c r="Q60" s="4">
        <v>4873200</v>
      </c>
      <c r="R60" s="5">
        <v>1.06E-2</v>
      </c>
      <c r="S60" s="4">
        <v>10097800</v>
      </c>
      <c r="T60" s="4">
        <f t="shared" si="2"/>
        <v>12721480</v>
      </c>
      <c r="U60" s="4">
        <f t="shared" si="6"/>
        <v>7696900</v>
      </c>
      <c r="V60" s="5">
        <v>1.9199999999999998E-2</v>
      </c>
    </row>
    <row r="61" spans="1:22" x14ac:dyDescent="0.2">
      <c r="A61" s="16" t="s">
        <v>224</v>
      </c>
      <c r="B61" s="4">
        <v>110376</v>
      </c>
      <c r="C61" s="4">
        <v>12000</v>
      </c>
      <c r="D61" s="4">
        <v>98376</v>
      </c>
      <c r="E61" s="4">
        <v>2808440000</v>
      </c>
      <c r="F61" s="4">
        <f t="shared" si="4"/>
        <v>9001730133</v>
      </c>
      <c r="G61" s="4">
        <v>0</v>
      </c>
      <c r="H61" s="4">
        <v>0</v>
      </c>
      <c r="I61" s="4">
        <v>0</v>
      </c>
      <c r="J61" s="4">
        <v>305245000</v>
      </c>
      <c r="K61" s="24">
        <f t="shared" si="5"/>
        <v>14164190000</v>
      </c>
      <c r="L61" s="4">
        <v>2718</v>
      </c>
      <c r="M61" s="4">
        <v>5744</v>
      </c>
      <c r="N61" s="4">
        <v>152</v>
      </c>
      <c r="O61" s="4">
        <v>376</v>
      </c>
      <c r="P61" s="4">
        <v>3013600</v>
      </c>
      <c r="Q61" s="4">
        <v>6260900</v>
      </c>
      <c r="R61" s="5">
        <v>-2.29E-2</v>
      </c>
      <c r="S61" s="4">
        <v>11079400</v>
      </c>
      <c r="T61" s="4">
        <f t="shared" si="2"/>
        <v>12259710</v>
      </c>
      <c r="U61" s="4">
        <f t="shared" si="6"/>
        <v>7696900</v>
      </c>
      <c r="V61" s="5">
        <v>2.4300000000000002E-2</v>
      </c>
    </row>
    <row r="62" spans="1:22" x14ac:dyDescent="0.2">
      <c r="A62" s="16" t="s">
        <v>223</v>
      </c>
      <c r="B62" s="4">
        <v>137276</v>
      </c>
      <c r="C62" s="4">
        <v>31000</v>
      </c>
      <c r="D62" s="4">
        <v>106276</v>
      </c>
      <c r="E62" s="4">
        <v>3067680000</v>
      </c>
      <c r="F62" s="4">
        <f t="shared" si="4"/>
        <v>6193290133</v>
      </c>
      <c r="G62" s="4">
        <v>0</v>
      </c>
      <c r="H62" s="4">
        <v>0</v>
      </c>
      <c r="I62" s="4">
        <v>0</v>
      </c>
      <c r="J62" s="4">
        <v>104070000</v>
      </c>
      <c r="K62" s="24">
        <f t="shared" si="5"/>
        <v>13858945000</v>
      </c>
      <c r="L62" s="4">
        <v>3337</v>
      </c>
      <c r="M62" s="4">
        <v>5107</v>
      </c>
      <c r="N62" s="4">
        <v>271</v>
      </c>
      <c r="O62" s="4">
        <v>456</v>
      </c>
      <c r="P62" s="4">
        <v>4141000</v>
      </c>
      <c r="Q62" s="4">
        <v>7624000</v>
      </c>
      <c r="R62" s="5">
        <v>-1.2E-2</v>
      </c>
      <c r="S62" s="4">
        <v>12496300</v>
      </c>
      <c r="T62" s="4">
        <f t="shared" si="2"/>
        <v>11846570</v>
      </c>
      <c r="U62" s="4">
        <f t="shared" si="6"/>
        <v>7696900</v>
      </c>
      <c r="V62" s="5">
        <v>2.2200000000000001E-2</v>
      </c>
    </row>
    <row r="63" spans="1:22" x14ac:dyDescent="0.2">
      <c r="A63" s="16" t="s">
        <v>222</v>
      </c>
      <c r="B63" s="4">
        <v>1539476</v>
      </c>
      <c r="C63" s="4">
        <v>314400</v>
      </c>
      <c r="D63" s="4">
        <v>1225076</v>
      </c>
      <c r="E63" s="4">
        <v>36471510000</v>
      </c>
      <c r="F63" s="4">
        <f t="shared" si="4"/>
        <v>3125610133</v>
      </c>
      <c r="G63" s="4">
        <v>0</v>
      </c>
      <c r="H63" s="4">
        <v>0</v>
      </c>
      <c r="I63" s="4">
        <v>0</v>
      </c>
      <c r="J63" s="4">
        <v>-370260000</v>
      </c>
      <c r="K63" s="24">
        <f t="shared" si="5"/>
        <v>13754875000</v>
      </c>
      <c r="L63" s="4">
        <v>6534</v>
      </c>
      <c r="M63" s="4">
        <v>4983</v>
      </c>
      <c r="N63" s="4">
        <v>620</v>
      </c>
      <c r="O63" s="4">
        <v>468</v>
      </c>
      <c r="P63" s="4">
        <v>9526900</v>
      </c>
      <c r="Q63" s="4">
        <v>6843900</v>
      </c>
      <c r="R63" s="5">
        <v>1.21E-2</v>
      </c>
      <c r="S63" s="4">
        <v>16898400</v>
      </c>
      <c r="T63" s="4">
        <f t="shared" si="2"/>
        <v>11427800</v>
      </c>
      <c r="U63" s="4">
        <f t="shared" si="6"/>
        <v>7696900</v>
      </c>
      <c r="V63" s="5">
        <v>2.8199999999999999E-2</v>
      </c>
    </row>
    <row r="64" spans="1:22" x14ac:dyDescent="0.2">
      <c r="A64" s="16" t="s">
        <v>221</v>
      </c>
      <c r="B64" s="4">
        <v>424500</v>
      </c>
      <c r="C64" s="4">
        <v>559061</v>
      </c>
      <c r="D64" s="4">
        <v>-134561</v>
      </c>
      <c r="E64" s="4">
        <v>-3891880000</v>
      </c>
      <c r="F64" s="4">
        <f t="shared" si="4"/>
        <v>-33345899867</v>
      </c>
      <c r="G64" s="4">
        <v>0</v>
      </c>
      <c r="H64" s="4">
        <v>0</v>
      </c>
      <c r="I64" s="4">
        <v>0</v>
      </c>
      <c r="J64" s="4">
        <v>-488100000</v>
      </c>
      <c r="K64" s="24">
        <f t="shared" si="5"/>
        <v>14125135000</v>
      </c>
      <c r="L64" s="4">
        <v>2068</v>
      </c>
      <c r="M64" s="4">
        <v>3414</v>
      </c>
      <c r="N64" s="4">
        <v>181</v>
      </c>
      <c r="O64" s="4">
        <v>229</v>
      </c>
      <c r="P64" s="4">
        <v>2668500</v>
      </c>
      <c r="Q64" s="4">
        <v>4024800</v>
      </c>
      <c r="R64" s="5">
        <v>0</v>
      </c>
      <c r="S64" s="4">
        <v>7696900</v>
      </c>
      <c r="T64" s="4">
        <f t="shared" si="2"/>
        <v>11617330</v>
      </c>
      <c r="U64" s="4">
        <f t="shared" si="6"/>
        <v>7821200</v>
      </c>
      <c r="V64" s="5">
        <v>1.37E-2</v>
      </c>
    </row>
    <row r="65" spans="1:22" x14ac:dyDescent="0.2">
      <c r="A65" s="16" t="s">
        <v>220</v>
      </c>
      <c r="B65" s="4">
        <v>605300</v>
      </c>
      <c r="C65" s="4">
        <v>66500</v>
      </c>
      <c r="D65" s="4">
        <v>538800</v>
      </c>
      <c r="E65" s="4">
        <v>15595210000</v>
      </c>
      <c r="F65" s="4">
        <f t="shared" si="4"/>
        <v>-29454019867</v>
      </c>
      <c r="G65" s="4">
        <v>0</v>
      </c>
      <c r="H65" s="4">
        <v>0</v>
      </c>
      <c r="I65" s="4">
        <v>0</v>
      </c>
      <c r="J65" s="4">
        <v>-245790000</v>
      </c>
      <c r="K65" s="24">
        <f t="shared" si="5"/>
        <v>14613235000</v>
      </c>
      <c r="L65" s="4">
        <v>5586</v>
      </c>
      <c r="M65" s="4">
        <v>4553</v>
      </c>
      <c r="N65" s="4">
        <v>579</v>
      </c>
      <c r="O65" s="4">
        <v>489</v>
      </c>
      <c r="P65" s="4">
        <v>8372600</v>
      </c>
      <c r="Q65" s="4">
        <v>7249600</v>
      </c>
      <c r="R65" s="5">
        <v>1.0500000000000001E-2</v>
      </c>
      <c r="S65" s="4">
        <v>16561800</v>
      </c>
      <c r="T65" s="4">
        <f t="shared" si="2"/>
        <v>11112850</v>
      </c>
      <c r="U65" s="4">
        <f t="shared" si="6"/>
        <v>7821200</v>
      </c>
      <c r="V65" s="5">
        <v>3.39E-2</v>
      </c>
    </row>
    <row r="66" spans="1:22" x14ac:dyDescent="0.2">
      <c r="A66" s="16" t="s">
        <v>219</v>
      </c>
      <c r="B66" s="4">
        <v>1028500</v>
      </c>
      <c r="C66" s="4">
        <v>321714</v>
      </c>
      <c r="D66" s="4">
        <v>706786</v>
      </c>
      <c r="E66" s="4">
        <v>20181660000</v>
      </c>
      <c r="F66" s="4">
        <f t="shared" si="4"/>
        <v>-45049229867</v>
      </c>
      <c r="G66" s="4">
        <v>0</v>
      </c>
      <c r="H66" s="4">
        <v>0</v>
      </c>
      <c r="I66" s="4">
        <v>0</v>
      </c>
      <c r="J66" s="4">
        <v>5623740000</v>
      </c>
      <c r="K66" s="24">
        <f t="shared" si="5"/>
        <v>14859025000</v>
      </c>
      <c r="L66" s="4">
        <v>2294</v>
      </c>
      <c r="M66" s="4">
        <v>4571</v>
      </c>
      <c r="N66" s="4">
        <v>154</v>
      </c>
      <c r="O66" s="4">
        <v>325</v>
      </c>
      <c r="P66" s="4">
        <v>2469700</v>
      </c>
      <c r="Q66" s="4">
        <v>5683100</v>
      </c>
      <c r="R66" s="5">
        <v>-5.1999999999999998E-3</v>
      </c>
      <c r="S66" s="4">
        <v>8817500</v>
      </c>
      <c r="T66" s="4">
        <f t="shared" si="2"/>
        <v>11021550</v>
      </c>
      <c r="U66" s="4">
        <f t="shared" si="6"/>
        <v>6461700</v>
      </c>
      <c r="V66" s="5">
        <v>2.2499999999999999E-2</v>
      </c>
    </row>
    <row r="67" spans="1:22" x14ac:dyDescent="0.2">
      <c r="A67" s="16" t="s">
        <v>218</v>
      </c>
      <c r="B67" s="4">
        <v>1068300</v>
      </c>
      <c r="C67" s="4">
        <v>885011</v>
      </c>
      <c r="D67" s="4">
        <v>183289</v>
      </c>
      <c r="E67" s="4">
        <v>5447640000</v>
      </c>
      <c r="F67" s="4">
        <f t="shared" si="4"/>
        <v>-65230889867</v>
      </c>
      <c r="G67" s="4">
        <v>217800</v>
      </c>
      <c r="H67" s="4">
        <v>22800</v>
      </c>
      <c r="I67" s="4">
        <v>195000</v>
      </c>
      <c r="J67" s="4">
        <v>5623740000</v>
      </c>
      <c r="K67" s="24">
        <f t="shared" si="5"/>
        <v>9235285000</v>
      </c>
      <c r="L67" s="4">
        <v>4943</v>
      </c>
      <c r="M67" s="4">
        <v>3117</v>
      </c>
      <c r="N67" s="4">
        <v>464</v>
      </c>
      <c r="O67" s="4">
        <v>253</v>
      </c>
      <c r="P67" s="4">
        <v>7282200</v>
      </c>
      <c r="Q67" s="4">
        <v>4620400</v>
      </c>
      <c r="R67" s="5">
        <v>2.1299999999999999E-2</v>
      </c>
      <c r="S67" s="4">
        <v>12298800</v>
      </c>
      <c r="T67" s="4">
        <f t="shared" si="2"/>
        <v>10709650</v>
      </c>
      <c r="U67" s="4">
        <f t="shared" si="6"/>
        <v>6461700</v>
      </c>
      <c r="V67" s="5">
        <v>2.5899999999999999E-2</v>
      </c>
    </row>
    <row r="68" spans="1:22" x14ac:dyDescent="0.2">
      <c r="A68" s="16" t="s">
        <v>217</v>
      </c>
      <c r="B68" s="4">
        <v>22500</v>
      </c>
      <c r="C68" s="4">
        <v>518700</v>
      </c>
      <c r="D68" s="4">
        <v>-496200</v>
      </c>
      <c r="E68" s="4">
        <v>-13830470000</v>
      </c>
      <c r="F68" s="4">
        <f t="shared" si="4"/>
        <v>-70678529867</v>
      </c>
      <c r="G68" s="4">
        <v>0</v>
      </c>
      <c r="H68" s="4">
        <v>0</v>
      </c>
      <c r="I68" s="4">
        <v>0</v>
      </c>
      <c r="J68" s="4">
        <v>-731100000</v>
      </c>
      <c r="K68" s="24">
        <f t="shared" si="5"/>
        <v>3611545000</v>
      </c>
      <c r="L68" s="4">
        <v>3279</v>
      </c>
      <c r="M68" s="4">
        <v>4024</v>
      </c>
      <c r="N68" s="4">
        <v>212</v>
      </c>
      <c r="O68" s="4">
        <v>188</v>
      </c>
      <c r="P68" s="4">
        <v>3598900</v>
      </c>
      <c r="Q68" s="4">
        <v>3942600</v>
      </c>
      <c r="R68" s="5">
        <v>9.0000000000000011E-3</v>
      </c>
      <c r="S68" s="4">
        <v>7821200</v>
      </c>
      <c r="T68" s="4">
        <f t="shared" si="2"/>
        <v>10447180</v>
      </c>
      <c r="U68" s="4">
        <f t="shared" si="6"/>
        <v>6461700</v>
      </c>
      <c r="V68" s="5">
        <v>2.4700000000000003E-2</v>
      </c>
    </row>
    <row r="69" spans="1:22" x14ac:dyDescent="0.2">
      <c r="A69" s="16" t="s">
        <v>216</v>
      </c>
      <c r="B69" s="4">
        <v>49400</v>
      </c>
      <c r="C69" s="4">
        <v>75400</v>
      </c>
      <c r="D69" s="4">
        <v>-26000</v>
      </c>
      <c r="E69" s="4">
        <v>-741670000</v>
      </c>
      <c r="F69" s="4">
        <f t="shared" si="4"/>
        <v>-56848059867</v>
      </c>
      <c r="G69" s="4">
        <v>0</v>
      </c>
      <c r="H69" s="4">
        <v>0</v>
      </c>
      <c r="I69" s="4">
        <v>0</v>
      </c>
      <c r="J69" s="4">
        <v>613080000</v>
      </c>
      <c r="K69" s="24">
        <f t="shared" si="5"/>
        <v>4342645000</v>
      </c>
      <c r="L69" s="4">
        <v>5845</v>
      </c>
      <c r="M69" s="4">
        <v>12096</v>
      </c>
      <c r="N69" s="4">
        <v>472</v>
      </c>
      <c r="O69" s="4">
        <v>1050</v>
      </c>
      <c r="P69" s="4">
        <v>7461500</v>
      </c>
      <c r="Q69" s="4">
        <v>17131100</v>
      </c>
      <c r="R69" s="5">
        <v>-3.9199999999999999E-2</v>
      </c>
      <c r="S69" s="4">
        <v>24748900</v>
      </c>
      <c r="T69" s="4">
        <f t="shared" si="2"/>
        <v>11235050</v>
      </c>
      <c r="U69" s="4">
        <f t="shared" si="6"/>
        <v>6461700</v>
      </c>
      <c r="V69" s="5">
        <v>4.4600000000000001E-2</v>
      </c>
    </row>
    <row r="70" spans="1:22" x14ac:dyDescent="0.2">
      <c r="A70" s="16" t="s">
        <v>215</v>
      </c>
      <c r="B70" s="4">
        <v>54800</v>
      </c>
      <c r="C70" s="4">
        <v>1272200</v>
      </c>
      <c r="D70" s="4">
        <v>-1217400</v>
      </c>
      <c r="E70" s="4">
        <v>-35683570000</v>
      </c>
      <c r="F70" s="4">
        <f t="shared" si="4"/>
        <v>-56106389867</v>
      </c>
      <c r="G70" s="4">
        <v>0</v>
      </c>
      <c r="H70" s="4">
        <v>0</v>
      </c>
      <c r="I70" s="4">
        <v>0</v>
      </c>
      <c r="J70" s="4">
        <v>-5969430000</v>
      </c>
      <c r="K70" s="24">
        <f t="shared" si="5"/>
        <v>3729565000</v>
      </c>
      <c r="L70" s="4">
        <v>2335</v>
      </c>
      <c r="M70" s="4">
        <v>4768</v>
      </c>
      <c r="N70" s="4">
        <v>191</v>
      </c>
      <c r="O70" s="4">
        <v>346</v>
      </c>
      <c r="P70" s="4">
        <v>2770400</v>
      </c>
      <c r="Q70" s="4">
        <v>6016100</v>
      </c>
      <c r="R70" s="5">
        <v>-1.37E-2</v>
      </c>
      <c r="S70" s="4">
        <v>8795600</v>
      </c>
      <c r="T70" s="4">
        <f t="shared" si="2"/>
        <v>10968670</v>
      </c>
      <c r="U70" s="4">
        <f t="shared" si="6"/>
        <v>6461700</v>
      </c>
      <c r="V70" s="5">
        <v>2.0299999999999999E-2</v>
      </c>
    </row>
    <row r="71" spans="1:22" x14ac:dyDescent="0.2">
      <c r="A71" s="16" t="s">
        <v>214</v>
      </c>
      <c r="B71" s="4">
        <v>117800</v>
      </c>
      <c r="C71" s="4">
        <v>443691</v>
      </c>
      <c r="D71" s="4">
        <v>-325891</v>
      </c>
      <c r="E71" s="4">
        <v>-9623900000</v>
      </c>
      <c r="F71" s="4">
        <f t="shared" si="4"/>
        <v>-20422819867</v>
      </c>
      <c r="G71" s="4">
        <v>111400</v>
      </c>
      <c r="H71" s="4">
        <v>6000</v>
      </c>
      <c r="I71" s="4">
        <v>105400</v>
      </c>
      <c r="J71" s="4">
        <v>3128120000</v>
      </c>
      <c r="K71" s="24">
        <f t="shared" si="5"/>
        <v>9698995000</v>
      </c>
      <c r="L71" s="4">
        <v>2108</v>
      </c>
      <c r="M71" s="4">
        <v>2779</v>
      </c>
      <c r="N71" s="4">
        <v>206</v>
      </c>
      <c r="O71" s="4">
        <v>218</v>
      </c>
      <c r="P71" s="4">
        <v>2929100</v>
      </c>
      <c r="Q71" s="4">
        <v>3309700</v>
      </c>
      <c r="R71" s="5">
        <v>0</v>
      </c>
      <c r="S71" s="4">
        <v>6461700</v>
      </c>
      <c r="T71" s="4">
        <f t="shared" si="2"/>
        <v>11620900</v>
      </c>
      <c r="U71" s="4">
        <f t="shared" si="6"/>
        <v>7904500</v>
      </c>
      <c r="V71" s="5">
        <v>2.0099999999999996E-2</v>
      </c>
    </row>
    <row r="72" spans="1:22" x14ac:dyDescent="0.2">
      <c r="A72" s="16" t="s">
        <v>213</v>
      </c>
      <c r="B72" s="4">
        <v>49800</v>
      </c>
      <c r="C72" s="4">
        <v>144212</v>
      </c>
      <c r="D72" s="4">
        <v>-94412</v>
      </c>
      <c r="E72" s="4">
        <v>-2795500000</v>
      </c>
      <c r="F72" s="4">
        <f t="shared" si="4"/>
        <v>-10798919867</v>
      </c>
      <c r="G72" s="4">
        <v>0</v>
      </c>
      <c r="H72" s="4">
        <v>0</v>
      </c>
      <c r="I72" s="4">
        <v>0</v>
      </c>
      <c r="J72" s="4">
        <v>-1507050000</v>
      </c>
      <c r="K72" s="24">
        <f t="shared" si="5"/>
        <v>6570875000</v>
      </c>
      <c r="L72" s="4">
        <v>3464</v>
      </c>
      <c r="M72" s="4">
        <v>3296</v>
      </c>
      <c r="N72" s="4">
        <v>277</v>
      </c>
      <c r="O72" s="4">
        <v>239</v>
      </c>
      <c r="P72" s="4">
        <v>4163300</v>
      </c>
      <c r="Q72" s="4">
        <v>3808800</v>
      </c>
      <c r="R72" s="5">
        <v>5.1999999999999998E-3</v>
      </c>
      <c r="S72" s="4">
        <v>8364900</v>
      </c>
      <c r="T72" s="4">
        <f t="shared" si="2"/>
        <v>11918510</v>
      </c>
      <c r="U72" s="4">
        <f t="shared" si="6"/>
        <v>7904500</v>
      </c>
      <c r="V72" s="5">
        <v>2.6800000000000001E-2</v>
      </c>
    </row>
    <row r="73" spans="1:22" x14ac:dyDescent="0.2">
      <c r="A73" s="16" t="s">
        <v>212</v>
      </c>
      <c r="B73" s="4">
        <v>115124</v>
      </c>
      <c r="C73" s="4">
        <v>1210211</v>
      </c>
      <c r="D73" s="4">
        <v>-1095087</v>
      </c>
      <c r="E73" s="4">
        <v>-32294340000</v>
      </c>
      <c r="F73" s="4">
        <f t="shared" si="4"/>
        <v>-8003419867</v>
      </c>
      <c r="G73" s="4">
        <v>40200</v>
      </c>
      <c r="H73" s="4">
        <v>50000</v>
      </c>
      <c r="I73" s="4">
        <v>-9800</v>
      </c>
      <c r="J73" s="4">
        <v>-330170000</v>
      </c>
      <c r="K73" s="24">
        <f t="shared" si="5"/>
        <v>8077925000</v>
      </c>
      <c r="L73" s="4">
        <v>3658</v>
      </c>
      <c r="M73" s="4">
        <v>5590</v>
      </c>
      <c r="N73" s="4">
        <v>313</v>
      </c>
      <c r="O73" s="4">
        <v>472</v>
      </c>
      <c r="P73" s="4">
        <v>4765700</v>
      </c>
      <c r="Q73" s="4">
        <v>7021900</v>
      </c>
      <c r="R73" s="5">
        <v>-1.1899999999999999E-2</v>
      </c>
      <c r="S73" s="4">
        <v>12710700</v>
      </c>
      <c r="T73" s="4">
        <f t="shared" si="2"/>
        <v>11189560</v>
      </c>
      <c r="U73" s="4">
        <f t="shared" si="6"/>
        <v>5196500</v>
      </c>
      <c r="V73" s="5">
        <v>2.35E-2</v>
      </c>
    </row>
    <row r="74" spans="1:22" x14ac:dyDescent="0.2">
      <c r="A74" s="16" t="s">
        <v>211</v>
      </c>
      <c r="B74" s="4">
        <v>283400</v>
      </c>
      <c r="C74" s="4">
        <v>1118345</v>
      </c>
      <c r="D74" s="4">
        <v>-834945</v>
      </c>
      <c r="E74" s="4">
        <v>-24749640000</v>
      </c>
      <c r="F74" s="4">
        <f t="shared" ref="F74:F79" si="7">E74+F75</f>
        <v>24290920133</v>
      </c>
      <c r="G74" s="4">
        <v>0</v>
      </c>
      <c r="H74" s="4">
        <v>0</v>
      </c>
      <c r="I74" s="4">
        <v>0</v>
      </c>
      <c r="J74" s="4">
        <v>5404890000</v>
      </c>
      <c r="K74" s="24">
        <f t="shared" ref="K74:K79" si="8">K75+J74</f>
        <v>8408095000</v>
      </c>
      <c r="L74" s="4">
        <v>3246</v>
      </c>
      <c r="M74" s="4">
        <v>3730</v>
      </c>
      <c r="N74" s="4">
        <v>287</v>
      </c>
      <c r="O74" s="4">
        <v>306</v>
      </c>
      <c r="P74" s="4">
        <v>4325600</v>
      </c>
      <c r="Q74" s="4">
        <v>4840400</v>
      </c>
      <c r="R74" s="5">
        <v>0</v>
      </c>
      <c r="S74" s="4">
        <v>9592200</v>
      </c>
      <c r="T74" s="4">
        <f t="shared" ref="T74:T79" si="9">AVERAGE(S75:S84)</f>
        <v>12678440</v>
      </c>
      <c r="U74" s="4">
        <f t="shared" ref="U74:U79" si="10">MIN(S75:S79)</f>
        <v>5196500</v>
      </c>
      <c r="V74" s="5">
        <v>2.4799999999999999E-2</v>
      </c>
    </row>
    <row r="75" spans="1:22" x14ac:dyDescent="0.2">
      <c r="A75" s="16" t="s">
        <v>210</v>
      </c>
      <c r="B75" s="4">
        <v>63300</v>
      </c>
      <c r="C75" s="4">
        <v>2283300</v>
      </c>
      <c r="D75" s="4">
        <v>-2220000</v>
      </c>
      <c r="E75" s="4">
        <v>-66135330000</v>
      </c>
      <c r="F75" s="4">
        <f t="shared" si="7"/>
        <v>49040560133</v>
      </c>
      <c r="G75" s="4">
        <v>204800</v>
      </c>
      <c r="H75" s="4">
        <v>22400</v>
      </c>
      <c r="I75" s="4">
        <v>182400</v>
      </c>
      <c r="J75" s="4">
        <v>5404890000</v>
      </c>
      <c r="K75" s="24">
        <f t="shared" si="8"/>
        <v>3003205000</v>
      </c>
      <c r="L75" s="4">
        <v>2869</v>
      </c>
      <c r="M75" s="4">
        <v>4603</v>
      </c>
      <c r="N75" s="4">
        <v>265</v>
      </c>
      <c r="O75" s="4">
        <v>486</v>
      </c>
      <c r="P75" s="4">
        <v>4078500</v>
      </c>
      <c r="Q75" s="4">
        <v>6799700</v>
      </c>
      <c r="R75" s="5">
        <v>-1.1699999999999999E-2</v>
      </c>
      <c r="S75" s="4">
        <v>11517000</v>
      </c>
      <c r="T75" s="4">
        <f t="shared" si="9"/>
        <v>11881740</v>
      </c>
      <c r="U75" s="4">
        <f t="shared" si="10"/>
        <v>5196500</v>
      </c>
      <c r="V75" s="5">
        <v>2.3199999999999998E-2</v>
      </c>
    </row>
    <row r="76" spans="1:22" x14ac:dyDescent="0.2">
      <c r="A76" s="16" t="s">
        <v>208</v>
      </c>
      <c r="B76" s="4">
        <v>220800</v>
      </c>
      <c r="C76" s="4">
        <v>1561200</v>
      </c>
      <c r="D76" s="4">
        <v>-1340400</v>
      </c>
      <c r="E76" s="4">
        <v>-40151850000</v>
      </c>
      <c r="F76" s="4">
        <f t="shared" si="7"/>
        <v>115175890133</v>
      </c>
      <c r="G76" s="4">
        <v>103600</v>
      </c>
      <c r="H76" s="4">
        <v>110000</v>
      </c>
      <c r="I76" s="4">
        <v>-6400</v>
      </c>
      <c r="J76" s="4">
        <v>-190640000</v>
      </c>
      <c r="K76" s="24">
        <f t="shared" si="8"/>
        <v>-2401685000</v>
      </c>
      <c r="L76" s="4">
        <v>1957</v>
      </c>
      <c r="M76" s="4">
        <v>2381</v>
      </c>
      <c r="N76" s="4">
        <v>209</v>
      </c>
      <c r="O76" s="4">
        <v>297</v>
      </c>
      <c r="P76" s="4">
        <v>2866100</v>
      </c>
      <c r="Q76" s="4">
        <v>3956700</v>
      </c>
      <c r="R76" s="5">
        <v>3.4000000000000002E-3</v>
      </c>
      <c r="S76" s="4">
        <v>7904500</v>
      </c>
      <c r="T76" s="4">
        <f t="shared" si="9"/>
        <v>11681280</v>
      </c>
      <c r="U76" s="4">
        <f t="shared" si="10"/>
        <v>5196500</v>
      </c>
      <c r="V76" s="5">
        <v>1.4999999999999999E-2</v>
      </c>
    </row>
    <row r="77" spans="1:22" x14ac:dyDescent="0.2">
      <c r="A77" s="16" t="s">
        <v>207</v>
      </c>
      <c r="B77" s="4">
        <v>276450</v>
      </c>
      <c r="C77" s="4">
        <v>115963</v>
      </c>
      <c r="D77" s="4">
        <v>160487</v>
      </c>
      <c r="E77" s="4">
        <v>4807930000</v>
      </c>
      <c r="F77" s="4">
        <f t="shared" si="7"/>
        <v>155327740133</v>
      </c>
      <c r="G77" s="4">
        <v>0</v>
      </c>
      <c r="H77" s="4">
        <v>0</v>
      </c>
      <c r="I77" s="4">
        <v>0</v>
      </c>
      <c r="J77" s="4">
        <v>-2651400000</v>
      </c>
      <c r="K77" s="24">
        <f t="shared" si="8"/>
        <v>-2211045000</v>
      </c>
      <c r="L77" s="4">
        <v>2630</v>
      </c>
      <c r="M77" s="4">
        <v>2442</v>
      </c>
      <c r="N77" s="4">
        <v>286</v>
      </c>
      <c r="O77" s="4">
        <v>233</v>
      </c>
      <c r="P77" s="4">
        <v>4498800</v>
      </c>
      <c r="Q77" s="4">
        <v>3414800</v>
      </c>
      <c r="R77" s="5">
        <v>8.5000000000000006E-3</v>
      </c>
      <c r="S77" s="4">
        <v>9179800</v>
      </c>
      <c r="T77" s="4">
        <f t="shared" si="9"/>
        <v>11320860</v>
      </c>
      <c r="U77" s="4">
        <f t="shared" si="10"/>
        <v>5196500</v>
      </c>
      <c r="V77" s="5">
        <v>2.1499999999999998E-2</v>
      </c>
    </row>
    <row r="78" spans="1:22" x14ac:dyDescent="0.2">
      <c r="A78" s="16" t="s">
        <v>206</v>
      </c>
      <c r="B78" s="4">
        <v>214300</v>
      </c>
      <c r="C78" s="4">
        <v>7400</v>
      </c>
      <c r="D78" s="4">
        <v>206900</v>
      </c>
      <c r="E78" s="4">
        <v>6142470000</v>
      </c>
      <c r="F78" s="4">
        <f t="shared" si="7"/>
        <v>150519810133</v>
      </c>
      <c r="G78" s="4">
        <v>0</v>
      </c>
      <c r="H78" s="4">
        <v>0</v>
      </c>
      <c r="I78" s="4">
        <v>0</v>
      </c>
      <c r="J78" s="4">
        <v>623210000</v>
      </c>
      <c r="K78" s="24">
        <f t="shared" si="8"/>
        <v>440355000</v>
      </c>
      <c r="L78" s="4">
        <v>1787</v>
      </c>
      <c r="M78" s="4">
        <v>2058</v>
      </c>
      <c r="N78" s="4">
        <v>172</v>
      </c>
      <c r="O78" s="4">
        <v>154</v>
      </c>
      <c r="P78" s="4">
        <v>2802400</v>
      </c>
      <c r="Q78" s="4">
        <v>2328800</v>
      </c>
      <c r="R78" s="5">
        <v>6.8000000000000005E-3</v>
      </c>
      <c r="S78" s="4">
        <v>5196500</v>
      </c>
      <c r="T78" s="4">
        <f t="shared" si="9"/>
        <v>11830110</v>
      </c>
      <c r="U78" s="4">
        <f t="shared" si="10"/>
        <v>5421200</v>
      </c>
      <c r="V78" s="5">
        <v>1.34E-2</v>
      </c>
    </row>
    <row r="79" spans="1:22" x14ac:dyDescent="0.2">
      <c r="A79" s="16" t="s">
        <v>205</v>
      </c>
      <c r="B79" s="4">
        <v>5596400</v>
      </c>
      <c r="C79" s="4">
        <v>393470</v>
      </c>
      <c r="D79" s="4">
        <v>5202930</v>
      </c>
      <c r="E79" s="4">
        <v>154264184341</v>
      </c>
      <c r="F79" s="4">
        <f t="shared" si="7"/>
        <v>144377340133</v>
      </c>
      <c r="G79" s="4">
        <v>0</v>
      </c>
      <c r="H79" s="4">
        <v>0</v>
      </c>
      <c r="I79" s="4">
        <v>0</v>
      </c>
      <c r="J79" s="4">
        <v>-700000</v>
      </c>
      <c r="K79" s="24">
        <f t="shared" si="8"/>
        <v>-182855000</v>
      </c>
      <c r="L79" s="4">
        <v>9672</v>
      </c>
      <c r="M79" s="4">
        <v>7735</v>
      </c>
      <c r="N79" s="4">
        <v>1312</v>
      </c>
      <c r="O79" s="4">
        <v>954</v>
      </c>
      <c r="P79" s="4">
        <v>18963000</v>
      </c>
      <c r="Q79" s="4">
        <v>13565500</v>
      </c>
      <c r="R79" s="5">
        <v>4.4299999999999999E-2</v>
      </c>
      <c r="S79" s="4">
        <v>32627600</v>
      </c>
      <c r="T79" s="4">
        <f t="shared" si="9"/>
        <v>9190330</v>
      </c>
      <c r="U79" s="4">
        <f t="shared" si="10"/>
        <v>5421200</v>
      </c>
      <c r="V79" s="5">
        <v>5.9699999999999996E-2</v>
      </c>
    </row>
    <row r="80" spans="1:22" x14ac:dyDescent="0.2">
      <c r="A80" s="16" t="s">
        <v>204</v>
      </c>
      <c r="B80" s="4">
        <v>58540</v>
      </c>
      <c r="C80" s="4">
        <v>95200</v>
      </c>
      <c r="D80" s="4">
        <v>-36660</v>
      </c>
      <c r="E80" s="4">
        <v>-1034277072</v>
      </c>
      <c r="F80" s="4">
        <f t="shared" ref="F80:F90" si="11">E80+F81</f>
        <v>-9886844208</v>
      </c>
      <c r="G80" s="4">
        <v>0</v>
      </c>
      <c r="H80" s="4">
        <v>0</v>
      </c>
      <c r="I80" s="4">
        <v>0</v>
      </c>
      <c r="J80" s="4">
        <v>-188205000</v>
      </c>
      <c r="K80" s="24">
        <f t="shared" ref="K80:K90" si="12">K81+J80</f>
        <v>-182155000</v>
      </c>
      <c r="L80" s="4">
        <v>2200</v>
      </c>
      <c r="M80" s="4">
        <v>1776</v>
      </c>
      <c r="N80" s="4">
        <v>191</v>
      </c>
      <c r="O80" s="4">
        <v>173</v>
      </c>
      <c r="P80" s="4">
        <v>2979700</v>
      </c>
      <c r="Q80" s="4">
        <v>2636900</v>
      </c>
      <c r="R80" s="5">
        <v>9.0000000000000011E-3</v>
      </c>
      <c r="S80" s="4">
        <v>6131800</v>
      </c>
      <c r="T80" s="4">
        <f t="shared" ref="T80:T96" si="13">AVERAGE(S81:S90)</f>
        <v>9657650</v>
      </c>
      <c r="U80" s="4">
        <f t="shared" ref="U80:U90" si="14">MIN(S81:S85)</f>
        <v>3550000</v>
      </c>
      <c r="V80" s="5">
        <v>1.5900000000000001E-2</v>
      </c>
    </row>
    <row r="81" spans="1:22" x14ac:dyDescent="0.2">
      <c r="A81" s="16" t="s">
        <v>203</v>
      </c>
      <c r="B81" s="4">
        <v>2500</v>
      </c>
      <c r="C81" s="4">
        <v>911500</v>
      </c>
      <c r="D81" s="4">
        <v>-909000</v>
      </c>
      <c r="E81" s="4">
        <v>-25718530000</v>
      </c>
      <c r="F81" s="4">
        <f t="shared" si="11"/>
        <v>-8852567136</v>
      </c>
      <c r="G81" s="4">
        <v>0</v>
      </c>
      <c r="H81" s="4">
        <v>0</v>
      </c>
      <c r="I81" s="4">
        <v>0</v>
      </c>
      <c r="J81" s="4">
        <v>-176225000</v>
      </c>
      <c r="K81" s="24">
        <f t="shared" si="12"/>
        <v>6050000</v>
      </c>
      <c r="L81" s="4">
        <v>2969</v>
      </c>
      <c r="M81" s="4">
        <v>4104</v>
      </c>
      <c r="N81" s="4">
        <v>323</v>
      </c>
      <c r="O81" s="4">
        <v>436</v>
      </c>
      <c r="P81" s="4">
        <v>5261800</v>
      </c>
      <c r="Q81" s="4">
        <v>6423500</v>
      </c>
      <c r="R81" s="5">
        <v>-1.6E-2</v>
      </c>
      <c r="S81" s="4">
        <v>12984000</v>
      </c>
      <c r="T81" s="4">
        <f t="shared" si="13"/>
        <v>9173329</v>
      </c>
      <c r="U81" s="4">
        <f t="shared" si="14"/>
        <v>3550000</v>
      </c>
      <c r="V81" s="5">
        <v>2.2700000000000001E-2</v>
      </c>
    </row>
    <row r="82" spans="1:22" x14ac:dyDescent="0.2">
      <c r="A82" s="16" t="s">
        <v>200</v>
      </c>
      <c r="B82" s="4">
        <v>2019800</v>
      </c>
      <c r="C82" s="4">
        <v>195700</v>
      </c>
      <c r="D82" s="4">
        <v>1824100</v>
      </c>
      <c r="E82" s="4">
        <v>51065965877</v>
      </c>
      <c r="F82" s="4">
        <f t="shared" si="11"/>
        <v>16865962864</v>
      </c>
      <c r="G82" s="4">
        <v>0</v>
      </c>
      <c r="H82" s="4">
        <v>0</v>
      </c>
      <c r="I82" s="4">
        <v>0</v>
      </c>
      <c r="J82" s="4">
        <v>-176225000</v>
      </c>
      <c r="K82" s="24">
        <f t="shared" si="12"/>
        <v>182275000</v>
      </c>
      <c r="L82" s="4">
        <v>2813</v>
      </c>
      <c r="M82" s="4">
        <v>3573</v>
      </c>
      <c r="N82" s="4">
        <v>224</v>
      </c>
      <c r="O82" s="4">
        <v>331</v>
      </c>
      <c r="P82" s="4">
        <v>3977600</v>
      </c>
      <c r="Q82" s="4">
        <v>5161000</v>
      </c>
      <c r="R82" s="5">
        <v>8.8999999999999999E-3</v>
      </c>
      <c r="S82" s="4">
        <v>11341000</v>
      </c>
      <c r="T82" s="4">
        <f t="shared" si="13"/>
        <v>8595144.4000000004</v>
      </c>
      <c r="U82" s="4">
        <f t="shared" si="14"/>
        <v>3550000</v>
      </c>
      <c r="V82" s="5">
        <v>2.64E-2</v>
      </c>
    </row>
    <row r="83" spans="1:22" x14ac:dyDescent="0.2">
      <c r="A83" s="16" t="s">
        <v>199</v>
      </c>
      <c r="B83" s="4">
        <v>7100</v>
      </c>
      <c r="C83" s="4">
        <v>101100</v>
      </c>
      <c r="D83" s="4">
        <v>-94000</v>
      </c>
      <c r="E83" s="4">
        <v>-2677890000</v>
      </c>
      <c r="F83" s="4">
        <f t="shared" si="11"/>
        <v>-34200003013</v>
      </c>
      <c r="G83" s="4">
        <v>0</v>
      </c>
      <c r="H83" s="4">
        <v>0</v>
      </c>
      <c r="I83" s="4">
        <v>0</v>
      </c>
      <c r="J83" s="4">
        <v>-795900000</v>
      </c>
      <c r="K83" s="24">
        <f t="shared" si="12"/>
        <v>358500000</v>
      </c>
      <c r="L83" s="4">
        <v>1367</v>
      </c>
      <c r="M83" s="4">
        <v>2261</v>
      </c>
      <c r="N83" s="4">
        <v>84</v>
      </c>
      <c r="O83" s="4">
        <v>165</v>
      </c>
      <c r="P83" s="4">
        <v>1510600</v>
      </c>
      <c r="Q83" s="4">
        <v>3065800</v>
      </c>
      <c r="R83" s="5">
        <v>-1.06E-2</v>
      </c>
      <c r="S83" s="4">
        <v>5421200</v>
      </c>
      <c r="T83" s="4">
        <f t="shared" si="13"/>
        <v>8732209</v>
      </c>
      <c r="U83" s="4">
        <f t="shared" si="14"/>
        <v>3550000</v>
      </c>
      <c r="V83" s="5">
        <v>1.7500000000000002E-2</v>
      </c>
    </row>
    <row r="84" spans="1:22" x14ac:dyDescent="0.2">
      <c r="A84" s="16" t="s">
        <v>193</v>
      </c>
      <c r="B84" s="4">
        <v>869800</v>
      </c>
      <c r="C84" s="4">
        <v>70650</v>
      </c>
      <c r="D84" s="4">
        <v>799150</v>
      </c>
      <c r="E84" s="4">
        <v>22741640000</v>
      </c>
      <c r="F84" s="4">
        <f t="shared" si="11"/>
        <v>-31522113013</v>
      </c>
      <c r="G84" s="4">
        <v>0</v>
      </c>
      <c r="H84" s="4">
        <v>0</v>
      </c>
      <c r="I84" s="4">
        <v>0</v>
      </c>
      <c r="J84" s="4">
        <v>157535000</v>
      </c>
      <c r="K84" s="24">
        <f t="shared" si="12"/>
        <v>1154400000</v>
      </c>
      <c r="L84" s="4">
        <v>8155</v>
      </c>
      <c r="M84" s="4">
        <v>4876</v>
      </c>
      <c r="N84" s="4">
        <v>1126</v>
      </c>
      <c r="O84" s="4">
        <v>575</v>
      </c>
      <c r="P84" s="4">
        <v>15417200</v>
      </c>
      <c r="Q84" s="4">
        <v>8508700</v>
      </c>
      <c r="R84" s="5">
        <v>2.8900000000000002E-2</v>
      </c>
      <c r="S84" s="4">
        <v>24481000</v>
      </c>
      <c r="T84" s="4">
        <f t="shared" si="13"/>
        <v>7573131.7999999998</v>
      </c>
      <c r="U84" s="4">
        <f t="shared" si="14"/>
        <v>3550000</v>
      </c>
      <c r="V84" s="5">
        <v>3.32E-2</v>
      </c>
    </row>
    <row r="85" spans="1:22" x14ac:dyDescent="0.2">
      <c r="A85" s="16" t="s">
        <v>192</v>
      </c>
      <c r="B85" s="4">
        <v>57800</v>
      </c>
      <c r="C85" s="4">
        <v>38300</v>
      </c>
      <c r="D85" s="4">
        <v>19500</v>
      </c>
      <c r="E85" s="4">
        <v>540690000</v>
      </c>
      <c r="F85" s="4">
        <f t="shared" si="11"/>
        <v>-54263753013</v>
      </c>
      <c r="K85" s="24">
        <f t="shared" si="12"/>
        <v>996865000</v>
      </c>
      <c r="L85" s="4">
        <v>1191</v>
      </c>
      <c r="M85" s="4">
        <v>1234</v>
      </c>
      <c r="N85" s="4">
        <v>112</v>
      </c>
      <c r="O85" s="4">
        <v>108</v>
      </c>
      <c r="P85" s="4">
        <v>1625800</v>
      </c>
      <c r="Q85" s="4">
        <v>1677100</v>
      </c>
      <c r="R85" s="5">
        <v>3.7000000000000002E-3</v>
      </c>
      <c r="S85" s="4">
        <v>3550000</v>
      </c>
      <c r="T85" s="4">
        <f t="shared" si="13"/>
        <v>8006586.5999999996</v>
      </c>
      <c r="U85" s="4">
        <f t="shared" si="14"/>
        <v>5575600</v>
      </c>
      <c r="V85" s="5">
        <v>1.26E-2</v>
      </c>
    </row>
    <row r="86" spans="1:22" x14ac:dyDescent="0.2">
      <c r="A86" s="16" t="s">
        <v>191</v>
      </c>
      <c r="B86" s="4">
        <v>52304</v>
      </c>
      <c r="C86" s="4">
        <v>2800</v>
      </c>
      <c r="D86" s="4">
        <v>49504</v>
      </c>
      <c r="E86" s="4">
        <v>1373950000</v>
      </c>
      <c r="F86" s="4">
        <f t="shared" si="11"/>
        <v>-54804443013</v>
      </c>
      <c r="G86" s="4">
        <v>0</v>
      </c>
      <c r="H86" s="4">
        <v>0</v>
      </c>
      <c r="I86" s="4">
        <v>0</v>
      </c>
      <c r="J86" s="4">
        <v>-77630000</v>
      </c>
      <c r="K86" s="24">
        <f t="shared" si="12"/>
        <v>996865000</v>
      </c>
      <c r="L86" s="4">
        <v>1753</v>
      </c>
      <c r="M86" s="4">
        <v>2347</v>
      </c>
      <c r="N86" s="4">
        <v>143</v>
      </c>
      <c r="O86" s="4">
        <v>187</v>
      </c>
      <c r="P86" s="4">
        <v>2286000</v>
      </c>
      <c r="Q86" s="4">
        <v>2947400</v>
      </c>
      <c r="R86" s="5">
        <v>-7.1999999999999998E-3</v>
      </c>
      <c r="S86" s="4">
        <v>5899900</v>
      </c>
      <c r="T86" s="4">
        <f t="shared" si="13"/>
        <v>8862222.3000000007</v>
      </c>
      <c r="U86" s="4">
        <f t="shared" si="14"/>
        <v>5575600</v>
      </c>
      <c r="V86" s="5">
        <v>1.78E-2</v>
      </c>
    </row>
    <row r="87" spans="1:22" x14ac:dyDescent="0.2">
      <c r="A87" s="16" t="s">
        <v>190</v>
      </c>
      <c r="B87" s="4">
        <v>10305</v>
      </c>
      <c r="C87" s="4">
        <v>152900</v>
      </c>
      <c r="D87" s="4">
        <v>-142595</v>
      </c>
      <c r="E87" s="4">
        <v>-3978950000</v>
      </c>
      <c r="F87" s="4">
        <f t="shared" si="11"/>
        <v>-56178393013</v>
      </c>
      <c r="G87" s="4">
        <v>0</v>
      </c>
      <c r="H87" s="4">
        <v>0</v>
      </c>
      <c r="I87" s="4">
        <v>0</v>
      </c>
      <c r="J87" s="4">
        <v>-58485000</v>
      </c>
      <c r="K87" s="24">
        <f t="shared" si="12"/>
        <v>1074495000</v>
      </c>
      <c r="L87" s="4">
        <v>1542</v>
      </c>
      <c r="M87" s="4">
        <v>2214</v>
      </c>
      <c r="N87" s="4">
        <v>126</v>
      </c>
      <c r="O87" s="4">
        <v>195</v>
      </c>
      <c r="P87" s="4">
        <v>1935400</v>
      </c>
      <c r="Q87" s="4">
        <v>3302600</v>
      </c>
      <c r="R87" s="5">
        <v>-7.0999999999999995E-3</v>
      </c>
      <c r="S87" s="4">
        <v>5575600</v>
      </c>
      <c r="T87" s="4">
        <f t="shared" si="13"/>
        <v>9968532.3000000007</v>
      </c>
      <c r="U87" s="4">
        <f t="shared" si="14"/>
        <v>5559154</v>
      </c>
      <c r="V87" s="5">
        <v>1.95E-2</v>
      </c>
    </row>
    <row r="88" spans="1:22" x14ac:dyDescent="0.2">
      <c r="A88" s="16" t="s">
        <v>189</v>
      </c>
      <c r="B88" s="4">
        <v>99100</v>
      </c>
      <c r="C88" s="4">
        <v>103300</v>
      </c>
      <c r="D88" s="4">
        <v>-4200</v>
      </c>
      <c r="E88" s="4">
        <v>-116073013</v>
      </c>
      <c r="F88" s="4">
        <f t="shared" si="11"/>
        <v>-52199443013</v>
      </c>
      <c r="G88" s="4">
        <v>81200</v>
      </c>
      <c r="H88" s="4">
        <v>30000</v>
      </c>
      <c r="I88" s="4">
        <v>51200</v>
      </c>
      <c r="J88" s="4">
        <v>1419545000</v>
      </c>
      <c r="K88" s="24">
        <f t="shared" si="12"/>
        <v>1132980000</v>
      </c>
      <c r="L88" s="4">
        <v>3306</v>
      </c>
      <c r="M88" s="4">
        <v>2846</v>
      </c>
      <c r="N88" s="4">
        <v>317</v>
      </c>
      <c r="O88" s="4">
        <v>279</v>
      </c>
      <c r="P88" s="4">
        <v>5312700</v>
      </c>
      <c r="Q88" s="4">
        <v>4341500</v>
      </c>
      <c r="R88" s="5">
        <v>1.4499999999999999E-2</v>
      </c>
      <c r="S88" s="4">
        <v>10289000</v>
      </c>
      <c r="T88" s="4">
        <f t="shared" si="13"/>
        <v>10523703.199999999</v>
      </c>
      <c r="U88" s="4">
        <f t="shared" si="14"/>
        <v>5559154</v>
      </c>
      <c r="V88" s="5">
        <v>3.0299999999999997E-2</v>
      </c>
    </row>
    <row r="89" spans="1:22" x14ac:dyDescent="0.2">
      <c r="A89" s="16" t="s">
        <v>188</v>
      </c>
      <c r="B89" s="4">
        <v>431100</v>
      </c>
      <c r="C89" s="4">
        <v>82100</v>
      </c>
      <c r="D89" s="4">
        <v>349000</v>
      </c>
      <c r="E89" s="4">
        <v>9730240000</v>
      </c>
      <c r="F89" s="4">
        <f t="shared" si="11"/>
        <v>-52083370000</v>
      </c>
      <c r="K89" s="24">
        <f t="shared" si="12"/>
        <v>-286565000</v>
      </c>
      <c r="L89" s="4">
        <v>1789</v>
      </c>
      <c r="M89" s="4">
        <v>2386</v>
      </c>
      <c r="N89" s="4">
        <v>167</v>
      </c>
      <c r="O89" s="4">
        <v>185</v>
      </c>
      <c r="P89" s="4">
        <v>2459300</v>
      </c>
      <c r="Q89" s="4">
        <v>3021500</v>
      </c>
      <c r="R89" s="5">
        <v>-1.26E-2</v>
      </c>
      <c r="S89" s="4">
        <v>6229800</v>
      </c>
      <c r="T89" s="4">
        <f t="shared" si="13"/>
        <v>10788526.699999999</v>
      </c>
      <c r="U89" s="4">
        <f t="shared" si="14"/>
        <v>5559154</v>
      </c>
      <c r="V89" s="5">
        <v>2.4799999999999999E-2</v>
      </c>
    </row>
    <row r="90" spans="1:22" x14ac:dyDescent="0.2">
      <c r="A90" s="16" t="s">
        <v>187</v>
      </c>
      <c r="B90" s="4">
        <v>213072</v>
      </c>
      <c r="C90" s="4">
        <v>127800</v>
      </c>
      <c r="D90" s="4">
        <v>85272</v>
      </c>
      <c r="E90" s="4">
        <v>2400400000</v>
      </c>
      <c r="F90" s="4">
        <f t="shared" si="11"/>
        <v>-61813610000</v>
      </c>
      <c r="G90" s="4">
        <v>0</v>
      </c>
      <c r="H90" s="4">
        <v>0</v>
      </c>
      <c r="I90" s="4">
        <v>0</v>
      </c>
      <c r="J90" s="4">
        <v>-52800000</v>
      </c>
      <c r="K90" s="24">
        <f t="shared" si="12"/>
        <v>-286565000</v>
      </c>
      <c r="L90" s="4">
        <v>4137</v>
      </c>
      <c r="M90" s="4">
        <v>2660</v>
      </c>
      <c r="N90" s="4">
        <v>411</v>
      </c>
      <c r="O90" s="4">
        <v>263</v>
      </c>
      <c r="P90" s="4">
        <v>6651700</v>
      </c>
      <c r="Q90" s="4">
        <v>3716000</v>
      </c>
      <c r="R90" s="5">
        <v>1.2699999999999999E-2</v>
      </c>
      <c r="S90" s="4">
        <v>10805000</v>
      </c>
      <c r="T90" s="4">
        <f t="shared" si="13"/>
        <v>10992005.9</v>
      </c>
      <c r="U90" s="4">
        <f t="shared" si="14"/>
        <v>5559154</v>
      </c>
      <c r="V90" s="5">
        <v>2.6499999999999999E-2</v>
      </c>
    </row>
    <row r="91" spans="1:22" x14ac:dyDescent="0.2">
      <c r="A91" s="16" t="s">
        <v>186</v>
      </c>
      <c r="B91" s="4">
        <v>24000</v>
      </c>
      <c r="C91" s="4">
        <v>40100</v>
      </c>
      <c r="D91" s="4">
        <v>-16100</v>
      </c>
      <c r="E91" s="4">
        <v>-455630000</v>
      </c>
      <c r="F91" s="4">
        <f t="shared" ref="F91:F102" si="15">E91+F92</f>
        <v>-64214010000</v>
      </c>
      <c r="G91" s="4">
        <v>0</v>
      </c>
      <c r="H91" s="4">
        <v>0</v>
      </c>
      <c r="I91" s="4">
        <v>0</v>
      </c>
      <c r="J91" s="4">
        <v>-214585000</v>
      </c>
      <c r="K91" s="24">
        <f t="shared" ref="K91:K102" si="16">K92+J91</f>
        <v>-233765000</v>
      </c>
      <c r="L91" s="4">
        <v>2318</v>
      </c>
      <c r="M91" s="4">
        <v>2778</v>
      </c>
      <c r="N91" s="4">
        <v>238</v>
      </c>
      <c r="O91" s="4">
        <v>289</v>
      </c>
      <c r="P91" s="4">
        <v>3518500</v>
      </c>
      <c r="Q91" s="4">
        <v>4357100</v>
      </c>
      <c r="R91" s="5">
        <v>-1.8E-3</v>
      </c>
      <c r="S91" s="4">
        <v>8140790</v>
      </c>
      <c r="T91" s="4">
        <f t="shared" si="13"/>
        <v>10911357.699999999</v>
      </c>
      <c r="U91" s="4">
        <f t="shared" ref="U91:U102" si="17">MIN(S92:S96)</f>
        <v>5559154</v>
      </c>
      <c r="V91" s="5">
        <v>2.1400000000000002E-2</v>
      </c>
    </row>
    <row r="92" spans="1:22" x14ac:dyDescent="0.2">
      <c r="A92" s="16" t="s">
        <v>185</v>
      </c>
      <c r="B92" s="4">
        <v>400</v>
      </c>
      <c r="C92" s="4">
        <v>0</v>
      </c>
      <c r="D92" s="4">
        <v>400</v>
      </c>
      <c r="E92" s="4">
        <v>10680000</v>
      </c>
      <c r="F92" s="4">
        <f t="shared" si="15"/>
        <v>-63758380000</v>
      </c>
      <c r="K92" s="24">
        <f t="shared" si="16"/>
        <v>-19180000</v>
      </c>
      <c r="L92" s="4">
        <v>2305</v>
      </c>
      <c r="M92" s="4">
        <v>1661</v>
      </c>
      <c r="N92" s="4">
        <v>165</v>
      </c>
      <c r="O92" s="4">
        <v>109</v>
      </c>
      <c r="P92" s="4">
        <v>2759200</v>
      </c>
      <c r="Q92" s="4">
        <v>2026300</v>
      </c>
      <c r="R92" s="5">
        <v>2.41E-2</v>
      </c>
      <c r="S92" s="4">
        <v>5559154</v>
      </c>
      <c r="T92" s="4">
        <f t="shared" si="13"/>
        <v>11351316.6</v>
      </c>
      <c r="U92" s="4">
        <f t="shared" si="17"/>
        <v>6791846</v>
      </c>
      <c r="V92" s="5">
        <v>3.7999999999999999E-2</v>
      </c>
    </row>
    <row r="93" spans="1:22" x14ac:dyDescent="0.2">
      <c r="A93" s="16" t="s">
        <v>184</v>
      </c>
      <c r="B93" s="4">
        <v>2000</v>
      </c>
      <c r="C93" s="4">
        <v>1000</v>
      </c>
      <c r="D93" s="4">
        <v>1000</v>
      </c>
      <c r="E93" s="4">
        <v>26980000</v>
      </c>
      <c r="F93" s="4">
        <f t="shared" si="15"/>
        <v>-63769060000</v>
      </c>
      <c r="K93" s="24">
        <f t="shared" si="16"/>
        <v>-19180000</v>
      </c>
      <c r="L93" s="4">
        <v>1288</v>
      </c>
      <c r="M93" s="4">
        <v>2600</v>
      </c>
      <c r="N93" s="4">
        <v>139</v>
      </c>
      <c r="O93" s="4">
        <v>228</v>
      </c>
      <c r="P93" s="4">
        <v>1923000</v>
      </c>
      <c r="Q93" s="4">
        <v>3446400</v>
      </c>
      <c r="R93" s="5">
        <v>-2.1700000000000001E-2</v>
      </c>
      <c r="S93" s="4">
        <v>6791846</v>
      </c>
      <c r="T93" s="4">
        <f t="shared" si="13"/>
        <v>11857924.444444444</v>
      </c>
      <c r="U93" s="4">
        <f t="shared" si="17"/>
        <v>7884548</v>
      </c>
      <c r="V93" s="5">
        <v>2.8799999999999999E-2</v>
      </c>
    </row>
    <row r="94" spans="1:22" x14ac:dyDescent="0.2">
      <c r="A94" s="16" t="s">
        <v>183</v>
      </c>
      <c r="B94" s="4">
        <v>40750</v>
      </c>
      <c r="C94" s="4">
        <v>420600</v>
      </c>
      <c r="D94" s="4">
        <v>-379850</v>
      </c>
      <c r="E94" s="4">
        <v>-10385750000</v>
      </c>
      <c r="F94" s="4">
        <f t="shared" si="15"/>
        <v>-63796040000</v>
      </c>
      <c r="G94" s="4">
        <v>0</v>
      </c>
      <c r="H94" s="4">
        <v>0</v>
      </c>
      <c r="I94" s="4">
        <v>0</v>
      </c>
      <c r="J94" s="4">
        <v>-19180000</v>
      </c>
      <c r="K94" s="24">
        <f t="shared" si="16"/>
        <v>-19180000</v>
      </c>
      <c r="L94" s="4">
        <v>3086</v>
      </c>
      <c r="M94" s="4">
        <v>4113</v>
      </c>
      <c r="N94" s="4">
        <v>364</v>
      </c>
      <c r="O94" s="4">
        <v>451</v>
      </c>
      <c r="P94" s="4">
        <v>4913800</v>
      </c>
      <c r="Q94" s="4">
        <v>6982700</v>
      </c>
      <c r="R94" s="5">
        <v>-7.0999999999999995E-3</v>
      </c>
      <c r="S94" s="4">
        <v>12890228</v>
      </c>
      <c r="T94" s="4">
        <f t="shared" si="13"/>
        <v>11728886.5</v>
      </c>
      <c r="U94" s="4">
        <f t="shared" si="17"/>
        <v>7884548</v>
      </c>
      <c r="V94" s="5">
        <v>2.35E-2</v>
      </c>
    </row>
    <row r="95" spans="1:22" x14ac:dyDescent="0.2">
      <c r="A95" s="16" t="s">
        <v>182</v>
      </c>
      <c r="B95" s="4">
        <v>4800</v>
      </c>
      <c r="C95" s="4">
        <v>371500</v>
      </c>
      <c r="D95" s="4">
        <v>-366700</v>
      </c>
      <c r="E95" s="4">
        <v>-10152270000</v>
      </c>
      <c r="F95" s="4">
        <f t="shared" si="15"/>
        <v>-53410290000</v>
      </c>
      <c r="K95" s="24">
        <f t="shared" si="16"/>
        <v>0</v>
      </c>
      <c r="L95" s="4">
        <v>2047</v>
      </c>
      <c r="M95" s="4">
        <v>3343</v>
      </c>
      <c r="N95" s="4">
        <v>146</v>
      </c>
      <c r="O95" s="4">
        <v>333</v>
      </c>
      <c r="P95" s="4">
        <v>2461000</v>
      </c>
      <c r="Q95" s="4">
        <v>4943400</v>
      </c>
      <c r="R95" s="5">
        <v>-7.0999999999999995E-3</v>
      </c>
      <c r="S95" s="4">
        <v>7884548</v>
      </c>
      <c r="T95" s="4">
        <f t="shared" si="13"/>
        <v>12278077.714285715</v>
      </c>
      <c r="U95" s="4">
        <f t="shared" si="17"/>
        <v>8878035</v>
      </c>
      <c r="V95" s="5">
        <v>2.1400000000000002E-2</v>
      </c>
    </row>
    <row r="96" spans="1:22" x14ac:dyDescent="0.2">
      <c r="A96" s="16" t="s">
        <v>177</v>
      </c>
      <c r="B96" s="4">
        <v>46915</v>
      </c>
      <c r="C96" s="4">
        <v>598600</v>
      </c>
      <c r="D96" s="4">
        <v>-551685</v>
      </c>
      <c r="E96" s="4">
        <v>-15459700000</v>
      </c>
      <c r="F96" s="4">
        <f t="shared" si="15"/>
        <v>-43258020000</v>
      </c>
      <c r="K96" s="24">
        <f t="shared" si="16"/>
        <v>0</v>
      </c>
      <c r="L96" s="4">
        <v>2703</v>
      </c>
      <c r="M96" s="4">
        <v>5337</v>
      </c>
      <c r="N96" s="4">
        <v>315</v>
      </c>
      <c r="O96" s="4">
        <v>595</v>
      </c>
      <c r="P96" s="4">
        <v>4357100</v>
      </c>
      <c r="Q96" s="4">
        <v>9126600</v>
      </c>
      <c r="R96" s="5">
        <v>-2.0899999999999998E-2</v>
      </c>
      <c r="S96" s="4">
        <v>14456257</v>
      </c>
      <c r="T96" s="4">
        <f t="shared" si="13"/>
        <v>11915047.833333334</v>
      </c>
      <c r="U96" s="4">
        <f t="shared" si="17"/>
        <v>7334308</v>
      </c>
      <c r="V96" s="5">
        <v>3.1600000000000003E-2</v>
      </c>
    </row>
    <row r="97" spans="1:22" x14ac:dyDescent="0.2">
      <c r="A97" s="16" t="s">
        <v>175</v>
      </c>
      <c r="B97" s="4">
        <v>180200</v>
      </c>
      <c r="C97" s="4">
        <v>696900</v>
      </c>
      <c r="D97" s="4">
        <v>-516700</v>
      </c>
      <c r="E97" s="4">
        <v>-14784620000</v>
      </c>
      <c r="F97" s="4">
        <f t="shared" si="15"/>
        <v>-27798320000</v>
      </c>
      <c r="K97" s="24">
        <f t="shared" si="16"/>
        <v>0</v>
      </c>
      <c r="L97" s="4">
        <v>4243</v>
      </c>
      <c r="M97" s="4">
        <v>4300</v>
      </c>
      <c r="N97" s="4">
        <v>526</v>
      </c>
      <c r="O97" s="4">
        <v>633</v>
      </c>
      <c r="P97" s="4">
        <v>8449900</v>
      </c>
      <c r="Q97" s="4">
        <v>8102900</v>
      </c>
      <c r="R97" s="5">
        <v>1.6E-2</v>
      </c>
      <c r="S97" s="4">
        <v>16638700</v>
      </c>
      <c r="T97" s="4">
        <f t="shared" ref="T97:T102" si="18">AVERAGE(S98:S107)</f>
        <v>10970317.4</v>
      </c>
      <c r="U97" s="4">
        <f t="shared" si="17"/>
        <v>7334308</v>
      </c>
      <c r="V97" s="5">
        <v>2.7699999999999999E-2</v>
      </c>
    </row>
    <row r="98" spans="1:22" x14ac:dyDescent="0.2">
      <c r="A98" s="16" t="s">
        <v>174</v>
      </c>
      <c r="B98" s="4">
        <v>493100</v>
      </c>
      <c r="C98" s="4">
        <v>1046700</v>
      </c>
      <c r="D98" s="4">
        <v>-553600</v>
      </c>
      <c r="E98" s="4">
        <v>-15524750000</v>
      </c>
      <c r="F98" s="4">
        <f t="shared" si="15"/>
        <v>-13013700000</v>
      </c>
      <c r="K98" s="24">
        <f t="shared" si="16"/>
        <v>0</v>
      </c>
      <c r="L98" s="4">
        <v>4650</v>
      </c>
      <c r="M98" s="4">
        <v>4339</v>
      </c>
      <c r="N98" s="4">
        <v>521</v>
      </c>
      <c r="O98" s="4">
        <v>457</v>
      </c>
      <c r="P98" s="4">
        <v>7744600</v>
      </c>
      <c r="Q98" s="4">
        <v>7355000</v>
      </c>
      <c r="R98" s="5">
        <v>0.02</v>
      </c>
      <c r="S98" s="4">
        <v>15840709</v>
      </c>
      <c r="T98" s="4">
        <f t="shared" si="18"/>
        <v>9752719.5</v>
      </c>
      <c r="U98" s="4">
        <f t="shared" si="17"/>
        <v>7334308</v>
      </c>
      <c r="V98" s="5">
        <v>2.98E-2</v>
      </c>
    </row>
    <row r="99" spans="1:22" x14ac:dyDescent="0.2">
      <c r="A99" s="16" t="s">
        <v>164</v>
      </c>
      <c r="B99" s="4">
        <v>21400</v>
      </c>
      <c r="C99" s="4">
        <v>5800</v>
      </c>
      <c r="D99" s="4">
        <v>15600</v>
      </c>
      <c r="E99" s="4">
        <v>429240000</v>
      </c>
      <c r="F99" s="4">
        <f t="shared" si="15"/>
        <v>2511050000</v>
      </c>
      <c r="K99" s="24">
        <f t="shared" si="16"/>
        <v>0</v>
      </c>
      <c r="L99" s="4">
        <v>2097</v>
      </c>
      <c r="M99" s="4">
        <v>2605</v>
      </c>
      <c r="N99" s="4">
        <v>228</v>
      </c>
      <c r="O99" s="4">
        <v>276</v>
      </c>
      <c r="P99" s="4">
        <v>3536200</v>
      </c>
      <c r="Q99" s="4">
        <v>4640700</v>
      </c>
      <c r="R99" s="5">
        <v>3.7000000000000002E-3</v>
      </c>
      <c r="S99" s="4">
        <v>8878035</v>
      </c>
      <c r="T99" s="4">
        <f t="shared" si="18"/>
        <v>10044281</v>
      </c>
      <c r="U99" s="4">
        <f t="shared" si="17"/>
        <v>7334308</v>
      </c>
      <c r="V99" s="5">
        <v>1.7899999999999999E-2</v>
      </c>
    </row>
    <row r="100" spans="1:22" x14ac:dyDescent="0.2">
      <c r="A100" s="16" t="s">
        <v>156</v>
      </c>
      <c r="B100" s="4">
        <v>85900</v>
      </c>
      <c r="C100" s="4">
        <v>24400</v>
      </c>
      <c r="D100" s="4">
        <v>61500</v>
      </c>
      <c r="E100" s="4">
        <v>1720440000</v>
      </c>
      <c r="F100" s="4">
        <f t="shared" si="15"/>
        <v>2081810000</v>
      </c>
      <c r="K100" s="24">
        <f t="shared" si="16"/>
        <v>0</v>
      </c>
      <c r="L100" s="4">
        <v>4175</v>
      </c>
      <c r="M100" s="4">
        <v>3935</v>
      </c>
      <c r="N100" s="4">
        <v>412</v>
      </c>
      <c r="O100" s="4">
        <v>404</v>
      </c>
      <c r="P100" s="4">
        <v>6084000</v>
      </c>
      <c r="Q100" s="4">
        <v>6080600</v>
      </c>
      <c r="R100" s="5">
        <v>0</v>
      </c>
      <c r="S100" s="4">
        <v>12839792</v>
      </c>
      <c r="T100" s="4">
        <f t="shared" si="18"/>
        <v>8646525.5</v>
      </c>
      <c r="U100" s="4">
        <f t="shared" si="17"/>
        <v>7334308</v>
      </c>
      <c r="V100" s="5">
        <v>3.0200000000000001E-2</v>
      </c>
    </row>
    <row r="101" spans="1:22" x14ac:dyDescent="0.2">
      <c r="A101" s="16" t="s">
        <v>155</v>
      </c>
      <c r="B101" s="4">
        <v>71700</v>
      </c>
      <c r="C101" s="4">
        <v>57100</v>
      </c>
      <c r="D101" s="4">
        <v>14600</v>
      </c>
      <c r="E101" s="4">
        <v>421430000</v>
      </c>
      <c r="F101" s="4">
        <f t="shared" si="15"/>
        <v>361370000</v>
      </c>
      <c r="K101" s="24">
        <f t="shared" si="16"/>
        <v>0</v>
      </c>
      <c r="L101" s="4">
        <v>2934</v>
      </c>
      <c r="M101" s="4">
        <v>2240</v>
      </c>
      <c r="N101" s="4">
        <v>252</v>
      </c>
      <c r="O101" s="4">
        <v>186</v>
      </c>
      <c r="P101" s="4">
        <v>3984200</v>
      </c>
      <c r="Q101" s="4">
        <v>3002300</v>
      </c>
      <c r="R101" s="5">
        <v>1.8600000000000002E-2</v>
      </c>
      <c r="S101" s="4">
        <v>7334308</v>
      </c>
      <c r="T101" s="4">
        <f t="shared" si="18"/>
        <v>9958743</v>
      </c>
      <c r="U101" s="4">
        <f t="shared" si="17"/>
        <v>9958743</v>
      </c>
      <c r="V101" s="5">
        <v>2.8999999999999998E-2</v>
      </c>
    </row>
    <row r="102" spans="1:22" x14ac:dyDescent="0.2">
      <c r="A102" s="16" t="s">
        <v>154</v>
      </c>
      <c r="B102" s="4">
        <v>17900</v>
      </c>
      <c r="C102" s="4">
        <v>20000</v>
      </c>
      <c r="D102" s="4">
        <v>-2100</v>
      </c>
      <c r="E102" s="4">
        <v>-60060000</v>
      </c>
      <c r="F102" s="4">
        <f t="shared" si="15"/>
        <v>-60060000</v>
      </c>
      <c r="K102" s="24">
        <f t="shared" si="16"/>
        <v>0</v>
      </c>
      <c r="L102" s="4">
        <v>2686</v>
      </c>
      <c r="M102" s="4">
        <v>4680</v>
      </c>
      <c r="N102" s="4">
        <v>183</v>
      </c>
      <c r="O102" s="4">
        <v>357</v>
      </c>
      <c r="P102" s="4">
        <v>3048800</v>
      </c>
      <c r="Q102" s="4">
        <v>5797900</v>
      </c>
      <c r="R102" s="5">
        <v>-3.0499999999999999E-2</v>
      </c>
      <c r="S102" s="4">
        <v>9958743</v>
      </c>
      <c r="T102" s="4" t="e">
        <f t="shared" si="18"/>
        <v>#DIV/0!</v>
      </c>
      <c r="U102" s="4">
        <f t="shared" si="17"/>
        <v>0</v>
      </c>
      <c r="V102" s="5">
        <v>3.7499999999999999E-2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DB3B-9847-5E4A-B038-5D23B31417B6}">
  <sheetPr codeName="Sheet37"/>
  <dimension ref="A1:W258"/>
  <sheetViews>
    <sheetView topLeftCell="B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33203125"/>
    <col min="3" max="3" customWidth="true" width="13.83203125"/>
    <col min="4" max="4" customWidth="true" width="16.1640625"/>
    <col min="5" max="5" customWidth="true" width="18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5.5"/>
    <col min="22" max="22" bestFit="true" customWidth="true" width="15.1640625"/>
    <col min="23" max="23" customWidth="true" width="14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715">
        <v>344</v>
      </c>
      <c r="B3" t="n" s="2716">
        <v>1186600.0</v>
      </c>
      <c r="C3" t="n" s="2717">
        <v>158700.0</v>
      </c>
      <c r="D3" t="n" s="2718">
        <v>1027900.0</v>
      </c>
      <c r="E3" t="n" s="2719">
        <v>1.460211E10</v>
      </c>
      <c r="G3" t="n" s="2705">
        <v>0.0</v>
      </c>
      <c r="H3" t="n" s="2706">
        <v>0.0</v>
      </c>
      <c r="I3" t="n" s="2707">
        <v>0.0</v>
      </c>
      <c r="J3" t="n" s="2708">
        <v>0.0</v>
      </c>
      <c r="L3" t="n" s="2709">
        <v>2727.0</v>
      </c>
      <c r="M3" t="n" s="2710">
        <v>2573.0</v>
      </c>
      <c r="N3" t="n" s="2711">
        <v>174.0</v>
      </c>
      <c r="O3" t="n" s="2712">
        <v>157.0</v>
      </c>
      <c r="P3" t="n" s="2713">
        <v>5684100.0</v>
      </c>
      <c r="Q3" t="n" s="2714">
        <v>5104400.0</v>
      </c>
      <c r="R3" t="n" s="2703">
        <v>0.0213</v>
      </c>
      <c r="S3" t="n" s="2702">
        <v>1.14427E7</v>
      </c>
      <c r="V3" t="n" s="2704">
        <v>0.030899999999999997</v>
      </c>
    </row>
    <row r="4">
      <c r="A4" t="s" s="648">
        <v>343</v>
      </c>
      <c r="B4" t="n" s="649">
        <v>430556.0</v>
      </c>
      <c r="C4" t="n" s="650">
        <v>171800.0</v>
      </c>
      <c r="D4" t="n" s="651">
        <v>258756.0</v>
      </c>
      <c r="E4" t="n" s="652">
        <v>3.66308E9</v>
      </c>
      <c r="G4" t="n" s="638">
        <v>0.0</v>
      </c>
      <c r="H4" t="n" s="639">
        <v>0.0</v>
      </c>
      <c r="I4" t="n" s="640">
        <v>0.0</v>
      </c>
      <c r="J4" t="n" s="641">
        <v>0.0</v>
      </c>
      <c r="L4" t="n" s="642">
        <v>2406.0</v>
      </c>
      <c r="M4" t="n" s="643">
        <v>3391.0</v>
      </c>
      <c r="N4" t="n" s="644">
        <v>173.0</v>
      </c>
      <c r="O4" t="n" s="645">
        <v>193.0</v>
      </c>
      <c r="P4" t="n" s="646">
        <v>5793000.0</v>
      </c>
      <c r="Q4" t="n" s="647">
        <v>6656500.0</v>
      </c>
      <c r="R4" t="n" s="636">
        <v>-0.0</v>
      </c>
      <c r="S4" t="n" s="635">
        <v>1.31302E7</v>
      </c>
      <c r="V4" t="n" s="637">
        <v>0.0106</v>
      </c>
    </row>
    <row r="5" spans="1:22" x14ac:dyDescent="0.2">
      <c r="A5" s="16" t="s">
        <v>342</v>
      </c>
      <c r="B5" s="4">
        <v>471857</v>
      </c>
      <c r="C5" s="4">
        <v>80334</v>
      </c>
      <c r="D5" s="4">
        <v>391523</v>
      </c>
      <c r="E5" s="4">
        <v>5604360000</v>
      </c>
      <c r="F5" s="4">
        <f t="shared" ref="F5:F46" si="0">E5+F6</f>
        <v>204980896530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-621369932000</v>
      </c>
      <c r="L5" s="4">
        <v>1857</v>
      </c>
      <c r="M5" s="4">
        <v>5564</v>
      </c>
      <c r="N5" s="4">
        <v>123</v>
      </c>
      <c r="O5" s="4">
        <v>297</v>
      </c>
      <c r="P5" s="4">
        <v>3783400</v>
      </c>
      <c r="Q5" s="4">
        <v>10544900</v>
      </c>
      <c r="R5" s="5">
        <v>-2.4700000000000003E-2</v>
      </c>
      <c r="S5" s="4">
        <v>15862000</v>
      </c>
      <c r="T5" s="4">
        <f t="shared" ref="T5:T73" si="2">AVERAGE(S6:S15)</f>
        <v>17746260</v>
      </c>
      <c r="U5" s="4">
        <f t="shared" ref="U5:U46" si="3">MIN(S6:S10)</f>
        <v>7904200</v>
      </c>
      <c r="V5" s="5">
        <v>2.75E-2</v>
      </c>
    </row>
    <row r="6" spans="1:22" x14ac:dyDescent="0.2">
      <c r="A6" s="16" t="s">
        <v>341</v>
      </c>
      <c r="B6" s="4">
        <v>659000</v>
      </c>
      <c r="C6" s="4">
        <v>61800</v>
      </c>
      <c r="D6" s="4">
        <v>597200</v>
      </c>
      <c r="E6" s="4">
        <v>8656590000</v>
      </c>
      <c r="F6" s="4">
        <f t="shared" si="0"/>
        <v>199376536530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-621369932000</v>
      </c>
      <c r="L6" s="4">
        <v>1803</v>
      </c>
      <c r="M6" s="4">
        <v>3272</v>
      </c>
      <c r="N6" s="4">
        <v>113</v>
      </c>
      <c r="O6" s="4">
        <v>224</v>
      </c>
      <c r="P6" s="4">
        <v>4292300</v>
      </c>
      <c r="Q6" s="4">
        <v>7076800</v>
      </c>
      <c r="R6" s="5">
        <v>0</v>
      </c>
      <c r="S6" s="4">
        <v>11431700</v>
      </c>
      <c r="T6" s="4">
        <f t="shared" si="2"/>
        <v>17768215</v>
      </c>
      <c r="U6" s="4">
        <f t="shared" si="3"/>
        <v>7904200</v>
      </c>
      <c r="V6" s="5">
        <v>1.72E-2</v>
      </c>
    </row>
    <row r="7" spans="1:22" x14ac:dyDescent="0.2">
      <c r="A7" s="16" t="s">
        <v>340</v>
      </c>
      <c r="B7" s="4">
        <v>537245</v>
      </c>
      <c r="C7" s="4">
        <v>441498</v>
      </c>
      <c r="D7" s="4">
        <v>95747</v>
      </c>
      <c r="E7" s="4">
        <v>1373390000</v>
      </c>
      <c r="F7" s="4">
        <f t="shared" si="0"/>
        <v>190719946530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-621369932000</v>
      </c>
      <c r="L7" s="4">
        <v>1707</v>
      </c>
      <c r="M7" s="4">
        <v>1703</v>
      </c>
      <c r="N7" s="4">
        <v>93</v>
      </c>
      <c r="O7" s="4">
        <v>109</v>
      </c>
      <c r="P7" s="4">
        <v>3341200</v>
      </c>
      <c r="Q7" s="4">
        <v>3801200</v>
      </c>
      <c r="R7" s="5">
        <v>3.4999999999999996E-3</v>
      </c>
      <c r="S7" s="4">
        <v>7904200</v>
      </c>
      <c r="T7" s="4">
        <f t="shared" si="2"/>
        <v>18539825</v>
      </c>
      <c r="U7" s="4">
        <f t="shared" si="3"/>
        <v>9920900</v>
      </c>
      <c r="V7" s="5">
        <v>2.06E-2</v>
      </c>
    </row>
    <row r="8" spans="1:22" x14ac:dyDescent="0.2">
      <c r="A8" s="16" t="s">
        <v>339</v>
      </c>
      <c r="B8" s="4">
        <v>361400</v>
      </c>
      <c r="C8" s="4">
        <v>1280525</v>
      </c>
      <c r="D8" s="4">
        <v>-919125</v>
      </c>
      <c r="E8" s="4">
        <v>-13631820000</v>
      </c>
      <c r="F8" s="4">
        <f t="shared" si="0"/>
        <v>189346556530</v>
      </c>
      <c r="G8" s="4">
        <v>0</v>
      </c>
      <c r="H8" s="4">
        <v>0</v>
      </c>
      <c r="I8" s="4">
        <v>0</v>
      </c>
      <c r="J8" s="4">
        <v>1480000000</v>
      </c>
      <c r="K8" s="24">
        <f t="shared" si="1"/>
        <v>-621369932000</v>
      </c>
      <c r="L8" s="4">
        <v>6657</v>
      </c>
      <c r="M8" s="4">
        <v>7509</v>
      </c>
      <c r="N8" s="4">
        <v>484</v>
      </c>
      <c r="O8" s="4">
        <v>499</v>
      </c>
      <c r="P8" s="4">
        <v>15187000</v>
      </c>
      <c r="Q8" s="4">
        <v>17805100</v>
      </c>
      <c r="R8" s="5">
        <v>3.4999999999999996E-3</v>
      </c>
      <c r="S8" s="4">
        <v>33030500</v>
      </c>
      <c r="T8" s="4">
        <f t="shared" si="2"/>
        <v>17584025</v>
      </c>
      <c r="U8" s="4">
        <f t="shared" si="3"/>
        <v>9920900</v>
      </c>
      <c r="V8" s="5">
        <v>5.0199999999999995E-2</v>
      </c>
    </row>
    <row r="9" spans="1:22" x14ac:dyDescent="0.2">
      <c r="A9" s="16" t="s">
        <v>338</v>
      </c>
      <c r="B9" s="4">
        <v>77023</v>
      </c>
      <c r="C9" s="4">
        <v>130600</v>
      </c>
      <c r="D9" s="4">
        <v>-53577</v>
      </c>
      <c r="E9" s="4">
        <v>-779170000</v>
      </c>
      <c r="F9" s="4">
        <f t="shared" si="0"/>
        <v>202978376530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-622849932000</v>
      </c>
      <c r="L9" s="4">
        <v>1992</v>
      </c>
      <c r="M9" s="4">
        <v>3080</v>
      </c>
      <c r="N9" s="4">
        <v>105</v>
      </c>
      <c r="O9" s="4">
        <v>180</v>
      </c>
      <c r="P9" s="4">
        <v>3679000</v>
      </c>
      <c r="Q9" s="4">
        <v>5879000</v>
      </c>
      <c r="R9" s="5">
        <v>-3.4000000000000002E-3</v>
      </c>
      <c r="S9" s="4">
        <v>9920900</v>
      </c>
      <c r="T9" s="4">
        <f t="shared" si="2"/>
        <v>19318425.899999999</v>
      </c>
      <c r="U9" s="4">
        <f t="shared" si="3"/>
        <v>15013900</v>
      </c>
      <c r="V9" s="5">
        <v>2.7400000000000001E-2</v>
      </c>
    </row>
    <row r="10" spans="1:22" x14ac:dyDescent="0.2">
      <c r="A10" s="16" t="s">
        <v>337</v>
      </c>
      <c r="B10" s="4">
        <v>3083797</v>
      </c>
      <c r="C10" s="4">
        <v>442100</v>
      </c>
      <c r="D10" s="4">
        <v>2641697</v>
      </c>
      <c r="E10" s="4">
        <v>38193450000</v>
      </c>
      <c r="F10" s="4">
        <f t="shared" si="0"/>
        <v>203757546530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-622849932000</v>
      </c>
      <c r="L10" s="4">
        <v>5363</v>
      </c>
      <c r="M10" s="4">
        <v>5368</v>
      </c>
      <c r="N10" s="4">
        <v>396</v>
      </c>
      <c r="O10" s="4">
        <v>294</v>
      </c>
      <c r="P10" s="4">
        <v>12225100</v>
      </c>
      <c r="Q10" s="4">
        <v>10125300</v>
      </c>
      <c r="R10" s="5">
        <v>1.0500000000000001E-2</v>
      </c>
      <c r="S10" s="4">
        <v>22791100</v>
      </c>
      <c r="T10" s="4">
        <f t="shared" si="2"/>
        <v>24231434.899999999</v>
      </c>
      <c r="U10" s="4">
        <f t="shared" si="3"/>
        <v>15013900</v>
      </c>
      <c r="V10" s="5">
        <v>2.7400000000000001E-2</v>
      </c>
    </row>
    <row r="11" spans="1:22" x14ac:dyDescent="0.2">
      <c r="A11" s="16" t="s">
        <v>336</v>
      </c>
      <c r="B11" s="4">
        <v>1484000</v>
      </c>
      <c r="C11" s="4">
        <v>133527</v>
      </c>
      <c r="D11" s="4">
        <v>1350473</v>
      </c>
      <c r="E11" s="4">
        <v>19077510000</v>
      </c>
      <c r="F11" s="4">
        <f t="shared" si="0"/>
        <v>165564096530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-622849932000</v>
      </c>
      <c r="L11" s="4">
        <v>3157</v>
      </c>
      <c r="M11" s="4">
        <v>4640</v>
      </c>
      <c r="N11" s="4">
        <v>184</v>
      </c>
      <c r="O11" s="4">
        <v>294</v>
      </c>
      <c r="P11" s="4">
        <v>5895700</v>
      </c>
      <c r="Q11" s="4">
        <v>10449200</v>
      </c>
      <c r="R11" s="5">
        <v>0</v>
      </c>
      <c r="S11" s="4">
        <v>17441300</v>
      </c>
      <c r="T11" s="4">
        <f t="shared" si="2"/>
        <v>25554594.899999999</v>
      </c>
      <c r="U11" s="4">
        <f t="shared" si="3"/>
        <v>11651250</v>
      </c>
      <c r="V11" s="5">
        <v>2.1000000000000001E-2</v>
      </c>
    </row>
    <row r="12" spans="1:22" x14ac:dyDescent="0.2">
      <c r="A12" s="16" t="s">
        <v>335</v>
      </c>
      <c r="B12" s="4">
        <v>332000</v>
      </c>
      <c r="C12" s="4">
        <v>151000</v>
      </c>
      <c r="D12" s="4">
        <v>181000</v>
      </c>
      <c r="E12" s="4">
        <v>2593970000</v>
      </c>
      <c r="F12" s="4">
        <f t="shared" si="0"/>
        <v>146486586530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-622849932000</v>
      </c>
      <c r="L12" s="4">
        <v>2433</v>
      </c>
      <c r="M12" s="4">
        <v>4811</v>
      </c>
      <c r="N12" s="4">
        <v>162</v>
      </c>
      <c r="O12" s="4">
        <v>227</v>
      </c>
      <c r="P12" s="4">
        <v>5186500</v>
      </c>
      <c r="Q12" s="4">
        <v>8667100</v>
      </c>
      <c r="R12" s="5">
        <v>0</v>
      </c>
      <c r="S12" s="4">
        <v>15013900</v>
      </c>
      <c r="T12" s="4">
        <f t="shared" si="2"/>
        <v>25857454.899999999</v>
      </c>
      <c r="U12" s="4">
        <f t="shared" si="3"/>
        <v>11651250</v>
      </c>
      <c r="V12" s="5">
        <v>2.4E-2</v>
      </c>
    </row>
    <row r="13" spans="1:22" x14ac:dyDescent="0.2">
      <c r="A13" s="16" t="s">
        <v>333</v>
      </c>
      <c r="B13" s="4">
        <v>2317900</v>
      </c>
      <c r="C13" s="4">
        <v>1200</v>
      </c>
      <c r="D13" s="4">
        <v>2316700</v>
      </c>
      <c r="E13" s="4">
        <v>33018920000</v>
      </c>
      <c r="F13" s="4">
        <f t="shared" si="0"/>
        <v>143892616530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-622849932000</v>
      </c>
      <c r="L13" s="4">
        <v>3288</v>
      </c>
      <c r="M13" s="4">
        <v>3971</v>
      </c>
      <c r="N13" s="4">
        <v>196</v>
      </c>
      <c r="O13" s="4">
        <v>259</v>
      </c>
      <c r="P13" s="4">
        <v>6735200</v>
      </c>
      <c r="Q13" s="4">
        <v>8655800</v>
      </c>
      <c r="R13" s="5">
        <v>3.5999999999999999E-3</v>
      </c>
      <c r="S13" s="4">
        <v>16224800</v>
      </c>
      <c r="T13" s="4">
        <f t="shared" si="2"/>
        <v>26318484.899999999</v>
      </c>
      <c r="U13" s="4">
        <f t="shared" si="3"/>
        <v>11651250</v>
      </c>
      <c r="V13" s="5">
        <v>2.0899999999999998E-2</v>
      </c>
    </row>
    <row r="14" spans="1:22" x14ac:dyDescent="0.2">
      <c r="A14" s="16" t="s">
        <v>332</v>
      </c>
      <c r="B14" s="4">
        <v>1209560</v>
      </c>
      <c r="C14" s="4">
        <v>7700</v>
      </c>
      <c r="D14" s="4">
        <v>1201860</v>
      </c>
      <c r="E14" s="4">
        <v>17155206128</v>
      </c>
      <c r="F14" s="4">
        <f t="shared" si="0"/>
        <v>110873696530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-622849932000</v>
      </c>
      <c r="L14" s="4">
        <v>2655</v>
      </c>
      <c r="M14" s="4">
        <v>3934</v>
      </c>
      <c r="N14" s="4">
        <v>184</v>
      </c>
      <c r="O14" s="4">
        <v>270</v>
      </c>
      <c r="P14" s="4">
        <v>6020300</v>
      </c>
      <c r="Q14" s="4">
        <v>9045700</v>
      </c>
      <c r="R14" s="5">
        <v>3.5999999999999999E-3</v>
      </c>
      <c r="S14" s="4">
        <v>15364000</v>
      </c>
      <c r="T14" s="4">
        <f t="shared" si="2"/>
        <v>26330444.899999999</v>
      </c>
      <c r="U14" s="4">
        <f t="shared" si="3"/>
        <v>11651250</v>
      </c>
      <c r="V14" s="5">
        <v>2.0799999999999999E-2</v>
      </c>
    </row>
    <row r="15" spans="1:22" x14ac:dyDescent="0.2">
      <c r="A15" s="16" t="s">
        <v>331</v>
      </c>
      <c r="B15" s="4">
        <v>5612023</v>
      </c>
      <c r="C15" s="4">
        <v>45400</v>
      </c>
      <c r="D15" s="4">
        <v>5566623</v>
      </c>
      <c r="E15" s="4">
        <v>78606310000</v>
      </c>
      <c r="F15" s="4">
        <f t="shared" si="0"/>
        <v>93718490402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-622849932000</v>
      </c>
      <c r="L15" s="4">
        <v>6938</v>
      </c>
      <c r="M15" s="4">
        <v>4998</v>
      </c>
      <c r="N15" s="4">
        <v>510</v>
      </c>
      <c r="O15" s="4">
        <v>369</v>
      </c>
      <c r="P15" s="4">
        <v>16050000</v>
      </c>
      <c r="Q15" s="4">
        <v>11756300</v>
      </c>
      <c r="R15" s="5">
        <v>2.8999999999999998E-2</v>
      </c>
      <c r="S15" s="4">
        <v>28340200</v>
      </c>
      <c r="T15" s="4">
        <f t="shared" si="2"/>
        <v>25438769.800000001</v>
      </c>
      <c r="U15" s="4">
        <f t="shared" si="3"/>
        <v>11651250</v>
      </c>
      <c r="V15" s="5">
        <v>4.87E-2</v>
      </c>
    </row>
    <row r="16" spans="1:22" x14ac:dyDescent="0.2">
      <c r="A16" s="16" t="s">
        <v>330</v>
      </c>
      <c r="B16" s="4">
        <v>1132000</v>
      </c>
      <c r="C16" s="4">
        <v>7200</v>
      </c>
      <c r="D16" s="4">
        <v>1124800</v>
      </c>
      <c r="E16" s="4">
        <v>15467210000</v>
      </c>
      <c r="F16" s="4">
        <f t="shared" si="0"/>
        <v>15112180402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-622849932000</v>
      </c>
      <c r="L16" s="4">
        <v>2690</v>
      </c>
      <c r="M16" s="4">
        <v>2667</v>
      </c>
      <c r="N16" s="4">
        <v>125</v>
      </c>
      <c r="O16" s="4">
        <v>110</v>
      </c>
      <c r="P16" s="4">
        <v>4793100</v>
      </c>
      <c r="Q16" s="4">
        <v>4494100</v>
      </c>
      <c r="R16" s="5">
        <v>3.7000000000000002E-3</v>
      </c>
      <c r="S16" s="4">
        <v>11651250</v>
      </c>
      <c r="T16" s="4">
        <f t="shared" si="2"/>
        <v>25383054.800000001</v>
      </c>
      <c r="U16" s="4">
        <f t="shared" si="3"/>
        <v>15620300</v>
      </c>
      <c r="V16" s="5">
        <v>1.8000000000000002E-2</v>
      </c>
    </row>
    <row r="17" spans="1:22" x14ac:dyDescent="0.2">
      <c r="A17" s="16" t="s">
        <v>329</v>
      </c>
      <c r="B17" s="4">
        <v>405300</v>
      </c>
      <c r="C17" s="4">
        <v>72700</v>
      </c>
      <c r="D17" s="4">
        <v>332600</v>
      </c>
      <c r="E17" s="4">
        <v>4549855852</v>
      </c>
      <c r="F17" s="4">
        <f t="shared" si="0"/>
        <v>-355029598</v>
      </c>
      <c r="G17" s="4">
        <v>0</v>
      </c>
      <c r="H17" s="4">
        <v>0</v>
      </c>
      <c r="I17" s="4">
        <v>0</v>
      </c>
      <c r="J17" s="4">
        <v>-1355000000</v>
      </c>
      <c r="K17" s="24">
        <f t="shared" si="1"/>
        <v>-622849932000</v>
      </c>
      <c r="L17" s="4">
        <v>2694</v>
      </c>
      <c r="M17" s="4">
        <v>4086</v>
      </c>
      <c r="N17" s="4">
        <v>136</v>
      </c>
      <c r="O17" s="4">
        <v>153</v>
      </c>
      <c r="P17" s="4">
        <v>5159500</v>
      </c>
      <c r="Q17" s="4">
        <v>6655300</v>
      </c>
      <c r="R17" s="5">
        <v>1.4800000000000001E-2</v>
      </c>
      <c r="S17" s="4">
        <v>15620300</v>
      </c>
      <c r="T17" s="4">
        <f t="shared" si="2"/>
        <v>26653526</v>
      </c>
      <c r="U17" s="4">
        <f t="shared" si="3"/>
        <v>18042500</v>
      </c>
      <c r="V17" s="5">
        <v>1.46E-2</v>
      </c>
    </row>
    <row r="18" spans="1:22" x14ac:dyDescent="0.2">
      <c r="A18" s="16" t="s">
        <v>328</v>
      </c>
      <c r="B18" s="4">
        <v>284900</v>
      </c>
      <c r="C18" s="4">
        <v>131700</v>
      </c>
      <c r="D18" s="4">
        <v>153200</v>
      </c>
      <c r="E18" s="4">
        <v>2090350000</v>
      </c>
      <c r="F18" s="4">
        <f t="shared" si="0"/>
        <v>-4904885450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-621494932000</v>
      </c>
      <c r="L18" s="4">
        <v>3535</v>
      </c>
      <c r="M18" s="4">
        <v>7067</v>
      </c>
      <c r="N18" s="4">
        <v>154</v>
      </c>
      <c r="O18" s="4">
        <v>345</v>
      </c>
      <c r="P18" s="4">
        <v>6538500</v>
      </c>
      <c r="Q18" s="4">
        <v>13235000</v>
      </c>
      <c r="R18" s="5">
        <v>-1.47E-2</v>
      </c>
      <c r="S18" s="4">
        <v>23472500</v>
      </c>
      <c r="T18" s="4">
        <f t="shared" si="2"/>
        <v>25873316</v>
      </c>
      <c r="U18" s="4">
        <f t="shared" si="3"/>
        <v>18042500</v>
      </c>
      <c r="V18" s="5">
        <v>3.2400000000000005E-2</v>
      </c>
    </row>
    <row r="19" spans="1:22" x14ac:dyDescent="0.2">
      <c r="A19" s="16" t="s">
        <v>327</v>
      </c>
      <c r="B19" s="4">
        <v>403700</v>
      </c>
      <c r="C19" s="4">
        <v>341800</v>
      </c>
      <c r="D19" s="4">
        <v>61900</v>
      </c>
      <c r="E19" s="4">
        <v>876000000</v>
      </c>
      <c r="F19" s="4">
        <f t="shared" si="0"/>
        <v>-6995235450</v>
      </c>
      <c r="G19" s="4">
        <v>0</v>
      </c>
      <c r="H19" s="4">
        <v>0</v>
      </c>
      <c r="I19" s="4">
        <v>0</v>
      </c>
      <c r="J19" s="4">
        <v>8160000000</v>
      </c>
      <c r="K19" s="24">
        <f t="shared" si="1"/>
        <v>-621494932000</v>
      </c>
      <c r="L19" s="4">
        <v>4946</v>
      </c>
      <c r="M19" s="4">
        <v>6884</v>
      </c>
      <c r="N19" s="4">
        <v>268</v>
      </c>
      <c r="O19" s="4">
        <v>337</v>
      </c>
      <c r="P19" s="4">
        <v>10525700</v>
      </c>
      <c r="Q19" s="4">
        <v>12131500</v>
      </c>
      <c r="R19" s="5">
        <v>1.11E-2</v>
      </c>
      <c r="S19" s="4">
        <v>27264909</v>
      </c>
      <c r="T19" s="4">
        <f t="shared" si="2"/>
        <v>25498455.100000001</v>
      </c>
      <c r="U19" s="4">
        <f t="shared" si="3"/>
        <v>15483600</v>
      </c>
      <c r="V19" s="5">
        <v>3.1899999999999998E-2</v>
      </c>
    </row>
    <row r="20" spans="1:22" x14ac:dyDescent="0.2">
      <c r="A20" s="16" t="s">
        <v>326</v>
      </c>
      <c r="B20" s="4">
        <v>770800</v>
      </c>
      <c r="C20" s="4">
        <v>41223</v>
      </c>
      <c r="D20" s="4">
        <v>729577</v>
      </c>
      <c r="E20" s="4">
        <v>9969910000</v>
      </c>
      <c r="F20" s="4">
        <f t="shared" si="0"/>
        <v>-7871235450</v>
      </c>
      <c r="G20" s="4">
        <v>0</v>
      </c>
      <c r="H20" s="4">
        <v>0</v>
      </c>
      <c r="I20" s="4">
        <v>0</v>
      </c>
      <c r="J20" s="4">
        <v>8160000000</v>
      </c>
      <c r="K20" s="24">
        <f t="shared" si="1"/>
        <v>-629654932000</v>
      </c>
      <c r="L20" s="4">
        <v>11979</v>
      </c>
      <c r="M20" s="4">
        <v>16355</v>
      </c>
      <c r="N20" s="4">
        <v>698</v>
      </c>
      <c r="O20" s="4">
        <v>860</v>
      </c>
      <c r="P20" s="4">
        <v>24750100</v>
      </c>
      <c r="Q20" s="4">
        <v>31890100</v>
      </c>
      <c r="R20" s="5">
        <v>-7.3499999999999996E-2</v>
      </c>
      <c r="S20" s="4">
        <v>71921190</v>
      </c>
      <c r="T20" s="4">
        <f t="shared" si="2"/>
        <v>22189366.100000001</v>
      </c>
      <c r="U20" s="4">
        <f t="shared" si="3"/>
        <v>15483600</v>
      </c>
      <c r="V20" s="5">
        <v>2.86E-2</v>
      </c>
    </row>
    <row r="21" spans="1:22" x14ac:dyDescent="0.2">
      <c r="A21" s="16" t="s">
        <v>325</v>
      </c>
      <c r="B21" s="4">
        <v>63200</v>
      </c>
      <c r="C21" s="4">
        <v>364445</v>
      </c>
      <c r="D21" s="4">
        <v>-301245</v>
      </c>
      <c r="E21" s="4">
        <v>-4411010000</v>
      </c>
      <c r="F21" s="4">
        <f t="shared" si="0"/>
        <v>-17841145450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-637814932000</v>
      </c>
      <c r="L21" s="4">
        <v>6113</v>
      </c>
      <c r="M21" s="4">
        <v>6791</v>
      </c>
      <c r="N21" s="4">
        <v>377</v>
      </c>
      <c r="O21" s="4">
        <v>383</v>
      </c>
      <c r="P21" s="4">
        <v>12754200</v>
      </c>
      <c r="Q21" s="4">
        <v>14902900</v>
      </c>
      <c r="R21" s="5">
        <v>-2.0499999999999997E-2</v>
      </c>
      <c r="S21" s="4">
        <v>30672900</v>
      </c>
      <c r="T21" s="4">
        <f t="shared" si="2"/>
        <v>22343166.100000001</v>
      </c>
      <c r="U21" s="4">
        <f t="shared" si="3"/>
        <v>11094100</v>
      </c>
      <c r="V21" s="5">
        <v>2.7000000000000003E-2</v>
      </c>
    </row>
    <row r="22" spans="1:22" x14ac:dyDescent="0.2">
      <c r="A22" s="16" t="s">
        <v>324</v>
      </c>
      <c r="B22" s="4">
        <v>478100</v>
      </c>
      <c r="C22" s="4">
        <v>7900</v>
      </c>
      <c r="D22" s="4">
        <v>470200</v>
      </c>
      <c r="E22" s="4">
        <v>6991110000</v>
      </c>
      <c r="F22" s="4">
        <f t="shared" si="0"/>
        <v>-13430135450</v>
      </c>
      <c r="G22" s="4">
        <v>0</v>
      </c>
      <c r="H22" s="4">
        <v>0</v>
      </c>
      <c r="I22" s="4">
        <v>0</v>
      </c>
      <c r="J22" s="4">
        <v>8140000000</v>
      </c>
      <c r="K22" s="24">
        <f t="shared" si="1"/>
        <v>-637814932000</v>
      </c>
      <c r="L22" s="4">
        <v>5430</v>
      </c>
      <c r="M22" s="4">
        <v>2390</v>
      </c>
      <c r="N22" s="4">
        <v>340</v>
      </c>
      <c r="O22" s="4">
        <v>151</v>
      </c>
      <c r="P22" s="4">
        <v>11736300</v>
      </c>
      <c r="Q22" s="4">
        <v>5762600</v>
      </c>
      <c r="R22" s="5">
        <v>2.06E-2</v>
      </c>
      <c r="S22" s="4">
        <v>18042500</v>
      </c>
      <c r="T22" s="4">
        <f t="shared" si="2"/>
        <v>25412466.100000001</v>
      </c>
      <c r="U22" s="4">
        <f t="shared" si="3"/>
        <v>11094100</v>
      </c>
      <c r="V22" s="5">
        <v>2.6699999999999998E-2</v>
      </c>
    </row>
    <row r="23" spans="1:22" x14ac:dyDescent="0.2">
      <c r="A23" s="16" t="s">
        <v>323</v>
      </c>
      <c r="B23" s="4">
        <v>89600</v>
      </c>
      <c r="C23" s="4">
        <v>92424</v>
      </c>
      <c r="D23" s="4">
        <v>-2824</v>
      </c>
      <c r="E23" s="4">
        <v>-41070000</v>
      </c>
      <c r="F23" s="4">
        <f t="shared" si="0"/>
        <v>-20421245450</v>
      </c>
      <c r="K23" s="24">
        <f t="shared" si="1"/>
        <v>-645954932000</v>
      </c>
      <c r="L23" s="4">
        <v>3861</v>
      </c>
      <c r="M23" s="4">
        <v>4425</v>
      </c>
      <c r="N23" s="4">
        <v>256</v>
      </c>
      <c r="O23" s="4">
        <v>254</v>
      </c>
      <c r="P23" s="4">
        <v>8402500</v>
      </c>
      <c r="Q23" s="4">
        <v>10092400</v>
      </c>
      <c r="R23" s="5">
        <v>-2.3900000000000001E-2</v>
      </c>
      <c r="S23" s="4">
        <v>20835100</v>
      </c>
      <c r="T23" s="4">
        <f t="shared" si="2"/>
        <v>30488776.100000001</v>
      </c>
      <c r="U23" s="4">
        <f t="shared" si="3"/>
        <v>11094100</v>
      </c>
      <c r="V23" s="5">
        <v>3.3300000000000003E-2</v>
      </c>
    </row>
    <row r="24" spans="1:22" x14ac:dyDescent="0.2">
      <c r="A24" s="16" t="s">
        <v>322</v>
      </c>
      <c r="B24" s="4">
        <v>149100</v>
      </c>
      <c r="C24" s="4">
        <v>216900</v>
      </c>
      <c r="D24" s="4">
        <v>-67800</v>
      </c>
      <c r="E24" s="4">
        <v>-998750000</v>
      </c>
      <c r="F24" s="4">
        <f t="shared" si="0"/>
        <v>-20380175450</v>
      </c>
      <c r="G24" s="4">
        <v>0</v>
      </c>
      <c r="H24" s="4">
        <v>0</v>
      </c>
      <c r="I24" s="4">
        <v>0</v>
      </c>
      <c r="J24" s="4">
        <v>2980000000</v>
      </c>
      <c r="K24" s="24">
        <f t="shared" si="1"/>
        <v>-645954932000</v>
      </c>
      <c r="L24" s="4">
        <v>2374</v>
      </c>
      <c r="M24" s="4">
        <v>4125</v>
      </c>
      <c r="N24" s="4">
        <v>139</v>
      </c>
      <c r="O24" s="4">
        <v>220</v>
      </c>
      <c r="P24" s="4">
        <v>5155100</v>
      </c>
      <c r="Q24" s="4">
        <v>9396800</v>
      </c>
      <c r="R24" s="5">
        <v>-0.02</v>
      </c>
      <c r="S24" s="4">
        <v>15483600</v>
      </c>
      <c r="T24" s="4">
        <f t="shared" si="2"/>
        <v>31844886.100000001</v>
      </c>
      <c r="U24" s="4">
        <f t="shared" si="3"/>
        <v>11094100</v>
      </c>
      <c r="V24" s="5">
        <v>2.3300000000000001E-2</v>
      </c>
    </row>
    <row r="25" spans="1:22" x14ac:dyDescent="0.2">
      <c r="A25" s="16" t="s">
        <v>321</v>
      </c>
      <c r="B25" s="4">
        <v>332300</v>
      </c>
      <c r="C25" s="4">
        <v>48000</v>
      </c>
      <c r="D25" s="4">
        <v>284300</v>
      </c>
      <c r="E25" s="4">
        <v>4323860000</v>
      </c>
      <c r="F25" s="4">
        <f t="shared" si="0"/>
        <v>-19381425450</v>
      </c>
      <c r="K25" s="24">
        <f t="shared" si="1"/>
        <v>-648934932000</v>
      </c>
      <c r="L25" s="4">
        <v>3186</v>
      </c>
      <c r="M25" s="4">
        <v>3044</v>
      </c>
      <c r="N25" s="4">
        <v>244</v>
      </c>
      <c r="O25" s="4">
        <v>235</v>
      </c>
      <c r="P25" s="4">
        <v>8588800</v>
      </c>
      <c r="Q25" s="4">
        <v>8785800</v>
      </c>
      <c r="R25" s="5">
        <v>3.3E-3</v>
      </c>
      <c r="S25" s="4">
        <v>19423449</v>
      </c>
      <c r="T25" s="4">
        <f t="shared" si="2"/>
        <v>33175721.199999999</v>
      </c>
      <c r="U25" s="4">
        <f t="shared" si="3"/>
        <v>11094100</v>
      </c>
      <c r="V25" s="5">
        <v>4.1700000000000001E-2</v>
      </c>
    </row>
    <row r="26" spans="1:22" x14ac:dyDescent="0.2">
      <c r="A26" s="16" t="s">
        <v>320</v>
      </c>
      <c r="B26" s="4">
        <v>32000</v>
      </c>
      <c r="C26" s="4">
        <v>9000</v>
      </c>
      <c r="D26" s="4">
        <v>23000</v>
      </c>
      <c r="E26" s="4">
        <v>343820000</v>
      </c>
      <c r="F26" s="4">
        <f t="shared" si="0"/>
        <v>-23705285450</v>
      </c>
      <c r="K26" s="24">
        <f t="shared" si="1"/>
        <v>-648934932000</v>
      </c>
      <c r="L26" s="4">
        <v>2363</v>
      </c>
      <c r="M26" s="4">
        <v>2339</v>
      </c>
      <c r="N26" s="4">
        <v>165</v>
      </c>
      <c r="O26" s="4">
        <v>128</v>
      </c>
      <c r="P26" s="4">
        <v>5685100</v>
      </c>
      <c r="Q26" s="4">
        <v>4355900</v>
      </c>
      <c r="R26" s="5">
        <v>0</v>
      </c>
      <c r="S26" s="4">
        <v>11094100</v>
      </c>
      <c r="T26" s="4">
        <f t="shared" si="2"/>
        <v>35955931.200000003</v>
      </c>
      <c r="U26" s="4">
        <f t="shared" si="3"/>
        <v>15670400</v>
      </c>
      <c r="V26" s="5">
        <v>1.6500000000000001E-2</v>
      </c>
    </row>
    <row r="27" spans="1:22" x14ac:dyDescent="0.2">
      <c r="A27" s="16" t="s">
        <v>319</v>
      </c>
      <c r="B27" s="4">
        <v>268548</v>
      </c>
      <c r="C27" s="4">
        <v>1656313</v>
      </c>
      <c r="D27" s="4">
        <v>-1387765</v>
      </c>
      <c r="E27" s="4">
        <v>-20792140000</v>
      </c>
      <c r="F27" s="4">
        <f t="shared" si="0"/>
        <v>-24049105450</v>
      </c>
      <c r="G27" s="4">
        <v>0</v>
      </c>
      <c r="H27" s="4">
        <v>0</v>
      </c>
      <c r="I27" s="4">
        <v>0</v>
      </c>
      <c r="J27" s="4">
        <v>3780000000</v>
      </c>
      <c r="K27" s="24">
        <f t="shared" si="1"/>
        <v>-648934932000</v>
      </c>
      <c r="L27" s="4">
        <v>6548</v>
      </c>
      <c r="M27" s="4">
        <v>3361</v>
      </c>
      <c r="N27" s="4">
        <v>424</v>
      </c>
      <c r="O27" s="4">
        <v>317</v>
      </c>
      <c r="P27" s="4">
        <v>14807400</v>
      </c>
      <c r="Q27" s="4">
        <v>10976500</v>
      </c>
      <c r="R27" s="5">
        <v>4.8300000000000003E-2</v>
      </c>
      <c r="S27" s="4">
        <v>28325012</v>
      </c>
      <c r="T27" s="4">
        <f t="shared" si="2"/>
        <v>36945220</v>
      </c>
      <c r="U27" s="4">
        <f t="shared" si="3"/>
        <v>15670400</v>
      </c>
      <c r="V27" s="5">
        <v>5.2000000000000005E-2</v>
      </c>
    </row>
    <row r="28" spans="1:22" x14ac:dyDescent="0.2">
      <c r="A28" s="16" t="s">
        <v>318</v>
      </c>
      <c r="B28" s="4">
        <v>402400</v>
      </c>
      <c r="C28" s="4">
        <v>423505</v>
      </c>
      <c r="D28" s="4">
        <v>-21105</v>
      </c>
      <c r="E28" s="4">
        <v>-324720000</v>
      </c>
      <c r="F28" s="4">
        <f t="shared" si="0"/>
        <v>-3256965450</v>
      </c>
      <c r="G28" s="4">
        <v>0</v>
      </c>
      <c r="H28" s="4">
        <v>0</v>
      </c>
      <c r="I28" s="4">
        <v>0</v>
      </c>
      <c r="J28" s="4">
        <v>3780000000</v>
      </c>
      <c r="K28" s="24">
        <f t="shared" si="1"/>
        <v>-652714932000</v>
      </c>
      <c r="L28" s="4">
        <v>2215</v>
      </c>
      <c r="M28" s="4">
        <v>5247</v>
      </c>
      <c r="N28" s="4">
        <v>116</v>
      </c>
      <c r="O28" s="4">
        <v>267</v>
      </c>
      <c r="P28" s="4">
        <v>4321100</v>
      </c>
      <c r="Q28" s="4">
        <v>10258400</v>
      </c>
      <c r="R28" s="5">
        <v>-2.75E-2</v>
      </c>
      <c r="S28" s="4">
        <v>15670400</v>
      </c>
      <c r="T28" s="4">
        <f t="shared" si="2"/>
        <v>40346180</v>
      </c>
      <c r="U28" s="4">
        <f t="shared" si="3"/>
        <v>23516300</v>
      </c>
      <c r="V28" s="5">
        <v>3.6799999999999999E-2</v>
      </c>
    </row>
    <row r="29" spans="1:22" x14ac:dyDescent="0.2">
      <c r="A29" s="16" t="s">
        <v>317</v>
      </c>
      <c r="B29" s="4">
        <v>26335</v>
      </c>
      <c r="C29" s="4">
        <v>751731</v>
      </c>
      <c r="D29" s="4">
        <v>-725396</v>
      </c>
      <c r="E29" s="4">
        <v>-10794080000</v>
      </c>
      <c r="F29" s="4">
        <f t="shared" si="0"/>
        <v>-2932245450</v>
      </c>
      <c r="K29" s="24">
        <f t="shared" si="1"/>
        <v>-656494932000</v>
      </c>
      <c r="L29" s="4">
        <v>4945</v>
      </c>
      <c r="M29" s="4">
        <v>4012</v>
      </c>
      <c r="N29" s="4">
        <v>301</v>
      </c>
      <c r="O29" s="4">
        <v>221</v>
      </c>
      <c r="P29" s="4">
        <v>10202100</v>
      </c>
      <c r="Q29" s="4">
        <v>8102500</v>
      </c>
      <c r="R29" s="5">
        <v>3.1200000000000002E-2</v>
      </c>
      <c r="S29" s="4">
        <v>23516300</v>
      </c>
      <c r="T29" s="4">
        <f t="shared" si="2"/>
        <v>48803450</v>
      </c>
      <c r="U29" s="4">
        <f t="shared" si="3"/>
        <v>29044700</v>
      </c>
      <c r="V29" s="5">
        <v>2.6600000000000002E-2</v>
      </c>
    </row>
    <row r="30" spans="1:22" x14ac:dyDescent="0.2">
      <c r="A30" s="16" t="s">
        <v>316</v>
      </c>
      <c r="B30" s="4">
        <v>1866300</v>
      </c>
      <c r="C30" s="4">
        <v>1563723</v>
      </c>
      <c r="D30" s="4">
        <v>302577</v>
      </c>
      <c r="E30" s="4">
        <v>4346070000</v>
      </c>
      <c r="F30" s="4">
        <f t="shared" si="0"/>
        <v>7861834550</v>
      </c>
      <c r="G30" s="4">
        <v>0</v>
      </c>
      <c r="H30" s="4">
        <v>0</v>
      </c>
      <c r="I30" s="4">
        <v>0</v>
      </c>
      <c r="J30" s="4">
        <v>5762485000</v>
      </c>
      <c r="K30" s="24">
        <f t="shared" si="1"/>
        <v>-656494932000</v>
      </c>
      <c r="L30" s="4">
        <v>6548</v>
      </c>
      <c r="M30" s="4">
        <v>10127</v>
      </c>
      <c r="N30" s="4">
        <v>413</v>
      </c>
      <c r="O30" s="4">
        <v>601</v>
      </c>
      <c r="P30" s="4">
        <v>14642000</v>
      </c>
      <c r="Q30" s="4">
        <v>20988200</v>
      </c>
      <c r="R30" s="5">
        <v>-4.1500000000000002E-2</v>
      </c>
      <c r="S30" s="4">
        <v>38830300</v>
      </c>
      <c r="T30" s="4">
        <f t="shared" si="2"/>
        <v>49644390</v>
      </c>
      <c r="U30" s="4">
        <f t="shared" si="3"/>
        <v>29044700</v>
      </c>
      <c r="V30" s="5">
        <v>5.0199999999999995E-2</v>
      </c>
    </row>
    <row r="31" spans="1:22" x14ac:dyDescent="0.2">
      <c r="A31" s="16" t="s">
        <v>315</v>
      </c>
      <c r="B31" s="4">
        <v>568100</v>
      </c>
      <c r="C31" s="4">
        <v>195700</v>
      </c>
      <c r="D31" s="4">
        <v>372400</v>
      </c>
      <c r="E31" s="4">
        <v>5492720000</v>
      </c>
      <c r="F31" s="4">
        <f t="shared" si="0"/>
        <v>3515764550</v>
      </c>
      <c r="G31" s="4">
        <v>0</v>
      </c>
      <c r="H31" s="4">
        <v>0</v>
      </c>
      <c r="I31" s="4">
        <v>0</v>
      </c>
      <c r="J31" s="4">
        <v>14973060000</v>
      </c>
      <c r="K31" s="24">
        <f t="shared" si="1"/>
        <v>-662257417000</v>
      </c>
      <c r="L31" s="4">
        <v>4943</v>
      </c>
      <c r="M31" s="4">
        <v>7903</v>
      </c>
      <c r="N31" s="4">
        <v>288</v>
      </c>
      <c r="O31" s="4">
        <v>496</v>
      </c>
      <c r="P31" s="4">
        <v>10294000</v>
      </c>
      <c r="Q31" s="4">
        <v>20185900</v>
      </c>
      <c r="R31" s="5">
        <v>-4.6500000000000007E-2</v>
      </c>
      <c r="S31" s="4">
        <v>32210900</v>
      </c>
      <c r="T31" s="4">
        <f t="shared" si="2"/>
        <v>48997790</v>
      </c>
      <c r="U31" s="4">
        <f t="shared" si="3"/>
        <v>29044700</v>
      </c>
      <c r="V31" s="5">
        <v>6.5299999999999997E-2</v>
      </c>
    </row>
    <row r="32" spans="1:22" x14ac:dyDescent="0.2">
      <c r="A32" s="16" t="s">
        <v>314</v>
      </c>
      <c r="B32" s="4">
        <v>789745</v>
      </c>
      <c r="C32" s="4">
        <v>1133997</v>
      </c>
      <c r="D32" s="4">
        <v>-344252</v>
      </c>
      <c r="E32" s="4">
        <v>-5707160000</v>
      </c>
      <c r="F32" s="4">
        <f t="shared" si="0"/>
        <v>-1976955450</v>
      </c>
      <c r="G32" s="4">
        <v>0</v>
      </c>
      <c r="H32" s="4">
        <v>0</v>
      </c>
      <c r="I32" s="4">
        <v>0</v>
      </c>
      <c r="J32" s="4">
        <v>14973060000</v>
      </c>
      <c r="K32" s="24">
        <f t="shared" si="1"/>
        <v>-677230477000</v>
      </c>
      <c r="L32" s="4">
        <v>8566</v>
      </c>
      <c r="M32" s="4">
        <v>14227</v>
      </c>
      <c r="N32" s="4">
        <v>569</v>
      </c>
      <c r="O32" s="4">
        <v>881</v>
      </c>
      <c r="P32" s="4">
        <v>17699200</v>
      </c>
      <c r="Q32" s="4">
        <v>27962500</v>
      </c>
      <c r="R32" s="5">
        <v>-4.7599999999999996E-2</v>
      </c>
      <c r="S32" s="4">
        <v>48735500</v>
      </c>
      <c r="T32" s="4">
        <f t="shared" si="2"/>
        <v>46518920</v>
      </c>
      <c r="U32" s="4">
        <f t="shared" si="3"/>
        <v>29044700</v>
      </c>
      <c r="V32" s="5">
        <v>5.2000000000000005E-2</v>
      </c>
    </row>
    <row r="33" spans="1:22" x14ac:dyDescent="0.2">
      <c r="A33" s="16" t="s">
        <v>313</v>
      </c>
      <c r="B33" s="4">
        <v>64200</v>
      </c>
      <c r="C33" s="4">
        <v>2114</v>
      </c>
      <c r="D33" s="4">
        <v>62086</v>
      </c>
      <c r="E33" s="4">
        <v>1040680000</v>
      </c>
      <c r="F33" s="4">
        <f t="shared" si="0"/>
        <v>3730204550</v>
      </c>
      <c r="K33" s="24">
        <f t="shared" si="1"/>
        <v>-692203537000</v>
      </c>
      <c r="L33" s="4">
        <v>10567</v>
      </c>
      <c r="M33" s="4">
        <v>18463</v>
      </c>
      <c r="N33" s="4">
        <v>798</v>
      </c>
      <c r="O33" s="4">
        <v>1572</v>
      </c>
      <c r="P33" s="4">
        <v>25666200</v>
      </c>
      <c r="Q33" s="4">
        <v>45755200</v>
      </c>
      <c r="R33" s="5">
        <v>-7.2700000000000001E-2</v>
      </c>
      <c r="S33" s="4">
        <v>71598200</v>
      </c>
      <c r="T33" s="4">
        <f t="shared" si="2"/>
        <v>43118180</v>
      </c>
      <c r="U33" s="4">
        <f t="shared" si="3"/>
        <v>29044700</v>
      </c>
      <c r="V33" s="5">
        <v>6.7799999999999999E-2</v>
      </c>
    </row>
    <row r="34" spans="1:22" x14ac:dyDescent="0.2">
      <c r="A34" s="16" t="s">
        <v>270</v>
      </c>
      <c r="B34" s="4">
        <v>330011</v>
      </c>
      <c r="C34" s="4">
        <v>1604600</v>
      </c>
      <c r="D34" s="4">
        <v>-1274589</v>
      </c>
      <c r="E34" s="4">
        <v>-22688190000</v>
      </c>
      <c r="F34" s="4">
        <f t="shared" si="0"/>
        <v>2689524550</v>
      </c>
      <c r="K34" s="24">
        <f t="shared" si="1"/>
        <v>-692203537000</v>
      </c>
      <c r="L34" s="4">
        <v>4760</v>
      </c>
      <c r="M34" s="4">
        <v>5220</v>
      </c>
      <c r="N34" s="4">
        <v>484</v>
      </c>
      <c r="O34" s="4">
        <v>428</v>
      </c>
      <c r="P34" s="4">
        <v>14642500</v>
      </c>
      <c r="Q34" s="4">
        <v>12395600</v>
      </c>
      <c r="R34" s="5">
        <v>-2.8000000000000004E-3</v>
      </c>
      <c r="S34" s="4">
        <v>29044700</v>
      </c>
      <c r="T34" s="4">
        <f t="shared" si="2"/>
        <v>44924510</v>
      </c>
      <c r="U34" s="4">
        <f t="shared" si="3"/>
        <v>32731800</v>
      </c>
      <c r="V34" s="5">
        <v>1.3999999999999999E-2</v>
      </c>
    </row>
    <row r="35" spans="1:22" x14ac:dyDescent="0.2">
      <c r="A35" s="16" t="s">
        <v>269</v>
      </c>
      <c r="B35" s="4">
        <v>184303</v>
      </c>
      <c r="C35" s="4">
        <v>3028437</v>
      </c>
      <c r="D35" s="4">
        <v>-2844134</v>
      </c>
      <c r="E35" s="4">
        <v>-50037780000</v>
      </c>
      <c r="F35" s="4">
        <f t="shared" si="0"/>
        <v>25377714550</v>
      </c>
      <c r="K35" s="24">
        <f t="shared" si="1"/>
        <v>-692203537000</v>
      </c>
      <c r="L35" s="4">
        <v>5684</v>
      </c>
      <c r="M35" s="4">
        <v>7599</v>
      </c>
      <c r="N35" s="4">
        <v>543</v>
      </c>
      <c r="O35" s="4">
        <v>524</v>
      </c>
      <c r="P35" s="4">
        <v>65634000</v>
      </c>
      <c r="Q35" s="4">
        <v>16686200</v>
      </c>
      <c r="R35" s="5">
        <v>0</v>
      </c>
      <c r="S35" s="4">
        <v>32731800</v>
      </c>
      <c r="T35" s="4">
        <f t="shared" si="2"/>
        <v>46163480</v>
      </c>
      <c r="U35" s="4">
        <f t="shared" si="3"/>
        <v>38217900</v>
      </c>
      <c r="V35" s="5">
        <v>2.2499999999999999E-2</v>
      </c>
    </row>
    <row r="36" spans="1:22" x14ac:dyDescent="0.2">
      <c r="A36" s="16" t="s">
        <v>268</v>
      </c>
      <c r="B36" s="4">
        <v>691538</v>
      </c>
      <c r="C36" s="4">
        <v>9983250</v>
      </c>
      <c r="D36" s="4">
        <v>-9291712</v>
      </c>
      <c r="E36" s="4">
        <v>-168386670000</v>
      </c>
      <c r="F36" s="4">
        <f t="shared" si="0"/>
        <v>75415494550</v>
      </c>
      <c r="K36" s="24">
        <f t="shared" si="1"/>
        <v>-692203537000</v>
      </c>
      <c r="L36" s="4">
        <v>5523</v>
      </c>
      <c r="M36" s="4">
        <v>7713</v>
      </c>
      <c r="N36" s="4">
        <v>576</v>
      </c>
      <c r="O36" s="4">
        <v>749</v>
      </c>
      <c r="P36" s="4">
        <v>15193200</v>
      </c>
      <c r="Q36" s="4">
        <v>20843900</v>
      </c>
      <c r="R36" s="5">
        <v>-1.9699999999999999E-2</v>
      </c>
      <c r="S36" s="4">
        <v>38896200</v>
      </c>
      <c r="T36" s="4">
        <f t="shared" si="2"/>
        <v>46651130</v>
      </c>
      <c r="U36" s="4">
        <f t="shared" si="3"/>
        <v>25744900</v>
      </c>
      <c r="V36" s="5">
        <v>3.27E-2</v>
      </c>
    </row>
    <row r="37" spans="1:22" x14ac:dyDescent="0.2">
      <c r="A37" s="16" t="s">
        <v>254</v>
      </c>
      <c r="B37" s="4">
        <v>134200</v>
      </c>
      <c r="C37" s="4">
        <v>982428</v>
      </c>
      <c r="D37" s="4">
        <v>-848228</v>
      </c>
      <c r="E37" s="4">
        <v>-15356200000</v>
      </c>
      <c r="F37" s="4">
        <f t="shared" si="0"/>
        <v>243802164550</v>
      </c>
      <c r="K37" s="24">
        <f t="shared" si="1"/>
        <v>-692203537000</v>
      </c>
      <c r="L37" s="4">
        <v>6536</v>
      </c>
      <c r="M37" s="4">
        <v>8055</v>
      </c>
      <c r="N37" s="4">
        <v>581</v>
      </c>
      <c r="O37" s="4">
        <v>714</v>
      </c>
      <c r="P37" s="4">
        <v>17116600</v>
      </c>
      <c r="Q37" s="4">
        <v>19890600</v>
      </c>
      <c r="R37" s="5">
        <v>0</v>
      </c>
      <c r="S37" s="4">
        <v>38217900</v>
      </c>
      <c r="T37" s="4">
        <f t="shared" si="2"/>
        <v>47744060</v>
      </c>
      <c r="U37" s="4">
        <f t="shared" si="3"/>
        <v>23946800</v>
      </c>
      <c r="V37" s="5">
        <v>2.4700000000000003E-2</v>
      </c>
    </row>
    <row r="38" spans="1:22" x14ac:dyDescent="0.2">
      <c r="A38" s="16" t="s">
        <v>253</v>
      </c>
      <c r="B38" s="4">
        <v>196505</v>
      </c>
      <c r="C38" s="4">
        <v>798610</v>
      </c>
      <c r="D38" s="4">
        <v>-602105</v>
      </c>
      <c r="E38" s="4">
        <v>-11226790000</v>
      </c>
      <c r="F38" s="4">
        <f t="shared" si="0"/>
        <v>259158364550</v>
      </c>
      <c r="K38" s="24">
        <f t="shared" si="1"/>
        <v>-692203537000</v>
      </c>
      <c r="L38" s="4">
        <v>9862</v>
      </c>
      <c r="M38" s="4">
        <v>10063</v>
      </c>
      <c r="N38" s="4">
        <v>837</v>
      </c>
      <c r="O38" s="4">
        <v>827</v>
      </c>
      <c r="P38" s="4">
        <v>23506600</v>
      </c>
      <c r="Q38" s="4">
        <v>23333600</v>
      </c>
      <c r="R38" s="5">
        <v>-1.1000000000000001E-2</v>
      </c>
      <c r="S38" s="4">
        <v>49680000</v>
      </c>
      <c r="T38" s="4">
        <f t="shared" si="2"/>
        <v>53824390</v>
      </c>
      <c r="U38" s="4">
        <f t="shared" si="3"/>
        <v>23946800</v>
      </c>
      <c r="V38" s="5">
        <v>4.4900000000000002E-2</v>
      </c>
    </row>
    <row r="39" spans="1:22" x14ac:dyDescent="0.2">
      <c r="A39" s="16" t="s">
        <v>252</v>
      </c>
      <c r="B39" s="4">
        <v>13481415</v>
      </c>
      <c r="C39" s="4">
        <v>1127085</v>
      </c>
      <c r="D39" s="4">
        <v>12354330</v>
      </c>
      <c r="E39" s="4">
        <v>224222080000</v>
      </c>
      <c r="F39" s="4">
        <f t="shared" si="0"/>
        <v>270385154550</v>
      </c>
      <c r="K39" s="24">
        <f t="shared" si="1"/>
        <v>-692203537000</v>
      </c>
      <c r="L39" s="4">
        <v>23770</v>
      </c>
      <c r="M39" s="4">
        <v>14409</v>
      </c>
      <c r="N39" s="4">
        <v>2427</v>
      </c>
      <c r="O39" s="4">
        <v>1295</v>
      </c>
      <c r="P39" s="4">
        <v>69774100</v>
      </c>
      <c r="Q39" s="4">
        <v>35037600</v>
      </c>
      <c r="R39" s="5">
        <v>4.58E-2</v>
      </c>
      <c r="S39" s="4">
        <v>108089000</v>
      </c>
      <c r="T39" s="4">
        <f t="shared" si="2"/>
        <v>45927060</v>
      </c>
      <c r="U39" s="4">
        <f t="shared" si="3"/>
        <v>23946800</v>
      </c>
      <c r="V39" s="5">
        <v>8.0299999999999996E-2</v>
      </c>
    </row>
    <row r="40" spans="1:22" x14ac:dyDescent="0.2">
      <c r="A40" s="16" t="s">
        <v>251</v>
      </c>
      <c r="B40" s="4">
        <v>1014800</v>
      </c>
      <c r="C40" s="4">
        <v>1560455</v>
      </c>
      <c r="D40" s="4">
        <v>-545655</v>
      </c>
      <c r="E40" s="4">
        <v>-9518840000</v>
      </c>
      <c r="F40" s="4">
        <f t="shared" si="0"/>
        <v>46163074550</v>
      </c>
      <c r="K40" s="24">
        <f t="shared" si="1"/>
        <v>-692203537000</v>
      </c>
      <c r="L40" s="4">
        <v>9556</v>
      </c>
      <c r="M40" s="4">
        <v>9244</v>
      </c>
      <c r="N40" s="4">
        <v>800</v>
      </c>
      <c r="O40" s="4">
        <v>732</v>
      </c>
      <c r="P40" s="4">
        <v>24057400</v>
      </c>
      <c r="Q40" s="4">
        <v>21175700</v>
      </c>
      <c r="R40" s="5">
        <v>1.7500000000000002E-2</v>
      </c>
      <c r="S40" s="4">
        <v>47239700</v>
      </c>
      <c r="T40" s="4">
        <f t="shared" si="2"/>
        <v>45456070</v>
      </c>
      <c r="U40" s="4">
        <f t="shared" si="3"/>
        <v>23946800</v>
      </c>
      <c r="V40" s="5">
        <v>2.7999999999999997E-2</v>
      </c>
    </row>
    <row r="41" spans="1:22" x14ac:dyDescent="0.2">
      <c r="A41" s="16" t="s">
        <v>250</v>
      </c>
      <c r="B41" s="4">
        <v>48800</v>
      </c>
      <c r="C41" s="4">
        <v>544600</v>
      </c>
      <c r="D41" s="4">
        <v>-495800</v>
      </c>
      <c r="E41" s="4">
        <v>-8681100000</v>
      </c>
      <c r="F41" s="4">
        <f t="shared" si="0"/>
        <v>55681914550</v>
      </c>
      <c r="K41" s="24">
        <f t="shared" si="1"/>
        <v>-692203537000</v>
      </c>
      <c r="L41" s="4">
        <v>4767</v>
      </c>
      <c r="M41" s="4">
        <v>8194</v>
      </c>
      <c r="N41" s="4">
        <v>301</v>
      </c>
      <c r="O41" s="4">
        <v>481</v>
      </c>
      <c r="P41" s="4">
        <v>9299300</v>
      </c>
      <c r="Q41" s="4">
        <v>14612800</v>
      </c>
      <c r="R41" s="5">
        <v>-1.1599999999999999E-2</v>
      </c>
      <c r="S41" s="4">
        <v>25744900</v>
      </c>
      <c r="T41" s="4">
        <f t="shared" si="2"/>
        <v>44089430</v>
      </c>
      <c r="U41" s="4">
        <f t="shared" si="3"/>
        <v>23946800</v>
      </c>
      <c r="V41" s="5">
        <v>2.8300000000000002E-2</v>
      </c>
    </row>
    <row r="42" spans="1:22" x14ac:dyDescent="0.2">
      <c r="A42" s="16" t="s">
        <v>249</v>
      </c>
      <c r="B42" s="4">
        <v>32801</v>
      </c>
      <c r="C42" s="4">
        <v>1974700</v>
      </c>
      <c r="D42" s="4">
        <v>-1941899</v>
      </c>
      <c r="E42" s="4">
        <v>-33545820000</v>
      </c>
      <c r="F42" s="4">
        <f t="shared" si="0"/>
        <v>64363014550</v>
      </c>
      <c r="K42" s="24">
        <f t="shared" si="1"/>
        <v>-692203537000</v>
      </c>
      <c r="L42" s="4">
        <v>5953</v>
      </c>
      <c r="M42" s="4">
        <v>7786</v>
      </c>
      <c r="N42" s="4">
        <v>348</v>
      </c>
      <c r="O42" s="4">
        <v>370</v>
      </c>
      <c r="P42" s="4">
        <v>11057700</v>
      </c>
      <c r="Q42" s="4">
        <v>12006900</v>
      </c>
      <c r="R42" s="5">
        <v>-2.8000000000000004E-3</v>
      </c>
      <c r="S42" s="4">
        <v>23946800</v>
      </c>
      <c r="T42" s="4">
        <f t="shared" si="2"/>
        <v>42671060</v>
      </c>
      <c r="U42" s="4">
        <f t="shared" si="3"/>
        <v>37590800</v>
      </c>
      <c r="V42" s="5">
        <v>2.0199999999999999E-2</v>
      </c>
    </row>
    <row r="43" spans="1:22" x14ac:dyDescent="0.2">
      <c r="A43" s="16" t="s">
        <v>248</v>
      </c>
      <c r="B43" s="4">
        <v>2307800</v>
      </c>
      <c r="C43" s="4">
        <v>637731</v>
      </c>
      <c r="D43" s="4">
        <v>1670069</v>
      </c>
      <c r="E43" s="4">
        <v>29407990000</v>
      </c>
      <c r="F43" s="4">
        <f t="shared" si="0"/>
        <v>97908834550</v>
      </c>
      <c r="G43" s="4">
        <v>0</v>
      </c>
      <c r="H43" s="4">
        <v>0</v>
      </c>
      <c r="I43" s="4">
        <v>0</v>
      </c>
      <c r="J43" s="4">
        <v>-1748500000</v>
      </c>
      <c r="K43" s="24">
        <f t="shared" si="1"/>
        <v>-692203537000</v>
      </c>
      <c r="L43" s="4">
        <v>6816</v>
      </c>
      <c r="M43" s="4">
        <v>5883</v>
      </c>
      <c r="N43" s="4">
        <v>669</v>
      </c>
      <c r="O43" s="4">
        <v>553</v>
      </c>
      <c r="P43" s="4">
        <v>19901000</v>
      </c>
      <c r="Q43" s="4">
        <v>16914000</v>
      </c>
      <c r="R43" s="5">
        <v>1.1599999999999999E-2</v>
      </c>
      <c r="S43" s="4">
        <v>37590800</v>
      </c>
      <c r="T43" s="4">
        <f t="shared" si="2"/>
        <v>42558580</v>
      </c>
      <c r="U43" s="4">
        <f t="shared" si="3"/>
        <v>43772700</v>
      </c>
      <c r="V43" s="5">
        <v>2.5399999999999999E-2</v>
      </c>
    </row>
    <row r="44" spans="1:22" x14ac:dyDescent="0.2">
      <c r="A44" s="16" t="s">
        <v>247</v>
      </c>
      <c r="B44" s="4">
        <v>93700</v>
      </c>
      <c r="C44" s="4">
        <v>2842900</v>
      </c>
      <c r="D44" s="4">
        <v>-2749200</v>
      </c>
      <c r="E44" s="4">
        <v>-47816700000</v>
      </c>
      <c r="F44" s="4">
        <f t="shared" si="0"/>
        <v>68500844550</v>
      </c>
      <c r="G44" s="4">
        <v>0</v>
      </c>
      <c r="H44" s="4">
        <v>0</v>
      </c>
      <c r="I44" s="4">
        <v>0</v>
      </c>
      <c r="J44" s="4">
        <v>3610000000</v>
      </c>
      <c r="K44" s="24">
        <f t="shared" si="1"/>
        <v>-690455037000</v>
      </c>
      <c r="L44" s="4">
        <v>9040</v>
      </c>
      <c r="M44" s="4">
        <v>9527</v>
      </c>
      <c r="N44" s="4">
        <v>638</v>
      </c>
      <c r="O44" s="4">
        <v>831</v>
      </c>
      <c r="P44" s="4">
        <v>20700600</v>
      </c>
      <c r="Q44" s="4">
        <v>24546800</v>
      </c>
      <c r="R44" s="5">
        <v>-2.3099999999999999E-2</v>
      </c>
      <c r="S44" s="4">
        <v>47108000</v>
      </c>
      <c r="T44" s="4">
        <f t="shared" si="2"/>
        <v>39761170</v>
      </c>
      <c r="U44" s="4">
        <f t="shared" si="3"/>
        <v>29115700</v>
      </c>
      <c r="V44" s="5">
        <v>3.1E-2</v>
      </c>
    </row>
    <row r="45" spans="1:22" x14ac:dyDescent="0.2">
      <c r="A45" s="16" t="s">
        <v>246</v>
      </c>
      <c r="B45" s="4">
        <v>21350</v>
      </c>
      <c r="C45" s="4">
        <v>8887600</v>
      </c>
      <c r="D45" s="4">
        <v>-8866250</v>
      </c>
      <c r="E45" s="4">
        <v>-158446285450</v>
      </c>
      <c r="F45" s="4">
        <f t="shared" si="0"/>
        <v>116317544550</v>
      </c>
      <c r="G45" s="4">
        <v>0</v>
      </c>
      <c r="H45" s="4">
        <v>0</v>
      </c>
      <c r="I45" s="4">
        <v>0</v>
      </c>
      <c r="J45" s="4">
        <v>3610000000</v>
      </c>
      <c r="K45" s="24">
        <f t="shared" si="1"/>
        <v>-694065037000</v>
      </c>
      <c r="L45" s="4">
        <v>7934</v>
      </c>
      <c r="M45" s="4">
        <v>8791</v>
      </c>
      <c r="N45" s="4">
        <v>661</v>
      </c>
      <c r="O45" s="4">
        <v>761</v>
      </c>
      <c r="P45" s="4">
        <v>21952600</v>
      </c>
      <c r="Q45" s="4">
        <v>29446100</v>
      </c>
      <c r="R45" s="5">
        <v>-2.5399999999999999E-2</v>
      </c>
      <c r="S45" s="4">
        <v>45121500</v>
      </c>
      <c r="T45" s="4">
        <f t="shared" si="2"/>
        <v>36872610</v>
      </c>
      <c r="U45" s="4">
        <f t="shared" si="3"/>
        <v>29115700</v>
      </c>
      <c r="V45" s="5">
        <v>4.0999999999999995E-2</v>
      </c>
    </row>
    <row r="46" spans="1:22" x14ac:dyDescent="0.2">
      <c r="A46" s="16" t="s">
        <v>245</v>
      </c>
      <c r="B46" s="4">
        <v>484100</v>
      </c>
      <c r="C46" s="4">
        <v>126300</v>
      </c>
      <c r="D46" s="4">
        <v>357800</v>
      </c>
      <c r="E46" s="4">
        <v>6373130000</v>
      </c>
      <c r="F46" s="4">
        <f t="shared" si="0"/>
        <v>274763830000</v>
      </c>
      <c r="K46" s="24">
        <f t="shared" si="1"/>
        <v>-697675037000</v>
      </c>
      <c r="L46" s="4">
        <v>5806</v>
      </c>
      <c r="M46" s="4">
        <v>6822</v>
      </c>
      <c r="N46" s="4">
        <v>603</v>
      </c>
      <c r="O46" s="4">
        <v>501</v>
      </c>
      <c r="P46" s="4">
        <v>17396400</v>
      </c>
      <c r="Q46" s="4">
        <v>17255200</v>
      </c>
      <c r="R46" s="5">
        <v>1.41E-2</v>
      </c>
      <c r="S46" s="4">
        <v>43772700</v>
      </c>
      <c r="T46" s="4">
        <f t="shared" si="2"/>
        <v>34477430</v>
      </c>
      <c r="U46" s="4">
        <f t="shared" si="3"/>
        <v>12078500</v>
      </c>
      <c r="V46" s="5">
        <v>2.7699999999999999E-2</v>
      </c>
    </row>
    <row r="47" spans="1:22" x14ac:dyDescent="0.2">
      <c r="A47" s="16" t="s">
        <v>244</v>
      </c>
      <c r="B47" s="4">
        <v>404551</v>
      </c>
      <c r="C47" s="4">
        <v>485907</v>
      </c>
      <c r="D47" s="4">
        <v>-81356</v>
      </c>
      <c r="E47" s="4">
        <v>-1476950000</v>
      </c>
      <c r="F47" s="4">
        <f t="shared" ref="F47:F73" si="4">E47+F48</f>
        <v>268390700000</v>
      </c>
      <c r="G47" s="4">
        <v>0</v>
      </c>
      <c r="H47" s="4">
        <v>0</v>
      </c>
      <c r="I47" s="4">
        <v>0</v>
      </c>
      <c r="J47" s="4">
        <v>-1253000000</v>
      </c>
      <c r="K47" s="24">
        <f t="shared" ref="K47:K73" si="5">K48+J47</f>
        <v>-697675037000</v>
      </c>
      <c r="L47" s="4">
        <v>7270</v>
      </c>
      <c r="M47" s="4">
        <v>5876</v>
      </c>
      <c r="N47" s="4">
        <v>814</v>
      </c>
      <c r="O47" s="4">
        <v>623</v>
      </c>
      <c r="P47" s="4">
        <v>26816200</v>
      </c>
      <c r="Q47" s="4">
        <v>20941200</v>
      </c>
      <c r="R47" s="5">
        <v>8.5000000000000006E-3</v>
      </c>
      <c r="S47" s="4">
        <v>49147200</v>
      </c>
      <c r="T47" s="4">
        <f t="shared" si="2"/>
        <v>31099610</v>
      </c>
      <c r="U47" s="4">
        <f t="shared" ref="U47:U73" si="6">MIN(S48:S52)</f>
        <v>9763100</v>
      </c>
      <c r="V47" s="5">
        <v>2.5000000000000001E-2</v>
      </c>
    </row>
    <row r="48" spans="1:22" x14ac:dyDescent="0.2">
      <c r="A48" s="16" t="s">
        <v>243</v>
      </c>
      <c r="B48" s="4">
        <v>13548114</v>
      </c>
      <c r="C48" s="4">
        <v>266900</v>
      </c>
      <c r="D48" s="4">
        <v>13281214</v>
      </c>
      <c r="E48" s="4">
        <v>237384840000</v>
      </c>
      <c r="F48" s="4">
        <f t="shared" si="4"/>
        <v>269867650000</v>
      </c>
      <c r="K48" s="24">
        <f t="shared" si="5"/>
        <v>-696422037000</v>
      </c>
      <c r="L48" s="4">
        <v>18934</v>
      </c>
      <c r="M48" s="4">
        <v>16221</v>
      </c>
      <c r="N48" s="4">
        <v>1934</v>
      </c>
      <c r="O48" s="4">
        <v>1589</v>
      </c>
      <c r="P48" s="4">
        <v>60450700</v>
      </c>
      <c r="Q48" s="4">
        <v>47722800</v>
      </c>
      <c r="R48" s="5">
        <v>3.5099999999999999E-2</v>
      </c>
      <c r="S48" s="4">
        <v>110483300</v>
      </c>
      <c r="T48" s="4">
        <f t="shared" si="2"/>
        <v>22425110</v>
      </c>
      <c r="U48" s="4">
        <f t="shared" si="6"/>
        <v>9763100</v>
      </c>
      <c r="V48" s="5">
        <v>5.7699999999999994E-2</v>
      </c>
    </row>
    <row r="49" spans="1:22" x14ac:dyDescent="0.2">
      <c r="A49" s="16" t="s">
        <v>236</v>
      </c>
      <c r="B49" s="4">
        <v>33890</v>
      </c>
      <c r="C49" s="4">
        <v>1612300</v>
      </c>
      <c r="D49" s="4">
        <v>-1578410</v>
      </c>
      <c r="E49" s="4">
        <v>-27097530000</v>
      </c>
      <c r="F49" s="4">
        <f t="shared" si="4"/>
        <v>32482810000</v>
      </c>
      <c r="K49" s="24">
        <f t="shared" si="5"/>
        <v>-696422037000</v>
      </c>
      <c r="L49" s="4">
        <v>5752</v>
      </c>
      <c r="M49" s="4">
        <v>8001</v>
      </c>
      <c r="N49" s="4">
        <v>359</v>
      </c>
      <c r="O49" s="4">
        <v>563</v>
      </c>
      <c r="P49" s="4">
        <v>10523900</v>
      </c>
      <c r="Q49" s="4">
        <v>16499800</v>
      </c>
      <c r="R49" s="5">
        <v>0</v>
      </c>
      <c r="S49" s="4">
        <v>29115700</v>
      </c>
      <c r="T49" s="4">
        <f t="shared" si="2"/>
        <v>22915040</v>
      </c>
      <c r="U49" s="4">
        <f t="shared" si="6"/>
        <v>9763100</v>
      </c>
      <c r="V49" s="5">
        <v>2.87E-2</v>
      </c>
    </row>
    <row r="50" spans="1:22" x14ac:dyDescent="0.2">
      <c r="A50" s="16" t="s">
        <v>235</v>
      </c>
      <c r="B50" s="4">
        <v>501645</v>
      </c>
      <c r="C50" s="4">
        <v>1932900</v>
      </c>
      <c r="D50" s="4">
        <v>-1431255</v>
      </c>
      <c r="E50" s="4">
        <v>-24011270000</v>
      </c>
      <c r="F50" s="4">
        <f t="shared" si="4"/>
        <v>59580340000</v>
      </c>
      <c r="G50" s="4">
        <v>0</v>
      </c>
      <c r="H50" s="4">
        <v>0</v>
      </c>
      <c r="I50" s="4">
        <v>0</v>
      </c>
      <c r="J50" s="4">
        <v>-65102800000</v>
      </c>
      <c r="K50" s="24">
        <f t="shared" si="5"/>
        <v>-696422037000</v>
      </c>
      <c r="L50" s="4">
        <v>10570</v>
      </c>
      <c r="M50" s="4">
        <v>5876</v>
      </c>
      <c r="N50" s="4">
        <v>910</v>
      </c>
      <c r="O50" s="4">
        <v>511</v>
      </c>
      <c r="P50" s="4">
        <v>25999600</v>
      </c>
      <c r="Q50" s="4">
        <v>15713000</v>
      </c>
      <c r="R50" s="5">
        <v>3.3300000000000003E-2</v>
      </c>
      <c r="S50" s="4">
        <v>42529800</v>
      </c>
      <c r="T50" s="4">
        <f t="shared" si="2"/>
        <v>20610260</v>
      </c>
      <c r="U50" s="4">
        <f t="shared" si="6"/>
        <v>9763100</v>
      </c>
      <c r="V50" s="5">
        <v>2.9300000000000003E-2</v>
      </c>
    </row>
    <row r="51" spans="1:22" x14ac:dyDescent="0.2">
      <c r="A51" s="16" t="s">
        <v>234</v>
      </c>
      <c r="B51" s="4">
        <v>500</v>
      </c>
      <c r="C51" s="4">
        <v>1553850</v>
      </c>
      <c r="D51" s="4">
        <v>-1553350</v>
      </c>
      <c r="E51" s="4">
        <v>-25677580000</v>
      </c>
      <c r="F51" s="4">
        <f t="shared" si="4"/>
        <v>83591610000</v>
      </c>
      <c r="G51" s="4">
        <v>0</v>
      </c>
      <c r="H51" s="4">
        <v>0</v>
      </c>
      <c r="I51" s="4">
        <v>0</v>
      </c>
      <c r="J51" s="4">
        <v>-4970000000</v>
      </c>
      <c r="K51" s="24">
        <f t="shared" si="5"/>
        <v>-631319237000</v>
      </c>
      <c r="L51" s="4">
        <v>2830</v>
      </c>
      <c r="M51" s="4">
        <v>2776</v>
      </c>
      <c r="N51" s="4">
        <v>189</v>
      </c>
      <c r="O51" s="4">
        <v>195</v>
      </c>
      <c r="P51" s="4">
        <v>5548700</v>
      </c>
      <c r="Q51" s="4">
        <v>5755800</v>
      </c>
      <c r="R51" s="5">
        <v>3.0999999999999999E-3</v>
      </c>
      <c r="S51" s="4">
        <v>12078500</v>
      </c>
      <c r="T51" s="4">
        <f t="shared" si="2"/>
        <v>22983000</v>
      </c>
      <c r="U51" s="4">
        <f t="shared" si="6"/>
        <v>9763100</v>
      </c>
      <c r="V51" s="5">
        <v>1.8100000000000002E-2</v>
      </c>
    </row>
    <row r="52" spans="1:22" x14ac:dyDescent="0.2">
      <c r="A52" s="16" t="s">
        <v>233</v>
      </c>
      <c r="B52" s="4">
        <v>16000</v>
      </c>
      <c r="C52" s="4">
        <v>864023</v>
      </c>
      <c r="D52" s="4">
        <v>-848023</v>
      </c>
      <c r="E52" s="4">
        <v>-14106140000</v>
      </c>
      <c r="F52" s="4">
        <f t="shared" si="4"/>
        <v>109269190000</v>
      </c>
      <c r="K52" s="24">
        <f t="shared" si="5"/>
        <v>-626349237000</v>
      </c>
      <c r="L52" s="4">
        <v>1958</v>
      </c>
      <c r="M52" s="4">
        <v>3322</v>
      </c>
      <c r="N52" s="4">
        <v>118</v>
      </c>
      <c r="O52" s="4">
        <v>188</v>
      </c>
      <c r="P52" s="4">
        <v>3241200</v>
      </c>
      <c r="Q52" s="4">
        <v>5826300</v>
      </c>
      <c r="R52" s="5">
        <v>-1.21E-2</v>
      </c>
      <c r="S52" s="4">
        <v>9763100</v>
      </c>
      <c r="T52" s="4">
        <f t="shared" si="2"/>
        <v>24668220</v>
      </c>
      <c r="U52" s="4">
        <f t="shared" si="6"/>
        <v>15369000</v>
      </c>
      <c r="V52" s="5">
        <v>2.3700000000000002E-2</v>
      </c>
    </row>
    <row r="53" spans="1:22" x14ac:dyDescent="0.2">
      <c r="A53" s="16" t="s">
        <v>232</v>
      </c>
      <c r="B53" s="4">
        <v>2491400</v>
      </c>
      <c r="C53" s="4">
        <v>1225800</v>
      </c>
      <c r="D53" s="4">
        <v>1265600</v>
      </c>
      <c r="E53" s="4">
        <v>20159470000</v>
      </c>
      <c r="F53" s="4">
        <f t="shared" si="4"/>
        <v>123375330000</v>
      </c>
      <c r="K53" s="24">
        <f t="shared" si="5"/>
        <v>-626349237000</v>
      </c>
      <c r="L53" s="4">
        <v>7732</v>
      </c>
      <c r="M53" s="4">
        <v>8663</v>
      </c>
      <c r="N53" s="4">
        <v>554</v>
      </c>
      <c r="O53" s="4">
        <v>539</v>
      </c>
      <c r="P53" s="4">
        <v>18508400</v>
      </c>
      <c r="Q53" s="4">
        <v>17340300</v>
      </c>
      <c r="R53" s="5">
        <v>1.2199999999999999E-2</v>
      </c>
      <c r="S53" s="4">
        <v>36466000</v>
      </c>
      <c r="T53" s="4">
        <f t="shared" si="2"/>
        <v>24849930</v>
      </c>
      <c r="U53" s="4">
        <f t="shared" si="6"/>
        <v>15369000</v>
      </c>
      <c r="V53" s="5">
        <v>5.5599999999999997E-2</v>
      </c>
    </row>
    <row r="54" spans="1:22" x14ac:dyDescent="0.2">
      <c r="A54" s="16" t="s">
        <v>231</v>
      </c>
      <c r="B54" s="4">
        <v>351008</v>
      </c>
      <c r="C54" s="4">
        <v>1297400</v>
      </c>
      <c r="D54" s="4">
        <v>-946392</v>
      </c>
      <c r="E54" s="4">
        <v>-15620360000</v>
      </c>
      <c r="F54" s="4">
        <f t="shared" si="4"/>
        <v>103215860000</v>
      </c>
      <c r="K54" s="24">
        <f t="shared" si="5"/>
        <v>-626349237000</v>
      </c>
      <c r="L54" s="4">
        <v>3750</v>
      </c>
      <c r="M54" s="4">
        <v>4083</v>
      </c>
      <c r="N54" s="4">
        <v>294</v>
      </c>
      <c r="O54" s="4">
        <v>284</v>
      </c>
      <c r="P54" s="4">
        <v>8615200</v>
      </c>
      <c r="Q54" s="4">
        <v>8868800</v>
      </c>
      <c r="R54" s="5">
        <v>3.0999999999999999E-3</v>
      </c>
      <c r="S54" s="4">
        <v>19133900</v>
      </c>
      <c r="T54" s="4">
        <f t="shared" si="2"/>
        <v>25123010</v>
      </c>
      <c r="U54" s="4">
        <f t="shared" si="6"/>
        <v>15369000</v>
      </c>
      <c r="V54" s="5">
        <v>2.3900000000000001E-2</v>
      </c>
    </row>
    <row r="55" spans="1:22" x14ac:dyDescent="0.2">
      <c r="A55" s="16" t="s">
        <v>230</v>
      </c>
      <c r="B55" s="4">
        <v>150100</v>
      </c>
      <c r="C55" s="4">
        <v>603</v>
      </c>
      <c r="D55" s="4">
        <v>149497</v>
      </c>
      <c r="E55" s="4">
        <v>2468210000</v>
      </c>
      <c r="F55" s="4">
        <f t="shared" si="4"/>
        <v>118836220000</v>
      </c>
      <c r="K55" s="24">
        <f t="shared" si="5"/>
        <v>-626349237000</v>
      </c>
      <c r="L55" s="4">
        <v>4050</v>
      </c>
      <c r="M55" s="4">
        <v>4828</v>
      </c>
      <c r="N55" s="4">
        <v>220</v>
      </c>
      <c r="O55" s="4">
        <v>239</v>
      </c>
      <c r="P55" s="4">
        <v>7758600</v>
      </c>
      <c r="Q55" s="4">
        <v>8098500</v>
      </c>
      <c r="R55" s="5">
        <v>-6.0000000000000001E-3</v>
      </c>
      <c r="S55" s="4">
        <v>16235900</v>
      </c>
      <c r="T55" s="4">
        <f t="shared" si="2"/>
        <v>26559380</v>
      </c>
      <c r="U55" s="4">
        <f t="shared" si="6"/>
        <v>15369000</v>
      </c>
      <c r="V55" s="5">
        <v>2.3900000000000001E-2</v>
      </c>
    </row>
    <row r="56" spans="1:22" x14ac:dyDescent="0.2">
      <c r="A56" s="16" t="s">
        <v>229</v>
      </c>
      <c r="B56" s="4">
        <v>39600</v>
      </c>
      <c r="C56" s="4">
        <v>32000</v>
      </c>
      <c r="D56" s="4">
        <v>7600</v>
      </c>
      <c r="E56" s="4">
        <v>126680000</v>
      </c>
      <c r="F56" s="4">
        <f t="shared" si="4"/>
        <v>116368010000</v>
      </c>
      <c r="K56" s="24">
        <f t="shared" si="5"/>
        <v>-626349237000</v>
      </c>
      <c r="L56" s="4">
        <v>4565</v>
      </c>
      <c r="M56" s="4">
        <v>3077</v>
      </c>
      <c r="N56" s="4">
        <v>365</v>
      </c>
      <c r="O56" s="4">
        <v>201</v>
      </c>
      <c r="P56" s="4">
        <v>13208700</v>
      </c>
      <c r="Q56" s="4">
        <v>6262300</v>
      </c>
      <c r="R56" s="5">
        <v>2.4799999999999999E-2</v>
      </c>
      <c r="S56" s="4">
        <v>19820900</v>
      </c>
      <c r="T56" s="4">
        <f t="shared" si="2"/>
        <v>26072060</v>
      </c>
      <c r="U56" s="4">
        <f t="shared" si="6"/>
        <v>15369000</v>
      </c>
      <c r="V56" s="5">
        <v>1.8200000000000001E-2</v>
      </c>
    </row>
    <row r="57" spans="1:22" x14ac:dyDescent="0.2">
      <c r="A57" s="16" t="s">
        <v>228</v>
      </c>
      <c r="B57" s="4">
        <v>28900</v>
      </c>
      <c r="C57" s="4">
        <v>43416</v>
      </c>
      <c r="D57" s="4">
        <v>-14516</v>
      </c>
      <c r="E57" s="4">
        <v>-233050000</v>
      </c>
      <c r="F57" s="4">
        <f t="shared" si="4"/>
        <v>116241330000</v>
      </c>
      <c r="K57" s="24">
        <f t="shared" si="5"/>
        <v>-626349237000</v>
      </c>
      <c r="L57" s="4">
        <v>3978</v>
      </c>
      <c r="M57" s="4">
        <v>4106</v>
      </c>
      <c r="N57" s="4">
        <v>249</v>
      </c>
      <c r="O57" s="4">
        <v>201</v>
      </c>
      <c r="P57" s="4">
        <v>7650600</v>
      </c>
      <c r="Q57" s="4">
        <v>7213100</v>
      </c>
      <c r="R57" s="5">
        <v>6.3E-3</v>
      </c>
      <c r="S57" s="4">
        <v>15369000</v>
      </c>
      <c r="T57" s="4">
        <f t="shared" si="2"/>
        <v>26751400</v>
      </c>
      <c r="U57" s="4">
        <f t="shared" si="6"/>
        <v>19482000</v>
      </c>
      <c r="V57" s="5">
        <v>1.54E-2</v>
      </c>
    </row>
    <row r="58" spans="1:22" x14ac:dyDescent="0.2">
      <c r="A58" s="16" t="s">
        <v>227</v>
      </c>
      <c r="B58" s="4">
        <v>73700</v>
      </c>
      <c r="C58" s="4">
        <v>66485</v>
      </c>
      <c r="D58" s="4">
        <v>7215</v>
      </c>
      <c r="E58" s="4">
        <v>133220000</v>
      </c>
      <c r="F58" s="4">
        <f t="shared" si="4"/>
        <v>116474380000</v>
      </c>
      <c r="K58" s="24">
        <f t="shared" si="5"/>
        <v>-626349237000</v>
      </c>
      <c r="L58" s="4">
        <v>5311</v>
      </c>
      <c r="M58" s="4">
        <v>9394</v>
      </c>
      <c r="N58" s="4">
        <v>233</v>
      </c>
      <c r="O58" s="4">
        <v>424</v>
      </c>
      <c r="P58" s="4">
        <v>8061500</v>
      </c>
      <c r="Q58" s="4">
        <v>14469700</v>
      </c>
      <c r="R58" s="5">
        <v>-2.7999999999999997E-2</v>
      </c>
      <c r="S58" s="4">
        <v>23738300</v>
      </c>
      <c r="T58" s="4">
        <f t="shared" si="2"/>
        <v>26720680</v>
      </c>
      <c r="U58" s="4">
        <f t="shared" si="6"/>
        <v>19482000</v>
      </c>
      <c r="V58" s="5">
        <v>3.04E-2</v>
      </c>
    </row>
    <row r="59" spans="1:22" x14ac:dyDescent="0.2">
      <c r="A59" s="16" t="s">
        <v>226</v>
      </c>
      <c r="B59" s="4">
        <v>50010</v>
      </c>
      <c r="C59" s="4">
        <v>111889</v>
      </c>
      <c r="D59" s="4">
        <v>-61879</v>
      </c>
      <c r="E59" s="4">
        <v>-1012040000</v>
      </c>
      <c r="F59" s="4">
        <f t="shared" si="4"/>
        <v>116341160000</v>
      </c>
      <c r="K59" s="24">
        <f t="shared" si="5"/>
        <v>-626349237000</v>
      </c>
      <c r="L59" s="4">
        <v>5672</v>
      </c>
      <c r="M59" s="4">
        <v>7873</v>
      </c>
      <c r="N59" s="4">
        <v>392</v>
      </c>
      <c r="O59" s="4">
        <v>601</v>
      </c>
      <c r="P59" s="4">
        <v>13856900</v>
      </c>
      <c r="Q59" s="4">
        <v>18344400</v>
      </c>
      <c r="R59" s="5">
        <v>-2.4199999999999999E-2</v>
      </c>
      <c r="S59" s="4">
        <v>34015000</v>
      </c>
      <c r="T59" s="4">
        <f t="shared" si="2"/>
        <v>27047450</v>
      </c>
      <c r="U59" s="4">
        <f t="shared" si="6"/>
        <v>19482000</v>
      </c>
      <c r="V59" s="5">
        <v>3.5200000000000002E-2</v>
      </c>
    </row>
    <row r="60" spans="1:22" x14ac:dyDescent="0.2">
      <c r="A60" s="16" t="s">
        <v>225</v>
      </c>
      <c r="B60" s="4">
        <v>216100</v>
      </c>
      <c r="C60" s="4">
        <v>8100</v>
      </c>
      <c r="D60" s="4">
        <v>208000</v>
      </c>
      <c r="E60" s="4">
        <v>3512340000</v>
      </c>
      <c r="F60" s="4">
        <f t="shared" si="4"/>
        <v>117353200000</v>
      </c>
      <c r="K60" s="24">
        <f t="shared" si="5"/>
        <v>-626349237000</v>
      </c>
      <c r="L60" s="4">
        <v>4944</v>
      </c>
      <c r="M60" s="4">
        <v>4888</v>
      </c>
      <c r="N60" s="4">
        <v>292</v>
      </c>
      <c r="O60" s="4">
        <v>266</v>
      </c>
      <c r="P60" s="4">
        <v>9831400</v>
      </c>
      <c r="Q60" s="4">
        <v>9001500</v>
      </c>
      <c r="R60" s="5">
        <v>6.0000000000000001E-3</v>
      </c>
      <c r="S60" s="4">
        <v>19482000</v>
      </c>
      <c r="T60" s="4">
        <f t="shared" si="2"/>
        <v>27315240</v>
      </c>
      <c r="U60" s="4">
        <f t="shared" si="6"/>
        <v>21864700</v>
      </c>
      <c r="V60" s="5">
        <v>1.77E-2</v>
      </c>
    </row>
    <row r="61" spans="1:22" x14ac:dyDescent="0.2">
      <c r="A61" s="16" t="s">
        <v>224</v>
      </c>
      <c r="B61" s="4">
        <v>26750</v>
      </c>
      <c r="C61" s="4">
        <v>1500</v>
      </c>
      <c r="D61" s="4">
        <v>25250</v>
      </c>
      <c r="E61" s="4">
        <v>426780000</v>
      </c>
      <c r="F61" s="4">
        <f t="shared" si="4"/>
        <v>113840860000</v>
      </c>
      <c r="G61" s="4">
        <v>0</v>
      </c>
      <c r="H61" s="4">
        <v>0</v>
      </c>
      <c r="I61" s="4">
        <v>0</v>
      </c>
      <c r="J61" s="4">
        <v>-89034700000</v>
      </c>
      <c r="K61" s="24">
        <f t="shared" si="5"/>
        <v>-626349237000</v>
      </c>
      <c r="L61" s="4">
        <v>5177</v>
      </c>
      <c r="M61" s="4">
        <v>7507</v>
      </c>
      <c r="N61" s="4">
        <v>410</v>
      </c>
      <c r="O61" s="4">
        <v>667</v>
      </c>
      <c r="P61" s="4">
        <v>11639500</v>
      </c>
      <c r="Q61" s="4">
        <v>20886600</v>
      </c>
      <c r="R61" s="5">
        <v>-2.3799999999999998E-2</v>
      </c>
      <c r="S61" s="4">
        <v>35805900</v>
      </c>
      <c r="T61" s="4">
        <f t="shared" si="2"/>
        <v>26831180</v>
      </c>
      <c r="U61" s="4">
        <f t="shared" si="6"/>
        <v>14947700</v>
      </c>
      <c r="V61" s="5">
        <v>2.8999999999999998E-2</v>
      </c>
    </row>
    <row r="62" spans="1:22" x14ac:dyDescent="0.2">
      <c r="A62" s="16" t="s">
        <v>223</v>
      </c>
      <c r="B62" s="4">
        <v>126100</v>
      </c>
      <c r="C62" s="4">
        <v>27100</v>
      </c>
      <c r="D62" s="4">
        <v>99000</v>
      </c>
      <c r="E62" s="4">
        <v>1699840000</v>
      </c>
      <c r="F62" s="4">
        <f t="shared" si="4"/>
        <v>113414080000</v>
      </c>
      <c r="G62" s="4">
        <v>0</v>
      </c>
      <c r="H62" s="4">
        <v>0</v>
      </c>
      <c r="I62" s="4">
        <v>0</v>
      </c>
      <c r="J62" s="4">
        <v>-36369280000</v>
      </c>
      <c r="K62" s="24">
        <f t="shared" si="5"/>
        <v>-537314537000</v>
      </c>
      <c r="L62" s="4">
        <v>4392</v>
      </c>
      <c r="M62" s="4">
        <v>6607</v>
      </c>
      <c r="N62" s="4">
        <v>324</v>
      </c>
      <c r="O62" s="4">
        <v>466</v>
      </c>
      <c r="P62" s="4">
        <v>10475100</v>
      </c>
      <c r="Q62" s="4">
        <v>15310200</v>
      </c>
      <c r="R62" s="5">
        <v>-1.7399999999999999E-2</v>
      </c>
      <c r="S62" s="4">
        <v>26615300</v>
      </c>
      <c r="T62" s="4">
        <f t="shared" si="2"/>
        <v>27798920</v>
      </c>
      <c r="U62" s="4">
        <f t="shared" si="6"/>
        <v>14947700</v>
      </c>
      <c r="V62" s="5">
        <v>2.29E-2</v>
      </c>
    </row>
    <row r="63" spans="1:22" x14ac:dyDescent="0.2">
      <c r="A63" s="16" t="s">
        <v>222</v>
      </c>
      <c r="B63" s="4">
        <v>2148100</v>
      </c>
      <c r="C63" s="4">
        <v>27050</v>
      </c>
      <c r="D63" s="4">
        <v>2121050</v>
      </c>
      <c r="E63" s="4">
        <v>37202590000</v>
      </c>
      <c r="F63" s="4">
        <f t="shared" si="4"/>
        <v>111714240000</v>
      </c>
      <c r="K63" s="24">
        <f t="shared" si="5"/>
        <v>-500945257000</v>
      </c>
      <c r="L63" s="4">
        <v>8300</v>
      </c>
      <c r="M63" s="4">
        <v>6455</v>
      </c>
      <c r="N63" s="4">
        <v>729</v>
      </c>
      <c r="O63" s="4">
        <v>496</v>
      </c>
      <c r="P63" s="4">
        <v>20808500</v>
      </c>
      <c r="Q63" s="4">
        <v>15394500</v>
      </c>
      <c r="R63" s="5">
        <v>1.1599999999999999E-2</v>
      </c>
      <c r="S63" s="4">
        <v>38283100</v>
      </c>
      <c r="T63" s="4">
        <f t="shared" si="2"/>
        <v>26964190</v>
      </c>
      <c r="U63" s="4">
        <f t="shared" si="6"/>
        <v>14947700</v>
      </c>
      <c r="V63" s="5">
        <v>2.2599999999999999E-2</v>
      </c>
    </row>
    <row r="64" spans="1:22" x14ac:dyDescent="0.2">
      <c r="A64" s="16" t="s">
        <v>221</v>
      </c>
      <c r="B64" s="4">
        <v>738600</v>
      </c>
      <c r="C64" s="4">
        <v>80436</v>
      </c>
      <c r="D64" s="4">
        <v>658164</v>
      </c>
      <c r="E64" s="4">
        <v>11360310000</v>
      </c>
      <c r="F64" s="4">
        <f t="shared" si="4"/>
        <v>74511650000</v>
      </c>
      <c r="K64" s="24">
        <f t="shared" si="5"/>
        <v>-500945257000</v>
      </c>
      <c r="L64" s="4">
        <v>6057</v>
      </c>
      <c r="M64" s="4">
        <v>4136</v>
      </c>
      <c r="N64" s="4">
        <v>456</v>
      </c>
      <c r="O64" s="4">
        <v>235</v>
      </c>
      <c r="P64" s="4">
        <v>12785800</v>
      </c>
      <c r="Q64" s="4">
        <v>7562600</v>
      </c>
      <c r="R64" s="5">
        <v>1.1699999999999999E-2</v>
      </c>
      <c r="S64" s="4">
        <v>21864700</v>
      </c>
      <c r="T64" s="4">
        <f t="shared" si="2"/>
        <v>28324960</v>
      </c>
      <c r="U64" s="4">
        <f t="shared" si="6"/>
        <v>14947700</v>
      </c>
      <c r="V64" s="5">
        <v>2.0199999999999999E-2</v>
      </c>
    </row>
    <row r="65" spans="1:22" x14ac:dyDescent="0.2">
      <c r="A65" s="16" t="s">
        <v>220</v>
      </c>
      <c r="B65" s="4">
        <v>996910</v>
      </c>
      <c r="C65" s="4">
        <v>188031</v>
      </c>
      <c r="D65" s="4">
        <v>808879</v>
      </c>
      <c r="E65" s="4">
        <v>13872680000</v>
      </c>
      <c r="F65" s="4">
        <f t="shared" si="4"/>
        <v>63151340000</v>
      </c>
      <c r="G65" s="4">
        <v>0</v>
      </c>
      <c r="H65" s="4">
        <v>0</v>
      </c>
      <c r="I65" s="4">
        <v>0</v>
      </c>
      <c r="J65" s="4">
        <v>-33562300000</v>
      </c>
      <c r="K65" s="24">
        <f t="shared" si="5"/>
        <v>-500945257000</v>
      </c>
      <c r="L65" s="4">
        <v>6420</v>
      </c>
      <c r="M65" s="4">
        <v>5670</v>
      </c>
      <c r="N65" s="4">
        <v>493</v>
      </c>
      <c r="O65" s="4">
        <v>466</v>
      </c>
      <c r="P65" s="4">
        <v>14566400</v>
      </c>
      <c r="Q65" s="4">
        <v>15100800</v>
      </c>
      <c r="R65" s="5">
        <v>5.8999999999999999E-3</v>
      </c>
      <c r="S65" s="4">
        <v>30599600</v>
      </c>
      <c r="T65" s="4">
        <f t="shared" si="2"/>
        <v>27919690</v>
      </c>
      <c r="U65" s="4">
        <f t="shared" si="6"/>
        <v>14947700</v>
      </c>
      <c r="V65" s="5">
        <v>2.3199999999999998E-2</v>
      </c>
    </row>
    <row r="66" spans="1:22" x14ac:dyDescent="0.2">
      <c r="A66" s="16" t="s">
        <v>219</v>
      </c>
      <c r="B66" s="4">
        <v>1410600</v>
      </c>
      <c r="C66" s="4">
        <v>76350</v>
      </c>
      <c r="D66" s="4">
        <v>1334250</v>
      </c>
      <c r="E66" s="4">
        <v>22617580000</v>
      </c>
      <c r="F66" s="4">
        <f t="shared" si="4"/>
        <v>49278660000</v>
      </c>
      <c r="K66" s="24">
        <f t="shared" si="5"/>
        <v>-467382957000</v>
      </c>
      <c r="L66" s="4">
        <v>2736</v>
      </c>
      <c r="M66" s="4">
        <v>4575</v>
      </c>
      <c r="N66" s="4">
        <v>150</v>
      </c>
      <c r="O66" s="4">
        <v>322</v>
      </c>
      <c r="P66" s="4">
        <v>5032600</v>
      </c>
      <c r="Q66" s="4">
        <v>9243100</v>
      </c>
      <c r="R66" s="5">
        <v>-2.8999999999999998E-3</v>
      </c>
      <c r="S66" s="4">
        <v>14947700</v>
      </c>
      <c r="T66" s="4">
        <f t="shared" si="2"/>
        <v>28719160</v>
      </c>
      <c r="U66" s="4">
        <f t="shared" si="6"/>
        <v>22159900</v>
      </c>
      <c r="V66" s="5">
        <v>2.0400000000000001E-2</v>
      </c>
    </row>
    <row r="67" spans="1:22" x14ac:dyDescent="0.2">
      <c r="A67" s="16" t="s">
        <v>218</v>
      </c>
      <c r="B67" s="4">
        <v>1578000</v>
      </c>
      <c r="C67" s="4">
        <v>202109</v>
      </c>
      <c r="D67" s="4">
        <v>1375891</v>
      </c>
      <c r="E67" s="4">
        <v>23332250000</v>
      </c>
      <c r="F67" s="4">
        <f t="shared" si="4"/>
        <v>26661080000</v>
      </c>
      <c r="K67" s="24">
        <f t="shared" si="5"/>
        <v>-467382957000</v>
      </c>
      <c r="L67" s="4">
        <v>4187</v>
      </c>
      <c r="M67" s="4">
        <v>3993</v>
      </c>
      <c r="N67" s="4">
        <v>342</v>
      </c>
      <c r="O67" s="4">
        <v>360</v>
      </c>
      <c r="P67" s="4">
        <v>10921900</v>
      </c>
      <c r="Q67" s="4">
        <v>10490400</v>
      </c>
      <c r="R67" s="5">
        <v>1.49E-2</v>
      </c>
      <c r="S67" s="4">
        <v>22162400</v>
      </c>
      <c r="T67" s="4">
        <f t="shared" si="2"/>
        <v>29716630</v>
      </c>
      <c r="U67" s="4">
        <f t="shared" si="6"/>
        <v>22159900</v>
      </c>
      <c r="V67" s="5">
        <v>2.0499999999999997E-2</v>
      </c>
    </row>
    <row r="68" spans="1:22" x14ac:dyDescent="0.2">
      <c r="A68" s="16" t="s">
        <v>217</v>
      </c>
      <c r="B68" s="4">
        <v>157702</v>
      </c>
      <c r="C68" s="4">
        <v>1116</v>
      </c>
      <c r="D68" s="4">
        <v>156586</v>
      </c>
      <c r="E68" s="4">
        <v>2625710000</v>
      </c>
      <c r="F68" s="4">
        <f t="shared" si="4"/>
        <v>3328830000</v>
      </c>
      <c r="K68" s="24">
        <f t="shared" si="5"/>
        <v>-467382957000</v>
      </c>
      <c r="L68" s="4">
        <v>5319</v>
      </c>
      <c r="M68" s="4">
        <v>5316</v>
      </c>
      <c r="N68" s="4">
        <v>346</v>
      </c>
      <c r="O68" s="4">
        <v>394</v>
      </c>
      <c r="P68" s="4">
        <v>10846300</v>
      </c>
      <c r="Q68" s="4">
        <v>11855900</v>
      </c>
      <c r="R68" s="5">
        <v>-1.1899999999999999E-2</v>
      </c>
      <c r="S68" s="4">
        <v>23431100</v>
      </c>
      <c r="T68" s="4">
        <f t="shared" si="2"/>
        <v>28714810</v>
      </c>
      <c r="U68" s="4">
        <f t="shared" si="6"/>
        <v>22159900</v>
      </c>
      <c r="V68" s="5">
        <v>2.3599999999999999E-2</v>
      </c>
    </row>
    <row r="69" spans="1:22" x14ac:dyDescent="0.2">
      <c r="A69" s="16" t="s">
        <v>216</v>
      </c>
      <c r="B69" s="4">
        <v>22200</v>
      </c>
      <c r="C69" s="4">
        <v>241600</v>
      </c>
      <c r="D69" s="4">
        <v>-219400</v>
      </c>
      <c r="E69" s="4">
        <v>-3689850000</v>
      </c>
      <c r="F69" s="4">
        <f t="shared" si="4"/>
        <v>703120000</v>
      </c>
      <c r="G69" s="4">
        <v>0</v>
      </c>
      <c r="H69" s="4">
        <v>0</v>
      </c>
      <c r="I69" s="4">
        <v>0</v>
      </c>
      <c r="J69" s="4">
        <v>-40335900000</v>
      </c>
      <c r="K69" s="24">
        <f t="shared" si="5"/>
        <v>-467382957000</v>
      </c>
      <c r="L69" s="4">
        <v>4579</v>
      </c>
      <c r="M69" s="4">
        <v>11512</v>
      </c>
      <c r="N69" s="4">
        <v>351</v>
      </c>
      <c r="O69" s="4">
        <v>706</v>
      </c>
      <c r="P69" s="4">
        <v>10922200</v>
      </c>
      <c r="Q69" s="4">
        <v>23009600</v>
      </c>
      <c r="R69" s="5">
        <v>-5.7999999999999996E-3</v>
      </c>
      <c r="S69" s="4">
        <v>37282700</v>
      </c>
      <c r="T69" s="4">
        <f t="shared" si="2"/>
        <v>31799330</v>
      </c>
      <c r="U69" s="4">
        <f t="shared" si="6"/>
        <v>22159900</v>
      </c>
      <c r="V69" s="5">
        <v>3.7699999999999997E-2</v>
      </c>
    </row>
    <row r="70" spans="1:22" x14ac:dyDescent="0.2">
      <c r="A70" s="16" t="s">
        <v>215</v>
      </c>
      <c r="B70" s="4">
        <v>71600</v>
      </c>
      <c r="C70" s="4">
        <v>140800</v>
      </c>
      <c r="D70" s="4">
        <v>-69200</v>
      </c>
      <c r="E70" s="4">
        <v>-1199570000</v>
      </c>
      <c r="F70" s="4">
        <f t="shared" si="4"/>
        <v>4392970000</v>
      </c>
      <c r="G70" s="4">
        <v>0</v>
      </c>
      <c r="H70" s="4">
        <v>0</v>
      </c>
      <c r="I70" s="4">
        <v>0</v>
      </c>
      <c r="J70" s="4">
        <v>-89566500000</v>
      </c>
      <c r="K70" s="24">
        <f t="shared" si="5"/>
        <v>-427047057000</v>
      </c>
      <c r="L70" s="4">
        <v>3049</v>
      </c>
      <c r="M70" s="4">
        <v>5464</v>
      </c>
      <c r="N70" s="4">
        <v>199</v>
      </c>
      <c r="O70" s="4">
        <v>421</v>
      </c>
      <c r="P70" s="4">
        <v>5967100</v>
      </c>
      <c r="Q70" s="4">
        <v>15025700</v>
      </c>
      <c r="R70" s="5">
        <v>-1.46E-2</v>
      </c>
      <c r="S70" s="4">
        <v>22159900</v>
      </c>
      <c r="T70" s="4">
        <f t="shared" si="2"/>
        <v>30940680</v>
      </c>
      <c r="U70" s="4">
        <f t="shared" si="6"/>
        <v>26546900</v>
      </c>
      <c r="V70" s="5">
        <v>1.7299999999999999E-2</v>
      </c>
    </row>
    <row r="71" spans="1:22" x14ac:dyDescent="0.2">
      <c r="A71" s="16" t="s">
        <v>214</v>
      </c>
      <c r="B71" s="4">
        <v>652000</v>
      </c>
      <c r="C71" s="4">
        <v>3518181</v>
      </c>
      <c r="D71" s="4">
        <v>-2866181</v>
      </c>
      <c r="E71" s="4">
        <v>-50029860000</v>
      </c>
      <c r="F71" s="4">
        <f t="shared" si="4"/>
        <v>5592540000</v>
      </c>
      <c r="G71" s="4">
        <v>0</v>
      </c>
      <c r="H71" s="4">
        <v>0</v>
      </c>
      <c r="I71" s="4">
        <v>0</v>
      </c>
      <c r="J71" s="4">
        <v>-1408000000</v>
      </c>
      <c r="K71" s="24">
        <f t="shared" si="5"/>
        <v>-337480557000</v>
      </c>
      <c r="L71" s="4">
        <v>4684</v>
      </c>
      <c r="M71" s="4">
        <v>5381</v>
      </c>
      <c r="N71" s="4">
        <v>460</v>
      </c>
      <c r="O71" s="4">
        <v>499</v>
      </c>
      <c r="P71" s="4">
        <v>14217100</v>
      </c>
      <c r="Q71" s="4">
        <v>13856300</v>
      </c>
      <c r="R71" s="5">
        <v>-1.15E-2</v>
      </c>
      <c r="S71" s="4">
        <v>30965300</v>
      </c>
      <c r="T71" s="4">
        <f t="shared" si="2"/>
        <v>30430470</v>
      </c>
      <c r="U71" s="4">
        <f t="shared" si="6"/>
        <v>22942400</v>
      </c>
      <c r="V71" s="5">
        <v>2.81E-2</v>
      </c>
    </row>
    <row r="72" spans="1:22" x14ac:dyDescent="0.2">
      <c r="A72" s="16" t="s">
        <v>213</v>
      </c>
      <c r="B72" s="4">
        <v>142200</v>
      </c>
      <c r="C72" s="4">
        <v>988583</v>
      </c>
      <c r="D72" s="4">
        <v>-846383</v>
      </c>
      <c r="E72" s="4">
        <v>-14817600000</v>
      </c>
      <c r="F72" s="4">
        <f t="shared" si="4"/>
        <v>55622400000</v>
      </c>
      <c r="G72" s="4">
        <v>0</v>
      </c>
      <c r="H72" s="4">
        <v>0</v>
      </c>
      <c r="I72" s="4">
        <v>0</v>
      </c>
      <c r="J72" s="4">
        <v>-91130350000</v>
      </c>
      <c r="K72" s="24">
        <f t="shared" si="5"/>
        <v>-336072557000</v>
      </c>
      <c r="L72" s="4">
        <v>6605</v>
      </c>
      <c r="M72" s="4">
        <v>5827</v>
      </c>
      <c r="N72" s="4">
        <v>489</v>
      </c>
      <c r="O72" s="4">
        <v>557</v>
      </c>
      <c r="P72" s="4">
        <v>15176300</v>
      </c>
      <c r="Q72" s="4">
        <v>19963400</v>
      </c>
      <c r="R72" s="5">
        <v>0</v>
      </c>
      <c r="S72" s="4">
        <v>36292700</v>
      </c>
      <c r="T72" s="4">
        <f t="shared" si="2"/>
        <v>27756190</v>
      </c>
      <c r="U72" s="4">
        <f t="shared" si="6"/>
        <v>22942400</v>
      </c>
      <c r="V72" s="5">
        <v>1.9900000000000001E-2</v>
      </c>
    </row>
    <row r="73" spans="1:22" x14ac:dyDescent="0.2">
      <c r="A73" s="16" t="s">
        <v>212</v>
      </c>
      <c r="B73" s="4">
        <v>123024</v>
      </c>
      <c r="C73" s="4">
        <v>419650</v>
      </c>
      <c r="D73" s="4">
        <v>-296626</v>
      </c>
      <c r="E73" s="4">
        <v>-5229890000</v>
      </c>
      <c r="F73" s="4">
        <f t="shared" si="4"/>
        <v>70440000000</v>
      </c>
      <c r="G73" s="4">
        <v>0</v>
      </c>
      <c r="H73" s="4">
        <v>0</v>
      </c>
      <c r="I73" s="4">
        <v>0</v>
      </c>
      <c r="J73" s="4">
        <v>-64716545000</v>
      </c>
      <c r="K73" s="24">
        <f t="shared" si="5"/>
        <v>-244942207000</v>
      </c>
      <c r="L73" s="4">
        <v>4878</v>
      </c>
      <c r="M73" s="4">
        <v>5212</v>
      </c>
      <c r="N73" s="4">
        <v>449</v>
      </c>
      <c r="O73" s="4">
        <v>510</v>
      </c>
      <c r="P73" s="4">
        <v>14143000</v>
      </c>
      <c r="Q73" s="4">
        <v>15791000</v>
      </c>
      <c r="R73" s="5">
        <v>-8.5000000000000006E-3</v>
      </c>
      <c r="S73" s="4">
        <v>29935800</v>
      </c>
      <c r="T73" s="4">
        <f t="shared" si="2"/>
        <v>25660610</v>
      </c>
      <c r="U73" s="4">
        <f t="shared" si="6"/>
        <v>13412900</v>
      </c>
      <c r="V73" s="5">
        <v>2.2499999999999999E-2</v>
      </c>
    </row>
    <row r="74" spans="1:22" x14ac:dyDescent="0.2">
      <c r="A74" s="16" t="s">
        <v>211</v>
      </c>
      <c r="B74" s="4">
        <v>3393900</v>
      </c>
      <c r="C74" s="4">
        <v>1034498</v>
      </c>
      <c r="D74" s="4">
        <v>2359402</v>
      </c>
      <c r="E74" s="4">
        <v>42294630000</v>
      </c>
      <c r="F74" s="4">
        <f t="shared" ref="F74:F79" si="7">E74+F75</f>
        <v>75669890000</v>
      </c>
      <c r="G74" s="4">
        <v>0</v>
      </c>
      <c r="H74" s="4">
        <v>0</v>
      </c>
      <c r="I74" s="4">
        <v>0</v>
      </c>
      <c r="J74" s="4">
        <v>-50210690000</v>
      </c>
      <c r="K74" s="24">
        <f t="shared" ref="K74:K79" si="8">K75+J74</f>
        <v>-180225662000</v>
      </c>
      <c r="L74" s="4">
        <v>6398</v>
      </c>
      <c r="M74" s="4">
        <v>5511</v>
      </c>
      <c r="N74" s="4">
        <v>587</v>
      </c>
      <c r="O74" s="4">
        <v>541</v>
      </c>
      <c r="P74" s="4">
        <v>17359600</v>
      </c>
      <c r="Q74" s="4">
        <v>17397100</v>
      </c>
      <c r="R74" s="5">
        <v>1.15E-2</v>
      </c>
      <c r="S74" s="4">
        <v>35472400</v>
      </c>
      <c r="T74" s="4">
        <f t="shared" ref="T74:T79" si="9">AVERAGE(S75:S84)</f>
        <v>23157440</v>
      </c>
      <c r="U74" s="4">
        <f t="shared" ref="U74:U79" si="10">MIN(S75:S79)</f>
        <v>13412900</v>
      </c>
      <c r="V74" s="5">
        <v>2.7799999999999998E-2</v>
      </c>
    </row>
    <row r="75" spans="1:22" x14ac:dyDescent="0.2">
      <c r="A75" s="16" t="s">
        <v>210</v>
      </c>
      <c r="B75" s="4">
        <v>626400</v>
      </c>
      <c r="C75" s="4">
        <v>161617</v>
      </c>
      <c r="D75" s="4">
        <v>464783</v>
      </c>
      <c r="E75" s="4">
        <v>8158450000</v>
      </c>
      <c r="F75" s="4">
        <f t="shared" si="7"/>
        <v>33375260000</v>
      </c>
      <c r="G75" s="4">
        <v>0</v>
      </c>
      <c r="H75" s="4">
        <v>0</v>
      </c>
      <c r="I75" s="4">
        <v>0</v>
      </c>
      <c r="J75" s="4">
        <v>-50210690000</v>
      </c>
      <c r="K75" s="24">
        <f t="shared" si="8"/>
        <v>-130014972000</v>
      </c>
      <c r="L75" s="4">
        <v>5905</v>
      </c>
      <c r="M75" s="4">
        <v>4224</v>
      </c>
      <c r="N75" s="4">
        <v>460</v>
      </c>
      <c r="O75" s="4">
        <v>361</v>
      </c>
      <c r="P75" s="4">
        <v>12871500</v>
      </c>
      <c r="Q75" s="4">
        <v>11607400</v>
      </c>
      <c r="R75" s="5">
        <v>1.1599999999999999E-2</v>
      </c>
      <c r="S75" s="4">
        <v>26546900</v>
      </c>
      <c r="T75" s="4">
        <f t="shared" si="9"/>
        <v>21366500</v>
      </c>
      <c r="U75" s="4">
        <f t="shared" si="10"/>
        <v>13412900</v>
      </c>
      <c r="V75" s="5">
        <v>1.9900000000000001E-2</v>
      </c>
    </row>
    <row r="76" spans="1:22" x14ac:dyDescent="0.2">
      <c r="A76" s="16" t="s">
        <v>208</v>
      </c>
      <c r="B76" s="4">
        <v>66500</v>
      </c>
      <c r="C76" s="4">
        <v>4738951</v>
      </c>
      <c r="D76" s="4">
        <v>-4672451</v>
      </c>
      <c r="E76" s="4">
        <v>-80796970000</v>
      </c>
      <c r="F76" s="4">
        <f t="shared" si="7"/>
        <v>25216810000</v>
      </c>
      <c r="K76" s="24">
        <f t="shared" si="8"/>
        <v>-79804282000</v>
      </c>
      <c r="L76" s="4">
        <v>3278</v>
      </c>
      <c r="M76" s="4">
        <v>3998</v>
      </c>
      <c r="N76" s="4">
        <v>275</v>
      </c>
      <c r="O76" s="4">
        <v>415</v>
      </c>
      <c r="P76" s="4">
        <v>7926900</v>
      </c>
      <c r="Q76" s="4">
        <v>12902900</v>
      </c>
      <c r="R76" s="5">
        <v>2.8999999999999998E-3</v>
      </c>
      <c r="S76" s="4">
        <v>22942400</v>
      </c>
      <c r="T76" s="4">
        <f t="shared" si="9"/>
        <v>20786840</v>
      </c>
      <c r="U76" s="4">
        <f t="shared" si="10"/>
        <v>13412900</v>
      </c>
      <c r="V76" s="5">
        <v>2.3E-2</v>
      </c>
    </row>
    <row r="77" spans="1:22" x14ac:dyDescent="0.2">
      <c r="A77" s="16" t="s">
        <v>207</v>
      </c>
      <c r="B77" s="4">
        <v>183700</v>
      </c>
      <c r="C77" s="4">
        <v>292800</v>
      </c>
      <c r="D77" s="4">
        <v>-109100</v>
      </c>
      <c r="E77" s="4">
        <v>-1917340000</v>
      </c>
      <c r="F77" s="4">
        <f t="shared" si="7"/>
        <v>106013780000</v>
      </c>
      <c r="G77" s="4">
        <v>0</v>
      </c>
      <c r="H77" s="4">
        <v>0</v>
      </c>
      <c r="I77" s="4">
        <v>0</v>
      </c>
      <c r="J77" s="4">
        <v>-51553500000</v>
      </c>
      <c r="K77" s="24">
        <f t="shared" si="8"/>
        <v>-79804282000</v>
      </c>
      <c r="L77" s="4">
        <v>7721</v>
      </c>
      <c r="M77" s="4">
        <v>5568</v>
      </c>
      <c r="N77" s="4">
        <v>672</v>
      </c>
      <c r="O77" s="4">
        <v>420</v>
      </c>
      <c r="P77" s="4">
        <v>18139000</v>
      </c>
      <c r="Q77" s="4">
        <v>12888300</v>
      </c>
      <c r="R77" s="5">
        <v>1.4800000000000001E-2</v>
      </c>
      <c r="S77" s="4">
        <v>32137100</v>
      </c>
      <c r="T77" s="4">
        <f t="shared" si="9"/>
        <v>19003710</v>
      </c>
      <c r="U77" s="4">
        <f t="shared" si="10"/>
        <v>9549900</v>
      </c>
      <c r="V77" s="5">
        <v>2.86E-2</v>
      </c>
    </row>
    <row r="78" spans="1:22" x14ac:dyDescent="0.2">
      <c r="A78" s="16" t="s">
        <v>206</v>
      </c>
      <c r="B78" s="4">
        <v>29410</v>
      </c>
      <c r="C78" s="4">
        <v>564028</v>
      </c>
      <c r="D78" s="4">
        <v>-534618</v>
      </c>
      <c r="E78" s="4">
        <v>-9095400000</v>
      </c>
      <c r="F78" s="4">
        <f t="shared" si="7"/>
        <v>107931120000</v>
      </c>
      <c r="K78" s="24">
        <f t="shared" si="8"/>
        <v>-28250782000</v>
      </c>
      <c r="L78" s="4">
        <v>1799</v>
      </c>
      <c r="M78" s="4">
        <v>2853</v>
      </c>
      <c r="N78" s="4">
        <v>126</v>
      </c>
      <c r="O78" s="4">
        <v>226</v>
      </c>
      <c r="P78" s="4">
        <v>4048300</v>
      </c>
      <c r="Q78" s="4">
        <v>7991200</v>
      </c>
      <c r="R78" s="5">
        <v>0</v>
      </c>
      <c r="S78" s="4">
        <v>13412900</v>
      </c>
      <c r="T78" s="4">
        <f t="shared" si="9"/>
        <v>22006060</v>
      </c>
      <c r="U78" s="4">
        <f t="shared" si="10"/>
        <v>8980000</v>
      </c>
      <c r="V78" s="5">
        <v>2.0499999999999997E-2</v>
      </c>
    </row>
    <row r="79" spans="1:22" x14ac:dyDescent="0.2">
      <c r="A79" s="16" t="s">
        <v>205</v>
      </c>
      <c r="B79" s="4">
        <v>7618110</v>
      </c>
      <c r="C79" s="4">
        <v>2305210</v>
      </c>
      <c r="D79" s="4">
        <v>5312900</v>
      </c>
      <c r="E79" s="4">
        <v>91151920000</v>
      </c>
      <c r="F79" s="4">
        <f t="shared" si="7"/>
        <v>117026520000</v>
      </c>
      <c r="K79" s="24">
        <f t="shared" si="8"/>
        <v>-28250782000</v>
      </c>
      <c r="L79" s="4">
        <v>10179</v>
      </c>
      <c r="M79" s="4">
        <v>8041</v>
      </c>
      <c r="N79" s="4">
        <v>979</v>
      </c>
      <c r="O79" s="4">
        <v>937</v>
      </c>
      <c r="P79" s="4">
        <v>32028500</v>
      </c>
      <c r="Q79" s="4">
        <v>34038600</v>
      </c>
      <c r="R79" s="5">
        <v>1.8000000000000002E-2</v>
      </c>
      <c r="S79" s="4">
        <v>68127900</v>
      </c>
      <c r="T79" s="4">
        <f t="shared" si="9"/>
        <v>16058490</v>
      </c>
      <c r="U79" s="4">
        <f t="shared" si="10"/>
        <v>8980000</v>
      </c>
      <c r="V79" s="5">
        <v>4.0399999999999998E-2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11">E80+F81</f>
        <v>25874600000</v>
      </c>
      <c r="K80" s="24">
        <f t="shared" ref="K80:K90" si="12">K81+J80</f>
        <v>-28250782000</v>
      </c>
      <c r="L80" s="4">
        <v>2033</v>
      </c>
      <c r="M80" s="4">
        <v>1984</v>
      </c>
      <c r="N80" s="4">
        <v>210</v>
      </c>
      <c r="O80" s="4">
        <v>142</v>
      </c>
      <c r="P80" s="4">
        <v>6664000</v>
      </c>
      <c r="Q80" s="4">
        <v>6245300</v>
      </c>
      <c r="R80" s="5">
        <v>0</v>
      </c>
      <c r="S80" s="4">
        <v>13573400</v>
      </c>
      <c r="T80" s="4">
        <f t="shared" ref="T80:T96" si="13">AVERAGE(S81:S90)</f>
        <v>15691770</v>
      </c>
      <c r="U80" s="4">
        <f t="shared" ref="U80:U90" si="14">MIN(S81:S85)</f>
        <v>8637500</v>
      </c>
      <c r="V80" s="5">
        <v>1.78E-2</v>
      </c>
    </row>
    <row r="81" spans="1:22" x14ac:dyDescent="0.2">
      <c r="A81" s="16" t="s">
        <v>203</v>
      </c>
      <c r="B81" s="4">
        <v>30350</v>
      </c>
      <c r="C81" s="4">
        <v>87900</v>
      </c>
      <c r="D81" s="4">
        <v>-57550</v>
      </c>
      <c r="E81" s="4">
        <v>-969620000</v>
      </c>
      <c r="F81" s="4">
        <f t="shared" si="11"/>
        <v>25874600000</v>
      </c>
      <c r="G81" s="4">
        <v>0</v>
      </c>
      <c r="H81" s="4">
        <v>0</v>
      </c>
      <c r="I81" s="4">
        <v>0</v>
      </c>
      <c r="J81" s="4">
        <v>-1181000</v>
      </c>
      <c r="K81" s="24">
        <f t="shared" si="12"/>
        <v>-28250782000</v>
      </c>
      <c r="L81" s="4">
        <v>2773</v>
      </c>
      <c r="M81" s="4">
        <v>4370</v>
      </c>
      <c r="N81" s="4">
        <v>250</v>
      </c>
      <c r="O81" s="4">
        <v>440</v>
      </c>
      <c r="P81" s="4">
        <v>8667300</v>
      </c>
      <c r="Q81" s="4">
        <v>13384400</v>
      </c>
      <c r="R81" s="5">
        <v>1.52E-2</v>
      </c>
      <c r="S81" s="4">
        <v>25863200</v>
      </c>
      <c r="T81" s="4">
        <f t="shared" si="13"/>
        <v>15637759</v>
      </c>
      <c r="U81" s="4">
        <f t="shared" si="14"/>
        <v>8637500</v>
      </c>
      <c r="V81" s="5">
        <v>2.64E-2</v>
      </c>
    </row>
    <row r="82" spans="1:22" x14ac:dyDescent="0.2">
      <c r="A82" s="16" t="s">
        <v>200</v>
      </c>
      <c r="B82" s="4">
        <v>6500</v>
      </c>
      <c r="C82" s="4">
        <v>193900</v>
      </c>
      <c r="D82" s="4">
        <v>-187400</v>
      </c>
      <c r="E82" s="4">
        <v>-3082740000</v>
      </c>
      <c r="F82" s="4">
        <f t="shared" si="11"/>
        <v>26844220000</v>
      </c>
      <c r="G82" s="4">
        <v>0</v>
      </c>
      <c r="H82" s="4">
        <v>0</v>
      </c>
      <c r="I82" s="4">
        <v>0</v>
      </c>
      <c r="J82" s="4">
        <v>-1181000</v>
      </c>
      <c r="K82" s="24">
        <f t="shared" si="12"/>
        <v>-28249601000</v>
      </c>
      <c r="L82" s="4">
        <v>1475</v>
      </c>
      <c r="M82" s="4">
        <v>2463</v>
      </c>
      <c r="N82" s="4">
        <v>89</v>
      </c>
      <c r="O82" s="4">
        <v>151</v>
      </c>
      <c r="P82" s="4">
        <v>3073200</v>
      </c>
      <c r="Q82" s="4">
        <v>5694300</v>
      </c>
      <c r="R82" s="5">
        <v>3.0999999999999999E-3</v>
      </c>
      <c r="S82" s="4">
        <v>9549900</v>
      </c>
      <c r="T82" s="4">
        <f t="shared" si="13"/>
        <v>15544046.699999999</v>
      </c>
      <c r="U82" s="4">
        <f t="shared" si="14"/>
        <v>8637500</v>
      </c>
      <c r="V82" s="5">
        <v>1.52E-2</v>
      </c>
    </row>
    <row r="83" spans="1:22" x14ac:dyDescent="0.2">
      <c r="A83" s="16" t="s">
        <v>199</v>
      </c>
      <c r="B83" s="4">
        <v>14700</v>
      </c>
      <c r="C83" s="4">
        <v>117000</v>
      </c>
      <c r="D83" s="4">
        <v>-102300</v>
      </c>
      <c r="E83" s="4">
        <v>-1698540000</v>
      </c>
      <c r="F83" s="4">
        <f t="shared" si="11"/>
        <v>29926960000</v>
      </c>
      <c r="K83" s="24">
        <f t="shared" si="12"/>
        <v>-28248420000</v>
      </c>
      <c r="L83" s="4">
        <v>1260</v>
      </c>
      <c r="M83" s="4">
        <v>3183</v>
      </c>
      <c r="N83" s="4">
        <v>75</v>
      </c>
      <c r="O83" s="4">
        <v>188</v>
      </c>
      <c r="P83" s="4">
        <v>2668400</v>
      </c>
      <c r="Q83" s="4">
        <v>5954700</v>
      </c>
      <c r="R83" s="5">
        <v>-1.21E-2</v>
      </c>
      <c r="S83" s="4">
        <v>8980000</v>
      </c>
      <c r="T83" s="4">
        <f t="shared" si="13"/>
        <v>15403827.9</v>
      </c>
      <c r="U83" s="4">
        <f t="shared" si="14"/>
        <v>8637500</v>
      </c>
      <c r="V83" s="5">
        <v>2.3900000000000001E-2</v>
      </c>
    </row>
    <row r="84" spans="1:22" x14ac:dyDescent="0.2">
      <c r="A84" s="16" t="s">
        <v>193</v>
      </c>
      <c r="B84" s="4">
        <v>28200</v>
      </c>
      <c r="C84" s="4">
        <v>84859</v>
      </c>
      <c r="D84" s="4">
        <v>-56659</v>
      </c>
      <c r="E84" s="4">
        <v>-942520000</v>
      </c>
      <c r="F84" s="4">
        <f t="shared" si="11"/>
        <v>31625500000</v>
      </c>
      <c r="K84" s="24">
        <f t="shared" si="12"/>
        <v>-28248420000</v>
      </c>
      <c r="L84" s="4">
        <v>2259</v>
      </c>
      <c r="M84" s="4">
        <v>2042</v>
      </c>
      <c r="N84" s="4">
        <v>160</v>
      </c>
      <c r="O84" s="4">
        <v>120</v>
      </c>
      <c r="P84" s="4">
        <v>5613200</v>
      </c>
      <c r="Q84" s="4">
        <v>3664000</v>
      </c>
      <c r="R84" s="5">
        <v>0</v>
      </c>
      <c r="S84" s="4">
        <v>10440700</v>
      </c>
      <c r="T84" s="4">
        <f t="shared" si="13"/>
        <v>17163709.399999999</v>
      </c>
      <c r="U84" s="4">
        <f t="shared" si="14"/>
        <v>8637500</v>
      </c>
      <c r="V84" s="5">
        <v>1.78E-2</v>
      </c>
    </row>
    <row r="85" spans="1:22" x14ac:dyDescent="0.2">
      <c r="A85" s="16" t="s">
        <v>192</v>
      </c>
      <c r="B85" s="4">
        <v>1400</v>
      </c>
      <c r="C85" s="4">
        <v>113900</v>
      </c>
      <c r="D85" s="4">
        <v>-112500</v>
      </c>
      <c r="E85" s="4">
        <v>-1877740000</v>
      </c>
      <c r="F85" s="4">
        <f t="shared" si="11"/>
        <v>32568020000</v>
      </c>
      <c r="K85" s="24">
        <f t="shared" si="12"/>
        <v>-28248420000</v>
      </c>
      <c r="L85" s="4">
        <v>1383</v>
      </c>
      <c r="M85" s="4">
        <v>3014</v>
      </c>
      <c r="N85" s="4">
        <v>75</v>
      </c>
      <c r="O85" s="4">
        <v>188</v>
      </c>
      <c r="P85" s="4">
        <v>2691900</v>
      </c>
      <c r="Q85" s="4">
        <v>5654200</v>
      </c>
      <c r="R85" s="5">
        <v>-6.0000000000000001E-3</v>
      </c>
      <c r="S85" s="4">
        <v>8637500</v>
      </c>
      <c r="T85" s="4">
        <f t="shared" si="13"/>
        <v>17496899.399999999</v>
      </c>
      <c r="U85" s="4">
        <f t="shared" si="14"/>
        <v>8652200</v>
      </c>
      <c r="V85" s="5">
        <v>1.7899999999999999E-2</v>
      </c>
    </row>
    <row r="86" spans="1:22" x14ac:dyDescent="0.2">
      <c r="A86" s="16" t="s">
        <v>191</v>
      </c>
      <c r="B86" s="4">
        <v>11400</v>
      </c>
      <c r="C86" s="4">
        <v>11800</v>
      </c>
      <c r="D86" s="4">
        <v>-400</v>
      </c>
      <c r="E86" s="4">
        <v>-7020000</v>
      </c>
      <c r="F86" s="4">
        <f t="shared" si="11"/>
        <v>34445760000</v>
      </c>
      <c r="K86" s="24">
        <f t="shared" si="12"/>
        <v>-28248420000</v>
      </c>
      <c r="L86" s="4">
        <v>2194</v>
      </c>
      <c r="M86" s="4">
        <v>4089</v>
      </c>
      <c r="N86" s="4">
        <v>187</v>
      </c>
      <c r="O86" s="4">
        <v>270</v>
      </c>
      <c r="P86" s="4">
        <v>5693200</v>
      </c>
      <c r="Q86" s="4">
        <v>9411400</v>
      </c>
      <c r="R86" s="5">
        <v>-1.7899999999999999E-2</v>
      </c>
      <c r="S86" s="4">
        <v>17145800</v>
      </c>
      <c r="T86" s="4">
        <f t="shared" si="13"/>
        <v>17108528.399999999</v>
      </c>
      <c r="U86" s="4">
        <f t="shared" si="14"/>
        <v>8652200</v>
      </c>
      <c r="V86" s="5">
        <v>2.35E-2</v>
      </c>
    </row>
    <row r="87" spans="1:22" x14ac:dyDescent="0.2">
      <c r="A87" s="16" t="s">
        <v>190</v>
      </c>
      <c r="B87" s="4">
        <v>18100</v>
      </c>
      <c r="C87" s="4">
        <v>200400</v>
      </c>
      <c r="D87" s="4">
        <v>-182300</v>
      </c>
      <c r="E87" s="4">
        <v>-3106000000</v>
      </c>
      <c r="F87" s="4">
        <f t="shared" si="11"/>
        <v>34452780000</v>
      </c>
      <c r="K87" s="24">
        <f t="shared" si="12"/>
        <v>-28248420000</v>
      </c>
      <c r="L87" s="4">
        <v>2468</v>
      </c>
      <c r="M87" s="4">
        <v>4085</v>
      </c>
      <c r="N87" s="4">
        <v>171</v>
      </c>
      <c r="O87" s="4">
        <v>257</v>
      </c>
      <c r="P87" s="4">
        <v>5142800</v>
      </c>
      <c r="Q87" s="4">
        <v>7950200</v>
      </c>
      <c r="R87" s="5">
        <v>-1.7600000000000001E-2</v>
      </c>
      <c r="S87" s="4">
        <v>14305800</v>
      </c>
      <c r="T87" s="4">
        <f t="shared" si="13"/>
        <v>16969048.399999999</v>
      </c>
      <c r="U87" s="4">
        <f t="shared" si="14"/>
        <v>8612777</v>
      </c>
      <c r="V87" s="5">
        <v>2.6000000000000002E-2</v>
      </c>
    </row>
    <row r="88" spans="1:22" x14ac:dyDescent="0.2">
      <c r="A88" s="16" t="s">
        <v>189</v>
      </c>
      <c r="B88" s="4">
        <v>1930800</v>
      </c>
      <c r="C88" s="4">
        <v>488133</v>
      </c>
      <c r="D88" s="4">
        <v>1442667</v>
      </c>
      <c r="E88" s="4">
        <v>24242260000</v>
      </c>
      <c r="F88" s="4">
        <f t="shared" si="11"/>
        <v>37558780000</v>
      </c>
      <c r="G88" s="4">
        <v>0</v>
      </c>
      <c r="H88" s="4">
        <v>0</v>
      </c>
      <c r="I88" s="4">
        <v>0</v>
      </c>
      <c r="J88" s="4">
        <v>1380000000</v>
      </c>
      <c r="K88" s="24">
        <f t="shared" si="12"/>
        <v>-28248420000</v>
      </c>
      <c r="L88" s="4">
        <v>8293</v>
      </c>
      <c r="M88" s="4">
        <v>5888</v>
      </c>
      <c r="N88" s="4">
        <v>631</v>
      </c>
      <c r="O88" s="4">
        <v>323</v>
      </c>
      <c r="P88" s="4">
        <v>18171100</v>
      </c>
      <c r="Q88" s="4">
        <v>11329700</v>
      </c>
      <c r="R88" s="5">
        <v>5.4900000000000004E-2</v>
      </c>
      <c r="S88" s="4">
        <v>43436400</v>
      </c>
      <c r="T88" s="4">
        <f t="shared" si="13"/>
        <v>15001936.6</v>
      </c>
      <c r="U88" s="4">
        <f t="shared" si="14"/>
        <v>7577812</v>
      </c>
      <c r="V88" s="5">
        <v>6.9000000000000006E-2</v>
      </c>
    </row>
    <row r="89" spans="1:22" x14ac:dyDescent="0.2">
      <c r="A89" s="16" t="s">
        <v>188</v>
      </c>
      <c r="B89" s="4">
        <v>5200</v>
      </c>
      <c r="C89" s="4">
        <v>101300</v>
      </c>
      <c r="D89" s="4">
        <v>-96100</v>
      </c>
      <c r="E89" s="4">
        <v>-1574340000</v>
      </c>
      <c r="F89" s="4">
        <f t="shared" si="11"/>
        <v>13316520000</v>
      </c>
      <c r="K89" s="24">
        <f t="shared" si="12"/>
        <v>-29628420000</v>
      </c>
      <c r="L89" s="4">
        <v>1629</v>
      </c>
      <c r="M89" s="4">
        <v>2687</v>
      </c>
      <c r="N89" s="4">
        <v>94</v>
      </c>
      <c r="O89" s="4">
        <v>142</v>
      </c>
      <c r="P89" s="4">
        <v>3029300</v>
      </c>
      <c r="Q89" s="4">
        <v>4641900</v>
      </c>
      <c r="R89" s="5">
        <v>6.1999999999999998E-3</v>
      </c>
      <c r="S89" s="4">
        <v>8652200</v>
      </c>
      <c r="T89" s="4">
        <f t="shared" si="13"/>
        <v>15052325.9</v>
      </c>
      <c r="U89" s="4">
        <f t="shared" si="14"/>
        <v>7577812</v>
      </c>
      <c r="V89" s="5">
        <v>1.8200000000000001E-2</v>
      </c>
    </row>
    <row r="90" spans="1:22" x14ac:dyDescent="0.2">
      <c r="A90" s="16" t="s">
        <v>187</v>
      </c>
      <c r="B90" s="4">
        <v>22700</v>
      </c>
      <c r="C90" s="4">
        <v>153100</v>
      </c>
      <c r="D90" s="4">
        <v>-130400</v>
      </c>
      <c r="E90" s="4">
        <v>-2128190000</v>
      </c>
      <c r="F90" s="4">
        <f t="shared" si="11"/>
        <v>14890860000</v>
      </c>
      <c r="K90" s="24">
        <f t="shared" si="12"/>
        <v>-29628420000</v>
      </c>
      <c r="L90" s="4">
        <v>2607</v>
      </c>
      <c r="M90" s="4">
        <v>2576</v>
      </c>
      <c r="N90" s="4">
        <v>193</v>
      </c>
      <c r="O90" s="4">
        <v>99</v>
      </c>
      <c r="P90" s="4">
        <v>5489600</v>
      </c>
      <c r="Q90" s="4">
        <v>3810200</v>
      </c>
      <c r="R90" s="5">
        <v>6.1999999999999998E-3</v>
      </c>
      <c r="S90" s="4">
        <v>9906200</v>
      </c>
      <c r="T90" s="4">
        <f t="shared" si="13"/>
        <v>16215196.5</v>
      </c>
      <c r="U90" s="4">
        <f t="shared" si="14"/>
        <v>7577812</v>
      </c>
      <c r="V90" s="5">
        <v>2.1099999999999997E-2</v>
      </c>
    </row>
    <row r="91" spans="1:22" x14ac:dyDescent="0.2">
      <c r="A91" s="16" t="s">
        <v>186</v>
      </c>
      <c r="B91" s="4">
        <v>385500</v>
      </c>
      <c r="C91" s="4">
        <v>214700</v>
      </c>
      <c r="D91" s="4">
        <v>170800</v>
      </c>
      <c r="E91" s="4">
        <v>2779790000</v>
      </c>
      <c r="F91" s="4">
        <f t="shared" ref="F91:F102" si="15">E91+F92</f>
        <v>17019050000</v>
      </c>
      <c r="G91" s="4">
        <v>0</v>
      </c>
      <c r="H91" s="4">
        <v>0</v>
      </c>
      <c r="I91" s="4">
        <v>0</v>
      </c>
      <c r="J91" s="4">
        <v>-1296000000</v>
      </c>
      <c r="K91" s="24">
        <f t="shared" ref="K91:K102" si="16">K92+J91</f>
        <v>-29628420000</v>
      </c>
      <c r="L91" s="4">
        <v>4626</v>
      </c>
      <c r="M91" s="4">
        <v>6993</v>
      </c>
      <c r="N91" s="4">
        <v>321</v>
      </c>
      <c r="O91" s="4">
        <v>463</v>
      </c>
      <c r="P91" s="4">
        <v>10122100</v>
      </c>
      <c r="Q91" s="4">
        <v>13806200</v>
      </c>
      <c r="R91" s="5">
        <v>-2.7000000000000003E-2</v>
      </c>
      <c r="S91" s="4">
        <v>25323090</v>
      </c>
      <c r="T91" s="4">
        <f t="shared" si="13"/>
        <v>14559919.1</v>
      </c>
      <c r="U91" s="4">
        <f t="shared" ref="U91:U102" si="17">MIN(S92:S96)</f>
        <v>7577812</v>
      </c>
      <c r="V91" s="5">
        <v>3.0200000000000001E-2</v>
      </c>
    </row>
    <row r="92" spans="1:22" x14ac:dyDescent="0.2">
      <c r="A92" s="16" t="s">
        <v>185</v>
      </c>
      <c r="B92" s="4">
        <v>4600</v>
      </c>
      <c r="C92" s="4">
        <v>55079</v>
      </c>
      <c r="D92" s="4">
        <v>-50479</v>
      </c>
      <c r="E92" s="4">
        <v>-823030000</v>
      </c>
      <c r="F92" s="4">
        <f t="shared" si="15"/>
        <v>14239260000</v>
      </c>
      <c r="K92" s="24">
        <f t="shared" si="16"/>
        <v>-28332420000</v>
      </c>
      <c r="L92" s="4">
        <v>2384</v>
      </c>
      <c r="M92" s="4">
        <v>1837</v>
      </c>
      <c r="N92" s="4">
        <v>171</v>
      </c>
      <c r="O92" s="4">
        <v>107</v>
      </c>
      <c r="P92" s="4">
        <v>4786000</v>
      </c>
      <c r="Q92" s="4">
        <v>3321800</v>
      </c>
      <c r="R92" s="5">
        <v>2.1499999999999998E-2</v>
      </c>
      <c r="S92" s="4">
        <v>8612777</v>
      </c>
      <c r="T92" s="4">
        <f t="shared" si="13"/>
        <v>15054466.199999999</v>
      </c>
      <c r="U92" s="4">
        <f t="shared" si="17"/>
        <v>7577812</v>
      </c>
      <c r="V92" s="5">
        <v>3.3000000000000002E-2</v>
      </c>
    </row>
    <row r="93" spans="1:22" x14ac:dyDescent="0.2">
      <c r="A93" s="16" t="s">
        <v>184</v>
      </c>
      <c r="B93" s="4">
        <v>3000</v>
      </c>
      <c r="C93" s="4">
        <v>6500</v>
      </c>
      <c r="D93" s="4">
        <v>-3500</v>
      </c>
      <c r="E93" s="4">
        <v>-58250000</v>
      </c>
      <c r="F93" s="4">
        <f t="shared" si="15"/>
        <v>15062290000</v>
      </c>
      <c r="K93" s="24">
        <f t="shared" si="16"/>
        <v>-28332420000</v>
      </c>
      <c r="L93" s="4">
        <v>1643</v>
      </c>
      <c r="M93" s="4">
        <v>2435</v>
      </c>
      <c r="N93" s="4">
        <v>96</v>
      </c>
      <c r="O93" s="4">
        <v>106</v>
      </c>
      <c r="P93" s="4">
        <v>3171000</v>
      </c>
      <c r="Q93" s="4">
        <v>3752800</v>
      </c>
      <c r="R93" s="5">
        <v>0</v>
      </c>
      <c r="S93" s="4">
        <v>7577812</v>
      </c>
      <c r="T93" s="4">
        <f t="shared" si="13"/>
        <v>15885205.555555556</v>
      </c>
      <c r="U93" s="4">
        <f t="shared" si="17"/>
        <v>11969400</v>
      </c>
      <c r="V93" s="5">
        <v>1.8100000000000002E-2</v>
      </c>
    </row>
    <row r="94" spans="1:22" x14ac:dyDescent="0.2">
      <c r="A94" s="16" t="s">
        <v>183</v>
      </c>
      <c r="B94" s="4">
        <v>446300</v>
      </c>
      <c r="C94" s="4">
        <v>559500</v>
      </c>
      <c r="D94" s="4">
        <v>-113200</v>
      </c>
      <c r="E94" s="4">
        <v>-1858510000</v>
      </c>
      <c r="F94" s="4">
        <f t="shared" si="15"/>
        <v>15120540000</v>
      </c>
      <c r="G94" s="4">
        <v>0</v>
      </c>
      <c r="H94" s="4">
        <v>0</v>
      </c>
      <c r="I94" s="4">
        <v>0</v>
      </c>
      <c r="J94" s="4">
        <v>-28332420000</v>
      </c>
      <c r="K94" s="24">
        <f t="shared" si="16"/>
        <v>-28332420000</v>
      </c>
      <c r="L94" s="4">
        <v>4912</v>
      </c>
      <c r="M94" s="4">
        <v>8005</v>
      </c>
      <c r="N94" s="4">
        <v>333</v>
      </c>
      <c r="O94" s="4">
        <v>551</v>
      </c>
      <c r="P94" s="4">
        <v>10702500</v>
      </c>
      <c r="Q94" s="4">
        <v>16131600</v>
      </c>
      <c r="R94" s="5">
        <v>-3.2599999999999997E-2</v>
      </c>
      <c r="S94" s="4">
        <v>28039515</v>
      </c>
      <c r="T94" s="4">
        <f t="shared" si="13"/>
        <v>14365916.875</v>
      </c>
      <c r="U94" s="4">
        <f t="shared" si="17"/>
        <v>9156093</v>
      </c>
      <c r="V94" s="5">
        <v>4.1799999999999997E-2</v>
      </c>
    </row>
    <row r="95" spans="1:22" x14ac:dyDescent="0.2">
      <c r="A95" s="16" t="s">
        <v>182</v>
      </c>
      <c r="B95" s="4">
        <v>502300</v>
      </c>
      <c r="C95" s="4">
        <v>102600</v>
      </c>
      <c r="D95" s="4">
        <v>399700</v>
      </c>
      <c r="E95" s="4">
        <v>6760840000</v>
      </c>
      <c r="F95" s="4">
        <f t="shared" si="15"/>
        <v>16979050000</v>
      </c>
      <c r="K95" s="24">
        <f t="shared" si="16"/>
        <v>0</v>
      </c>
      <c r="L95" s="4">
        <v>2080</v>
      </c>
      <c r="M95" s="4">
        <v>3418</v>
      </c>
      <c r="N95" s="4">
        <v>148</v>
      </c>
      <c r="O95" s="4">
        <v>258</v>
      </c>
      <c r="P95" s="4">
        <v>4360300</v>
      </c>
      <c r="Q95" s="4">
        <v>7301400</v>
      </c>
      <c r="R95" s="5">
        <v>-2.8999999999999998E-3</v>
      </c>
      <c r="S95" s="4">
        <v>11969400</v>
      </c>
      <c r="T95" s="4">
        <f t="shared" si="13"/>
        <v>14708276.428571429</v>
      </c>
      <c r="U95" s="4">
        <f t="shared" si="17"/>
        <v>9156093</v>
      </c>
      <c r="V95" s="5">
        <v>1.7600000000000001E-2</v>
      </c>
    </row>
    <row r="96" spans="1:22" x14ac:dyDescent="0.2">
      <c r="A96" s="16" t="s">
        <v>177</v>
      </c>
      <c r="B96" s="4">
        <v>56700</v>
      </c>
      <c r="C96" s="4">
        <v>3000</v>
      </c>
      <c r="D96" s="4">
        <v>53700</v>
      </c>
      <c r="E96" s="4">
        <v>905000000</v>
      </c>
      <c r="F96" s="4">
        <f t="shared" si="15"/>
        <v>10218210000</v>
      </c>
      <c r="K96" s="24">
        <f t="shared" si="16"/>
        <v>0</v>
      </c>
      <c r="L96" s="4">
        <v>1928</v>
      </c>
      <c r="M96" s="4">
        <v>4200</v>
      </c>
      <c r="N96" s="4">
        <v>145</v>
      </c>
      <c r="O96" s="4">
        <v>307</v>
      </c>
      <c r="P96" s="4">
        <v>3968400</v>
      </c>
      <c r="Q96" s="4">
        <v>8832800</v>
      </c>
      <c r="R96" s="5">
        <v>-8.6999999999999994E-3</v>
      </c>
      <c r="S96" s="4">
        <v>13262090</v>
      </c>
      <c r="T96" s="4">
        <f t="shared" si="13"/>
        <v>14949307.5</v>
      </c>
      <c r="U96" s="4">
        <f t="shared" si="17"/>
        <v>8770316</v>
      </c>
      <c r="V96" s="5">
        <v>2.3300000000000001E-2</v>
      </c>
    </row>
    <row r="97" spans="1:22" x14ac:dyDescent="0.2">
      <c r="A97" s="16" t="s">
        <v>175</v>
      </c>
      <c r="B97" s="4">
        <v>14900</v>
      </c>
      <c r="C97" s="4">
        <v>38486</v>
      </c>
      <c r="D97" s="4">
        <v>-23586</v>
      </c>
      <c r="E97" s="4">
        <v>-403320000</v>
      </c>
      <c r="F97" s="4">
        <f t="shared" si="15"/>
        <v>9313210000</v>
      </c>
      <c r="K97" s="24">
        <f t="shared" si="16"/>
        <v>0</v>
      </c>
      <c r="L97" s="4">
        <v>2355</v>
      </c>
      <c r="M97" s="4">
        <v>3661</v>
      </c>
      <c r="N97" s="4">
        <v>159</v>
      </c>
      <c r="O97" s="4">
        <v>260</v>
      </c>
      <c r="P97" s="4">
        <v>4697700</v>
      </c>
      <c r="Q97" s="4">
        <v>8200700</v>
      </c>
      <c r="R97" s="5">
        <v>-1.44E-2</v>
      </c>
      <c r="S97" s="4">
        <v>12911000</v>
      </c>
      <c r="T97" s="4">
        <f t="shared" ref="T97:T102" si="18">AVERAGE(S98:S107)</f>
        <v>15356969</v>
      </c>
      <c r="U97" s="4">
        <f t="shared" si="17"/>
        <v>8770316</v>
      </c>
      <c r="V97" s="5">
        <v>2.58E-2</v>
      </c>
    </row>
    <row r="98" spans="1:22" x14ac:dyDescent="0.2">
      <c r="A98" s="16" t="s">
        <v>174</v>
      </c>
      <c r="B98" s="4">
        <v>810400</v>
      </c>
      <c r="C98" s="4">
        <v>26400</v>
      </c>
      <c r="D98" s="4">
        <v>784000</v>
      </c>
      <c r="E98" s="4">
        <v>13606320000</v>
      </c>
      <c r="F98" s="4">
        <f t="shared" si="15"/>
        <v>9716530000</v>
      </c>
      <c r="K98" s="24">
        <f t="shared" si="16"/>
        <v>0</v>
      </c>
      <c r="L98" s="4">
        <v>6231</v>
      </c>
      <c r="M98" s="4">
        <v>5389</v>
      </c>
      <c r="N98" s="4">
        <v>428</v>
      </c>
      <c r="O98" s="4">
        <v>364</v>
      </c>
      <c r="P98" s="4">
        <v>12267800</v>
      </c>
      <c r="Q98" s="4">
        <v>10969000</v>
      </c>
      <c r="R98" s="5">
        <v>2.6800000000000001E-2</v>
      </c>
      <c r="S98" s="4">
        <v>23765282</v>
      </c>
      <c r="T98" s="4">
        <f t="shared" si="18"/>
        <v>13254890.75</v>
      </c>
      <c r="U98" s="4">
        <f t="shared" si="17"/>
        <v>8770316</v>
      </c>
      <c r="V98" s="5">
        <v>2.86E-2</v>
      </c>
    </row>
    <row r="99" spans="1:23" x14ac:dyDescent="0.2">
      <c r="A99" s="16" t="s">
        <v>164</v>
      </c>
      <c r="B99" s="4">
        <v>16400</v>
      </c>
      <c r="C99" s="4">
        <v>125200</v>
      </c>
      <c r="D99" s="4">
        <v>-108800</v>
      </c>
      <c r="E99" s="4">
        <v>-1837910000</v>
      </c>
      <c r="F99" s="4">
        <f t="shared" si="15"/>
        <v>-3889790000</v>
      </c>
      <c r="K99" s="24">
        <f t="shared" si="16"/>
        <v>0</v>
      </c>
      <c r="L99" s="4">
        <v>1918</v>
      </c>
      <c r="M99" s="4">
        <v>2591</v>
      </c>
      <c r="N99" s="4">
        <v>121</v>
      </c>
      <c r="O99" s="4">
        <v>157</v>
      </c>
      <c r="P99" s="4">
        <v>3858500</v>
      </c>
      <c r="Q99" s="4">
        <v>4751400</v>
      </c>
      <c r="R99" s="5">
        <v>0</v>
      </c>
      <c r="S99" s="4">
        <v>9156093</v>
      </c>
      <c r="T99" s="4">
        <f t="shared" si="18"/>
        <v>14621156.666666666</v>
      </c>
      <c r="U99" s="4">
        <f t="shared" si="17"/>
        <v>8770316</v>
      </c>
      <c r="V99" s="5">
        <v>1.47E-2</v>
      </c>
    </row>
    <row r="100" spans="1:23" x14ac:dyDescent="0.2">
      <c r="A100" s="16" t="s">
        <v>156</v>
      </c>
      <c r="B100" s="4">
        <v>13600</v>
      </c>
      <c r="C100" s="4">
        <v>109754</v>
      </c>
      <c r="D100" s="4">
        <v>-96154</v>
      </c>
      <c r="E100" s="4">
        <v>-1637310000</v>
      </c>
      <c r="F100" s="4">
        <f t="shared" si="15"/>
        <v>-2051880000</v>
      </c>
      <c r="K100" s="24">
        <f t="shared" si="16"/>
        <v>0</v>
      </c>
      <c r="L100" s="4">
        <v>4102</v>
      </c>
      <c r="M100" s="4">
        <v>4243</v>
      </c>
      <c r="N100" s="4">
        <v>313</v>
      </c>
      <c r="O100" s="4">
        <v>337</v>
      </c>
      <c r="P100" s="4">
        <v>9800400</v>
      </c>
      <c r="Q100" s="4">
        <v>10288700</v>
      </c>
      <c r="R100" s="5">
        <v>3.0000000000000001E-3</v>
      </c>
      <c r="S100" s="4">
        <v>21534906</v>
      </c>
      <c r="T100" s="4">
        <f t="shared" si="18"/>
        <v>11164282</v>
      </c>
      <c r="U100" s="4">
        <f t="shared" si="17"/>
        <v>8770316</v>
      </c>
      <c r="V100" s="5">
        <v>1.7500000000000002E-2</v>
      </c>
    </row>
    <row r="101" spans="1:23" x14ac:dyDescent="0.2">
      <c r="A101" s="16" t="s">
        <v>155</v>
      </c>
      <c r="B101" s="4">
        <v>198300</v>
      </c>
      <c r="C101" s="4">
        <v>201400</v>
      </c>
      <c r="D101" s="4">
        <v>-3100</v>
      </c>
      <c r="E101" s="4">
        <v>-44510000</v>
      </c>
      <c r="F101" s="4">
        <f t="shared" si="15"/>
        <v>-414570000</v>
      </c>
      <c r="K101" s="24">
        <f t="shared" si="16"/>
        <v>0</v>
      </c>
      <c r="L101" s="4">
        <v>2196</v>
      </c>
      <c r="M101" s="4">
        <v>2766</v>
      </c>
      <c r="N101" s="4">
        <v>126</v>
      </c>
      <c r="O101" s="4">
        <v>132</v>
      </c>
      <c r="P101" s="4">
        <v>3663400</v>
      </c>
      <c r="Q101" s="4">
        <v>4265400</v>
      </c>
      <c r="R101" s="5">
        <v>3.0000000000000001E-3</v>
      </c>
      <c r="S101" s="4">
        <v>8770316</v>
      </c>
      <c r="T101" s="4">
        <f t="shared" si="18"/>
        <v>13558248</v>
      </c>
      <c r="U101" s="4">
        <f t="shared" si="17"/>
        <v>13558248</v>
      </c>
      <c r="V101" s="5">
        <v>1.1899999999999999E-2</v>
      </c>
    </row>
    <row r="102" spans="1:23" x14ac:dyDescent="0.2">
      <c r="A102" s="16" t="s">
        <v>154</v>
      </c>
      <c r="B102" s="4">
        <v>12600</v>
      </c>
      <c r="C102" s="4">
        <v>34284</v>
      </c>
      <c r="D102" s="4">
        <v>-21684</v>
      </c>
      <c r="E102" s="4">
        <v>-370060000</v>
      </c>
      <c r="F102" s="4">
        <f t="shared" si="15"/>
        <v>-370060000</v>
      </c>
      <c r="K102" s="24">
        <f t="shared" si="16"/>
        <v>0</v>
      </c>
      <c r="L102" s="4">
        <v>2626</v>
      </c>
      <c r="M102" s="4">
        <v>4014</v>
      </c>
      <c r="N102" s="4">
        <v>177</v>
      </c>
      <c r="O102" s="4">
        <v>262</v>
      </c>
      <c r="P102" s="4">
        <v>5280500</v>
      </c>
      <c r="Q102" s="4">
        <v>7623900</v>
      </c>
      <c r="R102" s="5">
        <v>-1.7500000000000002E-2</v>
      </c>
      <c r="S102" s="4">
        <v>13558248</v>
      </c>
      <c r="T102" s="4" t="e">
        <f t="shared" si="18"/>
        <v>#DIV/0!</v>
      </c>
      <c r="U102" s="4">
        <f t="shared" si="17"/>
        <v>0</v>
      </c>
      <c r="V102" s="5">
        <v>3.4700000000000002E-2</v>
      </c>
    </row>
    <row r="103" spans="1:23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3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3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3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3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3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24"/>
      <c r="W108" s="24"/>
    </row>
    <row r="109" spans="1:23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3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3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3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3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3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6DE7-2427-1940-95EE-2EAE003B0071}">
  <sheetPr codeName="Sheet38"/>
  <dimension ref="A1:V258"/>
  <sheetViews>
    <sheetView topLeftCell="D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3.83203125"/>
    <col min="3" max="3" customWidth="true" width="14.83203125"/>
    <col min="4" max="4" customWidth="true" width="18.5"/>
    <col min="5" max="5" customWidth="true" width="19.3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733">
        <v>344</v>
      </c>
      <c r="B3" t="n" s="2734">
        <v>14900.0</v>
      </c>
      <c r="C3" t="n" s="2735">
        <v>20400.0</v>
      </c>
      <c r="D3" t="n" s="2736">
        <v>-5500.0</v>
      </c>
      <c r="E3" t="n" s="2737">
        <v>-3.0313E8</v>
      </c>
      <c r="G3" t="n" s="2723">
        <v>0.0</v>
      </c>
      <c r="H3" t="n" s="2724">
        <v>0.0</v>
      </c>
      <c r="I3" t="n" s="2725">
        <v>0.0</v>
      </c>
      <c r="J3" t="n" s="2726">
        <v>1.1025E8</v>
      </c>
      <c r="L3" t="n" s="2727">
        <v>124.0</v>
      </c>
      <c r="M3" t="n" s="2728">
        <v>213.0</v>
      </c>
      <c r="N3" t="n" s="2729">
        <v>12.0</v>
      </c>
      <c r="O3" t="n" s="2730">
        <v>23.0</v>
      </c>
      <c r="P3" t="n" s="2731">
        <v>91100.0</v>
      </c>
      <c r="Q3" t="n" s="2732">
        <v>172800.0</v>
      </c>
      <c r="R3" t="n" s="2721">
        <v>-0.0018</v>
      </c>
      <c r="S3" t="n" s="2720">
        <v>264000.0</v>
      </c>
      <c r="V3" t="n" s="2722">
        <v>0.018000000000000002</v>
      </c>
    </row>
    <row r="4">
      <c r="A4" t="s" s="666">
        <v>343</v>
      </c>
      <c r="B4" t="n" s="667">
        <v>11200.0</v>
      </c>
      <c r="C4" t="n" s="668">
        <v>5541.0</v>
      </c>
      <c r="D4" t="n" s="669">
        <v>5659.0</v>
      </c>
      <c r="E4" t="n" s="670">
        <v>3.0785E8</v>
      </c>
      <c r="G4" t="n" s="656">
        <v>0.0</v>
      </c>
      <c r="H4" t="n" s="657">
        <v>0.0</v>
      </c>
      <c r="I4" t="n" s="658">
        <v>0.0</v>
      </c>
      <c r="J4" t="n" s="659">
        <v>4.5915E7</v>
      </c>
      <c r="L4" t="n" s="660">
        <v>397.0</v>
      </c>
      <c r="M4" t="n" s="661">
        <v>583.0</v>
      </c>
      <c r="N4" t="n" s="662">
        <v>42.0</v>
      </c>
      <c r="O4" t="n" s="663">
        <v>51.0</v>
      </c>
      <c r="P4" t="n" s="664">
        <v>322200.0</v>
      </c>
      <c r="Q4" t="n" s="665">
        <v>397100.0</v>
      </c>
      <c r="R4" t="n" s="654">
        <v>-0.0109</v>
      </c>
      <c r="S4" t="n" s="653">
        <v>721541.0</v>
      </c>
      <c r="V4" t="n" s="655">
        <v>0.027000000000000003</v>
      </c>
    </row>
    <row r="5" spans="1:22" x14ac:dyDescent="0.2">
      <c r="A5" s="16" t="s">
        <v>342</v>
      </c>
      <c r="B5" s="4">
        <v>6200</v>
      </c>
      <c r="C5" s="4">
        <v>121900</v>
      </c>
      <c r="D5" s="4">
        <v>-115700</v>
      </c>
      <c r="E5" s="4">
        <v>-6519583532</v>
      </c>
      <c r="F5" s="4">
        <f t="shared" ref="F5:F46" si="0">E5+F6</f>
        <v>-65785157543</v>
      </c>
      <c r="G5" s="4">
        <v>0</v>
      </c>
      <c r="H5" s="4">
        <v>0</v>
      </c>
      <c r="I5" s="4">
        <v>0</v>
      </c>
      <c r="J5" s="4">
        <v>-33790000</v>
      </c>
      <c r="K5" s="24">
        <f t="shared" ref="K5:K46" si="1">K6+J5</f>
        <v>43264192000</v>
      </c>
      <c r="L5" s="4">
        <v>769</v>
      </c>
      <c r="M5" s="4">
        <v>685</v>
      </c>
      <c r="N5" s="4">
        <v>45</v>
      </c>
      <c r="O5" s="4">
        <v>70</v>
      </c>
      <c r="P5" s="4">
        <v>385700</v>
      </c>
      <c r="Q5" s="4">
        <v>584400</v>
      </c>
      <c r="R5" s="5">
        <v>-1.7899999999999999E-2</v>
      </c>
      <c r="S5" s="4">
        <v>970500</v>
      </c>
      <c r="T5" s="4">
        <f t="shared" ref="T5:T73" si="2">AVERAGE(S6:S15)</f>
        <v>589420</v>
      </c>
      <c r="U5" s="4">
        <f t="shared" ref="U5:U46" si="3">MIN(S6:S10)</f>
        <v>362600</v>
      </c>
      <c r="V5" s="5">
        <v>3.6600000000000001E-2</v>
      </c>
    </row>
    <row r="6" spans="1:22" x14ac:dyDescent="0.2">
      <c r="A6" s="16" t="s">
        <v>341</v>
      </c>
      <c r="B6" s="4">
        <v>34600</v>
      </c>
      <c r="C6" s="4">
        <v>31110</v>
      </c>
      <c r="D6" s="4">
        <v>3490</v>
      </c>
      <c r="E6" s="4">
        <v>195380000</v>
      </c>
      <c r="F6" s="4">
        <f t="shared" si="0"/>
        <v>-59265574011</v>
      </c>
      <c r="G6" s="4">
        <v>0</v>
      </c>
      <c r="H6" s="4">
        <v>0</v>
      </c>
      <c r="I6" s="4">
        <v>0</v>
      </c>
      <c r="J6" s="4">
        <v>-33790000</v>
      </c>
      <c r="K6" s="24">
        <f t="shared" si="1"/>
        <v>43297982000</v>
      </c>
      <c r="L6" s="4">
        <v>768</v>
      </c>
      <c r="M6" s="4">
        <v>469</v>
      </c>
      <c r="N6" s="4">
        <v>90</v>
      </c>
      <c r="O6" s="4">
        <v>39</v>
      </c>
      <c r="P6" s="4">
        <v>613900</v>
      </c>
      <c r="Q6" s="4">
        <v>311500</v>
      </c>
      <c r="R6" s="5">
        <v>4.0500000000000001E-2</v>
      </c>
      <c r="S6" s="4">
        <v>992300</v>
      </c>
      <c r="T6" s="4">
        <f t="shared" si="2"/>
        <v>548050</v>
      </c>
      <c r="U6" s="4">
        <f t="shared" si="3"/>
        <v>362600</v>
      </c>
      <c r="V6" s="5">
        <v>3.3599999999999998E-2</v>
      </c>
    </row>
    <row r="7" spans="1:22" x14ac:dyDescent="0.2">
      <c r="A7" s="16" t="s">
        <v>340</v>
      </c>
      <c r="B7" s="4">
        <v>5000</v>
      </c>
      <c r="C7" s="4">
        <v>900</v>
      </c>
      <c r="D7" s="4">
        <v>4100</v>
      </c>
      <c r="E7" s="4">
        <v>223220000</v>
      </c>
      <c r="F7" s="4">
        <f t="shared" si="0"/>
        <v>-59460954011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43331772000</v>
      </c>
      <c r="L7" s="4">
        <v>587</v>
      </c>
      <c r="M7" s="4">
        <v>174</v>
      </c>
      <c r="N7" s="4">
        <v>13</v>
      </c>
      <c r="O7" s="4">
        <v>15</v>
      </c>
      <c r="P7" s="4">
        <v>187400</v>
      </c>
      <c r="Q7" s="4">
        <v>175200</v>
      </c>
      <c r="R7" s="5">
        <v>3.7000000000000002E-3</v>
      </c>
      <c r="S7" s="4">
        <v>362600</v>
      </c>
      <c r="T7" s="4">
        <f t="shared" si="2"/>
        <v>567650</v>
      </c>
      <c r="U7" s="4">
        <f t="shared" si="3"/>
        <v>547900</v>
      </c>
      <c r="V7" s="5">
        <v>0.02</v>
      </c>
    </row>
    <row r="8" spans="1:22" x14ac:dyDescent="0.2">
      <c r="A8" s="16" t="s">
        <v>339</v>
      </c>
      <c r="B8" s="4">
        <v>2200</v>
      </c>
      <c r="C8" s="4">
        <v>55500</v>
      </c>
      <c r="D8" s="4">
        <v>-53300</v>
      </c>
      <c r="E8" s="4">
        <v>-2921540000</v>
      </c>
      <c r="F8" s="4">
        <f t="shared" si="0"/>
        <v>-59684174011</v>
      </c>
      <c r="G8" s="4">
        <v>0</v>
      </c>
      <c r="H8" s="4">
        <v>0</v>
      </c>
      <c r="I8" s="4">
        <v>0</v>
      </c>
      <c r="J8" s="4">
        <v>-2512690000</v>
      </c>
      <c r="K8" s="24">
        <f t="shared" si="1"/>
        <v>43331772000</v>
      </c>
      <c r="L8" s="4">
        <v>319</v>
      </c>
      <c r="M8" s="4">
        <v>681</v>
      </c>
      <c r="N8" s="4">
        <v>23</v>
      </c>
      <c r="O8" s="4">
        <v>58</v>
      </c>
      <c r="P8" s="4">
        <v>185800</v>
      </c>
      <c r="Q8" s="4">
        <v>404100</v>
      </c>
      <c r="R8" s="5">
        <v>-3.1300000000000001E-2</v>
      </c>
      <c r="S8" s="4">
        <v>621800</v>
      </c>
      <c r="T8" s="4">
        <f t="shared" si="2"/>
        <v>558270</v>
      </c>
      <c r="U8" s="4">
        <f t="shared" si="3"/>
        <v>409100</v>
      </c>
      <c r="V8" s="5">
        <v>4.4699999999999997E-2</v>
      </c>
    </row>
    <row r="9" spans="1:22" x14ac:dyDescent="0.2">
      <c r="A9" s="16" t="s">
        <v>338</v>
      </c>
      <c r="B9" s="4">
        <v>46400</v>
      </c>
      <c r="C9" s="4">
        <v>2400</v>
      </c>
      <c r="D9" s="4">
        <v>44000</v>
      </c>
      <c r="E9" s="4">
        <v>2432660000</v>
      </c>
      <c r="F9" s="4">
        <f t="shared" si="0"/>
        <v>-56762634011</v>
      </c>
      <c r="G9" s="4">
        <v>0</v>
      </c>
      <c r="H9" s="4">
        <v>0</v>
      </c>
      <c r="I9" s="4">
        <v>0</v>
      </c>
      <c r="J9" s="4">
        <v>10960000</v>
      </c>
      <c r="K9" s="24">
        <f t="shared" si="1"/>
        <v>45844462000</v>
      </c>
      <c r="L9" s="4">
        <v>752</v>
      </c>
      <c r="M9" s="4">
        <v>276</v>
      </c>
      <c r="N9" s="4">
        <v>51</v>
      </c>
      <c r="O9" s="4">
        <v>21</v>
      </c>
      <c r="P9" s="4">
        <v>417000</v>
      </c>
      <c r="Q9" s="4">
        <v>171000</v>
      </c>
      <c r="R9" s="5">
        <v>2.76E-2</v>
      </c>
      <c r="S9" s="4">
        <v>589300</v>
      </c>
      <c r="T9" s="4">
        <f t="shared" si="2"/>
        <v>594650</v>
      </c>
      <c r="U9" s="4">
        <f t="shared" si="3"/>
        <v>409100</v>
      </c>
      <c r="V9" s="5">
        <v>3.0499999999999999E-2</v>
      </c>
    </row>
    <row r="10" spans="1:22" x14ac:dyDescent="0.2">
      <c r="A10" s="16" t="s">
        <v>337</v>
      </c>
      <c r="B10" s="4">
        <v>5400</v>
      </c>
      <c r="C10" s="4">
        <v>33800</v>
      </c>
      <c r="D10" s="4">
        <v>-28400</v>
      </c>
      <c r="E10" s="4">
        <v>-1551410000</v>
      </c>
      <c r="F10" s="4">
        <f t="shared" si="0"/>
        <v>-59195294011</v>
      </c>
      <c r="G10" s="4">
        <v>0</v>
      </c>
      <c r="H10" s="4">
        <v>0</v>
      </c>
      <c r="I10" s="4">
        <v>0</v>
      </c>
      <c r="J10" s="4">
        <v>-54670000</v>
      </c>
      <c r="K10" s="24">
        <f t="shared" si="1"/>
        <v>45833502000</v>
      </c>
      <c r="L10" s="4">
        <v>225</v>
      </c>
      <c r="M10" s="4">
        <v>681</v>
      </c>
      <c r="N10" s="4">
        <v>14</v>
      </c>
      <c r="O10" s="4">
        <v>65</v>
      </c>
      <c r="P10" s="4">
        <v>133600</v>
      </c>
      <c r="Q10" s="4">
        <v>452200</v>
      </c>
      <c r="R10" s="5">
        <v>0</v>
      </c>
      <c r="S10" s="4">
        <v>609800</v>
      </c>
      <c r="T10" s="4">
        <f t="shared" si="2"/>
        <v>578470</v>
      </c>
      <c r="U10" s="4">
        <f t="shared" si="3"/>
        <v>409100</v>
      </c>
      <c r="V10" s="5">
        <v>0.02</v>
      </c>
    </row>
    <row r="11" spans="1:22" x14ac:dyDescent="0.2">
      <c r="A11" s="16" t="s">
        <v>336</v>
      </c>
      <c r="B11" s="4">
        <v>8300</v>
      </c>
      <c r="C11" s="4">
        <v>61100</v>
      </c>
      <c r="D11" s="4">
        <v>-52800</v>
      </c>
      <c r="E11" s="4">
        <v>-2876740000</v>
      </c>
      <c r="F11" s="4">
        <f t="shared" si="0"/>
        <v>-57643884011</v>
      </c>
      <c r="G11" s="4">
        <v>0</v>
      </c>
      <c r="H11" s="4">
        <v>0</v>
      </c>
      <c r="I11" s="4">
        <v>0</v>
      </c>
      <c r="J11" s="4">
        <v>-38110000</v>
      </c>
      <c r="K11" s="24">
        <f t="shared" si="1"/>
        <v>45888172000</v>
      </c>
      <c r="L11" s="4">
        <v>221</v>
      </c>
      <c r="M11" s="4">
        <v>543</v>
      </c>
      <c r="N11" s="4">
        <v>13</v>
      </c>
      <c r="O11" s="4">
        <v>44</v>
      </c>
      <c r="P11" s="4">
        <v>144600</v>
      </c>
      <c r="Q11" s="4">
        <v>401700</v>
      </c>
      <c r="R11" s="5">
        <v>-1.1000000000000001E-2</v>
      </c>
      <c r="S11" s="4">
        <v>547900</v>
      </c>
      <c r="T11" s="4">
        <f t="shared" si="2"/>
        <v>575750</v>
      </c>
      <c r="U11" s="4">
        <f t="shared" si="3"/>
        <v>409100</v>
      </c>
      <c r="V11" s="5">
        <v>1.8200000000000001E-2</v>
      </c>
    </row>
    <row r="12" spans="1:22" x14ac:dyDescent="0.2">
      <c r="A12" s="16" t="s">
        <v>335</v>
      </c>
      <c r="B12" s="4">
        <v>2900</v>
      </c>
      <c r="C12" s="4">
        <v>50900</v>
      </c>
      <c r="D12" s="4">
        <v>-48000</v>
      </c>
      <c r="E12" s="4">
        <v>-2646570000</v>
      </c>
      <c r="F12" s="4">
        <f t="shared" si="0"/>
        <v>-54767144011</v>
      </c>
      <c r="G12" s="4">
        <v>0</v>
      </c>
      <c r="H12" s="4">
        <v>0</v>
      </c>
      <c r="I12" s="4">
        <v>0</v>
      </c>
      <c r="J12" s="4">
        <v>-136190000</v>
      </c>
      <c r="K12" s="24">
        <f t="shared" si="1"/>
        <v>45926282000</v>
      </c>
      <c r="L12" s="4">
        <v>340</v>
      </c>
      <c r="M12" s="4">
        <v>508</v>
      </c>
      <c r="N12" s="4">
        <v>24</v>
      </c>
      <c r="O12" s="4">
        <v>42</v>
      </c>
      <c r="P12" s="4">
        <v>212700</v>
      </c>
      <c r="Q12" s="4">
        <v>339900</v>
      </c>
      <c r="R12" s="5">
        <v>0</v>
      </c>
      <c r="S12" s="4">
        <v>569300</v>
      </c>
      <c r="T12" s="4">
        <f t="shared" si="2"/>
        <v>595080</v>
      </c>
      <c r="U12" s="4">
        <f t="shared" si="3"/>
        <v>409100</v>
      </c>
      <c r="V12" s="5">
        <v>1.6200000000000003E-2</v>
      </c>
    </row>
    <row r="13" spans="1:22" x14ac:dyDescent="0.2">
      <c r="A13" s="16" t="s">
        <v>333</v>
      </c>
      <c r="B13" s="4">
        <v>2400</v>
      </c>
      <c r="C13" s="4">
        <v>27700</v>
      </c>
      <c r="D13" s="4">
        <v>-25300</v>
      </c>
      <c r="E13" s="4">
        <v>-1387050000</v>
      </c>
      <c r="F13" s="4">
        <f t="shared" si="0"/>
        <v>-52120574011</v>
      </c>
      <c r="G13" s="4">
        <v>0</v>
      </c>
      <c r="H13" s="4">
        <v>0</v>
      </c>
      <c r="I13" s="4">
        <v>0</v>
      </c>
      <c r="J13" s="4">
        <v>49590000</v>
      </c>
      <c r="K13" s="24">
        <f t="shared" si="1"/>
        <v>46062472000</v>
      </c>
      <c r="L13" s="4">
        <v>577</v>
      </c>
      <c r="M13" s="4">
        <v>170</v>
      </c>
      <c r="N13" s="4">
        <v>21</v>
      </c>
      <c r="O13" s="4">
        <v>17</v>
      </c>
      <c r="P13" s="4">
        <v>280400</v>
      </c>
      <c r="Q13" s="4">
        <v>128700</v>
      </c>
      <c r="R13" s="5">
        <v>9.1999999999999998E-3</v>
      </c>
      <c r="S13" s="4">
        <v>409100</v>
      </c>
      <c r="T13" s="4">
        <f t="shared" si="2"/>
        <v>602110</v>
      </c>
      <c r="U13" s="4">
        <f t="shared" si="3"/>
        <v>469600</v>
      </c>
      <c r="V13" s="5">
        <v>1.6399999999999998E-2</v>
      </c>
    </row>
    <row r="14" spans="1:22" x14ac:dyDescent="0.2">
      <c r="A14" s="16" t="s">
        <v>332</v>
      </c>
      <c r="B14" s="4">
        <v>17000</v>
      </c>
      <c r="C14" s="4">
        <v>14800</v>
      </c>
      <c r="D14" s="4">
        <v>2200</v>
      </c>
      <c r="E14" s="4">
        <v>119610000</v>
      </c>
      <c r="F14" s="4">
        <f t="shared" si="0"/>
        <v>-50733524011</v>
      </c>
      <c r="G14" s="4">
        <v>0</v>
      </c>
      <c r="H14" s="4">
        <v>0</v>
      </c>
      <c r="I14" s="4">
        <v>0</v>
      </c>
      <c r="J14" s="4">
        <v>49590000</v>
      </c>
      <c r="K14" s="24">
        <f t="shared" si="1"/>
        <v>46012882000</v>
      </c>
      <c r="L14" s="4">
        <v>332</v>
      </c>
      <c r="M14" s="4">
        <v>358</v>
      </c>
      <c r="N14" s="4">
        <v>14</v>
      </c>
      <c r="O14" s="4">
        <v>17</v>
      </c>
      <c r="P14" s="4">
        <v>215500</v>
      </c>
      <c r="Q14" s="4">
        <v>254100</v>
      </c>
      <c r="R14" s="5">
        <v>-1.8E-3</v>
      </c>
      <c r="S14" s="4">
        <v>469600</v>
      </c>
      <c r="T14" s="4">
        <f t="shared" si="2"/>
        <v>623950</v>
      </c>
      <c r="U14" s="4">
        <f t="shared" si="3"/>
        <v>528000</v>
      </c>
      <c r="V14" s="5">
        <v>9.1000000000000004E-3</v>
      </c>
    </row>
    <row r="15" spans="1:22" x14ac:dyDescent="0.2">
      <c r="A15" s="16" t="s">
        <v>331</v>
      </c>
      <c r="B15" s="4">
        <v>57400</v>
      </c>
      <c r="C15" s="4">
        <v>20100</v>
      </c>
      <c r="D15" s="4">
        <v>37300</v>
      </c>
      <c r="E15" s="4">
        <v>2030000000</v>
      </c>
      <c r="F15" s="4">
        <f t="shared" si="0"/>
        <v>-50853134011</v>
      </c>
      <c r="G15" s="4">
        <v>0</v>
      </c>
      <c r="H15" s="4">
        <v>0</v>
      </c>
      <c r="I15" s="4">
        <v>0</v>
      </c>
      <c r="J15" s="4">
        <v>-38030000</v>
      </c>
      <c r="K15" s="24">
        <f t="shared" si="1"/>
        <v>45963292000</v>
      </c>
      <c r="L15" s="4">
        <v>486</v>
      </c>
      <c r="M15" s="4">
        <v>327</v>
      </c>
      <c r="N15" s="4">
        <v>80</v>
      </c>
      <c r="O15" s="4">
        <v>52</v>
      </c>
      <c r="P15" s="4">
        <v>428000</v>
      </c>
      <c r="Q15" s="4">
        <v>292000</v>
      </c>
      <c r="R15" s="5">
        <v>1.3000000000000001E-2</v>
      </c>
      <c r="S15" s="4">
        <v>722500</v>
      </c>
      <c r="T15" s="4">
        <f t="shared" si="2"/>
        <v>589590</v>
      </c>
      <c r="U15" s="4">
        <f t="shared" si="3"/>
        <v>448000</v>
      </c>
      <c r="V15" s="5">
        <v>1.6500000000000001E-2</v>
      </c>
    </row>
    <row r="16" spans="1:22" x14ac:dyDescent="0.2">
      <c r="A16" s="16" t="s">
        <v>330</v>
      </c>
      <c r="B16" s="4">
        <v>4500</v>
      </c>
      <c r="C16" s="4">
        <v>36800</v>
      </c>
      <c r="D16" s="4">
        <v>-32300</v>
      </c>
      <c r="E16" s="4">
        <v>-1744390000</v>
      </c>
      <c r="F16" s="4">
        <f t="shared" si="0"/>
        <v>-52883134011</v>
      </c>
      <c r="G16" s="4">
        <v>0</v>
      </c>
      <c r="H16" s="4">
        <v>0</v>
      </c>
      <c r="I16" s="4">
        <v>0</v>
      </c>
      <c r="J16" s="4">
        <v>129300000</v>
      </c>
      <c r="K16" s="24">
        <f t="shared" si="1"/>
        <v>46001322000</v>
      </c>
      <c r="L16" s="4">
        <v>745</v>
      </c>
      <c r="M16" s="4">
        <v>390</v>
      </c>
      <c r="N16" s="4">
        <v>17</v>
      </c>
      <c r="O16" s="4">
        <v>20</v>
      </c>
      <c r="P16" s="4">
        <v>314100</v>
      </c>
      <c r="Q16" s="4">
        <v>264500</v>
      </c>
      <c r="R16" s="5">
        <v>9.3999999999999986E-3</v>
      </c>
      <c r="S16" s="4">
        <v>578600</v>
      </c>
      <c r="T16" s="4">
        <f t="shared" si="2"/>
        <v>581020</v>
      </c>
      <c r="U16" s="4">
        <f t="shared" si="3"/>
        <v>448000</v>
      </c>
      <c r="V16" s="5">
        <v>1.4800000000000001E-2</v>
      </c>
    </row>
    <row r="17" spans="1:22" x14ac:dyDescent="0.2">
      <c r="A17" s="16" t="s">
        <v>329</v>
      </c>
      <c r="B17" s="4">
        <v>11700</v>
      </c>
      <c r="C17" s="4">
        <v>112000</v>
      </c>
      <c r="D17" s="4">
        <v>-100300</v>
      </c>
      <c r="E17" s="4">
        <v>-5380190000</v>
      </c>
      <c r="F17" s="4">
        <f t="shared" si="0"/>
        <v>-51138744011</v>
      </c>
      <c r="G17" s="4">
        <v>0</v>
      </c>
      <c r="H17" s="4">
        <v>0</v>
      </c>
      <c r="I17" s="4">
        <v>0</v>
      </c>
      <c r="J17" s="4">
        <v>-1737490000</v>
      </c>
      <c r="K17" s="24">
        <f t="shared" si="1"/>
        <v>45872022000</v>
      </c>
      <c r="L17" s="4">
        <v>232</v>
      </c>
      <c r="M17" s="4">
        <v>397</v>
      </c>
      <c r="N17" s="4">
        <v>18</v>
      </c>
      <c r="O17" s="4">
        <v>46</v>
      </c>
      <c r="P17" s="4">
        <v>186300</v>
      </c>
      <c r="Q17" s="4">
        <v>344600</v>
      </c>
      <c r="R17" s="5">
        <v>3.8E-3</v>
      </c>
      <c r="S17" s="4">
        <v>558600</v>
      </c>
      <c r="T17" s="4">
        <f t="shared" si="2"/>
        <v>608840</v>
      </c>
      <c r="U17" s="4">
        <f t="shared" si="3"/>
        <v>448000</v>
      </c>
      <c r="V17" s="5">
        <v>1.67E-2</v>
      </c>
    </row>
    <row r="18" spans="1:22" x14ac:dyDescent="0.2">
      <c r="A18" s="16" t="s">
        <v>328</v>
      </c>
      <c r="B18" s="4">
        <v>2200</v>
      </c>
      <c r="C18" s="4">
        <v>55200</v>
      </c>
      <c r="D18" s="4">
        <v>-53000</v>
      </c>
      <c r="E18" s="4">
        <v>-2837390000</v>
      </c>
      <c r="F18" s="4">
        <f t="shared" si="0"/>
        <v>-45758554011</v>
      </c>
      <c r="G18" s="4">
        <v>0</v>
      </c>
      <c r="H18" s="4">
        <v>0</v>
      </c>
      <c r="I18" s="4">
        <v>0</v>
      </c>
      <c r="J18" s="4">
        <v>-16140000</v>
      </c>
      <c r="K18" s="24">
        <f t="shared" si="1"/>
        <v>47609512000</v>
      </c>
      <c r="L18" s="4">
        <v>222</v>
      </c>
      <c r="M18" s="4">
        <v>449</v>
      </c>
      <c r="N18" s="4">
        <v>23</v>
      </c>
      <c r="O18" s="4">
        <v>45</v>
      </c>
      <c r="P18" s="4">
        <v>187100</v>
      </c>
      <c r="Q18" s="4">
        <v>312700</v>
      </c>
      <c r="R18" s="5">
        <v>-1.8700000000000001E-2</v>
      </c>
      <c r="S18" s="4">
        <v>528000</v>
      </c>
      <c r="T18" s="4">
        <f t="shared" si="2"/>
        <v>611240</v>
      </c>
      <c r="U18" s="4">
        <f t="shared" si="3"/>
        <v>448000</v>
      </c>
      <c r="V18" s="5">
        <v>2.2200000000000001E-2</v>
      </c>
    </row>
    <row r="19" spans="1:22" x14ac:dyDescent="0.2">
      <c r="A19" s="16" t="s">
        <v>327</v>
      </c>
      <c r="B19" s="4">
        <v>65100</v>
      </c>
      <c r="C19" s="4">
        <v>4700</v>
      </c>
      <c r="D19" s="4">
        <v>60400</v>
      </c>
      <c r="E19" s="4">
        <v>3264040000</v>
      </c>
      <c r="F19" s="4">
        <f t="shared" si="0"/>
        <v>-42921164011</v>
      </c>
      <c r="G19" s="4">
        <v>0</v>
      </c>
      <c r="H19" s="4">
        <v>0</v>
      </c>
      <c r="I19" s="4">
        <v>0</v>
      </c>
      <c r="J19" s="4">
        <v>-148670000</v>
      </c>
      <c r="K19" s="24">
        <f t="shared" si="1"/>
        <v>47625652000</v>
      </c>
      <c r="L19" s="4">
        <v>451</v>
      </c>
      <c r="M19" s="4">
        <v>445</v>
      </c>
      <c r="N19" s="4">
        <v>70</v>
      </c>
      <c r="O19" s="4">
        <v>74</v>
      </c>
      <c r="P19" s="4">
        <v>449000</v>
      </c>
      <c r="Q19" s="4">
        <v>454600</v>
      </c>
      <c r="R19" s="5">
        <v>1.6899999999999998E-2</v>
      </c>
      <c r="S19" s="4">
        <v>953100</v>
      </c>
      <c r="T19" s="4">
        <f t="shared" si="2"/>
        <v>577110</v>
      </c>
      <c r="U19" s="4">
        <f t="shared" si="3"/>
        <v>448000</v>
      </c>
      <c r="V19" s="5">
        <v>2.2099999999999998E-2</v>
      </c>
    </row>
    <row r="20" spans="1:22" x14ac:dyDescent="0.2">
      <c r="A20" s="16" t="s">
        <v>326</v>
      </c>
      <c r="B20" s="4">
        <v>17300</v>
      </c>
      <c r="C20" s="4">
        <v>4300</v>
      </c>
      <c r="D20" s="4">
        <v>13000</v>
      </c>
      <c r="E20" s="4">
        <v>687510000</v>
      </c>
      <c r="F20" s="4">
        <f t="shared" si="0"/>
        <v>-46185204011</v>
      </c>
      <c r="G20" s="4">
        <v>0</v>
      </c>
      <c r="H20" s="4">
        <v>0</v>
      </c>
      <c r="I20" s="4">
        <v>0</v>
      </c>
      <c r="J20" s="4">
        <v>-148670000</v>
      </c>
      <c r="K20" s="24">
        <f t="shared" si="1"/>
        <v>47774322000</v>
      </c>
      <c r="L20" s="4">
        <v>247</v>
      </c>
      <c r="M20" s="4">
        <v>460</v>
      </c>
      <c r="N20" s="4">
        <v>16</v>
      </c>
      <c r="O20" s="4">
        <v>43</v>
      </c>
      <c r="P20" s="4">
        <v>133400</v>
      </c>
      <c r="Q20" s="4">
        <v>294800</v>
      </c>
      <c r="R20" s="5">
        <v>-1.8E-3</v>
      </c>
      <c r="S20" s="4">
        <v>448000</v>
      </c>
      <c r="T20" s="4">
        <f t="shared" si="2"/>
        <v>622010</v>
      </c>
      <c r="U20" s="4">
        <f t="shared" si="3"/>
        <v>378900</v>
      </c>
      <c r="V20" s="5">
        <v>2.6099999999999998E-2</v>
      </c>
    </row>
    <row r="21" spans="1:22" x14ac:dyDescent="0.2">
      <c r="A21" s="16" t="s">
        <v>325</v>
      </c>
      <c r="B21" s="4">
        <v>61200</v>
      </c>
      <c r="C21" s="4">
        <v>32500</v>
      </c>
      <c r="D21" s="4">
        <v>28700</v>
      </c>
      <c r="E21" s="4">
        <v>1521300000</v>
      </c>
      <c r="F21" s="4">
        <f t="shared" si="0"/>
        <v>-46872714011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47922992000</v>
      </c>
      <c r="L21" s="4">
        <v>349</v>
      </c>
      <c r="M21" s="4">
        <v>357</v>
      </c>
      <c r="N21" s="4">
        <v>29</v>
      </c>
      <c r="O21" s="4">
        <v>33</v>
      </c>
      <c r="P21" s="4">
        <v>293700</v>
      </c>
      <c r="Q21" s="4">
        <v>221100</v>
      </c>
      <c r="R21" s="5">
        <v>1.5300000000000001E-2</v>
      </c>
      <c r="S21" s="4">
        <v>520700</v>
      </c>
      <c r="T21" s="4">
        <f t="shared" si="2"/>
        <v>645590</v>
      </c>
      <c r="U21" s="4">
        <f t="shared" si="3"/>
        <v>378900</v>
      </c>
      <c r="V21" s="5">
        <v>2.6200000000000001E-2</v>
      </c>
    </row>
    <row r="22" spans="1:22" x14ac:dyDescent="0.2">
      <c r="A22" s="16" t="s">
        <v>324</v>
      </c>
      <c r="B22" s="4">
        <v>23500</v>
      </c>
      <c r="C22" s="4">
        <v>55100</v>
      </c>
      <c r="D22" s="4">
        <v>-31600</v>
      </c>
      <c r="E22" s="4">
        <v>-1665730000</v>
      </c>
      <c r="F22" s="4">
        <f t="shared" si="0"/>
        <v>-48394014011</v>
      </c>
      <c r="G22" s="4">
        <v>0</v>
      </c>
      <c r="H22" s="4">
        <v>0</v>
      </c>
      <c r="I22" s="4">
        <v>0</v>
      </c>
      <c r="J22" s="4">
        <v>-10710000</v>
      </c>
      <c r="K22" s="24">
        <f t="shared" si="1"/>
        <v>47922992000</v>
      </c>
      <c r="L22" s="4">
        <v>445</v>
      </c>
      <c r="M22" s="4">
        <v>342</v>
      </c>
      <c r="N22" s="4">
        <v>58</v>
      </c>
      <c r="O22" s="4">
        <v>50</v>
      </c>
      <c r="P22" s="4">
        <v>343000</v>
      </c>
      <c r="Q22" s="4">
        <v>419100</v>
      </c>
      <c r="R22" s="5">
        <v>2.3399999999999997E-2</v>
      </c>
      <c r="S22" s="4">
        <v>762600</v>
      </c>
      <c r="T22" s="4">
        <f t="shared" si="2"/>
        <v>683690</v>
      </c>
      <c r="U22" s="4">
        <f t="shared" si="3"/>
        <v>378900</v>
      </c>
      <c r="V22" s="5">
        <v>2.2700000000000001E-2</v>
      </c>
    </row>
    <row r="23" spans="1:22" x14ac:dyDescent="0.2">
      <c r="A23" s="16" t="s">
        <v>323</v>
      </c>
      <c r="B23" s="4">
        <v>11700</v>
      </c>
      <c r="C23" s="4">
        <v>34600</v>
      </c>
      <c r="D23" s="4">
        <v>-22900</v>
      </c>
      <c r="E23" s="4">
        <v>-1192380000</v>
      </c>
      <c r="F23" s="4">
        <f t="shared" si="0"/>
        <v>-46728284011</v>
      </c>
      <c r="G23" s="4">
        <v>0</v>
      </c>
      <c r="H23" s="4">
        <v>0</v>
      </c>
      <c r="I23" s="4">
        <v>0</v>
      </c>
      <c r="J23" s="4">
        <v>155820000</v>
      </c>
      <c r="K23" s="24">
        <f t="shared" si="1"/>
        <v>47933702000</v>
      </c>
      <c r="L23" s="4">
        <v>323</v>
      </c>
      <c r="M23" s="4">
        <v>359</v>
      </c>
      <c r="N23" s="4">
        <v>16</v>
      </c>
      <c r="O23" s="4">
        <v>37</v>
      </c>
      <c r="P23" s="4">
        <v>173800</v>
      </c>
      <c r="Q23" s="4">
        <v>300100</v>
      </c>
      <c r="R23" s="5">
        <v>-9.7000000000000003E-3</v>
      </c>
      <c r="S23" s="4">
        <v>479400</v>
      </c>
      <c r="T23" s="4">
        <f t="shared" si="2"/>
        <v>752780</v>
      </c>
      <c r="U23" s="4">
        <f t="shared" si="3"/>
        <v>378900</v>
      </c>
      <c r="V23" s="5">
        <v>2.1000000000000001E-2</v>
      </c>
    </row>
    <row r="24" spans="1:22" x14ac:dyDescent="0.2">
      <c r="A24" s="16" t="s">
        <v>322</v>
      </c>
      <c r="B24" s="4">
        <v>205200</v>
      </c>
      <c r="C24" s="4">
        <v>30700</v>
      </c>
      <c r="D24" s="4">
        <v>174500</v>
      </c>
      <c r="E24" s="4">
        <v>9018210000</v>
      </c>
      <c r="F24" s="4">
        <f t="shared" si="0"/>
        <v>-45535904011</v>
      </c>
      <c r="G24" s="4">
        <v>0</v>
      </c>
      <c r="H24" s="4">
        <v>0</v>
      </c>
      <c r="I24" s="4">
        <v>0</v>
      </c>
      <c r="J24" s="4">
        <v>-97170000</v>
      </c>
      <c r="K24" s="24">
        <f t="shared" si="1"/>
        <v>47777882000</v>
      </c>
      <c r="L24" s="4">
        <v>832</v>
      </c>
      <c r="M24" s="4">
        <v>395</v>
      </c>
      <c r="N24" s="4">
        <v>38</v>
      </c>
      <c r="O24" s="4">
        <v>22</v>
      </c>
      <c r="P24" s="4">
        <v>447500</v>
      </c>
      <c r="Q24" s="4">
        <v>234900</v>
      </c>
      <c r="R24" s="5">
        <v>2.1700000000000001E-2</v>
      </c>
      <c r="S24" s="4">
        <v>688000</v>
      </c>
      <c r="T24" s="4">
        <f t="shared" si="2"/>
        <v>722520</v>
      </c>
      <c r="U24" s="4">
        <f t="shared" si="3"/>
        <v>378900</v>
      </c>
      <c r="V24" s="5">
        <v>3.8100000000000002E-2</v>
      </c>
    </row>
    <row r="25" spans="1:22" x14ac:dyDescent="0.2">
      <c r="A25" s="16" t="s">
        <v>321</v>
      </c>
      <c r="B25" s="4">
        <v>10800</v>
      </c>
      <c r="C25" s="4">
        <v>4400</v>
      </c>
      <c r="D25" s="4">
        <v>6400</v>
      </c>
      <c r="E25" s="4">
        <v>325630000</v>
      </c>
      <c r="F25" s="4">
        <f t="shared" si="0"/>
        <v>-54554114011</v>
      </c>
      <c r="G25" s="4">
        <v>0</v>
      </c>
      <c r="H25" s="4">
        <v>0</v>
      </c>
      <c r="I25" s="4">
        <v>0</v>
      </c>
      <c r="J25" s="4">
        <v>20400000</v>
      </c>
      <c r="K25" s="24">
        <f t="shared" si="1"/>
        <v>47875052000</v>
      </c>
      <c r="L25" s="4">
        <v>254</v>
      </c>
      <c r="M25" s="4">
        <v>229</v>
      </c>
      <c r="N25" s="4">
        <v>26</v>
      </c>
      <c r="O25" s="4">
        <v>22</v>
      </c>
      <c r="P25" s="4">
        <v>170600</v>
      </c>
      <c r="Q25" s="4">
        <v>200400</v>
      </c>
      <c r="R25" s="5">
        <v>0</v>
      </c>
      <c r="S25" s="4">
        <v>378900</v>
      </c>
      <c r="T25" s="4">
        <f t="shared" si="2"/>
        <v>734030</v>
      </c>
      <c r="U25" s="4">
        <f t="shared" si="3"/>
        <v>492900</v>
      </c>
      <c r="V25" s="5">
        <v>2.1400000000000002E-2</v>
      </c>
    </row>
    <row r="26" spans="1:22" x14ac:dyDescent="0.2">
      <c r="A26" s="16" t="s">
        <v>320</v>
      </c>
      <c r="B26" s="4">
        <v>109800</v>
      </c>
      <c r="C26" s="4">
        <v>117200</v>
      </c>
      <c r="D26" s="4">
        <v>-7400</v>
      </c>
      <c r="E26" s="4">
        <v>-375090000</v>
      </c>
      <c r="F26" s="4">
        <f t="shared" si="0"/>
        <v>-54879744011</v>
      </c>
      <c r="G26" s="4">
        <v>0</v>
      </c>
      <c r="H26" s="4">
        <v>0</v>
      </c>
      <c r="I26" s="4">
        <v>0</v>
      </c>
      <c r="J26" s="4">
        <v>-1409360000</v>
      </c>
      <c r="K26" s="24">
        <f t="shared" si="1"/>
        <v>47854652000</v>
      </c>
      <c r="L26" s="4">
        <v>285</v>
      </c>
      <c r="M26" s="4">
        <v>345</v>
      </c>
      <c r="N26" s="4">
        <v>30</v>
      </c>
      <c r="O26" s="4">
        <v>34</v>
      </c>
      <c r="P26" s="4">
        <v>182800</v>
      </c>
      <c r="Q26" s="4">
        <v>292300</v>
      </c>
      <c r="R26" s="5">
        <v>0</v>
      </c>
      <c r="S26" s="4">
        <v>492900</v>
      </c>
      <c r="T26" s="4">
        <f t="shared" si="2"/>
        <v>748350</v>
      </c>
      <c r="U26" s="4">
        <f t="shared" si="3"/>
        <v>552000</v>
      </c>
      <c r="V26" s="5">
        <v>1.7600000000000001E-2</v>
      </c>
    </row>
    <row r="27" spans="1:22" x14ac:dyDescent="0.2">
      <c r="A27" s="16" t="s">
        <v>319</v>
      </c>
      <c r="B27" s="4">
        <v>87700</v>
      </c>
      <c r="C27" s="4">
        <v>260200</v>
      </c>
      <c r="D27" s="4">
        <v>-172500</v>
      </c>
      <c r="E27" s="4">
        <v>-8691190000</v>
      </c>
      <c r="F27" s="4">
        <f t="shared" si="0"/>
        <v>-54504654011</v>
      </c>
      <c r="G27" s="4">
        <v>0</v>
      </c>
      <c r="H27" s="4">
        <v>0</v>
      </c>
      <c r="I27" s="4">
        <v>0</v>
      </c>
      <c r="J27" s="4">
        <v>2524965000</v>
      </c>
      <c r="K27" s="24">
        <f t="shared" si="1"/>
        <v>49264012000</v>
      </c>
      <c r="L27" s="4">
        <v>682</v>
      </c>
      <c r="M27" s="4">
        <v>496</v>
      </c>
      <c r="N27" s="4">
        <v>63</v>
      </c>
      <c r="O27" s="4">
        <v>31</v>
      </c>
      <c r="P27" s="4">
        <v>495700</v>
      </c>
      <c r="Q27" s="4">
        <v>302100</v>
      </c>
      <c r="R27" s="5">
        <v>3.4700000000000002E-2</v>
      </c>
      <c r="S27" s="4">
        <v>836800</v>
      </c>
      <c r="T27" s="4">
        <f t="shared" si="2"/>
        <v>709140</v>
      </c>
      <c r="U27" s="4">
        <f t="shared" si="3"/>
        <v>552000</v>
      </c>
      <c r="V27" s="5">
        <v>2.76E-2</v>
      </c>
    </row>
    <row r="28" spans="1:22" x14ac:dyDescent="0.2">
      <c r="A28" s="16" t="s">
        <v>318</v>
      </c>
      <c r="B28" s="4">
        <v>1100</v>
      </c>
      <c r="C28" s="4">
        <v>209800</v>
      </c>
      <c r="D28" s="4">
        <v>-208700</v>
      </c>
      <c r="E28" s="4">
        <v>-10356970000</v>
      </c>
      <c r="F28" s="4">
        <f t="shared" si="0"/>
        <v>-45813464011</v>
      </c>
      <c r="G28" s="4">
        <v>50500</v>
      </c>
      <c r="H28" s="4">
        <v>0</v>
      </c>
      <c r="I28" s="4">
        <v>50500</v>
      </c>
      <c r="J28" s="4">
        <v>2524965000</v>
      </c>
      <c r="K28" s="24">
        <f t="shared" si="1"/>
        <v>46739047000</v>
      </c>
      <c r="L28" s="4">
        <v>271</v>
      </c>
      <c r="M28" s="4">
        <v>415</v>
      </c>
      <c r="N28" s="4">
        <v>21</v>
      </c>
      <c r="O28" s="4">
        <v>34</v>
      </c>
      <c r="P28" s="4">
        <v>192100</v>
      </c>
      <c r="Q28" s="4">
        <v>356300</v>
      </c>
      <c r="R28" s="5">
        <v>-1.6200000000000003E-2</v>
      </c>
      <c r="S28" s="4">
        <v>552000</v>
      </c>
      <c r="T28" s="4">
        <f t="shared" si="2"/>
        <v>723380</v>
      </c>
      <c r="U28" s="4">
        <f t="shared" si="3"/>
        <v>611800</v>
      </c>
      <c r="V28" s="5">
        <v>3.1800000000000002E-2</v>
      </c>
    </row>
    <row r="29" spans="1:22" x14ac:dyDescent="0.2">
      <c r="A29" s="16" t="s">
        <v>317</v>
      </c>
      <c r="B29" s="4">
        <v>19400</v>
      </c>
      <c r="C29" s="4">
        <v>112600</v>
      </c>
      <c r="D29" s="4">
        <v>-93200</v>
      </c>
      <c r="E29" s="4">
        <v>-4643110000</v>
      </c>
      <c r="F29" s="4">
        <f t="shared" si="0"/>
        <v>-35456494011</v>
      </c>
      <c r="G29" s="4">
        <v>0</v>
      </c>
      <c r="H29" s="4">
        <v>0</v>
      </c>
      <c r="I29" s="4">
        <v>0</v>
      </c>
      <c r="J29" s="4">
        <v>-4144005000</v>
      </c>
      <c r="K29" s="24">
        <f t="shared" si="1"/>
        <v>44214082000</v>
      </c>
      <c r="L29" s="4">
        <v>357</v>
      </c>
      <c r="M29" s="4">
        <v>434</v>
      </c>
      <c r="N29" s="4">
        <v>32</v>
      </c>
      <c r="O29" s="4">
        <v>37</v>
      </c>
      <c r="P29" s="4">
        <v>282800</v>
      </c>
      <c r="Q29" s="4">
        <v>326400</v>
      </c>
      <c r="R29" s="5">
        <v>1.43E-2</v>
      </c>
      <c r="S29" s="4">
        <v>611800</v>
      </c>
      <c r="T29" s="4">
        <f t="shared" si="2"/>
        <v>779680</v>
      </c>
      <c r="U29" s="4">
        <f t="shared" si="3"/>
        <v>385400</v>
      </c>
      <c r="V29" s="5">
        <v>1.7899999999999999E-2</v>
      </c>
    </row>
    <row r="30" spans="1:22" x14ac:dyDescent="0.2">
      <c r="A30" s="16" t="s">
        <v>316</v>
      </c>
      <c r="B30" s="4">
        <v>27600</v>
      </c>
      <c r="C30" s="4">
        <v>21800</v>
      </c>
      <c r="D30" s="4">
        <v>5800</v>
      </c>
      <c r="E30" s="4">
        <v>257580000</v>
      </c>
      <c r="F30" s="4">
        <f t="shared" si="0"/>
        <v>-30813384011</v>
      </c>
      <c r="G30" s="4">
        <v>67300</v>
      </c>
      <c r="H30" s="4">
        <v>14300</v>
      </c>
      <c r="I30" s="4">
        <v>53000</v>
      </c>
      <c r="J30" s="4">
        <v>2681740000</v>
      </c>
      <c r="K30" s="24">
        <f t="shared" si="1"/>
        <v>48358087000</v>
      </c>
      <c r="L30" s="4">
        <v>348</v>
      </c>
      <c r="M30" s="4">
        <v>669</v>
      </c>
      <c r="N30" s="4">
        <v>26</v>
      </c>
      <c r="O30" s="4">
        <v>64</v>
      </c>
      <c r="P30" s="4">
        <v>218800</v>
      </c>
      <c r="Q30" s="4">
        <v>623900</v>
      </c>
      <c r="R30" s="5">
        <v>-4.0599999999999997E-2</v>
      </c>
      <c r="S30" s="4">
        <v>897000</v>
      </c>
      <c r="T30" s="4">
        <f t="shared" si="2"/>
        <v>815130</v>
      </c>
      <c r="U30" s="4">
        <f t="shared" si="3"/>
        <v>385400</v>
      </c>
      <c r="V30" s="5">
        <v>5.0199999999999995E-2</v>
      </c>
    </row>
    <row r="31" spans="1:22" x14ac:dyDescent="0.2">
      <c r="A31" s="16" t="s">
        <v>315</v>
      </c>
      <c r="B31" s="4">
        <v>231600</v>
      </c>
      <c r="C31" s="4">
        <v>8200</v>
      </c>
      <c r="D31" s="4">
        <v>223400</v>
      </c>
      <c r="E31" s="4">
        <v>11690820000</v>
      </c>
      <c r="F31" s="4">
        <f t="shared" si="0"/>
        <v>-31070964011</v>
      </c>
      <c r="G31" s="4">
        <v>0</v>
      </c>
      <c r="H31" s="4">
        <v>0</v>
      </c>
      <c r="I31" s="4">
        <v>0</v>
      </c>
      <c r="J31" s="4">
        <v>232280000</v>
      </c>
      <c r="K31" s="24">
        <f t="shared" si="1"/>
        <v>45676347000</v>
      </c>
      <c r="L31" s="4">
        <v>521</v>
      </c>
      <c r="M31" s="4">
        <v>377</v>
      </c>
      <c r="N31" s="4">
        <v>49</v>
      </c>
      <c r="O31" s="4">
        <v>45</v>
      </c>
      <c r="P31" s="4">
        <v>357000</v>
      </c>
      <c r="Q31" s="4">
        <v>395200</v>
      </c>
      <c r="R31" s="5">
        <v>-9.7000000000000003E-3</v>
      </c>
      <c r="S31" s="4">
        <v>756500</v>
      </c>
      <c r="T31" s="4">
        <f t="shared" si="2"/>
        <v>847550</v>
      </c>
      <c r="U31" s="4">
        <f t="shared" si="3"/>
        <v>385400</v>
      </c>
      <c r="V31" s="5">
        <v>3.5900000000000001E-2</v>
      </c>
    </row>
    <row r="32" spans="1:22" x14ac:dyDescent="0.2">
      <c r="A32" s="16" t="s">
        <v>314</v>
      </c>
      <c r="B32" s="4">
        <v>69100</v>
      </c>
      <c r="C32" s="4">
        <v>12200</v>
      </c>
      <c r="D32" s="4">
        <v>56900</v>
      </c>
      <c r="E32" s="4">
        <v>2901210000</v>
      </c>
      <c r="F32" s="4">
        <f t="shared" si="0"/>
        <v>-42761784011</v>
      </c>
      <c r="G32" s="4">
        <v>0</v>
      </c>
      <c r="H32" s="4">
        <v>0</v>
      </c>
      <c r="I32" s="4">
        <v>0</v>
      </c>
      <c r="J32" s="4">
        <v>232280000</v>
      </c>
      <c r="K32" s="24">
        <f t="shared" si="1"/>
        <v>45444067000</v>
      </c>
      <c r="L32" s="4">
        <v>720</v>
      </c>
      <c r="M32" s="4">
        <v>856</v>
      </c>
      <c r="N32" s="4">
        <v>61</v>
      </c>
      <c r="O32" s="4">
        <v>86</v>
      </c>
      <c r="P32" s="4">
        <v>471300</v>
      </c>
      <c r="Q32" s="4">
        <v>641300</v>
      </c>
      <c r="R32" s="5">
        <v>-2.12E-2</v>
      </c>
      <c r="S32" s="4">
        <v>1143600</v>
      </c>
      <c r="T32" s="4">
        <f t="shared" si="2"/>
        <v>870590</v>
      </c>
      <c r="U32" s="4">
        <f t="shared" si="3"/>
        <v>385400</v>
      </c>
      <c r="V32" s="5">
        <v>5.1200000000000002E-2</v>
      </c>
    </row>
    <row r="33" spans="1:22" x14ac:dyDescent="0.2">
      <c r="A33" s="16" t="s">
        <v>313</v>
      </c>
      <c r="B33" s="4">
        <v>9300</v>
      </c>
      <c r="C33" s="4">
        <v>22000</v>
      </c>
      <c r="D33" s="4">
        <v>-12700</v>
      </c>
      <c r="E33" s="4">
        <v>-725180000</v>
      </c>
      <c r="F33" s="4">
        <f t="shared" si="0"/>
        <v>-45662994011</v>
      </c>
      <c r="G33" s="4">
        <v>0</v>
      </c>
      <c r="H33" s="4">
        <v>0</v>
      </c>
      <c r="I33" s="4">
        <v>0</v>
      </c>
      <c r="J33" s="4">
        <v>-2733420000</v>
      </c>
      <c r="K33" s="24">
        <f t="shared" si="1"/>
        <v>45211787000</v>
      </c>
      <c r="L33" s="4">
        <v>388</v>
      </c>
      <c r="M33" s="4">
        <v>993</v>
      </c>
      <c r="N33" s="4">
        <v>25</v>
      </c>
      <c r="O33" s="4">
        <v>132</v>
      </c>
      <c r="P33" s="4">
        <v>343000</v>
      </c>
      <c r="Q33" s="4">
        <v>821100</v>
      </c>
      <c r="R33" s="5">
        <v>-7.3800000000000004E-2</v>
      </c>
      <c r="S33" s="4">
        <v>1170300</v>
      </c>
      <c r="T33" s="4">
        <f t="shared" si="2"/>
        <v>864960</v>
      </c>
      <c r="U33" s="4">
        <f t="shared" si="3"/>
        <v>385400</v>
      </c>
      <c r="V33" s="5">
        <v>6.88E-2</v>
      </c>
    </row>
    <row r="34" spans="1:22" x14ac:dyDescent="0.2">
      <c r="A34" s="16" t="s">
        <v>270</v>
      </c>
      <c r="B34" s="4">
        <v>6100</v>
      </c>
      <c r="C34" s="4">
        <v>24500</v>
      </c>
      <c r="D34" s="4">
        <v>-18400</v>
      </c>
      <c r="E34" s="4">
        <v>-1038540000</v>
      </c>
      <c r="F34" s="4">
        <f t="shared" si="0"/>
        <v>-44937814011</v>
      </c>
      <c r="G34" s="4">
        <v>0</v>
      </c>
      <c r="H34" s="4">
        <v>0</v>
      </c>
      <c r="I34" s="4">
        <v>0</v>
      </c>
      <c r="J34" s="4">
        <v>-302850000</v>
      </c>
      <c r="K34" s="24">
        <f t="shared" si="1"/>
        <v>47945207000</v>
      </c>
      <c r="L34" s="4">
        <v>188</v>
      </c>
      <c r="M34" s="4">
        <v>318</v>
      </c>
      <c r="N34" s="4">
        <v>23</v>
      </c>
      <c r="O34" s="4">
        <v>27</v>
      </c>
      <c r="P34" s="4">
        <v>143000</v>
      </c>
      <c r="Q34" s="4">
        <v>201200</v>
      </c>
      <c r="R34" s="5">
        <v>1.26E-2</v>
      </c>
      <c r="S34" s="4">
        <v>385400</v>
      </c>
      <c r="T34" s="4">
        <f t="shared" si="2"/>
        <v>966690</v>
      </c>
      <c r="U34" s="4">
        <f t="shared" si="3"/>
        <v>444700</v>
      </c>
      <c r="V34" s="5">
        <v>1.77E-2</v>
      </c>
    </row>
    <row r="35" spans="1:22" x14ac:dyDescent="0.2">
      <c r="A35" s="16" t="s">
        <v>269</v>
      </c>
      <c r="B35" s="4">
        <v>112500</v>
      </c>
      <c r="C35" s="4">
        <v>2400</v>
      </c>
      <c r="D35" s="4">
        <v>110100</v>
      </c>
      <c r="E35" s="4">
        <v>6155700000</v>
      </c>
      <c r="F35" s="4">
        <f t="shared" si="0"/>
        <v>-43899274011</v>
      </c>
      <c r="G35" s="4">
        <v>0</v>
      </c>
      <c r="H35" s="4">
        <v>0</v>
      </c>
      <c r="I35" s="4">
        <v>0</v>
      </c>
      <c r="J35" s="4">
        <v>-90180000</v>
      </c>
      <c r="K35" s="24">
        <f t="shared" si="1"/>
        <v>48248057000</v>
      </c>
      <c r="L35" s="4">
        <v>451</v>
      </c>
      <c r="M35" s="4">
        <v>427</v>
      </c>
      <c r="N35" s="4">
        <v>30</v>
      </c>
      <c r="O35" s="4">
        <v>25</v>
      </c>
      <c r="P35" s="4">
        <v>227800</v>
      </c>
      <c r="Q35" s="4">
        <v>243400</v>
      </c>
      <c r="R35" s="5">
        <v>0</v>
      </c>
      <c r="S35" s="4">
        <v>494000</v>
      </c>
      <c r="T35" s="4">
        <f t="shared" si="2"/>
        <v>1032340</v>
      </c>
      <c r="U35" s="4">
        <f t="shared" si="3"/>
        <v>444700</v>
      </c>
      <c r="V35" s="5">
        <v>1.9599999999999999E-2</v>
      </c>
    </row>
    <row r="36" spans="1:22" x14ac:dyDescent="0.2">
      <c r="A36" s="16" t="s">
        <v>268</v>
      </c>
      <c r="B36" s="4">
        <v>206900</v>
      </c>
      <c r="C36" s="4">
        <v>14400</v>
      </c>
      <c r="D36" s="4">
        <v>192500</v>
      </c>
      <c r="E36" s="4">
        <v>10891130090</v>
      </c>
      <c r="F36" s="4">
        <f t="shared" si="0"/>
        <v>-50054974011</v>
      </c>
      <c r="G36" s="4">
        <v>0</v>
      </c>
      <c r="H36" s="4">
        <v>0</v>
      </c>
      <c r="I36" s="4">
        <v>0</v>
      </c>
      <c r="J36" s="4">
        <v>211970000</v>
      </c>
      <c r="K36" s="24">
        <f t="shared" si="1"/>
        <v>48338237000</v>
      </c>
      <c r="L36" s="4">
        <v>379</v>
      </c>
      <c r="M36" s="4">
        <v>429</v>
      </c>
      <c r="N36" s="4">
        <v>39</v>
      </c>
      <c r="O36" s="4">
        <v>37</v>
      </c>
      <c r="P36" s="4">
        <v>297400</v>
      </c>
      <c r="Q36" s="4">
        <v>333200</v>
      </c>
      <c r="R36" s="5">
        <v>-5.3E-3</v>
      </c>
      <c r="S36" s="4">
        <v>636100</v>
      </c>
      <c r="T36" s="4">
        <f t="shared" si="2"/>
        <v>1044050</v>
      </c>
      <c r="U36" s="4">
        <f t="shared" si="3"/>
        <v>444700</v>
      </c>
      <c r="V36" s="5">
        <v>1.9299999999999998E-2</v>
      </c>
    </row>
    <row r="37" spans="1:22" x14ac:dyDescent="0.2">
      <c r="A37" s="16" t="s">
        <v>254</v>
      </c>
      <c r="B37" s="4">
        <v>76900</v>
      </c>
      <c r="C37" s="4">
        <v>300</v>
      </c>
      <c r="D37" s="4">
        <v>76600</v>
      </c>
      <c r="E37" s="4">
        <v>4286500000</v>
      </c>
      <c r="F37" s="4">
        <f t="shared" si="0"/>
        <v>-60946104101</v>
      </c>
      <c r="G37" s="4">
        <v>0</v>
      </c>
      <c r="H37" s="4">
        <v>0</v>
      </c>
      <c r="I37" s="4">
        <v>0</v>
      </c>
      <c r="J37" s="4">
        <v>211970000</v>
      </c>
      <c r="K37" s="24">
        <f t="shared" si="1"/>
        <v>48126267000</v>
      </c>
      <c r="L37" s="4">
        <v>588</v>
      </c>
      <c r="M37" s="4">
        <v>344</v>
      </c>
      <c r="N37" s="4">
        <v>24</v>
      </c>
      <c r="O37" s="4">
        <v>27</v>
      </c>
      <c r="P37" s="4">
        <v>260400</v>
      </c>
      <c r="Q37" s="4">
        <v>183000</v>
      </c>
      <c r="R37" s="5">
        <v>1.8100000000000002E-2</v>
      </c>
      <c r="S37" s="4">
        <v>444700</v>
      </c>
      <c r="T37" s="4">
        <f t="shared" si="2"/>
        <v>1113390</v>
      </c>
      <c r="U37" s="4">
        <f t="shared" si="3"/>
        <v>694400</v>
      </c>
      <c r="V37" s="5">
        <v>2.1400000000000002E-2</v>
      </c>
    </row>
    <row r="38" spans="1:22" x14ac:dyDescent="0.2">
      <c r="A38" s="16" t="s">
        <v>253</v>
      </c>
      <c r="B38" s="4">
        <v>94900</v>
      </c>
      <c r="C38" s="4">
        <v>59200</v>
      </c>
      <c r="D38" s="4">
        <v>35700</v>
      </c>
      <c r="E38" s="4">
        <v>2017550000</v>
      </c>
      <c r="F38" s="4">
        <f t="shared" si="0"/>
        <v>-65232604101</v>
      </c>
      <c r="G38" s="4">
        <v>0</v>
      </c>
      <c r="H38" s="4">
        <v>0</v>
      </c>
      <c r="I38" s="4">
        <v>0</v>
      </c>
      <c r="J38" s="4">
        <v>229130000</v>
      </c>
      <c r="K38" s="24">
        <f t="shared" si="1"/>
        <v>47914297000</v>
      </c>
      <c r="L38" s="4">
        <v>752</v>
      </c>
      <c r="M38" s="4">
        <v>794</v>
      </c>
      <c r="N38" s="4">
        <v>22</v>
      </c>
      <c r="O38" s="4">
        <v>40</v>
      </c>
      <c r="P38" s="4">
        <v>306200</v>
      </c>
      <c r="Q38" s="4">
        <v>388200</v>
      </c>
      <c r="R38" s="5">
        <v>-1.26E-2</v>
      </c>
      <c r="S38" s="4">
        <v>694400</v>
      </c>
      <c r="T38" s="4">
        <f t="shared" si="2"/>
        <v>1194830</v>
      </c>
      <c r="U38" s="4">
        <f t="shared" si="3"/>
        <v>1080700</v>
      </c>
      <c r="V38" s="5">
        <v>2.1299999999999999E-2</v>
      </c>
    </row>
    <row r="39" spans="1:22" x14ac:dyDescent="0.2">
      <c r="A39" s="16" t="s">
        <v>252</v>
      </c>
      <c r="B39" s="4">
        <v>128400</v>
      </c>
      <c r="C39" s="4">
        <v>103700</v>
      </c>
      <c r="D39" s="4">
        <v>24700</v>
      </c>
      <c r="E39" s="4">
        <v>1438630000</v>
      </c>
      <c r="F39" s="4">
        <f t="shared" si="0"/>
        <v>-67250154101</v>
      </c>
      <c r="G39" s="4">
        <v>32700</v>
      </c>
      <c r="H39" s="4">
        <v>3700</v>
      </c>
      <c r="I39" s="4">
        <v>29000</v>
      </c>
      <c r="J39" s="4">
        <v>1634760000</v>
      </c>
      <c r="K39" s="24">
        <f t="shared" si="1"/>
        <v>47685167000</v>
      </c>
      <c r="L39" s="4">
        <v>927</v>
      </c>
      <c r="M39" s="4">
        <v>882</v>
      </c>
      <c r="N39" s="4">
        <v>47</v>
      </c>
      <c r="O39" s="4">
        <v>80</v>
      </c>
      <c r="P39" s="4">
        <v>618000</v>
      </c>
      <c r="Q39" s="4">
        <v>556700</v>
      </c>
      <c r="R39" s="5">
        <v>-1.6E-2</v>
      </c>
      <c r="S39" s="4">
        <v>1174800</v>
      </c>
      <c r="T39" s="4">
        <f t="shared" si="2"/>
        <v>1279760</v>
      </c>
      <c r="U39" s="4">
        <f t="shared" si="3"/>
        <v>1080700</v>
      </c>
      <c r="V39" s="5">
        <v>2.4399999999999998E-2</v>
      </c>
    </row>
    <row r="40" spans="1:22" x14ac:dyDescent="0.2">
      <c r="A40" s="16" t="s">
        <v>251</v>
      </c>
      <c r="B40" s="4">
        <v>3400</v>
      </c>
      <c r="C40" s="4">
        <v>31900</v>
      </c>
      <c r="D40" s="4">
        <v>-28500</v>
      </c>
      <c r="E40" s="4">
        <v>-1639290000</v>
      </c>
      <c r="F40" s="4">
        <f t="shared" si="0"/>
        <v>-68688784101</v>
      </c>
      <c r="G40" s="4">
        <v>0</v>
      </c>
      <c r="H40" s="4">
        <v>0</v>
      </c>
      <c r="I40" s="4">
        <v>0</v>
      </c>
      <c r="J40" s="4">
        <v>126970000</v>
      </c>
      <c r="K40" s="24">
        <f t="shared" si="1"/>
        <v>46050407000</v>
      </c>
      <c r="L40" s="4">
        <v>592</v>
      </c>
      <c r="M40" s="4">
        <v>1189</v>
      </c>
      <c r="N40" s="4">
        <v>57</v>
      </c>
      <c r="O40" s="4">
        <v>109</v>
      </c>
      <c r="P40" s="4">
        <v>400100</v>
      </c>
      <c r="Q40" s="4">
        <v>782300</v>
      </c>
      <c r="R40" s="5">
        <v>-1.9299999999999998E-2</v>
      </c>
      <c r="S40" s="4">
        <v>1251500</v>
      </c>
      <c r="T40" s="4">
        <f t="shared" si="2"/>
        <v>1285520</v>
      </c>
      <c r="U40" s="4">
        <f t="shared" si="3"/>
        <v>1080700</v>
      </c>
      <c r="V40" s="5">
        <v>2.07E-2</v>
      </c>
    </row>
    <row r="41" spans="1:22" x14ac:dyDescent="0.2">
      <c r="A41" s="16" t="s">
        <v>250</v>
      </c>
      <c r="B41" s="4">
        <v>33500</v>
      </c>
      <c r="C41" s="4">
        <v>103400</v>
      </c>
      <c r="D41" s="4">
        <v>-69900</v>
      </c>
      <c r="E41" s="4">
        <v>-4112000000</v>
      </c>
      <c r="F41" s="4">
        <f t="shared" si="0"/>
        <v>-67049494101</v>
      </c>
      <c r="G41" s="4">
        <v>17500</v>
      </c>
      <c r="H41" s="4">
        <v>29800</v>
      </c>
      <c r="I41" s="4">
        <v>-12300</v>
      </c>
      <c r="J41" s="4">
        <v>-744370000</v>
      </c>
      <c r="K41" s="24">
        <f t="shared" si="1"/>
        <v>45923437000</v>
      </c>
      <c r="L41" s="4">
        <v>475</v>
      </c>
      <c r="M41" s="4">
        <v>903</v>
      </c>
      <c r="N41" s="4">
        <v>51</v>
      </c>
      <c r="O41" s="4">
        <v>96</v>
      </c>
      <c r="P41" s="4">
        <v>320600</v>
      </c>
      <c r="Q41" s="4">
        <v>732800</v>
      </c>
      <c r="R41" s="5">
        <v>-1.2E-2</v>
      </c>
      <c r="S41" s="4">
        <v>1080700</v>
      </c>
      <c r="T41" s="4">
        <f t="shared" si="2"/>
        <v>1290450</v>
      </c>
      <c r="U41" s="4">
        <f t="shared" si="3"/>
        <v>753200</v>
      </c>
      <c r="V41" s="5">
        <v>2.53E-2</v>
      </c>
    </row>
    <row r="42" spans="1:22" x14ac:dyDescent="0.2">
      <c r="A42" s="16" t="s">
        <v>249</v>
      </c>
      <c r="B42" s="4">
        <v>380600</v>
      </c>
      <c r="C42" s="4">
        <v>60400</v>
      </c>
      <c r="D42" s="4">
        <v>320200</v>
      </c>
      <c r="E42" s="4">
        <v>18716730000</v>
      </c>
      <c r="F42" s="4">
        <f t="shared" si="0"/>
        <v>-62937494101</v>
      </c>
      <c r="G42" s="4">
        <v>0</v>
      </c>
      <c r="H42" s="4">
        <v>0</v>
      </c>
      <c r="I42" s="4">
        <v>0</v>
      </c>
      <c r="J42" s="4">
        <v>-710005000</v>
      </c>
      <c r="K42" s="24">
        <f t="shared" si="1"/>
        <v>46667807000</v>
      </c>
      <c r="L42" s="4">
        <v>739</v>
      </c>
      <c r="M42" s="4">
        <v>1122</v>
      </c>
      <c r="N42" s="4">
        <v>55</v>
      </c>
      <c r="O42" s="4">
        <v>89</v>
      </c>
      <c r="P42" s="4">
        <v>488100</v>
      </c>
      <c r="Q42" s="4">
        <v>667000</v>
      </c>
      <c r="R42" s="5">
        <v>0</v>
      </c>
      <c r="S42" s="4">
        <v>1374000</v>
      </c>
      <c r="T42" s="4">
        <f t="shared" si="2"/>
        <v>1244670</v>
      </c>
      <c r="U42" s="4">
        <f t="shared" si="3"/>
        <v>753200</v>
      </c>
      <c r="V42" s="5">
        <v>3.3500000000000002E-2</v>
      </c>
    </row>
    <row r="43" spans="1:22" x14ac:dyDescent="0.2">
      <c r="A43" s="16" t="s">
        <v>248</v>
      </c>
      <c r="B43" s="4">
        <v>388800</v>
      </c>
      <c r="C43" s="4">
        <v>15500</v>
      </c>
      <c r="D43" s="4">
        <v>373300</v>
      </c>
      <c r="E43" s="4">
        <v>21964270000</v>
      </c>
      <c r="F43" s="4">
        <f t="shared" si="0"/>
        <v>-81654224101</v>
      </c>
      <c r="G43" s="4">
        <v>0</v>
      </c>
      <c r="H43" s="4">
        <v>0</v>
      </c>
      <c r="I43" s="4">
        <v>0</v>
      </c>
      <c r="J43" s="4">
        <v>-47120000</v>
      </c>
      <c r="K43" s="24">
        <f t="shared" si="1"/>
        <v>47377812000</v>
      </c>
      <c r="L43" s="4">
        <v>557</v>
      </c>
      <c r="M43" s="4">
        <v>717</v>
      </c>
      <c r="N43" s="4">
        <v>83</v>
      </c>
      <c r="O43" s="4">
        <v>107</v>
      </c>
      <c r="P43" s="4">
        <v>487100</v>
      </c>
      <c r="Q43" s="4">
        <v>583700</v>
      </c>
      <c r="R43" s="5">
        <v>5.1999999999999998E-3</v>
      </c>
      <c r="S43" s="4">
        <v>1114000</v>
      </c>
      <c r="T43" s="4">
        <f t="shared" si="2"/>
        <v>1443650</v>
      </c>
      <c r="U43" s="4">
        <f t="shared" si="3"/>
        <v>753200</v>
      </c>
      <c r="V43" s="5">
        <v>2.0299999999999999E-2</v>
      </c>
    </row>
    <row r="44" spans="1:22" x14ac:dyDescent="0.2">
      <c r="A44" s="16" t="s">
        <v>247</v>
      </c>
      <c r="B44" s="4">
        <v>63000</v>
      </c>
      <c r="C44" s="4">
        <v>45300</v>
      </c>
      <c r="D44" s="4">
        <v>17700</v>
      </c>
      <c r="E44" s="4">
        <v>1061620000</v>
      </c>
      <c r="F44" s="4">
        <f t="shared" si="0"/>
        <v>-103618494101</v>
      </c>
      <c r="G44" s="4">
        <v>0</v>
      </c>
      <c r="H44" s="4">
        <v>0</v>
      </c>
      <c r="I44" s="4">
        <v>0</v>
      </c>
      <c r="J44" s="4">
        <v>212740000</v>
      </c>
      <c r="K44" s="24">
        <f t="shared" si="1"/>
        <v>47424932000</v>
      </c>
      <c r="L44" s="4">
        <v>900</v>
      </c>
      <c r="M44" s="4">
        <v>875</v>
      </c>
      <c r="N44" s="4">
        <v>82</v>
      </c>
      <c r="O44" s="4">
        <v>112</v>
      </c>
      <c r="P44" s="4">
        <v>569800</v>
      </c>
      <c r="Q44" s="4">
        <v>832700</v>
      </c>
      <c r="R44" s="5">
        <v>-1.7100000000000001E-2</v>
      </c>
      <c r="S44" s="4">
        <v>1402700</v>
      </c>
      <c r="T44" s="4">
        <f t="shared" si="2"/>
        <v>1497030</v>
      </c>
      <c r="U44" s="4">
        <f t="shared" si="3"/>
        <v>753200</v>
      </c>
      <c r="V44" s="5">
        <v>4.1100000000000005E-2</v>
      </c>
    </row>
    <row r="45" spans="1:22" x14ac:dyDescent="0.2">
      <c r="A45" s="16" t="s">
        <v>246</v>
      </c>
      <c r="B45" s="4">
        <v>110900</v>
      </c>
      <c r="C45" s="4">
        <v>17300</v>
      </c>
      <c r="D45" s="4">
        <v>93600</v>
      </c>
      <c r="E45" s="4">
        <v>5506360000</v>
      </c>
      <c r="F45" s="4">
        <f t="shared" si="0"/>
        <v>-104680114101</v>
      </c>
      <c r="G45" s="4">
        <v>0</v>
      </c>
      <c r="H45" s="4">
        <v>0</v>
      </c>
      <c r="I45" s="4">
        <v>0</v>
      </c>
      <c r="J45" s="4">
        <v>212740000</v>
      </c>
      <c r="K45" s="24">
        <f t="shared" si="1"/>
        <v>47212192000</v>
      </c>
      <c r="L45" s="4">
        <v>781</v>
      </c>
      <c r="M45" s="4">
        <v>716</v>
      </c>
      <c r="N45" s="4">
        <v>91</v>
      </c>
      <c r="O45" s="4">
        <v>72</v>
      </c>
      <c r="P45" s="4">
        <v>648700</v>
      </c>
      <c r="Q45" s="4">
        <v>495900</v>
      </c>
      <c r="R45" s="5">
        <v>1.03E-2</v>
      </c>
      <c r="S45" s="4">
        <v>1150500</v>
      </c>
      <c r="T45" s="4">
        <f t="shared" si="2"/>
        <v>1542920</v>
      </c>
      <c r="U45" s="4">
        <f t="shared" si="3"/>
        <v>753200</v>
      </c>
      <c r="V45" s="5">
        <v>2.5099999999999997E-2</v>
      </c>
    </row>
    <row r="46" spans="1:22" x14ac:dyDescent="0.2">
      <c r="A46" s="16" t="s">
        <v>245</v>
      </c>
      <c r="B46" s="4">
        <v>700</v>
      </c>
      <c r="C46" s="4">
        <v>97800</v>
      </c>
      <c r="D46" s="4">
        <v>-97100</v>
      </c>
      <c r="E46" s="4">
        <v>-5718340000</v>
      </c>
      <c r="F46" s="4">
        <f t="shared" si="0"/>
        <v>-110186474101</v>
      </c>
      <c r="G46" s="4">
        <v>0</v>
      </c>
      <c r="H46" s="4">
        <v>0</v>
      </c>
      <c r="I46" s="4">
        <v>0</v>
      </c>
      <c r="J46" s="4">
        <v>-253640000</v>
      </c>
      <c r="K46" s="24">
        <f t="shared" si="1"/>
        <v>46999452000</v>
      </c>
      <c r="L46" s="4">
        <v>319</v>
      </c>
      <c r="M46" s="4">
        <v>613</v>
      </c>
      <c r="N46" s="4">
        <v>40</v>
      </c>
      <c r="O46" s="4">
        <v>56</v>
      </c>
      <c r="P46" s="4">
        <v>265900</v>
      </c>
      <c r="Q46" s="4">
        <v>438600</v>
      </c>
      <c r="R46" s="5">
        <v>-1.7000000000000001E-3</v>
      </c>
      <c r="S46" s="4">
        <v>753200</v>
      </c>
      <c r="T46" s="4">
        <f t="shared" si="2"/>
        <v>1911300</v>
      </c>
      <c r="U46" s="4">
        <f t="shared" si="3"/>
        <v>1130000</v>
      </c>
      <c r="V46" s="5">
        <v>2.52E-2</v>
      </c>
    </row>
    <row r="47" spans="1:22" x14ac:dyDescent="0.2">
      <c r="A47" s="16" t="s">
        <v>244</v>
      </c>
      <c r="B47" s="4">
        <v>278400</v>
      </c>
      <c r="C47" s="4">
        <v>7400</v>
      </c>
      <c r="D47" s="4">
        <v>271000</v>
      </c>
      <c r="E47" s="4">
        <v>15925480000</v>
      </c>
      <c r="F47" s="4">
        <f t="shared" ref="F47:F73" si="4">E47+F48</f>
        <v>-104468134101</v>
      </c>
      <c r="G47" s="4">
        <v>0</v>
      </c>
      <c r="H47" s="4">
        <v>0</v>
      </c>
      <c r="I47" s="4">
        <v>0</v>
      </c>
      <c r="J47" s="4">
        <v>46860000</v>
      </c>
      <c r="K47" s="24">
        <f t="shared" ref="K47:K73" si="5">K48+J47</f>
        <v>47253092000</v>
      </c>
      <c r="L47" s="4">
        <v>813</v>
      </c>
      <c r="M47" s="4">
        <v>546</v>
      </c>
      <c r="N47" s="4">
        <v>96</v>
      </c>
      <c r="O47" s="4">
        <v>71</v>
      </c>
      <c r="P47" s="4">
        <v>632100</v>
      </c>
      <c r="Q47" s="4">
        <v>498900</v>
      </c>
      <c r="R47" s="5">
        <v>2.98E-2</v>
      </c>
      <c r="S47" s="4">
        <v>1138100</v>
      </c>
      <c r="T47" s="4">
        <f t="shared" si="2"/>
        <v>1933650</v>
      </c>
      <c r="U47" s="4">
        <f t="shared" ref="U47:U73" si="6">MIN(S48:S52)</f>
        <v>916200</v>
      </c>
      <c r="V47" s="5">
        <v>4.2099999999999999E-2</v>
      </c>
    </row>
    <row r="48" spans="1:22" x14ac:dyDescent="0.2">
      <c r="A48" s="16" t="s">
        <v>243</v>
      </c>
      <c r="B48" s="4">
        <v>4600</v>
      </c>
      <c r="C48" s="4">
        <v>74800</v>
      </c>
      <c r="D48" s="4">
        <v>-70200</v>
      </c>
      <c r="E48" s="4">
        <v>-4078670000</v>
      </c>
      <c r="F48" s="4">
        <f t="shared" si="4"/>
        <v>-120393614101</v>
      </c>
      <c r="G48" s="4">
        <v>0</v>
      </c>
      <c r="H48" s="4">
        <v>0</v>
      </c>
      <c r="I48" s="4">
        <v>0</v>
      </c>
      <c r="J48" s="4">
        <v>3700360000</v>
      </c>
      <c r="K48" s="24">
        <f t="shared" si="5"/>
        <v>47206232000</v>
      </c>
      <c r="L48" s="4">
        <v>631</v>
      </c>
      <c r="M48" s="4">
        <v>1477</v>
      </c>
      <c r="N48" s="4">
        <v>55</v>
      </c>
      <c r="O48" s="4">
        <v>147</v>
      </c>
      <c r="P48" s="4">
        <v>401700</v>
      </c>
      <c r="Q48" s="4">
        <v>1021400</v>
      </c>
      <c r="R48" s="5">
        <v>-2.0899999999999998E-2</v>
      </c>
      <c r="S48" s="4">
        <v>1508800</v>
      </c>
      <c r="T48" s="4">
        <f t="shared" si="2"/>
        <v>1892660</v>
      </c>
      <c r="U48" s="4">
        <f t="shared" si="6"/>
        <v>916200</v>
      </c>
      <c r="V48" s="5">
        <v>3.2400000000000005E-2</v>
      </c>
    </row>
    <row r="49" spans="1:22" x14ac:dyDescent="0.2">
      <c r="A49" s="16" t="s">
        <v>236</v>
      </c>
      <c r="B49" s="4">
        <v>172400</v>
      </c>
      <c r="C49" s="4">
        <v>232500</v>
      </c>
      <c r="D49" s="4">
        <v>-60100</v>
      </c>
      <c r="E49" s="4">
        <v>-3552320000</v>
      </c>
      <c r="F49" s="4">
        <f t="shared" si="4"/>
        <v>-116314944101</v>
      </c>
      <c r="G49" s="4">
        <v>63800</v>
      </c>
      <c r="H49" s="4">
        <v>2100</v>
      </c>
      <c r="I49" s="4">
        <v>61700</v>
      </c>
      <c r="J49" s="4">
        <v>3700360000</v>
      </c>
      <c r="K49" s="24">
        <f t="shared" si="5"/>
        <v>43505872000</v>
      </c>
      <c r="L49" s="4">
        <v>977</v>
      </c>
      <c r="M49" s="4">
        <v>1471</v>
      </c>
      <c r="N49" s="4">
        <v>129</v>
      </c>
      <c r="O49" s="4">
        <v>135</v>
      </c>
      <c r="P49" s="4">
        <v>788800</v>
      </c>
      <c r="Q49" s="4">
        <v>1041300</v>
      </c>
      <c r="R49" s="5">
        <v>-1.0200000000000001E-2</v>
      </c>
      <c r="S49" s="4">
        <v>2024100</v>
      </c>
      <c r="T49" s="4">
        <f t="shared" si="2"/>
        <v>1839270</v>
      </c>
      <c r="U49" s="4">
        <f t="shared" si="6"/>
        <v>916200</v>
      </c>
      <c r="V49" s="5">
        <v>3.7900000000000003E-2</v>
      </c>
    </row>
    <row r="50" spans="1:22" x14ac:dyDescent="0.2">
      <c r="A50" s="16" t="s">
        <v>235</v>
      </c>
      <c r="B50" s="4">
        <v>64700</v>
      </c>
      <c r="C50" s="4">
        <v>129300</v>
      </c>
      <c r="D50" s="4">
        <v>-64600</v>
      </c>
      <c r="E50" s="4">
        <v>-3772600000</v>
      </c>
      <c r="F50" s="4">
        <f t="shared" si="4"/>
        <v>-112762624101</v>
      </c>
      <c r="G50" s="4">
        <v>0</v>
      </c>
      <c r="H50" s="4">
        <v>0</v>
      </c>
      <c r="I50" s="4">
        <v>0</v>
      </c>
      <c r="J50" s="4">
        <v>135340000</v>
      </c>
      <c r="K50" s="24">
        <f t="shared" si="5"/>
        <v>39805512000</v>
      </c>
      <c r="L50" s="4">
        <v>1025</v>
      </c>
      <c r="M50" s="4">
        <v>929</v>
      </c>
      <c r="N50" s="4">
        <v>91</v>
      </c>
      <c r="O50" s="4">
        <v>71</v>
      </c>
      <c r="P50" s="4">
        <v>680400</v>
      </c>
      <c r="Q50" s="4">
        <v>544200</v>
      </c>
      <c r="R50" s="5">
        <v>1.03E-2</v>
      </c>
      <c r="S50" s="4">
        <v>1309100</v>
      </c>
      <c r="T50" s="4">
        <f t="shared" si="2"/>
        <v>1904830</v>
      </c>
      <c r="U50" s="4">
        <f t="shared" si="6"/>
        <v>916200</v>
      </c>
      <c r="V50" s="5">
        <v>2.0299999999999999E-2</v>
      </c>
    </row>
    <row r="51" spans="1:22" x14ac:dyDescent="0.2">
      <c r="A51" s="16" t="s">
        <v>234</v>
      </c>
      <c r="B51" s="4">
        <v>110200</v>
      </c>
      <c r="C51" s="4">
        <v>51900</v>
      </c>
      <c r="D51" s="4">
        <v>58300</v>
      </c>
      <c r="E51" s="4">
        <v>3360430000</v>
      </c>
      <c r="F51" s="4">
        <f t="shared" si="4"/>
        <v>-108990024101</v>
      </c>
      <c r="G51" s="4">
        <v>0</v>
      </c>
      <c r="H51" s="4">
        <v>0</v>
      </c>
      <c r="I51" s="4">
        <v>0</v>
      </c>
      <c r="J51" s="4">
        <v>247010000</v>
      </c>
      <c r="K51" s="24">
        <f t="shared" si="5"/>
        <v>39670172000</v>
      </c>
      <c r="L51" s="4">
        <v>660</v>
      </c>
      <c r="M51" s="4">
        <v>734</v>
      </c>
      <c r="N51" s="4">
        <v>77</v>
      </c>
      <c r="O51" s="4">
        <v>74</v>
      </c>
      <c r="P51" s="4">
        <v>527800</v>
      </c>
      <c r="Q51" s="4">
        <v>527600</v>
      </c>
      <c r="R51" s="5">
        <v>2.46E-2</v>
      </c>
      <c r="S51" s="4">
        <v>1130000</v>
      </c>
      <c r="T51" s="4">
        <f t="shared" si="2"/>
        <v>1964420</v>
      </c>
      <c r="U51" s="4">
        <f t="shared" si="6"/>
        <v>916200</v>
      </c>
      <c r="V51" s="5">
        <v>2.7400000000000001E-2</v>
      </c>
    </row>
    <row r="52" spans="1:22" x14ac:dyDescent="0.2">
      <c r="A52" s="16" t="s">
        <v>233</v>
      </c>
      <c r="B52" s="4">
        <v>66700</v>
      </c>
      <c r="C52" s="4">
        <v>83600</v>
      </c>
      <c r="D52" s="4">
        <v>-16900</v>
      </c>
      <c r="E52" s="4">
        <v>-986130000</v>
      </c>
      <c r="F52" s="4">
        <f t="shared" si="4"/>
        <v>-112350454101</v>
      </c>
      <c r="G52" s="4">
        <v>0</v>
      </c>
      <c r="H52" s="4">
        <v>0</v>
      </c>
      <c r="I52" s="4">
        <v>0</v>
      </c>
      <c r="J52" s="4">
        <v>28810000</v>
      </c>
      <c r="K52" s="24">
        <f t="shared" si="5"/>
        <v>39423162000</v>
      </c>
      <c r="L52" s="4">
        <v>476</v>
      </c>
      <c r="M52" s="4">
        <v>664</v>
      </c>
      <c r="N52" s="4">
        <v>56</v>
      </c>
      <c r="O52" s="4">
        <v>59</v>
      </c>
      <c r="P52" s="4">
        <v>414400</v>
      </c>
      <c r="Q52" s="4">
        <v>457800</v>
      </c>
      <c r="R52" s="5">
        <v>-1.3999999999999999E-2</v>
      </c>
      <c r="S52" s="4">
        <v>916200</v>
      </c>
      <c r="T52" s="4">
        <f t="shared" si="2"/>
        <v>1999980</v>
      </c>
      <c r="U52" s="4">
        <f t="shared" si="6"/>
        <v>1361600</v>
      </c>
      <c r="V52" s="5">
        <v>2.9100000000000001E-2</v>
      </c>
    </row>
    <row r="53" spans="1:22" x14ac:dyDescent="0.2">
      <c r="A53" s="16" t="s">
        <v>232</v>
      </c>
      <c r="B53" s="4">
        <v>105300</v>
      </c>
      <c r="C53" s="4">
        <v>521100</v>
      </c>
      <c r="D53" s="4">
        <v>-415800</v>
      </c>
      <c r="E53" s="4">
        <v>-24232710000</v>
      </c>
      <c r="F53" s="4">
        <f t="shared" si="4"/>
        <v>-111364324101</v>
      </c>
      <c r="G53" s="4">
        <v>0</v>
      </c>
      <c r="H53" s="4">
        <v>0</v>
      </c>
      <c r="I53" s="4">
        <v>0</v>
      </c>
      <c r="J53" s="4">
        <v>-145100000</v>
      </c>
      <c r="K53" s="24">
        <f t="shared" si="5"/>
        <v>39394352000</v>
      </c>
      <c r="L53" s="4">
        <v>1129</v>
      </c>
      <c r="M53" s="4">
        <v>2483</v>
      </c>
      <c r="N53" s="4">
        <v>148</v>
      </c>
      <c r="O53" s="4">
        <v>355</v>
      </c>
      <c r="P53" s="4">
        <v>952000</v>
      </c>
      <c r="Q53" s="4">
        <v>2136000</v>
      </c>
      <c r="R53" s="5">
        <v>-3.6299999999999999E-2</v>
      </c>
      <c r="S53" s="4">
        <v>3103800</v>
      </c>
      <c r="T53" s="4">
        <f t="shared" si="2"/>
        <v>1910430</v>
      </c>
      <c r="U53" s="4">
        <f t="shared" si="6"/>
        <v>1098900</v>
      </c>
      <c r="V53" s="5">
        <v>7.3099999999999998E-2</v>
      </c>
    </row>
    <row r="54" spans="1:22" x14ac:dyDescent="0.2">
      <c r="A54" s="16" t="s">
        <v>231</v>
      </c>
      <c r="B54" s="4">
        <v>288300</v>
      </c>
      <c r="C54" s="4">
        <v>68500</v>
      </c>
      <c r="D54" s="4">
        <v>219800</v>
      </c>
      <c r="E54" s="4">
        <v>12956640000</v>
      </c>
      <c r="F54" s="4">
        <f t="shared" si="4"/>
        <v>-87131614101</v>
      </c>
      <c r="G54" s="4">
        <v>0</v>
      </c>
      <c r="H54" s="4">
        <v>0</v>
      </c>
      <c r="I54" s="4">
        <v>0</v>
      </c>
      <c r="J54" s="4">
        <v>-53100000</v>
      </c>
      <c r="K54" s="24">
        <f t="shared" si="5"/>
        <v>39539452000</v>
      </c>
      <c r="L54" s="4">
        <v>1197</v>
      </c>
      <c r="M54" s="4">
        <v>1394</v>
      </c>
      <c r="N54" s="4">
        <v>138</v>
      </c>
      <c r="O54" s="4">
        <v>132</v>
      </c>
      <c r="P54" s="4">
        <v>901100</v>
      </c>
      <c r="Q54" s="4">
        <v>979200</v>
      </c>
      <c r="R54" s="5">
        <v>1.1899999999999999E-2</v>
      </c>
      <c r="S54" s="4">
        <v>1936500</v>
      </c>
      <c r="T54" s="4">
        <f t="shared" si="2"/>
        <v>1859070</v>
      </c>
      <c r="U54" s="4">
        <f t="shared" si="6"/>
        <v>1098900</v>
      </c>
      <c r="V54" s="5">
        <v>4.7699999999999992E-2</v>
      </c>
    </row>
    <row r="55" spans="1:22" x14ac:dyDescent="0.2">
      <c r="A55" s="16" t="s">
        <v>230</v>
      </c>
      <c r="B55" s="4">
        <v>344200</v>
      </c>
      <c r="C55" s="4">
        <v>187700</v>
      </c>
      <c r="D55" s="4">
        <v>156500</v>
      </c>
      <c r="E55" s="4">
        <v>9319970000</v>
      </c>
      <c r="F55" s="4">
        <f t="shared" si="4"/>
        <v>-100088254101</v>
      </c>
      <c r="G55" s="4">
        <v>0</v>
      </c>
      <c r="H55" s="4">
        <v>0</v>
      </c>
      <c r="I55" s="4">
        <v>0</v>
      </c>
      <c r="J55" s="4">
        <v>1151660000</v>
      </c>
      <c r="K55" s="24">
        <f t="shared" si="5"/>
        <v>39592552000</v>
      </c>
      <c r="L55" s="4">
        <v>871</v>
      </c>
      <c r="M55" s="4">
        <v>1169</v>
      </c>
      <c r="N55" s="4">
        <v>86</v>
      </c>
      <c r="O55" s="4">
        <v>141</v>
      </c>
      <c r="P55" s="4">
        <v>626800</v>
      </c>
      <c r="Q55" s="4">
        <v>979700</v>
      </c>
      <c r="R55" s="5">
        <v>3.4000000000000002E-3</v>
      </c>
      <c r="S55" s="4">
        <v>1609400</v>
      </c>
      <c r="T55" s="4">
        <f t="shared" si="2"/>
        <v>1962100</v>
      </c>
      <c r="U55" s="4">
        <f t="shared" si="6"/>
        <v>1098900</v>
      </c>
      <c r="V55" s="5">
        <v>0.03</v>
      </c>
    </row>
    <row r="56" spans="1:22" x14ac:dyDescent="0.2">
      <c r="A56" s="16" t="s">
        <v>229</v>
      </c>
      <c r="B56" s="4">
        <v>518700</v>
      </c>
      <c r="C56" s="4">
        <v>136100</v>
      </c>
      <c r="D56" s="4">
        <v>382600</v>
      </c>
      <c r="E56" s="4">
        <v>21784580000</v>
      </c>
      <c r="F56" s="4">
        <f t="shared" si="4"/>
        <v>-109408224101</v>
      </c>
      <c r="G56" s="4">
        <v>0</v>
      </c>
      <c r="H56" s="4">
        <v>0</v>
      </c>
      <c r="I56" s="4">
        <v>0</v>
      </c>
      <c r="J56" s="4">
        <v>1151660000</v>
      </c>
      <c r="K56" s="24">
        <f t="shared" si="5"/>
        <v>38440892000</v>
      </c>
      <c r="L56" s="4">
        <v>2743</v>
      </c>
      <c r="M56" s="4">
        <v>1526</v>
      </c>
      <c r="N56" s="4">
        <v>457</v>
      </c>
      <c r="O56" s="4">
        <v>231</v>
      </c>
      <c r="P56" s="4">
        <v>2894700</v>
      </c>
      <c r="Q56" s="4">
        <v>1534100</v>
      </c>
      <c r="R56" s="5">
        <v>6.8900000000000003E-2</v>
      </c>
      <c r="S56" s="4">
        <v>4437000</v>
      </c>
      <c r="T56" s="4">
        <f t="shared" si="2"/>
        <v>1652480</v>
      </c>
      <c r="U56" s="4">
        <f t="shared" si="6"/>
        <v>1098900</v>
      </c>
      <c r="V56" s="5">
        <v>6.1100000000000002E-2</v>
      </c>
    </row>
    <row r="57" spans="1:22" x14ac:dyDescent="0.2">
      <c r="A57" s="16" t="s">
        <v>228</v>
      </c>
      <c r="B57" s="4">
        <v>60600</v>
      </c>
      <c r="C57" s="4">
        <v>100</v>
      </c>
      <c r="D57" s="4">
        <v>60500</v>
      </c>
      <c r="E57" s="4">
        <v>3327560000</v>
      </c>
      <c r="F57" s="4">
        <f t="shared" si="4"/>
        <v>-131192804101</v>
      </c>
      <c r="K57" s="24">
        <f t="shared" si="5"/>
        <v>37289232000</v>
      </c>
      <c r="L57" s="4">
        <v>922</v>
      </c>
      <c r="M57" s="4">
        <v>711</v>
      </c>
      <c r="N57" s="4">
        <v>103</v>
      </c>
      <c r="O57" s="4">
        <v>82</v>
      </c>
      <c r="P57" s="4">
        <v>725700</v>
      </c>
      <c r="Q57" s="4">
        <v>568700</v>
      </c>
      <c r="R57" s="5">
        <v>1.4800000000000001E-2</v>
      </c>
      <c r="S57" s="4">
        <v>1361600</v>
      </c>
      <c r="T57" s="4">
        <f t="shared" si="2"/>
        <v>1694840</v>
      </c>
      <c r="U57" s="4">
        <f t="shared" si="6"/>
        <v>1098900</v>
      </c>
      <c r="V57" s="5">
        <v>2.8799999999999999E-2</v>
      </c>
    </row>
    <row r="58" spans="1:22" x14ac:dyDescent="0.2">
      <c r="A58" s="16" t="s">
        <v>227</v>
      </c>
      <c r="B58" s="4">
        <v>5600</v>
      </c>
      <c r="C58" s="4">
        <v>28900</v>
      </c>
      <c r="D58" s="4">
        <v>-23300</v>
      </c>
      <c r="E58" s="4">
        <v>-1280090000</v>
      </c>
      <c r="F58" s="4">
        <f t="shared" si="4"/>
        <v>-134520364101</v>
      </c>
      <c r="G58" s="4">
        <v>0</v>
      </c>
      <c r="H58" s="4">
        <v>0</v>
      </c>
      <c r="I58" s="4">
        <v>0</v>
      </c>
      <c r="J58" s="4">
        <v>383780000</v>
      </c>
      <c r="K58" s="24">
        <f t="shared" si="5"/>
        <v>37289232000</v>
      </c>
      <c r="L58" s="4">
        <v>491</v>
      </c>
      <c r="M58" s="4">
        <v>856</v>
      </c>
      <c r="N58" s="4">
        <v>49</v>
      </c>
      <c r="O58" s="4">
        <v>94</v>
      </c>
      <c r="P58" s="4">
        <v>359600</v>
      </c>
      <c r="Q58" s="4">
        <v>680800</v>
      </c>
      <c r="R58" s="5">
        <v>3.7000000000000002E-3</v>
      </c>
      <c r="S58" s="4">
        <v>1098900</v>
      </c>
      <c r="T58" s="4">
        <f t="shared" si="2"/>
        <v>1707640</v>
      </c>
      <c r="U58" s="4">
        <f t="shared" si="6"/>
        <v>1271800</v>
      </c>
      <c r="V58" s="5">
        <v>3.4200000000000001E-2</v>
      </c>
    </row>
    <row r="59" spans="1:22" x14ac:dyDescent="0.2">
      <c r="A59" s="16" t="s">
        <v>226</v>
      </c>
      <c r="B59" s="4">
        <v>7300</v>
      </c>
      <c r="C59" s="4">
        <v>41800</v>
      </c>
      <c r="D59" s="4">
        <v>-34500</v>
      </c>
      <c r="E59" s="4">
        <v>-1884200000</v>
      </c>
      <c r="F59" s="4">
        <f t="shared" si="4"/>
        <v>-133240274101</v>
      </c>
      <c r="K59" s="24">
        <f t="shared" si="5"/>
        <v>36905452000</v>
      </c>
      <c r="L59" s="4">
        <v>693</v>
      </c>
      <c r="M59" s="4">
        <v>1044</v>
      </c>
      <c r="N59" s="4">
        <v>83</v>
      </c>
      <c r="O59" s="4">
        <v>128</v>
      </c>
      <c r="P59" s="4">
        <v>542100</v>
      </c>
      <c r="Q59" s="4">
        <v>946100</v>
      </c>
      <c r="R59" s="5">
        <v>-1.47E-2</v>
      </c>
      <c r="S59" s="4">
        <v>1490200</v>
      </c>
      <c r="T59" s="4">
        <f t="shared" si="2"/>
        <v>1817420</v>
      </c>
      <c r="U59" s="4">
        <f t="shared" si="6"/>
        <v>1271800</v>
      </c>
      <c r="V59" s="5">
        <v>3.4099999999999998E-2</v>
      </c>
    </row>
    <row r="60" spans="1:22" x14ac:dyDescent="0.2">
      <c r="A60" s="16" t="s">
        <v>225</v>
      </c>
      <c r="B60" s="4">
        <v>104600</v>
      </c>
      <c r="C60" s="4">
        <v>318200</v>
      </c>
      <c r="D60" s="4">
        <v>-213600</v>
      </c>
      <c r="E60" s="4">
        <v>-11611870000</v>
      </c>
      <c r="F60" s="4">
        <f t="shared" si="4"/>
        <v>-131356074101</v>
      </c>
      <c r="G60" s="4">
        <v>120000</v>
      </c>
      <c r="H60" s="4">
        <v>1900</v>
      </c>
      <c r="I60" s="4">
        <v>118100</v>
      </c>
      <c r="J60" s="4">
        <v>6394570000</v>
      </c>
      <c r="K60" s="24">
        <f t="shared" si="5"/>
        <v>36905452000</v>
      </c>
      <c r="L60" s="4">
        <v>761</v>
      </c>
      <c r="M60" s="4">
        <v>1307</v>
      </c>
      <c r="N60" s="4">
        <v>129</v>
      </c>
      <c r="O60" s="4">
        <v>165</v>
      </c>
      <c r="P60" s="4">
        <v>807400</v>
      </c>
      <c r="Q60" s="4">
        <v>1089200</v>
      </c>
      <c r="R60" s="5">
        <v>1.29E-2</v>
      </c>
      <c r="S60" s="4">
        <v>1964700</v>
      </c>
      <c r="T60" s="4">
        <f t="shared" si="2"/>
        <v>1721260</v>
      </c>
      <c r="U60" s="4">
        <f t="shared" si="6"/>
        <v>1271800</v>
      </c>
      <c r="V60" s="5">
        <v>2.7300000000000001E-2</v>
      </c>
    </row>
    <row r="61" spans="1:22" x14ac:dyDescent="0.2">
      <c r="A61" s="16" t="s">
        <v>224</v>
      </c>
      <c r="B61" s="4">
        <v>33700</v>
      </c>
      <c r="C61" s="4">
        <v>93190</v>
      </c>
      <c r="D61" s="4">
        <v>-59490</v>
      </c>
      <c r="E61" s="4">
        <v>-3303700000</v>
      </c>
      <c r="F61" s="4">
        <f t="shared" si="4"/>
        <v>-119744204101</v>
      </c>
      <c r="G61" s="4">
        <v>0</v>
      </c>
      <c r="H61" s="4">
        <v>0</v>
      </c>
      <c r="I61" s="4">
        <v>0</v>
      </c>
      <c r="J61" s="4">
        <v>1201190000</v>
      </c>
      <c r="K61" s="24">
        <f t="shared" si="5"/>
        <v>30510882000</v>
      </c>
      <c r="L61" s="4">
        <v>615</v>
      </c>
      <c r="M61" s="4">
        <v>1228</v>
      </c>
      <c r="N61" s="4">
        <v>75</v>
      </c>
      <c r="O61" s="4">
        <v>132</v>
      </c>
      <c r="P61" s="4">
        <v>500000</v>
      </c>
      <c r="Q61" s="4">
        <v>934500</v>
      </c>
      <c r="R61" s="5">
        <v>-3.1300000000000001E-2</v>
      </c>
      <c r="S61" s="4">
        <v>1725900</v>
      </c>
      <c r="T61" s="4">
        <f t="shared" si="2"/>
        <v>1918430</v>
      </c>
      <c r="U61" s="4">
        <f t="shared" si="6"/>
        <v>1271800</v>
      </c>
      <c r="V61" s="5">
        <v>3.4000000000000002E-2</v>
      </c>
    </row>
    <row r="62" spans="1:22" x14ac:dyDescent="0.2">
      <c r="A62" s="16" t="s">
        <v>223</v>
      </c>
      <c r="B62" s="4">
        <v>6200</v>
      </c>
      <c r="C62" s="4">
        <v>266100</v>
      </c>
      <c r="D62" s="4">
        <v>-259900</v>
      </c>
      <c r="E62" s="4">
        <v>-14510160000</v>
      </c>
      <c r="F62" s="4">
        <f t="shared" si="4"/>
        <v>-116440504101</v>
      </c>
      <c r="G62" s="4">
        <v>0</v>
      </c>
      <c r="H62" s="4">
        <v>0</v>
      </c>
      <c r="I62" s="4">
        <v>0</v>
      </c>
      <c r="J62" s="4">
        <v>33467000</v>
      </c>
      <c r="K62" s="24">
        <f t="shared" si="5"/>
        <v>29309692000</v>
      </c>
      <c r="L62" s="4">
        <v>523</v>
      </c>
      <c r="M62" s="4">
        <v>1208</v>
      </c>
      <c r="N62" s="4">
        <v>60</v>
      </c>
      <c r="O62" s="4">
        <v>125</v>
      </c>
      <c r="P62" s="4">
        <v>375900</v>
      </c>
      <c r="Q62" s="4">
        <v>842400</v>
      </c>
      <c r="R62" s="5">
        <v>-1.2500000000000001E-2</v>
      </c>
      <c r="S62" s="4">
        <v>1271800</v>
      </c>
      <c r="T62" s="4">
        <f t="shared" si="2"/>
        <v>1853180</v>
      </c>
      <c r="U62" s="4">
        <f t="shared" si="6"/>
        <v>1340800</v>
      </c>
      <c r="V62" s="5">
        <v>2.6499999999999999E-2</v>
      </c>
    </row>
    <row r="63" spans="1:22" x14ac:dyDescent="0.2">
      <c r="A63" s="16" t="s">
        <v>222</v>
      </c>
      <c r="B63" s="4">
        <v>176200</v>
      </c>
      <c r="C63" s="4">
        <v>22100</v>
      </c>
      <c r="D63" s="4">
        <v>154100</v>
      </c>
      <c r="E63" s="4">
        <v>8729890000</v>
      </c>
      <c r="F63" s="4">
        <f t="shared" si="4"/>
        <v>-101930344101</v>
      </c>
      <c r="G63" s="4">
        <v>0</v>
      </c>
      <c r="H63" s="4">
        <v>0</v>
      </c>
      <c r="I63" s="4">
        <v>0</v>
      </c>
      <c r="J63" s="4">
        <v>-119220000</v>
      </c>
      <c r="K63" s="24">
        <f t="shared" si="5"/>
        <v>29276225000</v>
      </c>
      <c r="L63" s="4">
        <v>1207</v>
      </c>
      <c r="M63" s="4">
        <v>1160</v>
      </c>
      <c r="N63" s="4">
        <v>160</v>
      </c>
      <c r="O63" s="4">
        <v>149</v>
      </c>
      <c r="P63" s="4">
        <v>1129000</v>
      </c>
      <c r="Q63" s="4">
        <v>1078300</v>
      </c>
      <c r="R63" s="5">
        <v>2.1700000000000001E-2</v>
      </c>
      <c r="S63" s="4">
        <v>2208300</v>
      </c>
      <c r="T63" s="4">
        <f t="shared" si="2"/>
        <v>1739340</v>
      </c>
      <c r="U63" s="4">
        <f t="shared" si="6"/>
        <v>1226900</v>
      </c>
      <c r="V63" s="5">
        <v>2.9600000000000001E-2</v>
      </c>
    </row>
    <row r="64" spans="1:22" x14ac:dyDescent="0.2">
      <c r="A64" s="16" t="s">
        <v>221</v>
      </c>
      <c r="B64" s="4">
        <v>86300</v>
      </c>
      <c r="C64" s="4">
        <v>217500</v>
      </c>
      <c r="D64" s="4">
        <v>-131200</v>
      </c>
      <c r="E64" s="4">
        <v>-7222260000</v>
      </c>
      <c r="F64" s="4">
        <f t="shared" si="4"/>
        <v>-110660234101</v>
      </c>
      <c r="G64" s="4">
        <v>0</v>
      </c>
      <c r="H64" s="4">
        <v>0</v>
      </c>
      <c r="I64" s="4">
        <v>0</v>
      </c>
      <c r="J64" s="4">
        <v>398330000</v>
      </c>
      <c r="K64" s="24">
        <f t="shared" si="5"/>
        <v>29395445000</v>
      </c>
      <c r="L64" s="4">
        <v>1045</v>
      </c>
      <c r="M64" s="4">
        <v>1108</v>
      </c>
      <c r="N64" s="4">
        <v>80</v>
      </c>
      <c r="O64" s="4">
        <v>88</v>
      </c>
      <c r="P64" s="4">
        <v>715800</v>
      </c>
      <c r="Q64" s="4">
        <v>717400</v>
      </c>
      <c r="R64" s="5">
        <v>1.9E-3</v>
      </c>
      <c r="S64" s="4">
        <v>1422900</v>
      </c>
      <c r="T64" s="4">
        <f t="shared" si="2"/>
        <v>1668950</v>
      </c>
      <c r="U64" s="4">
        <f t="shared" si="6"/>
        <v>1226900</v>
      </c>
      <c r="V64" s="5">
        <v>2.3300000000000001E-2</v>
      </c>
    </row>
    <row r="65" spans="1:22" x14ac:dyDescent="0.2">
      <c r="A65" s="16" t="s">
        <v>220</v>
      </c>
      <c r="B65" s="4">
        <v>499500</v>
      </c>
      <c r="C65" s="4">
        <v>198800</v>
      </c>
      <c r="D65" s="4">
        <v>300700</v>
      </c>
      <c r="E65" s="4">
        <v>16450000000</v>
      </c>
      <c r="F65" s="4">
        <f t="shared" si="4"/>
        <v>-103437974101</v>
      </c>
      <c r="G65" s="4">
        <v>0</v>
      </c>
      <c r="H65" s="4">
        <v>0</v>
      </c>
      <c r="I65" s="4">
        <v>0</v>
      </c>
      <c r="J65" s="4">
        <v>-78080000</v>
      </c>
      <c r="K65" s="24">
        <f t="shared" si="5"/>
        <v>28997115000</v>
      </c>
      <c r="L65" s="4">
        <v>1569</v>
      </c>
      <c r="M65" s="4">
        <v>1273</v>
      </c>
      <c r="N65" s="4">
        <v>187</v>
      </c>
      <c r="O65" s="4">
        <v>141</v>
      </c>
      <c r="P65" s="4">
        <v>1418800</v>
      </c>
      <c r="Q65" s="4">
        <v>1035500</v>
      </c>
      <c r="R65" s="5">
        <v>3.1699999999999999E-2</v>
      </c>
      <c r="S65" s="4">
        <v>2639700</v>
      </c>
      <c r="T65" s="4">
        <f t="shared" si="2"/>
        <v>1518300</v>
      </c>
      <c r="U65" s="4">
        <f t="shared" si="6"/>
        <v>1003100</v>
      </c>
      <c r="V65" s="5">
        <v>4.2800000000000005E-2</v>
      </c>
    </row>
    <row r="66" spans="1:22" x14ac:dyDescent="0.2">
      <c r="A66" s="16" t="s">
        <v>219</v>
      </c>
      <c r="B66" s="4">
        <v>20600</v>
      </c>
      <c r="C66" s="4">
        <v>80200</v>
      </c>
      <c r="D66" s="4">
        <v>-59600</v>
      </c>
      <c r="E66" s="4">
        <v>-3238830000</v>
      </c>
      <c r="F66" s="4">
        <f t="shared" si="4"/>
        <v>-119887974101</v>
      </c>
      <c r="G66" s="4">
        <v>0</v>
      </c>
      <c r="H66" s="4">
        <v>0</v>
      </c>
      <c r="I66" s="4">
        <v>0</v>
      </c>
      <c r="J66" s="4">
        <v>-106620000</v>
      </c>
      <c r="K66" s="24">
        <f t="shared" si="5"/>
        <v>29075195000</v>
      </c>
      <c r="L66" s="4">
        <v>611</v>
      </c>
      <c r="M66" s="4">
        <v>1114</v>
      </c>
      <c r="N66" s="4">
        <v>67</v>
      </c>
      <c r="O66" s="4">
        <v>113</v>
      </c>
      <c r="P66" s="4">
        <v>433700</v>
      </c>
      <c r="Q66" s="4">
        <v>902600</v>
      </c>
      <c r="R66" s="5">
        <v>-2.4199999999999999E-2</v>
      </c>
      <c r="S66" s="4">
        <v>1340800</v>
      </c>
      <c r="T66" s="4">
        <f t="shared" si="2"/>
        <v>1459310</v>
      </c>
      <c r="U66" s="4">
        <f t="shared" si="6"/>
        <v>1003100</v>
      </c>
      <c r="V66" s="5">
        <v>2.5499999999999998E-2</v>
      </c>
    </row>
    <row r="67" spans="1:22" x14ac:dyDescent="0.2">
      <c r="A67" s="16" t="s">
        <v>218</v>
      </c>
      <c r="B67" s="4">
        <v>380600</v>
      </c>
      <c r="C67" s="4">
        <v>521000</v>
      </c>
      <c r="D67" s="4">
        <v>-140400</v>
      </c>
      <c r="E67" s="4">
        <v>-7581330000</v>
      </c>
      <c r="F67" s="4">
        <f t="shared" si="4"/>
        <v>-116649144101</v>
      </c>
      <c r="G67" s="4">
        <v>0</v>
      </c>
      <c r="H67" s="4">
        <v>0</v>
      </c>
      <c r="I67" s="4">
        <v>0</v>
      </c>
      <c r="J67" s="4">
        <v>-106620000</v>
      </c>
      <c r="K67" s="24">
        <f t="shared" si="5"/>
        <v>29181815000</v>
      </c>
      <c r="L67" s="4">
        <v>1168</v>
      </c>
      <c r="M67" s="4">
        <v>887</v>
      </c>
      <c r="N67" s="4">
        <v>146</v>
      </c>
      <c r="O67" s="4">
        <v>87</v>
      </c>
      <c r="P67" s="4">
        <v>909100</v>
      </c>
      <c r="Q67" s="4">
        <v>752900</v>
      </c>
      <c r="R67" s="5">
        <v>2.2400000000000003E-2</v>
      </c>
      <c r="S67" s="4">
        <v>1785200</v>
      </c>
      <c r="T67" s="4">
        <f t="shared" si="2"/>
        <v>1363960</v>
      </c>
      <c r="U67" s="4">
        <f t="shared" si="6"/>
        <v>619300</v>
      </c>
      <c r="V67" s="5">
        <v>2.7300000000000001E-2</v>
      </c>
    </row>
    <row r="68" spans="1:22" x14ac:dyDescent="0.2">
      <c r="A68" s="16" t="s">
        <v>217</v>
      </c>
      <c r="B68" s="4">
        <v>9000</v>
      </c>
      <c r="C68" s="4">
        <v>289800</v>
      </c>
      <c r="D68" s="4">
        <v>-280800</v>
      </c>
      <c r="E68" s="4">
        <v>-14998750000</v>
      </c>
      <c r="F68" s="4">
        <f t="shared" si="4"/>
        <v>-109067814101</v>
      </c>
      <c r="G68" s="4">
        <v>0</v>
      </c>
      <c r="H68" s="4">
        <v>0</v>
      </c>
      <c r="I68" s="4">
        <v>0</v>
      </c>
      <c r="J68" s="4">
        <v>-144040000</v>
      </c>
      <c r="K68" s="24">
        <f t="shared" si="5"/>
        <v>29288435000</v>
      </c>
      <c r="L68" s="4">
        <v>651</v>
      </c>
      <c r="M68" s="4">
        <v>582</v>
      </c>
      <c r="N68" s="4">
        <v>86</v>
      </c>
      <c r="O68" s="4">
        <v>106</v>
      </c>
      <c r="P68" s="4">
        <v>590900</v>
      </c>
      <c r="Q68" s="4">
        <v>608000</v>
      </c>
      <c r="R68" s="5">
        <v>1.5100000000000001E-2</v>
      </c>
      <c r="S68" s="4">
        <v>1226900</v>
      </c>
      <c r="T68" s="4">
        <f t="shared" si="2"/>
        <v>1328200</v>
      </c>
      <c r="U68" s="4">
        <f t="shared" si="6"/>
        <v>619300</v>
      </c>
      <c r="V68" s="5">
        <v>2.41E-2</v>
      </c>
    </row>
    <row r="69" spans="1:22" x14ac:dyDescent="0.2">
      <c r="A69" s="16" t="s">
        <v>216</v>
      </c>
      <c r="B69" s="4">
        <v>77100</v>
      </c>
      <c r="C69" s="4">
        <v>38200</v>
      </c>
      <c r="D69" s="4">
        <v>38900</v>
      </c>
      <c r="E69" s="4">
        <v>2091760000</v>
      </c>
      <c r="F69" s="4">
        <f t="shared" si="4"/>
        <v>-94069064101</v>
      </c>
      <c r="G69" s="4">
        <v>0</v>
      </c>
      <c r="H69" s="4">
        <v>0</v>
      </c>
      <c r="I69" s="4">
        <v>0</v>
      </c>
      <c r="J69" s="4">
        <v>-2302780000</v>
      </c>
      <c r="K69" s="24">
        <f t="shared" si="5"/>
        <v>29432475000</v>
      </c>
      <c r="L69" s="4">
        <v>1017</v>
      </c>
      <c r="M69" s="4">
        <v>2255</v>
      </c>
      <c r="N69" s="4">
        <v>90</v>
      </c>
      <c r="O69" s="4">
        <v>224</v>
      </c>
      <c r="P69" s="4">
        <v>714800</v>
      </c>
      <c r="Q69" s="4">
        <v>1798300</v>
      </c>
      <c r="R69" s="5">
        <v>-4.5199999999999997E-2</v>
      </c>
      <c r="S69" s="4">
        <v>2588000</v>
      </c>
      <c r="T69" s="4">
        <f t="shared" si="2"/>
        <v>1140570</v>
      </c>
      <c r="U69" s="4">
        <f t="shared" si="6"/>
        <v>619300</v>
      </c>
      <c r="V69" s="5">
        <v>5.7500000000000002E-2</v>
      </c>
    </row>
    <row r="70" spans="1:22" x14ac:dyDescent="0.2">
      <c r="A70" s="16" t="s">
        <v>215</v>
      </c>
      <c r="B70" s="4">
        <v>20300</v>
      </c>
      <c r="C70" s="4">
        <v>28300</v>
      </c>
      <c r="D70" s="4">
        <v>-8000</v>
      </c>
      <c r="E70" s="4">
        <v>-438420000</v>
      </c>
      <c r="F70" s="4">
        <f t="shared" si="4"/>
        <v>-96160824101</v>
      </c>
      <c r="G70" s="4">
        <v>0</v>
      </c>
      <c r="H70" s="4">
        <v>0</v>
      </c>
      <c r="I70" s="4">
        <v>0</v>
      </c>
      <c r="J70" s="4">
        <v>-44280000</v>
      </c>
      <c r="K70" s="24">
        <f t="shared" si="5"/>
        <v>31735255000</v>
      </c>
      <c r="L70" s="4">
        <v>644</v>
      </c>
      <c r="M70" s="4">
        <v>844</v>
      </c>
      <c r="N70" s="4">
        <v>51</v>
      </c>
      <c r="O70" s="4">
        <v>86</v>
      </c>
      <c r="P70" s="4">
        <v>412600</v>
      </c>
      <c r="Q70" s="4">
        <v>554000</v>
      </c>
      <c r="R70" s="5">
        <v>-1.8000000000000002E-2</v>
      </c>
      <c r="S70" s="4">
        <v>1003100</v>
      </c>
      <c r="T70" s="4">
        <f t="shared" si="2"/>
        <v>1222270</v>
      </c>
      <c r="U70" s="4">
        <f t="shared" si="6"/>
        <v>619300</v>
      </c>
      <c r="V70" s="5">
        <v>2.1299999999999999E-2</v>
      </c>
    </row>
    <row r="71" spans="1:22" x14ac:dyDescent="0.2">
      <c r="A71" s="16" t="s">
        <v>214</v>
      </c>
      <c r="B71" s="4">
        <v>521300</v>
      </c>
      <c r="C71" s="4">
        <v>31118</v>
      </c>
      <c r="D71" s="4">
        <v>490182</v>
      </c>
      <c r="E71" s="4">
        <v>26702560000</v>
      </c>
      <c r="F71" s="4">
        <f t="shared" si="4"/>
        <v>-95722404101</v>
      </c>
      <c r="G71" s="4">
        <v>0</v>
      </c>
      <c r="H71" s="4">
        <v>0</v>
      </c>
      <c r="I71" s="4">
        <v>0</v>
      </c>
      <c r="J71" s="4">
        <v>-167840000</v>
      </c>
      <c r="K71" s="24">
        <f t="shared" si="5"/>
        <v>31779535000</v>
      </c>
      <c r="L71" s="4">
        <v>2573</v>
      </c>
      <c r="M71" s="4">
        <v>1642</v>
      </c>
      <c r="N71" s="4">
        <v>330</v>
      </c>
      <c r="O71" s="4">
        <v>193</v>
      </c>
      <c r="P71" s="4">
        <v>2265600</v>
      </c>
      <c r="Q71" s="4">
        <v>1276300</v>
      </c>
      <c r="R71" s="5">
        <v>6.6199999999999995E-2</v>
      </c>
      <c r="S71" s="4">
        <v>3697600</v>
      </c>
      <c r="T71" s="4">
        <f t="shared" si="2"/>
        <v>938040</v>
      </c>
      <c r="U71" s="4">
        <f t="shared" si="6"/>
        <v>619300</v>
      </c>
      <c r="V71" s="5">
        <v>7.2499999999999995E-2</v>
      </c>
    </row>
    <row r="72" spans="1:22" x14ac:dyDescent="0.2">
      <c r="A72" s="16" t="s">
        <v>213</v>
      </c>
      <c r="B72" s="4">
        <v>0</v>
      </c>
      <c r="C72" s="4">
        <v>35300</v>
      </c>
      <c r="D72" s="4">
        <v>-35300</v>
      </c>
      <c r="E72" s="4">
        <v>-1861190000</v>
      </c>
      <c r="F72" s="4">
        <f t="shared" si="4"/>
        <v>-122424964101</v>
      </c>
      <c r="K72" s="24">
        <f t="shared" si="5"/>
        <v>31947375000</v>
      </c>
      <c r="L72" s="4">
        <v>357</v>
      </c>
      <c r="M72" s="4">
        <v>480</v>
      </c>
      <c r="N72" s="4">
        <v>29</v>
      </c>
      <c r="O72" s="4">
        <v>49</v>
      </c>
      <c r="P72" s="4">
        <v>242900</v>
      </c>
      <c r="Q72" s="4">
        <v>349500</v>
      </c>
      <c r="R72" s="5">
        <v>0</v>
      </c>
      <c r="S72" s="4">
        <v>619300</v>
      </c>
      <c r="T72" s="4">
        <f t="shared" si="2"/>
        <v>985300</v>
      </c>
      <c r="U72" s="4">
        <f t="shared" si="6"/>
        <v>719000</v>
      </c>
      <c r="V72" s="5">
        <v>1.1299999999999999E-2</v>
      </c>
    </row>
    <row r="73" spans="1:22" x14ac:dyDescent="0.2">
      <c r="A73" s="16" t="s">
        <v>212</v>
      </c>
      <c r="B73" s="4">
        <v>11300</v>
      </c>
      <c r="C73" s="4">
        <v>59325</v>
      </c>
      <c r="D73" s="4">
        <v>-48025</v>
      </c>
      <c r="E73" s="4">
        <v>-2523830000</v>
      </c>
      <c r="F73" s="4">
        <f t="shared" si="4"/>
        <v>-120563774101</v>
      </c>
      <c r="G73" s="4">
        <v>0</v>
      </c>
      <c r="H73" s="4">
        <v>0</v>
      </c>
      <c r="I73" s="4">
        <v>0</v>
      </c>
      <c r="J73" s="4">
        <v>89380000</v>
      </c>
      <c r="K73" s="24">
        <f t="shared" si="5"/>
        <v>31947375000</v>
      </c>
      <c r="L73" s="4">
        <v>536</v>
      </c>
      <c r="M73" s="4">
        <v>1026</v>
      </c>
      <c r="N73" s="4">
        <v>56</v>
      </c>
      <c r="O73" s="4">
        <v>88</v>
      </c>
      <c r="P73" s="4">
        <v>389500</v>
      </c>
      <c r="Q73" s="4">
        <v>628800</v>
      </c>
      <c r="R73" s="5">
        <v>-1.8E-3</v>
      </c>
      <c r="S73" s="4">
        <v>1069900</v>
      </c>
      <c r="T73" s="4">
        <f t="shared" si="2"/>
        <v>954530</v>
      </c>
      <c r="U73" s="4">
        <f t="shared" si="6"/>
        <v>719000</v>
      </c>
      <c r="V73" s="5">
        <v>1.8799999999999997E-2</v>
      </c>
    </row>
    <row r="74" spans="1:22" x14ac:dyDescent="0.2">
      <c r="A74" s="16" t="s">
        <v>211</v>
      </c>
      <c r="B74" s="4">
        <v>4200</v>
      </c>
      <c r="C74" s="4">
        <v>36800</v>
      </c>
      <c r="D74" s="4">
        <v>-32600</v>
      </c>
      <c r="E74" s="4">
        <v>-1736920000</v>
      </c>
      <c r="F74" s="4">
        <f t="shared" ref="F74:F79" si="7">E74+F75</f>
        <v>-118039944101</v>
      </c>
      <c r="G74" s="4">
        <v>0</v>
      </c>
      <c r="H74" s="4">
        <v>0</v>
      </c>
      <c r="I74" s="4">
        <v>0</v>
      </c>
      <c r="J74" s="4">
        <v>31030000</v>
      </c>
      <c r="K74" s="24">
        <f t="shared" ref="K74:K79" si="8">K75+J74</f>
        <v>31857995000</v>
      </c>
      <c r="L74" s="4">
        <v>525</v>
      </c>
      <c r="M74" s="4">
        <v>418</v>
      </c>
      <c r="N74" s="4">
        <v>41</v>
      </c>
      <c r="O74" s="4">
        <v>56</v>
      </c>
      <c r="P74" s="4">
        <v>363600</v>
      </c>
      <c r="Q74" s="4">
        <v>354900</v>
      </c>
      <c r="R74" s="5">
        <v>1.7299999999999999E-2</v>
      </c>
      <c r="S74" s="4">
        <v>719000</v>
      </c>
      <c r="T74" s="4">
        <f t="shared" ref="T74:T79" si="9">AVERAGE(S75:S84)</f>
        <v>924110</v>
      </c>
      <c r="U74" s="4">
        <f t="shared" ref="U74:U79" si="10">MIN(S75:S79)</f>
        <v>711700</v>
      </c>
      <c r="V74" s="5">
        <v>2.6200000000000001E-2</v>
      </c>
    </row>
    <row r="75" spans="1:22" x14ac:dyDescent="0.2">
      <c r="A75" s="16" t="s">
        <v>210</v>
      </c>
      <c r="B75" s="4">
        <v>0</v>
      </c>
      <c r="C75" s="4">
        <v>467500</v>
      </c>
      <c r="D75" s="4">
        <v>-467500</v>
      </c>
      <c r="E75" s="4">
        <v>-24602730000</v>
      </c>
      <c r="F75" s="4">
        <f t="shared" si="7"/>
        <v>-116303024101</v>
      </c>
      <c r="G75" s="4">
        <v>0</v>
      </c>
      <c r="H75" s="4">
        <v>0</v>
      </c>
      <c r="I75" s="4">
        <v>0</v>
      </c>
      <c r="J75" s="4">
        <v>31030000</v>
      </c>
      <c r="K75" s="24">
        <f t="shared" si="8"/>
        <v>31826965000</v>
      </c>
      <c r="L75" s="4">
        <v>517</v>
      </c>
      <c r="M75" s="4">
        <v>1133</v>
      </c>
      <c r="N75" s="4">
        <v>52</v>
      </c>
      <c r="O75" s="4">
        <v>81</v>
      </c>
      <c r="P75" s="4">
        <v>365400</v>
      </c>
      <c r="Q75" s="4">
        <v>728700</v>
      </c>
      <c r="R75" s="5">
        <v>-1.15E-2</v>
      </c>
      <c r="S75" s="4">
        <v>1133200</v>
      </c>
      <c r="T75" s="4">
        <f t="shared" si="9"/>
        <v>841520</v>
      </c>
      <c r="U75" s="4">
        <f t="shared" si="10"/>
        <v>711700</v>
      </c>
      <c r="V75" s="5">
        <v>2.2599999999999999E-2</v>
      </c>
    </row>
    <row r="76" spans="1:22" x14ac:dyDescent="0.2">
      <c r="A76" s="16" t="s">
        <v>208</v>
      </c>
      <c r="B76" s="4">
        <v>3700</v>
      </c>
      <c r="C76" s="4">
        <v>41</v>
      </c>
      <c r="D76" s="4">
        <v>3659</v>
      </c>
      <c r="E76" s="4">
        <v>193400000</v>
      </c>
      <c r="F76" s="4">
        <f t="shared" si="7"/>
        <v>-91700294101</v>
      </c>
      <c r="G76" s="4">
        <v>67400</v>
      </c>
      <c r="H76" s="4">
        <v>0</v>
      </c>
      <c r="I76" s="4">
        <v>67400</v>
      </c>
      <c r="J76" s="4">
        <v>3571430000</v>
      </c>
      <c r="K76" s="24">
        <f t="shared" si="8"/>
        <v>31795935000</v>
      </c>
      <c r="L76" s="4">
        <v>457</v>
      </c>
      <c r="M76" s="4">
        <v>513</v>
      </c>
      <c r="N76" s="4">
        <v>38</v>
      </c>
      <c r="O76" s="4">
        <v>63</v>
      </c>
      <c r="P76" s="4">
        <v>302500</v>
      </c>
      <c r="Q76" s="4">
        <v>447400</v>
      </c>
      <c r="R76" s="5">
        <v>0</v>
      </c>
      <c r="S76" s="4">
        <v>750900</v>
      </c>
      <c r="T76" s="4">
        <f t="shared" si="9"/>
        <v>797880</v>
      </c>
      <c r="U76" s="4">
        <f t="shared" si="10"/>
        <v>711700</v>
      </c>
      <c r="V76" s="5">
        <v>1.6899999999999998E-2</v>
      </c>
    </row>
    <row r="77" spans="1:22" x14ac:dyDescent="0.2">
      <c r="A77" s="16" t="s">
        <v>207</v>
      </c>
      <c r="B77" s="4">
        <v>5000</v>
      </c>
      <c r="C77" s="4">
        <v>198400</v>
      </c>
      <c r="D77" s="4">
        <v>-193400</v>
      </c>
      <c r="E77" s="4">
        <v>-10243940000</v>
      </c>
      <c r="F77" s="4">
        <f t="shared" si="7"/>
        <v>-91893694101</v>
      </c>
      <c r="K77" s="24">
        <f t="shared" si="8"/>
        <v>28224505000</v>
      </c>
      <c r="L77" s="4">
        <v>453</v>
      </c>
      <c r="M77" s="4">
        <v>662</v>
      </c>
      <c r="N77" s="4">
        <v>47</v>
      </c>
      <c r="O77" s="4">
        <v>70</v>
      </c>
      <c r="P77" s="4">
        <v>291800</v>
      </c>
      <c r="Q77" s="4">
        <v>483900</v>
      </c>
      <c r="R77" s="5">
        <v>-5.6000000000000008E-3</v>
      </c>
      <c r="S77" s="4">
        <v>831700</v>
      </c>
      <c r="T77" s="4">
        <f t="shared" si="9"/>
        <v>752770</v>
      </c>
      <c r="U77" s="4">
        <f t="shared" si="10"/>
        <v>711700</v>
      </c>
      <c r="V77" s="5">
        <v>1.6899999999999998E-2</v>
      </c>
    </row>
    <row r="78" spans="1:22" x14ac:dyDescent="0.2">
      <c r="A78" s="16" t="s">
        <v>206</v>
      </c>
      <c r="B78" s="4">
        <v>5000</v>
      </c>
      <c r="C78" s="4">
        <v>138500</v>
      </c>
      <c r="D78" s="4">
        <v>-133500</v>
      </c>
      <c r="E78" s="4">
        <v>-7092430000</v>
      </c>
      <c r="F78" s="4">
        <f t="shared" si="7"/>
        <v>-81649754101</v>
      </c>
      <c r="G78" s="4">
        <v>0</v>
      </c>
      <c r="H78" s="4">
        <v>0</v>
      </c>
      <c r="I78" s="4">
        <v>0</v>
      </c>
      <c r="J78" s="4">
        <v>159420000</v>
      </c>
      <c r="K78" s="24">
        <f t="shared" si="8"/>
        <v>28224505000</v>
      </c>
      <c r="L78" s="4">
        <v>359</v>
      </c>
      <c r="M78" s="4">
        <v>769</v>
      </c>
      <c r="N78" s="4">
        <v>32</v>
      </c>
      <c r="O78" s="4">
        <v>95</v>
      </c>
      <c r="P78" s="4">
        <v>240300</v>
      </c>
      <c r="Q78" s="4">
        <v>578300</v>
      </c>
      <c r="R78" s="5">
        <v>-1.4999999999999999E-2</v>
      </c>
      <c r="S78" s="4">
        <v>869300</v>
      </c>
      <c r="T78" s="4">
        <f t="shared" si="9"/>
        <v>719460</v>
      </c>
      <c r="U78" s="4">
        <f t="shared" si="10"/>
        <v>711700</v>
      </c>
      <c r="V78" s="5">
        <v>2.4199999999999999E-2</v>
      </c>
    </row>
    <row r="79" spans="1:22" x14ac:dyDescent="0.2">
      <c r="A79" s="16" t="s">
        <v>205</v>
      </c>
      <c r="B79" s="4">
        <v>100</v>
      </c>
      <c r="C79" s="4">
        <v>70100</v>
      </c>
      <c r="D79" s="4">
        <v>-70000</v>
      </c>
      <c r="E79" s="4">
        <v>-3777980000</v>
      </c>
      <c r="F79" s="4">
        <f t="shared" si="7"/>
        <v>-74557324101</v>
      </c>
      <c r="G79" s="4">
        <v>0</v>
      </c>
      <c r="H79" s="4">
        <v>0</v>
      </c>
      <c r="I79" s="4">
        <v>0</v>
      </c>
      <c r="J79" s="4">
        <v>-410000</v>
      </c>
      <c r="K79" s="24">
        <f t="shared" si="8"/>
        <v>28065085000</v>
      </c>
      <c r="L79" s="4">
        <v>266</v>
      </c>
      <c r="M79" s="4">
        <v>684</v>
      </c>
      <c r="N79" s="4">
        <v>33</v>
      </c>
      <c r="O79" s="4">
        <v>65</v>
      </c>
      <c r="P79" s="4">
        <v>275800</v>
      </c>
      <c r="Q79" s="4">
        <v>435800</v>
      </c>
      <c r="R79" s="5">
        <v>-1.3000000000000001E-2</v>
      </c>
      <c r="S79" s="4">
        <v>711700</v>
      </c>
      <c r="T79" s="4">
        <f t="shared" si="9"/>
        <v>687230</v>
      </c>
      <c r="U79" s="4">
        <f t="shared" si="10"/>
        <v>414800</v>
      </c>
      <c r="V79" s="5">
        <v>1.84E-2</v>
      </c>
    </row>
    <row r="80" spans="1:22" x14ac:dyDescent="0.2">
      <c r="A80" s="16" t="s">
        <v>204</v>
      </c>
      <c r="B80" s="4">
        <v>64400</v>
      </c>
      <c r="C80" s="4">
        <v>127000</v>
      </c>
      <c r="D80" s="4">
        <v>-62600</v>
      </c>
      <c r="E80" s="4">
        <v>-3355374101</v>
      </c>
      <c r="F80" s="4">
        <f t="shared" ref="F80:F90" si="11">E80+F81</f>
        <v>-70779344101</v>
      </c>
      <c r="G80" s="4">
        <v>0</v>
      </c>
      <c r="H80" s="4">
        <v>0</v>
      </c>
      <c r="I80" s="4">
        <v>0</v>
      </c>
      <c r="J80" s="4">
        <v>-79540000</v>
      </c>
      <c r="K80" s="24">
        <f t="shared" ref="K80:K90" si="12">K81+J80</f>
        <v>28065495000</v>
      </c>
      <c r="L80" s="4">
        <v>1316</v>
      </c>
      <c r="M80" s="4">
        <v>782</v>
      </c>
      <c r="N80" s="4">
        <v>143</v>
      </c>
      <c r="O80" s="4">
        <v>89</v>
      </c>
      <c r="P80" s="4">
        <v>1004800</v>
      </c>
      <c r="Q80" s="4">
        <v>633800</v>
      </c>
      <c r="R80" s="5">
        <v>4.2099999999999999E-2</v>
      </c>
      <c r="S80" s="4">
        <v>1820100</v>
      </c>
      <c r="T80" s="4">
        <f t="shared" ref="T80:T96" si="13">AVERAGE(S81:S90)</f>
        <v>545640</v>
      </c>
      <c r="U80" s="4">
        <f t="shared" ref="U80:U90" si="14">MIN(S81:S85)</f>
        <v>307300</v>
      </c>
      <c r="V80" s="5">
        <v>4.5899999999999996E-2</v>
      </c>
    </row>
    <row r="81" spans="1:22" x14ac:dyDescent="0.2">
      <c r="A81" s="16" t="s">
        <v>203</v>
      </c>
      <c r="B81" s="4">
        <v>7600</v>
      </c>
      <c r="C81" s="4">
        <v>12100</v>
      </c>
      <c r="D81" s="4">
        <v>-4500</v>
      </c>
      <c r="E81" s="4">
        <v>-234490000</v>
      </c>
      <c r="F81" s="4">
        <f t="shared" si="11"/>
        <v>-67423970000</v>
      </c>
      <c r="G81" s="4">
        <v>0</v>
      </c>
      <c r="H81" s="4">
        <v>0</v>
      </c>
      <c r="I81" s="4">
        <v>0</v>
      </c>
      <c r="J81" s="4">
        <v>-47340000</v>
      </c>
      <c r="K81" s="24">
        <f t="shared" si="12"/>
        <v>28145035000</v>
      </c>
      <c r="L81" s="4">
        <v>396</v>
      </c>
      <c r="M81" s="4">
        <v>711</v>
      </c>
      <c r="N81" s="4">
        <v>38</v>
      </c>
      <c r="O81" s="4">
        <v>87</v>
      </c>
      <c r="P81" s="4">
        <v>296100</v>
      </c>
      <c r="Q81" s="4">
        <v>556400</v>
      </c>
      <c r="R81" s="5">
        <v>-1.9099999999999999E-2</v>
      </c>
      <c r="S81" s="4">
        <v>855300</v>
      </c>
      <c r="T81" s="4">
        <f t="shared" si="13"/>
        <v>536607.9</v>
      </c>
      <c r="U81" s="4">
        <f t="shared" si="14"/>
        <v>307300</v>
      </c>
      <c r="V81" s="5">
        <v>2.6200000000000001E-2</v>
      </c>
    </row>
    <row r="82" spans="1:22" x14ac:dyDescent="0.2">
      <c r="A82" s="16" t="s">
        <v>200</v>
      </c>
      <c r="B82" s="4">
        <v>48600</v>
      </c>
      <c r="C82" s="4">
        <v>35800</v>
      </c>
      <c r="D82" s="4">
        <v>12800</v>
      </c>
      <c r="E82" s="4">
        <v>698270000</v>
      </c>
      <c r="F82" s="4">
        <f t="shared" si="11"/>
        <v>-67189480000</v>
      </c>
      <c r="G82" s="4">
        <v>0</v>
      </c>
      <c r="H82" s="4">
        <v>0</v>
      </c>
      <c r="I82" s="4">
        <v>0</v>
      </c>
      <c r="J82" s="4">
        <v>-47340000</v>
      </c>
      <c r="K82" s="24">
        <f t="shared" si="12"/>
        <v>28192375000</v>
      </c>
      <c r="L82" s="4">
        <v>827</v>
      </c>
      <c r="M82" s="4">
        <v>370</v>
      </c>
      <c r="N82" s="4">
        <v>88</v>
      </c>
      <c r="O82" s="4">
        <v>28</v>
      </c>
      <c r="P82" s="4">
        <v>844200</v>
      </c>
      <c r="Q82" s="4">
        <v>251600</v>
      </c>
      <c r="R82" s="5">
        <v>3.1E-2</v>
      </c>
      <c r="S82" s="4">
        <v>1091900</v>
      </c>
      <c r="T82" s="4">
        <f t="shared" si="13"/>
        <v>482495.1</v>
      </c>
      <c r="U82" s="4">
        <f t="shared" si="14"/>
        <v>307300</v>
      </c>
      <c r="V82" s="5">
        <v>3.1899999999999998E-2</v>
      </c>
    </row>
    <row r="83" spans="1:22" x14ac:dyDescent="0.2">
      <c r="A83" s="16" t="s">
        <v>199</v>
      </c>
      <c r="B83" s="4">
        <v>52500</v>
      </c>
      <c r="C83" s="4">
        <v>73300</v>
      </c>
      <c r="D83" s="4">
        <v>-20800</v>
      </c>
      <c r="E83" s="4">
        <v>-1088500000</v>
      </c>
      <c r="F83" s="4">
        <f t="shared" si="11"/>
        <v>-67887750000</v>
      </c>
      <c r="G83" s="4">
        <v>0</v>
      </c>
      <c r="H83" s="4">
        <v>0</v>
      </c>
      <c r="I83" s="4">
        <v>0</v>
      </c>
      <c r="J83" s="4">
        <v>-207640000</v>
      </c>
      <c r="K83" s="24">
        <f t="shared" si="12"/>
        <v>28239715000</v>
      </c>
      <c r="L83" s="4">
        <v>468</v>
      </c>
      <c r="M83" s="4">
        <v>468</v>
      </c>
      <c r="N83" s="4">
        <v>57</v>
      </c>
      <c r="O83" s="4">
        <v>44</v>
      </c>
      <c r="P83" s="4">
        <v>405700</v>
      </c>
      <c r="Q83" s="4">
        <v>354200</v>
      </c>
      <c r="R83" s="5">
        <v>3.9000000000000003E-3</v>
      </c>
      <c r="S83" s="4">
        <v>762200</v>
      </c>
      <c r="T83" s="4">
        <f t="shared" si="13"/>
        <v>517110.4</v>
      </c>
      <c r="U83" s="4">
        <f t="shared" si="14"/>
        <v>307300</v>
      </c>
      <c r="V83" s="5">
        <v>2.1000000000000001E-2</v>
      </c>
    </row>
    <row r="84" spans="1:22" x14ac:dyDescent="0.2">
      <c r="A84" s="16" t="s">
        <v>193</v>
      </c>
      <c r="B84" s="4">
        <v>28600</v>
      </c>
      <c r="C84" s="4">
        <v>21400</v>
      </c>
      <c r="D84" s="4">
        <v>7200</v>
      </c>
      <c r="E84" s="4">
        <v>365660000</v>
      </c>
      <c r="F84" s="4">
        <f t="shared" si="11"/>
        <v>-66799250000</v>
      </c>
      <c r="G84" s="4">
        <v>60800</v>
      </c>
      <c r="H84" s="4">
        <v>0</v>
      </c>
      <c r="I84" s="4">
        <v>60800</v>
      </c>
      <c r="J84" s="4">
        <v>3099450000</v>
      </c>
      <c r="K84" s="24">
        <f t="shared" si="12"/>
        <v>28447355000</v>
      </c>
      <c r="L84" s="4">
        <v>344</v>
      </c>
      <c r="M84" s="4">
        <v>214</v>
      </c>
      <c r="N84" s="4">
        <v>27</v>
      </c>
      <c r="O84" s="4">
        <v>9</v>
      </c>
      <c r="P84" s="4">
        <v>249000</v>
      </c>
      <c r="Q84" s="4">
        <v>112100</v>
      </c>
      <c r="R84" s="5">
        <v>2.1899999999999999E-2</v>
      </c>
      <c r="S84" s="4">
        <v>414800</v>
      </c>
      <c r="T84" s="4">
        <f t="shared" si="13"/>
        <v>551974.5</v>
      </c>
      <c r="U84" s="4">
        <f t="shared" si="14"/>
        <v>307300</v>
      </c>
      <c r="V84" s="5">
        <v>1.95E-2</v>
      </c>
    </row>
    <row r="85" spans="1:22" x14ac:dyDescent="0.2">
      <c r="A85" s="16" t="s">
        <v>192</v>
      </c>
      <c r="B85" s="4">
        <v>0</v>
      </c>
      <c r="C85" s="4">
        <v>77000</v>
      </c>
      <c r="D85" s="4">
        <v>-77000</v>
      </c>
      <c r="E85" s="4">
        <v>-3890590000</v>
      </c>
      <c r="F85" s="4">
        <f t="shared" si="11"/>
        <v>-67164910000</v>
      </c>
      <c r="G85" s="4">
        <v>15000</v>
      </c>
      <c r="H85" s="4">
        <v>0</v>
      </c>
      <c r="I85" s="4">
        <v>15000</v>
      </c>
      <c r="J85" s="4">
        <v>756000000</v>
      </c>
      <c r="K85" s="24">
        <f t="shared" si="12"/>
        <v>25347905000</v>
      </c>
      <c r="L85" s="4">
        <v>131</v>
      </c>
      <c r="M85" s="4">
        <v>274</v>
      </c>
      <c r="N85" s="4">
        <v>15</v>
      </c>
      <c r="O85" s="4">
        <v>20</v>
      </c>
      <c r="P85" s="4">
        <v>98300</v>
      </c>
      <c r="Q85" s="4">
        <v>174100</v>
      </c>
      <c r="R85" s="5">
        <v>-1.9E-3</v>
      </c>
      <c r="S85" s="4">
        <v>307300</v>
      </c>
      <c r="T85" s="4">
        <f t="shared" si="13"/>
        <v>559860.30000000005</v>
      </c>
      <c r="U85" s="4">
        <f t="shared" si="14"/>
        <v>314500</v>
      </c>
      <c r="V85" s="5">
        <v>1.18E-2</v>
      </c>
    </row>
    <row r="86" spans="1:22" x14ac:dyDescent="0.2">
      <c r="A86" s="16" t="s">
        <v>191</v>
      </c>
      <c r="B86" s="4">
        <v>16000</v>
      </c>
      <c r="C86" s="4">
        <v>33300</v>
      </c>
      <c r="D86" s="4">
        <v>-17300</v>
      </c>
      <c r="E86" s="4">
        <v>-880170000</v>
      </c>
      <c r="F86" s="4">
        <f t="shared" si="11"/>
        <v>-63274320000</v>
      </c>
      <c r="G86" s="4">
        <v>46000</v>
      </c>
      <c r="H86" s="4">
        <v>400</v>
      </c>
      <c r="I86" s="4">
        <v>45600</v>
      </c>
      <c r="J86" s="4">
        <v>2308670000</v>
      </c>
      <c r="K86" s="24">
        <f t="shared" si="12"/>
        <v>24591905000</v>
      </c>
      <c r="L86" s="4">
        <v>144</v>
      </c>
      <c r="M86" s="4">
        <v>546</v>
      </c>
      <c r="N86" s="4">
        <v>6</v>
      </c>
      <c r="O86" s="4">
        <v>8</v>
      </c>
      <c r="P86" s="4">
        <v>67900</v>
      </c>
      <c r="Q86" s="4">
        <v>154800</v>
      </c>
      <c r="R86" s="5">
        <v>-9.8999999999999991E-3</v>
      </c>
      <c r="S86" s="4">
        <v>314500</v>
      </c>
      <c r="T86" s="4">
        <f t="shared" si="13"/>
        <v>582182.19999999995</v>
      </c>
      <c r="U86" s="4">
        <f t="shared" si="14"/>
        <v>380600</v>
      </c>
      <c r="V86" s="5">
        <v>1.95E-2</v>
      </c>
    </row>
    <row r="87" spans="1:22" x14ac:dyDescent="0.2">
      <c r="A87" s="16" t="s">
        <v>190</v>
      </c>
      <c r="B87" s="4">
        <v>4000</v>
      </c>
      <c r="C87" s="4">
        <v>4900</v>
      </c>
      <c r="D87" s="4">
        <v>-900</v>
      </c>
      <c r="E87" s="4">
        <v>-44820000</v>
      </c>
      <c r="F87" s="4">
        <f t="shared" si="11"/>
        <v>-62394150000</v>
      </c>
      <c r="G87" s="4">
        <v>50000</v>
      </c>
      <c r="H87" s="4">
        <v>300</v>
      </c>
      <c r="I87" s="4">
        <v>49700</v>
      </c>
      <c r="J87" s="4">
        <v>2534700000</v>
      </c>
      <c r="K87" s="24">
        <f t="shared" si="12"/>
        <v>22283235000</v>
      </c>
      <c r="L87" s="4">
        <v>244</v>
      </c>
      <c r="M87" s="4">
        <v>295</v>
      </c>
      <c r="N87" s="4">
        <v>17</v>
      </c>
      <c r="O87" s="4">
        <v>32</v>
      </c>
      <c r="P87" s="4">
        <v>170300</v>
      </c>
      <c r="Q87" s="4">
        <v>205900</v>
      </c>
      <c r="R87" s="5">
        <v>-1.1699999999999999E-2</v>
      </c>
      <c r="S87" s="4">
        <v>380600</v>
      </c>
      <c r="T87" s="4">
        <f t="shared" si="13"/>
        <v>635902.19999999995</v>
      </c>
      <c r="U87" s="4">
        <f t="shared" si="14"/>
        <v>389400</v>
      </c>
      <c r="V87" s="5">
        <v>2.3099999999999999E-2</v>
      </c>
    </row>
    <row r="88" spans="1:22" x14ac:dyDescent="0.2">
      <c r="A88" s="16" t="s">
        <v>189</v>
      </c>
      <c r="B88" s="4">
        <v>53400</v>
      </c>
      <c r="C88" s="4">
        <v>61000</v>
      </c>
      <c r="D88" s="4">
        <v>-7600</v>
      </c>
      <c r="E88" s="4">
        <v>-382360000</v>
      </c>
      <c r="F88" s="4">
        <f t="shared" si="11"/>
        <v>-62349330000</v>
      </c>
      <c r="G88" s="4">
        <v>25800</v>
      </c>
      <c r="H88" s="4">
        <v>0</v>
      </c>
      <c r="I88" s="4">
        <v>25800</v>
      </c>
      <c r="J88" s="4">
        <v>1312400000</v>
      </c>
      <c r="K88" s="24">
        <f t="shared" si="12"/>
        <v>19748535000</v>
      </c>
      <c r="L88" s="4">
        <v>373</v>
      </c>
      <c r="M88" s="4">
        <v>504</v>
      </c>
      <c r="N88" s="4">
        <v>18</v>
      </c>
      <c r="O88" s="4">
        <v>30</v>
      </c>
      <c r="P88" s="4">
        <v>241200</v>
      </c>
      <c r="Q88" s="4">
        <v>275500</v>
      </c>
      <c r="R88" s="5">
        <v>0</v>
      </c>
      <c r="S88" s="4">
        <v>536200</v>
      </c>
      <c r="T88" s="4">
        <f t="shared" si="13"/>
        <v>632479.80000000005</v>
      </c>
      <c r="U88" s="4">
        <f t="shared" si="14"/>
        <v>389400</v>
      </c>
      <c r="V88" s="5">
        <v>2.5000000000000001E-2</v>
      </c>
    </row>
    <row r="89" spans="1:22" x14ac:dyDescent="0.2">
      <c r="A89" s="16" t="s">
        <v>188</v>
      </c>
      <c r="B89" s="4">
        <v>1600</v>
      </c>
      <c r="C89" s="4">
        <v>6300</v>
      </c>
      <c r="D89" s="4">
        <v>-4700</v>
      </c>
      <c r="E89" s="4">
        <v>-244590000</v>
      </c>
      <c r="F89" s="4">
        <f t="shared" si="11"/>
        <v>-61966970000</v>
      </c>
      <c r="K89" s="24">
        <f t="shared" si="12"/>
        <v>18436135000</v>
      </c>
      <c r="L89" s="4">
        <v>298</v>
      </c>
      <c r="M89" s="4">
        <v>358</v>
      </c>
      <c r="N89" s="4">
        <v>10</v>
      </c>
      <c r="O89" s="4">
        <v>19</v>
      </c>
      <c r="P89" s="4">
        <v>133400</v>
      </c>
      <c r="Q89" s="4">
        <v>201800</v>
      </c>
      <c r="R89" s="5">
        <v>0</v>
      </c>
      <c r="S89" s="4">
        <v>389400</v>
      </c>
      <c r="T89" s="4">
        <f t="shared" si="13"/>
        <v>701745.4</v>
      </c>
      <c r="U89" s="4">
        <f t="shared" si="14"/>
        <v>404200</v>
      </c>
      <c r="V89" s="5">
        <v>2.6499999999999999E-2</v>
      </c>
    </row>
    <row r="90" spans="1:22" x14ac:dyDescent="0.2">
      <c r="A90" s="16" t="s">
        <v>187</v>
      </c>
      <c r="B90" s="4">
        <v>200</v>
      </c>
      <c r="C90" s="4">
        <v>76300</v>
      </c>
      <c r="D90" s="4">
        <v>-76100</v>
      </c>
      <c r="E90" s="4">
        <v>-3925500000</v>
      </c>
      <c r="F90" s="4">
        <f t="shared" si="11"/>
        <v>-61722380000</v>
      </c>
      <c r="G90" s="4">
        <v>39100</v>
      </c>
      <c r="H90" s="4">
        <v>500</v>
      </c>
      <c r="I90" s="4">
        <v>38600</v>
      </c>
      <c r="J90" s="4">
        <v>1980030000</v>
      </c>
      <c r="K90" s="24">
        <f t="shared" si="12"/>
        <v>18436135000</v>
      </c>
      <c r="L90" s="4">
        <v>188</v>
      </c>
      <c r="M90" s="4">
        <v>609</v>
      </c>
      <c r="N90" s="4">
        <v>10</v>
      </c>
      <c r="O90" s="4">
        <v>25</v>
      </c>
      <c r="P90" s="4">
        <v>146700</v>
      </c>
      <c r="Q90" s="4">
        <v>249400</v>
      </c>
      <c r="R90" s="5">
        <v>-7.7000000000000002E-3</v>
      </c>
      <c r="S90" s="4">
        <v>404200</v>
      </c>
      <c r="T90" s="4">
        <f t="shared" si="13"/>
        <v>808761.2</v>
      </c>
      <c r="U90" s="4">
        <f t="shared" si="14"/>
        <v>386158</v>
      </c>
      <c r="V90" s="5">
        <v>2.3E-2</v>
      </c>
    </row>
    <row r="91" spans="1:22" x14ac:dyDescent="0.2">
      <c r="A91" s="16" t="s">
        <v>186</v>
      </c>
      <c r="B91" s="4">
        <v>167400</v>
      </c>
      <c r="C91" s="4">
        <v>51100</v>
      </c>
      <c r="D91" s="4">
        <v>116300</v>
      </c>
      <c r="E91" s="4">
        <v>6017320000</v>
      </c>
      <c r="F91" s="4">
        <f t="shared" ref="F91:F102" si="15">E91+F92</f>
        <v>-57796880000</v>
      </c>
      <c r="G91" s="4">
        <v>0</v>
      </c>
      <c r="H91" s="4">
        <v>0</v>
      </c>
      <c r="I91" s="4">
        <v>0</v>
      </c>
      <c r="J91" s="4">
        <v>-56780000</v>
      </c>
      <c r="K91" s="24">
        <f t="shared" ref="K91:K102" si="16">K92+J91</f>
        <v>16456105000</v>
      </c>
      <c r="L91" s="4">
        <v>579</v>
      </c>
      <c r="M91" s="4">
        <v>479</v>
      </c>
      <c r="N91" s="4">
        <v>41</v>
      </c>
      <c r="O91" s="4">
        <v>13</v>
      </c>
      <c r="P91" s="4">
        <v>434900</v>
      </c>
      <c r="Q91" s="4">
        <v>245100</v>
      </c>
      <c r="R91" s="5">
        <v>1.9699999999999999E-2</v>
      </c>
      <c r="S91" s="4">
        <v>764979</v>
      </c>
      <c r="T91" s="4">
        <f t="shared" si="13"/>
        <v>797938.5</v>
      </c>
      <c r="U91" s="4">
        <f t="shared" ref="U91:U102" si="17">MIN(S92:S96)</f>
        <v>386158</v>
      </c>
      <c r="V91" s="5">
        <v>2.69E-2</v>
      </c>
    </row>
    <row r="92" spans="1:22" x14ac:dyDescent="0.2">
      <c r="A92" s="16" t="s">
        <v>185</v>
      </c>
      <c r="B92" s="4">
        <v>24324</v>
      </c>
      <c r="C92" s="4">
        <v>14200</v>
      </c>
      <c r="D92" s="4">
        <v>10124</v>
      </c>
      <c r="E92" s="4">
        <v>515230000</v>
      </c>
      <c r="F92" s="4">
        <f t="shared" si="15"/>
        <v>-63814200000</v>
      </c>
      <c r="G92" s="4">
        <v>62800</v>
      </c>
      <c r="H92" s="4">
        <v>0</v>
      </c>
      <c r="I92" s="4">
        <v>62800</v>
      </c>
      <c r="J92" s="4">
        <v>3126525000</v>
      </c>
      <c r="K92" s="24">
        <f t="shared" si="16"/>
        <v>16512885000</v>
      </c>
      <c r="L92" s="4">
        <v>453</v>
      </c>
      <c r="M92" s="4">
        <v>411</v>
      </c>
      <c r="N92" s="4">
        <v>28</v>
      </c>
      <c r="O92" s="4">
        <v>24</v>
      </c>
      <c r="P92" s="4">
        <v>264700</v>
      </c>
      <c r="Q92" s="4">
        <v>285800</v>
      </c>
      <c r="R92" s="5">
        <v>0.02</v>
      </c>
      <c r="S92" s="4">
        <v>550772</v>
      </c>
      <c r="T92" s="4">
        <f t="shared" si="13"/>
        <v>876936.5</v>
      </c>
      <c r="U92" s="4">
        <f t="shared" si="17"/>
        <v>386158</v>
      </c>
      <c r="V92" s="5">
        <v>2.5499999999999998E-2</v>
      </c>
    </row>
    <row r="93" spans="1:22" x14ac:dyDescent="0.2">
      <c r="A93" s="16" t="s">
        <v>184</v>
      </c>
      <c r="B93" s="4">
        <v>1560</v>
      </c>
      <c r="C93" s="4">
        <v>248800</v>
      </c>
      <c r="D93" s="4">
        <v>-247240</v>
      </c>
      <c r="E93" s="4">
        <v>-12490940000</v>
      </c>
      <c r="F93" s="4">
        <f t="shared" si="15"/>
        <v>-64329430000</v>
      </c>
      <c r="G93" s="4">
        <v>265700</v>
      </c>
      <c r="H93" s="4">
        <v>0</v>
      </c>
      <c r="I93" s="4">
        <v>265700</v>
      </c>
      <c r="J93" s="4">
        <v>13391550000</v>
      </c>
      <c r="K93" s="24">
        <f t="shared" si="16"/>
        <v>13386360000</v>
      </c>
      <c r="L93" s="4">
        <v>384</v>
      </c>
      <c r="M93" s="4">
        <v>1033</v>
      </c>
      <c r="N93" s="4">
        <v>38</v>
      </c>
      <c r="O93" s="4">
        <v>98</v>
      </c>
      <c r="P93" s="4">
        <v>265800</v>
      </c>
      <c r="Q93" s="4">
        <v>840200</v>
      </c>
      <c r="R93" s="5">
        <v>-3.1E-2</v>
      </c>
      <c r="S93" s="4">
        <v>1108353</v>
      </c>
      <c r="T93" s="4">
        <f t="shared" si="13"/>
        <v>851223.5555555555</v>
      </c>
      <c r="U93" s="4">
        <f t="shared" si="17"/>
        <v>386158</v>
      </c>
      <c r="V93" s="5">
        <v>4.2199999999999994E-2</v>
      </c>
    </row>
    <row r="94" spans="1:22" x14ac:dyDescent="0.2">
      <c r="A94" s="16" t="s">
        <v>183</v>
      </c>
      <c r="B94" s="4">
        <v>6200</v>
      </c>
      <c r="C94" s="4">
        <v>300</v>
      </c>
      <c r="D94" s="4">
        <v>5900</v>
      </c>
      <c r="E94" s="4">
        <v>305830000</v>
      </c>
      <c r="F94" s="4">
        <f t="shared" si="15"/>
        <v>-51838490000</v>
      </c>
      <c r="G94" s="4">
        <v>0</v>
      </c>
      <c r="H94" s="4">
        <v>0</v>
      </c>
      <c r="I94" s="4">
        <v>0</v>
      </c>
      <c r="J94" s="4">
        <v>-5190000</v>
      </c>
      <c r="K94" s="24">
        <f t="shared" si="16"/>
        <v>-5190000</v>
      </c>
      <c r="L94" s="4">
        <v>362</v>
      </c>
      <c r="M94" s="4">
        <v>807</v>
      </c>
      <c r="N94" s="4">
        <v>20</v>
      </c>
      <c r="O94" s="4">
        <v>73</v>
      </c>
      <c r="P94" s="4">
        <v>180400</v>
      </c>
      <c r="Q94" s="4">
        <v>554600</v>
      </c>
      <c r="R94" s="5">
        <v>-2.0799999999999999E-2</v>
      </c>
      <c r="S94" s="4">
        <v>763441</v>
      </c>
      <c r="T94" s="4">
        <f t="shared" si="13"/>
        <v>862196.375</v>
      </c>
      <c r="U94" s="4">
        <f t="shared" si="17"/>
        <v>386158</v>
      </c>
      <c r="V94" s="5">
        <v>2.1000000000000001E-2</v>
      </c>
    </row>
    <row r="95" spans="1:22" x14ac:dyDescent="0.2">
      <c r="A95" s="16" t="s">
        <v>182</v>
      </c>
      <c r="B95" s="4">
        <v>100</v>
      </c>
      <c r="C95" s="4">
        <v>7700</v>
      </c>
      <c r="D95" s="4">
        <v>-7600</v>
      </c>
      <c r="E95" s="4">
        <v>-398220000</v>
      </c>
      <c r="F95" s="4">
        <f t="shared" si="15"/>
        <v>-52144320000</v>
      </c>
      <c r="K95" s="24">
        <f t="shared" si="16"/>
        <v>0</v>
      </c>
      <c r="L95" s="4">
        <v>178</v>
      </c>
      <c r="M95" s="4">
        <v>325</v>
      </c>
      <c r="N95" s="4">
        <v>12</v>
      </c>
      <c r="O95" s="4">
        <v>33</v>
      </c>
      <c r="P95" s="4">
        <v>106800</v>
      </c>
      <c r="Q95" s="4">
        <v>244100</v>
      </c>
      <c r="R95" s="5">
        <v>7.7000000000000002E-3</v>
      </c>
      <c r="S95" s="4">
        <v>386158</v>
      </c>
      <c r="T95" s="4">
        <f t="shared" si="13"/>
        <v>930201.85714285716</v>
      </c>
      <c r="U95" s="4">
        <f t="shared" si="17"/>
        <v>501976</v>
      </c>
      <c r="V95" s="5">
        <v>1.52E-2</v>
      </c>
    </row>
    <row r="96" spans="1:22" x14ac:dyDescent="0.2">
      <c r="A96" s="16" t="s">
        <v>177</v>
      </c>
      <c r="B96" s="4">
        <v>3900</v>
      </c>
      <c r="C96" s="4">
        <v>130700</v>
      </c>
      <c r="D96" s="4">
        <v>-126800</v>
      </c>
      <c r="E96" s="4">
        <v>-6640530000</v>
      </c>
      <c r="F96" s="4">
        <f t="shared" si="15"/>
        <v>-51746100000</v>
      </c>
      <c r="K96" s="24">
        <f t="shared" si="16"/>
        <v>0</v>
      </c>
      <c r="L96" s="4">
        <v>259</v>
      </c>
      <c r="M96" s="4">
        <v>556</v>
      </c>
      <c r="N96" s="4">
        <v>8</v>
      </c>
      <c r="O96" s="4">
        <v>32</v>
      </c>
      <c r="P96" s="4">
        <v>143500</v>
      </c>
      <c r="Q96" s="4">
        <v>350800</v>
      </c>
      <c r="R96" s="5">
        <v>-1.4999999999999999E-2</v>
      </c>
      <c r="S96" s="4">
        <v>537719</v>
      </c>
      <c r="T96" s="4">
        <f t="shared" si="13"/>
        <v>995615.66666666663</v>
      </c>
      <c r="U96" s="4">
        <f t="shared" si="17"/>
        <v>501976</v>
      </c>
      <c r="V96" s="5">
        <v>2.07E-2</v>
      </c>
    </row>
    <row r="97" spans="1:22" x14ac:dyDescent="0.2">
      <c r="A97" s="16" t="s">
        <v>175</v>
      </c>
      <c r="B97" s="4">
        <v>1000</v>
      </c>
      <c r="C97" s="4">
        <v>239700</v>
      </c>
      <c r="D97" s="4">
        <v>-238700</v>
      </c>
      <c r="E97" s="4">
        <v>-12621810000</v>
      </c>
      <c r="F97" s="4">
        <f t="shared" si="15"/>
        <v>-45105570000</v>
      </c>
      <c r="K97" s="24">
        <f t="shared" si="16"/>
        <v>0</v>
      </c>
      <c r="L97" s="4">
        <v>433</v>
      </c>
      <c r="M97" s="4">
        <v>778</v>
      </c>
      <c r="N97" s="4">
        <v>34</v>
      </c>
      <c r="O97" s="4">
        <v>70</v>
      </c>
      <c r="P97" s="4">
        <v>295400</v>
      </c>
      <c r="Q97" s="4">
        <v>557400</v>
      </c>
      <c r="R97" s="5">
        <v>1.34E-2</v>
      </c>
      <c r="S97" s="4">
        <v>917800</v>
      </c>
      <c r="T97" s="4">
        <f t="shared" ref="T97:T102" si="18">AVERAGE(S98:S107)</f>
        <v>1011178.8</v>
      </c>
      <c r="U97" s="4">
        <f t="shared" si="17"/>
        <v>501976</v>
      </c>
      <c r="V97" s="5">
        <v>1.6899999999999998E-2</v>
      </c>
    </row>
    <row r="98" spans="1:22" x14ac:dyDescent="0.2">
      <c r="A98" s="16" t="s">
        <v>174</v>
      </c>
      <c r="B98" s="4">
        <v>8800</v>
      </c>
      <c r="C98" s="4">
        <v>20300</v>
      </c>
      <c r="D98" s="4">
        <v>-11500</v>
      </c>
      <c r="E98" s="4">
        <v>-604300000</v>
      </c>
      <c r="F98" s="4">
        <f t="shared" si="15"/>
        <v>-32483760000</v>
      </c>
      <c r="K98" s="24">
        <f t="shared" si="16"/>
        <v>0</v>
      </c>
      <c r="L98" s="4">
        <v>333</v>
      </c>
      <c r="M98" s="4">
        <v>440</v>
      </c>
      <c r="N98" s="4">
        <v>25</v>
      </c>
      <c r="O98" s="4">
        <v>31</v>
      </c>
      <c r="P98" s="4">
        <v>208200</v>
      </c>
      <c r="Q98" s="4">
        <v>265200</v>
      </c>
      <c r="R98" s="5">
        <v>7.7000000000000002E-3</v>
      </c>
      <c r="S98" s="4">
        <v>501976</v>
      </c>
      <c r="T98" s="4">
        <f t="shared" si="18"/>
        <v>1138479.5</v>
      </c>
      <c r="U98" s="4">
        <f t="shared" si="17"/>
        <v>656752</v>
      </c>
      <c r="V98" s="5">
        <v>1.52E-2</v>
      </c>
    </row>
    <row r="99" spans="1:22" x14ac:dyDescent="0.2">
      <c r="A99" s="16" t="s">
        <v>164</v>
      </c>
      <c r="B99" s="4">
        <v>6000</v>
      </c>
      <c r="C99" s="4">
        <v>220100</v>
      </c>
      <c r="D99" s="4">
        <v>-214100</v>
      </c>
      <c r="E99" s="4">
        <v>-11141040000</v>
      </c>
      <c r="F99" s="4">
        <f t="shared" si="15"/>
        <v>-31879460000</v>
      </c>
      <c r="K99" s="24">
        <f t="shared" si="16"/>
        <v>0</v>
      </c>
      <c r="L99" s="4">
        <v>553</v>
      </c>
      <c r="M99" s="4">
        <v>1160</v>
      </c>
      <c r="N99" s="4">
        <v>29</v>
      </c>
      <c r="O99" s="4">
        <v>69</v>
      </c>
      <c r="P99" s="4">
        <v>306900</v>
      </c>
      <c r="Q99" s="4">
        <v>718400</v>
      </c>
      <c r="R99" s="5">
        <v>-9.4999999999999998E-3</v>
      </c>
      <c r="S99" s="4">
        <v>1082056</v>
      </c>
      <c r="T99" s="4">
        <f t="shared" si="18"/>
        <v>1157287.3333333333</v>
      </c>
      <c r="U99" s="4">
        <f t="shared" si="17"/>
        <v>656752</v>
      </c>
      <c r="V99" s="5">
        <v>2.4500000000000001E-2</v>
      </c>
    </row>
    <row r="100" spans="1:22" x14ac:dyDescent="0.2">
      <c r="A100" s="16" t="s">
        <v>156</v>
      </c>
      <c r="B100" s="4">
        <v>1700</v>
      </c>
      <c r="C100" s="4">
        <v>255600</v>
      </c>
      <c r="D100" s="4">
        <v>-253900</v>
      </c>
      <c r="E100" s="4">
        <v>-13475900000</v>
      </c>
      <c r="F100" s="4">
        <f t="shared" si="15"/>
        <v>-20738420000</v>
      </c>
      <c r="K100" s="24">
        <f t="shared" si="16"/>
        <v>0</v>
      </c>
      <c r="L100" s="4">
        <v>791</v>
      </c>
      <c r="M100" s="4">
        <v>1379</v>
      </c>
      <c r="N100" s="4">
        <v>78</v>
      </c>
      <c r="O100" s="4">
        <v>135</v>
      </c>
      <c r="P100" s="4">
        <v>500400</v>
      </c>
      <c r="Q100" s="4">
        <v>865400</v>
      </c>
      <c r="R100" s="5">
        <v>-1.6799999999999999E-2</v>
      </c>
      <c r="S100" s="4">
        <v>1474358</v>
      </c>
      <c r="T100" s="4">
        <f t="shared" si="18"/>
        <v>998752</v>
      </c>
      <c r="U100" s="4">
        <f t="shared" si="17"/>
        <v>656752</v>
      </c>
      <c r="V100" s="5">
        <v>2.2400000000000003E-2</v>
      </c>
    </row>
    <row r="101" spans="1:22" x14ac:dyDescent="0.2">
      <c r="A101" s="16" t="s">
        <v>155</v>
      </c>
      <c r="B101" s="4">
        <v>0</v>
      </c>
      <c r="C101" s="4">
        <v>55400</v>
      </c>
      <c r="D101" s="4">
        <v>-55400</v>
      </c>
      <c r="E101" s="4">
        <v>-2944710000</v>
      </c>
      <c r="F101" s="4">
        <f t="shared" si="15"/>
        <v>-7262520000</v>
      </c>
      <c r="K101" s="24">
        <f t="shared" si="16"/>
        <v>0</v>
      </c>
      <c r="L101" s="4">
        <v>382</v>
      </c>
      <c r="M101" s="4">
        <v>352</v>
      </c>
      <c r="N101" s="4">
        <v>60</v>
      </c>
      <c r="O101" s="4">
        <v>54</v>
      </c>
      <c r="P101" s="4">
        <v>342100</v>
      </c>
      <c r="Q101" s="4">
        <v>314300</v>
      </c>
      <c r="R101" s="5">
        <v>1.1399999999999999E-2</v>
      </c>
      <c r="S101" s="4">
        <v>656752</v>
      </c>
      <c r="T101" s="4">
        <f t="shared" si="18"/>
        <v>1340752</v>
      </c>
      <c r="U101" s="4">
        <f t="shared" si="17"/>
        <v>1340752</v>
      </c>
      <c r="V101" s="5">
        <v>1.8700000000000001E-2</v>
      </c>
    </row>
    <row r="102" spans="1:22" x14ac:dyDescent="0.2">
      <c r="A102" s="16" t="s">
        <v>154</v>
      </c>
      <c r="B102" s="4">
        <v>10300</v>
      </c>
      <c r="C102" s="4">
        <v>91400</v>
      </c>
      <c r="D102" s="4">
        <v>-81100</v>
      </c>
      <c r="E102" s="4">
        <v>-4317810000</v>
      </c>
      <c r="F102" s="4">
        <f t="shared" si="15"/>
        <v>-4317810000</v>
      </c>
      <c r="K102" s="24">
        <f t="shared" si="16"/>
        <v>0</v>
      </c>
      <c r="L102" s="4">
        <v>609</v>
      </c>
      <c r="M102" s="4">
        <v>1283</v>
      </c>
      <c r="N102" s="4">
        <v>51</v>
      </c>
      <c r="O102" s="4">
        <v>122</v>
      </c>
      <c r="P102" s="4">
        <v>404200</v>
      </c>
      <c r="Q102" s="4">
        <v>933500</v>
      </c>
      <c r="R102" s="5">
        <v>-3.8199999999999998E-2</v>
      </c>
      <c r="S102" s="4">
        <v>1340752</v>
      </c>
      <c r="T102" s="4" t="e">
        <f t="shared" si="18"/>
        <v>#DIV/0!</v>
      </c>
      <c r="U102" s="4">
        <f t="shared" si="17"/>
        <v>0</v>
      </c>
      <c r="V102" s="5">
        <v>6.54E-2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2C5-AD85-3243-A57D-FFB6D7B9B02F}">
  <sheetPr codeName="Sheet39"/>
  <dimension ref="A1:V258"/>
  <sheetViews>
    <sheetView topLeftCell="E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5.83203125"/>
    <col min="3" max="3" customWidth="true" width="14.0"/>
    <col min="4" max="4" customWidth="true" width="14.33203125"/>
    <col min="5" max="5" customWidth="true" width="18.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751">
        <v>344</v>
      </c>
      <c r="B3" t="n" s="2752">
        <v>500.0</v>
      </c>
      <c r="C3" t="n" s="2753">
        <v>163100.0</v>
      </c>
      <c r="D3" t="n" s="2754">
        <v>-162600.0</v>
      </c>
      <c r="E3" t="n" s="2755">
        <v>-6.9548E9</v>
      </c>
      <c r="G3" t="n" s="2741">
        <v>0.0</v>
      </c>
      <c r="H3" t="n" s="2742">
        <v>0.0</v>
      </c>
      <c r="I3" t="n" s="2743">
        <v>0.0</v>
      </c>
      <c r="J3" t="n" s="2744">
        <v>0.0</v>
      </c>
      <c r="L3" t="n" s="2745">
        <v>342.0</v>
      </c>
      <c r="M3" t="n" s="2746">
        <v>622.0</v>
      </c>
      <c r="N3" t="n" s="2747">
        <v>24.0</v>
      </c>
      <c r="O3" t="n" s="2748">
        <v>59.0</v>
      </c>
      <c r="P3" t="n" s="2749">
        <v>285200.0</v>
      </c>
      <c r="Q3" t="n" s="2750">
        <v>603300.0</v>
      </c>
      <c r="R3" t="n" s="2739">
        <v>-0.021099999999999997</v>
      </c>
      <c r="S3" t="n" s="2738">
        <v>959800.0</v>
      </c>
      <c r="V3" t="n" s="2740">
        <v>0.0253</v>
      </c>
    </row>
    <row r="4">
      <c r="A4" t="s" s="684">
        <v>343</v>
      </c>
      <c r="B4" t="n" s="685">
        <v>91000.0</v>
      </c>
      <c r="C4" t="n" s="686">
        <v>112400.0</v>
      </c>
      <c r="D4" t="n" s="687">
        <v>-21400.0</v>
      </c>
      <c r="E4" t="n" s="688">
        <v>-9.5004E8</v>
      </c>
      <c r="G4" t="n" s="674">
        <v>0.0</v>
      </c>
      <c r="H4" t="n" s="675">
        <v>0.0</v>
      </c>
      <c r="I4" t="n" s="676">
        <v>0.0</v>
      </c>
      <c r="J4" t="n" s="677">
        <v>0.0</v>
      </c>
      <c r="L4" t="n" s="678">
        <v>517.0</v>
      </c>
      <c r="M4" t="n" s="679">
        <v>706.0</v>
      </c>
      <c r="N4" t="n" s="680">
        <v>42.0</v>
      </c>
      <c r="O4" t="n" s="681">
        <v>62.0</v>
      </c>
      <c r="P4" t="n" s="682">
        <v>468700.0</v>
      </c>
      <c r="Q4" t="n" s="683">
        <v>630300.0</v>
      </c>
      <c r="R4" t="n" s="672">
        <v>0.0141</v>
      </c>
      <c r="S4" t="n" s="671">
        <v>1209300.0</v>
      </c>
      <c r="V4" t="n" s="673">
        <v>0.03</v>
      </c>
    </row>
    <row r="5" spans="1:22" x14ac:dyDescent="0.2">
      <c r="A5" s="16" t="s">
        <v>342</v>
      </c>
      <c r="B5" s="4">
        <v>60300</v>
      </c>
      <c r="C5" s="4">
        <v>148000</v>
      </c>
      <c r="D5" s="4">
        <v>-87700</v>
      </c>
      <c r="E5" s="4">
        <v>-3925790000</v>
      </c>
      <c r="F5" s="4">
        <f t="shared" ref="F5:F46" si="0">E5+F6</f>
        <v>51273754371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-1088900000</v>
      </c>
      <c r="L5" s="4">
        <v>699</v>
      </c>
      <c r="M5" s="4">
        <v>953</v>
      </c>
      <c r="N5" s="4">
        <v>64</v>
      </c>
      <c r="O5" s="4">
        <v>93</v>
      </c>
      <c r="P5" s="4">
        <v>670200</v>
      </c>
      <c r="Q5" s="4">
        <v>944200</v>
      </c>
      <c r="R5" s="5">
        <v>-1.6299999999999999E-2</v>
      </c>
      <c r="S5" s="4">
        <v>1751200</v>
      </c>
      <c r="T5" s="4">
        <f t="shared" ref="T5:T73" si="2">AVERAGE(S6:S15)</f>
        <v>928540</v>
      </c>
      <c r="U5" s="4">
        <f t="shared" ref="U5:U46" si="3">MIN(S6:S10)</f>
        <v>745100</v>
      </c>
      <c r="V5" s="5">
        <v>4.8899999999999999E-2</v>
      </c>
    </row>
    <row r="6" spans="1:22" x14ac:dyDescent="0.2">
      <c r="A6" s="16" t="s">
        <v>341</v>
      </c>
      <c r="B6" s="4">
        <v>0</v>
      </c>
      <c r="C6" s="4">
        <v>25400</v>
      </c>
      <c r="D6" s="4">
        <v>-25400</v>
      </c>
      <c r="E6" s="4">
        <v>-1102710000</v>
      </c>
      <c r="F6" s="4">
        <f t="shared" si="0"/>
        <v>55199544371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-1088900000</v>
      </c>
      <c r="L6" s="4">
        <v>421</v>
      </c>
      <c r="M6" s="4">
        <v>372</v>
      </c>
      <c r="N6" s="4">
        <v>39</v>
      </c>
      <c r="O6" s="4">
        <v>28</v>
      </c>
      <c r="P6" s="4">
        <v>453300</v>
      </c>
      <c r="Q6" s="4">
        <v>333800</v>
      </c>
      <c r="R6" s="5">
        <v>4.6999999999999993E-3</v>
      </c>
      <c r="S6" s="4">
        <v>787100</v>
      </c>
      <c r="T6" s="4">
        <f t="shared" si="2"/>
        <v>900530</v>
      </c>
      <c r="U6" s="4">
        <f t="shared" si="3"/>
        <v>740700</v>
      </c>
      <c r="V6" s="5">
        <v>1.95E-2</v>
      </c>
    </row>
    <row r="7" spans="1:22" x14ac:dyDescent="0.2">
      <c r="A7" s="16" t="s">
        <v>340</v>
      </c>
      <c r="B7" s="4">
        <v>257700</v>
      </c>
      <c r="C7" s="4">
        <v>34200</v>
      </c>
      <c r="D7" s="4">
        <v>223500</v>
      </c>
      <c r="E7" s="4">
        <v>9689940000</v>
      </c>
      <c r="F7" s="4">
        <f t="shared" si="0"/>
        <v>56302254371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-1088900000</v>
      </c>
      <c r="L7" s="4">
        <v>1086</v>
      </c>
      <c r="M7" s="4">
        <v>654</v>
      </c>
      <c r="N7" s="4">
        <v>108</v>
      </c>
      <c r="O7" s="4">
        <v>72</v>
      </c>
      <c r="P7" s="4">
        <v>1111200</v>
      </c>
      <c r="Q7" s="4">
        <v>649000</v>
      </c>
      <c r="R7" s="5">
        <v>4.5899999999999996E-2</v>
      </c>
      <c r="S7" s="4">
        <v>1849300</v>
      </c>
      <c r="T7" s="4">
        <f t="shared" si="2"/>
        <v>769010</v>
      </c>
      <c r="U7" s="4">
        <f t="shared" si="3"/>
        <v>581800</v>
      </c>
      <c r="V7" s="5">
        <v>4.8300000000000003E-2</v>
      </c>
    </row>
    <row r="8" spans="1:22" x14ac:dyDescent="0.2">
      <c r="A8" s="16" t="s">
        <v>339</v>
      </c>
      <c r="B8" s="4">
        <v>143500</v>
      </c>
      <c r="C8" s="4">
        <v>68900</v>
      </c>
      <c r="D8" s="4">
        <v>74600</v>
      </c>
      <c r="E8" s="4">
        <v>3100480000</v>
      </c>
      <c r="F8" s="4">
        <f t="shared" si="0"/>
        <v>46612314371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-1088900000</v>
      </c>
      <c r="L8" s="4">
        <v>900</v>
      </c>
      <c r="M8" s="4">
        <v>863</v>
      </c>
      <c r="N8" s="4">
        <v>80</v>
      </c>
      <c r="O8" s="4">
        <v>86</v>
      </c>
      <c r="P8" s="4">
        <v>943700</v>
      </c>
      <c r="Q8" s="4">
        <v>887800</v>
      </c>
      <c r="R8" s="5">
        <v>9.7999999999999997E-3</v>
      </c>
      <c r="S8" s="4">
        <v>1837100</v>
      </c>
      <c r="T8" s="4">
        <f t="shared" si="2"/>
        <v>641570</v>
      </c>
      <c r="U8" s="4">
        <f t="shared" si="3"/>
        <v>581800</v>
      </c>
      <c r="V8" s="5">
        <v>4.2699999999999995E-2</v>
      </c>
    </row>
    <row r="9" spans="1:22" x14ac:dyDescent="0.2">
      <c r="A9" s="16" t="s">
        <v>338</v>
      </c>
      <c r="B9" s="4">
        <v>33400</v>
      </c>
      <c r="C9" s="4">
        <v>2400</v>
      </c>
      <c r="D9" s="4">
        <v>31000</v>
      </c>
      <c r="E9" s="4">
        <v>1246900000</v>
      </c>
      <c r="F9" s="4">
        <f t="shared" si="0"/>
        <v>43511834371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-1088900000</v>
      </c>
      <c r="L9" s="4">
        <v>329</v>
      </c>
      <c r="M9" s="4">
        <v>446</v>
      </c>
      <c r="N9" s="4">
        <v>25</v>
      </c>
      <c r="O9" s="4">
        <v>39</v>
      </c>
      <c r="P9" s="4">
        <v>295800</v>
      </c>
      <c r="Q9" s="4">
        <v>414700</v>
      </c>
      <c r="R9" s="5">
        <v>1.24E-2</v>
      </c>
      <c r="S9" s="4">
        <v>745100</v>
      </c>
      <c r="T9" s="4">
        <f t="shared" si="2"/>
        <v>637540</v>
      </c>
      <c r="U9" s="4">
        <f t="shared" si="3"/>
        <v>581800</v>
      </c>
      <c r="V9" s="5">
        <v>3.1800000000000002E-2</v>
      </c>
    </row>
    <row r="10" spans="1:22" x14ac:dyDescent="0.2">
      <c r="A10" s="16" t="s">
        <v>337</v>
      </c>
      <c r="B10" s="4">
        <v>18600</v>
      </c>
      <c r="C10" s="4">
        <v>40900</v>
      </c>
      <c r="D10" s="4">
        <v>-22300</v>
      </c>
      <c r="E10" s="4">
        <v>-901570000</v>
      </c>
      <c r="F10" s="4">
        <f t="shared" si="0"/>
        <v>42264934371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-1088900000</v>
      </c>
      <c r="L10" s="4">
        <v>286</v>
      </c>
      <c r="M10" s="4">
        <v>449</v>
      </c>
      <c r="N10" s="4">
        <v>32</v>
      </c>
      <c r="O10" s="4">
        <v>47</v>
      </c>
      <c r="P10" s="4">
        <v>320800</v>
      </c>
      <c r="Q10" s="4">
        <v>510400</v>
      </c>
      <c r="R10" s="5">
        <v>-2.3999999999999998E-3</v>
      </c>
      <c r="S10" s="4">
        <v>834300</v>
      </c>
      <c r="T10" s="4">
        <f t="shared" si="2"/>
        <v>608180</v>
      </c>
      <c r="U10" s="4">
        <f t="shared" si="3"/>
        <v>581800</v>
      </c>
      <c r="V10" s="5">
        <v>2.3099999999999999E-2</v>
      </c>
    </row>
    <row r="11" spans="1:22" x14ac:dyDescent="0.2">
      <c r="A11" s="16" t="s">
        <v>336</v>
      </c>
      <c r="B11" s="4">
        <v>29600</v>
      </c>
      <c r="C11" s="4">
        <v>25700</v>
      </c>
      <c r="D11" s="4">
        <v>3900</v>
      </c>
      <c r="E11" s="4">
        <v>147390000</v>
      </c>
      <c r="F11" s="4">
        <f t="shared" si="0"/>
        <v>43166504371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-1088900000</v>
      </c>
      <c r="L11" s="4">
        <v>309</v>
      </c>
      <c r="M11" s="4">
        <v>490</v>
      </c>
      <c r="N11" s="4">
        <v>11</v>
      </c>
      <c r="O11" s="4">
        <v>38</v>
      </c>
      <c r="P11" s="4">
        <v>206900</v>
      </c>
      <c r="Q11" s="4">
        <v>477600</v>
      </c>
      <c r="R11" s="5">
        <v>-9.7999999999999997E-3</v>
      </c>
      <c r="S11" s="4">
        <v>740700</v>
      </c>
      <c r="T11" s="4">
        <f t="shared" si="2"/>
        <v>580290</v>
      </c>
      <c r="U11" s="4">
        <f t="shared" si="3"/>
        <v>507000</v>
      </c>
      <c r="V11" s="5">
        <v>2.92E-2</v>
      </c>
    </row>
    <row r="12" spans="1:22" x14ac:dyDescent="0.2">
      <c r="A12" s="16" t="s">
        <v>335</v>
      </c>
      <c r="B12" s="4">
        <v>15000</v>
      </c>
      <c r="C12" s="4">
        <v>41800</v>
      </c>
      <c r="D12" s="4">
        <v>-26800</v>
      </c>
      <c r="E12" s="4">
        <v>-1108690000</v>
      </c>
      <c r="F12" s="4">
        <f t="shared" si="0"/>
        <v>43019114371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-1088900000</v>
      </c>
      <c r="L12" s="4">
        <v>215</v>
      </c>
      <c r="M12" s="4">
        <v>301</v>
      </c>
      <c r="N12" s="4">
        <v>21</v>
      </c>
      <c r="O12" s="4">
        <v>40</v>
      </c>
      <c r="P12" s="4">
        <v>209200</v>
      </c>
      <c r="Q12" s="4">
        <v>371700</v>
      </c>
      <c r="R12" s="5">
        <v>1.2999999999999999E-3</v>
      </c>
      <c r="S12" s="4">
        <v>581800</v>
      </c>
      <c r="T12" s="4">
        <f t="shared" si="2"/>
        <v>580650</v>
      </c>
      <c r="U12" s="4">
        <f t="shared" si="3"/>
        <v>507000</v>
      </c>
      <c r="V12" s="5">
        <v>1.3300000000000001E-2</v>
      </c>
    </row>
    <row r="13" spans="1:22" x14ac:dyDescent="0.2">
      <c r="A13" s="16" t="s">
        <v>333</v>
      </c>
      <c r="B13" s="4">
        <v>1500</v>
      </c>
      <c r="C13" s="4">
        <v>10400</v>
      </c>
      <c r="D13" s="4">
        <v>-8900</v>
      </c>
      <c r="E13" s="4">
        <v>-363850000</v>
      </c>
      <c r="F13" s="4">
        <f t="shared" si="0"/>
        <v>44127804371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-1088900000</v>
      </c>
      <c r="L13" s="4">
        <v>351</v>
      </c>
      <c r="M13" s="4">
        <v>345</v>
      </c>
      <c r="N13" s="4">
        <v>26</v>
      </c>
      <c r="O13" s="4">
        <v>20</v>
      </c>
      <c r="P13" s="4">
        <v>347200</v>
      </c>
      <c r="Q13" s="4">
        <v>290900</v>
      </c>
      <c r="R13" s="5">
        <v>6.1999999999999998E-3</v>
      </c>
      <c r="S13" s="4">
        <v>653800</v>
      </c>
      <c r="T13" s="4">
        <f t="shared" si="2"/>
        <v>562250</v>
      </c>
      <c r="U13" s="4">
        <f t="shared" si="3"/>
        <v>507000</v>
      </c>
      <c r="V13" s="5">
        <v>2.6499999999999999E-2</v>
      </c>
    </row>
    <row r="14" spans="1:22" x14ac:dyDescent="0.2">
      <c r="A14" s="16" t="s">
        <v>332</v>
      </c>
      <c r="B14" s="4">
        <v>39500</v>
      </c>
      <c r="C14" s="4">
        <v>69300</v>
      </c>
      <c r="D14" s="4">
        <v>-29800</v>
      </c>
      <c r="E14" s="4">
        <v>-1224140000</v>
      </c>
      <c r="F14" s="4">
        <f t="shared" si="0"/>
        <v>44491654371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-1088900000</v>
      </c>
      <c r="L14" s="4">
        <v>242</v>
      </c>
      <c r="M14" s="4">
        <v>462</v>
      </c>
      <c r="N14" s="4">
        <v>14</v>
      </c>
      <c r="O14" s="4">
        <v>25</v>
      </c>
      <c r="P14" s="4">
        <v>195400</v>
      </c>
      <c r="Q14" s="4">
        <v>354100</v>
      </c>
      <c r="R14" s="5">
        <v>0</v>
      </c>
      <c r="S14" s="4">
        <v>589900</v>
      </c>
      <c r="T14" s="4">
        <f t="shared" si="2"/>
        <v>578520</v>
      </c>
      <c r="U14" s="4">
        <f t="shared" si="3"/>
        <v>507000</v>
      </c>
      <c r="V14" s="5">
        <v>2.18E-2</v>
      </c>
    </row>
    <row r="15" spans="1:22" x14ac:dyDescent="0.2">
      <c r="A15" s="16" t="s">
        <v>331</v>
      </c>
      <c r="B15" s="4">
        <v>107000</v>
      </c>
      <c r="C15" s="4">
        <v>6300</v>
      </c>
      <c r="D15" s="4">
        <v>100700</v>
      </c>
      <c r="E15" s="4">
        <v>4082470000</v>
      </c>
      <c r="F15" s="4">
        <f t="shared" si="0"/>
        <v>45715794371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-1088900000</v>
      </c>
      <c r="L15" s="4">
        <v>467</v>
      </c>
      <c r="M15" s="4">
        <v>303</v>
      </c>
      <c r="N15" s="4">
        <v>42</v>
      </c>
      <c r="O15" s="4">
        <v>20</v>
      </c>
      <c r="P15" s="4">
        <v>417300</v>
      </c>
      <c r="Q15" s="4">
        <v>249000</v>
      </c>
      <c r="R15" s="5">
        <v>1.37E-2</v>
      </c>
      <c r="S15" s="4">
        <v>666300</v>
      </c>
      <c r="T15" s="4">
        <f t="shared" si="2"/>
        <v>551580</v>
      </c>
      <c r="U15" s="4">
        <f t="shared" si="3"/>
        <v>507000</v>
      </c>
      <c r="V15" s="5">
        <v>1.9599999999999999E-2</v>
      </c>
    </row>
    <row r="16" spans="1:22" x14ac:dyDescent="0.2">
      <c r="A16" s="16" t="s">
        <v>330</v>
      </c>
      <c r="B16" s="4">
        <v>18500</v>
      </c>
      <c r="C16" s="4">
        <v>14300</v>
      </c>
      <c r="D16" s="4">
        <v>4200</v>
      </c>
      <c r="E16" s="4">
        <v>165000000</v>
      </c>
      <c r="F16" s="4">
        <f t="shared" si="0"/>
        <v>41633324371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-1088900000</v>
      </c>
      <c r="L16" s="4">
        <v>320</v>
      </c>
      <c r="M16" s="4">
        <v>302</v>
      </c>
      <c r="N16" s="4">
        <v>12</v>
      </c>
      <c r="O16" s="4">
        <v>29</v>
      </c>
      <c r="P16" s="4">
        <v>230700</v>
      </c>
      <c r="Q16" s="4">
        <v>274800</v>
      </c>
      <c r="R16" s="5">
        <v>5.1000000000000004E-3</v>
      </c>
      <c r="S16" s="4">
        <v>507000</v>
      </c>
      <c r="T16" s="4">
        <f t="shared" si="2"/>
        <v>536880</v>
      </c>
      <c r="U16" s="4">
        <f t="shared" si="3"/>
        <v>461800</v>
      </c>
      <c r="V16" s="5">
        <v>2.7000000000000003E-2</v>
      </c>
    </row>
    <row r="17" spans="1:22" x14ac:dyDescent="0.2">
      <c r="A17" s="16" t="s">
        <v>329</v>
      </c>
      <c r="B17" s="4">
        <v>121600</v>
      </c>
      <c r="C17" s="4">
        <v>98700</v>
      </c>
      <c r="D17" s="4">
        <v>22900</v>
      </c>
      <c r="E17" s="4">
        <v>891650000</v>
      </c>
      <c r="F17" s="4">
        <f t="shared" si="0"/>
        <v>41468324371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-1088900000</v>
      </c>
      <c r="L17" s="4">
        <v>174</v>
      </c>
      <c r="M17" s="4">
        <v>308</v>
      </c>
      <c r="N17" s="4">
        <v>8</v>
      </c>
      <c r="O17" s="4">
        <v>38</v>
      </c>
      <c r="P17" s="4">
        <v>127400</v>
      </c>
      <c r="Q17" s="4">
        <v>361200</v>
      </c>
      <c r="R17" s="5">
        <v>0</v>
      </c>
      <c r="S17" s="4">
        <v>534100</v>
      </c>
      <c r="T17" s="4">
        <f t="shared" si="2"/>
        <v>557990</v>
      </c>
      <c r="U17" s="4">
        <f t="shared" si="3"/>
        <v>461800</v>
      </c>
      <c r="V17" s="5">
        <v>2.4700000000000003E-2</v>
      </c>
    </row>
    <row r="18" spans="1:22" x14ac:dyDescent="0.2">
      <c r="A18" s="16" t="s">
        <v>328</v>
      </c>
      <c r="B18" s="4">
        <v>136500</v>
      </c>
      <c r="C18" s="4">
        <v>300</v>
      </c>
      <c r="D18" s="4">
        <v>136200</v>
      </c>
      <c r="E18" s="4">
        <v>5359010000</v>
      </c>
      <c r="F18" s="4">
        <f t="shared" si="0"/>
        <v>40576674371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-1088900000</v>
      </c>
      <c r="L18" s="4">
        <v>232</v>
      </c>
      <c r="M18" s="4">
        <v>317</v>
      </c>
      <c r="N18" s="4">
        <v>18</v>
      </c>
      <c r="O18" s="4">
        <v>19</v>
      </c>
      <c r="P18" s="4">
        <v>221400</v>
      </c>
      <c r="Q18" s="4">
        <v>277600</v>
      </c>
      <c r="R18" s="5">
        <v>1.66E-2</v>
      </c>
      <c r="S18" s="4">
        <v>562700</v>
      </c>
      <c r="T18" s="4">
        <f t="shared" si="2"/>
        <v>545210</v>
      </c>
      <c r="U18" s="4">
        <f t="shared" si="3"/>
        <v>461800</v>
      </c>
      <c r="V18" s="5">
        <v>2.8799999999999999E-2</v>
      </c>
    </row>
    <row r="19" spans="1:22" x14ac:dyDescent="0.2">
      <c r="A19" s="16" t="s">
        <v>327</v>
      </c>
      <c r="B19" s="4">
        <v>10100</v>
      </c>
      <c r="C19" s="4">
        <v>43100</v>
      </c>
      <c r="D19" s="4">
        <v>-33000</v>
      </c>
      <c r="E19" s="4">
        <v>-1317860000</v>
      </c>
      <c r="F19" s="4">
        <f t="shared" si="0"/>
        <v>35217664371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-1088900000</v>
      </c>
      <c r="L19" s="4">
        <v>289</v>
      </c>
      <c r="M19" s="4">
        <v>476</v>
      </c>
      <c r="N19" s="4">
        <v>26</v>
      </c>
      <c r="O19" s="4">
        <v>26</v>
      </c>
      <c r="P19" s="4">
        <v>261700</v>
      </c>
      <c r="Q19" s="4">
        <v>387900</v>
      </c>
      <c r="R19" s="5">
        <v>-1.01E-2</v>
      </c>
      <c r="S19" s="4">
        <v>704800</v>
      </c>
      <c r="T19" s="4">
        <f t="shared" si="2"/>
        <v>522120</v>
      </c>
      <c r="U19" s="4">
        <f t="shared" si="3"/>
        <v>461800</v>
      </c>
      <c r="V19" s="5">
        <v>4.1700000000000001E-2</v>
      </c>
    </row>
    <row r="20" spans="1:22" x14ac:dyDescent="0.2">
      <c r="A20" s="16" t="s">
        <v>326</v>
      </c>
      <c r="B20" s="4">
        <v>38500</v>
      </c>
      <c r="C20" s="4">
        <v>0</v>
      </c>
      <c r="D20" s="4">
        <v>38500</v>
      </c>
      <c r="E20" s="4">
        <v>1509970000</v>
      </c>
      <c r="F20" s="4">
        <f t="shared" si="0"/>
        <v>36535524371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-1088900000</v>
      </c>
      <c r="L20" s="4">
        <v>307</v>
      </c>
      <c r="M20" s="4">
        <v>327</v>
      </c>
      <c r="N20" s="4">
        <v>19</v>
      </c>
      <c r="O20" s="4">
        <v>19</v>
      </c>
      <c r="P20" s="4">
        <v>249500</v>
      </c>
      <c r="Q20" s="4">
        <v>264300</v>
      </c>
      <c r="R20" s="5">
        <v>8.8999999999999999E-3</v>
      </c>
      <c r="S20" s="4">
        <v>540700</v>
      </c>
      <c r="T20" s="4">
        <f t="shared" si="2"/>
        <v>549220</v>
      </c>
      <c r="U20" s="4">
        <f t="shared" si="3"/>
        <v>396900</v>
      </c>
      <c r="V20" s="5">
        <v>3.9900000000000005E-2</v>
      </c>
    </row>
    <row r="21" spans="1:22" x14ac:dyDescent="0.2">
      <c r="A21" s="16" t="s">
        <v>325</v>
      </c>
      <c r="B21" s="4">
        <v>3400</v>
      </c>
      <c r="C21" s="4">
        <v>85100</v>
      </c>
      <c r="D21" s="4">
        <v>-81700</v>
      </c>
      <c r="E21" s="4">
        <v>-3220530000</v>
      </c>
      <c r="F21" s="4">
        <f t="shared" si="0"/>
        <v>35025554371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-1088900000</v>
      </c>
      <c r="L21" s="4">
        <v>240</v>
      </c>
      <c r="M21" s="4">
        <v>267</v>
      </c>
      <c r="N21" s="4">
        <v>6</v>
      </c>
      <c r="O21" s="4">
        <v>26</v>
      </c>
      <c r="P21" s="4">
        <v>168100</v>
      </c>
      <c r="Q21" s="4">
        <v>286800</v>
      </c>
      <c r="R21" s="5">
        <v>3.9000000000000003E-3</v>
      </c>
      <c r="S21" s="4">
        <v>461800</v>
      </c>
      <c r="T21" s="4">
        <f t="shared" si="2"/>
        <v>572760</v>
      </c>
      <c r="U21" s="4">
        <f t="shared" si="3"/>
        <v>360000</v>
      </c>
      <c r="V21" s="5">
        <v>1.7600000000000001E-2</v>
      </c>
    </row>
    <row r="22" spans="1:22" x14ac:dyDescent="0.2">
      <c r="A22" s="16" t="s">
        <v>324</v>
      </c>
      <c r="B22" s="4">
        <v>12700</v>
      </c>
      <c r="C22" s="4">
        <v>36300</v>
      </c>
      <c r="D22" s="4">
        <v>-23600</v>
      </c>
      <c r="E22" s="4">
        <v>-930790000</v>
      </c>
      <c r="F22" s="4">
        <f t="shared" si="0"/>
        <v>38246084371</v>
      </c>
      <c r="K22" s="24">
        <f t="shared" si="1"/>
        <v>-1088900000</v>
      </c>
      <c r="L22" s="4">
        <v>379</v>
      </c>
      <c r="M22" s="4">
        <v>265</v>
      </c>
      <c r="N22" s="4">
        <v>27</v>
      </c>
      <c r="O22" s="4">
        <v>23</v>
      </c>
      <c r="P22" s="4">
        <v>314900</v>
      </c>
      <c r="Q22" s="4">
        <v>262700</v>
      </c>
      <c r="R22" s="5">
        <v>1.5600000000000001E-2</v>
      </c>
      <c r="S22" s="4">
        <v>585400</v>
      </c>
      <c r="T22" s="4">
        <f t="shared" si="2"/>
        <v>604510</v>
      </c>
      <c r="U22" s="4">
        <f t="shared" si="3"/>
        <v>360000</v>
      </c>
      <c r="V22" s="5">
        <v>3.2599999999999997E-2</v>
      </c>
    </row>
    <row r="23" spans="1:22" x14ac:dyDescent="0.2">
      <c r="A23" s="16" t="s">
        <v>323</v>
      </c>
      <c r="B23" s="4">
        <v>75000</v>
      </c>
      <c r="C23" s="4">
        <v>11300</v>
      </c>
      <c r="D23" s="4">
        <v>63700</v>
      </c>
      <c r="E23" s="4">
        <v>2457870000</v>
      </c>
      <c r="F23" s="4">
        <f t="shared" si="0"/>
        <v>39176874371</v>
      </c>
      <c r="K23" s="24">
        <f t="shared" si="1"/>
        <v>-1088900000</v>
      </c>
      <c r="L23" s="4">
        <v>302</v>
      </c>
      <c r="M23" s="4">
        <v>326</v>
      </c>
      <c r="N23" s="4">
        <v>13</v>
      </c>
      <c r="O23" s="4">
        <v>15</v>
      </c>
      <c r="P23" s="4">
        <v>203200</v>
      </c>
      <c r="Q23" s="4">
        <v>259500</v>
      </c>
      <c r="R23" s="5">
        <v>9.1999999999999998E-3</v>
      </c>
      <c r="S23" s="4">
        <v>469800</v>
      </c>
      <c r="T23" s="4">
        <f t="shared" si="2"/>
        <v>688650</v>
      </c>
      <c r="U23" s="4">
        <f t="shared" si="3"/>
        <v>360000</v>
      </c>
      <c r="V23" s="5">
        <v>1.3000000000000001E-2</v>
      </c>
    </row>
    <row r="24" spans="1:22" x14ac:dyDescent="0.2">
      <c r="A24" s="16" t="s">
        <v>322</v>
      </c>
      <c r="B24" s="4">
        <v>83300</v>
      </c>
      <c r="C24" s="4">
        <v>23500</v>
      </c>
      <c r="D24" s="4">
        <v>59800</v>
      </c>
      <c r="E24" s="4">
        <v>2283640000</v>
      </c>
      <c r="F24" s="4">
        <f t="shared" si="0"/>
        <v>36719004371</v>
      </c>
      <c r="K24" s="24">
        <f t="shared" si="1"/>
        <v>-1088900000</v>
      </c>
      <c r="L24" s="4">
        <v>412</v>
      </c>
      <c r="M24" s="4">
        <v>337</v>
      </c>
      <c r="N24" s="4">
        <v>35</v>
      </c>
      <c r="O24" s="4">
        <v>32</v>
      </c>
      <c r="P24" s="4">
        <v>389600</v>
      </c>
      <c r="Q24" s="4">
        <v>325900</v>
      </c>
      <c r="R24" s="5">
        <v>2.8300000000000002E-2</v>
      </c>
      <c r="S24" s="4">
        <v>752600</v>
      </c>
      <c r="T24" s="4">
        <f t="shared" si="2"/>
        <v>651520</v>
      </c>
      <c r="U24" s="4">
        <f t="shared" si="3"/>
        <v>360000</v>
      </c>
      <c r="V24" s="5">
        <v>2.4700000000000003E-2</v>
      </c>
    </row>
    <row r="25" spans="1:22" x14ac:dyDescent="0.2">
      <c r="A25" s="16" t="s">
        <v>321</v>
      </c>
      <c r="B25" s="4">
        <v>5200</v>
      </c>
      <c r="C25" s="4">
        <v>20100</v>
      </c>
      <c r="D25" s="4">
        <v>-14900</v>
      </c>
      <c r="E25" s="4">
        <v>-562300000</v>
      </c>
      <c r="F25" s="4">
        <f t="shared" si="0"/>
        <v>34435364371</v>
      </c>
      <c r="K25" s="24">
        <f t="shared" si="1"/>
        <v>-1088900000</v>
      </c>
      <c r="L25" s="4">
        <v>188</v>
      </c>
      <c r="M25" s="4">
        <v>252</v>
      </c>
      <c r="N25" s="4">
        <v>8</v>
      </c>
      <c r="O25" s="4">
        <v>19</v>
      </c>
      <c r="P25" s="4">
        <v>149900</v>
      </c>
      <c r="Q25" s="4">
        <v>245000</v>
      </c>
      <c r="R25" s="5">
        <v>0</v>
      </c>
      <c r="S25" s="4">
        <v>396900</v>
      </c>
      <c r="T25" s="4">
        <f t="shared" si="2"/>
        <v>668870</v>
      </c>
      <c r="U25" s="4">
        <f t="shared" si="3"/>
        <v>360000</v>
      </c>
      <c r="V25" s="5">
        <v>2.2599999999999999E-2</v>
      </c>
    </row>
    <row r="26" spans="1:22" x14ac:dyDescent="0.2">
      <c r="A26" s="16" t="s">
        <v>320</v>
      </c>
      <c r="B26" s="4">
        <v>8600</v>
      </c>
      <c r="C26" s="4">
        <v>45400</v>
      </c>
      <c r="D26" s="4">
        <v>-36800</v>
      </c>
      <c r="E26" s="4">
        <v>-1373300000</v>
      </c>
      <c r="F26" s="4">
        <f t="shared" si="0"/>
        <v>34997664371</v>
      </c>
      <c r="K26" s="24">
        <f t="shared" si="1"/>
        <v>-1088900000</v>
      </c>
      <c r="L26" s="4">
        <v>114</v>
      </c>
      <c r="M26" s="4">
        <v>226</v>
      </c>
      <c r="N26" s="4">
        <v>18</v>
      </c>
      <c r="O26" s="4">
        <v>19</v>
      </c>
      <c r="P26" s="4">
        <v>153300</v>
      </c>
      <c r="Q26" s="4">
        <v>193600</v>
      </c>
      <c r="R26" s="5">
        <v>-1.34E-2</v>
      </c>
      <c r="S26" s="4">
        <v>360000</v>
      </c>
      <c r="T26" s="4">
        <f t="shared" si="2"/>
        <v>693560</v>
      </c>
      <c r="U26" s="4">
        <f t="shared" si="3"/>
        <v>434900</v>
      </c>
      <c r="V26" s="5">
        <v>2.3900000000000001E-2</v>
      </c>
    </row>
    <row r="27" spans="1:22" x14ac:dyDescent="0.2">
      <c r="A27" s="16" t="s">
        <v>319</v>
      </c>
      <c r="B27" s="4">
        <v>133800</v>
      </c>
      <c r="C27" s="4">
        <v>34100</v>
      </c>
      <c r="D27" s="4">
        <v>99700</v>
      </c>
      <c r="E27" s="4">
        <v>3714830000</v>
      </c>
      <c r="F27" s="4">
        <f t="shared" si="0"/>
        <v>36370964371</v>
      </c>
      <c r="K27" s="24">
        <f t="shared" si="1"/>
        <v>-1088900000</v>
      </c>
      <c r="L27" s="4">
        <v>466</v>
      </c>
      <c r="M27" s="4">
        <v>257</v>
      </c>
      <c r="N27" s="4">
        <v>40</v>
      </c>
      <c r="O27" s="4">
        <v>17</v>
      </c>
      <c r="P27" s="4">
        <v>486100</v>
      </c>
      <c r="Q27" s="4">
        <v>241400</v>
      </c>
      <c r="R27" s="5">
        <v>5.3099999999999994E-2</v>
      </c>
      <c r="S27" s="4">
        <v>745200</v>
      </c>
      <c r="T27" s="4">
        <f t="shared" si="2"/>
        <v>682280</v>
      </c>
      <c r="U27" s="4">
        <f t="shared" si="3"/>
        <v>434900</v>
      </c>
      <c r="V27" s="5">
        <v>4.7699999999999992E-2</v>
      </c>
    </row>
    <row r="28" spans="1:22" x14ac:dyDescent="0.2">
      <c r="A28" s="16" t="s">
        <v>318</v>
      </c>
      <c r="B28" s="4">
        <v>0</v>
      </c>
      <c r="C28" s="4">
        <v>83100</v>
      </c>
      <c r="D28" s="4">
        <v>-83100</v>
      </c>
      <c r="E28" s="4">
        <v>-3004230000</v>
      </c>
      <c r="F28" s="4">
        <f t="shared" si="0"/>
        <v>32656134371</v>
      </c>
      <c r="K28" s="24">
        <f t="shared" si="1"/>
        <v>-1088900000</v>
      </c>
      <c r="L28" s="4">
        <v>181</v>
      </c>
      <c r="M28" s="4">
        <v>286</v>
      </c>
      <c r="N28" s="4">
        <v>13</v>
      </c>
      <c r="O28" s="4">
        <v>18</v>
      </c>
      <c r="P28" s="4">
        <v>156600</v>
      </c>
      <c r="Q28" s="4">
        <v>246800</v>
      </c>
      <c r="R28" s="5">
        <v>-1.95E-2</v>
      </c>
      <c r="S28" s="4">
        <v>434900</v>
      </c>
      <c r="T28" s="4">
        <f t="shared" si="2"/>
        <v>725700</v>
      </c>
      <c r="U28" s="4">
        <f t="shared" si="3"/>
        <v>473900</v>
      </c>
      <c r="V28" s="5">
        <v>2.86E-2</v>
      </c>
    </row>
    <row r="29" spans="1:22" x14ac:dyDescent="0.2">
      <c r="A29" s="16" t="s">
        <v>317</v>
      </c>
      <c r="B29" s="4">
        <v>8400</v>
      </c>
      <c r="C29" s="4">
        <v>50400</v>
      </c>
      <c r="D29" s="4">
        <v>-42000</v>
      </c>
      <c r="E29" s="4">
        <v>-1531110000</v>
      </c>
      <c r="F29" s="4">
        <f t="shared" si="0"/>
        <v>35660364371</v>
      </c>
      <c r="K29" s="24">
        <f t="shared" si="1"/>
        <v>-1088900000</v>
      </c>
      <c r="L29" s="4">
        <v>217</v>
      </c>
      <c r="M29" s="4">
        <v>157</v>
      </c>
      <c r="N29" s="4">
        <v>23</v>
      </c>
      <c r="O29" s="4">
        <v>11</v>
      </c>
      <c r="P29" s="4">
        <v>336200</v>
      </c>
      <c r="Q29" s="4">
        <v>137700</v>
      </c>
      <c r="R29" s="5">
        <v>2.53E-2</v>
      </c>
      <c r="S29" s="4">
        <v>473900</v>
      </c>
      <c r="T29" s="4">
        <f t="shared" si="2"/>
        <v>870770</v>
      </c>
      <c r="U29" s="4">
        <f t="shared" si="3"/>
        <v>381300</v>
      </c>
      <c r="V29" s="5">
        <v>5.2699999999999997E-2</v>
      </c>
    </row>
    <row r="30" spans="1:22" x14ac:dyDescent="0.2">
      <c r="A30" s="16" t="s">
        <v>316</v>
      </c>
      <c r="B30" s="4">
        <v>73200</v>
      </c>
      <c r="C30" s="4">
        <v>4800</v>
      </c>
      <c r="D30" s="4">
        <v>68400</v>
      </c>
      <c r="E30" s="4">
        <v>2467800000</v>
      </c>
      <c r="F30" s="4">
        <f t="shared" si="0"/>
        <v>37191474371</v>
      </c>
      <c r="K30" s="24">
        <f t="shared" si="1"/>
        <v>-1088900000</v>
      </c>
      <c r="L30" s="4">
        <v>316</v>
      </c>
      <c r="M30" s="4">
        <v>461</v>
      </c>
      <c r="N30" s="4">
        <v>29</v>
      </c>
      <c r="O30" s="4">
        <v>43</v>
      </c>
      <c r="P30" s="4">
        <v>304800</v>
      </c>
      <c r="Q30" s="4">
        <v>481900</v>
      </c>
      <c r="R30" s="5">
        <v>-2.52E-2</v>
      </c>
      <c r="S30" s="4">
        <v>811700</v>
      </c>
      <c r="T30" s="4">
        <f t="shared" si="2"/>
        <v>892650</v>
      </c>
      <c r="U30" s="4">
        <f t="shared" si="3"/>
        <v>381300</v>
      </c>
      <c r="V30" s="5">
        <v>5.1399999999999994E-2</v>
      </c>
    </row>
    <row r="31" spans="1:22" x14ac:dyDescent="0.2">
      <c r="A31" s="16" t="s">
        <v>315</v>
      </c>
      <c r="B31" s="4">
        <v>14500</v>
      </c>
      <c r="C31" s="4">
        <v>29300</v>
      </c>
      <c r="D31" s="4">
        <v>-14800</v>
      </c>
      <c r="E31" s="4">
        <v>-560040000</v>
      </c>
      <c r="F31" s="4">
        <f t="shared" si="0"/>
        <v>34723674371</v>
      </c>
      <c r="K31" s="24">
        <f t="shared" si="1"/>
        <v>-1088900000</v>
      </c>
      <c r="L31" s="4">
        <v>216</v>
      </c>
      <c r="M31" s="4">
        <v>423</v>
      </c>
      <c r="N31" s="4">
        <v>20</v>
      </c>
      <c r="O31" s="4">
        <v>42</v>
      </c>
      <c r="P31" s="4">
        <v>294700</v>
      </c>
      <c r="Q31" s="4">
        <v>402300</v>
      </c>
      <c r="R31" s="5">
        <v>-4.24E-2</v>
      </c>
      <c r="S31" s="4">
        <v>697200</v>
      </c>
      <c r="T31" s="4">
        <f t="shared" si="2"/>
        <v>910330</v>
      </c>
      <c r="U31" s="4">
        <f t="shared" si="3"/>
        <v>381300</v>
      </c>
      <c r="V31" s="5">
        <v>4.3299999999999998E-2</v>
      </c>
    </row>
    <row r="32" spans="1:22" x14ac:dyDescent="0.2">
      <c r="A32" s="16" t="s">
        <v>314</v>
      </c>
      <c r="B32" s="4">
        <v>151900</v>
      </c>
      <c r="C32" s="4">
        <v>49100</v>
      </c>
      <c r="D32" s="4">
        <v>102800</v>
      </c>
      <c r="E32" s="4">
        <v>3803210000</v>
      </c>
      <c r="F32" s="4">
        <f t="shared" si="0"/>
        <v>35283714371</v>
      </c>
      <c r="K32" s="24">
        <f t="shared" si="1"/>
        <v>-1088900000</v>
      </c>
      <c r="L32" s="4">
        <v>399</v>
      </c>
      <c r="M32" s="4">
        <v>592</v>
      </c>
      <c r="N32" s="4">
        <v>47</v>
      </c>
      <c r="O32" s="4">
        <v>28</v>
      </c>
      <c r="P32" s="4">
        <v>411700</v>
      </c>
      <c r="Q32" s="4">
        <v>485100</v>
      </c>
      <c r="R32" s="5">
        <v>1.34E-2</v>
      </c>
      <c r="S32" s="4">
        <v>902900</v>
      </c>
      <c r="T32" s="4">
        <f t="shared" si="2"/>
        <v>950510</v>
      </c>
      <c r="U32" s="4">
        <f t="shared" si="3"/>
        <v>381300</v>
      </c>
      <c r="V32" s="5">
        <v>4.5999999999999999E-2</v>
      </c>
    </row>
    <row r="33" spans="1:22" x14ac:dyDescent="0.2">
      <c r="A33" s="16" t="s">
        <v>313</v>
      </c>
      <c r="B33" s="4">
        <v>17500</v>
      </c>
      <c r="C33" s="4">
        <v>153900</v>
      </c>
      <c r="D33" s="4">
        <v>-136400</v>
      </c>
      <c r="E33" s="4">
        <v>-5560810000</v>
      </c>
      <c r="F33" s="4">
        <f t="shared" si="0"/>
        <v>31480504371</v>
      </c>
      <c r="K33" s="24">
        <f t="shared" si="1"/>
        <v>-1088900000</v>
      </c>
      <c r="L33" s="4">
        <v>380</v>
      </c>
      <c r="M33" s="4">
        <v>659</v>
      </c>
      <c r="N33" s="4">
        <v>30</v>
      </c>
      <c r="O33" s="4">
        <v>64</v>
      </c>
      <c r="P33" s="4">
        <v>356200</v>
      </c>
      <c r="Q33" s="4">
        <v>939100</v>
      </c>
      <c r="R33" s="5">
        <v>-7.3200000000000001E-2</v>
      </c>
      <c r="S33" s="4">
        <v>1311200</v>
      </c>
      <c r="T33" s="4">
        <f t="shared" si="2"/>
        <v>918080</v>
      </c>
      <c r="U33" s="4">
        <f t="shared" si="3"/>
        <v>381300</v>
      </c>
      <c r="V33" s="5">
        <v>8.43E-2</v>
      </c>
    </row>
    <row r="34" spans="1:22" x14ac:dyDescent="0.2">
      <c r="A34" s="16" t="s">
        <v>270</v>
      </c>
      <c r="B34" s="4">
        <v>13800</v>
      </c>
      <c r="C34" s="4">
        <v>50400</v>
      </c>
      <c r="D34" s="4">
        <v>-36600</v>
      </c>
      <c r="E34" s="4">
        <v>-1458770000</v>
      </c>
      <c r="F34" s="4">
        <f t="shared" si="0"/>
        <v>37041314371</v>
      </c>
      <c r="K34" s="24">
        <f t="shared" si="1"/>
        <v>-1088900000</v>
      </c>
      <c r="L34" s="4">
        <v>202</v>
      </c>
      <c r="M34" s="4">
        <v>225</v>
      </c>
      <c r="N34" s="4">
        <v>23</v>
      </c>
      <c r="O34" s="4">
        <v>9</v>
      </c>
      <c r="P34" s="4">
        <v>206700</v>
      </c>
      <c r="Q34" s="4">
        <v>142400</v>
      </c>
      <c r="R34" s="5">
        <v>1.52E-2</v>
      </c>
      <c r="S34" s="4">
        <v>381300</v>
      </c>
      <c r="T34" s="4">
        <f t="shared" si="2"/>
        <v>966670</v>
      </c>
      <c r="U34" s="4">
        <f t="shared" si="3"/>
        <v>570400</v>
      </c>
      <c r="V34" s="5">
        <v>1.7399999999999999E-2</v>
      </c>
    </row>
    <row r="35" spans="1:22" x14ac:dyDescent="0.2">
      <c r="A35" s="16" t="s">
        <v>269</v>
      </c>
      <c r="B35" s="4">
        <v>77200</v>
      </c>
      <c r="C35" s="4">
        <v>12100</v>
      </c>
      <c r="D35" s="4">
        <v>65100</v>
      </c>
      <c r="E35" s="4">
        <v>2584200000</v>
      </c>
      <c r="F35" s="4">
        <f t="shared" si="0"/>
        <v>38500084371</v>
      </c>
      <c r="K35" s="24">
        <f t="shared" si="1"/>
        <v>-1088900000</v>
      </c>
      <c r="L35" s="4">
        <v>282</v>
      </c>
      <c r="M35" s="4">
        <v>313</v>
      </c>
      <c r="N35" s="4">
        <v>20</v>
      </c>
      <c r="O35" s="4">
        <v>26</v>
      </c>
      <c r="P35" s="4">
        <v>255600</v>
      </c>
      <c r="Q35" s="4">
        <v>300100</v>
      </c>
      <c r="R35" s="5">
        <v>-7.4999999999999997E-3</v>
      </c>
      <c r="S35" s="4">
        <v>570400</v>
      </c>
      <c r="T35" s="4">
        <f t="shared" si="2"/>
        <v>978300</v>
      </c>
      <c r="U35" s="4">
        <f t="shared" si="3"/>
        <v>606900</v>
      </c>
      <c r="V35" s="5">
        <v>2.2499999999999999E-2</v>
      </c>
    </row>
    <row r="36" spans="1:22" x14ac:dyDescent="0.2">
      <c r="A36" s="16" t="s">
        <v>268</v>
      </c>
      <c r="B36" s="4">
        <v>5200</v>
      </c>
      <c r="C36" s="4">
        <v>102600</v>
      </c>
      <c r="D36" s="4">
        <v>-97400</v>
      </c>
      <c r="E36" s="4">
        <v>-3922857621</v>
      </c>
      <c r="F36" s="4">
        <f t="shared" si="0"/>
        <v>35915884371</v>
      </c>
      <c r="G36" s="4">
        <v>0</v>
      </c>
      <c r="H36" s="4">
        <v>0</v>
      </c>
      <c r="I36" s="4">
        <v>0</v>
      </c>
      <c r="J36" s="4">
        <v>-599100000</v>
      </c>
      <c r="K36" s="24">
        <f t="shared" si="1"/>
        <v>-1088900000</v>
      </c>
      <c r="L36" s="4">
        <v>141</v>
      </c>
      <c r="M36" s="4">
        <v>397</v>
      </c>
      <c r="N36" s="4">
        <v>13</v>
      </c>
      <c r="O36" s="4">
        <v>35</v>
      </c>
      <c r="P36" s="4">
        <v>132100</v>
      </c>
      <c r="Q36" s="4">
        <v>440300</v>
      </c>
      <c r="R36" s="5">
        <v>-1.2500000000000001E-2</v>
      </c>
      <c r="S36" s="4">
        <v>606900</v>
      </c>
      <c r="T36" s="4">
        <f t="shared" si="2"/>
        <v>1008990</v>
      </c>
      <c r="U36" s="4">
        <f t="shared" si="3"/>
        <v>632400</v>
      </c>
      <c r="V36" s="5">
        <v>1.61E-2</v>
      </c>
    </row>
    <row r="37" spans="1:22" x14ac:dyDescent="0.2">
      <c r="A37" s="16" t="s">
        <v>254</v>
      </c>
      <c r="B37" s="4">
        <v>74600</v>
      </c>
      <c r="C37" s="4">
        <v>31300</v>
      </c>
      <c r="D37" s="4">
        <v>43300</v>
      </c>
      <c r="E37" s="4">
        <v>1733440000</v>
      </c>
      <c r="F37" s="4">
        <f t="shared" si="0"/>
        <v>39838741992</v>
      </c>
      <c r="G37" s="4">
        <v>0</v>
      </c>
      <c r="H37" s="4">
        <v>0</v>
      </c>
      <c r="I37" s="4">
        <v>0</v>
      </c>
      <c r="J37" s="4">
        <v>-599100000</v>
      </c>
      <c r="K37" s="24">
        <f t="shared" si="1"/>
        <v>-489800000</v>
      </c>
      <c r="L37" s="4">
        <v>334</v>
      </c>
      <c r="M37" s="4">
        <v>311</v>
      </c>
      <c r="N37" s="4">
        <v>26</v>
      </c>
      <c r="O37" s="4">
        <v>17</v>
      </c>
      <c r="P37" s="4">
        <v>339900</v>
      </c>
      <c r="Q37" s="4">
        <v>235700</v>
      </c>
      <c r="R37" s="5">
        <v>2.5399999999999999E-2</v>
      </c>
      <c r="S37" s="4">
        <v>632400</v>
      </c>
      <c r="T37" s="4">
        <f t="shared" si="2"/>
        <v>1132150</v>
      </c>
      <c r="U37" s="4">
        <f t="shared" si="3"/>
        <v>869100</v>
      </c>
      <c r="V37" s="5">
        <v>2.4700000000000003E-2</v>
      </c>
    </row>
    <row r="38" spans="1:22" x14ac:dyDescent="0.2">
      <c r="A38" s="16" t="s">
        <v>253</v>
      </c>
      <c r="B38" s="4">
        <v>274100</v>
      </c>
      <c r="C38" s="4">
        <v>5800</v>
      </c>
      <c r="D38" s="4">
        <v>268300</v>
      </c>
      <c r="E38" s="4">
        <v>10737440000</v>
      </c>
      <c r="F38" s="4">
        <f t="shared" si="0"/>
        <v>38105301992</v>
      </c>
      <c r="G38" s="4">
        <v>0</v>
      </c>
      <c r="H38" s="4">
        <v>0</v>
      </c>
      <c r="I38" s="4">
        <v>0</v>
      </c>
      <c r="J38" s="4">
        <v>799000000</v>
      </c>
      <c r="K38" s="24">
        <f t="shared" si="1"/>
        <v>109300000</v>
      </c>
      <c r="L38" s="4">
        <v>430</v>
      </c>
      <c r="M38" s="4">
        <v>445</v>
      </c>
      <c r="N38" s="4">
        <v>37</v>
      </c>
      <c r="O38" s="4">
        <v>39</v>
      </c>
      <c r="P38" s="4">
        <v>375100</v>
      </c>
      <c r="Q38" s="4">
        <v>412500</v>
      </c>
      <c r="R38" s="5">
        <v>-1.1999999999999999E-3</v>
      </c>
      <c r="S38" s="4">
        <v>869100</v>
      </c>
      <c r="T38" s="4">
        <f t="shared" si="2"/>
        <v>1135580</v>
      </c>
      <c r="U38" s="4">
        <f t="shared" si="3"/>
        <v>874000</v>
      </c>
      <c r="V38" s="5">
        <v>3.3399999999999999E-2</v>
      </c>
    </row>
    <row r="39" spans="1:22" x14ac:dyDescent="0.2">
      <c r="A39" s="16" t="s">
        <v>252</v>
      </c>
      <c r="B39" s="4">
        <v>142200</v>
      </c>
      <c r="C39" s="4">
        <v>48100</v>
      </c>
      <c r="D39" s="4">
        <v>94100</v>
      </c>
      <c r="E39" s="4">
        <v>3853720000</v>
      </c>
      <c r="F39" s="4">
        <f t="shared" si="0"/>
        <v>27367861992</v>
      </c>
      <c r="G39" s="4">
        <v>0</v>
      </c>
      <c r="H39" s="4">
        <v>0</v>
      </c>
      <c r="I39" s="4">
        <v>0</v>
      </c>
      <c r="J39" s="4">
        <v>-129050000</v>
      </c>
      <c r="K39" s="24">
        <f t="shared" si="1"/>
        <v>-689700000</v>
      </c>
      <c r="L39" s="4">
        <v>342</v>
      </c>
      <c r="M39" s="4">
        <v>802</v>
      </c>
      <c r="N39" s="4">
        <v>36</v>
      </c>
      <c r="O39" s="4">
        <v>104</v>
      </c>
      <c r="P39" s="4">
        <v>374400</v>
      </c>
      <c r="Q39" s="4">
        <v>919000</v>
      </c>
      <c r="R39" s="5">
        <v>-7.4499999999999997E-2</v>
      </c>
      <c r="S39" s="4">
        <v>1924600</v>
      </c>
      <c r="T39" s="4">
        <f t="shared" si="2"/>
        <v>1086670</v>
      </c>
      <c r="U39" s="4">
        <f t="shared" si="3"/>
        <v>867200</v>
      </c>
      <c r="V39" s="5">
        <v>6.7299999999999999E-2</v>
      </c>
    </row>
    <row r="40" spans="1:22" x14ac:dyDescent="0.2">
      <c r="A40" s="16" t="s">
        <v>251</v>
      </c>
      <c r="B40" s="4">
        <v>8600</v>
      </c>
      <c r="C40" s="4">
        <v>11400</v>
      </c>
      <c r="D40" s="4">
        <v>-2800</v>
      </c>
      <c r="E40" s="4">
        <v>-119780000</v>
      </c>
      <c r="F40" s="4">
        <f t="shared" si="0"/>
        <v>23514141992</v>
      </c>
      <c r="G40" s="4">
        <v>0</v>
      </c>
      <c r="H40" s="4">
        <v>0</v>
      </c>
      <c r="I40" s="4">
        <v>0</v>
      </c>
      <c r="J40" s="4">
        <v>-129050000</v>
      </c>
      <c r="K40" s="24">
        <f t="shared" si="1"/>
        <v>-560650000</v>
      </c>
      <c r="L40" s="4">
        <v>384</v>
      </c>
      <c r="M40" s="4">
        <v>469</v>
      </c>
      <c r="N40" s="4">
        <v>50</v>
      </c>
      <c r="O40" s="4">
        <v>68</v>
      </c>
      <c r="P40" s="4">
        <v>446700</v>
      </c>
      <c r="Q40" s="4">
        <v>581600</v>
      </c>
      <c r="R40" s="5">
        <v>-3.4999999999999996E-3</v>
      </c>
      <c r="S40" s="4">
        <v>1030500</v>
      </c>
      <c r="T40" s="4">
        <f t="shared" si="2"/>
        <v>1081570</v>
      </c>
      <c r="U40" s="4">
        <f t="shared" si="3"/>
        <v>686700</v>
      </c>
      <c r="V40" s="5">
        <v>2.4300000000000002E-2</v>
      </c>
    </row>
    <row r="41" spans="1:22" x14ac:dyDescent="0.2">
      <c r="A41" s="16" t="s">
        <v>250</v>
      </c>
      <c r="B41" s="4">
        <v>1800</v>
      </c>
      <c r="C41" s="4">
        <v>57900</v>
      </c>
      <c r="D41" s="4">
        <v>-56100</v>
      </c>
      <c r="E41" s="4">
        <v>-2421260000</v>
      </c>
      <c r="F41" s="4">
        <f t="shared" si="0"/>
        <v>23633921992</v>
      </c>
      <c r="K41" s="24">
        <f t="shared" si="1"/>
        <v>-431600000</v>
      </c>
      <c r="L41" s="4">
        <v>235</v>
      </c>
      <c r="M41" s="4">
        <v>526</v>
      </c>
      <c r="N41" s="4">
        <v>36</v>
      </c>
      <c r="O41" s="4">
        <v>60</v>
      </c>
      <c r="P41" s="4">
        <v>272300</v>
      </c>
      <c r="Q41" s="4">
        <v>601500</v>
      </c>
      <c r="R41" s="5">
        <v>-3.04E-2</v>
      </c>
      <c r="S41" s="4">
        <v>874000</v>
      </c>
      <c r="T41" s="4">
        <f t="shared" si="2"/>
        <v>1059410</v>
      </c>
      <c r="U41" s="4">
        <f t="shared" si="3"/>
        <v>686700</v>
      </c>
      <c r="V41" s="5">
        <v>3.1899999999999998E-2</v>
      </c>
    </row>
    <row r="42" spans="1:22" x14ac:dyDescent="0.2">
      <c r="A42" s="16" t="s">
        <v>249</v>
      </c>
      <c r="B42" s="4">
        <v>113900</v>
      </c>
      <c r="C42" s="4">
        <v>40400</v>
      </c>
      <c r="D42" s="4">
        <v>73500</v>
      </c>
      <c r="E42" s="4">
        <v>3100730000</v>
      </c>
      <c r="F42" s="4">
        <f t="shared" si="0"/>
        <v>26055181992</v>
      </c>
      <c r="K42" s="24">
        <f t="shared" si="1"/>
        <v>-431600000</v>
      </c>
      <c r="L42" s="4">
        <v>780</v>
      </c>
      <c r="M42" s="4">
        <v>438</v>
      </c>
      <c r="N42" s="4">
        <v>86</v>
      </c>
      <c r="O42" s="4">
        <v>51</v>
      </c>
      <c r="P42" s="4">
        <v>866000</v>
      </c>
      <c r="Q42" s="4">
        <v>427700</v>
      </c>
      <c r="R42" s="5">
        <v>3.5400000000000001E-2</v>
      </c>
      <c r="S42" s="4">
        <v>1304700</v>
      </c>
      <c r="T42" s="4">
        <f t="shared" si="2"/>
        <v>1051050</v>
      </c>
      <c r="U42" s="4">
        <f t="shared" si="3"/>
        <v>686700</v>
      </c>
      <c r="V42" s="5">
        <v>4.87E-2</v>
      </c>
    </row>
    <row r="43" spans="1:22" x14ac:dyDescent="0.2">
      <c r="A43" s="16" t="s">
        <v>248</v>
      </c>
      <c r="B43" s="4">
        <v>23700</v>
      </c>
      <c r="C43" s="4">
        <v>156900</v>
      </c>
      <c r="D43" s="4">
        <v>-133200</v>
      </c>
      <c r="E43" s="4">
        <v>-5627220000</v>
      </c>
      <c r="F43" s="4">
        <f t="shared" si="0"/>
        <v>22954451992</v>
      </c>
      <c r="K43" s="24">
        <f t="shared" si="1"/>
        <v>-431600000</v>
      </c>
      <c r="L43" s="4">
        <v>321</v>
      </c>
      <c r="M43" s="4">
        <v>542</v>
      </c>
      <c r="N43" s="4">
        <v>45</v>
      </c>
      <c r="O43" s="4">
        <v>60</v>
      </c>
      <c r="P43" s="4">
        <v>376200</v>
      </c>
      <c r="Q43" s="4">
        <v>554100</v>
      </c>
      <c r="R43" s="5">
        <v>-3.4999999999999996E-3</v>
      </c>
      <c r="S43" s="4">
        <v>986900</v>
      </c>
      <c r="T43" s="4">
        <f t="shared" si="2"/>
        <v>1192870</v>
      </c>
      <c r="U43" s="4">
        <f t="shared" si="3"/>
        <v>686700</v>
      </c>
      <c r="V43" s="5">
        <v>2.4500000000000001E-2</v>
      </c>
    </row>
    <row r="44" spans="1:22" x14ac:dyDescent="0.2">
      <c r="A44" s="16" t="s">
        <v>247</v>
      </c>
      <c r="B44" s="4">
        <v>6900</v>
      </c>
      <c r="C44" s="4">
        <v>189200</v>
      </c>
      <c r="D44" s="4">
        <v>-182300</v>
      </c>
      <c r="E44" s="4">
        <v>-7805150000</v>
      </c>
      <c r="F44" s="4">
        <f t="shared" si="0"/>
        <v>28581671992</v>
      </c>
      <c r="K44" s="24">
        <f t="shared" si="1"/>
        <v>-431600000</v>
      </c>
      <c r="L44" s="4">
        <v>316</v>
      </c>
      <c r="M44" s="4">
        <v>402</v>
      </c>
      <c r="N44" s="4">
        <v>32</v>
      </c>
      <c r="O44" s="4">
        <v>54</v>
      </c>
      <c r="P44" s="4">
        <v>307900</v>
      </c>
      <c r="Q44" s="4">
        <v>478200</v>
      </c>
      <c r="R44" s="5">
        <v>-9.300000000000001E-3</v>
      </c>
      <c r="S44" s="4">
        <v>867200</v>
      </c>
      <c r="T44" s="4">
        <f t="shared" si="2"/>
        <v>1301290</v>
      </c>
      <c r="U44" s="4">
        <f t="shared" si="3"/>
        <v>686700</v>
      </c>
      <c r="V44" s="5">
        <v>2.53E-2</v>
      </c>
    </row>
    <row r="45" spans="1:22" x14ac:dyDescent="0.2">
      <c r="A45" s="16" t="s">
        <v>246</v>
      </c>
      <c r="B45" s="4">
        <v>17900</v>
      </c>
      <c r="C45" s="4">
        <v>45200</v>
      </c>
      <c r="D45" s="4">
        <v>-27300</v>
      </c>
      <c r="E45" s="4">
        <v>-1167099450</v>
      </c>
      <c r="F45" s="4">
        <f t="shared" si="0"/>
        <v>36386821992</v>
      </c>
      <c r="K45" s="24">
        <f t="shared" si="1"/>
        <v>-431600000</v>
      </c>
      <c r="L45" s="4">
        <v>280</v>
      </c>
      <c r="M45" s="4">
        <v>431</v>
      </c>
      <c r="N45" s="4">
        <v>23</v>
      </c>
      <c r="O45" s="4">
        <v>33</v>
      </c>
      <c r="P45" s="4">
        <v>225300</v>
      </c>
      <c r="Q45" s="4">
        <v>417400</v>
      </c>
      <c r="R45" s="5">
        <v>-9.300000000000001E-3</v>
      </c>
      <c r="S45" s="4">
        <v>686700</v>
      </c>
      <c r="T45" s="4">
        <f t="shared" si="2"/>
        <v>1455600</v>
      </c>
      <c r="U45" s="4">
        <f t="shared" si="3"/>
        <v>903400</v>
      </c>
      <c r="V45" s="5">
        <v>2.64E-2</v>
      </c>
    </row>
    <row r="46" spans="1:22" x14ac:dyDescent="0.2">
      <c r="A46" s="16" t="s">
        <v>245</v>
      </c>
      <c r="B46" s="4">
        <v>24800</v>
      </c>
      <c r="C46" s="4">
        <v>49900</v>
      </c>
      <c r="D46" s="4">
        <v>-25100</v>
      </c>
      <c r="E46" s="4">
        <v>-1080570000</v>
      </c>
      <c r="F46" s="4">
        <f t="shared" si="0"/>
        <v>37553921442</v>
      </c>
      <c r="K46" s="24">
        <f t="shared" si="1"/>
        <v>-431600000</v>
      </c>
      <c r="L46" s="4">
        <v>424</v>
      </c>
      <c r="M46" s="4">
        <v>407</v>
      </c>
      <c r="N46" s="4">
        <v>45</v>
      </c>
      <c r="O46" s="4">
        <v>44</v>
      </c>
      <c r="P46" s="4">
        <v>415300</v>
      </c>
      <c r="Q46" s="4">
        <v>419200</v>
      </c>
      <c r="R46" s="5">
        <v>2.6099999999999998E-2</v>
      </c>
      <c r="S46" s="4">
        <v>913800</v>
      </c>
      <c r="T46" s="4">
        <f t="shared" si="2"/>
        <v>1538620</v>
      </c>
      <c r="U46" s="4">
        <f t="shared" si="3"/>
        <v>652400</v>
      </c>
      <c r="V46" s="5">
        <v>2.4199999999999999E-2</v>
      </c>
    </row>
    <row r="47" spans="1:22" x14ac:dyDescent="0.2">
      <c r="A47" s="16" t="s">
        <v>244</v>
      </c>
      <c r="B47" s="4">
        <v>312800</v>
      </c>
      <c r="C47" s="4">
        <v>22200</v>
      </c>
      <c r="D47" s="4">
        <v>290600</v>
      </c>
      <c r="E47" s="4">
        <v>12019050000</v>
      </c>
      <c r="F47" s="4">
        <f t="shared" ref="F47:F73" si="4">E47+F48</f>
        <v>38634491442</v>
      </c>
      <c r="G47" s="4">
        <v>0</v>
      </c>
      <c r="H47" s="4">
        <v>0</v>
      </c>
      <c r="I47" s="4">
        <v>0</v>
      </c>
      <c r="J47" s="4">
        <v>-82900000</v>
      </c>
      <c r="K47" s="24">
        <f t="shared" ref="K47:K73" si="5">K48+J47</f>
        <v>-431600000</v>
      </c>
      <c r="L47" s="4">
        <v>1002</v>
      </c>
      <c r="M47" s="4">
        <v>560</v>
      </c>
      <c r="N47" s="4">
        <v>135</v>
      </c>
      <c r="O47" s="4">
        <v>54</v>
      </c>
      <c r="P47" s="4">
        <v>1266300</v>
      </c>
      <c r="Q47" s="4">
        <v>573600</v>
      </c>
      <c r="R47" s="5">
        <v>6.9599999999999995E-2</v>
      </c>
      <c r="S47" s="4">
        <v>1864000</v>
      </c>
      <c r="T47" s="4">
        <f t="shared" si="2"/>
        <v>1711780</v>
      </c>
      <c r="U47" s="4">
        <f t="shared" ref="U47:U73" si="6">MIN(S48:S52)</f>
        <v>652400</v>
      </c>
      <c r="V47" s="5">
        <v>6.8600000000000008E-2</v>
      </c>
    </row>
    <row r="48" spans="1:22" x14ac:dyDescent="0.2">
      <c r="A48" s="16" t="s">
        <v>243</v>
      </c>
      <c r="B48" s="4">
        <v>34900</v>
      </c>
      <c r="C48" s="4">
        <v>73200</v>
      </c>
      <c r="D48" s="4">
        <v>-38300</v>
      </c>
      <c r="E48" s="4">
        <v>-1526150000</v>
      </c>
      <c r="F48" s="4">
        <f t="shared" si="4"/>
        <v>26615441442</v>
      </c>
      <c r="K48" s="24">
        <f t="shared" si="5"/>
        <v>-348700000</v>
      </c>
      <c r="L48" s="4">
        <v>285</v>
      </c>
      <c r="M48" s="4">
        <v>482</v>
      </c>
      <c r="N48" s="4">
        <v>23</v>
      </c>
      <c r="O48" s="4">
        <v>43</v>
      </c>
      <c r="P48" s="4">
        <v>266400</v>
      </c>
      <c r="Q48" s="4">
        <v>527700</v>
      </c>
      <c r="R48" s="5">
        <v>-6.3E-3</v>
      </c>
      <c r="S48" s="4">
        <v>903400</v>
      </c>
      <c r="T48" s="4">
        <f t="shared" si="2"/>
        <v>1712800</v>
      </c>
      <c r="U48" s="4">
        <f t="shared" si="6"/>
        <v>652400</v>
      </c>
      <c r="V48" s="5">
        <v>3.3300000000000003E-2</v>
      </c>
    </row>
    <row r="49" spans="1:22" x14ac:dyDescent="0.2">
      <c r="A49" s="16" t="s">
        <v>236</v>
      </c>
      <c r="B49" s="4">
        <v>68100</v>
      </c>
      <c r="C49" s="4">
        <v>147200</v>
      </c>
      <c r="D49" s="4">
        <v>-79100</v>
      </c>
      <c r="E49" s="4">
        <v>-3157560000</v>
      </c>
      <c r="F49" s="4">
        <f t="shared" si="4"/>
        <v>28141591442</v>
      </c>
      <c r="K49" s="24">
        <f t="shared" si="5"/>
        <v>-348700000</v>
      </c>
      <c r="L49" s="4">
        <v>390</v>
      </c>
      <c r="M49" s="4">
        <v>819</v>
      </c>
      <c r="N49" s="4">
        <v>42</v>
      </c>
      <c r="O49" s="4">
        <v>91</v>
      </c>
      <c r="P49" s="4">
        <v>413800</v>
      </c>
      <c r="Q49" s="4">
        <v>942000</v>
      </c>
      <c r="R49" s="5">
        <v>-1.6299999999999999E-2</v>
      </c>
      <c r="S49" s="4">
        <v>1435500</v>
      </c>
      <c r="T49" s="4">
        <f t="shared" si="2"/>
        <v>1619620</v>
      </c>
      <c r="U49" s="4">
        <f t="shared" si="6"/>
        <v>652400</v>
      </c>
      <c r="V49" s="5">
        <v>2.23E-2</v>
      </c>
    </row>
    <row r="50" spans="1:22" x14ac:dyDescent="0.2">
      <c r="A50" s="16" t="s">
        <v>235</v>
      </c>
      <c r="B50" s="4">
        <v>101400</v>
      </c>
      <c r="C50" s="4">
        <v>46800</v>
      </c>
      <c r="D50" s="4">
        <v>54600</v>
      </c>
      <c r="E50" s="4">
        <v>2162510000</v>
      </c>
      <c r="F50" s="4">
        <f t="shared" si="4"/>
        <v>31299151442</v>
      </c>
      <c r="K50" s="24">
        <f t="shared" si="5"/>
        <v>-348700000</v>
      </c>
      <c r="L50" s="4">
        <v>548</v>
      </c>
      <c r="M50" s="4">
        <v>493</v>
      </c>
      <c r="N50" s="4">
        <v>44</v>
      </c>
      <c r="O50" s="4">
        <v>32</v>
      </c>
      <c r="P50" s="4">
        <v>559900</v>
      </c>
      <c r="Q50" s="4">
        <v>396000</v>
      </c>
      <c r="R50" s="5">
        <v>1.89E-2</v>
      </c>
      <c r="S50" s="4">
        <v>979500</v>
      </c>
      <c r="T50" s="4">
        <f t="shared" si="2"/>
        <v>1605980</v>
      </c>
      <c r="U50" s="4">
        <f t="shared" si="6"/>
        <v>652400</v>
      </c>
      <c r="V50" s="5">
        <v>2.9399999999999999E-2</v>
      </c>
    </row>
    <row r="51" spans="1:22" x14ac:dyDescent="0.2">
      <c r="A51" s="16" t="s">
        <v>234</v>
      </c>
      <c r="B51" s="4">
        <v>39000</v>
      </c>
      <c r="C51" s="4">
        <v>49700</v>
      </c>
      <c r="D51" s="4">
        <v>-10700</v>
      </c>
      <c r="E51" s="4">
        <v>-433120000</v>
      </c>
      <c r="F51" s="4">
        <f t="shared" si="4"/>
        <v>29136641442</v>
      </c>
      <c r="K51" s="24">
        <f t="shared" si="5"/>
        <v>-348700000</v>
      </c>
      <c r="L51" s="4">
        <v>243</v>
      </c>
      <c r="M51" s="4">
        <v>387</v>
      </c>
      <c r="N51" s="4">
        <v>21</v>
      </c>
      <c r="O51" s="4">
        <v>26</v>
      </c>
      <c r="P51" s="4">
        <v>249500</v>
      </c>
      <c r="Q51" s="4">
        <v>314000</v>
      </c>
      <c r="R51" s="5">
        <v>-7.4999999999999997E-3</v>
      </c>
      <c r="S51" s="4">
        <v>652400</v>
      </c>
      <c r="T51" s="4">
        <f t="shared" si="2"/>
        <v>1579340</v>
      </c>
      <c r="U51" s="4">
        <f t="shared" si="6"/>
        <v>1221100</v>
      </c>
      <c r="V51" s="5">
        <v>2.1299999999999999E-2</v>
      </c>
    </row>
    <row r="52" spans="1:22" x14ac:dyDescent="0.2">
      <c r="A52" s="16" t="s">
        <v>233</v>
      </c>
      <c r="B52" s="4">
        <v>107000</v>
      </c>
      <c r="C52" s="4">
        <v>64900</v>
      </c>
      <c r="D52" s="4">
        <v>42100</v>
      </c>
      <c r="E52" s="4">
        <v>1647120000</v>
      </c>
      <c r="F52" s="4">
        <f t="shared" si="4"/>
        <v>29569761442</v>
      </c>
      <c r="K52" s="24">
        <f t="shared" si="5"/>
        <v>-348700000</v>
      </c>
      <c r="L52" s="4">
        <v>681</v>
      </c>
      <c r="M52" s="4">
        <v>533</v>
      </c>
      <c r="N52" s="4">
        <v>65</v>
      </c>
      <c r="O52" s="4">
        <v>45</v>
      </c>
      <c r="P52" s="4">
        <v>683800</v>
      </c>
      <c r="Q52" s="4">
        <v>501800</v>
      </c>
      <c r="R52" s="5">
        <v>1.2699999999999999E-2</v>
      </c>
      <c r="S52" s="4">
        <v>1221100</v>
      </c>
      <c r="T52" s="4">
        <f t="shared" si="2"/>
        <v>1496810</v>
      </c>
      <c r="U52" s="4">
        <f t="shared" si="6"/>
        <v>1744000</v>
      </c>
      <c r="V52" s="5">
        <v>4.2900000000000001E-2</v>
      </c>
    </row>
    <row r="53" spans="1:22" x14ac:dyDescent="0.2">
      <c r="A53" s="16" t="s">
        <v>232</v>
      </c>
      <c r="B53" s="4">
        <v>216600</v>
      </c>
      <c r="C53" s="4">
        <v>226400</v>
      </c>
      <c r="D53" s="4">
        <v>-9800</v>
      </c>
      <c r="E53" s="4">
        <v>-652920000</v>
      </c>
      <c r="F53" s="4">
        <f t="shared" si="4"/>
        <v>27922641442</v>
      </c>
      <c r="K53" s="24">
        <f t="shared" si="5"/>
        <v>-348700000</v>
      </c>
      <c r="L53" s="4">
        <v>892</v>
      </c>
      <c r="M53" s="4">
        <v>1303</v>
      </c>
      <c r="N53" s="4">
        <v>75</v>
      </c>
      <c r="O53" s="4">
        <v>131</v>
      </c>
      <c r="P53" s="4">
        <v>950100</v>
      </c>
      <c r="Q53" s="4">
        <v>1447800</v>
      </c>
      <c r="R53" s="5">
        <v>-2.7799999999999998E-2</v>
      </c>
      <c r="S53" s="4">
        <v>2405100</v>
      </c>
      <c r="T53" s="4">
        <f t="shared" si="2"/>
        <v>1319450</v>
      </c>
      <c r="U53" s="4">
        <f t="shared" si="6"/>
        <v>913600</v>
      </c>
      <c r="V53" s="5">
        <v>7.6999999999999999E-2</v>
      </c>
    </row>
    <row r="54" spans="1:22" x14ac:dyDescent="0.2">
      <c r="A54" s="16" t="s">
        <v>231</v>
      </c>
      <c r="B54" s="4">
        <v>158200</v>
      </c>
      <c r="C54" s="4">
        <v>267000</v>
      </c>
      <c r="D54" s="4">
        <v>-108800</v>
      </c>
      <c r="E54" s="4">
        <v>-4289190000</v>
      </c>
      <c r="F54" s="4">
        <f t="shared" si="4"/>
        <v>28575561442</v>
      </c>
      <c r="K54" s="24">
        <f t="shared" si="5"/>
        <v>-348700000</v>
      </c>
      <c r="L54" s="4">
        <v>871</v>
      </c>
      <c r="M54" s="4">
        <v>850</v>
      </c>
      <c r="N54" s="4">
        <v>126</v>
      </c>
      <c r="O54" s="4">
        <v>94</v>
      </c>
      <c r="P54" s="4">
        <v>1004700</v>
      </c>
      <c r="Q54" s="4">
        <v>886300</v>
      </c>
      <c r="R54" s="5">
        <v>2.92E-2</v>
      </c>
      <c r="S54" s="4">
        <v>1951400</v>
      </c>
      <c r="T54" s="4">
        <f t="shared" si="2"/>
        <v>1183470</v>
      </c>
      <c r="U54" s="4">
        <f t="shared" si="6"/>
        <v>503700</v>
      </c>
      <c r="V54" s="5">
        <v>5.4900000000000004E-2</v>
      </c>
    </row>
    <row r="55" spans="1:22" x14ac:dyDescent="0.2">
      <c r="A55" s="16" t="s">
        <v>230</v>
      </c>
      <c r="B55" s="4">
        <v>163700</v>
      </c>
      <c r="C55" s="4">
        <v>110300</v>
      </c>
      <c r="D55" s="4">
        <v>53400</v>
      </c>
      <c r="E55" s="4">
        <v>2068260000</v>
      </c>
      <c r="F55" s="4">
        <f t="shared" si="4"/>
        <v>32864751442</v>
      </c>
      <c r="K55" s="24">
        <f t="shared" si="5"/>
        <v>-348700000</v>
      </c>
      <c r="L55" s="4">
        <v>896</v>
      </c>
      <c r="M55" s="4">
        <v>1059</v>
      </c>
      <c r="N55" s="4">
        <v>114</v>
      </c>
      <c r="O55" s="4">
        <v>129</v>
      </c>
      <c r="P55" s="4">
        <v>1018800</v>
      </c>
      <c r="Q55" s="4">
        <v>1157600</v>
      </c>
      <c r="R55" s="5">
        <v>3.0099999999999998E-2</v>
      </c>
      <c r="S55" s="4">
        <v>2229800</v>
      </c>
      <c r="T55" s="4">
        <f t="shared" si="2"/>
        <v>1015870</v>
      </c>
      <c r="U55" s="4">
        <f t="shared" si="6"/>
        <v>503700</v>
      </c>
      <c r="V55" s="5">
        <v>5.0900000000000001E-2</v>
      </c>
    </row>
    <row r="56" spans="1:22" x14ac:dyDescent="0.2">
      <c r="A56" s="16" t="s">
        <v>229</v>
      </c>
      <c r="B56" s="4">
        <v>227200</v>
      </c>
      <c r="C56" s="4">
        <v>10000</v>
      </c>
      <c r="D56" s="4">
        <v>217200</v>
      </c>
      <c r="E56" s="4">
        <v>8277570000</v>
      </c>
      <c r="F56" s="4">
        <f t="shared" si="4"/>
        <v>30796491442</v>
      </c>
      <c r="K56" s="24">
        <f t="shared" si="5"/>
        <v>-348700000</v>
      </c>
      <c r="L56" s="4">
        <v>793</v>
      </c>
      <c r="M56" s="4">
        <v>712</v>
      </c>
      <c r="N56" s="4">
        <v>86</v>
      </c>
      <c r="O56" s="4">
        <v>81</v>
      </c>
      <c r="P56" s="4">
        <v>830700</v>
      </c>
      <c r="Q56" s="4">
        <v>795000</v>
      </c>
      <c r="R56" s="5">
        <v>3.5200000000000002E-2</v>
      </c>
      <c r="S56" s="4">
        <v>1744000</v>
      </c>
      <c r="T56" s="4">
        <f t="shared" si="2"/>
        <v>957210</v>
      </c>
      <c r="U56" s="4">
        <f t="shared" si="6"/>
        <v>386000</v>
      </c>
      <c r="V56" s="5">
        <v>1.8200000000000001E-2</v>
      </c>
    </row>
    <row r="57" spans="1:22" x14ac:dyDescent="0.2">
      <c r="A57" s="16" t="s">
        <v>228</v>
      </c>
      <c r="B57" s="4">
        <v>400100</v>
      </c>
      <c r="C57" s="4">
        <v>16700</v>
      </c>
      <c r="D57" s="4">
        <v>383400</v>
      </c>
      <c r="E57" s="4">
        <v>13883150000</v>
      </c>
      <c r="F57" s="4">
        <f t="shared" si="4"/>
        <v>22518921442</v>
      </c>
      <c r="K57" s="24">
        <f t="shared" si="5"/>
        <v>-348700000</v>
      </c>
      <c r="L57" s="4">
        <v>1436</v>
      </c>
      <c r="M57" s="4">
        <v>980</v>
      </c>
      <c r="N57" s="4">
        <v>203</v>
      </c>
      <c r="O57" s="4">
        <v>152</v>
      </c>
      <c r="P57" s="4">
        <v>1913600</v>
      </c>
      <c r="Q57" s="4">
        <v>1649500</v>
      </c>
      <c r="R57" s="5">
        <v>6.9400000000000003E-2</v>
      </c>
      <c r="S57" s="4">
        <v>3595600</v>
      </c>
      <c r="T57" s="4">
        <f t="shared" si="2"/>
        <v>651530</v>
      </c>
      <c r="U57" s="4">
        <f t="shared" si="6"/>
        <v>386000</v>
      </c>
      <c r="V57" s="5">
        <v>6.4899999999999999E-2</v>
      </c>
    </row>
    <row r="58" spans="1:22" x14ac:dyDescent="0.2">
      <c r="A58" s="16" t="s">
        <v>227</v>
      </c>
      <c r="B58" s="4">
        <v>58600</v>
      </c>
      <c r="C58" s="4">
        <v>200</v>
      </c>
      <c r="D58" s="4">
        <v>58400</v>
      </c>
      <c r="E58" s="4">
        <v>2044280000</v>
      </c>
      <c r="F58" s="4">
        <f t="shared" si="4"/>
        <v>8635771442</v>
      </c>
      <c r="G58" s="4">
        <v>0</v>
      </c>
      <c r="H58" s="4">
        <v>0</v>
      </c>
      <c r="I58" s="4">
        <v>0</v>
      </c>
      <c r="J58" s="4">
        <v>-70400000</v>
      </c>
      <c r="K58" s="24">
        <f t="shared" si="5"/>
        <v>-348700000</v>
      </c>
      <c r="L58" s="4">
        <v>547</v>
      </c>
      <c r="M58" s="4">
        <v>460</v>
      </c>
      <c r="N58" s="4">
        <v>25</v>
      </c>
      <c r="O58" s="4">
        <v>41</v>
      </c>
      <c r="P58" s="4">
        <v>452400</v>
      </c>
      <c r="Q58" s="4">
        <v>459700</v>
      </c>
      <c r="R58" s="5">
        <v>1.47E-2</v>
      </c>
      <c r="S58" s="4">
        <v>913600</v>
      </c>
      <c r="T58" s="4">
        <f t="shared" si="2"/>
        <v>609330</v>
      </c>
      <c r="U58" s="4">
        <f t="shared" si="6"/>
        <v>386000</v>
      </c>
      <c r="V58" s="5">
        <v>4.0800000000000003E-2</v>
      </c>
    </row>
    <row r="59" spans="1:22" x14ac:dyDescent="0.2">
      <c r="A59" s="16" t="s">
        <v>226</v>
      </c>
      <c r="B59" s="4">
        <v>11100</v>
      </c>
      <c r="C59" s="4">
        <v>20400</v>
      </c>
      <c r="D59" s="4">
        <v>-9300</v>
      </c>
      <c r="E59" s="4">
        <v>-322700000</v>
      </c>
      <c r="F59" s="4">
        <f t="shared" si="4"/>
        <v>6591491442</v>
      </c>
      <c r="K59" s="24">
        <f t="shared" si="5"/>
        <v>-278300000</v>
      </c>
      <c r="L59" s="4">
        <v>261</v>
      </c>
      <c r="M59" s="4">
        <v>351</v>
      </c>
      <c r="N59" s="4">
        <v>19</v>
      </c>
      <c r="O59" s="4">
        <v>17</v>
      </c>
      <c r="P59" s="4">
        <v>220900</v>
      </c>
      <c r="Q59" s="4">
        <v>282800</v>
      </c>
      <c r="R59" s="5">
        <v>0</v>
      </c>
      <c r="S59" s="4">
        <v>503700</v>
      </c>
      <c r="T59" s="4">
        <f t="shared" si="2"/>
        <v>627710</v>
      </c>
      <c r="U59" s="4">
        <f t="shared" si="6"/>
        <v>386000</v>
      </c>
      <c r="V59" s="5">
        <v>2.7400000000000001E-2</v>
      </c>
    </row>
    <row r="60" spans="1:22" x14ac:dyDescent="0.2">
      <c r="A60" s="16" t="s">
        <v>225</v>
      </c>
      <c r="B60" s="4">
        <v>202300</v>
      </c>
      <c r="C60" s="4">
        <v>217300</v>
      </c>
      <c r="D60" s="4">
        <v>-15000</v>
      </c>
      <c r="E60" s="4">
        <v>-513490000</v>
      </c>
      <c r="F60" s="4">
        <f t="shared" si="4"/>
        <v>6914191442</v>
      </c>
      <c r="K60" s="24">
        <f t="shared" si="5"/>
        <v>-278300000</v>
      </c>
      <c r="L60" s="4">
        <v>219</v>
      </c>
      <c r="M60" s="4">
        <v>607</v>
      </c>
      <c r="N60" s="4">
        <v>17</v>
      </c>
      <c r="O60" s="4">
        <v>24</v>
      </c>
      <c r="P60" s="4">
        <v>208800</v>
      </c>
      <c r="Q60" s="4">
        <v>428200</v>
      </c>
      <c r="R60" s="5">
        <v>-7.3000000000000001E-3</v>
      </c>
      <c r="S60" s="4">
        <v>843100</v>
      </c>
      <c r="T60" s="4">
        <f t="shared" si="2"/>
        <v>610250</v>
      </c>
      <c r="U60" s="4">
        <f t="shared" si="6"/>
        <v>386000</v>
      </c>
      <c r="V60" s="5">
        <v>1.3100000000000001E-2</v>
      </c>
    </row>
    <row r="61" spans="1:22" x14ac:dyDescent="0.2">
      <c r="A61" s="16" t="s">
        <v>224</v>
      </c>
      <c r="B61" s="4">
        <v>4300</v>
      </c>
      <c r="C61" s="4">
        <v>8700</v>
      </c>
      <c r="D61" s="4">
        <v>-4400</v>
      </c>
      <c r="E61" s="4">
        <v>-152320000</v>
      </c>
      <c r="F61" s="4">
        <f t="shared" si="4"/>
        <v>7427681442</v>
      </c>
      <c r="K61" s="24">
        <f t="shared" si="5"/>
        <v>-278300000</v>
      </c>
      <c r="L61" s="4">
        <v>106</v>
      </c>
      <c r="M61" s="4">
        <v>222</v>
      </c>
      <c r="N61" s="4">
        <v>4</v>
      </c>
      <c r="O61" s="4">
        <v>12</v>
      </c>
      <c r="P61" s="4">
        <v>84300</v>
      </c>
      <c r="Q61" s="4">
        <v>160800</v>
      </c>
      <c r="R61" s="5">
        <v>-7.1999999999999998E-3</v>
      </c>
      <c r="S61" s="4">
        <v>386000</v>
      </c>
      <c r="T61" s="4">
        <f t="shared" si="2"/>
        <v>606210</v>
      </c>
      <c r="U61" s="4">
        <f t="shared" si="6"/>
        <v>395800</v>
      </c>
      <c r="V61" s="5">
        <v>2.0099999999999996E-2</v>
      </c>
    </row>
    <row r="62" spans="1:22" x14ac:dyDescent="0.2">
      <c r="A62" s="16" t="s">
        <v>223</v>
      </c>
      <c r="B62" s="4">
        <v>3100</v>
      </c>
      <c r="C62" s="4">
        <v>24700</v>
      </c>
      <c r="D62" s="4">
        <v>-21600</v>
      </c>
      <c r="E62" s="4">
        <v>-749680000</v>
      </c>
      <c r="F62" s="4">
        <f t="shared" si="4"/>
        <v>7580001442</v>
      </c>
      <c r="K62" s="24">
        <f t="shared" si="5"/>
        <v>-278300000</v>
      </c>
      <c r="L62" s="4">
        <v>204</v>
      </c>
      <c r="M62" s="4">
        <v>435</v>
      </c>
      <c r="N62" s="4">
        <v>2</v>
      </c>
      <c r="O62" s="4">
        <v>19</v>
      </c>
      <c r="P62" s="4">
        <v>102600</v>
      </c>
      <c r="Q62" s="4">
        <v>293200</v>
      </c>
      <c r="R62" s="5">
        <v>-1.15E-2</v>
      </c>
      <c r="S62" s="4">
        <v>395800</v>
      </c>
      <c r="T62" s="4">
        <f t="shared" si="2"/>
        <v>632920</v>
      </c>
      <c r="U62" s="4">
        <f t="shared" si="6"/>
        <v>538800</v>
      </c>
      <c r="V62" s="5">
        <v>1.72E-2</v>
      </c>
    </row>
    <row r="63" spans="1:22" x14ac:dyDescent="0.2">
      <c r="A63" s="16" t="s">
        <v>222</v>
      </c>
      <c r="B63" s="4">
        <v>17500</v>
      </c>
      <c r="C63" s="4">
        <v>73500</v>
      </c>
      <c r="D63" s="4">
        <v>-56000</v>
      </c>
      <c r="E63" s="4">
        <v>-1971260000</v>
      </c>
      <c r="F63" s="4">
        <f t="shared" si="4"/>
        <v>8329681442</v>
      </c>
      <c r="K63" s="24">
        <f t="shared" si="5"/>
        <v>-278300000</v>
      </c>
      <c r="L63" s="4">
        <v>247</v>
      </c>
      <c r="M63" s="4">
        <v>433</v>
      </c>
      <c r="N63" s="4">
        <v>12</v>
      </c>
      <c r="O63" s="4">
        <v>23</v>
      </c>
      <c r="P63" s="4">
        <v>224100</v>
      </c>
      <c r="Q63" s="4">
        <v>386800</v>
      </c>
      <c r="R63" s="5">
        <v>-5.6999999999999993E-3</v>
      </c>
      <c r="S63" s="4">
        <v>631500</v>
      </c>
      <c r="T63" s="4">
        <f t="shared" si="2"/>
        <v>690440</v>
      </c>
      <c r="U63" s="4">
        <f t="shared" si="6"/>
        <v>491600</v>
      </c>
      <c r="V63" s="5">
        <v>2.2499999999999999E-2</v>
      </c>
    </row>
    <row r="64" spans="1:22" x14ac:dyDescent="0.2">
      <c r="A64" s="16" t="s">
        <v>221</v>
      </c>
      <c r="B64" s="4">
        <v>1400</v>
      </c>
      <c r="C64" s="4">
        <v>16800</v>
      </c>
      <c r="D64" s="4">
        <v>-15400</v>
      </c>
      <c r="E64" s="4">
        <v>-537160000</v>
      </c>
      <c r="F64" s="4">
        <f t="shared" si="4"/>
        <v>10300941442</v>
      </c>
      <c r="K64" s="24">
        <f t="shared" si="5"/>
        <v>-278300000</v>
      </c>
      <c r="L64" s="4">
        <v>324</v>
      </c>
      <c r="M64" s="4">
        <v>326</v>
      </c>
      <c r="N64" s="4">
        <v>16</v>
      </c>
      <c r="O64" s="4">
        <v>28</v>
      </c>
      <c r="P64" s="4">
        <v>294700</v>
      </c>
      <c r="Q64" s="4">
        <v>296900</v>
      </c>
      <c r="R64" s="5">
        <v>1.15E-2</v>
      </c>
      <c r="S64" s="4">
        <v>591600</v>
      </c>
      <c r="T64" s="4">
        <f t="shared" si="2"/>
        <v>720200</v>
      </c>
      <c r="U64" s="4">
        <f t="shared" si="6"/>
        <v>491600</v>
      </c>
      <c r="V64" s="5">
        <v>1.84E-2</v>
      </c>
    </row>
    <row r="65" spans="1:22" x14ac:dyDescent="0.2">
      <c r="A65" s="16" t="s">
        <v>220</v>
      </c>
      <c r="B65" s="4">
        <v>26500</v>
      </c>
      <c r="C65" s="4">
        <v>22500</v>
      </c>
      <c r="D65" s="4">
        <v>4000</v>
      </c>
      <c r="E65" s="4">
        <v>151800000</v>
      </c>
      <c r="F65" s="4">
        <f t="shared" si="4"/>
        <v>10838101442</v>
      </c>
      <c r="K65" s="24">
        <f t="shared" si="5"/>
        <v>-278300000</v>
      </c>
      <c r="L65" s="4">
        <v>227</v>
      </c>
      <c r="M65" s="4">
        <v>353</v>
      </c>
      <c r="N65" s="4">
        <v>19</v>
      </c>
      <c r="O65" s="4">
        <v>26</v>
      </c>
      <c r="P65" s="4">
        <v>227300</v>
      </c>
      <c r="Q65" s="4">
        <v>315100</v>
      </c>
      <c r="R65" s="5">
        <v>-1.1399999999999999E-2</v>
      </c>
      <c r="S65" s="4">
        <v>553800</v>
      </c>
      <c r="T65" s="4">
        <f t="shared" si="2"/>
        <v>753940</v>
      </c>
      <c r="U65" s="4">
        <f t="shared" si="6"/>
        <v>491600</v>
      </c>
      <c r="V65" s="5">
        <v>2.5399999999999999E-2</v>
      </c>
    </row>
    <row r="66" spans="1:22" x14ac:dyDescent="0.2">
      <c r="A66" s="16" t="s">
        <v>219</v>
      </c>
      <c r="B66" s="4">
        <v>187700</v>
      </c>
      <c r="C66" s="4">
        <v>2500</v>
      </c>
      <c r="D66" s="4">
        <v>185200</v>
      </c>
      <c r="E66" s="4">
        <v>6536560000</v>
      </c>
      <c r="F66" s="4">
        <f t="shared" si="4"/>
        <v>10686301442</v>
      </c>
      <c r="K66" s="24">
        <f t="shared" si="5"/>
        <v>-278300000</v>
      </c>
      <c r="L66" s="4">
        <v>515</v>
      </c>
      <c r="M66" s="4">
        <v>635</v>
      </c>
      <c r="N66" s="4">
        <v>37</v>
      </c>
      <c r="O66" s="4">
        <v>61</v>
      </c>
      <c r="P66" s="4">
        <v>517000</v>
      </c>
      <c r="Q66" s="4">
        <v>610900</v>
      </c>
      <c r="R66" s="5">
        <v>1.15E-2</v>
      </c>
      <c r="S66" s="4">
        <v>1157400</v>
      </c>
      <c r="T66" s="4">
        <f t="shared" si="2"/>
        <v>681740</v>
      </c>
      <c r="U66" s="4">
        <f t="shared" si="6"/>
        <v>345600</v>
      </c>
      <c r="V66" s="5">
        <v>2.6499999999999999E-2</v>
      </c>
    </row>
    <row r="67" spans="1:22" x14ac:dyDescent="0.2">
      <c r="A67" s="16" t="s">
        <v>218</v>
      </c>
      <c r="B67" s="4">
        <v>59400</v>
      </c>
      <c r="C67" s="4">
        <v>27300</v>
      </c>
      <c r="D67" s="4">
        <v>32100</v>
      </c>
      <c r="E67" s="4">
        <v>1107530000</v>
      </c>
      <c r="F67" s="4">
        <f t="shared" si="4"/>
        <v>4149741442</v>
      </c>
      <c r="K67" s="24">
        <f t="shared" si="5"/>
        <v>-278300000</v>
      </c>
      <c r="L67" s="4">
        <v>306</v>
      </c>
      <c r="M67" s="4">
        <v>236</v>
      </c>
      <c r="N67" s="4">
        <v>18</v>
      </c>
      <c r="O67" s="4">
        <v>31</v>
      </c>
      <c r="P67" s="4">
        <v>256700</v>
      </c>
      <c r="Q67" s="4">
        <v>272300</v>
      </c>
      <c r="R67" s="5">
        <v>2.06E-2</v>
      </c>
      <c r="S67" s="4">
        <v>538800</v>
      </c>
      <c r="T67" s="4">
        <f t="shared" si="2"/>
        <v>668650</v>
      </c>
      <c r="U67" s="4">
        <f t="shared" si="6"/>
        <v>345600</v>
      </c>
      <c r="V67" s="5">
        <v>2.1600000000000001E-2</v>
      </c>
    </row>
    <row r="68" spans="1:22" x14ac:dyDescent="0.2">
      <c r="A68" s="16" t="s">
        <v>217</v>
      </c>
      <c r="B68" s="4">
        <v>53800</v>
      </c>
      <c r="C68" s="4">
        <v>5200</v>
      </c>
      <c r="D68" s="4">
        <v>48600</v>
      </c>
      <c r="E68" s="4">
        <v>1666510000</v>
      </c>
      <c r="F68" s="4">
        <f t="shared" si="4"/>
        <v>3042211442</v>
      </c>
      <c r="K68" s="24">
        <f t="shared" si="5"/>
        <v>-278300000</v>
      </c>
      <c r="L68" s="4">
        <v>254</v>
      </c>
      <c r="M68" s="4">
        <v>247</v>
      </c>
      <c r="N68" s="4">
        <v>17</v>
      </c>
      <c r="O68" s="4">
        <v>11</v>
      </c>
      <c r="P68" s="4">
        <v>246100</v>
      </c>
      <c r="Q68" s="4">
        <v>214800</v>
      </c>
      <c r="R68" s="5">
        <v>3.0000000000000001E-3</v>
      </c>
      <c r="S68" s="4">
        <v>491600</v>
      </c>
      <c r="T68" s="4">
        <f t="shared" si="2"/>
        <v>681870</v>
      </c>
      <c r="U68" s="4">
        <f t="shared" si="6"/>
        <v>345600</v>
      </c>
      <c r="V68" s="5">
        <v>1.6E-2</v>
      </c>
    </row>
    <row r="69" spans="1:22" x14ac:dyDescent="0.2">
      <c r="A69" s="16" t="s">
        <v>216</v>
      </c>
      <c r="B69" s="4">
        <v>29000</v>
      </c>
      <c r="C69" s="4">
        <v>29200</v>
      </c>
      <c r="D69" s="4">
        <v>-200</v>
      </c>
      <c r="E69" s="4">
        <v>-8210000</v>
      </c>
      <c r="F69" s="4">
        <f t="shared" si="4"/>
        <v>1375701442</v>
      </c>
      <c r="K69" s="24">
        <f t="shared" si="5"/>
        <v>-278300000</v>
      </c>
      <c r="L69" s="4">
        <v>213</v>
      </c>
      <c r="M69" s="4">
        <v>425</v>
      </c>
      <c r="N69" s="4">
        <v>15</v>
      </c>
      <c r="O69" s="4">
        <v>28</v>
      </c>
      <c r="P69" s="4">
        <v>218000</v>
      </c>
      <c r="Q69" s="4">
        <v>458900</v>
      </c>
      <c r="R69" s="5">
        <v>-2.2000000000000002E-2</v>
      </c>
      <c r="S69" s="4">
        <v>687500</v>
      </c>
      <c r="T69" s="4">
        <f t="shared" si="2"/>
        <v>694610</v>
      </c>
      <c r="U69" s="4">
        <f t="shared" si="6"/>
        <v>345600</v>
      </c>
      <c r="V69" s="5">
        <v>2.86E-2</v>
      </c>
    </row>
    <row r="70" spans="1:22" x14ac:dyDescent="0.2">
      <c r="A70" s="16" t="s">
        <v>215</v>
      </c>
      <c r="B70" s="4">
        <v>37700</v>
      </c>
      <c r="C70" s="4">
        <v>54800</v>
      </c>
      <c r="D70" s="4">
        <v>-17100</v>
      </c>
      <c r="E70" s="4">
        <v>-599110000</v>
      </c>
      <c r="F70" s="4">
        <f t="shared" si="4"/>
        <v>1383911442</v>
      </c>
      <c r="K70" s="24">
        <f t="shared" si="5"/>
        <v>-278300000</v>
      </c>
      <c r="L70" s="4">
        <v>275</v>
      </c>
      <c r="M70" s="4">
        <v>370</v>
      </c>
      <c r="N70" s="4">
        <v>21</v>
      </c>
      <c r="O70" s="4">
        <v>37</v>
      </c>
      <c r="P70" s="4">
        <v>262500</v>
      </c>
      <c r="Q70" s="4">
        <v>403000</v>
      </c>
      <c r="R70" s="5">
        <v>-4.3E-3</v>
      </c>
      <c r="S70" s="4">
        <v>668500</v>
      </c>
      <c r="T70" s="4">
        <f t="shared" si="2"/>
        <v>711630</v>
      </c>
      <c r="U70" s="4">
        <f t="shared" si="6"/>
        <v>345600</v>
      </c>
      <c r="V70" s="5">
        <v>2.7999999999999997E-2</v>
      </c>
    </row>
    <row r="71" spans="1:22" x14ac:dyDescent="0.2">
      <c r="A71" s="16" t="s">
        <v>214</v>
      </c>
      <c r="B71" s="4">
        <v>2000</v>
      </c>
      <c r="C71" s="4">
        <v>17900</v>
      </c>
      <c r="D71" s="4">
        <v>-15900</v>
      </c>
      <c r="E71" s="4">
        <v>-553500000</v>
      </c>
      <c r="F71" s="4">
        <f t="shared" si="4"/>
        <v>1983021442</v>
      </c>
      <c r="K71" s="24">
        <f t="shared" si="5"/>
        <v>-278300000</v>
      </c>
      <c r="L71" s="4">
        <v>194</v>
      </c>
      <c r="M71" s="4">
        <v>208</v>
      </c>
      <c r="N71" s="4">
        <v>16</v>
      </c>
      <c r="O71" s="4">
        <v>5</v>
      </c>
      <c r="P71" s="4">
        <v>204000</v>
      </c>
      <c r="Q71" s="4">
        <v>133100</v>
      </c>
      <c r="R71" s="5">
        <v>7.3000000000000001E-3</v>
      </c>
      <c r="S71" s="4">
        <v>345600</v>
      </c>
      <c r="T71" s="4">
        <f t="shared" si="2"/>
        <v>751370</v>
      </c>
      <c r="U71" s="4">
        <f t="shared" si="6"/>
        <v>435400</v>
      </c>
      <c r="V71" s="5">
        <v>1.8600000000000002E-2</v>
      </c>
    </row>
    <row r="72" spans="1:22" x14ac:dyDescent="0.2">
      <c r="A72" s="16" t="s">
        <v>213</v>
      </c>
      <c r="B72" s="4">
        <v>9400</v>
      </c>
      <c r="C72" s="4">
        <v>18400</v>
      </c>
      <c r="D72" s="4">
        <v>-9000</v>
      </c>
      <c r="E72" s="4">
        <v>-315120000</v>
      </c>
      <c r="F72" s="4">
        <f t="shared" si="4"/>
        <v>2536521442</v>
      </c>
      <c r="G72" s="4">
        <v>0</v>
      </c>
      <c r="H72" s="4">
        <v>0</v>
      </c>
      <c r="I72" s="4">
        <v>0</v>
      </c>
      <c r="J72" s="4">
        <v>-207100000</v>
      </c>
      <c r="K72" s="24">
        <f t="shared" si="5"/>
        <v>-278300000</v>
      </c>
      <c r="L72" s="4">
        <v>268</v>
      </c>
      <c r="M72" s="4">
        <v>443</v>
      </c>
      <c r="N72" s="4">
        <v>18</v>
      </c>
      <c r="O72" s="4">
        <v>39</v>
      </c>
      <c r="P72" s="4">
        <v>225200</v>
      </c>
      <c r="Q72" s="4">
        <v>420000</v>
      </c>
      <c r="R72" s="5">
        <v>-5.6999999999999993E-3</v>
      </c>
      <c r="S72" s="4">
        <v>662900</v>
      </c>
      <c r="T72" s="4">
        <f t="shared" si="2"/>
        <v>756100</v>
      </c>
      <c r="U72" s="4">
        <f t="shared" si="6"/>
        <v>407900</v>
      </c>
      <c r="V72" s="5">
        <v>2.1499999999999998E-2</v>
      </c>
    </row>
    <row r="73" spans="1:22" x14ac:dyDescent="0.2">
      <c r="A73" s="16" t="s">
        <v>212</v>
      </c>
      <c r="B73" s="4">
        <v>16900</v>
      </c>
      <c r="C73" s="4">
        <v>0</v>
      </c>
      <c r="D73" s="4">
        <v>16900</v>
      </c>
      <c r="E73" s="4">
        <v>595470000</v>
      </c>
      <c r="F73" s="4">
        <f t="shared" si="4"/>
        <v>2851641442</v>
      </c>
      <c r="G73" s="4">
        <v>0</v>
      </c>
      <c r="H73" s="4">
        <v>0</v>
      </c>
      <c r="I73" s="4">
        <v>0</v>
      </c>
      <c r="J73" s="4">
        <v>-71200000</v>
      </c>
      <c r="K73" s="24">
        <f t="shared" si="5"/>
        <v>-71200000</v>
      </c>
      <c r="L73" s="4">
        <v>429</v>
      </c>
      <c r="M73" s="4">
        <v>554</v>
      </c>
      <c r="N73" s="4">
        <v>38</v>
      </c>
      <c r="O73" s="4">
        <v>76</v>
      </c>
      <c r="P73" s="4">
        <v>422600</v>
      </c>
      <c r="Q73" s="4">
        <v>784100</v>
      </c>
      <c r="R73" s="5">
        <v>-2.8000000000000004E-3</v>
      </c>
      <c r="S73" s="4">
        <v>1206700</v>
      </c>
      <c r="T73" s="4">
        <f t="shared" si="2"/>
        <v>758190</v>
      </c>
      <c r="U73" s="4">
        <f t="shared" si="6"/>
        <v>407900</v>
      </c>
      <c r="V73" s="5">
        <v>2.7999999999999997E-2</v>
      </c>
    </row>
    <row r="74" spans="1:22" x14ac:dyDescent="0.2">
      <c r="A74" s="16" t="s">
        <v>211</v>
      </c>
      <c r="B74" s="4">
        <v>71300</v>
      </c>
      <c r="C74" s="4">
        <v>8500</v>
      </c>
      <c r="D74" s="4">
        <v>62800</v>
      </c>
      <c r="E74" s="4">
        <v>2194020000</v>
      </c>
      <c r="F74" s="4">
        <f t="shared" ref="F74:F79" si="7">E74+F75</f>
        <v>2256171442</v>
      </c>
      <c r="K74" s="24">
        <f t="shared" ref="K74:K79" si="8">K75+J74</f>
        <v>0</v>
      </c>
      <c r="L74" s="4">
        <v>459</v>
      </c>
      <c r="M74" s="4">
        <v>363</v>
      </c>
      <c r="N74" s="4">
        <v>49</v>
      </c>
      <c r="O74" s="4">
        <v>40</v>
      </c>
      <c r="P74" s="4">
        <v>500100</v>
      </c>
      <c r="Q74" s="4">
        <v>387500</v>
      </c>
      <c r="R74" s="5">
        <v>2.9500000000000002E-2</v>
      </c>
      <c r="S74" s="4">
        <v>889200</v>
      </c>
      <c r="T74" s="4">
        <f t="shared" ref="T74:T79" si="9">AVERAGE(S75:S84)</f>
        <v>701910</v>
      </c>
      <c r="U74" s="4">
        <f t="shared" ref="U74:U79" si="10">MIN(S75:S79)</f>
        <v>407900</v>
      </c>
      <c r="V74" s="5">
        <v>3.4000000000000002E-2</v>
      </c>
    </row>
    <row r="75" spans="1:22" x14ac:dyDescent="0.2">
      <c r="A75" s="16" t="s">
        <v>210</v>
      </c>
      <c r="B75" s="4">
        <v>40100</v>
      </c>
      <c r="C75" s="4">
        <v>241500</v>
      </c>
      <c r="D75" s="4">
        <v>-201400</v>
      </c>
      <c r="E75" s="4">
        <v>-6902560000</v>
      </c>
      <c r="F75" s="4">
        <f t="shared" si="7"/>
        <v>62151442</v>
      </c>
      <c r="K75" s="24">
        <f t="shared" si="8"/>
        <v>0</v>
      </c>
      <c r="L75" s="4">
        <v>337</v>
      </c>
      <c r="M75" s="4">
        <v>448</v>
      </c>
      <c r="N75" s="4">
        <v>30</v>
      </c>
      <c r="O75" s="4">
        <v>52</v>
      </c>
      <c r="P75" s="4">
        <v>344800</v>
      </c>
      <c r="Q75" s="4">
        <v>538600</v>
      </c>
      <c r="R75" s="5">
        <v>-1.1699999999999999E-2</v>
      </c>
      <c r="S75" s="4">
        <v>891200</v>
      </c>
      <c r="T75" s="4">
        <f t="shared" si="9"/>
        <v>625070</v>
      </c>
      <c r="U75" s="4">
        <f t="shared" si="10"/>
        <v>407900</v>
      </c>
      <c r="V75" s="5">
        <v>4.2900000000000001E-2</v>
      </c>
    </row>
    <row r="76" spans="1:22" x14ac:dyDescent="0.2">
      <c r="A76" s="16" t="s">
        <v>208</v>
      </c>
      <c r="B76" s="4">
        <v>9600</v>
      </c>
      <c r="C76" s="4">
        <v>4100</v>
      </c>
      <c r="D76" s="4">
        <v>5500</v>
      </c>
      <c r="E76" s="4">
        <v>190330000</v>
      </c>
      <c r="F76" s="4">
        <f t="shared" si="7"/>
        <v>6964711442</v>
      </c>
      <c r="K76" s="24">
        <f t="shared" si="8"/>
        <v>0</v>
      </c>
      <c r="L76" s="4">
        <v>157</v>
      </c>
      <c r="M76" s="4">
        <v>254</v>
      </c>
      <c r="N76" s="4">
        <v>16</v>
      </c>
      <c r="O76" s="4">
        <v>24</v>
      </c>
      <c r="P76" s="4">
        <v>154600</v>
      </c>
      <c r="Q76" s="4">
        <v>280500</v>
      </c>
      <c r="R76" s="5">
        <v>0</v>
      </c>
      <c r="S76" s="4">
        <v>435400</v>
      </c>
      <c r="T76" s="4">
        <f t="shared" si="9"/>
        <v>595230</v>
      </c>
      <c r="U76" s="4">
        <f t="shared" si="10"/>
        <v>407900</v>
      </c>
      <c r="V76" s="5">
        <v>1.5900000000000001E-2</v>
      </c>
    </row>
    <row r="77" spans="1:22" x14ac:dyDescent="0.2">
      <c r="A77" s="16" t="s">
        <v>207</v>
      </c>
      <c r="B77" s="4">
        <v>8700</v>
      </c>
      <c r="C77" s="4">
        <v>5600</v>
      </c>
      <c r="D77" s="4">
        <v>3100</v>
      </c>
      <c r="E77" s="4">
        <v>106200000</v>
      </c>
      <c r="F77" s="4">
        <f t="shared" si="7"/>
        <v>6774381442</v>
      </c>
      <c r="K77" s="24">
        <f t="shared" si="8"/>
        <v>0</v>
      </c>
      <c r="L77" s="4">
        <v>241</v>
      </c>
      <c r="M77" s="4">
        <v>265</v>
      </c>
      <c r="N77" s="4">
        <v>14</v>
      </c>
      <c r="O77" s="4">
        <v>17</v>
      </c>
      <c r="P77" s="4">
        <v>179700</v>
      </c>
      <c r="Q77" s="4">
        <v>217900</v>
      </c>
      <c r="R77" s="5">
        <v>1.18E-2</v>
      </c>
      <c r="S77" s="4">
        <v>407900</v>
      </c>
      <c r="T77" s="4">
        <f t="shared" si="9"/>
        <v>569210</v>
      </c>
      <c r="U77" s="4">
        <f t="shared" si="10"/>
        <v>623800</v>
      </c>
      <c r="V77" s="5">
        <v>2.5899999999999999E-2</v>
      </c>
    </row>
    <row r="78" spans="1:22" x14ac:dyDescent="0.2">
      <c r="A78" s="16" t="s">
        <v>206</v>
      </c>
      <c r="B78" s="4">
        <v>2600</v>
      </c>
      <c r="C78" s="4">
        <v>15000</v>
      </c>
      <c r="D78" s="4">
        <v>-12400</v>
      </c>
      <c r="E78" s="4">
        <v>-425210000</v>
      </c>
      <c r="F78" s="4">
        <f t="shared" si="7"/>
        <v>6668181442</v>
      </c>
      <c r="K78" s="24">
        <f t="shared" si="8"/>
        <v>0</v>
      </c>
      <c r="L78" s="4">
        <v>296</v>
      </c>
      <c r="M78" s="4">
        <v>285</v>
      </c>
      <c r="N78" s="4">
        <v>14</v>
      </c>
      <c r="O78" s="4">
        <v>34</v>
      </c>
      <c r="P78" s="4">
        <v>230700</v>
      </c>
      <c r="Q78" s="4">
        <v>393000</v>
      </c>
      <c r="R78" s="5">
        <v>4.5000000000000005E-3</v>
      </c>
      <c r="S78" s="4">
        <v>623800</v>
      </c>
      <c r="T78" s="4">
        <f t="shared" si="9"/>
        <v>530270</v>
      </c>
      <c r="U78" s="4">
        <f t="shared" si="10"/>
        <v>710200</v>
      </c>
      <c r="V78" s="5">
        <v>2.0299999999999999E-2</v>
      </c>
    </row>
    <row r="79" spans="1:22" x14ac:dyDescent="0.2">
      <c r="A79" s="16" t="s">
        <v>205</v>
      </c>
      <c r="B79" s="4">
        <v>8200</v>
      </c>
      <c r="C79" s="4">
        <v>19000</v>
      </c>
      <c r="D79" s="4">
        <v>-10800</v>
      </c>
      <c r="E79" s="4">
        <v>-365370000</v>
      </c>
      <c r="F79" s="4">
        <f t="shared" si="7"/>
        <v>7093391442</v>
      </c>
      <c r="K79" s="24">
        <f t="shared" si="8"/>
        <v>0</v>
      </c>
      <c r="L79" s="4">
        <v>260</v>
      </c>
      <c r="M79" s="4">
        <v>570</v>
      </c>
      <c r="N79" s="4">
        <v>15</v>
      </c>
      <c r="O79" s="4">
        <v>47</v>
      </c>
      <c r="P79" s="4">
        <v>226100</v>
      </c>
      <c r="Q79" s="4">
        <v>583700</v>
      </c>
      <c r="R79" s="5">
        <v>-1.77E-2</v>
      </c>
      <c r="S79" s="4">
        <v>814900</v>
      </c>
      <c r="T79" s="4">
        <f t="shared" si="9"/>
        <v>482770</v>
      </c>
      <c r="U79" s="4">
        <f t="shared" si="10"/>
        <v>326400</v>
      </c>
      <c r="V79" s="5">
        <v>2.0499999999999997E-2</v>
      </c>
    </row>
    <row r="80" spans="1:22" x14ac:dyDescent="0.2">
      <c r="A80" s="16" t="s">
        <v>204</v>
      </c>
      <c r="B80" s="4">
        <v>22600</v>
      </c>
      <c r="C80" s="4">
        <v>36400</v>
      </c>
      <c r="D80" s="4">
        <v>-13800</v>
      </c>
      <c r="E80" s="4">
        <v>-469087290</v>
      </c>
      <c r="F80" s="4">
        <f t="shared" ref="F80:F90" si="11">E80+F81</f>
        <v>7458761442</v>
      </c>
      <c r="K80" s="24">
        <f t="shared" ref="K80:K90" si="12">K81+J80</f>
        <v>0</v>
      </c>
      <c r="L80" s="4">
        <v>530</v>
      </c>
      <c r="M80" s="4">
        <v>287</v>
      </c>
      <c r="N80" s="4">
        <v>38</v>
      </c>
      <c r="O80" s="4">
        <v>22</v>
      </c>
      <c r="P80" s="4">
        <v>525200</v>
      </c>
      <c r="Q80" s="4">
        <v>261600</v>
      </c>
      <c r="R80" s="5">
        <v>4.41E-2</v>
      </c>
      <c r="S80" s="4">
        <v>838700</v>
      </c>
      <c r="T80" s="4">
        <f t="shared" ref="T80:T96" si="13">AVERAGE(S81:S90)</f>
        <v>414480</v>
      </c>
      <c r="U80" s="4">
        <f t="shared" ref="U80:U90" si="14">MIN(S81:S85)</f>
        <v>122800</v>
      </c>
      <c r="V80" s="5">
        <v>4.4999999999999998E-2</v>
      </c>
    </row>
    <row r="81" spans="1:22" x14ac:dyDescent="0.2">
      <c r="A81" s="16" t="s">
        <v>203</v>
      </c>
      <c r="B81" s="4">
        <v>15000</v>
      </c>
      <c r="C81" s="4">
        <v>600</v>
      </c>
      <c r="D81" s="4">
        <v>14400</v>
      </c>
      <c r="E81" s="4">
        <v>478288732</v>
      </c>
      <c r="F81" s="4">
        <f t="shared" si="11"/>
        <v>7927848732</v>
      </c>
      <c r="K81" s="24">
        <f t="shared" si="12"/>
        <v>0</v>
      </c>
      <c r="L81" s="4">
        <v>233</v>
      </c>
      <c r="M81" s="4">
        <v>488</v>
      </c>
      <c r="N81" s="4">
        <v>13</v>
      </c>
      <c r="O81" s="4">
        <v>36</v>
      </c>
      <c r="P81" s="4">
        <v>246200</v>
      </c>
      <c r="Q81" s="4">
        <v>471100</v>
      </c>
      <c r="R81" s="5">
        <v>-2.7300000000000001E-2</v>
      </c>
      <c r="S81" s="4">
        <v>743000</v>
      </c>
      <c r="T81" s="4">
        <f t="shared" si="13"/>
        <v>357542</v>
      </c>
      <c r="U81" s="4">
        <f t="shared" si="14"/>
        <v>122800</v>
      </c>
      <c r="V81" s="5">
        <v>2.9500000000000002E-2</v>
      </c>
    </row>
    <row r="82" spans="1:22" x14ac:dyDescent="0.2">
      <c r="A82" s="16" t="s">
        <v>200</v>
      </c>
      <c r="B82" s="4">
        <v>19100</v>
      </c>
      <c r="C82" s="4">
        <v>33300</v>
      </c>
      <c r="D82" s="4">
        <v>-14200</v>
      </c>
      <c r="E82" s="4">
        <v>-486410000</v>
      </c>
      <c r="F82" s="4">
        <f t="shared" si="11"/>
        <v>7449560000</v>
      </c>
      <c r="K82" s="24">
        <f t="shared" si="12"/>
        <v>0</v>
      </c>
      <c r="L82" s="4">
        <v>511</v>
      </c>
      <c r="M82" s="4">
        <v>379</v>
      </c>
      <c r="N82" s="4">
        <v>20</v>
      </c>
      <c r="O82" s="4">
        <v>21</v>
      </c>
      <c r="P82" s="4">
        <v>403700</v>
      </c>
      <c r="Q82" s="4">
        <v>301900</v>
      </c>
      <c r="R82" s="5">
        <v>1.8100000000000002E-2</v>
      </c>
      <c r="S82" s="4">
        <v>710200</v>
      </c>
      <c r="T82" s="4">
        <f t="shared" si="13"/>
        <v>305196.90000000002</v>
      </c>
      <c r="U82" s="4">
        <f t="shared" si="14"/>
        <v>122800</v>
      </c>
      <c r="V82" s="5">
        <v>3.5200000000000002E-2</v>
      </c>
    </row>
    <row r="83" spans="1:22" x14ac:dyDescent="0.2">
      <c r="A83" s="16" t="s">
        <v>199</v>
      </c>
      <c r="B83" s="4">
        <v>5000</v>
      </c>
      <c r="C83" s="4">
        <v>14500</v>
      </c>
      <c r="D83" s="4">
        <v>-9500</v>
      </c>
      <c r="E83" s="4">
        <v>-315070000</v>
      </c>
      <c r="F83" s="4">
        <f t="shared" si="11"/>
        <v>7935970000</v>
      </c>
      <c r="K83" s="24">
        <f t="shared" si="12"/>
        <v>0</v>
      </c>
      <c r="L83" s="4">
        <v>762</v>
      </c>
      <c r="M83" s="4">
        <v>454</v>
      </c>
      <c r="N83" s="4">
        <v>37</v>
      </c>
      <c r="O83" s="4">
        <v>23</v>
      </c>
      <c r="P83" s="4">
        <v>737700</v>
      </c>
      <c r="Q83" s="4">
        <v>483500</v>
      </c>
      <c r="R83" s="5">
        <v>5.3899999999999997E-2</v>
      </c>
      <c r="S83" s="4">
        <v>1227600</v>
      </c>
      <c r="T83" s="4">
        <f t="shared" si="13"/>
        <v>196677</v>
      </c>
      <c r="U83" s="4">
        <f t="shared" si="14"/>
        <v>122800</v>
      </c>
      <c r="V83" s="5">
        <v>5.1200000000000002E-2</v>
      </c>
    </row>
    <row r="84" spans="1:22" x14ac:dyDescent="0.2">
      <c r="A84" s="16" t="s">
        <v>193</v>
      </c>
      <c r="B84" s="4">
        <v>17400</v>
      </c>
      <c r="C84" s="4">
        <v>1000</v>
      </c>
      <c r="D84" s="4">
        <v>16400</v>
      </c>
      <c r="E84" s="4">
        <v>517570000</v>
      </c>
      <c r="F84" s="4">
        <f t="shared" si="11"/>
        <v>8251040000</v>
      </c>
      <c r="K84" s="24">
        <f t="shared" si="12"/>
        <v>0</v>
      </c>
      <c r="L84" s="4">
        <v>272</v>
      </c>
      <c r="M84" s="4">
        <v>199</v>
      </c>
      <c r="N84" s="4">
        <v>7</v>
      </c>
      <c r="O84" s="4">
        <v>9</v>
      </c>
      <c r="P84" s="4">
        <v>191300</v>
      </c>
      <c r="Q84" s="4">
        <v>133700</v>
      </c>
      <c r="R84" s="5">
        <v>1.6200000000000003E-2</v>
      </c>
      <c r="S84" s="4">
        <v>326400</v>
      </c>
      <c r="T84" s="4">
        <f t="shared" si="13"/>
        <v>196815.6</v>
      </c>
      <c r="U84" s="4">
        <f t="shared" si="14"/>
        <v>122800</v>
      </c>
      <c r="V84" s="5">
        <v>2.6800000000000001E-2</v>
      </c>
    </row>
    <row r="85" spans="1:22" x14ac:dyDescent="0.2">
      <c r="A85" s="16" t="s">
        <v>192</v>
      </c>
      <c r="B85" s="4">
        <v>500</v>
      </c>
      <c r="C85" s="4">
        <v>3000</v>
      </c>
      <c r="D85" s="4">
        <v>-2500</v>
      </c>
      <c r="E85" s="4">
        <v>-78100000</v>
      </c>
      <c r="F85" s="4">
        <f t="shared" si="11"/>
        <v>7733470000</v>
      </c>
      <c r="K85" s="24">
        <f t="shared" si="12"/>
        <v>0</v>
      </c>
      <c r="L85" s="4">
        <v>36</v>
      </c>
      <c r="M85" s="4">
        <v>92</v>
      </c>
      <c r="N85" s="4">
        <v>1</v>
      </c>
      <c r="O85" s="4">
        <v>5</v>
      </c>
      <c r="P85" s="4">
        <v>27800</v>
      </c>
      <c r="Q85" s="4">
        <v>89600</v>
      </c>
      <c r="R85" s="5">
        <v>0</v>
      </c>
      <c r="S85" s="4">
        <v>122800</v>
      </c>
      <c r="T85" s="4">
        <f t="shared" si="13"/>
        <v>209270.6</v>
      </c>
      <c r="U85" s="4">
        <f t="shared" si="14"/>
        <v>137000</v>
      </c>
      <c r="V85" s="5">
        <v>1.1299999999999999E-2</v>
      </c>
    </row>
    <row r="86" spans="1:22" x14ac:dyDescent="0.2">
      <c r="A86" s="16" t="s">
        <v>191</v>
      </c>
      <c r="B86" s="4">
        <v>24000</v>
      </c>
      <c r="C86" s="4">
        <v>3200</v>
      </c>
      <c r="D86" s="4">
        <v>20800</v>
      </c>
      <c r="E86" s="4">
        <v>647990000</v>
      </c>
      <c r="F86" s="4">
        <f t="shared" si="11"/>
        <v>7811570000</v>
      </c>
      <c r="K86" s="24">
        <f t="shared" si="12"/>
        <v>0</v>
      </c>
      <c r="L86" s="4">
        <v>77</v>
      </c>
      <c r="M86" s="4">
        <v>116</v>
      </c>
      <c r="N86" s="4">
        <v>2</v>
      </c>
      <c r="O86" s="4">
        <v>3</v>
      </c>
      <c r="P86" s="4">
        <v>49500</v>
      </c>
      <c r="Q86" s="4">
        <v>87600</v>
      </c>
      <c r="R86" s="5">
        <v>4.8999999999999998E-3</v>
      </c>
      <c r="S86" s="4">
        <v>137000</v>
      </c>
      <c r="T86" s="4">
        <f t="shared" si="13"/>
        <v>216057</v>
      </c>
      <c r="U86" s="4">
        <f t="shared" si="14"/>
        <v>147700</v>
      </c>
      <c r="V86" s="5">
        <v>1.44E-2</v>
      </c>
    </row>
    <row r="87" spans="1:22" x14ac:dyDescent="0.2">
      <c r="A87" s="16" t="s">
        <v>190</v>
      </c>
      <c r="B87" s="4">
        <v>46000</v>
      </c>
      <c r="C87" s="4">
        <v>6800</v>
      </c>
      <c r="D87" s="4">
        <v>39200</v>
      </c>
      <c r="E87" s="4">
        <v>1214340000</v>
      </c>
      <c r="F87" s="4">
        <f t="shared" si="11"/>
        <v>7163580000</v>
      </c>
      <c r="K87" s="24">
        <f t="shared" si="12"/>
        <v>0</v>
      </c>
      <c r="L87" s="4">
        <v>94</v>
      </c>
      <c r="M87" s="4">
        <v>141</v>
      </c>
      <c r="N87" s="4">
        <v>3</v>
      </c>
      <c r="O87" s="4">
        <v>2</v>
      </c>
      <c r="P87" s="4">
        <v>50000</v>
      </c>
      <c r="Q87" s="4">
        <v>77600</v>
      </c>
      <c r="R87" s="5">
        <v>-3.2000000000000002E-3</v>
      </c>
      <c r="S87" s="4">
        <v>147700</v>
      </c>
      <c r="T87" s="4">
        <f t="shared" si="13"/>
        <v>223167</v>
      </c>
      <c r="U87" s="4">
        <f t="shared" si="14"/>
        <v>155800</v>
      </c>
      <c r="V87" s="5">
        <v>1.9299999999999998E-2</v>
      </c>
    </row>
    <row r="88" spans="1:22" x14ac:dyDescent="0.2">
      <c r="A88" s="16" t="s">
        <v>189</v>
      </c>
      <c r="B88" s="4">
        <v>18500</v>
      </c>
      <c r="C88" s="4">
        <v>19500</v>
      </c>
      <c r="D88" s="4">
        <v>-1000</v>
      </c>
      <c r="E88" s="4">
        <v>-30680000</v>
      </c>
      <c r="F88" s="4">
        <f t="shared" si="11"/>
        <v>5949240000</v>
      </c>
      <c r="K88" s="24">
        <f t="shared" si="12"/>
        <v>0</v>
      </c>
      <c r="L88" s="4">
        <v>110</v>
      </c>
      <c r="M88" s="4">
        <v>210</v>
      </c>
      <c r="N88" s="4">
        <v>2</v>
      </c>
      <c r="O88" s="4">
        <v>9</v>
      </c>
      <c r="P88" s="4">
        <v>83700</v>
      </c>
      <c r="Q88" s="4">
        <v>149100</v>
      </c>
      <c r="R88" s="5">
        <v>-1.61E-2</v>
      </c>
      <c r="S88" s="4">
        <v>234400</v>
      </c>
      <c r="T88" s="4">
        <f t="shared" si="13"/>
        <v>222152.9</v>
      </c>
      <c r="U88" s="4">
        <f t="shared" si="14"/>
        <v>142401</v>
      </c>
      <c r="V88" s="5">
        <v>2.07E-2</v>
      </c>
    </row>
    <row r="89" spans="1:22" x14ac:dyDescent="0.2">
      <c r="A89" s="16" t="s">
        <v>188</v>
      </c>
      <c r="B89" s="4">
        <v>63500</v>
      </c>
      <c r="C89" s="4">
        <v>9800</v>
      </c>
      <c r="D89" s="4">
        <v>53700</v>
      </c>
      <c r="E89" s="4">
        <v>1679020000</v>
      </c>
      <c r="F89" s="4">
        <f t="shared" si="11"/>
        <v>5979920000</v>
      </c>
      <c r="K89" s="24">
        <f t="shared" si="12"/>
        <v>0</v>
      </c>
      <c r="L89" s="4">
        <v>396</v>
      </c>
      <c r="M89" s="4">
        <v>213</v>
      </c>
      <c r="N89" s="4">
        <v>6</v>
      </c>
      <c r="O89" s="4">
        <v>1</v>
      </c>
      <c r="P89" s="4">
        <v>222900</v>
      </c>
      <c r="Q89" s="4">
        <v>117000</v>
      </c>
      <c r="R89" s="5">
        <v>2.6099999999999998E-2</v>
      </c>
      <c r="S89" s="4">
        <v>339900</v>
      </c>
      <c r="T89" s="4">
        <f t="shared" si="13"/>
        <v>215147.4</v>
      </c>
      <c r="U89" s="4">
        <f t="shared" si="14"/>
        <v>142401</v>
      </c>
      <c r="V89" s="5">
        <v>3.15E-2</v>
      </c>
    </row>
    <row r="90" spans="1:22" x14ac:dyDescent="0.2">
      <c r="A90" s="16" t="s">
        <v>187</v>
      </c>
      <c r="B90" s="4">
        <v>45100</v>
      </c>
      <c r="C90" s="4">
        <v>2000</v>
      </c>
      <c r="D90" s="4">
        <v>43100</v>
      </c>
      <c r="E90" s="4">
        <v>1322070000</v>
      </c>
      <c r="F90" s="4">
        <f t="shared" si="11"/>
        <v>4300900000</v>
      </c>
      <c r="K90" s="24">
        <f t="shared" si="12"/>
        <v>0</v>
      </c>
      <c r="L90" s="4">
        <v>146</v>
      </c>
      <c r="M90" s="4">
        <v>99</v>
      </c>
      <c r="N90" s="4">
        <v>2</v>
      </c>
      <c r="O90" s="4">
        <v>0</v>
      </c>
      <c r="P90" s="4">
        <v>93800</v>
      </c>
      <c r="Q90" s="4">
        <v>57600</v>
      </c>
      <c r="R90" s="5">
        <v>6.6E-3</v>
      </c>
      <c r="S90" s="4">
        <v>155800</v>
      </c>
      <c r="T90" s="4">
        <f t="shared" si="13"/>
        <v>244800.1</v>
      </c>
      <c r="U90" s="4">
        <f t="shared" si="14"/>
        <v>142401</v>
      </c>
      <c r="V90" s="5">
        <v>1.1399999999999999E-2</v>
      </c>
    </row>
    <row r="91" spans="1:22" x14ac:dyDescent="0.2">
      <c r="A91" s="16" t="s">
        <v>186</v>
      </c>
      <c r="B91" s="4">
        <v>4000</v>
      </c>
      <c r="C91" s="4">
        <v>2700</v>
      </c>
      <c r="D91" s="4">
        <v>1300</v>
      </c>
      <c r="E91" s="4">
        <v>39600000</v>
      </c>
      <c r="F91" s="4">
        <f t="shared" ref="F91:F102" si="15">E91+F92</f>
        <v>2978830000</v>
      </c>
      <c r="K91" s="24">
        <f t="shared" ref="K91:K102" si="16">K92+J91</f>
        <v>0</v>
      </c>
      <c r="L91" s="4">
        <v>110</v>
      </c>
      <c r="M91" s="4">
        <v>84</v>
      </c>
      <c r="N91" s="4">
        <v>4</v>
      </c>
      <c r="O91" s="4">
        <v>3</v>
      </c>
      <c r="P91" s="4">
        <v>90700</v>
      </c>
      <c r="Q91" s="4">
        <v>82800</v>
      </c>
      <c r="R91" s="5">
        <v>1.1699999999999999E-2</v>
      </c>
      <c r="S91" s="4">
        <v>173620</v>
      </c>
      <c r="T91" s="4">
        <f t="shared" si="13"/>
        <v>258692.4</v>
      </c>
      <c r="U91" s="4">
        <f t="shared" ref="U91:U102" si="17">MIN(S92:S96)</f>
        <v>142401</v>
      </c>
      <c r="V91" s="5">
        <v>1.3100000000000001E-2</v>
      </c>
    </row>
    <row r="92" spans="1:22" x14ac:dyDescent="0.2">
      <c r="A92" s="16" t="s">
        <v>185</v>
      </c>
      <c r="B92" s="4">
        <v>16000</v>
      </c>
      <c r="C92" s="4">
        <v>0</v>
      </c>
      <c r="D92" s="4">
        <v>16000</v>
      </c>
      <c r="E92" s="4">
        <v>480550000</v>
      </c>
      <c r="F92" s="4">
        <f t="shared" si="15"/>
        <v>2939230000</v>
      </c>
      <c r="K92" s="24">
        <f t="shared" si="16"/>
        <v>0</v>
      </c>
      <c r="L92" s="4">
        <v>94</v>
      </c>
      <c r="M92" s="4">
        <v>146</v>
      </c>
      <c r="N92" s="4">
        <v>0</v>
      </c>
      <c r="O92" s="4">
        <v>5</v>
      </c>
      <c r="P92" s="4">
        <v>56800</v>
      </c>
      <c r="Q92" s="4">
        <v>119900</v>
      </c>
      <c r="R92" s="5">
        <v>0</v>
      </c>
      <c r="S92" s="4">
        <v>186749</v>
      </c>
      <c r="T92" s="4">
        <f t="shared" si="13"/>
        <v>273952</v>
      </c>
      <c r="U92" s="4">
        <f t="shared" si="17"/>
        <v>142401</v>
      </c>
      <c r="V92" s="5">
        <v>2.9700000000000001E-2</v>
      </c>
    </row>
    <row r="93" spans="1:22" x14ac:dyDescent="0.2">
      <c r="A93" s="16" t="s">
        <v>184</v>
      </c>
      <c r="B93" s="4">
        <v>5700</v>
      </c>
      <c r="C93" s="4">
        <v>3000</v>
      </c>
      <c r="D93" s="4">
        <v>2700</v>
      </c>
      <c r="E93" s="4">
        <v>81190000</v>
      </c>
      <c r="F93" s="4">
        <f t="shared" si="15"/>
        <v>2458680000</v>
      </c>
      <c r="K93" s="24">
        <f t="shared" si="16"/>
        <v>0</v>
      </c>
      <c r="L93" s="4">
        <v>76</v>
      </c>
      <c r="M93" s="4">
        <v>107</v>
      </c>
      <c r="N93" s="4">
        <v>2</v>
      </c>
      <c r="O93" s="4">
        <v>5</v>
      </c>
      <c r="P93" s="4">
        <v>55900</v>
      </c>
      <c r="Q93" s="4">
        <v>86400</v>
      </c>
      <c r="R93" s="5">
        <v>-4.8999999999999998E-3</v>
      </c>
      <c r="S93" s="4">
        <v>142401</v>
      </c>
      <c r="T93" s="4">
        <f t="shared" si="13"/>
        <v>288568.77777777775</v>
      </c>
      <c r="U93" s="4">
        <f t="shared" si="17"/>
        <v>204864</v>
      </c>
      <c r="V93" s="5">
        <v>2.29E-2</v>
      </c>
    </row>
    <row r="94" spans="1:22" x14ac:dyDescent="0.2">
      <c r="A94" s="16" t="s">
        <v>183</v>
      </c>
      <c r="B94" s="4">
        <v>800</v>
      </c>
      <c r="C94" s="4">
        <v>5200</v>
      </c>
      <c r="D94" s="4">
        <v>-4400</v>
      </c>
      <c r="E94" s="4">
        <v>-134820000</v>
      </c>
      <c r="F94" s="4">
        <f t="shared" si="15"/>
        <v>2377490000</v>
      </c>
      <c r="K94" s="24">
        <f t="shared" si="16"/>
        <v>0</v>
      </c>
      <c r="L94" s="4">
        <v>100</v>
      </c>
      <c r="M94" s="4">
        <v>311</v>
      </c>
      <c r="N94" s="4">
        <v>4</v>
      </c>
      <c r="O94" s="4">
        <v>15</v>
      </c>
      <c r="P94" s="4">
        <v>85700</v>
      </c>
      <c r="Q94" s="4">
        <v>240100</v>
      </c>
      <c r="R94" s="5">
        <v>-1.9400000000000001E-2</v>
      </c>
      <c r="S94" s="4">
        <v>327786</v>
      </c>
      <c r="T94" s="4">
        <f t="shared" si="13"/>
        <v>283666.625</v>
      </c>
      <c r="U94" s="4">
        <f t="shared" si="17"/>
        <v>204864</v>
      </c>
      <c r="V94" s="5">
        <v>1.95E-2</v>
      </c>
    </row>
    <row r="95" spans="1:22" x14ac:dyDescent="0.2">
      <c r="A95" s="16" t="s">
        <v>182</v>
      </c>
      <c r="B95" s="4">
        <v>800</v>
      </c>
      <c r="C95" s="4">
        <v>0</v>
      </c>
      <c r="D95" s="4">
        <v>800</v>
      </c>
      <c r="E95" s="4">
        <v>24830000</v>
      </c>
      <c r="F95" s="4">
        <f t="shared" si="15"/>
        <v>2512310000</v>
      </c>
      <c r="K95" s="24">
        <f t="shared" si="16"/>
        <v>0</v>
      </c>
      <c r="L95" s="4">
        <v>120</v>
      </c>
      <c r="M95" s="4">
        <v>247</v>
      </c>
      <c r="N95" s="4">
        <v>1</v>
      </c>
      <c r="O95" s="4">
        <v>10</v>
      </c>
      <c r="P95" s="4">
        <v>72000</v>
      </c>
      <c r="Q95" s="4">
        <v>168400</v>
      </c>
      <c r="R95" s="5">
        <v>-8.0000000000000002E-3</v>
      </c>
      <c r="S95" s="4">
        <v>247350</v>
      </c>
      <c r="T95" s="4">
        <f t="shared" si="13"/>
        <v>288854.71428571426</v>
      </c>
      <c r="U95" s="4">
        <f t="shared" si="17"/>
        <v>204864</v>
      </c>
      <c r="V95" s="5">
        <v>2.0799999999999999E-2</v>
      </c>
    </row>
    <row r="96" spans="1:22" x14ac:dyDescent="0.2">
      <c r="A96" s="16" t="s">
        <v>177</v>
      </c>
      <c r="B96" s="4">
        <v>7900</v>
      </c>
      <c r="C96" s="4">
        <v>0</v>
      </c>
      <c r="D96" s="4">
        <v>7900</v>
      </c>
      <c r="E96" s="4">
        <v>246530000</v>
      </c>
      <c r="F96" s="4">
        <f t="shared" si="15"/>
        <v>2487480000</v>
      </c>
      <c r="K96" s="24">
        <f t="shared" si="16"/>
        <v>0</v>
      </c>
      <c r="L96" s="4">
        <v>76</v>
      </c>
      <c r="M96" s="4">
        <v>143</v>
      </c>
      <c r="N96" s="4">
        <v>5</v>
      </c>
      <c r="O96" s="4">
        <v>11</v>
      </c>
      <c r="P96" s="4">
        <v>78600</v>
      </c>
      <c r="Q96" s="4">
        <v>128200</v>
      </c>
      <c r="R96" s="5">
        <v>0</v>
      </c>
      <c r="S96" s="4">
        <v>204864</v>
      </c>
      <c r="T96" s="4">
        <f t="shared" si="13"/>
        <v>302853.16666666669</v>
      </c>
      <c r="U96" s="4">
        <f t="shared" si="17"/>
        <v>218800</v>
      </c>
      <c r="V96" s="5">
        <v>1.2800000000000001E-2</v>
      </c>
    </row>
    <row r="97" spans="1:22" x14ac:dyDescent="0.2">
      <c r="A97" s="16" t="s">
        <v>175</v>
      </c>
      <c r="B97" s="4">
        <v>4100</v>
      </c>
      <c r="C97" s="4">
        <v>0</v>
      </c>
      <c r="D97" s="4">
        <v>4100</v>
      </c>
      <c r="E97" s="4">
        <v>127920000</v>
      </c>
      <c r="F97" s="4">
        <f t="shared" si="15"/>
        <v>2240950000</v>
      </c>
      <c r="K97" s="24">
        <f t="shared" si="16"/>
        <v>0</v>
      </c>
      <c r="L97" s="4">
        <v>91</v>
      </c>
      <c r="M97" s="4">
        <v>176</v>
      </c>
      <c r="N97" s="4">
        <v>4</v>
      </c>
      <c r="O97" s="4">
        <v>11</v>
      </c>
      <c r="P97" s="4">
        <v>73600</v>
      </c>
      <c r="Q97" s="4">
        <v>145200</v>
      </c>
      <c r="R97" s="5">
        <v>-6.3E-3</v>
      </c>
      <c r="S97" s="4">
        <v>218800</v>
      </c>
      <c r="T97" s="4">
        <f t="shared" ref="T97:T102" si="18">AVERAGE(S98:S107)</f>
        <v>319663.8</v>
      </c>
      <c r="U97" s="4">
        <f t="shared" si="17"/>
        <v>224259</v>
      </c>
      <c r="V97" s="5">
        <v>9.5999999999999992E-3</v>
      </c>
    </row>
    <row r="98" spans="1:22" x14ac:dyDescent="0.2">
      <c r="A98" s="16" t="s">
        <v>174</v>
      </c>
      <c r="B98" s="4">
        <v>10300</v>
      </c>
      <c r="C98" s="4">
        <v>2500</v>
      </c>
      <c r="D98" s="4">
        <v>7800</v>
      </c>
      <c r="E98" s="4">
        <v>243830000</v>
      </c>
      <c r="F98" s="4">
        <f t="shared" si="15"/>
        <v>2113030000</v>
      </c>
      <c r="K98" s="24">
        <f t="shared" si="16"/>
        <v>0</v>
      </c>
      <c r="L98" s="4">
        <v>80</v>
      </c>
      <c r="M98" s="4">
        <v>226</v>
      </c>
      <c r="N98" s="4">
        <v>5</v>
      </c>
      <c r="O98" s="4">
        <v>9</v>
      </c>
      <c r="P98" s="4">
        <v>60400</v>
      </c>
      <c r="Q98" s="4">
        <v>160200</v>
      </c>
      <c r="R98" s="5">
        <v>0</v>
      </c>
      <c r="S98" s="4">
        <v>224259</v>
      </c>
      <c r="T98" s="4">
        <f t="shared" si="18"/>
        <v>343515</v>
      </c>
      <c r="U98" s="4">
        <f t="shared" si="17"/>
        <v>269845</v>
      </c>
      <c r="V98" s="5">
        <v>1.7500000000000002E-2</v>
      </c>
    </row>
    <row r="99" spans="1:22" x14ac:dyDescent="0.2">
      <c r="A99" s="16" t="s">
        <v>164</v>
      </c>
      <c r="B99" s="4">
        <v>300</v>
      </c>
      <c r="C99" s="4">
        <v>0</v>
      </c>
      <c r="D99" s="4">
        <v>300</v>
      </c>
      <c r="E99" s="4">
        <v>9360000</v>
      </c>
      <c r="F99" s="4">
        <f t="shared" si="15"/>
        <v>1869200000</v>
      </c>
      <c r="K99" s="24">
        <f t="shared" si="16"/>
        <v>0</v>
      </c>
      <c r="L99" s="4">
        <v>100</v>
      </c>
      <c r="M99" s="4">
        <v>246</v>
      </c>
      <c r="N99" s="4">
        <v>6</v>
      </c>
      <c r="O99" s="4">
        <v>5</v>
      </c>
      <c r="P99" s="4">
        <v>88200</v>
      </c>
      <c r="Q99" s="4">
        <v>162100</v>
      </c>
      <c r="R99" s="5">
        <v>-4.6999999999999993E-3</v>
      </c>
      <c r="S99" s="4">
        <v>269845</v>
      </c>
      <c r="T99" s="4">
        <f t="shared" si="18"/>
        <v>368071.66666666669</v>
      </c>
      <c r="U99" s="4">
        <f t="shared" si="17"/>
        <v>312543</v>
      </c>
      <c r="V99" s="5">
        <v>1.2699999999999999E-2</v>
      </c>
    </row>
    <row r="100" spans="1:22" x14ac:dyDescent="0.2">
      <c r="A100" s="16" t="s">
        <v>156</v>
      </c>
      <c r="B100" s="4">
        <v>59500</v>
      </c>
      <c r="C100" s="4">
        <v>0</v>
      </c>
      <c r="D100" s="4">
        <v>59500</v>
      </c>
      <c r="E100" s="4">
        <v>1885310000</v>
      </c>
      <c r="F100" s="4">
        <f t="shared" si="15"/>
        <v>1859840000</v>
      </c>
      <c r="K100" s="24">
        <f t="shared" si="16"/>
        <v>0</v>
      </c>
      <c r="L100" s="4">
        <v>238</v>
      </c>
      <c r="M100" s="4">
        <v>366</v>
      </c>
      <c r="N100" s="4">
        <v>13</v>
      </c>
      <c r="O100" s="4">
        <v>19</v>
      </c>
      <c r="P100" s="4">
        <v>163600</v>
      </c>
      <c r="Q100" s="4">
        <v>282700</v>
      </c>
      <c r="R100" s="5">
        <v>-9.3999999999999986E-3</v>
      </c>
      <c r="S100" s="4">
        <v>452327</v>
      </c>
      <c r="T100" s="4">
        <f t="shared" si="18"/>
        <v>325944</v>
      </c>
      <c r="U100" s="4">
        <f t="shared" si="17"/>
        <v>312543</v>
      </c>
      <c r="V100" s="5">
        <v>1.26E-2</v>
      </c>
    </row>
    <row r="101" spans="1:22" x14ac:dyDescent="0.2">
      <c r="A101" s="16" t="s">
        <v>155</v>
      </c>
      <c r="B101" s="4">
        <v>200</v>
      </c>
      <c r="C101" s="4">
        <v>600</v>
      </c>
      <c r="D101" s="4">
        <v>-400</v>
      </c>
      <c r="E101" s="4">
        <v>-12590000</v>
      </c>
      <c r="F101" s="4">
        <f t="shared" si="15"/>
        <v>-25470000</v>
      </c>
      <c r="K101" s="24">
        <f t="shared" si="16"/>
        <v>0</v>
      </c>
      <c r="L101" s="4">
        <v>162</v>
      </c>
      <c r="M101" s="4">
        <v>156</v>
      </c>
      <c r="N101" s="4">
        <v>10</v>
      </c>
      <c r="O101" s="4">
        <v>9</v>
      </c>
      <c r="P101" s="4">
        <v>155700</v>
      </c>
      <c r="Q101" s="4">
        <v>117500</v>
      </c>
      <c r="R101" s="5">
        <v>3.2000000000000002E-3</v>
      </c>
      <c r="S101" s="4">
        <v>312543</v>
      </c>
      <c r="T101" s="4">
        <f t="shared" si="18"/>
        <v>339345</v>
      </c>
      <c r="U101" s="4">
        <f t="shared" si="17"/>
        <v>339345</v>
      </c>
      <c r="V101" s="5">
        <v>2.3399999999999997E-2</v>
      </c>
    </row>
    <row r="102" spans="1:22" x14ac:dyDescent="0.2">
      <c r="A102" s="16" t="s">
        <v>154</v>
      </c>
      <c r="B102" s="4">
        <v>0</v>
      </c>
      <c r="C102" s="4">
        <v>400</v>
      </c>
      <c r="D102" s="4">
        <v>-400</v>
      </c>
      <c r="E102" s="4">
        <v>-12880000</v>
      </c>
      <c r="F102" s="4">
        <f t="shared" si="15"/>
        <v>-12880000</v>
      </c>
      <c r="K102" s="24">
        <f t="shared" si="16"/>
        <v>0</v>
      </c>
      <c r="L102" s="4">
        <v>159</v>
      </c>
      <c r="M102" s="4">
        <v>272</v>
      </c>
      <c r="N102" s="4">
        <v>10</v>
      </c>
      <c r="O102" s="4">
        <v>17</v>
      </c>
      <c r="P102" s="4">
        <v>124200</v>
      </c>
      <c r="Q102" s="4">
        <v>214700</v>
      </c>
      <c r="R102" s="5">
        <v>3.2000000000000002E-3</v>
      </c>
      <c r="S102" s="4">
        <v>339345</v>
      </c>
      <c r="T102" s="4" t="e">
        <f t="shared" si="18"/>
        <v>#DIV/0!</v>
      </c>
      <c r="U102" s="4">
        <f t="shared" si="17"/>
        <v>0</v>
      </c>
      <c r="V102" s="5">
        <v>3.4099999999999998E-2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CED7-4368-CD40-8677-60745F32629C}">
  <sheetPr codeName="Sheet40"/>
  <dimension ref="A1:V258"/>
  <sheetViews>
    <sheetView topLeftCell="D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5.83203125"/>
    <col min="3" max="3" customWidth="true" width="14.0"/>
    <col min="4" max="4" customWidth="true" width="14.33203125"/>
    <col min="5" max="5" customWidth="true" width="18.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769">
        <v>344</v>
      </c>
      <c r="B3" t="n" s="2770">
        <v>100.0</v>
      </c>
      <c r="C3" t="n" s="2771">
        <v>417500.0</v>
      </c>
      <c r="D3" t="n" s="2772">
        <v>-417400.0</v>
      </c>
      <c r="E3" t="n" s="2773">
        <v>-1.794869E10</v>
      </c>
      <c r="G3" t="n" s="2759">
        <v>0.0</v>
      </c>
      <c r="H3" t="n" s="2760">
        <v>0.0</v>
      </c>
      <c r="I3" t="n" s="2761">
        <v>0.0</v>
      </c>
      <c r="J3" t="n" s="2762">
        <v>-4.4045E8</v>
      </c>
      <c r="L3" t="n" s="2763">
        <v>1013.0</v>
      </c>
      <c r="M3" t="n" s="2764">
        <v>2258.0</v>
      </c>
      <c r="N3" t="n" s="2765">
        <v>62.0</v>
      </c>
      <c r="O3" t="n" s="2766">
        <v>167.0</v>
      </c>
      <c r="P3" t="n" s="2767">
        <v>758400.0</v>
      </c>
      <c r="Q3" t="n" s="2768">
        <v>1808900.0</v>
      </c>
      <c r="R3" t="n" s="2757">
        <v>-0.0235</v>
      </c>
      <c r="S3" t="n" s="2756">
        <v>2859000.0</v>
      </c>
      <c r="V3" t="n" s="2758">
        <v>0.0253</v>
      </c>
    </row>
    <row r="4">
      <c r="A4" t="s" s="702">
        <v>343</v>
      </c>
      <c r="B4" t="n" s="703">
        <v>107400.0</v>
      </c>
      <c r="C4" t="n" s="704">
        <v>117500.0</v>
      </c>
      <c r="D4" t="n" s="705">
        <v>-10100.0</v>
      </c>
      <c r="E4" t="n" s="706">
        <v>-4.2719E8</v>
      </c>
      <c r="G4" t="n" s="692">
        <v>0.0</v>
      </c>
      <c r="H4" t="n" s="693">
        <v>0.0</v>
      </c>
      <c r="I4" t="n" s="694">
        <v>0.0</v>
      </c>
      <c r="J4" t="n" s="695">
        <v>1.0855E8</v>
      </c>
      <c r="L4" t="n" s="696">
        <v>2360.0</v>
      </c>
      <c r="M4" t="n" s="697">
        <v>3737.0</v>
      </c>
      <c r="N4" t="n" s="698">
        <v>180.0</v>
      </c>
      <c r="O4" t="n" s="699">
        <v>300.0</v>
      </c>
      <c r="P4" t="n" s="700">
        <v>2013200.0</v>
      </c>
      <c r="Q4" t="n" s="701">
        <v>3377300.0</v>
      </c>
      <c r="R4" t="n" s="690">
        <v>-0.0252</v>
      </c>
      <c r="S4" t="n" s="689">
        <v>5529900.0</v>
      </c>
      <c r="V4" t="n" s="691">
        <v>0.0373</v>
      </c>
    </row>
    <row r="5" spans="1:22" x14ac:dyDescent="0.2">
      <c r="A5" s="16" t="s">
        <v>342</v>
      </c>
      <c r="B5" s="4">
        <v>110700</v>
      </c>
      <c r="C5" s="4">
        <v>166500</v>
      </c>
      <c r="D5" s="4">
        <v>-55800</v>
      </c>
      <c r="E5" s="4">
        <v>-2540940000</v>
      </c>
      <c r="F5" s="4">
        <f t="shared" ref="F5:F46" si="0">E5+F6</f>
        <v>48913490296</v>
      </c>
      <c r="G5" s="4">
        <v>0</v>
      </c>
      <c r="H5" s="4">
        <v>0</v>
      </c>
      <c r="I5" s="4">
        <v>0</v>
      </c>
      <c r="J5" s="4">
        <v>-3435120000</v>
      </c>
      <c r="K5" s="24">
        <f t="shared" ref="K5:K46" si="1">K6+J5</f>
        <v>-3365765000</v>
      </c>
      <c r="L5" s="4">
        <v>1033</v>
      </c>
      <c r="M5" s="4">
        <v>1454</v>
      </c>
      <c r="N5" s="4">
        <v>58</v>
      </c>
      <c r="O5" s="4">
        <v>105</v>
      </c>
      <c r="P5" s="4">
        <v>703000</v>
      </c>
      <c r="Q5" s="4">
        <v>1351400</v>
      </c>
      <c r="R5" s="5">
        <v>-1.7899999999999999E-2</v>
      </c>
      <c r="S5" s="4">
        <v>2057400</v>
      </c>
      <c r="T5" s="4">
        <f t="shared" ref="T5:T73" si="2">AVERAGE(S6:S15)</f>
        <v>2140240</v>
      </c>
      <c r="U5" s="4">
        <f t="shared" ref="U5:U46" si="3">MIN(S6:S10)</f>
        <v>749300</v>
      </c>
      <c r="V5" s="5">
        <v>3.2799999999999996E-2</v>
      </c>
    </row>
    <row r="6" spans="1:22" x14ac:dyDescent="0.2">
      <c r="A6" s="16" t="s">
        <v>341</v>
      </c>
      <c r="B6" s="4">
        <v>481500</v>
      </c>
      <c r="C6" s="4">
        <v>81040</v>
      </c>
      <c r="D6" s="4">
        <v>400460</v>
      </c>
      <c r="E6" s="4">
        <v>17496820000</v>
      </c>
      <c r="F6" s="4">
        <f t="shared" si="0"/>
        <v>51454430296</v>
      </c>
      <c r="G6" s="4">
        <v>0</v>
      </c>
      <c r="H6" s="4">
        <v>0</v>
      </c>
      <c r="I6" s="4">
        <v>0</v>
      </c>
      <c r="J6" s="4">
        <v>-3435120000</v>
      </c>
      <c r="K6" s="24">
        <f t="shared" si="1"/>
        <v>69355000</v>
      </c>
      <c r="L6" s="4">
        <v>2937</v>
      </c>
      <c r="M6" s="4">
        <v>1726</v>
      </c>
      <c r="N6" s="4">
        <v>266</v>
      </c>
      <c r="O6" s="4">
        <v>125</v>
      </c>
      <c r="P6" s="4">
        <v>2711200</v>
      </c>
      <c r="Q6" s="4">
        <v>1344700</v>
      </c>
      <c r="R6" s="5">
        <v>6.9500000000000006E-2</v>
      </c>
      <c r="S6" s="4">
        <v>4937900</v>
      </c>
      <c r="T6" s="4">
        <f t="shared" si="2"/>
        <v>1996590</v>
      </c>
      <c r="U6" s="4">
        <f t="shared" si="3"/>
        <v>749300</v>
      </c>
      <c r="V6" s="5">
        <v>6.5000000000000002E-2</v>
      </c>
    </row>
    <row r="7" spans="1:22" x14ac:dyDescent="0.2">
      <c r="F7" s="4">
        <f t="shared" si="0"/>
        <v>33957610296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3504475000</v>
      </c>
      <c r="L7" s="4">
        <v>431</v>
      </c>
      <c r="M7" s="4">
        <v>648</v>
      </c>
      <c r="N7" s="4">
        <v>15</v>
      </c>
      <c r="O7" s="4">
        <v>38</v>
      </c>
      <c r="P7" s="4">
        <v>263600</v>
      </c>
      <c r="Q7" s="4">
        <v>484500</v>
      </c>
      <c r="R7" s="5">
        <v>3.5999999999999999E-3</v>
      </c>
      <c r="S7" s="4">
        <v>749300</v>
      </c>
      <c r="T7" s="4">
        <f t="shared" si="2"/>
        <v>2049380</v>
      </c>
      <c r="U7" s="4">
        <f t="shared" si="3"/>
        <v>1531400</v>
      </c>
      <c r="V7" s="5">
        <v>1.8700000000000001E-2</v>
      </c>
    </row>
    <row r="8" spans="1:22" x14ac:dyDescent="0.2">
      <c r="A8" s="16" t="s">
        <v>339</v>
      </c>
      <c r="B8" s="4">
        <v>95600</v>
      </c>
      <c r="C8" s="4">
        <v>4700</v>
      </c>
      <c r="D8" s="4">
        <v>90900</v>
      </c>
      <c r="E8" s="4">
        <v>3898080000</v>
      </c>
      <c r="F8" s="4">
        <f t="shared" si="0"/>
        <v>33957610296</v>
      </c>
      <c r="G8" s="4">
        <v>0</v>
      </c>
      <c r="H8" s="4">
        <v>0</v>
      </c>
      <c r="I8" s="4">
        <v>0</v>
      </c>
      <c r="J8" s="4">
        <v>-1345910000</v>
      </c>
      <c r="K8" s="24">
        <f t="shared" si="1"/>
        <v>3504475000</v>
      </c>
      <c r="L8" s="4">
        <v>968</v>
      </c>
      <c r="M8" s="4">
        <v>1697</v>
      </c>
      <c r="N8" s="4">
        <v>68</v>
      </c>
      <c r="O8" s="4">
        <v>137</v>
      </c>
      <c r="P8" s="4">
        <v>906100</v>
      </c>
      <c r="Q8" s="4">
        <v>1446900</v>
      </c>
      <c r="R8" s="5">
        <v>-1.41E-2</v>
      </c>
      <c r="S8" s="4">
        <v>2383000</v>
      </c>
      <c r="T8" s="4">
        <f t="shared" si="2"/>
        <v>1935920</v>
      </c>
      <c r="U8" s="4">
        <f t="shared" si="3"/>
        <v>1531400</v>
      </c>
      <c r="V8" s="5">
        <v>4.3799999999999999E-2</v>
      </c>
    </row>
    <row r="9" spans="1:22" x14ac:dyDescent="0.2">
      <c r="A9" s="16" t="s">
        <v>338</v>
      </c>
      <c r="B9" s="4">
        <v>132600</v>
      </c>
      <c r="C9" s="4">
        <v>4600</v>
      </c>
      <c r="D9" s="4">
        <v>128000</v>
      </c>
      <c r="E9" s="4">
        <v>5442300000</v>
      </c>
      <c r="F9" s="4">
        <f t="shared" si="0"/>
        <v>30059530296</v>
      </c>
      <c r="G9" s="4">
        <v>0</v>
      </c>
      <c r="H9" s="4">
        <v>0</v>
      </c>
      <c r="I9" s="4">
        <v>0</v>
      </c>
      <c r="J9" s="4">
        <v>262700000</v>
      </c>
      <c r="K9" s="24">
        <f t="shared" si="1"/>
        <v>4850385000</v>
      </c>
      <c r="L9" s="4">
        <v>969</v>
      </c>
      <c r="M9" s="4">
        <v>1126</v>
      </c>
      <c r="N9" s="4">
        <v>78</v>
      </c>
      <c r="O9" s="4">
        <v>75</v>
      </c>
      <c r="P9" s="4">
        <v>841700</v>
      </c>
      <c r="Q9" s="4">
        <v>946400</v>
      </c>
      <c r="R9" s="5">
        <v>1.3000000000000001E-2</v>
      </c>
      <c r="S9" s="4">
        <v>1844000</v>
      </c>
      <c r="T9" s="4">
        <f t="shared" si="2"/>
        <v>1932400</v>
      </c>
      <c r="U9" s="4">
        <f t="shared" si="3"/>
        <v>1531400</v>
      </c>
      <c r="V9" s="5">
        <v>2.4500000000000001E-2</v>
      </c>
    </row>
    <row r="10" spans="1:22" x14ac:dyDescent="0.2">
      <c r="A10" s="16" t="s">
        <v>337</v>
      </c>
      <c r="B10" s="4">
        <v>200</v>
      </c>
      <c r="C10" s="4">
        <v>71900</v>
      </c>
      <c r="D10" s="4">
        <v>-71700</v>
      </c>
      <c r="E10" s="4">
        <v>-3100780000</v>
      </c>
      <c r="F10" s="4">
        <f t="shared" si="0"/>
        <v>24617230296</v>
      </c>
      <c r="G10" s="4">
        <v>0</v>
      </c>
      <c r="H10" s="4">
        <v>0</v>
      </c>
      <c r="I10" s="4">
        <v>0</v>
      </c>
      <c r="J10" s="4">
        <v>-43155000</v>
      </c>
      <c r="K10" s="24">
        <f t="shared" si="1"/>
        <v>4587685000</v>
      </c>
      <c r="L10" s="4">
        <v>779</v>
      </c>
      <c r="M10" s="4">
        <v>2023</v>
      </c>
      <c r="N10" s="4">
        <v>46</v>
      </c>
      <c r="O10" s="4">
        <v>131</v>
      </c>
      <c r="P10" s="4">
        <v>603800</v>
      </c>
      <c r="Q10" s="4">
        <v>1511600</v>
      </c>
      <c r="R10" s="5">
        <v>-2.7099999999999999E-2</v>
      </c>
      <c r="S10" s="4">
        <v>2260100</v>
      </c>
      <c r="T10" s="4">
        <f t="shared" si="2"/>
        <v>1887480</v>
      </c>
      <c r="U10" s="4">
        <f t="shared" si="3"/>
        <v>1255700</v>
      </c>
      <c r="V10" s="5">
        <v>3.9800000000000002E-2</v>
      </c>
    </row>
    <row r="11" spans="1:22" x14ac:dyDescent="0.2">
      <c r="A11" s="16" t="s">
        <v>336</v>
      </c>
      <c r="B11" s="4">
        <v>10000</v>
      </c>
      <c r="C11" s="4">
        <v>64100</v>
      </c>
      <c r="D11" s="4">
        <v>-54100</v>
      </c>
      <c r="E11" s="4">
        <v>-2337670000</v>
      </c>
      <c r="F11" s="4">
        <f t="shared" si="0"/>
        <v>27718010296</v>
      </c>
      <c r="G11" s="4">
        <v>0</v>
      </c>
      <c r="H11" s="4">
        <v>0</v>
      </c>
      <c r="I11" s="4">
        <v>0</v>
      </c>
      <c r="J11" s="4">
        <v>-30225000</v>
      </c>
      <c r="K11" s="24">
        <f t="shared" si="1"/>
        <v>4630840000</v>
      </c>
      <c r="L11" s="4">
        <v>847</v>
      </c>
      <c r="M11" s="4">
        <v>1273</v>
      </c>
      <c r="N11" s="4">
        <v>48</v>
      </c>
      <c r="O11" s="4">
        <v>72</v>
      </c>
      <c r="P11" s="4">
        <v>607600</v>
      </c>
      <c r="Q11" s="4">
        <v>841200</v>
      </c>
      <c r="R11" s="5">
        <v>-4.5000000000000005E-3</v>
      </c>
      <c r="S11" s="4">
        <v>1531400</v>
      </c>
      <c r="T11" s="4">
        <f t="shared" si="2"/>
        <v>1867660</v>
      </c>
      <c r="U11" s="4">
        <f t="shared" si="3"/>
        <v>1255700</v>
      </c>
      <c r="V11" s="5">
        <v>1.84E-2</v>
      </c>
    </row>
    <row r="12" spans="1:22" x14ac:dyDescent="0.2">
      <c r="A12" s="16" t="s">
        <v>335</v>
      </c>
      <c r="B12" s="4">
        <v>47300</v>
      </c>
      <c r="C12" s="4">
        <v>53400</v>
      </c>
      <c r="D12" s="4">
        <v>-6100</v>
      </c>
      <c r="E12" s="4">
        <v>-272390000</v>
      </c>
      <c r="F12" s="4">
        <f t="shared" si="0"/>
        <v>30055680296</v>
      </c>
      <c r="G12" s="4">
        <v>0</v>
      </c>
      <c r="H12" s="4">
        <v>0</v>
      </c>
      <c r="I12" s="4">
        <v>0</v>
      </c>
      <c r="J12" s="4">
        <v>1177070000</v>
      </c>
      <c r="K12" s="24">
        <f t="shared" si="1"/>
        <v>4661065000</v>
      </c>
      <c r="L12" s="4">
        <v>1480</v>
      </c>
      <c r="M12" s="4">
        <v>1217</v>
      </c>
      <c r="N12" s="4">
        <v>133</v>
      </c>
      <c r="O12" s="4">
        <v>91</v>
      </c>
      <c r="P12" s="4">
        <v>1305400</v>
      </c>
      <c r="Q12" s="4">
        <v>1034000</v>
      </c>
      <c r="R12" s="5">
        <v>1.0500000000000001E-2</v>
      </c>
      <c r="S12" s="4">
        <v>2422700</v>
      </c>
      <c r="T12" s="4">
        <f t="shared" si="2"/>
        <v>1840220</v>
      </c>
      <c r="U12" s="4">
        <f t="shared" si="3"/>
        <v>1255700</v>
      </c>
      <c r="V12" s="5">
        <v>2.7000000000000003E-2</v>
      </c>
    </row>
    <row r="13" spans="1:22" x14ac:dyDescent="0.2">
      <c r="A13" s="16" t="s">
        <v>333</v>
      </c>
      <c r="B13" s="4">
        <v>40800</v>
      </c>
      <c r="C13" s="4">
        <v>187000</v>
      </c>
      <c r="D13" s="4">
        <v>-146200</v>
      </c>
      <c r="E13" s="4">
        <v>-6280810000</v>
      </c>
      <c r="F13" s="4">
        <f t="shared" si="0"/>
        <v>30328070296</v>
      </c>
      <c r="G13" s="4">
        <v>0</v>
      </c>
      <c r="H13" s="4">
        <v>0</v>
      </c>
      <c r="I13" s="4">
        <v>0</v>
      </c>
      <c r="J13" s="4">
        <v>675365000</v>
      </c>
      <c r="K13" s="24">
        <f t="shared" si="1"/>
        <v>3483995000</v>
      </c>
      <c r="L13" s="4">
        <v>837</v>
      </c>
      <c r="M13" s="4">
        <v>1128</v>
      </c>
      <c r="N13" s="4">
        <v>91</v>
      </c>
      <c r="O13" s="4">
        <v>95</v>
      </c>
      <c r="P13" s="4">
        <v>960900</v>
      </c>
      <c r="Q13" s="4">
        <v>1008700</v>
      </c>
      <c r="R13" s="5">
        <v>1.06E-2</v>
      </c>
      <c r="S13" s="4">
        <v>1984600</v>
      </c>
      <c r="T13" s="4">
        <f t="shared" si="2"/>
        <v>1771070</v>
      </c>
      <c r="U13" s="4">
        <f t="shared" si="3"/>
        <v>1248400</v>
      </c>
      <c r="V13" s="5">
        <v>3.0899999999999997E-2</v>
      </c>
    </row>
    <row r="14" spans="1:22" x14ac:dyDescent="0.2">
      <c r="A14" s="16" t="s">
        <v>332</v>
      </c>
      <c r="B14" s="4">
        <v>2500</v>
      </c>
      <c r="C14" s="4">
        <v>87100</v>
      </c>
      <c r="D14" s="4">
        <v>-84600</v>
      </c>
      <c r="E14" s="4">
        <v>-3646819715</v>
      </c>
      <c r="F14" s="4">
        <f t="shared" si="0"/>
        <v>36608880296</v>
      </c>
      <c r="G14" s="4">
        <v>0</v>
      </c>
      <c r="H14" s="4">
        <v>0</v>
      </c>
      <c r="I14" s="4">
        <v>0</v>
      </c>
      <c r="J14" s="4">
        <v>675365000</v>
      </c>
      <c r="K14" s="24">
        <f t="shared" si="1"/>
        <v>2808630000</v>
      </c>
      <c r="L14" s="4">
        <v>812</v>
      </c>
      <c r="M14" s="4">
        <v>1319</v>
      </c>
      <c r="N14" s="4">
        <v>69</v>
      </c>
      <c r="O14" s="4">
        <v>114</v>
      </c>
      <c r="P14" s="4">
        <v>765000</v>
      </c>
      <c r="Q14" s="4">
        <v>1206400</v>
      </c>
      <c r="R14" s="5">
        <v>-5.7999999999999996E-3</v>
      </c>
      <c r="S14" s="4">
        <v>2033700</v>
      </c>
      <c r="T14" s="4">
        <f t="shared" si="2"/>
        <v>1716850</v>
      </c>
      <c r="U14" s="4">
        <f t="shared" si="3"/>
        <v>1248400</v>
      </c>
      <c r="V14" s="5">
        <v>2.52E-2</v>
      </c>
    </row>
    <row r="15" spans="1:22" x14ac:dyDescent="0.2">
      <c r="A15" s="16" t="s">
        <v>331</v>
      </c>
      <c r="B15" s="4">
        <v>2600</v>
      </c>
      <c r="C15" s="4">
        <v>24200</v>
      </c>
      <c r="D15" s="4">
        <v>-21600</v>
      </c>
      <c r="E15" s="4">
        <v>-927550000</v>
      </c>
      <c r="F15" s="4">
        <f t="shared" si="0"/>
        <v>40255700011</v>
      </c>
      <c r="G15" s="4">
        <v>0</v>
      </c>
      <c r="H15" s="4">
        <v>0</v>
      </c>
      <c r="I15" s="4">
        <v>0</v>
      </c>
      <c r="J15" s="4">
        <v>2121185000</v>
      </c>
      <c r="K15" s="24">
        <f t="shared" si="1"/>
        <v>2133265000</v>
      </c>
      <c r="L15" s="4">
        <v>696</v>
      </c>
      <c r="M15" s="4">
        <v>860</v>
      </c>
      <c r="N15" s="4">
        <v>44</v>
      </c>
      <c r="O15" s="4">
        <v>54</v>
      </c>
      <c r="P15" s="4">
        <v>532300</v>
      </c>
      <c r="Q15" s="4">
        <v>722400</v>
      </c>
      <c r="R15" s="5">
        <v>1.1999999999999999E-3</v>
      </c>
      <c r="S15" s="4">
        <v>1255700</v>
      </c>
      <c r="T15" s="4">
        <f t="shared" si="2"/>
        <v>1716150</v>
      </c>
      <c r="U15" s="4">
        <f t="shared" si="3"/>
        <v>1248400</v>
      </c>
      <c r="V15" s="5">
        <v>1.0500000000000001E-2</v>
      </c>
    </row>
    <row r="16" spans="1:22" x14ac:dyDescent="0.2">
      <c r="A16" s="16" t="s">
        <v>330</v>
      </c>
      <c r="B16" s="4">
        <v>220000</v>
      </c>
      <c r="C16" s="4">
        <v>18100</v>
      </c>
      <c r="D16" s="4">
        <v>201900</v>
      </c>
      <c r="E16" s="4">
        <v>8652420000</v>
      </c>
      <c r="F16" s="4">
        <f t="shared" si="0"/>
        <v>41183250011</v>
      </c>
      <c r="G16" s="4">
        <v>0</v>
      </c>
      <c r="H16" s="4">
        <v>0</v>
      </c>
      <c r="I16" s="4">
        <v>0</v>
      </c>
      <c r="J16" s="4">
        <v>102920000</v>
      </c>
      <c r="K16" s="24">
        <f t="shared" si="1"/>
        <v>12080000</v>
      </c>
      <c r="L16" s="4">
        <v>2479</v>
      </c>
      <c r="M16" s="4">
        <v>1682</v>
      </c>
      <c r="N16" s="4">
        <v>169</v>
      </c>
      <c r="O16" s="4">
        <v>123</v>
      </c>
      <c r="P16" s="4">
        <v>1987000</v>
      </c>
      <c r="Q16" s="4">
        <v>1322200</v>
      </c>
      <c r="R16" s="5">
        <v>3.1200000000000002E-2</v>
      </c>
      <c r="S16" s="4">
        <v>3501400</v>
      </c>
      <c r="T16" s="4">
        <f t="shared" si="2"/>
        <v>1499590</v>
      </c>
      <c r="U16" s="4">
        <f t="shared" si="3"/>
        <v>1248400</v>
      </c>
      <c r="V16" s="5">
        <v>4.4699999999999997E-2</v>
      </c>
    </row>
    <row r="17" spans="1:22" x14ac:dyDescent="0.2">
      <c r="A17" s="16" t="s">
        <v>329</v>
      </c>
      <c r="B17" s="4">
        <v>11400</v>
      </c>
      <c r="C17" s="4">
        <v>44300</v>
      </c>
      <c r="D17" s="4">
        <v>-32900</v>
      </c>
      <c r="E17" s="4">
        <v>-1377930000</v>
      </c>
      <c r="F17" s="4">
        <f t="shared" si="0"/>
        <v>32530830011</v>
      </c>
      <c r="G17" s="4">
        <v>0</v>
      </c>
      <c r="H17" s="4">
        <v>0</v>
      </c>
      <c r="I17" s="4">
        <v>0</v>
      </c>
      <c r="J17" s="4">
        <v>91375000</v>
      </c>
      <c r="K17" s="24">
        <f t="shared" si="1"/>
        <v>-90840000</v>
      </c>
      <c r="L17" s="4">
        <v>534</v>
      </c>
      <c r="M17" s="4">
        <v>853</v>
      </c>
      <c r="N17" s="4">
        <v>39</v>
      </c>
      <c r="O17" s="4">
        <v>66</v>
      </c>
      <c r="P17" s="4">
        <v>482800</v>
      </c>
      <c r="Q17" s="4">
        <v>765300</v>
      </c>
      <c r="R17" s="5">
        <v>-1.1000000000000001E-3</v>
      </c>
      <c r="S17" s="4">
        <v>1277200</v>
      </c>
      <c r="T17" s="4">
        <f t="shared" si="2"/>
        <v>1510450</v>
      </c>
      <c r="U17" s="4">
        <f t="shared" si="3"/>
        <v>1248400</v>
      </c>
      <c r="V17" s="5">
        <v>2.4900000000000002E-2</v>
      </c>
    </row>
    <row r="18" spans="1:22" x14ac:dyDescent="0.2">
      <c r="A18" s="16" t="s">
        <v>328</v>
      </c>
      <c r="B18" s="4">
        <v>42700</v>
      </c>
      <c r="C18" s="4">
        <v>30400</v>
      </c>
      <c r="D18" s="4">
        <v>12300</v>
      </c>
      <c r="E18" s="4">
        <v>512930000</v>
      </c>
      <c r="F18" s="4">
        <f t="shared" si="0"/>
        <v>33908760011</v>
      </c>
      <c r="G18" s="4">
        <v>0</v>
      </c>
      <c r="H18" s="4">
        <v>0</v>
      </c>
      <c r="I18" s="4">
        <v>0</v>
      </c>
      <c r="J18" s="4">
        <v>-12695000</v>
      </c>
      <c r="K18" s="24">
        <f t="shared" si="1"/>
        <v>-182215000</v>
      </c>
      <c r="L18" s="4">
        <v>707</v>
      </c>
      <c r="M18" s="4">
        <v>1150</v>
      </c>
      <c r="N18" s="4">
        <v>38</v>
      </c>
      <c r="O18" s="4">
        <v>54</v>
      </c>
      <c r="P18" s="4">
        <v>474000</v>
      </c>
      <c r="Q18" s="4">
        <v>708500</v>
      </c>
      <c r="R18" s="5">
        <v>-2.3E-3</v>
      </c>
      <c r="S18" s="4">
        <v>1248400</v>
      </c>
      <c r="T18" s="4">
        <f t="shared" si="2"/>
        <v>1602420</v>
      </c>
      <c r="U18" s="4">
        <f t="shared" si="3"/>
        <v>1293100</v>
      </c>
      <c r="V18" s="5">
        <v>1.7899999999999999E-2</v>
      </c>
    </row>
    <row r="19" spans="1:22" x14ac:dyDescent="0.2">
      <c r="A19" s="16" t="s">
        <v>327</v>
      </c>
      <c r="B19" s="4">
        <v>86600</v>
      </c>
      <c r="C19" s="4">
        <v>300</v>
      </c>
      <c r="D19" s="4">
        <v>86300</v>
      </c>
      <c r="E19" s="4">
        <v>3654420000</v>
      </c>
      <c r="F19" s="4">
        <f t="shared" si="0"/>
        <v>33395830011</v>
      </c>
      <c r="G19" s="4">
        <v>0</v>
      </c>
      <c r="H19" s="4">
        <v>0</v>
      </c>
      <c r="I19" s="4">
        <v>0</v>
      </c>
      <c r="J19" s="4">
        <v>-116975000</v>
      </c>
      <c r="K19" s="24">
        <f t="shared" si="1"/>
        <v>-169520000</v>
      </c>
      <c r="L19" s="4">
        <v>990</v>
      </c>
      <c r="M19" s="4">
        <v>1207</v>
      </c>
      <c r="N19" s="4">
        <v>78</v>
      </c>
      <c r="O19" s="4">
        <v>81</v>
      </c>
      <c r="P19" s="4">
        <v>794400</v>
      </c>
      <c r="Q19" s="4">
        <v>953800</v>
      </c>
      <c r="R19" s="5">
        <v>-3.4999999999999996E-3</v>
      </c>
      <c r="S19" s="4">
        <v>1808800</v>
      </c>
      <c r="T19" s="4">
        <f t="shared" si="2"/>
        <v>1518250</v>
      </c>
      <c r="U19" s="4">
        <f t="shared" si="3"/>
        <v>1293100</v>
      </c>
      <c r="V19" s="5">
        <v>2.69E-2</v>
      </c>
    </row>
    <row r="20" spans="1:22" x14ac:dyDescent="0.2">
      <c r="A20" s="16" t="s">
        <v>326</v>
      </c>
      <c r="B20" s="4">
        <v>144800</v>
      </c>
      <c r="C20" s="4">
        <v>40600</v>
      </c>
      <c r="D20" s="4">
        <v>104200</v>
      </c>
      <c r="E20" s="4">
        <v>4284280000</v>
      </c>
      <c r="F20" s="4">
        <f t="shared" si="0"/>
        <v>29741410011</v>
      </c>
      <c r="G20" s="4">
        <v>0</v>
      </c>
      <c r="H20" s="4">
        <v>0</v>
      </c>
      <c r="I20" s="4">
        <v>0</v>
      </c>
      <c r="J20" s="4">
        <v>-116975000</v>
      </c>
      <c r="K20" s="24">
        <f t="shared" si="1"/>
        <v>-52545000</v>
      </c>
      <c r="L20" s="4">
        <v>794</v>
      </c>
      <c r="M20" s="4">
        <v>1430</v>
      </c>
      <c r="N20" s="4">
        <v>55</v>
      </c>
      <c r="O20" s="4">
        <v>93</v>
      </c>
      <c r="P20" s="4">
        <v>648100</v>
      </c>
      <c r="Q20" s="4">
        <v>1072600</v>
      </c>
      <c r="R20" s="5">
        <v>-2.3E-3</v>
      </c>
      <c r="S20" s="4">
        <v>1810900</v>
      </c>
      <c r="T20" s="4">
        <f t="shared" si="2"/>
        <v>1515160</v>
      </c>
      <c r="U20" s="4">
        <f t="shared" si="3"/>
        <v>1248700</v>
      </c>
      <c r="V20" s="5">
        <v>3.1899999999999998E-2</v>
      </c>
    </row>
    <row r="21" spans="1:22" x14ac:dyDescent="0.2">
      <c r="A21" s="16" t="s">
        <v>325</v>
      </c>
      <c r="B21" s="4">
        <v>34100</v>
      </c>
      <c r="C21" s="4">
        <v>10420</v>
      </c>
      <c r="D21" s="4">
        <v>23680</v>
      </c>
      <c r="E21" s="4">
        <v>987080000</v>
      </c>
      <c r="F21" s="4">
        <f t="shared" si="0"/>
        <v>25457130011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64430000</v>
      </c>
      <c r="L21" s="4">
        <v>863</v>
      </c>
      <c r="M21" s="4">
        <v>810</v>
      </c>
      <c r="N21" s="4">
        <v>53</v>
      </c>
      <c r="O21" s="4">
        <v>58</v>
      </c>
      <c r="P21" s="4">
        <v>643800</v>
      </c>
      <c r="Q21" s="4">
        <v>579600</v>
      </c>
      <c r="R21" s="5">
        <v>1.09E-2</v>
      </c>
      <c r="S21" s="4">
        <v>1333200</v>
      </c>
      <c r="T21" s="4">
        <f t="shared" si="2"/>
        <v>1624880</v>
      </c>
      <c r="U21" s="4">
        <f t="shared" si="3"/>
        <v>1248700</v>
      </c>
      <c r="V21" s="5">
        <v>1.9099999999999999E-2</v>
      </c>
    </row>
    <row r="22" spans="1:22" x14ac:dyDescent="0.2">
      <c r="A22" s="16" t="s">
        <v>324</v>
      </c>
      <c r="B22" s="4">
        <v>14600</v>
      </c>
      <c r="C22" s="4">
        <v>50900</v>
      </c>
      <c r="D22" s="4">
        <v>-36300</v>
      </c>
      <c r="E22" s="4">
        <v>-1485320000</v>
      </c>
      <c r="F22" s="4">
        <f t="shared" si="0"/>
        <v>24470050011</v>
      </c>
      <c r="G22" s="4">
        <v>0</v>
      </c>
      <c r="H22" s="4">
        <v>0</v>
      </c>
      <c r="I22" s="4">
        <v>0</v>
      </c>
      <c r="J22" s="4">
        <v>-330000</v>
      </c>
      <c r="K22" s="24">
        <f t="shared" si="1"/>
        <v>64430000</v>
      </c>
      <c r="L22" s="4">
        <v>1465</v>
      </c>
      <c r="M22" s="4">
        <v>1229</v>
      </c>
      <c r="N22" s="4">
        <v>93</v>
      </c>
      <c r="O22" s="4">
        <v>89</v>
      </c>
      <c r="P22" s="4">
        <v>1117300</v>
      </c>
      <c r="Q22" s="4">
        <v>974100</v>
      </c>
      <c r="R22" s="5">
        <v>1.84E-2</v>
      </c>
      <c r="S22" s="4">
        <v>2148300</v>
      </c>
      <c r="T22" s="4">
        <f t="shared" si="2"/>
        <v>1605490</v>
      </c>
      <c r="U22" s="4">
        <f t="shared" si="3"/>
        <v>1248700</v>
      </c>
      <c r="V22" s="5">
        <v>2.86E-2</v>
      </c>
    </row>
    <row r="23" spans="1:22" x14ac:dyDescent="0.2">
      <c r="A23" s="16" t="s">
        <v>323</v>
      </c>
      <c r="B23" s="4">
        <v>16000</v>
      </c>
      <c r="C23" s="4">
        <v>12500</v>
      </c>
      <c r="D23" s="4">
        <v>3500</v>
      </c>
      <c r="E23" s="4">
        <v>143300000</v>
      </c>
      <c r="F23" s="4">
        <f t="shared" si="0"/>
        <v>25955370011</v>
      </c>
      <c r="G23" s="4">
        <v>0</v>
      </c>
      <c r="H23" s="4">
        <v>0</v>
      </c>
      <c r="I23" s="4">
        <v>0</v>
      </c>
      <c r="J23" s="4">
        <v>245005000</v>
      </c>
      <c r="K23" s="24">
        <f t="shared" si="1"/>
        <v>64760000</v>
      </c>
      <c r="L23" s="4">
        <v>609</v>
      </c>
      <c r="M23" s="4">
        <v>1000</v>
      </c>
      <c r="N23" s="4">
        <v>44</v>
      </c>
      <c r="O23" s="4">
        <v>69</v>
      </c>
      <c r="P23" s="4">
        <v>547000</v>
      </c>
      <c r="Q23" s="4">
        <v>744400</v>
      </c>
      <c r="R23" s="5">
        <v>-2.3999999999999998E-3</v>
      </c>
      <c r="S23" s="4">
        <v>1293100</v>
      </c>
      <c r="T23" s="4">
        <f t="shared" si="2"/>
        <v>1680340</v>
      </c>
      <c r="U23" s="4">
        <f t="shared" si="3"/>
        <v>1248700</v>
      </c>
      <c r="V23" s="5">
        <v>2.18E-2</v>
      </c>
    </row>
    <row r="24" spans="1:22" x14ac:dyDescent="0.2">
      <c r="A24" s="16" t="s">
        <v>322</v>
      </c>
      <c r="B24" s="4">
        <v>71200</v>
      </c>
      <c r="C24" s="4">
        <v>24800</v>
      </c>
      <c r="D24" s="4">
        <v>46400</v>
      </c>
      <c r="E24" s="4">
        <v>1885470000</v>
      </c>
      <c r="F24" s="4">
        <f t="shared" si="0"/>
        <v>25812070011</v>
      </c>
      <c r="G24" s="4">
        <v>0</v>
      </c>
      <c r="H24" s="4">
        <v>0</v>
      </c>
      <c r="I24" s="4">
        <v>0</v>
      </c>
      <c r="J24" s="4">
        <v>-152960000</v>
      </c>
      <c r="K24" s="24">
        <f t="shared" si="1"/>
        <v>-180245000</v>
      </c>
      <c r="L24" s="4">
        <v>924</v>
      </c>
      <c r="M24" s="4">
        <v>772</v>
      </c>
      <c r="N24" s="4">
        <v>62</v>
      </c>
      <c r="O24" s="4">
        <v>56</v>
      </c>
      <c r="P24" s="4">
        <v>766600</v>
      </c>
      <c r="Q24" s="4">
        <v>625200</v>
      </c>
      <c r="R24" s="5">
        <v>0.02</v>
      </c>
      <c r="S24" s="4">
        <v>1491500</v>
      </c>
      <c r="T24" s="4">
        <f t="shared" si="2"/>
        <v>1610780</v>
      </c>
      <c r="U24" s="4">
        <f t="shared" si="3"/>
        <v>967100</v>
      </c>
      <c r="V24" s="5">
        <v>3.8599999999999995E-2</v>
      </c>
    </row>
    <row r="25" spans="1:22" x14ac:dyDescent="0.2">
      <c r="A25" s="16" t="s">
        <v>321</v>
      </c>
      <c r="B25" s="4">
        <v>82800</v>
      </c>
      <c r="C25" s="4">
        <v>6100</v>
      </c>
      <c r="D25" s="4">
        <v>76700</v>
      </c>
      <c r="E25" s="4">
        <v>3067420000</v>
      </c>
      <c r="F25" s="4">
        <f t="shared" si="0"/>
        <v>23926600011</v>
      </c>
      <c r="G25" s="4">
        <v>0</v>
      </c>
      <c r="H25" s="4">
        <v>0</v>
      </c>
      <c r="I25" s="4">
        <v>0</v>
      </c>
      <c r="J25" s="4">
        <v>31505000</v>
      </c>
      <c r="K25" s="24">
        <f t="shared" si="1"/>
        <v>-27285000</v>
      </c>
      <c r="L25" s="4">
        <v>541</v>
      </c>
      <c r="M25" s="4">
        <v>926</v>
      </c>
      <c r="N25" s="4">
        <v>40</v>
      </c>
      <c r="O25" s="4">
        <v>57</v>
      </c>
      <c r="P25" s="4">
        <v>447400</v>
      </c>
      <c r="Q25" s="4">
        <v>683900</v>
      </c>
      <c r="R25" s="5">
        <v>5.1000000000000004E-3</v>
      </c>
      <c r="S25" s="4">
        <v>1248700</v>
      </c>
      <c r="T25" s="4">
        <f t="shared" si="2"/>
        <v>1594120</v>
      </c>
      <c r="U25" s="4">
        <f t="shared" si="3"/>
        <v>967100</v>
      </c>
      <c r="V25" s="5">
        <v>2.2400000000000003E-2</v>
      </c>
    </row>
    <row r="26" spans="1:22" x14ac:dyDescent="0.2">
      <c r="A26" s="16" t="s">
        <v>320</v>
      </c>
      <c r="B26" s="4">
        <v>14600</v>
      </c>
      <c r="C26" s="4">
        <v>27000</v>
      </c>
      <c r="D26" s="4">
        <v>-12400</v>
      </c>
      <c r="E26" s="4">
        <v>-501560000</v>
      </c>
      <c r="F26" s="4">
        <f t="shared" si="0"/>
        <v>20859180011</v>
      </c>
      <c r="G26" s="4">
        <v>0</v>
      </c>
      <c r="H26" s="4">
        <v>0</v>
      </c>
      <c r="I26" s="4">
        <v>0</v>
      </c>
      <c r="J26" s="4">
        <v>96850000</v>
      </c>
      <c r="K26" s="24">
        <f t="shared" si="1"/>
        <v>-58790000</v>
      </c>
      <c r="L26" s="4">
        <v>785</v>
      </c>
      <c r="M26" s="4">
        <v>988</v>
      </c>
      <c r="N26" s="4">
        <v>39</v>
      </c>
      <c r="O26" s="4">
        <v>60</v>
      </c>
      <c r="P26" s="4">
        <v>519500</v>
      </c>
      <c r="Q26" s="4">
        <v>756300</v>
      </c>
      <c r="R26" s="5">
        <v>3.8E-3</v>
      </c>
      <c r="S26" s="4">
        <v>1335800</v>
      </c>
      <c r="T26" s="4">
        <f t="shared" si="2"/>
        <v>1524790</v>
      </c>
      <c r="U26" s="4">
        <f t="shared" si="3"/>
        <v>967100</v>
      </c>
      <c r="V26" s="5">
        <v>3.1899999999999998E-2</v>
      </c>
    </row>
    <row r="27" spans="1:22" x14ac:dyDescent="0.2">
      <c r="A27" s="16" t="s">
        <v>319</v>
      </c>
      <c r="B27" s="4">
        <v>73000</v>
      </c>
      <c r="C27" s="4">
        <v>15100</v>
      </c>
      <c r="D27" s="4">
        <v>57900</v>
      </c>
      <c r="E27" s="4">
        <v>2322260000</v>
      </c>
      <c r="F27" s="4">
        <f t="shared" si="0"/>
        <v>21360740011</v>
      </c>
      <c r="G27" s="4">
        <v>0</v>
      </c>
      <c r="H27" s="4">
        <v>0</v>
      </c>
      <c r="I27" s="4">
        <v>0</v>
      </c>
      <c r="J27" s="4">
        <v>-162265000</v>
      </c>
      <c r="K27" s="24">
        <f t="shared" si="1"/>
        <v>-155640000</v>
      </c>
      <c r="L27" s="4">
        <v>1003</v>
      </c>
      <c r="M27" s="4">
        <v>626</v>
      </c>
      <c r="N27" s="4">
        <v>78</v>
      </c>
      <c r="O27" s="4">
        <v>33</v>
      </c>
      <c r="P27" s="4">
        <v>884300</v>
      </c>
      <c r="Q27" s="4">
        <v>431000</v>
      </c>
      <c r="R27" s="5">
        <v>8.8999999999999999E-3</v>
      </c>
      <c r="S27" s="4">
        <v>1385800</v>
      </c>
      <c r="T27" s="4">
        <f t="shared" si="2"/>
        <v>1515380</v>
      </c>
      <c r="U27" s="4">
        <f t="shared" si="3"/>
        <v>967100</v>
      </c>
      <c r="V27" s="5">
        <v>4.6399999999999997E-2</v>
      </c>
    </row>
    <row r="28" spans="1:22" x14ac:dyDescent="0.2">
      <c r="A28" s="16" t="s">
        <v>318</v>
      </c>
      <c r="B28" s="4">
        <v>86600</v>
      </c>
      <c r="C28" s="4">
        <v>77700</v>
      </c>
      <c r="D28" s="4">
        <v>8900</v>
      </c>
      <c r="E28" s="4">
        <v>322460000</v>
      </c>
      <c r="F28" s="4">
        <f t="shared" si="0"/>
        <v>19038480011</v>
      </c>
      <c r="G28" s="4">
        <v>0</v>
      </c>
      <c r="H28" s="4">
        <v>0</v>
      </c>
      <c r="I28" s="4">
        <v>0</v>
      </c>
      <c r="J28" s="4">
        <v>-162265000</v>
      </c>
      <c r="K28" s="24">
        <f t="shared" si="1"/>
        <v>6625000</v>
      </c>
      <c r="L28" s="4">
        <v>1158</v>
      </c>
      <c r="M28" s="4">
        <v>1204</v>
      </c>
      <c r="N28" s="4">
        <v>84</v>
      </c>
      <c r="O28" s="4">
        <v>86</v>
      </c>
      <c r="P28" s="4">
        <v>976000</v>
      </c>
      <c r="Q28" s="4">
        <v>1187600</v>
      </c>
      <c r="R28" s="5">
        <v>0</v>
      </c>
      <c r="S28" s="4">
        <v>2168100</v>
      </c>
      <c r="T28" s="4">
        <f t="shared" si="2"/>
        <v>1502480</v>
      </c>
      <c r="U28" s="4">
        <f t="shared" si="3"/>
        <v>967100</v>
      </c>
      <c r="V28" s="5">
        <v>3.7000000000000005E-2</v>
      </c>
    </row>
    <row r="29" spans="1:22" x14ac:dyDescent="0.2">
      <c r="A29" s="16" t="s">
        <v>317</v>
      </c>
      <c r="B29" s="4">
        <v>6500</v>
      </c>
      <c r="C29" s="4">
        <v>208000</v>
      </c>
      <c r="D29" s="4">
        <v>-201500</v>
      </c>
      <c r="E29" s="4">
        <v>-7961650000</v>
      </c>
      <c r="F29" s="4">
        <f t="shared" si="0"/>
        <v>18716020011</v>
      </c>
      <c r="G29" s="4">
        <v>0</v>
      </c>
      <c r="H29" s="4">
        <v>0</v>
      </c>
      <c r="I29" s="4">
        <v>0</v>
      </c>
      <c r="J29" s="4">
        <v>150000000</v>
      </c>
      <c r="K29" s="24">
        <f t="shared" si="1"/>
        <v>168890000</v>
      </c>
      <c r="L29" s="4">
        <v>490</v>
      </c>
      <c r="M29" s="4">
        <v>667</v>
      </c>
      <c r="N29" s="4">
        <v>36</v>
      </c>
      <c r="O29" s="4">
        <v>48</v>
      </c>
      <c r="P29" s="4">
        <v>384200</v>
      </c>
      <c r="Q29" s="4">
        <v>566800</v>
      </c>
      <c r="R29" s="5">
        <v>6.4000000000000003E-3</v>
      </c>
      <c r="S29" s="4">
        <v>967100</v>
      </c>
      <c r="T29" s="4">
        <f t="shared" si="2"/>
        <v>1667560</v>
      </c>
      <c r="U29" s="4">
        <f t="shared" si="3"/>
        <v>795900</v>
      </c>
      <c r="V29" s="5">
        <v>2.5000000000000001E-2</v>
      </c>
    </row>
    <row r="30" spans="1:22" x14ac:dyDescent="0.2">
      <c r="A30" s="16" t="s">
        <v>316</v>
      </c>
      <c r="B30" s="4">
        <v>74900</v>
      </c>
      <c r="C30" s="4">
        <v>79700</v>
      </c>
      <c r="D30" s="4">
        <v>-4800</v>
      </c>
      <c r="E30" s="4">
        <v>-167280000</v>
      </c>
      <c r="F30" s="4">
        <f t="shared" si="0"/>
        <v>26677670011</v>
      </c>
      <c r="G30" s="4">
        <v>0</v>
      </c>
      <c r="H30" s="4">
        <v>0</v>
      </c>
      <c r="I30" s="4">
        <v>0</v>
      </c>
      <c r="J30" s="4">
        <v>93620000</v>
      </c>
      <c r="K30" s="24">
        <f t="shared" si="1"/>
        <v>18890000</v>
      </c>
      <c r="L30" s="4">
        <v>1030</v>
      </c>
      <c r="M30" s="4">
        <v>1182</v>
      </c>
      <c r="N30" s="4">
        <v>69</v>
      </c>
      <c r="O30" s="4">
        <v>76</v>
      </c>
      <c r="P30" s="4">
        <v>909600</v>
      </c>
      <c r="Q30" s="4">
        <v>854800</v>
      </c>
      <c r="R30" s="5">
        <v>1.2999999999999999E-3</v>
      </c>
      <c r="S30" s="4">
        <v>1780000</v>
      </c>
      <c r="T30" s="4">
        <f t="shared" si="2"/>
        <v>1621530</v>
      </c>
      <c r="U30" s="4">
        <f t="shared" si="3"/>
        <v>795900</v>
      </c>
      <c r="V30" s="5">
        <v>3.8900000000000004E-2</v>
      </c>
    </row>
    <row r="31" spans="1:22" x14ac:dyDescent="0.2">
      <c r="A31" s="16" t="s">
        <v>315</v>
      </c>
      <c r="B31" s="4">
        <v>24100</v>
      </c>
      <c r="C31" s="4">
        <v>17600</v>
      </c>
      <c r="D31" s="4">
        <v>6500</v>
      </c>
      <c r="E31" s="4">
        <v>256150000</v>
      </c>
      <c r="F31" s="4">
        <f t="shared" si="0"/>
        <v>26844950011</v>
      </c>
      <c r="G31" s="4">
        <v>0</v>
      </c>
      <c r="H31" s="4">
        <v>0</v>
      </c>
      <c r="I31" s="4">
        <v>0</v>
      </c>
      <c r="J31" s="4">
        <v>344160000</v>
      </c>
      <c r="K31" s="24">
        <f t="shared" si="1"/>
        <v>-74730000</v>
      </c>
      <c r="L31" s="4">
        <v>1438</v>
      </c>
      <c r="M31" s="4">
        <v>1055</v>
      </c>
      <c r="N31" s="4">
        <v>122</v>
      </c>
      <c r="O31" s="4">
        <v>70</v>
      </c>
      <c r="P31" s="4">
        <v>1592900</v>
      </c>
      <c r="Q31" s="4">
        <v>829900</v>
      </c>
      <c r="R31" s="5">
        <v>1.8200000000000001E-2</v>
      </c>
      <c r="S31" s="4">
        <v>2430400</v>
      </c>
      <c r="T31" s="4">
        <f t="shared" si="2"/>
        <v>1816570</v>
      </c>
      <c r="U31" s="4">
        <f t="shared" si="3"/>
        <v>642500</v>
      </c>
      <c r="V31" s="5">
        <v>4.7400000000000005E-2</v>
      </c>
    </row>
    <row r="32" spans="1:22" x14ac:dyDescent="0.2">
      <c r="A32" s="16" t="s">
        <v>314</v>
      </c>
      <c r="B32" s="4">
        <v>362900</v>
      </c>
      <c r="C32" s="4">
        <v>43800</v>
      </c>
      <c r="D32" s="4">
        <v>319100</v>
      </c>
      <c r="E32" s="4">
        <v>12169440000</v>
      </c>
      <c r="F32" s="4">
        <f t="shared" si="0"/>
        <v>26588800011</v>
      </c>
      <c r="G32" s="4">
        <v>0</v>
      </c>
      <c r="H32" s="4">
        <v>0</v>
      </c>
      <c r="I32" s="4">
        <v>0</v>
      </c>
      <c r="J32" s="4">
        <v>344160000</v>
      </c>
      <c r="K32" s="24">
        <f t="shared" si="1"/>
        <v>-418890000</v>
      </c>
      <c r="L32" s="4">
        <v>1399</v>
      </c>
      <c r="M32" s="4">
        <v>1112</v>
      </c>
      <c r="N32" s="4">
        <v>84</v>
      </c>
      <c r="O32" s="4">
        <v>62</v>
      </c>
      <c r="P32" s="4">
        <v>1103500</v>
      </c>
      <c r="Q32" s="4">
        <v>839400</v>
      </c>
      <c r="R32" s="5">
        <v>4.0000000000000001E-3</v>
      </c>
      <c r="S32" s="4">
        <v>1954400</v>
      </c>
      <c r="T32" s="4">
        <f t="shared" si="2"/>
        <v>1756930</v>
      </c>
      <c r="U32" s="4">
        <f t="shared" si="3"/>
        <v>642500</v>
      </c>
      <c r="V32" s="5">
        <v>2.9900000000000003E-2</v>
      </c>
    </row>
    <row r="33" spans="1:22" x14ac:dyDescent="0.2">
      <c r="A33" s="16" t="s">
        <v>313</v>
      </c>
      <c r="B33" s="4">
        <v>172800</v>
      </c>
      <c r="C33" s="4">
        <v>300</v>
      </c>
      <c r="D33" s="4">
        <v>172500</v>
      </c>
      <c r="E33" s="4">
        <v>6956030000</v>
      </c>
      <c r="F33" s="4">
        <f t="shared" si="0"/>
        <v>14419360011</v>
      </c>
      <c r="G33" s="4">
        <v>0</v>
      </c>
      <c r="H33" s="4">
        <v>0</v>
      </c>
      <c r="I33" s="4">
        <v>0</v>
      </c>
      <c r="J33" s="4">
        <v>165900000</v>
      </c>
      <c r="K33" s="24">
        <f t="shared" si="1"/>
        <v>-763050000</v>
      </c>
      <c r="L33" s="4">
        <v>877</v>
      </c>
      <c r="M33" s="4">
        <v>1280</v>
      </c>
      <c r="N33" s="4">
        <v>54</v>
      </c>
      <c r="O33" s="4">
        <v>83</v>
      </c>
      <c r="P33" s="4">
        <v>646600</v>
      </c>
      <c r="Q33" s="4">
        <v>1380400</v>
      </c>
      <c r="R33" s="5">
        <v>-7.4299999999999991E-2</v>
      </c>
      <c r="S33" s="4">
        <v>2041600</v>
      </c>
      <c r="T33" s="4">
        <f t="shared" si="2"/>
        <v>1658510</v>
      </c>
      <c r="U33" s="4">
        <f t="shared" si="3"/>
        <v>642500</v>
      </c>
      <c r="V33" s="5">
        <v>8.5900000000000004E-2</v>
      </c>
    </row>
    <row r="34" spans="1:22" x14ac:dyDescent="0.2">
      <c r="A34" s="16" t="s">
        <v>270</v>
      </c>
      <c r="B34" s="4">
        <v>24000</v>
      </c>
      <c r="C34" s="4">
        <v>40900</v>
      </c>
      <c r="D34" s="4">
        <v>-16900</v>
      </c>
      <c r="E34" s="4">
        <v>-692420000</v>
      </c>
      <c r="F34" s="4">
        <f t="shared" si="0"/>
        <v>7463330011</v>
      </c>
      <c r="G34" s="4">
        <v>0</v>
      </c>
      <c r="H34" s="4">
        <v>0</v>
      </c>
      <c r="I34" s="4">
        <v>0</v>
      </c>
      <c r="J34" s="4">
        <v>-376580000</v>
      </c>
      <c r="K34" s="24">
        <f t="shared" si="1"/>
        <v>-928950000</v>
      </c>
      <c r="L34" s="4">
        <v>609</v>
      </c>
      <c r="M34" s="4">
        <v>489</v>
      </c>
      <c r="N34" s="4">
        <v>33</v>
      </c>
      <c r="O34" s="4">
        <v>23</v>
      </c>
      <c r="P34" s="4">
        <v>402400</v>
      </c>
      <c r="Q34" s="4">
        <v>345400</v>
      </c>
      <c r="R34" s="5">
        <v>1.7299999999999999E-2</v>
      </c>
      <c r="S34" s="4">
        <v>795900</v>
      </c>
      <c r="T34" s="4">
        <f t="shared" si="2"/>
        <v>1873500</v>
      </c>
      <c r="U34" s="4">
        <f t="shared" si="3"/>
        <v>642500</v>
      </c>
      <c r="V34" s="5">
        <v>1.5800000000000002E-2</v>
      </c>
    </row>
    <row r="35" spans="1:22" x14ac:dyDescent="0.2">
      <c r="A35" s="16" t="s">
        <v>269</v>
      </c>
      <c r="B35" s="4">
        <v>53190</v>
      </c>
      <c r="C35" s="4">
        <v>127800</v>
      </c>
      <c r="D35" s="4">
        <v>-74610</v>
      </c>
      <c r="E35" s="4">
        <v>-2982700000</v>
      </c>
      <c r="F35" s="4">
        <f t="shared" si="0"/>
        <v>8155750011</v>
      </c>
      <c r="G35" s="4">
        <v>0</v>
      </c>
      <c r="H35" s="4">
        <v>0</v>
      </c>
      <c r="I35" s="4">
        <v>0</v>
      </c>
      <c r="J35" s="4">
        <v>-131620000</v>
      </c>
      <c r="K35" s="24">
        <f t="shared" si="1"/>
        <v>-552370000</v>
      </c>
      <c r="L35" s="4">
        <v>659</v>
      </c>
      <c r="M35" s="4">
        <v>781</v>
      </c>
      <c r="N35" s="4">
        <v>47</v>
      </c>
      <c r="O35" s="4">
        <v>48</v>
      </c>
      <c r="P35" s="4">
        <v>516200</v>
      </c>
      <c r="Q35" s="4">
        <v>565800</v>
      </c>
      <c r="R35" s="5">
        <v>-9.7999999999999997E-3</v>
      </c>
      <c r="S35" s="4">
        <v>1082100</v>
      </c>
      <c r="T35" s="4">
        <f t="shared" si="2"/>
        <v>1876710</v>
      </c>
      <c r="U35" s="4">
        <f t="shared" si="3"/>
        <v>642500</v>
      </c>
      <c r="V35" s="5">
        <v>2.4500000000000001E-2</v>
      </c>
    </row>
    <row r="36" spans="1:22" x14ac:dyDescent="0.2">
      <c r="A36" s="16" t="s">
        <v>268</v>
      </c>
      <c r="B36" s="4">
        <v>1500</v>
      </c>
      <c r="C36" s="4">
        <v>6800</v>
      </c>
      <c r="D36" s="4">
        <v>-5300</v>
      </c>
      <c r="E36" s="4">
        <v>-217023369</v>
      </c>
      <c r="F36" s="4">
        <f t="shared" si="0"/>
        <v>11138450011</v>
      </c>
      <c r="G36" s="4">
        <v>0</v>
      </c>
      <c r="H36" s="4">
        <v>0</v>
      </c>
      <c r="I36" s="4">
        <v>0</v>
      </c>
      <c r="J36" s="4">
        <v>-260340000</v>
      </c>
      <c r="K36" s="24">
        <f t="shared" si="1"/>
        <v>-420750000</v>
      </c>
      <c r="L36" s="4">
        <v>342</v>
      </c>
      <c r="M36" s="4">
        <v>687</v>
      </c>
      <c r="N36" s="4">
        <v>9</v>
      </c>
      <c r="O36" s="4">
        <v>32</v>
      </c>
      <c r="P36" s="4">
        <v>245600</v>
      </c>
      <c r="Q36" s="4">
        <v>396900</v>
      </c>
      <c r="R36" s="5">
        <v>-7.3000000000000001E-3</v>
      </c>
      <c r="S36" s="4">
        <v>642500</v>
      </c>
      <c r="T36" s="4">
        <f t="shared" si="2"/>
        <v>1897260</v>
      </c>
      <c r="U36" s="4">
        <f t="shared" si="3"/>
        <v>1291700</v>
      </c>
      <c r="V36" s="5">
        <v>1.46E-2</v>
      </c>
    </row>
    <row r="37" spans="1:22" x14ac:dyDescent="0.2">
      <c r="A37" s="16" t="s">
        <v>254</v>
      </c>
      <c r="B37" s="4">
        <v>57900</v>
      </c>
      <c r="C37" s="4">
        <v>800</v>
      </c>
      <c r="D37" s="4">
        <v>57100</v>
      </c>
      <c r="E37" s="4">
        <v>2299400000</v>
      </c>
      <c r="F37" s="4">
        <f t="shared" si="0"/>
        <v>11355473380</v>
      </c>
      <c r="G37" s="4">
        <v>0</v>
      </c>
      <c r="H37" s="4">
        <v>0</v>
      </c>
      <c r="I37" s="4">
        <v>0</v>
      </c>
      <c r="J37" s="4">
        <v>-260340000</v>
      </c>
      <c r="K37" s="24">
        <f t="shared" si="1"/>
        <v>-160410000</v>
      </c>
      <c r="L37" s="4">
        <v>1041</v>
      </c>
      <c r="M37" s="4">
        <v>771</v>
      </c>
      <c r="N37" s="4">
        <v>65</v>
      </c>
      <c r="O37" s="4">
        <v>43</v>
      </c>
      <c r="P37" s="4">
        <v>740600</v>
      </c>
      <c r="Q37" s="4">
        <v>501300</v>
      </c>
      <c r="R37" s="5">
        <v>2.75E-2</v>
      </c>
      <c r="S37" s="4">
        <v>1291700</v>
      </c>
      <c r="T37" s="4">
        <f t="shared" si="2"/>
        <v>1854840</v>
      </c>
      <c r="U37" s="4">
        <f t="shared" si="3"/>
        <v>1319700</v>
      </c>
      <c r="V37" s="5">
        <v>3.39E-2</v>
      </c>
    </row>
    <row r="38" spans="1:22" x14ac:dyDescent="0.2">
      <c r="A38" s="16" t="s">
        <v>253</v>
      </c>
      <c r="B38" s="4">
        <v>316500</v>
      </c>
      <c r="C38" s="4">
        <v>7700</v>
      </c>
      <c r="D38" s="4">
        <v>308800</v>
      </c>
      <c r="E38" s="4">
        <v>12562610000</v>
      </c>
      <c r="F38" s="4">
        <f t="shared" si="0"/>
        <v>9056073380</v>
      </c>
      <c r="G38" s="4">
        <v>0</v>
      </c>
      <c r="H38" s="4">
        <v>0</v>
      </c>
      <c r="I38" s="4">
        <v>0</v>
      </c>
      <c r="J38" s="4">
        <v>334130000</v>
      </c>
      <c r="K38" s="24">
        <f t="shared" si="1"/>
        <v>99930000</v>
      </c>
      <c r="L38" s="4">
        <v>951</v>
      </c>
      <c r="M38" s="4">
        <v>1811</v>
      </c>
      <c r="N38" s="4">
        <v>37</v>
      </c>
      <c r="O38" s="4">
        <v>91</v>
      </c>
      <c r="P38" s="4">
        <v>588800</v>
      </c>
      <c r="Q38" s="4">
        <v>1226900</v>
      </c>
      <c r="R38" s="5">
        <v>-2.6099999999999998E-2</v>
      </c>
      <c r="S38" s="4">
        <v>2039100</v>
      </c>
      <c r="T38" s="4">
        <f t="shared" si="2"/>
        <v>1850970</v>
      </c>
      <c r="U38" s="4">
        <f t="shared" si="3"/>
        <v>1057400</v>
      </c>
      <c r="V38" s="5">
        <v>3.3799999999999997E-2</v>
      </c>
    </row>
    <row r="39" spans="1:22" x14ac:dyDescent="0.2">
      <c r="A39" s="16" t="s">
        <v>252</v>
      </c>
      <c r="B39" s="4">
        <v>104700</v>
      </c>
      <c r="C39" s="4">
        <v>7600</v>
      </c>
      <c r="D39" s="4">
        <v>97100</v>
      </c>
      <c r="E39" s="4">
        <v>4124900000</v>
      </c>
      <c r="F39" s="4">
        <f t="shared" si="0"/>
        <v>-3506536620</v>
      </c>
      <c r="G39" s="4">
        <v>0</v>
      </c>
      <c r="H39" s="4">
        <v>0</v>
      </c>
      <c r="I39" s="4">
        <v>0</v>
      </c>
      <c r="J39" s="4">
        <v>-86230000</v>
      </c>
      <c r="K39" s="24">
        <f t="shared" si="1"/>
        <v>-234200000</v>
      </c>
      <c r="L39" s="4">
        <v>969</v>
      </c>
      <c r="M39" s="4">
        <v>1777</v>
      </c>
      <c r="N39" s="4">
        <v>65</v>
      </c>
      <c r="O39" s="4">
        <v>120</v>
      </c>
      <c r="P39" s="4">
        <v>759800</v>
      </c>
      <c r="Q39" s="4">
        <v>1850500</v>
      </c>
      <c r="R39" s="5">
        <v>-5.3399999999999996E-2</v>
      </c>
      <c r="S39" s="4">
        <v>2617900</v>
      </c>
      <c r="T39" s="4">
        <f t="shared" si="2"/>
        <v>1764530</v>
      </c>
      <c r="U39" s="4">
        <f t="shared" si="3"/>
        <v>1057400</v>
      </c>
      <c r="V39" s="5">
        <v>4.6399999999999997E-2</v>
      </c>
    </row>
    <row r="40" spans="1:22" x14ac:dyDescent="0.2">
      <c r="A40" s="16" t="s">
        <v>251</v>
      </c>
      <c r="B40" s="4">
        <v>23200</v>
      </c>
      <c r="C40" s="4">
        <v>23600</v>
      </c>
      <c r="D40" s="4">
        <v>-400</v>
      </c>
      <c r="E40" s="4">
        <v>-31310000</v>
      </c>
      <c r="F40" s="4">
        <f t="shared" si="0"/>
        <v>-7631436620</v>
      </c>
      <c r="G40" s="4">
        <v>0</v>
      </c>
      <c r="H40" s="4">
        <v>0</v>
      </c>
      <c r="I40" s="4">
        <v>0</v>
      </c>
      <c r="J40" s="4">
        <v>-86230000</v>
      </c>
      <c r="K40" s="24">
        <f t="shared" si="1"/>
        <v>-147970000</v>
      </c>
      <c r="L40" s="4">
        <v>584</v>
      </c>
      <c r="M40" s="4">
        <v>1079</v>
      </c>
      <c r="N40" s="4">
        <v>39</v>
      </c>
      <c r="O40" s="4">
        <v>72</v>
      </c>
      <c r="P40" s="4">
        <v>389300</v>
      </c>
      <c r="Q40" s="4">
        <v>928800</v>
      </c>
      <c r="R40" s="5">
        <v>-2.07E-2</v>
      </c>
      <c r="S40" s="4">
        <v>1319700</v>
      </c>
      <c r="T40" s="4">
        <f t="shared" si="2"/>
        <v>1769230</v>
      </c>
      <c r="U40" s="4">
        <f t="shared" si="3"/>
        <v>1057400</v>
      </c>
      <c r="V40" s="5">
        <v>2.2599999999999999E-2</v>
      </c>
    </row>
    <row r="41" spans="1:22" x14ac:dyDescent="0.2">
      <c r="A41" s="16" t="s">
        <v>250</v>
      </c>
      <c r="B41" s="4">
        <v>3800</v>
      </c>
      <c r="C41" s="4">
        <v>499800</v>
      </c>
      <c r="D41" s="4">
        <v>-496000</v>
      </c>
      <c r="E41" s="4">
        <v>-22012200000</v>
      </c>
      <c r="F41" s="4">
        <f t="shared" si="0"/>
        <v>-7600126620</v>
      </c>
      <c r="G41" s="4">
        <v>0</v>
      </c>
      <c r="H41" s="4">
        <v>0</v>
      </c>
      <c r="I41" s="4">
        <v>0</v>
      </c>
      <c r="J41" s="4">
        <v>-415790000</v>
      </c>
      <c r="K41" s="24">
        <f t="shared" si="1"/>
        <v>-61740000</v>
      </c>
      <c r="L41" s="4">
        <v>1876</v>
      </c>
      <c r="M41" s="4">
        <v>1954</v>
      </c>
      <c r="N41" s="4">
        <v>257</v>
      </c>
      <c r="O41" s="4">
        <v>193</v>
      </c>
      <c r="P41" s="4">
        <v>2370300</v>
      </c>
      <c r="Q41" s="4">
        <v>1925700</v>
      </c>
      <c r="R41" s="5">
        <v>-1.1000000000000001E-3</v>
      </c>
      <c r="S41" s="4">
        <v>4380800</v>
      </c>
      <c r="T41" s="4">
        <f t="shared" si="2"/>
        <v>1440980</v>
      </c>
      <c r="U41" s="4">
        <f t="shared" si="3"/>
        <v>848000</v>
      </c>
      <c r="V41" s="5">
        <v>2.6699999999999998E-2</v>
      </c>
    </row>
    <row r="42" spans="1:22" x14ac:dyDescent="0.2">
      <c r="A42" s="16" t="s">
        <v>249</v>
      </c>
      <c r="B42" s="4">
        <v>10000</v>
      </c>
      <c r="C42" s="4">
        <v>2400</v>
      </c>
      <c r="D42" s="4">
        <v>7600</v>
      </c>
      <c r="E42" s="4">
        <v>338300000</v>
      </c>
      <c r="F42" s="4">
        <f t="shared" si="0"/>
        <v>14412073380</v>
      </c>
      <c r="G42" s="4">
        <v>0</v>
      </c>
      <c r="H42" s="4">
        <v>0</v>
      </c>
      <c r="I42" s="4">
        <v>0</v>
      </c>
      <c r="J42" s="4">
        <v>-365650000</v>
      </c>
      <c r="K42" s="24">
        <f t="shared" si="1"/>
        <v>354050000</v>
      </c>
      <c r="L42" s="4">
        <v>706</v>
      </c>
      <c r="M42" s="4">
        <v>852</v>
      </c>
      <c r="N42" s="4">
        <v>55</v>
      </c>
      <c r="O42" s="4">
        <v>59</v>
      </c>
      <c r="P42" s="4">
        <v>568700</v>
      </c>
      <c r="Q42" s="4">
        <v>631500</v>
      </c>
      <c r="R42" s="5">
        <v>1.26E-2</v>
      </c>
      <c r="S42" s="4">
        <v>1358000</v>
      </c>
      <c r="T42" s="4">
        <f t="shared" si="2"/>
        <v>1446040</v>
      </c>
      <c r="U42" s="4">
        <f t="shared" si="3"/>
        <v>848000</v>
      </c>
      <c r="V42" s="5">
        <v>2.7099999999999999E-2</v>
      </c>
    </row>
    <row r="43" spans="1:22" x14ac:dyDescent="0.2">
      <c r="A43" s="16" t="s">
        <v>248</v>
      </c>
      <c r="B43" s="4">
        <v>10100</v>
      </c>
      <c r="C43" s="4">
        <v>18300</v>
      </c>
      <c r="D43" s="4">
        <v>-8200</v>
      </c>
      <c r="E43" s="4">
        <v>-365980000</v>
      </c>
      <c r="F43" s="4">
        <f t="shared" si="0"/>
        <v>14073773380</v>
      </c>
      <c r="G43" s="4">
        <v>0</v>
      </c>
      <c r="H43" s="4">
        <v>0</v>
      </c>
      <c r="I43" s="4">
        <v>0</v>
      </c>
      <c r="J43" s="4">
        <v>-65590000</v>
      </c>
      <c r="K43" s="24">
        <f t="shared" si="1"/>
        <v>719700000</v>
      </c>
      <c r="L43" s="4">
        <v>521</v>
      </c>
      <c r="M43" s="4">
        <v>664</v>
      </c>
      <c r="N43" s="4">
        <v>45</v>
      </c>
      <c r="O43" s="4">
        <v>49</v>
      </c>
      <c r="P43" s="4">
        <v>436600</v>
      </c>
      <c r="Q43" s="4">
        <v>580100</v>
      </c>
      <c r="R43" s="5">
        <v>-5.6999999999999993E-3</v>
      </c>
      <c r="S43" s="4">
        <v>1057400</v>
      </c>
      <c r="T43" s="4">
        <f t="shared" si="2"/>
        <v>1729720</v>
      </c>
      <c r="U43" s="4">
        <f t="shared" si="3"/>
        <v>848000</v>
      </c>
      <c r="V43" s="5">
        <v>1.7000000000000001E-2</v>
      </c>
    </row>
    <row r="44" spans="1:22" x14ac:dyDescent="0.2">
      <c r="A44" s="16" t="s">
        <v>247</v>
      </c>
      <c r="B44" s="4">
        <v>515500</v>
      </c>
      <c r="C44" s="4">
        <v>382460</v>
      </c>
      <c r="D44" s="4">
        <v>133040</v>
      </c>
      <c r="E44" s="4">
        <v>5955820000</v>
      </c>
      <c r="F44" s="4">
        <f t="shared" si="0"/>
        <v>14439753380</v>
      </c>
      <c r="G44" s="4">
        <v>0</v>
      </c>
      <c r="H44" s="4">
        <v>0</v>
      </c>
      <c r="I44" s="4">
        <v>0</v>
      </c>
      <c r="J44" s="4">
        <v>310820000</v>
      </c>
      <c r="K44" s="24">
        <f t="shared" si="1"/>
        <v>785290000</v>
      </c>
      <c r="L44" s="4">
        <v>2180</v>
      </c>
      <c r="M44" s="4">
        <v>1546</v>
      </c>
      <c r="N44" s="4">
        <v>167</v>
      </c>
      <c r="O44" s="4">
        <v>92</v>
      </c>
      <c r="P44" s="4">
        <v>1731300</v>
      </c>
      <c r="Q44" s="4">
        <v>1087500</v>
      </c>
      <c r="R44" s="5">
        <v>2.2099999999999998E-2</v>
      </c>
      <c r="S44" s="4">
        <v>2945800</v>
      </c>
      <c r="T44" s="4">
        <f t="shared" si="2"/>
        <v>1694340</v>
      </c>
      <c r="U44" s="4">
        <f t="shared" si="3"/>
        <v>848000</v>
      </c>
      <c r="V44" s="5">
        <v>4.1200000000000001E-2</v>
      </c>
    </row>
    <row r="45" spans="1:22" x14ac:dyDescent="0.2">
      <c r="A45" s="16" t="s">
        <v>246</v>
      </c>
      <c r="B45" s="4">
        <v>3200</v>
      </c>
      <c r="C45" s="4">
        <v>241520</v>
      </c>
      <c r="D45" s="4">
        <v>-238320</v>
      </c>
      <c r="E45" s="4">
        <v>-10276897626</v>
      </c>
      <c r="F45" s="4">
        <f t="shared" si="0"/>
        <v>8483933380</v>
      </c>
      <c r="G45" s="4">
        <v>0</v>
      </c>
      <c r="H45" s="4">
        <v>0</v>
      </c>
      <c r="I45" s="4">
        <v>0</v>
      </c>
      <c r="J45" s="4">
        <v>310820000</v>
      </c>
      <c r="K45" s="24">
        <f t="shared" si="1"/>
        <v>474470000</v>
      </c>
      <c r="L45" s="4">
        <v>453</v>
      </c>
      <c r="M45" s="4">
        <v>871</v>
      </c>
      <c r="N45" s="4">
        <v>32</v>
      </c>
      <c r="O45" s="4">
        <v>78</v>
      </c>
      <c r="P45" s="4">
        <v>352800</v>
      </c>
      <c r="Q45" s="4">
        <v>726400</v>
      </c>
      <c r="R45" s="5">
        <v>-4.5999999999999999E-3</v>
      </c>
      <c r="S45" s="4">
        <v>1114200</v>
      </c>
      <c r="T45" s="4">
        <f t="shared" si="2"/>
        <v>1807190</v>
      </c>
      <c r="U45" s="4">
        <f t="shared" si="3"/>
        <v>848000</v>
      </c>
      <c r="V45" s="5">
        <v>1.38E-2</v>
      </c>
    </row>
    <row r="46" spans="1:22" x14ac:dyDescent="0.2">
      <c r="A46" s="16" t="s">
        <v>245</v>
      </c>
      <c r="B46" s="4">
        <v>9301</v>
      </c>
      <c r="C46" s="4">
        <v>1100</v>
      </c>
      <c r="D46" s="4">
        <v>8201</v>
      </c>
      <c r="E46" s="4">
        <v>354980000</v>
      </c>
      <c r="F46" s="4">
        <f t="shared" si="0"/>
        <v>18760831006</v>
      </c>
      <c r="G46" s="4">
        <v>0</v>
      </c>
      <c r="H46" s="4">
        <v>0</v>
      </c>
      <c r="I46" s="4">
        <v>0</v>
      </c>
      <c r="J46" s="4">
        <v>-333445000</v>
      </c>
      <c r="K46" s="24">
        <f t="shared" si="1"/>
        <v>163650000</v>
      </c>
      <c r="L46" s="4">
        <v>353</v>
      </c>
      <c r="M46" s="4">
        <v>637</v>
      </c>
      <c r="N46" s="4">
        <v>34</v>
      </c>
      <c r="O46" s="4">
        <v>46</v>
      </c>
      <c r="P46" s="4">
        <v>366200</v>
      </c>
      <c r="Q46" s="4">
        <v>482000</v>
      </c>
      <c r="R46" s="5">
        <v>-2.3E-3</v>
      </c>
      <c r="S46" s="4">
        <v>848000</v>
      </c>
      <c r="T46" s="4">
        <f t="shared" si="2"/>
        <v>1865810</v>
      </c>
      <c r="U46" s="4">
        <f t="shared" si="3"/>
        <v>867500</v>
      </c>
      <c r="V46" s="5">
        <v>1.2699999999999999E-2</v>
      </c>
    </row>
    <row r="47" spans="1:22" x14ac:dyDescent="0.2">
      <c r="A47" s="16" t="s">
        <v>244</v>
      </c>
      <c r="B47" s="4">
        <v>10610</v>
      </c>
      <c r="C47" s="4">
        <v>800</v>
      </c>
      <c r="D47" s="4">
        <v>9810</v>
      </c>
      <c r="E47" s="4">
        <v>423660000</v>
      </c>
      <c r="F47" s="4">
        <f t="shared" ref="F47:F73" si="4">E47+F48</f>
        <v>18405851006</v>
      </c>
      <c r="G47" s="4">
        <v>0</v>
      </c>
      <c r="H47" s="4">
        <v>0</v>
      </c>
      <c r="I47" s="4">
        <v>0</v>
      </c>
      <c r="J47" s="4">
        <v>68990000</v>
      </c>
      <c r="K47" s="24">
        <f t="shared" ref="K47:K73" si="5">K48+J47</f>
        <v>497095000</v>
      </c>
      <c r="L47" s="4">
        <v>679</v>
      </c>
      <c r="M47" s="4">
        <v>464</v>
      </c>
      <c r="N47" s="4">
        <v>38</v>
      </c>
      <c r="O47" s="4">
        <v>27</v>
      </c>
      <c r="P47" s="4">
        <v>489800</v>
      </c>
      <c r="Q47" s="4">
        <v>377000</v>
      </c>
      <c r="R47" s="5">
        <v>1.89E-2</v>
      </c>
      <c r="S47" s="4">
        <v>867500</v>
      </c>
      <c r="T47" s="4">
        <f t="shared" si="2"/>
        <v>2162370</v>
      </c>
      <c r="U47" s="4">
        <f t="shared" ref="U47:U73" si="6">MIN(S48:S52)</f>
        <v>1098300</v>
      </c>
      <c r="V47" s="5">
        <v>2.0799999999999999E-2</v>
      </c>
    </row>
    <row r="48" spans="1:22" x14ac:dyDescent="0.2">
      <c r="A48" s="16" t="s">
        <v>243</v>
      </c>
      <c r="B48" s="4">
        <v>15350</v>
      </c>
      <c r="C48" s="4">
        <v>47600</v>
      </c>
      <c r="D48" s="4">
        <v>-32250</v>
      </c>
      <c r="E48" s="4">
        <v>-1380050000</v>
      </c>
      <c r="F48" s="4">
        <f t="shared" si="4"/>
        <v>17982191006</v>
      </c>
      <c r="G48" s="4">
        <v>0</v>
      </c>
      <c r="H48" s="4">
        <v>0</v>
      </c>
      <c r="I48" s="4">
        <v>0</v>
      </c>
      <c r="J48" s="4">
        <v>148525000</v>
      </c>
      <c r="K48" s="24">
        <f t="shared" si="5"/>
        <v>428105000</v>
      </c>
      <c r="L48" s="4">
        <v>774</v>
      </c>
      <c r="M48" s="4">
        <v>1785</v>
      </c>
      <c r="N48" s="4">
        <v>55</v>
      </c>
      <c r="O48" s="4">
        <v>128</v>
      </c>
      <c r="P48" s="4">
        <v>580600</v>
      </c>
      <c r="Q48" s="4">
        <v>1415900</v>
      </c>
      <c r="R48" s="5">
        <v>-1.7600000000000001E-2</v>
      </c>
      <c r="S48" s="4">
        <v>2000400</v>
      </c>
      <c r="T48" s="4">
        <f t="shared" si="2"/>
        <v>2121510</v>
      </c>
      <c r="U48" s="4">
        <f t="shared" si="6"/>
        <v>1098300</v>
      </c>
      <c r="V48" s="5">
        <v>2.8799999999999999E-2</v>
      </c>
    </row>
    <row r="49" spans="1:22" x14ac:dyDescent="0.2">
      <c r="A49" s="16" t="s">
        <v>236</v>
      </c>
      <c r="B49" s="4">
        <v>3450</v>
      </c>
      <c r="C49" s="4">
        <v>4200</v>
      </c>
      <c r="D49" s="4">
        <v>-750</v>
      </c>
      <c r="E49" s="4">
        <v>-32250000</v>
      </c>
      <c r="F49" s="4">
        <f t="shared" si="4"/>
        <v>19362241006</v>
      </c>
      <c r="G49" s="4">
        <v>0</v>
      </c>
      <c r="H49" s="4">
        <v>0</v>
      </c>
      <c r="I49" s="4">
        <v>0</v>
      </c>
      <c r="J49" s="4">
        <v>148525000</v>
      </c>
      <c r="K49" s="24">
        <f t="shared" si="5"/>
        <v>279580000</v>
      </c>
      <c r="L49" s="4">
        <v>746</v>
      </c>
      <c r="M49" s="4">
        <v>1380</v>
      </c>
      <c r="N49" s="4">
        <v>42</v>
      </c>
      <c r="O49" s="4">
        <v>89</v>
      </c>
      <c r="P49" s="4">
        <v>516200</v>
      </c>
      <c r="Q49" s="4">
        <v>1178700</v>
      </c>
      <c r="R49" s="5">
        <v>-4.5999999999999999E-3</v>
      </c>
      <c r="S49" s="4">
        <v>1753500</v>
      </c>
      <c r="T49" s="4">
        <f t="shared" si="2"/>
        <v>2277660</v>
      </c>
      <c r="U49" s="4">
        <f t="shared" si="6"/>
        <v>1098300</v>
      </c>
      <c r="V49" s="5">
        <v>1.7100000000000001E-2</v>
      </c>
    </row>
    <row r="50" spans="1:22" x14ac:dyDescent="0.2">
      <c r="A50" s="16" t="s">
        <v>235</v>
      </c>
      <c r="B50" s="4">
        <v>13600</v>
      </c>
      <c r="C50" s="4">
        <v>71400</v>
      </c>
      <c r="D50" s="4">
        <v>-57800</v>
      </c>
      <c r="E50" s="4">
        <v>-2496310000</v>
      </c>
      <c r="F50" s="4">
        <f t="shared" si="4"/>
        <v>19394491006</v>
      </c>
      <c r="G50" s="4">
        <v>0</v>
      </c>
      <c r="H50" s="4">
        <v>0</v>
      </c>
      <c r="I50" s="4">
        <v>0</v>
      </c>
      <c r="J50" s="4">
        <v>207825000</v>
      </c>
      <c r="K50" s="24">
        <f t="shared" si="5"/>
        <v>131055000</v>
      </c>
      <c r="L50" s="4">
        <v>628</v>
      </c>
      <c r="M50" s="4">
        <v>883</v>
      </c>
      <c r="N50" s="4">
        <v>47</v>
      </c>
      <c r="O50" s="4">
        <v>83</v>
      </c>
      <c r="P50" s="4">
        <v>499700</v>
      </c>
      <c r="Q50" s="4">
        <v>765500</v>
      </c>
      <c r="R50" s="5">
        <v>8.199999999999999E-3</v>
      </c>
      <c r="S50" s="4">
        <v>1366700</v>
      </c>
      <c r="T50" s="4">
        <f t="shared" si="2"/>
        <v>2271400</v>
      </c>
      <c r="U50" s="4">
        <f t="shared" si="6"/>
        <v>1098300</v>
      </c>
      <c r="V50" s="5">
        <v>1.2699999999999999E-2</v>
      </c>
    </row>
    <row r="51" spans="1:22" x14ac:dyDescent="0.2">
      <c r="A51" s="16" t="s">
        <v>234</v>
      </c>
      <c r="B51" s="4">
        <v>32300</v>
      </c>
      <c r="C51" s="4">
        <v>7135</v>
      </c>
      <c r="D51" s="4">
        <v>25165</v>
      </c>
      <c r="E51" s="4">
        <v>1076200000</v>
      </c>
      <c r="F51" s="4">
        <f t="shared" si="4"/>
        <v>21890801006</v>
      </c>
      <c r="G51" s="4">
        <v>0</v>
      </c>
      <c r="H51" s="4">
        <v>0</v>
      </c>
      <c r="I51" s="4">
        <v>0</v>
      </c>
      <c r="J51" s="4">
        <v>365980000</v>
      </c>
      <c r="K51" s="24">
        <f t="shared" si="5"/>
        <v>-76770000</v>
      </c>
      <c r="L51" s="4">
        <v>783</v>
      </c>
      <c r="M51" s="4">
        <v>636</v>
      </c>
      <c r="N51" s="4">
        <v>43</v>
      </c>
      <c r="O51" s="4">
        <v>44</v>
      </c>
      <c r="P51" s="4">
        <v>488800</v>
      </c>
      <c r="Q51" s="4">
        <v>474800</v>
      </c>
      <c r="R51" s="5">
        <v>1.6500000000000001E-2</v>
      </c>
      <c r="S51" s="4">
        <v>1098300</v>
      </c>
      <c r="T51" s="4">
        <f t="shared" si="2"/>
        <v>2308790</v>
      </c>
      <c r="U51" s="4">
        <f t="shared" si="6"/>
        <v>1408600</v>
      </c>
      <c r="V51" s="5">
        <v>3.3399999999999999E-2</v>
      </c>
    </row>
    <row r="52" spans="1:22" x14ac:dyDescent="0.2">
      <c r="A52" s="16" t="s">
        <v>233</v>
      </c>
      <c r="B52" s="4">
        <v>1300</v>
      </c>
      <c r="C52" s="4">
        <v>104640</v>
      </c>
      <c r="D52" s="4">
        <v>-103340</v>
      </c>
      <c r="E52" s="4">
        <v>-4366880000</v>
      </c>
      <c r="F52" s="4">
        <f t="shared" si="4"/>
        <v>20814601006</v>
      </c>
      <c r="G52" s="4">
        <v>0</v>
      </c>
      <c r="H52" s="4">
        <v>0</v>
      </c>
      <c r="I52" s="4">
        <v>0</v>
      </c>
      <c r="J52" s="4">
        <v>42170000</v>
      </c>
      <c r="K52" s="24">
        <f t="shared" si="5"/>
        <v>-442750000</v>
      </c>
      <c r="L52" s="4">
        <v>592</v>
      </c>
      <c r="M52" s="4">
        <v>1336</v>
      </c>
      <c r="N52" s="4">
        <v>40</v>
      </c>
      <c r="O52" s="4">
        <v>77</v>
      </c>
      <c r="P52" s="4">
        <v>467200</v>
      </c>
      <c r="Q52" s="4">
        <v>893900</v>
      </c>
      <c r="R52" s="5">
        <v>6.0000000000000001E-3</v>
      </c>
      <c r="S52" s="4">
        <v>1408600</v>
      </c>
      <c r="T52" s="4">
        <f t="shared" si="2"/>
        <v>2330170</v>
      </c>
      <c r="U52" s="4">
        <f t="shared" si="6"/>
        <v>1434200</v>
      </c>
      <c r="V52" s="5">
        <v>0.02</v>
      </c>
    </row>
    <row r="53" spans="1:22" x14ac:dyDescent="0.2">
      <c r="A53" s="16" t="s">
        <v>232</v>
      </c>
      <c r="B53" s="4">
        <v>78900</v>
      </c>
      <c r="C53" s="4">
        <v>232900</v>
      </c>
      <c r="D53" s="4">
        <v>-154000</v>
      </c>
      <c r="E53" s="4">
        <v>-6811950000</v>
      </c>
      <c r="F53" s="4">
        <f t="shared" si="4"/>
        <v>25181481006</v>
      </c>
      <c r="G53" s="4">
        <v>0</v>
      </c>
      <c r="H53" s="4">
        <v>0</v>
      </c>
      <c r="I53" s="4">
        <v>0</v>
      </c>
      <c r="J53" s="4">
        <v>-170470000</v>
      </c>
      <c r="K53" s="24">
        <f t="shared" si="5"/>
        <v>-484920000</v>
      </c>
      <c r="L53" s="4">
        <v>1513</v>
      </c>
      <c r="M53" s="4">
        <v>3000</v>
      </c>
      <c r="N53" s="4">
        <v>89</v>
      </c>
      <c r="O53" s="4">
        <v>241</v>
      </c>
      <c r="P53" s="4">
        <v>1145000</v>
      </c>
      <c r="Q53" s="4">
        <v>2627000</v>
      </c>
      <c r="R53" s="5">
        <v>-6.6299999999999998E-2</v>
      </c>
      <c r="S53" s="4">
        <v>3894200</v>
      </c>
      <c r="T53" s="4">
        <f t="shared" si="2"/>
        <v>2122020</v>
      </c>
      <c r="U53" s="4">
        <f t="shared" si="6"/>
        <v>1434200</v>
      </c>
      <c r="V53" s="5">
        <v>6.9000000000000006E-2</v>
      </c>
    </row>
    <row r="54" spans="1:22" x14ac:dyDescent="0.2">
      <c r="A54" s="16" t="s">
        <v>231</v>
      </c>
      <c r="B54" s="4">
        <v>30300</v>
      </c>
      <c r="C54" s="4">
        <v>475600</v>
      </c>
      <c r="D54" s="4">
        <v>-445300</v>
      </c>
      <c r="E54" s="4">
        <v>-19764920000</v>
      </c>
      <c r="F54" s="4">
        <f t="shared" si="4"/>
        <v>31993431006</v>
      </c>
      <c r="G54" s="4">
        <v>0</v>
      </c>
      <c r="H54" s="4">
        <v>0</v>
      </c>
      <c r="I54" s="4">
        <v>0</v>
      </c>
      <c r="J54" s="4">
        <v>-70950000</v>
      </c>
      <c r="K54" s="24">
        <f t="shared" si="5"/>
        <v>-314450000</v>
      </c>
      <c r="L54" s="4">
        <v>868</v>
      </c>
      <c r="M54" s="4">
        <v>1741</v>
      </c>
      <c r="N54" s="4">
        <v>69</v>
      </c>
      <c r="O54" s="4">
        <v>176</v>
      </c>
      <c r="P54" s="4">
        <v>766400</v>
      </c>
      <c r="Q54" s="4">
        <v>1660400</v>
      </c>
      <c r="R54" s="5">
        <v>0</v>
      </c>
      <c r="S54" s="4">
        <v>2592000</v>
      </c>
      <c r="T54" s="4">
        <f t="shared" si="2"/>
        <v>2123820</v>
      </c>
      <c r="U54" s="4">
        <f t="shared" si="6"/>
        <v>1434200</v>
      </c>
      <c r="V54" s="5">
        <v>2.12E-2</v>
      </c>
    </row>
    <row r="55" spans="1:22" x14ac:dyDescent="0.2">
      <c r="A55" s="16" t="s">
        <v>230</v>
      </c>
      <c r="B55" s="4">
        <v>40300</v>
      </c>
      <c r="C55" s="4">
        <v>28000</v>
      </c>
      <c r="D55" s="4">
        <v>12300</v>
      </c>
      <c r="E55" s="4">
        <v>557260000</v>
      </c>
      <c r="F55" s="4">
        <f t="shared" si="4"/>
        <v>51758351006</v>
      </c>
      <c r="G55" s="4">
        <v>0</v>
      </c>
      <c r="H55" s="4">
        <v>0</v>
      </c>
      <c r="I55" s="4">
        <v>0</v>
      </c>
      <c r="J55" s="4">
        <v>-36260000</v>
      </c>
      <c r="K55" s="24">
        <f t="shared" si="5"/>
        <v>-243500000</v>
      </c>
      <c r="L55" s="4">
        <v>947</v>
      </c>
      <c r="M55" s="4">
        <v>1789</v>
      </c>
      <c r="N55" s="4">
        <v>69</v>
      </c>
      <c r="O55" s="4">
        <v>139</v>
      </c>
      <c r="P55" s="4">
        <v>742500</v>
      </c>
      <c r="Q55" s="4">
        <v>1496100</v>
      </c>
      <c r="R55" s="5">
        <v>-6.6E-3</v>
      </c>
      <c r="S55" s="4">
        <v>2242700</v>
      </c>
      <c r="T55" s="4">
        <f t="shared" si="2"/>
        <v>2108810</v>
      </c>
      <c r="U55" s="4">
        <f t="shared" si="6"/>
        <v>1304100</v>
      </c>
      <c r="V55" s="5">
        <v>4.41E-2</v>
      </c>
    </row>
    <row r="56" spans="1:22" x14ac:dyDescent="0.2">
      <c r="A56" s="16" t="s">
        <v>229</v>
      </c>
      <c r="B56" s="4">
        <v>34300</v>
      </c>
      <c r="C56" s="4">
        <v>28800</v>
      </c>
      <c r="D56" s="4">
        <v>5500</v>
      </c>
      <c r="E56" s="4">
        <v>246300000</v>
      </c>
      <c r="F56" s="4">
        <f t="shared" si="4"/>
        <v>51201091006</v>
      </c>
      <c r="G56" s="4">
        <v>0</v>
      </c>
      <c r="H56" s="4">
        <v>0</v>
      </c>
      <c r="I56" s="4">
        <v>0</v>
      </c>
      <c r="J56" s="4">
        <v>-36260000</v>
      </c>
      <c r="K56" s="24">
        <f t="shared" si="5"/>
        <v>-207240000</v>
      </c>
      <c r="L56" s="4">
        <v>888</v>
      </c>
      <c r="M56" s="4">
        <v>835</v>
      </c>
      <c r="N56" s="4">
        <v>59</v>
      </c>
      <c r="O56" s="4">
        <v>52</v>
      </c>
      <c r="P56" s="4">
        <v>762600</v>
      </c>
      <c r="Q56" s="4">
        <v>668000</v>
      </c>
      <c r="R56" s="5">
        <v>9.0000000000000011E-3</v>
      </c>
      <c r="S56" s="4">
        <v>1434200</v>
      </c>
      <c r="T56" s="4">
        <f t="shared" si="2"/>
        <v>2141780</v>
      </c>
      <c r="U56" s="4">
        <f t="shared" si="6"/>
        <v>1304100</v>
      </c>
      <c r="V56" s="5">
        <v>1.9599999999999999E-2</v>
      </c>
    </row>
    <row r="57" spans="1:22" x14ac:dyDescent="0.2">
      <c r="A57" s="16" t="s">
        <v>228</v>
      </c>
      <c r="B57" s="4">
        <v>673210</v>
      </c>
      <c r="C57" s="4">
        <v>9715</v>
      </c>
      <c r="D57" s="4">
        <v>663495</v>
      </c>
      <c r="E57" s="4">
        <v>29750040000</v>
      </c>
      <c r="F57" s="4">
        <f t="shared" si="4"/>
        <v>50954791006</v>
      </c>
      <c r="K57" s="24">
        <f t="shared" si="5"/>
        <v>-170980000</v>
      </c>
      <c r="L57" s="4">
        <v>2461</v>
      </c>
      <c r="M57" s="4">
        <v>1577</v>
      </c>
      <c r="N57" s="4">
        <v>242</v>
      </c>
      <c r="O57" s="4">
        <v>121</v>
      </c>
      <c r="P57" s="4">
        <v>2332200</v>
      </c>
      <c r="Q57" s="4">
        <v>1430200</v>
      </c>
      <c r="R57" s="5">
        <v>3.9399999999999998E-2</v>
      </c>
      <c r="S57" s="4">
        <v>3833100</v>
      </c>
      <c r="T57" s="4">
        <f t="shared" si="2"/>
        <v>2113810</v>
      </c>
      <c r="U57" s="4">
        <f t="shared" si="6"/>
        <v>1304100</v>
      </c>
      <c r="V57" s="5">
        <v>5.28E-2</v>
      </c>
    </row>
    <row r="58" spans="1:22" x14ac:dyDescent="0.2">
      <c r="A58" s="16" t="s">
        <v>227</v>
      </c>
      <c r="B58" s="4">
        <v>25000</v>
      </c>
      <c r="C58" s="4">
        <v>8200</v>
      </c>
      <c r="D58" s="4">
        <v>16800</v>
      </c>
      <c r="E58" s="4">
        <v>742770000</v>
      </c>
      <c r="F58" s="4">
        <f t="shared" si="4"/>
        <v>21204751006</v>
      </c>
      <c r="G58" s="4">
        <v>0</v>
      </c>
      <c r="H58" s="4">
        <v>0</v>
      </c>
      <c r="I58" s="4">
        <v>0</v>
      </c>
      <c r="J58" s="4">
        <v>-209850000</v>
      </c>
      <c r="K58" s="24">
        <f t="shared" si="5"/>
        <v>-170980000</v>
      </c>
      <c r="L58" s="4">
        <v>823</v>
      </c>
      <c r="M58" s="4">
        <v>1073</v>
      </c>
      <c r="N58" s="4">
        <v>67</v>
      </c>
      <c r="O58" s="4">
        <v>87</v>
      </c>
      <c r="P58" s="4">
        <v>730200</v>
      </c>
      <c r="Q58" s="4">
        <v>846300</v>
      </c>
      <c r="R58" s="5">
        <v>2.3999999999999998E-3</v>
      </c>
      <c r="S58" s="4">
        <v>1591800</v>
      </c>
      <c r="T58" s="4">
        <f t="shared" si="2"/>
        <v>2110560</v>
      </c>
      <c r="U58" s="4">
        <f t="shared" si="6"/>
        <v>1304100</v>
      </c>
      <c r="V58" s="5">
        <v>3.7200000000000004E-2</v>
      </c>
    </row>
    <row r="59" spans="1:22" x14ac:dyDescent="0.2">
      <c r="A59" s="16" t="s">
        <v>226</v>
      </c>
      <c r="B59" s="4">
        <v>37200</v>
      </c>
      <c r="C59" s="4">
        <v>5460</v>
      </c>
      <c r="D59" s="4">
        <v>31740</v>
      </c>
      <c r="E59" s="4">
        <v>1381620000</v>
      </c>
      <c r="F59" s="4">
        <f t="shared" si="4"/>
        <v>20461981006</v>
      </c>
      <c r="K59" s="24">
        <f t="shared" si="5"/>
        <v>38870000</v>
      </c>
      <c r="L59" s="4">
        <v>2077</v>
      </c>
      <c r="M59" s="4">
        <v>1699</v>
      </c>
      <c r="N59" s="4">
        <v>146</v>
      </c>
      <c r="O59" s="4">
        <v>139</v>
      </c>
      <c r="P59" s="4">
        <v>1640500</v>
      </c>
      <c r="Q59" s="4">
        <v>1659600</v>
      </c>
      <c r="R59" s="5">
        <v>8.199999999999999E-3</v>
      </c>
      <c r="S59" s="4">
        <v>3315000</v>
      </c>
      <c r="T59" s="4">
        <f t="shared" si="2"/>
        <v>1997580</v>
      </c>
      <c r="U59" s="4">
        <f t="shared" si="6"/>
        <v>1304100</v>
      </c>
      <c r="V59" s="5">
        <v>4.3700000000000003E-2</v>
      </c>
    </row>
    <row r="60" spans="1:22" x14ac:dyDescent="0.2">
      <c r="A60" s="16" t="s">
        <v>225</v>
      </c>
      <c r="B60" s="4">
        <v>3400</v>
      </c>
      <c r="C60" s="4">
        <v>8000</v>
      </c>
      <c r="D60" s="4">
        <v>-4600</v>
      </c>
      <c r="E60" s="4">
        <v>-196640000</v>
      </c>
      <c r="F60" s="4">
        <f t="shared" si="4"/>
        <v>19080361006</v>
      </c>
      <c r="G60" s="4">
        <v>0</v>
      </c>
      <c r="H60" s="4">
        <v>0</v>
      </c>
      <c r="I60" s="4">
        <v>0</v>
      </c>
      <c r="J60" s="4">
        <v>-162610000</v>
      </c>
      <c r="K60" s="24">
        <f t="shared" si="5"/>
        <v>38870000</v>
      </c>
      <c r="L60" s="4">
        <v>597</v>
      </c>
      <c r="M60" s="4">
        <v>1040</v>
      </c>
      <c r="N60" s="4">
        <v>61</v>
      </c>
      <c r="O60" s="4">
        <v>61</v>
      </c>
      <c r="P60" s="4">
        <v>548000</v>
      </c>
      <c r="Q60" s="4">
        <v>699800</v>
      </c>
      <c r="R60" s="5">
        <v>-3.4999999999999996E-3</v>
      </c>
      <c r="S60" s="4">
        <v>1304100</v>
      </c>
      <c r="T60" s="4">
        <f t="shared" si="2"/>
        <v>2077200</v>
      </c>
      <c r="U60" s="4">
        <f t="shared" si="6"/>
        <v>1472200</v>
      </c>
      <c r="V60" s="5">
        <v>1.8500000000000003E-2</v>
      </c>
    </row>
    <row r="61" spans="1:22" x14ac:dyDescent="0.2">
      <c r="A61" s="16" t="s">
        <v>224</v>
      </c>
      <c r="B61" s="4">
        <v>202600</v>
      </c>
      <c r="C61" s="4">
        <v>6000</v>
      </c>
      <c r="D61" s="4">
        <v>196600</v>
      </c>
      <c r="E61" s="4">
        <v>8461920000</v>
      </c>
      <c r="F61" s="4">
        <f t="shared" si="4"/>
        <v>19277001006</v>
      </c>
      <c r="G61" s="4">
        <v>0</v>
      </c>
      <c r="H61" s="4">
        <v>0</v>
      </c>
      <c r="I61" s="4">
        <v>0</v>
      </c>
      <c r="J61" s="4">
        <v>198150000</v>
      </c>
      <c r="K61" s="24">
        <f t="shared" si="5"/>
        <v>201480000</v>
      </c>
      <c r="L61" s="4">
        <v>495</v>
      </c>
      <c r="M61" s="4">
        <v>983</v>
      </c>
      <c r="N61" s="4">
        <v>54</v>
      </c>
      <c r="O61" s="4">
        <v>66</v>
      </c>
      <c r="P61" s="4">
        <v>466200</v>
      </c>
      <c r="Q61" s="4">
        <v>759600</v>
      </c>
      <c r="R61" s="5">
        <v>-1.8600000000000002E-2</v>
      </c>
      <c r="S61" s="4">
        <v>1472200</v>
      </c>
      <c r="T61" s="4">
        <f t="shared" si="2"/>
        <v>2068000</v>
      </c>
      <c r="U61" s="4">
        <f t="shared" si="6"/>
        <v>1622400</v>
      </c>
      <c r="V61" s="5">
        <v>2.63E-2</v>
      </c>
    </row>
    <row r="62" spans="1:22" x14ac:dyDescent="0.2">
      <c r="A62" s="16" t="s">
        <v>223</v>
      </c>
      <c r="B62" s="4">
        <v>424900</v>
      </c>
      <c r="C62" s="4">
        <v>4200</v>
      </c>
      <c r="D62" s="4">
        <v>420700</v>
      </c>
      <c r="E62" s="4">
        <v>18262180000</v>
      </c>
      <c r="F62" s="4">
        <f t="shared" si="4"/>
        <v>10815081006</v>
      </c>
      <c r="G62" s="4">
        <v>0</v>
      </c>
      <c r="H62" s="4">
        <v>0</v>
      </c>
      <c r="I62" s="4">
        <v>0</v>
      </c>
      <c r="J62" s="4">
        <v>52070000</v>
      </c>
      <c r="K62" s="24">
        <f t="shared" si="5"/>
        <v>3330000</v>
      </c>
      <c r="L62" s="4">
        <v>628</v>
      </c>
      <c r="M62" s="4">
        <v>1227</v>
      </c>
      <c r="N62" s="4">
        <v>34</v>
      </c>
      <c r="O62" s="4">
        <v>131</v>
      </c>
      <c r="P62" s="4">
        <v>419700</v>
      </c>
      <c r="Q62" s="4">
        <v>1151300</v>
      </c>
      <c r="R62" s="5">
        <v>0</v>
      </c>
      <c r="S62" s="4">
        <v>1622400</v>
      </c>
      <c r="T62" s="4">
        <f t="shared" si="2"/>
        <v>2043880</v>
      </c>
      <c r="U62" s="4">
        <f t="shared" si="6"/>
        <v>1763900</v>
      </c>
      <c r="V62" s="5">
        <v>2.0499999999999997E-2</v>
      </c>
    </row>
    <row r="63" spans="1:22" x14ac:dyDescent="0.2">
      <c r="A63" s="16" t="s">
        <v>222</v>
      </c>
      <c r="B63" s="4">
        <v>4300</v>
      </c>
      <c r="C63" s="4">
        <v>52900</v>
      </c>
      <c r="D63" s="4">
        <v>-48600</v>
      </c>
      <c r="E63" s="4">
        <v>-2127650000</v>
      </c>
      <c r="F63" s="4">
        <f t="shared" si="4"/>
        <v>-7447098994</v>
      </c>
      <c r="G63" s="4">
        <v>0</v>
      </c>
      <c r="H63" s="4">
        <v>0</v>
      </c>
      <c r="I63" s="4">
        <v>0</v>
      </c>
      <c r="J63" s="4">
        <v>-183311000</v>
      </c>
      <c r="K63" s="24">
        <f t="shared" si="5"/>
        <v>-48740000</v>
      </c>
      <c r="L63" s="4">
        <v>1004</v>
      </c>
      <c r="M63" s="4">
        <v>1099</v>
      </c>
      <c r="N63" s="4">
        <v>94</v>
      </c>
      <c r="O63" s="4">
        <v>86</v>
      </c>
      <c r="P63" s="4">
        <v>867500</v>
      </c>
      <c r="Q63" s="4">
        <v>884600</v>
      </c>
      <c r="R63" s="5">
        <v>3.4999999999999996E-3</v>
      </c>
      <c r="S63" s="4">
        <v>1812700</v>
      </c>
      <c r="T63" s="4">
        <f t="shared" si="2"/>
        <v>2010390</v>
      </c>
      <c r="U63" s="4">
        <f t="shared" si="6"/>
        <v>1559300</v>
      </c>
      <c r="V63" s="5">
        <v>1.37E-2</v>
      </c>
    </row>
    <row r="64" spans="1:22" x14ac:dyDescent="0.2">
      <c r="A64" s="16" t="s">
        <v>221</v>
      </c>
      <c r="B64" s="4">
        <v>4500</v>
      </c>
      <c r="C64" s="4">
        <v>566000</v>
      </c>
      <c r="D64" s="4">
        <v>-561500</v>
      </c>
      <c r="E64" s="4">
        <v>-24342220000</v>
      </c>
      <c r="F64" s="4">
        <f t="shared" si="4"/>
        <v>-5319448994</v>
      </c>
      <c r="G64" s="4">
        <v>0</v>
      </c>
      <c r="H64" s="4">
        <v>0</v>
      </c>
      <c r="I64" s="4">
        <v>0</v>
      </c>
      <c r="J64" s="4">
        <v>-241070000</v>
      </c>
      <c r="K64" s="24">
        <f t="shared" si="5"/>
        <v>134571000</v>
      </c>
      <c r="L64" s="4">
        <v>1297</v>
      </c>
      <c r="M64" s="4">
        <v>1599</v>
      </c>
      <c r="N64" s="4">
        <v>100</v>
      </c>
      <c r="O64" s="4">
        <v>153</v>
      </c>
      <c r="P64" s="4">
        <v>1041100</v>
      </c>
      <c r="Q64" s="4">
        <v>1516600</v>
      </c>
      <c r="R64" s="5">
        <v>9.300000000000001E-3</v>
      </c>
      <c r="S64" s="4">
        <v>2610000</v>
      </c>
      <c r="T64" s="4">
        <f t="shared" si="2"/>
        <v>1957190</v>
      </c>
      <c r="U64" s="4">
        <f t="shared" si="6"/>
        <v>1559300</v>
      </c>
      <c r="V64" s="5">
        <v>4.8300000000000003E-2</v>
      </c>
    </row>
    <row r="65" spans="1:22" x14ac:dyDescent="0.2">
      <c r="A65" s="16" t="s">
        <v>220</v>
      </c>
      <c r="B65" s="4">
        <v>104600</v>
      </c>
      <c r="C65" s="4">
        <v>157900</v>
      </c>
      <c r="D65" s="4">
        <v>-53300</v>
      </c>
      <c r="E65" s="4">
        <v>-2271370000</v>
      </c>
      <c r="F65" s="4">
        <f t="shared" si="4"/>
        <v>19022771006</v>
      </c>
      <c r="G65" s="4">
        <v>0</v>
      </c>
      <c r="H65" s="4">
        <v>0</v>
      </c>
      <c r="I65" s="4">
        <v>0</v>
      </c>
      <c r="J65" s="4">
        <v>-119215000</v>
      </c>
      <c r="K65" s="24">
        <f t="shared" si="5"/>
        <v>375641000</v>
      </c>
      <c r="L65" s="4">
        <v>736</v>
      </c>
      <c r="M65" s="4">
        <v>1823</v>
      </c>
      <c r="N65" s="4">
        <v>56</v>
      </c>
      <c r="O65" s="4">
        <v>124</v>
      </c>
      <c r="P65" s="4">
        <v>576300</v>
      </c>
      <c r="Q65" s="4">
        <v>1397600</v>
      </c>
      <c r="R65" s="5">
        <v>0</v>
      </c>
      <c r="S65" s="4">
        <v>2092600</v>
      </c>
      <c r="T65" s="4">
        <f t="shared" si="2"/>
        <v>2109570</v>
      </c>
      <c r="U65" s="4">
        <f t="shared" si="6"/>
        <v>1559300</v>
      </c>
      <c r="V65" s="5">
        <v>3.2199999999999999E-2</v>
      </c>
    </row>
    <row r="66" spans="1:22" x14ac:dyDescent="0.2">
      <c r="A66" s="16" t="s">
        <v>219</v>
      </c>
      <c r="B66" s="4">
        <v>29700</v>
      </c>
      <c r="C66" s="4">
        <v>190600</v>
      </c>
      <c r="D66" s="4">
        <v>-160900</v>
      </c>
      <c r="E66" s="4">
        <v>-6959150000</v>
      </c>
      <c r="F66" s="4">
        <f t="shared" si="4"/>
        <v>21294141006</v>
      </c>
      <c r="G66" s="4">
        <v>0</v>
      </c>
      <c r="H66" s="4">
        <v>0</v>
      </c>
      <c r="I66" s="4">
        <v>0</v>
      </c>
      <c r="J66" s="4">
        <v>-122420000</v>
      </c>
      <c r="K66" s="24">
        <f t="shared" si="5"/>
        <v>494856000</v>
      </c>
      <c r="L66" s="4">
        <v>785</v>
      </c>
      <c r="M66" s="4">
        <v>1283</v>
      </c>
      <c r="N66" s="4">
        <v>47</v>
      </c>
      <c r="O66" s="4">
        <v>104</v>
      </c>
      <c r="P66" s="4">
        <v>592800</v>
      </c>
      <c r="Q66" s="4">
        <v>1116900</v>
      </c>
      <c r="R66" s="5">
        <v>-1.7299999999999999E-2</v>
      </c>
      <c r="S66" s="4">
        <v>1763900</v>
      </c>
      <c r="T66" s="4">
        <f t="shared" si="2"/>
        <v>2058780</v>
      </c>
      <c r="U66" s="4">
        <f t="shared" si="6"/>
        <v>1380200</v>
      </c>
      <c r="V66" s="5">
        <v>2.4E-2</v>
      </c>
    </row>
    <row r="67" spans="1:22" x14ac:dyDescent="0.2">
      <c r="A67" s="16" t="s">
        <v>218</v>
      </c>
      <c r="B67" s="4">
        <v>548000</v>
      </c>
      <c r="C67" s="4">
        <v>57300</v>
      </c>
      <c r="D67" s="4">
        <v>490700</v>
      </c>
      <c r="E67" s="4">
        <v>21289620000</v>
      </c>
      <c r="F67" s="4">
        <f t="shared" si="4"/>
        <v>28253291006</v>
      </c>
      <c r="G67" s="4">
        <v>0</v>
      </c>
      <c r="H67" s="4">
        <v>0</v>
      </c>
      <c r="I67" s="4">
        <v>0</v>
      </c>
      <c r="J67" s="4">
        <v>-122420000</v>
      </c>
      <c r="K67" s="24">
        <f t="shared" si="5"/>
        <v>617276000</v>
      </c>
      <c r="L67" s="4">
        <v>2446</v>
      </c>
      <c r="M67" s="4">
        <v>1418</v>
      </c>
      <c r="N67" s="4">
        <v>215</v>
      </c>
      <c r="O67" s="4">
        <v>133</v>
      </c>
      <c r="P67" s="4">
        <v>2141600</v>
      </c>
      <c r="Q67" s="4">
        <v>1304400</v>
      </c>
      <c r="R67" s="5">
        <v>4.9000000000000002E-2</v>
      </c>
      <c r="S67" s="4">
        <v>3553400</v>
      </c>
      <c r="T67" s="4">
        <f t="shared" si="2"/>
        <v>1805380</v>
      </c>
      <c r="U67" s="4">
        <f t="shared" si="6"/>
        <v>1380200</v>
      </c>
      <c r="V67" s="5">
        <v>5.1100000000000007E-2</v>
      </c>
    </row>
    <row r="68" spans="1:22" x14ac:dyDescent="0.2">
      <c r="A68" s="16" t="s">
        <v>217</v>
      </c>
      <c r="B68" s="4">
        <v>153500</v>
      </c>
      <c r="C68" s="4">
        <v>42000</v>
      </c>
      <c r="D68" s="4">
        <v>111500</v>
      </c>
      <c r="E68" s="4">
        <v>4630810000</v>
      </c>
      <c r="F68" s="4">
        <f t="shared" si="4"/>
        <v>6963671006</v>
      </c>
      <c r="G68" s="4">
        <v>0</v>
      </c>
      <c r="H68" s="4">
        <v>0</v>
      </c>
      <c r="I68" s="4">
        <v>0</v>
      </c>
      <c r="J68" s="4">
        <v>-223790000</v>
      </c>
      <c r="K68" s="24">
        <f t="shared" si="5"/>
        <v>739696000</v>
      </c>
      <c r="L68" s="4">
        <v>843</v>
      </c>
      <c r="M68" s="4">
        <v>783</v>
      </c>
      <c r="N68" s="4">
        <v>78</v>
      </c>
      <c r="O68" s="4">
        <v>61</v>
      </c>
      <c r="P68" s="4">
        <v>801800</v>
      </c>
      <c r="Q68" s="4">
        <v>691000</v>
      </c>
      <c r="R68" s="5">
        <v>1.5800000000000002E-2</v>
      </c>
      <c r="S68" s="4">
        <v>1559300</v>
      </c>
      <c r="T68" s="4">
        <f t="shared" si="2"/>
        <v>1760440</v>
      </c>
      <c r="U68" s="4">
        <f t="shared" si="6"/>
        <v>1380200</v>
      </c>
      <c r="V68" s="5">
        <v>2.0400000000000001E-2</v>
      </c>
    </row>
    <row r="69" spans="1:22" x14ac:dyDescent="0.2">
      <c r="A69" s="16" t="s">
        <v>216</v>
      </c>
      <c r="B69" s="4">
        <v>9400</v>
      </c>
      <c r="C69" s="4">
        <v>49300</v>
      </c>
      <c r="D69" s="4">
        <v>-39900</v>
      </c>
      <c r="E69" s="4">
        <v>-1677100000</v>
      </c>
      <c r="F69" s="4">
        <f t="shared" si="4"/>
        <v>2332861006</v>
      </c>
      <c r="G69" s="4">
        <v>0</v>
      </c>
      <c r="H69" s="4">
        <v>0</v>
      </c>
      <c r="I69" s="4">
        <v>0</v>
      </c>
      <c r="J69" s="4">
        <v>301960000</v>
      </c>
      <c r="K69" s="24">
        <f t="shared" si="5"/>
        <v>963486000</v>
      </c>
      <c r="L69" s="4">
        <v>653</v>
      </c>
      <c r="M69" s="4">
        <v>1475</v>
      </c>
      <c r="N69" s="4">
        <v>58</v>
      </c>
      <c r="O69" s="4">
        <v>134</v>
      </c>
      <c r="P69" s="4">
        <v>583100</v>
      </c>
      <c r="Q69" s="4">
        <v>1599800</v>
      </c>
      <c r="R69" s="5">
        <v>-3.0299999999999997E-2</v>
      </c>
      <c r="S69" s="4">
        <v>2185200</v>
      </c>
      <c r="T69" s="4">
        <f t="shared" si="2"/>
        <v>1674260</v>
      </c>
      <c r="U69" s="4">
        <f t="shared" si="6"/>
        <v>1380200</v>
      </c>
      <c r="V69" s="5">
        <v>3.9800000000000002E-2</v>
      </c>
    </row>
    <row r="70" spans="1:22" x14ac:dyDescent="0.2">
      <c r="A70" s="16" t="s">
        <v>215</v>
      </c>
      <c r="B70" s="4">
        <v>300500</v>
      </c>
      <c r="C70" s="4">
        <v>5700</v>
      </c>
      <c r="D70" s="4">
        <v>294800</v>
      </c>
      <c r="E70" s="4">
        <v>12460100000</v>
      </c>
      <c r="F70" s="4">
        <f t="shared" si="4"/>
        <v>4009961006</v>
      </c>
      <c r="G70" s="4">
        <v>0</v>
      </c>
      <c r="H70" s="4">
        <v>0</v>
      </c>
      <c r="I70" s="4">
        <v>0</v>
      </c>
      <c r="J70" s="4">
        <v>-67610000</v>
      </c>
      <c r="K70" s="24">
        <f t="shared" si="5"/>
        <v>661526000</v>
      </c>
      <c r="L70" s="4">
        <v>1241</v>
      </c>
      <c r="M70" s="4">
        <v>1045</v>
      </c>
      <c r="N70" s="4">
        <v>122</v>
      </c>
      <c r="O70" s="4">
        <v>90</v>
      </c>
      <c r="P70" s="4">
        <v>1180100</v>
      </c>
      <c r="Q70" s="4">
        <v>919200</v>
      </c>
      <c r="R70" s="5">
        <v>1.0800000000000001E-2</v>
      </c>
      <c r="S70" s="4">
        <v>2100300</v>
      </c>
      <c r="T70" s="4">
        <f t="shared" si="2"/>
        <v>1812920</v>
      </c>
      <c r="U70" s="4">
        <f t="shared" si="6"/>
        <v>1380200</v>
      </c>
      <c r="V70" s="5">
        <v>2.4500000000000001E-2</v>
      </c>
    </row>
    <row r="71" spans="1:22" x14ac:dyDescent="0.2">
      <c r="A71" s="16" t="s">
        <v>214</v>
      </c>
      <c r="B71" s="4">
        <v>58600</v>
      </c>
      <c r="C71" s="4">
        <v>57000</v>
      </c>
      <c r="D71" s="4">
        <v>1600</v>
      </c>
      <c r="E71" s="4">
        <v>42830000</v>
      </c>
      <c r="F71" s="4">
        <f t="shared" si="4"/>
        <v>-8450138994</v>
      </c>
      <c r="G71" s="4">
        <v>0</v>
      </c>
      <c r="H71" s="4">
        <v>0</v>
      </c>
      <c r="I71" s="4">
        <v>0</v>
      </c>
      <c r="J71" s="4">
        <v>75600000</v>
      </c>
      <c r="K71" s="24">
        <f t="shared" si="5"/>
        <v>729136000</v>
      </c>
      <c r="L71" s="4">
        <v>1230</v>
      </c>
      <c r="M71" s="4">
        <v>759</v>
      </c>
      <c r="N71" s="4">
        <v>58</v>
      </c>
      <c r="O71" s="4">
        <v>55</v>
      </c>
      <c r="P71" s="4">
        <v>772400</v>
      </c>
      <c r="Q71" s="4">
        <v>605100</v>
      </c>
      <c r="R71" s="5">
        <v>1.4499999999999999E-2</v>
      </c>
      <c r="S71" s="4">
        <v>1380200</v>
      </c>
      <c r="T71" s="4">
        <f t="shared" si="2"/>
        <v>1890210</v>
      </c>
      <c r="U71" s="4">
        <f t="shared" si="6"/>
        <v>1256000</v>
      </c>
      <c r="V71" s="5">
        <v>2.3700000000000002E-2</v>
      </c>
    </row>
    <row r="72" spans="1:22" x14ac:dyDescent="0.2">
      <c r="A72" s="16" t="s">
        <v>213</v>
      </c>
      <c r="B72" s="4">
        <v>18800</v>
      </c>
      <c r="C72" s="4">
        <v>30300</v>
      </c>
      <c r="D72" s="4">
        <v>-11500</v>
      </c>
      <c r="E72" s="4">
        <v>-478550000</v>
      </c>
      <c r="F72" s="4">
        <f t="shared" si="4"/>
        <v>-8492968994</v>
      </c>
      <c r="K72" s="24">
        <f t="shared" si="5"/>
        <v>653536000</v>
      </c>
      <c r="L72" s="4">
        <v>658</v>
      </c>
      <c r="M72" s="4">
        <v>1109</v>
      </c>
      <c r="N72" s="4">
        <v>40</v>
      </c>
      <c r="O72" s="4">
        <v>64</v>
      </c>
      <c r="P72" s="4">
        <v>494800</v>
      </c>
      <c r="Q72" s="4">
        <v>877900</v>
      </c>
      <c r="R72" s="5">
        <v>-8.3999999999999995E-3</v>
      </c>
      <c r="S72" s="4">
        <v>1381200</v>
      </c>
      <c r="T72" s="4">
        <f t="shared" si="2"/>
        <v>1991090</v>
      </c>
      <c r="U72" s="4">
        <f t="shared" si="6"/>
        <v>1019400</v>
      </c>
      <c r="V72" s="5">
        <v>1.44E-2</v>
      </c>
    </row>
    <row r="73" spans="1:22" x14ac:dyDescent="0.2">
      <c r="A73" s="16" t="s">
        <v>212</v>
      </c>
      <c r="B73" s="4">
        <v>5900</v>
      </c>
      <c r="C73" s="4">
        <v>26500</v>
      </c>
      <c r="D73" s="4">
        <v>-20600</v>
      </c>
      <c r="E73" s="4">
        <v>-856230000</v>
      </c>
      <c r="F73" s="4">
        <f t="shared" si="4"/>
        <v>-8014418994</v>
      </c>
      <c r="G73" s="4">
        <v>0</v>
      </c>
      <c r="H73" s="4">
        <v>0</v>
      </c>
      <c r="I73" s="4">
        <v>0</v>
      </c>
      <c r="J73" s="4">
        <v>141370000</v>
      </c>
      <c r="K73" s="24">
        <f t="shared" si="5"/>
        <v>653536000</v>
      </c>
      <c r="L73" s="4">
        <v>761</v>
      </c>
      <c r="M73" s="4">
        <v>1198</v>
      </c>
      <c r="N73" s="4">
        <v>47</v>
      </c>
      <c r="O73" s="4">
        <v>74</v>
      </c>
      <c r="P73" s="4">
        <v>619000</v>
      </c>
      <c r="Q73" s="4">
        <v>849500</v>
      </c>
      <c r="R73" s="5">
        <v>-4.6999999999999993E-3</v>
      </c>
      <c r="S73" s="4">
        <v>1477800</v>
      </c>
      <c r="T73" s="4">
        <f t="shared" si="2"/>
        <v>2023800</v>
      </c>
      <c r="U73" s="4">
        <f t="shared" si="6"/>
        <v>1019400</v>
      </c>
      <c r="V73" s="5">
        <v>2.6000000000000002E-2</v>
      </c>
    </row>
    <row r="74" spans="1:22" x14ac:dyDescent="0.2">
      <c r="A74" s="16" t="s">
        <v>211</v>
      </c>
      <c r="B74" s="4">
        <v>73100</v>
      </c>
      <c r="C74" s="4">
        <v>32600</v>
      </c>
      <c r="D74" s="4">
        <v>40500</v>
      </c>
      <c r="E74" s="4">
        <v>1691990000</v>
      </c>
      <c r="F74" s="4">
        <f t="shared" ref="F74:F79" si="7">E74+F75</f>
        <v>-7158188994</v>
      </c>
      <c r="G74" s="4">
        <v>0</v>
      </c>
      <c r="H74" s="4">
        <v>0</v>
      </c>
      <c r="I74" s="4">
        <v>0</v>
      </c>
      <c r="J74" s="4">
        <v>117070000</v>
      </c>
      <c r="K74" s="24">
        <f t="shared" ref="K74:K79" si="8">K75+J74</f>
        <v>512166000</v>
      </c>
      <c r="L74" s="4">
        <v>989</v>
      </c>
      <c r="M74" s="4">
        <v>911</v>
      </c>
      <c r="N74" s="4">
        <v>108</v>
      </c>
      <c r="O74" s="4">
        <v>88</v>
      </c>
      <c r="P74" s="4">
        <v>1129100</v>
      </c>
      <c r="Q74" s="4">
        <v>918800</v>
      </c>
      <c r="R74" s="5">
        <v>1.3300000000000001E-2</v>
      </c>
      <c r="S74" s="4">
        <v>2078000</v>
      </c>
      <c r="T74" s="4">
        <f t="shared" ref="T74:T79" si="9">AVERAGE(S75:S84)</f>
        <v>2195140</v>
      </c>
      <c r="U74" s="4">
        <f t="shared" ref="U74:U79" si="10">MIN(S75:S79)</f>
        <v>1019400</v>
      </c>
      <c r="V74" s="5">
        <v>6.9099999999999995E-2</v>
      </c>
    </row>
    <row r="75" spans="1:22" x14ac:dyDescent="0.2">
      <c r="A75" s="16" t="s">
        <v>210</v>
      </c>
      <c r="B75" s="4">
        <v>44900</v>
      </c>
      <c r="C75" s="4">
        <v>181800</v>
      </c>
      <c r="D75" s="4">
        <v>-136900</v>
      </c>
      <c r="E75" s="4">
        <v>-5669850000</v>
      </c>
      <c r="F75" s="4">
        <f t="shared" si="7"/>
        <v>-8850178994</v>
      </c>
      <c r="G75" s="4">
        <v>0</v>
      </c>
      <c r="H75" s="4">
        <v>0</v>
      </c>
      <c r="I75" s="4">
        <v>0</v>
      </c>
      <c r="J75" s="4">
        <v>117070000</v>
      </c>
      <c r="K75" s="24">
        <f t="shared" si="8"/>
        <v>395096000</v>
      </c>
      <c r="L75" s="4">
        <v>1371</v>
      </c>
      <c r="M75" s="4">
        <v>2626</v>
      </c>
      <c r="N75" s="4">
        <v>115</v>
      </c>
      <c r="O75" s="4">
        <v>199</v>
      </c>
      <c r="P75" s="4">
        <v>1327600</v>
      </c>
      <c r="Q75" s="4">
        <v>2254400</v>
      </c>
      <c r="R75" s="5">
        <v>-2.29E-2</v>
      </c>
      <c r="S75" s="4">
        <v>3616400</v>
      </c>
      <c r="T75" s="4">
        <f t="shared" si="9"/>
        <v>1888940</v>
      </c>
      <c r="U75" s="4">
        <f t="shared" si="10"/>
        <v>1019400</v>
      </c>
      <c r="V75" s="5">
        <v>7.5199999999999989E-2</v>
      </c>
    </row>
    <row r="76" spans="1:22" x14ac:dyDescent="0.2">
      <c r="A76" s="16" t="s">
        <v>208</v>
      </c>
      <c r="B76" s="4">
        <v>7600</v>
      </c>
      <c r="C76" s="4">
        <v>100000</v>
      </c>
      <c r="D76" s="4">
        <v>-92400</v>
      </c>
      <c r="E76" s="4">
        <v>-3922540000</v>
      </c>
      <c r="F76" s="4">
        <f t="shared" si="7"/>
        <v>-3180328994</v>
      </c>
      <c r="G76" s="4">
        <v>0</v>
      </c>
      <c r="H76" s="4">
        <v>0</v>
      </c>
      <c r="I76" s="4">
        <v>0</v>
      </c>
      <c r="J76" s="4">
        <v>50820000</v>
      </c>
      <c r="K76" s="24">
        <f t="shared" si="8"/>
        <v>278026000</v>
      </c>
      <c r="L76" s="4">
        <v>527</v>
      </c>
      <c r="M76" s="4">
        <v>720</v>
      </c>
      <c r="N76" s="4">
        <v>57</v>
      </c>
      <c r="O76" s="4">
        <v>64</v>
      </c>
      <c r="P76" s="4">
        <v>543500</v>
      </c>
      <c r="Q76" s="4">
        <v>712400</v>
      </c>
      <c r="R76" s="5">
        <v>-4.6999999999999993E-3</v>
      </c>
      <c r="S76" s="4">
        <v>1256000</v>
      </c>
      <c r="T76" s="4">
        <f t="shared" si="9"/>
        <v>1869610</v>
      </c>
      <c r="U76" s="4">
        <f t="shared" si="10"/>
        <v>1019400</v>
      </c>
      <c r="V76" s="5">
        <v>1.41E-2</v>
      </c>
    </row>
    <row r="77" spans="1:22" x14ac:dyDescent="0.2">
      <c r="A77" s="16" t="s">
        <v>207</v>
      </c>
      <c r="B77" s="4">
        <v>32300</v>
      </c>
      <c r="C77" s="4">
        <v>181900</v>
      </c>
      <c r="D77" s="4">
        <v>-149600</v>
      </c>
      <c r="E77" s="4">
        <v>-6419120000</v>
      </c>
      <c r="F77" s="4">
        <f t="shared" si="7"/>
        <v>742211006</v>
      </c>
      <c r="K77" s="24">
        <f t="shared" si="8"/>
        <v>227206000</v>
      </c>
      <c r="L77" s="4">
        <v>804</v>
      </c>
      <c r="M77" s="4">
        <v>548</v>
      </c>
      <c r="N77" s="4">
        <v>53</v>
      </c>
      <c r="O77" s="4">
        <v>38</v>
      </c>
      <c r="P77" s="4">
        <v>575900</v>
      </c>
      <c r="Q77" s="4">
        <v>438500</v>
      </c>
      <c r="R77" s="5">
        <v>1.8000000000000002E-2</v>
      </c>
      <c r="S77" s="4">
        <v>1019400</v>
      </c>
      <c r="T77" s="4">
        <f t="shared" si="9"/>
        <v>1873480</v>
      </c>
      <c r="U77" s="4">
        <f t="shared" si="10"/>
        <v>1109900</v>
      </c>
      <c r="V77" s="5">
        <v>3.3500000000000002E-2</v>
      </c>
    </row>
    <row r="78" spans="1:22" x14ac:dyDescent="0.2">
      <c r="A78" s="16" t="s">
        <v>206</v>
      </c>
      <c r="B78" s="4">
        <v>42100</v>
      </c>
      <c r="C78" s="4">
        <v>110500</v>
      </c>
      <c r="D78" s="4">
        <v>-68400</v>
      </c>
      <c r="E78" s="4">
        <v>-2890870000</v>
      </c>
      <c r="F78" s="4">
        <f t="shared" si="7"/>
        <v>7161331006</v>
      </c>
      <c r="G78" s="4">
        <v>0</v>
      </c>
      <c r="H78" s="4">
        <v>0</v>
      </c>
      <c r="I78" s="4">
        <v>0</v>
      </c>
      <c r="J78" s="4">
        <v>125440000</v>
      </c>
      <c r="K78" s="24">
        <f t="shared" si="8"/>
        <v>227206000</v>
      </c>
      <c r="L78" s="4">
        <v>597</v>
      </c>
      <c r="M78" s="4">
        <v>636</v>
      </c>
      <c r="N78" s="4">
        <v>47</v>
      </c>
      <c r="O78" s="4">
        <v>60</v>
      </c>
      <c r="P78" s="4">
        <v>482900</v>
      </c>
      <c r="Q78" s="4">
        <v>581400</v>
      </c>
      <c r="R78" s="5">
        <v>0</v>
      </c>
      <c r="S78" s="4">
        <v>1109900</v>
      </c>
      <c r="T78" s="4">
        <f t="shared" si="9"/>
        <v>1876070</v>
      </c>
      <c r="U78" s="4">
        <f t="shared" si="10"/>
        <v>1323400</v>
      </c>
      <c r="V78" s="5">
        <v>2.9399999999999999E-2</v>
      </c>
    </row>
    <row r="79" spans="1:22" x14ac:dyDescent="0.2">
      <c r="A79" s="16" t="s">
        <v>205</v>
      </c>
      <c r="B79" s="4">
        <v>55900</v>
      </c>
      <c r="C79" s="4">
        <v>231400</v>
      </c>
      <c r="D79" s="4">
        <v>-175500</v>
      </c>
      <c r="E79" s="4">
        <v>-7350340000</v>
      </c>
      <c r="F79" s="4">
        <f t="shared" si="7"/>
        <v>10052201006</v>
      </c>
      <c r="G79" s="4">
        <v>0</v>
      </c>
      <c r="H79" s="4">
        <v>0</v>
      </c>
      <c r="I79" s="4">
        <v>0</v>
      </c>
      <c r="J79" s="4">
        <v>-745000</v>
      </c>
      <c r="K79" s="24">
        <f t="shared" si="8"/>
        <v>101766000</v>
      </c>
      <c r="L79" s="4">
        <v>851</v>
      </c>
      <c r="M79" s="4">
        <v>754</v>
      </c>
      <c r="N79" s="4">
        <v>47</v>
      </c>
      <c r="O79" s="4">
        <v>73</v>
      </c>
      <c r="P79" s="4">
        <v>649000</v>
      </c>
      <c r="Q79" s="4">
        <v>672000</v>
      </c>
      <c r="R79" s="5">
        <v>2.3999999999999998E-3</v>
      </c>
      <c r="S79" s="4">
        <v>1323400</v>
      </c>
      <c r="T79" s="4">
        <f t="shared" si="9"/>
        <v>2095190</v>
      </c>
      <c r="U79" s="4">
        <f t="shared" si="10"/>
        <v>1804900</v>
      </c>
      <c r="V79" s="5">
        <v>1.66E-2</v>
      </c>
    </row>
    <row r="80" spans="1:22" x14ac:dyDescent="0.2">
      <c r="A80" s="16" t="s">
        <v>204</v>
      </c>
      <c r="B80" s="4">
        <v>416800</v>
      </c>
      <c r="C80" s="4">
        <v>91130</v>
      </c>
      <c r="D80" s="4">
        <v>325670</v>
      </c>
      <c r="E80" s="4">
        <v>13240966154</v>
      </c>
      <c r="F80" s="4">
        <f t="shared" ref="F80:F90" si="11">E80+F81</f>
        <v>17402541006</v>
      </c>
      <c r="G80" s="4">
        <v>0</v>
      </c>
      <c r="H80" s="4">
        <v>0</v>
      </c>
      <c r="I80" s="4">
        <v>0</v>
      </c>
      <c r="J80" s="4">
        <v>-7955000</v>
      </c>
      <c r="K80" s="24">
        <f t="shared" ref="K80:K90" si="12">K81+J80</f>
        <v>102511000</v>
      </c>
      <c r="L80" s="4">
        <v>2548</v>
      </c>
      <c r="M80" s="4">
        <v>1118</v>
      </c>
      <c r="N80" s="4">
        <v>230</v>
      </c>
      <c r="O80" s="4">
        <v>71</v>
      </c>
      <c r="P80" s="4">
        <v>2509900</v>
      </c>
      <c r="Q80" s="4">
        <v>867200</v>
      </c>
      <c r="R80" s="5">
        <v>6.93E-2</v>
      </c>
      <c r="S80" s="4">
        <v>3486900</v>
      </c>
      <c r="T80" s="4">
        <f t="shared" ref="T80:T96" si="13">AVERAGE(S81:S90)</f>
        <v>1859210</v>
      </c>
      <c r="U80" s="4">
        <f t="shared" ref="U80:U90" si="14">MIN(S81:S85)</f>
        <v>554400</v>
      </c>
      <c r="V80" s="5">
        <v>7.2000000000000008E-2</v>
      </c>
    </row>
    <row r="81" spans="1:22" x14ac:dyDescent="0.2">
      <c r="A81" s="16" t="s">
        <v>203</v>
      </c>
      <c r="B81" s="4">
        <v>18000</v>
      </c>
      <c r="C81" s="4">
        <v>136500</v>
      </c>
      <c r="D81" s="4">
        <v>-118500</v>
      </c>
      <c r="E81" s="4">
        <v>-4651345148</v>
      </c>
      <c r="F81" s="4">
        <f t="shared" si="11"/>
        <v>4161574852</v>
      </c>
      <c r="G81" s="4">
        <v>0</v>
      </c>
      <c r="H81" s="4">
        <v>0</v>
      </c>
      <c r="I81" s="4">
        <v>0</v>
      </c>
      <c r="J81" s="4">
        <v>-36092000</v>
      </c>
      <c r="K81" s="24">
        <f t="shared" si="12"/>
        <v>110466000</v>
      </c>
      <c r="L81" s="4">
        <v>698</v>
      </c>
      <c r="M81" s="4">
        <v>1355</v>
      </c>
      <c r="N81" s="4">
        <v>41</v>
      </c>
      <c r="O81" s="4">
        <v>119</v>
      </c>
      <c r="P81" s="4">
        <v>516200</v>
      </c>
      <c r="Q81" s="4">
        <v>1432400</v>
      </c>
      <c r="R81" s="5">
        <v>-1.7899999999999999E-2</v>
      </c>
      <c r="S81" s="4">
        <v>2153100</v>
      </c>
      <c r="T81" s="4">
        <f t="shared" si="13"/>
        <v>1744873.2</v>
      </c>
      <c r="U81" s="4">
        <f t="shared" si="14"/>
        <v>554400</v>
      </c>
      <c r="V81" s="5">
        <v>2.2599999999999999E-2</v>
      </c>
    </row>
    <row r="82" spans="1:22" x14ac:dyDescent="0.2">
      <c r="A82" s="16" t="s">
        <v>200</v>
      </c>
      <c r="B82" s="4">
        <v>404250</v>
      </c>
      <c r="C82" s="4">
        <v>4490</v>
      </c>
      <c r="D82" s="4">
        <v>399760</v>
      </c>
      <c r="E82" s="4">
        <v>15620220000</v>
      </c>
      <c r="F82" s="4">
        <f t="shared" si="11"/>
        <v>8812920000</v>
      </c>
      <c r="G82" s="4">
        <v>0</v>
      </c>
      <c r="H82" s="4">
        <v>0</v>
      </c>
      <c r="I82" s="4">
        <v>0</v>
      </c>
      <c r="J82" s="4">
        <v>-36092000</v>
      </c>
      <c r="K82" s="24">
        <f t="shared" si="12"/>
        <v>146558000</v>
      </c>
      <c r="L82" s="4">
        <v>1568</v>
      </c>
      <c r="M82" s="4">
        <v>804</v>
      </c>
      <c r="N82" s="4">
        <v>153</v>
      </c>
      <c r="O82" s="4">
        <v>70</v>
      </c>
      <c r="P82" s="4">
        <v>1572300</v>
      </c>
      <c r="Q82" s="4">
        <v>722800</v>
      </c>
      <c r="R82" s="5">
        <v>3.1200000000000002E-2</v>
      </c>
      <c r="S82" s="4">
        <v>2390000</v>
      </c>
      <c r="T82" s="4">
        <f t="shared" si="13"/>
        <v>1597163.4</v>
      </c>
      <c r="U82" s="4">
        <f t="shared" si="14"/>
        <v>554400</v>
      </c>
      <c r="V82" s="5">
        <v>3.78E-2</v>
      </c>
    </row>
    <row r="83" spans="1:22" x14ac:dyDescent="0.2">
      <c r="A83" s="16" t="s">
        <v>199</v>
      </c>
      <c r="B83" s="4">
        <v>1200</v>
      </c>
      <c r="C83" s="4">
        <v>73500</v>
      </c>
      <c r="D83" s="4">
        <v>-72300</v>
      </c>
      <c r="E83" s="4">
        <v>-2842120000</v>
      </c>
      <c r="F83" s="4">
        <f t="shared" si="11"/>
        <v>-6807300000</v>
      </c>
      <c r="G83" s="4">
        <v>0</v>
      </c>
      <c r="H83" s="4">
        <v>0</v>
      </c>
      <c r="I83" s="4">
        <v>0</v>
      </c>
      <c r="J83" s="4">
        <v>-155470000</v>
      </c>
      <c r="K83" s="24">
        <f t="shared" si="12"/>
        <v>182650000</v>
      </c>
      <c r="L83" s="4">
        <v>1021</v>
      </c>
      <c r="M83" s="4">
        <v>1025</v>
      </c>
      <c r="N83" s="4">
        <v>58</v>
      </c>
      <c r="O83" s="4">
        <v>78</v>
      </c>
      <c r="P83" s="4">
        <v>738600</v>
      </c>
      <c r="Q83" s="4">
        <v>940200</v>
      </c>
      <c r="R83" s="5">
        <v>0</v>
      </c>
      <c r="S83" s="4">
        <v>1804900</v>
      </c>
      <c r="T83" s="4">
        <f t="shared" si="13"/>
        <v>1467828.8</v>
      </c>
      <c r="U83" s="4">
        <f t="shared" si="14"/>
        <v>554400</v>
      </c>
      <c r="V83" s="5">
        <v>3.27E-2</v>
      </c>
    </row>
    <row r="84" spans="1:22" x14ac:dyDescent="0.2">
      <c r="A84" s="16" t="s">
        <v>193</v>
      </c>
      <c r="B84" s="4">
        <v>182200</v>
      </c>
      <c r="C84" s="4">
        <v>1300</v>
      </c>
      <c r="D84" s="4">
        <v>180900</v>
      </c>
      <c r="E84" s="4">
        <v>6753480000</v>
      </c>
      <c r="F84" s="4">
        <f t="shared" si="11"/>
        <v>-3965180000</v>
      </c>
      <c r="G84" s="4">
        <v>0</v>
      </c>
      <c r="H84" s="4">
        <v>0</v>
      </c>
      <c r="I84" s="4">
        <v>0</v>
      </c>
      <c r="J84" s="4">
        <v>29645000</v>
      </c>
      <c r="K84" s="24">
        <f t="shared" si="12"/>
        <v>338120000</v>
      </c>
      <c r="L84" s="4">
        <v>2750</v>
      </c>
      <c r="M84" s="4">
        <v>1179</v>
      </c>
      <c r="N84" s="4">
        <v>216</v>
      </c>
      <c r="O84" s="4">
        <v>59</v>
      </c>
      <c r="P84" s="4">
        <v>2468400</v>
      </c>
      <c r="Q84" s="4">
        <v>897600</v>
      </c>
      <c r="R84" s="5">
        <v>5.4800000000000001E-2</v>
      </c>
      <c r="S84" s="4">
        <v>3791400</v>
      </c>
      <c r="T84" s="4">
        <f t="shared" si="13"/>
        <v>1188350.5</v>
      </c>
      <c r="U84" s="4">
        <f t="shared" si="14"/>
        <v>554400</v>
      </c>
      <c r="V84" s="5">
        <v>4.9400000000000006E-2</v>
      </c>
    </row>
    <row r="85" spans="1:22" x14ac:dyDescent="0.2">
      <c r="A85" s="16" t="s">
        <v>192</v>
      </c>
      <c r="B85" s="4">
        <v>100</v>
      </c>
      <c r="C85" s="4">
        <v>0</v>
      </c>
      <c r="D85" s="4">
        <v>100</v>
      </c>
      <c r="E85" s="4">
        <v>3680000</v>
      </c>
      <c r="F85" s="4">
        <f t="shared" si="11"/>
        <v>-10718660000</v>
      </c>
      <c r="K85" s="24">
        <f t="shared" si="12"/>
        <v>308475000</v>
      </c>
      <c r="L85" s="4">
        <v>388</v>
      </c>
      <c r="M85" s="4">
        <v>403</v>
      </c>
      <c r="N85" s="4">
        <v>24</v>
      </c>
      <c r="O85" s="4">
        <v>15</v>
      </c>
      <c r="P85" s="4">
        <v>263400</v>
      </c>
      <c r="Q85" s="4">
        <v>237000</v>
      </c>
      <c r="R85" s="5">
        <v>0</v>
      </c>
      <c r="S85" s="4">
        <v>554400</v>
      </c>
      <c r="T85" s="4">
        <f t="shared" si="13"/>
        <v>1205979.5</v>
      </c>
      <c r="U85" s="4">
        <f t="shared" si="14"/>
        <v>1058100</v>
      </c>
      <c r="V85" s="5">
        <v>1.6299999999999999E-2</v>
      </c>
    </row>
    <row r="86" spans="1:22" x14ac:dyDescent="0.2">
      <c r="A86" s="16" t="s">
        <v>191</v>
      </c>
      <c r="B86" s="4">
        <v>0</v>
      </c>
      <c r="C86" s="4">
        <v>400</v>
      </c>
      <c r="D86" s="4">
        <v>-400</v>
      </c>
      <c r="E86" s="4">
        <v>-14590000</v>
      </c>
      <c r="F86" s="4">
        <f t="shared" si="11"/>
        <v>-10722340000</v>
      </c>
      <c r="G86" s="4">
        <v>0</v>
      </c>
      <c r="H86" s="4">
        <v>0</v>
      </c>
      <c r="I86" s="4">
        <v>0</v>
      </c>
      <c r="J86" s="4">
        <v>-14590000</v>
      </c>
      <c r="K86" s="24">
        <f t="shared" si="12"/>
        <v>308475000</v>
      </c>
      <c r="L86" s="4">
        <v>409</v>
      </c>
      <c r="M86" s="4">
        <v>845</v>
      </c>
      <c r="N86" s="4">
        <v>22</v>
      </c>
      <c r="O86" s="4">
        <v>54</v>
      </c>
      <c r="P86" s="4">
        <v>288000</v>
      </c>
      <c r="Q86" s="4">
        <v>772500</v>
      </c>
      <c r="R86" s="5">
        <v>-4.0999999999999995E-3</v>
      </c>
      <c r="S86" s="4">
        <v>1062700</v>
      </c>
      <c r="T86" s="4">
        <f t="shared" si="13"/>
        <v>1305019.6000000001</v>
      </c>
      <c r="U86" s="4">
        <f t="shared" si="14"/>
        <v>1009732</v>
      </c>
      <c r="V86" s="5">
        <v>9.5999999999999992E-3</v>
      </c>
    </row>
    <row r="87" spans="1:22" x14ac:dyDescent="0.2">
      <c r="A87" s="16" t="s">
        <v>190</v>
      </c>
      <c r="B87" s="4">
        <v>2400</v>
      </c>
      <c r="C87" s="4">
        <v>300</v>
      </c>
      <c r="D87" s="4">
        <v>2100</v>
      </c>
      <c r="E87" s="4">
        <v>77190000</v>
      </c>
      <c r="F87" s="4">
        <f t="shared" si="11"/>
        <v>-10707750000</v>
      </c>
      <c r="G87" s="4">
        <v>0</v>
      </c>
      <c r="H87" s="4">
        <v>0</v>
      </c>
      <c r="I87" s="4">
        <v>0</v>
      </c>
      <c r="J87" s="4">
        <v>-11000000</v>
      </c>
      <c r="K87" s="24">
        <f t="shared" si="12"/>
        <v>323065000</v>
      </c>
      <c r="L87" s="4">
        <v>464</v>
      </c>
      <c r="M87" s="4">
        <v>854</v>
      </c>
      <c r="N87" s="4">
        <v>22</v>
      </c>
      <c r="O87" s="4">
        <v>44</v>
      </c>
      <c r="P87" s="4">
        <v>315800</v>
      </c>
      <c r="Q87" s="4">
        <v>659700</v>
      </c>
      <c r="R87" s="5">
        <v>-4.0000000000000001E-3</v>
      </c>
      <c r="S87" s="4">
        <v>1058100</v>
      </c>
      <c r="T87" s="4">
        <f t="shared" si="13"/>
        <v>1284649.6000000001</v>
      </c>
      <c r="U87" s="4">
        <f t="shared" si="14"/>
        <v>912902</v>
      </c>
      <c r="V87" s="5">
        <v>2.1400000000000002E-2</v>
      </c>
    </row>
    <row r="88" spans="1:22" x14ac:dyDescent="0.2">
      <c r="A88" s="16" t="s">
        <v>189</v>
      </c>
      <c r="B88" s="4">
        <v>2900</v>
      </c>
      <c r="C88" s="4">
        <v>5600</v>
      </c>
      <c r="D88" s="4">
        <v>-2700</v>
      </c>
      <c r="E88" s="4">
        <v>-101170000</v>
      </c>
      <c r="F88" s="4">
        <f t="shared" si="11"/>
        <v>-10784940000</v>
      </c>
      <c r="G88" s="4">
        <v>0</v>
      </c>
      <c r="H88" s="4">
        <v>0</v>
      </c>
      <c r="I88" s="4">
        <v>0</v>
      </c>
      <c r="J88" s="4">
        <v>58995000</v>
      </c>
      <c r="K88" s="24">
        <f t="shared" si="12"/>
        <v>334065000</v>
      </c>
      <c r="L88" s="4">
        <v>703</v>
      </c>
      <c r="M88" s="4">
        <v>1016</v>
      </c>
      <c r="N88" s="4">
        <v>30</v>
      </c>
      <c r="O88" s="4">
        <v>40</v>
      </c>
      <c r="P88" s="4">
        <v>482000</v>
      </c>
      <c r="Q88" s="4">
        <v>644000</v>
      </c>
      <c r="R88" s="5">
        <v>-1.49E-2</v>
      </c>
      <c r="S88" s="4">
        <v>1135800</v>
      </c>
      <c r="T88" s="4">
        <f t="shared" si="13"/>
        <v>1263936.7</v>
      </c>
      <c r="U88" s="4">
        <f t="shared" si="14"/>
        <v>511554</v>
      </c>
      <c r="V88" s="5">
        <v>3.1800000000000002E-2</v>
      </c>
    </row>
    <row r="89" spans="1:22" x14ac:dyDescent="0.2">
      <c r="A89" s="16" t="s">
        <v>188</v>
      </c>
      <c r="B89" s="4">
        <v>7200</v>
      </c>
      <c r="C89" s="4">
        <v>11800</v>
      </c>
      <c r="D89" s="4">
        <v>-4600</v>
      </c>
      <c r="E89" s="4">
        <v>-174330000</v>
      </c>
      <c r="F89" s="4">
        <f t="shared" si="11"/>
        <v>-10683770000</v>
      </c>
      <c r="K89" s="24">
        <f t="shared" si="12"/>
        <v>275070000</v>
      </c>
      <c r="L89" s="4">
        <v>2055</v>
      </c>
      <c r="M89" s="4">
        <v>2140</v>
      </c>
      <c r="N89" s="4">
        <v>122</v>
      </c>
      <c r="O89" s="4">
        <v>149</v>
      </c>
      <c r="P89" s="4">
        <v>1619400</v>
      </c>
      <c r="Q89" s="4">
        <v>1890500</v>
      </c>
      <c r="R89" s="5">
        <v>2.76E-2</v>
      </c>
      <c r="S89" s="4">
        <v>3514600</v>
      </c>
      <c r="T89" s="4">
        <f t="shared" si="13"/>
        <v>1091944</v>
      </c>
      <c r="U89" s="4">
        <f t="shared" si="14"/>
        <v>511554</v>
      </c>
      <c r="V89" s="5">
        <v>4.9500000000000002E-2</v>
      </c>
    </row>
    <row r="90" spans="1:22" x14ac:dyDescent="0.2">
      <c r="A90" s="16" t="s">
        <v>187</v>
      </c>
      <c r="B90" s="4">
        <v>94100</v>
      </c>
      <c r="C90" s="4">
        <v>31300</v>
      </c>
      <c r="D90" s="4">
        <v>62800</v>
      </c>
      <c r="E90" s="4">
        <v>2271790000</v>
      </c>
      <c r="F90" s="4">
        <f t="shared" si="11"/>
        <v>-10509440000</v>
      </c>
      <c r="G90" s="4">
        <v>0</v>
      </c>
      <c r="H90" s="4">
        <v>0</v>
      </c>
      <c r="I90" s="4">
        <v>0</v>
      </c>
      <c r="J90" s="4">
        <v>68505000</v>
      </c>
      <c r="K90" s="24">
        <f t="shared" si="12"/>
        <v>275070000</v>
      </c>
      <c r="L90" s="4">
        <v>673</v>
      </c>
      <c r="M90" s="4">
        <v>635</v>
      </c>
      <c r="N90" s="4">
        <v>48</v>
      </c>
      <c r="O90" s="4">
        <v>39</v>
      </c>
      <c r="P90" s="4">
        <v>576700</v>
      </c>
      <c r="Q90" s="4">
        <v>507700</v>
      </c>
      <c r="R90" s="5">
        <v>1.1200000000000002E-2</v>
      </c>
      <c r="S90" s="4">
        <v>1127100</v>
      </c>
      <c r="T90" s="4">
        <f t="shared" si="13"/>
        <v>1327102.2</v>
      </c>
      <c r="U90" s="4">
        <f t="shared" si="14"/>
        <v>511554</v>
      </c>
      <c r="V90" s="5">
        <v>1.38E-2</v>
      </c>
    </row>
    <row r="91" spans="1:22" x14ac:dyDescent="0.2">
      <c r="A91" s="16" t="s">
        <v>186</v>
      </c>
      <c r="B91" s="4">
        <v>500</v>
      </c>
      <c r="C91" s="4">
        <v>6100</v>
      </c>
      <c r="D91" s="4">
        <v>-5600</v>
      </c>
      <c r="E91" s="4">
        <v>-201930000</v>
      </c>
      <c r="F91" s="4">
        <f t="shared" ref="F91:F102" si="15">E91+F92</f>
        <v>-12781230000</v>
      </c>
      <c r="G91" s="4">
        <v>0</v>
      </c>
      <c r="H91" s="4">
        <v>0</v>
      </c>
      <c r="I91" s="4">
        <v>0</v>
      </c>
      <c r="J91" s="4">
        <v>104340000</v>
      </c>
      <c r="K91" s="24">
        <f t="shared" ref="K91:K102" si="16">K92+J91</f>
        <v>206565000</v>
      </c>
      <c r="L91" s="4">
        <v>619</v>
      </c>
      <c r="M91" s="4">
        <v>638</v>
      </c>
      <c r="N91" s="4">
        <v>31</v>
      </c>
      <c r="O91" s="4">
        <v>40</v>
      </c>
      <c r="P91" s="4">
        <v>455800</v>
      </c>
      <c r="Q91" s="4">
        <v>515800</v>
      </c>
      <c r="R91" s="5">
        <v>1.4000000000000002E-3</v>
      </c>
      <c r="S91" s="4">
        <v>1009732</v>
      </c>
      <c r="T91" s="4">
        <f t="shared" si="13"/>
        <v>1563068.3</v>
      </c>
      <c r="U91" s="4">
        <f t="shared" ref="U91:U102" si="17">MIN(S92:S96)</f>
        <v>511554</v>
      </c>
      <c r="V91" s="5">
        <v>1.66E-2</v>
      </c>
    </row>
    <row r="92" spans="1:22" x14ac:dyDescent="0.2">
      <c r="A92" s="16" t="s">
        <v>185</v>
      </c>
      <c r="B92" s="4">
        <v>0</v>
      </c>
      <c r="C92" s="4">
        <v>600</v>
      </c>
      <c r="D92" s="4">
        <v>-600</v>
      </c>
      <c r="E92" s="4">
        <v>-21350000</v>
      </c>
      <c r="F92" s="4">
        <f t="shared" si="15"/>
        <v>-12579300000</v>
      </c>
      <c r="G92" s="4">
        <v>0</v>
      </c>
      <c r="H92" s="4">
        <v>0</v>
      </c>
      <c r="I92" s="4">
        <v>0</v>
      </c>
      <c r="J92" s="4">
        <v>105750000</v>
      </c>
      <c r="K92" s="24">
        <f t="shared" si="16"/>
        <v>102225000</v>
      </c>
      <c r="L92" s="4">
        <v>722</v>
      </c>
      <c r="M92" s="4">
        <v>460</v>
      </c>
      <c r="N92" s="4">
        <v>39</v>
      </c>
      <c r="O92" s="4">
        <v>15</v>
      </c>
      <c r="P92" s="4">
        <v>633700</v>
      </c>
      <c r="Q92" s="4">
        <v>278500</v>
      </c>
      <c r="R92" s="5">
        <v>3.4599999999999999E-2</v>
      </c>
      <c r="S92" s="4">
        <v>912902</v>
      </c>
      <c r="T92" s="4">
        <f t="shared" si="13"/>
        <v>1742338.1</v>
      </c>
      <c r="U92" s="4">
        <f t="shared" si="17"/>
        <v>511554</v>
      </c>
      <c r="V92" s="5">
        <v>4.5999999999999999E-2</v>
      </c>
    </row>
    <row r="93" spans="1:22" x14ac:dyDescent="0.2">
      <c r="A93" s="16" t="s">
        <v>184</v>
      </c>
      <c r="B93" s="4">
        <v>0</v>
      </c>
      <c r="C93" s="4">
        <v>600</v>
      </c>
      <c r="D93" s="4">
        <v>-600</v>
      </c>
      <c r="E93" s="4">
        <v>-20970000</v>
      </c>
      <c r="F93" s="4">
        <f t="shared" si="15"/>
        <v>-12557950000</v>
      </c>
      <c r="K93" s="24">
        <f t="shared" si="16"/>
        <v>-3525000</v>
      </c>
      <c r="L93" s="4">
        <v>271</v>
      </c>
      <c r="M93" s="4">
        <v>463</v>
      </c>
      <c r="N93" s="4">
        <v>9</v>
      </c>
      <c r="O93" s="4">
        <v>20</v>
      </c>
      <c r="P93" s="4">
        <v>202300</v>
      </c>
      <c r="Q93" s="4">
        <v>304000</v>
      </c>
      <c r="R93" s="5">
        <v>-1.1299999999999999E-2</v>
      </c>
      <c r="S93" s="4">
        <v>511554</v>
      </c>
      <c r="T93" s="4">
        <f t="shared" si="13"/>
        <v>1879091.888888889</v>
      </c>
      <c r="U93" s="4">
        <f t="shared" si="17"/>
        <v>730690</v>
      </c>
      <c r="V93" s="5">
        <v>1.84E-2</v>
      </c>
    </row>
    <row r="94" spans="1:22" x14ac:dyDescent="0.2">
      <c r="A94" s="16" t="s">
        <v>183</v>
      </c>
      <c r="B94" s="4">
        <v>2400</v>
      </c>
      <c r="C94" s="4">
        <v>3700</v>
      </c>
      <c r="D94" s="4">
        <v>-1300</v>
      </c>
      <c r="E94" s="4">
        <v>-46630000</v>
      </c>
      <c r="F94" s="4">
        <f t="shared" si="15"/>
        <v>-12536980000</v>
      </c>
      <c r="G94" s="4">
        <v>0</v>
      </c>
      <c r="H94" s="4">
        <v>0</v>
      </c>
      <c r="I94" s="4">
        <v>0</v>
      </c>
      <c r="J94" s="4">
        <v>-3525000</v>
      </c>
      <c r="K94" s="24">
        <f t="shared" si="16"/>
        <v>-3525000</v>
      </c>
      <c r="L94" s="4">
        <v>427</v>
      </c>
      <c r="M94" s="4">
        <v>944</v>
      </c>
      <c r="N94" s="4">
        <v>19</v>
      </c>
      <c r="O94" s="4">
        <v>35</v>
      </c>
      <c r="P94" s="4">
        <v>305800</v>
      </c>
      <c r="Q94" s="4">
        <v>616900</v>
      </c>
      <c r="R94" s="5">
        <v>-1.26E-2</v>
      </c>
      <c r="S94" s="4">
        <v>996617</v>
      </c>
      <c r="T94" s="4">
        <f t="shared" si="13"/>
        <v>1989401.25</v>
      </c>
      <c r="U94" s="4">
        <f t="shared" si="17"/>
        <v>730690</v>
      </c>
      <c r="V94" s="5">
        <v>2.92E-2</v>
      </c>
    </row>
    <row r="95" spans="1:22" x14ac:dyDescent="0.2">
      <c r="A95" s="16" t="s">
        <v>182</v>
      </c>
      <c r="B95" s="4">
        <v>2000</v>
      </c>
      <c r="C95" s="4">
        <v>8000</v>
      </c>
      <c r="D95" s="4">
        <v>-6000</v>
      </c>
      <c r="E95" s="4">
        <v>-212770000</v>
      </c>
      <c r="F95" s="4">
        <f t="shared" si="15"/>
        <v>-12490350000</v>
      </c>
      <c r="K95" s="24">
        <f t="shared" si="16"/>
        <v>0</v>
      </c>
      <c r="L95" s="4">
        <v>392</v>
      </c>
      <c r="M95" s="4">
        <v>643</v>
      </c>
      <c r="N95" s="4">
        <v>18</v>
      </c>
      <c r="O95" s="4">
        <v>25</v>
      </c>
      <c r="P95" s="4">
        <v>255700</v>
      </c>
      <c r="Q95" s="4">
        <v>445400</v>
      </c>
      <c r="R95" s="5">
        <v>-1.4000000000000002E-3</v>
      </c>
      <c r="S95" s="4">
        <v>730690</v>
      </c>
      <c r="T95" s="4">
        <f t="shared" si="13"/>
        <v>2169217.1428571427</v>
      </c>
      <c r="U95" s="4">
        <f t="shared" si="17"/>
        <v>854400</v>
      </c>
      <c r="V95" s="5">
        <v>1.1200000000000002E-2</v>
      </c>
    </row>
    <row r="96" spans="1:22" x14ac:dyDescent="0.2">
      <c r="A96" s="16" t="s">
        <v>177</v>
      </c>
      <c r="B96" s="4">
        <v>7879</v>
      </c>
      <c r="C96" s="4">
        <v>413200</v>
      </c>
      <c r="D96" s="4">
        <v>-405321</v>
      </c>
      <c r="E96" s="4">
        <v>-14545990000</v>
      </c>
      <c r="F96" s="4">
        <f t="shared" si="15"/>
        <v>-12277580000</v>
      </c>
      <c r="K96" s="24">
        <f t="shared" si="16"/>
        <v>0</v>
      </c>
      <c r="L96" s="4">
        <v>782</v>
      </c>
      <c r="M96" s="4">
        <v>1642</v>
      </c>
      <c r="N96" s="4">
        <v>44</v>
      </c>
      <c r="O96" s="4">
        <v>118</v>
      </c>
      <c r="P96" s="4">
        <v>628700</v>
      </c>
      <c r="Q96" s="4">
        <v>1435300</v>
      </c>
      <c r="R96" s="5">
        <v>-2.5899999999999999E-2</v>
      </c>
      <c r="S96" s="4">
        <v>2053101</v>
      </c>
      <c r="T96" s="4">
        <f t="shared" si="13"/>
        <v>2188569.8333333335</v>
      </c>
      <c r="U96" s="4">
        <f t="shared" si="17"/>
        <v>854400</v>
      </c>
      <c r="V96" s="5">
        <v>3.1400000000000004E-2</v>
      </c>
    </row>
    <row r="97" spans="1:22" x14ac:dyDescent="0.2">
      <c r="A97" s="16" t="s">
        <v>175</v>
      </c>
      <c r="B97" s="4">
        <v>1550</v>
      </c>
      <c r="C97" s="4">
        <v>21300</v>
      </c>
      <c r="D97" s="4">
        <v>-19750</v>
      </c>
      <c r="E97" s="4">
        <v>-724490000</v>
      </c>
      <c r="F97" s="4">
        <f t="shared" si="15"/>
        <v>2268410000</v>
      </c>
      <c r="K97" s="24">
        <f t="shared" si="16"/>
        <v>0</v>
      </c>
      <c r="L97" s="4">
        <v>541</v>
      </c>
      <c r="M97" s="4">
        <v>519</v>
      </c>
      <c r="N97" s="4">
        <v>26</v>
      </c>
      <c r="O97" s="4">
        <v>24</v>
      </c>
      <c r="P97" s="4">
        <v>404300</v>
      </c>
      <c r="Q97" s="4">
        <v>450000</v>
      </c>
      <c r="R97" s="5">
        <v>1.4000000000000002E-3</v>
      </c>
      <c r="S97" s="4">
        <v>854400</v>
      </c>
      <c r="T97" s="4">
        <f t="shared" ref="T97:T102" si="18">AVERAGE(S98:S107)</f>
        <v>2455403.7999999998</v>
      </c>
      <c r="U97" s="4">
        <f t="shared" si="17"/>
        <v>928671</v>
      </c>
      <c r="V97" s="5">
        <v>1.3600000000000001E-2</v>
      </c>
    </row>
    <row r="98" spans="1:22" x14ac:dyDescent="0.2">
      <c r="A98" s="16" t="s">
        <v>174</v>
      </c>
      <c r="B98" s="4">
        <v>18937</v>
      </c>
      <c r="C98" s="4">
        <v>5000</v>
      </c>
      <c r="D98" s="4">
        <v>13937</v>
      </c>
      <c r="E98" s="4">
        <v>513580000</v>
      </c>
      <c r="F98" s="4">
        <f t="shared" si="15"/>
        <v>2992900000</v>
      </c>
      <c r="K98" s="24">
        <f t="shared" si="16"/>
        <v>0</v>
      </c>
      <c r="L98" s="4">
        <v>396</v>
      </c>
      <c r="M98" s="4">
        <v>670</v>
      </c>
      <c r="N98" s="4">
        <v>26</v>
      </c>
      <c r="O98" s="4">
        <v>48</v>
      </c>
      <c r="P98" s="4">
        <v>304100</v>
      </c>
      <c r="Q98" s="4">
        <v>557400</v>
      </c>
      <c r="R98" s="5">
        <v>-2.7000000000000001E-3</v>
      </c>
      <c r="S98" s="4">
        <v>928671</v>
      </c>
      <c r="T98" s="4">
        <f t="shared" si="18"/>
        <v>2837087</v>
      </c>
      <c r="U98" s="4">
        <f t="shared" si="17"/>
        <v>1794673</v>
      </c>
      <c r="V98" s="5">
        <v>1.09E-2</v>
      </c>
    </row>
    <row r="99" spans="1:22" x14ac:dyDescent="0.2">
      <c r="A99" s="16" t="s">
        <v>164</v>
      </c>
      <c r="B99" s="4">
        <v>1600</v>
      </c>
      <c r="C99" s="4">
        <v>22300</v>
      </c>
      <c r="D99" s="4">
        <v>-20700</v>
      </c>
      <c r="E99" s="4">
        <v>-766410000</v>
      </c>
      <c r="F99" s="4">
        <f t="shared" si="15"/>
        <v>2479320000</v>
      </c>
      <c r="K99" s="24">
        <f t="shared" si="16"/>
        <v>0</v>
      </c>
      <c r="L99" s="4">
        <v>895</v>
      </c>
      <c r="M99" s="4">
        <v>1298</v>
      </c>
      <c r="N99" s="4">
        <v>34</v>
      </c>
      <c r="O99" s="4">
        <v>68</v>
      </c>
      <c r="P99" s="4">
        <v>798700</v>
      </c>
      <c r="Q99" s="4">
        <v>917200</v>
      </c>
      <c r="R99" s="5">
        <v>3.2000000000000001E-2</v>
      </c>
      <c r="S99" s="4">
        <v>1794673</v>
      </c>
      <c r="T99" s="4">
        <f t="shared" si="18"/>
        <v>3184558.3333333335</v>
      </c>
      <c r="U99" s="4">
        <f t="shared" si="17"/>
        <v>2705600</v>
      </c>
      <c r="V99" s="5">
        <v>1.8799999999999997E-2</v>
      </c>
    </row>
    <row r="100" spans="1:22" x14ac:dyDescent="0.2">
      <c r="A100" s="16" t="s">
        <v>156</v>
      </c>
      <c r="B100" s="4">
        <v>101300</v>
      </c>
      <c r="C100" s="4">
        <v>18300</v>
      </c>
      <c r="D100" s="4">
        <v>83000</v>
      </c>
      <c r="E100" s="4">
        <v>3585240000</v>
      </c>
      <c r="F100" s="4">
        <f t="shared" si="15"/>
        <v>3245730000</v>
      </c>
      <c r="K100" s="24">
        <f t="shared" si="16"/>
        <v>0</v>
      </c>
      <c r="L100" s="4">
        <v>1944</v>
      </c>
      <c r="M100" s="4">
        <v>1725</v>
      </c>
      <c r="N100" s="4">
        <v>131</v>
      </c>
      <c r="O100" s="4">
        <v>158</v>
      </c>
      <c r="P100" s="4">
        <v>1529700</v>
      </c>
      <c r="Q100" s="4">
        <v>1562600</v>
      </c>
      <c r="R100" s="5">
        <v>1.06E-2</v>
      </c>
      <c r="S100" s="4">
        <v>3478682</v>
      </c>
      <c r="T100" s="4">
        <f t="shared" si="18"/>
        <v>3037496.5</v>
      </c>
      <c r="U100" s="4">
        <f t="shared" si="17"/>
        <v>2705600</v>
      </c>
      <c r="V100" s="5">
        <v>1.61E-2</v>
      </c>
    </row>
    <row r="101" spans="1:22" x14ac:dyDescent="0.2">
      <c r="A101" s="16" t="s">
        <v>155</v>
      </c>
      <c r="B101" s="4">
        <v>40800</v>
      </c>
      <c r="C101" s="4">
        <v>12500</v>
      </c>
      <c r="D101" s="4">
        <v>28300</v>
      </c>
      <c r="E101" s="4">
        <v>1220140000</v>
      </c>
      <c r="F101" s="4">
        <f t="shared" si="15"/>
        <v>-339510000</v>
      </c>
      <c r="K101" s="24">
        <f t="shared" si="16"/>
        <v>0</v>
      </c>
      <c r="L101" s="4">
        <v>1252</v>
      </c>
      <c r="M101" s="4">
        <v>2906</v>
      </c>
      <c r="N101" s="4">
        <v>79</v>
      </c>
      <c r="O101" s="4">
        <v>198</v>
      </c>
      <c r="P101" s="4">
        <v>937000</v>
      </c>
      <c r="Q101" s="4">
        <v>2429500</v>
      </c>
      <c r="R101" s="5">
        <v>-5.7999999999999996E-3</v>
      </c>
      <c r="S101" s="4">
        <v>3369393</v>
      </c>
      <c r="T101" s="4">
        <f t="shared" si="18"/>
        <v>2705600</v>
      </c>
      <c r="U101" s="4">
        <f t="shared" si="17"/>
        <v>2705600</v>
      </c>
      <c r="V101" s="5">
        <v>1.7299999999999999E-2</v>
      </c>
    </row>
    <row r="102" spans="1:22" x14ac:dyDescent="0.2">
      <c r="A102" s="16" t="s">
        <v>154</v>
      </c>
      <c r="B102" s="4">
        <v>31000</v>
      </c>
      <c r="C102" s="4">
        <v>65600</v>
      </c>
      <c r="D102" s="4">
        <v>-34600</v>
      </c>
      <c r="E102" s="4">
        <v>-1559650000</v>
      </c>
      <c r="F102" s="4">
        <f t="shared" si="15"/>
        <v>-1559650000</v>
      </c>
      <c r="K102" s="24">
        <f t="shared" si="16"/>
        <v>0</v>
      </c>
      <c r="L102" s="4">
        <v>859</v>
      </c>
      <c r="M102" s="4">
        <v>1833</v>
      </c>
      <c r="N102" s="4">
        <v>52</v>
      </c>
      <c r="O102" s="4">
        <v>155</v>
      </c>
      <c r="P102" s="4">
        <v>624500</v>
      </c>
      <c r="Q102" s="4">
        <v>1702800</v>
      </c>
      <c r="R102" s="5">
        <v>-3.5799999999999998E-2</v>
      </c>
      <c r="S102" s="4">
        <v>2705600</v>
      </c>
      <c r="T102" s="4" t="e">
        <f t="shared" si="18"/>
        <v>#DIV/0!</v>
      </c>
      <c r="U102" s="4">
        <f t="shared" si="17"/>
        <v>0</v>
      </c>
      <c r="V102" s="5">
        <v>4.4500000000000005E-2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8A58-A117-A347-B80D-45D570345744}">
  <sheetPr codeName="Sheet41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5.83203125"/>
    <col min="3" max="3" customWidth="true" width="14.0"/>
    <col min="4" max="4" customWidth="true" width="14.33203125"/>
    <col min="5" max="5" customWidth="true" width="18.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787">
        <v>344</v>
      </c>
      <c r="B3" t="n" s="2788">
        <v>100700.0</v>
      </c>
      <c r="C3" t="n" s="2789">
        <v>85500.0</v>
      </c>
      <c r="D3" t="n" s="2790">
        <v>15200.0</v>
      </c>
      <c r="E3" t="n" s="2791">
        <v>9.4417E8</v>
      </c>
      <c r="G3" t="n" s="2777">
        <v>22000.0</v>
      </c>
      <c r="H3" t="n" s="2778">
        <v>100.0</v>
      </c>
      <c r="I3" t="n" s="2779">
        <v>21900.0</v>
      </c>
      <c r="J3" t="n" s="2780">
        <v>1.35761E9</v>
      </c>
      <c r="L3" t="n" s="2781">
        <v>183.0</v>
      </c>
      <c r="M3" t="n" s="2782">
        <v>272.0</v>
      </c>
      <c r="N3" t="n" s="2783">
        <v>36.0</v>
      </c>
      <c r="O3" t="n" s="2784">
        <v>40.0</v>
      </c>
      <c r="P3" t="n" s="2785">
        <v>240700.0</v>
      </c>
      <c r="Q3" t="n" s="2786">
        <v>223100.0</v>
      </c>
      <c r="R3" t="n" s="2775">
        <v>-0.0016</v>
      </c>
      <c r="S3" t="n" s="2774">
        <v>463800.0</v>
      </c>
      <c r="V3" t="n" s="2776">
        <v>0.006500000000000001</v>
      </c>
    </row>
    <row r="4">
      <c r="A4" t="s" s="720">
        <v>343</v>
      </c>
      <c r="B4" t="n" s="721">
        <v>9600.0</v>
      </c>
      <c r="C4" t="n" s="722">
        <v>36500.0</v>
      </c>
      <c r="D4" t="n" s="723">
        <v>-26900.0</v>
      </c>
      <c r="E4" t="n" s="724">
        <v>-1.62902E9</v>
      </c>
      <c r="G4" t="n" s="710">
        <v>37800.0</v>
      </c>
      <c r="H4" t="n" s="711">
        <v>30000.0</v>
      </c>
      <c r="I4" t="n" s="712">
        <v>7800.0</v>
      </c>
      <c r="J4" t="n" s="713">
        <v>4.7602E8</v>
      </c>
      <c r="L4" t="n" s="714">
        <v>318.0</v>
      </c>
      <c r="M4" t="n" s="715">
        <v>428.0</v>
      </c>
      <c r="N4" t="n" s="716">
        <v>50.0</v>
      </c>
      <c r="O4" t="n" s="717">
        <v>58.0</v>
      </c>
      <c r="P4" t="n" s="718">
        <v>297000.0</v>
      </c>
      <c r="Q4" t="n" s="719">
        <v>334200.0</v>
      </c>
      <c r="R4" t="n" s="708">
        <v>0.016399999999999998</v>
      </c>
      <c r="S4" t="n" s="707">
        <v>632300.0</v>
      </c>
      <c r="V4" t="n" s="709">
        <v>0.0354</v>
      </c>
    </row>
    <row r="5" spans="1:22" x14ac:dyDescent="0.2">
      <c r="A5" s="16" t="s">
        <v>342</v>
      </c>
      <c r="B5" s="4">
        <v>168600</v>
      </c>
      <c r="C5" s="4">
        <v>29600</v>
      </c>
      <c r="D5" s="4">
        <v>139000</v>
      </c>
      <c r="E5" s="4">
        <v>8703460000</v>
      </c>
      <c r="F5" s="4">
        <f t="shared" ref="F5:F46" si="0">E5+F6</f>
        <v>193128744350</v>
      </c>
      <c r="G5" s="4">
        <v>0</v>
      </c>
      <c r="H5" s="4">
        <v>0</v>
      </c>
      <c r="I5" s="4">
        <v>0</v>
      </c>
      <c r="J5" s="4">
        <v>3030150000</v>
      </c>
      <c r="K5" s="24">
        <f t="shared" ref="K5:K46" si="1">K6+J5</f>
        <v>41878554000</v>
      </c>
      <c r="L5" s="4">
        <v>633</v>
      </c>
      <c r="M5" s="4">
        <v>740</v>
      </c>
      <c r="N5" s="4">
        <v>62</v>
      </c>
      <c r="O5" s="4">
        <v>66</v>
      </c>
      <c r="P5" s="4">
        <v>497000</v>
      </c>
      <c r="Q5" s="4">
        <v>529400</v>
      </c>
      <c r="R5" s="5">
        <v>-1.6299999999999999E-2</v>
      </c>
      <c r="S5" s="4">
        <v>1026900</v>
      </c>
      <c r="T5" s="4">
        <f t="shared" ref="T5:T73" si="2">AVERAGE(S6:S15)</f>
        <v>528690</v>
      </c>
      <c r="U5" s="4">
        <f t="shared" ref="U5:U46" si="3">MIN(S6:S10)</f>
        <v>351700</v>
      </c>
      <c r="V5" s="5">
        <v>3.6400000000000002E-2</v>
      </c>
    </row>
    <row r="6" spans="1:22" x14ac:dyDescent="0.2">
      <c r="A6" s="16" t="s">
        <v>341</v>
      </c>
      <c r="B6" s="4">
        <v>38100</v>
      </c>
      <c r="C6" s="4">
        <v>26800</v>
      </c>
      <c r="D6" s="4">
        <v>11300</v>
      </c>
      <c r="E6" s="4">
        <v>701710000</v>
      </c>
      <c r="F6" s="4">
        <f t="shared" si="0"/>
        <v>184425284350</v>
      </c>
      <c r="G6" s="4">
        <v>50000</v>
      </c>
      <c r="H6" s="4">
        <v>900</v>
      </c>
      <c r="I6" s="4">
        <v>49100</v>
      </c>
      <c r="J6" s="4">
        <v>3030150000</v>
      </c>
      <c r="K6" s="24">
        <f t="shared" si="1"/>
        <v>38848404000</v>
      </c>
      <c r="L6" s="4">
        <v>319</v>
      </c>
      <c r="M6" s="4">
        <v>268</v>
      </c>
      <c r="N6" s="4">
        <v>56</v>
      </c>
      <c r="O6" s="4">
        <v>44</v>
      </c>
      <c r="P6" s="4">
        <v>332900</v>
      </c>
      <c r="Q6" s="4">
        <v>249700</v>
      </c>
      <c r="R6" s="5">
        <v>6.5000000000000006E-3</v>
      </c>
      <c r="S6" s="4">
        <v>596900</v>
      </c>
      <c r="T6" s="4">
        <f t="shared" si="2"/>
        <v>528730</v>
      </c>
      <c r="U6" s="4">
        <f t="shared" si="3"/>
        <v>351700</v>
      </c>
      <c r="V6" s="5">
        <v>1.44E-2</v>
      </c>
    </row>
    <row r="7" spans="1:22" x14ac:dyDescent="0.2">
      <c r="A7" s="16" t="s">
        <v>340</v>
      </c>
      <c r="B7" s="4">
        <v>48000</v>
      </c>
      <c r="C7" s="4">
        <v>86000</v>
      </c>
      <c r="D7" s="4">
        <v>-38000</v>
      </c>
      <c r="E7" s="4">
        <v>-2344540000</v>
      </c>
      <c r="F7" s="4">
        <f t="shared" si="0"/>
        <v>183723574350</v>
      </c>
      <c r="G7" s="4">
        <v>0</v>
      </c>
      <c r="H7" s="4">
        <v>0</v>
      </c>
      <c r="I7" s="4">
        <v>0</v>
      </c>
      <c r="J7" s="4">
        <v>-2977850000</v>
      </c>
      <c r="K7" s="24">
        <f t="shared" si="1"/>
        <v>35818254000</v>
      </c>
      <c r="L7" s="4">
        <v>557</v>
      </c>
      <c r="M7" s="4">
        <v>652</v>
      </c>
      <c r="N7" s="4">
        <v>80</v>
      </c>
      <c r="O7" s="4">
        <v>57</v>
      </c>
      <c r="P7" s="4">
        <v>510400</v>
      </c>
      <c r="Q7" s="4">
        <v>465000</v>
      </c>
      <c r="R7" s="5">
        <v>2.6600000000000002E-2</v>
      </c>
      <c r="S7" s="4">
        <v>1016400</v>
      </c>
      <c r="T7" s="4">
        <f t="shared" si="2"/>
        <v>449650</v>
      </c>
      <c r="U7" s="4">
        <f t="shared" si="3"/>
        <v>351700</v>
      </c>
      <c r="V7" s="5">
        <v>3.85E-2</v>
      </c>
    </row>
    <row r="8" spans="1:22" x14ac:dyDescent="0.2">
      <c r="A8" s="16" t="s">
        <v>339</v>
      </c>
      <c r="B8" s="4">
        <v>5500</v>
      </c>
      <c r="C8" s="4">
        <v>23400</v>
      </c>
      <c r="D8" s="4">
        <v>-17900</v>
      </c>
      <c r="E8" s="4">
        <v>-1076660000</v>
      </c>
      <c r="F8" s="4">
        <f t="shared" si="0"/>
        <v>186068114350</v>
      </c>
      <c r="G8" s="4">
        <v>0</v>
      </c>
      <c r="H8" s="4">
        <v>0</v>
      </c>
      <c r="I8" s="4">
        <v>0</v>
      </c>
      <c r="J8" s="4">
        <v>-175240000</v>
      </c>
      <c r="K8" s="24">
        <f t="shared" si="1"/>
        <v>38796104000</v>
      </c>
      <c r="L8" s="4">
        <v>355</v>
      </c>
      <c r="M8" s="4">
        <v>480</v>
      </c>
      <c r="N8" s="4">
        <v>44</v>
      </c>
      <c r="O8" s="4">
        <v>75</v>
      </c>
      <c r="P8" s="4">
        <v>297700</v>
      </c>
      <c r="Q8" s="4">
        <v>395500</v>
      </c>
      <c r="R8" s="5">
        <v>1.7000000000000001E-3</v>
      </c>
      <c r="S8" s="4">
        <v>694600</v>
      </c>
      <c r="T8" s="4">
        <f t="shared" si="2"/>
        <v>398070</v>
      </c>
      <c r="U8" s="4">
        <f t="shared" si="3"/>
        <v>351700</v>
      </c>
      <c r="V8" s="5">
        <v>3.4300000000000004E-2</v>
      </c>
    </row>
    <row r="9" spans="1:22" x14ac:dyDescent="0.2">
      <c r="A9" s="16" t="s">
        <v>338</v>
      </c>
      <c r="B9" s="4">
        <v>64900</v>
      </c>
      <c r="C9" s="4">
        <v>1900</v>
      </c>
      <c r="D9" s="4">
        <v>63000</v>
      </c>
      <c r="E9" s="4">
        <v>3777300000</v>
      </c>
      <c r="F9" s="4">
        <f t="shared" si="0"/>
        <v>187144774350</v>
      </c>
      <c r="G9" s="4">
        <v>0</v>
      </c>
      <c r="H9" s="4">
        <v>0</v>
      </c>
      <c r="I9" s="4">
        <v>0</v>
      </c>
      <c r="J9" s="4">
        <v>352790000</v>
      </c>
      <c r="K9" s="24">
        <f t="shared" si="1"/>
        <v>38971344000</v>
      </c>
      <c r="L9" s="4">
        <v>258</v>
      </c>
      <c r="M9" s="4">
        <v>261</v>
      </c>
      <c r="N9" s="4">
        <v>41</v>
      </c>
      <c r="O9" s="4">
        <v>30</v>
      </c>
      <c r="P9" s="4">
        <v>207200</v>
      </c>
      <c r="Q9" s="4">
        <v>243100</v>
      </c>
      <c r="R9" s="5">
        <v>5.1000000000000004E-3</v>
      </c>
      <c r="S9" s="4">
        <v>472600</v>
      </c>
      <c r="T9" s="4">
        <f t="shared" si="2"/>
        <v>378440</v>
      </c>
      <c r="U9" s="4">
        <f t="shared" si="3"/>
        <v>351700</v>
      </c>
      <c r="V9" s="5">
        <v>1.67E-2</v>
      </c>
    </row>
    <row r="10" spans="1:22" x14ac:dyDescent="0.2">
      <c r="A10" s="16" t="s">
        <v>337</v>
      </c>
      <c r="B10" s="4">
        <v>1000</v>
      </c>
      <c r="C10" s="4">
        <v>18500</v>
      </c>
      <c r="D10" s="4">
        <v>-17500</v>
      </c>
      <c r="E10" s="4">
        <v>-1056280000</v>
      </c>
      <c r="F10" s="4">
        <f t="shared" si="0"/>
        <v>183367474350</v>
      </c>
      <c r="G10" s="4">
        <v>0</v>
      </c>
      <c r="H10" s="4">
        <v>0</v>
      </c>
      <c r="I10" s="4">
        <v>0</v>
      </c>
      <c r="J10" s="4">
        <v>498100000</v>
      </c>
      <c r="K10" s="24">
        <f t="shared" si="1"/>
        <v>38618554000</v>
      </c>
      <c r="L10" s="4">
        <v>175</v>
      </c>
      <c r="M10" s="4">
        <v>377</v>
      </c>
      <c r="N10" s="4">
        <v>18</v>
      </c>
      <c r="O10" s="4">
        <v>30</v>
      </c>
      <c r="P10" s="4">
        <v>105200</v>
      </c>
      <c r="Q10" s="4">
        <v>244500</v>
      </c>
      <c r="R10" s="5">
        <v>-1.67E-2</v>
      </c>
      <c r="S10" s="4">
        <v>351700</v>
      </c>
      <c r="T10" s="4">
        <f t="shared" si="2"/>
        <v>385830</v>
      </c>
      <c r="U10" s="4">
        <f t="shared" si="3"/>
        <v>360800</v>
      </c>
      <c r="V10" s="5">
        <v>2.6200000000000001E-2</v>
      </c>
    </row>
    <row r="11" spans="1:22" x14ac:dyDescent="0.2">
      <c r="A11" s="16" t="s">
        <v>336</v>
      </c>
      <c r="B11" s="4">
        <v>2000</v>
      </c>
      <c r="C11" s="4">
        <v>4600</v>
      </c>
      <c r="D11" s="4">
        <v>-2600</v>
      </c>
      <c r="E11" s="4">
        <v>-157010000</v>
      </c>
      <c r="F11" s="4">
        <f t="shared" si="0"/>
        <v>184423754350</v>
      </c>
      <c r="G11" s="4">
        <v>0</v>
      </c>
      <c r="H11" s="4">
        <v>0</v>
      </c>
      <c r="I11" s="4">
        <v>0</v>
      </c>
      <c r="J11" s="4">
        <v>1456870000</v>
      </c>
      <c r="K11" s="24">
        <f t="shared" si="1"/>
        <v>38120454000</v>
      </c>
      <c r="L11" s="4">
        <v>189</v>
      </c>
      <c r="M11" s="4">
        <v>229</v>
      </c>
      <c r="N11" s="4">
        <v>34</v>
      </c>
      <c r="O11" s="4">
        <v>29</v>
      </c>
      <c r="P11" s="4">
        <v>195800</v>
      </c>
      <c r="Q11" s="4">
        <v>162200</v>
      </c>
      <c r="R11" s="5">
        <v>1.34E-2</v>
      </c>
      <c r="S11" s="4">
        <v>360800</v>
      </c>
      <c r="T11" s="4">
        <f t="shared" si="2"/>
        <v>381200</v>
      </c>
      <c r="U11" s="4">
        <f t="shared" si="3"/>
        <v>407500</v>
      </c>
      <c r="V11" s="5">
        <v>1.6500000000000001E-2</v>
      </c>
    </row>
    <row r="12" spans="1:22" x14ac:dyDescent="0.2">
      <c r="A12" s="16" t="s">
        <v>335</v>
      </c>
      <c r="B12" s="4">
        <v>800</v>
      </c>
      <c r="C12" s="4">
        <v>9000</v>
      </c>
      <c r="D12" s="4">
        <v>-8200</v>
      </c>
      <c r="E12" s="4">
        <v>-497960000</v>
      </c>
      <c r="F12" s="4">
        <f t="shared" si="0"/>
        <v>184580764350</v>
      </c>
      <c r="G12" s="4">
        <v>0</v>
      </c>
      <c r="H12" s="4">
        <v>0</v>
      </c>
      <c r="I12" s="4">
        <v>0</v>
      </c>
      <c r="J12" s="4">
        <v>2532250000</v>
      </c>
      <c r="K12" s="24">
        <f t="shared" si="1"/>
        <v>36663584000</v>
      </c>
      <c r="L12" s="4">
        <v>229</v>
      </c>
      <c r="M12" s="4">
        <v>349</v>
      </c>
      <c r="N12" s="4">
        <v>26</v>
      </c>
      <c r="O12" s="4">
        <v>40</v>
      </c>
      <c r="P12" s="4">
        <v>164400</v>
      </c>
      <c r="Q12" s="4">
        <v>262100</v>
      </c>
      <c r="R12" s="5">
        <v>-6.6E-3</v>
      </c>
      <c r="S12" s="4">
        <v>439600</v>
      </c>
      <c r="T12" s="4">
        <f t="shared" si="2"/>
        <v>378810</v>
      </c>
      <c r="U12" s="4">
        <f t="shared" si="3"/>
        <v>225600</v>
      </c>
      <c r="V12" s="5">
        <v>2.29E-2</v>
      </c>
    </row>
    <row r="13" spans="1:22" x14ac:dyDescent="0.2">
      <c r="A13" s="16" t="s">
        <v>333</v>
      </c>
      <c r="B13" s="4">
        <v>2800</v>
      </c>
      <c r="C13" s="4">
        <v>31110</v>
      </c>
      <c r="D13" s="4">
        <v>-28310</v>
      </c>
      <c r="E13" s="4">
        <v>-1723950000</v>
      </c>
      <c r="F13" s="4">
        <f t="shared" si="0"/>
        <v>185078724350</v>
      </c>
      <c r="G13" s="4">
        <v>44100</v>
      </c>
      <c r="H13" s="4">
        <v>2500</v>
      </c>
      <c r="I13" s="4">
        <v>41600</v>
      </c>
      <c r="J13" s="4">
        <v>2532250000</v>
      </c>
      <c r="K13" s="24">
        <f t="shared" si="1"/>
        <v>34131334000</v>
      </c>
      <c r="L13" s="4">
        <v>388</v>
      </c>
      <c r="M13" s="4">
        <v>367</v>
      </c>
      <c r="N13" s="4">
        <v>44</v>
      </c>
      <c r="O13" s="4">
        <v>37</v>
      </c>
      <c r="P13" s="4">
        <v>275900</v>
      </c>
      <c r="Q13" s="4">
        <v>230500</v>
      </c>
      <c r="R13" s="5">
        <v>-9.8999999999999991E-3</v>
      </c>
      <c r="S13" s="4">
        <v>528400</v>
      </c>
      <c r="T13" s="4">
        <f t="shared" si="2"/>
        <v>365530</v>
      </c>
      <c r="U13" s="4">
        <f t="shared" si="3"/>
        <v>178800</v>
      </c>
      <c r="V13" s="5">
        <v>2.12E-2</v>
      </c>
    </row>
    <row r="14" spans="1:22" x14ac:dyDescent="0.2">
      <c r="A14" s="16" t="s">
        <v>332</v>
      </c>
      <c r="B14" s="4">
        <v>55500</v>
      </c>
      <c r="C14" s="4">
        <v>18100</v>
      </c>
      <c r="D14" s="4">
        <v>37400</v>
      </c>
      <c r="E14" s="4">
        <v>2285608393</v>
      </c>
      <c r="F14" s="4">
        <f t="shared" si="0"/>
        <v>186802674350</v>
      </c>
      <c r="G14" s="4">
        <v>93800</v>
      </c>
      <c r="H14" s="4">
        <v>14000</v>
      </c>
      <c r="I14" s="4">
        <v>79800</v>
      </c>
      <c r="J14" s="4">
        <v>4878610000</v>
      </c>
      <c r="K14" s="24">
        <f t="shared" si="1"/>
        <v>31599084000</v>
      </c>
      <c r="L14" s="4">
        <v>291</v>
      </c>
      <c r="M14" s="4">
        <v>239</v>
      </c>
      <c r="N14" s="4">
        <v>32</v>
      </c>
      <c r="O14" s="4">
        <v>38</v>
      </c>
      <c r="P14" s="4">
        <v>189900</v>
      </c>
      <c r="Q14" s="4">
        <v>218300</v>
      </c>
      <c r="R14" s="5">
        <v>6.7000000000000002E-3</v>
      </c>
      <c r="S14" s="4">
        <v>418400</v>
      </c>
      <c r="T14" s="4">
        <f t="shared" si="2"/>
        <v>349370</v>
      </c>
      <c r="U14" s="4">
        <f t="shared" si="3"/>
        <v>178800</v>
      </c>
      <c r="V14" s="5">
        <v>1.3100000000000001E-2</v>
      </c>
    </row>
    <row r="15" spans="1:22" x14ac:dyDescent="0.2">
      <c r="A15" s="16" t="s">
        <v>331</v>
      </c>
      <c r="B15" s="4">
        <v>200</v>
      </c>
      <c r="C15" s="4">
        <v>7000</v>
      </c>
      <c r="D15" s="4">
        <v>-6800</v>
      </c>
      <c r="E15" s="4">
        <v>-411380000</v>
      </c>
      <c r="F15" s="4">
        <f t="shared" si="0"/>
        <v>184517065957</v>
      </c>
      <c r="G15" s="4">
        <v>0</v>
      </c>
      <c r="H15" s="4">
        <v>0</v>
      </c>
      <c r="I15" s="4">
        <v>0</v>
      </c>
      <c r="J15" s="4">
        <v>-122020000</v>
      </c>
      <c r="K15" s="24">
        <f t="shared" si="1"/>
        <v>26720474000</v>
      </c>
      <c r="L15" s="4">
        <v>306</v>
      </c>
      <c r="M15" s="4">
        <v>257</v>
      </c>
      <c r="N15" s="4">
        <v>35</v>
      </c>
      <c r="O15" s="4">
        <v>25</v>
      </c>
      <c r="P15" s="4">
        <v>226900</v>
      </c>
      <c r="Q15" s="4">
        <v>180600</v>
      </c>
      <c r="R15" s="5">
        <v>6.7000000000000002E-3</v>
      </c>
      <c r="S15" s="4">
        <v>407500</v>
      </c>
      <c r="T15" s="4">
        <f t="shared" si="2"/>
        <v>351050</v>
      </c>
      <c r="U15" s="4">
        <f t="shared" si="3"/>
        <v>178800</v>
      </c>
      <c r="V15" s="5">
        <v>1.32E-2</v>
      </c>
    </row>
    <row r="16" spans="1:22" x14ac:dyDescent="0.2">
      <c r="A16" s="16" t="s">
        <v>330</v>
      </c>
      <c r="B16" s="4">
        <v>38200</v>
      </c>
      <c r="C16" s="4">
        <v>23100</v>
      </c>
      <c r="D16" s="4">
        <v>15100</v>
      </c>
      <c r="E16" s="4">
        <v>893860000</v>
      </c>
      <c r="F16" s="4">
        <f t="shared" si="0"/>
        <v>184928445957</v>
      </c>
      <c r="G16" s="4">
        <v>0</v>
      </c>
      <c r="H16" s="4">
        <v>0</v>
      </c>
      <c r="I16" s="4">
        <v>0</v>
      </c>
      <c r="J16" s="4">
        <v>-386010000</v>
      </c>
      <c r="K16" s="24">
        <f t="shared" si="1"/>
        <v>26842494000</v>
      </c>
      <c r="L16" s="4">
        <v>486</v>
      </c>
      <c r="M16" s="4">
        <v>322</v>
      </c>
      <c r="N16" s="4">
        <v>43</v>
      </c>
      <c r="O16" s="4">
        <v>24</v>
      </c>
      <c r="P16" s="4">
        <v>325700</v>
      </c>
      <c r="Q16" s="4">
        <v>214200</v>
      </c>
      <c r="R16" s="5">
        <v>2.9100000000000001E-2</v>
      </c>
      <c r="S16" s="4">
        <v>597300</v>
      </c>
      <c r="T16" s="4">
        <f t="shared" si="2"/>
        <v>350250</v>
      </c>
      <c r="U16" s="4">
        <f t="shared" si="3"/>
        <v>178800</v>
      </c>
      <c r="V16" s="5">
        <v>2.9900000000000003E-2</v>
      </c>
    </row>
    <row r="17" spans="1:22" x14ac:dyDescent="0.2">
      <c r="A17" s="16" t="s">
        <v>329</v>
      </c>
      <c r="B17" s="4">
        <v>200</v>
      </c>
      <c r="C17" s="4">
        <v>117300</v>
      </c>
      <c r="D17" s="4">
        <v>-117100</v>
      </c>
      <c r="E17" s="4">
        <v>-6866965119</v>
      </c>
      <c r="F17" s="4">
        <f t="shared" si="0"/>
        <v>184034585957</v>
      </c>
      <c r="G17" s="4">
        <v>0</v>
      </c>
      <c r="H17" s="4">
        <v>0</v>
      </c>
      <c r="I17" s="4">
        <v>0</v>
      </c>
      <c r="J17" s="4">
        <v>3629750000</v>
      </c>
      <c r="K17" s="24">
        <f t="shared" si="1"/>
        <v>27228504000</v>
      </c>
      <c r="L17" s="4">
        <v>127</v>
      </c>
      <c r="M17" s="4">
        <v>229</v>
      </c>
      <c r="N17" s="4">
        <v>11</v>
      </c>
      <c r="O17" s="4">
        <v>19</v>
      </c>
      <c r="P17" s="4">
        <v>66000</v>
      </c>
      <c r="Q17" s="4">
        <v>158600</v>
      </c>
      <c r="R17" s="5">
        <v>-1.5300000000000001E-2</v>
      </c>
      <c r="S17" s="4">
        <v>225600</v>
      </c>
      <c r="T17" s="4">
        <f t="shared" si="2"/>
        <v>375580</v>
      </c>
      <c r="U17" s="4">
        <f t="shared" si="3"/>
        <v>178800</v>
      </c>
      <c r="V17" s="5">
        <v>2.53E-2</v>
      </c>
    </row>
    <row r="18" spans="1:22" x14ac:dyDescent="0.2">
      <c r="A18" s="16" t="s">
        <v>328</v>
      </c>
      <c r="B18" s="4">
        <v>8900</v>
      </c>
      <c r="C18" s="4">
        <v>19000</v>
      </c>
      <c r="D18" s="4">
        <v>-10100</v>
      </c>
      <c r="E18" s="4">
        <v>-588490000</v>
      </c>
      <c r="F18" s="4">
        <f t="shared" si="0"/>
        <v>190901551076</v>
      </c>
      <c r="G18" s="4">
        <v>62200</v>
      </c>
      <c r="H18" s="4">
        <v>0</v>
      </c>
      <c r="I18" s="4">
        <v>62200</v>
      </c>
      <c r="J18" s="4">
        <v>3629750000</v>
      </c>
      <c r="K18" s="24">
        <f t="shared" si="1"/>
        <v>23598754000</v>
      </c>
      <c r="L18" s="4">
        <v>106</v>
      </c>
      <c r="M18" s="4">
        <v>181</v>
      </c>
      <c r="N18" s="4">
        <v>6</v>
      </c>
      <c r="O18" s="4">
        <v>12</v>
      </c>
      <c r="P18" s="4">
        <v>45100</v>
      </c>
      <c r="Q18" s="4">
        <v>105800</v>
      </c>
      <c r="R18" s="5">
        <v>8.5000000000000006E-3</v>
      </c>
      <c r="S18" s="4">
        <v>178800</v>
      </c>
      <c r="T18" s="4">
        <f t="shared" si="2"/>
        <v>375780</v>
      </c>
      <c r="U18" s="4">
        <f t="shared" si="3"/>
        <v>276300</v>
      </c>
      <c r="V18" s="5">
        <v>2.1899999999999999E-2</v>
      </c>
    </row>
    <row r="19" spans="1:22" x14ac:dyDescent="0.2">
      <c r="A19" s="16" t="s">
        <v>327</v>
      </c>
      <c r="B19" s="4">
        <v>53400</v>
      </c>
      <c r="C19" s="4">
        <v>11000</v>
      </c>
      <c r="D19" s="4">
        <v>42400</v>
      </c>
      <c r="E19" s="4">
        <v>2503410000</v>
      </c>
      <c r="F19" s="4">
        <f t="shared" si="0"/>
        <v>191490041076</v>
      </c>
      <c r="G19" s="4">
        <v>20000</v>
      </c>
      <c r="H19" s="4">
        <v>300</v>
      </c>
      <c r="I19" s="4">
        <v>19700</v>
      </c>
      <c r="J19" s="4">
        <v>1161110000</v>
      </c>
      <c r="K19" s="24">
        <f t="shared" si="1"/>
        <v>19969004000</v>
      </c>
      <c r="L19" s="4">
        <v>245</v>
      </c>
      <c r="M19" s="4">
        <v>259</v>
      </c>
      <c r="N19" s="4">
        <v>20</v>
      </c>
      <c r="O19" s="4">
        <v>16</v>
      </c>
      <c r="P19" s="4">
        <v>131700</v>
      </c>
      <c r="Q19" s="4">
        <v>134600</v>
      </c>
      <c r="R19" s="5">
        <v>0</v>
      </c>
      <c r="S19" s="4">
        <v>276300</v>
      </c>
      <c r="T19" s="4">
        <f t="shared" si="2"/>
        <v>394150</v>
      </c>
      <c r="U19" s="4">
        <f t="shared" si="3"/>
        <v>256800</v>
      </c>
      <c r="V19" s="5">
        <v>3.1800000000000002E-2</v>
      </c>
    </row>
    <row r="20" spans="1:22" x14ac:dyDescent="0.2">
      <c r="A20" s="16" t="s">
        <v>326</v>
      </c>
      <c r="B20" s="4">
        <v>8000</v>
      </c>
      <c r="C20" s="4">
        <v>147600</v>
      </c>
      <c r="D20" s="4">
        <v>-139600</v>
      </c>
      <c r="E20" s="4">
        <v>-8173520000</v>
      </c>
      <c r="F20" s="4">
        <f t="shared" si="0"/>
        <v>188986631076</v>
      </c>
      <c r="G20" s="4">
        <v>10010</v>
      </c>
      <c r="H20" s="4">
        <v>2800</v>
      </c>
      <c r="I20" s="4">
        <v>7210</v>
      </c>
      <c r="J20" s="4">
        <v>422999000</v>
      </c>
      <c r="K20" s="24">
        <f t="shared" si="1"/>
        <v>18807894000</v>
      </c>
      <c r="L20" s="4">
        <v>274</v>
      </c>
      <c r="M20" s="4">
        <v>400</v>
      </c>
      <c r="N20" s="4">
        <v>27</v>
      </c>
      <c r="O20" s="4">
        <v>23</v>
      </c>
      <c r="P20" s="4">
        <v>169300</v>
      </c>
      <c r="Q20" s="4">
        <v>237300</v>
      </c>
      <c r="R20" s="5">
        <v>-6.7000000000000002E-3</v>
      </c>
      <c r="S20" s="4">
        <v>425600</v>
      </c>
      <c r="T20" s="4">
        <f t="shared" si="2"/>
        <v>406950</v>
      </c>
      <c r="U20" s="4">
        <f t="shared" si="3"/>
        <v>256800</v>
      </c>
      <c r="V20" s="5">
        <v>2.87E-2</v>
      </c>
    </row>
    <row r="21" spans="1:22" x14ac:dyDescent="0.2">
      <c r="A21" s="16" t="s">
        <v>325</v>
      </c>
      <c r="B21" s="4">
        <v>105600</v>
      </c>
      <c r="C21" s="4">
        <v>47900</v>
      </c>
      <c r="D21" s="4">
        <v>57700</v>
      </c>
      <c r="E21" s="4">
        <v>3422900000</v>
      </c>
      <c r="F21" s="4">
        <f t="shared" si="0"/>
        <v>197160151076</v>
      </c>
      <c r="G21" s="4">
        <v>0</v>
      </c>
      <c r="H21" s="4">
        <v>0</v>
      </c>
      <c r="I21" s="4">
        <v>0</v>
      </c>
      <c r="J21" s="4">
        <v>-451140000</v>
      </c>
      <c r="K21" s="24">
        <f t="shared" si="1"/>
        <v>18384895000</v>
      </c>
      <c r="L21" s="4">
        <v>276</v>
      </c>
      <c r="M21" s="4">
        <v>242</v>
      </c>
      <c r="N21" s="4">
        <v>22</v>
      </c>
      <c r="O21" s="4">
        <v>11</v>
      </c>
      <c r="P21" s="4">
        <v>170300</v>
      </c>
      <c r="Q21" s="4">
        <v>143100</v>
      </c>
      <c r="R21" s="5">
        <v>1.2E-2</v>
      </c>
      <c r="S21" s="4">
        <v>314500</v>
      </c>
      <c r="T21" s="4">
        <f t="shared" si="2"/>
        <v>405340</v>
      </c>
      <c r="U21" s="4">
        <f t="shared" si="3"/>
        <v>256800</v>
      </c>
      <c r="V21" s="5">
        <v>2.18E-2</v>
      </c>
    </row>
    <row r="22" spans="1:22" x14ac:dyDescent="0.2">
      <c r="A22" s="16" t="s">
        <v>324</v>
      </c>
      <c r="B22" s="4">
        <v>4000</v>
      </c>
      <c r="C22" s="4">
        <v>117760</v>
      </c>
      <c r="D22" s="4">
        <v>-113760</v>
      </c>
      <c r="E22" s="4">
        <v>-6649430000</v>
      </c>
      <c r="F22" s="4">
        <f t="shared" si="0"/>
        <v>193737251076</v>
      </c>
      <c r="G22" s="4">
        <v>0</v>
      </c>
      <c r="H22" s="4">
        <v>0</v>
      </c>
      <c r="I22" s="4">
        <v>0</v>
      </c>
      <c r="J22" s="4">
        <v>-11570000</v>
      </c>
      <c r="K22" s="24">
        <f t="shared" si="1"/>
        <v>18836035000</v>
      </c>
      <c r="L22" s="4">
        <v>304</v>
      </c>
      <c r="M22" s="4">
        <v>228</v>
      </c>
      <c r="N22" s="4">
        <v>24</v>
      </c>
      <c r="O22" s="4">
        <v>27</v>
      </c>
      <c r="P22" s="4">
        <v>237800</v>
      </c>
      <c r="Q22" s="4">
        <v>160200</v>
      </c>
      <c r="R22" s="5">
        <v>1.3899999999999999E-2</v>
      </c>
      <c r="S22" s="4">
        <v>415700</v>
      </c>
      <c r="T22" s="4">
        <f t="shared" si="2"/>
        <v>439730</v>
      </c>
      <c r="U22" s="4">
        <f t="shared" si="3"/>
        <v>256800</v>
      </c>
      <c r="V22" s="5">
        <v>2.53E-2</v>
      </c>
    </row>
    <row r="23" spans="1:22" x14ac:dyDescent="0.2">
      <c r="A23" s="16" t="s">
        <v>323</v>
      </c>
      <c r="B23" s="4">
        <v>201400</v>
      </c>
      <c r="C23" s="4">
        <v>52200</v>
      </c>
      <c r="D23" s="4">
        <v>149200</v>
      </c>
      <c r="E23" s="4">
        <v>8643050000</v>
      </c>
      <c r="F23" s="4">
        <f t="shared" si="0"/>
        <v>200386681076</v>
      </c>
      <c r="G23" s="4">
        <v>0</v>
      </c>
      <c r="H23" s="4">
        <v>0</v>
      </c>
      <c r="I23" s="4">
        <v>0</v>
      </c>
      <c r="J23" s="4">
        <v>173950000</v>
      </c>
      <c r="K23" s="24">
        <f t="shared" si="1"/>
        <v>18847605000</v>
      </c>
      <c r="L23" s="4">
        <v>329</v>
      </c>
      <c r="M23" s="4">
        <v>213</v>
      </c>
      <c r="N23" s="4">
        <v>18</v>
      </c>
      <c r="O23" s="4">
        <v>35</v>
      </c>
      <c r="P23" s="4">
        <v>197000</v>
      </c>
      <c r="Q23" s="4">
        <v>191800</v>
      </c>
      <c r="R23" s="5">
        <v>-3.4000000000000002E-3</v>
      </c>
      <c r="S23" s="4">
        <v>395600</v>
      </c>
      <c r="T23" s="4">
        <f t="shared" si="2"/>
        <v>470420</v>
      </c>
      <c r="U23" s="4">
        <f t="shared" si="3"/>
        <v>180800</v>
      </c>
      <c r="V23" s="5">
        <v>1.89E-2</v>
      </c>
    </row>
    <row r="24" spans="1:22" x14ac:dyDescent="0.2">
      <c r="A24" s="16" t="s">
        <v>322</v>
      </c>
      <c r="B24" s="4">
        <v>55200</v>
      </c>
      <c r="C24" s="4">
        <v>40300</v>
      </c>
      <c r="D24" s="4">
        <v>14900</v>
      </c>
      <c r="E24" s="4">
        <v>873200000</v>
      </c>
      <c r="F24" s="4">
        <f t="shared" si="0"/>
        <v>191743631076</v>
      </c>
      <c r="G24" s="4">
        <v>0</v>
      </c>
      <c r="H24" s="4">
        <v>0</v>
      </c>
      <c r="I24" s="4">
        <v>0</v>
      </c>
      <c r="J24" s="4">
        <v>-108630000</v>
      </c>
      <c r="K24" s="24">
        <f t="shared" si="1"/>
        <v>18673655000</v>
      </c>
      <c r="L24" s="4">
        <v>212</v>
      </c>
      <c r="M24" s="4">
        <v>149</v>
      </c>
      <c r="N24" s="4">
        <v>24</v>
      </c>
      <c r="O24" s="4">
        <v>13</v>
      </c>
      <c r="P24" s="4">
        <v>131600</v>
      </c>
      <c r="Q24" s="4">
        <v>91900</v>
      </c>
      <c r="R24" s="5">
        <v>2.6600000000000002E-2</v>
      </c>
      <c r="S24" s="4">
        <v>256800</v>
      </c>
      <c r="T24" s="4">
        <f t="shared" si="2"/>
        <v>489480</v>
      </c>
      <c r="U24" s="4">
        <f t="shared" si="3"/>
        <v>180800</v>
      </c>
      <c r="V24" s="5">
        <v>2.5899999999999999E-2</v>
      </c>
    </row>
    <row r="25" spans="1:22" x14ac:dyDescent="0.2">
      <c r="A25" s="16" t="s">
        <v>321</v>
      </c>
      <c r="B25" s="4">
        <v>7800</v>
      </c>
      <c r="C25" s="4">
        <v>69400</v>
      </c>
      <c r="D25" s="4">
        <v>-61600</v>
      </c>
      <c r="E25" s="4">
        <v>-3502630000</v>
      </c>
      <c r="F25" s="4">
        <f t="shared" si="0"/>
        <v>190870431076</v>
      </c>
      <c r="G25" s="4">
        <v>0</v>
      </c>
      <c r="H25" s="4">
        <v>0</v>
      </c>
      <c r="I25" s="4">
        <v>0</v>
      </c>
      <c r="J25" s="4">
        <v>22870000</v>
      </c>
      <c r="K25" s="24">
        <f t="shared" si="1"/>
        <v>18782285000</v>
      </c>
      <c r="L25" s="4">
        <v>271</v>
      </c>
      <c r="M25" s="4">
        <v>296</v>
      </c>
      <c r="N25" s="4">
        <v>25</v>
      </c>
      <c r="O25" s="4">
        <v>44</v>
      </c>
      <c r="P25" s="4">
        <v>160000</v>
      </c>
      <c r="Q25" s="4">
        <v>264300</v>
      </c>
      <c r="R25" s="5">
        <v>-8.8000000000000005E-3</v>
      </c>
      <c r="S25" s="4">
        <v>424300</v>
      </c>
      <c r="T25" s="4">
        <f t="shared" si="2"/>
        <v>507090</v>
      </c>
      <c r="U25" s="4">
        <f t="shared" si="3"/>
        <v>180800</v>
      </c>
      <c r="V25" s="5">
        <v>3.4700000000000002E-2</v>
      </c>
    </row>
    <row r="26" spans="1:22" x14ac:dyDescent="0.2">
      <c r="A26" s="16" t="s">
        <v>320</v>
      </c>
      <c r="B26" s="4">
        <v>24800</v>
      </c>
      <c r="C26" s="4">
        <v>66500</v>
      </c>
      <c r="D26" s="4">
        <v>-41700</v>
      </c>
      <c r="E26" s="4">
        <v>-2351830000</v>
      </c>
      <c r="F26" s="4">
        <f t="shared" si="0"/>
        <v>194373061076</v>
      </c>
      <c r="G26" s="4">
        <v>0</v>
      </c>
      <c r="H26" s="4">
        <v>0</v>
      </c>
      <c r="I26" s="4">
        <v>0</v>
      </c>
      <c r="J26" s="4">
        <v>-490890000</v>
      </c>
      <c r="K26" s="24">
        <f t="shared" si="1"/>
        <v>18759415000</v>
      </c>
      <c r="L26" s="4">
        <v>265</v>
      </c>
      <c r="M26" s="4">
        <v>252</v>
      </c>
      <c r="N26" s="4">
        <v>36</v>
      </c>
      <c r="O26" s="4">
        <v>64</v>
      </c>
      <c r="P26" s="4">
        <v>197900</v>
      </c>
      <c r="Q26" s="4">
        <v>306400</v>
      </c>
      <c r="R26" s="5">
        <v>1.7899999999999999E-2</v>
      </c>
      <c r="S26" s="4">
        <v>589300</v>
      </c>
      <c r="T26" s="4">
        <f t="shared" si="2"/>
        <v>471590</v>
      </c>
      <c r="U26" s="4">
        <f t="shared" si="3"/>
        <v>180800</v>
      </c>
      <c r="V26" s="5">
        <v>4.2199999999999994E-2</v>
      </c>
    </row>
    <row r="27" spans="1:22" x14ac:dyDescent="0.2">
      <c r="A27" s="16" t="s">
        <v>319</v>
      </c>
      <c r="B27" s="4">
        <v>187800</v>
      </c>
      <c r="C27" s="4">
        <v>52800</v>
      </c>
      <c r="D27" s="4">
        <v>135000</v>
      </c>
      <c r="E27" s="4">
        <v>7499540000</v>
      </c>
      <c r="F27" s="4">
        <f t="shared" si="0"/>
        <v>196724891076</v>
      </c>
      <c r="G27" s="4">
        <v>0</v>
      </c>
      <c r="H27" s="4">
        <v>0</v>
      </c>
      <c r="I27" s="4">
        <v>0</v>
      </c>
      <c r="J27" s="4">
        <v>560970000</v>
      </c>
      <c r="K27" s="24">
        <f t="shared" si="1"/>
        <v>19250305000</v>
      </c>
      <c r="L27" s="4">
        <v>517</v>
      </c>
      <c r="M27" s="4">
        <v>173</v>
      </c>
      <c r="N27" s="4">
        <v>26</v>
      </c>
      <c r="O27" s="4">
        <v>28</v>
      </c>
      <c r="P27" s="4">
        <v>327200</v>
      </c>
      <c r="Q27" s="4">
        <v>148900</v>
      </c>
      <c r="R27" s="5">
        <v>4.87E-2</v>
      </c>
      <c r="S27" s="4">
        <v>478900</v>
      </c>
      <c r="T27" s="4">
        <f t="shared" si="2"/>
        <v>513790</v>
      </c>
      <c r="U27" s="4">
        <f t="shared" si="3"/>
        <v>180800</v>
      </c>
      <c r="V27" s="5">
        <v>5.1500000000000004E-2</v>
      </c>
    </row>
    <row r="28" spans="1:22" x14ac:dyDescent="0.2">
      <c r="A28" s="16" t="s">
        <v>318</v>
      </c>
      <c r="B28" s="4">
        <v>22100</v>
      </c>
      <c r="C28" s="4">
        <v>32800</v>
      </c>
      <c r="D28" s="4">
        <v>-10700</v>
      </c>
      <c r="E28" s="4">
        <v>-578210000</v>
      </c>
      <c r="F28" s="4">
        <f t="shared" si="0"/>
        <v>189225351076</v>
      </c>
      <c r="G28" s="4">
        <v>0</v>
      </c>
      <c r="H28" s="4">
        <v>0</v>
      </c>
      <c r="I28" s="4">
        <v>0</v>
      </c>
      <c r="J28" s="4">
        <v>560970000</v>
      </c>
      <c r="K28" s="24">
        <f t="shared" si="1"/>
        <v>18689335000</v>
      </c>
      <c r="L28" s="4">
        <v>75</v>
      </c>
      <c r="M28" s="4">
        <v>165</v>
      </c>
      <c r="N28" s="4">
        <v>5</v>
      </c>
      <c r="O28" s="4">
        <v>23</v>
      </c>
      <c r="P28" s="4">
        <v>38700</v>
      </c>
      <c r="Q28" s="4">
        <v>139800</v>
      </c>
      <c r="R28" s="5">
        <v>-1.49E-2</v>
      </c>
      <c r="S28" s="4">
        <v>180800</v>
      </c>
      <c r="T28" s="4">
        <f t="shared" si="2"/>
        <v>534140</v>
      </c>
      <c r="U28" s="4">
        <f t="shared" si="3"/>
        <v>298400</v>
      </c>
      <c r="V28" s="5">
        <v>2.3900000000000001E-2</v>
      </c>
    </row>
    <row r="29" spans="1:22" x14ac:dyDescent="0.2">
      <c r="A29" s="16" t="s">
        <v>317</v>
      </c>
      <c r="B29" s="4">
        <v>1900</v>
      </c>
      <c r="C29" s="4">
        <v>106300</v>
      </c>
      <c r="D29" s="4">
        <v>-104400</v>
      </c>
      <c r="E29" s="4">
        <v>-5711060000</v>
      </c>
      <c r="F29" s="4">
        <f t="shared" si="0"/>
        <v>189803561076</v>
      </c>
      <c r="G29" s="4">
        <v>0</v>
      </c>
      <c r="H29" s="4">
        <v>0</v>
      </c>
      <c r="I29" s="4">
        <v>0</v>
      </c>
      <c r="J29" s="4">
        <v>650460000</v>
      </c>
      <c r="K29" s="24">
        <f t="shared" si="1"/>
        <v>18128365000</v>
      </c>
      <c r="L29" s="4">
        <v>177</v>
      </c>
      <c r="M29" s="4">
        <v>275</v>
      </c>
      <c r="N29" s="4">
        <v>30</v>
      </c>
      <c r="O29" s="4">
        <v>46</v>
      </c>
      <c r="P29" s="4">
        <v>172800</v>
      </c>
      <c r="Q29" s="4">
        <v>282800</v>
      </c>
      <c r="R29" s="5">
        <v>-1.66E-2</v>
      </c>
      <c r="S29" s="4">
        <v>460000</v>
      </c>
      <c r="T29" s="4">
        <f t="shared" si="2"/>
        <v>568770</v>
      </c>
      <c r="U29" s="4">
        <f t="shared" si="3"/>
        <v>298400</v>
      </c>
      <c r="V29" s="5">
        <v>2.18E-2</v>
      </c>
    </row>
    <row r="30" spans="1:22" x14ac:dyDescent="0.2">
      <c r="A30" s="16" t="s">
        <v>316</v>
      </c>
      <c r="B30" s="4">
        <v>310000</v>
      </c>
      <c r="C30" s="4">
        <v>45800</v>
      </c>
      <c r="D30" s="4">
        <v>264200</v>
      </c>
      <c r="E30" s="4">
        <v>14264470000</v>
      </c>
      <c r="F30" s="4">
        <f t="shared" si="0"/>
        <v>195514621076</v>
      </c>
      <c r="G30" s="4">
        <v>0</v>
      </c>
      <c r="H30" s="4">
        <v>0</v>
      </c>
      <c r="I30" s="4">
        <v>0</v>
      </c>
      <c r="J30" s="4">
        <v>-503640000</v>
      </c>
      <c r="K30" s="24">
        <f t="shared" si="1"/>
        <v>17477905000</v>
      </c>
      <c r="L30" s="4">
        <v>341</v>
      </c>
      <c r="M30" s="4">
        <v>444</v>
      </c>
      <c r="N30" s="4">
        <v>21</v>
      </c>
      <c r="O30" s="4">
        <v>31</v>
      </c>
      <c r="P30" s="4">
        <v>238600</v>
      </c>
      <c r="Q30" s="4">
        <v>318500</v>
      </c>
      <c r="R30" s="5">
        <v>1.4800000000000001E-2</v>
      </c>
      <c r="S30" s="4">
        <v>553600</v>
      </c>
      <c r="T30" s="4">
        <f t="shared" si="2"/>
        <v>564120</v>
      </c>
      <c r="U30" s="4">
        <f t="shared" si="3"/>
        <v>298400</v>
      </c>
      <c r="V30" s="5">
        <v>4.8799999999999996E-2</v>
      </c>
    </row>
    <row r="31" spans="1:22" x14ac:dyDescent="0.2">
      <c r="A31" s="16" t="s">
        <v>315</v>
      </c>
      <c r="B31" s="4">
        <v>22500</v>
      </c>
      <c r="C31" s="4">
        <v>52000</v>
      </c>
      <c r="D31" s="4">
        <v>-29500</v>
      </c>
      <c r="E31" s="4">
        <v>-1650450000</v>
      </c>
      <c r="F31" s="4">
        <f t="shared" si="0"/>
        <v>181250151076</v>
      </c>
      <c r="G31" s="4">
        <v>0</v>
      </c>
      <c r="H31" s="4">
        <v>0</v>
      </c>
      <c r="I31" s="4">
        <v>0</v>
      </c>
      <c r="J31" s="4">
        <v>1348000000</v>
      </c>
      <c r="K31" s="24">
        <f t="shared" si="1"/>
        <v>17981545000</v>
      </c>
      <c r="L31" s="4">
        <v>195</v>
      </c>
      <c r="M31" s="4">
        <v>319</v>
      </c>
      <c r="N31" s="4">
        <v>9</v>
      </c>
      <c r="O31" s="4">
        <v>29</v>
      </c>
      <c r="P31" s="4">
        <v>88200</v>
      </c>
      <c r="Q31" s="4">
        <v>205200</v>
      </c>
      <c r="R31" s="5">
        <v>-3.1300000000000001E-2</v>
      </c>
      <c r="S31" s="4">
        <v>298400</v>
      </c>
      <c r="T31" s="4">
        <f t="shared" si="2"/>
        <v>607980</v>
      </c>
      <c r="U31" s="4">
        <f t="shared" si="3"/>
        <v>234300</v>
      </c>
      <c r="V31" s="5">
        <v>4.24E-2</v>
      </c>
    </row>
    <row r="32" spans="1:22" x14ac:dyDescent="0.2">
      <c r="A32" s="16" t="s">
        <v>314</v>
      </c>
      <c r="B32" s="4">
        <v>288700</v>
      </c>
      <c r="C32" s="4">
        <v>37700</v>
      </c>
      <c r="D32" s="4">
        <v>251000</v>
      </c>
      <c r="E32" s="4">
        <v>13792430000</v>
      </c>
      <c r="F32" s="4">
        <f t="shared" si="0"/>
        <v>182900601076</v>
      </c>
      <c r="G32" s="4">
        <v>0</v>
      </c>
      <c r="H32" s="4">
        <v>0</v>
      </c>
      <c r="I32" s="4">
        <v>0</v>
      </c>
      <c r="J32" s="4">
        <v>1348000000</v>
      </c>
      <c r="K32" s="24">
        <f t="shared" si="1"/>
        <v>16633545000</v>
      </c>
      <c r="L32" s="4">
        <v>307</v>
      </c>
      <c r="M32" s="4">
        <v>480</v>
      </c>
      <c r="N32" s="4">
        <v>37</v>
      </c>
      <c r="O32" s="4">
        <v>54</v>
      </c>
      <c r="P32" s="4">
        <v>329800</v>
      </c>
      <c r="Q32" s="4">
        <v>408300</v>
      </c>
      <c r="R32" s="5">
        <v>0</v>
      </c>
      <c r="S32" s="4">
        <v>759600</v>
      </c>
      <c r="T32" s="4">
        <f t="shared" si="2"/>
        <v>619780</v>
      </c>
      <c r="U32" s="4">
        <f t="shared" si="3"/>
        <v>234300</v>
      </c>
      <c r="V32" s="5">
        <v>3.9199999999999999E-2</v>
      </c>
    </row>
    <row r="33" spans="1:22" x14ac:dyDescent="0.2">
      <c r="A33" s="16" t="s">
        <v>313</v>
      </c>
      <c r="B33" s="4">
        <v>32600</v>
      </c>
      <c r="C33" s="4">
        <v>38300</v>
      </c>
      <c r="D33" s="4">
        <v>-5700</v>
      </c>
      <c r="E33" s="4">
        <v>-372880000</v>
      </c>
      <c r="F33" s="4">
        <f t="shared" si="0"/>
        <v>169108171076</v>
      </c>
      <c r="G33" s="4">
        <v>0</v>
      </c>
      <c r="H33" s="4">
        <v>0</v>
      </c>
      <c r="I33" s="4">
        <v>0</v>
      </c>
      <c r="J33" s="4">
        <v>120550000</v>
      </c>
      <c r="K33" s="24">
        <f t="shared" si="1"/>
        <v>15285545000</v>
      </c>
      <c r="L33" s="4">
        <v>248</v>
      </c>
      <c r="M33" s="4">
        <v>593</v>
      </c>
      <c r="N33" s="4">
        <v>22</v>
      </c>
      <c r="O33" s="4">
        <v>73</v>
      </c>
      <c r="P33" s="4">
        <v>154600</v>
      </c>
      <c r="Q33" s="4">
        <v>547600</v>
      </c>
      <c r="R33" s="5">
        <v>-7.1399999999999991E-2</v>
      </c>
      <c r="S33" s="4">
        <v>702500</v>
      </c>
      <c r="T33" s="4">
        <f t="shared" si="2"/>
        <v>618050</v>
      </c>
      <c r="U33" s="4">
        <f t="shared" si="3"/>
        <v>234300</v>
      </c>
      <c r="V33" s="5">
        <v>7.9299999999999995E-2</v>
      </c>
    </row>
    <row r="34" spans="1:22" x14ac:dyDescent="0.2">
      <c r="A34" s="16" t="s">
        <v>270</v>
      </c>
      <c r="B34" s="4">
        <v>37400</v>
      </c>
      <c r="C34" s="4">
        <v>14700</v>
      </c>
      <c r="D34" s="4">
        <v>22700</v>
      </c>
      <c r="E34" s="4">
        <v>1341230000</v>
      </c>
      <c r="F34" s="4">
        <f t="shared" si="0"/>
        <v>169481051076</v>
      </c>
      <c r="G34" s="4">
        <v>0</v>
      </c>
      <c r="H34" s="4">
        <v>0</v>
      </c>
      <c r="I34" s="4">
        <v>0</v>
      </c>
      <c r="J34" s="4">
        <v>-272530000</v>
      </c>
      <c r="K34" s="24">
        <f t="shared" si="1"/>
        <v>15164995000</v>
      </c>
      <c r="L34" s="4">
        <v>193</v>
      </c>
      <c r="M34" s="4">
        <v>256</v>
      </c>
      <c r="N34" s="4">
        <v>24</v>
      </c>
      <c r="O34" s="4">
        <v>33</v>
      </c>
      <c r="P34" s="4">
        <v>165800</v>
      </c>
      <c r="Q34" s="4">
        <v>168800</v>
      </c>
      <c r="R34" s="5">
        <v>1.8700000000000001E-2</v>
      </c>
      <c r="S34" s="4">
        <v>447400</v>
      </c>
      <c r="T34" s="4">
        <f t="shared" si="2"/>
        <v>668570</v>
      </c>
      <c r="U34" s="4">
        <f t="shared" si="3"/>
        <v>234300</v>
      </c>
      <c r="V34" s="5">
        <v>2.1700000000000001E-2</v>
      </c>
    </row>
    <row r="35" spans="1:22" x14ac:dyDescent="0.2">
      <c r="A35" s="16" t="s">
        <v>269</v>
      </c>
      <c r="B35" s="4">
        <v>218000</v>
      </c>
      <c r="C35" s="4">
        <v>10300</v>
      </c>
      <c r="D35" s="4">
        <v>207700</v>
      </c>
      <c r="E35" s="4">
        <v>12227740000</v>
      </c>
      <c r="F35" s="4">
        <f t="shared" si="0"/>
        <v>168139821076</v>
      </c>
      <c r="G35" s="4">
        <v>0</v>
      </c>
      <c r="H35" s="4">
        <v>0</v>
      </c>
      <c r="I35" s="4">
        <v>0</v>
      </c>
      <c r="J35" s="4">
        <v>-96570000</v>
      </c>
      <c r="K35" s="24">
        <f t="shared" si="1"/>
        <v>15437525000</v>
      </c>
      <c r="L35" s="4">
        <v>206</v>
      </c>
      <c r="M35" s="4">
        <v>438</v>
      </c>
      <c r="N35" s="4">
        <v>23</v>
      </c>
      <c r="O35" s="4">
        <v>57</v>
      </c>
      <c r="P35" s="4">
        <v>160400</v>
      </c>
      <c r="Q35" s="4">
        <v>377000</v>
      </c>
      <c r="R35" s="5">
        <v>-8.3999999999999995E-3</v>
      </c>
      <c r="S35" s="4">
        <v>600400</v>
      </c>
      <c r="T35" s="4">
        <f t="shared" si="2"/>
        <v>663560</v>
      </c>
      <c r="U35" s="4">
        <f t="shared" si="3"/>
        <v>234300</v>
      </c>
      <c r="V35" s="5">
        <v>3.49E-2</v>
      </c>
    </row>
    <row r="36" spans="1:22" x14ac:dyDescent="0.2">
      <c r="A36" s="16" t="s">
        <v>268</v>
      </c>
      <c r="B36" s="4">
        <v>300</v>
      </c>
      <c r="C36" s="4">
        <v>21300</v>
      </c>
      <c r="D36" s="4">
        <v>-21000</v>
      </c>
      <c r="E36" s="4">
        <v>-1261740000</v>
      </c>
      <c r="F36" s="4">
        <f t="shared" si="0"/>
        <v>155912081076</v>
      </c>
      <c r="G36" s="4">
        <v>0</v>
      </c>
      <c r="H36" s="4">
        <v>0</v>
      </c>
      <c r="I36" s="4">
        <v>0</v>
      </c>
      <c r="J36" s="4">
        <v>47630000</v>
      </c>
      <c r="K36" s="24">
        <f t="shared" si="1"/>
        <v>15534095000</v>
      </c>
      <c r="L36" s="4">
        <v>97</v>
      </c>
      <c r="M36" s="4">
        <v>181</v>
      </c>
      <c r="N36" s="4">
        <v>11</v>
      </c>
      <c r="O36" s="4">
        <v>13</v>
      </c>
      <c r="P36" s="4">
        <v>135200</v>
      </c>
      <c r="Q36" s="4">
        <v>99100</v>
      </c>
      <c r="R36" s="5">
        <v>-1.5100000000000001E-2</v>
      </c>
      <c r="S36" s="4">
        <v>234300</v>
      </c>
      <c r="T36" s="4">
        <f t="shared" si="2"/>
        <v>672880</v>
      </c>
      <c r="U36" s="4">
        <f t="shared" si="3"/>
        <v>384300</v>
      </c>
      <c r="V36" s="5">
        <v>1.9900000000000001E-2</v>
      </c>
    </row>
    <row r="37" spans="1:22" x14ac:dyDescent="0.2">
      <c r="A37" s="16" t="s">
        <v>254</v>
      </c>
      <c r="B37" s="4">
        <v>478000</v>
      </c>
      <c r="C37" s="4">
        <v>7600</v>
      </c>
      <c r="D37" s="4">
        <v>470400</v>
      </c>
      <c r="E37" s="4">
        <v>28143000000</v>
      </c>
      <c r="F37" s="4">
        <f t="shared" si="0"/>
        <v>157173821076</v>
      </c>
      <c r="G37" s="4">
        <v>0</v>
      </c>
      <c r="H37" s="4">
        <v>0</v>
      </c>
      <c r="I37" s="4">
        <v>0</v>
      </c>
      <c r="J37" s="4">
        <v>47630000</v>
      </c>
      <c r="K37" s="24">
        <f t="shared" si="1"/>
        <v>15486465000</v>
      </c>
      <c r="L37" s="4">
        <v>408</v>
      </c>
      <c r="M37" s="4">
        <v>417</v>
      </c>
      <c r="N37" s="4">
        <v>92</v>
      </c>
      <c r="O37" s="4">
        <v>53</v>
      </c>
      <c r="P37" s="4">
        <v>568300</v>
      </c>
      <c r="Q37" s="4">
        <v>332600</v>
      </c>
      <c r="R37" s="5">
        <v>8.3999999999999995E-3</v>
      </c>
      <c r="S37" s="4">
        <v>900900</v>
      </c>
      <c r="T37" s="4">
        <f t="shared" si="2"/>
        <v>649870</v>
      </c>
      <c r="U37" s="4">
        <f t="shared" si="3"/>
        <v>384300</v>
      </c>
      <c r="V37" s="5">
        <v>2.1600000000000001E-2</v>
      </c>
    </row>
    <row r="38" spans="1:22" x14ac:dyDescent="0.2">
      <c r="A38" s="16" t="s">
        <v>253</v>
      </c>
      <c r="B38" s="4">
        <v>117100</v>
      </c>
      <c r="C38" s="4">
        <v>4200</v>
      </c>
      <c r="D38" s="4">
        <v>112900</v>
      </c>
      <c r="E38" s="4">
        <v>6782530000</v>
      </c>
      <c r="F38" s="4">
        <f t="shared" si="0"/>
        <v>129030821076</v>
      </c>
      <c r="G38" s="4">
        <v>0</v>
      </c>
      <c r="H38" s="4">
        <v>0</v>
      </c>
      <c r="I38" s="4">
        <v>0</v>
      </c>
      <c r="J38" s="4">
        <v>1148660000</v>
      </c>
      <c r="K38" s="24">
        <f t="shared" si="1"/>
        <v>15438835000</v>
      </c>
      <c r="L38" s="4">
        <v>194</v>
      </c>
      <c r="M38" s="4">
        <v>335</v>
      </c>
      <c r="N38" s="4">
        <v>24</v>
      </c>
      <c r="O38" s="4">
        <v>42</v>
      </c>
      <c r="P38" s="4">
        <v>131900</v>
      </c>
      <c r="Q38" s="4">
        <v>239200</v>
      </c>
      <c r="R38" s="5">
        <v>-1.1699999999999999E-2</v>
      </c>
      <c r="S38" s="4">
        <v>384300</v>
      </c>
      <c r="T38" s="4">
        <f t="shared" si="2"/>
        <v>654440</v>
      </c>
      <c r="U38" s="4">
        <f t="shared" si="3"/>
        <v>507100</v>
      </c>
      <c r="V38" s="5">
        <v>1.49E-2</v>
      </c>
    </row>
    <row r="39" spans="1:22" x14ac:dyDescent="0.2">
      <c r="A39" s="16" t="s">
        <v>252</v>
      </c>
      <c r="B39" s="4">
        <v>114500</v>
      </c>
      <c r="C39" s="4">
        <v>88800</v>
      </c>
      <c r="D39" s="4">
        <v>25700</v>
      </c>
      <c r="E39" s="4">
        <v>1543520000</v>
      </c>
      <c r="F39" s="4">
        <f t="shared" si="0"/>
        <v>122248291076</v>
      </c>
      <c r="G39" s="4">
        <v>0</v>
      </c>
      <c r="H39" s="4">
        <v>0</v>
      </c>
      <c r="I39" s="4">
        <v>0</v>
      </c>
      <c r="J39" s="4">
        <v>113830000</v>
      </c>
      <c r="K39" s="24">
        <f t="shared" si="1"/>
        <v>14290175000</v>
      </c>
      <c r="L39" s="4">
        <v>321</v>
      </c>
      <c r="M39" s="4">
        <v>653</v>
      </c>
      <c r="N39" s="4">
        <v>28</v>
      </c>
      <c r="O39" s="4">
        <v>66</v>
      </c>
      <c r="P39" s="4">
        <v>213900</v>
      </c>
      <c r="Q39" s="4">
        <v>584000</v>
      </c>
      <c r="R39" s="5">
        <v>-3.4700000000000002E-2</v>
      </c>
      <c r="S39" s="4">
        <v>806300</v>
      </c>
      <c r="T39" s="4">
        <f t="shared" si="2"/>
        <v>705960</v>
      </c>
      <c r="U39" s="4">
        <f t="shared" si="3"/>
        <v>507100</v>
      </c>
      <c r="V39" s="5">
        <v>3.2000000000000001E-2</v>
      </c>
    </row>
    <row r="40" spans="1:22" x14ac:dyDescent="0.2">
      <c r="A40" s="16" t="s">
        <v>251</v>
      </c>
      <c r="B40" s="4">
        <v>115900</v>
      </c>
      <c r="C40" s="4">
        <v>805</v>
      </c>
      <c r="D40" s="4">
        <v>115095</v>
      </c>
      <c r="E40" s="4">
        <v>7251980000</v>
      </c>
      <c r="F40" s="4">
        <f t="shared" si="0"/>
        <v>120704771076</v>
      </c>
      <c r="G40" s="4">
        <v>0</v>
      </c>
      <c r="H40" s="4">
        <v>0</v>
      </c>
      <c r="I40" s="4">
        <v>0</v>
      </c>
      <c r="J40" s="4">
        <v>113830000</v>
      </c>
      <c r="K40" s="24">
        <f t="shared" si="1"/>
        <v>14176345000</v>
      </c>
      <c r="L40" s="4">
        <v>226</v>
      </c>
      <c r="M40" s="4">
        <v>308</v>
      </c>
      <c r="N40" s="4">
        <v>32</v>
      </c>
      <c r="O40" s="4">
        <v>44</v>
      </c>
      <c r="P40" s="4">
        <v>194400</v>
      </c>
      <c r="Q40" s="4">
        <v>253500</v>
      </c>
      <c r="R40" s="5">
        <v>-1.9099999999999999E-2</v>
      </c>
      <c r="S40" s="4">
        <v>507100</v>
      </c>
      <c r="T40" s="4">
        <f t="shared" si="2"/>
        <v>729880</v>
      </c>
      <c r="U40" s="4">
        <f t="shared" si="3"/>
        <v>550300</v>
      </c>
      <c r="V40" s="5">
        <v>1.89E-2</v>
      </c>
    </row>
    <row r="41" spans="1:22" x14ac:dyDescent="0.2">
      <c r="A41" s="16" t="s">
        <v>250</v>
      </c>
      <c r="B41" s="4">
        <v>241100</v>
      </c>
      <c r="C41" s="4">
        <v>195300</v>
      </c>
      <c r="D41" s="4">
        <v>45800</v>
      </c>
      <c r="E41" s="4">
        <v>2885950000</v>
      </c>
      <c r="F41" s="4">
        <f t="shared" si="0"/>
        <v>113452791076</v>
      </c>
      <c r="G41" s="4">
        <v>0</v>
      </c>
      <c r="H41" s="4">
        <v>0</v>
      </c>
      <c r="I41" s="4">
        <v>0</v>
      </c>
      <c r="J41" s="4">
        <v>-319510000</v>
      </c>
      <c r="K41" s="24">
        <f t="shared" si="1"/>
        <v>14062515000</v>
      </c>
      <c r="L41" s="4">
        <v>207</v>
      </c>
      <c r="M41" s="4">
        <v>588</v>
      </c>
      <c r="N41" s="4">
        <v>31</v>
      </c>
      <c r="O41" s="4">
        <v>60</v>
      </c>
      <c r="P41" s="4">
        <v>292700</v>
      </c>
      <c r="Q41" s="4">
        <v>438700</v>
      </c>
      <c r="R41" s="5">
        <v>-9.3999999999999986E-3</v>
      </c>
      <c r="S41" s="4">
        <v>737000</v>
      </c>
      <c r="T41" s="4">
        <f t="shared" si="2"/>
        <v>716340</v>
      </c>
      <c r="U41" s="4">
        <f t="shared" si="3"/>
        <v>327500</v>
      </c>
      <c r="V41" s="5">
        <v>1.8700000000000001E-2</v>
      </c>
    </row>
    <row r="42" spans="1:22" x14ac:dyDescent="0.2">
      <c r="A42" s="16" t="s">
        <v>249</v>
      </c>
      <c r="B42" s="4">
        <v>167500</v>
      </c>
      <c r="C42" s="4">
        <v>277500</v>
      </c>
      <c r="D42" s="4">
        <v>-110000</v>
      </c>
      <c r="E42" s="4">
        <v>-7095890000</v>
      </c>
      <c r="F42" s="4">
        <f t="shared" si="0"/>
        <v>110566841076</v>
      </c>
      <c r="G42" s="4">
        <v>0</v>
      </c>
      <c r="H42" s="4">
        <v>0</v>
      </c>
      <c r="I42" s="4">
        <v>0</v>
      </c>
      <c r="J42" s="4">
        <v>-76400000</v>
      </c>
      <c r="K42" s="24">
        <f t="shared" si="1"/>
        <v>14382025000</v>
      </c>
      <c r="L42" s="4">
        <v>487</v>
      </c>
      <c r="M42" s="4">
        <v>272</v>
      </c>
      <c r="N42" s="4">
        <v>101</v>
      </c>
      <c r="O42" s="4">
        <v>33</v>
      </c>
      <c r="P42" s="4">
        <v>604900</v>
      </c>
      <c r="Q42" s="4">
        <v>221700</v>
      </c>
      <c r="R42" s="5">
        <v>1.4199999999999999E-2</v>
      </c>
      <c r="S42" s="4">
        <v>877600</v>
      </c>
      <c r="T42" s="4">
        <f t="shared" si="2"/>
        <v>807640</v>
      </c>
      <c r="U42" s="4">
        <f t="shared" si="3"/>
        <v>327500</v>
      </c>
      <c r="V42" s="5">
        <v>3.7200000000000004E-2</v>
      </c>
    </row>
    <row r="43" spans="1:22" x14ac:dyDescent="0.2">
      <c r="A43" s="16" t="s">
        <v>248</v>
      </c>
      <c r="B43" s="4">
        <v>165300</v>
      </c>
      <c r="C43" s="4">
        <v>26700</v>
      </c>
      <c r="D43" s="4">
        <v>138600</v>
      </c>
      <c r="E43" s="4">
        <v>8773140000</v>
      </c>
      <c r="F43" s="4">
        <f t="shared" si="0"/>
        <v>117662731076</v>
      </c>
      <c r="G43" s="4">
        <v>0</v>
      </c>
      <c r="H43" s="4">
        <v>0</v>
      </c>
      <c r="I43" s="4">
        <v>0</v>
      </c>
      <c r="J43" s="4">
        <v>-50500000</v>
      </c>
      <c r="K43" s="24">
        <f t="shared" si="1"/>
        <v>14458425000</v>
      </c>
      <c r="L43" s="4">
        <v>399</v>
      </c>
      <c r="M43" s="4">
        <v>412</v>
      </c>
      <c r="N43" s="4">
        <v>52</v>
      </c>
      <c r="O43" s="4">
        <v>51</v>
      </c>
      <c r="P43" s="4">
        <v>387800</v>
      </c>
      <c r="Q43" s="4">
        <v>284100</v>
      </c>
      <c r="R43" s="5">
        <v>-6.1999999999999998E-3</v>
      </c>
      <c r="S43" s="4">
        <v>685200</v>
      </c>
      <c r="T43" s="4">
        <f t="shared" si="2"/>
        <v>887580</v>
      </c>
      <c r="U43" s="4">
        <f t="shared" si="3"/>
        <v>327500</v>
      </c>
      <c r="V43" s="5">
        <v>1.72E-2</v>
      </c>
    </row>
    <row r="44" spans="1:22" x14ac:dyDescent="0.2">
      <c r="A44" s="16" t="s">
        <v>247</v>
      </c>
      <c r="B44" s="4">
        <v>185800</v>
      </c>
      <c r="C44" s="4">
        <v>126000</v>
      </c>
      <c r="D44" s="4">
        <v>59800</v>
      </c>
      <c r="E44" s="4">
        <v>3803730000</v>
      </c>
      <c r="F44" s="4">
        <f t="shared" si="0"/>
        <v>108889591076</v>
      </c>
      <c r="G44" s="4">
        <v>0</v>
      </c>
      <c r="H44" s="4">
        <v>0</v>
      </c>
      <c r="I44" s="4">
        <v>0</v>
      </c>
      <c r="J44" s="4">
        <v>230440000</v>
      </c>
      <c r="K44" s="24">
        <f t="shared" si="1"/>
        <v>14508925000</v>
      </c>
      <c r="L44" s="4">
        <v>650</v>
      </c>
      <c r="M44" s="4">
        <v>461</v>
      </c>
      <c r="N44" s="4">
        <v>104</v>
      </c>
      <c r="O44" s="4">
        <v>75</v>
      </c>
      <c r="P44" s="4">
        <v>514200</v>
      </c>
      <c r="Q44" s="4">
        <v>437800</v>
      </c>
      <c r="R44" s="5">
        <v>4.7999999999999996E-3</v>
      </c>
      <c r="S44" s="4">
        <v>952600</v>
      </c>
      <c r="T44" s="4">
        <f t="shared" si="2"/>
        <v>924160</v>
      </c>
      <c r="U44" s="4">
        <f t="shared" si="3"/>
        <v>327500</v>
      </c>
      <c r="V44" s="5">
        <v>3.1899999999999998E-2</v>
      </c>
    </row>
    <row r="45" spans="1:22" x14ac:dyDescent="0.2">
      <c r="A45" s="16" t="s">
        <v>246</v>
      </c>
      <c r="B45" s="4">
        <v>201600</v>
      </c>
      <c r="C45" s="4">
        <v>172200</v>
      </c>
      <c r="D45" s="4">
        <v>29400</v>
      </c>
      <c r="E45" s="4">
        <v>1878602835</v>
      </c>
      <c r="F45" s="4">
        <f t="shared" si="0"/>
        <v>105085861076</v>
      </c>
      <c r="G45" s="4">
        <v>0</v>
      </c>
      <c r="H45" s="4">
        <v>0</v>
      </c>
      <c r="I45" s="4">
        <v>0</v>
      </c>
      <c r="J45" s="4">
        <v>230440000</v>
      </c>
      <c r="K45" s="24">
        <f t="shared" si="1"/>
        <v>14278485000</v>
      </c>
      <c r="L45" s="4">
        <v>311</v>
      </c>
      <c r="M45" s="4">
        <v>390</v>
      </c>
      <c r="N45" s="4">
        <v>38</v>
      </c>
      <c r="O45" s="4">
        <v>45</v>
      </c>
      <c r="P45" s="4">
        <v>260600</v>
      </c>
      <c r="Q45" s="4">
        <v>275400</v>
      </c>
      <c r="R45" s="5">
        <v>-7.8000000000000005E-3</v>
      </c>
      <c r="S45" s="4">
        <v>550300</v>
      </c>
      <c r="T45" s="4">
        <f t="shared" si="2"/>
        <v>1008690</v>
      </c>
      <c r="U45" s="4">
        <f t="shared" si="3"/>
        <v>327500</v>
      </c>
      <c r="V45" s="5">
        <v>1.3999999999999999E-2</v>
      </c>
    </row>
    <row r="46" spans="1:22" x14ac:dyDescent="0.2">
      <c r="A46" s="16" t="s">
        <v>245</v>
      </c>
      <c r="B46" s="4">
        <v>800</v>
      </c>
      <c r="C46" s="4">
        <v>22000</v>
      </c>
      <c r="D46" s="4">
        <v>-21200</v>
      </c>
      <c r="E46" s="4">
        <v>-1357970000</v>
      </c>
      <c r="F46" s="4">
        <f t="shared" si="0"/>
        <v>103207258241</v>
      </c>
      <c r="G46" s="4">
        <v>30000</v>
      </c>
      <c r="H46" s="4">
        <v>4300</v>
      </c>
      <c r="I46" s="4">
        <v>25700</v>
      </c>
      <c r="J46" s="4">
        <v>1637580000</v>
      </c>
      <c r="K46" s="24">
        <f t="shared" si="1"/>
        <v>14048045000</v>
      </c>
      <c r="L46" s="4">
        <v>123</v>
      </c>
      <c r="M46" s="4">
        <v>218</v>
      </c>
      <c r="N46" s="4">
        <v>13</v>
      </c>
      <c r="O46" s="4">
        <v>35</v>
      </c>
      <c r="P46" s="4">
        <v>89900</v>
      </c>
      <c r="Q46" s="4">
        <v>193000</v>
      </c>
      <c r="R46" s="5">
        <v>0</v>
      </c>
      <c r="S46" s="4">
        <v>327500</v>
      </c>
      <c r="T46" s="4">
        <f t="shared" si="2"/>
        <v>1083350</v>
      </c>
      <c r="U46" s="4">
        <f t="shared" si="3"/>
        <v>430000</v>
      </c>
      <c r="V46" s="5">
        <v>2.18E-2</v>
      </c>
    </row>
    <row r="47" spans="1:22" x14ac:dyDescent="0.2">
      <c r="A47" s="16" t="s">
        <v>244</v>
      </c>
      <c r="B47" s="4">
        <v>101500</v>
      </c>
      <c r="C47" s="4">
        <v>102800</v>
      </c>
      <c r="D47" s="4">
        <v>-1300</v>
      </c>
      <c r="E47" s="4">
        <v>-132030000</v>
      </c>
      <c r="F47" s="4">
        <f t="shared" ref="F47:F73" si="4">E47+F48</f>
        <v>104565228241</v>
      </c>
      <c r="G47" s="4">
        <v>0</v>
      </c>
      <c r="H47" s="4">
        <v>0</v>
      </c>
      <c r="I47" s="4">
        <v>0</v>
      </c>
      <c r="J47" s="4">
        <v>51020000</v>
      </c>
      <c r="K47" s="24">
        <f t="shared" ref="K47:K73" si="5">K48+J47</f>
        <v>12410465000</v>
      </c>
      <c r="L47" s="4">
        <v>1001</v>
      </c>
      <c r="M47" s="4">
        <v>647</v>
      </c>
      <c r="N47" s="4">
        <v>71</v>
      </c>
      <c r="O47" s="4">
        <v>15</v>
      </c>
      <c r="P47" s="4">
        <v>500000</v>
      </c>
      <c r="Q47" s="4">
        <v>169500</v>
      </c>
      <c r="R47" s="5">
        <v>2.5600000000000001E-2</v>
      </c>
      <c r="S47" s="4">
        <v>670800</v>
      </c>
      <c r="T47" s="4">
        <f t="shared" si="2"/>
        <v>1118920</v>
      </c>
      <c r="U47" s="4">
        <f t="shared" ref="U47:U73" si="6">MIN(S48:S52)</f>
        <v>430000</v>
      </c>
      <c r="V47" s="5">
        <v>3.8599999999999995E-2</v>
      </c>
    </row>
    <row r="48" spans="1:22" x14ac:dyDescent="0.2">
      <c r="A48" s="16" t="s">
        <v>243</v>
      </c>
      <c r="B48" s="4">
        <v>14700</v>
      </c>
      <c r="C48" s="4">
        <v>36500</v>
      </c>
      <c r="D48" s="4">
        <v>-21800</v>
      </c>
      <c r="E48" s="4">
        <v>-1393590000</v>
      </c>
      <c r="F48" s="4">
        <f t="shared" si="4"/>
        <v>104697258241</v>
      </c>
      <c r="G48" s="4">
        <v>0</v>
      </c>
      <c r="H48" s="4">
        <v>0</v>
      </c>
      <c r="I48" s="4">
        <v>0</v>
      </c>
      <c r="J48" s="4">
        <v>107110000</v>
      </c>
      <c r="K48" s="24">
        <f t="shared" si="5"/>
        <v>12359445000</v>
      </c>
      <c r="L48" s="4">
        <v>175</v>
      </c>
      <c r="M48" s="4">
        <v>510</v>
      </c>
      <c r="N48" s="4">
        <v>16</v>
      </c>
      <c r="O48" s="4">
        <v>50</v>
      </c>
      <c r="P48" s="4">
        <v>102600</v>
      </c>
      <c r="Q48" s="4">
        <v>326400</v>
      </c>
      <c r="R48" s="5">
        <v>-2.4E-2</v>
      </c>
      <c r="S48" s="4">
        <v>430000</v>
      </c>
      <c r="T48" s="4">
        <f t="shared" si="2"/>
        <v>1258630</v>
      </c>
      <c r="U48" s="4">
        <f t="shared" si="6"/>
        <v>601600</v>
      </c>
      <c r="V48" s="5">
        <v>4.0199999999999993E-2</v>
      </c>
    </row>
    <row r="49" spans="1:22" x14ac:dyDescent="0.2">
      <c r="A49" s="16" t="s">
        <v>236</v>
      </c>
      <c r="B49" s="4">
        <v>366400</v>
      </c>
      <c r="C49" s="4">
        <v>407600</v>
      </c>
      <c r="D49" s="4">
        <v>-41200</v>
      </c>
      <c r="E49" s="4">
        <v>-2535930000</v>
      </c>
      <c r="F49" s="4">
        <f t="shared" si="4"/>
        <v>106090848241</v>
      </c>
      <c r="G49" s="4">
        <v>0</v>
      </c>
      <c r="H49" s="4">
        <v>0</v>
      </c>
      <c r="I49" s="4">
        <v>0</v>
      </c>
      <c r="J49" s="4">
        <v>107110000</v>
      </c>
      <c r="K49" s="24">
        <f t="shared" si="5"/>
        <v>12252335000</v>
      </c>
      <c r="L49" s="4">
        <v>657</v>
      </c>
      <c r="M49" s="4">
        <v>748</v>
      </c>
      <c r="N49" s="4">
        <v>86</v>
      </c>
      <c r="O49" s="4">
        <v>130</v>
      </c>
      <c r="P49" s="4">
        <v>550200</v>
      </c>
      <c r="Q49" s="4">
        <v>739600</v>
      </c>
      <c r="R49" s="5">
        <v>1.6000000000000001E-3</v>
      </c>
      <c r="S49" s="4">
        <v>1321500</v>
      </c>
      <c r="T49" s="4">
        <f t="shared" si="2"/>
        <v>1228800</v>
      </c>
      <c r="U49" s="4">
        <f t="shared" si="6"/>
        <v>601600</v>
      </c>
      <c r="V49" s="5">
        <v>3.1099999999999999E-2</v>
      </c>
    </row>
    <row r="50" spans="1:22" x14ac:dyDescent="0.2">
      <c r="A50" s="16" t="s">
        <v>235</v>
      </c>
      <c r="B50" s="4">
        <v>138000</v>
      </c>
      <c r="C50" s="4">
        <v>197700</v>
      </c>
      <c r="D50" s="4">
        <v>-59700</v>
      </c>
      <c r="E50" s="4">
        <v>-3855900000</v>
      </c>
      <c r="F50" s="4">
        <f t="shared" si="4"/>
        <v>108626778241</v>
      </c>
      <c r="G50" s="4">
        <v>0</v>
      </c>
      <c r="H50" s="4">
        <v>0</v>
      </c>
      <c r="I50" s="4">
        <v>0</v>
      </c>
      <c r="J50" s="4">
        <v>145900000</v>
      </c>
      <c r="K50" s="24">
        <f t="shared" si="5"/>
        <v>12145225000</v>
      </c>
      <c r="L50" s="4">
        <v>404</v>
      </c>
      <c r="M50" s="4">
        <v>524</v>
      </c>
      <c r="N50" s="4">
        <v>36</v>
      </c>
      <c r="O50" s="4">
        <v>67</v>
      </c>
      <c r="P50" s="4">
        <v>270900</v>
      </c>
      <c r="Q50" s="4">
        <v>474900</v>
      </c>
      <c r="R50" s="5">
        <v>-1.5E-3</v>
      </c>
      <c r="S50" s="4">
        <v>746300</v>
      </c>
      <c r="T50" s="4">
        <f t="shared" si="2"/>
        <v>1220610</v>
      </c>
      <c r="U50" s="4">
        <f t="shared" si="6"/>
        <v>601600</v>
      </c>
      <c r="V50" s="5">
        <v>2.3399999999999997E-2</v>
      </c>
    </row>
    <row r="51" spans="1:22" x14ac:dyDescent="0.2">
      <c r="A51" s="16" t="s">
        <v>234</v>
      </c>
      <c r="B51" s="4">
        <v>133000</v>
      </c>
      <c r="C51" s="4">
        <v>177600</v>
      </c>
      <c r="D51" s="4">
        <v>-44600</v>
      </c>
      <c r="E51" s="4">
        <v>-2735150000</v>
      </c>
      <c r="F51" s="4">
        <f t="shared" si="4"/>
        <v>112482678241</v>
      </c>
      <c r="G51" s="4">
        <v>0</v>
      </c>
      <c r="H51" s="4">
        <v>0</v>
      </c>
      <c r="I51" s="4">
        <v>0</v>
      </c>
      <c r="J51" s="4">
        <v>271920000</v>
      </c>
      <c r="K51" s="24">
        <f t="shared" si="5"/>
        <v>11999325000</v>
      </c>
      <c r="L51" s="4">
        <v>404</v>
      </c>
      <c r="M51" s="4">
        <v>443</v>
      </c>
      <c r="N51" s="4">
        <v>33</v>
      </c>
      <c r="O51" s="4">
        <v>54</v>
      </c>
      <c r="P51" s="4">
        <v>258000</v>
      </c>
      <c r="Q51" s="4">
        <v>343400</v>
      </c>
      <c r="R51" s="5">
        <v>-7.8000000000000005E-3</v>
      </c>
      <c r="S51" s="4">
        <v>601600</v>
      </c>
      <c r="T51" s="4">
        <f t="shared" si="2"/>
        <v>1215020</v>
      </c>
      <c r="U51" s="4">
        <f t="shared" si="6"/>
        <v>1074100</v>
      </c>
      <c r="V51" s="5">
        <v>3.2599999999999997E-2</v>
      </c>
    </row>
    <row r="52" spans="1:22" x14ac:dyDescent="0.2">
      <c r="A52" s="16" t="s">
        <v>233</v>
      </c>
      <c r="B52" s="4">
        <v>892800</v>
      </c>
      <c r="C52" s="4">
        <v>339300</v>
      </c>
      <c r="D52" s="4">
        <v>553500</v>
      </c>
      <c r="E52" s="4">
        <v>34815010000</v>
      </c>
      <c r="F52" s="4">
        <f t="shared" si="4"/>
        <v>115217828241</v>
      </c>
      <c r="G52" s="4">
        <v>0</v>
      </c>
      <c r="H52" s="4">
        <v>0</v>
      </c>
      <c r="I52" s="4">
        <v>0</v>
      </c>
      <c r="J52" s="4">
        <v>31990000</v>
      </c>
      <c r="K52" s="24">
        <f t="shared" si="5"/>
        <v>11727405000</v>
      </c>
      <c r="L52" s="4">
        <v>1322</v>
      </c>
      <c r="M52" s="4">
        <v>614</v>
      </c>
      <c r="N52" s="4">
        <v>179</v>
      </c>
      <c r="O52" s="4">
        <v>111</v>
      </c>
      <c r="P52" s="4">
        <v>1066800</v>
      </c>
      <c r="Q52" s="4">
        <v>614700</v>
      </c>
      <c r="R52" s="5">
        <v>6.6199999999999995E-2</v>
      </c>
      <c r="S52" s="4">
        <v>1790600</v>
      </c>
      <c r="T52" s="4">
        <f t="shared" si="2"/>
        <v>1079350</v>
      </c>
      <c r="U52" s="4">
        <f t="shared" si="6"/>
        <v>1026500</v>
      </c>
      <c r="V52" s="5">
        <v>6.9800000000000001E-2</v>
      </c>
    </row>
    <row r="53" spans="1:22" x14ac:dyDescent="0.2">
      <c r="A53" s="16" t="s">
        <v>232</v>
      </c>
      <c r="B53" s="4">
        <v>662600</v>
      </c>
      <c r="C53" s="4">
        <v>133400</v>
      </c>
      <c r="D53" s="4">
        <v>529200</v>
      </c>
      <c r="E53" s="4">
        <v>31495060000</v>
      </c>
      <c r="F53" s="4">
        <f t="shared" si="4"/>
        <v>80402818241</v>
      </c>
      <c r="G53" s="4">
        <v>0</v>
      </c>
      <c r="H53" s="4">
        <v>0</v>
      </c>
      <c r="I53" s="4">
        <v>0</v>
      </c>
      <c r="J53" s="4">
        <v>-8469880000</v>
      </c>
      <c r="K53" s="24">
        <f t="shared" si="5"/>
        <v>11695415000</v>
      </c>
      <c r="L53" s="4">
        <v>807</v>
      </c>
      <c r="M53" s="4">
        <v>1219</v>
      </c>
      <c r="N53" s="4">
        <v>90</v>
      </c>
      <c r="O53" s="4">
        <v>117</v>
      </c>
      <c r="P53" s="4">
        <v>632000</v>
      </c>
      <c r="Q53" s="4">
        <v>812700</v>
      </c>
      <c r="R53" s="5">
        <v>-1.32E-2</v>
      </c>
      <c r="S53" s="4">
        <v>1484600</v>
      </c>
      <c r="T53" s="4">
        <f t="shared" si="2"/>
        <v>1020060</v>
      </c>
      <c r="U53" s="4">
        <f t="shared" si="6"/>
        <v>1026500</v>
      </c>
      <c r="V53" s="5">
        <v>6.7599999999999993E-2</v>
      </c>
    </row>
    <row r="54" spans="1:22" x14ac:dyDescent="0.2">
      <c r="A54" s="16" t="s">
        <v>231</v>
      </c>
      <c r="B54" s="4">
        <v>339000</v>
      </c>
      <c r="C54" s="4">
        <v>136200</v>
      </c>
      <c r="D54" s="4">
        <v>202800</v>
      </c>
      <c r="E54" s="4">
        <v>12429860000</v>
      </c>
      <c r="F54" s="4">
        <f t="shared" si="4"/>
        <v>48907758241</v>
      </c>
      <c r="G54" s="4">
        <v>0</v>
      </c>
      <c r="H54" s="4">
        <v>0</v>
      </c>
      <c r="I54" s="4">
        <v>0</v>
      </c>
      <c r="J54" s="4">
        <v>-53480000</v>
      </c>
      <c r="K54" s="24">
        <f t="shared" si="5"/>
        <v>20165295000</v>
      </c>
      <c r="L54" s="4">
        <v>911</v>
      </c>
      <c r="M54" s="4">
        <v>690</v>
      </c>
      <c r="N54" s="4">
        <v>119</v>
      </c>
      <c r="O54" s="4">
        <v>61</v>
      </c>
      <c r="P54" s="4">
        <v>813700</v>
      </c>
      <c r="Q54" s="4">
        <v>464500</v>
      </c>
      <c r="R54" s="5">
        <v>4.0800000000000003E-2</v>
      </c>
      <c r="S54" s="4">
        <v>1318400</v>
      </c>
      <c r="T54" s="4">
        <f t="shared" si="2"/>
        <v>944860</v>
      </c>
      <c r="U54" s="4">
        <f t="shared" si="6"/>
        <v>1023200</v>
      </c>
      <c r="V54" s="5">
        <v>6.2199999999999998E-2</v>
      </c>
    </row>
    <row r="55" spans="1:22" x14ac:dyDescent="0.2">
      <c r="A55" s="16" t="s">
        <v>230</v>
      </c>
      <c r="B55" s="4">
        <v>58400</v>
      </c>
      <c r="C55" s="4">
        <v>250500</v>
      </c>
      <c r="D55" s="4">
        <v>-192100</v>
      </c>
      <c r="E55" s="4">
        <v>-11391310000</v>
      </c>
      <c r="F55" s="4">
        <f t="shared" si="4"/>
        <v>36477898241</v>
      </c>
      <c r="G55" s="4">
        <v>140000</v>
      </c>
      <c r="H55" s="4">
        <v>1700</v>
      </c>
      <c r="I55" s="4">
        <v>138300</v>
      </c>
      <c r="J55" s="4">
        <v>8244690000</v>
      </c>
      <c r="K55" s="24">
        <f t="shared" si="5"/>
        <v>20218775000</v>
      </c>
      <c r="L55" s="4">
        <v>775</v>
      </c>
      <c r="M55" s="4">
        <v>1130</v>
      </c>
      <c r="N55" s="4">
        <v>77</v>
      </c>
      <c r="O55" s="4">
        <v>111</v>
      </c>
      <c r="P55" s="4">
        <v>537700</v>
      </c>
      <c r="Q55" s="4">
        <v>834900</v>
      </c>
      <c r="R55" s="5">
        <v>-1.8600000000000002E-2</v>
      </c>
      <c r="S55" s="4">
        <v>1395600</v>
      </c>
      <c r="T55" s="4">
        <f t="shared" si="2"/>
        <v>880300</v>
      </c>
      <c r="U55" s="4">
        <f t="shared" si="6"/>
        <v>664400</v>
      </c>
      <c r="V55" s="5">
        <v>2.6600000000000002E-2</v>
      </c>
    </row>
    <row r="56" spans="1:22" x14ac:dyDescent="0.2">
      <c r="A56" s="16" t="s">
        <v>229</v>
      </c>
      <c r="B56" s="4">
        <v>108200</v>
      </c>
      <c r="C56" s="4">
        <v>32800</v>
      </c>
      <c r="D56" s="4">
        <v>75400</v>
      </c>
      <c r="E56" s="4">
        <v>4545310000</v>
      </c>
      <c r="F56" s="4">
        <f t="shared" si="4"/>
        <v>47869208241</v>
      </c>
      <c r="G56" s="4">
        <v>0</v>
      </c>
      <c r="H56" s="4">
        <v>0</v>
      </c>
      <c r="I56" s="4">
        <v>0</v>
      </c>
      <c r="J56" s="4">
        <v>-3889750000</v>
      </c>
      <c r="K56" s="24">
        <f t="shared" si="5"/>
        <v>11974085000</v>
      </c>
      <c r="L56" s="4">
        <v>472</v>
      </c>
      <c r="M56" s="4">
        <v>661</v>
      </c>
      <c r="N56" s="4">
        <v>75</v>
      </c>
      <c r="O56" s="4">
        <v>98</v>
      </c>
      <c r="P56" s="4">
        <v>423900</v>
      </c>
      <c r="Q56" s="4">
        <v>646400</v>
      </c>
      <c r="R56" s="5">
        <v>-4.8999999999999998E-3</v>
      </c>
      <c r="S56" s="4">
        <v>1074100</v>
      </c>
      <c r="T56" s="4">
        <f t="shared" si="2"/>
        <v>816210</v>
      </c>
      <c r="U56" s="4">
        <f t="shared" si="6"/>
        <v>545700</v>
      </c>
      <c r="V56" s="5">
        <v>2.46E-2</v>
      </c>
    </row>
    <row r="57" spans="1:22" x14ac:dyDescent="0.2">
      <c r="A57" s="16" t="s">
        <v>228</v>
      </c>
      <c r="B57" s="4">
        <v>84800</v>
      </c>
      <c r="C57" s="4">
        <v>75800</v>
      </c>
      <c r="D57" s="4">
        <v>9000</v>
      </c>
      <c r="E57" s="4">
        <v>539590000</v>
      </c>
      <c r="F57" s="4">
        <f t="shared" si="4"/>
        <v>43323898241</v>
      </c>
      <c r="K57" s="24">
        <f t="shared" si="5"/>
        <v>15863835000</v>
      </c>
      <c r="L57" s="4">
        <v>915</v>
      </c>
      <c r="M57" s="4">
        <v>515</v>
      </c>
      <c r="N57" s="4">
        <v>78</v>
      </c>
      <c r="O57" s="4">
        <v>49</v>
      </c>
      <c r="P57" s="4">
        <v>636800</v>
      </c>
      <c r="Q57" s="4">
        <v>364200</v>
      </c>
      <c r="R57" s="5">
        <v>2.5600000000000001E-2</v>
      </c>
      <c r="S57" s="4">
        <v>1026500</v>
      </c>
      <c r="T57" s="4">
        <f t="shared" si="2"/>
        <v>756650</v>
      </c>
      <c r="U57" s="4">
        <f t="shared" si="6"/>
        <v>433900</v>
      </c>
      <c r="V57" s="5">
        <v>5.8299999999999998E-2</v>
      </c>
    </row>
    <row r="58" spans="1:22" x14ac:dyDescent="0.2">
      <c r="A58" s="16" t="s">
        <v>227</v>
      </c>
      <c r="B58" s="4">
        <v>270200</v>
      </c>
      <c r="C58" s="4">
        <v>110300</v>
      </c>
      <c r="D58" s="4">
        <v>159900</v>
      </c>
      <c r="E58" s="4">
        <v>9363450000</v>
      </c>
      <c r="F58" s="4">
        <f t="shared" si="4"/>
        <v>42784308241</v>
      </c>
      <c r="G58" s="4">
        <v>0</v>
      </c>
      <c r="H58" s="4">
        <v>0</v>
      </c>
      <c r="I58" s="4">
        <v>0</v>
      </c>
      <c r="J58" s="4">
        <v>-6447640000</v>
      </c>
      <c r="K58" s="24">
        <f t="shared" si="5"/>
        <v>15863835000</v>
      </c>
      <c r="L58" s="4">
        <v>1275</v>
      </c>
      <c r="M58" s="4">
        <v>1009</v>
      </c>
      <c r="N58" s="4">
        <v>168</v>
      </c>
      <c r="O58" s="4">
        <v>84</v>
      </c>
      <c r="P58" s="4">
        <v>1087800</v>
      </c>
      <c r="Q58" s="4">
        <v>713100</v>
      </c>
      <c r="R58" s="5">
        <v>4.6300000000000001E-2</v>
      </c>
      <c r="S58" s="4">
        <v>1827100</v>
      </c>
      <c r="T58" s="4">
        <f t="shared" si="2"/>
        <v>646650</v>
      </c>
      <c r="U58" s="4">
        <f t="shared" si="6"/>
        <v>433900</v>
      </c>
      <c r="V58" s="5">
        <v>6.4899999999999999E-2</v>
      </c>
    </row>
    <row r="59" spans="1:22" x14ac:dyDescent="0.2">
      <c r="A59" s="16" t="s">
        <v>226</v>
      </c>
      <c r="B59" s="4">
        <v>120700</v>
      </c>
      <c r="C59" s="4">
        <v>2800</v>
      </c>
      <c r="D59" s="4">
        <v>117900</v>
      </c>
      <c r="E59" s="4">
        <v>6553700000</v>
      </c>
      <c r="F59" s="4">
        <f t="shared" si="4"/>
        <v>33420858241</v>
      </c>
      <c r="K59" s="24">
        <f t="shared" si="5"/>
        <v>22311475000</v>
      </c>
      <c r="L59" s="4">
        <v>484</v>
      </c>
      <c r="M59" s="4">
        <v>414</v>
      </c>
      <c r="N59" s="4">
        <v>76</v>
      </c>
      <c r="O59" s="4">
        <v>48</v>
      </c>
      <c r="P59" s="4">
        <v>438800</v>
      </c>
      <c r="Q59" s="4">
        <v>388000</v>
      </c>
      <c r="R59" s="5">
        <v>0.02</v>
      </c>
      <c r="S59" s="4">
        <v>1023200</v>
      </c>
      <c r="T59" s="4">
        <f t="shared" si="2"/>
        <v>600790</v>
      </c>
      <c r="U59" s="4">
        <f t="shared" si="6"/>
        <v>433900</v>
      </c>
      <c r="V59" s="5">
        <v>3.1899999999999998E-2</v>
      </c>
    </row>
    <row r="60" spans="1:22" x14ac:dyDescent="0.2">
      <c r="A60" s="16" t="s">
        <v>225</v>
      </c>
      <c r="B60" s="4">
        <v>178600</v>
      </c>
      <c r="C60" s="4">
        <v>201900</v>
      </c>
      <c r="D60" s="4">
        <v>-23300</v>
      </c>
      <c r="E60" s="4">
        <v>-1288960000</v>
      </c>
      <c r="F60" s="4">
        <f t="shared" si="4"/>
        <v>26867158241</v>
      </c>
      <c r="G60" s="4">
        <v>0</v>
      </c>
      <c r="H60" s="4">
        <v>0</v>
      </c>
      <c r="I60" s="4">
        <v>0</v>
      </c>
      <c r="J60" s="4">
        <v>-4520290000</v>
      </c>
      <c r="K60" s="24">
        <f t="shared" si="5"/>
        <v>22311475000</v>
      </c>
      <c r="L60" s="4">
        <v>213</v>
      </c>
      <c r="M60" s="4">
        <v>427</v>
      </c>
      <c r="N60" s="4">
        <v>22</v>
      </c>
      <c r="O60" s="4">
        <v>43</v>
      </c>
      <c r="P60" s="4">
        <v>164300</v>
      </c>
      <c r="Q60" s="4">
        <v>314600</v>
      </c>
      <c r="R60" s="5">
        <v>-1.8E-3</v>
      </c>
      <c r="S60" s="4">
        <v>664400</v>
      </c>
      <c r="T60" s="4">
        <f t="shared" si="2"/>
        <v>569210</v>
      </c>
      <c r="U60" s="4">
        <f t="shared" si="6"/>
        <v>433900</v>
      </c>
      <c r="V60" s="5">
        <v>1.6200000000000003E-2</v>
      </c>
    </row>
    <row r="61" spans="1:22" x14ac:dyDescent="0.2">
      <c r="A61" s="16" t="s">
        <v>224</v>
      </c>
      <c r="B61" s="4">
        <v>1800</v>
      </c>
      <c r="C61" s="4">
        <v>9800</v>
      </c>
      <c r="D61" s="4">
        <v>-8000</v>
      </c>
      <c r="E61" s="4">
        <v>-442740000</v>
      </c>
      <c r="F61" s="4">
        <f t="shared" si="4"/>
        <v>28156118241</v>
      </c>
      <c r="G61" s="4">
        <v>72600</v>
      </c>
      <c r="H61" s="4">
        <v>0</v>
      </c>
      <c r="I61" s="4">
        <v>72600</v>
      </c>
      <c r="J61" s="4">
        <v>4015950000</v>
      </c>
      <c r="K61" s="24">
        <f t="shared" si="5"/>
        <v>26831765000</v>
      </c>
      <c r="L61" s="4">
        <v>172</v>
      </c>
      <c r="M61" s="4">
        <v>484</v>
      </c>
      <c r="N61" s="4">
        <v>19</v>
      </c>
      <c r="O61" s="4">
        <v>52</v>
      </c>
      <c r="P61" s="4">
        <v>132600</v>
      </c>
      <c r="Q61" s="4">
        <v>341000</v>
      </c>
      <c r="R61" s="5">
        <v>-1.44E-2</v>
      </c>
      <c r="S61" s="4">
        <v>545700</v>
      </c>
      <c r="T61" s="4">
        <f t="shared" si="2"/>
        <v>558190</v>
      </c>
      <c r="U61" s="4">
        <f t="shared" si="6"/>
        <v>433200</v>
      </c>
      <c r="V61" s="5">
        <v>1.7899999999999999E-2</v>
      </c>
    </row>
    <row r="62" spans="1:22" x14ac:dyDescent="0.2">
      <c r="A62" s="16" t="s">
        <v>223</v>
      </c>
      <c r="B62" s="4">
        <v>2300</v>
      </c>
      <c r="C62" s="4">
        <v>15300</v>
      </c>
      <c r="D62" s="4">
        <v>-13000</v>
      </c>
      <c r="E62" s="4">
        <v>-732140000</v>
      </c>
      <c r="F62" s="4">
        <f t="shared" si="4"/>
        <v>28598858241</v>
      </c>
      <c r="G62" s="4">
        <v>45600</v>
      </c>
      <c r="H62" s="4">
        <v>4600</v>
      </c>
      <c r="I62" s="4">
        <v>41000</v>
      </c>
      <c r="J62" s="4">
        <v>2300710000</v>
      </c>
      <c r="K62" s="24">
        <f t="shared" si="5"/>
        <v>22815815000</v>
      </c>
      <c r="L62" s="4">
        <v>190</v>
      </c>
      <c r="M62" s="4">
        <v>361</v>
      </c>
      <c r="N62" s="4">
        <v>19</v>
      </c>
      <c r="O62" s="4">
        <v>33</v>
      </c>
      <c r="P62" s="4">
        <v>142100</v>
      </c>
      <c r="Q62" s="4">
        <v>291300</v>
      </c>
      <c r="R62" s="5">
        <v>-8.8999999999999999E-3</v>
      </c>
      <c r="S62" s="4">
        <v>433900</v>
      </c>
      <c r="T62" s="4">
        <f t="shared" si="2"/>
        <v>565930</v>
      </c>
      <c r="U62" s="4">
        <f t="shared" si="6"/>
        <v>430900</v>
      </c>
      <c r="V62" s="5">
        <v>1.24E-2</v>
      </c>
    </row>
    <row r="63" spans="1:22" x14ac:dyDescent="0.2">
      <c r="A63" s="16" t="s">
        <v>222</v>
      </c>
      <c r="B63" s="4">
        <v>193400</v>
      </c>
      <c r="C63" s="4">
        <v>45600</v>
      </c>
      <c r="D63" s="4">
        <v>147800</v>
      </c>
      <c r="E63" s="4">
        <v>8394240000</v>
      </c>
      <c r="F63" s="4">
        <f t="shared" si="4"/>
        <v>29330998241</v>
      </c>
      <c r="G63" s="4">
        <v>50300</v>
      </c>
      <c r="H63" s="4">
        <v>36300</v>
      </c>
      <c r="I63" s="4">
        <v>14000</v>
      </c>
      <c r="J63" s="4">
        <v>783210000</v>
      </c>
      <c r="K63" s="24">
        <f t="shared" si="5"/>
        <v>20515105000</v>
      </c>
      <c r="L63" s="4">
        <v>384</v>
      </c>
      <c r="M63" s="4">
        <v>561</v>
      </c>
      <c r="N63" s="4">
        <v>51</v>
      </c>
      <c r="O63" s="4">
        <v>70</v>
      </c>
      <c r="P63" s="4">
        <v>345400</v>
      </c>
      <c r="Q63" s="4">
        <v>528500</v>
      </c>
      <c r="R63" s="5">
        <v>1.8E-3</v>
      </c>
      <c r="S63" s="4">
        <v>891700</v>
      </c>
      <c r="T63" s="4">
        <f t="shared" si="2"/>
        <v>564190</v>
      </c>
      <c r="U63" s="4">
        <f t="shared" si="6"/>
        <v>430900</v>
      </c>
      <c r="V63" s="5">
        <v>1.9199999999999998E-2</v>
      </c>
    </row>
    <row r="64" spans="1:22" x14ac:dyDescent="0.2">
      <c r="A64" s="16" t="s">
        <v>221</v>
      </c>
      <c r="B64" s="4">
        <v>126900</v>
      </c>
      <c r="C64" s="4">
        <v>11200</v>
      </c>
      <c r="D64" s="4">
        <v>115700</v>
      </c>
      <c r="E64" s="4">
        <v>6463280000</v>
      </c>
      <c r="F64" s="4">
        <f t="shared" si="4"/>
        <v>20936758241</v>
      </c>
      <c r="G64" s="4">
        <v>0</v>
      </c>
      <c r="H64" s="4">
        <v>0</v>
      </c>
      <c r="I64" s="4">
        <v>0</v>
      </c>
      <c r="J64" s="4">
        <v>-568760000</v>
      </c>
      <c r="K64" s="24">
        <f t="shared" si="5"/>
        <v>19731895000</v>
      </c>
      <c r="L64" s="4">
        <v>350</v>
      </c>
      <c r="M64" s="4">
        <v>325</v>
      </c>
      <c r="N64" s="4">
        <v>43</v>
      </c>
      <c r="O64" s="4">
        <v>34</v>
      </c>
      <c r="P64" s="4">
        <v>293100</v>
      </c>
      <c r="Q64" s="4">
        <v>273300</v>
      </c>
      <c r="R64" s="5">
        <v>1.26E-2</v>
      </c>
      <c r="S64" s="4">
        <v>566400</v>
      </c>
      <c r="T64" s="4">
        <f t="shared" si="2"/>
        <v>558750</v>
      </c>
      <c r="U64" s="4">
        <f t="shared" si="6"/>
        <v>430900</v>
      </c>
      <c r="V64" s="5">
        <v>1.77E-2</v>
      </c>
    </row>
    <row r="65" spans="1:22" x14ac:dyDescent="0.2">
      <c r="A65" s="16" t="s">
        <v>220</v>
      </c>
      <c r="B65" s="4">
        <v>85300</v>
      </c>
      <c r="C65" s="4">
        <v>105200</v>
      </c>
      <c r="D65" s="4">
        <v>-19900</v>
      </c>
      <c r="E65" s="4">
        <v>-1160820000</v>
      </c>
      <c r="F65" s="4">
        <f t="shared" si="4"/>
        <v>14473478241</v>
      </c>
      <c r="G65" s="4">
        <v>30100</v>
      </c>
      <c r="H65" s="4">
        <v>1500</v>
      </c>
      <c r="I65" s="4">
        <v>28600</v>
      </c>
      <c r="J65" s="4">
        <v>1600250000</v>
      </c>
      <c r="K65" s="24">
        <f t="shared" si="5"/>
        <v>20300655000</v>
      </c>
      <c r="L65" s="4">
        <v>397</v>
      </c>
      <c r="M65" s="4">
        <v>625</v>
      </c>
      <c r="N65" s="4">
        <v>39</v>
      </c>
      <c r="O65" s="4">
        <v>56</v>
      </c>
      <c r="P65" s="4">
        <v>305900</v>
      </c>
      <c r="Q65" s="4">
        <v>420000</v>
      </c>
      <c r="R65" s="5">
        <v>-1.9699999999999999E-2</v>
      </c>
      <c r="S65" s="4">
        <v>750000</v>
      </c>
      <c r="T65" s="4">
        <f t="shared" si="2"/>
        <v>568060</v>
      </c>
      <c r="U65" s="4">
        <f t="shared" si="6"/>
        <v>348600</v>
      </c>
      <c r="V65" s="5">
        <v>3.3300000000000003E-2</v>
      </c>
    </row>
    <row r="66" spans="1:22" x14ac:dyDescent="0.2">
      <c r="A66" s="16" t="s">
        <v>219</v>
      </c>
      <c r="B66" s="4">
        <v>37400</v>
      </c>
      <c r="C66" s="4">
        <v>11100</v>
      </c>
      <c r="D66" s="4">
        <v>26300</v>
      </c>
      <c r="E66" s="4">
        <v>1500000000</v>
      </c>
      <c r="F66" s="4">
        <f t="shared" si="4"/>
        <v>15634298241</v>
      </c>
      <c r="G66" s="4">
        <v>0</v>
      </c>
      <c r="H66" s="4">
        <v>0</v>
      </c>
      <c r="I66" s="4">
        <v>0</v>
      </c>
      <c r="J66" s="4">
        <v>-205810000</v>
      </c>
      <c r="K66" s="24">
        <f t="shared" si="5"/>
        <v>18700405000</v>
      </c>
      <c r="L66" s="4">
        <v>316</v>
      </c>
      <c r="M66" s="4">
        <v>256</v>
      </c>
      <c r="N66" s="4">
        <v>41</v>
      </c>
      <c r="O66" s="4">
        <v>21</v>
      </c>
      <c r="P66" s="4">
        <v>236700</v>
      </c>
      <c r="Q66" s="4">
        <v>182500</v>
      </c>
      <c r="R66" s="5">
        <v>7.0999999999999995E-3</v>
      </c>
      <c r="S66" s="4">
        <v>433200</v>
      </c>
      <c r="T66" s="4">
        <f t="shared" si="2"/>
        <v>546020</v>
      </c>
      <c r="U66" s="4">
        <f t="shared" si="6"/>
        <v>348600</v>
      </c>
      <c r="V66" s="5">
        <v>2.2700000000000001E-2</v>
      </c>
    </row>
    <row r="67" spans="1:22" x14ac:dyDescent="0.2">
      <c r="A67" s="16" t="s">
        <v>218</v>
      </c>
      <c r="B67" s="4">
        <v>2900</v>
      </c>
      <c r="C67" s="4">
        <v>42800</v>
      </c>
      <c r="D67" s="4">
        <v>-39900</v>
      </c>
      <c r="E67" s="4">
        <v>-2242770000</v>
      </c>
      <c r="F67" s="4">
        <f t="shared" si="4"/>
        <v>14134298241</v>
      </c>
      <c r="G67" s="4">
        <v>15200</v>
      </c>
      <c r="H67" s="4">
        <v>18800</v>
      </c>
      <c r="I67" s="4">
        <v>-3600</v>
      </c>
      <c r="J67" s="4">
        <v>-205810000</v>
      </c>
      <c r="K67" s="24">
        <f t="shared" si="5"/>
        <v>18906215000</v>
      </c>
      <c r="L67" s="4">
        <v>297</v>
      </c>
      <c r="M67" s="4">
        <v>252</v>
      </c>
      <c r="N67" s="4">
        <v>25</v>
      </c>
      <c r="O67" s="4">
        <v>35</v>
      </c>
      <c r="P67" s="4">
        <v>192300</v>
      </c>
      <c r="Q67" s="4">
        <v>222700</v>
      </c>
      <c r="R67" s="5">
        <v>1.26E-2</v>
      </c>
      <c r="S67" s="4">
        <v>430900</v>
      </c>
      <c r="T67" s="4">
        <f t="shared" si="2"/>
        <v>538970</v>
      </c>
      <c r="U67" s="4">
        <f t="shared" si="6"/>
        <v>348600</v>
      </c>
      <c r="V67" s="5">
        <v>1.5900000000000001E-2</v>
      </c>
    </row>
    <row r="68" spans="1:22" x14ac:dyDescent="0.2">
      <c r="A68" s="16" t="s">
        <v>217</v>
      </c>
      <c r="B68" s="4">
        <v>120400</v>
      </c>
      <c r="C68" s="4">
        <v>163100</v>
      </c>
      <c r="D68" s="4">
        <v>-42700</v>
      </c>
      <c r="E68" s="4">
        <v>-2372160000</v>
      </c>
      <c r="F68" s="4">
        <f t="shared" si="4"/>
        <v>16377068241</v>
      </c>
      <c r="G68" s="4">
        <v>53300</v>
      </c>
      <c r="H68" s="4">
        <v>7900</v>
      </c>
      <c r="I68" s="4">
        <v>45400</v>
      </c>
      <c r="J68" s="4">
        <v>2519650000</v>
      </c>
      <c r="K68" s="24">
        <f t="shared" si="5"/>
        <v>19112025000</v>
      </c>
      <c r="L68" s="4">
        <v>601</v>
      </c>
      <c r="M68" s="4">
        <v>413</v>
      </c>
      <c r="N68" s="4">
        <v>54</v>
      </c>
      <c r="O68" s="4">
        <v>35</v>
      </c>
      <c r="P68" s="4">
        <v>422800</v>
      </c>
      <c r="Q68" s="4">
        <v>303100</v>
      </c>
      <c r="R68" s="5">
        <v>1.09E-2</v>
      </c>
      <c r="S68" s="4">
        <v>727100</v>
      </c>
      <c r="T68" s="4">
        <f t="shared" si="2"/>
        <v>524380</v>
      </c>
      <c r="U68" s="4">
        <f t="shared" si="6"/>
        <v>348600</v>
      </c>
      <c r="V68" s="5">
        <v>2.6600000000000002E-2</v>
      </c>
    </row>
    <row r="69" spans="1:22" x14ac:dyDescent="0.2">
      <c r="A69" s="16" t="s">
        <v>216</v>
      </c>
      <c r="B69" s="4">
        <v>3800</v>
      </c>
      <c r="C69" s="4">
        <v>32400</v>
      </c>
      <c r="D69" s="4">
        <v>-28600</v>
      </c>
      <c r="E69" s="4">
        <v>-1604740000</v>
      </c>
      <c r="F69" s="4">
        <f t="shared" si="4"/>
        <v>18749228241</v>
      </c>
      <c r="G69" s="4">
        <v>50900</v>
      </c>
      <c r="H69" s="4">
        <v>0</v>
      </c>
      <c r="I69" s="4">
        <v>50900</v>
      </c>
      <c r="J69" s="4">
        <v>2847710000</v>
      </c>
      <c r="K69" s="24">
        <f t="shared" si="5"/>
        <v>16592375000</v>
      </c>
      <c r="L69" s="4">
        <v>182</v>
      </c>
      <c r="M69" s="4">
        <v>489</v>
      </c>
      <c r="N69" s="4">
        <v>16</v>
      </c>
      <c r="O69" s="4">
        <v>60</v>
      </c>
      <c r="P69" s="4">
        <v>105800</v>
      </c>
      <c r="Q69" s="4">
        <v>456100</v>
      </c>
      <c r="R69" s="5">
        <v>-2.35E-2</v>
      </c>
      <c r="S69" s="4">
        <v>564600</v>
      </c>
      <c r="T69" s="4">
        <f t="shared" si="2"/>
        <v>509160</v>
      </c>
      <c r="U69" s="4">
        <f t="shared" si="6"/>
        <v>348600</v>
      </c>
      <c r="V69" s="5">
        <v>3.1699999999999999E-2</v>
      </c>
    </row>
    <row r="70" spans="1:22" x14ac:dyDescent="0.2">
      <c r="A70" s="16" t="s">
        <v>215</v>
      </c>
      <c r="B70" s="4">
        <v>7000</v>
      </c>
      <c r="C70" s="4">
        <v>41600</v>
      </c>
      <c r="D70" s="4">
        <v>-34600</v>
      </c>
      <c r="E70" s="4">
        <v>-1963160000</v>
      </c>
      <c r="F70" s="4">
        <f t="shared" si="4"/>
        <v>20353968241</v>
      </c>
      <c r="G70" s="4">
        <v>70900</v>
      </c>
      <c r="H70" s="4">
        <v>800</v>
      </c>
      <c r="I70" s="4">
        <v>70100</v>
      </c>
      <c r="J70" s="4">
        <v>3970850000</v>
      </c>
      <c r="K70" s="24">
        <f t="shared" si="5"/>
        <v>13744665000</v>
      </c>
      <c r="L70" s="4">
        <v>192</v>
      </c>
      <c r="M70" s="4">
        <v>244</v>
      </c>
      <c r="N70" s="4">
        <v>21</v>
      </c>
      <c r="O70" s="4">
        <v>24</v>
      </c>
      <c r="P70" s="4">
        <v>140600</v>
      </c>
      <c r="Q70" s="4">
        <v>208000</v>
      </c>
      <c r="R70" s="5">
        <v>0</v>
      </c>
      <c r="S70" s="4">
        <v>348600</v>
      </c>
      <c r="T70" s="4">
        <f t="shared" si="2"/>
        <v>600800</v>
      </c>
      <c r="U70" s="4">
        <f t="shared" si="6"/>
        <v>435500</v>
      </c>
      <c r="V70" s="5">
        <v>2.1000000000000001E-2</v>
      </c>
    </row>
    <row r="71" spans="1:22" x14ac:dyDescent="0.2">
      <c r="A71" s="16" t="s">
        <v>214</v>
      </c>
      <c r="B71" s="4">
        <v>22200</v>
      </c>
      <c r="C71" s="4">
        <v>5200</v>
      </c>
      <c r="D71" s="4">
        <v>17000</v>
      </c>
      <c r="E71" s="4">
        <v>964040000</v>
      </c>
      <c r="F71" s="4">
        <f t="shared" si="4"/>
        <v>22317128241</v>
      </c>
      <c r="G71" s="4">
        <v>28700</v>
      </c>
      <c r="H71" s="4">
        <v>2000</v>
      </c>
      <c r="I71" s="4">
        <v>26700</v>
      </c>
      <c r="J71" s="4">
        <v>1495500000</v>
      </c>
      <c r="K71" s="24">
        <f t="shared" si="5"/>
        <v>9773815000</v>
      </c>
      <c r="L71" s="4">
        <v>236</v>
      </c>
      <c r="M71" s="4">
        <v>269</v>
      </c>
      <c r="N71" s="4">
        <v>24</v>
      </c>
      <c r="O71" s="4">
        <v>41</v>
      </c>
      <c r="P71" s="4">
        <v>154100</v>
      </c>
      <c r="Q71" s="4">
        <v>273600</v>
      </c>
      <c r="R71" s="5">
        <v>7.1999999999999998E-3</v>
      </c>
      <c r="S71" s="4">
        <v>435500</v>
      </c>
      <c r="T71" s="4">
        <f t="shared" si="2"/>
        <v>599390</v>
      </c>
      <c r="U71" s="4">
        <f t="shared" si="6"/>
        <v>212800</v>
      </c>
      <c r="V71" s="5">
        <v>1.9400000000000001E-2</v>
      </c>
    </row>
    <row r="72" spans="1:22" x14ac:dyDescent="0.2">
      <c r="A72" s="16" t="s">
        <v>213</v>
      </c>
      <c r="B72" s="4">
        <v>14200</v>
      </c>
      <c r="C72" s="4">
        <v>19900</v>
      </c>
      <c r="D72" s="4">
        <v>-5700</v>
      </c>
      <c r="E72" s="4">
        <v>-323520000</v>
      </c>
      <c r="F72" s="4">
        <f t="shared" si="4"/>
        <v>21353088241</v>
      </c>
      <c r="G72" s="4">
        <v>0</v>
      </c>
      <c r="H72" s="4">
        <v>0</v>
      </c>
      <c r="I72" s="4">
        <v>0</v>
      </c>
      <c r="J72" s="4">
        <v>-3911700000</v>
      </c>
      <c r="K72" s="24">
        <f t="shared" si="5"/>
        <v>8278315000</v>
      </c>
      <c r="L72" s="4">
        <v>271</v>
      </c>
      <c r="M72" s="4">
        <v>414</v>
      </c>
      <c r="N72" s="4">
        <v>28</v>
      </c>
      <c r="O72" s="4">
        <v>40</v>
      </c>
      <c r="P72" s="4">
        <v>178200</v>
      </c>
      <c r="Q72" s="4">
        <v>269500</v>
      </c>
      <c r="R72" s="5">
        <v>-3.4999999999999996E-3</v>
      </c>
      <c r="S72" s="4">
        <v>511300</v>
      </c>
      <c r="T72" s="4">
        <f t="shared" si="2"/>
        <v>637150</v>
      </c>
      <c r="U72" s="4">
        <f t="shared" si="6"/>
        <v>212800</v>
      </c>
      <c r="V72" s="5">
        <v>2.1299999999999999E-2</v>
      </c>
    </row>
    <row r="73" spans="1:22" x14ac:dyDescent="0.2">
      <c r="A73" s="16" t="s">
        <v>212</v>
      </c>
      <c r="B73" s="4">
        <v>42810</v>
      </c>
      <c r="C73" s="4">
        <v>18500</v>
      </c>
      <c r="D73" s="4">
        <v>24310</v>
      </c>
      <c r="E73" s="4">
        <v>1378890000</v>
      </c>
      <c r="F73" s="4">
        <f t="shared" si="4"/>
        <v>21676608241</v>
      </c>
      <c r="G73" s="4">
        <v>0</v>
      </c>
      <c r="H73" s="4">
        <v>0</v>
      </c>
      <c r="I73" s="4">
        <v>0</v>
      </c>
      <c r="J73" s="4">
        <v>-530030000</v>
      </c>
      <c r="K73" s="24">
        <f t="shared" si="5"/>
        <v>12190015000</v>
      </c>
      <c r="L73" s="4">
        <v>498</v>
      </c>
      <c r="M73" s="4">
        <v>498</v>
      </c>
      <c r="N73" s="4">
        <v>52</v>
      </c>
      <c r="O73" s="4">
        <v>62</v>
      </c>
      <c r="P73" s="4">
        <v>379200</v>
      </c>
      <c r="Q73" s="4">
        <v>419500</v>
      </c>
      <c r="R73" s="5">
        <v>1.6299999999999999E-2</v>
      </c>
      <c r="S73" s="4">
        <v>874300</v>
      </c>
      <c r="T73" s="4">
        <f t="shared" si="2"/>
        <v>600300</v>
      </c>
      <c r="U73" s="4">
        <f t="shared" si="6"/>
        <v>212800</v>
      </c>
      <c r="V73" s="5">
        <v>4.3200000000000002E-2</v>
      </c>
    </row>
    <row r="74" spans="1:22" x14ac:dyDescent="0.2">
      <c r="A74" s="16" t="s">
        <v>211</v>
      </c>
      <c r="B74" s="4">
        <v>31000</v>
      </c>
      <c r="C74" s="4">
        <v>10700</v>
      </c>
      <c r="D74" s="4">
        <v>20300</v>
      </c>
      <c r="E74" s="4">
        <v>1120130000</v>
      </c>
      <c r="F74" s="4">
        <f t="shared" ref="F74:F79" si="7">E74+F75</f>
        <v>20297718241</v>
      </c>
      <c r="G74" s="4">
        <v>0</v>
      </c>
      <c r="H74" s="4">
        <v>0</v>
      </c>
      <c r="I74" s="4">
        <v>0</v>
      </c>
      <c r="J74" s="4">
        <v>831470000</v>
      </c>
      <c r="K74" s="24">
        <f t="shared" ref="K74:K79" si="8">K75+J74</f>
        <v>12720045000</v>
      </c>
      <c r="L74" s="4">
        <v>345</v>
      </c>
      <c r="M74" s="4">
        <v>276</v>
      </c>
      <c r="N74" s="4">
        <v>45</v>
      </c>
      <c r="O74" s="4">
        <v>20</v>
      </c>
      <c r="P74" s="4">
        <v>317500</v>
      </c>
      <c r="Q74" s="4">
        <v>185000</v>
      </c>
      <c r="R74" s="5">
        <v>2.41E-2</v>
      </c>
      <c r="S74" s="4">
        <v>512000</v>
      </c>
      <c r="T74" s="4">
        <f t="shared" ref="T74:T79" si="9">AVERAGE(S75:S84)</f>
        <v>560890</v>
      </c>
      <c r="U74" s="4">
        <f t="shared" ref="U74:U79" si="10">MIN(S75:S79)</f>
        <v>212800</v>
      </c>
      <c r="V74" s="5">
        <v>4.2500000000000003E-2</v>
      </c>
    </row>
    <row r="75" spans="1:22" x14ac:dyDescent="0.2">
      <c r="A75" s="16" t="s">
        <v>210</v>
      </c>
      <c r="B75" s="4">
        <v>39200</v>
      </c>
      <c r="C75" s="4">
        <v>23700</v>
      </c>
      <c r="D75" s="4">
        <v>15500</v>
      </c>
      <c r="E75" s="4">
        <v>845730000</v>
      </c>
      <c r="F75" s="4">
        <f t="shared" si="7"/>
        <v>19177588241</v>
      </c>
      <c r="G75" s="4">
        <v>15800</v>
      </c>
      <c r="H75" s="4">
        <v>400</v>
      </c>
      <c r="I75" s="4">
        <v>15400</v>
      </c>
      <c r="J75" s="4">
        <v>831470000</v>
      </c>
      <c r="K75" s="24">
        <f t="shared" si="8"/>
        <v>11888575000</v>
      </c>
      <c r="L75" s="4">
        <v>482</v>
      </c>
      <c r="M75" s="4">
        <v>518</v>
      </c>
      <c r="N75" s="4">
        <v>54</v>
      </c>
      <c r="O75" s="4">
        <v>48</v>
      </c>
      <c r="P75" s="4">
        <v>382300</v>
      </c>
      <c r="Q75" s="4">
        <v>459800</v>
      </c>
      <c r="R75" s="5">
        <v>7.4999999999999997E-3</v>
      </c>
      <c r="S75" s="4">
        <v>843100</v>
      </c>
      <c r="T75" s="4">
        <f t="shared" si="9"/>
        <v>489060</v>
      </c>
      <c r="U75" s="4">
        <f t="shared" si="10"/>
        <v>212800</v>
      </c>
      <c r="V75" s="5">
        <v>3.9699999999999999E-2</v>
      </c>
    </row>
    <row r="76" spans="1:22" x14ac:dyDescent="0.2">
      <c r="A76" s="16" t="s">
        <v>208</v>
      </c>
      <c r="B76" s="4">
        <v>11200</v>
      </c>
      <c r="C76" s="4">
        <v>2100</v>
      </c>
      <c r="D76" s="4">
        <v>9100</v>
      </c>
      <c r="E76" s="4">
        <v>485620000</v>
      </c>
      <c r="F76" s="4">
        <f t="shared" si="7"/>
        <v>18331858241</v>
      </c>
      <c r="G76" s="4">
        <v>0</v>
      </c>
      <c r="H76" s="4">
        <v>0</v>
      </c>
      <c r="I76" s="4">
        <v>0</v>
      </c>
      <c r="J76" s="4">
        <v>-504830000</v>
      </c>
      <c r="K76" s="24">
        <f t="shared" si="8"/>
        <v>11057105000</v>
      </c>
      <c r="L76" s="4">
        <v>122</v>
      </c>
      <c r="M76" s="4">
        <v>203</v>
      </c>
      <c r="N76" s="4">
        <v>11</v>
      </c>
      <c r="O76" s="4">
        <v>8</v>
      </c>
      <c r="P76" s="4">
        <v>104300</v>
      </c>
      <c r="Q76" s="4">
        <v>108500</v>
      </c>
      <c r="R76" s="5">
        <v>7.6E-3</v>
      </c>
      <c r="S76" s="4">
        <v>212800</v>
      </c>
      <c r="T76" s="4">
        <f t="shared" si="9"/>
        <v>484710</v>
      </c>
      <c r="U76" s="4">
        <f t="shared" si="10"/>
        <v>360400</v>
      </c>
      <c r="V76" s="5">
        <v>1.3100000000000001E-2</v>
      </c>
    </row>
    <row r="77" spans="1:22" x14ac:dyDescent="0.2">
      <c r="A77" s="16" t="s">
        <v>207</v>
      </c>
      <c r="B77" s="4">
        <v>20000</v>
      </c>
      <c r="C77" s="4">
        <v>37600</v>
      </c>
      <c r="D77" s="4">
        <v>-17600</v>
      </c>
      <c r="E77" s="4">
        <v>-938500000</v>
      </c>
      <c r="F77" s="4">
        <f t="shared" si="7"/>
        <v>17846238241</v>
      </c>
      <c r="G77" s="4">
        <v>0</v>
      </c>
      <c r="H77" s="4">
        <v>0</v>
      </c>
      <c r="I77" s="4">
        <v>0</v>
      </c>
      <c r="J77" s="4">
        <v>277340000</v>
      </c>
      <c r="K77" s="24">
        <f t="shared" si="8"/>
        <v>11561935000</v>
      </c>
      <c r="L77" s="4">
        <v>323</v>
      </c>
      <c r="M77" s="4">
        <v>307</v>
      </c>
      <c r="N77" s="4">
        <v>14</v>
      </c>
      <c r="O77" s="4">
        <v>23</v>
      </c>
      <c r="P77" s="4">
        <v>150700</v>
      </c>
      <c r="Q77" s="4">
        <v>209700</v>
      </c>
      <c r="R77" s="5">
        <v>0</v>
      </c>
      <c r="S77" s="4">
        <v>360400</v>
      </c>
      <c r="T77" s="4">
        <f t="shared" si="9"/>
        <v>464180</v>
      </c>
      <c r="U77" s="4">
        <f t="shared" si="10"/>
        <v>412400</v>
      </c>
      <c r="V77" s="5">
        <v>2.58E-2</v>
      </c>
    </row>
    <row r="78" spans="1:22" x14ac:dyDescent="0.2">
      <c r="A78" s="16" t="s">
        <v>206</v>
      </c>
      <c r="B78" s="4">
        <v>6800</v>
      </c>
      <c r="C78" s="4">
        <v>67300</v>
      </c>
      <c r="D78" s="4">
        <v>-60500</v>
      </c>
      <c r="E78" s="4">
        <v>-3261580000</v>
      </c>
      <c r="F78" s="4">
        <f t="shared" si="7"/>
        <v>18784738241</v>
      </c>
      <c r="G78" s="4">
        <v>27500</v>
      </c>
      <c r="H78" s="4">
        <v>0</v>
      </c>
      <c r="I78" s="4">
        <v>27500</v>
      </c>
      <c r="J78" s="4">
        <v>1458980000</v>
      </c>
      <c r="K78" s="24">
        <f t="shared" si="8"/>
        <v>11284595000</v>
      </c>
      <c r="L78" s="4">
        <v>243</v>
      </c>
      <c r="M78" s="4">
        <v>477</v>
      </c>
      <c r="N78" s="4">
        <v>26</v>
      </c>
      <c r="O78" s="4">
        <v>54</v>
      </c>
      <c r="P78" s="4">
        <v>183100</v>
      </c>
      <c r="Q78" s="4">
        <v>383900</v>
      </c>
      <c r="R78" s="5">
        <v>-7.4999999999999997E-3</v>
      </c>
      <c r="S78" s="4">
        <v>581200</v>
      </c>
      <c r="T78" s="4">
        <f t="shared" si="9"/>
        <v>420750</v>
      </c>
      <c r="U78" s="4">
        <f t="shared" si="10"/>
        <v>412400</v>
      </c>
      <c r="V78" s="5">
        <v>2.76E-2</v>
      </c>
    </row>
    <row r="79" spans="1:22" x14ac:dyDescent="0.2">
      <c r="A79" s="16" t="s">
        <v>205</v>
      </c>
      <c r="B79" s="4">
        <v>39900</v>
      </c>
      <c r="C79" s="4">
        <v>106400</v>
      </c>
      <c r="D79" s="4">
        <v>-66500</v>
      </c>
      <c r="E79" s="4">
        <v>-3568690000</v>
      </c>
      <c r="F79" s="4">
        <f t="shared" si="7"/>
        <v>22046318241</v>
      </c>
      <c r="G79" s="4">
        <v>0</v>
      </c>
      <c r="H79" s="4">
        <v>0</v>
      </c>
      <c r="I79" s="4">
        <v>0</v>
      </c>
      <c r="J79" s="4">
        <v>-529750000</v>
      </c>
      <c r="K79" s="24">
        <f t="shared" si="8"/>
        <v>9825615000</v>
      </c>
      <c r="L79" s="4">
        <v>152</v>
      </c>
      <c r="M79" s="4">
        <v>358</v>
      </c>
      <c r="N79" s="4">
        <v>13</v>
      </c>
      <c r="O79" s="4">
        <v>43</v>
      </c>
      <c r="P79" s="4">
        <v>117600</v>
      </c>
      <c r="Q79" s="4">
        <v>294800</v>
      </c>
      <c r="R79" s="5">
        <v>-7.4000000000000003E-3</v>
      </c>
      <c r="S79" s="4">
        <v>412400</v>
      </c>
      <c r="T79" s="4">
        <f t="shared" si="9"/>
        <v>404870</v>
      </c>
      <c r="U79" s="4">
        <f t="shared" si="10"/>
        <v>117900</v>
      </c>
      <c r="V79" s="5">
        <v>1.4800000000000001E-2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11">E80+F81</f>
        <v>25615008241</v>
      </c>
      <c r="G80" s="4">
        <v>0</v>
      </c>
      <c r="H80" s="4">
        <v>0</v>
      </c>
      <c r="I80" s="4">
        <v>0</v>
      </c>
      <c r="J80" s="4">
        <v>2539680000</v>
      </c>
      <c r="K80" s="24">
        <f t="shared" ref="K80:K90" si="12">K81+J80</f>
        <v>10355365000</v>
      </c>
      <c r="L80" s="4">
        <v>1077</v>
      </c>
      <c r="M80" s="4">
        <v>526</v>
      </c>
      <c r="N80" s="4">
        <v>113</v>
      </c>
      <c r="O80" s="4">
        <v>44</v>
      </c>
      <c r="P80" s="4">
        <v>829000</v>
      </c>
      <c r="Q80" s="4">
        <v>355100</v>
      </c>
      <c r="R80" s="5">
        <v>5.4699999999999999E-2</v>
      </c>
      <c r="S80" s="4">
        <v>1265000</v>
      </c>
      <c r="T80" s="4">
        <f t="shared" ref="T80:T96" si="13">AVERAGE(S81:S90)</f>
        <v>287220</v>
      </c>
      <c r="U80" s="4">
        <f t="shared" ref="U80:U90" si="14">MIN(S81:S85)</f>
        <v>117900</v>
      </c>
      <c r="V80" s="5">
        <v>6.4899999999999999E-2</v>
      </c>
    </row>
    <row r="81" spans="1:22" x14ac:dyDescent="0.2">
      <c r="A81" s="16" t="s">
        <v>203</v>
      </c>
      <c r="B81" s="4">
        <v>85500</v>
      </c>
      <c r="C81" s="4">
        <v>4200</v>
      </c>
      <c r="D81" s="4">
        <v>81300</v>
      </c>
      <c r="E81" s="4">
        <v>4160698241</v>
      </c>
      <c r="F81" s="4">
        <f t="shared" si="11"/>
        <v>25615008241</v>
      </c>
      <c r="G81" s="4">
        <v>50100</v>
      </c>
      <c r="H81" s="4">
        <v>300</v>
      </c>
      <c r="I81" s="4">
        <v>49800</v>
      </c>
      <c r="J81" s="4">
        <v>2539680000</v>
      </c>
      <c r="K81" s="24">
        <f t="shared" si="12"/>
        <v>7815685000</v>
      </c>
      <c r="L81" s="4">
        <v>292</v>
      </c>
      <c r="M81" s="4">
        <v>384</v>
      </c>
      <c r="N81" s="4">
        <v>19</v>
      </c>
      <c r="O81" s="4">
        <v>28</v>
      </c>
      <c r="P81" s="4">
        <v>194400</v>
      </c>
      <c r="Q81" s="4">
        <v>226700</v>
      </c>
      <c r="R81" s="5">
        <v>-5.7999999999999996E-3</v>
      </c>
      <c r="S81" s="4">
        <v>421400</v>
      </c>
      <c r="T81" s="4">
        <f t="shared" si="13"/>
        <v>269118.8</v>
      </c>
      <c r="U81" s="4">
        <f t="shared" si="14"/>
        <v>117900</v>
      </c>
      <c r="V81" s="5">
        <v>2.8900000000000002E-2</v>
      </c>
    </row>
    <row r="82" spans="1:22" x14ac:dyDescent="0.2">
      <c r="A82" s="16" t="s">
        <v>200</v>
      </c>
      <c r="B82" s="4">
        <v>269700</v>
      </c>
      <c r="C82" s="4">
        <v>8600</v>
      </c>
      <c r="D82" s="4">
        <v>261100</v>
      </c>
      <c r="E82" s="4">
        <v>13285300000</v>
      </c>
      <c r="F82" s="4">
        <f t="shared" si="11"/>
        <v>21454310000</v>
      </c>
      <c r="G82" s="4">
        <v>20000</v>
      </c>
      <c r="H82" s="4">
        <v>900</v>
      </c>
      <c r="I82" s="4">
        <v>19100</v>
      </c>
      <c r="J82" s="4">
        <v>972860000</v>
      </c>
      <c r="K82" s="24">
        <f t="shared" si="12"/>
        <v>5276005000</v>
      </c>
      <c r="L82" s="4">
        <v>708</v>
      </c>
      <c r="M82" s="4">
        <v>487</v>
      </c>
      <c r="N82" s="4">
        <v>84</v>
      </c>
      <c r="O82" s="4">
        <v>28</v>
      </c>
      <c r="P82" s="4">
        <v>580200</v>
      </c>
      <c r="Q82" s="4">
        <v>304000</v>
      </c>
      <c r="R82" s="5">
        <v>3.2099999999999997E-2</v>
      </c>
      <c r="S82" s="4">
        <v>888900</v>
      </c>
      <c r="T82" s="4">
        <f t="shared" si="13"/>
        <v>190122.6</v>
      </c>
      <c r="U82" s="4">
        <f t="shared" si="14"/>
        <v>117900</v>
      </c>
      <c r="V82" s="5">
        <v>3.6900000000000002E-2</v>
      </c>
    </row>
    <row r="83" spans="1:22" x14ac:dyDescent="0.2">
      <c r="A83" s="16" t="s">
        <v>199</v>
      </c>
      <c r="B83" s="4">
        <v>21300</v>
      </c>
      <c r="C83" s="4">
        <v>9400</v>
      </c>
      <c r="D83" s="4">
        <v>11900</v>
      </c>
      <c r="E83" s="4">
        <v>587300000</v>
      </c>
      <c r="F83" s="4">
        <f t="shared" si="11"/>
        <v>8169010000</v>
      </c>
      <c r="G83" s="4">
        <v>0</v>
      </c>
      <c r="H83" s="4">
        <v>0</v>
      </c>
      <c r="I83" s="4">
        <v>0</v>
      </c>
      <c r="J83" s="4">
        <v>-198410000</v>
      </c>
      <c r="K83" s="24">
        <f t="shared" si="12"/>
        <v>4303145000</v>
      </c>
      <c r="L83" s="4">
        <v>395</v>
      </c>
      <c r="M83" s="4">
        <v>362</v>
      </c>
      <c r="N83" s="4">
        <v>29</v>
      </c>
      <c r="O83" s="4">
        <v>8</v>
      </c>
      <c r="P83" s="4">
        <v>304900</v>
      </c>
      <c r="Q83" s="4">
        <v>198300</v>
      </c>
      <c r="R83" s="5">
        <v>2.4700000000000003E-2</v>
      </c>
      <c r="S83" s="4">
        <v>505800</v>
      </c>
      <c r="T83" s="4">
        <f t="shared" si="13"/>
        <v>161047.6</v>
      </c>
      <c r="U83" s="4">
        <f t="shared" si="14"/>
        <v>117900</v>
      </c>
      <c r="V83" s="5">
        <v>2.7099999999999999E-2</v>
      </c>
    </row>
    <row r="84" spans="1:22" x14ac:dyDescent="0.2">
      <c r="A84" s="16" t="s">
        <v>193</v>
      </c>
      <c r="B84" s="4">
        <v>1100</v>
      </c>
      <c r="C84" s="4">
        <v>1700</v>
      </c>
      <c r="D84" s="4">
        <v>-600</v>
      </c>
      <c r="E84" s="4">
        <v>-29160000</v>
      </c>
      <c r="F84" s="4">
        <f t="shared" si="11"/>
        <v>7581710000</v>
      </c>
      <c r="G84" s="4">
        <v>0</v>
      </c>
      <c r="H84" s="4">
        <v>0</v>
      </c>
      <c r="I84" s="4">
        <v>0</v>
      </c>
      <c r="J84" s="4">
        <v>38675000</v>
      </c>
      <c r="K84" s="24">
        <f t="shared" si="12"/>
        <v>4501555000</v>
      </c>
      <c r="L84" s="4">
        <v>127</v>
      </c>
      <c r="M84" s="4">
        <v>80</v>
      </c>
      <c r="N84" s="4">
        <v>3</v>
      </c>
      <c r="O84" s="4">
        <v>5</v>
      </c>
      <c r="P84" s="4">
        <v>65700</v>
      </c>
      <c r="Q84" s="4">
        <v>47500</v>
      </c>
      <c r="R84" s="5">
        <v>1.15E-2</v>
      </c>
      <c r="S84" s="4">
        <v>117900</v>
      </c>
      <c r="T84" s="4">
        <f t="shared" si="13"/>
        <v>195821.3</v>
      </c>
      <c r="U84" s="4">
        <f t="shared" si="14"/>
        <v>124800</v>
      </c>
      <c r="V84" s="5">
        <v>1.1299999999999999E-2</v>
      </c>
    </row>
    <row r="85" spans="1:22" x14ac:dyDescent="0.2">
      <c r="A85" s="16" t="s">
        <v>192</v>
      </c>
      <c r="B85" s="4">
        <v>2600</v>
      </c>
      <c r="C85" s="4">
        <v>0</v>
      </c>
      <c r="D85" s="4">
        <v>2600</v>
      </c>
      <c r="E85" s="4">
        <v>125200000</v>
      </c>
      <c r="F85" s="4">
        <f t="shared" si="11"/>
        <v>7610870000</v>
      </c>
      <c r="K85" s="24">
        <f t="shared" si="12"/>
        <v>4462880000</v>
      </c>
      <c r="L85" s="4">
        <v>77</v>
      </c>
      <c r="M85" s="4">
        <v>205</v>
      </c>
      <c r="N85" s="4">
        <v>1</v>
      </c>
      <c r="O85" s="4">
        <v>6</v>
      </c>
      <c r="P85" s="4">
        <v>29800</v>
      </c>
      <c r="Q85" s="4">
        <v>91900</v>
      </c>
      <c r="R85" s="5">
        <v>-1E-3</v>
      </c>
      <c r="S85" s="4">
        <v>124800</v>
      </c>
      <c r="T85" s="4">
        <f t="shared" si="13"/>
        <v>202660.5</v>
      </c>
      <c r="U85" s="4">
        <f t="shared" si="14"/>
        <v>88500</v>
      </c>
      <c r="V85" s="5">
        <v>6.3E-3</v>
      </c>
    </row>
    <row r="86" spans="1:22" x14ac:dyDescent="0.2">
      <c r="A86" s="16" t="s">
        <v>191</v>
      </c>
      <c r="B86" s="4">
        <v>200</v>
      </c>
      <c r="C86" s="4">
        <v>18100</v>
      </c>
      <c r="D86" s="4">
        <v>-17900</v>
      </c>
      <c r="E86" s="4">
        <v>-866700000</v>
      </c>
      <c r="F86" s="4">
        <f t="shared" si="11"/>
        <v>7485670000</v>
      </c>
      <c r="G86" s="4">
        <v>0</v>
      </c>
      <c r="H86" s="4">
        <v>0</v>
      </c>
      <c r="I86" s="4">
        <v>0</v>
      </c>
      <c r="J86" s="4">
        <v>-19300000</v>
      </c>
      <c r="K86" s="24">
        <f t="shared" si="12"/>
        <v>4462880000</v>
      </c>
      <c r="L86" s="4">
        <v>66</v>
      </c>
      <c r="M86" s="4">
        <v>188</v>
      </c>
      <c r="N86" s="4">
        <v>5</v>
      </c>
      <c r="O86" s="4">
        <v>16</v>
      </c>
      <c r="P86" s="4">
        <v>49400</v>
      </c>
      <c r="Q86" s="4">
        <v>117200</v>
      </c>
      <c r="R86" s="5">
        <v>-6.1999999999999998E-3</v>
      </c>
      <c r="S86" s="4">
        <v>169300</v>
      </c>
      <c r="T86" s="4">
        <f t="shared" si="13"/>
        <v>222843.8</v>
      </c>
      <c r="U86" s="4">
        <f t="shared" si="14"/>
        <v>88500</v>
      </c>
      <c r="V86" s="5">
        <v>1.23E-2</v>
      </c>
    </row>
    <row r="87" spans="1:22" x14ac:dyDescent="0.2">
      <c r="A87" s="16" t="s">
        <v>190</v>
      </c>
      <c r="B87" s="4">
        <v>9500</v>
      </c>
      <c r="C87" s="4">
        <v>7900</v>
      </c>
      <c r="D87" s="4">
        <v>1600</v>
      </c>
      <c r="E87" s="4">
        <v>78160000</v>
      </c>
      <c r="F87" s="4">
        <f t="shared" si="11"/>
        <v>8352370000</v>
      </c>
      <c r="G87" s="4">
        <v>0</v>
      </c>
      <c r="H87" s="4">
        <v>0</v>
      </c>
      <c r="I87" s="4">
        <v>0</v>
      </c>
      <c r="J87" s="4">
        <v>-14580000</v>
      </c>
      <c r="K87" s="24">
        <f t="shared" si="12"/>
        <v>4482180000</v>
      </c>
      <c r="L87" s="4">
        <v>117</v>
      </c>
      <c r="M87" s="4">
        <v>149</v>
      </c>
      <c r="N87" s="4">
        <v>4</v>
      </c>
      <c r="O87" s="4">
        <v>8</v>
      </c>
      <c r="P87" s="4">
        <v>60500</v>
      </c>
      <c r="Q87" s="4">
        <v>90000</v>
      </c>
      <c r="R87" s="5">
        <v>-7.1999999999999998E-3</v>
      </c>
      <c r="S87" s="4">
        <v>155100</v>
      </c>
      <c r="T87" s="4">
        <f t="shared" si="13"/>
        <v>230253.8</v>
      </c>
      <c r="U87" s="4">
        <f t="shared" si="14"/>
        <v>88500</v>
      </c>
      <c r="V87" s="5">
        <v>1.1299999999999999E-2</v>
      </c>
    </row>
    <row r="88" spans="1:22" x14ac:dyDescent="0.2">
      <c r="A88" s="16" t="s">
        <v>189</v>
      </c>
      <c r="B88" s="4">
        <v>25300</v>
      </c>
      <c r="C88" s="4">
        <v>1400</v>
      </c>
      <c r="D88" s="4">
        <v>23900</v>
      </c>
      <c r="E88" s="4">
        <v>1159930000</v>
      </c>
      <c r="F88" s="4">
        <f t="shared" si="11"/>
        <v>8274210000</v>
      </c>
      <c r="G88" s="4">
        <v>0</v>
      </c>
      <c r="H88" s="4">
        <v>0</v>
      </c>
      <c r="I88" s="4">
        <v>0</v>
      </c>
      <c r="J88" s="4">
        <v>77630000</v>
      </c>
      <c r="K88" s="24">
        <f t="shared" si="12"/>
        <v>4496760000</v>
      </c>
      <c r="L88" s="4">
        <v>150</v>
      </c>
      <c r="M88" s="4">
        <v>252</v>
      </c>
      <c r="N88" s="4">
        <v>2</v>
      </c>
      <c r="O88" s="4">
        <v>2</v>
      </c>
      <c r="P88" s="4">
        <v>54200</v>
      </c>
      <c r="Q88" s="4">
        <v>91100</v>
      </c>
      <c r="R88" s="5">
        <v>-2E-3</v>
      </c>
      <c r="S88" s="4">
        <v>146900</v>
      </c>
      <c r="T88" s="4">
        <f t="shared" si="13"/>
        <v>242551.5</v>
      </c>
      <c r="U88" s="4">
        <f t="shared" si="14"/>
        <v>88500</v>
      </c>
      <c r="V88" s="5">
        <v>1.84E-2</v>
      </c>
    </row>
    <row r="89" spans="1:22" x14ac:dyDescent="0.2">
      <c r="A89" s="16" t="s">
        <v>188</v>
      </c>
      <c r="B89" s="4">
        <v>58400</v>
      </c>
      <c r="C89" s="4">
        <v>11000</v>
      </c>
      <c r="D89" s="4">
        <v>47400</v>
      </c>
      <c r="E89" s="4">
        <v>2326430000</v>
      </c>
      <c r="F89" s="4">
        <f t="shared" si="11"/>
        <v>7114280000</v>
      </c>
      <c r="K89" s="24">
        <f t="shared" si="12"/>
        <v>4419130000</v>
      </c>
      <c r="L89" s="4">
        <v>213</v>
      </c>
      <c r="M89" s="4">
        <v>271</v>
      </c>
      <c r="N89" s="4">
        <v>6</v>
      </c>
      <c r="O89" s="4">
        <v>7</v>
      </c>
      <c r="P89" s="4">
        <v>117500</v>
      </c>
      <c r="Q89" s="4">
        <v>136100</v>
      </c>
      <c r="R89" s="5">
        <v>9.300000000000001E-3</v>
      </c>
      <c r="S89" s="4">
        <v>253600</v>
      </c>
      <c r="T89" s="4">
        <f t="shared" si="13"/>
        <v>243661.9</v>
      </c>
      <c r="U89" s="4">
        <f t="shared" si="14"/>
        <v>88500</v>
      </c>
      <c r="V89" s="5">
        <v>2.0299999999999999E-2</v>
      </c>
    </row>
    <row r="90" spans="1:22" x14ac:dyDescent="0.2">
      <c r="A90" s="16" t="s">
        <v>187</v>
      </c>
      <c r="B90" s="4">
        <v>23300</v>
      </c>
      <c r="C90" s="4">
        <v>5200</v>
      </c>
      <c r="D90" s="4">
        <v>18100</v>
      </c>
      <c r="E90" s="4">
        <v>880530000</v>
      </c>
      <c r="F90" s="4">
        <f t="shared" si="11"/>
        <v>4787850000</v>
      </c>
      <c r="G90" s="4">
        <v>0</v>
      </c>
      <c r="H90" s="4">
        <v>0</v>
      </c>
      <c r="I90" s="4">
        <v>0</v>
      </c>
      <c r="J90" s="4">
        <v>-4865000</v>
      </c>
      <c r="K90" s="24">
        <f t="shared" si="12"/>
        <v>4419130000</v>
      </c>
      <c r="L90" s="4">
        <v>98</v>
      </c>
      <c r="M90" s="4">
        <v>111</v>
      </c>
      <c r="N90" s="4">
        <v>1</v>
      </c>
      <c r="O90" s="4">
        <v>3</v>
      </c>
      <c r="P90" s="4">
        <v>39400</v>
      </c>
      <c r="Q90" s="4">
        <v>41000</v>
      </c>
      <c r="R90" s="5">
        <v>0</v>
      </c>
      <c r="S90" s="4">
        <v>88500</v>
      </c>
      <c r="T90" s="4">
        <f t="shared" si="13"/>
        <v>273130.09999999998</v>
      </c>
      <c r="U90" s="4">
        <f t="shared" si="14"/>
        <v>98938</v>
      </c>
      <c r="V90" s="5">
        <v>4.1999999999999997E-3</v>
      </c>
    </row>
    <row r="91" spans="1:22" x14ac:dyDescent="0.2">
      <c r="A91" s="16" t="s">
        <v>186</v>
      </c>
      <c r="B91" s="4">
        <v>8100</v>
      </c>
      <c r="C91" s="4">
        <v>5200</v>
      </c>
      <c r="D91" s="4">
        <v>2900</v>
      </c>
      <c r="E91" s="4">
        <v>141010000</v>
      </c>
      <c r="F91" s="4">
        <f t="shared" ref="F91:F102" si="15">E91+F92</f>
        <v>3907320000</v>
      </c>
      <c r="G91" s="4">
        <v>0</v>
      </c>
      <c r="H91" s="4">
        <v>0</v>
      </c>
      <c r="I91" s="4">
        <v>0</v>
      </c>
      <c r="J91" s="4">
        <v>-53565000</v>
      </c>
      <c r="K91" s="24">
        <f t="shared" ref="K91:K102" si="16">K92+J91</f>
        <v>4423995000</v>
      </c>
      <c r="L91" s="4">
        <v>104</v>
      </c>
      <c r="M91" s="4">
        <v>194</v>
      </c>
      <c r="N91" s="4">
        <v>8</v>
      </c>
      <c r="O91" s="4">
        <v>13</v>
      </c>
      <c r="P91" s="4">
        <v>80000</v>
      </c>
      <c r="Q91" s="4">
        <v>158600</v>
      </c>
      <c r="R91" s="5">
        <v>2.0999999999999999E-3</v>
      </c>
      <c r="S91" s="4">
        <v>240388</v>
      </c>
      <c r="T91" s="4">
        <f t="shared" si="13"/>
        <v>282532.09999999998</v>
      </c>
      <c r="U91" s="4">
        <f t="shared" ref="U91:U102" si="17">MIN(S92:S96)</f>
        <v>98938</v>
      </c>
      <c r="V91" s="5">
        <v>1.03E-2</v>
      </c>
    </row>
    <row r="92" spans="1:22" x14ac:dyDescent="0.2">
      <c r="A92" s="16" t="s">
        <v>185</v>
      </c>
      <c r="B92" s="4">
        <v>9600</v>
      </c>
      <c r="C92" s="4">
        <v>0</v>
      </c>
      <c r="D92" s="4">
        <v>9600</v>
      </c>
      <c r="E92" s="4">
        <v>462760000</v>
      </c>
      <c r="F92" s="4">
        <f t="shared" si="15"/>
        <v>3766310000</v>
      </c>
      <c r="K92" s="24">
        <f t="shared" si="16"/>
        <v>4477560000</v>
      </c>
      <c r="L92" s="4">
        <v>97</v>
      </c>
      <c r="M92" s="4">
        <v>123</v>
      </c>
      <c r="N92" s="4">
        <v>1</v>
      </c>
      <c r="O92" s="4">
        <v>0</v>
      </c>
      <c r="P92" s="4">
        <v>43500</v>
      </c>
      <c r="Q92" s="4">
        <v>52400</v>
      </c>
      <c r="R92" s="5">
        <v>8.3999999999999995E-3</v>
      </c>
      <c r="S92" s="4">
        <v>98938</v>
      </c>
      <c r="T92" s="4">
        <f t="shared" si="13"/>
        <v>292108.09999999998</v>
      </c>
      <c r="U92" s="4">
        <f t="shared" si="17"/>
        <v>193192</v>
      </c>
      <c r="V92" s="5">
        <v>1.7600000000000001E-2</v>
      </c>
    </row>
    <row r="93" spans="1:22" x14ac:dyDescent="0.2">
      <c r="A93" s="16" t="s">
        <v>184</v>
      </c>
      <c r="B93" s="4">
        <v>1700</v>
      </c>
      <c r="C93" s="4">
        <v>3400</v>
      </c>
      <c r="D93" s="4">
        <v>-1700</v>
      </c>
      <c r="E93" s="4">
        <v>-81870000</v>
      </c>
      <c r="F93" s="4">
        <f t="shared" si="15"/>
        <v>3303550000</v>
      </c>
      <c r="K93" s="24">
        <f t="shared" si="16"/>
        <v>4477560000</v>
      </c>
      <c r="L93" s="4">
        <v>88</v>
      </c>
      <c r="M93" s="4">
        <v>209</v>
      </c>
      <c r="N93" s="4">
        <v>8</v>
      </c>
      <c r="O93" s="4">
        <v>15</v>
      </c>
      <c r="P93" s="4">
        <v>54400</v>
      </c>
      <c r="Q93" s="4">
        <v>159100</v>
      </c>
      <c r="R93" s="5">
        <v>-2E-3</v>
      </c>
      <c r="S93" s="4">
        <v>215050</v>
      </c>
      <c r="T93" s="4">
        <f t="shared" si="13"/>
        <v>300670.11111111112</v>
      </c>
      <c r="U93" s="4">
        <f t="shared" si="17"/>
        <v>193192</v>
      </c>
      <c r="V93" s="5">
        <v>1.55E-2</v>
      </c>
    </row>
    <row r="94" spans="1:22" x14ac:dyDescent="0.2">
      <c r="A94" s="16" t="s">
        <v>183</v>
      </c>
      <c r="B94" s="4">
        <v>14900</v>
      </c>
      <c r="C94" s="4">
        <v>12500</v>
      </c>
      <c r="D94" s="4">
        <v>2400</v>
      </c>
      <c r="E94" s="4">
        <v>115460000</v>
      </c>
      <c r="F94" s="4">
        <f t="shared" si="15"/>
        <v>3385420000</v>
      </c>
      <c r="G94" s="4">
        <v>0</v>
      </c>
      <c r="H94" s="4">
        <v>0</v>
      </c>
      <c r="I94" s="4">
        <v>0</v>
      </c>
      <c r="J94" s="4">
        <v>-4850000</v>
      </c>
      <c r="K94" s="24">
        <f t="shared" si="16"/>
        <v>4477560000</v>
      </c>
      <c r="L94" s="4">
        <v>306</v>
      </c>
      <c r="M94" s="4">
        <v>576</v>
      </c>
      <c r="N94" s="4">
        <v>5</v>
      </c>
      <c r="O94" s="4">
        <v>25</v>
      </c>
      <c r="P94" s="4">
        <v>131800</v>
      </c>
      <c r="Q94" s="4">
        <v>332600</v>
      </c>
      <c r="R94" s="5">
        <v>-2.92E-2</v>
      </c>
      <c r="S94" s="4">
        <v>465637</v>
      </c>
      <c r="T94" s="4">
        <f t="shared" si="13"/>
        <v>280049.25</v>
      </c>
      <c r="U94" s="4">
        <f t="shared" si="17"/>
        <v>193192</v>
      </c>
      <c r="V94" s="5">
        <v>2.7400000000000001E-2</v>
      </c>
    </row>
    <row r="95" spans="1:22" x14ac:dyDescent="0.2">
      <c r="A95" s="16" t="s">
        <v>182</v>
      </c>
      <c r="B95" s="4">
        <v>37300</v>
      </c>
      <c r="C95" s="4">
        <v>7200</v>
      </c>
      <c r="D95" s="4">
        <v>30100</v>
      </c>
      <c r="E95" s="4">
        <v>1479530000</v>
      </c>
      <c r="F95" s="4">
        <f t="shared" si="15"/>
        <v>3269960000</v>
      </c>
      <c r="K95" s="24">
        <f t="shared" si="16"/>
        <v>4482410000</v>
      </c>
      <c r="L95" s="4">
        <v>124</v>
      </c>
      <c r="M95" s="4">
        <v>219</v>
      </c>
      <c r="N95" s="4">
        <v>5</v>
      </c>
      <c r="O95" s="4">
        <v>4</v>
      </c>
      <c r="P95" s="4">
        <v>65500</v>
      </c>
      <c r="Q95" s="4">
        <v>99900</v>
      </c>
      <c r="R95" s="5">
        <v>5.1000000000000004E-3</v>
      </c>
      <c r="S95" s="4">
        <v>193192</v>
      </c>
      <c r="T95" s="4">
        <f t="shared" si="13"/>
        <v>292457.42857142858</v>
      </c>
      <c r="U95" s="4">
        <f t="shared" si="17"/>
        <v>229200</v>
      </c>
      <c r="V95" s="5">
        <v>1.6200000000000003E-2</v>
      </c>
    </row>
    <row r="96" spans="1:22" x14ac:dyDescent="0.2">
      <c r="A96" s="16" t="s">
        <v>177</v>
      </c>
      <c r="B96" s="4">
        <v>6200</v>
      </c>
      <c r="C96" s="4">
        <v>0</v>
      </c>
      <c r="D96" s="4">
        <v>6200</v>
      </c>
      <c r="E96" s="4">
        <v>304470000</v>
      </c>
      <c r="F96" s="4">
        <f t="shared" si="15"/>
        <v>1790430000</v>
      </c>
      <c r="K96" s="24">
        <f t="shared" si="16"/>
        <v>4482410000</v>
      </c>
      <c r="L96" s="4">
        <v>165</v>
      </c>
      <c r="M96" s="4">
        <v>307</v>
      </c>
      <c r="N96" s="4">
        <v>14</v>
      </c>
      <c r="O96" s="4">
        <v>26</v>
      </c>
      <c r="P96" s="4">
        <v>136800</v>
      </c>
      <c r="Q96" s="4">
        <v>226700</v>
      </c>
      <c r="R96" s="5">
        <v>-5.0000000000000001E-3</v>
      </c>
      <c r="S96" s="4">
        <v>371133</v>
      </c>
      <c r="T96" s="4">
        <f t="shared" si="13"/>
        <v>279344.83333333331</v>
      </c>
      <c r="U96" s="4">
        <f t="shared" si="17"/>
        <v>229200</v>
      </c>
      <c r="V96" s="5">
        <v>1.6200000000000003E-2</v>
      </c>
    </row>
    <row r="97" spans="1:22" x14ac:dyDescent="0.2">
      <c r="A97" s="16" t="s">
        <v>175</v>
      </c>
      <c r="B97" s="4">
        <v>32000</v>
      </c>
      <c r="C97" s="4">
        <v>100</v>
      </c>
      <c r="D97" s="4">
        <v>31900</v>
      </c>
      <c r="E97" s="4">
        <v>1574990000</v>
      </c>
      <c r="F97" s="4">
        <f t="shared" si="15"/>
        <v>1485960000</v>
      </c>
      <c r="K97" s="24">
        <f t="shared" si="16"/>
        <v>4482410000</v>
      </c>
      <c r="L97" s="4">
        <v>201</v>
      </c>
      <c r="M97" s="4">
        <v>224</v>
      </c>
      <c r="N97" s="4">
        <v>10</v>
      </c>
      <c r="O97" s="4">
        <v>2</v>
      </c>
      <c r="P97" s="4">
        <v>123900</v>
      </c>
      <c r="Q97" s="4">
        <v>97800</v>
      </c>
      <c r="R97" s="5">
        <v>1.1000000000000001E-3</v>
      </c>
      <c r="S97" s="4">
        <v>229200</v>
      </c>
      <c r="T97" s="4">
        <f t="shared" ref="T97:T102" si="18">AVERAGE(S98:S107)</f>
        <v>289373.8</v>
      </c>
      <c r="U97" s="4">
        <f t="shared" si="17"/>
        <v>194698</v>
      </c>
      <c r="V97" s="5">
        <v>2.2200000000000001E-2</v>
      </c>
    </row>
    <row r="98" spans="1:22" x14ac:dyDescent="0.2">
      <c r="A98" s="16" t="s">
        <v>174</v>
      </c>
      <c r="B98" s="4">
        <v>700</v>
      </c>
      <c r="C98" s="4">
        <v>2600</v>
      </c>
      <c r="D98" s="4">
        <v>-1900</v>
      </c>
      <c r="E98" s="4">
        <v>-93900000</v>
      </c>
      <c r="F98" s="4">
        <f t="shared" si="15"/>
        <v>-89030000</v>
      </c>
      <c r="K98" s="24">
        <f t="shared" si="16"/>
        <v>4482410000</v>
      </c>
      <c r="L98" s="4">
        <v>127</v>
      </c>
      <c r="M98" s="4">
        <v>328</v>
      </c>
      <c r="N98" s="4">
        <v>7</v>
      </c>
      <c r="O98" s="4">
        <v>14</v>
      </c>
      <c r="P98" s="4">
        <v>71400</v>
      </c>
      <c r="Q98" s="4">
        <v>183000</v>
      </c>
      <c r="R98" s="5">
        <v>-5.0000000000000001E-3</v>
      </c>
      <c r="S98" s="4">
        <v>269877</v>
      </c>
      <c r="T98" s="4">
        <f t="shared" si="18"/>
        <v>294248</v>
      </c>
      <c r="U98" s="4">
        <f t="shared" si="17"/>
        <v>194698</v>
      </c>
      <c r="V98" s="5">
        <v>1.5100000000000001E-2</v>
      </c>
    </row>
    <row r="99" spans="1:22" x14ac:dyDescent="0.2">
      <c r="A99" s="16" t="s">
        <v>164</v>
      </c>
      <c r="B99" s="4">
        <v>1800</v>
      </c>
      <c r="C99" s="4">
        <v>1400</v>
      </c>
      <c r="D99" s="4">
        <v>400</v>
      </c>
      <c r="E99" s="4">
        <v>19900000</v>
      </c>
      <c r="F99" s="4">
        <f t="shared" si="15"/>
        <v>4870000</v>
      </c>
      <c r="G99" s="4">
        <v>20500</v>
      </c>
      <c r="H99" s="4">
        <v>100</v>
      </c>
      <c r="I99" s="4">
        <v>20400</v>
      </c>
      <c r="J99" s="4">
        <v>1007995000</v>
      </c>
      <c r="K99" s="24">
        <f t="shared" si="16"/>
        <v>4482410000</v>
      </c>
      <c r="L99" s="4">
        <v>144</v>
      </c>
      <c r="M99" s="4">
        <v>198</v>
      </c>
      <c r="N99" s="4">
        <v>6</v>
      </c>
      <c r="O99" s="4">
        <v>11</v>
      </c>
      <c r="P99" s="4">
        <v>100200</v>
      </c>
      <c r="Q99" s="4">
        <v>129400</v>
      </c>
      <c r="R99" s="5">
        <v>1.1000000000000001E-3</v>
      </c>
      <c r="S99" s="4">
        <v>264704</v>
      </c>
      <c r="T99" s="4">
        <f t="shared" si="18"/>
        <v>304096</v>
      </c>
      <c r="U99" s="4">
        <f t="shared" si="17"/>
        <v>194698</v>
      </c>
      <c r="V99" s="5">
        <v>1.41E-2</v>
      </c>
    </row>
    <row r="100" spans="1:22" x14ac:dyDescent="0.2">
      <c r="A100" s="16" t="s">
        <v>156</v>
      </c>
      <c r="B100" s="4">
        <v>3500</v>
      </c>
      <c r="C100" s="4">
        <v>3900</v>
      </c>
      <c r="D100" s="4">
        <v>-400</v>
      </c>
      <c r="E100" s="4">
        <v>-20160000</v>
      </c>
      <c r="F100" s="4">
        <f t="shared" si="15"/>
        <v>-15030000</v>
      </c>
      <c r="G100" s="4">
        <v>56600</v>
      </c>
      <c r="H100" s="4">
        <v>1200</v>
      </c>
      <c r="I100" s="4">
        <v>55400</v>
      </c>
      <c r="J100" s="4">
        <v>2758150000</v>
      </c>
      <c r="K100" s="24">
        <f t="shared" si="16"/>
        <v>3474415000</v>
      </c>
      <c r="L100" s="4">
        <v>149</v>
      </c>
      <c r="M100" s="4">
        <v>322</v>
      </c>
      <c r="N100" s="4">
        <v>9</v>
      </c>
      <c r="O100" s="4">
        <v>25</v>
      </c>
      <c r="P100" s="4">
        <v>124900</v>
      </c>
      <c r="Q100" s="4">
        <v>257200</v>
      </c>
      <c r="R100" s="5">
        <v>-6.0000000000000001E-3</v>
      </c>
      <c r="S100" s="4">
        <v>383182</v>
      </c>
      <c r="T100" s="4">
        <f t="shared" si="18"/>
        <v>264553</v>
      </c>
      <c r="U100" s="4">
        <f t="shared" si="17"/>
        <v>194698</v>
      </c>
      <c r="V100" s="5">
        <v>1.2E-2</v>
      </c>
    </row>
    <row r="101" spans="1:22" x14ac:dyDescent="0.2">
      <c r="A101" s="16" t="s">
        <v>155</v>
      </c>
      <c r="B101" s="4">
        <v>2500</v>
      </c>
      <c r="C101" s="4">
        <v>1100</v>
      </c>
      <c r="D101" s="4">
        <v>1400</v>
      </c>
      <c r="E101" s="4">
        <v>69330000</v>
      </c>
      <c r="F101" s="4">
        <f t="shared" si="15"/>
        <v>5130000</v>
      </c>
      <c r="G101" s="4">
        <v>14600</v>
      </c>
      <c r="H101" s="4">
        <v>100</v>
      </c>
      <c r="I101" s="4">
        <v>14500</v>
      </c>
      <c r="J101" s="4">
        <v>716265000</v>
      </c>
      <c r="K101" s="24">
        <f t="shared" si="16"/>
        <v>716265000</v>
      </c>
      <c r="L101" s="4">
        <v>179</v>
      </c>
      <c r="M101" s="4">
        <v>230</v>
      </c>
      <c r="N101" s="4">
        <v>8</v>
      </c>
      <c r="O101" s="4">
        <v>20</v>
      </c>
      <c r="P101" s="4">
        <v>112600</v>
      </c>
      <c r="Q101" s="4">
        <v>161900</v>
      </c>
      <c r="R101" s="5">
        <v>1.6299999999999999E-2</v>
      </c>
      <c r="S101" s="4">
        <v>334408</v>
      </c>
      <c r="T101" s="4">
        <f t="shared" si="18"/>
        <v>194698</v>
      </c>
      <c r="U101" s="4">
        <f t="shared" si="17"/>
        <v>194698</v>
      </c>
      <c r="V101" s="5">
        <v>0.02</v>
      </c>
    </row>
    <row r="102" spans="1:22" x14ac:dyDescent="0.2">
      <c r="A102" s="16" t="s">
        <v>154</v>
      </c>
      <c r="B102" s="4">
        <v>1800</v>
      </c>
      <c r="C102" s="4">
        <v>3100</v>
      </c>
      <c r="D102" s="4">
        <v>-1300</v>
      </c>
      <c r="E102" s="4">
        <v>-64200000</v>
      </c>
      <c r="F102" s="4">
        <f t="shared" si="15"/>
        <v>-64200000</v>
      </c>
      <c r="K102" s="24">
        <f t="shared" si="16"/>
        <v>0</v>
      </c>
      <c r="L102" s="4">
        <v>123</v>
      </c>
      <c r="M102" s="4">
        <v>243</v>
      </c>
      <c r="N102" s="4">
        <v>4</v>
      </c>
      <c r="O102" s="4">
        <v>7</v>
      </c>
      <c r="P102" s="4">
        <v>62900</v>
      </c>
      <c r="Q102" s="4">
        <v>130600</v>
      </c>
      <c r="R102" s="5">
        <v>-0.01</v>
      </c>
      <c r="S102" s="4">
        <v>194698</v>
      </c>
      <c r="T102" s="4" t="e">
        <f t="shared" si="18"/>
        <v>#DIV/0!</v>
      </c>
      <c r="U102" s="4">
        <f t="shared" si="17"/>
        <v>0</v>
      </c>
      <c r="V102" s="5">
        <v>2.7900000000000001E-2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584A0-E101-DF4C-99AC-71E53D391949}">
  <sheetPr codeName="Sheet42"/>
  <dimension ref="A1:V258"/>
  <sheetViews>
    <sheetView topLeftCell="E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5.83203125"/>
    <col min="3" max="3" customWidth="true" width="14.0"/>
    <col min="4" max="4" customWidth="true" width="14.33203125"/>
    <col min="5" max="5" customWidth="true" width="18.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805">
        <v>344</v>
      </c>
      <c r="B3" t="n" s="2806">
        <v>14700.0</v>
      </c>
      <c r="C3" t="n" s="2807">
        <v>900.0</v>
      </c>
      <c r="D3" t="n" s="2808">
        <v>13800.0</v>
      </c>
      <c r="E3" t="n" s="2809">
        <v>4.8563E8</v>
      </c>
      <c r="G3" t="n" s="2795">
        <v>0.0</v>
      </c>
      <c r="H3" t="n" s="2796">
        <v>0.0</v>
      </c>
      <c r="I3" t="n" s="2797">
        <v>0.0</v>
      </c>
      <c r="J3" t="n" s="2798">
        <v>0.0</v>
      </c>
      <c r="L3" t="n" s="2799">
        <v>55.0</v>
      </c>
      <c r="M3" t="n" s="2800">
        <v>42.0</v>
      </c>
      <c r="N3" t="n" s="2801">
        <v>3.0</v>
      </c>
      <c r="O3" t="n" s="2802">
        <v>0.0</v>
      </c>
      <c r="P3" t="n" s="2803">
        <v>50500.0</v>
      </c>
      <c r="Q3" t="n" s="2804">
        <v>21400.0</v>
      </c>
      <c r="R3" t="n" s="2793">
        <v>0.0015</v>
      </c>
      <c r="S3" t="n" s="2792">
        <v>71900.0</v>
      </c>
      <c r="V3" t="n" s="2794">
        <v>0.015600000000000001</v>
      </c>
    </row>
    <row r="4">
      <c r="A4" t="s" s="738">
        <v>343</v>
      </c>
      <c r="B4" t="n" s="739">
        <v>12100.0</v>
      </c>
      <c r="C4" t="n" s="740">
        <v>1000.0</v>
      </c>
      <c r="D4" t="n" s="741">
        <v>11100.0</v>
      </c>
      <c r="E4" t="n" s="742">
        <v>3.8693E8</v>
      </c>
      <c r="G4" t="n" s="728">
        <v>0.0</v>
      </c>
      <c r="H4" t="n" s="729">
        <v>0.0</v>
      </c>
      <c r="I4" t="n" s="730">
        <v>0.0</v>
      </c>
      <c r="J4" t="n" s="731">
        <v>0.0</v>
      </c>
      <c r="L4" t="n" s="732">
        <v>82.0</v>
      </c>
      <c r="M4" t="n" s="733">
        <v>128.0</v>
      </c>
      <c r="N4" t="n" s="734">
        <v>9.0</v>
      </c>
      <c r="O4" t="n" s="735">
        <v>20.0</v>
      </c>
      <c r="P4" t="n" s="736">
        <v>141700.0</v>
      </c>
      <c r="Q4" t="n" s="737">
        <v>139500.0</v>
      </c>
      <c r="R4" t="n" s="726">
        <v>0.0087</v>
      </c>
      <c r="S4" t="n" s="725">
        <v>281200.0</v>
      </c>
      <c r="V4" t="n" s="727">
        <v>0.018500000000000003</v>
      </c>
    </row>
    <row r="5" spans="1:22" x14ac:dyDescent="0.2">
      <c r="A5" s="16" t="s">
        <v>342</v>
      </c>
      <c r="B5" s="4">
        <v>37400</v>
      </c>
      <c r="C5" s="4">
        <v>10700</v>
      </c>
      <c r="D5" s="4">
        <v>26700</v>
      </c>
      <c r="E5" s="4">
        <v>946710000</v>
      </c>
      <c r="F5" s="4">
        <f t="shared" ref="F5:F46" si="0">E5+F6</f>
        <v>-26432186586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3589800000</v>
      </c>
      <c r="L5" s="4">
        <v>77</v>
      </c>
      <c r="M5" s="4">
        <v>146</v>
      </c>
      <c r="N5" s="4">
        <v>8</v>
      </c>
      <c r="O5" s="4">
        <v>14</v>
      </c>
      <c r="P5" s="4">
        <v>82200</v>
      </c>
      <c r="Q5" s="4">
        <v>157400</v>
      </c>
      <c r="R5" s="5">
        <v>-1.1399999999999999E-2</v>
      </c>
      <c r="S5" s="4">
        <v>244600</v>
      </c>
      <c r="T5" s="4">
        <f t="shared" ref="T5:T73" si="2">AVERAGE(S6:S15)</f>
        <v>242250</v>
      </c>
      <c r="U5" s="4">
        <f t="shared" ref="U5:U46" si="3">MIN(S6:S10)</f>
        <v>171100</v>
      </c>
      <c r="V5" s="5">
        <v>2.81E-2</v>
      </c>
    </row>
    <row r="6" spans="1:22" x14ac:dyDescent="0.2">
      <c r="A6" s="16" t="s">
        <v>341</v>
      </c>
      <c r="B6" s="4">
        <v>19900</v>
      </c>
      <c r="C6" s="4">
        <v>700</v>
      </c>
      <c r="D6" s="4">
        <v>19200</v>
      </c>
      <c r="E6" s="4">
        <v>668180000</v>
      </c>
      <c r="F6" s="4">
        <f t="shared" si="0"/>
        <v>-27378896586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3589800000</v>
      </c>
      <c r="L6" s="4">
        <v>106</v>
      </c>
      <c r="M6" s="4">
        <v>79</v>
      </c>
      <c r="N6" s="4">
        <v>8</v>
      </c>
      <c r="O6" s="4">
        <v>3</v>
      </c>
      <c r="P6" s="4">
        <v>122400</v>
      </c>
      <c r="Q6" s="4">
        <v>53500</v>
      </c>
      <c r="R6" s="5">
        <v>3.5299999999999998E-2</v>
      </c>
      <c r="S6" s="4">
        <v>176600</v>
      </c>
      <c r="T6" s="4">
        <f t="shared" si="2"/>
        <v>241300</v>
      </c>
      <c r="U6" s="4">
        <f t="shared" si="3"/>
        <v>168000</v>
      </c>
      <c r="V6" s="5">
        <v>2.5600000000000001E-2</v>
      </c>
    </row>
    <row r="7" spans="1:22" x14ac:dyDescent="0.2">
      <c r="A7" s="16" t="s">
        <v>340</v>
      </c>
      <c r="B7" s="4">
        <v>5700</v>
      </c>
      <c r="C7" s="4">
        <v>700</v>
      </c>
      <c r="D7" s="4">
        <v>5000</v>
      </c>
      <c r="E7" s="4">
        <v>172480000</v>
      </c>
      <c r="F7" s="4">
        <f t="shared" si="0"/>
        <v>-28047076586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3589800000</v>
      </c>
      <c r="L7" s="4">
        <v>156</v>
      </c>
      <c r="M7" s="4">
        <v>173</v>
      </c>
      <c r="N7" s="4">
        <v>24</v>
      </c>
      <c r="O7" s="4">
        <v>9</v>
      </c>
      <c r="P7" s="4">
        <v>181000</v>
      </c>
      <c r="Q7" s="4">
        <v>134500</v>
      </c>
      <c r="R7" s="5">
        <v>-1.47E-2</v>
      </c>
      <c r="S7" s="4">
        <v>319900</v>
      </c>
      <c r="T7" s="4">
        <f t="shared" si="2"/>
        <v>223340</v>
      </c>
      <c r="U7" s="4">
        <f t="shared" si="3"/>
        <v>168000</v>
      </c>
      <c r="V7" s="5">
        <v>2.18E-2</v>
      </c>
    </row>
    <row r="8" spans="1:22" x14ac:dyDescent="0.2">
      <c r="A8" s="16" t="s">
        <v>339</v>
      </c>
      <c r="B8" s="4">
        <v>3200</v>
      </c>
      <c r="C8" s="4">
        <v>163700</v>
      </c>
      <c r="D8" s="4">
        <v>-160500</v>
      </c>
      <c r="E8" s="4">
        <v>-5695720000</v>
      </c>
      <c r="F8" s="4">
        <f t="shared" si="0"/>
        <v>-28219556586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3589800000</v>
      </c>
      <c r="L8" s="4">
        <v>181</v>
      </c>
      <c r="M8" s="4">
        <v>359</v>
      </c>
      <c r="N8" s="4">
        <v>17</v>
      </c>
      <c r="O8" s="4">
        <v>22</v>
      </c>
      <c r="P8" s="4">
        <v>184800</v>
      </c>
      <c r="Q8" s="4">
        <v>287600</v>
      </c>
      <c r="R8" s="5">
        <v>-4.0500000000000001E-2</v>
      </c>
      <c r="S8" s="4">
        <v>472400</v>
      </c>
      <c r="T8" s="4">
        <f t="shared" si="2"/>
        <v>191360</v>
      </c>
      <c r="U8" s="4">
        <f t="shared" si="3"/>
        <v>168000</v>
      </c>
      <c r="V8" s="5">
        <v>6.3600000000000004E-2</v>
      </c>
    </row>
    <row r="9" spans="1:22" x14ac:dyDescent="0.2">
      <c r="A9" s="16" t="s">
        <v>338</v>
      </c>
      <c r="B9" s="4">
        <v>9400</v>
      </c>
      <c r="C9" s="4">
        <v>5500</v>
      </c>
      <c r="D9" s="4">
        <v>3900</v>
      </c>
      <c r="E9" s="4">
        <v>137790000</v>
      </c>
      <c r="F9" s="4">
        <f t="shared" si="0"/>
        <v>-22523836586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3589800000</v>
      </c>
      <c r="L9" s="4">
        <v>170</v>
      </c>
      <c r="M9" s="4">
        <v>96</v>
      </c>
      <c r="N9" s="4">
        <v>17</v>
      </c>
      <c r="O9" s="4">
        <v>2</v>
      </c>
      <c r="P9" s="4">
        <v>198600</v>
      </c>
      <c r="Q9" s="4">
        <v>60600</v>
      </c>
      <c r="R9" s="5">
        <v>1.9900000000000001E-2</v>
      </c>
      <c r="S9" s="4">
        <v>278600</v>
      </c>
      <c r="T9" s="4">
        <f t="shared" si="2"/>
        <v>173800</v>
      </c>
      <c r="U9" s="4">
        <f t="shared" si="3"/>
        <v>168000</v>
      </c>
      <c r="V9" s="5">
        <v>3.32E-2</v>
      </c>
    </row>
    <row r="10" spans="1:22" x14ac:dyDescent="0.2">
      <c r="A10" s="16" t="s">
        <v>337</v>
      </c>
      <c r="B10" s="4">
        <v>11500</v>
      </c>
      <c r="C10" s="4">
        <v>3500</v>
      </c>
      <c r="D10" s="4">
        <v>8000</v>
      </c>
      <c r="E10" s="4">
        <v>282450000</v>
      </c>
      <c r="F10" s="4">
        <f t="shared" si="0"/>
        <v>-22661626586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3589800000</v>
      </c>
      <c r="L10" s="4">
        <v>64</v>
      </c>
      <c r="M10" s="4">
        <v>144</v>
      </c>
      <c r="N10" s="4">
        <v>3</v>
      </c>
      <c r="O10" s="4">
        <v>6</v>
      </c>
      <c r="P10" s="4">
        <v>47600</v>
      </c>
      <c r="Q10" s="4">
        <v>117900</v>
      </c>
      <c r="R10" s="5">
        <v>8.6E-3</v>
      </c>
      <c r="S10" s="4">
        <v>171100</v>
      </c>
      <c r="T10" s="4">
        <f t="shared" si="2"/>
        <v>168230</v>
      </c>
      <c r="U10" s="4">
        <f t="shared" si="3"/>
        <v>91600</v>
      </c>
      <c r="V10" s="5">
        <v>1.9699999999999999E-2</v>
      </c>
    </row>
    <row r="11" spans="1:22" x14ac:dyDescent="0.2">
      <c r="A11" s="16" t="s">
        <v>336</v>
      </c>
      <c r="B11" s="4">
        <v>2500</v>
      </c>
      <c r="C11" s="4">
        <v>2900</v>
      </c>
      <c r="D11" s="4">
        <v>-400</v>
      </c>
      <c r="E11" s="4">
        <v>-13920000</v>
      </c>
      <c r="F11" s="4">
        <f t="shared" si="0"/>
        <v>-22944076586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3589800000</v>
      </c>
      <c r="L11" s="4">
        <v>57</v>
      </c>
      <c r="M11" s="4">
        <v>155</v>
      </c>
      <c r="N11" s="4">
        <v>5</v>
      </c>
      <c r="O11" s="4">
        <v>6</v>
      </c>
      <c r="P11" s="4">
        <v>49500</v>
      </c>
      <c r="Q11" s="4">
        <v>118400</v>
      </c>
      <c r="R11" s="5">
        <v>-2.8000000000000004E-3</v>
      </c>
      <c r="S11" s="4">
        <v>168000</v>
      </c>
      <c r="T11" s="4">
        <f t="shared" si="2"/>
        <v>177370</v>
      </c>
      <c r="U11" s="4">
        <f t="shared" si="3"/>
        <v>91600</v>
      </c>
      <c r="V11" s="5">
        <v>1.43E-2</v>
      </c>
    </row>
    <row r="12" spans="1:22" x14ac:dyDescent="0.2">
      <c r="A12" s="16" t="s">
        <v>335</v>
      </c>
      <c r="B12" s="4">
        <v>3400</v>
      </c>
      <c r="C12" s="4">
        <v>6600</v>
      </c>
      <c r="D12" s="4">
        <v>-3200</v>
      </c>
      <c r="E12" s="4">
        <v>-112950000</v>
      </c>
      <c r="F12" s="4">
        <f t="shared" si="0"/>
        <v>-22930156586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3589800000</v>
      </c>
      <c r="L12" s="4">
        <v>79</v>
      </c>
      <c r="M12" s="4">
        <v>308</v>
      </c>
      <c r="N12" s="4">
        <v>5</v>
      </c>
      <c r="O12" s="4">
        <v>9</v>
      </c>
      <c r="P12" s="4">
        <v>71100</v>
      </c>
      <c r="Q12" s="4">
        <v>195900</v>
      </c>
      <c r="R12" s="5">
        <v>-1.1399999999999999E-2</v>
      </c>
      <c r="S12" s="4">
        <v>336900</v>
      </c>
      <c r="T12" s="4">
        <f t="shared" si="2"/>
        <v>166100</v>
      </c>
      <c r="U12" s="4">
        <f t="shared" si="3"/>
        <v>91600</v>
      </c>
      <c r="V12" s="5">
        <v>2.4E-2</v>
      </c>
    </row>
    <row r="13" spans="1:22" x14ac:dyDescent="0.2">
      <c r="A13" s="16" t="s">
        <v>333</v>
      </c>
      <c r="B13" s="4">
        <v>10200</v>
      </c>
      <c r="C13" s="4">
        <v>4000</v>
      </c>
      <c r="D13" s="4">
        <v>6200</v>
      </c>
      <c r="E13" s="4">
        <v>221240000</v>
      </c>
      <c r="F13" s="4">
        <f t="shared" si="0"/>
        <v>-22817206586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3589800000</v>
      </c>
      <c r="L13" s="4">
        <v>106</v>
      </c>
      <c r="M13" s="4">
        <v>155</v>
      </c>
      <c r="N13" s="4">
        <v>7</v>
      </c>
      <c r="O13" s="4">
        <v>4</v>
      </c>
      <c r="P13" s="4">
        <v>81300</v>
      </c>
      <c r="Q13" s="4">
        <v>91900</v>
      </c>
      <c r="R13" s="5">
        <v>1.15E-2</v>
      </c>
      <c r="S13" s="4">
        <v>175200</v>
      </c>
      <c r="T13" s="4">
        <f t="shared" si="2"/>
        <v>154780</v>
      </c>
      <c r="U13" s="4">
        <f t="shared" si="3"/>
        <v>91600</v>
      </c>
      <c r="V13" s="5">
        <v>2.1000000000000001E-2</v>
      </c>
    </row>
    <row r="14" spans="1:22" x14ac:dyDescent="0.2">
      <c r="A14" s="16" t="s">
        <v>332</v>
      </c>
      <c r="B14" s="4">
        <v>54300</v>
      </c>
      <c r="C14" s="4">
        <v>14600</v>
      </c>
      <c r="D14" s="4">
        <v>39700</v>
      </c>
      <c r="E14" s="4">
        <v>1394820000</v>
      </c>
      <c r="F14" s="4">
        <f t="shared" si="0"/>
        <v>-23038446586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3589800000</v>
      </c>
      <c r="L14" s="4">
        <v>290</v>
      </c>
      <c r="M14" s="4">
        <v>78</v>
      </c>
      <c r="N14" s="4">
        <v>8</v>
      </c>
      <c r="O14" s="4">
        <v>5</v>
      </c>
      <c r="P14" s="4">
        <v>130900</v>
      </c>
      <c r="Q14" s="4">
        <v>71100</v>
      </c>
      <c r="R14" s="5">
        <v>7.1999999999999998E-3</v>
      </c>
      <c r="S14" s="4">
        <v>232200</v>
      </c>
      <c r="T14" s="4">
        <f t="shared" si="2"/>
        <v>140250</v>
      </c>
      <c r="U14" s="4">
        <f t="shared" si="3"/>
        <v>91600</v>
      </c>
      <c r="V14" s="5">
        <v>3.0699999999999998E-2</v>
      </c>
    </row>
    <row r="15" spans="1:22" x14ac:dyDescent="0.2">
      <c r="A15" s="16" t="s">
        <v>331</v>
      </c>
      <c r="B15" s="4">
        <v>600</v>
      </c>
      <c r="C15" s="4">
        <v>2700</v>
      </c>
      <c r="D15" s="4">
        <v>-2100</v>
      </c>
      <c r="E15" s="4">
        <v>-73300000</v>
      </c>
      <c r="F15" s="4">
        <f t="shared" si="0"/>
        <v>-24433266586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3589800000</v>
      </c>
      <c r="L15" s="4">
        <v>36</v>
      </c>
      <c r="M15" s="4">
        <v>90</v>
      </c>
      <c r="N15" s="4">
        <v>3</v>
      </c>
      <c r="O15" s="4">
        <v>4</v>
      </c>
      <c r="P15" s="4">
        <v>30900</v>
      </c>
      <c r="Q15" s="4">
        <v>60700</v>
      </c>
      <c r="R15" s="5">
        <v>-2.8000000000000004E-3</v>
      </c>
      <c r="S15" s="4">
        <v>91600</v>
      </c>
      <c r="T15" s="4">
        <f t="shared" si="2"/>
        <v>143870</v>
      </c>
      <c r="U15" s="4">
        <f t="shared" si="3"/>
        <v>103000</v>
      </c>
      <c r="V15" s="5">
        <v>2.4300000000000002E-2</v>
      </c>
    </row>
    <row r="16" spans="1:22" x14ac:dyDescent="0.2">
      <c r="A16" s="16" t="s">
        <v>330</v>
      </c>
      <c r="B16" s="4">
        <v>6100</v>
      </c>
      <c r="C16" s="4">
        <v>2100</v>
      </c>
      <c r="D16" s="4">
        <v>4000</v>
      </c>
      <c r="E16" s="4">
        <v>139330000</v>
      </c>
      <c r="F16" s="4">
        <f t="shared" si="0"/>
        <v>-24359966586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3589800000</v>
      </c>
      <c r="L16" s="4">
        <v>150</v>
      </c>
      <c r="M16" s="4">
        <v>46</v>
      </c>
      <c r="N16" s="4">
        <v>10</v>
      </c>
      <c r="O16" s="4">
        <v>4</v>
      </c>
      <c r="P16" s="4">
        <v>122400</v>
      </c>
      <c r="Q16" s="4">
        <v>44700</v>
      </c>
      <c r="R16" s="5">
        <v>1.9099999999999999E-2</v>
      </c>
      <c r="S16" s="4">
        <v>167100</v>
      </c>
      <c r="T16" s="4">
        <f t="shared" si="2"/>
        <v>137980</v>
      </c>
      <c r="U16" s="4">
        <f t="shared" si="3"/>
        <v>103000</v>
      </c>
      <c r="V16" s="5">
        <v>2.29E-2</v>
      </c>
    </row>
    <row r="17" spans="1:22" x14ac:dyDescent="0.2">
      <c r="A17" s="16" t="s">
        <v>329</v>
      </c>
      <c r="B17" s="4">
        <v>0</v>
      </c>
      <c r="C17" s="4">
        <v>54200</v>
      </c>
      <c r="D17" s="4">
        <v>-54200</v>
      </c>
      <c r="E17" s="4">
        <v>-1864000969</v>
      </c>
      <c r="F17" s="4">
        <f t="shared" si="0"/>
        <v>-24499296586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3589800000</v>
      </c>
      <c r="L17" s="4">
        <v>36</v>
      </c>
      <c r="M17" s="4">
        <v>119</v>
      </c>
      <c r="N17" s="4">
        <v>5</v>
      </c>
      <c r="O17" s="4">
        <v>7</v>
      </c>
      <c r="P17" s="4">
        <v>55500</v>
      </c>
      <c r="Q17" s="4">
        <v>84800</v>
      </c>
      <c r="R17" s="5">
        <v>-1.1599999999999999E-2</v>
      </c>
      <c r="S17" s="4">
        <v>140300</v>
      </c>
      <c r="T17" s="4">
        <f t="shared" si="2"/>
        <v>134650</v>
      </c>
      <c r="U17" s="4">
        <f t="shared" si="3"/>
        <v>103000</v>
      </c>
      <c r="V17" s="5">
        <v>2.0199999999999999E-2</v>
      </c>
    </row>
    <row r="18" spans="1:22" x14ac:dyDescent="0.2">
      <c r="A18" s="16" t="s">
        <v>328</v>
      </c>
      <c r="B18" s="4">
        <v>7900</v>
      </c>
      <c r="C18" s="4">
        <v>8300</v>
      </c>
      <c r="D18" s="4">
        <v>-400</v>
      </c>
      <c r="E18" s="4">
        <v>-8290000</v>
      </c>
      <c r="F18" s="4">
        <f t="shared" si="0"/>
        <v>-22635295617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3589800000</v>
      </c>
      <c r="L18" s="4">
        <v>88</v>
      </c>
      <c r="M18" s="4">
        <v>138</v>
      </c>
      <c r="N18" s="4">
        <v>5</v>
      </c>
      <c r="O18" s="4">
        <v>5</v>
      </c>
      <c r="P18" s="4">
        <v>61900</v>
      </c>
      <c r="Q18" s="4">
        <v>78100</v>
      </c>
      <c r="R18" s="5">
        <v>2.8300000000000002E-2</v>
      </c>
      <c r="S18" s="4">
        <v>152600</v>
      </c>
      <c r="T18" s="4">
        <f t="shared" si="2"/>
        <v>131820</v>
      </c>
      <c r="U18" s="4">
        <f t="shared" si="3"/>
        <v>62000</v>
      </c>
      <c r="V18" s="5">
        <v>3.7599999999999995E-2</v>
      </c>
    </row>
    <row r="19" spans="1:22" x14ac:dyDescent="0.2">
      <c r="A19" s="16" t="s">
        <v>327</v>
      </c>
      <c r="B19" s="4">
        <v>1100</v>
      </c>
      <c r="C19" s="4">
        <v>12300</v>
      </c>
      <c r="D19" s="4">
        <v>-11200</v>
      </c>
      <c r="E19" s="4">
        <v>-380330000</v>
      </c>
      <c r="F19" s="4">
        <f t="shared" si="0"/>
        <v>-22627005617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3589800000</v>
      </c>
      <c r="L19" s="4">
        <v>45</v>
      </c>
      <c r="M19" s="4">
        <v>107</v>
      </c>
      <c r="N19" s="4">
        <v>1</v>
      </c>
      <c r="O19" s="4">
        <v>5</v>
      </c>
      <c r="P19" s="4">
        <v>37500</v>
      </c>
      <c r="Q19" s="4">
        <v>61900</v>
      </c>
      <c r="R19" s="5">
        <v>-8.8999999999999999E-3</v>
      </c>
      <c r="S19" s="4">
        <v>103000</v>
      </c>
      <c r="T19" s="4">
        <f t="shared" si="2"/>
        <v>136040</v>
      </c>
      <c r="U19" s="4">
        <f t="shared" si="3"/>
        <v>62000</v>
      </c>
      <c r="V19" s="5">
        <v>3.3599999999999998E-2</v>
      </c>
    </row>
    <row r="20" spans="1:22" x14ac:dyDescent="0.2">
      <c r="A20" s="16" t="s">
        <v>326</v>
      </c>
      <c r="B20" s="4">
        <v>4700</v>
      </c>
      <c r="C20" s="4">
        <v>8900</v>
      </c>
      <c r="D20" s="4">
        <v>-4200</v>
      </c>
      <c r="E20" s="4">
        <v>-140950000</v>
      </c>
      <c r="F20" s="4">
        <f t="shared" si="0"/>
        <v>-22246675617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3589800000</v>
      </c>
      <c r="L20" s="4">
        <v>59</v>
      </c>
      <c r="M20" s="4">
        <v>167</v>
      </c>
      <c r="N20" s="4">
        <v>1</v>
      </c>
      <c r="O20" s="4">
        <v>5</v>
      </c>
      <c r="P20" s="4">
        <v>28000</v>
      </c>
      <c r="Q20" s="4">
        <v>87400</v>
      </c>
      <c r="R20" s="5">
        <v>-4.4000000000000003E-3</v>
      </c>
      <c r="S20" s="4">
        <v>115400</v>
      </c>
      <c r="T20" s="4">
        <f t="shared" si="2"/>
        <v>147090</v>
      </c>
      <c r="U20" s="4">
        <f t="shared" si="3"/>
        <v>62000</v>
      </c>
      <c r="V20" s="5">
        <v>2.35E-2</v>
      </c>
    </row>
    <row r="21" spans="1:22" x14ac:dyDescent="0.2">
      <c r="A21" s="16" t="s">
        <v>325</v>
      </c>
      <c r="B21" s="4">
        <v>200</v>
      </c>
      <c r="C21" s="4">
        <v>3400</v>
      </c>
      <c r="D21" s="4">
        <v>-3200</v>
      </c>
      <c r="E21" s="4">
        <v>-108130000</v>
      </c>
      <c r="F21" s="4">
        <f t="shared" si="0"/>
        <v>-22105725617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3589800000</v>
      </c>
      <c r="L21" s="4">
        <v>138</v>
      </c>
      <c r="M21" s="4">
        <v>137</v>
      </c>
      <c r="N21" s="4">
        <v>9</v>
      </c>
      <c r="O21" s="4">
        <v>17</v>
      </c>
      <c r="P21" s="4">
        <v>104100</v>
      </c>
      <c r="Q21" s="4">
        <v>151500</v>
      </c>
      <c r="R21" s="5">
        <v>1.8000000000000002E-2</v>
      </c>
      <c r="S21" s="4">
        <v>259400</v>
      </c>
      <c r="T21" s="4">
        <f t="shared" si="2"/>
        <v>132060</v>
      </c>
      <c r="U21" s="4">
        <f t="shared" si="3"/>
        <v>62000</v>
      </c>
      <c r="V21" s="5">
        <v>3.0499999999999999E-2</v>
      </c>
    </row>
    <row r="22" spans="1:22" x14ac:dyDescent="0.2">
      <c r="A22" s="16" t="s">
        <v>324</v>
      </c>
      <c r="B22" s="4">
        <v>39000</v>
      </c>
      <c r="C22" s="4">
        <v>6700</v>
      </c>
      <c r="D22" s="4">
        <v>32300</v>
      </c>
      <c r="E22" s="4">
        <v>1068060000</v>
      </c>
      <c r="F22" s="4">
        <f t="shared" si="0"/>
        <v>-21997595617</v>
      </c>
      <c r="K22" s="24">
        <f t="shared" si="1"/>
        <v>3589800000</v>
      </c>
      <c r="L22" s="4">
        <v>167</v>
      </c>
      <c r="M22" s="4">
        <v>143</v>
      </c>
      <c r="N22" s="4">
        <v>6</v>
      </c>
      <c r="O22" s="4">
        <v>5</v>
      </c>
      <c r="P22" s="4">
        <v>110800</v>
      </c>
      <c r="Q22" s="4">
        <v>111900</v>
      </c>
      <c r="R22" s="5">
        <v>4.2000000000000003E-2</v>
      </c>
      <c r="S22" s="4">
        <v>224200</v>
      </c>
      <c r="T22" s="4">
        <f t="shared" si="2"/>
        <v>144470</v>
      </c>
      <c r="U22" s="4">
        <f t="shared" si="3"/>
        <v>62000</v>
      </c>
      <c r="V22" s="5">
        <v>4.1799999999999997E-2</v>
      </c>
    </row>
    <row r="23" spans="1:22" x14ac:dyDescent="0.2">
      <c r="A23" s="16" t="s">
        <v>323</v>
      </c>
      <c r="B23" s="4">
        <v>3600</v>
      </c>
      <c r="C23" s="4">
        <v>1800</v>
      </c>
      <c r="D23" s="4">
        <v>1800</v>
      </c>
      <c r="E23" s="4">
        <v>57961597</v>
      </c>
      <c r="F23" s="4">
        <f t="shared" si="0"/>
        <v>-23065655617</v>
      </c>
      <c r="K23" s="24">
        <f t="shared" si="1"/>
        <v>3589800000</v>
      </c>
      <c r="L23" s="4">
        <v>43</v>
      </c>
      <c r="M23" s="4">
        <v>68</v>
      </c>
      <c r="N23" s="4">
        <v>2</v>
      </c>
      <c r="O23" s="4">
        <v>1</v>
      </c>
      <c r="P23" s="4">
        <v>24700</v>
      </c>
      <c r="Q23" s="4">
        <v>37100</v>
      </c>
      <c r="R23" s="5">
        <v>1.6000000000000001E-3</v>
      </c>
      <c r="S23" s="4">
        <v>62000</v>
      </c>
      <c r="T23" s="4">
        <f t="shared" si="2"/>
        <v>169020</v>
      </c>
      <c r="U23" s="4">
        <f t="shared" si="3"/>
        <v>86900</v>
      </c>
      <c r="V23" s="5">
        <v>1.3899999999999999E-2</v>
      </c>
    </row>
    <row r="24" spans="1:22" x14ac:dyDescent="0.2">
      <c r="A24" s="16" t="s">
        <v>322</v>
      </c>
      <c r="B24" s="4">
        <v>3400</v>
      </c>
      <c r="C24" s="4">
        <v>16600</v>
      </c>
      <c r="D24" s="4">
        <v>-13200</v>
      </c>
      <c r="E24" s="4">
        <v>-420790000</v>
      </c>
      <c r="F24" s="4">
        <f t="shared" si="0"/>
        <v>-23123617214</v>
      </c>
      <c r="K24" s="24">
        <f t="shared" si="1"/>
        <v>3589800000</v>
      </c>
      <c r="L24" s="4">
        <v>38</v>
      </c>
      <c r="M24" s="4">
        <v>154</v>
      </c>
      <c r="N24" s="4">
        <v>0</v>
      </c>
      <c r="O24" s="4">
        <v>1</v>
      </c>
      <c r="P24" s="4">
        <v>26200</v>
      </c>
      <c r="Q24" s="4">
        <v>60700</v>
      </c>
      <c r="R24" s="5">
        <v>1.2699999999999999E-2</v>
      </c>
      <c r="S24" s="4">
        <v>86900</v>
      </c>
      <c r="T24" s="4">
        <f t="shared" si="2"/>
        <v>186060</v>
      </c>
      <c r="U24" s="4">
        <f t="shared" si="3"/>
        <v>107000</v>
      </c>
      <c r="V24" s="5">
        <v>1.8600000000000002E-2</v>
      </c>
    </row>
    <row r="25" spans="1:22" x14ac:dyDescent="0.2">
      <c r="A25" s="16" t="s">
        <v>321</v>
      </c>
      <c r="B25" s="4">
        <v>2000</v>
      </c>
      <c r="C25" s="4">
        <v>13200</v>
      </c>
      <c r="D25" s="4">
        <v>-11200</v>
      </c>
      <c r="E25" s="4">
        <v>-361530000</v>
      </c>
      <c r="F25" s="4">
        <f t="shared" si="0"/>
        <v>-22702827214</v>
      </c>
      <c r="K25" s="24">
        <f t="shared" si="1"/>
        <v>3589800000</v>
      </c>
      <c r="L25" s="4">
        <v>58</v>
      </c>
      <c r="M25" s="4">
        <v>226</v>
      </c>
      <c r="N25" s="4">
        <v>1</v>
      </c>
      <c r="O25" s="4">
        <v>1</v>
      </c>
      <c r="P25" s="4">
        <v>30100</v>
      </c>
      <c r="Q25" s="4">
        <v>96500</v>
      </c>
      <c r="R25" s="5">
        <v>-2.6800000000000001E-2</v>
      </c>
      <c r="S25" s="4">
        <v>127800</v>
      </c>
      <c r="T25" s="4">
        <f t="shared" si="2"/>
        <v>185950</v>
      </c>
      <c r="U25" s="4">
        <f t="shared" si="3"/>
        <v>107000</v>
      </c>
      <c r="V25" s="5">
        <v>2.7699999999999999E-2</v>
      </c>
    </row>
    <row r="26" spans="1:22" x14ac:dyDescent="0.2">
      <c r="A26" s="16" t="s">
        <v>320</v>
      </c>
      <c r="B26" s="4">
        <v>51000</v>
      </c>
      <c r="C26" s="4">
        <v>12100</v>
      </c>
      <c r="D26" s="4">
        <v>38900</v>
      </c>
      <c r="E26" s="4">
        <v>1253600000</v>
      </c>
      <c r="F26" s="4">
        <f t="shared" si="0"/>
        <v>-22341297214</v>
      </c>
      <c r="K26" s="24">
        <f t="shared" si="1"/>
        <v>3589800000</v>
      </c>
      <c r="L26" s="4">
        <v>54</v>
      </c>
      <c r="M26" s="4">
        <v>99</v>
      </c>
      <c r="N26" s="4">
        <v>6</v>
      </c>
      <c r="O26" s="4">
        <v>1</v>
      </c>
      <c r="P26" s="4">
        <v>49000</v>
      </c>
      <c r="Q26" s="4">
        <v>50000</v>
      </c>
      <c r="R26" s="5">
        <v>7.8000000000000005E-3</v>
      </c>
      <c r="S26" s="4">
        <v>108200</v>
      </c>
      <c r="T26" s="4">
        <f t="shared" si="2"/>
        <v>187230</v>
      </c>
      <c r="U26" s="4">
        <f t="shared" si="3"/>
        <v>107000</v>
      </c>
      <c r="V26" s="5">
        <v>3.2099999999999997E-2</v>
      </c>
    </row>
    <row r="27" spans="1:22" x14ac:dyDescent="0.2">
      <c r="A27" s="16" t="s">
        <v>319</v>
      </c>
      <c r="B27" s="4">
        <v>12500</v>
      </c>
      <c r="C27" s="4">
        <v>3100</v>
      </c>
      <c r="D27" s="4">
        <v>9400</v>
      </c>
      <c r="E27" s="4">
        <v>301000000</v>
      </c>
      <c r="F27" s="4">
        <f t="shared" si="0"/>
        <v>-23594897214</v>
      </c>
      <c r="K27" s="24">
        <f t="shared" si="1"/>
        <v>3589800000</v>
      </c>
      <c r="L27" s="4">
        <v>112</v>
      </c>
      <c r="M27" s="4">
        <v>87</v>
      </c>
      <c r="N27" s="4">
        <v>3</v>
      </c>
      <c r="O27" s="4">
        <v>1</v>
      </c>
      <c r="P27" s="4">
        <v>60500</v>
      </c>
      <c r="Q27" s="4">
        <v>36500</v>
      </c>
      <c r="R27" s="5">
        <v>2.5399999999999999E-2</v>
      </c>
      <c r="S27" s="4">
        <v>107000</v>
      </c>
      <c r="T27" s="4">
        <f t="shared" si="2"/>
        <v>191730</v>
      </c>
      <c r="U27" s="4">
        <f t="shared" si="3"/>
        <v>109100</v>
      </c>
      <c r="V27" s="5">
        <v>2.4799999999999999E-2</v>
      </c>
    </row>
    <row r="28" spans="1:22" x14ac:dyDescent="0.2">
      <c r="A28" s="16" t="s">
        <v>318</v>
      </c>
      <c r="B28" s="4">
        <v>14000</v>
      </c>
      <c r="C28" s="4">
        <v>0</v>
      </c>
      <c r="D28" s="4">
        <v>14000</v>
      </c>
      <c r="E28" s="4">
        <v>438010000</v>
      </c>
      <c r="F28" s="4">
        <f t="shared" si="0"/>
        <v>-23895897214</v>
      </c>
      <c r="K28" s="24">
        <f t="shared" si="1"/>
        <v>3589800000</v>
      </c>
      <c r="L28" s="4">
        <v>75</v>
      </c>
      <c r="M28" s="4">
        <v>115</v>
      </c>
      <c r="N28" s="4">
        <v>0</v>
      </c>
      <c r="O28" s="4">
        <v>4</v>
      </c>
      <c r="P28" s="4">
        <v>40200</v>
      </c>
      <c r="Q28" s="4">
        <v>83800</v>
      </c>
      <c r="R28" s="5">
        <v>1.29E-2</v>
      </c>
      <c r="S28" s="4">
        <v>124300</v>
      </c>
      <c r="T28" s="4">
        <f t="shared" si="2"/>
        <v>221550</v>
      </c>
      <c r="U28" s="4">
        <f t="shared" si="3"/>
        <v>109100</v>
      </c>
      <c r="V28" s="5">
        <v>2.06E-2</v>
      </c>
    </row>
    <row r="29" spans="1:22" x14ac:dyDescent="0.2">
      <c r="A29" s="16" t="s">
        <v>317</v>
      </c>
      <c r="B29" s="4">
        <v>1100</v>
      </c>
      <c r="C29" s="4">
        <v>101900</v>
      </c>
      <c r="D29" s="4">
        <v>-100800</v>
      </c>
      <c r="E29" s="4">
        <v>-3137980000</v>
      </c>
      <c r="F29" s="4">
        <f t="shared" si="0"/>
        <v>-24333907214</v>
      </c>
      <c r="K29" s="24">
        <f t="shared" si="1"/>
        <v>3589800000</v>
      </c>
      <c r="L29" s="4">
        <v>36</v>
      </c>
      <c r="M29" s="4">
        <v>48</v>
      </c>
      <c r="N29" s="4">
        <v>1</v>
      </c>
      <c r="O29" s="4">
        <v>3</v>
      </c>
      <c r="P29" s="4">
        <v>17600</v>
      </c>
      <c r="Q29" s="4">
        <v>127600</v>
      </c>
      <c r="R29" s="5">
        <v>-2.0899999999999998E-2</v>
      </c>
      <c r="S29" s="4">
        <v>145200</v>
      </c>
      <c r="T29" s="4">
        <f t="shared" si="2"/>
        <v>240890</v>
      </c>
      <c r="U29" s="4">
        <f t="shared" si="3"/>
        <v>109100</v>
      </c>
      <c r="V29" s="5">
        <v>4.0199999999999993E-2</v>
      </c>
    </row>
    <row r="30" spans="1:22" x14ac:dyDescent="0.2">
      <c r="A30" s="16" t="s">
        <v>316</v>
      </c>
      <c r="B30" s="4">
        <v>5400</v>
      </c>
      <c r="C30" s="4">
        <v>10300</v>
      </c>
      <c r="D30" s="4">
        <v>-4900</v>
      </c>
      <c r="E30" s="4">
        <v>-155660000</v>
      </c>
      <c r="F30" s="4">
        <f t="shared" si="0"/>
        <v>-21195927214</v>
      </c>
      <c r="K30" s="24">
        <f t="shared" si="1"/>
        <v>3589800000</v>
      </c>
      <c r="L30" s="4">
        <v>82</v>
      </c>
      <c r="M30" s="4">
        <v>130</v>
      </c>
      <c r="N30" s="4">
        <v>6</v>
      </c>
      <c r="O30" s="4">
        <v>10</v>
      </c>
      <c r="P30" s="4">
        <v>81500</v>
      </c>
      <c r="Q30" s="4">
        <v>144000</v>
      </c>
      <c r="R30" s="5">
        <v>-1.8799999999999997E-2</v>
      </c>
      <c r="S30" s="4">
        <v>225900</v>
      </c>
      <c r="T30" s="4">
        <f t="shared" si="2"/>
        <v>252970</v>
      </c>
      <c r="U30" s="4">
        <f t="shared" si="3"/>
        <v>109100</v>
      </c>
      <c r="V30" s="5">
        <v>3.0800000000000001E-2</v>
      </c>
    </row>
    <row r="31" spans="1:22" x14ac:dyDescent="0.2">
      <c r="A31" s="16" t="s">
        <v>315</v>
      </c>
      <c r="B31" s="4">
        <v>23300</v>
      </c>
      <c r="C31" s="4">
        <v>10600</v>
      </c>
      <c r="D31" s="4">
        <v>12700</v>
      </c>
      <c r="E31" s="4">
        <v>415280000</v>
      </c>
      <c r="F31" s="4">
        <f t="shared" si="0"/>
        <v>-21040267214</v>
      </c>
      <c r="K31" s="24">
        <f t="shared" si="1"/>
        <v>3589800000</v>
      </c>
      <c r="L31" s="4">
        <v>69</v>
      </c>
      <c r="M31" s="4">
        <v>108</v>
      </c>
      <c r="N31" s="4">
        <v>0</v>
      </c>
      <c r="O31" s="4">
        <v>1</v>
      </c>
      <c r="P31" s="4">
        <v>33700</v>
      </c>
      <c r="Q31" s="4">
        <v>74300</v>
      </c>
      <c r="R31" s="5">
        <v>-4.5999999999999999E-3</v>
      </c>
      <c r="S31" s="4">
        <v>109100</v>
      </c>
      <c r="T31" s="4">
        <f t="shared" si="2"/>
        <v>317290</v>
      </c>
      <c r="U31" s="4">
        <f t="shared" si="3"/>
        <v>121000</v>
      </c>
      <c r="V31" s="5">
        <v>1.38E-2</v>
      </c>
    </row>
    <row r="32" spans="1:22" x14ac:dyDescent="0.2">
      <c r="A32" s="16" t="s">
        <v>314</v>
      </c>
      <c r="B32" s="4">
        <v>22700</v>
      </c>
      <c r="C32" s="4">
        <v>1700</v>
      </c>
      <c r="D32" s="4">
        <v>21000</v>
      </c>
      <c r="E32" s="4">
        <v>676470000</v>
      </c>
      <c r="F32" s="4">
        <f t="shared" si="0"/>
        <v>-21455547214</v>
      </c>
      <c r="K32" s="24">
        <f t="shared" si="1"/>
        <v>3589800000</v>
      </c>
      <c r="L32" s="4">
        <v>96</v>
      </c>
      <c r="M32" s="4">
        <v>244</v>
      </c>
      <c r="N32" s="4">
        <v>7</v>
      </c>
      <c r="O32" s="4">
        <v>17</v>
      </c>
      <c r="P32" s="4">
        <v>105600</v>
      </c>
      <c r="Q32" s="4">
        <v>242700</v>
      </c>
      <c r="R32" s="5">
        <v>-1.5300000000000001E-2</v>
      </c>
      <c r="S32" s="4">
        <v>348300</v>
      </c>
      <c r="T32" s="4">
        <f t="shared" si="2"/>
        <v>310500</v>
      </c>
      <c r="U32" s="4">
        <f t="shared" si="3"/>
        <v>121000</v>
      </c>
      <c r="V32" s="5">
        <v>3.04E-2</v>
      </c>
    </row>
    <row r="33" spans="1:22" x14ac:dyDescent="0.2">
      <c r="A33" s="16" t="s">
        <v>313</v>
      </c>
      <c r="B33" s="4">
        <v>8300</v>
      </c>
      <c r="C33" s="4">
        <v>44400</v>
      </c>
      <c r="D33" s="4">
        <v>-36100</v>
      </c>
      <c r="E33" s="4">
        <v>-1254990000</v>
      </c>
      <c r="F33" s="4">
        <f t="shared" si="0"/>
        <v>-22132017214</v>
      </c>
      <c r="K33" s="24">
        <f t="shared" si="1"/>
        <v>3589800000</v>
      </c>
      <c r="L33" s="4">
        <v>76</v>
      </c>
      <c r="M33" s="4">
        <v>296</v>
      </c>
      <c r="N33" s="4">
        <v>0</v>
      </c>
      <c r="O33" s="4">
        <v>21</v>
      </c>
      <c r="P33" s="4">
        <v>35800</v>
      </c>
      <c r="Q33" s="4">
        <v>268900</v>
      </c>
      <c r="R33" s="5">
        <v>-6.9599999999999995E-2</v>
      </c>
      <c r="S33" s="4">
        <v>307500</v>
      </c>
      <c r="T33" s="4">
        <f t="shared" si="2"/>
        <v>302580</v>
      </c>
      <c r="U33" s="4">
        <f t="shared" si="3"/>
        <v>121000</v>
      </c>
      <c r="V33" s="5">
        <v>6.54E-2</v>
      </c>
    </row>
    <row r="34" spans="1:22" x14ac:dyDescent="0.2">
      <c r="A34" s="16" t="s">
        <v>270</v>
      </c>
      <c r="B34" s="4">
        <v>10600</v>
      </c>
      <c r="C34" s="4">
        <v>4800</v>
      </c>
      <c r="D34" s="4">
        <v>5800</v>
      </c>
      <c r="E34" s="4">
        <v>205830000</v>
      </c>
      <c r="F34" s="4">
        <f t="shared" si="0"/>
        <v>-20877027214</v>
      </c>
      <c r="G34" s="4">
        <v>0</v>
      </c>
      <c r="H34" s="4">
        <v>0</v>
      </c>
      <c r="I34" s="4">
        <v>0</v>
      </c>
      <c r="J34" s="4">
        <v>352160000</v>
      </c>
      <c r="K34" s="24">
        <f t="shared" si="1"/>
        <v>3589800000</v>
      </c>
      <c r="L34" s="4">
        <v>95</v>
      </c>
      <c r="M34" s="4">
        <v>126</v>
      </c>
      <c r="N34" s="4">
        <v>9</v>
      </c>
      <c r="O34" s="4">
        <v>14</v>
      </c>
      <c r="P34" s="4">
        <v>86700</v>
      </c>
      <c r="Q34" s="4">
        <v>121800</v>
      </c>
      <c r="R34" s="5">
        <v>8.6E-3</v>
      </c>
      <c r="S34" s="4">
        <v>257300</v>
      </c>
      <c r="T34" s="4">
        <f t="shared" si="2"/>
        <v>322150</v>
      </c>
      <c r="U34" s="4">
        <f t="shared" si="3"/>
        <v>121000</v>
      </c>
      <c r="V34" s="5">
        <v>2.8199999999999999E-2</v>
      </c>
    </row>
    <row r="35" spans="1:22" x14ac:dyDescent="0.2">
      <c r="A35" s="16" t="s">
        <v>269</v>
      </c>
      <c r="B35" s="4">
        <v>0</v>
      </c>
      <c r="C35" s="4">
        <v>2300</v>
      </c>
      <c r="D35" s="4">
        <v>-2300</v>
      </c>
      <c r="E35" s="4">
        <v>-79690000</v>
      </c>
      <c r="F35" s="4">
        <f t="shared" si="0"/>
        <v>-21082857214</v>
      </c>
      <c r="K35" s="24">
        <f t="shared" si="1"/>
        <v>3237640000</v>
      </c>
      <c r="L35" s="4">
        <v>107</v>
      </c>
      <c r="M35" s="4">
        <v>125</v>
      </c>
      <c r="N35" s="4">
        <v>3</v>
      </c>
      <c r="O35" s="4">
        <v>3</v>
      </c>
      <c r="P35" s="4">
        <v>58100</v>
      </c>
      <c r="Q35" s="4">
        <v>68600</v>
      </c>
      <c r="R35" s="5">
        <v>0</v>
      </c>
      <c r="S35" s="4">
        <v>126700</v>
      </c>
      <c r="T35" s="4">
        <f t="shared" si="2"/>
        <v>347300</v>
      </c>
      <c r="U35" s="4">
        <f t="shared" si="3"/>
        <v>121000</v>
      </c>
      <c r="V35" s="5">
        <v>2.2799999999999997E-2</v>
      </c>
    </row>
    <row r="36" spans="1:22" x14ac:dyDescent="0.2">
      <c r="A36" s="16" t="s">
        <v>268</v>
      </c>
      <c r="B36" s="4">
        <v>0</v>
      </c>
      <c r="C36" s="4">
        <v>30100</v>
      </c>
      <c r="D36" s="4">
        <v>-30100</v>
      </c>
      <c r="E36" s="4">
        <v>-1065030000</v>
      </c>
      <c r="F36" s="4">
        <f t="shared" si="0"/>
        <v>-21003167214</v>
      </c>
      <c r="G36" s="4">
        <v>0</v>
      </c>
      <c r="H36" s="4">
        <v>0</v>
      </c>
      <c r="I36" s="4">
        <v>0</v>
      </c>
      <c r="J36" s="4">
        <v>-473400000</v>
      </c>
      <c r="K36" s="24">
        <f t="shared" si="1"/>
        <v>3237640000</v>
      </c>
      <c r="L36" s="4">
        <v>96</v>
      </c>
      <c r="M36" s="4">
        <v>109</v>
      </c>
      <c r="N36" s="4">
        <v>1</v>
      </c>
      <c r="O36" s="4">
        <v>2</v>
      </c>
      <c r="P36" s="4">
        <v>41500</v>
      </c>
      <c r="Q36" s="4">
        <v>78800</v>
      </c>
      <c r="R36" s="5">
        <v>-2.2799999999999997E-2</v>
      </c>
      <c r="S36" s="4">
        <v>121000</v>
      </c>
      <c r="T36" s="4">
        <f t="shared" si="2"/>
        <v>354220</v>
      </c>
      <c r="U36" s="4">
        <f t="shared" si="3"/>
        <v>152000</v>
      </c>
      <c r="V36" s="5">
        <v>2.2400000000000003E-2</v>
      </c>
    </row>
    <row r="37" spans="1:22" x14ac:dyDescent="0.2">
      <c r="A37" s="16" t="s">
        <v>254</v>
      </c>
      <c r="B37" s="4">
        <v>15000</v>
      </c>
      <c r="C37" s="4">
        <v>16000</v>
      </c>
      <c r="D37" s="4">
        <v>-1000</v>
      </c>
      <c r="E37" s="4">
        <v>-22370000</v>
      </c>
      <c r="F37" s="4">
        <f t="shared" si="0"/>
        <v>-19938137214</v>
      </c>
      <c r="G37" s="4">
        <v>0</v>
      </c>
      <c r="H37" s="4">
        <v>0</v>
      </c>
      <c r="I37" s="4">
        <v>0</v>
      </c>
      <c r="J37" s="4">
        <v>-473400000</v>
      </c>
      <c r="K37" s="24">
        <f t="shared" si="1"/>
        <v>3711040000</v>
      </c>
      <c r="L37" s="4">
        <v>126</v>
      </c>
      <c r="M37" s="4">
        <v>105</v>
      </c>
      <c r="N37" s="4">
        <v>2</v>
      </c>
      <c r="O37" s="4">
        <v>3</v>
      </c>
      <c r="P37" s="4">
        <v>62900</v>
      </c>
      <c r="Q37" s="4">
        <v>68100</v>
      </c>
      <c r="R37" s="5">
        <v>2.4399999999999998E-2</v>
      </c>
      <c r="S37" s="4">
        <v>152000</v>
      </c>
      <c r="T37" s="4">
        <f t="shared" si="2"/>
        <v>359270</v>
      </c>
      <c r="U37" s="4">
        <f t="shared" si="3"/>
        <v>280400</v>
      </c>
      <c r="V37" s="5">
        <v>3.2199999999999999E-2</v>
      </c>
    </row>
    <row r="38" spans="1:22" x14ac:dyDescent="0.2">
      <c r="A38" s="16" t="s">
        <v>253</v>
      </c>
      <c r="B38" s="4">
        <v>45100</v>
      </c>
      <c r="C38" s="4">
        <v>105300</v>
      </c>
      <c r="D38" s="4">
        <v>-60200</v>
      </c>
      <c r="E38" s="4">
        <v>-2143470000</v>
      </c>
      <c r="F38" s="4">
        <f t="shared" si="0"/>
        <v>-19915767214</v>
      </c>
      <c r="G38" s="4">
        <v>0</v>
      </c>
      <c r="H38" s="4">
        <v>0</v>
      </c>
      <c r="I38" s="4">
        <v>0</v>
      </c>
      <c r="J38" s="4">
        <v>1604250000</v>
      </c>
      <c r="K38" s="24">
        <f t="shared" si="1"/>
        <v>4184440000</v>
      </c>
      <c r="L38" s="4">
        <v>154</v>
      </c>
      <c r="M38" s="4">
        <v>385</v>
      </c>
      <c r="N38" s="4">
        <v>3</v>
      </c>
      <c r="O38" s="4">
        <v>31</v>
      </c>
      <c r="P38" s="4">
        <v>95000</v>
      </c>
      <c r="Q38" s="4">
        <v>318900</v>
      </c>
      <c r="R38" s="5">
        <v>-0.04</v>
      </c>
      <c r="S38" s="4">
        <v>422500</v>
      </c>
      <c r="T38" s="4">
        <f t="shared" si="2"/>
        <v>344150</v>
      </c>
      <c r="U38" s="4">
        <f t="shared" si="3"/>
        <v>228300</v>
      </c>
      <c r="V38" s="5">
        <v>3.73E-2</v>
      </c>
    </row>
    <row r="39" spans="1:22" x14ac:dyDescent="0.2">
      <c r="A39" s="16" t="s">
        <v>252</v>
      </c>
      <c r="B39" s="4">
        <v>16400</v>
      </c>
      <c r="C39" s="4">
        <v>30000</v>
      </c>
      <c r="D39" s="4">
        <v>-13600</v>
      </c>
      <c r="E39" s="4">
        <v>-493840000</v>
      </c>
      <c r="F39" s="4">
        <f t="shared" si="0"/>
        <v>-17772297214</v>
      </c>
      <c r="K39" s="24">
        <f t="shared" si="1"/>
        <v>2580190000</v>
      </c>
      <c r="L39" s="4">
        <v>153</v>
      </c>
      <c r="M39" s="4">
        <v>219</v>
      </c>
      <c r="N39" s="4">
        <v>10</v>
      </c>
      <c r="O39" s="4">
        <v>16</v>
      </c>
      <c r="P39" s="4">
        <v>124300</v>
      </c>
      <c r="Q39" s="4">
        <v>214300</v>
      </c>
      <c r="R39" s="5">
        <v>-1.78E-2</v>
      </c>
      <c r="S39" s="4">
        <v>338600</v>
      </c>
      <c r="T39" s="4">
        <f t="shared" si="2"/>
        <v>350400</v>
      </c>
      <c r="U39" s="4">
        <f t="shared" si="3"/>
        <v>228300</v>
      </c>
      <c r="V39" s="5">
        <v>2.0299999999999999E-2</v>
      </c>
    </row>
    <row r="40" spans="1:22" x14ac:dyDescent="0.2">
      <c r="A40" s="16" t="s">
        <v>251</v>
      </c>
      <c r="B40" s="4">
        <v>200</v>
      </c>
      <c r="C40" s="4">
        <v>135000</v>
      </c>
      <c r="D40" s="4">
        <v>-134800</v>
      </c>
      <c r="E40" s="4">
        <v>-4953130000</v>
      </c>
      <c r="F40" s="4">
        <f t="shared" si="0"/>
        <v>-17278457214</v>
      </c>
      <c r="K40" s="24">
        <f t="shared" si="1"/>
        <v>2580190000</v>
      </c>
      <c r="L40" s="4">
        <v>193</v>
      </c>
      <c r="M40" s="4">
        <v>301</v>
      </c>
      <c r="N40" s="4">
        <v>5</v>
      </c>
      <c r="O40" s="4">
        <v>13</v>
      </c>
      <c r="P40" s="4">
        <v>114700</v>
      </c>
      <c r="Q40" s="4">
        <v>232000</v>
      </c>
      <c r="R40" s="5">
        <v>-5.4000000000000003E-3</v>
      </c>
      <c r="S40" s="4">
        <v>346700</v>
      </c>
      <c r="T40" s="4">
        <f t="shared" si="2"/>
        <v>341370</v>
      </c>
      <c r="U40" s="4">
        <f t="shared" si="3"/>
        <v>228300</v>
      </c>
      <c r="V40" s="5">
        <v>1.6200000000000003E-2</v>
      </c>
    </row>
    <row r="41" spans="1:22" x14ac:dyDescent="0.2">
      <c r="A41" s="16" t="s">
        <v>250</v>
      </c>
      <c r="B41" s="4">
        <v>96100</v>
      </c>
      <c r="C41" s="4">
        <v>76400</v>
      </c>
      <c r="D41" s="4">
        <v>19700</v>
      </c>
      <c r="E41" s="4">
        <v>725350000</v>
      </c>
      <c r="F41" s="4">
        <f t="shared" si="0"/>
        <v>-12325327214</v>
      </c>
      <c r="K41" s="24">
        <f t="shared" si="1"/>
        <v>2580190000</v>
      </c>
      <c r="L41" s="4">
        <v>457</v>
      </c>
      <c r="M41" s="4">
        <v>332</v>
      </c>
      <c r="N41" s="4">
        <v>28</v>
      </c>
      <c r="O41" s="4">
        <v>34</v>
      </c>
      <c r="P41" s="4">
        <v>411000</v>
      </c>
      <c r="Q41" s="4">
        <v>331400</v>
      </c>
      <c r="R41" s="5">
        <v>2.7699999999999999E-2</v>
      </c>
      <c r="S41" s="4">
        <v>752300</v>
      </c>
      <c r="T41" s="4">
        <f t="shared" si="2"/>
        <v>280980</v>
      </c>
      <c r="U41" s="4">
        <f t="shared" si="3"/>
        <v>190200</v>
      </c>
      <c r="V41" s="5">
        <v>2.9500000000000002E-2</v>
      </c>
    </row>
    <row r="42" spans="1:22" x14ac:dyDescent="0.2">
      <c r="A42" s="16" t="s">
        <v>249</v>
      </c>
      <c r="B42" s="4">
        <v>11900</v>
      </c>
      <c r="C42" s="4">
        <v>96900</v>
      </c>
      <c r="D42" s="4">
        <v>-85000</v>
      </c>
      <c r="E42" s="4">
        <v>-3057260000</v>
      </c>
      <c r="F42" s="4">
        <f t="shared" si="0"/>
        <v>-13050677214</v>
      </c>
      <c r="K42" s="24">
        <f t="shared" si="1"/>
        <v>2580190000</v>
      </c>
      <c r="L42" s="4">
        <v>140</v>
      </c>
      <c r="M42" s="4">
        <v>268</v>
      </c>
      <c r="N42" s="4">
        <v>5</v>
      </c>
      <c r="O42" s="4">
        <v>7</v>
      </c>
      <c r="P42" s="4">
        <v>111100</v>
      </c>
      <c r="Q42" s="4">
        <v>169100</v>
      </c>
      <c r="R42" s="5">
        <v>2.8000000000000004E-3</v>
      </c>
      <c r="S42" s="4">
        <v>280400</v>
      </c>
      <c r="T42" s="4">
        <f t="shared" si="2"/>
        <v>288900</v>
      </c>
      <c r="U42" s="4">
        <f t="shared" si="3"/>
        <v>190200</v>
      </c>
      <c r="V42" s="5">
        <v>1.6500000000000001E-2</v>
      </c>
    </row>
    <row r="43" spans="1:22" x14ac:dyDescent="0.2">
      <c r="A43" s="16" t="s">
        <v>248</v>
      </c>
      <c r="B43" s="4">
        <v>14200</v>
      </c>
      <c r="C43" s="4">
        <v>63610</v>
      </c>
      <c r="D43" s="4">
        <v>-49410</v>
      </c>
      <c r="E43" s="4">
        <v>-1778870000</v>
      </c>
      <c r="F43" s="4">
        <f t="shared" si="0"/>
        <v>-9993417214</v>
      </c>
      <c r="K43" s="24">
        <f t="shared" si="1"/>
        <v>2580190000</v>
      </c>
      <c r="L43" s="4">
        <v>102</v>
      </c>
      <c r="M43" s="4">
        <v>349</v>
      </c>
      <c r="N43" s="4">
        <v>1</v>
      </c>
      <c r="O43" s="4">
        <v>12</v>
      </c>
      <c r="P43" s="4">
        <v>45600</v>
      </c>
      <c r="Q43" s="4">
        <v>175400</v>
      </c>
      <c r="R43" s="5">
        <v>2.8000000000000004E-3</v>
      </c>
      <c r="S43" s="4">
        <v>228300</v>
      </c>
      <c r="T43" s="4">
        <f t="shared" si="2"/>
        <v>323940</v>
      </c>
      <c r="U43" s="4">
        <f t="shared" si="3"/>
        <v>190200</v>
      </c>
      <c r="V43" s="5">
        <v>1.38E-2</v>
      </c>
    </row>
    <row r="44" spans="1:22" x14ac:dyDescent="0.2">
      <c r="A44" s="16" t="s">
        <v>247</v>
      </c>
      <c r="B44" s="4">
        <v>69500</v>
      </c>
      <c r="C44" s="4">
        <v>117600</v>
      </c>
      <c r="D44" s="4">
        <v>-48100</v>
      </c>
      <c r="E44" s="4">
        <v>-1741270000</v>
      </c>
      <c r="F44" s="4">
        <f t="shared" si="0"/>
        <v>-8214547214</v>
      </c>
      <c r="G44" s="4">
        <v>0</v>
      </c>
      <c r="H44" s="4">
        <v>0</v>
      </c>
      <c r="I44" s="4">
        <v>0</v>
      </c>
      <c r="J44" s="4">
        <v>108650000</v>
      </c>
      <c r="K44" s="24">
        <f t="shared" si="1"/>
        <v>2580190000</v>
      </c>
      <c r="L44" s="4">
        <v>278</v>
      </c>
      <c r="M44" s="4">
        <v>235</v>
      </c>
      <c r="N44" s="4">
        <v>7</v>
      </c>
      <c r="O44" s="4">
        <v>19</v>
      </c>
      <c r="P44" s="4">
        <v>149900</v>
      </c>
      <c r="Q44" s="4">
        <v>237900</v>
      </c>
      <c r="R44" s="5">
        <v>-1.66E-2</v>
      </c>
      <c r="S44" s="4">
        <v>453000</v>
      </c>
      <c r="T44" s="4">
        <f t="shared" si="2"/>
        <v>297940</v>
      </c>
      <c r="U44" s="4">
        <f t="shared" si="3"/>
        <v>190200</v>
      </c>
      <c r="V44" s="5">
        <v>3.3599999999999998E-2</v>
      </c>
    </row>
    <row r="45" spans="1:22" x14ac:dyDescent="0.2">
      <c r="A45" s="16" t="s">
        <v>246</v>
      </c>
      <c r="B45" s="4">
        <v>81800</v>
      </c>
      <c r="C45" s="4">
        <v>2600</v>
      </c>
      <c r="D45" s="4">
        <v>79200</v>
      </c>
      <c r="E45" s="4">
        <v>2882769012</v>
      </c>
      <c r="F45" s="4">
        <f t="shared" si="0"/>
        <v>-6473277214</v>
      </c>
      <c r="G45" s="4">
        <v>0</v>
      </c>
      <c r="H45" s="4">
        <v>0</v>
      </c>
      <c r="I45" s="4">
        <v>0</v>
      </c>
      <c r="J45" s="4">
        <v>108650000</v>
      </c>
      <c r="K45" s="24">
        <f t="shared" si="1"/>
        <v>2471540000</v>
      </c>
      <c r="L45" s="4">
        <v>185</v>
      </c>
      <c r="M45" s="4">
        <v>279</v>
      </c>
      <c r="N45" s="4">
        <v>12</v>
      </c>
      <c r="O45" s="4">
        <v>16</v>
      </c>
      <c r="P45" s="4">
        <v>168700</v>
      </c>
      <c r="Q45" s="4">
        <v>209500</v>
      </c>
      <c r="R45" s="5">
        <v>9.7000000000000003E-3</v>
      </c>
      <c r="S45" s="4">
        <v>378200</v>
      </c>
      <c r="T45" s="4">
        <f t="shared" si="2"/>
        <v>290580</v>
      </c>
      <c r="U45" s="4">
        <f t="shared" si="3"/>
        <v>190200</v>
      </c>
      <c r="V45" s="5">
        <v>2.3099999999999999E-2</v>
      </c>
    </row>
    <row r="46" spans="1:22" x14ac:dyDescent="0.2">
      <c r="A46" s="16" t="s">
        <v>245</v>
      </c>
      <c r="B46" s="4">
        <v>2800</v>
      </c>
      <c r="C46" s="4">
        <v>60300</v>
      </c>
      <c r="D46" s="4">
        <v>-57500</v>
      </c>
      <c r="E46" s="4">
        <v>-2069450000</v>
      </c>
      <c r="F46" s="4">
        <f t="shared" si="0"/>
        <v>-9356046226</v>
      </c>
      <c r="K46" s="24">
        <f t="shared" si="1"/>
        <v>2362890000</v>
      </c>
      <c r="L46" s="4">
        <v>56</v>
      </c>
      <c r="M46" s="4">
        <v>300</v>
      </c>
      <c r="N46" s="4">
        <v>4</v>
      </c>
      <c r="O46" s="4">
        <v>3</v>
      </c>
      <c r="P46" s="4">
        <v>52200</v>
      </c>
      <c r="Q46" s="4">
        <v>138000</v>
      </c>
      <c r="R46" s="5">
        <v>0</v>
      </c>
      <c r="S46" s="4">
        <v>190200</v>
      </c>
      <c r="T46" s="4">
        <f t="shared" si="2"/>
        <v>325700</v>
      </c>
      <c r="U46" s="4">
        <f t="shared" si="3"/>
        <v>148400</v>
      </c>
      <c r="V46" s="5">
        <v>2.6000000000000002E-2</v>
      </c>
    </row>
    <row r="47" spans="1:22" x14ac:dyDescent="0.2">
      <c r="A47" s="16" t="s">
        <v>244</v>
      </c>
      <c r="B47" s="4">
        <v>8100</v>
      </c>
      <c r="C47" s="4">
        <v>24500</v>
      </c>
      <c r="D47" s="4">
        <v>-16400</v>
      </c>
      <c r="E47" s="4">
        <v>-589670000</v>
      </c>
      <c r="F47" s="4">
        <f t="shared" ref="F47:F73" si="4">E47+F48</f>
        <v>-7286596226</v>
      </c>
      <c r="G47" s="4">
        <v>0</v>
      </c>
      <c r="H47" s="4">
        <v>0</v>
      </c>
      <c r="I47" s="4">
        <v>0</v>
      </c>
      <c r="J47" s="4">
        <v>71500000</v>
      </c>
      <c r="K47" s="24">
        <f t="shared" ref="K47:K73" si="5">K48+J47</f>
        <v>2362890000</v>
      </c>
      <c r="L47" s="4">
        <v>148</v>
      </c>
      <c r="M47" s="4">
        <v>120</v>
      </c>
      <c r="N47" s="4">
        <v>7</v>
      </c>
      <c r="O47" s="4">
        <v>8</v>
      </c>
      <c r="P47" s="4">
        <v>105900</v>
      </c>
      <c r="Q47" s="4">
        <v>96600</v>
      </c>
      <c r="R47" s="5">
        <v>1.3999999999999999E-2</v>
      </c>
      <c r="S47" s="4">
        <v>202500</v>
      </c>
      <c r="T47" s="4">
        <f t="shared" si="2"/>
        <v>354760</v>
      </c>
      <c r="U47" s="4">
        <f t="shared" ref="U47:U73" si="6">MIN(S48:S52)</f>
        <v>148400</v>
      </c>
      <c r="V47" s="5">
        <v>2.4799999999999999E-2</v>
      </c>
    </row>
    <row r="48" spans="1:22" x14ac:dyDescent="0.2">
      <c r="A48" s="16" t="s">
        <v>243</v>
      </c>
      <c r="B48" s="4">
        <v>1300</v>
      </c>
      <c r="C48" s="4">
        <v>25700</v>
      </c>
      <c r="D48" s="4">
        <v>-24400</v>
      </c>
      <c r="E48" s="4">
        <v>-876850000</v>
      </c>
      <c r="F48" s="4">
        <f t="shared" si="4"/>
        <v>-6696926226</v>
      </c>
      <c r="K48" s="24">
        <f t="shared" si="5"/>
        <v>2291390000</v>
      </c>
      <c r="L48" s="4">
        <v>84</v>
      </c>
      <c r="M48" s="4">
        <v>360</v>
      </c>
      <c r="N48" s="4">
        <v>2</v>
      </c>
      <c r="O48" s="4">
        <v>7</v>
      </c>
      <c r="P48" s="4">
        <v>74600</v>
      </c>
      <c r="Q48" s="4">
        <v>192700</v>
      </c>
      <c r="R48" s="5">
        <v>-8.3000000000000001E-3</v>
      </c>
      <c r="S48" s="4">
        <v>271300</v>
      </c>
      <c r="T48" s="4">
        <f t="shared" si="2"/>
        <v>345590</v>
      </c>
      <c r="U48" s="4">
        <f t="shared" si="6"/>
        <v>148400</v>
      </c>
      <c r="V48" s="5">
        <v>3.5900000000000001E-2</v>
      </c>
    </row>
    <row r="49" spans="1:22" x14ac:dyDescent="0.2">
      <c r="A49" s="16" t="s">
        <v>236</v>
      </c>
      <c r="B49" s="4">
        <v>2800</v>
      </c>
      <c r="C49" s="4">
        <v>101400</v>
      </c>
      <c r="D49" s="4">
        <v>-98600</v>
      </c>
      <c r="E49" s="4">
        <v>-3577060000</v>
      </c>
      <c r="F49" s="4">
        <f t="shared" si="4"/>
        <v>-5820076226</v>
      </c>
      <c r="K49" s="24">
        <f t="shared" si="5"/>
        <v>2291390000</v>
      </c>
      <c r="L49" s="4">
        <v>222</v>
      </c>
      <c r="M49" s="4">
        <v>354</v>
      </c>
      <c r="N49" s="4">
        <v>9</v>
      </c>
      <c r="O49" s="4">
        <v>11</v>
      </c>
      <c r="P49" s="4">
        <v>162900</v>
      </c>
      <c r="Q49" s="4">
        <v>222400</v>
      </c>
      <c r="R49" s="5">
        <v>-1.38E-2</v>
      </c>
      <c r="S49" s="4">
        <v>401100</v>
      </c>
      <c r="T49" s="4">
        <f t="shared" si="2"/>
        <v>328490</v>
      </c>
      <c r="U49" s="4">
        <f t="shared" si="6"/>
        <v>148400</v>
      </c>
      <c r="V49" s="5">
        <v>2.98E-2</v>
      </c>
    </row>
    <row r="50" spans="1:22" x14ac:dyDescent="0.2">
      <c r="A50" s="16" t="s">
        <v>235</v>
      </c>
      <c r="B50" s="4">
        <v>48600</v>
      </c>
      <c r="C50" s="4">
        <v>55000</v>
      </c>
      <c r="D50" s="4">
        <v>-6400</v>
      </c>
      <c r="E50" s="4">
        <v>-232360000</v>
      </c>
      <c r="F50" s="4">
        <f t="shared" si="4"/>
        <v>-2243016226</v>
      </c>
      <c r="G50" s="4">
        <v>0</v>
      </c>
      <c r="H50" s="4">
        <v>0</v>
      </c>
      <c r="I50" s="4">
        <v>0</v>
      </c>
      <c r="J50" s="4">
        <v>108900000</v>
      </c>
      <c r="K50" s="24">
        <f t="shared" si="5"/>
        <v>2291390000</v>
      </c>
      <c r="L50" s="4">
        <v>412</v>
      </c>
      <c r="M50" s="4">
        <v>184</v>
      </c>
      <c r="N50" s="4">
        <v>10</v>
      </c>
      <c r="O50" s="4">
        <v>4</v>
      </c>
      <c r="P50" s="4">
        <v>162100</v>
      </c>
      <c r="Q50" s="4">
        <v>94300</v>
      </c>
      <c r="R50" s="5">
        <v>1.2500000000000001E-2</v>
      </c>
      <c r="S50" s="4">
        <v>256400</v>
      </c>
      <c r="T50" s="4">
        <f t="shared" si="2"/>
        <v>330980</v>
      </c>
      <c r="U50" s="4">
        <f t="shared" si="6"/>
        <v>148400</v>
      </c>
      <c r="V50" s="5">
        <v>1.9E-2</v>
      </c>
    </row>
    <row r="51" spans="1:22" x14ac:dyDescent="0.2">
      <c r="A51" s="16" t="s">
        <v>234</v>
      </c>
      <c r="B51" s="4">
        <v>6200</v>
      </c>
      <c r="C51" s="4">
        <v>11200</v>
      </c>
      <c r="D51" s="4">
        <v>-5000</v>
      </c>
      <c r="E51" s="4">
        <v>-182680000</v>
      </c>
      <c r="F51" s="4">
        <f t="shared" si="4"/>
        <v>-2010656226</v>
      </c>
      <c r="G51" s="4">
        <v>0</v>
      </c>
      <c r="H51" s="4">
        <v>0</v>
      </c>
      <c r="I51" s="4">
        <v>0</v>
      </c>
      <c r="J51" s="4">
        <v>144245000</v>
      </c>
      <c r="K51" s="24">
        <f t="shared" si="5"/>
        <v>2182490000</v>
      </c>
      <c r="L51" s="4">
        <v>111</v>
      </c>
      <c r="M51" s="4">
        <v>153</v>
      </c>
      <c r="N51" s="4">
        <v>3</v>
      </c>
      <c r="O51" s="4">
        <v>3</v>
      </c>
      <c r="P51" s="4">
        <v>61000</v>
      </c>
      <c r="Q51" s="4">
        <v>75700</v>
      </c>
      <c r="R51" s="5">
        <v>-2.7000000000000001E-3</v>
      </c>
      <c r="S51" s="4">
        <v>148400</v>
      </c>
      <c r="T51" s="4">
        <f t="shared" si="2"/>
        <v>340810</v>
      </c>
      <c r="U51" s="4">
        <f t="shared" si="6"/>
        <v>193000</v>
      </c>
      <c r="V51" s="5">
        <v>1.9199999999999998E-2</v>
      </c>
    </row>
    <row r="52" spans="1:22" x14ac:dyDescent="0.2">
      <c r="A52" s="16" t="s">
        <v>233</v>
      </c>
      <c r="B52" s="4">
        <v>51000</v>
      </c>
      <c r="C52" s="4">
        <v>18900</v>
      </c>
      <c r="D52" s="4">
        <v>32100</v>
      </c>
      <c r="E52" s="4">
        <v>1158520000</v>
      </c>
      <c r="F52" s="4">
        <f t="shared" si="4"/>
        <v>-1827976226</v>
      </c>
      <c r="K52" s="24">
        <f t="shared" si="5"/>
        <v>2038245000</v>
      </c>
      <c r="L52" s="4">
        <v>279</v>
      </c>
      <c r="M52" s="4">
        <v>223</v>
      </c>
      <c r="N52" s="4">
        <v>12</v>
      </c>
      <c r="O52" s="4">
        <v>13</v>
      </c>
      <c r="P52" s="4">
        <v>167800</v>
      </c>
      <c r="Q52" s="4">
        <v>169700</v>
      </c>
      <c r="R52" s="5">
        <v>3.4300000000000004E-2</v>
      </c>
      <c r="S52" s="4">
        <v>359600</v>
      </c>
      <c r="T52" s="4">
        <f t="shared" si="2"/>
        <v>318000</v>
      </c>
      <c r="U52" s="4">
        <f t="shared" si="6"/>
        <v>193000</v>
      </c>
      <c r="V52" s="5">
        <v>3.27E-2</v>
      </c>
    </row>
    <row r="53" spans="1:22" x14ac:dyDescent="0.2">
      <c r="A53" s="16" t="s">
        <v>232</v>
      </c>
      <c r="B53" s="4">
        <v>7700</v>
      </c>
      <c r="C53" s="4">
        <v>114900</v>
      </c>
      <c r="D53" s="4">
        <v>-107200</v>
      </c>
      <c r="E53" s="4">
        <v>-3782120000</v>
      </c>
      <c r="F53" s="4">
        <f t="shared" si="4"/>
        <v>-2986496226</v>
      </c>
      <c r="G53" s="4">
        <v>0</v>
      </c>
      <c r="H53" s="4">
        <v>0</v>
      </c>
      <c r="I53" s="4">
        <v>0</v>
      </c>
      <c r="J53" s="4">
        <v>-1831955000</v>
      </c>
      <c r="K53" s="24">
        <f t="shared" si="5"/>
        <v>2038245000</v>
      </c>
      <c r="L53" s="4">
        <v>222</v>
      </c>
      <c r="M53" s="4">
        <v>495</v>
      </c>
      <c r="N53" s="4">
        <v>13</v>
      </c>
      <c r="O53" s="4">
        <v>15</v>
      </c>
      <c r="P53" s="4">
        <v>176700</v>
      </c>
      <c r="Q53" s="4">
        <v>347100</v>
      </c>
      <c r="R53" s="5">
        <v>-5.7099999999999998E-2</v>
      </c>
      <c r="S53" s="4">
        <v>578700</v>
      </c>
      <c r="T53" s="4">
        <f t="shared" si="2"/>
        <v>303770</v>
      </c>
      <c r="U53" s="4">
        <f t="shared" si="6"/>
        <v>179600</v>
      </c>
      <c r="V53" s="5">
        <v>6.7699999999999996E-2</v>
      </c>
    </row>
    <row r="54" spans="1:22" x14ac:dyDescent="0.2">
      <c r="A54" s="16" t="s">
        <v>231</v>
      </c>
      <c r="B54" s="4">
        <v>2300</v>
      </c>
      <c r="C54" s="4">
        <v>37500</v>
      </c>
      <c r="D54" s="4">
        <v>-35200</v>
      </c>
      <c r="E54" s="4">
        <v>-1282230000</v>
      </c>
      <c r="F54" s="4">
        <f t="shared" si="4"/>
        <v>795623774</v>
      </c>
      <c r="K54" s="24">
        <f t="shared" si="5"/>
        <v>3870200000</v>
      </c>
      <c r="L54" s="4">
        <v>112</v>
      </c>
      <c r="M54" s="4">
        <v>218</v>
      </c>
      <c r="N54" s="4">
        <v>3</v>
      </c>
      <c r="O54" s="4">
        <v>6</v>
      </c>
      <c r="P54" s="4">
        <v>62100</v>
      </c>
      <c r="Q54" s="4">
        <v>123700</v>
      </c>
      <c r="R54" s="5">
        <v>8.199999999999999E-3</v>
      </c>
      <c r="S54" s="4">
        <v>193000</v>
      </c>
      <c r="T54" s="4">
        <f t="shared" si="2"/>
        <v>301310</v>
      </c>
      <c r="U54" s="4">
        <f t="shared" si="6"/>
        <v>179600</v>
      </c>
      <c r="V54" s="5">
        <v>2.98E-2</v>
      </c>
    </row>
    <row r="55" spans="1:22" x14ac:dyDescent="0.2">
      <c r="A55" s="16" t="s">
        <v>230</v>
      </c>
      <c r="B55" s="4">
        <v>13300</v>
      </c>
      <c r="C55" s="4">
        <v>19500</v>
      </c>
      <c r="D55" s="4">
        <v>-6200</v>
      </c>
      <c r="E55" s="4">
        <v>-234020000</v>
      </c>
      <c r="F55" s="4">
        <f t="shared" si="4"/>
        <v>2077853774</v>
      </c>
      <c r="G55" s="4">
        <v>0</v>
      </c>
      <c r="H55" s="4">
        <v>0</v>
      </c>
      <c r="I55" s="4">
        <v>0</v>
      </c>
      <c r="J55" s="4">
        <v>1430425000</v>
      </c>
      <c r="K55" s="24">
        <f t="shared" si="5"/>
        <v>3870200000</v>
      </c>
      <c r="L55" s="4">
        <v>147</v>
      </c>
      <c r="M55" s="4">
        <v>267</v>
      </c>
      <c r="N55" s="4">
        <v>4</v>
      </c>
      <c r="O55" s="4">
        <v>23</v>
      </c>
      <c r="P55" s="4">
        <v>84900</v>
      </c>
      <c r="Q55" s="4">
        <v>219200</v>
      </c>
      <c r="R55" s="5">
        <v>-1.2199999999999999E-2</v>
      </c>
      <c r="S55" s="4">
        <v>304600</v>
      </c>
      <c r="T55" s="4">
        <f t="shared" si="2"/>
        <v>293500</v>
      </c>
      <c r="U55" s="4">
        <f t="shared" si="6"/>
        <v>179600</v>
      </c>
      <c r="V55" s="5">
        <v>5.6399999999999999E-2</v>
      </c>
    </row>
    <row r="56" spans="1:22" x14ac:dyDescent="0.2">
      <c r="A56" s="16" t="s">
        <v>229</v>
      </c>
      <c r="B56" s="4">
        <v>122600</v>
      </c>
      <c r="C56" s="4">
        <v>2500</v>
      </c>
      <c r="D56" s="4">
        <v>120100</v>
      </c>
      <c r="E56" s="4">
        <v>4429540000</v>
      </c>
      <c r="F56" s="4">
        <f t="shared" si="4"/>
        <v>2311873774</v>
      </c>
      <c r="G56" s="4">
        <v>0</v>
      </c>
      <c r="H56" s="4">
        <v>0</v>
      </c>
      <c r="I56" s="4">
        <v>0</v>
      </c>
      <c r="J56" s="4">
        <v>1430425000</v>
      </c>
      <c r="K56" s="24">
        <f t="shared" si="5"/>
        <v>2439775000</v>
      </c>
      <c r="L56" s="4">
        <v>386</v>
      </c>
      <c r="M56" s="4">
        <v>299</v>
      </c>
      <c r="N56" s="4">
        <v>20</v>
      </c>
      <c r="O56" s="4">
        <v>7</v>
      </c>
      <c r="P56" s="4">
        <v>326300</v>
      </c>
      <c r="Q56" s="4">
        <v>189300</v>
      </c>
      <c r="R56" s="5">
        <v>4.07E-2</v>
      </c>
      <c r="S56" s="4">
        <v>541400</v>
      </c>
      <c r="T56" s="4">
        <f t="shared" si="2"/>
        <v>264510</v>
      </c>
      <c r="U56" s="4">
        <f t="shared" si="6"/>
        <v>179600</v>
      </c>
      <c r="V56" s="5">
        <v>3.8699999999999998E-2</v>
      </c>
    </row>
    <row r="57" spans="1:22" x14ac:dyDescent="0.2">
      <c r="A57" s="16" t="s">
        <v>228</v>
      </c>
      <c r="B57" s="4">
        <v>98500</v>
      </c>
      <c r="C57" s="4">
        <v>100390</v>
      </c>
      <c r="D57" s="4">
        <v>-1890</v>
      </c>
      <c r="E57" s="4">
        <v>-62070000</v>
      </c>
      <c r="F57" s="4">
        <f t="shared" si="4"/>
        <v>-2117666226</v>
      </c>
      <c r="K57" s="24">
        <f t="shared" si="5"/>
        <v>1009350000</v>
      </c>
      <c r="L57" s="4">
        <v>393</v>
      </c>
      <c r="M57" s="4">
        <v>243</v>
      </c>
      <c r="N57" s="4">
        <v>17</v>
      </c>
      <c r="O57" s="4">
        <v>7</v>
      </c>
      <c r="P57" s="4">
        <v>310700</v>
      </c>
      <c r="Q57" s="4">
        <v>171100</v>
      </c>
      <c r="R57" s="5">
        <v>3.9399999999999998E-2</v>
      </c>
      <c r="S57" s="4">
        <v>493100</v>
      </c>
      <c r="T57" s="4">
        <f t="shared" si="2"/>
        <v>242420</v>
      </c>
      <c r="U57" s="4">
        <f t="shared" si="6"/>
        <v>131500</v>
      </c>
      <c r="V57" s="5">
        <v>3.9300000000000002E-2</v>
      </c>
    </row>
    <row r="58" spans="1:22" x14ac:dyDescent="0.2">
      <c r="A58" s="16" t="s">
        <v>227</v>
      </c>
      <c r="B58" s="4">
        <v>2800</v>
      </c>
      <c r="C58" s="4">
        <v>0</v>
      </c>
      <c r="D58" s="4">
        <v>2800</v>
      </c>
      <c r="E58" s="4">
        <v>97310000</v>
      </c>
      <c r="F58" s="4">
        <f t="shared" si="4"/>
        <v>-2055596226</v>
      </c>
      <c r="K58" s="24">
        <f t="shared" si="5"/>
        <v>1009350000</v>
      </c>
      <c r="L58" s="4">
        <v>73</v>
      </c>
      <c r="M58" s="4">
        <v>170</v>
      </c>
      <c r="N58" s="4">
        <v>2</v>
      </c>
      <c r="O58" s="4">
        <v>13</v>
      </c>
      <c r="P58" s="4">
        <v>41300</v>
      </c>
      <c r="Q58" s="4">
        <v>135500</v>
      </c>
      <c r="R58" s="5">
        <v>-7.1999999999999998E-3</v>
      </c>
      <c r="S58" s="4">
        <v>179600</v>
      </c>
      <c r="T58" s="4">
        <f t="shared" si="2"/>
        <v>244570</v>
      </c>
      <c r="U58" s="4">
        <f t="shared" si="6"/>
        <v>131500</v>
      </c>
      <c r="V58" s="5">
        <v>2.0099999999999996E-2</v>
      </c>
    </row>
    <row r="59" spans="1:22" x14ac:dyDescent="0.2">
      <c r="A59" s="16" t="s">
        <v>226</v>
      </c>
      <c r="B59" s="4">
        <v>60900</v>
      </c>
      <c r="C59" s="4">
        <v>4600</v>
      </c>
      <c r="D59" s="4">
        <v>56300</v>
      </c>
      <c r="E59" s="4">
        <v>1954450000</v>
      </c>
      <c r="F59" s="4">
        <f t="shared" si="4"/>
        <v>-2152906226</v>
      </c>
      <c r="K59" s="24">
        <f t="shared" si="5"/>
        <v>1009350000</v>
      </c>
      <c r="L59" s="4">
        <v>146</v>
      </c>
      <c r="M59" s="4">
        <v>196</v>
      </c>
      <c r="N59" s="4">
        <v>7</v>
      </c>
      <c r="O59" s="4">
        <v>5</v>
      </c>
      <c r="P59" s="4">
        <v>95600</v>
      </c>
      <c r="Q59" s="4">
        <v>134200</v>
      </c>
      <c r="R59" s="5">
        <v>1.5E-3</v>
      </c>
      <c r="S59" s="4">
        <v>230100</v>
      </c>
      <c r="T59" s="4">
        <f t="shared" si="2"/>
        <v>255070</v>
      </c>
      <c r="U59" s="4">
        <f t="shared" si="6"/>
        <v>131500</v>
      </c>
      <c r="V59" s="5">
        <v>2.69E-2</v>
      </c>
    </row>
    <row r="60" spans="1:22" x14ac:dyDescent="0.2">
      <c r="A60" s="16" t="s">
        <v>225</v>
      </c>
      <c r="B60" s="4">
        <v>0</v>
      </c>
      <c r="C60" s="4">
        <v>10500</v>
      </c>
      <c r="D60" s="4">
        <v>-10500</v>
      </c>
      <c r="E60" s="4">
        <v>-363790000</v>
      </c>
      <c r="F60" s="4">
        <f t="shared" si="4"/>
        <v>-4107356226</v>
      </c>
      <c r="K60" s="24">
        <f t="shared" si="5"/>
        <v>1009350000</v>
      </c>
      <c r="L60" s="4">
        <v>152</v>
      </c>
      <c r="M60" s="4">
        <v>262</v>
      </c>
      <c r="N60" s="4">
        <v>9</v>
      </c>
      <c r="O60" s="4">
        <v>7</v>
      </c>
      <c r="P60" s="4">
        <v>120900</v>
      </c>
      <c r="Q60" s="4">
        <v>155400</v>
      </c>
      <c r="R60" s="5">
        <v>-8.6E-3</v>
      </c>
      <c r="S60" s="4">
        <v>281300</v>
      </c>
      <c r="T60" s="4">
        <f t="shared" si="2"/>
        <v>251940</v>
      </c>
      <c r="U60" s="4">
        <f t="shared" si="6"/>
        <v>131500</v>
      </c>
      <c r="V60" s="5">
        <v>1.44E-2</v>
      </c>
    </row>
    <row r="61" spans="1:22" x14ac:dyDescent="0.2">
      <c r="A61" s="16" t="s">
        <v>224</v>
      </c>
      <c r="B61" s="4">
        <v>5500</v>
      </c>
      <c r="C61" s="4">
        <v>7400</v>
      </c>
      <c r="D61" s="4">
        <v>-1900</v>
      </c>
      <c r="E61" s="4">
        <v>-66380000</v>
      </c>
      <c r="F61" s="4">
        <f t="shared" si="4"/>
        <v>-3743566226</v>
      </c>
      <c r="K61" s="24">
        <f t="shared" si="5"/>
        <v>1009350000</v>
      </c>
      <c r="L61" s="4">
        <v>48</v>
      </c>
      <c r="M61" s="4">
        <v>234</v>
      </c>
      <c r="N61" s="4">
        <v>2</v>
      </c>
      <c r="O61" s="4">
        <v>13</v>
      </c>
      <c r="P61" s="4">
        <v>33700</v>
      </c>
      <c r="Q61" s="4">
        <v>174200</v>
      </c>
      <c r="R61" s="5">
        <v>-2.58E-2</v>
      </c>
      <c r="S61" s="4">
        <v>246700</v>
      </c>
      <c r="T61" s="4">
        <f t="shared" si="2"/>
        <v>261530</v>
      </c>
      <c r="U61" s="4">
        <f t="shared" si="6"/>
        <v>131500</v>
      </c>
      <c r="V61" s="5">
        <v>2.6699999999999998E-2</v>
      </c>
    </row>
    <row r="62" spans="1:22" x14ac:dyDescent="0.2">
      <c r="A62" s="16" t="s">
        <v>223</v>
      </c>
      <c r="B62" s="4">
        <v>2000</v>
      </c>
      <c r="C62" s="4">
        <v>1600</v>
      </c>
      <c r="D62" s="4">
        <v>400</v>
      </c>
      <c r="E62" s="4">
        <v>14530000</v>
      </c>
      <c r="F62" s="4">
        <f t="shared" si="4"/>
        <v>-3677186226</v>
      </c>
      <c r="K62" s="24">
        <f t="shared" si="5"/>
        <v>1009350000</v>
      </c>
      <c r="L62" s="4">
        <v>160</v>
      </c>
      <c r="M62" s="4">
        <v>128</v>
      </c>
      <c r="N62" s="4">
        <v>3</v>
      </c>
      <c r="O62" s="4">
        <v>3</v>
      </c>
      <c r="P62" s="4">
        <v>63800</v>
      </c>
      <c r="Q62" s="4">
        <v>67600</v>
      </c>
      <c r="R62" s="5">
        <v>-1.2999999999999999E-3</v>
      </c>
      <c r="S62" s="4">
        <v>131500</v>
      </c>
      <c r="T62" s="4">
        <f t="shared" si="2"/>
        <v>268420</v>
      </c>
      <c r="U62" s="4">
        <f t="shared" si="6"/>
        <v>168400</v>
      </c>
      <c r="V62" s="5">
        <v>1.52E-2</v>
      </c>
    </row>
    <row r="63" spans="1:22" x14ac:dyDescent="0.2">
      <c r="A63" s="16" t="s">
        <v>222</v>
      </c>
      <c r="B63" s="4">
        <v>23500</v>
      </c>
      <c r="C63" s="4">
        <v>35800</v>
      </c>
      <c r="D63" s="4">
        <v>-12300</v>
      </c>
      <c r="E63" s="4">
        <v>-440840000</v>
      </c>
      <c r="F63" s="4">
        <f t="shared" si="4"/>
        <v>-3691716226</v>
      </c>
      <c r="K63" s="24">
        <f t="shared" si="5"/>
        <v>1009350000</v>
      </c>
      <c r="L63" s="4">
        <v>340</v>
      </c>
      <c r="M63" s="4">
        <v>341</v>
      </c>
      <c r="N63" s="4">
        <v>10</v>
      </c>
      <c r="O63" s="4">
        <v>11</v>
      </c>
      <c r="P63" s="4">
        <v>204800</v>
      </c>
      <c r="Q63" s="4">
        <v>230900</v>
      </c>
      <c r="R63" s="5">
        <v>2.29E-2</v>
      </c>
      <c r="S63" s="4">
        <v>436400</v>
      </c>
      <c r="T63" s="4">
        <f t="shared" si="2"/>
        <v>238380</v>
      </c>
      <c r="U63" s="4">
        <f t="shared" si="6"/>
        <v>168400</v>
      </c>
      <c r="V63" s="5">
        <v>3.9800000000000002E-2</v>
      </c>
    </row>
    <row r="64" spans="1:22" x14ac:dyDescent="0.2">
      <c r="A64" s="16" t="s">
        <v>221</v>
      </c>
      <c r="B64" s="4">
        <v>0</v>
      </c>
      <c r="C64" s="4">
        <v>8300</v>
      </c>
      <c r="D64" s="4">
        <v>-8300</v>
      </c>
      <c r="E64" s="4">
        <v>-289820000</v>
      </c>
      <c r="F64" s="4">
        <f t="shared" si="4"/>
        <v>-3250876226</v>
      </c>
      <c r="K64" s="24">
        <f t="shared" si="5"/>
        <v>1009350000</v>
      </c>
      <c r="L64" s="4">
        <v>106</v>
      </c>
      <c r="M64" s="4">
        <v>133</v>
      </c>
      <c r="N64" s="4">
        <v>4</v>
      </c>
      <c r="O64" s="4">
        <v>9</v>
      </c>
      <c r="P64" s="4">
        <v>58600</v>
      </c>
      <c r="Q64" s="4">
        <v>109800</v>
      </c>
      <c r="R64" s="5">
        <v>-2.8000000000000004E-3</v>
      </c>
      <c r="S64" s="4">
        <v>168400</v>
      </c>
      <c r="T64" s="4">
        <f t="shared" si="2"/>
        <v>240460</v>
      </c>
      <c r="U64" s="4">
        <f t="shared" si="6"/>
        <v>201100</v>
      </c>
      <c r="V64" s="5">
        <v>1.5700000000000002E-2</v>
      </c>
    </row>
    <row r="65" spans="1:22" x14ac:dyDescent="0.2">
      <c r="A65" s="16" t="s">
        <v>220</v>
      </c>
      <c r="B65" s="4">
        <v>5000</v>
      </c>
      <c r="C65" s="4">
        <v>16000</v>
      </c>
      <c r="D65" s="4">
        <v>-11000</v>
      </c>
      <c r="E65" s="4">
        <v>-382560000</v>
      </c>
      <c r="F65" s="4">
        <f t="shared" si="4"/>
        <v>-2961056226</v>
      </c>
      <c r="G65" s="4">
        <v>0</v>
      </c>
      <c r="H65" s="4">
        <v>0</v>
      </c>
      <c r="I65" s="4">
        <v>0</v>
      </c>
      <c r="J65" s="4">
        <v>396255000</v>
      </c>
      <c r="K65" s="24">
        <f t="shared" si="5"/>
        <v>1009350000</v>
      </c>
      <c r="L65" s="4">
        <v>139</v>
      </c>
      <c r="M65" s="4">
        <v>179</v>
      </c>
      <c r="N65" s="4">
        <v>7</v>
      </c>
      <c r="O65" s="4">
        <v>8</v>
      </c>
      <c r="P65" s="4">
        <v>92500</v>
      </c>
      <c r="Q65" s="4">
        <v>123400</v>
      </c>
      <c r="R65" s="5">
        <v>0</v>
      </c>
      <c r="S65" s="4">
        <v>226500</v>
      </c>
      <c r="T65" s="4">
        <f t="shared" si="2"/>
        <v>242660</v>
      </c>
      <c r="U65" s="4">
        <f t="shared" si="6"/>
        <v>201100</v>
      </c>
      <c r="V65" s="5">
        <v>2.8199999999999999E-2</v>
      </c>
    </row>
    <row r="66" spans="1:22" x14ac:dyDescent="0.2">
      <c r="A66" s="16" t="s">
        <v>219</v>
      </c>
      <c r="B66" s="4">
        <v>3200</v>
      </c>
      <c r="C66" s="4">
        <v>500</v>
      </c>
      <c r="D66" s="4">
        <v>2700</v>
      </c>
      <c r="E66" s="4">
        <v>94150000</v>
      </c>
      <c r="F66" s="4">
        <f t="shared" si="4"/>
        <v>-2578496226</v>
      </c>
      <c r="K66" s="24">
        <f t="shared" si="5"/>
        <v>613095000</v>
      </c>
      <c r="L66" s="4">
        <v>120</v>
      </c>
      <c r="M66" s="4">
        <v>205</v>
      </c>
      <c r="N66" s="4">
        <v>2</v>
      </c>
      <c r="O66" s="4">
        <v>5</v>
      </c>
      <c r="P66" s="4">
        <v>88600</v>
      </c>
      <c r="Q66" s="4">
        <v>151500</v>
      </c>
      <c r="R66" s="5">
        <v>2.8999999999999998E-3</v>
      </c>
      <c r="S66" s="4">
        <v>251500</v>
      </c>
      <c r="T66" s="4">
        <f t="shared" si="2"/>
        <v>234720</v>
      </c>
      <c r="U66" s="4">
        <f t="shared" si="6"/>
        <v>201100</v>
      </c>
      <c r="V66" s="5">
        <v>2.41E-2</v>
      </c>
    </row>
    <row r="67" spans="1:22" x14ac:dyDescent="0.2">
      <c r="A67" s="16" t="s">
        <v>218</v>
      </c>
      <c r="B67" s="4">
        <v>26500</v>
      </c>
      <c r="C67" s="4">
        <v>0</v>
      </c>
      <c r="D67" s="4">
        <v>26500</v>
      </c>
      <c r="E67" s="4">
        <v>920550000</v>
      </c>
      <c r="F67" s="4">
        <f t="shared" si="4"/>
        <v>-2672646226</v>
      </c>
      <c r="K67" s="24">
        <f t="shared" si="5"/>
        <v>613095000</v>
      </c>
      <c r="L67" s="4">
        <v>204</v>
      </c>
      <c r="M67" s="4">
        <v>177</v>
      </c>
      <c r="N67" s="4">
        <v>2</v>
      </c>
      <c r="O67" s="4">
        <v>7</v>
      </c>
      <c r="P67" s="4">
        <v>134900</v>
      </c>
      <c r="Q67" s="4">
        <v>136200</v>
      </c>
      <c r="R67" s="5">
        <v>2.3399999999999997E-2</v>
      </c>
      <c r="S67" s="4">
        <v>272200</v>
      </c>
      <c r="T67" s="4">
        <f t="shared" si="2"/>
        <v>236950</v>
      </c>
      <c r="U67" s="4">
        <f t="shared" si="6"/>
        <v>200400</v>
      </c>
      <c r="V67" s="5">
        <v>2.7099999999999999E-2</v>
      </c>
    </row>
    <row r="68" spans="1:22" x14ac:dyDescent="0.2">
      <c r="A68" s="16" t="s">
        <v>217</v>
      </c>
      <c r="B68" s="4">
        <v>15900</v>
      </c>
      <c r="C68" s="4">
        <v>1700</v>
      </c>
      <c r="D68" s="4">
        <v>14200</v>
      </c>
      <c r="E68" s="4">
        <v>483700000</v>
      </c>
      <c r="F68" s="4">
        <f t="shared" si="4"/>
        <v>-3593196226</v>
      </c>
      <c r="K68" s="24">
        <f t="shared" si="5"/>
        <v>613095000</v>
      </c>
      <c r="L68" s="4">
        <v>182</v>
      </c>
      <c r="M68" s="4">
        <v>182</v>
      </c>
      <c r="N68" s="4">
        <v>4</v>
      </c>
      <c r="O68" s="4">
        <v>5</v>
      </c>
      <c r="P68" s="4">
        <v>100100</v>
      </c>
      <c r="Q68" s="4">
        <v>90700</v>
      </c>
      <c r="R68" s="5">
        <v>1.04E-2</v>
      </c>
      <c r="S68" s="4">
        <v>201100</v>
      </c>
      <c r="T68" s="4">
        <f t="shared" si="2"/>
        <v>239530</v>
      </c>
      <c r="U68" s="4">
        <f t="shared" si="6"/>
        <v>136000</v>
      </c>
      <c r="V68" s="5">
        <v>2.3399999999999997E-2</v>
      </c>
    </row>
    <row r="69" spans="1:22" x14ac:dyDescent="0.2">
      <c r="A69" s="16" t="s">
        <v>216</v>
      </c>
      <c r="B69" s="4">
        <v>700</v>
      </c>
      <c r="C69" s="4">
        <v>7600</v>
      </c>
      <c r="D69" s="4">
        <v>-6900</v>
      </c>
      <c r="E69" s="4">
        <v>-239130000</v>
      </c>
      <c r="F69" s="4">
        <f t="shared" si="4"/>
        <v>-4076896226</v>
      </c>
      <c r="K69" s="24">
        <f t="shared" si="5"/>
        <v>613095000</v>
      </c>
      <c r="L69" s="4">
        <v>133</v>
      </c>
      <c r="M69" s="4">
        <v>323</v>
      </c>
      <c r="N69" s="4">
        <v>4</v>
      </c>
      <c r="O69" s="4">
        <v>17</v>
      </c>
      <c r="P69" s="4">
        <v>90000</v>
      </c>
      <c r="Q69" s="4">
        <v>242700</v>
      </c>
      <c r="R69" s="5">
        <v>-4.4299999999999999E-2</v>
      </c>
      <c r="S69" s="4">
        <v>335100</v>
      </c>
      <c r="T69" s="4">
        <f t="shared" si="2"/>
        <v>223860</v>
      </c>
      <c r="U69" s="4">
        <f t="shared" si="6"/>
        <v>136000</v>
      </c>
      <c r="V69" s="5">
        <v>4.9500000000000002E-2</v>
      </c>
    </row>
    <row r="70" spans="1:22" x14ac:dyDescent="0.2">
      <c r="A70" s="16" t="s">
        <v>215</v>
      </c>
      <c r="B70" s="4">
        <v>1800</v>
      </c>
      <c r="C70" s="4">
        <v>0</v>
      </c>
      <c r="D70" s="4">
        <v>1800</v>
      </c>
      <c r="E70" s="4">
        <v>63880000</v>
      </c>
      <c r="F70" s="4">
        <f t="shared" si="4"/>
        <v>-3837766226</v>
      </c>
      <c r="K70" s="24">
        <f t="shared" si="5"/>
        <v>613095000</v>
      </c>
      <c r="L70" s="4">
        <v>173</v>
      </c>
      <c r="M70" s="4">
        <v>182</v>
      </c>
      <c r="N70" s="4">
        <v>3</v>
      </c>
      <c r="O70" s="4">
        <v>12</v>
      </c>
      <c r="P70" s="4">
        <v>100900</v>
      </c>
      <c r="Q70" s="4">
        <v>148500</v>
      </c>
      <c r="R70" s="5">
        <v>1.5E-3</v>
      </c>
      <c r="S70" s="4">
        <v>250000</v>
      </c>
      <c r="T70" s="4">
        <f t="shared" si="2"/>
        <v>266070</v>
      </c>
      <c r="U70" s="4">
        <f t="shared" si="6"/>
        <v>136000</v>
      </c>
      <c r="V70" s="5">
        <v>1.8200000000000001E-2</v>
      </c>
    </row>
    <row r="71" spans="1:22" x14ac:dyDescent="0.2">
      <c r="A71" s="16" t="s">
        <v>214</v>
      </c>
      <c r="B71" s="4">
        <v>22400</v>
      </c>
      <c r="C71" s="4">
        <v>1900</v>
      </c>
      <c r="D71" s="4">
        <v>20500</v>
      </c>
      <c r="E71" s="4">
        <v>715080000</v>
      </c>
      <c r="F71" s="4">
        <f t="shared" si="4"/>
        <v>-3901646226</v>
      </c>
      <c r="K71" s="24">
        <f t="shared" si="5"/>
        <v>613095000</v>
      </c>
      <c r="L71" s="4">
        <v>219</v>
      </c>
      <c r="M71" s="4">
        <v>203</v>
      </c>
      <c r="N71" s="4">
        <v>12</v>
      </c>
      <c r="O71" s="4">
        <v>3</v>
      </c>
      <c r="P71" s="4">
        <v>186900</v>
      </c>
      <c r="Q71" s="4">
        <v>115800</v>
      </c>
      <c r="R71" s="5">
        <v>2.3199999999999998E-2</v>
      </c>
      <c r="S71" s="4">
        <v>342600</v>
      </c>
      <c r="T71" s="4">
        <f t="shared" si="2"/>
        <v>262920</v>
      </c>
      <c r="U71" s="4">
        <f t="shared" si="6"/>
        <v>136000</v>
      </c>
      <c r="V71" s="5">
        <v>3.6900000000000002E-2</v>
      </c>
    </row>
    <row r="72" spans="1:22" x14ac:dyDescent="0.2">
      <c r="A72" s="16" t="s">
        <v>213</v>
      </c>
      <c r="B72" s="4">
        <v>3100</v>
      </c>
      <c r="C72" s="4">
        <v>8735</v>
      </c>
      <c r="D72" s="4">
        <v>-5635</v>
      </c>
      <c r="E72" s="4">
        <v>-192940000</v>
      </c>
      <c r="F72" s="4">
        <f t="shared" si="4"/>
        <v>-4616726226</v>
      </c>
      <c r="K72" s="24">
        <f t="shared" si="5"/>
        <v>613095000</v>
      </c>
      <c r="L72" s="4">
        <v>137</v>
      </c>
      <c r="M72" s="4">
        <v>196</v>
      </c>
      <c r="N72" s="4">
        <v>3</v>
      </c>
      <c r="O72" s="4">
        <v>7</v>
      </c>
      <c r="P72" s="4">
        <v>75900</v>
      </c>
      <c r="Q72" s="4">
        <v>119100</v>
      </c>
      <c r="R72" s="5">
        <v>-2.8000000000000004E-3</v>
      </c>
      <c r="S72" s="4">
        <v>200400</v>
      </c>
      <c r="T72" s="4">
        <f t="shared" si="2"/>
        <v>290410</v>
      </c>
      <c r="U72" s="4">
        <f t="shared" si="6"/>
        <v>136000</v>
      </c>
      <c r="V72" s="5">
        <v>1.7299999999999999E-2</v>
      </c>
    </row>
    <row r="73" spans="1:22" x14ac:dyDescent="0.2">
      <c r="A73" s="16" t="s">
        <v>212</v>
      </c>
      <c r="B73" s="4">
        <v>4000</v>
      </c>
      <c r="C73" s="4">
        <v>7200</v>
      </c>
      <c r="D73" s="4">
        <v>-3200</v>
      </c>
      <c r="E73" s="4">
        <v>-110390000</v>
      </c>
      <c r="F73" s="4">
        <f t="shared" si="4"/>
        <v>-4423786226</v>
      </c>
      <c r="K73" s="24">
        <f t="shared" si="5"/>
        <v>613095000</v>
      </c>
      <c r="L73" s="4">
        <v>72</v>
      </c>
      <c r="M73" s="4">
        <v>162</v>
      </c>
      <c r="N73" s="4">
        <v>1</v>
      </c>
      <c r="O73" s="4">
        <v>7</v>
      </c>
      <c r="P73" s="4">
        <v>29200</v>
      </c>
      <c r="Q73" s="4">
        <v>106800</v>
      </c>
      <c r="R73" s="5">
        <v>-7.1999999999999998E-3</v>
      </c>
      <c r="S73" s="4">
        <v>136000</v>
      </c>
      <c r="T73" s="4">
        <f t="shared" si="2"/>
        <v>332810</v>
      </c>
      <c r="U73" s="4">
        <f t="shared" si="6"/>
        <v>172100</v>
      </c>
      <c r="V73" s="5">
        <v>1.8700000000000001E-2</v>
      </c>
    </row>
    <row r="74" spans="1:22" x14ac:dyDescent="0.2">
      <c r="A74" s="16" t="s">
        <v>211</v>
      </c>
      <c r="B74" s="4">
        <v>3500</v>
      </c>
      <c r="C74" s="4">
        <v>7800</v>
      </c>
      <c r="D74" s="4">
        <v>-4300</v>
      </c>
      <c r="E74" s="4">
        <v>-154940000</v>
      </c>
      <c r="F74" s="4">
        <f t="shared" ref="F74:F79" si="7">E74+F75</f>
        <v>-4313396226</v>
      </c>
      <c r="K74" s="24">
        <f t="shared" ref="K74:K79" si="8">K75+J74</f>
        <v>613095000</v>
      </c>
      <c r="L74" s="4">
        <v>124</v>
      </c>
      <c r="M74" s="4">
        <v>136</v>
      </c>
      <c r="N74" s="4">
        <v>4</v>
      </c>
      <c r="O74" s="4">
        <v>6</v>
      </c>
      <c r="P74" s="4">
        <v>83000</v>
      </c>
      <c r="Q74" s="4">
        <v>104000</v>
      </c>
      <c r="R74" s="5">
        <v>4.4000000000000003E-3</v>
      </c>
      <c r="S74" s="4">
        <v>189200</v>
      </c>
      <c r="T74" s="4">
        <f t="shared" ref="T74:T79" si="9">AVERAGE(S75:S84)</f>
        <v>321540</v>
      </c>
      <c r="U74" s="4">
        <f t="shared" ref="U74:U79" si="10">MIN(S75:S79)</f>
        <v>172100</v>
      </c>
      <c r="V74" s="5">
        <v>5.62E-2</v>
      </c>
    </row>
    <row r="75" spans="1:22" x14ac:dyDescent="0.2">
      <c r="A75" s="16" t="s">
        <v>210</v>
      </c>
      <c r="B75" s="4">
        <v>7700</v>
      </c>
      <c r="C75" s="4">
        <v>100</v>
      </c>
      <c r="D75" s="4">
        <v>7600</v>
      </c>
      <c r="E75" s="4">
        <v>265260000</v>
      </c>
      <c r="F75" s="4">
        <f t="shared" si="7"/>
        <v>-4158456226</v>
      </c>
      <c r="K75" s="24">
        <f t="shared" si="8"/>
        <v>613095000</v>
      </c>
      <c r="L75" s="4">
        <v>109</v>
      </c>
      <c r="M75" s="4">
        <v>209</v>
      </c>
      <c r="N75" s="4">
        <v>8</v>
      </c>
      <c r="O75" s="4">
        <v>11</v>
      </c>
      <c r="P75" s="4">
        <v>88200</v>
      </c>
      <c r="Q75" s="4">
        <v>160000</v>
      </c>
      <c r="R75" s="5">
        <v>-4.3E-3</v>
      </c>
      <c r="S75" s="4">
        <v>248500</v>
      </c>
      <c r="T75" s="4">
        <f t="shared" si="9"/>
        <v>304840</v>
      </c>
      <c r="U75" s="4">
        <f t="shared" si="10"/>
        <v>172100</v>
      </c>
      <c r="V75" s="5">
        <v>2.29E-2</v>
      </c>
    </row>
    <row r="76" spans="1:22" x14ac:dyDescent="0.2">
      <c r="A76" s="16" t="s">
        <v>208</v>
      </c>
      <c r="B76" s="4">
        <v>1800</v>
      </c>
      <c r="C76" s="4">
        <v>2200</v>
      </c>
      <c r="D76" s="4">
        <v>-400</v>
      </c>
      <c r="E76" s="4">
        <v>-13830000</v>
      </c>
      <c r="F76" s="4">
        <f t="shared" si="7"/>
        <v>-4423716226</v>
      </c>
      <c r="K76" s="24">
        <f t="shared" si="8"/>
        <v>613095000</v>
      </c>
      <c r="L76" s="4">
        <v>77</v>
      </c>
      <c r="M76" s="4">
        <v>173</v>
      </c>
      <c r="N76" s="4">
        <v>4</v>
      </c>
      <c r="O76" s="4">
        <v>10</v>
      </c>
      <c r="P76" s="4">
        <v>59800</v>
      </c>
      <c r="Q76" s="4">
        <v>112300</v>
      </c>
      <c r="R76" s="5">
        <v>-4.3E-3</v>
      </c>
      <c r="S76" s="4">
        <v>172100</v>
      </c>
      <c r="T76" s="4">
        <f t="shared" si="9"/>
        <v>297900</v>
      </c>
      <c r="U76" s="4">
        <f t="shared" si="10"/>
        <v>178400</v>
      </c>
      <c r="V76" s="5">
        <v>0.01</v>
      </c>
    </row>
    <row r="77" spans="1:22" x14ac:dyDescent="0.2">
      <c r="A77" s="16" t="s">
        <v>207</v>
      </c>
      <c r="B77" s="4">
        <v>54300</v>
      </c>
      <c r="C77" s="4">
        <v>4300</v>
      </c>
      <c r="D77" s="4">
        <v>50000</v>
      </c>
      <c r="E77" s="4">
        <v>1746390000</v>
      </c>
      <c r="F77" s="4">
        <f t="shared" si="7"/>
        <v>-4409886226</v>
      </c>
      <c r="K77" s="24">
        <f t="shared" si="8"/>
        <v>613095000</v>
      </c>
      <c r="L77" s="4">
        <v>363</v>
      </c>
      <c r="M77" s="4">
        <v>123</v>
      </c>
      <c r="N77" s="4">
        <v>5</v>
      </c>
      <c r="O77" s="4">
        <v>6</v>
      </c>
      <c r="P77" s="4">
        <v>193700</v>
      </c>
      <c r="Q77" s="4">
        <v>98600</v>
      </c>
      <c r="R77" s="5">
        <v>3.1E-2</v>
      </c>
      <c r="S77" s="4">
        <v>294500</v>
      </c>
      <c r="T77" s="4">
        <f t="shared" si="9"/>
        <v>277780</v>
      </c>
      <c r="U77" s="4">
        <f t="shared" si="10"/>
        <v>178400</v>
      </c>
      <c r="V77" s="5">
        <v>4.5100000000000001E-2</v>
      </c>
    </row>
    <row r="78" spans="1:22" x14ac:dyDescent="0.2">
      <c r="A78" s="16" t="s">
        <v>206</v>
      </c>
      <c r="B78" s="4">
        <v>0</v>
      </c>
      <c r="C78" s="4">
        <v>0</v>
      </c>
      <c r="D78" s="4">
        <v>0</v>
      </c>
      <c r="E78" s="4">
        <v>0</v>
      </c>
      <c r="F78" s="4">
        <f t="shared" si="7"/>
        <v>-6156276226</v>
      </c>
      <c r="K78" s="24">
        <f t="shared" si="8"/>
        <v>613095000</v>
      </c>
      <c r="L78" s="4">
        <v>106</v>
      </c>
      <c r="M78" s="4">
        <v>202</v>
      </c>
      <c r="N78" s="4">
        <v>5</v>
      </c>
      <c r="O78" s="4">
        <v>9</v>
      </c>
      <c r="P78" s="4">
        <v>78600</v>
      </c>
      <c r="Q78" s="4">
        <v>148200</v>
      </c>
      <c r="R78" s="5">
        <v>-4.4000000000000003E-3</v>
      </c>
      <c r="S78" s="4">
        <v>226900</v>
      </c>
      <c r="T78" s="4">
        <f t="shared" si="9"/>
        <v>271270</v>
      </c>
      <c r="U78" s="4">
        <f t="shared" si="10"/>
        <v>178400</v>
      </c>
      <c r="V78" s="5">
        <v>3.0299999999999997E-2</v>
      </c>
    </row>
    <row r="79" spans="1:22" x14ac:dyDescent="0.2">
      <c r="A79" s="16" t="s">
        <v>205</v>
      </c>
      <c r="B79" s="4">
        <v>800</v>
      </c>
      <c r="C79" s="4">
        <v>600</v>
      </c>
      <c r="D79" s="4">
        <v>200</v>
      </c>
      <c r="E79" s="4">
        <v>6940000</v>
      </c>
      <c r="F79" s="4">
        <f t="shared" si="7"/>
        <v>-6156276226</v>
      </c>
      <c r="K79" s="24">
        <f t="shared" si="8"/>
        <v>613095000</v>
      </c>
      <c r="L79" s="4">
        <v>100</v>
      </c>
      <c r="M79" s="4">
        <v>129</v>
      </c>
      <c r="N79" s="4">
        <v>6</v>
      </c>
      <c r="O79" s="4">
        <v>1</v>
      </c>
      <c r="P79" s="4">
        <v>84900</v>
      </c>
      <c r="Q79" s="4">
        <v>86500</v>
      </c>
      <c r="R79" s="5">
        <v>0</v>
      </c>
      <c r="S79" s="4">
        <v>178400</v>
      </c>
      <c r="T79" s="4">
        <f t="shared" si="9"/>
        <v>281740</v>
      </c>
      <c r="U79" s="4">
        <f t="shared" si="10"/>
        <v>76500</v>
      </c>
      <c r="V79" s="5">
        <v>2.3199999999999998E-2</v>
      </c>
    </row>
    <row r="80" spans="1:22" x14ac:dyDescent="0.2">
      <c r="A80" s="16" t="s">
        <v>204</v>
      </c>
      <c r="B80" s="4">
        <v>43200</v>
      </c>
      <c r="C80" s="4">
        <v>8530</v>
      </c>
      <c r="D80" s="4">
        <v>34670</v>
      </c>
      <c r="E80" s="4">
        <v>1174328766</v>
      </c>
      <c r="F80" s="4">
        <f t="shared" ref="F80:F90" si="11">E80+F81</f>
        <v>-6163216226</v>
      </c>
      <c r="K80" s="24">
        <f t="shared" ref="K80:K90" si="12">K81+J80</f>
        <v>613095000</v>
      </c>
      <c r="L80" s="4">
        <v>417</v>
      </c>
      <c r="M80" s="4">
        <v>284</v>
      </c>
      <c r="N80" s="4">
        <v>26</v>
      </c>
      <c r="O80" s="4">
        <v>15</v>
      </c>
      <c r="P80" s="4">
        <v>369200</v>
      </c>
      <c r="Q80" s="4">
        <v>260400</v>
      </c>
      <c r="R80" s="5">
        <v>3.8100000000000002E-2</v>
      </c>
      <c r="S80" s="4">
        <v>672100</v>
      </c>
      <c r="T80" s="4">
        <f t="shared" ref="T80:T96" si="13">AVERAGE(S81:S90)</f>
        <v>237900</v>
      </c>
      <c r="U80" s="4">
        <f t="shared" ref="U80:U90" si="14">MIN(S81:S85)</f>
        <v>76500</v>
      </c>
      <c r="V80" s="5">
        <v>6.1600000000000002E-2</v>
      </c>
    </row>
    <row r="81" spans="1:22" x14ac:dyDescent="0.2">
      <c r="A81" s="16" t="s">
        <v>203</v>
      </c>
      <c r="B81" s="4">
        <v>1800</v>
      </c>
      <c r="C81" s="4">
        <v>7900</v>
      </c>
      <c r="D81" s="4">
        <v>-6100</v>
      </c>
      <c r="E81" s="4">
        <v>-198530000</v>
      </c>
      <c r="F81" s="4">
        <f t="shared" si="11"/>
        <v>-7337544992</v>
      </c>
      <c r="K81" s="24">
        <f t="shared" si="12"/>
        <v>613095000</v>
      </c>
      <c r="L81" s="4">
        <v>133</v>
      </c>
      <c r="M81" s="4">
        <v>293</v>
      </c>
      <c r="N81" s="4">
        <v>4</v>
      </c>
      <c r="O81" s="4">
        <v>14</v>
      </c>
      <c r="P81" s="4">
        <v>94500</v>
      </c>
      <c r="Q81" s="4">
        <v>214600</v>
      </c>
      <c r="R81" s="5">
        <v>-3.5000000000000003E-2</v>
      </c>
      <c r="S81" s="4">
        <v>311100</v>
      </c>
      <c r="T81" s="4">
        <f t="shared" si="13"/>
        <v>211520.9</v>
      </c>
      <c r="U81" s="4">
        <f t="shared" si="14"/>
        <v>76500</v>
      </c>
      <c r="V81" s="5">
        <v>4.4199999999999996E-2</v>
      </c>
    </row>
    <row r="82" spans="1:22" x14ac:dyDescent="0.2">
      <c r="A82" s="16" t="s">
        <v>200</v>
      </c>
      <c r="B82" s="4">
        <v>800</v>
      </c>
      <c r="C82" s="4">
        <v>600</v>
      </c>
      <c r="D82" s="4">
        <v>200</v>
      </c>
      <c r="E82" s="4">
        <v>6900000</v>
      </c>
      <c r="F82" s="4">
        <f t="shared" si="11"/>
        <v>-7139014992</v>
      </c>
      <c r="K82" s="24">
        <f t="shared" si="12"/>
        <v>613095000</v>
      </c>
      <c r="L82" s="4">
        <v>316</v>
      </c>
      <c r="M82" s="4">
        <v>212</v>
      </c>
      <c r="N82" s="4">
        <v>11</v>
      </c>
      <c r="O82" s="4">
        <v>15</v>
      </c>
      <c r="P82" s="4">
        <v>245100</v>
      </c>
      <c r="Q82" s="4">
        <v>230200</v>
      </c>
      <c r="R82" s="5">
        <v>3.3500000000000002E-2</v>
      </c>
      <c r="S82" s="4">
        <v>475300</v>
      </c>
      <c r="T82" s="4">
        <f t="shared" si="13"/>
        <v>169487.9</v>
      </c>
      <c r="U82" s="4">
        <f t="shared" si="14"/>
        <v>76500</v>
      </c>
      <c r="V82" s="5">
        <v>3.2400000000000005E-2</v>
      </c>
    </row>
    <row r="83" spans="1:22" x14ac:dyDescent="0.2">
      <c r="A83" s="16" t="s">
        <v>199</v>
      </c>
      <c r="B83" s="4">
        <v>44800</v>
      </c>
      <c r="C83" s="4">
        <v>30440</v>
      </c>
      <c r="D83" s="4">
        <v>14360</v>
      </c>
      <c r="E83" s="4">
        <v>461425008</v>
      </c>
      <c r="F83" s="4">
        <f t="shared" si="11"/>
        <v>-7145914992</v>
      </c>
      <c r="G83" s="4">
        <v>0</v>
      </c>
      <c r="H83" s="4">
        <v>0</v>
      </c>
      <c r="I83" s="4">
        <v>0</v>
      </c>
      <c r="J83" s="4">
        <v>31100000</v>
      </c>
      <c r="K83" s="24">
        <f t="shared" si="12"/>
        <v>613095000</v>
      </c>
      <c r="L83" s="4">
        <v>503</v>
      </c>
      <c r="M83" s="4">
        <v>199</v>
      </c>
      <c r="N83" s="4">
        <v>22</v>
      </c>
      <c r="O83" s="4">
        <v>6</v>
      </c>
      <c r="P83" s="4">
        <v>412400</v>
      </c>
      <c r="Q83" s="4">
        <v>147300</v>
      </c>
      <c r="R83" s="5">
        <v>7.0000000000000007E-2</v>
      </c>
      <c r="S83" s="4">
        <v>560000</v>
      </c>
      <c r="T83" s="4">
        <f t="shared" si="13"/>
        <v>118047.9</v>
      </c>
      <c r="U83" s="4">
        <f t="shared" si="14"/>
        <v>76500</v>
      </c>
      <c r="V83" s="5">
        <v>6.3899999999999998E-2</v>
      </c>
    </row>
    <row r="84" spans="1:22" x14ac:dyDescent="0.2">
      <c r="A84" s="16" t="s">
        <v>193</v>
      </c>
      <c r="B84" s="4">
        <v>3800</v>
      </c>
      <c r="C84" s="4">
        <v>11500</v>
      </c>
      <c r="D84" s="4">
        <v>-7700</v>
      </c>
      <c r="E84" s="4">
        <v>-236440000</v>
      </c>
      <c r="F84" s="4">
        <f t="shared" si="11"/>
        <v>-7607340000</v>
      </c>
      <c r="G84" s="4">
        <v>0</v>
      </c>
      <c r="H84" s="4">
        <v>0</v>
      </c>
      <c r="I84" s="4">
        <v>0</v>
      </c>
      <c r="J84" s="4">
        <v>184495000</v>
      </c>
      <c r="K84" s="24">
        <f t="shared" si="12"/>
        <v>581995000</v>
      </c>
      <c r="L84" s="4">
        <v>69</v>
      </c>
      <c r="M84" s="4">
        <v>59</v>
      </c>
      <c r="N84" s="4">
        <v>1</v>
      </c>
      <c r="O84" s="4">
        <v>0</v>
      </c>
      <c r="P84" s="4">
        <v>46600</v>
      </c>
      <c r="Q84" s="4">
        <v>29700</v>
      </c>
      <c r="R84" s="5">
        <v>0</v>
      </c>
      <c r="S84" s="4">
        <v>76500</v>
      </c>
      <c r="T84" s="4">
        <f t="shared" si="13"/>
        <v>123470.3</v>
      </c>
      <c r="U84" s="4">
        <f t="shared" si="14"/>
        <v>81500</v>
      </c>
      <c r="V84" s="5">
        <v>1.3000000000000001E-2</v>
      </c>
    </row>
    <row r="85" spans="1:22" x14ac:dyDescent="0.2">
      <c r="A85" s="16" t="s">
        <v>192</v>
      </c>
      <c r="B85" s="4">
        <v>50500</v>
      </c>
      <c r="C85" s="4">
        <v>19400</v>
      </c>
      <c r="D85" s="4">
        <v>31100</v>
      </c>
      <c r="E85" s="4">
        <v>956390000</v>
      </c>
      <c r="F85" s="4">
        <f t="shared" si="11"/>
        <v>-7370900000</v>
      </c>
      <c r="K85" s="24">
        <f t="shared" si="12"/>
        <v>397500000</v>
      </c>
      <c r="L85" s="4">
        <v>70</v>
      </c>
      <c r="M85" s="4">
        <v>63</v>
      </c>
      <c r="N85" s="4">
        <v>0</v>
      </c>
      <c r="O85" s="4">
        <v>0</v>
      </c>
      <c r="P85" s="4">
        <v>48700</v>
      </c>
      <c r="Q85" s="4">
        <v>32800</v>
      </c>
      <c r="R85" s="5">
        <v>5.0000000000000001E-3</v>
      </c>
      <c r="S85" s="4">
        <v>81500</v>
      </c>
      <c r="T85" s="4">
        <f t="shared" si="13"/>
        <v>121630.6</v>
      </c>
      <c r="U85" s="4">
        <f t="shared" si="14"/>
        <v>93300</v>
      </c>
      <c r="V85" s="5">
        <v>1.6299999999999999E-2</v>
      </c>
    </row>
    <row r="86" spans="1:22" x14ac:dyDescent="0.2">
      <c r="A86" s="16" t="s">
        <v>191</v>
      </c>
      <c r="B86" s="4">
        <v>2600</v>
      </c>
      <c r="C86" s="4">
        <v>15100</v>
      </c>
      <c r="D86" s="4">
        <v>-12500</v>
      </c>
      <c r="E86" s="4">
        <v>-380030000</v>
      </c>
      <c r="F86" s="4">
        <f t="shared" si="11"/>
        <v>-8327290000</v>
      </c>
      <c r="K86" s="24">
        <f t="shared" si="12"/>
        <v>397500000</v>
      </c>
      <c r="L86" s="4">
        <v>54</v>
      </c>
      <c r="M86" s="4">
        <v>96</v>
      </c>
      <c r="N86" s="4">
        <v>3</v>
      </c>
      <c r="O86" s="4">
        <v>3</v>
      </c>
      <c r="P86" s="4">
        <v>35100</v>
      </c>
      <c r="Q86" s="4">
        <v>67600</v>
      </c>
      <c r="R86" s="5">
        <v>-1.6000000000000001E-3</v>
      </c>
      <c r="S86" s="4">
        <v>102700</v>
      </c>
      <c r="T86" s="4">
        <f t="shared" si="13"/>
        <v>126138.6</v>
      </c>
      <c r="U86" s="4">
        <f t="shared" si="14"/>
        <v>47309</v>
      </c>
      <c r="V86" s="5">
        <v>2.75E-2</v>
      </c>
    </row>
    <row r="87" spans="1:22" x14ac:dyDescent="0.2">
      <c r="A87" s="16" t="s">
        <v>190</v>
      </c>
      <c r="B87" s="4">
        <v>2400</v>
      </c>
      <c r="C87" s="4">
        <v>39100</v>
      </c>
      <c r="D87" s="4">
        <v>-36700</v>
      </c>
      <c r="E87" s="4">
        <v>-1122340000</v>
      </c>
      <c r="F87" s="4">
        <f t="shared" si="11"/>
        <v>-7947260000</v>
      </c>
      <c r="G87" s="4">
        <v>0</v>
      </c>
      <c r="H87" s="4">
        <v>0</v>
      </c>
      <c r="I87" s="4">
        <v>0</v>
      </c>
      <c r="J87" s="4">
        <v>183300000</v>
      </c>
      <c r="K87" s="24">
        <f t="shared" si="12"/>
        <v>397500000</v>
      </c>
      <c r="L87" s="4">
        <v>30</v>
      </c>
      <c r="M87" s="4">
        <v>115</v>
      </c>
      <c r="N87" s="4">
        <v>0</v>
      </c>
      <c r="O87" s="4">
        <v>2</v>
      </c>
      <c r="P87" s="4">
        <v>12200</v>
      </c>
      <c r="Q87" s="4">
        <v>81000</v>
      </c>
      <c r="R87" s="5">
        <v>-1.3000000000000001E-2</v>
      </c>
      <c r="S87" s="4">
        <v>93300</v>
      </c>
      <c r="T87" s="4">
        <f t="shared" si="13"/>
        <v>143998.6</v>
      </c>
      <c r="U87" s="4">
        <f t="shared" si="14"/>
        <v>47309</v>
      </c>
      <c r="V87" s="5">
        <v>8.199999999999999E-3</v>
      </c>
    </row>
    <row r="88" spans="1:22" x14ac:dyDescent="0.2">
      <c r="A88" s="16" t="s">
        <v>189</v>
      </c>
      <c r="B88" s="4">
        <v>10700</v>
      </c>
      <c r="C88" s="4">
        <v>4000</v>
      </c>
      <c r="D88" s="4">
        <v>6700</v>
      </c>
      <c r="E88" s="4">
        <v>204400000</v>
      </c>
      <c r="F88" s="4">
        <f t="shared" si="11"/>
        <v>-6824920000</v>
      </c>
      <c r="G88" s="4">
        <v>0</v>
      </c>
      <c r="H88" s="4">
        <v>0</v>
      </c>
      <c r="I88" s="4">
        <v>0</v>
      </c>
      <c r="J88" s="4">
        <v>30750000</v>
      </c>
      <c r="K88" s="24">
        <f t="shared" si="12"/>
        <v>214200000</v>
      </c>
      <c r="L88" s="4">
        <v>71</v>
      </c>
      <c r="M88" s="4">
        <v>139</v>
      </c>
      <c r="N88" s="4">
        <v>3</v>
      </c>
      <c r="O88" s="4">
        <v>3</v>
      </c>
      <c r="P88" s="4">
        <v>50800</v>
      </c>
      <c r="Q88" s="4">
        <v>111000</v>
      </c>
      <c r="R88" s="5">
        <v>1.7000000000000001E-3</v>
      </c>
      <c r="S88" s="4">
        <v>161800</v>
      </c>
      <c r="T88" s="4">
        <f t="shared" si="13"/>
        <v>136118.9</v>
      </c>
      <c r="U88" s="4">
        <f t="shared" si="14"/>
        <v>45600</v>
      </c>
      <c r="V88" s="5">
        <v>6.6500000000000004E-2</v>
      </c>
    </row>
    <row r="89" spans="1:22" x14ac:dyDescent="0.2">
      <c r="A89" s="16" t="s">
        <v>188</v>
      </c>
      <c r="B89" s="4">
        <v>17200</v>
      </c>
      <c r="C89" s="4">
        <v>81900</v>
      </c>
      <c r="D89" s="4">
        <v>-64700</v>
      </c>
      <c r="E89" s="4">
        <v>-2009620000</v>
      </c>
      <c r="F89" s="4">
        <f t="shared" si="11"/>
        <v>-7029320000</v>
      </c>
      <c r="K89" s="24">
        <f t="shared" si="12"/>
        <v>183450000</v>
      </c>
      <c r="L89" s="4">
        <v>198</v>
      </c>
      <c r="M89" s="4">
        <v>152</v>
      </c>
      <c r="N89" s="4">
        <v>8</v>
      </c>
      <c r="O89" s="4">
        <v>4</v>
      </c>
      <c r="P89" s="4">
        <v>153500</v>
      </c>
      <c r="Q89" s="4">
        <v>126800</v>
      </c>
      <c r="R89" s="5">
        <v>1.4800000000000001E-2</v>
      </c>
      <c r="S89" s="4">
        <v>283100</v>
      </c>
      <c r="T89" s="4">
        <f t="shared" si="13"/>
        <v>123529.60000000001</v>
      </c>
      <c r="U89" s="4">
        <f t="shared" si="14"/>
        <v>45600</v>
      </c>
      <c r="V89" s="5">
        <v>2.2400000000000003E-2</v>
      </c>
    </row>
    <row r="90" spans="1:22" x14ac:dyDescent="0.2">
      <c r="A90" s="16" t="s">
        <v>187</v>
      </c>
      <c r="B90" s="4">
        <v>4200</v>
      </c>
      <c r="C90" s="4">
        <v>27700</v>
      </c>
      <c r="D90" s="4">
        <v>-23500</v>
      </c>
      <c r="E90" s="4">
        <v>-720920000</v>
      </c>
      <c r="F90" s="4">
        <f t="shared" si="11"/>
        <v>-5019700000</v>
      </c>
      <c r="G90" s="4">
        <v>0</v>
      </c>
      <c r="H90" s="4">
        <v>0</v>
      </c>
      <c r="I90" s="4">
        <v>0</v>
      </c>
      <c r="J90" s="4">
        <v>183450000</v>
      </c>
      <c r="K90" s="24">
        <f t="shared" si="12"/>
        <v>183450000</v>
      </c>
      <c r="L90" s="4">
        <v>121</v>
      </c>
      <c r="M90" s="4">
        <v>147</v>
      </c>
      <c r="N90" s="4">
        <v>7</v>
      </c>
      <c r="O90" s="4">
        <v>7</v>
      </c>
      <c r="P90" s="4">
        <v>102200</v>
      </c>
      <c r="Q90" s="4">
        <v>131500</v>
      </c>
      <c r="R90" s="5">
        <v>2.18E-2</v>
      </c>
      <c r="S90" s="4">
        <v>233700</v>
      </c>
      <c r="T90" s="4">
        <f t="shared" si="13"/>
        <v>112110.5</v>
      </c>
      <c r="U90" s="4">
        <f t="shared" si="14"/>
        <v>45600</v>
      </c>
      <c r="V90" s="5">
        <v>2.7300000000000001E-2</v>
      </c>
    </row>
    <row r="91" spans="1:22" x14ac:dyDescent="0.2">
      <c r="A91" s="16" t="s">
        <v>186</v>
      </c>
      <c r="B91" s="4">
        <v>400</v>
      </c>
      <c r="C91" s="4">
        <v>28100</v>
      </c>
      <c r="D91" s="4">
        <v>-27700</v>
      </c>
      <c r="E91" s="4">
        <v>-832440000</v>
      </c>
      <c r="F91" s="4">
        <f t="shared" ref="F91:F102" si="15">E91+F92</f>
        <v>-4298780000</v>
      </c>
      <c r="K91" s="24">
        <f t="shared" ref="K91:K102" si="16">K92+J91</f>
        <v>0</v>
      </c>
      <c r="L91" s="4">
        <v>20</v>
      </c>
      <c r="M91" s="4">
        <v>41</v>
      </c>
      <c r="N91" s="4">
        <v>0</v>
      </c>
      <c r="O91" s="4">
        <v>1</v>
      </c>
      <c r="P91" s="4">
        <v>11700</v>
      </c>
      <c r="Q91" s="4">
        <v>32300</v>
      </c>
      <c r="R91" s="5">
        <v>-6.6E-3</v>
      </c>
      <c r="S91" s="4">
        <v>47309</v>
      </c>
      <c r="T91" s="4">
        <f t="shared" si="13"/>
        <v>114811.6</v>
      </c>
      <c r="U91" s="4">
        <f t="shared" ref="U91:U102" si="17">MIN(S92:S96)</f>
        <v>45600</v>
      </c>
      <c r="V91" s="5">
        <v>1.66E-2</v>
      </c>
    </row>
    <row r="92" spans="1:22" x14ac:dyDescent="0.2">
      <c r="A92" s="16" t="s">
        <v>185</v>
      </c>
      <c r="B92" s="4">
        <v>8970</v>
      </c>
      <c r="C92" s="4">
        <v>1000</v>
      </c>
      <c r="D92" s="4">
        <v>7970</v>
      </c>
      <c r="E92" s="4">
        <v>238010000</v>
      </c>
      <c r="F92" s="4">
        <f t="shared" si="15"/>
        <v>-3466340000</v>
      </c>
      <c r="K92" s="24">
        <f t="shared" si="16"/>
        <v>0</v>
      </c>
      <c r="L92" s="4">
        <v>40</v>
      </c>
      <c r="M92" s="4">
        <v>39</v>
      </c>
      <c r="N92" s="4">
        <v>2</v>
      </c>
      <c r="O92" s="4">
        <v>1</v>
      </c>
      <c r="P92" s="4">
        <v>28800</v>
      </c>
      <c r="Q92" s="4">
        <v>26100</v>
      </c>
      <c r="R92" s="5">
        <v>2.0400000000000001E-2</v>
      </c>
      <c r="S92" s="4">
        <v>54970</v>
      </c>
      <c r="T92" s="4">
        <f t="shared" si="13"/>
        <v>121884.6</v>
      </c>
      <c r="U92" s="4">
        <f t="shared" si="17"/>
        <v>45600</v>
      </c>
      <c r="V92" s="5">
        <v>2.3300000000000001E-2</v>
      </c>
    </row>
    <row r="93" spans="1:22" x14ac:dyDescent="0.2">
      <c r="A93" s="16" t="s">
        <v>184</v>
      </c>
      <c r="B93" s="4">
        <v>0</v>
      </c>
      <c r="C93" s="4">
        <v>900</v>
      </c>
      <c r="D93" s="4">
        <v>-900</v>
      </c>
      <c r="E93" s="4">
        <v>-26770000</v>
      </c>
      <c r="F93" s="4">
        <f t="shared" si="15"/>
        <v>-3704350000</v>
      </c>
      <c r="K93" s="24">
        <f t="shared" si="16"/>
        <v>0</v>
      </c>
      <c r="L93" s="4">
        <v>25</v>
      </c>
      <c r="M93" s="4">
        <v>58</v>
      </c>
      <c r="N93" s="4">
        <v>0</v>
      </c>
      <c r="O93" s="4">
        <v>1</v>
      </c>
      <c r="P93" s="4">
        <v>5600</v>
      </c>
      <c r="Q93" s="4">
        <v>40000</v>
      </c>
      <c r="R93" s="5">
        <v>-8.3999999999999995E-3</v>
      </c>
      <c r="S93" s="4">
        <v>45600</v>
      </c>
      <c r="T93" s="4">
        <f t="shared" si="13"/>
        <v>130360.66666666667</v>
      </c>
      <c r="U93" s="4">
        <f t="shared" si="17"/>
        <v>63103</v>
      </c>
      <c r="V93" s="5">
        <v>1.01E-2</v>
      </c>
    </row>
    <row r="94" spans="1:22" x14ac:dyDescent="0.2">
      <c r="A94" s="16" t="s">
        <v>183</v>
      </c>
      <c r="B94" s="4">
        <v>0</v>
      </c>
      <c r="C94" s="4">
        <v>1100</v>
      </c>
      <c r="D94" s="4">
        <v>-1100</v>
      </c>
      <c r="E94" s="4">
        <v>-32890000</v>
      </c>
      <c r="F94" s="4">
        <f t="shared" si="15"/>
        <v>-3677580000</v>
      </c>
      <c r="K94" s="24">
        <f t="shared" si="16"/>
        <v>0</v>
      </c>
      <c r="L94" s="4">
        <v>61</v>
      </c>
      <c r="M94" s="4">
        <v>133</v>
      </c>
      <c r="N94" s="4">
        <v>1</v>
      </c>
      <c r="O94" s="4">
        <v>2</v>
      </c>
      <c r="P94" s="4">
        <v>38900</v>
      </c>
      <c r="Q94" s="4">
        <v>73600</v>
      </c>
      <c r="R94" s="5">
        <v>-1.6500000000000001E-2</v>
      </c>
      <c r="S94" s="4">
        <v>130724</v>
      </c>
      <c r="T94" s="4">
        <f t="shared" si="13"/>
        <v>130315.25</v>
      </c>
      <c r="U94" s="4">
        <f t="shared" si="17"/>
        <v>63103</v>
      </c>
      <c r="V94" s="5">
        <v>2.1400000000000002E-2</v>
      </c>
    </row>
    <row r="95" spans="1:22" x14ac:dyDescent="0.2">
      <c r="A95" s="16" t="s">
        <v>182</v>
      </c>
      <c r="B95" s="4">
        <v>1300</v>
      </c>
      <c r="C95" s="4">
        <v>200</v>
      </c>
      <c r="D95" s="4">
        <v>1100</v>
      </c>
      <c r="E95" s="4">
        <v>33730000</v>
      </c>
      <c r="F95" s="4">
        <f t="shared" si="15"/>
        <v>-3644690000</v>
      </c>
      <c r="K95" s="24">
        <f t="shared" si="16"/>
        <v>0</v>
      </c>
      <c r="L95" s="4">
        <v>25</v>
      </c>
      <c r="M95" s="4">
        <v>86</v>
      </c>
      <c r="N95" s="4">
        <v>0</v>
      </c>
      <c r="O95" s="4">
        <v>1</v>
      </c>
      <c r="P95" s="4">
        <v>16900</v>
      </c>
      <c r="Q95" s="4">
        <v>46100</v>
      </c>
      <c r="R95" s="5">
        <v>-1.6000000000000001E-3</v>
      </c>
      <c r="S95" s="4">
        <v>63103</v>
      </c>
      <c r="T95" s="4">
        <f t="shared" si="13"/>
        <v>139917</v>
      </c>
      <c r="U95" s="4">
        <f t="shared" si="17"/>
        <v>83003</v>
      </c>
      <c r="V95" s="5">
        <v>1.8000000000000002E-2</v>
      </c>
    </row>
    <row r="96" spans="1:22" x14ac:dyDescent="0.2">
      <c r="A96" s="16" t="s">
        <v>177</v>
      </c>
      <c r="B96" s="4">
        <v>3200</v>
      </c>
      <c r="C96" s="4">
        <v>2200</v>
      </c>
      <c r="D96" s="4">
        <v>1000</v>
      </c>
      <c r="E96" s="4">
        <v>30980000</v>
      </c>
      <c r="F96" s="4">
        <f t="shared" si="15"/>
        <v>-3678420000</v>
      </c>
      <c r="K96" s="24">
        <f t="shared" si="16"/>
        <v>0</v>
      </c>
      <c r="L96" s="4">
        <v>77</v>
      </c>
      <c r="M96" s="4">
        <v>121</v>
      </c>
      <c r="N96" s="4">
        <v>1</v>
      </c>
      <c r="O96" s="4">
        <v>2</v>
      </c>
      <c r="P96" s="4">
        <v>53200</v>
      </c>
      <c r="Q96" s="4">
        <v>94100</v>
      </c>
      <c r="R96" s="5">
        <v>-1.46E-2</v>
      </c>
      <c r="S96" s="4">
        <v>147780</v>
      </c>
      <c r="T96" s="4">
        <f t="shared" si="13"/>
        <v>138606.5</v>
      </c>
      <c r="U96" s="4">
        <f t="shared" si="17"/>
        <v>74320</v>
      </c>
      <c r="V96" s="5">
        <v>2.5899999999999999E-2</v>
      </c>
    </row>
    <row r="97" spans="1:22" x14ac:dyDescent="0.2">
      <c r="A97" s="16" t="s">
        <v>175</v>
      </c>
      <c r="B97" s="4">
        <v>1200</v>
      </c>
      <c r="C97" s="4">
        <v>0</v>
      </c>
      <c r="D97" s="4">
        <v>1200</v>
      </c>
      <c r="E97" s="4">
        <v>36820000</v>
      </c>
      <c r="F97" s="4">
        <f t="shared" si="15"/>
        <v>-3709400000</v>
      </c>
      <c r="K97" s="24">
        <f t="shared" si="16"/>
        <v>0</v>
      </c>
      <c r="L97" s="4">
        <v>187</v>
      </c>
      <c r="M97" s="4">
        <v>193</v>
      </c>
      <c r="N97" s="4">
        <v>9</v>
      </c>
      <c r="O97" s="4">
        <v>4</v>
      </c>
      <c r="P97" s="4">
        <v>139600</v>
      </c>
      <c r="Q97" s="4">
        <v>132200</v>
      </c>
      <c r="R97" s="5">
        <v>2.1600000000000001E-2</v>
      </c>
      <c r="S97" s="4">
        <v>271900</v>
      </c>
      <c r="T97" s="4">
        <f t="shared" ref="T97:T102" si="18">AVERAGE(S98:S107)</f>
        <v>111947.8</v>
      </c>
      <c r="U97" s="4">
        <f t="shared" si="17"/>
        <v>74320</v>
      </c>
      <c r="V97" s="5">
        <v>2.4399999999999998E-2</v>
      </c>
    </row>
    <row r="98" spans="1:22" x14ac:dyDescent="0.2">
      <c r="A98" s="16" t="s">
        <v>174</v>
      </c>
      <c r="B98" s="4">
        <v>2800</v>
      </c>
      <c r="C98" s="4">
        <v>0</v>
      </c>
      <c r="D98" s="4">
        <v>2800</v>
      </c>
      <c r="E98" s="4">
        <v>83770000</v>
      </c>
      <c r="F98" s="4">
        <f t="shared" si="15"/>
        <v>-3746220000</v>
      </c>
      <c r="K98" s="24">
        <f t="shared" si="16"/>
        <v>0</v>
      </c>
      <c r="L98" s="4">
        <v>49</v>
      </c>
      <c r="M98" s="4">
        <v>78</v>
      </c>
      <c r="N98" s="4">
        <v>1</v>
      </c>
      <c r="O98" s="4">
        <v>0</v>
      </c>
      <c r="P98" s="4">
        <v>27200</v>
      </c>
      <c r="Q98" s="4">
        <v>46400</v>
      </c>
      <c r="R98" s="5">
        <v>1.6899999999999998E-2</v>
      </c>
      <c r="S98" s="4">
        <v>83003</v>
      </c>
      <c r="T98" s="4">
        <f t="shared" si="18"/>
        <v>119184</v>
      </c>
      <c r="U98" s="4">
        <f t="shared" si="17"/>
        <v>74320</v>
      </c>
      <c r="V98" s="5">
        <v>1.4999999999999999E-2</v>
      </c>
    </row>
    <row r="99" spans="1:22" x14ac:dyDescent="0.2">
      <c r="A99" s="16" t="s">
        <v>164</v>
      </c>
      <c r="B99" s="4">
        <v>200</v>
      </c>
      <c r="C99" s="4">
        <v>88605</v>
      </c>
      <c r="D99" s="4">
        <v>-88405</v>
      </c>
      <c r="E99" s="4">
        <v>-2617410000</v>
      </c>
      <c r="F99" s="4">
        <f t="shared" si="15"/>
        <v>-3829990000</v>
      </c>
      <c r="K99" s="24">
        <f t="shared" si="16"/>
        <v>0</v>
      </c>
      <c r="L99" s="4">
        <v>59</v>
      </c>
      <c r="M99" s="4">
        <v>81</v>
      </c>
      <c r="N99" s="4">
        <v>5</v>
      </c>
      <c r="O99" s="4">
        <v>4</v>
      </c>
      <c r="P99" s="4">
        <v>64300</v>
      </c>
      <c r="Q99" s="4">
        <v>92900</v>
      </c>
      <c r="R99" s="5">
        <v>3.4000000000000002E-3</v>
      </c>
      <c r="S99" s="4">
        <v>157207</v>
      </c>
      <c r="T99" s="4">
        <f t="shared" si="18"/>
        <v>106509.66666666667</v>
      </c>
      <c r="U99" s="4">
        <f t="shared" si="17"/>
        <v>74320</v>
      </c>
      <c r="V99" s="5">
        <v>1.34E-2</v>
      </c>
    </row>
    <row r="100" spans="1:22" x14ac:dyDescent="0.2">
      <c r="A100" s="16" t="s">
        <v>156</v>
      </c>
      <c r="B100" s="4">
        <v>1800</v>
      </c>
      <c r="C100" s="4">
        <v>6200</v>
      </c>
      <c r="D100" s="4">
        <v>-4400</v>
      </c>
      <c r="E100" s="4">
        <v>-130870000</v>
      </c>
      <c r="F100" s="4">
        <f t="shared" si="15"/>
        <v>-1212580000</v>
      </c>
      <c r="K100" s="24">
        <f t="shared" si="16"/>
        <v>0</v>
      </c>
      <c r="L100" s="4">
        <v>46</v>
      </c>
      <c r="M100" s="4">
        <v>132</v>
      </c>
      <c r="N100" s="4">
        <v>2</v>
      </c>
      <c r="O100" s="4">
        <v>1</v>
      </c>
      <c r="P100" s="4">
        <v>36800</v>
      </c>
      <c r="Q100" s="4">
        <v>56100</v>
      </c>
      <c r="R100" s="5">
        <v>0</v>
      </c>
      <c r="S100" s="4">
        <v>119509</v>
      </c>
      <c r="T100" s="4">
        <f t="shared" si="18"/>
        <v>100010</v>
      </c>
      <c r="U100" s="4">
        <f t="shared" si="17"/>
        <v>74320</v>
      </c>
      <c r="V100" s="5">
        <v>1.84E-2</v>
      </c>
    </row>
    <row r="101" spans="1:22" x14ac:dyDescent="0.2">
      <c r="A101" s="16" t="s">
        <v>155</v>
      </c>
      <c r="B101" s="4">
        <v>300</v>
      </c>
      <c r="C101" s="4">
        <v>27100</v>
      </c>
      <c r="D101" s="4">
        <v>-26800</v>
      </c>
      <c r="E101" s="4">
        <v>-789080000</v>
      </c>
      <c r="F101" s="4">
        <f t="shared" si="15"/>
        <v>-1081710000</v>
      </c>
      <c r="K101" s="24">
        <f t="shared" si="16"/>
        <v>0</v>
      </c>
      <c r="L101" s="4">
        <v>30</v>
      </c>
      <c r="M101" s="4">
        <v>163</v>
      </c>
      <c r="N101" s="4">
        <v>2</v>
      </c>
      <c r="O101" s="4">
        <v>0</v>
      </c>
      <c r="P101" s="4">
        <v>28200</v>
      </c>
      <c r="Q101" s="4">
        <v>46500</v>
      </c>
      <c r="R101" s="5">
        <v>0</v>
      </c>
      <c r="S101" s="4">
        <v>74320</v>
      </c>
      <c r="T101" s="4">
        <f t="shared" si="18"/>
        <v>125700</v>
      </c>
      <c r="U101" s="4">
        <f t="shared" si="17"/>
        <v>125700</v>
      </c>
      <c r="V101" s="5">
        <v>3.4000000000000002E-3</v>
      </c>
    </row>
    <row r="102" spans="1:22" x14ac:dyDescent="0.2">
      <c r="A102" s="16" t="s">
        <v>154</v>
      </c>
      <c r="B102" s="4">
        <v>0</v>
      </c>
      <c r="C102" s="4">
        <v>9800</v>
      </c>
      <c r="D102" s="4">
        <v>-9800</v>
      </c>
      <c r="E102" s="4">
        <v>-292630000</v>
      </c>
      <c r="F102" s="4">
        <f t="shared" si="15"/>
        <v>-292630000</v>
      </c>
      <c r="K102" s="24">
        <f t="shared" si="16"/>
        <v>0</v>
      </c>
      <c r="L102" s="4">
        <v>37</v>
      </c>
      <c r="M102" s="4">
        <v>187</v>
      </c>
      <c r="N102" s="4">
        <v>1</v>
      </c>
      <c r="O102" s="4">
        <v>3</v>
      </c>
      <c r="P102" s="4">
        <v>27700</v>
      </c>
      <c r="Q102" s="4">
        <v>88300</v>
      </c>
      <c r="R102" s="5">
        <v>-2.64E-2</v>
      </c>
      <c r="S102" s="4">
        <v>125700</v>
      </c>
      <c r="T102" s="4" t="e">
        <f t="shared" si="18"/>
        <v>#DIV/0!</v>
      </c>
      <c r="U102" s="4">
        <f t="shared" si="17"/>
        <v>0</v>
      </c>
      <c r="V102" s="5">
        <v>2.98E-2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C26D-3313-434A-AD3E-36BD1B596D96}">
  <sheetPr codeName="Sheet43"/>
  <dimension ref="A1:V258"/>
  <sheetViews>
    <sheetView topLeftCell="C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5.83203125"/>
    <col min="3" max="3" customWidth="true" width="14.0"/>
    <col min="4" max="4" customWidth="true" width="14.33203125"/>
    <col min="5" max="5" customWidth="true" width="18.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823">
        <v>344</v>
      </c>
      <c r="B3" t="n" s="2824">
        <v>75600.0</v>
      </c>
      <c r="C3" t="n" s="2825">
        <v>297200.0</v>
      </c>
      <c r="D3" t="n" s="2826">
        <v>-221600.0</v>
      </c>
      <c r="E3" t="n" s="2827">
        <v>-1.4124094606E10</v>
      </c>
      <c r="G3" t="n" s="2813">
        <v>0.0</v>
      </c>
      <c r="H3" t="n" s="2814">
        <v>0.0</v>
      </c>
      <c r="I3" t="n" s="2815">
        <v>0.0</v>
      </c>
      <c r="J3" t="n" s="2816">
        <v>0.0</v>
      </c>
      <c r="L3" t="n" s="2817">
        <v>429.0</v>
      </c>
      <c r="M3" t="n" s="2818">
        <v>279.0</v>
      </c>
      <c r="N3" t="n" s="2819">
        <v>77.0</v>
      </c>
      <c r="O3" t="n" s="2820">
        <v>101.0</v>
      </c>
      <c r="P3" t="n" s="2821">
        <v>574000.0</v>
      </c>
      <c r="Q3" t="n" s="2822">
        <v>777300.0</v>
      </c>
      <c r="R3" t="n" s="2811">
        <v>-0.0</v>
      </c>
      <c r="S3" t="n" s="2810">
        <v>1391200.0</v>
      </c>
      <c r="V3" t="n" s="2812">
        <v>0.0187</v>
      </c>
    </row>
    <row r="4">
      <c r="A4" t="s" s="756">
        <v>343</v>
      </c>
      <c r="B4" t="n" s="757">
        <v>367100.0</v>
      </c>
      <c r="C4" t="n" s="758">
        <v>0.0</v>
      </c>
      <c r="D4" t="n" s="759">
        <v>367100.0</v>
      </c>
      <c r="E4" t="n" s="760">
        <v>2.3232946041E10</v>
      </c>
      <c r="G4" t="n" s="746">
        <v>0.0</v>
      </c>
      <c r="H4" t="n" s="747">
        <v>0.0</v>
      </c>
      <c r="I4" t="n" s="748">
        <v>0.0</v>
      </c>
      <c r="J4" t="n" s="749">
        <v>6.35E8</v>
      </c>
      <c r="L4" t="n" s="750">
        <v>985.0</v>
      </c>
      <c r="M4" t="n" s="751">
        <v>457.0</v>
      </c>
      <c r="N4" t="n" s="752">
        <v>181.0</v>
      </c>
      <c r="O4" t="n" s="753">
        <v>144.0</v>
      </c>
      <c r="P4" t="n" s="754">
        <v>1442700.0</v>
      </c>
      <c r="Q4" t="n" s="755">
        <v>1010000.0</v>
      </c>
      <c r="R4" t="n" s="744">
        <v>-0.0062</v>
      </c>
      <c r="S4" t="n" s="743">
        <v>2474100.0</v>
      </c>
      <c r="V4" t="n" s="745">
        <v>0.0983</v>
      </c>
    </row>
    <row r="5" spans="1:22" x14ac:dyDescent="0.2">
      <c r="A5" s="16" t="s">
        <v>342</v>
      </c>
      <c r="B5" s="4">
        <v>364400</v>
      </c>
      <c r="C5" s="4">
        <v>239600</v>
      </c>
      <c r="D5" s="4">
        <v>124800</v>
      </c>
      <c r="E5" s="4">
        <v>8015417179</v>
      </c>
      <c r="F5" s="4">
        <f t="shared" ref="F5:F46" si="0">E5+F6</f>
        <v>1122301639184</v>
      </c>
      <c r="G5" s="4">
        <v>0</v>
      </c>
      <c r="H5" s="4">
        <v>0</v>
      </c>
      <c r="I5" s="4">
        <v>0</v>
      </c>
      <c r="J5" s="4">
        <v>8431660000</v>
      </c>
      <c r="K5" s="24">
        <f t="shared" ref="K5:K46" si="1">K6+J5</f>
        <v>-147702422500</v>
      </c>
      <c r="L5" s="4">
        <v>430</v>
      </c>
      <c r="M5" s="4">
        <v>534</v>
      </c>
      <c r="N5" s="4">
        <v>93</v>
      </c>
      <c r="O5" s="4">
        <v>186</v>
      </c>
      <c r="P5" s="4">
        <v>920200</v>
      </c>
      <c r="Q5" s="4">
        <v>1282300</v>
      </c>
      <c r="R5" s="5">
        <v>0</v>
      </c>
      <c r="S5" s="4">
        <v>2203900</v>
      </c>
      <c r="T5" s="4">
        <f t="shared" ref="T5:T73" si="2">AVERAGE(S6:S15)</f>
        <v>3081660</v>
      </c>
      <c r="U5" s="4">
        <f t="shared" ref="U5:U46" si="3">MIN(S6:S10)</f>
        <v>1288300</v>
      </c>
      <c r="V5" s="5">
        <v>2.3099999999999999E-2</v>
      </c>
    </row>
    <row r="6" spans="1:22" x14ac:dyDescent="0.2">
      <c r="A6" s="16" t="s">
        <v>341</v>
      </c>
      <c r="B6" s="4">
        <v>199300</v>
      </c>
      <c r="C6" s="4">
        <v>526600</v>
      </c>
      <c r="D6" s="4">
        <v>-327300</v>
      </c>
      <c r="E6" s="4">
        <v>-21065884177</v>
      </c>
      <c r="F6" s="4">
        <f t="shared" si="0"/>
        <v>1114286222005</v>
      </c>
      <c r="G6" s="4">
        <v>0</v>
      </c>
      <c r="H6" s="4">
        <v>0</v>
      </c>
      <c r="I6" s="4">
        <v>0</v>
      </c>
      <c r="J6" s="4">
        <v>8431660000</v>
      </c>
      <c r="K6" s="24">
        <f t="shared" si="1"/>
        <v>-156134082500</v>
      </c>
      <c r="L6" s="4">
        <v>702</v>
      </c>
      <c r="M6" s="4">
        <v>961</v>
      </c>
      <c r="N6" s="4">
        <v>223</v>
      </c>
      <c r="O6" s="4">
        <v>191</v>
      </c>
      <c r="P6" s="4">
        <v>1978300</v>
      </c>
      <c r="Q6" s="4">
        <v>1486900</v>
      </c>
      <c r="R6" s="5">
        <v>1.7500000000000002E-2</v>
      </c>
      <c r="S6" s="4">
        <v>3570500</v>
      </c>
      <c r="T6" s="4">
        <f t="shared" si="2"/>
        <v>3027190</v>
      </c>
      <c r="U6" s="4">
        <f t="shared" si="3"/>
        <v>1288300</v>
      </c>
      <c r="V6" s="5">
        <v>3.8199999999999998E-2</v>
      </c>
    </row>
    <row r="7" spans="1:22" x14ac:dyDescent="0.2">
      <c r="A7" s="16" t="s">
        <v>340</v>
      </c>
      <c r="B7" s="4">
        <v>117220</v>
      </c>
      <c r="C7" s="4">
        <v>10300</v>
      </c>
      <c r="D7" s="4">
        <v>106920</v>
      </c>
      <c r="E7" s="4">
        <v>6731767189</v>
      </c>
      <c r="F7" s="4">
        <f t="shared" si="0"/>
        <v>1135352106182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-164565742500</v>
      </c>
      <c r="L7" s="4">
        <v>372</v>
      </c>
      <c r="M7" s="4">
        <v>457</v>
      </c>
      <c r="N7" s="4">
        <v>69</v>
      </c>
      <c r="O7" s="4">
        <v>105</v>
      </c>
      <c r="P7" s="4">
        <v>512000</v>
      </c>
      <c r="Q7" s="4">
        <v>748100</v>
      </c>
      <c r="R7" s="5">
        <v>-6.3E-3</v>
      </c>
      <c r="S7" s="4">
        <v>1288300</v>
      </c>
      <c r="T7" s="4">
        <f t="shared" si="2"/>
        <v>3184020</v>
      </c>
      <c r="U7" s="4">
        <f t="shared" si="3"/>
        <v>2251200</v>
      </c>
      <c r="V7" s="5">
        <v>2.2000000000000002E-2</v>
      </c>
    </row>
    <row r="8" spans="1:22" x14ac:dyDescent="0.2">
      <c r="A8" s="16" t="s">
        <v>339</v>
      </c>
      <c r="B8" s="4">
        <v>763400</v>
      </c>
      <c r="C8" s="4">
        <v>10800</v>
      </c>
      <c r="D8" s="4">
        <v>752600</v>
      </c>
      <c r="E8" s="4">
        <v>47417972871</v>
      </c>
      <c r="F8" s="4">
        <f t="shared" si="0"/>
        <v>1128620338993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-164565742500</v>
      </c>
      <c r="L8" s="4">
        <v>993</v>
      </c>
      <c r="M8" s="4">
        <v>724</v>
      </c>
      <c r="N8" s="4">
        <v>248</v>
      </c>
      <c r="O8" s="4">
        <v>264</v>
      </c>
      <c r="P8" s="4">
        <v>2008400</v>
      </c>
      <c r="Q8" s="4">
        <v>2022100</v>
      </c>
      <c r="R8" s="5">
        <v>-7.8000000000000005E-3</v>
      </c>
      <c r="S8" s="4">
        <v>4110300</v>
      </c>
      <c r="T8" s="4">
        <f t="shared" si="2"/>
        <v>2975210</v>
      </c>
      <c r="U8" s="4">
        <f t="shared" si="3"/>
        <v>2251200</v>
      </c>
      <c r="V8" s="5">
        <v>4.3700000000000003E-2</v>
      </c>
    </row>
    <row r="9" spans="1:22" x14ac:dyDescent="0.2">
      <c r="A9" s="16" t="s">
        <v>338</v>
      </c>
      <c r="B9" s="4">
        <v>73620</v>
      </c>
      <c r="C9" s="4">
        <v>203400</v>
      </c>
      <c r="D9" s="4">
        <v>-129780</v>
      </c>
      <c r="E9" s="4">
        <v>-8328728474</v>
      </c>
      <c r="F9" s="4">
        <f t="shared" si="0"/>
        <v>1081202366122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-164565742500</v>
      </c>
      <c r="L9" s="4">
        <v>716</v>
      </c>
      <c r="M9" s="4">
        <v>1043</v>
      </c>
      <c r="N9" s="4">
        <v>191</v>
      </c>
      <c r="O9" s="4">
        <v>221</v>
      </c>
      <c r="P9" s="4">
        <v>1532900</v>
      </c>
      <c r="Q9" s="4">
        <v>1642100</v>
      </c>
      <c r="R9" s="5">
        <v>6.3E-3</v>
      </c>
      <c r="S9" s="4">
        <v>3188500</v>
      </c>
      <c r="T9" s="4">
        <f t="shared" si="2"/>
        <v>3039090</v>
      </c>
      <c r="U9" s="4">
        <f t="shared" si="3"/>
        <v>2251200</v>
      </c>
      <c r="V9" s="5">
        <v>2.3199999999999998E-2</v>
      </c>
    </row>
    <row r="10" spans="1:22" x14ac:dyDescent="0.2">
      <c r="A10" s="16" t="s">
        <v>337</v>
      </c>
      <c r="B10" s="4">
        <v>413900</v>
      </c>
      <c r="C10" s="4">
        <v>219000</v>
      </c>
      <c r="D10" s="4">
        <v>194900</v>
      </c>
      <c r="E10" s="4">
        <v>12295623947</v>
      </c>
      <c r="F10" s="4">
        <f t="shared" si="0"/>
        <v>1089531094596</v>
      </c>
      <c r="G10" s="4">
        <v>0</v>
      </c>
      <c r="H10" s="4">
        <v>0</v>
      </c>
      <c r="I10" s="4">
        <v>0</v>
      </c>
      <c r="J10" s="4">
        <v>-6270000</v>
      </c>
      <c r="K10" s="24">
        <f t="shared" si="1"/>
        <v>-164565742500</v>
      </c>
      <c r="L10" s="4">
        <v>732</v>
      </c>
      <c r="M10" s="4">
        <v>705</v>
      </c>
      <c r="N10" s="4">
        <v>302</v>
      </c>
      <c r="O10" s="4">
        <v>213</v>
      </c>
      <c r="P10" s="4">
        <v>2464300</v>
      </c>
      <c r="Q10" s="4">
        <v>1506800</v>
      </c>
      <c r="R10" s="5">
        <v>2.0899999999999998E-2</v>
      </c>
      <c r="S10" s="4">
        <v>4450100</v>
      </c>
      <c r="T10" s="4">
        <f t="shared" si="2"/>
        <v>2951330</v>
      </c>
      <c r="U10" s="4">
        <f t="shared" si="3"/>
        <v>2229600</v>
      </c>
      <c r="V10" s="5">
        <v>1.89E-2</v>
      </c>
    </row>
    <row r="11" spans="1:22" x14ac:dyDescent="0.2">
      <c r="A11" s="16" t="s">
        <v>336</v>
      </c>
      <c r="B11" s="4">
        <v>54500</v>
      </c>
      <c r="C11" s="4">
        <v>295800</v>
      </c>
      <c r="D11" s="4">
        <v>-241300</v>
      </c>
      <c r="E11" s="4">
        <v>-14943688626</v>
      </c>
      <c r="F11" s="4">
        <f t="shared" si="0"/>
        <v>1077235470649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-164559472500</v>
      </c>
      <c r="L11" s="4">
        <v>964</v>
      </c>
      <c r="M11" s="4">
        <v>536</v>
      </c>
      <c r="N11" s="4">
        <v>154</v>
      </c>
      <c r="O11" s="4">
        <v>171</v>
      </c>
      <c r="P11" s="4">
        <v>1369800</v>
      </c>
      <c r="Q11" s="4">
        <v>1570800</v>
      </c>
      <c r="R11" s="5">
        <v>-6.4000000000000003E-3</v>
      </c>
      <c r="S11" s="4">
        <v>2961000</v>
      </c>
      <c r="T11" s="4">
        <f t="shared" si="2"/>
        <v>2863350</v>
      </c>
      <c r="U11" s="4">
        <f t="shared" si="3"/>
        <v>2229600</v>
      </c>
      <c r="V11" s="5">
        <v>2.0799999999999999E-2</v>
      </c>
    </row>
    <row r="12" spans="1:22" x14ac:dyDescent="0.2">
      <c r="A12" s="16" t="s">
        <v>335</v>
      </c>
      <c r="B12" s="4">
        <v>44600</v>
      </c>
      <c r="C12" s="4">
        <v>190600</v>
      </c>
      <c r="D12" s="4">
        <v>-146000</v>
      </c>
      <c r="E12" s="4">
        <v>-9165136071</v>
      </c>
      <c r="F12" s="4">
        <f t="shared" si="0"/>
        <v>1092179159275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-164559472500</v>
      </c>
      <c r="L12" s="4">
        <v>723</v>
      </c>
      <c r="M12" s="4">
        <v>454</v>
      </c>
      <c r="N12" s="4">
        <v>148</v>
      </c>
      <c r="O12" s="4">
        <v>155</v>
      </c>
      <c r="P12" s="4">
        <v>1198000</v>
      </c>
      <c r="Q12" s="4">
        <v>993400</v>
      </c>
      <c r="R12" s="5">
        <v>0</v>
      </c>
      <c r="S12" s="4">
        <v>2251200</v>
      </c>
      <c r="T12" s="4">
        <f t="shared" si="2"/>
        <v>3182090</v>
      </c>
      <c r="U12" s="4">
        <f t="shared" si="3"/>
        <v>2229600</v>
      </c>
      <c r="V12" s="5">
        <v>1.9E-2</v>
      </c>
    </row>
    <row r="13" spans="1:22" x14ac:dyDescent="0.2">
      <c r="A13" s="16" t="s">
        <v>333</v>
      </c>
      <c r="B13" s="4">
        <v>179400</v>
      </c>
      <c r="C13" s="4">
        <v>389020</v>
      </c>
      <c r="D13" s="4">
        <v>-209620</v>
      </c>
      <c r="E13" s="4">
        <v>-13136132168</v>
      </c>
      <c r="F13" s="4">
        <f t="shared" si="0"/>
        <v>1101344295346</v>
      </c>
      <c r="G13" s="4">
        <v>0</v>
      </c>
      <c r="H13" s="4">
        <v>0</v>
      </c>
      <c r="I13" s="4">
        <v>0</v>
      </c>
      <c r="J13" s="4">
        <v>-9578880000</v>
      </c>
      <c r="K13" s="24">
        <f t="shared" si="1"/>
        <v>-164559472500</v>
      </c>
      <c r="L13" s="4">
        <v>921</v>
      </c>
      <c r="M13" s="4">
        <v>1225</v>
      </c>
      <c r="N13" s="4">
        <v>229</v>
      </c>
      <c r="O13" s="4">
        <v>222</v>
      </c>
      <c r="P13" s="4">
        <v>1501200</v>
      </c>
      <c r="Q13" s="4">
        <v>2092200</v>
      </c>
      <c r="R13" s="5">
        <v>-1.2699999999999999E-2</v>
      </c>
      <c r="S13" s="4">
        <v>3833500</v>
      </c>
      <c r="T13" s="4">
        <f t="shared" si="2"/>
        <v>2968340</v>
      </c>
      <c r="U13" s="4">
        <f t="shared" si="3"/>
        <v>2022200</v>
      </c>
      <c r="V13" s="5">
        <v>2.2099999999999998E-2</v>
      </c>
    </row>
    <row r="14" spans="1:22" x14ac:dyDescent="0.2">
      <c r="A14" s="16" t="s">
        <v>332</v>
      </c>
      <c r="B14" s="4">
        <v>873300</v>
      </c>
      <c r="C14" s="4">
        <v>203070</v>
      </c>
      <c r="D14" s="4">
        <v>670230</v>
      </c>
      <c r="E14" s="4">
        <v>42502841382</v>
      </c>
      <c r="F14" s="4">
        <f t="shared" si="0"/>
        <v>1114480427514</v>
      </c>
      <c r="G14" s="4">
        <v>0</v>
      </c>
      <c r="H14" s="4">
        <v>0</v>
      </c>
      <c r="I14" s="4">
        <v>0</v>
      </c>
      <c r="J14" s="4">
        <v>-9578880000</v>
      </c>
      <c r="K14" s="24">
        <f t="shared" si="1"/>
        <v>-154980592500</v>
      </c>
      <c r="L14" s="4">
        <v>602</v>
      </c>
      <c r="M14" s="4">
        <v>656</v>
      </c>
      <c r="N14" s="4">
        <v>159</v>
      </c>
      <c r="O14" s="4">
        <v>196</v>
      </c>
      <c r="P14" s="4">
        <v>1513300</v>
      </c>
      <c r="Q14" s="4">
        <v>1357400</v>
      </c>
      <c r="R14" s="5">
        <v>1.6000000000000001E-3</v>
      </c>
      <c r="S14" s="4">
        <v>2933600</v>
      </c>
      <c r="T14" s="4">
        <f t="shared" si="2"/>
        <v>2988000</v>
      </c>
      <c r="U14" s="4">
        <f t="shared" si="3"/>
        <v>2022200</v>
      </c>
      <c r="V14" s="5">
        <v>2.0299999999999999E-2</v>
      </c>
    </row>
    <row r="15" spans="1:22" x14ac:dyDescent="0.2">
      <c r="A15" s="16" t="s">
        <v>331</v>
      </c>
      <c r="B15" s="4">
        <v>406900</v>
      </c>
      <c r="C15" s="4">
        <v>14700</v>
      </c>
      <c r="D15" s="4">
        <v>392200</v>
      </c>
      <c r="E15" s="4">
        <v>24815700363</v>
      </c>
      <c r="F15" s="4">
        <f t="shared" si="0"/>
        <v>1071977586132</v>
      </c>
      <c r="G15" s="4">
        <v>0</v>
      </c>
      <c r="H15" s="4">
        <v>0</v>
      </c>
      <c r="I15" s="4">
        <v>0</v>
      </c>
      <c r="J15" s="4">
        <v>-2371220000</v>
      </c>
      <c r="K15" s="24">
        <f t="shared" si="1"/>
        <v>-145401712500</v>
      </c>
      <c r="L15" s="4">
        <v>530</v>
      </c>
      <c r="M15" s="4">
        <v>394</v>
      </c>
      <c r="N15" s="4">
        <v>179</v>
      </c>
      <c r="O15" s="4">
        <v>152</v>
      </c>
      <c r="P15" s="4">
        <v>1277700</v>
      </c>
      <c r="Q15" s="4">
        <v>944600</v>
      </c>
      <c r="R15" s="5">
        <v>3.2000000000000002E-3</v>
      </c>
      <c r="S15" s="4">
        <v>2229600</v>
      </c>
      <c r="T15" s="4">
        <f t="shared" si="2"/>
        <v>2902570</v>
      </c>
      <c r="U15" s="4">
        <f t="shared" si="3"/>
        <v>2022200</v>
      </c>
      <c r="V15" s="5">
        <v>1.11E-2</v>
      </c>
    </row>
    <row r="16" spans="1:22" x14ac:dyDescent="0.2">
      <c r="A16" s="16" t="s">
        <v>330</v>
      </c>
      <c r="B16" s="4">
        <v>531500</v>
      </c>
      <c r="C16" s="4">
        <v>177800</v>
      </c>
      <c r="D16" s="4">
        <v>353700</v>
      </c>
      <c r="E16" s="4">
        <v>22264377363</v>
      </c>
      <c r="F16" s="4">
        <f t="shared" si="0"/>
        <v>1047161885769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-143030492500</v>
      </c>
      <c r="L16" s="4">
        <v>776</v>
      </c>
      <c r="M16" s="4">
        <v>596</v>
      </c>
      <c r="N16" s="4">
        <v>219</v>
      </c>
      <c r="O16" s="4">
        <v>174</v>
      </c>
      <c r="P16" s="4">
        <v>1697600</v>
      </c>
      <c r="Q16" s="4">
        <v>1185300</v>
      </c>
      <c r="R16" s="5">
        <v>1.78E-2</v>
      </c>
      <c r="S16" s="4">
        <v>3025800</v>
      </c>
      <c r="T16" s="4">
        <f t="shared" si="2"/>
        <v>2743030</v>
      </c>
      <c r="U16" s="4">
        <f t="shared" si="3"/>
        <v>2022200</v>
      </c>
      <c r="V16" s="5">
        <v>3.1300000000000001E-2</v>
      </c>
    </row>
    <row r="17" spans="1:22" x14ac:dyDescent="0.2">
      <c r="A17" s="16" t="s">
        <v>329</v>
      </c>
      <c r="B17" s="4">
        <v>475000</v>
      </c>
      <c r="C17" s="4">
        <v>333280</v>
      </c>
      <c r="D17" s="4">
        <v>141720</v>
      </c>
      <c r="E17" s="4">
        <v>8824443410</v>
      </c>
      <c r="F17" s="4">
        <f t="shared" si="0"/>
        <v>1024897508406</v>
      </c>
      <c r="G17" s="4">
        <v>0</v>
      </c>
      <c r="H17" s="4">
        <v>0</v>
      </c>
      <c r="I17" s="4">
        <v>0</v>
      </c>
      <c r="J17" s="4">
        <v>-61500</v>
      </c>
      <c r="K17" s="24">
        <f t="shared" si="1"/>
        <v>-143030492500</v>
      </c>
      <c r="L17" s="4">
        <v>700</v>
      </c>
      <c r="M17" s="4">
        <v>384</v>
      </c>
      <c r="N17" s="4">
        <v>209</v>
      </c>
      <c r="O17" s="4">
        <v>150</v>
      </c>
      <c r="P17" s="4">
        <v>1711000</v>
      </c>
      <c r="Q17" s="4">
        <v>1117800</v>
      </c>
      <c r="R17" s="5">
        <v>0</v>
      </c>
      <c r="S17" s="4">
        <v>2856600</v>
      </c>
      <c r="T17" s="4">
        <f t="shared" si="2"/>
        <v>2622590</v>
      </c>
      <c r="U17" s="4">
        <f t="shared" si="3"/>
        <v>2022200</v>
      </c>
      <c r="V17" s="5">
        <v>2.3900000000000001E-2</v>
      </c>
    </row>
    <row r="18" spans="1:22" x14ac:dyDescent="0.2">
      <c r="A18" s="16" t="s">
        <v>328</v>
      </c>
      <c r="B18" s="4">
        <v>88600</v>
      </c>
      <c r="C18" s="4">
        <v>2100</v>
      </c>
      <c r="D18" s="4">
        <v>86500</v>
      </c>
      <c r="E18" s="4">
        <v>5341596600</v>
      </c>
      <c r="F18" s="4">
        <f t="shared" si="0"/>
        <v>1016073064996</v>
      </c>
      <c r="G18" s="4">
        <v>0</v>
      </c>
      <c r="H18" s="4">
        <v>0</v>
      </c>
      <c r="I18" s="4">
        <v>0</v>
      </c>
      <c r="J18" s="4">
        <v>1496060000</v>
      </c>
      <c r="K18" s="24">
        <f t="shared" si="1"/>
        <v>-143030431000</v>
      </c>
      <c r="L18" s="4">
        <v>536</v>
      </c>
      <c r="M18" s="4">
        <v>348</v>
      </c>
      <c r="N18" s="4">
        <v>124</v>
      </c>
      <c r="O18" s="4">
        <v>110</v>
      </c>
      <c r="P18" s="4">
        <v>801200</v>
      </c>
      <c r="Q18" s="4">
        <v>999400</v>
      </c>
      <c r="R18" s="5">
        <v>-8.0000000000000002E-3</v>
      </c>
      <c r="S18" s="4">
        <v>2022200</v>
      </c>
      <c r="T18" s="4">
        <f t="shared" si="2"/>
        <v>2559560</v>
      </c>
      <c r="U18" s="4">
        <f t="shared" si="3"/>
        <v>1696000</v>
      </c>
      <c r="V18" s="5">
        <v>2.5600000000000001E-2</v>
      </c>
    </row>
    <row r="19" spans="1:22" x14ac:dyDescent="0.2">
      <c r="A19" s="16" t="s">
        <v>327</v>
      </c>
      <c r="B19" s="4">
        <v>1070700</v>
      </c>
      <c r="C19" s="4">
        <v>192500</v>
      </c>
      <c r="D19" s="4">
        <v>878200</v>
      </c>
      <c r="E19" s="4">
        <v>54750764400</v>
      </c>
      <c r="F19" s="4">
        <f t="shared" si="0"/>
        <v>1010731468396</v>
      </c>
      <c r="G19" s="4">
        <v>0</v>
      </c>
      <c r="H19" s="4">
        <v>0</v>
      </c>
      <c r="I19" s="4">
        <v>0</v>
      </c>
      <c r="J19" s="4">
        <v>-64211830500</v>
      </c>
      <c r="K19" s="24">
        <f t="shared" si="1"/>
        <v>-144526491000</v>
      </c>
      <c r="L19" s="4">
        <v>859</v>
      </c>
      <c r="M19" s="4">
        <v>567</v>
      </c>
      <c r="N19" s="4">
        <v>241</v>
      </c>
      <c r="O19" s="4">
        <v>198</v>
      </c>
      <c r="P19" s="4">
        <v>2384300</v>
      </c>
      <c r="Q19" s="4">
        <v>1406900</v>
      </c>
      <c r="R19" s="5">
        <v>1.7899999999999999E-2</v>
      </c>
      <c r="S19" s="4">
        <v>3827300</v>
      </c>
      <c r="T19" s="4">
        <f t="shared" si="2"/>
        <v>2310640</v>
      </c>
      <c r="U19" s="4">
        <f t="shared" si="3"/>
        <v>1696000</v>
      </c>
      <c r="V19" s="5">
        <v>3.0200000000000001E-2</v>
      </c>
    </row>
    <row r="20" spans="1:22" x14ac:dyDescent="0.2">
      <c r="A20" s="16" t="s">
        <v>326</v>
      </c>
      <c r="B20" s="4">
        <v>1323500</v>
      </c>
      <c r="C20" s="4">
        <v>115500</v>
      </c>
      <c r="D20" s="4">
        <v>1208000</v>
      </c>
      <c r="E20" s="4">
        <v>74508187214</v>
      </c>
      <c r="F20" s="4">
        <f t="shared" si="0"/>
        <v>955980703996</v>
      </c>
      <c r="G20" s="4">
        <v>0</v>
      </c>
      <c r="H20" s="4">
        <v>0</v>
      </c>
      <c r="I20" s="4">
        <v>0</v>
      </c>
      <c r="J20" s="4">
        <v>-64211830500</v>
      </c>
      <c r="K20" s="24">
        <f t="shared" si="1"/>
        <v>-80314660500</v>
      </c>
      <c r="L20" s="4">
        <v>697</v>
      </c>
      <c r="M20" s="4">
        <v>483</v>
      </c>
      <c r="N20" s="4">
        <v>143</v>
      </c>
      <c r="O20" s="4">
        <v>160</v>
      </c>
      <c r="P20" s="4">
        <v>1177100</v>
      </c>
      <c r="Q20" s="4">
        <v>1100000</v>
      </c>
      <c r="R20" s="5">
        <v>-8.1000000000000013E-3</v>
      </c>
      <c r="S20" s="4">
        <v>3572500</v>
      </c>
      <c r="T20" s="4">
        <f t="shared" si="2"/>
        <v>2290460</v>
      </c>
      <c r="U20" s="4">
        <f t="shared" si="3"/>
        <v>1375300</v>
      </c>
      <c r="V20" s="5">
        <v>0.10580000000000001</v>
      </c>
    </row>
    <row r="21" spans="1:22" x14ac:dyDescent="0.2">
      <c r="A21" s="16" t="s">
        <v>325</v>
      </c>
      <c r="B21" s="4">
        <v>297200</v>
      </c>
      <c r="C21" s="4">
        <v>112930</v>
      </c>
      <c r="D21" s="4">
        <v>184270</v>
      </c>
      <c r="E21" s="4">
        <v>11358653867</v>
      </c>
      <c r="F21" s="4">
        <f t="shared" si="0"/>
        <v>881472516782</v>
      </c>
      <c r="G21" s="4">
        <v>0</v>
      </c>
      <c r="H21" s="4">
        <v>0</v>
      </c>
      <c r="I21" s="4">
        <v>0</v>
      </c>
      <c r="J21" s="4">
        <v>-9532410000</v>
      </c>
      <c r="K21" s="24">
        <f t="shared" si="1"/>
        <v>-16102830000</v>
      </c>
      <c r="L21" s="4">
        <v>450</v>
      </c>
      <c r="M21" s="4">
        <v>566</v>
      </c>
      <c r="N21" s="4">
        <v>143</v>
      </c>
      <c r="O21" s="4">
        <v>122</v>
      </c>
      <c r="P21" s="4">
        <v>1276500</v>
      </c>
      <c r="Q21" s="4">
        <v>763700</v>
      </c>
      <c r="R21" s="5">
        <v>8.199999999999999E-3</v>
      </c>
      <c r="S21" s="4">
        <v>2081200</v>
      </c>
      <c r="T21" s="4">
        <f t="shared" si="2"/>
        <v>2273020</v>
      </c>
      <c r="U21" s="4">
        <f t="shared" si="3"/>
        <v>1375300</v>
      </c>
      <c r="V21" s="5">
        <v>1.78E-2</v>
      </c>
    </row>
    <row r="22" spans="1:22" x14ac:dyDescent="0.2">
      <c r="A22" s="16" t="s">
        <v>324</v>
      </c>
      <c r="B22" s="4">
        <v>600100</v>
      </c>
      <c r="C22" s="4">
        <v>177200</v>
      </c>
      <c r="D22" s="4">
        <v>422900</v>
      </c>
      <c r="E22" s="4">
        <v>26038722201</v>
      </c>
      <c r="F22" s="4">
        <f t="shared" si="0"/>
        <v>870113862915</v>
      </c>
      <c r="G22" s="4">
        <v>0</v>
      </c>
      <c r="H22" s="4">
        <v>0</v>
      </c>
      <c r="I22" s="4">
        <v>0</v>
      </c>
      <c r="J22" s="4">
        <v>-46264360000</v>
      </c>
      <c r="K22" s="24">
        <f t="shared" si="1"/>
        <v>-6570420000</v>
      </c>
      <c r="L22" s="4">
        <v>1013</v>
      </c>
      <c r="M22" s="4">
        <v>945</v>
      </c>
      <c r="N22" s="4">
        <v>334</v>
      </c>
      <c r="O22" s="4">
        <v>228</v>
      </c>
      <c r="P22" s="4">
        <v>2622300</v>
      </c>
      <c r="Q22" s="4">
        <v>1948300</v>
      </c>
      <c r="R22" s="5">
        <v>3.8900000000000004E-2</v>
      </c>
      <c r="S22" s="4">
        <v>5438600</v>
      </c>
      <c r="T22" s="4">
        <f t="shared" si="2"/>
        <v>1993140</v>
      </c>
      <c r="U22" s="4">
        <f t="shared" si="3"/>
        <v>1375300</v>
      </c>
      <c r="V22" s="5">
        <v>6.480000000000001E-2</v>
      </c>
    </row>
    <row r="23" spans="1:22" x14ac:dyDescent="0.2">
      <c r="A23" s="16" t="s">
        <v>323</v>
      </c>
      <c r="B23" s="4">
        <v>450100</v>
      </c>
      <c r="C23" s="4">
        <v>42300</v>
      </c>
      <c r="D23" s="4">
        <v>407800</v>
      </c>
      <c r="E23" s="4">
        <v>24082715561</v>
      </c>
      <c r="F23" s="4">
        <f t="shared" si="0"/>
        <v>844075140714</v>
      </c>
      <c r="G23" s="4">
        <v>0</v>
      </c>
      <c r="H23" s="4">
        <v>0</v>
      </c>
      <c r="I23" s="4">
        <v>0</v>
      </c>
      <c r="J23" s="4">
        <v>20098700000</v>
      </c>
      <c r="K23" s="24">
        <f t="shared" si="1"/>
        <v>39693940000</v>
      </c>
      <c r="L23" s="4">
        <v>374</v>
      </c>
      <c r="M23" s="4">
        <v>495</v>
      </c>
      <c r="N23" s="4">
        <v>214</v>
      </c>
      <c r="O23" s="4">
        <v>98</v>
      </c>
      <c r="P23" s="4">
        <v>878100</v>
      </c>
      <c r="Q23" s="4">
        <v>759600</v>
      </c>
      <c r="R23" s="5">
        <v>3.4000000000000002E-3</v>
      </c>
      <c r="S23" s="4">
        <v>1696000</v>
      </c>
      <c r="T23" s="4">
        <f t="shared" si="2"/>
        <v>2046770</v>
      </c>
      <c r="U23" s="4">
        <f t="shared" si="3"/>
        <v>1375300</v>
      </c>
      <c r="V23" s="5">
        <v>1.6899999999999998E-2</v>
      </c>
    </row>
    <row r="24" spans="1:22" x14ac:dyDescent="0.2">
      <c r="A24" s="16" t="s">
        <v>322</v>
      </c>
      <c r="B24" s="4">
        <v>245500</v>
      </c>
      <c r="C24" s="4">
        <v>88800</v>
      </c>
      <c r="D24" s="4">
        <v>156700</v>
      </c>
      <c r="E24" s="4">
        <v>9120394555</v>
      </c>
      <c r="F24" s="4">
        <f t="shared" si="0"/>
        <v>819992425153</v>
      </c>
      <c r="G24" s="4">
        <v>0</v>
      </c>
      <c r="H24" s="4">
        <v>0</v>
      </c>
      <c r="I24" s="4">
        <v>0</v>
      </c>
      <c r="J24" s="4">
        <v>-2896000000</v>
      </c>
      <c r="K24" s="24">
        <f t="shared" si="1"/>
        <v>19595240000</v>
      </c>
      <c r="L24" s="4">
        <v>670</v>
      </c>
      <c r="M24" s="4">
        <v>456</v>
      </c>
      <c r="N24" s="4">
        <v>189</v>
      </c>
      <c r="O24" s="4">
        <v>137</v>
      </c>
      <c r="P24" s="4">
        <v>1809900</v>
      </c>
      <c r="Q24" s="4">
        <v>1150000</v>
      </c>
      <c r="R24" s="5">
        <v>4.99E-2</v>
      </c>
      <c r="S24" s="4">
        <v>3130200</v>
      </c>
      <c r="T24" s="4">
        <f t="shared" si="2"/>
        <v>1883800</v>
      </c>
      <c r="U24" s="4">
        <f t="shared" si="3"/>
        <v>1338100</v>
      </c>
      <c r="V24" s="5">
        <v>4.8899999999999999E-2</v>
      </c>
    </row>
    <row r="25" spans="1:22" x14ac:dyDescent="0.2">
      <c r="A25" s="16" t="s">
        <v>321</v>
      </c>
      <c r="B25" s="4">
        <v>212400</v>
      </c>
      <c r="C25" s="4">
        <v>22000</v>
      </c>
      <c r="D25" s="4">
        <v>190400</v>
      </c>
      <c r="E25" s="4">
        <v>10659445637</v>
      </c>
      <c r="F25" s="4">
        <f t="shared" si="0"/>
        <v>810872030598</v>
      </c>
      <c r="G25" s="4">
        <v>0</v>
      </c>
      <c r="H25" s="4">
        <v>0</v>
      </c>
      <c r="I25" s="4">
        <v>0</v>
      </c>
      <c r="J25" s="4">
        <v>13522610000</v>
      </c>
      <c r="K25" s="24">
        <f t="shared" si="1"/>
        <v>22491240000</v>
      </c>
      <c r="L25" s="4">
        <v>328</v>
      </c>
      <c r="M25" s="4">
        <v>400</v>
      </c>
      <c r="N25" s="4">
        <v>105</v>
      </c>
      <c r="O25" s="4">
        <v>86</v>
      </c>
      <c r="P25" s="4">
        <v>730900</v>
      </c>
      <c r="Q25" s="4">
        <v>597100</v>
      </c>
      <c r="R25" s="5">
        <v>1.8200000000000001E-2</v>
      </c>
      <c r="S25" s="4">
        <v>1375300</v>
      </c>
      <c r="T25" s="4">
        <f t="shared" si="2"/>
        <v>1867640</v>
      </c>
      <c r="U25" s="4">
        <f t="shared" si="3"/>
        <v>1338100</v>
      </c>
      <c r="V25" s="5">
        <v>3.3700000000000001E-2</v>
      </c>
    </row>
    <row r="26" spans="1:22" x14ac:dyDescent="0.2">
      <c r="A26" s="16" t="s">
        <v>320</v>
      </c>
      <c r="B26" s="4">
        <v>267000</v>
      </c>
      <c r="C26" s="4">
        <v>10000</v>
      </c>
      <c r="D26" s="4">
        <v>257000</v>
      </c>
      <c r="E26" s="4">
        <v>14110244626</v>
      </c>
      <c r="F26" s="4">
        <f t="shared" si="0"/>
        <v>800212584961</v>
      </c>
      <c r="G26" s="4">
        <v>0</v>
      </c>
      <c r="H26" s="4">
        <v>0</v>
      </c>
      <c r="I26" s="4">
        <v>0</v>
      </c>
      <c r="J26" s="4">
        <v>27959180000</v>
      </c>
      <c r="K26" s="24">
        <f t="shared" si="1"/>
        <v>8968630000</v>
      </c>
      <c r="L26" s="4">
        <v>260</v>
      </c>
      <c r="M26" s="4">
        <v>467</v>
      </c>
      <c r="N26" s="4">
        <v>60</v>
      </c>
      <c r="O26" s="4">
        <v>96</v>
      </c>
      <c r="P26" s="4">
        <v>489900</v>
      </c>
      <c r="Q26" s="4">
        <v>812200</v>
      </c>
      <c r="R26" s="5">
        <v>1.4800000000000001E-2</v>
      </c>
      <c r="S26" s="4">
        <v>1430400</v>
      </c>
      <c r="T26" s="4">
        <f t="shared" si="2"/>
        <v>1832700</v>
      </c>
      <c r="U26" s="4">
        <f t="shared" si="3"/>
        <v>1338100</v>
      </c>
      <c r="V26" s="5">
        <v>2.8900000000000002E-2</v>
      </c>
    </row>
    <row r="27" spans="1:22" x14ac:dyDescent="0.2">
      <c r="A27" s="16" t="s">
        <v>319</v>
      </c>
      <c r="B27" s="4">
        <v>77200</v>
      </c>
      <c r="C27" s="4">
        <v>426700</v>
      </c>
      <c r="D27" s="4">
        <v>-349500</v>
      </c>
      <c r="E27" s="4">
        <v>-18885349480</v>
      </c>
      <c r="F27" s="4">
        <f t="shared" si="0"/>
        <v>786102340335</v>
      </c>
      <c r="G27" s="4">
        <v>0</v>
      </c>
      <c r="H27" s="4">
        <v>0</v>
      </c>
      <c r="I27" s="4">
        <v>0</v>
      </c>
      <c r="J27" s="4">
        <v>10913640000</v>
      </c>
      <c r="K27" s="24">
        <f t="shared" si="1"/>
        <v>-18990550000</v>
      </c>
      <c r="L27" s="4">
        <v>309</v>
      </c>
      <c r="M27" s="4">
        <v>510</v>
      </c>
      <c r="N27" s="4">
        <v>79</v>
      </c>
      <c r="O27" s="4">
        <v>119</v>
      </c>
      <c r="P27" s="4">
        <v>649800</v>
      </c>
      <c r="Q27" s="4">
        <v>935200</v>
      </c>
      <c r="R27" s="5">
        <v>2.8399999999999998E-2</v>
      </c>
      <c r="S27" s="4">
        <v>1652200</v>
      </c>
      <c r="T27" s="4">
        <f t="shared" si="2"/>
        <v>1786650</v>
      </c>
      <c r="U27" s="4">
        <f t="shared" si="3"/>
        <v>1338100</v>
      </c>
      <c r="V27" s="5">
        <v>4.0199999999999993E-2</v>
      </c>
    </row>
    <row r="28" spans="1:22" x14ac:dyDescent="0.2">
      <c r="A28" s="16" t="s">
        <v>318</v>
      </c>
      <c r="B28" s="4">
        <v>182600</v>
      </c>
      <c r="C28" s="4">
        <v>321310</v>
      </c>
      <c r="D28" s="4">
        <v>-138710</v>
      </c>
      <c r="E28" s="4">
        <v>-7262725190</v>
      </c>
      <c r="F28" s="4">
        <f t="shared" si="0"/>
        <v>804987689815</v>
      </c>
      <c r="K28" s="24">
        <f t="shared" si="1"/>
        <v>-29904190000</v>
      </c>
      <c r="L28" s="4">
        <v>237</v>
      </c>
      <c r="M28" s="4">
        <v>368</v>
      </c>
      <c r="N28" s="4">
        <v>63</v>
      </c>
      <c r="O28" s="4">
        <v>130</v>
      </c>
      <c r="P28" s="4">
        <v>463200</v>
      </c>
      <c r="Q28" s="4">
        <v>792400</v>
      </c>
      <c r="R28" s="5">
        <v>-7.4999999999999997E-3</v>
      </c>
      <c r="S28" s="4">
        <v>1391900</v>
      </c>
      <c r="T28" s="4">
        <f t="shared" si="2"/>
        <v>2056190</v>
      </c>
      <c r="U28" s="4">
        <f t="shared" si="3"/>
        <v>1338100</v>
      </c>
      <c r="V28" s="5">
        <v>6.1600000000000002E-2</v>
      </c>
    </row>
    <row r="29" spans="1:22" x14ac:dyDescent="0.2">
      <c r="A29" s="16" t="s">
        <v>317</v>
      </c>
      <c r="B29" s="4">
        <v>257300</v>
      </c>
      <c r="C29" s="4">
        <v>382130</v>
      </c>
      <c r="D29" s="4">
        <v>-124830</v>
      </c>
      <c r="E29" s="4">
        <v>-6585788622</v>
      </c>
      <c r="F29" s="4">
        <f t="shared" si="0"/>
        <v>812250415005</v>
      </c>
      <c r="G29" s="4">
        <v>0</v>
      </c>
      <c r="H29" s="4">
        <v>0</v>
      </c>
      <c r="I29" s="4">
        <v>0</v>
      </c>
      <c r="J29" s="4">
        <v>9947190000</v>
      </c>
      <c r="K29" s="24">
        <f t="shared" si="1"/>
        <v>-29904190000</v>
      </c>
      <c r="L29" s="4">
        <v>466</v>
      </c>
      <c r="M29" s="4">
        <v>348</v>
      </c>
      <c r="N29" s="4">
        <v>87</v>
      </c>
      <c r="O29" s="4">
        <v>83</v>
      </c>
      <c r="P29" s="4">
        <v>657100</v>
      </c>
      <c r="Q29" s="4">
        <v>627700</v>
      </c>
      <c r="R29" s="5">
        <v>2.8999999999999998E-2</v>
      </c>
      <c r="S29" s="4">
        <v>1338100</v>
      </c>
      <c r="T29" s="4">
        <f t="shared" si="2"/>
        <v>2108070</v>
      </c>
      <c r="U29" s="4">
        <f t="shared" si="3"/>
        <v>1500500</v>
      </c>
      <c r="V29" s="5">
        <v>3.9E-2</v>
      </c>
    </row>
    <row r="30" spans="1:22" x14ac:dyDescent="0.2">
      <c r="A30" s="16" t="s">
        <v>316</v>
      </c>
      <c r="B30" s="4">
        <v>115300</v>
      </c>
      <c r="C30" s="4">
        <v>904320</v>
      </c>
      <c r="D30" s="4">
        <v>-789020</v>
      </c>
      <c r="E30" s="4">
        <v>-41488526844</v>
      </c>
      <c r="F30" s="4">
        <f t="shared" si="0"/>
        <v>818836203627</v>
      </c>
      <c r="G30" s="4">
        <v>0</v>
      </c>
      <c r="H30" s="4">
        <v>0</v>
      </c>
      <c r="I30" s="4">
        <v>0</v>
      </c>
      <c r="J30" s="4">
        <v>9666810000</v>
      </c>
      <c r="K30" s="24">
        <f t="shared" si="1"/>
        <v>-39851380000</v>
      </c>
      <c r="L30" s="4">
        <v>732</v>
      </c>
      <c r="M30" s="4">
        <v>927</v>
      </c>
      <c r="N30" s="4">
        <v>155</v>
      </c>
      <c r="O30" s="4">
        <v>201</v>
      </c>
      <c r="P30" s="4">
        <v>1135700</v>
      </c>
      <c r="Q30" s="4">
        <v>2118700</v>
      </c>
      <c r="R30" s="5">
        <v>-5.21E-2</v>
      </c>
      <c r="S30" s="4">
        <v>3370700</v>
      </c>
      <c r="T30" s="4">
        <f t="shared" si="2"/>
        <v>1976770</v>
      </c>
      <c r="U30" s="4">
        <f t="shared" si="3"/>
        <v>1213700</v>
      </c>
      <c r="V30" s="5">
        <v>5.4800000000000001E-2</v>
      </c>
    </row>
    <row r="31" spans="1:22" x14ac:dyDescent="0.2">
      <c r="A31" s="16" t="s">
        <v>315</v>
      </c>
      <c r="B31" s="4">
        <v>153600</v>
      </c>
      <c r="C31" s="4">
        <v>137800</v>
      </c>
      <c r="D31" s="4">
        <v>15800</v>
      </c>
      <c r="E31" s="4">
        <v>865092093</v>
      </c>
      <c r="F31" s="4">
        <f t="shared" si="0"/>
        <v>860324730471</v>
      </c>
      <c r="G31" s="4">
        <v>0</v>
      </c>
      <c r="H31" s="4">
        <v>0</v>
      </c>
      <c r="I31" s="4">
        <v>0</v>
      </c>
      <c r="J31" s="4">
        <v>7021160000</v>
      </c>
      <c r="K31" s="24">
        <f t="shared" si="1"/>
        <v>-49518190000</v>
      </c>
      <c r="L31" s="4">
        <v>575</v>
      </c>
      <c r="M31" s="4">
        <v>430</v>
      </c>
      <c r="N31" s="4">
        <v>150</v>
      </c>
      <c r="O31" s="4">
        <v>113</v>
      </c>
      <c r="P31" s="4">
        <v>906200</v>
      </c>
      <c r="Q31" s="4">
        <v>973100</v>
      </c>
      <c r="R31" s="5">
        <v>0</v>
      </c>
      <c r="S31" s="4">
        <v>1906800</v>
      </c>
      <c r="T31" s="4">
        <f t="shared" si="2"/>
        <v>1979780</v>
      </c>
      <c r="U31" s="4">
        <f t="shared" si="3"/>
        <v>1081000</v>
      </c>
      <c r="V31" s="5">
        <v>2.35E-2</v>
      </c>
    </row>
    <row r="32" spans="1:22" x14ac:dyDescent="0.2">
      <c r="A32" s="16" t="s">
        <v>314</v>
      </c>
      <c r="B32" s="4">
        <v>382310</v>
      </c>
      <c r="C32" s="4">
        <v>151100</v>
      </c>
      <c r="D32" s="4">
        <v>231210</v>
      </c>
      <c r="E32" s="4">
        <v>12574257646</v>
      </c>
      <c r="F32" s="4">
        <f t="shared" si="0"/>
        <v>859459638378</v>
      </c>
      <c r="G32" s="4">
        <v>0</v>
      </c>
      <c r="H32" s="4">
        <v>0</v>
      </c>
      <c r="I32" s="4">
        <v>0</v>
      </c>
      <c r="J32" s="4">
        <v>7021160000</v>
      </c>
      <c r="K32" s="24">
        <f t="shared" si="1"/>
        <v>-56539350000</v>
      </c>
      <c r="L32" s="4">
        <v>754</v>
      </c>
      <c r="M32" s="4">
        <v>853</v>
      </c>
      <c r="N32" s="4">
        <v>149</v>
      </c>
      <c r="O32" s="4">
        <v>175</v>
      </c>
      <c r="P32" s="4">
        <v>1082100</v>
      </c>
      <c r="Q32" s="4">
        <v>1426900</v>
      </c>
      <c r="R32" s="5">
        <v>-1.2800000000000001E-2</v>
      </c>
      <c r="S32" s="4">
        <v>2639800</v>
      </c>
      <c r="T32" s="4">
        <f t="shared" si="2"/>
        <v>1924740</v>
      </c>
      <c r="U32" s="4">
        <f t="shared" si="3"/>
        <v>1081000</v>
      </c>
      <c r="V32" s="5">
        <v>3.4300000000000004E-2</v>
      </c>
    </row>
    <row r="33" spans="1:22" x14ac:dyDescent="0.2">
      <c r="A33" s="16" t="s">
        <v>313</v>
      </c>
      <c r="B33" s="4">
        <v>468100</v>
      </c>
      <c r="C33" s="4">
        <v>22800</v>
      </c>
      <c r="D33" s="4">
        <v>445300</v>
      </c>
      <c r="E33" s="4">
        <v>25240925757</v>
      </c>
      <c r="F33" s="4">
        <f t="shared" si="0"/>
        <v>846885380732</v>
      </c>
      <c r="G33" s="4">
        <v>0</v>
      </c>
      <c r="H33" s="4">
        <v>0</v>
      </c>
      <c r="I33" s="4">
        <v>0</v>
      </c>
      <c r="J33" s="4">
        <v>-92290000</v>
      </c>
      <c r="K33" s="24">
        <f t="shared" si="1"/>
        <v>-63560510000</v>
      </c>
      <c r="L33" s="4">
        <v>343</v>
      </c>
      <c r="M33" s="4">
        <v>515</v>
      </c>
      <c r="N33" s="4">
        <v>88</v>
      </c>
      <c r="O33" s="4">
        <v>137</v>
      </c>
      <c r="P33" s="4">
        <v>585300</v>
      </c>
      <c r="Q33" s="4">
        <v>970600</v>
      </c>
      <c r="R33" s="5">
        <v>-5.79E-2</v>
      </c>
      <c r="S33" s="4">
        <v>2232300</v>
      </c>
      <c r="T33" s="4">
        <f t="shared" si="2"/>
        <v>1793410</v>
      </c>
      <c r="U33" s="4">
        <f t="shared" si="3"/>
        <v>1081000</v>
      </c>
      <c r="V33" s="5">
        <v>5.6600000000000004E-2</v>
      </c>
    </row>
    <row r="34" spans="1:22" x14ac:dyDescent="0.2">
      <c r="A34" s="16" t="s">
        <v>270</v>
      </c>
      <c r="B34" s="4">
        <v>441300</v>
      </c>
      <c r="C34" s="4">
        <v>8500</v>
      </c>
      <c r="D34" s="4">
        <v>432800</v>
      </c>
      <c r="E34" s="4">
        <v>25049261529</v>
      </c>
      <c r="F34" s="4">
        <f t="shared" si="0"/>
        <v>821644454975</v>
      </c>
      <c r="G34" s="4">
        <v>0</v>
      </c>
      <c r="H34" s="4">
        <v>0</v>
      </c>
      <c r="I34" s="4">
        <v>0</v>
      </c>
      <c r="J34" s="4">
        <v>491590000</v>
      </c>
      <c r="K34" s="24">
        <f t="shared" si="1"/>
        <v>-63468220000</v>
      </c>
      <c r="L34" s="4">
        <v>304</v>
      </c>
      <c r="M34" s="4">
        <v>297</v>
      </c>
      <c r="N34" s="4">
        <v>103</v>
      </c>
      <c r="O34" s="4">
        <v>85</v>
      </c>
      <c r="P34" s="4">
        <v>720300</v>
      </c>
      <c r="Q34" s="4">
        <v>718300</v>
      </c>
      <c r="R34" s="5">
        <v>1.5700000000000002E-2</v>
      </c>
      <c r="S34" s="4">
        <v>1500500</v>
      </c>
      <c r="T34" s="4">
        <f t="shared" si="2"/>
        <v>1849600</v>
      </c>
      <c r="U34" s="4">
        <f t="shared" si="3"/>
        <v>1081000</v>
      </c>
      <c r="V34" s="5">
        <v>2.23E-2</v>
      </c>
    </row>
    <row r="35" spans="1:22" x14ac:dyDescent="0.2">
      <c r="A35" s="16" t="s">
        <v>269</v>
      </c>
      <c r="B35" s="4">
        <v>141300</v>
      </c>
      <c r="C35" s="4">
        <v>8700</v>
      </c>
      <c r="D35" s="4">
        <v>132600</v>
      </c>
      <c r="E35" s="4">
        <v>7573309418</v>
      </c>
      <c r="F35" s="4">
        <f t="shared" si="0"/>
        <v>796595193446</v>
      </c>
      <c r="K35" s="24">
        <f t="shared" si="1"/>
        <v>-63959810000</v>
      </c>
      <c r="L35" s="4">
        <v>707</v>
      </c>
      <c r="M35" s="4">
        <v>325</v>
      </c>
      <c r="N35" s="4">
        <v>59</v>
      </c>
      <c r="O35" s="4">
        <v>99</v>
      </c>
      <c r="P35" s="4">
        <v>504000</v>
      </c>
      <c r="Q35" s="4">
        <v>609000</v>
      </c>
      <c r="R35" s="5">
        <v>0</v>
      </c>
      <c r="S35" s="4">
        <v>1213700</v>
      </c>
      <c r="T35" s="4">
        <f t="shared" si="2"/>
        <v>1827950</v>
      </c>
      <c r="U35" s="4">
        <f t="shared" si="3"/>
        <v>1081000</v>
      </c>
      <c r="V35" s="5">
        <v>1.9099999999999999E-2</v>
      </c>
    </row>
    <row r="36" spans="1:22" x14ac:dyDescent="0.2">
      <c r="A36" s="16" t="s">
        <v>268</v>
      </c>
      <c r="B36" s="4">
        <v>58800</v>
      </c>
      <c r="C36" s="4">
        <v>72700</v>
      </c>
      <c r="D36" s="4">
        <v>-13900</v>
      </c>
      <c r="E36" s="4">
        <v>-806395727</v>
      </c>
      <c r="F36" s="4">
        <f t="shared" si="0"/>
        <v>789021884028</v>
      </c>
      <c r="G36" s="4">
        <v>0</v>
      </c>
      <c r="H36" s="4">
        <v>0</v>
      </c>
      <c r="I36" s="4">
        <v>0</v>
      </c>
      <c r="J36" s="4">
        <v>-12738510000</v>
      </c>
      <c r="K36" s="24">
        <f t="shared" si="1"/>
        <v>-63959810000</v>
      </c>
      <c r="L36" s="4">
        <v>405</v>
      </c>
      <c r="M36" s="4">
        <v>237</v>
      </c>
      <c r="N36" s="4">
        <v>36</v>
      </c>
      <c r="O36" s="4">
        <v>65</v>
      </c>
      <c r="P36" s="4">
        <v>455600</v>
      </c>
      <c r="Q36" s="4">
        <v>561600</v>
      </c>
      <c r="R36" s="5">
        <v>-1.04E-2</v>
      </c>
      <c r="S36" s="4">
        <v>1081000</v>
      </c>
      <c r="T36" s="4">
        <f t="shared" si="2"/>
        <v>1810230</v>
      </c>
      <c r="U36" s="4">
        <f t="shared" si="3"/>
        <v>1191700</v>
      </c>
      <c r="V36" s="5">
        <v>2.5499999999999998E-2</v>
      </c>
    </row>
    <row r="37" spans="1:22" x14ac:dyDescent="0.2">
      <c r="A37" s="16" t="s">
        <v>254</v>
      </c>
      <c r="B37" s="4">
        <v>15700</v>
      </c>
      <c r="C37" s="4">
        <v>24090</v>
      </c>
      <c r="D37" s="4">
        <v>-8390</v>
      </c>
      <c r="E37" s="4">
        <v>-486009379</v>
      </c>
      <c r="F37" s="4">
        <f t="shared" si="0"/>
        <v>789828279755</v>
      </c>
      <c r="G37" s="4">
        <v>0</v>
      </c>
      <c r="H37" s="4">
        <v>0</v>
      </c>
      <c r="I37" s="4">
        <v>0</v>
      </c>
      <c r="J37" s="4">
        <v>-12738510000</v>
      </c>
      <c r="K37" s="24">
        <f t="shared" si="1"/>
        <v>-51221300000</v>
      </c>
      <c r="L37" s="4">
        <v>293</v>
      </c>
      <c r="M37" s="4">
        <v>393</v>
      </c>
      <c r="N37" s="4">
        <v>74</v>
      </c>
      <c r="O37" s="4">
        <v>85</v>
      </c>
      <c r="P37" s="4">
        <v>391500</v>
      </c>
      <c r="Q37" s="4">
        <v>501800</v>
      </c>
      <c r="R37" s="5">
        <v>3.4999999999999996E-3</v>
      </c>
      <c r="S37" s="4">
        <v>1191700</v>
      </c>
      <c r="T37" s="4">
        <f t="shared" si="2"/>
        <v>1832980</v>
      </c>
      <c r="U37" s="4">
        <f t="shared" si="3"/>
        <v>1856900</v>
      </c>
      <c r="V37" s="5">
        <v>1.55E-2</v>
      </c>
    </row>
    <row r="38" spans="1:22" x14ac:dyDescent="0.2">
      <c r="A38" s="16" t="s">
        <v>253</v>
      </c>
      <c r="B38" s="4">
        <v>229300</v>
      </c>
      <c r="C38" s="4">
        <v>200</v>
      </c>
      <c r="D38" s="4">
        <v>229100</v>
      </c>
      <c r="E38" s="4">
        <v>13209066440</v>
      </c>
      <c r="F38" s="4">
        <f t="shared" si="0"/>
        <v>790314289134</v>
      </c>
      <c r="G38" s="4">
        <v>0</v>
      </c>
      <c r="H38" s="4">
        <v>0</v>
      </c>
      <c r="I38" s="4">
        <v>0</v>
      </c>
      <c r="J38" s="4">
        <v>861000000</v>
      </c>
      <c r="K38" s="24">
        <f t="shared" si="1"/>
        <v>-38482790000</v>
      </c>
      <c r="L38" s="4">
        <v>266</v>
      </c>
      <c r="M38" s="4">
        <v>256</v>
      </c>
      <c r="N38" s="4">
        <v>61</v>
      </c>
      <c r="O38" s="4">
        <v>72</v>
      </c>
      <c r="P38" s="4">
        <v>409500</v>
      </c>
      <c r="Q38" s="4">
        <v>531600</v>
      </c>
      <c r="R38" s="5">
        <v>-1.7000000000000001E-3</v>
      </c>
      <c r="S38" s="4">
        <v>4087300</v>
      </c>
      <c r="T38" s="4">
        <f t="shared" si="2"/>
        <v>1660050</v>
      </c>
      <c r="U38" s="4">
        <f t="shared" si="3"/>
        <v>919000</v>
      </c>
      <c r="V38" s="5">
        <v>1.38E-2</v>
      </c>
    </row>
    <row r="39" spans="1:22" x14ac:dyDescent="0.2">
      <c r="A39" s="16" t="s">
        <v>252</v>
      </c>
      <c r="B39" s="4">
        <v>287500</v>
      </c>
      <c r="C39" s="4">
        <v>10500</v>
      </c>
      <c r="D39" s="4">
        <v>277000</v>
      </c>
      <c r="E39" s="4">
        <v>16086813406</v>
      </c>
      <c r="F39" s="4">
        <f t="shared" si="0"/>
        <v>777105222694</v>
      </c>
      <c r="G39" s="4">
        <v>0</v>
      </c>
      <c r="H39" s="4">
        <v>0</v>
      </c>
      <c r="I39" s="4">
        <v>0</v>
      </c>
      <c r="J39" s="4">
        <v>58400000</v>
      </c>
      <c r="K39" s="24">
        <f t="shared" si="1"/>
        <v>-39343790000</v>
      </c>
      <c r="L39" s="4">
        <v>854</v>
      </c>
      <c r="M39" s="4">
        <v>344</v>
      </c>
      <c r="N39" s="4">
        <v>106</v>
      </c>
      <c r="O39" s="4">
        <v>132</v>
      </c>
      <c r="P39" s="4">
        <v>913900</v>
      </c>
      <c r="Q39" s="4">
        <v>730600</v>
      </c>
      <c r="R39" s="5">
        <v>0</v>
      </c>
      <c r="S39" s="4">
        <v>1856900</v>
      </c>
      <c r="T39" s="4">
        <f t="shared" si="2"/>
        <v>1676440</v>
      </c>
      <c r="U39" s="4">
        <f t="shared" si="3"/>
        <v>919000</v>
      </c>
      <c r="V39" s="5">
        <v>9.0200000000000002E-2</v>
      </c>
    </row>
    <row r="40" spans="1:22" x14ac:dyDescent="0.2">
      <c r="A40" s="16" t="s">
        <v>251</v>
      </c>
      <c r="B40" s="4">
        <v>305100</v>
      </c>
      <c r="C40" s="4">
        <v>73200</v>
      </c>
      <c r="D40" s="4">
        <v>231900</v>
      </c>
      <c r="E40" s="4">
        <v>13478243931</v>
      </c>
      <c r="F40" s="4">
        <f t="shared" si="0"/>
        <v>761018409288</v>
      </c>
      <c r="G40" s="4">
        <v>0</v>
      </c>
      <c r="H40" s="4">
        <v>0</v>
      </c>
      <c r="I40" s="4">
        <v>0</v>
      </c>
      <c r="J40" s="4">
        <v>58400000</v>
      </c>
      <c r="K40" s="24">
        <f t="shared" si="1"/>
        <v>-39402190000</v>
      </c>
      <c r="L40" s="4">
        <v>700</v>
      </c>
      <c r="M40" s="4">
        <v>359</v>
      </c>
      <c r="N40" s="4">
        <v>104</v>
      </c>
      <c r="O40" s="4">
        <v>149</v>
      </c>
      <c r="P40" s="4">
        <v>858900</v>
      </c>
      <c r="Q40" s="4">
        <v>1188200</v>
      </c>
      <c r="R40" s="5">
        <v>-1.03E-2</v>
      </c>
      <c r="S40" s="4">
        <v>2057700</v>
      </c>
      <c r="T40" s="4">
        <f t="shared" si="2"/>
        <v>1723730</v>
      </c>
      <c r="U40" s="4">
        <f t="shared" si="3"/>
        <v>919000</v>
      </c>
      <c r="V40" s="5">
        <v>1.37E-2</v>
      </c>
    </row>
    <row r="41" spans="1:22" x14ac:dyDescent="0.2">
      <c r="A41" s="16" t="s">
        <v>250</v>
      </c>
      <c r="B41" s="4">
        <v>7700</v>
      </c>
      <c r="C41" s="4">
        <v>299400</v>
      </c>
      <c r="D41" s="4">
        <v>-291700</v>
      </c>
      <c r="E41" s="4">
        <v>-17356568672</v>
      </c>
      <c r="F41" s="4">
        <f t="shared" si="0"/>
        <v>747540165357</v>
      </c>
      <c r="K41" s="24">
        <f t="shared" si="1"/>
        <v>-39460590000</v>
      </c>
      <c r="L41" s="4">
        <v>341</v>
      </c>
      <c r="M41" s="4">
        <v>472</v>
      </c>
      <c r="N41" s="4">
        <v>79</v>
      </c>
      <c r="O41" s="4">
        <v>156</v>
      </c>
      <c r="P41" s="4">
        <v>603700</v>
      </c>
      <c r="Q41" s="4">
        <v>1269600</v>
      </c>
      <c r="R41" s="5">
        <v>-2.3799999999999998E-2</v>
      </c>
      <c r="S41" s="4">
        <v>1936900</v>
      </c>
      <c r="T41" s="4">
        <f t="shared" si="2"/>
        <v>1691650</v>
      </c>
      <c r="U41" s="4">
        <f t="shared" si="3"/>
        <v>903800</v>
      </c>
      <c r="V41" s="5">
        <v>3.3099999999999997E-2</v>
      </c>
    </row>
    <row r="42" spans="1:22" x14ac:dyDescent="0.2">
      <c r="A42" s="16" t="s">
        <v>249</v>
      </c>
      <c r="B42" s="4">
        <v>397700</v>
      </c>
      <c r="C42" s="4">
        <v>17000</v>
      </c>
      <c r="D42" s="4">
        <v>380700</v>
      </c>
      <c r="E42" s="4">
        <v>22483224778</v>
      </c>
      <c r="F42" s="4">
        <f t="shared" si="0"/>
        <v>764896734029</v>
      </c>
      <c r="K42" s="24">
        <f t="shared" si="1"/>
        <v>-39460590000</v>
      </c>
      <c r="L42" s="4">
        <v>794</v>
      </c>
      <c r="M42" s="4">
        <v>314</v>
      </c>
      <c r="N42" s="4">
        <v>166</v>
      </c>
      <c r="O42" s="4">
        <v>101</v>
      </c>
      <c r="P42" s="4">
        <v>1473400</v>
      </c>
      <c r="Q42" s="4">
        <v>590700</v>
      </c>
      <c r="R42" s="5">
        <v>2.5699999999999997E-2</v>
      </c>
      <c r="S42" s="4">
        <v>2089400</v>
      </c>
      <c r="T42" s="4">
        <f t="shared" si="2"/>
        <v>1644890</v>
      </c>
      <c r="U42" s="4">
        <f t="shared" si="3"/>
        <v>903800</v>
      </c>
      <c r="V42" s="5">
        <v>3.3399999999999999E-2</v>
      </c>
    </row>
    <row r="43" spans="1:22" x14ac:dyDescent="0.2">
      <c r="A43" s="16" t="s">
        <v>248</v>
      </c>
      <c r="B43" s="4">
        <v>5500</v>
      </c>
      <c r="C43" s="4">
        <v>22800</v>
      </c>
      <c r="D43" s="4">
        <v>-17300</v>
      </c>
      <c r="E43" s="4">
        <v>-1014796916</v>
      </c>
      <c r="F43" s="4">
        <f t="shared" si="0"/>
        <v>742413509251</v>
      </c>
      <c r="K43" s="24">
        <f t="shared" si="1"/>
        <v>-39460590000</v>
      </c>
      <c r="L43" s="4">
        <v>227</v>
      </c>
      <c r="M43" s="4">
        <v>263</v>
      </c>
      <c r="N43" s="4">
        <v>63</v>
      </c>
      <c r="O43" s="4">
        <v>88</v>
      </c>
      <c r="P43" s="4">
        <v>396800</v>
      </c>
      <c r="Q43" s="4">
        <v>506200</v>
      </c>
      <c r="R43" s="5">
        <v>-8.5000000000000006E-3</v>
      </c>
      <c r="S43" s="4">
        <v>919000</v>
      </c>
      <c r="T43" s="4">
        <f t="shared" si="2"/>
        <v>2166080</v>
      </c>
      <c r="U43" s="4">
        <f t="shared" si="3"/>
        <v>903800</v>
      </c>
      <c r="V43" s="5">
        <v>1.8600000000000002E-2</v>
      </c>
    </row>
    <row r="44" spans="1:22" x14ac:dyDescent="0.2">
      <c r="A44" s="16" t="s">
        <v>247</v>
      </c>
      <c r="B44" s="4">
        <v>323600</v>
      </c>
      <c r="C44" s="4">
        <v>1400</v>
      </c>
      <c r="D44" s="4">
        <v>322200</v>
      </c>
      <c r="E44" s="4">
        <v>19105113334</v>
      </c>
      <c r="F44" s="4">
        <f t="shared" si="0"/>
        <v>743428306167</v>
      </c>
      <c r="K44" s="24">
        <f t="shared" si="1"/>
        <v>-39460590000</v>
      </c>
      <c r="L44" s="4">
        <v>597</v>
      </c>
      <c r="M44" s="4">
        <v>356</v>
      </c>
      <c r="N44" s="4">
        <v>145</v>
      </c>
      <c r="O44" s="4">
        <v>108</v>
      </c>
      <c r="P44" s="4">
        <v>1064800</v>
      </c>
      <c r="Q44" s="4">
        <v>974700</v>
      </c>
      <c r="R44" s="5">
        <v>3.4999999999999996E-3</v>
      </c>
      <c r="S44" s="4">
        <v>2062400</v>
      </c>
      <c r="T44" s="4">
        <f t="shared" si="2"/>
        <v>2261310</v>
      </c>
      <c r="U44" s="4">
        <f t="shared" si="3"/>
        <v>903800</v>
      </c>
      <c r="V44" s="5">
        <v>1.84E-2</v>
      </c>
    </row>
    <row r="45" spans="1:22" x14ac:dyDescent="0.2">
      <c r="A45" s="16" t="s">
        <v>246</v>
      </c>
      <c r="B45" s="4">
        <v>176900</v>
      </c>
      <c r="C45" s="4">
        <v>13700</v>
      </c>
      <c r="D45" s="4">
        <v>163200</v>
      </c>
      <c r="E45" s="4">
        <v>9590181564</v>
      </c>
      <c r="F45" s="4">
        <f t="shared" si="0"/>
        <v>724323192833</v>
      </c>
      <c r="K45" s="24">
        <f t="shared" si="1"/>
        <v>-39460590000</v>
      </c>
      <c r="L45" s="4">
        <v>399</v>
      </c>
      <c r="M45" s="4">
        <v>200</v>
      </c>
      <c r="N45" s="4">
        <v>64</v>
      </c>
      <c r="O45" s="4">
        <v>66</v>
      </c>
      <c r="P45" s="4">
        <v>477400</v>
      </c>
      <c r="Q45" s="4">
        <v>408400</v>
      </c>
      <c r="R45" s="5">
        <v>0</v>
      </c>
      <c r="S45" s="4">
        <v>997200</v>
      </c>
      <c r="T45" s="4">
        <f t="shared" si="2"/>
        <v>2501490</v>
      </c>
      <c r="U45" s="4">
        <f t="shared" si="3"/>
        <v>903800</v>
      </c>
      <c r="V45" s="5">
        <v>1.1899999999999999E-2</v>
      </c>
    </row>
    <row r="46" spans="1:22" x14ac:dyDescent="0.2">
      <c r="A46" s="16" t="s">
        <v>245</v>
      </c>
      <c r="B46" s="4">
        <v>200</v>
      </c>
      <c r="C46" s="4">
        <v>2000</v>
      </c>
      <c r="D46" s="4">
        <v>-1800</v>
      </c>
      <c r="E46" s="4">
        <v>-105581949</v>
      </c>
      <c r="F46" s="4">
        <f t="shared" si="0"/>
        <v>714733011269</v>
      </c>
      <c r="G46" s="4">
        <v>0</v>
      </c>
      <c r="H46" s="4">
        <v>0</v>
      </c>
      <c r="I46" s="4">
        <v>0</v>
      </c>
      <c r="J46" s="4">
        <v>170230000</v>
      </c>
      <c r="K46" s="24">
        <f t="shared" si="1"/>
        <v>-39460590000</v>
      </c>
      <c r="L46" s="4">
        <v>501</v>
      </c>
      <c r="M46" s="4">
        <v>169</v>
      </c>
      <c r="N46" s="4">
        <v>54</v>
      </c>
      <c r="O46" s="4">
        <v>65</v>
      </c>
      <c r="P46" s="4">
        <v>486500</v>
      </c>
      <c r="Q46" s="4">
        <v>405400</v>
      </c>
      <c r="R46" s="5">
        <v>5.1999999999999998E-3</v>
      </c>
      <c r="S46" s="4">
        <v>903800</v>
      </c>
      <c r="T46" s="4">
        <f t="shared" si="2"/>
        <v>2819030</v>
      </c>
      <c r="U46" s="4">
        <f t="shared" si="3"/>
        <v>1419200</v>
      </c>
      <c r="V46" s="5">
        <v>1.1899999999999999E-2</v>
      </c>
    </row>
    <row r="47" spans="1:22" x14ac:dyDescent="0.2">
      <c r="A47" s="16" t="s">
        <v>244</v>
      </c>
      <c r="B47" s="4">
        <v>50300</v>
      </c>
      <c r="C47" s="4">
        <v>17510</v>
      </c>
      <c r="D47" s="4">
        <v>32790</v>
      </c>
      <c r="E47" s="4">
        <v>1904479566</v>
      </c>
      <c r="F47" s="4">
        <f t="shared" ref="F47:F73" si="4">E47+F48</f>
        <v>714838593218</v>
      </c>
      <c r="G47" s="4">
        <v>0</v>
      </c>
      <c r="H47" s="4">
        <v>0</v>
      </c>
      <c r="I47" s="4">
        <v>0</v>
      </c>
      <c r="J47" s="4">
        <v>1570640000</v>
      </c>
      <c r="K47" s="24">
        <f t="shared" ref="K47:K73" si="5">K48+J47</f>
        <v>-39630820000</v>
      </c>
      <c r="L47" s="4">
        <v>412</v>
      </c>
      <c r="M47" s="4">
        <v>256</v>
      </c>
      <c r="N47" s="4">
        <v>110</v>
      </c>
      <c r="O47" s="4">
        <v>72</v>
      </c>
      <c r="P47" s="4">
        <v>755400</v>
      </c>
      <c r="Q47" s="4">
        <v>661200</v>
      </c>
      <c r="R47" s="5">
        <v>8.6999999999999994E-3</v>
      </c>
      <c r="S47" s="4">
        <v>1419200</v>
      </c>
      <c r="T47" s="4">
        <f t="shared" si="2"/>
        <v>2980190</v>
      </c>
      <c r="U47" s="4">
        <f t="shared" ref="U47:U73" si="6">MIN(S48:S52)</f>
        <v>1616100</v>
      </c>
      <c r="V47" s="5">
        <v>1.54E-2</v>
      </c>
    </row>
    <row r="48" spans="1:22" x14ac:dyDescent="0.2">
      <c r="A48" s="16" t="s">
        <v>243</v>
      </c>
      <c r="B48" s="4">
        <v>157500</v>
      </c>
      <c r="C48" s="4">
        <v>37100</v>
      </c>
      <c r="D48" s="4">
        <v>120400</v>
      </c>
      <c r="E48" s="4">
        <v>7050123933</v>
      </c>
      <c r="F48" s="4">
        <f t="shared" si="4"/>
        <v>712934113652</v>
      </c>
      <c r="G48" s="4">
        <v>0</v>
      </c>
      <c r="H48" s="4">
        <v>0</v>
      </c>
      <c r="I48" s="4">
        <v>0</v>
      </c>
      <c r="J48" s="4">
        <v>-11901200000</v>
      </c>
      <c r="K48" s="24">
        <f t="shared" si="5"/>
        <v>-41201460000</v>
      </c>
      <c r="L48" s="4">
        <v>486</v>
      </c>
      <c r="M48" s="4">
        <v>375</v>
      </c>
      <c r="N48" s="4">
        <v>102</v>
      </c>
      <c r="O48" s="4">
        <v>140</v>
      </c>
      <c r="P48" s="4">
        <v>889900</v>
      </c>
      <c r="Q48" s="4">
        <v>1109200</v>
      </c>
      <c r="R48" s="5">
        <v>-2.58E-2</v>
      </c>
      <c r="S48" s="4">
        <v>2358000</v>
      </c>
      <c r="T48" s="4">
        <f t="shared" si="2"/>
        <v>3040120</v>
      </c>
      <c r="U48" s="4">
        <f t="shared" si="6"/>
        <v>1616100</v>
      </c>
      <c r="V48" s="5">
        <v>2.86E-2</v>
      </c>
    </row>
    <row r="49" spans="1:22" x14ac:dyDescent="0.2">
      <c r="A49" s="16" t="s">
        <v>236</v>
      </c>
      <c r="B49" s="4">
        <v>344660</v>
      </c>
      <c r="C49" s="4">
        <v>9100</v>
      </c>
      <c r="D49" s="4">
        <v>335560</v>
      </c>
      <c r="E49" s="4">
        <v>19989502485</v>
      </c>
      <c r="F49" s="4">
        <f t="shared" si="4"/>
        <v>705883989719</v>
      </c>
      <c r="G49" s="4">
        <v>0</v>
      </c>
      <c r="H49" s="4">
        <v>0</v>
      </c>
      <c r="I49" s="4">
        <v>0</v>
      </c>
      <c r="J49" s="4">
        <v>-11901200000</v>
      </c>
      <c r="K49" s="24">
        <f t="shared" si="5"/>
        <v>-29300260000</v>
      </c>
      <c r="L49" s="4">
        <v>493</v>
      </c>
      <c r="M49" s="4">
        <v>515</v>
      </c>
      <c r="N49" s="4">
        <v>131</v>
      </c>
      <c r="O49" s="4">
        <v>152</v>
      </c>
      <c r="P49" s="4">
        <v>834300</v>
      </c>
      <c r="Q49" s="4">
        <v>1124300</v>
      </c>
      <c r="R49" s="5">
        <v>6.8000000000000005E-3</v>
      </c>
      <c r="S49" s="4">
        <v>2020800</v>
      </c>
      <c r="T49" s="4">
        <f t="shared" si="2"/>
        <v>3163700</v>
      </c>
      <c r="U49" s="4">
        <f t="shared" si="6"/>
        <v>1616100</v>
      </c>
      <c r="V49" s="5">
        <v>2.1600000000000001E-2</v>
      </c>
    </row>
    <row r="50" spans="1:22" x14ac:dyDescent="0.2">
      <c r="A50" s="16" t="s">
        <v>235</v>
      </c>
      <c r="B50" s="4">
        <v>419700</v>
      </c>
      <c r="C50" s="4">
        <v>156600</v>
      </c>
      <c r="D50" s="4">
        <v>263100</v>
      </c>
      <c r="E50" s="4">
        <v>15442348399</v>
      </c>
      <c r="F50" s="4">
        <f t="shared" si="4"/>
        <v>685894487234</v>
      </c>
      <c r="G50" s="4">
        <v>0</v>
      </c>
      <c r="H50" s="4">
        <v>0</v>
      </c>
      <c r="I50" s="4">
        <v>0</v>
      </c>
      <c r="J50" s="4">
        <v>-585000000</v>
      </c>
      <c r="K50" s="24">
        <f t="shared" si="5"/>
        <v>-17399060000</v>
      </c>
      <c r="L50" s="4">
        <v>491</v>
      </c>
      <c r="M50" s="4">
        <v>402</v>
      </c>
      <c r="N50" s="4">
        <v>145</v>
      </c>
      <c r="O50" s="4">
        <v>128</v>
      </c>
      <c r="P50" s="4">
        <v>1118200</v>
      </c>
      <c r="Q50" s="4">
        <v>1028900</v>
      </c>
      <c r="R50" s="5">
        <v>1.03E-2</v>
      </c>
      <c r="S50" s="4">
        <v>2530600</v>
      </c>
      <c r="T50" s="4">
        <f t="shared" si="2"/>
        <v>3095750</v>
      </c>
      <c r="U50" s="4">
        <f t="shared" si="6"/>
        <v>1616100</v>
      </c>
      <c r="V50" s="5">
        <v>1.8600000000000002E-2</v>
      </c>
    </row>
    <row r="51" spans="1:22" x14ac:dyDescent="0.2">
      <c r="A51" s="16" t="s">
        <v>234</v>
      </c>
      <c r="B51" s="4">
        <v>272400</v>
      </c>
      <c r="C51" s="4">
        <v>69000</v>
      </c>
      <c r="D51" s="4">
        <v>203400</v>
      </c>
      <c r="E51" s="4">
        <v>11750540460</v>
      </c>
      <c r="F51" s="4">
        <f t="shared" si="4"/>
        <v>670452138835</v>
      </c>
      <c r="G51" s="4">
        <v>0</v>
      </c>
      <c r="H51" s="4">
        <v>0</v>
      </c>
      <c r="I51" s="4">
        <v>0</v>
      </c>
      <c r="J51" s="4">
        <v>-2888500000</v>
      </c>
      <c r="K51" s="24">
        <f t="shared" si="5"/>
        <v>-16814060000</v>
      </c>
      <c r="L51" s="4">
        <v>448</v>
      </c>
      <c r="M51" s="4">
        <v>372</v>
      </c>
      <c r="N51" s="4">
        <v>136</v>
      </c>
      <c r="O51" s="4">
        <v>96</v>
      </c>
      <c r="P51" s="4">
        <v>811900</v>
      </c>
      <c r="Q51" s="4">
        <v>622800</v>
      </c>
      <c r="R51" s="5">
        <v>1.7399999999999999E-2</v>
      </c>
      <c r="S51" s="4">
        <v>1616100</v>
      </c>
      <c r="T51" s="4">
        <f t="shared" si="2"/>
        <v>3210540</v>
      </c>
      <c r="U51" s="4">
        <f t="shared" si="6"/>
        <v>1621800</v>
      </c>
      <c r="V51" s="5">
        <v>3.4099999999999998E-2</v>
      </c>
    </row>
    <row r="52" spans="1:22" x14ac:dyDescent="0.2">
      <c r="A52" s="16" t="s">
        <v>233</v>
      </c>
      <c r="B52" s="4">
        <v>238700</v>
      </c>
      <c r="C52" s="4">
        <v>313400</v>
      </c>
      <c r="D52" s="4">
        <v>-74700</v>
      </c>
      <c r="E52" s="4">
        <v>-4283710144</v>
      </c>
      <c r="F52" s="4">
        <f t="shared" si="4"/>
        <v>658701598375</v>
      </c>
      <c r="G52" s="4">
        <v>0</v>
      </c>
      <c r="H52" s="4">
        <v>0</v>
      </c>
      <c r="I52" s="4">
        <v>0</v>
      </c>
      <c r="J52" s="4">
        <v>573000000</v>
      </c>
      <c r="K52" s="24">
        <f t="shared" si="5"/>
        <v>-13925560000</v>
      </c>
      <c r="L52" s="4">
        <v>447</v>
      </c>
      <c r="M52" s="4">
        <v>331</v>
      </c>
      <c r="N52" s="4">
        <v>115</v>
      </c>
      <c r="O52" s="4">
        <v>118</v>
      </c>
      <c r="P52" s="4">
        <v>664400</v>
      </c>
      <c r="Q52" s="4">
        <v>902600</v>
      </c>
      <c r="R52" s="5">
        <v>-6.8999999999999999E-3</v>
      </c>
      <c r="S52" s="4">
        <v>1621800</v>
      </c>
      <c r="T52" s="4">
        <f t="shared" si="2"/>
        <v>3212740</v>
      </c>
      <c r="U52" s="4">
        <f t="shared" si="6"/>
        <v>3014700</v>
      </c>
      <c r="V52" s="5">
        <v>1.9E-2</v>
      </c>
    </row>
    <row r="53" spans="1:22" x14ac:dyDescent="0.2">
      <c r="A53" s="16" t="s">
        <v>232</v>
      </c>
      <c r="B53" s="4">
        <v>475440</v>
      </c>
      <c r="C53" s="4">
        <v>147900</v>
      </c>
      <c r="D53" s="4">
        <v>327540</v>
      </c>
      <c r="E53" s="4">
        <v>18704519787</v>
      </c>
      <c r="F53" s="4">
        <f t="shared" si="4"/>
        <v>662985308519</v>
      </c>
      <c r="G53" s="4">
        <v>0</v>
      </c>
      <c r="H53" s="4">
        <v>0</v>
      </c>
      <c r="I53" s="4">
        <v>0</v>
      </c>
      <c r="J53" s="4">
        <v>6571710000</v>
      </c>
      <c r="K53" s="24">
        <f t="shared" si="5"/>
        <v>-14498560000</v>
      </c>
      <c r="L53" s="4">
        <v>1277</v>
      </c>
      <c r="M53" s="4">
        <v>976</v>
      </c>
      <c r="N53" s="4">
        <v>304</v>
      </c>
      <c r="O53" s="4">
        <v>405</v>
      </c>
      <c r="P53" s="4">
        <v>2742800</v>
      </c>
      <c r="Q53" s="4">
        <v>3335500</v>
      </c>
      <c r="R53" s="5">
        <v>-3.2799999999999996E-2</v>
      </c>
      <c r="S53" s="4">
        <v>6130900</v>
      </c>
      <c r="T53" s="4">
        <f t="shared" si="2"/>
        <v>2806300</v>
      </c>
      <c r="U53" s="4">
        <f t="shared" si="6"/>
        <v>2957300</v>
      </c>
      <c r="V53" s="5">
        <v>9.4600000000000004E-2</v>
      </c>
    </row>
    <row r="54" spans="1:22" x14ac:dyDescent="0.2">
      <c r="A54" s="16" t="s">
        <v>231</v>
      </c>
      <c r="B54" s="4">
        <v>600600</v>
      </c>
      <c r="C54" s="4">
        <v>545500</v>
      </c>
      <c r="D54" s="4">
        <v>55100</v>
      </c>
      <c r="E54" s="4">
        <v>3305181734</v>
      </c>
      <c r="F54" s="4">
        <f t="shared" si="4"/>
        <v>644280788732</v>
      </c>
      <c r="K54" s="24">
        <f t="shared" si="5"/>
        <v>-21070270000</v>
      </c>
      <c r="L54" s="4">
        <v>570</v>
      </c>
      <c r="M54" s="4">
        <v>484</v>
      </c>
      <c r="N54" s="4">
        <v>160</v>
      </c>
      <c r="O54" s="4">
        <v>175</v>
      </c>
      <c r="P54" s="4">
        <v>1094400</v>
      </c>
      <c r="Q54" s="4">
        <v>1906800</v>
      </c>
      <c r="R54" s="5">
        <v>-8.3000000000000001E-3</v>
      </c>
      <c r="S54" s="4">
        <v>3014700</v>
      </c>
      <c r="T54" s="4">
        <f t="shared" si="2"/>
        <v>2671180</v>
      </c>
      <c r="U54" s="4">
        <f t="shared" si="6"/>
        <v>2957300</v>
      </c>
      <c r="V54" s="5">
        <v>2.1400000000000002E-2</v>
      </c>
    </row>
    <row r="55" spans="1:22" x14ac:dyDescent="0.2">
      <c r="A55" s="16" t="s">
        <v>230</v>
      </c>
      <c r="B55" s="4">
        <v>100100</v>
      </c>
      <c r="C55" s="4">
        <v>161120</v>
      </c>
      <c r="D55" s="4">
        <v>-61020</v>
      </c>
      <c r="E55" s="4">
        <v>-3728336941</v>
      </c>
      <c r="F55" s="4">
        <f t="shared" si="4"/>
        <v>640975606998</v>
      </c>
      <c r="G55" s="4">
        <v>0</v>
      </c>
      <c r="H55" s="4">
        <v>0</v>
      </c>
      <c r="I55" s="4">
        <v>0</v>
      </c>
      <c r="J55" s="4">
        <v>-7488090000</v>
      </c>
      <c r="K55" s="24">
        <f t="shared" si="5"/>
        <v>-21070270000</v>
      </c>
      <c r="L55" s="4">
        <v>773</v>
      </c>
      <c r="M55" s="4">
        <v>643</v>
      </c>
      <c r="N55" s="4">
        <v>220</v>
      </c>
      <c r="O55" s="4">
        <v>191</v>
      </c>
      <c r="P55" s="4">
        <v>1825500</v>
      </c>
      <c r="Q55" s="4">
        <v>1438200</v>
      </c>
      <c r="R55" s="5">
        <v>5.0000000000000001E-3</v>
      </c>
      <c r="S55" s="4">
        <v>3399000</v>
      </c>
      <c r="T55" s="4">
        <f t="shared" si="2"/>
        <v>2610360</v>
      </c>
      <c r="U55" s="4">
        <f t="shared" si="6"/>
        <v>1851100</v>
      </c>
      <c r="V55" s="5">
        <v>4.4800000000000006E-2</v>
      </c>
    </row>
    <row r="56" spans="1:22" x14ac:dyDescent="0.2">
      <c r="A56" s="16" t="s">
        <v>229</v>
      </c>
      <c r="B56" s="4">
        <v>174500</v>
      </c>
      <c r="C56" s="4">
        <v>353190</v>
      </c>
      <c r="D56" s="4">
        <v>-178690</v>
      </c>
      <c r="E56" s="4">
        <v>-10717037445</v>
      </c>
      <c r="F56" s="4">
        <f t="shared" si="4"/>
        <v>644703943939</v>
      </c>
      <c r="G56" s="4">
        <v>0</v>
      </c>
      <c r="H56" s="4">
        <v>0</v>
      </c>
      <c r="I56" s="4">
        <v>0</v>
      </c>
      <c r="J56" s="4">
        <v>-7488090000</v>
      </c>
      <c r="K56" s="24">
        <f t="shared" si="5"/>
        <v>-13582180000</v>
      </c>
      <c r="L56" s="4">
        <v>881</v>
      </c>
      <c r="M56" s="4">
        <v>735</v>
      </c>
      <c r="N56" s="4">
        <v>221</v>
      </c>
      <c r="O56" s="4">
        <v>196</v>
      </c>
      <c r="P56" s="4">
        <v>2067400</v>
      </c>
      <c r="Q56" s="4">
        <v>1819900</v>
      </c>
      <c r="R56" s="5">
        <v>2.0499999999999997E-2</v>
      </c>
      <c r="S56" s="4">
        <v>4079200</v>
      </c>
      <c r="T56" s="4">
        <f t="shared" si="2"/>
        <v>2402510</v>
      </c>
      <c r="U56" s="4">
        <f t="shared" si="6"/>
        <v>1851100</v>
      </c>
      <c r="V56" s="5">
        <v>2.81E-2</v>
      </c>
    </row>
    <row r="57" spans="1:22" x14ac:dyDescent="0.2">
      <c r="A57" s="16" t="s">
        <v>228</v>
      </c>
      <c r="B57" s="4">
        <v>515610</v>
      </c>
      <c r="C57" s="4">
        <v>96800</v>
      </c>
      <c r="D57" s="4">
        <v>418810</v>
      </c>
      <c r="E57" s="4">
        <v>24668760217</v>
      </c>
      <c r="F57" s="4">
        <f t="shared" si="4"/>
        <v>655420981384</v>
      </c>
      <c r="K57" s="24">
        <f t="shared" si="5"/>
        <v>-6094090000</v>
      </c>
      <c r="L57" s="4">
        <v>644</v>
      </c>
      <c r="M57" s="4">
        <v>685</v>
      </c>
      <c r="N57" s="4">
        <v>160</v>
      </c>
      <c r="O57" s="4">
        <v>184</v>
      </c>
      <c r="P57" s="4">
        <v>1580300</v>
      </c>
      <c r="Q57" s="4">
        <v>1417600</v>
      </c>
      <c r="R57" s="5">
        <v>2.0899999999999998E-2</v>
      </c>
      <c r="S57" s="4">
        <v>3030800</v>
      </c>
      <c r="T57" s="4">
        <f t="shared" si="2"/>
        <v>2394190</v>
      </c>
      <c r="U57" s="4">
        <f t="shared" si="6"/>
        <v>1643800</v>
      </c>
      <c r="V57" s="5">
        <v>3.5200000000000002E-2</v>
      </c>
    </row>
    <row r="58" spans="1:22" x14ac:dyDescent="0.2">
      <c r="A58" s="16" t="s">
        <v>227</v>
      </c>
      <c r="B58" s="4">
        <v>421930</v>
      </c>
      <c r="C58" s="4">
        <v>179360</v>
      </c>
      <c r="D58" s="4">
        <v>242570</v>
      </c>
      <c r="E58" s="4">
        <v>14200672660</v>
      </c>
      <c r="F58" s="4">
        <f t="shared" si="4"/>
        <v>630752221167</v>
      </c>
      <c r="K58" s="24">
        <f t="shared" si="5"/>
        <v>-6094090000</v>
      </c>
      <c r="L58" s="4">
        <v>691</v>
      </c>
      <c r="M58" s="4">
        <v>594</v>
      </c>
      <c r="N58" s="4">
        <v>245</v>
      </c>
      <c r="O58" s="4">
        <v>154</v>
      </c>
      <c r="P58" s="4">
        <v>1680400</v>
      </c>
      <c r="Q58" s="4">
        <v>1254600</v>
      </c>
      <c r="R58" s="5">
        <v>-3.4000000000000002E-3</v>
      </c>
      <c r="S58" s="4">
        <v>2957300</v>
      </c>
      <c r="T58" s="4">
        <f t="shared" si="2"/>
        <v>2329800</v>
      </c>
      <c r="U58" s="4">
        <f t="shared" si="6"/>
        <v>1643800</v>
      </c>
      <c r="V58" s="5">
        <v>3.39E-2</v>
      </c>
    </row>
    <row r="59" spans="1:22" x14ac:dyDescent="0.2">
      <c r="A59" s="16" t="s">
        <v>226</v>
      </c>
      <c r="B59" s="4">
        <v>515220</v>
      </c>
      <c r="C59" s="4">
        <v>48700</v>
      </c>
      <c r="D59" s="4">
        <v>466520</v>
      </c>
      <c r="E59" s="4">
        <v>26945394984</v>
      </c>
      <c r="F59" s="4">
        <f t="shared" si="4"/>
        <v>616551548507</v>
      </c>
      <c r="K59" s="24">
        <f t="shared" si="5"/>
        <v>-6094090000</v>
      </c>
      <c r="L59" s="4">
        <v>776</v>
      </c>
      <c r="M59" s="4">
        <v>705</v>
      </c>
      <c r="N59" s="4">
        <v>211</v>
      </c>
      <c r="O59" s="4">
        <v>239</v>
      </c>
      <c r="P59" s="4">
        <v>1406800</v>
      </c>
      <c r="Q59" s="4">
        <v>1825300</v>
      </c>
      <c r="R59" s="5">
        <v>6.9999999999999993E-3</v>
      </c>
      <c r="S59" s="4">
        <v>3256600</v>
      </c>
      <c r="T59" s="4">
        <f t="shared" si="2"/>
        <v>2359620</v>
      </c>
      <c r="U59" s="4">
        <f t="shared" si="6"/>
        <v>1643800</v>
      </c>
      <c r="V59" s="5">
        <v>3.2400000000000005E-2</v>
      </c>
    </row>
    <row r="60" spans="1:22" x14ac:dyDescent="0.2">
      <c r="A60" s="16" t="s">
        <v>225</v>
      </c>
      <c r="B60" s="4">
        <v>144930</v>
      </c>
      <c r="C60" s="4">
        <v>31500</v>
      </c>
      <c r="D60" s="4">
        <v>113430</v>
      </c>
      <c r="E60" s="4">
        <v>6492277666</v>
      </c>
      <c r="F60" s="4">
        <f t="shared" si="4"/>
        <v>589606153523</v>
      </c>
      <c r="G60" s="4">
        <v>0</v>
      </c>
      <c r="H60" s="4">
        <v>0</v>
      </c>
      <c r="I60" s="4">
        <v>0</v>
      </c>
      <c r="J60" s="4">
        <v>-577000000</v>
      </c>
      <c r="K60" s="24">
        <f t="shared" si="5"/>
        <v>-6094090000</v>
      </c>
      <c r="L60" s="4">
        <v>730</v>
      </c>
      <c r="M60" s="4">
        <v>274</v>
      </c>
      <c r="N60" s="4">
        <v>107</v>
      </c>
      <c r="O60" s="4">
        <v>115</v>
      </c>
      <c r="P60" s="4">
        <v>939000</v>
      </c>
      <c r="Q60" s="4">
        <v>898600</v>
      </c>
      <c r="R60" s="5">
        <v>1.8E-3</v>
      </c>
      <c r="S60" s="4">
        <v>1851100</v>
      </c>
      <c r="T60" s="4">
        <f t="shared" si="2"/>
        <v>2503740</v>
      </c>
      <c r="U60" s="4">
        <f t="shared" si="6"/>
        <v>1643800</v>
      </c>
      <c r="V60" s="5">
        <v>1.5600000000000001E-2</v>
      </c>
    </row>
    <row r="61" spans="1:22" x14ac:dyDescent="0.2">
      <c r="A61" s="16" t="s">
        <v>224</v>
      </c>
      <c r="B61" s="4">
        <v>145630</v>
      </c>
      <c r="C61" s="4">
        <v>229300</v>
      </c>
      <c r="D61" s="4">
        <v>-83670</v>
      </c>
      <c r="E61" s="4">
        <v>-4785946401</v>
      </c>
      <c r="F61" s="4">
        <f t="shared" si="4"/>
        <v>583113875857</v>
      </c>
      <c r="G61" s="4">
        <v>0</v>
      </c>
      <c r="H61" s="4">
        <v>0</v>
      </c>
      <c r="I61" s="4">
        <v>0</v>
      </c>
      <c r="J61" s="4">
        <v>-9278380000</v>
      </c>
      <c r="K61" s="24">
        <f t="shared" si="5"/>
        <v>-5517090000</v>
      </c>
      <c r="L61" s="4">
        <v>660</v>
      </c>
      <c r="M61" s="4">
        <v>613</v>
      </c>
      <c r="N61" s="4">
        <v>130</v>
      </c>
      <c r="O61" s="4">
        <v>194</v>
      </c>
      <c r="P61" s="4">
        <v>1142800</v>
      </c>
      <c r="Q61" s="4">
        <v>1583600</v>
      </c>
      <c r="R61" s="5">
        <v>-1.3899999999999999E-2</v>
      </c>
      <c r="S61" s="4">
        <v>2764000</v>
      </c>
      <c r="T61" s="4">
        <f t="shared" si="2"/>
        <v>2439210</v>
      </c>
      <c r="U61" s="4">
        <f t="shared" si="6"/>
        <v>1643800</v>
      </c>
      <c r="V61" s="5">
        <v>2.58E-2</v>
      </c>
    </row>
    <row r="62" spans="1:22" x14ac:dyDescent="0.2">
      <c r="A62" s="16" t="s">
        <v>223</v>
      </c>
      <c r="B62" s="4">
        <v>64830</v>
      </c>
      <c r="C62" s="4">
        <v>76700</v>
      </c>
      <c r="D62" s="4">
        <v>-11870</v>
      </c>
      <c r="E62" s="4">
        <v>-689866088</v>
      </c>
      <c r="F62" s="4">
        <f t="shared" si="4"/>
        <v>587899822258</v>
      </c>
      <c r="G62" s="4">
        <v>0</v>
      </c>
      <c r="H62" s="4">
        <v>0</v>
      </c>
      <c r="I62" s="4">
        <v>0</v>
      </c>
      <c r="J62" s="4">
        <v>290500000</v>
      </c>
      <c r="K62" s="24">
        <f t="shared" si="5"/>
        <v>3761290000</v>
      </c>
      <c r="L62" s="4">
        <v>414</v>
      </c>
      <c r="M62" s="4">
        <v>483</v>
      </c>
      <c r="N62" s="4">
        <v>76</v>
      </c>
      <c r="O62" s="4">
        <v>100</v>
      </c>
      <c r="P62" s="4">
        <v>620200</v>
      </c>
      <c r="Q62" s="4">
        <v>1015400</v>
      </c>
      <c r="R62" s="5">
        <v>-5.1000000000000004E-3</v>
      </c>
      <c r="S62" s="4">
        <v>1643800</v>
      </c>
      <c r="T62" s="4">
        <f t="shared" si="2"/>
        <v>2433800</v>
      </c>
      <c r="U62" s="4">
        <f t="shared" si="6"/>
        <v>1663500</v>
      </c>
      <c r="V62" s="5">
        <v>1.54E-2</v>
      </c>
    </row>
    <row r="63" spans="1:22" x14ac:dyDescent="0.2">
      <c r="A63" s="16" t="s">
        <v>222</v>
      </c>
      <c r="B63" s="4">
        <v>52900</v>
      </c>
      <c r="C63" s="4">
        <v>41700</v>
      </c>
      <c r="D63" s="4">
        <v>11200</v>
      </c>
      <c r="E63" s="4">
        <v>658873149</v>
      </c>
      <c r="F63" s="4">
        <f t="shared" si="4"/>
        <v>588589688346</v>
      </c>
      <c r="G63" s="4">
        <v>0</v>
      </c>
      <c r="H63" s="4">
        <v>0</v>
      </c>
      <c r="I63" s="4">
        <v>0</v>
      </c>
      <c r="J63" s="4">
        <v>-249080000</v>
      </c>
      <c r="K63" s="24">
        <f t="shared" si="5"/>
        <v>3470790000</v>
      </c>
      <c r="L63" s="4">
        <v>420</v>
      </c>
      <c r="M63" s="4">
        <v>344</v>
      </c>
      <c r="N63" s="4">
        <v>129</v>
      </c>
      <c r="O63" s="4">
        <v>113</v>
      </c>
      <c r="P63" s="4">
        <v>916100</v>
      </c>
      <c r="Q63" s="4">
        <v>826000</v>
      </c>
      <c r="R63" s="5">
        <v>-8.5000000000000006E-3</v>
      </c>
      <c r="S63" s="4">
        <v>2066500</v>
      </c>
      <c r="T63" s="4">
        <f t="shared" si="2"/>
        <v>2453560</v>
      </c>
      <c r="U63" s="4">
        <f t="shared" si="6"/>
        <v>1663500</v>
      </c>
      <c r="V63" s="5">
        <v>2.1899999999999999E-2</v>
      </c>
    </row>
    <row r="64" spans="1:22" x14ac:dyDescent="0.2">
      <c r="A64" s="16" t="s">
        <v>221</v>
      </c>
      <c r="B64" s="4">
        <v>77300</v>
      </c>
      <c r="C64" s="4">
        <v>204000</v>
      </c>
      <c r="D64" s="4">
        <v>-126700</v>
      </c>
      <c r="E64" s="4">
        <v>-7422463777</v>
      </c>
      <c r="F64" s="4">
        <f t="shared" si="4"/>
        <v>587930815197</v>
      </c>
      <c r="G64" s="4">
        <v>0</v>
      </c>
      <c r="H64" s="4">
        <v>0</v>
      </c>
      <c r="I64" s="4">
        <v>0</v>
      </c>
      <c r="J64" s="4">
        <v>582000000</v>
      </c>
      <c r="K64" s="24">
        <f t="shared" si="5"/>
        <v>3719870000</v>
      </c>
      <c r="L64" s="4">
        <v>452</v>
      </c>
      <c r="M64" s="4">
        <v>361</v>
      </c>
      <c r="N64" s="4">
        <v>101</v>
      </c>
      <c r="O64" s="4">
        <v>121</v>
      </c>
      <c r="P64" s="4">
        <v>659500</v>
      </c>
      <c r="Q64" s="4">
        <v>850500</v>
      </c>
      <c r="R64" s="5">
        <v>0</v>
      </c>
      <c r="S64" s="4">
        <v>1663500</v>
      </c>
      <c r="T64" s="4">
        <f t="shared" si="2"/>
        <v>2480970</v>
      </c>
      <c r="U64" s="4">
        <f t="shared" si="6"/>
        <v>2000700</v>
      </c>
      <c r="V64" s="5">
        <v>1.5300000000000001E-2</v>
      </c>
    </row>
    <row r="65" spans="1:22" x14ac:dyDescent="0.2">
      <c r="A65" s="16" t="s">
        <v>220</v>
      </c>
      <c r="B65" s="4">
        <v>560060</v>
      </c>
      <c r="C65" s="4">
        <v>312900</v>
      </c>
      <c r="D65" s="4">
        <v>247160</v>
      </c>
      <c r="E65" s="4">
        <v>14380609720</v>
      </c>
      <c r="F65" s="4">
        <f t="shared" si="4"/>
        <v>595353278974</v>
      </c>
      <c r="G65" s="4">
        <v>0</v>
      </c>
      <c r="H65" s="4">
        <v>0</v>
      </c>
      <c r="I65" s="4">
        <v>0</v>
      </c>
      <c r="J65" s="4">
        <v>-25000000</v>
      </c>
      <c r="K65" s="24">
        <f t="shared" si="5"/>
        <v>3137870000</v>
      </c>
      <c r="L65" s="4">
        <v>833</v>
      </c>
      <c r="M65" s="4">
        <v>300</v>
      </c>
      <c r="N65" s="4">
        <v>131</v>
      </c>
      <c r="O65" s="4">
        <v>110</v>
      </c>
      <c r="P65" s="4">
        <v>1627800</v>
      </c>
      <c r="Q65" s="4">
        <v>915700</v>
      </c>
      <c r="R65" s="5">
        <v>3.4999999999999996E-3</v>
      </c>
      <c r="S65" s="4">
        <v>2790800</v>
      </c>
      <c r="T65" s="4">
        <f t="shared" si="2"/>
        <v>2453760</v>
      </c>
      <c r="U65" s="4">
        <f t="shared" si="6"/>
        <v>2000700</v>
      </c>
      <c r="V65" s="5">
        <v>2.3799999999999998E-2</v>
      </c>
    </row>
    <row r="66" spans="1:22" x14ac:dyDescent="0.2">
      <c r="A66" s="16" t="s">
        <v>219</v>
      </c>
      <c r="B66" s="4">
        <v>277810</v>
      </c>
      <c r="C66" s="4">
        <v>154810</v>
      </c>
      <c r="D66" s="4">
        <v>123000</v>
      </c>
      <c r="E66" s="4">
        <v>7188707015</v>
      </c>
      <c r="F66" s="4">
        <f t="shared" si="4"/>
        <v>580972669254</v>
      </c>
      <c r="G66" s="4">
        <v>0</v>
      </c>
      <c r="H66" s="4">
        <v>0</v>
      </c>
      <c r="I66" s="4">
        <v>0</v>
      </c>
      <c r="J66" s="4">
        <v>-1153500000</v>
      </c>
      <c r="K66" s="24">
        <f t="shared" si="5"/>
        <v>3162870000</v>
      </c>
      <c r="L66" s="4">
        <v>257</v>
      </c>
      <c r="M66" s="4">
        <v>391</v>
      </c>
      <c r="N66" s="4">
        <v>66</v>
      </c>
      <c r="O66" s="4">
        <v>119</v>
      </c>
      <c r="P66" s="4">
        <v>519000</v>
      </c>
      <c r="Q66" s="4">
        <v>1087700</v>
      </c>
      <c r="R66" s="5">
        <v>-3.4000000000000002E-3</v>
      </c>
      <c r="S66" s="4">
        <v>2000700</v>
      </c>
      <c r="T66" s="4">
        <f t="shared" si="2"/>
        <v>2360870</v>
      </c>
      <c r="U66" s="4">
        <f t="shared" si="6"/>
        <v>2118700</v>
      </c>
      <c r="V66" s="5">
        <v>2.0400000000000001E-2</v>
      </c>
    </row>
    <row r="67" spans="1:22" x14ac:dyDescent="0.2">
      <c r="A67" s="16" t="s">
        <v>218</v>
      </c>
      <c r="B67" s="4">
        <v>738800</v>
      </c>
      <c r="C67" s="4">
        <v>56150</v>
      </c>
      <c r="D67" s="4">
        <v>682650</v>
      </c>
      <c r="E67" s="4">
        <v>39806611128</v>
      </c>
      <c r="F67" s="4">
        <f t="shared" si="4"/>
        <v>573783962239</v>
      </c>
      <c r="G67" s="4">
        <v>0</v>
      </c>
      <c r="H67" s="4">
        <v>0</v>
      </c>
      <c r="I67" s="4">
        <v>0</v>
      </c>
      <c r="J67" s="4">
        <v>-1153500000</v>
      </c>
      <c r="K67" s="24">
        <f t="shared" si="5"/>
        <v>4316370000</v>
      </c>
      <c r="L67" s="4">
        <v>673</v>
      </c>
      <c r="M67" s="4">
        <v>420</v>
      </c>
      <c r="N67" s="4">
        <v>247</v>
      </c>
      <c r="O67" s="4">
        <v>143</v>
      </c>
      <c r="P67" s="4">
        <v>1788000</v>
      </c>
      <c r="Q67" s="4">
        <v>976600</v>
      </c>
      <c r="R67" s="5">
        <v>2.98E-2</v>
      </c>
      <c r="S67" s="4">
        <v>2947600</v>
      </c>
      <c r="T67" s="4">
        <f t="shared" si="2"/>
        <v>2262700</v>
      </c>
      <c r="U67" s="4">
        <f t="shared" si="6"/>
        <v>1589700</v>
      </c>
      <c r="V67" s="5">
        <v>3.0600000000000002E-2</v>
      </c>
    </row>
    <row r="68" spans="1:22" x14ac:dyDescent="0.2">
      <c r="A68" s="16" t="s">
        <v>217</v>
      </c>
      <c r="B68" s="4">
        <v>631400</v>
      </c>
      <c r="C68" s="4">
        <v>77700</v>
      </c>
      <c r="D68" s="4">
        <v>553700</v>
      </c>
      <c r="E68" s="4">
        <v>31539313215</v>
      </c>
      <c r="F68" s="4">
        <f t="shared" si="4"/>
        <v>533977351111</v>
      </c>
      <c r="G68" s="4">
        <v>0</v>
      </c>
      <c r="H68" s="4">
        <v>0</v>
      </c>
      <c r="I68" s="4">
        <v>0</v>
      </c>
      <c r="J68" s="4">
        <v>-864500000</v>
      </c>
      <c r="K68" s="24">
        <f t="shared" si="5"/>
        <v>5469870000</v>
      </c>
      <c r="L68" s="4">
        <v>516</v>
      </c>
      <c r="M68" s="4">
        <v>374</v>
      </c>
      <c r="N68" s="4">
        <v>152</v>
      </c>
      <c r="O68" s="4">
        <v>132</v>
      </c>
      <c r="P68" s="4">
        <v>1192600</v>
      </c>
      <c r="Q68" s="4">
        <v>868600</v>
      </c>
      <c r="R68" s="5">
        <v>1.24E-2</v>
      </c>
      <c r="S68" s="4">
        <v>2313400</v>
      </c>
      <c r="T68" s="4">
        <f t="shared" si="2"/>
        <v>2227070</v>
      </c>
      <c r="U68" s="4">
        <f t="shared" si="6"/>
        <v>1589700</v>
      </c>
      <c r="V68" s="5">
        <v>2.1000000000000001E-2</v>
      </c>
    </row>
    <row r="69" spans="1:22" x14ac:dyDescent="0.2">
      <c r="A69" s="16" t="s">
        <v>216</v>
      </c>
      <c r="B69" s="4">
        <v>865060</v>
      </c>
      <c r="C69" s="4">
        <v>50400</v>
      </c>
      <c r="D69" s="4">
        <v>814660</v>
      </c>
      <c r="E69" s="4">
        <v>46414639319</v>
      </c>
      <c r="F69" s="4">
        <f t="shared" si="4"/>
        <v>502438037896</v>
      </c>
      <c r="G69" s="4">
        <v>0</v>
      </c>
      <c r="H69" s="4">
        <v>0</v>
      </c>
      <c r="I69" s="4">
        <v>0</v>
      </c>
      <c r="J69" s="4">
        <v>841500000</v>
      </c>
      <c r="K69" s="24">
        <f t="shared" si="5"/>
        <v>6334370000</v>
      </c>
      <c r="L69" s="4">
        <v>609</v>
      </c>
      <c r="M69" s="4">
        <v>619</v>
      </c>
      <c r="N69" s="4">
        <v>183</v>
      </c>
      <c r="O69" s="4">
        <v>233</v>
      </c>
      <c r="P69" s="4">
        <v>1253000</v>
      </c>
      <c r="Q69" s="4">
        <v>2278800</v>
      </c>
      <c r="R69" s="5">
        <v>-2.3E-2</v>
      </c>
      <c r="S69" s="4">
        <v>3554800</v>
      </c>
      <c r="T69" s="4">
        <f t="shared" si="2"/>
        <v>2065900</v>
      </c>
      <c r="U69" s="4">
        <f t="shared" si="6"/>
        <v>1589700</v>
      </c>
      <c r="V69" s="5">
        <v>3.4500000000000003E-2</v>
      </c>
    </row>
    <row r="70" spans="1:22" x14ac:dyDescent="0.2">
      <c r="A70" s="16" t="s">
        <v>215</v>
      </c>
      <c r="B70" s="4">
        <v>612560</v>
      </c>
      <c r="C70" s="4">
        <v>26090</v>
      </c>
      <c r="D70" s="4">
        <v>586470</v>
      </c>
      <c r="E70" s="4">
        <v>33736644443</v>
      </c>
      <c r="F70" s="4">
        <f t="shared" si="4"/>
        <v>456023398577</v>
      </c>
      <c r="G70" s="4">
        <v>0</v>
      </c>
      <c r="H70" s="4">
        <v>0</v>
      </c>
      <c r="I70" s="4">
        <v>0</v>
      </c>
      <c r="J70" s="4">
        <v>-4264500000</v>
      </c>
      <c r="K70" s="24">
        <f t="shared" si="5"/>
        <v>5492870000</v>
      </c>
      <c r="L70" s="4">
        <v>725</v>
      </c>
      <c r="M70" s="4">
        <v>595</v>
      </c>
      <c r="N70" s="4">
        <v>280</v>
      </c>
      <c r="O70" s="4">
        <v>144</v>
      </c>
      <c r="P70" s="4">
        <v>2136100</v>
      </c>
      <c r="Q70" s="4">
        <v>1142000</v>
      </c>
      <c r="R70" s="5">
        <v>2.1299999999999999E-2</v>
      </c>
      <c r="S70" s="4">
        <v>3292300</v>
      </c>
      <c r="T70" s="4">
        <f t="shared" si="2"/>
        <v>2281210</v>
      </c>
      <c r="U70" s="4">
        <f t="shared" si="6"/>
        <v>1589700</v>
      </c>
      <c r="V70" s="5">
        <v>3.0899999999999997E-2</v>
      </c>
    </row>
    <row r="71" spans="1:22" x14ac:dyDescent="0.2">
      <c r="A71" s="16" t="s">
        <v>214</v>
      </c>
      <c r="B71" s="4">
        <v>147820</v>
      </c>
      <c r="C71" s="4">
        <v>5500</v>
      </c>
      <c r="D71" s="4">
        <v>142320</v>
      </c>
      <c r="E71" s="4">
        <v>8011424644</v>
      </c>
      <c r="F71" s="4">
        <f t="shared" si="4"/>
        <v>422286754134</v>
      </c>
      <c r="G71" s="4">
        <v>0</v>
      </c>
      <c r="H71" s="4">
        <v>0</v>
      </c>
      <c r="I71" s="4">
        <v>0</v>
      </c>
      <c r="J71" s="4">
        <v>-3281970000</v>
      </c>
      <c r="K71" s="24">
        <f t="shared" si="5"/>
        <v>9757370000</v>
      </c>
      <c r="L71" s="4">
        <v>431</v>
      </c>
      <c r="M71" s="4">
        <v>373</v>
      </c>
      <c r="N71" s="4">
        <v>131</v>
      </c>
      <c r="O71" s="4">
        <v>137</v>
      </c>
      <c r="P71" s="4">
        <v>959100</v>
      </c>
      <c r="Q71" s="4">
        <v>958100</v>
      </c>
      <c r="R71" s="5">
        <v>1.44E-2</v>
      </c>
      <c r="S71" s="4">
        <v>2118700</v>
      </c>
      <c r="T71" s="4">
        <f t="shared" si="2"/>
        <v>2254370</v>
      </c>
      <c r="U71" s="4">
        <f t="shared" si="6"/>
        <v>1071800</v>
      </c>
      <c r="V71" s="5">
        <v>1.4199999999999999E-2</v>
      </c>
    </row>
    <row r="72" spans="1:22" x14ac:dyDescent="0.2">
      <c r="A72" s="16" t="s">
        <v>213</v>
      </c>
      <c r="B72" s="4">
        <v>50530</v>
      </c>
      <c r="C72" s="4">
        <v>27200</v>
      </c>
      <c r="D72" s="4">
        <v>23330</v>
      </c>
      <c r="E72" s="4">
        <v>1298883957</v>
      </c>
      <c r="F72" s="4">
        <f t="shared" si="4"/>
        <v>414275329490</v>
      </c>
      <c r="G72" s="4">
        <v>0</v>
      </c>
      <c r="H72" s="4">
        <v>0</v>
      </c>
      <c r="I72" s="4">
        <v>0</v>
      </c>
      <c r="J72" s="4">
        <v>-1492030000</v>
      </c>
      <c r="K72" s="24">
        <f t="shared" si="5"/>
        <v>13039340000</v>
      </c>
      <c r="L72" s="4">
        <v>402</v>
      </c>
      <c r="M72" s="4">
        <v>292</v>
      </c>
      <c r="N72" s="4">
        <v>94</v>
      </c>
      <c r="O72" s="4">
        <v>94</v>
      </c>
      <c r="P72" s="4">
        <v>694500</v>
      </c>
      <c r="Q72" s="4">
        <v>715300</v>
      </c>
      <c r="R72" s="5">
        <v>0</v>
      </c>
      <c r="S72" s="4">
        <v>1589700</v>
      </c>
      <c r="T72" s="4">
        <f t="shared" si="2"/>
        <v>2622520</v>
      </c>
      <c r="U72" s="4">
        <f t="shared" si="6"/>
        <v>1071800</v>
      </c>
      <c r="V72" s="5">
        <v>1.9599999999999999E-2</v>
      </c>
    </row>
    <row r="73" spans="1:22" x14ac:dyDescent="0.2">
      <c r="A73" s="16" t="s">
        <v>212</v>
      </c>
      <c r="B73" s="4">
        <v>44350</v>
      </c>
      <c r="C73" s="4">
        <v>26700</v>
      </c>
      <c r="D73" s="4">
        <v>17650</v>
      </c>
      <c r="E73" s="4">
        <v>982952518</v>
      </c>
      <c r="F73" s="4">
        <f t="shared" si="4"/>
        <v>412976445533</v>
      </c>
      <c r="G73" s="4">
        <v>0</v>
      </c>
      <c r="H73" s="4">
        <v>0</v>
      </c>
      <c r="I73" s="4">
        <v>0</v>
      </c>
      <c r="J73" s="4">
        <v>2505000000</v>
      </c>
      <c r="K73" s="24">
        <f t="shared" si="5"/>
        <v>14531370000</v>
      </c>
      <c r="L73" s="4">
        <v>505</v>
      </c>
      <c r="M73" s="4">
        <v>531</v>
      </c>
      <c r="N73" s="4">
        <v>101</v>
      </c>
      <c r="O73" s="4">
        <v>160</v>
      </c>
      <c r="P73" s="4">
        <v>889800</v>
      </c>
      <c r="Q73" s="4">
        <v>1285600</v>
      </c>
      <c r="R73" s="5">
        <v>-8.8999999999999999E-3</v>
      </c>
      <c r="S73" s="4">
        <v>2264100</v>
      </c>
      <c r="T73" s="4">
        <f t="shared" si="2"/>
        <v>2555260</v>
      </c>
      <c r="U73" s="4">
        <f t="shared" si="6"/>
        <v>1071800</v>
      </c>
      <c r="V73" s="5">
        <v>1.9599999999999999E-2</v>
      </c>
    </row>
    <row r="74" spans="1:22" x14ac:dyDescent="0.2">
      <c r="A74" s="16" t="s">
        <v>211</v>
      </c>
      <c r="B74" s="4">
        <v>141610</v>
      </c>
      <c r="C74" s="4">
        <v>26700</v>
      </c>
      <c r="D74" s="4">
        <v>114910</v>
      </c>
      <c r="E74" s="4">
        <v>6502483266</v>
      </c>
      <c r="F74" s="4">
        <f t="shared" ref="F74:F79" si="7">E74+F75</f>
        <v>411993493015</v>
      </c>
      <c r="G74" s="4">
        <v>0</v>
      </c>
      <c r="H74" s="4">
        <v>0</v>
      </c>
      <c r="I74" s="4">
        <v>0</v>
      </c>
      <c r="J74" s="4">
        <v>1122000000</v>
      </c>
      <c r="K74" s="24">
        <f t="shared" ref="K74:K79" si="8">K75+J74</f>
        <v>12026370000</v>
      </c>
      <c r="L74" s="4">
        <v>682</v>
      </c>
      <c r="M74" s="4">
        <v>337</v>
      </c>
      <c r="N74" s="4">
        <v>118</v>
      </c>
      <c r="O74" s="4">
        <v>110</v>
      </c>
      <c r="P74" s="4">
        <v>1016300</v>
      </c>
      <c r="Q74" s="4">
        <v>915100</v>
      </c>
      <c r="R74" s="5">
        <v>3.5999999999999999E-3</v>
      </c>
      <c r="S74" s="4">
        <v>1937600</v>
      </c>
      <c r="T74" s="4">
        <f t="shared" ref="T74:T79" si="9">AVERAGE(S75:S84)</f>
        <v>2480560</v>
      </c>
      <c r="U74" s="4">
        <f t="shared" ref="U74:U79" si="10">MIN(S75:S79)</f>
        <v>1071800</v>
      </c>
      <c r="V74" s="5">
        <v>2.7799999999999998E-2</v>
      </c>
    </row>
    <row r="75" spans="1:22" x14ac:dyDescent="0.2">
      <c r="A75" s="16" t="s">
        <v>210</v>
      </c>
      <c r="B75" s="4">
        <v>511620</v>
      </c>
      <c r="C75" s="4">
        <v>115000</v>
      </c>
      <c r="D75" s="4">
        <v>396620</v>
      </c>
      <c r="E75" s="4">
        <v>22317379238</v>
      </c>
      <c r="F75" s="4">
        <f t="shared" si="7"/>
        <v>405491009749</v>
      </c>
      <c r="G75" s="4">
        <v>0</v>
      </c>
      <c r="H75" s="4">
        <v>0</v>
      </c>
      <c r="I75" s="4">
        <v>0</v>
      </c>
      <c r="J75" s="4">
        <v>1122000000</v>
      </c>
      <c r="K75" s="24">
        <f t="shared" si="8"/>
        <v>10904370000</v>
      </c>
      <c r="L75" s="4">
        <v>632</v>
      </c>
      <c r="M75" s="4">
        <v>354</v>
      </c>
      <c r="N75" s="4">
        <v>160</v>
      </c>
      <c r="O75" s="4">
        <v>121</v>
      </c>
      <c r="P75" s="4">
        <v>1406800</v>
      </c>
      <c r="Q75" s="4">
        <v>1101800</v>
      </c>
      <c r="R75" s="5">
        <v>1.8E-3</v>
      </c>
      <c r="S75" s="4">
        <v>2518700</v>
      </c>
      <c r="T75" s="4">
        <f t="shared" si="9"/>
        <v>2323630</v>
      </c>
      <c r="U75" s="4">
        <f t="shared" si="10"/>
        <v>1071800</v>
      </c>
      <c r="V75" s="5">
        <v>1.9400000000000001E-2</v>
      </c>
    </row>
    <row r="76" spans="1:22" x14ac:dyDescent="0.2">
      <c r="A76" s="16" t="s">
        <v>208</v>
      </c>
      <c r="B76" s="4">
        <v>281990</v>
      </c>
      <c r="C76" s="4">
        <v>4400</v>
      </c>
      <c r="D76" s="4">
        <v>277590</v>
      </c>
      <c r="E76" s="4">
        <v>15576259163</v>
      </c>
      <c r="F76" s="4">
        <f t="shared" si="7"/>
        <v>383173630511</v>
      </c>
      <c r="G76" s="4">
        <v>0</v>
      </c>
      <c r="H76" s="4">
        <v>0</v>
      </c>
      <c r="I76" s="4">
        <v>0</v>
      </c>
      <c r="J76" s="4">
        <v>-5630000</v>
      </c>
      <c r="K76" s="24">
        <f t="shared" si="8"/>
        <v>9782370000</v>
      </c>
      <c r="L76" s="4">
        <v>236</v>
      </c>
      <c r="M76" s="4">
        <v>231</v>
      </c>
      <c r="N76" s="4">
        <v>64</v>
      </c>
      <c r="O76" s="4">
        <v>61</v>
      </c>
      <c r="P76" s="4">
        <v>497900</v>
      </c>
      <c r="Q76" s="4">
        <v>436400</v>
      </c>
      <c r="R76" s="5">
        <v>-5.3E-3</v>
      </c>
      <c r="S76" s="4">
        <v>1071800</v>
      </c>
      <c r="T76" s="4">
        <f t="shared" si="9"/>
        <v>2369510</v>
      </c>
      <c r="U76" s="4">
        <f t="shared" si="10"/>
        <v>1850300</v>
      </c>
      <c r="V76" s="5">
        <v>1.24E-2</v>
      </c>
    </row>
    <row r="77" spans="1:22" x14ac:dyDescent="0.2">
      <c r="A77" s="16" t="s">
        <v>207</v>
      </c>
      <c r="B77" s="4">
        <v>737840</v>
      </c>
      <c r="C77" s="4">
        <v>106400</v>
      </c>
      <c r="D77" s="4">
        <v>631440</v>
      </c>
      <c r="E77" s="4">
        <v>35378302590</v>
      </c>
      <c r="F77" s="4">
        <f t="shared" si="7"/>
        <v>367597371348</v>
      </c>
      <c r="G77" s="4">
        <v>0</v>
      </c>
      <c r="H77" s="4">
        <v>0</v>
      </c>
      <c r="I77" s="4">
        <v>0</v>
      </c>
      <c r="J77" s="4">
        <v>-280500000</v>
      </c>
      <c r="K77" s="24">
        <f t="shared" si="8"/>
        <v>9788000000</v>
      </c>
      <c r="L77" s="4">
        <v>597</v>
      </c>
      <c r="M77" s="4">
        <v>369</v>
      </c>
      <c r="N77" s="4">
        <v>136</v>
      </c>
      <c r="O77" s="4">
        <v>96</v>
      </c>
      <c r="P77" s="4">
        <v>1187100</v>
      </c>
      <c r="Q77" s="4">
        <v>695300</v>
      </c>
      <c r="R77" s="5">
        <v>1.6299999999999999E-2</v>
      </c>
      <c r="S77" s="4">
        <v>1965900</v>
      </c>
      <c r="T77" s="4">
        <f t="shared" si="9"/>
        <v>2266630</v>
      </c>
      <c r="U77" s="4">
        <f t="shared" si="10"/>
        <v>1850300</v>
      </c>
      <c r="V77" s="5">
        <v>3.1699999999999999E-2</v>
      </c>
    </row>
    <row r="78" spans="1:22" x14ac:dyDescent="0.2">
      <c r="A78" s="16" t="s">
        <v>206</v>
      </c>
      <c r="B78" s="4">
        <v>285200</v>
      </c>
      <c r="C78" s="4">
        <v>189300</v>
      </c>
      <c r="D78" s="4">
        <v>95900</v>
      </c>
      <c r="E78" s="4">
        <v>5294923647</v>
      </c>
      <c r="F78" s="4">
        <f t="shared" si="7"/>
        <v>332219068758</v>
      </c>
      <c r="K78" s="24">
        <f t="shared" si="8"/>
        <v>10068500000</v>
      </c>
      <c r="L78" s="4">
        <v>494</v>
      </c>
      <c r="M78" s="4">
        <v>376</v>
      </c>
      <c r="N78" s="4">
        <v>94</v>
      </c>
      <c r="O78" s="4">
        <v>125</v>
      </c>
      <c r="P78" s="4">
        <v>1032500</v>
      </c>
      <c r="Q78" s="4">
        <v>817800</v>
      </c>
      <c r="R78" s="5">
        <v>5.5000000000000005E-3</v>
      </c>
      <c r="S78" s="4">
        <v>1957100</v>
      </c>
      <c r="T78" s="4">
        <f t="shared" si="9"/>
        <v>2241060</v>
      </c>
      <c r="U78" s="4">
        <f t="shared" si="10"/>
        <v>1591500</v>
      </c>
      <c r="V78" s="5">
        <v>2.3300000000000001E-2</v>
      </c>
    </row>
    <row r="79" spans="1:22" x14ac:dyDescent="0.2">
      <c r="A79" s="16" t="s">
        <v>205</v>
      </c>
      <c r="B79" s="4">
        <v>153300</v>
      </c>
      <c r="C79" s="4">
        <v>238800</v>
      </c>
      <c r="D79" s="4">
        <v>-85500</v>
      </c>
      <c r="E79" s="4">
        <v>-4727359287</v>
      </c>
      <c r="F79" s="4">
        <f t="shared" si="7"/>
        <v>326924145111</v>
      </c>
      <c r="G79" s="4">
        <v>0</v>
      </c>
      <c r="H79" s="4">
        <v>0</v>
      </c>
      <c r="I79" s="4">
        <v>0</v>
      </c>
      <c r="J79" s="4">
        <v>6418470000</v>
      </c>
      <c r="K79" s="24">
        <f t="shared" si="8"/>
        <v>10068500000</v>
      </c>
      <c r="L79" s="4">
        <v>390</v>
      </c>
      <c r="M79" s="4">
        <v>367</v>
      </c>
      <c r="N79" s="4">
        <v>76</v>
      </c>
      <c r="O79" s="4">
        <v>126</v>
      </c>
      <c r="P79" s="4">
        <v>906700</v>
      </c>
      <c r="Q79" s="4">
        <v>971500</v>
      </c>
      <c r="R79" s="5">
        <v>-1.6299999999999999E-2</v>
      </c>
      <c r="S79" s="4">
        <v>1943100</v>
      </c>
      <c r="T79" s="4">
        <f t="shared" si="9"/>
        <v>2200820</v>
      </c>
      <c r="U79" s="4">
        <f t="shared" si="10"/>
        <v>1190600</v>
      </c>
      <c r="V79" s="5">
        <v>2.5000000000000001E-2</v>
      </c>
    </row>
    <row r="80" spans="1:22" x14ac:dyDescent="0.2">
      <c r="A80" s="16" t="s">
        <v>204</v>
      </c>
      <c r="B80" s="4">
        <v>577490</v>
      </c>
      <c r="C80" s="4">
        <v>245700</v>
      </c>
      <c r="D80" s="4">
        <v>331790</v>
      </c>
      <c r="E80" s="4">
        <v>18156442160</v>
      </c>
      <c r="F80" s="4">
        <f t="shared" ref="F80:F90" si="11">E80+F81</f>
        <v>331651504398</v>
      </c>
      <c r="G80" s="4">
        <v>0</v>
      </c>
      <c r="H80" s="4">
        <v>0</v>
      </c>
      <c r="I80" s="4">
        <v>0</v>
      </c>
      <c r="J80" s="4">
        <v>-140120000</v>
      </c>
      <c r="K80" s="24">
        <f t="shared" ref="K80:K90" si="12">K81+J80</f>
        <v>3650030000</v>
      </c>
      <c r="L80" s="4">
        <v>955</v>
      </c>
      <c r="M80" s="4">
        <v>515</v>
      </c>
      <c r="N80" s="4">
        <v>336</v>
      </c>
      <c r="O80" s="4">
        <v>161</v>
      </c>
      <c r="P80" s="4">
        <v>3442100</v>
      </c>
      <c r="Q80" s="4">
        <v>1498600</v>
      </c>
      <c r="R80" s="5">
        <v>5.67E-2</v>
      </c>
      <c r="S80" s="4">
        <v>5445400</v>
      </c>
      <c r="T80" s="4">
        <f t="shared" ref="T80:T96" si="13">AVERAGE(S81:S90)</f>
        <v>1804250</v>
      </c>
      <c r="U80" s="4">
        <f t="shared" ref="U80:U90" si="14">MIN(S81:S85)</f>
        <v>949400</v>
      </c>
      <c r="V80" s="5">
        <v>6.3799999999999996E-2</v>
      </c>
    </row>
    <row r="81" spans="1:22" x14ac:dyDescent="0.2">
      <c r="A81" s="16" t="s">
        <v>203</v>
      </c>
      <c r="B81" s="4">
        <v>227000</v>
      </c>
      <c r="C81" s="4">
        <v>73600</v>
      </c>
      <c r="D81" s="4">
        <v>153400</v>
      </c>
      <c r="E81" s="4">
        <v>8190255896</v>
      </c>
      <c r="F81" s="4">
        <f t="shared" si="11"/>
        <v>313495062238</v>
      </c>
      <c r="G81" s="4">
        <v>0</v>
      </c>
      <c r="H81" s="4">
        <v>0</v>
      </c>
      <c r="I81" s="4">
        <v>0</v>
      </c>
      <c r="J81" s="4">
        <v>-1321720000</v>
      </c>
      <c r="K81" s="24">
        <f t="shared" si="12"/>
        <v>3790150000</v>
      </c>
      <c r="L81" s="4">
        <v>418</v>
      </c>
      <c r="M81" s="4">
        <v>443</v>
      </c>
      <c r="N81" s="4">
        <v>99</v>
      </c>
      <c r="O81" s="4">
        <v>123</v>
      </c>
      <c r="P81" s="4">
        <v>722900</v>
      </c>
      <c r="Q81" s="4">
        <v>1045200</v>
      </c>
      <c r="R81" s="5">
        <v>-1.32E-2</v>
      </c>
      <c r="S81" s="4">
        <v>1850300</v>
      </c>
      <c r="T81" s="4">
        <f t="shared" si="13"/>
        <v>1725139.7</v>
      </c>
      <c r="U81" s="4">
        <f t="shared" si="14"/>
        <v>949400</v>
      </c>
      <c r="V81" s="5">
        <v>3.3000000000000002E-2</v>
      </c>
    </row>
    <row r="82" spans="1:22" x14ac:dyDescent="0.2">
      <c r="A82" s="16" t="s">
        <v>200</v>
      </c>
      <c r="B82" s="4">
        <v>649700</v>
      </c>
      <c r="C82" s="4">
        <v>63300</v>
      </c>
      <c r="D82" s="4">
        <v>586400</v>
      </c>
      <c r="E82" s="4">
        <v>30895294462</v>
      </c>
      <c r="F82" s="4">
        <f t="shared" si="11"/>
        <v>305304806342</v>
      </c>
      <c r="G82" s="4">
        <v>0</v>
      </c>
      <c r="H82" s="4">
        <v>0</v>
      </c>
      <c r="I82" s="4">
        <v>0</v>
      </c>
      <c r="J82" s="4">
        <v>-1321720000</v>
      </c>
      <c r="K82" s="24">
        <f t="shared" si="12"/>
        <v>5111870000</v>
      </c>
      <c r="L82" s="4">
        <v>855</v>
      </c>
      <c r="M82" s="4">
        <v>516</v>
      </c>
      <c r="N82" s="4">
        <v>344</v>
      </c>
      <c r="O82" s="4">
        <v>161</v>
      </c>
      <c r="P82" s="4">
        <v>3430800</v>
      </c>
      <c r="Q82" s="4">
        <v>1318000</v>
      </c>
      <c r="R82" s="5">
        <v>4.6799999999999994E-2</v>
      </c>
      <c r="S82" s="4">
        <v>5271200</v>
      </c>
      <c r="T82" s="4">
        <f t="shared" si="13"/>
        <v>1279668.3</v>
      </c>
      <c r="U82" s="4">
        <f t="shared" si="14"/>
        <v>937100</v>
      </c>
      <c r="V82" s="5">
        <v>5.8899999999999994E-2</v>
      </c>
    </row>
    <row r="83" spans="1:22" x14ac:dyDescent="0.2">
      <c r="A83" s="16" t="s">
        <v>199</v>
      </c>
      <c r="B83" s="4">
        <v>100000</v>
      </c>
      <c r="C83" s="4">
        <v>44500</v>
      </c>
      <c r="D83" s="4">
        <v>55500</v>
      </c>
      <c r="E83" s="4">
        <v>2851842827</v>
      </c>
      <c r="F83" s="4">
        <f t="shared" si="11"/>
        <v>274409511880</v>
      </c>
      <c r="G83" s="4">
        <v>0</v>
      </c>
      <c r="H83" s="4">
        <v>0</v>
      </c>
      <c r="I83" s="4">
        <v>0</v>
      </c>
      <c r="J83" s="4">
        <v>4072700000</v>
      </c>
      <c r="K83" s="24">
        <f t="shared" si="12"/>
        <v>6433590000</v>
      </c>
      <c r="L83" s="4">
        <v>701</v>
      </c>
      <c r="M83" s="4">
        <v>214</v>
      </c>
      <c r="N83" s="4">
        <v>118</v>
      </c>
      <c r="O83" s="4">
        <v>56</v>
      </c>
      <c r="P83" s="4">
        <v>1095200</v>
      </c>
      <c r="Q83" s="4">
        <v>486300</v>
      </c>
      <c r="R83" s="5">
        <v>2E-3</v>
      </c>
      <c r="S83" s="4">
        <v>1591500</v>
      </c>
      <c r="T83" s="4">
        <f t="shared" si="13"/>
        <v>1280079.3999999999</v>
      </c>
      <c r="U83" s="4">
        <f t="shared" si="14"/>
        <v>937100</v>
      </c>
      <c r="V83" s="5">
        <v>9.7000000000000003E-3</v>
      </c>
    </row>
    <row r="84" spans="1:22" x14ac:dyDescent="0.2">
      <c r="A84" s="16" t="s">
        <v>193</v>
      </c>
      <c r="B84" s="4">
        <v>99330</v>
      </c>
      <c r="C84" s="4">
        <v>14300</v>
      </c>
      <c r="D84" s="4">
        <v>85030</v>
      </c>
      <c r="E84" s="4">
        <v>4342269452</v>
      </c>
      <c r="F84" s="4">
        <f t="shared" si="11"/>
        <v>271557669053</v>
      </c>
      <c r="G84" s="4">
        <v>0</v>
      </c>
      <c r="H84" s="4">
        <v>0</v>
      </c>
      <c r="I84" s="4">
        <v>0</v>
      </c>
      <c r="J84" s="4">
        <v>1530410000</v>
      </c>
      <c r="K84" s="24">
        <f t="shared" si="12"/>
        <v>2360890000</v>
      </c>
      <c r="L84" s="4">
        <v>240</v>
      </c>
      <c r="M84" s="4">
        <v>191</v>
      </c>
      <c r="N84" s="4">
        <v>48</v>
      </c>
      <c r="O84" s="4">
        <v>28</v>
      </c>
      <c r="P84" s="4">
        <v>310800</v>
      </c>
      <c r="Q84" s="4">
        <v>206500</v>
      </c>
      <c r="R84" s="5">
        <v>7.9000000000000008E-3</v>
      </c>
      <c r="S84" s="4">
        <v>1190600</v>
      </c>
      <c r="T84" s="4">
        <f t="shared" si="13"/>
        <v>1547272.3</v>
      </c>
      <c r="U84" s="4">
        <f t="shared" si="14"/>
        <v>937100</v>
      </c>
      <c r="V84" s="5">
        <v>1.3600000000000001E-2</v>
      </c>
    </row>
    <row r="85" spans="1:22" x14ac:dyDescent="0.2">
      <c r="A85" s="16" t="s">
        <v>192</v>
      </c>
      <c r="B85" s="4">
        <v>316700</v>
      </c>
      <c r="C85" s="4">
        <v>10500</v>
      </c>
      <c r="D85" s="4">
        <v>306200</v>
      </c>
      <c r="E85" s="4">
        <v>15537295187</v>
      </c>
      <c r="F85" s="4">
        <f t="shared" si="11"/>
        <v>267215399601</v>
      </c>
      <c r="G85" s="4">
        <v>0</v>
      </c>
      <c r="H85" s="4">
        <v>0</v>
      </c>
      <c r="I85" s="4">
        <v>0</v>
      </c>
      <c r="J85" s="4">
        <v>-507000000</v>
      </c>
      <c r="K85" s="24">
        <f t="shared" si="12"/>
        <v>830480000</v>
      </c>
      <c r="L85" s="4">
        <v>209</v>
      </c>
      <c r="M85" s="4">
        <v>160</v>
      </c>
      <c r="N85" s="4">
        <v>55</v>
      </c>
      <c r="O85" s="4">
        <v>44</v>
      </c>
      <c r="P85" s="4">
        <v>396200</v>
      </c>
      <c r="Q85" s="4">
        <v>370800</v>
      </c>
      <c r="R85" s="5">
        <v>6.0000000000000001E-3</v>
      </c>
      <c r="S85" s="4">
        <v>949400</v>
      </c>
      <c r="T85" s="4">
        <f t="shared" si="13"/>
        <v>1707355.6</v>
      </c>
      <c r="U85" s="4">
        <f t="shared" si="14"/>
        <v>937100</v>
      </c>
      <c r="V85" s="5">
        <v>1.7600000000000001E-2</v>
      </c>
    </row>
    <row r="86" spans="1:22" x14ac:dyDescent="0.2">
      <c r="A86" s="16" t="s">
        <v>191</v>
      </c>
      <c r="B86" s="4">
        <v>90110</v>
      </c>
      <c r="C86" s="4">
        <v>4700</v>
      </c>
      <c r="D86" s="4">
        <v>85410</v>
      </c>
      <c r="E86" s="4">
        <v>4327101971</v>
      </c>
      <c r="F86" s="4">
        <f t="shared" si="11"/>
        <v>251678104414</v>
      </c>
      <c r="K86" s="24">
        <f t="shared" si="12"/>
        <v>1337480000</v>
      </c>
      <c r="L86" s="4">
        <v>534</v>
      </c>
      <c r="M86" s="4">
        <v>202</v>
      </c>
      <c r="N86" s="4">
        <v>50</v>
      </c>
      <c r="O86" s="4">
        <v>80</v>
      </c>
      <c r="P86" s="4">
        <v>362400</v>
      </c>
      <c r="Q86" s="4">
        <v>775000</v>
      </c>
      <c r="R86" s="5">
        <v>-7.9000000000000008E-3</v>
      </c>
      <c r="S86" s="4">
        <v>1530600</v>
      </c>
      <c r="T86" s="4">
        <f t="shared" si="13"/>
        <v>1808224.5</v>
      </c>
      <c r="U86" s="4">
        <f t="shared" si="14"/>
        <v>937100</v>
      </c>
      <c r="V86" s="5">
        <v>9.8999999999999991E-3</v>
      </c>
    </row>
    <row r="87" spans="1:22" x14ac:dyDescent="0.2">
      <c r="A87" s="16" t="s">
        <v>190</v>
      </c>
      <c r="B87" s="4">
        <v>118000</v>
      </c>
      <c r="C87" s="4">
        <v>24800</v>
      </c>
      <c r="D87" s="4">
        <v>93200</v>
      </c>
      <c r="E87" s="4">
        <v>4740149016</v>
      </c>
      <c r="F87" s="4">
        <f t="shared" si="11"/>
        <v>247351002443</v>
      </c>
      <c r="K87" s="24">
        <f t="shared" si="12"/>
        <v>1337480000</v>
      </c>
      <c r="L87" s="4">
        <v>602</v>
      </c>
      <c r="M87" s="4">
        <v>176</v>
      </c>
      <c r="N87" s="4">
        <v>30</v>
      </c>
      <c r="O87" s="4">
        <v>52</v>
      </c>
      <c r="P87" s="4">
        <v>303700</v>
      </c>
      <c r="Q87" s="4">
        <v>504200</v>
      </c>
      <c r="R87" s="5">
        <v>-1.9E-3</v>
      </c>
      <c r="S87" s="4">
        <v>937100</v>
      </c>
      <c r="T87" s="4">
        <f t="shared" si="13"/>
        <v>2114076.9</v>
      </c>
      <c r="U87" s="4">
        <f t="shared" si="14"/>
        <v>816486</v>
      </c>
      <c r="V87" s="5">
        <v>1.18E-2</v>
      </c>
    </row>
    <row r="88" spans="1:22" x14ac:dyDescent="0.2">
      <c r="A88" s="16" t="s">
        <v>189</v>
      </c>
      <c r="B88" s="4">
        <v>142600</v>
      </c>
      <c r="C88" s="4">
        <v>3200</v>
      </c>
      <c r="D88" s="4">
        <v>139400</v>
      </c>
      <c r="E88" s="4">
        <v>7081445661</v>
      </c>
      <c r="F88" s="4">
        <f t="shared" si="11"/>
        <v>242610853427</v>
      </c>
      <c r="G88" s="4">
        <v>0</v>
      </c>
      <c r="H88" s="4">
        <v>0</v>
      </c>
      <c r="I88" s="4">
        <v>0</v>
      </c>
      <c r="J88" s="4">
        <v>1495040000</v>
      </c>
      <c r="K88" s="24">
        <f t="shared" si="12"/>
        <v>1337480000</v>
      </c>
      <c r="L88" s="4">
        <v>423</v>
      </c>
      <c r="M88" s="4">
        <v>267</v>
      </c>
      <c r="N88" s="4">
        <v>72</v>
      </c>
      <c r="O88" s="4">
        <v>93</v>
      </c>
      <c r="P88" s="4">
        <v>458400</v>
      </c>
      <c r="Q88" s="4">
        <v>864700</v>
      </c>
      <c r="R88" s="5">
        <v>-3.9000000000000003E-3</v>
      </c>
      <c r="S88" s="4">
        <v>1701400</v>
      </c>
      <c r="T88" s="4">
        <f t="shared" si="13"/>
        <v>2106909.5</v>
      </c>
      <c r="U88" s="4">
        <f t="shared" si="14"/>
        <v>816486</v>
      </c>
      <c r="V88" s="5">
        <v>2.3399999999999997E-2</v>
      </c>
    </row>
    <row r="89" spans="1:22" x14ac:dyDescent="0.2">
      <c r="A89" s="16" t="s">
        <v>188</v>
      </c>
      <c r="B89" s="4">
        <v>290100</v>
      </c>
      <c r="C89" s="4">
        <v>11800</v>
      </c>
      <c r="D89" s="4">
        <v>278300</v>
      </c>
      <c r="E89" s="4">
        <v>14387226709</v>
      </c>
      <c r="F89" s="4">
        <f t="shared" si="11"/>
        <v>235529407766</v>
      </c>
      <c r="K89" s="24">
        <f t="shared" si="12"/>
        <v>-157560000</v>
      </c>
      <c r="L89" s="4">
        <v>313</v>
      </c>
      <c r="M89" s="4">
        <v>369</v>
      </c>
      <c r="N89" s="4">
        <v>99</v>
      </c>
      <c r="O89" s="4">
        <v>86</v>
      </c>
      <c r="P89" s="4">
        <v>907900</v>
      </c>
      <c r="Q89" s="4">
        <v>577800</v>
      </c>
      <c r="R89" s="5">
        <v>2E-3</v>
      </c>
      <c r="S89" s="4">
        <v>1540700</v>
      </c>
      <c r="T89" s="4">
        <f t="shared" si="13"/>
        <v>2117459.1</v>
      </c>
      <c r="U89" s="4">
        <f t="shared" si="14"/>
        <v>816486</v>
      </c>
      <c r="V89" s="5">
        <v>1.9199999999999998E-2</v>
      </c>
    </row>
    <row r="90" spans="1:22" x14ac:dyDescent="0.2">
      <c r="A90" s="16" t="s">
        <v>187</v>
      </c>
      <c r="B90" s="4">
        <v>292100</v>
      </c>
      <c r="C90" s="4">
        <v>26400</v>
      </c>
      <c r="D90" s="4">
        <v>265700</v>
      </c>
      <c r="E90" s="4">
        <v>13545513565</v>
      </c>
      <c r="F90" s="4">
        <f t="shared" si="11"/>
        <v>221142181057</v>
      </c>
      <c r="G90" s="4">
        <v>0</v>
      </c>
      <c r="H90" s="4">
        <v>0</v>
      </c>
      <c r="I90" s="4">
        <v>0</v>
      </c>
      <c r="J90" s="4">
        <v>226520000</v>
      </c>
      <c r="K90" s="24">
        <f t="shared" si="12"/>
        <v>-157560000</v>
      </c>
      <c r="L90" s="4">
        <v>250</v>
      </c>
      <c r="M90" s="4">
        <v>328</v>
      </c>
      <c r="N90" s="4">
        <v>73</v>
      </c>
      <c r="O90" s="4">
        <v>100</v>
      </c>
      <c r="P90" s="4">
        <v>533800</v>
      </c>
      <c r="Q90" s="4">
        <v>730100</v>
      </c>
      <c r="R90" s="5">
        <v>7.9000000000000008E-3</v>
      </c>
      <c r="S90" s="4">
        <v>1479700</v>
      </c>
      <c r="T90" s="4">
        <f t="shared" si="13"/>
        <v>2234992.7999999998</v>
      </c>
      <c r="U90" s="4">
        <f t="shared" si="14"/>
        <v>816486</v>
      </c>
      <c r="V90" s="5">
        <v>1.5600000000000001E-2</v>
      </c>
    </row>
    <row r="91" spans="1:22" x14ac:dyDescent="0.2">
      <c r="A91" s="16" t="s">
        <v>186</v>
      </c>
      <c r="B91" s="4">
        <v>101300</v>
      </c>
      <c r="C91" s="4">
        <v>106100</v>
      </c>
      <c r="D91" s="4">
        <v>-4800</v>
      </c>
      <c r="E91" s="4">
        <v>-244297002</v>
      </c>
      <c r="F91" s="4">
        <f t="shared" ref="F91:F102" si="15">E91+F92</f>
        <v>207596667492</v>
      </c>
      <c r="G91" s="4">
        <v>0</v>
      </c>
      <c r="H91" s="4">
        <v>0</v>
      </c>
      <c r="I91" s="4">
        <v>0</v>
      </c>
      <c r="J91" s="4">
        <v>583340000</v>
      </c>
      <c r="K91" s="24">
        <f t="shared" ref="K91:K102" si="16">K92+J91</f>
        <v>-384080000</v>
      </c>
      <c r="L91" s="4">
        <v>193</v>
      </c>
      <c r="M91" s="4">
        <v>486</v>
      </c>
      <c r="N91" s="4">
        <v>62</v>
      </c>
      <c r="O91" s="4">
        <v>91</v>
      </c>
      <c r="P91" s="4">
        <v>363800</v>
      </c>
      <c r="Q91" s="4">
        <v>686800</v>
      </c>
      <c r="R91" s="5">
        <v>-1.9E-3</v>
      </c>
      <c r="S91" s="4">
        <v>1059197</v>
      </c>
      <c r="T91" s="4">
        <f t="shared" si="13"/>
        <v>2331778.5</v>
      </c>
      <c r="U91" s="4">
        <f t="shared" ref="U91:U102" si="17">MIN(S92:S96)</f>
        <v>816486</v>
      </c>
      <c r="V91" s="5">
        <v>9.7999999999999997E-3</v>
      </c>
    </row>
    <row r="92" spans="1:22" x14ac:dyDescent="0.2">
      <c r="A92" s="16" t="s">
        <v>185</v>
      </c>
      <c r="B92" s="4">
        <v>73900</v>
      </c>
      <c r="C92" s="4">
        <v>17000</v>
      </c>
      <c r="D92" s="4">
        <v>56900</v>
      </c>
      <c r="E92" s="4">
        <v>2864101744</v>
      </c>
      <c r="F92" s="4">
        <f t="shared" si="15"/>
        <v>207840964494</v>
      </c>
      <c r="K92" s="24">
        <f t="shared" si="16"/>
        <v>-967420000</v>
      </c>
      <c r="L92" s="4">
        <v>272</v>
      </c>
      <c r="M92" s="4">
        <v>250</v>
      </c>
      <c r="N92" s="4">
        <v>44</v>
      </c>
      <c r="O92" s="4">
        <v>56</v>
      </c>
      <c r="P92" s="4">
        <v>345200</v>
      </c>
      <c r="Q92" s="4">
        <v>414300</v>
      </c>
      <c r="R92" s="5">
        <v>0.01</v>
      </c>
      <c r="S92" s="4">
        <v>816486</v>
      </c>
      <c r="T92" s="4">
        <f t="shared" si="13"/>
        <v>2507905.4</v>
      </c>
      <c r="U92" s="4">
        <f t="shared" si="17"/>
        <v>1595611</v>
      </c>
      <c r="V92" s="5">
        <v>2.92E-2</v>
      </c>
    </row>
    <row r="93" spans="1:22" x14ac:dyDescent="0.2">
      <c r="A93" s="16" t="s">
        <v>184</v>
      </c>
      <c r="B93" s="4">
        <v>177200</v>
      </c>
      <c r="C93" s="4">
        <v>16800</v>
      </c>
      <c r="D93" s="4">
        <v>160400</v>
      </c>
      <c r="E93" s="4">
        <v>8155045089</v>
      </c>
      <c r="F93" s="4">
        <f t="shared" si="15"/>
        <v>204976862750</v>
      </c>
      <c r="K93" s="24">
        <f t="shared" si="16"/>
        <v>-967420000</v>
      </c>
      <c r="L93" s="4">
        <v>435</v>
      </c>
      <c r="M93" s="4">
        <v>353</v>
      </c>
      <c r="N93" s="4">
        <v>43</v>
      </c>
      <c r="O93" s="4">
        <v>108</v>
      </c>
      <c r="P93" s="4">
        <v>391600</v>
      </c>
      <c r="Q93" s="4">
        <v>1194900</v>
      </c>
      <c r="R93" s="5">
        <v>-1.37E-2</v>
      </c>
      <c r="S93" s="4">
        <v>1595611</v>
      </c>
      <c r="T93" s="4">
        <f t="shared" si="13"/>
        <v>2609271.4444444445</v>
      </c>
      <c r="U93" s="4">
        <f t="shared" si="17"/>
        <v>1629726</v>
      </c>
      <c r="V93" s="5">
        <v>3.0899999999999997E-2</v>
      </c>
    </row>
    <row r="94" spans="1:22" x14ac:dyDescent="0.2">
      <c r="A94" s="16" t="s">
        <v>183</v>
      </c>
      <c r="B94" s="4">
        <v>436200</v>
      </c>
      <c r="C94" s="4">
        <v>145900</v>
      </c>
      <c r="D94" s="4">
        <v>290300</v>
      </c>
      <c r="E94" s="4">
        <v>15290419127</v>
      </c>
      <c r="F94" s="4">
        <f t="shared" si="15"/>
        <v>196821817661</v>
      </c>
      <c r="G94" s="4">
        <v>0</v>
      </c>
      <c r="H94" s="4">
        <v>0</v>
      </c>
      <c r="I94" s="4">
        <v>0</v>
      </c>
      <c r="J94" s="4">
        <v>-967420000</v>
      </c>
      <c r="K94" s="24">
        <f t="shared" si="16"/>
        <v>-967420000</v>
      </c>
      <c r="L94" s="4">
        <v>913</v>
      </c>
      <c r="M94" s="4">
        <v>464</v>
      </c>
      <c r="N94" s="4">
        <v>168</v>
      </c>
      <c r="O94" s="4">
        <v>180</v>
      </c>
      <c r="P94" s="4">
        <v>1545300</v>
      </c>
      <c r="Q94" s="4">
        <v>2307900</v>
      </c>
      <c r="R94" s="5">
        <v>-2.0499999999999997E-2</v>
      </c>
      <c r="S94" s="4">
        <v>3862529</v>
      </c>
      <c r="T94" s="4">
        <f t="shared" si="13"/>
        <v>2452614.25</v>
      </c>
      <c r="U94" s="4">
        <f t="shared" si="17"/>
        <v>1629726</v>
      </c>
      <c r="V94" s="5">
        <v>2.9900000000000003E-2</v>
      </c>
    </row>
    <row r="95" spans="1:22" x14ac:dyDescent="0.2">
      <c r="A95" s="16" t="s">
        <v>182</v>
      </c>
      <c r="B95" s="4">
        <v>1126600</v>
      </c>
      <c r="C95" s="4">
        <v>7100</v>
      </c>
      <c r="D95" s="4">
        <v>1119500</v>
      </c>
      <c r="E95" s="4">
        <v>59662075842</v>
      </c>
      <c r="F95" s="4">
        <f t="shared" si="15"/>
        <v>181531398534</v>
      </c>
      <c r="K95" s="24">
        <f t="shared" si="16"/>
        <v>0</v>
      </c>
      <c r="L95" s="4">
        <v>365</v>
      </c>
      <c r="M95" s="4">
        <v>434</v>
      </c>
      <c r="N95" s="4">
        <v>161</v>
      </c>
      <c r="O95" s="4">
        <v>151</v>
      </c>
      <c r="P95" s="4">
        <v>1093700</v>
      </c>
      <c r="Q95" s="4">
        <v>1402000</v>
      </c>
      <c r="R95" s="5">
        <v>1.1399999999999999E-2</v>
      </c>
      <c r="S95" s="4">
        <v>2550233</v>
      </c>
      <c r="T95" s="4">
        <f t="shared" si="13"/>
        <v>2438668.7142857141</v>
      </c>
      <c r="U95" s="4">
        <f t="shared" si="17"/>
        <v>1629726</v>
      </c>
      <c r="V95" s="5">
        <v>1.4999999999999999E-2</v>
      </c>
    </row>
    <row r="96" spans="1:22" x14ac:dyDescent="0.2">
      <c r="A96" s="16" t="s">
        <v>177</v>
      </c>
      <c r="B96" s="4">
        <v>341600</v>
      </c>
      <c r="C96" s="4">
        <v>330</v>
      </c>
      <c r="D96" s="4">
        <v>341270</v>
      </c>
      <c r="E96" s="4">
        <v>18081195053</v>
      </c>
      <c r="F96" s="4">
        <f t="shared" si="15"/>
        <v>121869322692</v>
      </c>
      <c r="K96" s="24">
        <f t="shared" si="16"/>
        <v>0</v>
      </c>
      <c r="L96" s="4">
        <v>367</v>
      </c>
      <c r="M96" s="4">
        <v>457</v>
      </c>
      <c r="N96" s="4">
        <v>149</v>
      </c>
      <c r="O96" s="4">
        <v>152</v>
      </c>
      <c r="P96" s="4">
        <v>1251700</v>
      </c>
      <c r="Q96" s="4">
        <v>1264700</v>
      </c>
      <c r="R96" s="5">
        <v>-1.8E-3</v>
      </c>
      <c r="S96" s="4">
        <v>2539289</v>
      </c>
      <c r="T96" s="4">
        <f t="shared" si="13"/>
        <v>2421898.6666666665</v>
      </c>
      <c r="U96" s="4">
        <f t="shared" si="17"/>
        <v>1629726</v>
      </c>
      <c r="V96" s="5">
        <v>1.6899999999999998E-2</v>
      </c>
    </row>
    <row r="97" spans="1:22" x14ac:dyDescent="0.2">
      <c r="A97" s="16" t="s">
        <v>175</v>
      </c>
      <c r="B97" s="4">
        <v>961700</v>
      </c>
      <c r="C97" s="4">
        <v>7900</v>
      </c>
      <c r="D97" s="4">
        <v>953800</v>
      </c>
      <c r="E97" s="4">
        <v>50379960098</v>
      </c>
      <c r="F97" s="4">
        <f t="shared" si="15"/>
        <v>103788127639</v>
      </c>
      <c r="K97" s="24">
        <f t="shared" si="16"/>
        <v>0</v>
      </c>
      <c r="L97" s="4">
        <v>745</v>
      </c>
      <c r="M97" s="4">
        <v>520</v>
      </c>
      <c r="N97" s="4">
        <v>271</v>
      </c>
      <c r="O97" s="4">
        <v>171</v>
      </c>
      <c r="P97" s="4">
        <v>2336100</v>
      </c>
      <c r="Q97" s="4">
        <v>1627300</v>
      </c>
      <c r="R97" s="5">
        <v>2.3199999999999998E-2</v>
      </c>
      <c r="S97" s="4">
        <v>3995624</v>
      </c>
      <c r="T97" s="4">
        <f t="shared" ref="T97:T102" si="18">AVERAGE(S98:S107)</f>
        <v>2107153.6</v>
      </c>
      <c r="U97" s="4">
        <f t="shared" si="17"/>
        <v>1629726</v>
      </c>
      <c r="V97" s="5">
        <v>3.3799999999999997E-2</v>
      </c>
    </row>
    <row r="98" spans="1:22" x14ac:dyDescent="0.2">
      <c r="A98" s="16" t="s">
        <v>174</v>
      </c>
      <c r="B98" s="4">
        <v>14900</v>
      </c>
      <c r="C98" s="4">
        <v>800</v>
      </c>
      <c r="D98" s="4">
        <v>14100</v>
      </c>
      <c r="E98" s="4">
        <v>732223986</v>
      </c>
      <c r="F98" s="4">
        <f t="shared" si="15"/>
        <v>53408167541</v>
      </c>
      <c r="K98" s="24">
        <f t="shared" si="16"/>
        <v>0</v>
      </c>
      <c r="L98" s="4">
        <v>250</v>
      </c>
      <c r="M98" s="4">
        <v>329</v>
      </c>
      <c r="N98" s="4">
        <v>83</v>
      </c>
      <c r="O98" s="4">
        <v>109</v>
      </c>
      <c r="P98" s="4">
        <v>658500</v>
      </c>
      <c r="Q98" s="4">
        <v>962900</v>
      </c>
      <c r="R98" s="5">
        <v>2E-3</v>
      </c>
      <c r="S98" s="4">
        <v>1629726</v>
      </c>
      <c r="T98" s="4">
        <f t="shared" si="18"/>
        <v>2226510.5</v>
      </c>
      <c r="U98" s="4">
        <f t="shared" si="17"/>
        <v>1646196</v>
      </c>
      <c r="V98" s="5">
        <v>9.5999999999999992E-3</v>
      </c>
    </row>
    <row r="99" spans="1:22" x14ac:dyDescent="0.2">
      <c r="A99" s="16" t="s">
        <v>164</v>
      </c>
      <c r="B99" s="4">
        <v>101430</v>
      </c>
      <c r="C99" s="4">
        <v>0</v>
      </c>
      <c r="D99" s="4">
        <v>101430</v>
      </c>
      <c r="E99" s="4">
        <v>5282385868</v>
      </c>
      <c r="F99" s="4">
        <f t="shared" si="15"/>
        <v>52675943555</v>
      </c>
      <c r="K99" s="24">
        <f t="shared" si="16"/>
        <v>0</v>
      </c>
      <c r="L99" s="4">
        <v>381</v>
      </c>
      <c r="M99" s="4">
        <v>267</v>
      </c>
      <c r="N99" s="4">
        <v>103</v>
      </c>
      <c r="O99" s="4">
        <v>86</v>
      </c>
      <c r="P99" s="4">
        <v>921900</v>
      </c>
      <c r="Q99" s="4">
        <v>722300</v>
      </c>
      <c r="R99" s="5">
        <v>-7.6E-3</v>
      </c>
      <c r="S99" s="4">
        <v>1646196</v>
      </c>
      <c r="T99" s="4">
        <f t="shared" si="18"/>
        <v>2419948.6666666665</v>
      </c>
      <c r="U99" s="4">
        <f t="shared" si="17"/>
        <v>2027054</v>
      </c>
      <c r="V99" s="5">
        <v>1.34E-2</v>
      </c>
    </row>
    <row r="100" spans="1:22" x14ac:dyDescent="0.2">
      <c r="A100" s="16" t="s">
        <v>156</v>
      </c>
      <c r="B100" s="4">
        <v>401970</v>
      </c>
      <c r="C100" s="4">
        <v>58400</v>
      </c>
      <c r="D100" s="4">
        <v>343570</v>
      </c>
      <c r="E100" s="4">
        <v>17958774137</v>
      </c>
      <c r="F100" s="4">
        <f t="shared" si="15"/>
        <v>47393557687</v>
      </c>
      <c r="K100" s="24">
        <f t="shared" si="16"/>
        <v>0</v>
      </c>
      <c r="L100" s="4">
        <v>354</v>
      </c>
      <c r="M100" s="4">
        <v>517</v>
      </c>
      <c r="N100" s="4">
        <v>115</v>
      </c>
      <c r="O100" s="4">
        <v>162</v>
      </c>
      <c r="P100" s="4">
        <v>1251000</v>
      </c>
      <c r="Q100" s="4">
        <v>1396800</v>
      </c>
      <c r="R100" s="5">
        <v>0</v>
      </c>
      <c r="S100" s="4">
        <v>2655037</v>
      </c>
      <c r="T100" s="4">
        <f t="shared" si="18"/>
        <v>2302404.5</v>
      </c>
      <c r="U100" s="4">
        <f t="shared" si="17"/>
        <v>2027054</v>
      </c>
      <c r="V100" s="5">
        <v>1.52E-2</v>
      </c>
    </row>
    <row r="101" spans="1:22" x14ac:dyDescent="0.2">
      <c r="A101" s="16" t="s">
        <v>155</v>
      </c>
      <c r="B101" s="4">
        <v>502100</v>
      </c>
      <c r="C101" s="4">
        <v>66100</v>
      </c>
      <c r="D101" s="4">
        <v>436000</v>
      </c>
      <c r="E101" s="4">
        <v>22579329826</v>
      </c>
      <c r="F101" s="4">
        <f t="shared" si="15"/>
        <v>29434783550</v>
      </c>
      <c r="K101" s="24">
        <f t="shared" si="16"/>
        <v>0</v>
      </c>
      <c r="L101" s="4">
        <v>377</v>
      </c>
      <c r="M101" s="4">
        <v>365</v>
      </c>
      <c r="N101" s="4">
        <v>128</v>
      </c>
      <c r="O101" s="4">
        <v>97</v>
      </c>
      <c r="P101" s="4">
        <v>1090600</v>
      </c>
      <c r="Q101" s="4">
        <v>886000</v>
      </c>
      <c r="R101" s="5">
        <v>1.9599999999999999E-2</v>
      </c>
      <c r="S101" s="4">
        <v>2027054</v>
      </c>
      <c r="T101" s="4">
        <f t="shared" si="18"/>
        <v>2577755</v>
      </c>
      <c r="U101" s="4">
        <f t="shared" si="17"/>
        <v>2577755</v>
      </c>
      <c r="V101" s="5">
        <v>1.9199999999999998E-2</v>
      </c>
    </row>
    <row r="102" spans="1:22" x14ac:dyDescent="0.2">
      <c r="A102" s="16" t="s">
        <v>154</v>
      </c>
      <c r="B102" s="4">
        <v>133200</v>
      </c>
      <c r="C102" s="4">
        <v>0</v>
      </c>
      <c r="D102" s="4">
        <v>133200</v>
      </c>
      <c r="E102" s="4">
        <v>6855453724</v>
      </c>
      <c r="F102" s="4">
        <f t="shared" si="15"/>
        <v>6855453724</v>
      </c>
      <c r="K102" s="24">
        <f t="shared" si="16"/>
        <v>0</v>
      </c>
      <c r="L102" s="4">
        <v>558</v>
      </c>
      <c r="M102" s="4">
        <v>444</v>
      </c>
      <c r="N102" s="4">
        <v>140</v>
      </c>
      <c r="O102" s="4">
        <v>165</v>
      </c>
      <c r="P102" s="4">
        <v>1014000</v>
      </c>
      <c r="Q102" s="4">
        <v>1341700</v>
      </c>
      <c r="R102" s="5">
        <v>-1.72E-2</v>
      </c>
      <c r="S102" s="4">
        <v>2577755</v>
      </c>
      <c r="T102" s="4" t="e">
        <f t="shared" si="18"/>
        <v>#DIV/0!</v>
      </c>
      <c r="U102" s="4">
        <f t="shared" si="17"/>
        <v>0</v>
      </c>
      <c r="V102" s="5">
        <v>2.86E-2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C42E-3578-FC4B-AD64-EC98E8B43B46}">
  <sheetPr codeName="Sheet45"/>
  <dimension ref="A1:V258"/>
  <sheetViews>
    <sheetView topLeftCell="B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2.83203125"/>
    <col min="4" max="4" customWidth="true" width="15.6640625"/>
    <col min="5" max="5" customWidth="true" width="18.3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3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841">
        <v>344</v>
      </c>
      <c r="B3" t="n" s="2842">
        <v>531600.0</v>
      </c>
      <c r="C3" t="n" s="2843">
        <v>416700.0</v>
      </c>
      <c r="D3" t="n" s="2844">
        <v>114900.0</v>
      </c>
      <c r="E3" t="n" s="2845">
        <v>3.61962E9</v>
      </c>
      <c r="G3" t="n" s="2831">
        <v>42000.0</v>
      </c>
      <c r="H3" t="n" s="2832">
        <v>100000.0</v>
      </c>
      <c r="I3" t="n" s="2833">
        <v>-58000.0</v>
      </c>
      <c r="J3" t="n" s="2834">
        <v>-1.7968E9</v>
      </c>
      <c r="L3" t="n" s="2835">
        <v>1274.0</v>
      </c>
      <c r="M3" t="n" s="2836">
        <v>1653.0</v>
      </c>
      <c r="N3" t="n" s="2837">
        <v>102.0</v>
      </c>
      <c r="O3" t="n" s="2838">
        <v>136.0</v>
      </c>
      <c r="P3" t="n" s="2839">
        <v>1383500.0</v>
      </c>
      <c r="Q3" t="n" s="2840">
        <v>1838600.0</v>
      </c>
      <c r="R3" t="n" s="2829">
        <v>-0.0031</v>
      </c>
      <c r="S3" t="n" s="2828">
        <v>3658400.0</v>
      </c>
      <c r="V3" t="n" s="2830">
        <v>0.0143</v>
      </c>
    </row>
    <row r="4">
      <c r="A4" t="s" s="774">
        <v>343</v>
      </c>
      <c r="B4" t="n" s="775">
        <v>387800.0</v>
      </c>
      <c r="C4" t="n" s="776">
        <v>140600.0</v>
      </c>
      <c r="D4" t="n" s="777">
        <v>247200.0</v>
      </c>
      <c r="E4" t="n" s="778">
        <v>7.65666E9</v>
      </c>
      <c r="G4" t="n" s="764">
        <v>379800.0</v>
      </c>
      <c r="H4" t="n" s="765">
        <v>0.0</v>
      </c>
      <c r="I4" t="n" s="766">
        <v>379800.0</v>
      </c>
      <c r="J4" t="n" s="767">
        <v>1.190296E10</v>
      </c>
      <c r="L4" t="n" s="768">
        <v>1979.0</v>
      </c>
      <c r="M4" t="n" s="769">
        <v>2777.0</v>
      </c>
      <c r="N4" t="n" s="770">
        <v>197.0</v>
      </c>
      <c r="O4" t="n" s="771">
        <v>334.0</v>
      </c>
      <c r="P4" t="n" s="772">
        <v>2707600.0</v>
      </c>
      <c r="Q4" t="n" s="773">
        <v>4511100.0</v>
      </c>
      <c r="R4" t="n" s="762">
        <v>-0.0111</v>
      </c>
      <c r="S4" t="n" s="761">
        <v>7599000.0</v>
      </c>
      <c r="V4" t="n" s="763">
        <v>0.0301</v>
      </c>
    </row>
    <row r="5" spans="1:22" x14ac:dyDescent="0.2">
      <c r="A5" s="16" t="s">
        <v>342</v>
      </c>
      <c r="B5" s="4">
        <v>895800</v>
      </c>
      <c r="C5" s="4">
        <v>263500</v>
      </c>
      <c r="D5" s="4">
        <v>632300</v>
      </c>
      <c r="E5" s="4">
        <v>20195210000</v>
      </c>
      <c r="F5" s="4">
        <f t="shared" ref="F5:F46" si="0">E5+F6</f>
        <v>17012677483</v>
      </c>
      <c r="G5" s="4">
        <v>0</v>
      </c>
      <c r="H5" s="4">
        <v>0</v>
      </c>
      <c r="I5" s="4">
        <v>0</v>
      </c>
      <c r="J5" s="4">
        <v>-8786860000</v>
      </c>
      <c r="K5" s="24">
        <f t="shared" ref="K5:K46" si="1">K6+J5</f>
        <v>178101337000</v>
      </c>
      <c r="L5" s="4">
        <v>1482</v>
      </c>
      <c r="M5" s="4">
        <v>2510</v>
      </c>
      <c r="N5" s="4">
        <v>138</v>
      </c>
      <c r="O5" s="4">
        <v>275</v>
      </c>
      <c r="P5" s="4">
        <v>1892100</v>
      </c>
      <c r="Q5" s="4">
        <v>3885000</v>
      </c>
      <c r="R5" s="5">
        <v>-7.8000000000000005E-3</v>
      </c>
      <c r="S5" s="4">
        <v>6167400</v>
      </c>
      <c r="T5" s="4">
        <f t="shared" ref="T5:T73" si="2">AVERAGE(S6:S15)</f>
        <v>7200820</v>
      </c>
      <c r="U5" s="4">
        <f t="shared" ref="U5:U46" si="3">MIN(S6:S10)</f>
        <v>3775500</v>
      </c>
      <c r="V5" s="5">
        <v>2.18E-2</v>
      </c>
    </row>
    <row r="6" spans="1:22" x14ac:dyDescent="0.2">
      <c r="A6" s="16" t="s">
        <v>341</v>
      </c>
      <c r="B6" s="4">
        <v>645200</v>
      </c>
      <c r="C6" s="4">
        <v>647066</v>
      </c>
      <c r="D6" s="4">
        <v>-1866</v>
      </c>
      <c r="E6" s="4">
        <v>-117160000</v>
      </c>
      <c r="F6" s="4">
        <f t="shared" si="0"/>
        <v>-3182532517</v>
      </c>
      <c r="G6" s="4">
        <v>130000</v>
      </c>
      <c r="H6" s="4">
        <v>407200</v>
      </c>
      <c r="I6" s="4">
        <v>-277200</v>
      </c>
      <c r="J6" s="4">
        <v>-8786860000</v>
      </c>
      <c r="K6" s="24">
        <f t="shared" si="1"/>
        <v>186888197000</v>
      </c>
      <c r="L6" s="4">
        <v>2731</v>
      </c>
      <c r="M6" s="4">
        <v>1831</v>
      </c>
      <c r="N6" s="4">
        <v>382</v>
      </c>
      <c r="O6" s="4">
        <v>281</v>
      </c>
      <c r="P6" s="4">
        <v>4987900</v>
      </c>
      <c r="Q6" s="4">
        <v>3472600</v>
      </c>
      <c r="R6" s="5">
        <v>2.8900000000000002E-2</v>
      </c>
      <c r="S6" s="4">
        <v>9224000</v>
      </c>
      <c r="T6" s="4">
        <f t="shared" si="2"/>
        <v>6904760</v>
      </c>
      <c r="U6" s="4">
        <f t="shared" si="3"/>
        <v>3775500</v>
      </c>
      <c r="V6" s="5">
        <v>2.7999999999999997E-2</v>
      </c>
    </row>
    <row r="7" spans="1:22" x14ac:dyDescent="0.2">
      <c r="A7" s="16" t="s">
        <v>340</v>
      </c>
      <c r="B7" s="4">
        <v>107587</v>
      </c>
      <c r="C7" s="4">
        <v>45100</v>
      </c>
      <c r="D7" s="4">
        <v>62487</v>
      </c>
      <c r="E7" s="4">
        <v>1931600000</v>
      </c>
      <c r="F7" s="4">
        <f t="shared" si="0"/>
        <v>-3065372517</v>
      </c>
      <c r="G7" s="4">
        <v>150000</v>
      </c>
      <c r="H7" s="4">
        <v>18000</v>
      </c>
      <c r="I7" s="4">
        <v>132000</v>
      </c>
      <c r="J7" s="4">
        <v>4085695000</v>
      </c>
      <c r="K7" s="24">
        <f t="shared" si="1"/>
        <v>195675057000</v>
      </c>
      <c r="L7" s="4">
        <v>1110</v>
      </c>
      <c r="M7" s="4">
        <v>1084</v>
      </c>
      <c r="N7" s="4">
        <v>143</v>
      </c>
      <c r="O7" s="4">
        <v>117</v>
      </c>
      <c r="P7" s="4">
        <v>1874500</v>
      </c>
      <c r="Q7" s="4">
        <v>1724600</v>
      </c>
      <c r="R7" s="5">
        <v>1.1399999999999999E-2</v>
      </c>
      <c r="S7" s="4">
        <v>3775500</v>
      </c>
      <c r="T7" s="4">
        <f t="shared" si="2"/>
        <v>6942040</v>
      </c>
      <c r="U7" s="4">
        <f t="shared" si="3"/>
        <v>5798000</v>
      </c>
      <c r="V7" s="5">
        <v>1.44E-2</v>
      </c>
    </row>
    <row r="8" spans="1:22" x14ac:dyDescent="0.2">
      <c r="A8" s="16" t="s">
        <v>339</v>
      </c>
      <c r="B8" s="4">
        <v>100800</v>
      </c>
      <c r="C8" s="4">
        <v>941500</v>
      </c>
      <c r="D8" s="4">
        <v>-840700</v>
      </c>
      <c r="E8" s="4">
        <v>-26361020000</v>
      </c>
      <c r="F8" s="4">
        <f t="shared" si="0"/>
        <v>-4996972517</v>
      </c>
      <c r="G8" s="4">
        <v>277500</v>
      </c>
      <c r="H8" s="4">
        <v>288200</v>
      </c>
      <c r="I8" s="4">
        <v>-10700</v>
      </c>
      <c r="J8" s="4">
        <v>-383985000</v>
      </c>
      <c r="K8" s="24">
        <f t="shared" si="1"/>
        <v>191589362000</v>
      </c>
      <c r="L8" s="4">
        <v>2607</v>
      </c>
      <c r="M8" s="4">
        <v>3711</v>
      </c>
      <c r="N8" s="4">
        <v>312</v>
      </c>
      <c r="O8" s="4">
        <v>422</v>
      </c>
      <c r="P8" s="4">
        <v>4218900</v>
      </c>
      <c r="Q8" s="4">
        <v>6725500</v>
      </c>
      <c r="R8" s="5">
        <v>-2.4300000000000002E-2</v>
      </c>
      <c r="S8" s="4">
        <v>10981700</v>
      </c>
      <c r="T8" s="4">
        <f t="shared" si="2"/>
        <v>6220520</v>
      </c>
      <c r="U8" s="4">
        <f t="shared" si="3"/>
        <v>5514000</v>
      </c>
      <c r="V8" s="5">
        <v>5.2900000000000003E-2</v>
      </c>
    </row>
    <row r="9" spans="1:22" x14ac:dyDescent="0.2">
      <c r="A9" s="16" t="s">
        <v>338</v>
      </c>
      <c r="B9" s="4">
        <v>35800</v>
      </c>
      <c r="C9" s="4">
        <v>23700</v>
      </c>
      <c r="D9" s="4">
        <v>12100</v>
      </c>
      <c r="E9" s="4">
        <v>367240000</v>
      </c>
      <c r="F9" s="4">
        <f t="shared" si="0"/>
        <v>21364047483</v>
      </c>
      <c r="G9" s="4">
        <v>297300</v>
      </c>
      <c r="H9" s="4">
        <v>43900</v>
      </c>
      <c r="I9" s="4">
        <v>253400</v>
      </c>
      <c r="J9" s="4">
        <v>7835010000</v>
      </c>
      <c r="K9" s="24">
        <f t="shared" si="1"/>
        <v>191973347000</v>
      </c>
      <c r="L9" s="4">
        <v>1742</v>
      </c>
      <c r="M9" s="4">
        <v>1663</v>
      </c>
      <c r="N9" s="4">
        <v>278</v>
      </c>
      <c r="O9" s="4">
        <v>205</v>
      </c>
      <c r="P9" s="4">
        <v>3780800</v>
      </c>
      <c r="Q9" s="4">
        <v>2626300</v>
      </c>
      <c r="R9" s="5">
        <v>1.9400000000000001E-2</v>
      </c>
      <c r="S9" s="4">
        <v>6413300</v>
      </c>
      <c r="T9" s="4">
        <f t="shared" si="2"/>
        <v>5971820</v>
      </c>
      <c r="U9" s="4">
        <f t="shared" si="3"/>
        <v>5514000</v>
      </c>
      <c r="V9" s="5">
        <v>2.5399999999999999E-2</v>
      </c>
    </row>
    <row r="10" spans="1:22" x14ac:dyDescent="0.2">
      <c r="A10" s="16" t="s">
        <v>337</v>
      </c>
      <c r="B10" s="4">
        <v>117840</v>
      </c>
      <c r="C10" s="4">
        <v>1364600</v>
      </c>
      <c r="D10" s="4">
        <v>-1246760</v>
      </c>
      <c r="E10" s="4">
        <v>-38916310000</v>
      </c>
      <c r="F10" s="4">
        <f t="shared" si="0"/>
        <v>20996807483</v>
      </c>
      <c r="G10" s="4">
        <v>0</v>
      </c>
      <c r="H10" s="4">
        <v>0</v>
      </c>
      <c r="I10" s="4">
        <v>0</v>
      </c>
      <c r="J10" s="4">
        <v>-573550000</v>
      </c>
      <c r="K10" s="24">
        <f t="shared" si="1"/>
        <v>184138337000</v>
      </c>
      <c r="L10" s="4">
        <v>1189</v>
      </c>
      <c r="M10" s="4">
        <v>2696</v>
      </c>
      <c r="N10" s="4">
        <v>160</v>
      </c>
      <c r="O10" s="4">
        <v>288</v>
      </c>
      <c r="P10" s="4">
        <v>2080600</v>
      </c>
      <c r="Q10" s="4">
        <v>3820500</v>
      </c>
      <c r="R10" s="5">
        <v>-1.29E-2</v>
      </c>
      <c r="S10" s="4">
        <v>6258500</v>
      </c>
      <c r="T10" s="4">
        <f t="shared" si="2"/>
        <v>5788300</v>
      </c>
      <c r="U10" s="4">
        <f t="shared" si="3"/>
        <v>4495000</v>
      </c>
      <c r="V10" s="5">
        <v>2.53E-2</v>
      </c>
    </row>
    <row r="11" spans="1:22" x14ac:dyDescent="0.2">
      <c r="A11" s="16" t="s">
        <v>336</v>
      </c>
      <c r="B11" s="4">
        <v>121500</v>
      </c>
      <c r="C11" s="4">
        <v>6319849</v>
      </c>
      <c r="D11" s="4">
        <v>-6198349</v>
      </c>
      <c r="E11" s="4">
        <v>-192735790000</v>
      </c>
      <c r="F11" s="4">
        <f t="shared" si="0"/>
        <v>59913117483</v>
      </c>
      <c r="G11" s="4">
        <v>0</v>
      </c>
      <c r="H11" s="4">
        <v>0</v>
      </c>
      <c r="I11" s="4">
        <v>0</v>
      </c>
      <c r="J11" s="4">
        <v>15247365000</v>
      </c>
      <c r="K11" s="24">
        <f t="shared" si="1"/>
        <v>184711887000</v>
      </c>
      <c r="L11" s="4">
        <v>2518</v>
      </c>
      <c r="M11" s="4">
        <v>3363</v>
      </c>
      <c r="N11" s="4">
        <v>407</v>
      </c>
      <c r="O11" s="4">
        <v>501</v>
      </c>
      <c r="P11" s="4">
        <v>6203900</v>
      </c>
      <c r="Q11" s="4">
        <v>6807500</v>
      </c>
      <c r="R11" s="5">
        <v>1.3000000000000001E-2</v>
      </c>
      <c r="S11" s="4">
        <v>13517200</v>
      </c>
      <c r="T11" s="4">
        <f t="shared" si="2"/>
        <v>4825280</v>
      </c>
      <c r="U11" s="4">
        <f t="shared" si="3"/>
        <v>4495000</v>
      </c>
      <c r="V11" s="5">
        <v>3.3000000000000002E-2</v>
      </c>
    </row>
    <row r="12" spans="1:22" x14ac:dyDescent="0.2">
      <c r="A12" s="16" t="s">
        <v>335</v>
      </c>
      <c r="B12" s="4">
        <v>11600</v>
      </c>
      <c r="C12" s="4">
        <v>1401100</v>
      </c>
      <c r="D12" s="4">
        <v>-1389500</v>
      </c>
      <c r="E12" s="4">
        <v>-43230750000</v>
      </c>
      <c r="F12" s="4">
        <f t="shared" si="0"/>
        <v>252648907483</v>
      </c>
      <c r="G12" s="4">
        <v>0</v>
      </c>
      <c r="H12" s="4">
        <v>0</v>
      </c>
      <c r="I12" s="4">
        <v>0</v>
      </c>
      <c r="J12" s="4">
        <v>-4321420000</v>
      </c>
      <c r="K12" s="24">
        <f t="shared" si="1"/>
        <v>169464522000</v>
      </c>
      <c r="L12" s="4">
        <v>1257</v>
      </c>
      <c r="M12" s="4">
        <v>1871</v>
      </c>
      <c r="N12" s="4">
        <v>176</v>
      </c>
      <c r="O12" s="4">
        <v>221</v>
      </c>
      <c r="P12" s="4">
        <v>2339500</v>
      </c>
      <c r="Q12" s="4">
        <v>3104500</v>
      </c>
      <c r="R12" s="5">
        <v>6.5000000000000006E-3</v>
      </c>
      <c r="S12" s="4">
        <v>5798000</v>
      </c>
      <c r="T12" s="4">
        <f t="shared" si="2"/>
        <v>4664010</v>
      </c>
      <c r="U12" s="4">
        <f t="shared" si="3"/>
        <v>4148300</v>
      </c>
      <c r="V12" s="5">
        <v>1.44E-2</v>
      </c>
    </row>
    <row r="13" spans="1:22" x14ac:dyDescent="0.2">
      <c r="A13" s="16" t="s">
        <v>333</v>
      </c>
      <c r="B13" s="4">
        <v>4920</v>
      </c>
      <c r="C13" s="4">
        <v>1330400</v>
      </c>
      <c r="D13" s="4">
        <v>-1325480</v>
      </c>
      <c r="E13" s="4">
        <v>-40558280000</v>
      </c>
      <c r="F13" s="4">
        <f t="shared" si="0"/>
        <v>295879657483</v>
      </c>
      <c r="G13" s="4">
        <v>50000</v>
      </c>
      <c r="H13" s="4">
        <v>190500</v>
      </c>
      <c r="I13" s="4">
        <v>-140500</v>
      </c>
      <c r="J13" s="4">
        <v>-4321420000</v>
      </c>
      <c r="K13" s="24">
        <f t="shared" si="1"/>
        <v>173785942000</v>
      </c>
      <c r="L13" s="4">
        <v>1706</v>
      </c>
      <c r="M13" s="4">
        <v>1796</v>
      </c>
      <c r="N13" s="4">
        <v>155</v>
      </c>
      <c r="O13" s="4">
        <v>218</v>
      </c>
      <c r="P13" s="4">
        <v>2358800</v>
      </c>
      <c r="Q13" s="4">
        <v>2803200</v>
      </c>
      <c r="R13" s="5">
        <v>9.8999999999999991E-3</v>
      </c>
      <c r="S13" s="4">
        <v>5514000</v>
      </c>
      <c r="T13" s="4">
        <f t="shared" si="2"/>
        <v>4621140</v>
      </c>
      <c r="U13" s="4">
        <f t="shared" si="3"/>
        <v>3766500</v>
      </c>
      <c r="V13" s="5">
        <v>1.78E-2</v>
      </c>
    </row>
    <row r="14" spans="1:22" x14ac:dyDescent="0.2">
      <c r="A14" s="16" t="s">
        <v>332</v>
      </c>
      <c r="B14" s="4">
        <v>529400</v>
      </c>
      <c r="C14" s="4">
        <v>1221200</v>
      </c>
      <c r="D14" s="4">
        <v>-691800</v>
      </c>
      <c r="E14" s="4">
        <v>-21150680000</v>
      </c>
      <c r="F14" s="4">
        <f t="shared" si="0"/>
        <v>336437937483</v>
      </c>
      <c r="G14" s="4">
        <v>1218500</v>
      </c>
      <c r="H14" s="4">
        <v>64400</v>
      </c>
      <c r="I14" s="4">
        <v>1154100</v>
      </c>
      <c r="J14" s="4">
        <v>35089673000</v>
      </c>
      <c r="K14" s="24">
        <f t="shared" si="1"/>
        <v>178107362000</v>
      </c>
      <c r="L14" s="4">
        <v>1337</v>
      </c>
      <c r="M14" s="4">
        <v>1753</v>
      </c>
      <c r="N14" s="4">
        <v>143</v>
      </c>
      <c r="O14" s="4">
        <v>274</v>
      </c>
      <c r="P14" s="4">
        <v>2408300</v>
      </c>
      <c r="Q14" s="4">
        <v>3425200</v>
      </c>
      <c r="R14" s="5">
        <v>8.3000000000000001E-3</v>
      </c>
      <c r="S14" s="4">
        <v>6031000</v>
      </c>
      <c r="T14" s="4">
        <f t="shared" si="2"/>
        <v>4499850</v>
      </c>
      <c r="U14" s="4">
        <f t="shared" si="3"/>
        <v>3766500</v>
      </c>
      <c r="V14" s="5">
        <v>1.3100000000000001E-2</v>
      </c>
    </row>
    <row r="15" spans="1:22" x14ac:dyDescent="0.2">
      <c r="A15" s="16" t="s">
        <v>331</v>
      </c>
      <c r="B15" s="4">
        <v>950</v>
      </c>
      <c r="C15" s="4">
        <v>1070400</v>
      </c>
      <c r="D15" s="4">
        <v>-1069450</v>
      </c>
      <c r="E15" s="4">
        <v>-32298990000</v>
      </c>
      <c r="F15" s="4">
        <f t="shared" si="0"/>
        <v>357588617483</v>
      </c>
      <c r="G15" s="4">
        <v>606000</v>
      </c>
      <c r="H15" s="4">
        <v>8400</v>
      </c>
      <c r="I15" s="4">
        <v>597600</v>
      </c>
      <c r="J15" s="4">
        <v>18094975000</v>
      </c>
      <c r="K15" s="24">
        <f t="shared" si="1"/>
        <v>143017689000</v>
      </c>
      <c r="L15" s="4">
        <v>1025</v>
      </c>
      <c r="M15" s="4">
        <v>1271</v>
      </c>
      <c r="N15" s="4">
        <v>120</v>
      </c>
      <c r="O15" s="4">
        <v>158</v>
      </c>
      <c r="P15" s="4">
        <v>1632600</v>
      </c>
      <c r="Q15" s="4">
        <v>2309600</v>
      </c>
      <c r="R15" s="5">
        <v>3.4000000000000002E-3</v>
      </c>
      <c r="S15" s="4">
        <v>4495000</v>
      </c>
      <c r="T15" s="4">
        <f t="shared" si="2"/>
        <v>4461590</v>
      </c>
      <c r="U15" s="4">
        <f t="shared" si="3"/>
        <v>3766500</v>
      </c>
      <c r="V15" s="5">
        <v>1.32E-2</v>
      </c>
    </row>
    <row r="16" spans="1:22" x14ac:dyDescent="0.2">
      <c r="A16" s="16" t="s">
        <v>330</v>
      </c>
      <c r="B16" s="4">
        <v>107000</v>
      </c>
      <c r="C16" s="4">
        <v>2104263</v>
      </c>
      <c r="D16" s="4">
        <v>-1997263</v>
      </c>
      <c r="E16" s="4">
        <v>-60445660000</v>
      </c>
      <c r="F16" s="4">
        <f t="shared" si="0"/>
        <v>389887607483</v>
      </c>
      <c r="G16" s="4">
        <v>196100</v>
      </c>
      <c r="H16" s="4">
        <v>0</v>
      </c>
      <c r="I16" s="4">
        <v>196100</v>
      </c>
      <c r="J16" s="4">
        <v>6006570000</v>
      </c>
      <c r="K16" s="24">
        <f t="shared" si="1"/>
        <v>124922714000</v>
      </c>
      <c r="L16" s="4">
        <v>2409</v>
      </c>
      <c r="M16" s="4">
        <v>1949</v>
      </c>
      <c r="N16" s="4">
        <v>196</v>
      </c>
      <c r="O16" s="4">
        <v>219</v>
      </c>
      <c r="P16" s="4">
        <v>2957000</v>
      </c>
      <c r="Q16" s="4">
        <v>3198800</v>
      </c>
      <c r="R16" s="5">
        <v>5.0000000000000001E-3</v>
      </c>
      <c r="S16" s="4">
        <v>6263400</v>
      </c>
      <c r="T16" s="4">
        <f t="shared" si="2"/>
        <v>4139930</v>
      </c>
      <c r="U16" s="4">
        <f t="shared" si="3"/>
        <v>3766500</v>
      </c>
      <c r="V16" s="5">
        <v>2.76E-2</v>
      </c>
    </row>
    <row r="17" spans="1:22" x14ac:dyDescent="0.2">
      <c r="A17" s="16" t="s">
        <v>329</v>
      </c>
      <c r="B17" s="4">
        <v>44700</v>
      </c>
      <c r="C17" s="4">
        <v>994800</v>
      </c>
      <c r="D17" s="4">
        <v>-950100</v>
      </c>
      <c r="E17" s="4">
        <v>-28525231144</v>
      </c>
      <c r="F17" s="4">
        <f t="shared" si="0"/>
        <v>450333267483</v>
      </c>
      <c r="G17" s="4">
        <v>0</v>
      </c>
      <c r="H17" s="4">
        <v>0</v>
      </c>
      <c r="I17" s="4">
        <v>0</v>
      </c>
      <c r="J17" s="4">
        <v>891255000</v>
      </c>
      <c r="K17" s="24">
        <f t="shared" si="1"/>
        <v>118916144000</v>
      </c>
      <c r="L17" s="4">
        <v>1001</v>
      </c>
      <c r="M17" s="4">
        <v>1343</v>
      </c>
      <c r="N17" s="4">
        <v>119</v>
      </c>
      <c r="O17" s="4">
        <v>145</v>
      </c>
      <c r="P17" s="4">
        <v>1754100</v>
      </c>
      <c r="Q17" s="4">
        <v>2139000</v>
      </c>
      <c r="R17" s="5">
        <v>3.4000000000000002E-3</v>
      </c>
      <c r="S17" s="4">
        <v>4148300</v>
      </c>
      <c r="T17" s="4">
        <f t="shared" si="2"/>
        <v>4228320</v>
      </c>
      <c r="U17" s="4">
        <f t="shared" si="3"/>
        <v>3766500</v>
      </c>
      <c r="V17" s="5">
        <v>1.9900000000000001E-2</v>
      </c>
    </row>
    <row r="18" spans="1:22" x14ac:dyDescent="0.2">
      <c r="A18" s="16" t="s">
        <v>328</v>
      </c>
      <c r="B18" s="4">
        <v>41900</v>
      </c>
      <c r="C18" s="4">
        <v>604500</v>
      </c>
      <c r="D18" s="4">
        <v>-562600</v>
      </c>
      <c r="E18" s="4">
        <v>-16751270000</v>
      </c>
      <c r="F18" s="4">
        <f t="shared" si="0"/>
        <v>478858498627</v>
      </c>
      <c r="G18" s="4">
        <v>29900</v>
      </c>
      <c r="H18" s="4">
        <v>0</v>
      </c>
      <c r="I18" s="4">
        <v>29900</v>
      </c>
      <c r="J18" s="4">
        <v>891255000</v>
      </c>
      <c r="K18" s="24">
        <f t="shared" si="1"/>
        <v>118024889000</v>
      </c>
      <c r="L18" s="4">
        <v>940</v>
      </c>
      <c r="M18" s="4">
        <v>1928</v>
      </c>
      <c r="N18" s="4">
        <v>88</v>
      </c>
      <c r="O18" s="4">
        <v>136</v>
      </c>
      <c r="P18" s="4">
        <v>1350800</v>
      </c>
      <c r="Q18" s="4">
        <v>2160100</v>
      </c>
      <c r="R18" s="5">
        <v>-3.3E-3</v>
      </c>
      <c r="S18" s="4">
        <v>3766500</v>
      </c>
      <c r="T18" s="4">
        <f t="shared" si="2"/>
        <v>4247580</v>
      </c>
      <c r="U18" s="4">
        <f t="shared" si="3"/>
        <v>3887000</v>
      </c>
      <c r="V18" s="5">
        <v>2.1600000000000001E-2</v>
      </c>
    </row>
    <row r="19" spans="1:22" x14ac:dyDescent="0.2">
      <c r="A19" s="16" t="s">
        <v>327</v>
      </c>
      <c r="B19" s="4">
        <v>112800</v>
      </c>
      <c r="C19" s="4">
        <v>189900</v>
      </c>
      <c r="D19" s="4">
        <v>-77100</v>
      </c>
      <c r="E19" s="4">
        <v>-2303230000</v>
      </c>
      <c r="F19" s="4">
        <f t="shared" si="0"/>
        <v>495609768627</v>
      </c>
      <c r="G19" s="4">
        <v>0</v>
      </c>
      <c r="H19" s="4">
        <v>0</v>
      </c>
      <c r="I19" s="4">
        <v>0</v>
      </c>
      <c r="J19" s="4">
        <v>-1050383000</v>
      </c>
      <c r="K19" s="24">
        <f t="shared" si="1"/>
        <v>117133634000</v>
      </c>
      <c r="L19" s="4">
        <v>908</v>
      </c>
      <c r="M19" s="4">
        <v>1591</v>
      </c>
      <c r="N19" s="4">
        <v>79</v>
      </c>
      <c r="O19" s="4">
        <v>154</v>
      </c>
      <c r="P19" s="4">
        <v>1295500</v>
      </c>
      <c r="Q19" s="4">
        <v>2142800</v>
      </c>
      <c r="R19" s="5">
        <v>-1.6000000000000001E-3</v>
      </c>
      <c r="S19" s="4">
        <v>3926300</v>
      </c>
      <c r="T19" s="4">
        <f t="shared" si="2"/>
        <v>4299800</v>
      </c>
      <c r="U19" s="4">
        <f t="shared" si="3"/>
        <v>3887000</v>
      </c>
      <c r="V19" s="5">
        <v>1.6500000000000001E-2</v>
      </c>
    </row>
    <row r="20" spans="1:22" x14ac:dyDescent="0.2">
      <c r="A20" s="16" t="s">
        <v>326</v>
      </c>
      <c r="B20" s="4">
        <v>218100</v>
      </c>
      <c r="C20" s="4">
        <v>300800</v>
      </c>
      <c r="D20" s="4">
        <v>-82700</v>
      </c>
      <c r="E20" s="4">
        <v>-2456040000</v>
      </c>
      <c r="F20" s="4">
        <f t="shared" si="0"/>
        <v>497912998627</v>
      </c>
      <c r="G20" s="4">
        <v>0</v>
      </c>
      <c r="H20" s="4">
        <v>0</v>
      </c>
      <c r="I20" s="4">
        <v>0</v>
      </c>
      <c r="J20" s="4">
        <v>-1050383000</v>
      </c>
      <c r="K20" s="24">
        <f t="shared" si="1"/>
        <v>118184017000</v>
      </c>
      <c r="L20" s="4">
        <v>1042</v>
      </c>
      <c r="M20" s="4">
        <v>2093</v>
      </c>
      <c r="N20" s="4">
        <v>130</v>
      </c>
      <c r="O20" s="4">
        <v>166</v>
      </c>
      <c r="P20" s="4">
        <v>1584200</v>
      </c>
      <c r="Q20" s="4">
        <v>2432800</v>
      </c>
      <c r="R20" s="5">
        <v>-4.8999999999999998E-3</v>
      </c>
      <c r="S20" s="4">
        <v>4423300</v>
      </c>
      <c r="T20" s="4">
        <f t="shared" si="2"/>
        <v>4752230</v>
      </c>
      <c r="U20" s="4">
        <f t="shared" si="3"/>
        <v>3887000</v>
      </c>
      <c r="V20" s="5">
        <v>1.9900000000000001E-2</v>
      </c>
    </row>
    <row r="21" spans="1:22" x14ac:dyDescent="0.2">
      <c r="A21" s="16" t="s">
        <v>325</v>
      </c>
      <c r="B21" s="4">
        <v>320600</v>
      </c>
      <c r="C21" s="4">
        <v>177133</v>
      </c>
      <c r="D21" s="4">
        <v>143467</v>
      </c>
      <c r="E21" s="4">
        <v>4351820000</v>
      </c>
      <c r="F21" s="4">
        <f t="shared" si="0"/>
        <v>500369038627</v>
      </c>
      <c r="G21" s="4">
        <v>210000</v>
      </c>
      <c r="H21" s="4">
        <v>91200</v>
      </c>
      <c r="I21" s="4">
        <v>118800</v>
      </c>
      <c r="J21" s="4">
        <v>3615420000</v>
      </c>
      <c r="K21" s="24">
        <f t="shared" si="1"/>
        <v>119234400000</v>
      </c>
      <c r="L21" s="4">
        <v>1315</v>
      </c>
      <c r="M21" s="4">
        <v>1229</v>
      </c>
      <c r="N21" s="4">
        <v>130</v>
      </c>
      <c r="O21" s="4">
        <v>136</v>
      </c>
      <c r="P21" s="4">
        <v>1761000</v>
      </c>
      <c r="Q21" s="4">
        <v>2093600</v>
      </c>
      <c r="R21" s="5">
        <v>-1.6000000000000001E-3</v>
      </c>
      <c r="S21" s="4">
        <v>3887000</v>
      </c>
      <c r="T21" s="4">
        <f t="shared" si="2"/>
        <v>4906060</v>
      </c>
      <c r="U21" s="4">
        <f t="shared" si="3"/>
        <v>3046800</v>
      </c>
      <c r="V21" s="5">
        <v>1.6399999999999998E-2</v>
      </c>
    </row>
    <row r="22" spans="1:22" x14ac:dyDescent="0.2">
      <c r="A22" s="16" t="s">
        <v>324</v>
      </c>
      <c r="B22" s="4">
        <v>190500</v>
      </c>
      <c r="C22" s="4">
        <v>12600</v>
      </c>
      <c r="D22" s="4">
        <v>177900</v>
      </c>
      <c r="E22" s="4">
        <v>5374340000</v>
      </c>
      <c r="F22" s="4">
        <f t="shared" si="0"/>
        <v>496017218627</v>
      </c>
      <c r="G22" s="4">
        <v>54400</v>
      </c>
      <c r="H22" s="4">
        <v>6000</v>
      </c>
      <c r="I22" s="4">
        <v>48400</v>
      </c>
      <c r="J22" s="4">
        <v>1461685000</v>
      </c>
      <c r="K22" s="24">
        <f t="shared" si="1"/>
        <v>115618980000</v>
      </c>
      <c r="L22" s="4">
        <v>2229</v>
      </c>
      <c r="M22" s="4">
        <v>1169</v>
      </c>
      <c r="N22" s="4">
        <v>170</v>
      </c>
      <c r="O22" s="4">
        <v>93</v>
      </c>
      <c r="P22" s="4">
        <v>2467500</v>
      </c>
      <c r="Q22" s="4">
        <v>1393700</v>
      </c>
      <c r="R22" s="5">
        <v>2.5499999999999998E-2</v>
      </c>
      <c r="S22" s="4">
        <v>4185300</v>
      </c>
      <c r="T22" s="4">
        <f t="shared" si="2"/>
        <v>5586140</v>
      </c>
      <c r="U22" s="4">
        <f t="shared" si="3"/>
        <v>3046800</v>
      </c>
      <c r="V22" s="5">
        <v>2.3199999999999998E-2</v>
      </c>
    </row>
    <row r="23" spans="1:22" x14ac:dyDescent="0.2">
      <c r="A23" s="16" t="s">
        <v>323</v>
      </c>
      <c r="B23" s="4">
        <v>1007455</v>
      </c>
      <c r="C23" s="4">
        <v>366000</v>
      </c>
      <c r="D23" s="4">
        <v>641455</v>
      </c>
      <c r="E23" s="4">
        <v>18905350000</v>
      </c>
      <c r="F23" s="4">
        <f t="shared" si="0"/>
        <v>490642878627</v>
      </c>
      <c r="G23" s="4">
        <v>206000</v>
      </c>
      <c r="H23" s="4">
        <v>0</v>
      </c>
      <c r="I23" s="4">
        <v>206000</v>
      </c>
      <c r="J23" s="4">
        <v>6077205000</v>
      </c>
      <c r="K23" s="24">
        <f t="shared" si="1"/>
        <v>114157295000</v>
      </c>
      <c r="L23" s="4">
        <v>1809</v>
      </c>
      <c r="M23" s="4">
        <v>1519</v>
      </c>
      <c r="N23" s="4">
        <v>140</v>
      </c>
      <c r="O23" s="4">
        <v>171</v>
      </c>
      <c r="P23" s="4">
        <v>2225900</v>
      </c>
      <c r="Q23" s="4">
        <v>2640900</v>
      </c>
      <c r="R23" s="5">
        <v>1.7299999999999999E-2</v>
      </c>
      <c r="S23" s="4">
        <v>5085300</v>
      </c>
      <c r="T23" s="4">
        <f t="shared" si="2"/>
        <v>6554550</v>
      </c>
      <c r="U23" s="4">
        <f t="shared" si="3"/>
        <v>3046800</v>
      </c>
      <c r="V23" s="5">
        <v>2.8500000000000001E-2</v>
      </c>
    </row>
    <row r="24" spans="1:22" x14ac:dyDescent="0.2">
      <c r="A24" s="16" t="s">
        <v>322</v>
      </c>
      <c r="B24" s="4">
        <v>154600</v>
      </c>
      <c r="C24" s="4">
        <v>299900</v>
      </c>
      <c r="D24" s="4">
        <v>-145300</v>
      </c>
      <c r="E24" s="4">
        <v>-4107030000</v>
      </c>
      <c r="F24" s="4">
        <f t="shared" si="0"/>
        <v>471737528627</v>
      </c>
      <c r="G24" s="4">
        <v>0</v>
      </c>
      <c r="H24" s="4">
        <v>0</v>
      </c>
      <c r="I24" s="4">
        <v>0</v>
      </c>
      <c r="J24" s="4">
        <v>-652560000</v>
      </c>
      <c r="K24" s="24">
        <f t="shared" si="1"/>
        <v>108080090000</v>
      </c>
      <c r="L24" s="4">
        <v>1422</v>
      </c>
      <c r="M24" s="4">
        <v>1954</v>
      </c>
      <c r="N24" s="4">
        <v>152</v>
      </c>
      <c r="O24" s="4">
        <v>154</v>
      </c>
      <c r="P24" s="4">
        <v>2246500</v>
      </c>
      <c r="Q24" s="4">
        <v>2393600</v>
      </c>
      <c r="R24" s="5">
        <v>0</v>
      </c>
      <c r="S24" s="4">
        <v>4818100</v>
      </c>
      <c r="T24" s="4">
        <f t="shared" si="2"/>
        <v>6525410</v>
      </c>
      <c r="U24" s="4">
        <f t="shared" si="3"/>
        <v>3046800</v>
      </c>
      <c r="V24" s="5">
        <v>3.0899999999999997E-2</v>
      </c>
    </row>
    <row r="25" spans="1:22" x14ac:dyDescent="0.2">
      <c r="A25" s="16" t="s">
        <v>321</v>
      </c>
      <c r="B25" s="4">
        <v>81900</v>
      </c>
      <c r="C25" s="4">
        <v>676766</v>
      </c>
      <c r="D25" s="4">
        <v>-594866</v>
      </c>
      <c r="E25" s="4">
        <v>-17315880000</v>
      </c>
      <c r="F25" s="4">
        <f t="shared" si="0"/>
        <v>475844558627</v>
      </c>
      <c r="G25" s="4">
        <v>0</v>
      </c>
      <c r="H25" s="4">
        <v>0</v>
      </c>
      <c r="I25" s="4">
        <v>0</v>
      </c>
      <c r="J25" s="4">
        <v>138660000</v>
      </c>
      <c r="K25" s="24">
        <f t="shared" si="1"/>
        <v>108732650000</v>
      </c>
      <c r="L25" s="4">
        <v>1048</v>
      </c>
      <c r="M25" s="4">
        <v>1889</v>
      </c>
      <c r="N25" s="4">
        <v>102</v>
      </c>
      <c r="O25" s="4">
        <v>140</v>
      </c>
      <c r="P25" s="4">
        <v>1725600</v>
      </c>
      <c r="Q25" s="4">
        <v>2352500</v>
      </c>
      <c r="R25" s="5">
        <v>-1.72E-2</v>
      </c>
      <c r="S25" s="4">
        <v>4112400</v>
      </c>
      <c r="T25" s="4">
        <f t="shared" si="2"/>
        <v>6756510</v>
      </c>
      <c r="U25" s="4">
        <f t="shared" si="3"/>
        <v>3046800</v>
      </c>
      <c r="V25" s="5">
        <v>1.8700000000000001E-2</v>
      </c>
    </row>
    <row r="26" spans="1:22" x14ac:dyDescent="0.2">
      <c r="A26" s="16" t="s">
        <v>320</v>
      </c>
      <c r="B26" s="4">
        <v>44620</v>
      </c>
      <c r="C26" s="4">
        <v>489100</v>
      </c>
      <c r="D26" s="4">
        <v>-444480</v>
      </c>
      <c r="E26" s="4">
        <v>-12942700000</v>
      </c>
      <c r="F26" s="4">
        <f t="shared" si="0"/>
        <v>493160438627</v>
      </c>
      <c r="G26" s="4">
        <v>27600</v>
      </c>
      <c r="H26" s="4">
        <v>182200</v>
      </c>
      <c r="I26" s="4">
        <v>-154600</v>
      </c>
      <c r="J26" s="4">
        <v>-4504390000</v>
      </c>
      <c r="K26" s="24">
        <f t="shared" si="1"/>
        <v>108593990000</v>
      </c>
      <c r="L26" s="4">
        <v>1224</v>
      </c>
      <c r="M26" s="4">
        <v>1177</v>
      </c>
      <c r="N26" s="4">
        <v>66</v>
      </c>
      <c r="O26" s="4">
        <v>109</v>
      </c>
      <c r="P26" s="4">
        <v>1193400</v>
      </c>
      <c r="Q26" s="4">
        <v>1465800</v>
      </c>
      <c r="R26" s="5">
        <v>0</v>
      </c>
      <c r="S26" s="4">
        <v>3046800</v>
      </c>
      <c r="T26" s="4">
        <f t="shared" si="2"/>
        <v>6884600</v>
      </c>
      <c r="U26" s="4">
        <f t="shared" si="3"/>
        <v>3959100</v>
      </c>
      <c r="V26" s="5">
        <v>1.8700000000000001E-2</v>
      </c>
    </row>
    <row r="27" spans="1:22" x14ac:dyDescent="0.2">
      <c r="A27" s="16" t="s">
        <v>319</v>
      </c>
      <c r="B27" s="4">
        <v>881497</v>
      </c>
      <c r="C27" s="4">
        <v>786500</v>
      </c>
      <c r="D27" s="4">
        <v>94997</v>
      </c>
      <c r="E27" s="4">
        <v>2945670000</v>
      </c>
      <c r="F27" s="4">
        <f t="shared" si="0"/>
        <v>506103138627</v>
      </c>
      <c r="G27" s="4">
        <v>0</v>
      </c>
      <c r="H27" s="4">
        <v>0</v>
      </c>
      <c r="I27" s="4">
        <v>0</v>
      </c>
      <c r="J27" s="4">
        <v>2998520000</v>
      </c>
      <c r="K27" s="24">
        <f t="shared" si="1"/>
        <v>113098380000</v>
      </c>
      <c r="L27" s="4">
        <v>3079</v>
      </c>
      <c r="M27" s="4">
        <v>1570</v>
      </c>
      <c r="N27" s="4">
        <v>162</v>
      </c>
      <c r="O27" s="4">
        <v>114</v>
      </c>
      <c r="P27" s="4">
        <v>2957500</v>
      </c>
      <c r="Q27" s="4">
        <v>1842300</v>
      </c>
      <c r="R27" s="5">
        <v>4.4299999999999999E-2</v>
      </c>
      <c r="S27" s="4">
        <v>5032200</v>
      </c>
      <c r="T27" s="4">
        <f t="shared" si="2"/>
        <v>7375440</v>
      </c>
      <c r="U27" s="4">
        <f t="shared" si="3"/>
        <v>3959100</v>
      </c>
      <c r="V27" s="5">
        <v>4.1900000000000007E-2</v>
      </c>
    </row>
    <row r="28" spans="1:22" x14ac:dyDescent="0.2">
      <c r="A28" s="16" t="s">
        <v>318</v>
      </c>
      <c r="B28" s="4">
        <v>217840</v>
      </c>
      <c r="C28" s="4">
        <v>505465</v>
      </c>
      <c r="D28" s="4">
        <v>-287625</v>
      </c>
      <c r="E28" s="4">
        <v>-8357770000</v>
      </c>
      <c r="F28" s="4">
        <f t="shared" si="0"/>
        <v>503157468627</v>
      </c>
      <c r="G28" s="4">
        <v>106000</v>
      </c>
      <c r="H28" s="4">
        <v>0</v>
      </c>
      <c r="I28" s="4">
        <v>106000</v>
      </c>
      <c r="J28" s="4">
        <v>2998520000</v>
      </c>
      <c r="K28" s="24">
        <f t="shared" si="1"/>
        <v>110099860000</v>
      </c>
      <c r="L28" s="4">
        <v>1180</v>
      </c>
      <c r="M28" s="4">
        <v>2079</v>
      </c>
      <c r="N28" s="4">
        <v>84</v>
      </c>
      <c r="O28" s="4">
        <v>166</v>
      </c>
      <c r="P28" s="4">
        <v>1228200</v>
      </c>
      <c r="Q28" s="4">
        <v>2265500</v>
      </c>
      <c r="R28" s="5">
        <v>-3.1800000000000002E-2</v>
      </c>
      <c r="S28" s="4">
        <v>3959100</v>
      </c>
      <c r="T28" s="4">
        <f t="shared" si="2"/>
        <v>7639100</v>
      </c>
      <c r="U28" s="4">
        <f t="shared" si="3"/>
        <v>4448500</v>
      </c>
      <c r="V28" s="5">
        <v>4.0999999999999995E-2</v>
      </c>
    </row>
    <row r="29" spans="1:22" x14ac:dyDescent="0.2">
      <c r="A29" s="16" t="s">
        <v>317</v>
      </c>
      <c r="B29" s="4">
        <v>1023700</v>
      </c>
      <c r="C29" s="4">
        <v>50554</v>
      </c>
      <c r="D29" s="4">
        <v>973146</v>
      </c>
      <c r="E29" s="4">
        <v>28083920000</v>
      </c>
      <c r="F29" s="4">
        <f t="shared" si="0"/>
        <v>511515238627</v>
      </c>
      <c r="G29" s="4">
        <v>0</v>
      </c>
      <c r="H29" s="4">
        <v>0</v>
      </c>
      <c r="I29" s="4">
        <v>0</v>
      </c>
      <c r="J29" s="4">
        <v>655500000</v>
      </c>
      <c r="K29" s="24">
        <f t="shared" si="1"/>
        <v>107101340000</v>
      </c>
      <c r="L29" s="4">
        <v>2151</v>
      </c>
      <c r="M29" s="4">
        <v>1521</v>
      </c>
      <c r="N29" s="4">
        <v>146</v>
      </c>
      <c r="O29" s="4">
        <v>108</v>
      </c>
      <c r="P29" s="4">
        <v>2525800</v>
      </c>
      <c r="Q29" s="4">
        <v>1687800</v>
      </c>
      <c r="R29" s="5">
        <v>4.1100000000000005E-2</v>
      </c>
      <c r="S29" s="4">
        <v>4448500</v>
      </c>
      <c r="T29" s="4">
        <f t="shared" si="2"/>
        <v>8196750</v>
      </c>
      <c r="U29" s="4">
        <f t="shared" si="3"/>
        <v>4526700</v>
      </c>
      <c r="V29" s="5">
        <v>3.9199999999999999E-2</v>
      </c>
    </row>
    <row r="30" spans="1:22" x14ac:dyDescent="0.2">
      <c r="A30" s="16" t="s">
        <v>316</v>
      </c>
      <c r="B30" s="4">
        <v>1778100</v>
      </c>
      <c r="C30" s="4">
        <v>845419</v>
      </c>
      <c r="D30" s="4">
        <v>932681</v>
      </c>
      <c r="E30" s="4">
        <v>26686060000</v>
      </c>
      <c r="F30" s="4">
        <f t="shared" si="0"/>
        <v>483431318627</v>
      </c>
      <c r="G30" s="4">
        <v>0</v>
      </c>
      <c r="H30" s="4">
        <v>0</v>
      </c>
      <c r="I30" s="4">
        <v>0</v>
      </c>
      <c r="J30" s="4">
        <v>674375000</v>
      </c>
      <c r="K30" s="24">
        <f t="shared" si="1"/>
        <v>106445840000</v>
      </c>
      <c r="L30" s="4">
        <v>2563</v>
      </c>
      <c r="M30" s="4">
        <v>4309</v>
      </c>
      <c r="N30" s="4">
        <v>205</v>
      </c>
      <c r="O30" s="4">
        <v>276</v>
      </c>
      <c r="P30" s="4">
        <v>3549100</v>
      </c>
      <c r="Q30" s="4">
        <v>5372100</v>
      </c>
      <c r="R30" s="5">
        <v>-5.3499999999999999E-2</v>
      </c>
      <c r="S30" s="4">
        <v>8947600</v>
      </c>
      <c r="T30" s="4">
        <f t="shared" si="2"/>
        <v>8469590</v>
      </c>
      <c r="U30" s="4">
        <f t="shared" si="3"/>
        <v>4526700</v>
      </c>
      <c r="V30" s="5">
        <v>5.2600000000000001E-2</v>
      </c>
    </row>
    <row r="31" spans="1:22" x14ac:dyDescent="0.2">
      <c r="A31" s="16" t="s">
        <v>315</v>
      </c>
      <c r="B31" s="4">
        <v>95310</v>
      </c>
      <c r="C31" s="4">
        <v>581091</v>
      </c>
      <c r="D31" s="4">
        <v>-485781</v>
      </c>
      <c r="E31" s="4">
        <v>-14729160000</v>
      </c>
      <c r="F31" s="4">
        <f t="shared" si="0"/>
        <v>456745258627</v>
      </c>
      <c r="G31" s="4">
        <v>0</v>
      </c>
      <c r="H31" s="4">
        <v>0</v>
      </c>
      <c r="I31" s="4">
        <v>0</v>
      </c>
      <c r="J31" s="4">
        <v>8319175000</v>
      </c>
      <c r="K31" s="24">
        <f t="shared" si="1"/>
        <v>105771465000</v>
      </c>
      <c r="L31" s="4">
        <v>1132</v>
      </c>
      <c r="M31" s="4">
        <v>2408</v>
      </c>
      <c r="N31" s="4">
        <v>70</v>
      </c>
      <c r="O31" s="4">
        <v>224</v>
      </c>
      <c r="P31" s="4">
        <v>1200400</v>
      </c>
      <c r="Q31" s="4">
        <v>3121100</v>
      </c>
      <c r="R31" s="5">
        <v>-3.7200000000000004E-2</v>
      </c>
      <c r="S31" s="4">
        <v>5425300</v>
      </c>
      <c r="T31" s="4">
        <f t="shared" si="2"/>
        <v>9168190</v>
      </c>
      <c r="U31" s="4">
        <f t="shared" si="3"/>
        <v>4327700</v>
      </c>
      <c r="V31" s="5">
        <v>4.6900000000000004E-2</v>
      </c>
    </row>
    <row r="32" spans="1:22" x14ac:dyDescent="0.2">
      <c r="A32" s="16" t="s">
        <v>314</v>
      </c>
      <c r="B32" s="4">
        <v>1279930</v>
      </c>
      <c r="C32" s="4">
        <v>256830</v>
      </c>
      <c r="D32" s="4">
        <v>1023100</v>
      </c>
      <c r="E32" s="4">
        <v>30651250000</v>
      </c>
      <c r="F32" s="4">
        <f t="shared" si="0"/>
        <v>471474418627</v>
      </c>
      <c r="G32" s="4">
        <v>275100</v>
      </c>
      <c r="H32" s="4">
        <v>0</v>
      </c>
      <c r="I32" s="4">
        <v>275100</v>
      </c>
      <c r="J32" s="4">
        <v>8319175000</v>
      </c>
      <c r="K32" s="24">
        <f t="shared" si="1"/>
        <v>97452290000</v>
      </c>
      <c r="L32" s="4">
        <v>2899</v>
      </c>
      <c r="M32" s="4">
        <v>5094</v>
      </c>
      <c r="N32" s="4">
        <v>226</v>
      </c>
      <c r="O32" s="4">
        <v>423</v>
      </c>
      <c r="P32" s="4">
        <v>3925600</v>
      </c>
      <c r="Q32" s="4">
        <v>6805900</v>
      </c>
      <c r="R32" s="5">
        <v>-1.6299999999999999E-2</v>
      </c>
      <c r="S32" s="4">
        <v>10986100</v>
      </c>
      <c r="T32" s="4">
        <f t="shared" si="2"/>
        <v>9070240</v>
      </c>
      <c r="U32" s="4">
        <f t="shared" si="3"/>
        <v>4327700</v>
      </c>
      <c r="V32" s="5">
        <v>4.5199999999999997E-2</v>
      </c>
    </row>
    <row r="33" spans="1:22" x14ac:dyDescent="0.2">
      <c r="A33" s="16" t="s">
        <v>313</v>
      </c>
      <c r="B33" s="4">
        <v>182900</v>
      </c>
      <c r="C33" s="4">
        <v>159022</v>
      </c>
      <c r="D33" s="4">
        <v>23878</v>
      </c>
      <c r="E33" s="4">
        <v>559270000</v>
      </c>
      <c r="F33" s="4">
        <f t="shared" si="0"/>
        <v>440823168627</v>
      </c>
      <c r="G33" s="4">
        <v>174000</v>
      </c>
      <c r="H33" s="4">
        <v>4800</v>
      </c>
      <c r="I33" s="4">
        <v>169200</v>
      </c>
      <c r="J33" s="4">
        <v>5392830000</v>
      </c>
      <c r="K33" s="24">
        <f t="shared" si="1"/>
        <v>89133115000</v>
      </c>
      <c r="L33" s="4">
        <v>1719</v>
      </c>
      <c r="M33" s="4">
        <v>5041</v>
      </c>
      <c r="N33" s="4">
        <v>163</v>
      </c>
      <c r="O33" s="4">
        <v>509</v>
      </c>
      <c r="P33" s="4">
        <v>4679100</v>
      </c>
      <c r="Q33" s="4">
        <v>7722700</v>
      </c>
      <c r="R33" s="5">
        <v>-7.3899999999999993E-2</v>
      </c>
      <c r="S33" s="4">
        <v>14769400</v>
      </c>
      <c r="T33" s="4">
        <f t="shared" si="2"/>
        <v>8949530</v>
      </c>
      <c r="U33" s="4">
        <f t="shared" si="3"/>
        <v>4327700</v>
      </c>
      <c r="V33" s="5">
        <v>7.0300000000000001E-2</v>
      </c>
    </row>
    <row r="34" spans="1:22" x14ac:dyDescent="0.2">
      <c r="A34" s="16" t="s">
        <v>270</v>
      </c>
      <c r="B34" s="4">
        <v>9500</v>
      </c>
      <c r="C34" s="4">
        <v>1207499</v>
      </c>
      <c r="D34" s="4">
        <v>-1197999</v>
      </c>
      <c r="E34" s="4">
        <v>-39797370000</v>
      </c>
      <c r="F34" s="4">
        <f t="shared" si="0"/>
        <v>440263898627</v>
      </c>
      <c r="G34" s="4">
        <v>57200</v>
      </c>
      <c r="H34" s="4">
        <v>77700</v>
      </c>
      <c r="I34" s="4">
        <v>-20500</v>
      </c>
      <c r="J34" s="4">
        <v>-672185000</v>
      </c>
      <c r="K34" s="24">
        <f t="shared" si="1"/>
        <v>83740285000</v>
      </c>
      <c r="L34" s="4">
        <v>1150</v>
      </c>
      <c r="M34" s="4">
        <v>1796</v>
      </c>
      <c r="N34" s="4">
        <v>101</v>
      </c>
      <c r="O34" s="4">
        <v>189</v>
      </c>
      <c r="P34" s="4">
        <v>1522400</v>
      </c>
      <c r="Q34" s="4">
        <v>2488900</v>
      </c>
      <c r="R34" s="5">
        <v>6.0999999999999995E-3</v>
      </c>
      <c r="S34" s="4">
        <v>4526700</v>
      </c>
      <c r="T34" s="4">
        <f t="shared" si="2"/>
        <v>9512720</v>
      </c>
      <c r="U34" s="4">
        <f t="shared" si="3"/>
        <v>4327700</v>
      </c>
      <c r="V34" s="5">
        <v>1.0500000000000001E-2</v>
      </c>
    </row>
    <row r="35" spans="1:22" x14ac:dyDescent="0.2">
      <c r="A35" s="16" t="s">
        <v>269</v>
      </c>
      <c r="B35" s="4">
        <v>1913100</v>
      </c>
      <c r="C35" s="4">
        <v>235863</v>
      </c>
      <c r="D35" s="4">
        <v>1677237</v>
      </c>
      <c r="E35" s="4">
        <v>55413350000</v>
      </c>
      <c r="F35" s="4">
        <f t="shared" si="0"/>
        <v>480061268627</v>
      </c>
      <c r="G35" s="4">
        <v>0</v>
      </c>
      <c r="H35" s="4">
        <v>0</v>
      </c>
      <c r="I35" s="4">
        <v>0</v>
      </c>
      <c r="J35" s="4">
        <v>-643800000</v>
      </c>
      <c r="K35" s="24">
        <f t="shared" si="1"/>
        <v>84412470000</v>
      </c>
      <c r="L35" s="4">
        <v>2224</v>
      </c>
      <c r="M35" s="4">
        <v>2185</v>
      </c>
      <c r="N35" s="4">
        <v>266</v>
      </c>
      <c r="O35" s="4">
        <v>192</v>
      </c>
      <c r="P35" s="4">
        <v>3625300</v>
      </c>
      <c r="Q35" s="4">
        <v>2645700</v>
      </c>
      <c r="R35" s="5">
        <v>6.0999999999999995E-3</v>
      </c>
      <c r="S35" s="4">
        <v>6423400</v>
      </c>
      <c r="T35" s="4">
        <f t="shared" si="2"/>
        <v>9799350</v>
      </c>
      <c r="U35" s="4">
        <f t="shared" si="3"/>
        <v>4327700</v>
      </c>
      <c r="V35" s="5">
        <v>2.5499999999999998E-2</v>
      </c>
    </row>
    <row r="36" spans="1:22" x14ac:dyDescent="0.2">
      <c r="A36" s="16" t="s">
        <v>268</v>
      </c>
      <c r="B36" s="4">
        <v>137100</v>
      </c>
      <c r="C36" s="4">
        <v>427342</v>
      </c>
      <c r="D36" s="4">
        <v>-290242</v>
      </c>
      <c r="E36" s="4">
        <v>-9690280000</v>
      </c>
      <c r="F36" s="4">
        <f t="shared" si="0"/>
        <v>424647918627</v>
      </c>
      <c r="G36" s="4">
        <v>27600</v>
      </c>
      <c r="H36" s="4">
        <v>37200</v>
      </c>
      <c r="I36" s="4">
        <v>-9600</v>
      </c>
      <c r="J36" s="4">
        <v>-316510000</v>
      </c>
      <c r="K36" s="24">
        <f t="shared" si="1"/>
        <v>85056270000</v>
      </c>
      <c r="L36" s="4">
        <v>1235</v>
      </c>
      <c r="M36" s="4">
        <v>2582</v>
      </c>
      <c r="N36" s="4">
        <v>101</v>
      </c>
      <c r="O36" s="4">
        <v>206</v>
      </c>
      <c r="P36" s="4">
        <v>1768700</v>
      </c>
      <c r="Q36" s="4">
        <v>2506300</v>
      </c>
      <c r="R36" s="5">
        <v>-2.12E-2</v>
      </c>
      <c r="S36" s="4">
        <v>4327700</v>
      </c>
      <c r="T36" s="4">
        <f t="shared" si="2"/>
        <v>10235830</v>
      </c>
      <c r="U36" s="4">
        <f t="shared" si="3"/>
        <v>6595700</v>
      </c>
      <c r="V36" s="5">
        <v>2.3700000000000002E-2</v>
      </c>
    </row>
    <row r="37" spans="1:22" x14ac:dyDescent="0.2">
      <c r="A37" s="16" t="s">
        <v>254</v>
      </c>
      <c r="B37" s="4">
        <v>622900</v>
      </c>
      <c r="C37" s="4">
        <v>79453</v>
      </c>
      <c r="D37" s="4">
        <v>543447</v>
      </c>
      <c r="E37" s="4">
        <v>18101190000</v>
      </c>
      <c r="F37" s="4">
        <f t="shared" si="0"/>
        <v>434338198627</v>
      </c>
      <c r="G37" s="4">
        <v>0</v>
      </c>
      <c r="H37" s="4">
        <v>0</v>
      </c>
      <c r="I37" s="4">
        <v>0</v>
      </c>
      <c r="J37" s="4">
        <v>-12759105000</v>
      </c>
      <c r="K37" s="24">
        <f t="shared" si="1"/>
        <v>85372780000</v>
      </c>
      <c r="L37" s="4">
        <v>2252</v>
      </c>
      <c r="M37" s="4">
        <v>2280</v>
      </c>
      <c r="N37" s="4">
        <v>179</v>
      </c>
      <c r="O37" s="4">
        <v>168</v>
      </c>
      <c r="P37" s="4">
        <v>2466000</v>
      </c>
      <c r="Q37" s="4">
        <v>2454300</v>
      </c>
      <c r="R37" s="5">
        <v>2.1299999999999999E-2</v>
      </c>
      <c r="S37" s="4">
        <v>9940600</v>
      </c>
      <c r="T37" s="4">
        <f t="shared" si="2"/>
        <v>10618430</v>
      </c>
      <c r="U37" s="4">
        <f t="shared" si="3"/>
        <v>6595700</v>
      </c>
      <c r="V37" s="5">
        <v>2.6800000000000001E-2</v>
      </c>
    </row>
    <row r="38" spans="1:22" x14ac:dyDescent="0.2">
      <c r="A38" s="16" t="s">
        <v>253</v>
      </c>
      <c r="B38" s="4">
        <v>682300</v>
      </c>
      <c r="C38" s="4">
        <v>48800</v>
      </c>
      <c r="D38" s="4">
        <v>633500</v>
      </c>
      <c r="E38" s="4">
        <v>20950040000</v>
      </c>
      <c r="F38" s="4">
        <f t="shared" si="0"/>
        <v>416237008627</v>
      </c>
      <c r="G38" s="4">
        <v>68700</v>
      </c>
      <c r="H38" s="4">
        <v>1051000</v>
      </c>
      <c r="I38" s="4">
        <v>-982300</v>
      </c>
      <c r="J38" s="4">
        <v>-32521950000</v>
      </c>
      <c r="K38" s="24">
        <f t="shared" si="1"/>
        <v>98131885000</v>
      </c>
      <c r="L38" s="4">
        <v>2095</v>
      </c>
      <c r="M38" s="4">
        <v>3588</v>
      </c>
      <c r="N38" s="4">
        <v>151</v>
      </c>
      <c r="O38" s="4">
        <v>257</v>
      </c>
      <c r="P38" s="4">
        <v>2264500</v>
      </c>
      <c r="Q38" s="4">
        <v>4256000</v>
      </c>
      <c r="R38" s="5">
        <v>0</v>
      </c>
      <c r="S38" s="4">
        <v>6595700</v>
      </c>
      <c r="T38" s="4">
        <f t="shared" si="2"/>
        <v>11869090</v>
      </c>
      <c r="U38" s="4">
        <f t="shared" si="3"/>
        <v>10006600</v>
      </c>
      <c r="V38" s="5">
        <v>2.4E-2</v>
      </c>
    </row>
    <row r="39" spans="1:22" x14ac:dyDescent="0.2">
      <c r="A39" s="16" t="s">
        <v>252</v>
      </c>
      <c r="B39" s="4">
        <v>65200</v>
      </c>
      <c r="C39" s="4">
        <v>351100</v>
      </c>
      <c r="D39" s="4">
        <v>-285900</v>
      </c>
      <c r="E39" s="4">
        <v>-9544220000</v>
      </c>
      <c r="F39" s="4">
        <f t="shared" si="0"/>
        <v>395286968627</v>
      </c>
      <c r="G39" s="4">
        <v>132400</v>
      </c>
      <c r="H39" s="4">
        <v>144900</v>
      </c>
      <c r="I39" s="4">
        <v>-12500</v>
      </c>
      <c r="J39" s="4">
        <v>-432585000</v>
      </c>
      <c r="K39" s="24">
        <f t="shared" si="1"/>
        <v>130653835000</v>
      </c>
      <c r="L39" s="4">
        <v>3120</v>
      </c>
      <c r="M39" s="4">
        <v>3807</v>
      </c>
      <c r="N39" s="4">
        <v>276</v>
      </c>
      <c r="O39" s="4">
        <v>301</v>
      </c>
      <c r="P39" s="4">
        <v>3941800</v>
      </c>
      <c r="Q39" s="4">
        <v>5896100</v>
      </c>
      <c r="R39" s="5">
        <v>-2.12E-2</v>
      </c>
      <c r="S39" s="4">
        <v>10025000</v>
      </c>
      <c r="T39" s="4">
        <f t="shared" si="2"/>
        <v>13013900</v>
      </c>
      <c r="U39" s="4">
        <f t="shared" si="3"/>
        <v>10006600</v>
      </c>
      <c r="V39" s="5">
        <v>1.9400000000000001E-2</v>
      </c>
    </row>
    <row r="40" spans="1:22" x14ac:dyDescent="0.2">
      <c r="A40" s="16" t="s">
        <v>251</v>
      </c>
      <c r="B40" s="4">
        <v>361600</v>
      </c>
      <c r="C40" s="4">
        <v>299064</v>
      </c>
      <c r="D40" s="4">
        <v>62536</v>
      </c>
      <c r="E40" s="4">
        <v>2041350000</v>
      </c>
      <c r="F40" s="4">
        <f t="shared" si="0"/>
        <v>404831188627</v>
      </c>
      <c r="G40" s="4">
        <v>130000</v>
      </c>
      <c r="H40" s="4">
        <v>101700</v>
      </c>
      <c r="I40" s="4">
        <v>28300</v>
      </c>
      <c r="J40" s="4">
        <v>934965000</v>
      </c>
      <c r="K40" s="24">
        <f t="shared" si="1"/>
        <v>131086420000</v>
      </c>
      <c r="L40" s="4">
        <v>3045</v>
      </c>
      <c r="M40" s="4">
        <v>5440</v>
      </c>
      <c r="N40" s="4">
        <v>317</v>
      </c>
      <c r="O40" s="4">
        <v>574</v>
      </c>
      <c r="P40" s="4">
        <v>3935300</v>
      </c>
      <c r="Q40" s="4">
        <v>7053200</v>
      </c>
      <c r="R40" s="5">
        <v>-1.9199999999999998E-2</v>
      </c>
      <c r="S40" s="4">
        <v>11676000</v>
      </c>
      <c r="T40" s="4">
        <f t="shared" si="2"/>
        <v>14715910</v>
      </c>
      <c r="U40" s="4">
        <f t="shared" si="3"/>
        <v>9289700</v>
      </c>
      <c r="V40" s="5">
        <v>2.76E-2</v>
      </c>
    </row>
    <row r="41" spans="1:22" x14ac:dyDescent="0.2">
      <c r="A41" s="16" t="s">
        <v>250</v>
      </c>
      <c r="B41" s="4">
        <v>575200</v>
      </c>
      <c r="C41" s="4">
        <v>3002000</v>
      </c>
      <c r="D41" s="4">
        <v>-2426800</v>
      </c>
      <c r="E41" s="4">
        <v>-84796250000</v>
      </c>
      <c r="F41" s="4">
        <f t="shared" si="0"/>
        <v>402789838627</v>
      </c>
      <c r="G41" s="4">
        <v>0</v>
      </c>
      <c r="H41" s="4">
        <v>0</v>
      </c>
      <c r="I41" s="4">
        <v>0</v>
      </c>
      <c r="J41" s="4">
        <v>-2446595000</v>
      </c>
      <c r="K41" s="24">
        <f t="shared" si="1"/>
        <v>130151455000</v>
      </c>
      <c r="L41" s="4">
        <v>2684</v>
      </c>
      <c r="M41" s="4">
        <v>5650</v>
      </c>
      <c r="N41" s="4">
        <v>331</v>
      </c>
      <c r="O41" s="4">
        <v>568</v>
      </c>
      <c r="P41" s="4">
        <v>3971000</v>
      </c>
      <c r="Q41" s="4">
        <v>8347300</v>
      </c>
      <c r="R41" s="5">
        <v>-3.3399999999999999E-2</v>
      </c>
      <c r="S41" s="4">
        <v>12411300</v>
      </c>
      <c r="T41" s="4">
        <f t="shared" si="2"/>
        <v>14187760</v>
      </c>
      <c r="U41" s="4">
        <f t="shared" si="3"/>
        <v>8692500</v>
      </c>
      <c r="V41" s="5">
        <v>3.2599999999999997E-2</v>
      </c>
    </row>
    <row r="42" spans="1:22" x14ac:dyDescent="0.2">
      <c r="A42" s="16" t="s">
        <v>249</v>
      </c>
      <c r="B42" s="4">
        <v>1970700</v>
      </c>
      <c r="C42" s="4">
        <v>157600</v>
      </c>
      <c r="D42" s="4">
        <v>1813100</v>
      </c>
      <c r="E42" s="4">
        <v>63668980000</v>
      </c>
      <c r="F42" s="4">
        <f t="shared" si="0"/>
        <v>487586088627</v>
      </c>
      <c r="G42" s="4">
        <v>0</v>
      </c>
      <c r="H42" s="4">
        <v>0</v>
      </c>
      <c r="I42" s="4">
        <v>0</v>
      </c>
      <c r="J42" s="4">
        <v>-604505000</v>
      </c>
      <c r="K42" s="24">
        <f t="shared" si="1"/>
        <v>132598050000</v>
      </c>
      <c r="L42" s="4">
        <v>3252</v>
      </c>
      <c r="M42" s="4">
        <v>2766</v>
      </c>
      <c r="N42" s="4">
        <v>404</v>
      </c>
      <c r="O42" s="4">
        <v>368</v>
      </c>
      <c r="P42" s="4">
        <v>4799400</v>
      </c>
      <c r="Q42" s="4">
        <v>4178000</v>
      </c>
      <c r="R42" s="5">
        <v>3.2000000000000001E-2</v>
      </c>
      <c r="S42" s="4">
        <v>10006600</v>
      </c>
      <c r="T42" s="4">
        <f t="shared" si="2"/>
        <v>14348080</v>
      </c>
      <c r="U42" s="4">
        <f t="shared" si="3"/>
        <v>8692500</v>
      </c>
      <c r="V42" s="5">
        <v>4.3700000000000003E-2</v>
      </c>
    </row>
    <row r="43" spans="1:22" x14ac:dyDescent="0.2">
      <c r="A43" s="16" t="s">
        <v>248</v>
      </c>
      <c r="B43" s="4">
        <v>635300</v>
      </c>
      <c r="C43" s="4">
        <v>2610033</v>
      </c>
      <c r="D43" s="4">
        <v>-1974733</v>
      </c>
      <c r="E43" s="4">
        <v>-68309180000</v>
      </c>
      <c r="F43" s="4">
        <f t="shared" si="0"/>
        <v>423917108627</v>
      </c>
      <c r="G43" s="4">
        <v>0</v>
      </c>
      <c r="H43" s="4">
        <v>0</v>
      </c>
      <c r="I43" s="4">
        <v>0</v>
      </c>
      <c r="J43" s="4">
        <v>-116160000</v>
      </c>
      <c r="K43" s="24">
        <f t="shared" si="1"/>
        <v>133202555000</v>
      </c>
      <c r="L43" s="4">
        <v>3397</v>
      </c>
      <c r="M43" s="4">
        <v>5792</v>
      </c>
      <c r="N43" s="4">
        <v>413</v>
      </c>
      <c r="O43" s="4">
        <v>631</v>
      </c>
      <c r="P43" s="4">
        <v>5333900</v>
      </c>
      <c r="Q43" s="4">
        <v>7850300</v>
      </c>
      <c r="R43" s="5">
        <v>-1.5900000000000001E-2</v>
      </c>
      <c r="S43" s="4">
        <v>13562300</v>
      </c>
      <c r="T43" s="4">
        <f t="shared" si="2"/>
        <v>14909870</v>
      </c>
      <c r="U43" s="4">
        <f t="shared" si="3"/>
        <v>8692500</v>
      </c>
      <c r="V43" s="5">
        <v>2.1600000000000001E-2</v>
      </c>
    </row>
    <row r="44" spans="1:22" x14ac:dyDescent="0.2">
      <c r="A44" s="16" t="s">
        <v>247</v>
      </c>
      <c r="B44" s="4">
        <v>923409</v>
      </c>
      <c r="C44" s="4">
        <v>350800</v>
      </c>
      <c r="D44" s="4">
        <v>572609</v>
      </c>
      <c r="E44" s="4">
        <v>19946680000</v>
      </c>
      <c r="F44" s="4">
        <f t="shared" si="0"/>
        <v>492226288627</v>
      </c>
      <c r="G44" s="4">
        <v>200000</v>
      </c>
      <c r="H44" s="4">
        <v>932800</v>
      </c>
      <c r="I44" s="4">
        <v>-732800</v>
      </c>
      <c r="J44" s="4">
        <v>-25665360000</v>
      </c>
      <c r="K44" s="24">
        <f t="shared" si="1"/>
        <v>133318715000</v>
      </c>
      <c r="L44" s="4">
        <v>2391</v>
      </c>
      <c r="M44" s="4">
        <v>3621</v>
      </c>
      <c r="N44" s="4">
        <v>302</v>
      </c>
      <c r="O44" s="4">
        <v>475</v>
      </c>
      <c r="P44" s="4">
        <v>3242600</v>
      </c>
      <c r="Q44" s="4">
        <v>5485600</v>
      </c>
      <c r="R44" s="5">
        <v>-1.7100000000000001E-2</v>
      </c>
      <c r="S44" s="4">
        <v>10158600</v>
      </c>
      <c r="T44" s="4">
        <f t="shared" si="2"/>
        <v>15147000</v>
      </c>
      <c r="U44" s="4">
        <f t="shared" si="3"/>
        <v>8692500</v>
      </c>
      <c r="V44" s="5">
        <v>2.7999999999999997E-2</v>
      </c>
    </row>
    <row r="45" spans="1:22" x14ac:dyDescent="0.2">
      <c r="A45" s="16" t="s">
        <v>246</v>
      </c>
      <c r="B45" s="4">
        <v>366620</v>
      </c>
      <c r="C45" s="4">
        <v>374300</v>
      </c>
      <c r="D45" s="4">
        <v>-7680</v>
      </c>
      <c r="E45" s="4">
        <v>-272188474</v>
      </c>
      <c r="F45" s="4">
        <f t="shared" si="0"/>
        <v>472279608627</v>
      </c>
      <c r="G45" s="4">
        <v>0</v>
      </c>
      <c r="H45" s="4">
        <v>0</v>
      </c>
      <c r="I45" s="4">
        <v>0</v>
      </c>
      <c r="J45" s="4">
        <v>-4383450000</v>
      </c>
      <c r="K45" s="24">
        <f t="shared" si="1"/>
        <v>158984075000</v>
      </c>
      <c r="L45" s="4">
        <v>2150</v>
      </c>
      <c r="M45" s="4">
        <v>2759</v>
      </c>
      <c r="N45" s="4">
        <v>338</v>
      </c>
      <c r="O45" s="4">
        <v>417</v>
      </c>
      <c r="P45" s="4">
        <v>3628100</v>
      </c>
      <c r="Q45" s="4">
        <v>5126100</v>
      </c>
      <c r="R45" s="5">
        <v>0</v>
      </c>
      <c r="S45" s="4">
        <v>9289700</v>
      </c>
      <c r="T45" s="4">
        <f t="shared" si="2"/>
        <v>16668630</v>
      </c>
      <c r="U45" s="4">
        <f t="shared" si="3"/>
        <v>8692500</v>
      </c>
      <c r="V45" s="5">
        <v>2.23E-2</v>
      </c>
    </row>
    <row r="46" spans="1:22" x14ac:dyDescent="0.2">
      <c r="A46" s="16" t="s">
        <v>245</v>
      </c>
      <c r="B46" s="4">
        <v>8800</v>
      </c>
      <c r="C46" s="4">
        <v>833200</v>
      </c>
      <c r="D46" s="4">
        <v>-824400</v>
      </c>
      <c r="E46" s="4">
        <v>-29406860000</v>
      </c>
      <c r="F46" s="4">
        <f t="shared" si="0"/>
        <v>472551797101</v>
      </c>
      <c r="G46" s="4">
        <v>0</v>
      </c>
      <c r="H46" s="4">
        <v>0</v>
      </c>
      <c r="I46" s="4">
        <v>0</v>
      </c>
      <c r="J46" s="4">
        <v>-1579465000</v>
      </c>
      <c r="K46" s="24">
        <f t="shared" si="1"/>
        <v>163367525000</v>
      </c>
      <c r="L46" s="4">
        <v>2137</v>
      </c>
      <c r="M46" s="4">
        <v>2800</v>
      </c>
      <c r="N46" s="4">
        <v>282</v>
      </c>
      <c r="O46" s="4">
        <v>353</v>
      </c>
      <c r="P46" s="4">
        <v>3073900</v>
      </c>
      <c r="Q46" s="4">
        <v>4203200</v>
      </c>
      <c r="R46" s="5">
        <v>-1.54E-2</v>
      </c>
      <c r="S46" s="4">
        <v>8692500</v>
      </c>
      <c r="T46" s="4">
        <f t="shared" si="2"/>
        <v>17031230</v>
      </c>
      <c r="U46" s="4">
        <f t="shared" si="3"/>
        <v>7129800</v>
      </c>
      <c r="V46" s="5">
        <v>2.6200000000000001E-2</v>
      </c>
    </row>
    <row r="47" spans="1:22" x14ac:dyDescent="0.2">
      <c r="A47" s="16" t="s">
        <v>244</v>
      </c>
      <c r="B47" s="4">
        <v>2633501</v>
      </c>
      <c r="C47" s="4">
        <v>1365533</v>
      </c>
      <c r="D47" s="4">
        <v>1267968</v>
      </c>
      <c r="E47" s="4">
        <v>45033290000</v>
      </c>
      <c r="F47" s="4">
        <f t="shared" ref="F47:F73" si="4">E47+F48</f>
        <v>501958657101</v>
      </c>
      <c r="G47" s="4">
        <v>21100</v>
      </c>
      <c r="H47" s="4">
        <v>10800</v>
      </c>
      <c r="I47" s="4">
        <v>10300</v>
      </c>
      <c r="J47" s="4">
        <v>367285000</v>
      </c>
      <c r="K47" s="24">
        <f t="shared" ref="K47:K73" si="5">K48+J47</f>
        <v>164946990000</v>
      </c>
      <c r="L47" s="4">
        <v>4444</v>
      </c>
      <c r="M47" s="4">
        <v>2795</v>
      </c>
      <c r="N47" s="4">
        <v>629</v>
      </c>
      <c r="O47" s="4">
        <v>491</v>
      </c>
      <c r="P47" s="4">
        <v>7386100</v>
      </c>
      <c r="Q47" s="4">
        <v>5415200</v>
      </c>
      <c r="R47" s="5">
        <v>3.15E-2</v>
      </c>
      <c r="S47" s="4">
        <v>13766600</v>
      </c>
      <c r="T47" s="4">
        <f t="shared" si="2"/>
        <v>16731120</v>
      </c>
      <c r="U47" s="4">
        <f t="shared" ref="U47:U73" si="6">MIN(S48:S52)</f>
        <v>7129800</v>
      </c>
      <c r="V47" s="5">
        <v>4.8300000000000003E-2</v>
      </c>
    </row>
    <row r="48" spans="1:22" x14ac:dyDescent="0.2">
      <c r="A48" s="16" t="s">
        <v>243</v>
      </c>
      <c r="B48" s="4">
        <v>978500</v>
      </c>
      <c r="C48" s="4">
        <v>264054</v>
      </c>
      <c r="D48" s="4">
        <v>714446</v>
      </c>
      <c r="E48" s="4">
        <v>25181310000</v>
      </c>
      <c r="F48" s="4">
        <f t="shared" si="4"/>
        <v>456925367101</v>
      </c>
      <c r="G48" s="4">
        <v>0</v>
      </c>
      <c r="H48" s="4">
        <v>0</v>
      </c>
      <c r="I48" s="4">
        <v>0</v>
      </c>
      <c r="J48" s="4">
        <v>57956545000</v>
      </c>
      <c r="K48" s="24">
        <f t="shared" si="5"/>
        <v>164579705000</v>
      </c>
      <c r="L48" s="4">
        <v>3065</v>
      </c>
      <c r="M48" s="4">
        <v>5050</v>
      </c>
      <c r="N48" s="4">
        <v>434</v>
      </c>
      <c r="O48" s="4">
        <v>695</v>
      </c>
      <c r="P48" s="4">
        <v>4830300</v>
      </c>
      <c r="Q48" s="4">
        <v>8377300</v>
      </c>
      <c r="R48" s="5">
        <v>-0.02</v>
      </c>
      <c r="S48" s="4">
        <v>19102300</v>
      </c>
      <c r="T48" s="4">
        <f t="shared" si="2"/>
        <v>16156420</v>
      </c>
      <c r="U48" s="4">
        <f t="shared" si="6"/>
        <v>7129800</v>
      </c>
      <c r="V48" s="5">
        <v>3.7699999999999997E-2</v>
      </c>
    </row>
    <row r="49" spans="1:22" x14ac:dyDescent="0.2">
      <c r="A49" s="16" t="s">
        <v>236</v>
      </c>
      <c r="B49" s="4">
        <v>4463891</v>
      </c>
      <c r="C49" s="4">
        <v>269200</v>
      </c>
      <c r="D49" s="4">
        <v>4194691</v>
      </c>
      <c r="E49" s="4">
        <v>147682350000</v>
      </c>
      <c r="F49" s="4">
        <f t="shared" si="4"/>
        <v>431744057101</v>
      </c>
      <c r="G49" s="4">
        <v>1693100</v>
      </c>
      <c r="H49" s="4">
        <v>25200</v>
      </c>
      <c r="I49" s="4">
        <v>1667900</v>
      </c>
      <c r="J49" s="4">
        <v>57956545000</v>
      </c>
      <c r="K49" s="24">
        <f t="shared" si="5"/>
        <v>106623160000</v>
      </c>
      <c r="L49" s="4">
        <v>7637</v>
      </c>
      <c r="M49" s="4">
        <v>4702</v>
      </c>
      <c r="N49" s="4">
        <v>948</v>
      </c>
      <c r="O49" s="4">
        <v>714</v>
      </c>
      <c r="P49" s="4">
        <v>11906200</v>
      </c>
      <c r="Q49" s="4">
        <v>8502500</v>
      </c>
      <c r="R49" s="5">
        <v>3.4799999999999998E-2</v>
      </c>
      <c r="S49" s="4">
        <v>21473100</v>
      </c>
      <c r="T49" s="4">
        <f t="shared" si="2"/>
        <v>15980160</v>
      </c>
      <c r="U49" s="4">
        <f t="shared" si="6"/>
        <v>7129800</v>
      </c>
      <c r="V49" s="5">
        <v>4.7400000000000005E-2</v>
      </c>
    </row>
    <row r="50" spans="1:22" x14ac:dyDescent="0.2">
      <c r="A50" s="16" t="s">
        <v>235</v>
      </c>
      <c r="B50" s="4">
        <v>4626800</v>
      </c>
      <c r="C50" s="4">
        <v>291067</v>
      </c>
      <c r="D50" s="4">
        <v>4335733</v>
      </c>
      <c r="E50" s="4">
        <v>148127540000</v>
      </c>
      <c r="F50" s="4">
        <f t="shared" si="4"/>
        <v>284061707101</v>
      </c>
      <c r="G50" s="4">
        <v>195400</v>
      </c>
      <c r="H50" s="4">
        <v>50000</v>
      </c>
      <c r="I50" s="4">
        <v>145400</v>
      </c>
      <c r="J50" s="4">
        <v>4915645000</v>
      </c>
      <c r="K50" s="24">
        <f t="shared" si="5"/>
        <v>48666615000</v>
      </c>
      <c r="L50" s="4">
        <v>9569</v>
      </c>
      <c r="M50" s="4">
        <v>4937</v>
      </c>
      <c r="N50" s="4">
        <v>1490</v>
      </c>
      <c r="O50" s="4">
        <v>896</v>
      </c>
      <c r="P50" s="4">
        <v>17241700</v>
      </c>
      <c r="Q50" s="4">
        <v>10360700</v>
      </c>
      <c r="R50" s="5">
        <v>4.87E-2</v>
      </c>
      <c r="S50" s="4">
        <v>28696100</v>
      </c>
      <c r="T50" s="4">
        <f t="shared" si="2"/>
        <v>14674800</v>
      </c>
      <c r="U50" s="4">
        <f t="shared" si="6"/>
        <v>7129800</v>
      </c>
      <c r="V50" s="5">
        <v>5.0300000000000004E-2</v>
      </c>
    </row>
    <row r="51" spans="1:22" x14ac:dyDescent="0.2">
      <c r="A51" s="16" t="s">
        <v>234</v>
      </c>
      <c r="B51" s="4">
        <v>1809000</v>
      </c>
      <c r="C51" s="4">
        <v>903693</v>
      </c>
      <c r="D51" s="4">
        <v>905307</v>
      </c>
      <c r="E51" s="4">
        <v>29547970000</v>
      </c>
      <c r="F51" s="4">
        <f t="shared" si="4"/>
        <v>135934167101</v>
      </c>
      <c r="G51" s="4">
        <v>59600</v>
      </c>
      <c r="H51" s="4">
        <v>50100</v>
      </c>
      <c r="I51" s="4">
        <v>9500</v>
      </c>
      <c r="J51" s="4">
        <v>293110000</v>
      </c>
      <c r="K51" s="24">
        <f t="shared" si="5"/>
        <v>43750970000</v>
      </c>
      <c r="L51" s="4">
        <v>2809</v>
      </c>
      <c r="M51" s="4">
        <v>2049</v>
      </c>
      <c r="N51" s="4">
        <v>252</v>
      </c>
      <c r="O51" s="4">
        <v>229</v>
      </c>
      <c r="P51" s="4">
        <v>3550900</v>
      </c>
      <c r="Q51" s="4">
        <v>2900700</v>
      </c>
      <c r="R51" s="5">
        <v>1.55E-2</v>
      </c>
      <c r="S51" s="4">
        <v>7129800</v>
      </c>
      <c r="T51" s="4">
        <f t="shared" si="2"/>
        <v>15017160</v>
      </c>
      <c r="U51" s="4">
        <f t="shared" si="6"/>
        <v>11609800</v>
      </c>
      <c r="V51" s="5">
        <v>2.5899999999999999E-2</v>
      </c>
    </row>
    <row r="52" spans="1:22" x14ac:dyDescent="0.2">
      <c r="A52" s="16" t="s">
        <v>233</v>
      </c>
      <c r="B52" s="4">
        <v>1771100</v>
      </c>
      <c r="C52" s="4">
        <v>1675546</v>
      </c>
      <c r="D52" s="4">
        <v>95554</v>
      </c>
      <c r="E52" s="4">
        <v>3297280000</v>
      </c>
      <c r="F52" s="4">
        <f t="shared" si="4"/>
        <v>106386197101</v>
      </c>
      <c r="G52" s="4">
        <v>56000</v>
      </c>
      <c r="H52" s="4">
        <v>0</v>
      </c>
      <c r="I52" s="4">
        <v>56000</v>
      </c>
      <c r="J52" s="4">
        <v>1817320000</v>
      </c>
      <c r="K52" s="24">
        <f t="shared" si="5"/>
        <v>43457860000</v>
      </c>
      <c r="L52" s="4">
        <v>3892</v>
      </c>
      <c r="M52" s="4">
        <v>3495</v>
      </c>
      <c r="N52" s="4">
        <v>382</v>
      </c>
      <c r="O52" s="4">
        <v>365</v>
      </c>
      <c r="P52" s="4">
        <v>5913400</v>
      </c>
      <c r="Q52" s="4">
        <v>5393000</v>
      </c>
      <c r="R52" s="5">
        <v>9.3999999999999986E-3</v>
      </c>
      <c r="S52" s="4">
        <v>11609800</v>
      </c>
      <c r="T52" s="4">
        <f t="shared" si="2"/>
        <v>14633780</v>
      </c>
      <c r="U52" s="4">
        <f t="shared" si="6"/>
        <v>10765500</v>
      </c>
      <c r="V52" s="5">
        <v>0.02</v>
      </c>
    </row>
    <row r="53" spans="1:22" x14ac:dyDescent="0.2">
      <c r="A53" s="16" t="s">
        <v>232</v>
      </c>
      <c r="B53" s="4">
        <v>644300</v>
      </c>
      <c r="C53" s="4">
        <v>1876566</v>
      </c>
      <c r="D53" s="4">
        <v>-1232266</v>
      </c>
      <c r="E53" s="4">
        <v>-39924060000</v>
      </c>
      <c r="F53" s="4">
        <f t="shared" si="4"/>
        <v>103088917101</v>
      </c>
      <c r="G53" s="4">
        <v>88400</v>
      </c>
      <c r="H53" s="4">
        <v>61200</v>
      </c>
      <c r="I53" s="4">
        <v>27200</v>
      </c>
      <c r="J53" s="4">
        <v>818140000</v>
      </c>
      <c r="K53" s="24">
        <f t="shared" si="5"/>
        <v>41640540000</v>
      </c>
      <c r="L53" s="4">
        <v>5235</v>
      </c>
      <c r="M53" s="4">
        <v>8524</v>
      </c>
      <c r="N53" s="4">
        <v>505</v>
      </c>
      <c r="O53" s="4">
        <v>879</v>
      </c>
      <c r="P53" s="4">
        <v>6804100</v>
      </c>
      <c r="Q53" s="4">
        <v>11680600</v>
      </c>
      <c r="R53" s="5">
        <v>-4.6699999999999998E-2</v>
      </c>
      <c r="S53" s="4">
        <v>19180200</v>
      </c>
      <c r="T53" s="4">
        <f t="shared" si="2"/>
        <v>16279900</v>
      </c>
      <c r="U53" s="4">
        <f t="shared" si="6"/>
        <v>10765500</v>
      </c>
      <c r="V53" s="5">
        <v>7.7899999999999997E-2</v>
      </c>
    </row>
    <row r="54" spans="1:22" x14ac:dyDescent="0.2">
      <c r="A54" s="16" t="s">
        <v>231</v>
      </c>
      <c r="B54" s="4">
        <v>567600</v>
      </c>
      <c r="C54" s="4">
        <v>986396</v>
      </c>
      <c r="D54" s="4">
        <v>-418796</v>
      </c>
      <c r="E54" s="4">
        <v>-14232050000</v>
      </c>
      <c r="F54" s="4">
        <f t="shared" si="4"/>
        <v>143012977101</v>
      </c>
      <c r="G54" s="4">
        <v>110500</v>
      </c>
      <c r="H54" s="4">
        <v>186800</v>
      </c>
      <c r="I54" s="4">
        <v>-76300</v>
      </c>
      <c r="J54" s="4">
        <v>-2529875000</v>
      </c>
      <c r="K54" s="24">
        <f t="shared" si="5"/>
        <v>40822400000</v>
      </c>
      <c r="L54" s="4">
        <v>3457</v>
      </c>
      <c r="M54" s="4">
        <v>4814</v>
      </c>
      <c r="N54" s="4">
        <v>403</v>
      </c>
      <c r="O54" s="4">
        <v>535</v>
      </c>
      <c r="P54" s="4">
        <v>5039200</v>
      </c>
      <c r="Q54" s="4">
        <v>6897400</v>
      </c>
      <c r="R54" s="5">
        <v>-1.04E-2</v>
      </c>
      <c r="S54" s="4">
        <v>12529900</v>
      </c>
      <c r="T54" s="4">
        <f t="shared" si="2"/>
        <v>15623770</v>
      </c>
      <c r="U54" s="4">
        <f t="shared" si="6"/>
        <v>10765500</v>
      </c>
      <c r="V54" s="5">
        <v>3.3700000000000001E-2</v>
      </c>
    </row>
    <row r="55" spans="1:22" x14ac:dyDescent="0.2">
      <c r="A55" s="16" t="s">
        <v>230</v>
      </c>
      <c r="B55" s="4">
        <v>1111700</v>
      </c>
      <c r="C55" s="4">
        <v>721533</v>
      </c>
      <c r="D55" s="4">
        <v>390167</v>
      </c>
      <c r="E55" s="4">
        <v>13365410000</v>
      </c>
      <c r="F55" s="4">
        <f t="shared" si="4"/>
        <v>157245027101</v>
      </c>
      <c r="G55" s="4">
        <v>455500</v>
      </c>
      <c r="H55" s="4">
        <v>100400</v>
      </c>
      <c r="I55" s="4">
        <v>355100</v>
      </c>
      <c r="J55" s="4">
        <v>12117740000</v>
      </c>
      <c r="K55" s="24">
        <f t="shared" si="5"/>
        <v>43352275000</v>
      </c>
      <c r="L55" s="4">
        <v>7981</v>
      </c>
      <c r="M55" s="4">
        <v>7450</v>
      </c>
      <c r="N55" s="4">
        <v>958</v>
      </c>
      <c r="O55" s="4">
        <v>888</v>
      </c>
      <c r="P55" s="4">
        <v>12565400</v>
      </c>
      <c r="Q55" s="4">
        <v>11434100</v>
      </c>
      <c r="R55" s="5">
        <v>3.2000000000000001E-2</v>
      </c>
      <c r="S55" s="4">
        <v>24506000</v>
      </c>
      <c r="T55" s="4">
        <f t="shared" si="2"/>
        <v>13965770</v>
      </c>
      <c r="U55" s="4">
        <f t="shared" si="6"/>
        <v>10765500</v>
      </c>
      <c r="V55" s="5">
        <v>5.1500000000000004E-2</v>
      </c>
    </row>
    <row r="56" spans="1:22" x14ac:dyDescent="0.2">
      <c r="A56" s="16" t="s">
        <v>229</v>
      </c>
      <c r="B56" s="4">
        <v>137100</v>
      </c>
      <c r="C56" s="4">
        <v>1330736</v>
      </c>
      <c r="D56" s="4">
        <v>-1193636</v>
      </c>
      <c r="E56" s="4">
        <v>-38846110000</v>
      </c>
      <c r="F56" s="4">
        <f t="shared" si="4"/>
        <v>143879617101</v>
      </c>
      <c r="G56" s="4">
        <v>212000</v>
      </c>
      <c r="H56" s="4">
        <v>306000</v>
      </c>
      <c r="I56" s="4">
        <v>-94000</v>
      </c>
      <c r="J56" s="4">
        <v>-3136990000</v>
      </c>
      <c r="K56" s="24">
        <f t="shared" si="5"/>
        <v>31234535000</v>
      </c>
      <c r="L56" s="4">
        <v>3566</v>
      </c>
      <c r="M56" s="4">
        <v>3364</v>
      </c>
      <c r="N56" s="4">
        <v>498</v>
      </c>
      <c r="O56" s="4">
        <v>386</v>
      </c>
      <c r="P56" s="4">
        <v>6469700</v>
      </c>
      <c r="Q56" s="4">
        <v>4996500</v>
      </c>
      <c r="R56" s="5">
        <v>2.8199999999999999E-2</v>
      </c>
      <c r="S56" s="4">
        <v>12318500</v>
      </c>
      <c r="T56" s="4">
        <f t="shared" si="2"/>
        <v>13286060</v>
      </c>
      <c r="U56" s="4">
        <f t="shared" si="6"/>
        <v>10553400</v>
      </c>
      <c r="V56" s="5">
        <v>2.2799999999999997E-2</v>
      </c>
    </row>
    <row r="57" spans="1:22" x14ac:dyDescent="0.2">
      <c r="A57" s="16" t="s">
        <v>228</v>
      </c>
      <c r="B57" s="4">
        <v>713710</v>
      </c>
      <c r="C57" s="4">
        <v>1628128</v>
      </c>
      <c r="D57" s="4">
        <v>-914418</v>
      </c>
      <c r="E57" s="4">
        <v>-29609670000</v>
      </c>
      <c r="F57" s="4">
        <f t="shared" si="4"/>
        <v>182725727101</v>
      </c>
      <c r="G57" s="4">
        <v>98200</v>
      </c>
      <c r="H57" s="4">
        <v>1200</v>
      </c>
      <c r="I57" s="4">
        <v>97000</v>
      </c>
      <c r="J57" s="4">
        <v>3106545000</v>
      </c>
      <c r="K57" s="24">
        <f t="shared" si="5"/>
        <v>34371525000</v>
      </c>
      <c r="L57" s="4">
        <v>3318</v>
      </c>
      <c r="M57" s="4">
        <v>4720</v>
      </c>
      <c r="N57" s="4">
        <v>328</v>
      </c>
      <c r="O57" s="4">
        <v>414</v>
      </c>
      <c r="P57" s="4">
        <v>4551600</v>
      </c>
      <c r="Q57" s="4">
        <v>5814500</v>
      </c>
      <c r="R57" s="5">
        <v>-3.0999999999999999E-3</v>
      </c>
      <c r="S57" s="4">
        <v>10765500</v>
      </c>
      <c r="T57" s="4">
        <f t="shared" si="2"/>
        <v>12737430</v>
      </c>
      <c r="U57" s="4">
        <f t="shared" si="6"/>
        <v>7776000</v>
      </c>
      <c r="V57" s="5">
        <v>4.1100000000000005E-2</v>
      </c>
    </row>
    <row r="58" spans="1:22" x14ac:dyDescent="0.2">
      <c r="A58" s="16" t="s">
        <v>227</v>
      </c>
      <c r="B58" s="4">
        <v>34010</v>
      </c>
      <c r="C58" s="4">
        <v>1987372</v>
      </c>
      <c r="D58" s="4">
        <v>-1953362</v>
      </c>
      <c r="E58" s="4">
        <v>-64205350000</v>
      </c>
      <c r="F58" s="4">
        <f t="shared" si="4"/>
        <v>212335397101</v>
      </c>
      <c r="G58" s="4">
        <v>0</v>
      </c>
      <c r="H58" s="4">
        <v>0</v>
      </c>
      <c r="I58" s="4">
        <v>0</v>
      </c>
      <c r="J58" s="4">
        <v>600680000</v>
      </c>
      <c r="K58" s="24">
        <f t="shared" si="5"/>
        <v>31264980000</v>
      </c>
      <c r="L58" s="4">
        <v>3424</v>
      </c>
      <c r="M58" s="4">
        <v>5578</v>
      </c>
      <c r="N58" s="4">
        <v>406</v>
      </c>
      <c r="O58" s="4">
        <v>576</v>
      </c>
      <c r="P58" s="4">
        <v>4972100</v>
      </c>
      <c r="Q58" s="4">
        <v>7780900</v>
      </c>
      <c r="R58" s="5">
        <v>-3.1099999999999999E-2</v>
      </c>
      <c r="S58" s="4">
        <v>13355300</v>
      </c>
      <c r="T58" s="4">
        <f t="shared" si="2"/>
        <v>11963090</v>
      </c>
      <c r="U58" s="4">
        <f t="shared" si="6"/>
        <v>7776000</v>
      </c>
      <c r="V58" s="5">
        <v>4.9299999999999997E-2</v>
      </c>
    </row>
    <row r="59" spans="1:22" x14ac:dyDescent="0.2">
      <c r="A59" s="16" t="s">
        <v>226</v>
      </c>
      <c r="B59" s="4">
        <v>511200</v>
      </c>
      <c r="C59" s="4">
        <v>2910070</v>
      </c>
      <c r="D59" s="4">
        <v>-2398870</v>
      </c>
      <c r="E59" s="4">
        <v>-80455250000</v>
      </c>
      <c r="F59" s="4">
        <f t="shared" si="4"/>
        <v>276540747101</v>
      </c>
      <c r="G59" s="4">
        <v>228900</v>
      </c>
      <c r="H59" s="4">
        <v>325600</v>
      </c>
      <c r="I59" s="4">
        <v>-96700</v>
      </c>
      <c r="J59" s="4">
        <v>-3180155000</v>
      </c>
      <c r="K59" s="24">
        <f t="shared" si="5"/>
        <v>30664300000</v>
      </c>
      <c r="L59" s="4">
        <v>5878</v>
      </c>
      <c r="M59" s="4">
        <v>5199</v>
      </c>
      <c r="N59" s="4">
        <v>780</v>
      </c>
      <c r="O59" s="4">
        <v>777</v>
      </c>
      <c r="P59" s="4">
        <v>9425600</v>
      </c>
      <c r="Q59" s="4">
        <v>9451100</v>
      </c>
      <c r="R59" s="5">
        <v>4.5999999999999999E-3</v>
      </c>
      <c r="S59" s="4">
        <v>19710500</v>
      </c>
      <c r="T59" s="4">
        <f t="shared" si="2"/>
        <v>11099110</v>
      </c>
      <c r="U59" s="4">
        <f t="shared" si="6"/>
        <v>5968600</v>
      </c>
      <c r="V59" s="5">
        <v>4.5199999999999997E-2</v>
      </c>
    </row>
    <row r="60" spans="1:22" x14ac:dyDescent="0.2">
      <c r="A60" s="16" t="s">
        <v>225</v>
      </c>
      <c r="B60" s="4">
        <v>807800</v>
      </c>
      <c r="C60" s="4">
        <v>1590200</v>
      </c>
      <c r="D60" s="4">
        <v>-782400</v>
      </c>
      <c r="E60" s="4">
        <v>-25761500000</v>
      </c>
      <c r="F60" s="4">
        <f t="shared" si="4"/>
        <v>356995997101</v>
      </c>
      <c r="G60" s="4">
        <v>0</v>
      </c>
      <c r="H60" s="4">
        <v>0</v>
      </c>
      <c r="I60" s="4">
        <v>0</v>
      </c>
      <c r="J60" s="4">
        <v>-101075000</v>
      </c>
      <c r="K60" s="24">
        <f t="shared" si="5"/>
        <v>33844455000</v>
      </c>
      <c r="L60" s="4">
        <v>5035</v>
      </c>
      <c r="M60" s="4">
        <v>3847</v>
      </c>
      <c r="N60" s="4">
        <v>649</v>
      </c>
      <c r="O60" s="4">
        <v>490</v>
      </c>
      <c r="P60" s="4">
        <v>8594200</v>
      </c>
      <c r="Q60" s="4">
        <v>6531600</v>
      </c>
      <c r="R60" s="5">
        <v>6.1999999999999998E-3</v>
      </c>
      <c r="S60" s="4">
        <v>15642500</v>
      </c>
      <c r="T60" s="4">
        <f t="shared" si="2"/>
        <v>10119040</v>
      </c>
      <c r="U60" s="4">
        <f t="shared" si="6"/>
        <v>5968600</v>
      </c>
      <c r="V60" s="5">
        <v>2.8500000000000001E-2</v>
      </c>
    </row>
    <row r="61" spans="1:22" x14ac:dyDescent="0.2">
      <c r="A61" s="16" t="s">
        <v>224</v>
      </c>
      <c r="B61" s="4">
        <v>1267030</v>
      </c>
      <c r="C61" s="4">
        <v>3400</v>
      </c>
      <c r="D61" s="4">
        <v>1263630</v>
      </c>
      <c r="E61" s="4">
        <v>41796320000</v>
      </c>
      <c r="F61" s="4">
        <f t="shared" si="4"/>
        <v>382757497101</v>
      </c>
      <c r="G61" s="4">
        <v>331600</v>
      </c>
      <c r="H61" s="4">
        <v>200100</v>
      </c>
      <c r="I61" s="4">
        <v>131500</v>
      </c>
      <c r="J61" s="4">
        <v>4256055000</v>
      </c>
      <c r="K61" s="24">
        <f t="shared" si="5"/>
        <v>33945530000</v>
      </c>
      <c r="L61" s="4">
        <v>2154</v>
      </c>
      <c r="M61" s="4">
        <v>3283</v>
      </c>
      <c r="N61" s="4">
        <v>259</v>
      </c>
      <c r="O61" s="4">
        <v>369</v>
      </c>
      <c r="P61" s="4">
        <v>3814100</v>
      </c>
      <c r="Q61" s="4">
        <v>4794800</v>
      </c>
      <c r="R61" s="5">
        <v>-1.67E-2</v>
      </c>
      <c r="S61" s="4">
        <v>10553400</v>
      </c>
      <c r="T61" s="4">
        <f t="shared" si="2"/>
        <v>9758640</v>
      </c>
      <c r="U61" s="4">
        <f t="shared" si="6"/>
        <v>5521400</v>
      </c>
      <c r="V61" s="5">
        <v>2.8399999999999998E-2</v>
      </c>
    </row>
    <row r="62" spans="1:22" x14ac:dyDescent="0.2">
      <c r="A62" s="16" t="s">
        <v>223</v>
      </c>
      <c r="B62" s="4">
        <v>809600</v>
      </c>
      <c r="C62" s="4">
        <v>16332</v>
      </c>
      <c r="D62" s="4">
        <v>793268</v>
      </c>
      <c r="E62" s="4">
        <v>26501370000</v>
      </c>
      <c r="F62" s="4">
        <f t="shared" si="4"/>
        <v>340961177101</v>
      </c>
      <c r="G62" s="4">
        <v>52200</v>
      </c>
      <c r="H62" s="4">
        <v>200000</v>
      </c>
      <c r="I62" s="4">
        <v>-147800</v>
      </c>
      <c r="J62" s="4">
        <v>-4929370000</v>
      </c>
      <c r="K62" s="24">
        <f t="shared" si="5"/>
        <v>29689475000</v>
      </c>
      <c r="L62" s="4">
        <v>2434</v>
      </c>
      <c r="M62" s="4">
        <v>2902</v>
      </c>
      <c r="N62" s="4">
        <v>294</v>
      </c>
      <c r="O62" s="4">
        <v>319</v>
      </c>
      <c r="P62" s="4">
        <v>3296700</v>
      </c>
      <c r="Q62" s="4">
        <v>3991800</v>
      </c>
      <c r="R62" s="5">
        <v>-1.5E-3</v>
      </c>
      <c r="S62" s="4">
        <v>7776000</v>
      </c>
      <c r="T62" s="4">
        <f t="shared" si="2"/>
        <v>9521980</v>
      </c>
      <c r="U62" s="4">
        <f t="shared" si="6"/>
        <v>5279200</v>
      </c>
      <c r="V62" s="5">
        <v>1.6399999999999998E-2</v>
      </c>
    </row>
    <row r="63" spans="1:22" x14ac:dyDescent="0.2">
      <c r="A63" s="16" t="s">
        <v>222</v>
      </c>
      <c r="B63" s="4">
        <v>9643100</v>
      </c>
      <c r="C63" s="4">
        <v>1056070</v>
      </c>
      <c r="D63" s="4">
        <v>8587030</v>
      </c>
      <c r="E63" s="4">
        <v>281551050000</v>
      </c>
      <c r="F63" s="4">
        <f t="shared" si="4"/>
        <v>314459807101</v>
      </c>
      <c r="G63" s="4">
        <v>0</v>
      </c>
      <c r="H63" s="4">
        <v>0</v>
      </c>
      <c r="I63" s="4">
        <v>0</v>
      </c>
      <c r="J63" s="4">
        <v>-7325320000</v>
      </c>
      <c r="K63" s="24">
        <f t="shared" si="5"/>
        <v>34618845000</v>
      </c>
      <c r="L63" s="4">
        <v>10731</v>
      </c>
      <c r="M63" s="4">
        <v>7229</v>
      </c>
      <c r="N63" s="4">
        <v>1549</v>
      </c>
      <c r="O63" s="4">
        <v>981</v>
      </c>
      <c r="P63" s="4">
        <v>22254900</v>
      </c>
      <c r="Q63" s="4">
        <v>13164600</v>
      </c>
      <c r="R63" s="5">
        <v>6.9000000000000006E-2</v>
      </c>
      <c r="S63" s="4">
        <v>35641400</v>
      </c>
      <c r="T63" s="4">
        <f t="shared" si="2"/>
        <v>7043610</v>
      </c>
      <c r="U63" s="4">
        <f t="shared" si="6"/>
        <v>5279200</v>
      </c>
      <c r="V63" s="5">
        <v>5.8499999999999996E-2</v>
      </c>
    </row>
    <row r="64" spans="1:22" x14ac:dyDescent="0.2">
      <c r="A64" s="16" t="s">
        <v>221</v>
      </c>
      <c r="B64" s="4">
        <v>435867</v>
      </c>
      <c r="C64" s="4">
        <v>224304</v>
      </c>
      <c r="D64" s="4">
        <v>211563</v>
      </c>
      <c r="E64" s="4">
        <v>6561330000</v>
      </c>
      <c r="F64" s="4">
        <f t="shared" si="4"/>
        <v>32908757101</v>
      </c>
      <c r="G64" s="4">
        <v>0</v>
      </c>
      <c r="H64" s="4">
        <v>0</v>
      </c>
      <c r="I64" s="4">
        <v>0</v>
      </c>
      <c r="J64" s="4">
        <v>-1039800000</v>
      </c>
      <c r="K64" s="24">
        <f t="shared" si="5"/>
        <v>41944165000</v>
      </c>
      <c r="L64" s="4">
        <v>1503</v>
      </c>
      <c r="M64" s="4">
        <v>1955</v>
      </c>
      <c r="N64" s="4">
        <v>198</v>
      </c>
      <c r="O64" s="4">
        <v>207</v>
      </c>
      <c r="P64" s="4">
        <v>2676000</v>
      </c>
      <c r="Q64" s="4">
        <v>2990800</v>
      </c>
      <c r="R64" s="5">
        <v>6.5000000000000006E-3</v>
      </c>
      <c r="S64" s="4">
        <v>5968600</v>
      </c>
      <c r="T64" s="4">
        <f t="shared" si="2"/>
        <v>7241390</v>
      </c>
      <c r="U64" s="4">
        <f t="shared" si="6"/>
        <v>5279200</v>
      </c>
      <c r="V64" s="5">
        <v>1.2800000000000001E-2</v>
      </c>
    </row>
    <row r="65" spans="1:22" x14ac:dyDescent="0.2">
      <c r="A65" s="16" t="s">
        <v>220</v>
      </c>
      <c r="B65" s="4">
        <v>1354000</v>
      </c>
      <c r="C65" s="4">
        <v>50300</v>
      </c>
      <c r="D65" s="4">
        <v>1303700</v>
      </c>
      <c r="E65" s="4">
        <v>40382370000</v>
      </c>
      <c r="F65" s="4">
        <f t="shared" si="4"/>
        <v>26347427101</v>
      </c>
      <c r="G65" s="4">
        <v>0</v>
      </c>
      <c r="H65" s="4">
        <v>0</v>
      </c>
      <c r="I65" s="4">
        <v>0</v>
      </c>
      <c r="J65" s="4">
        <v>-525415000</v>
      </c>
      <c r="K65" s="24">
        <f t="shared" si="5"/>
        <v>42983965000</v>
      </c>
      <c r="L65" s="4">
        <v>1858</v>
      </c>
      <c r="M65" s="4">
        <v>3016</v>
      </c>
      <c r="N65" s="4">
        <v>234</v>
      </c>
      <c r="O65" s="4">
        <v>316</v>
      </c>
      <c r="P65" s="4">
        <v>3100300</v>
      </c>
      <c r="Q65" s="4">
        <v>4536400</v>
      </c>
      <c r="R65" s="5">
        <v>-6.4000000000000003E-3</v>
      </c>
      <c r="S65" s="4">
        <v>7926000</v>
      </c>
      <c r="T65" s="4">
        <f t="shared" si="2"/>
        <v>7045330</v>
      </c>
      <c r="U65" s="4">
        <f t="shared" si="6"/>
        <v>5279200</v>
      </c>
      <c r="V65" s="5">
        <v>1.7600000000000001E-2</v>
      </c>
    </row>
    <row r="66" spans="1:22" x14ac:dyDescent="0.2">
      <c r="A66" s="16" t="s">
        <v>219</v>
      </c>
      <c r="B66" s="4">
        <v>1068800</v>
      </c>
      <c r="C66" s="4">
        <v>102209</v>
      </c>
      <c r="D66" s="4">
        <v>966591</v>
      </c>
      <c r="E66" s="4">
        <v>30187860000</v>
      </c>
      <c r="F66" s="4">
        <f t="shared" si="4"/>
        <v>-14034942899</v>
      </c>
      <c r="G66" s="4">
        <v>88400</v>
      </c>
      <c r="H66" s="4">
        <v>6000</v>
      </c>
      <c r="I66" s="4">
        <v>82400</v>
      </c>
      <c r="J66" s="4">
        <v>2568980000</v>
      </c>
      <c r="K66" s="24">
        <f t="shared" si="5"/>
        <v>43509380000</v>
      </c>
      <c r="L66" s="4">
        <v>1693</v>
      </c>
      <c r="M66" s="4">
        <v>1677</v>
      </c>
      <c r="N66" s="4">
        <v>146</v>
      </c>
      <c r="O66" s="4">
        <v>208</v>
      </c>
      <c r="P66" s="4">
        <v>2666200</v>
      </c>
      <c r="Q66" s="4">
        <v>2818500</v>
      </c>
      <c r="R66" s="5">
        <v>4.8999999999999998E-3</v>
      </c>
      <c r="S66" s="4">
        <v>5521400</v>
      </c>
      <c r="T66" s="4">
        <f t="shared" si="2"/>
        <v>6884770</v>
      </c>
      <c r="U66" s="4">
        <f t="shared" si="6"/>
        <v>5279200</v>
      </c>
      <c r="V66" s="5">
        <v>1.44E-2</v>
      </c>
    </row>
    <row r="67" spans="1:22" x14ac:dyDescent="0.2">
      <c r="A67" s="16" t="s">
        <v>218</v>
      </c>
      <c r="B67" s="4">
        <v>501150</v>
      </c>
      <c r="C67" s="4">
        <v>190100</v>
      </c>
      <c r="D67" s="4">
        <v>311050</v>
      </c>
      <c r="E67" s="4">
        <v>9659150000</v>
      </c>
      <c r="F67" s="4">
        <f t="shared" si="4"/>
        <v>-44222802899</v>
      </c>
      <c r="G67" s="4">
        <v>0</v>
      </c>
      <c r="H67" s="4">
        <v>0</v>
      </c>
      <c r="I67" s="4">
        <v>0</v>
      </c>
      <c r="J67" s="4">
        <v>-2087220000</v>
      </c>
      <c r="K67" s="24">
        <f t="shared" si="5"/>
        <v>40940400000</v>
      </c>
      <c r="L67" s="4">
        <v>1922</v>
      </c>
      <c r="M67" s="4">
        <v>1417</v>
      </c>
      <c r="N67" s="4">
        <v>198</v>
      </c>
      <c r="O67" s="4">
        <v>147</v>
      </c>
      <c r="P67" s="4">
        <v>2725200</v>
      </c>
      <c r="Q67" s="4">
        <v>1994600</v>
      </c>
      <c r="R67" s="5">
        <v>1.4800000000000001E-2</v>
      </c>
      <c r="S67" s="4">
        <v>5279200</v>
      </c>
      <c r="T67" s="4">
        <f t="shared" si="2"/>
        <v>6736080</v>
      </c>
      <c r="U67" s="4">
        <f t="shared" si="6"/>
        <v>5409400</v>
      </c>
      <c r="V67" s="5">
        <v>1.9299999999999998E-2</v>
      </c>
    </row>
    <row r="68" spans="1:22" x14ac:dyDescent="0.2">
      <c r="A68" s="16" t="s">
        <v>217</v>
      </c>
      <c r="B68" s="4">
        <v>121100</v>
      </c>
      <c r="C68" s="4">
        <v>337100</v>
      </c>
      <c r="D68" s="4">
        <v>-216000</v>
      </c>
      <c r="E68" s="4">
        <v>-6609010000</v>
      </c>
      <c r="F68" s="4">
        <f t="shared" si="4"/>
        <v>-53881952899</v>
      </c>
      <c r="G68" s="4">
        <v>52400</v>
      </c>
      <c r="H68" s="4">
        <v>34800</v>
      </c>
      <c r="I68" s="4">
        <v>17600</v>
      </c>
      <c r="J68" s="4">
        <v>537315000</v>
      </c>
      <c r="K68" s="24">
        <f t="shared" si="5"/>
        <v>43027620000</v>
      </c>
      <c r="L68" s="4">
        <v>1994</v>
      </c>
      <c r="M68" s="4">
        <v>1855</v>
      </c>
      <c r="N68" s="4">
        <v>210</v>
      </c>
      <c r="O68" s="4">
        <v>186</v>
      </c>
      <c r="P68" s="4">
        <v>2979200</v>
      </c>
      <c r="Q68" s="4">
        <v>2403500</v>
      </c>
      <c r="R68" s="5">
        <v>0</v>
      </c>
      <c r="S68" s="4">
        <v>5611900</v>
      </c>
      <c r="T68" s="4">
        <f t="shared" si="2"/>
        <v>6640210</v>
      </c>
      <c r="U68" s="4">
        <f t="shared" si="6"/>
        <v>5409400</v>
      </c>
      <c r="V68" s="5">
        <v>1.1399999999999999E-2</v>
      </c>
    </row>
    <row r="69" spans="1:22" x14ac:dyDescent="0.2">
      <c r="A69" s="16" t="s">
        <v>216</v>
      </c>
      <c r="B69" s="4">
        <v>51100</v>
      </c>
      <c r="C69" s="4">
        <v>506100</v>
      </c>
      <c r="D69" s="4">
        <v>-455000</v>
      </c>
      <c r="E69" s="4">
        <v>-14222420000</v>
      </c>
      <c r="F69" s="4">
        <f t="shared" si="4"/>
        <v>-47272942899</v>
      </c>
      <c r="G69" s="4">
        <v>283200</v>
      </c>
      <c r="H69" s="4">
        <v>0</v>
      </c>
      <c r="I69" s="4">
        <v>283200</v>
      </c>
      <c r="J69" s="4">
        <v>8832740000</v>
      </c>
      <c r="K69" s="24">
        <f t="shared" si="5"/>
        <v>42490305000</v>
      </c>
      <c r="L69" s="4">
        <v>1949</v>
      </c>
      <c r="M69" s="4">
        <v>5077</v>
      </c>
      <c r="N69" s="4">
        <v>215</v>
      </c>
      <c r="O69" s="4">
        <v>458</v>
      </c>
      <c r="P69" s="4">
        <v>2727700</v>
      </c>
      <c r="Q69" s="4">
        <v>6987800</v>
      </c>
      <c r="R69" s="5">
        <v>-3.7499999999999999E-2</v>
      </c>
      <c r="S69" s="4">
        <v>11070700</v>
      </c>
      <c r="T69" s="4">
        <f t="shared" si="2"/>
        <v>5980970</v>
      </c>
      <c r="U69" s="4">
        <f t="shared" si="6"/>
        <v>5409400</v>
      </c>
      <c r="V69" s="5">
        <v>3.78E-2</v>
      </c>
    </row>
    <row r="70" spans="1:22" x14ac:dyDescent="0.2">
      <c r="A70" s="16" t="s">
        <v>215</v>
      </c>
      <c r="B70" s="4">
        <v>24600</v>
      </c>
      <c r="C70" s="4">
        <v>91550</v>
      </c>
      <c r="D70" s="4">
        <v>-66950</v>
      </c>
      <c r="E70" s="4">
        <v>-2128330000</v>
      </c>
      <c r="F70" s="4">
        <f t="shared" si="4"/>
        <v>-33050522899</v>
      </c>
      <c r="G70" s="4">
        <v>0</v>
      </c>
      <c r="H70" s="4">
        <v>0</v>
      </c>
      <c r="I70" s="4">
        <v>0</v>
      </c>
      <c r="J70" s="4">
        <v>-2536420000</v>
      </c>
      <c r="K70" s="24">
        <f t="shared" si="5"/>
        <v>33657565000</v>
      </c>
      <c r="L70" s="4">
        <v>2053</v>
      </c>
      <c r="M70" s="4">
        <v>1875</v>
      </c>
      <c r="N70" s="4">
        <v>197</v>
      </c>
      <c r="O70" s="4">
        <v>214</v>
      </c>
      <c r="P70" s="4">
        <v>2553500</v>
      </c>
      <c r="Q70" s="4">
        <v>2967600</v>
      </c>
      <c r="R70" s="5">
        <v>0</v>
      </c>
      <c r="S70" s="4">
        <v>5841800</v>
      </c>
      <c r="T70" s="4">
        <f t="shared" si="2"/>
        <v>6329160</v>
      </c>
      <c r="U70" s="4">
        <f t="shared" si="6"/>
        <v>5409400</v>
      </c>
      <c r="V70" s="5">
        <v>9.3999999999999986E-3</v>
      </c>
    </row>
    <row r="71" spans="1:22" x14ac:dyDescent="0.2">
      <c r="A71" s="16" t="s">
        <v>214</v>
      </c>
      <c r="B71" s="4">
        <v>10500</v>
      </c>
      <c r="C71" s="4">
        <v>748362</v>
      </c>
      <c r="D71" s="4">
        <v>-737862</v>
      </c>
      <c r="E71" s="4">
        <v>-23498520000</v>
      </c>
      <c r="F71" s="4">
        <f t="shared" si="4"/>
        <v>-30922192899</v>
      </c>
      <c r="G71" s="4">
        <v>182800</v>
      </c>
      <c r="H71" s="4">
        <v>42000</v>
      </c>
      <c r="I71" s="4">
        <v>140800</v>
      </c>
      <c r="J71" s="4">
        <v>4463500000</v>
      </c>
      <c r="K71" s="24">
        <f t="shared" si="5"/>
        <v>36193985000</v>
      </c>
      <c r="L71" s="4">
        <v>2158</v>
      </c>
      <c r="M71" s="4">
        <v>2659</v>
      </c>
      <c r="N71" s="4">
        <v>214</v>
      </c>
      <c r="O71" s="4">
        <v>236</v>
      </c>
      <c r="P71" s="4">
        <v>3097500</v>
      </c>
      <c r="Q71" s="4">
        <v>3445400</v>
      </c>
      <c r="R71" s="5">
        <v>-6.1999999999999998E-3</v>
      </c>
      <c r="S71" s="4">
        <v>6949400</v>
      </c>
      <c r="T71" s="4">
        <f t="shared" si="2"/>
        <v>6207530</v>
      </c>
      <c r="U71" s="4">
        <f t="shared" si="6"/>
        <v>3915800</v>
      </c>
      <c r="V71" s="5">
        <v>2.4700000000000003E-2</v>
      </c>
    </row>
    <row r="72" spans="1:22" x14ac:dyDescent="0.2">
      <c r="A72" s="16" t="s">
        <v>213</v>
      </c>
      <c r="B72" s="4">
        <v>560800</v>
      </c>
      <c r="C72" s="4">
        <v>202056</v>
      </c>
      <c r="D72" s="4">
        <v>358744</v>
      </c>
      <c r="E72" s="4">
        <v>11436880000</v>
      </c>
      <c r="F72" s="4">
        <f t="shared" si="4"/>
        <v>-7423672899</v>
      </c>
      <c r="G72" s="4">
        <v>70000</v>
      </c>
      <c r="H72" s="4">
        <v>0</v>
      </c>
      <c r="I72" s="4">
        <v>70000</v>
      </c>
      <c r="J72" s="4">
        <v>2243500000</v>
      </c>
      <c r="K72" s="24">
        <f t="shared" si="5"/>
        <v>31730485000</v>
      </c>
      <c r="L72" s="4">
        <v>2178</v>
      </c>
      <c r="M72" s="4">
        <v>2035</v>
      </c>
      <c r="N72" s="4">
        <v>152</v>
      </c>
      <c r="O72" s="4">
        <v>228</v>
      </c>
      <c r="P72" s="4">
        <v>2061900</v>
      </c>
      <c r="Q72" s="4">
        <v>3036100</v>
      </c>
      <c r="R72" s="5">
        <v>0</v>
      </c>
      <c r="S72" s="4">
        <v>5409400</v>
      </c>
      <c r="T72" s="4">
        <f t="shared" si="2"/>
        <v>6259080</v>
      </c>
      <c r="U72" s="4">
        <f t="shared" si="6"/>
        <v>3792300</v>
      </c>
      <c r="V72" s="5">
        <v>1.72E-2</v>
      </c>
    </row>
    <row r="73" spans="1:22" x14ac:dyDescent="0.2">
      <c r="A73" s="16" t="s">
        <v>212</v>
      </c>
      <c r="B73" s="4">
        <v>120385</v>
      </c>
      <c r="C73" s="4">
        <v>166467</v>
      </c>
      <c r="D73" s="4">
        <v>-46082</v>
      </c>
      <c r="E73" s="4">
        <v>-1485750000</v>
      </c>
      <c r="F73" s="4">
        <f t="shared" si="4"/>
        <v>-18860552899</v>
      </c>
      <c r="G73" s="4">
        <v>40400</v>
      </c>
      <c r="H73" s="4">
        <v>20000</v>
      </c>
      <c r="I73" s="4">
        <v>20400</v>
      </c>
      <c r="J73" s="4">
        <v>630180000</v>
      </c>
      <c r="K73" s="24">
        <f t="shared" si="5"/>
        <v>29486985000</v>
      </c>
      <c r="L73" s="4">
        <v>3580</v>
      </c>
      <c r="M73" s="4">
        <v>2725</v>
      </c>
      <c r="N73" s="4">
        <v>433</v>
      </c>
      <c r="O73" s="4">
        <v>308</v>
      </c>
      <c r="P73" s="4">
        <v>6022900</v>
      </c>
      <c r="Q73" s="4">
        <v>4431000</v>
      </c>
      <c r="R73" s="5">
        <v>1.5900000000000001E-2</v>
      </c>
      <c r="S73" s="4">
        <v>10857700</v>
      </c>
      <c r="T73" s="4">
        <f t="shared" si="2"/>
        <v>5567880</v>
      </c>
      <c r="U73" s="4">
        <f t="shared" si="6"/>
        <v>3792300</v>
      </c>
      <c r="V73" s="5">
        <v>3.2599999999999997E-2</v>
      </c>
    </row>
    <row r="74" spans="1:22" x14ac:dyDescent="0.2">
      <c r="A74" s="16" t="s">
        <v>211</v>
      </c>
      <c r="B74" s="4">
        <v>549900</v>
      </c>
      <c r="C74" s="4">
        <v>71147</v>
      </c>
      <c r="D74" s="4">
        <v>478753</v>
      </c>
      <c r="E74" s="4">
        <v>15069220000</v>
      </c>
      <c r="F74" s="4">
        <f t="shared" ref="F74:F79" si="7">E74+F75</f>
        <v>-17374802899</v>
      </c>
      <c r="G74" s="4">
        <v>74200</v>
      </c>
      <c r="H74" s="4">
        <v>70000</v>
      </c>
      <c r="I74" s="4">
        <v>4200</v>
      </c>
      <c r="J74" s="4">
        <v>129735000</v>
      </c>
      <c r="K74" s="24">
        <f t="shared" ref="K74:K79" si="8">K75+J74</f>
        <v>28856805000</v>
      </c>
      <c r="L74" s="4">
        <v>2424</v>
      </c>
      <c r="M74" s="4">
        <v>2604</v>
      </c>
      <c r="N74" s="4">
        <v>302</v>
      </c>
      <c r="O74" s="4">
        <v>302</v>
      </c>
      <c r="P74" s="4">
        <v>3709900</v>
      </c>
      <c r="Q74" s="4">
        <v>4081200</v>
      </c>
      <c r="R74" s="5">
        <v>1.29E-2</v>
      </c>
      <c r="S74" s="4">
        <v>7946400</v>
      </c>
      <c r="T74" s="4">
        <f t="shared" ref="T74:T79" si="9">AVERAGE(S75:S84)</f>
        <v>5530200</v>
      </c>
      <c r="U74" s="4">
        <f t="shared" ref="U74:U79" si="10">MIN(S75:S79)</f>
        <v>3792300</v>
      </c>
      <c r="V74" s="5">
        <v>2.8199999999999999E-2</v>
      </c>
    </row>
    <row r="75" spans="1:22" x14ac:dyDescent="0.2">
      <c r="A75" s="16" t="s">
        <v>210</v>
      </c>
      <c r="B75" s="4">
        <v>12300</v>
      </c>
      <c r="C75" s="4">
        <v>1005500</v>
      </c>
      <c r="D75" s="4">
        <v>-993200</v>
      </c>
      <c r="E75" s="4">
        <v>-31009280000</v>
      </c>
      <c r="F75" s="4">
        <f t="shared" si="7"/>
        <v>-32444022899</v>
      </c>
      <c r="G75" s="4">
        <v>65300</v>
      </c>
      <c r="H75" s="4">
        <v>4800</v>
      </c>
      <c r="I75" s="4">
        <v>60500</v>
      </c>
      <c r="J75" s="4">
        <v>1891070000</v>
      </c>
      <c r="K75" s="24">
        <f t="shared" si="8"/>
        <v>28727070000</v>
      </c>
      <c r="L75" s="4">
        <v>1274</v>
      </c>
      <c r="M75" s="4">
        <v>2545</v>
      </c>
      <c r="N75" s="4">
        <v>137</v>
      </c>
      <c r="O75" s="4">
        <v>238</v>
      </c>
      <c r="P75" s="4">
        <v>1937400</v>
      </c>
      <c r="Q75" s="4">
        <v>3754300</v>
      </c>
      <c r="R75" s="5">
        <v>-4.7999999999999996E-3</v>
      </c>
      <c r="S75" s="4">
        <v>5965400</v>
      </c>
      <c r="T75" s="4">
        <f t="shared" si="9"/>
        <v>5343140</v>
      </c>
      <c r="U75" s="4">
        <f t="shared" si="10"/>
        <v>3792300</v>
      </c>
      <c r="V75" s="5">
        <v>1.9099999999999999E-2</v>
      </c>
    </row>
    <row r="76" spans="1:22" x14ac:dyDescent="0.2">
      <c r="A76" s="16" t="s">
        <v>208</v>
      </c>
      <c r="B76" s="4">
        <v>309200</v>
      </c>
      <c r="C76" s="4">
        <v>26200</v>
      </c>
      <c r="D76" s="4">
        <v>283000</v>
      </c>
      <c r="E76" s="4">
        <v>8805830000</v>
      </c>
      <c r="F76" s="4">
        <f t="shared" si="7"/>
        <v>-1434742899</v>
      </c>
      <c r="G76" s="4">
        <v>0</v>
      </c>
      <c r="H76" s="4">
        <v>0</v>
      </c>
      <c r="I76" s="4">
        <v>0</v>
      </c>
      <c r="J76" s="4">
        <v>221650000</v>
      </c>
      <c r="K76" s="24">
        <f t="shared" si="8"/>
        <v>26836000000</v>
      </c>
      <c r="L76" s="4">
        <v>1122</v>
      </c>
      <c r="M76" s="4">
        <v>1364</v>
      </c>
      <c r="N76" s="4">
        <v>71</v>
      </c>
      <c r="O76" s="4">
        <v>147</v>
      </c>
      <c r="P76" s="4">
        <v>1320700</v>
      </c>
      <c r="Q76" s="4">
        <v>2156200</v>
      </c>
      <c r="R76" s="5">
        <v>1.7000000000000001E-3</v>
      </c>
      <c r="S76" s="4">
        <v>3915800</v>
      </c>
      <c r="T76" s="4">
        <f t="shared" si="9"/>
        <v>5452110</v>
      </c>
      <c r="U76" s="4">
        <f t="shared" si="10"/>
        <v>3792300</v>
      </c>
      <c r="V76" s="5">
        <v>9.5999999999999992E-3</v>
      </c>
    </row>
    <row r="77" spans="1:22" x14ac:dyDescent="0.2">
      <c r="A77" s="16" t="s">
        <v>207</v>
      </c>
      <c r="B77" s="4">
        <v>517400</v>
      </c>
      <c r="C77" s="4">
        <v>147999</v>
      </c>
      <c r="D77" s="4">
        <v>369401</v>
      </c>
      <c r="E77" s="4">
        <v>11477520000</v>
      </c>
      <c r="F77" s="4">
        <f t="shared" si="7"/>
        <v>-10240572899</v>
      </c>
      <c r="G77" s="4">
        <v>0</v>
      </c>
      <c r="H77" s="4">
        <v>0</v>
      </c>
      <c r="I77" s="4">
        <v>0</v>
      </c>
      <c r="J77" s="4">
        <v>313555000</v>
      </c>
      <c r="K77" s="24">
        <f t="shared" si="8"/>
        <v>26614350000</v>
      </c>
      <c r="L77" s="4">
        <v>827</v>
      </c>
      <c r="M77" s="4">
        <v>1401</v>
      </c>
      <c r="N77" s="4">
        <v>102</v>
      </c>
      <c r="O77" s="4">
        <v>157</v>
      </c>
      <c r="P77" s="4">
        <v>1268100</v>
      </c>
      <c r="Q77" s="4">
        <v>2233000</v>
      </c>
      <c r="R77" s="5">
        <v>3.3E-3</v>
      </c>
      <c r="S77" s="4">
        <v>3792300</v>
      </c>
      <c r="T77" s="4">
        <f t="shared" si="9"/>
        <v>5715350</v>
      </c>
      <c r="U77" s="4">
        <f t="shared" si="10"/>
        <v>4478300</v>
      </c>
      <c r="V77" s="5">
        <v>6.5000000000000006E-3</v>
      </c>
    </row>
    <row r="78" spans="1:22" x14ac:dyDescent="0.2">
      <c r="A78" s="16" t="s">
        <v>206</v>
      </c>
      <c r="B78" s="4">
        <v>827200</v>
      </c>
      <c r="C78" s="4">
        <v>350100</v>
      </c>
      <c r="D78" s="4">
        <v>477100</v>
      </c>
      <c r="E78" s="4">
        <v>14807170000</v>
      </c>
      <c r="F78" s="4">
        <f t="shared" si="7"/>
        <v>-21718092899</v>
      </c>
      <c r="G78" s="4">
        <v>86000</v>
      </c>
      <c r="H78" s="4">
        <v>0</v>
      </c>
      <c r="I78" s="4">
        <v>86000</v>
      </c>
      <c r="J78" s="4">
        <v>2662660000</v>
      </c>
      <c r="K78" s="24">
        <f t="shared" si="8"/>
        <v>26300795000</v>
      </c>
      <c r="L78" s="4">
        <v>1426</v>
      </c>
      <c r="M78" s="4">
        <v>1434</v>
      </c>
      <c r="N78" s="4">
        <v>126</v>
      </c>
      <c r="O78" s="4">
        <v>185</v>
      </c>
      <c r="P78" s="4">
        <v>2071400</v>
      </c>
      <c r="Q78" s="4">
        <v>2391300</v>
      </c>
      <c r="R78" s="5">
        <v>3.3E-3</v>
      </c>
      <c r="S78" s="4">
        <v>4653200</v>
      </c>
      <c r="T78" s="4">
        <f t="shared" si="9"/>
        <v>7033250</v>
      </c>
      <c r="U78" s="4">
        <f t="shared" si="10"/>
        <v>3945700</v>
      </c>
      <c r="V78" s="5">
        <v>1.2800000000000001E-2</v>
      </c>
    </row>
    <row r="79" spans="1:22" x14ac:dyDescent="0.2">
      <c r="A79" s="16" t="s">
        <v>205</v>
      </c>
      <c r="B79" s="4">
        <v>1700</v>
      </c>
      <c r="C79" s="4">
        <v>60433</v>
      </c>
      <c r="D79" s="4">
        <v>-58733</v>
      </c>
      <c r="E79" s="4">
        <v>-1832060000</v>
      </c>
      <c r="F79" s="4">
        <f t="shared" si="7"/>
        <v>-36525262899</v>
      </c>
      <c r="G79" s="4">
        <v>0</v>
      </c>
      <c r="H79" s="4">
        <v>0</v>
      </c>
      <c r="I79" s="4">
        <v>0</v>
      </c>
      <c r="J79" s="4">
        <v>-1499880000</v>
      </c>
      <c r="K79" s="24">
        <f t="shared" si="8"/>
        <v>23638135000</v>
      </c>
      <c r="L79" s="4">
        <v>1209</v>
      </c>
      <c r="M79" s="4">
        <v>2205</v>
      </c>
      <c r="N79" s="4">
        <v>107</v>
      </c>
      <c r="O79" s="4">
        <v>184</v>
      </c>
      <c r="P79" s="4">
        <v>1528000</v>
      </c>
      <c r="Q79" s="4">
        <v>2692300</v>
      </c>
      <c r="R79" s="5">
        <v>-1.29E-2</v>
      </c>
      <c r="S79" s="4">
        <v>4478300</v>
      </c>
      <c r="T79" s="4">
        <f t="shared" si="9"/>
        <v>7126150</v>
      </c>
      <c r="U79" s="4">
        <f t="shared" si="10"/>
        <v>3945700</v>
      </c>
      <c r="V79" s="5">
        <v>1.9099999999999999E-2</v>
      </c>
    </row>
    <row r="80" spans="1:22" x14ac:dyDescent="0.2">
      <c r="A80" s="16" t="s">
        <v>204</v>
      </c>
      <c r="B80" s="4">
        <v>608180</v>
      </c>
      <c r="C80" s="4">
        <v>114000</v>
      </c>
      <c r="D80" s="4">
        <v>494180</v>
      </c>
      <c r="E80" s="4">
        <v>15332171024</v>
      </c>
      <c r="F80" s="4">
        <f t="shared" ref="F80:F90" si="11">E80+F81</f>
        <v>-34693202899</v>
      </c>
      <c r="G80" s="4">
        <v>56800</v>
      </c>
      <c r="H80" s="4">
        <v>104800</v>
      </c>
      <c r="I80" s="4">
        <v>-48000</v>
      </c>
      <c r="J80" s="4">
        <v>-1499880000</v>
      </c>
      <c r="K80" s="24">
        <f t="shared" ref="K80:K90" si="12">K81+J80</f>
        <v>25138015000</v>
      </c>
      <c r="L80" s="4">
        <v>3749</v>
      </c>
      <c r="M80" s="4">
        <v>2058</v>
      </c>
      <c r="N80" s="4">
        <v>419</v>
      </c>
      <c r="O80" s="4">
        <v>201</v>
      </c>
      <c r="P80" s="4">
        <v>5850100</v>
      </c>
      <c r="Q80" s="4">
        <v>2886000</v>
      </c>
      <c r="R80" s="5">
        <v>3.6400000000000002E-2</v>
      </c>
      <c r="S80" s="4">
        <v>9323700</v>
      </c>
      <c r="T80" s="4">
        <f t="shared" ref="T80:T96" si="13">AVERAGE(S81:S90)</f>
        <v>6580030</v>
      </c>
      <c r="U80" s="4">
        <f t="shared" ref="U80:U90" si="14">MIN(S81:S85)</f>
        <v>3945700</v>
      </c>
      <c r="V80" s="5">
        <v>4.1200000000000001E-2</v>
      </c>
    </row>
    <row r="81" spans="1:22" x14ac:dyDescent="0.2">
      <c r="A81" s="16" t="s">
        <v>203</v>
      </c>
      <c r="B81" s="4">
        <v>1500</v>
      </c>
      <c r="C81" s="4">
        <v>34000</v>
      </c>
      <c r="D81" s="4">
        <v>-32500</v>
      </c>
      <c r="E81" s="4">
        <v>-995453923</v>
      </c>
      <c r="F81" s="4">
        <f t="shared" si="11"/>
        <v>-50025373923</v>
      </c>
      <c r="G81" s="4">
        <v>0</v>
      </c>
      <c r="H81" s="4">
        <v>0</v>
      </c>
      <c r="I81" s="4">
        <v>0</v>
      </c>
      <c r="J81" s="4">
        <v>-334435000</v>
      </c>
      <c r="K81" s="24">
        <f t="shared" si="12"/>
        <v>26637895000</v>
      </c>
      <c r="L81" s="4">
        <v>1341</v>
      </c>
      <c r="M81" s="4">
        <v>2531</v>
      </c>
      <c r="N81" s="4">
        <v>149</v>
      </c>
      <c r="O81" s="4">
        <v>223</v>
      </c>
      <c r="P81" s="4">
        <v>1879700</v>
      </c>
      <c r="Q81" s="4">
        <v>3484000</v>
      </c>
      <c r="R81" s="5">
        <v>-2.3099999999999999E-2</v>
      </c>
      <c r="S81" s="4">
        <v>5733100</v>
      </c>
      <c r="T81" s="4">
        <f t="shared" si="13"/>
        <v>6467801.5</v>
      </c>
      <c r="U81" s="4">
        <f t="shared" si="14"/>
        <v>3945700</v>
      </c>
      <c r="V81" s="5">
        <v>2.8900000000000002E-2</v>
      </c>
    </row>
    <row r="82" spans="1:22" x14ac:dyDescent="0.2">
      <c r="A82" s="16" t="s">
        <v>200</v>
      </c>
      <c r="B82" s="4">
        <v>743600</v>
      </c>
      <c r="C82" s="4">
        <v>744533</v>
      </c>
      <c r="D82" s="4">
        <v>-933</v>
      </c>
      <c r="E82" s="4">
        <v>18480000</v>
      </c>
      <c r="F82" s="4">
        <f t="shared" si="11"/>
        <v>-49029920000</v>
      </c>
      <c r="G82" s="4">
        <v>0</v>
      </c>
      <c r="H82" s="4">
        <v>0</v>
      </c>
      <c r="I82" s="4">
        <v>0</v>
      </c>
      <c r="J82" s="4">
        <v>-334435000</v>
      </c>
      <c r="K82" s="24">
        <f t="shared" si="12"/>
        <v>26972330000</v>
      </c>
      <c r="L82" s="4">
        <v>2338</v>
      </c>
      <c r="M82" s="4">
        <v>1349</v>
      </c>
      <c r="N82" s="4">
        <v>256</v>
      </c>
      <c r="O82" s="4">
        <v>151</v>
      </c>
      <c r="P82" s="4">
        <v>3468000</v>
      </c>
      <c r="Q82" s="4">
        <v>2025300</v>
      </c>
      <c r="R82" s="5">
        <v>1.8100000000000002E-2</v>
      </c>
      <c r="S82" s="4">
        <v>5924900</v>
      </c>
      <c r="T82" s="4">
        <f t="shared" si="13"/>
        <v>6278389.0999999996</v>
      </c>
      <c r="U82" s="4">
        <f t="shared" si="14"/>
        <v>3945700</v>
      </c>
      <c r="V82" s="5">
        <v>2.1000000000000001E-2</v>
      </c>
    </row>
    <row r="83" spans="1:22" x14ac:dyDescent="0.2">
      <c r="A83" s="16" t="s">
        <v>199</v>
      </c>
      <c r="B83" s="4">
        <v>1300100</v>
      </c>
      <c r="C83" s="4">
        <v>178700</v>
      </c>
      <c r="D83" s="4">
        <v>1121400</v>
      </c>
      <c r="E83" s="4">
        <v>34590880000</v>
      </c>
      <c r="F83" s="4">
        <f t="shared" si="11"/>
        <v>-49048400000</v>
      </c>
      <c r="G83" s="4">
        <v>0</v>
      </c>
      <c r="H83" s="4">
        <v>0</v>
      </c>
      <c r="I83" s="4">
        <v>0</v>
      </c>
      <c r="J83" s="4">
        <v>-1465200000</v>
      </c>
      <c r="K83" s="24">
        <f t="shared" si="12"/>
        <v>27306765000</v>
      </c>
      <c r="L83" s="4">
        <v>1284</v>
      </c>
      <c r="M83" s="4">
        <v>1360</v>
      </c>
      <c r="N83" s="4">
        <v>93</v>
      </c>
      <c r="O83" s="4">
        <v>80</v>
      </c>
      <c r="P83" s="4">
        <v>1456000</v>
      </c>
      <c r="Q83" s="4">
        <v>1397900</v>
      </c>
      <c r="R83" s="5">
        <v>6.7000000000000002E-3</v>
      </c>
      <c r="S83" s="4">
        <v>3945700</v>
      </c>
      <c r="T83" s="4">
        <f t="shared" si="13"/>
        <v>6316461.2999999998</v>
      </c>
      <c r="U83" s="4">
        <f t="shared" si="14"/>
        <v>4094800</v>
      </c>
      <c r="V83" s="5">
        <v>1.7899999999999999E-2</v>
      </c>
    </row>
    <row r="84" spans="1:22" x14ac:dyDescent="0.2">
      <c r="A84" s="16" t="s">
        <v>193</v>
      </c>
      <c r="B84" s="4">
        <v>2023300</v>
      </c>
      <c r="C84" s="4">
        <v>2246200</v>
      </c>
      <c r="D84" s="4">
        <v>-222900</v>
      </c>
      <c r="E84" s="4">
        <v>-5501630000</v>
      </c>
      <c r="F84" s="4">
        <f t="shared" si="11"/>
        <v>-83639280000</v>
      </c>
      <c r="K84" s="24">
        <f t="shared" si="12"/>
        <v>28771965000</v>
      </c>
      <c r="L84" s="4">
        <v>1492</v>
      </c>
      <c r="M84" s="4">
        <v>3068</v>
      </c>
      <c r="N84" s="4">
        <v>145</v>
      </c>
      <c r="O84" s="4">
        <v>147</v>
      </c>
      <c r="P84" s="4">
        <v>2240400</v>
      </c>
      <c r="Q84" s="4">
        <v>3431800</v>
      </c>
      <c r="R84" s="5">
        <v>-3.3E-3</v>
      </c>
      <c r="S84" s="4">
        <v>7569600</v>
      </c>
      <c r="T84" s="4">
        <f t="shared" si="13"/>
        <v>6601576</v>
      </c>
      <c r="U84" s="4">
        <f t="shared" si="14"/>
        <v>4094800</v>
      </c>
      <c r="V84" s="5">
        <v>1.8000000000000002E-2</v>
      </c>
    </row>
    <row r="85" spans="1:22" x14ac:dyDescent="0.2">
      <c r="A85" s="16" t="s">
        <v>192</v>
      </c>
      <c r="B85" s="4">
        <v>304000</v>
      </c>
      <c r="C85" s="4">
        <v>747400</v>
      </c>
      <c r="D85" s="4">
        <v>-443400</v>
      </c>
      <c r="E85" s="4">
        <v>-13465340000</v>
      </c>
      <c r="F85" s="4">
        <f t="shared" si="11"/>
        <v>-78137650000</v>
      </c>
      <c r="K85" s="24">
        <f t="shared" si="12"/>
        <v>28771965000</v>
      </c>
      <c r="L85" s="4">
        <v>1398</v>
      </c>
      <c r="M85" s="4">
        <v>1189</v>
      </c>
      <c r="N85" s="4">
        <v>185</v>
      </c>
      <c r="O85" s="4">
        <v>97</v>
      </c>
      <c r="P85" s="4">
        <v>2267900</v>
      </c>
      <c r="Q85" s="4">
        <v>1495400</v>
      </c>
      <c r="R85" s="5">
        <v>-6.6E-3</v>
      </c>
      <c r="S85" s="4">
        <v>4094800</v>
      </c>
      <c r="T85" s="4">
        <f t="shared" si="13"/>
        <v>6915129.0999999996</v>
      </c>
      <c r="U85" s="4">
        <f t="shared" si="14"/>
        <v>3862500</v>
      </c>
      <c r="V85" s="5">
        <v>1.15E-2</v>
      </c>
    </row>
    <row r="86" spans="1:22" x14ac:dyDescent="0.2">
      <c r="A86" s="16" t="s">
        <v>191</v>
      </c>
      <c r="B86" s="4">
        <v>0</v>
      </c>
      <c r="C86" s="4">
        <v>110400</v>
      </c>
      <c r="D86" s="4">
        <v>-110400</v>
      </c>
      <c r="E86" s="4">
        <v>-3375240000</v>
      </c>
      <c r="F86" s="4">
        <f t="shared" si="11"/>
        <v>-64672310000</v>
      </c>
      <c r="G86" s="4">
        <v>60000</v>
      </c>
      <c r="H86" s="4">
        <v>4800</v>
      </c>
      <c r="I86" s="4">
        <v>55200</v>
      </c>
      <c r="J86" s="4">
        <v>1685540000</v>
      </c>
      <c r="K86" s="24">
        <f t="shared" si="12"/>
        <v>28771965000</v>
      </c>
      <c r="L86" s="4">
        <v>2295</v>
      </c>
      <c r="M86" s="4">
        <v>1154</v>
      </c>
      <c r="N86" s="4">
        <v>263</v>
      </c>
      <c r="O86" s="4">
        <v>126</v>
      </c>
      <c r="P86" s="4">
        <v>3062800</v>
      </c>
      <c r="Q86" s="4">
        <v>1765300</v>
      </c>
      <c r="R86" s="5">
        <v>5.0000000000000001E-3</v>
      </c>
      <c r="S86" s="4">
        <v>5005500</v>
      </c>
      <c r="T86" s="4">
        <f t="shared" si="13"/>
        <v>7474381.5</v>
      </c>
      <c r="U86" s="4">
        <f t="shared" si="14"/>
        <v>3862500</v>
      </c>
      <c r="V86" s="5">
        <v>1.7899999999999999E-2</v>
      </c>
    </row>
    <row r="87" spans="1:22" x14ac:dyDescent="0.2">
      <c r="A87" s="16" t="s">
        <v>190</v>
      </c>
      <c r="B87" s="4">
        <v>446030</v>
      </c>
      <c r="C87" s="4">
        <v>1558200</v>
      </c>
      <c r="D87" s="4">
        <v>-1112170</v>
      </c>
      <c r="E87" s="4">
        <v>-33789110000</v>
      </c>
      <c r="F87" s="4">
        <f t="shared" si="11"/>
        <v>-61297070000</v>
      </c>
      <c r="G87" s="4">
        <v>20000</v>
      </c>
      <c r="H87" s="4">
        <v>3600</v>
      </c>
      <c r="I87" s="4">
        <v>16400</v>
      </c>
      <c r="J87" s="4">
        <v>500860000</v>
      </c>
      <c r="K87" s="24">
        <f t="shared" si="12"/>
        <v>27086425000</v>
      </c>
      <c r="L87" s="4">
        <v>1763</v>
      </c>
      <c r="M87" s="4">
        <v>4512</v>
      </c>
      <c r="N87" s="4">
        <v>127</v>
      </c>
      <c r="O87" s="4">
        <v>212</v>
      </c>
      <c r="P87" s="4">
        <v>1959300</v>
      </c>
      <c r="Q87" s="4">
        <v>3938900</v>
      </c>
      <c r="R87" s="5">
        <v>-1.3100000000000001E-2</v>
      </c>
      <c r="S87" s="4">
        <v>6424700</v>
      </c>
      <c r="T87" s="4">
        <f t="shared" si="13"/>
        <v>7741951.5</v>
      </c>
      <c r="U87" s="4">
        <f t="shared" si="14"/>
        <v>3862500</v>
      </c>
      <c r="V87" s="5">
        <v>1.7899999999999999E-2</v>
      </c>
    </row>
    <row r="88" spans="1:22" x14ac:dyDescent="0.2">
      <c r="A88" s="16" t="s">
        <v>189</v>
      </c>
      <c r="B88" s="4">
        <v>1701590</v>
      </c>
      <c r="C88" s="4">
        <v>1603120</v>
      </c>
      <c r="D88" s="4">
        <v>98470</v>
      </c>
      <c r="E88" s="4">
        <v>2981880000</v>
      </c>
      <c r="F88" s="4">
        <f t="shared" si="11"/>
        <v>-27507960000</v>
      </c>
      <c r="G88" s="4">
        <v>89200</v>
      </c>
      <c r="H88" s="4">
        <v>0</v>
      </c>
      <c r="I88" s="4">
        <v>89200</v>
      </c>
      <c r="J88" s="4">
        <v>2724100000</v>
      </c>
      <c r="K88" s="24">
        <f t="shared" si="12"/>
        <v>26585565000</v>
      </c>
      <c r="L88" s="4">
        <v>6049</v>
      </c>
      <c r="M88" s="4">
        <v>6625</v>
      </c>
      <c r="N88" s="4">
        <v>598</v>
      </c>
      <c r="O88" s="4">
        <v>547</v>
      </c>
      <c r="P88" s="4">
        <v>9397600</v>
      </c>
      <c r="Q88" s="4">
        <v>7970700</v>
      </c>
      <c r="R88" s="5">
        <v>-2.6000000000000002E-2</v>
      </c>
      <c r="S88" s="4">
        <v>17832200</v>
      </c>
      <c r="T88" s="4">
        <f t="shared" si="13"/>
        <v>6682184.7000000002</v>
      </c>
      <c r="U88" s="4">
        <f t="shared" si="14"/>
        <v>3862500</v>
      </c>
      <c r="V88" s="5">
        <v>7.4200000000000002E-2</v>
      </c>
    </row>
    <row r="89" spans="1:22" x14ac:dyDescent="0.2">
      <c r="A89" s="16" t="s">
        <v>188</v>
      </c>
      <c r="B89" s="4">
        <v>523500</v>
      </c>
      <c r="C89" s="4">
        <v>22200</v>
      </c>
      <c r="D89" s="4">
        <v>501300</v>
      </c>
      <c r="E89" s="4">
        <v>15932180000</v>
      </c>
      <c r="F89" s="4">
        <f t="shared" si="11"/>
        <v>-30489840000</v>
      </c>
      <c r="G89" s="4">
        <v>37200</v>
      </c>
      <c r="H89" s="4">
        <v>30600</v>
      </c>
      <c r="I89" s="4">
        <v>6600</v>
      </c>
      <c r="J89" s="4">
        <v>201060000</v>
      </c>
      <c r="K89" s="24">
        <f t="shared" si="12"/>
        <v>23861465000</v>
      </c>
      <c r="L89" s="4">
        <v>1942</v>
      </c>
      <c r="M89" s="4">
        <v>1970</v>
      </c>
      <c r="N89" s="4">
        <v>183</v>
      </c>
      <c r="O89" s="4">
        <v>185</v>
      </c>
      <c r="P89" s="4">
        <v>2559000</v>
      </c>
      <c r="Q89" s="4">
        <v>2628700</v>
      </c>
      <c r="R89" s="5">
        <v>4.7999999999999996E-3</v>
      </c>
      <c r="S89" s="4">
        <v>5407300</v>
      </c>
      <c r="T89" s="4">
        <f t="shared" si="13"/>
        <v>6776675.9000000004</v>
      </c>
      <c r="U89" s="4">
        <f t="shared" si="14"/>
        <v>3862500</v>
      </c>
      <c r="V89" s="5">
        <v>2.18E-2</v>
      </c>
    </row>
    <row r="90" spans="1:22" x14ac:dyDescent="0.2">
      <c r="A90" s="16" t="s">
        <v>187</v>
      </c>
      <c r="B90" s="4">
        <v>646600</v>
      </c>
      <c r="C90" s="4">
        <v>167700</v>
      </c>
      <c r="D90" s="4">
        <v>478900</v>
      </c>
      <c r="E90" s="4">
        <v>14977290000</v>
      </c>
      <c r="F90" s="4">
        <f t="shared" si="11"/>
        <v>-46422020000</v>
      </c>
      <c r="G90" s="4">
        <v>0</v>
      </c>
      <c r="H90" s="4">
        <v>0</v>
      </c>
      <c r="I90" s="4">
        <v>0</v>
      </c>
      <c r="J90" s="4">
        <v>-93390000</v>
      </c>
      <c r="K90" s="24">
        <f t="shared" si="12"/>
        <v>23660405000</v>
      </c>
      <c r="L90" s="4">
        <v>1406</v>
      </c>
      <c r="M90" s="4">
        <v>1111</v>
      </c>
      <c r="N90" s="4">
        <v>132</v>
      </c>
      <c r="O90" s="4">
        <v>118</v>
      </c>
      <c r="P90" s="4">
        <v>1766900</v>
      </c>
      <c r="Q90" s="4">
        <v>1564500</v>
      </c>
      <c r="R90" s="5">
        <v>1.46E-2</v>
      </c>
      <c r="S90" s="4">
        <v>3862500</v>
      </c>
      <c r="T90" s="4">
        <f t="shared" si="13"/>
        <v>7665793.5999999996</v>
      </c>
      <c r="U90" s="4">
        <f t="shared" si="14"/>
        <v>4030776</v>
      </c>
      <c r="V90" s="5">
        <v>1.2800000000000001E-2</v>
      </c>
    </row>
    <row r="91" spans="1:22" x14ac:dyDescent="0.2">
      <c r="A91" s="16" t="s">
        <v>186</v>
      </c>
      <c r="B91" s="4">
        <v>152700</v>
      </c>
      <c r="C91" s="4">
        <v>975600</v>
      </c>
      <c r="D91" s="4">
        <v>-822900</v>
      </c>
      <c r="E91" s="4">
        <v>-25578110000</v>
      </c>
      <c r="F91" s="4">
        <f t="shared" ref="F91:F102" si="15">E91+F92</f>
        <v>-61399310000</v>
      </c>
      <c r="G91" s="4">
        <v>0</v>
      </c>
      <c r="H91" s="4">
        <v>0</v>
      </c>
      <c r="I91" s="4">
        <v>0</v>
      </c>
      <c r="J91" s="4">
        <v>-1966340000</v>
      </c>
      <c r="K91" s="24">
        <f t="shared" ref="K91:K102" si="16">K92+J91</f>
        <v>23753795000</v>
      </c>
      <c r="L91" s="4">
        <v>2183</v>
      </c>
      <c r="M91" s="4">
        <v>1625</v>
      </c>
      <c r="N91" s="4">
        <v>115</v>
      </c>
      <c r="O91" s="4">
        <v>136</v>
      </c>
      <c r="P91" s="4">
        <v>1985600</v>
      </c>
      <c r="Q91" s="4">
        <v>2393900</v>
      </c>
      <c r="R91" s="5">
        <v>0</v>
      </c>
      <c r="S91" s="4">
        <v>4610815</v>
      </c>
      <c r="T91" s="4">
        <f t="shared" si="13"/>
        <v>7586155.2999999998</v>
      </c>
      <c r="U91" s="4">
        <f t="shared" ref="U91:U102" si="17">MIN(S92:S96)</f>
        <v>4030776</v>
      </c>
      <c r="V91" s="5">
        <v>1.2800000000000001E-2</v>
      </c>
    </row>
    <row r="92" spans="1:22" x14ac:dyDescent="0.2">
      <c r="A92" s="16" t="s">
        <v>185</v>
      </c>
      <c r="B92" s="4">
        <v>12000</v>
      </c>
      <c r="C92" s="4">
        <v>61566</v>
      </c>
      <c r="D92" s="4">
        <v>-49566</v>
      </c>
      <c r="E92" s="4">
        <v>-1513620000</v>
      </c>
      <c r="F92" s="4">
        <f t="shared" si="15"/>
        <v>-35821200000</v>
      </c>
      <c r="G92" s="4">
        <v>30000</v>
      </c>
      <c r="H92" s="4">
        <v>0</v>
      </c>
      <c r="I92" s="4">
        <v>30000</v>
      </c>
      <c r="J92" s="4">
        <v>919500000</v>
      </c>
      <c r="K92" s="24">
        <f t="shared" si="16"/>
        <v>25720135000</v>
      </c>
      <c r="L92" s="4">
        <v>1473</v>
      </c>
      <c r="M92" s="4">
        <v>1171</v>
      </c>
      <c r="N92" s="4">
        <v>157</v>
      </c>
      <c r="O92" s="4">
        <v>135</v>
      </c>
      <c r="P92" s="4">
        <v>1973400</v>
      </c>
      <c r="Q92" s="4">
        <v>1707000</v>
      </c>
      <c r="R92" s="5">
        <v>1.6500000000000001E-2</v>
      </c>
      <c r="S92" s="4">
        <v>4030776</v>
      </c>
      <c r="T92" s="4">
        <f t="shared" si="13"/>
        <v>7720057.2000000002</v>
      </c>
      <c r="U92" s="4">
        <f t="shared" si="17"/>
        <v>4326422</v>
      </c>
      <c r="V92" s="5">
        <v>1.78E-2</v>
      </c>
    </row>
    <row r="93" spans="1:22" x14ac:dyDescent="0.2">
      <c r="A93" s="16" t="s">
        <v>184</v>
      </c>
      <c r="B93" s="4">
        <v>13900</v>
      </c>
      <c r="C93" s="4">
        <v>123900</v>
      </c>
      <c r="D93" s="4">
        <v>-110000</v>
      </c>
      <c r="E93" s="4">
        <v>-3384810000</v>
      </c>
      <c r="F93" s="4">
        <f t="shared" si="15"/>
        <v>-34307580000</v>
      </c>
      <c r="K93" s="24">
        <f t="shared" si="16"/>
        <v>24800635000</v>
      </c>
      <c r="L93" s="4">
        <v>1000</v>
      </c>
      <c r="M93" s="4">
        <v>2028</v>
      </c>
      <c r="N93" s="4">
        <v>113</v>
      </c>
      <c r="O93" s="4">
        <v>152</v>
      </c>
      <c r="P93" s="4">
        <v>1365600</v>
      </c>
      <c r="Q93" s="4">
        <v>2332400</v>
      </c>
      <c r="R93" s="5">
        <v>-1.4499999999999999E-2</v>
      </c>
      <c r="S93" s="4">
        <v>4326422</v>
      </c>
      <c r="T93" s="4">
        <f t="shared" si="13"/>
        <v>8097127.777777778</v>
      </c>
      <c r="U93" s="4">
        <f t="shared" si="17"/>
        <v>7230331</v>
      </c>
      <c r="V93" s="5">
        <v>2.41E-2</v>
      </c>
    </row>
    <row r="94" spans="1:22" x14ac:dyDescent="0.2">
      <c r="A94" s="16" t="s">
        <v>183</v>
      </c>
      <c r="B94" s="4">
        <v>822200</v>
      </c>
      <c r="C94" s="4">
        <v>591100</v>
      </c>
      <c r="D94" s="4">
        <v>231100</v>
      </c>
      <c r="E94" s="4">
        <v>7188230000</v>
      </c>
      <c r="F94" s="4">
        <f t="shared" si="15"/>
        <v>-30922770000</v>
      </c>
      <c r="G94" s="4">
        <v>34400</v>
      </c>
      <c r="H94" s="4">
        <v>0</v>
      </c>
      <c r="I94" s="4">
        <v>34400</v>
      </c>
      <c r="J94" s="4">
        <v>1068360000</v>
      </c>
      <c r="K94" s="24">
        <f t="shared" si="16"/>
        <v>24800635000</v>
      </c>
      <c r="L94" s="4">
        <v>2174</v>
      </c>
      <c r="M94" s="4">
        <v>3876</v>
      </c>
      <c r="N94" s="4">
        <v>249</v>
      </c>
      <c r="O94" s="4">
        <v>453</v>
      </c>
      <c r="P94" s="4">
        <v>3400600</v>
      </c>
      <c r="Q94" s="4">
        <v>6481300</v>
      </c>
      <c r="R94" s="5">
        <v>-2.52E-2</v>
      </c>
      <c r="S94" s="4">
        <v>10420747</v>
      </c>
      <c r="T94" s="4">
        <f t="shared" si="13"/>
        <v>7806675.375</v>
      </c>
      <c r="U94" s="4">
        <f t="shared" si="17"/>
        <v>6352212</v>
      </c>
      <c r="V94" s="5">
        <v>2.7000000000000003E-2</v>
      </c>
    </row>
    <row r="95" spans="1:22" x14ac:dyDescent="0.2">
      <c r="A95" s="16" t="s">
        <v>182</v>
      </c>
      <c r="B95" s="4">
        <v>1843700</v>
      </c>
      <c r="C95" s="4">
        <v>330000</v>
      </c>
      <c r="D95" s="4">
        <v>1513700</v>
      </c>
      <c r="E95" s="4">
        <v>47912770000</v>
      </c>
      <c r="F95" s="4">
        <f t="shared" si="15"/>
        <v>-38111000000</v>
      </c>
      <c r="G95" s="4">
        <v>81200</v>
      </c>
      <c r="H95" s="4">
        <v>2400</v>
      </c>
      <c r="I95" s="4">
        <v>78800</v>
      </c>
      <c r="J95" s="4">
        <v>2499760000</v>
      </c>
      <c r="K95" s="24">
        <f t="shared" si="16"/>
        <v>23732275000</v>
      </c>
      <c r="L95" s="4">
        <v>1477</v>
      </c>
      <c r="M95" s="4">
        <v>2307</v>
      </c>
      <c r="N95" s="4">
        <v>235</v>
      </c>
      <c r="O95" s="4">
        <v>293</v>
      </c>
      <c r="P95" s="4">
        <v>2863500</v>
      </c>
      <c r="Q95" s="4">
        <v>3962500</v>
      </c>
      <c r="R95" s="5">
        <v>1.6000000000000001E-3</v>
      </c>
      <c r="S95" s="4">
        <v>7230331</v>
      </c>
      <c r="T95" s="4">
        <f t="shared" si="13"/>
        <v>7889010.2857142854</v>
      </c>
      <c r="U95" s="4">
        <f t="shared" si="17"/>
        <v>6352212</v>
      </c>
      <c r="V95" s="5">
        <v>9.4999999999999998E-3</v>
      </c>
    </row>
    <row r="96" spans="1:22" x14ac:dyDescent="0.2">
      <c r="A96" s="16" t="s">
        <v>177</v>
      </c>
      <c r="B96" s="4">
        <v>816500</v>
      </c>
      <c r="C96" s="4">
        <v>403500</v>
      </c>
      <c r="D96" s="4">
        <v>413000</v>
      </c>
      <c r="E96" s="4">
        <v>13116430000</v>
      </c>
      <c r="F96" s="4">
        <f t="shared" si="15"/>
        <v>-86023770000</v>
      </c>
      <c r="G96" s="4">
        <v>190800</v>
      </c>
      <c r="H96" s="4">
        <v>0</v>
      </c>
      <c r="I96" s="4">
        <v>190800</v>
      </c>
      <c r="J96" s="4">
        <v>6078880000</v>
      </c>
      <c r="K96" s="24">
        <f t="shared" si="16"/>
        <v>21232515000</v>
      </c>
      <c r="L96" s="4">
        <v>2215</v>
      </c>
      <c r="M96" s="4">
        <v>5093</v>
      </c>
      <c r="N96" s="4">
        <v>242</v>
      </c>
      <c r="O96" s="4">
        <v>409</v>
      </c>
      <c r="P96" s="4">
        <v>3871000</v>
      </c>
      <c r="Q96" s="4">
        <v>6441700</v>
      </c>
      <c r="R96" s="5">
        <v>-1.8600000000000002E-2</v>
      </c>
      <c r="S96" s="4">
        <v>10598024</v>
      </c>
      <c r="T96" s="4">
        <f t="shared" si="13"/>
        <v>7437508</v>
      </c>
      <c r="U96" s="4">
        <f t="shared" si="17"/>
        <v>3814432</v>
      </c>
      <c r="V96" s="5">
        <v>2.3300000000000001E-2</v>
      </c>
    </row>
    <row r="97" spans="1:22" x14ac:dyDescent="0.2">
      <c r="A97" s="16" t="s">
        <v>175</v>
      </c>
      <c r="B97" s="4">
        <v>435700</v>
      </c>
      <c r="C97" s="4">
        <v>600400</v>
      </c>
      <c r="D97" s="4">
        <v>-164700</v>
      </c>
      <c r="E97" s="4">
        <v>-5385410000</v>
      </c>
      <c r="F97" s="4">
        <f t="shared" si="15"/>
        <v>-99140200000</v>
      </c>
      <c r="G97" s="4">
        <v>62000</v>
      </c>
      <c r="H97" s="4">
        <v>230000</v>
      </c>
      <c r="I97" s="4">
        <v>-168000</v>
      </c>
      <c r="J97" s="4">
        <v>-5443020000</v>
      </c>
      <c r="K97" s="24">
        <f t="shared" si="16"/>
        <v>15153635000</v>
      </c>
      <c r="L97" s="4">
        <v>2460</v>
      </c>
      <c r="M97" s="4">
        <v>2955</v>
      </c>
      <c r="N97" s="4">
        <v>317</v>
      </c>
      <c r="O97" s="4">
        <v>324</v>
      </c>
      <c r="P97" s="4">
        <v>4217000</v>
      </c>
      <c r="Q97" s="4">
        <v>4614600</v>
      </c>
      <c r="R97" s="5">
        <v>-1.5E-3</v>
      </c>
      <c r="S97" s="4">
        <v>9100400</v>
      </c>
      <c r="T97" s="4">
        <f t="shared" ref="T97:T102" si="18">AVERAGE(S98:S107)</f>
        <v>7104929.5999999996</v>
      </c>
      <c r="U97" s="4">
        <f t="shared" si="17"/>
        <v>3814432</v>
      </c>
      <c r="V97" s="5">
        <v>1.84E-2</v>
      </c>
    </row>
    <row r="98" spans="1:22" x14ac:dyDescent="0.2">
      <c r="A98" s="16" t="s">
        <v>174</v>
      </c>
      <c r="B98" s="4">
        <v>94800</v>
      </c>
      <c r="C98" s="4">
        <v>1724700</v>
      </c>
      <c r="D98" s="4">
        <v>-1629900</v>
      </c>
      <c r="E98" s="4">
        <v>-52379980000</v>
      </c>
      <c r="F98" s="4">
        <f t="shared" si="15"/>
        <v>-93754790000</v>
      </c>
      <c r="G98" s="4">
        <v>100000</v>
      </c>
      <c r="H98" s="4">
        <v>56000</v>
      </c>
      <c r="I98" s="4">
        <v>44000</v>
      </c>
      <c r="J98" s="4">
        <v>1409420000</v>
      </c>
      <c r="K98" s="24">
        <f t="shared" si="16"/>
        <v>20596655000</v>
      </c>
      <c r="L98" s="4">
        <v>1749</v>
      </c>
      <c r="M98" s="4">
        <v>3003</v>
      </c>
      <c r="N98" s="4">
        <v>196</v>
      </c>
      <c r="O98" s="4">
        <v>297</v>
      </c>
      <c r="P98" s="4">
        <v>2640000</v>
      </c>
      <c r="Q98" s="4">
        <v>4125500</v>
      </c>
      <c r="R98" s="5">
        <v>1.1000000000000001E-2</v>
      </c>
      <c r="S98" s="4">
        <v>7234532</v>
      </c>
      <c r="T98" s="4">
        <f t="shared" si="18"/>
        <v>7072529</v>
      </c>
      <c r="U98" s="4">
        <f t="shared" si="17"/>
        <v>3814432</v>
      </c>
      <c r="V98" s="5">
        <v>1.54E-2</v>
      </c>
    </row>
    <row r="99" spans="1:22" x14ac:dyDescent="0.2">
      <c r="A99" s="16" t="s">
        <v>164</v>
      </c>
      <c r="B99" s="4">
        <v>143200</v>
      </c>
      <c r="C99" s="4">
        <v>442653</v>
      </c>
      <c r="D99" s="4">
        <v>-299453</v>
      </c>
      <c r="E99" s="4">
        <v>-9561720000</v>
      </c>
      <c r="F99" s="4">
        <f t="shared" si="15"/>
        <v>-41374810000</v>
      </c>
      <c r="G99" s="4">
        <v>201200</v>
      </c>
      <c r="H99" s="4">
        <v>1200</v>
      </c>
      <c r="I99" s="4">
        <v>200000</v>
      </c>
      <c r="J99" s="4">
        <v>6384700000</v>
      </c>
      <c r="K99" s="24">
        <f t="shared" si="16"/>
        <v>19187235000</v>
      </c>
      <c r="L99" s="4">
        <v>1830</v>
      </c>
      <c r="M99" s="4">
        <v>2728</v>
      </c>
      <c r="N99" s="4">
        <v>181</v>
      </c>
      <c r="O99" s="4">
        <v>221</v>
      </c>
      <c r="P99" s="4">
        <v>2389200</v>
      </c>
      <c r="Q99" s="4">
        <v>3571700</v>
      </c>
      <c r="R99" s="5">
        <v>7.9000000000000008E-3</v>
      </c>
      <c r="S99" s="4">
        <v>6352212</v>
      </c>
      <c r="T99" s="4">
        <f t="shared" si="18"/>
        <v>7312634.666666667</v>
      </c>
      <c r="U99" s="4">
        <f t="shared" si="17"/>
        <v>3814432</v>
      </c>
      <c r="V99" s="5">
        <v>2.3199999999999998E-2</v>
      </c>
    </row>
    <row r="100" spans="1:22" x14ac:dyDescent="0.2">
      <c r="A100" s="16" t="s">
        <v>156</v>
      </c>
      <c r="B100" s="4">
        <v>141200</v>
      </c>
      <c r="C100" s="4">
        <v>303200</v>
      </c>
      <c r="D100" s="4">
        <v>-162000</v>
      </c>
      <c r="E100" s="4">
        <v>-5208700000</v>
      </c>
      <c r="F100" s="4">
        <f t="shared" si="15"/>
        <v>-31813090000</v>
      </c>
      <c r="G100" s="4">
        <v>364400</v>
      </c>
      <c r="H100" s="4">
        <v>14500</v>
      </c>
      <c r="I100" s="4">
        <v>349900</v>
      </c>
      <c r="J100" s="4">
        <v>11250635000</v>
      </c>
      <c r="K100" s="24">
        <f t="shared" si="16"/>
        <v>12802535000</v>
      </c>
      <c r="L100" s="4">
        <v>2881</v>
      </c>
      <c r="M100" s="4">
        <v>3262</v>
      </c>
      <c r="N100" s="4">
        <v>338</v>
      </c>
      <c r="O100" s="4">
        <v>492</v>
      </c>
      <c r="P100" s="4">
        <v>5047300</v>
      </c>
      <c r="Q100" s="4">
        <v>6983300</v>
      </c>
      <c r="R100" s="5">
        <v>-6.1999999999999998E-3</v>
      </c>
      <c r="S100" s="4">
        <v>12753677</v>
      </c>
      <c r="T100" s="4">
        <f t="shared" si="18"/>
        <v>4592113.5</v>
      </c>
      <c r="U100" s="4">
        <f t="shared" si="17"/>
        <v>3814432</v>
      </c>
      <c r="V100" s="5">
        <v>2.0099999999999996E-2</v>
      </c>
    </row>
    <row r="101" spans="1:22" x14ac:dyDescent="0.2">
      <c r="A101" s="16" t="s">
        <v>155</v>
      </c>
      <c r="B101" s="4">
        <v>82300</v>
      </c>
      <c r="C101" s="4">
        <v>248000</v>
      </c>
      <c r="D101" s="4">
        <v>-165700</v>
      </c>
      <c r="E101" s="4">
        <v>-5239340000</v>
      </c>
      <c r="F101" s="4">
        <f t="shared" si="15"/>
        <v>-26604390000</v>
      </c>
      <c r="G101" s="4">
        <v>50000</v>
      </c>
      <c r="H101" s="4">
        <v>1200</v>
      </c>
      <c r="I101" s="4">
        <v>48800</v>
      </c>
      <c r="J101" s="4">
        <v>1551900000</v>
      </c>
      <c r="K101" s="24">
        <f t="shared" si="16"/>
        <v>1551900000</v>
      </c>
      <c r="L101" s="4">
        <v>1169</v>
      </c>
      <c r="M101" s="4">
        <v>1186</v>
      </c>
      <c r="N101" s="4">
        <v>121</v>
      </c>
      <c r="O101" s="4">
        <v>107</v>
      </c>
      <c r="P101" s="4">
        <v>1651200</v>
      </c>
      <c r="Q101" s="4">
        <v>1512000</v>
      </c>
      <c r="R101" s="5">
        <v>1.11E-2</v>
      </c>
      <c r="S101" s="4">
        <v>3814432</v>
      </c>
      <c r="T101" s="4">
        <f t="shared" si="18"/>
        <v>5369795</v>
      </c>
      <c r="U101" s="4">
        <f t="shared" si="17"/>
        <v>5369795</v>
      </c>
      <c r="V101" s="5">
        <v>1.4199999999999999E-2</v>
      </c>
    </row>
    <row r="102" spans="1:22" x14ac:dyDescent="0.2">
      <c r="A102" s="16" t="s">
        <v>154</v>
      </c>
      <c r="B102" s="4">
        <v>19600</v>
      </c>
      <c r="C102" s="4">
        <v>694100</v>
      </c>
      <c r="D102" s="4">
        <v>-674500</v>
      </c>
      <c r="E102" s="4">
        <v>-21365050000</v>
      </c>
      <c r="F102" s="4">
        <f t="shared" si="15"/>
        <v>-21365050000</v>
      </c>
      <c r="K102" s="24">
        <f t="shared" si="16"/>
        <v>0</v>
      </c>
      <c r="L102" s="4">
        <v>1792</v>
      </c>
      <c r="M102" s="4">
        <v>1819</v>
      </c>
      <c r="N102" s="4">
        <v>159</v>
      </c>
      <c r="O102" s="4">
        <v>188</v>
      </c>
      <c r="P102" s="4">
        <v>2461500</v>
      </c>
      <c r="Q102" s="4">
        <v>2664600</v>
      </c>
      <c r="R102" s="5">
        <v>-6.1999999999999998E-3</v>
      </c>
      <c r="S102" s="4">
        <v>5369795</v>
      </c>
      <c r="T102" s="4" t="e">
        <f t="shared" si="18"/>
        <v>#DIV/0!</v>
      </c>
      <c r="U102" s="4">
        <f t="shared" si="17"/>
        <v>0</v>
      </c>
      <c r="V102" s="5">
        <v>2.18E-2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277-CB8E-A34C-AE68-14D31119012B}">
  <sheetPr codeName="Sheet46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5.83203125"/>
    <col min="3" max="3" customWidth="true" width="14.0"/>
    <col min="4" max="4" customWidth="true" width="14.33203125"/>
    <col min="5" max="5" customWidth="true" width="18.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859">
        <v>344</v>
      </c>
      <c r="B3" t="n" s="2860">
        <v>81050.0</v>
      </c>
      <c r="C3" t="n" s="2861">
        <v>3367306.0</v>
      </c>
      <c r="D3" t="n" s="2862">
        <v>-3286256.0</v>
      </c>
      <c r="E3" t="n" s="2863">
        <v>-7.150667E10</v>
      </c>
      <c r="G3" t="n" s="2849">
        <v>0.0</v>
      </c>
      <c r="H3" t="n" s="2850">
        <v>0.0</v>
      </c>
      <c r="I3" t="n" s="2851">
        <v>0.0</v>
      </c>
      <c r="J3" t="n" s="2852">
        <v>1.15375E9</v>
      </c>
      <c r="L3" t="n" s="2853">
        <v>1133.0</v>
      </c>
      <c r="M3" t="n" s="2854">
        <v>3163.0</v>
      </c>
      <c r="N3" t="n" s="2855">
        <v>82.0</v>
      </c>
      <c r="O3" t="n" s="2856">
        <v>108.0</v>
      </c>
      <c r="P3" t="n" s="2857">
        <v>1551900.0</v>
      </c>
      <c r="Q3" t="n" s="2858">
        <v>3209800.0</v>
      </c>
      <c r="R3" t="n" s="2847">
        <v>0.006999999999999999</v>
      </c>
      <c r="S3" t="n" s="2846">
        <v>5366300.0</v>
      </c>
      <c r="V3" t="n" s="2848">
        <v>0.0204</v>
      </c>
    </row>
    <row r="4">
      <c r="A4" t="s" s="792">
        <v>343</v>
      </c>
      <c r="B4" t="n" s="793">
        <v>153510.0</v>
      </c>
      <c r="C4" t="n" s="794">
        <v>4779287.0</v>
      </c>
      <c r="D4" t="n" s="795">
        <v>-4625777.0</v>
      </c>
      <c r="E4" t="n" s="796">
        <v>-1.0047127E11</v>
      </c>
      <c r="G4" t="n" s="782">
        <v>0.0</v>
      </c>
      <c r="H4" t="n" s="783">
        <v>0.0</v>
      </c>
      <c r="I4" t="n" s="784">
        <v>0.0</v>
      </c>
      <c r="J4" t="n" s="785">
        <v>-9.79285E9</v>
      </c>
      <c r="L4" t="n" s="786">
        <v>1809.0</v>
      </c>
      <c r="M4" t="n" s="787">
        <v>5701.0</v>
      </c>
      <c r="N4" t="n" s="788">
        <v>153.0</v>
      </c>
      <c r="O4" t="n" s="789">
        <v>393.0</v>
      </c>
      <c r="P4" t="n" s="790">
        <v>2571500.0</v>
      </c>
      <c r="Q4" t="n" s="791">
        <v>7756800.0</v>
      </c>
      <c r="R4" t="n" s="780">
        <v>-0.0254</v>
      </c>
      <c r="S4" t="n" s="779">
        <v>1.1274E7</v>
      </c>
      <c r="V4" t="n" s="781">
        <v>0.0227</v>
      </c>
    </row>
    <row r="5" spans="1:22" x14ac:dyDescent="0.2">
      <c r="A5" s="16" t="s">
        <v>342</v>
      </c>
      <c r="B5" s="4">
        <v>123800</v>
      </c>
      <c r="C5" s="4">
        <v>2798583</v>
      </c>
      <c r="D5" s="4">
        <v>-2674783</v>
      </c>
      <c r="E5" s="4">
        <v>-59450940000</v>
      </c>
      <c r="F5" s="4">
        <f t="shared" ref="F5:F46" si="0">E5+F6</f>
        <v>-2178712959359</v>
      </c>
      <c r="G5" s="4">
        <v>0</v>
      </c>
      <c r="H5" s="4">
        <v>0</v>
      </c>
      <c r="I5" s="4">
        <v>0</v>
      </c>
      <c r="J5" s="4">
        <v>-5145100000</v>
      </c>
      <c r="K5" s="24">
        <f t="shared" ref="K5:K46" si="1">K6+J5</f>
        <v>-55980241000</v>
      </c>
      <c r="L5" s="4">
        <v>1117</v>
      </c>
      <c r="M5" s="4">
        <v>4783</v>
      </c>
      <c r="N5" s="4">
        <v>73</v>
      </c>
      <c r="O5" s="4">
        <v>233</v>
      </c>
      <c r="P5" s="4">
        <v>1565600</v>
      </c>
      <c r="Q5" s="4">
        <v>5349800</v>
      </c>
      <c r="R5" s="5">
        <v>-1.3500000000000002E-2</v>
      </c>
      <c r="S5" s="4">
        <v>7483700</v>
      </c>
      <c r="T5" s="4">
        <f t="shared" ref="T5:T73" si="2">AVERAGE(S6:S15)</f>
        <v>7959160</v>
      </c>
      <c r="U5" s="4">
        <f t="shared" ref="U5:U46" si="3">MIN(S6:S10)</f>
        <v>3615500</v>
      </c>
      <c r="V5" s="5">
        <v>1.78E-2</v>
      </c>
    </row>
    <row r="6" spans="1:22" x14ac:dyDescent="0.2">
      <c r="A6" s="16" t="s">
        <v>341</v>
      </c>
      <c r="B6" s="4">
        <v>165550</v>
      </c>
      <c r="C6" s="4">
        <v>836643</v>
      </c>
      <c r="D6" s="4">
        <v>-671093</v>
      </c>
      <c r="E6" s="4">
        <v>-15049370000</v>
      </c>
      <c r="F6" s="4">
        <f t="shared" si="0"/>
        <v>-2119262019359</v>
      </c>
      <c r="G6" s="4">
        <v>0</v>
      </c>
      <c r="H6" s="4">
        <v>0</v>
      </c>
      <c r="I6" s="4">
        <v>0</v>
      </c>
      <c r="J6" s="4">
        <v>-5145100000</v>
      </c>
      <c r="K6" s="24">
        <f t="shared" si="1"/>
        <v>-50835141000</v>
      </c>
      <c r="L6" s="4">
        <v>983</v>
      </c>
      <c r="M6" s="4">
        <v>1870</v>
      </c>
      <c r="N6" s="4">
        <v>68</v>
      </c>
      <c r="O6" s="4">
        <v>101</v>
      </c>
      <c r="P6" s="4">
        <v>1417300</v>
      </c>
      <c r="Q6" s="4">
        <v>2198200</v>
      </c>
      <c r="R6" s="5">
        <v>6.8000000000000005E-3</v>
      </c>
      <c r="S6" s="4">
        <v>3615500</v>
      </c>
      <c r="T6" s="4">
        <f t="shared" si="2"/>
        <v>8105140</v>
      </c>
      <c r="U6" s="4">
        <f t="shared" si="3"/>
        <v>4622900</v>
      </c>
      <c r="V6" s="5">
        <v>1.11E-2</v>
      </c>
    </row>
    <row r="7" spans="1:22" x14ac:dyDescent="0.2">
      <c r="A7" s="16" t="s">
        <v>340</v>
      </c>
      <c r="B7" s="4">
        <v>542840</v>
      </c>
      <c r="C7" s="4">
        <v>1909506</v>
      </c>
      <c r="D7" s="4">
        <v>-1366666</v>
      </c>
      <c r="E7" s="4">
        <v>-30467590000</v>
      </c>
      <c r="F7" s="4">
        <f t="shared" si="0"/>
        <v>-2104212649359</v>
      </c>
      <c r="G7" s="4">
        <v>0</v>
      </c>
      <c r="H7" s="4">
        <v>0</v>
      </c>
      <c r="I7" s="4">
        <v>0</v>
      </c>
      <c r="J7" s="4">
        <v>-1861270000</v>
      </c>
      <c r="K7" s="24">
        <f t="shared" si="1"/>
        <v>-45690041000</v>
      </c>
      <c r="L7" s="4">
        <v>1188</v>
      </c>
      <c r="M7" s="4">
        <v>1721</v>
      </c>
      <c r="N7" s="4">
        <v>119</v>
      </c>
      <c r="O7" s="4">
        <v>107</v>
      </c>
      <c r="P7" s="4">
        <v>2214400</v>
      </c>
      <c r="Q7" s="4">
        <v>2338500</v>
      </c>
      <c r="R7" s="5">
        <v>0</v>
      </c>
      <c r="S7" s="4">
        <v>4622900</v>
      </c>
      <c r="T7" s="4">
        <f t="shared" si="2"/>
        <v>8098560</v>
      </c>
      <c r="U7" s="4">
        <f t="shared" si="3"/>
        <v>5858600</v>
      </c>
      <c r="V7" s="5">
        <v>9.0000000000000011E-3</v>
      </c>
    </row>
    <row r="8" spans="1:22" x14ac:dyDescent="0.2">
      <c r="A8" s="16" t="s">
        <v>339</v>
      </c>
      <c r="B8" s="4">
        <v>761700</v>
      </c>
      <c r="C8" s="4">
        <v>3322181</v>
      </c>
      <c r="D8" s="4">
        <v>-2560481</v>
      </c>
      <c r="E8" s="4">
        <v>-57838840000</v>
      </c>
      <c r="F8" s="4">
        <f t="shared" si="0"/>
        <v>-2073745059359</v>
      </c>
      <c r="G8" s="4">
        <v>0</v>
      </c>
      <c r="H8" s="4">
        <v>0</v>
      </c>
      <c r="I8" s="4">
        <v>0</v>
      </c>
      <c r="J8" s="4">
        <v>-15780465000</v>
      </c>
      <c r="K8" s="24">
        <f t="shared" si="1"/>
        <v>-43828771000</v>
      </c>
      <c r="L8" s="4">
        <v>2254</v>
      </c>
      <c r="M8" s="4">
        <v>6043</v>
      </c>
      <c r="N8" s="4">
        <v>218</v>
      </c>
      <c r="O8" s="4">
        <v>485</v>
      </c>
      <c r="P8" s="4">
        <v>3961000</v>
      </c>
      <c r="Q8" s="4">
        <v>9744000</v>
      </c>
      <c r="R8" s="5">
        <v>-3.1300000000000001E-2</v>
      </c>
      <c r="S8" s="4">
        <v>14326500</v>
      </c>
      <c r="T8" s="4">
        <f t="shared" si="2"/>
        <v>7408330</v>
      </c>
      <c r="U8" s="4">
        <f t="shared" si="3"/>
        <v>5858600</v>
      </c>
      <c r="V8" s="5">
        <v>3.7200000000000004E-2</v>
      </c>
    </row>
    <row r="9" spans="1:22" x14ac:dyDescent="0.2">
      <c r="A9" s="16" t="s">
        <v>338</v>
      </c>
      <c r="B9" s="4">
        <v>253520</v>
      </c>
      <c r="C9" s="4">
        <v>1050566</v>
      </c>
      <c r="D9" s="4">
        <v>-797046</v>
      </c>
      <c r="E9" s="4">
        <v>-18288910000</v>
      </c>
      <c r="F9" s="4">
        <f t="shared" si="0"/>
        <v>-2015906219359</v>
      </c>
      <c r="G9" s="4">
        <v>0</v>
      </c>
      <c r="H9" s="4">
        <v>0</v>
      </c>
      <c r="I9" s="4">
        <v>0</v>
      </c>
      <c r="J9" s="4">
        <v>4387115000</v>
      </c>
      <c r="K9" s="24">
        <f t="shared" si="1"/>
        <v>-28048306000</v>
      </c>
      <c r="L9" s="4">
        <v>1433</v>
      </c>
      <c r="M9" s="4">
        <v>2405</v>
      </c>
      <c r="N9" s="4">
        <v>146</v>
      </c>
      <c r="O9" s="4">
        <v>157</v>
      </c>
      <c r="P9" s="4">
        <v>2987000</v>
      </c>
      <c r="Q9" s="4">
        <v>3213500</v>
      </c>
      <c r="R9" s="5">
        <v>-6.5000000000000006E-3</v>
      </c>
      <c r="S9" s="4">
        <v>5858600</v>
      </c>
      <c r="T9" s="4">
        <f t="shared" si="2"/>
        <v>7331000</v>
      </c>
      <c r="U9" s="4">
        <f t="shared" si="3"/>
        <v>6019600</v>
      </c>
      <c r="V9" s="5">
        <v>1.9400000000000001E-2</v>
      </c>
    </row>
    <row r="10" spans="1:22" x14ac:dyDescent="0.2">
      <c r="A10" s="16" t="s">
        <v>337</v>
      </c>
      <c r="B10" s="4">
        <v>65900</v>
      </c>
      <c r="C10" s="4">
        <v>2422111</v>
      </c>
      <c r="D10" s="4">
        <v>-2356211</v>
      </c>
      <c r="E10" s="4">
        <v>-55026300000</v>
      </c>
      <c r="F10" s="4">
        <f t="shared" si="0"/>
        <v>-1997617309359</v>
      </c>
      <c r="G10" s="4">
        <v>0</v>
      </c>
      <c r="H10" s="4">
        <v>0</v>
      </c>
      <c r="I10" s="4">
        <v>0</v>
      </c>
      <c r="J10" s="4">
        <v>977905000</v>
      </c>
      <c r="K10" s="24">
        <f t="shared" si="1"/>
        <v>-32435421000</v>
      </c>
      <c r="L10" s="4">
        <v>3116</v>
      </c>
      <c r="M10" s="4">
        <v>3822</v>
      </c>
      <c r="N10" s="4">
        <v>321</v>
      </c>
      <c r="O10" s="4">
        <v>417</v>
      </c>
      <c r="P10" s="4">
        <v>5705900</v>
      </c>
      <c r="Q10" s="4">
        <v>6913000</v>
      </c>
      <c r="R10" s="5">
        <v>0</v>
      </c>
      <c r="S10" s="4">
        <v>13120700</v>
      </c>
      <c r="T10" s="4">
        <f t="shared" si="2"/>
        <v>6795000</v>
      </c>
      <c r="U10" s="4">
        <f t="shared" si="3"/>
        <v>5556800</v>
      </c>
      <c r="V10" s="5">
        <v>2.5399999999999999E-2</v>
      </c>
    </row>
    <row r="11" spans="1:22" x14ac:dyDescent="0.2">
      <c r="A11" s="16" t="s">
        <v>336</v>
      </c>
      <c r="B11" s="4">
        <v>769100</v>
      </c>
      <c r="C11" s="4">
        <v>2167548</v>
      </c>
      <c r="D11" s="4">
        <v>-1398448</v>
      </c>
      <c r="E11" s="4">
        <v>-32182450000</v>
      </c>
      <c r="F11" s="4">
        <f t="shared" si="0"/>
        <v>-1942591009359</v>
      </c>
      <c r="G11" s="4">
        <v>0</v>
      </c>
      <c r="H11" s="4">
        <v>0</v>
      </c>
      <c r="I11" s="4">
        <v>0</v>
      </c>
      <c r="J11" s="4">
        <v>-23638210000</v>
      </c>
      <c r="K11" s="24">
        <f t="shared" si="1"/>
        <v>-33413326000</v>
      </c>
      <c r="L11" s="4">
        <v>2444</v>
      </c>
      <c r="M11" s="4">
        <v>2571</v>
      </c>
      <c r="N11" s="4">
        <v>213</v>
      </c>
      <c r="O11" s="4">
        <v>312</v>
      </c>
      <c r="P11" s="4">
        <v>4072000</v>
      </c>
      <c r="Q11" s="4">
        <v>4755100</v>
      </c>
      <c r="R11" s="5">
        <v>1.32E-2</v>
      </c>
      <c r="S11" s="4">
        <v>9360200</v>
      </c>
      <c r="T11" s="4">
        <f t="shared" si="2"/>
        <v>6705670</v>
      </c>
      <c r="U11" s="4">
        <f t="shared" si="3"/>
        <v>5075300</v>
      </c>
      <c r="V11" s="5">
        <v>2.3700000000000002E-2</v>
      </c>
    </row>
    <row r="12" spans="1:22" x14ac:dyDescent="0.2">
      <c r="A12" s="16" t="s">
        <v>335</v>
      </c>
      <c r="B12" s="4">
        <v>198500</v>
      </c>
      <c r="C12" s="4">
        <v>1254450</v>
      </c>
      <c r="D12" s="4">
        <v>-1055950</v>
      </c>
      <c r="E12" s="4">
        <v>-24335730000</v>
      </c>
      <c r="F12" s="4">
        <f t="shared" si="0"/>
        <v>-1910408559359</v>
      </c>
      <c r="G12" s="4">
        <v>0</v>
      </c>
      <c r="H12" s="4">
        <v>0</v>
      </c>
      <c r="I12" s="4">
        <v>0</v>
      </c>
      <c r="J12" s="4">
        <v>-1994310000</v>
      </c>
      <c r="K12" s="24">
        <f t="shared" si="1"/>
        <v>-9775116000</v>
      </c>
      <c r="L12" s="4">
        <v>1078</v>
      </c>
      <c r="M12" s="4">
        <v>2975</v>
      </c>
      <c r="N12" s="4">
        <v>93</v>
      </c>
      <c r="O12" s="4">
        <v>236</v>
      </c>
      <c r="P12" s="4">
        <v>1628100</v>
      </c>
      <c r="Q12" s="4">
        <v>4083000</v>
      </c>
      <c r="R12" s="5">
        <v>-1.09E-2</v>
      </c>
      <c r="S12" s="4">
        <v>6019600</v>
      </c>
      <c r="T12" s="4">
        <f t="shared" si="2"/>
        <v>7090880</v>
      </c>
      <c r="U12" s="4">
        <f t="shared" si="3"/>
        <v>4557100</v>
      </c>
      <c r="V12" s="5">
        <v>2.98E-2</v>
      </c>
    </row>
    <row r="13" spans="1:22" x14ac:dyDescent="0.2">
      <c r="A13" s="16" t="s">
        <v>333</v>
      </c>
      <c r="B13" s="4">
        <v>789000</v>
      </c>
      <c r="C13" s="4">
        <v>2771025</v>
      </c>
      <c r="D13" s="4">
        <v>-1982025</v>
      </c>
      <c r="E13" s="4">
        <v>-45662520000</v>
      </c>
      <c r="F13" s="4">
        <f t="shared" si="0"/>
        <v>-1886072829359</v>
      </c>
      <c r="G13" s="4">
        <v>0</v>
      </c>
      <c r="H13" s="4">
        <v>0</v>
      </c>
      <c r="I13" s="4">
        <v>0</v>
      </c>
      <c r="J13" s="4">
        <v>3253970000</v>
      </c>
      <c r="K13" s="24">
        <f t="shared" si="1"/>
        <v>-7780806000</v>
      </c>
      <c r="L13" s="4">
        <v>2823</v>
      </c>
      <c r="M13" s="4">
        <v>3456</v>
      </c>
      <c r="N13" s="4">
        <v>282</v>
      </c>
      <c r="O13" s="4">
        <v>315</v>
      </c>
      <c r="P13" s="4">
        <v>5144200</v>
      </c>
      <c r="Q13" s="4">
        <v>5570300</v>
      </c>
      <c r="R13" s="5">
        <v>1.9900000000000001E-2</v>
      </c>
      <c r="S13" s="4">
        <v>11061000</v>
      </c>
      <c r="T13" s="4">
        <f t="shared" si="2"/>
        <v>7288320</v>
      </c>
      <c r="U13" s="4">
        <f t="shared" si="3"/>
        <v>4557100</v>
      </c>
      <c r="V13" s="5">
        <v>3.2300000000000002E-2</v>
      </c>
    </row>
    <row r="14" spans="1:22" x14ac:dyDescent="0.2">
      <c r="A14" s="16" t="s">
        <v>332</v>
      </c>
      <c r="B14" s="4">
        <v>639500</v>
      </c>
      <c r="C14" s="4">
        <v>586200</v>
      </c>
      <c r="D14" s="4">
        <v>53300</v>
      </c>
      <c r="E14" s="4">
        <v>1233920000</v>
      </c>
      <c r="F14" s="4">
        <f t="shared" si="0"/>
        <v>-1840410309359</v>
      </c>
      <c r="G14" s="4">
        <v>0</v>
      </c>
      <c r="H14" s="4">
        <v>0</v>
      </c>
      <c r="I14" s="4">
        <v>0</v>
      </c>
      <c r="J14" s="4">
        <v>3253970000</v>
      </c>
      <c r="K14" s="24">
        <f t="shared" si="1"/>
        <v>-11034776000</v>
      </c>
      <c r="L14" s="4">
        <v>1542</v>
      </c>
      <c r="M14" s="4">
        <v>1261</v>
      </c>
      <c r="N14" s="4">
        <v>173</v>
      </c>
      <c r="O14" s="4">
        <v>166</v>
      </c>
      <c r="P14" s="4">
        <v>3120500</v>
      </c>
      <c r="Q14" s="4">
        <v>2609400</v>
      </c>
      <c r="R14" s="5">
        <v>1.3500000000000002E-2</v>
      </c>
      <c r="S14" s="4">
        <v>6049800</v>
      </c>
      <c r="T14" s="4">
        <f t="shared" si="2"/>
        <v>7287800</v>
      </c>
      <c r="U14" s="4">
        <f t="shared" si="3"/>
        <v>4557100</v>
      </c>
      <c r="V14" s="5">
        <v>1.54E-2</v>
      </c>
    </row>
    <row r="15" spans="1:22" x14ac:dyDescent="0.2">
      <c r="A15" s="16" t="s">
        <v>331</v>
      </c>
      <c r="B15" s="4">
        <v>311230</v>
      </c>
      <c r="C15" s="4">
        <v>1581827</v>
      </c>
      <c r="D15" s="4">
        <v>-1270597</v>
      </c>
      <c r="E15" s="4">
        <v>-28334220000</v>
      </c>
      <c r="F15" s="4">
        <f t="shared" si="0"/>
        <v>-1841644229359</v>
      </c>
      <c r="G15" s="4">
        <v>0</v>
      </c>
      <c r="H15" s="4">
        <v>0</v>
      </c>
      <c r="I15" s="4">
        <v>0</v>
      </c>
      <c r="J15" s="4">
        <v>7101645000</v>
      </c>
      <c r="K15" s="24">
        <f t="shared" si="1"/>
        <v>-14288746000</v>
      </c>
      <c r="L15" s="4">
        <v>1199</v>
      </c>
      <c r="M15" s="4">
        <v>1470</v>
      </c>
      <c r="N15" s="4">
        <v>175</v>
      </c>
      <c r="O15" s="4">
        <v>133</v>
      </c>
      <c r="P15" s="4">
        <v>2656900</v>
      </c>
      <c r="Q15" s="4">
        <v>2443200</v>
      </c>
      <c r="R15" s="5">
        <v>4.5000000000000005E-3</v>
      </c>
      <c r="S15" s="4">
        <v>5556800</v>
      </c>
      <c r="T15" s="4">
        <f t="shared" si="2"/>
        <v>7495870</v>
      </c>
      <c r="U15" s="4">
        <f t="shared" si="3"/>
        <v>4557100</v>
      </c>
      <c r="V15" s="5">
        <v>1.1200000000000002E-2</v>
      </c>
    </row>
    <row r="16" spans="1:22" x14ac:dyDescent="0.2">
      <c r="A16" s="16" t="s">
        <v>330</v>
      </c>
      <c r="B16" s="4">
        <v>37700</v>
      </c>
      <c r="C16" s="4">
        <v>2151300</v>
      </c>
      <c r="D16" s="4">
        <v>-2113600</v>
      </c>
      <c r="E16" s="4">
        <v>-47405272789</v>
      </c>
      <c r="F16" s="4">
        <f t="shared" si="0"/>
        <v>-1813310009359</v>
      </c>
      <c r="G16" s="4">
        <v>0</v>
      </c>
      <c r="H16" s="4">
        <v>0</v>
      </c>
      <c r="I16" s="4">
        <v>0</v>
      </c>
      <c r="J16" s="4">
        <v>-1249325000</v>
      </c>
      <c r="K16" s="24">
        <f t="shared" si="1"/>
        <v>-21390391000</v>
      </c>
      <c r="L16" s="4">
        <v>1183</v>
      </c>
      <c r="M16" s="4">
        <v>2259</v>
      </c>
      <c r="N16" s="4">
        <v>109</v>
      </c>
      <c r="O16" s="4">
        <v>141</v>
      </c>
      <c r="P16" s="4">
        <v>1961500</v>
      </c>
      <c r="Q16" s="4">
        <v>3111800</v>
      </c>
      <c r="R16" s="5">
        <v>0</v>
      </c>
      <c r="S16" s="4">
        <v>5075300</v>
      </c>
      <c r="T16" s="4">
        <f t="shared" si="2"/>
        <v>7405550</v>
      </c>
      <c r="U16" s="4">
        <f t="shared" si="3"/>
        <v>4557100</v>
      </c>
      <c r="V16" s="5">
        <v>3.0699999999999998E-2</v>
      </c>
    </row>
    <row r="17" spans="1:22" x14ac:dyDescent="0.2">
      <c r="A17" s="16" t="s">
        <v>329</v>
      </c>
      <c r="B17" s="4">
        <v>392350</v>
      </c>
      <c r="C17" s="4">
        <v>948710</v>
      </c>
      <c r="D17" s="4">
        <v>-556360</v>
      </c>
      <c r="E17" s="4">
        <v>-12408839373</v>
      </c>
      <c r="F17" s="4">
        <f t="shared" si="0"/>
        <v>-1765904736570</v>
      </c>
      <c r="G17" s="4">
        <v>0</v>
      </c>
      <c r="H17" s="4">
        <v>0</v>
      </c>
      <c r="I17" s="4">
        <v>0</v>
      </c>
      <c r="J17" s="4">
        <v>-5770885000</v>
      </c>
      <c r="K17" s="24">
        <f t="shared" si="1"/>
        <v>-20141066000</v>
      </c>
      <c r="L17" s="4">
        <v>1047</v>
      </c>
      <c r="M17" s="4">
        <v>2089</v>
      </c>
      <c r="N17" s="4">
        <v>89</v>
      </c>
      <c r="O17" s="4">
        <v>127</v>
      </c>
      <c r="P17" s="4">
        <v>1650800</v>
      </c>
      <c r="Q17" s="4">
        <v>2708700</v>
      </c>
      <c r="R17" s="5">
        <v>-1.1200000000000002E-2</v>
      </c>
      <c r="S17" s="4">
        <v>4557100</v>
      </c>
      <c r="T17" s="4">
        <f t="shared" si="2"/>
        <v>7512880</v>
      </c>
      <c r="U17" s="4">
        <f t="shared" si="3"/>
        <v>5085300</v>
      </c>
      <c r="V17" s="5">
        <v>2.2200000000000001E-2</v>
      </c>
    </row>
    <row r="18" spans="1:22" x14ac:dyDescent="0.2">
      <c r="A18" s="16" t="s">
        <v>328</v>
      </c>
      <c r="B18" s="4">
        <v>96700</v>
      </c>
      <c r="C18" s="4">
        <v>2074900</v>
      </c>
      <c r="D18" s="4">
        <v>-1978200</v>
      </c>
      <c r="E18" s="4">
        <v>-44581760000</v>
      </c>
      <c r="F18" s="4">
        <f t="shared" si="0"/>
        <v>-1753495897197</v>
      </c>
      <c r="G18" s="4">
        <v>0</v>
      </c>
      <c r="H18" s="4">
        <v>0</v>
      </c>
      <c r="I18" s="4">
        <v>0</v>
      </c>
      <c r="J18" s="4">
        <v>-2286580000</v>
      </c>
      <c r="K18" s="24">
        <f t="shared" si="1"/>
        <v>-14370181000</v>
      </c>
      <c r="L18" s="4">
        <v>1500</v>
      </c>
      <c r="M18" s="4">
        <v>3725</v>
      </c>
      <c r="N18" s="4">
        <v>132</v>
      </c>
      <c r="O18" s="4">
        <v>173</v>
      </c>
      <c r="P18" s="4">
        <v>2581600</v>
      </c>
      <c r="Q18" s="4">
        <v>4567300</v>
      </c>
      <c r="R18" s="5">
        <v>-1.55E-2</v>
      </c>
      <c r="S18" s="4">
        <v>7424200</v>
      </c>
      <c r="T18" s="4">
        <f t="shared" si="2"/>
        <v>7256490</v>
      </c>
      <c r="U18" s="4">
        <f t="shared" si="3"/>
        <v>5085300</v>
      </c>
      <c r="V18" s="5">
        <v>3.0499999999999999E-2</v>
      </c>
    </row>
    <row r="19" spans="1:22" x14ac:dyDescent="0.2">
      <c r="A19" s="16" t="s">
        <v>327</v>
      </c>
      <c r="B19" s="4">
        <v>138600</v>
      </c>
      <c r="C19" s="4">
        <v>1101700</v>
      </c>
      <c r="D19" s="4">
        <v>-963100</v>
      </c>
      <c r="E19" s="4">
        <v>-22239750000</v>
      </c>
      <c r="F19" s="4">
        <f t="shared" si="0"/>
        <v>-1708914137197</v>
      </c>
      <c r="G19" s="4">
        <v>0</v>
      </c>
      <c r="H19" s="4">
        <v>0</v>
      </c>
      <c r="I19" s="4">
        <v>0</v>
      </c>
      <c r="J19" s="4">
        <v>965980000</v>
      </c>
      <c r="K19" s="24">
        <f t="shared" si="1"/>
        <v>-12083601000</v>
      </c>
      <c r="L19" s="4">
        <v>920</v>
      </c>
      <c r="M19" s="4">
        <v>1663</v>
      </c>
      <c r="N19" s="4">
        <v>91</v>
      </c>
      <c r="O19" s="4">
        <v>157</v>
      </c>
      <c r="P19" s="4">
        <v>1875200</v>
      </c>
      <c r="Q19" s="4">
        <v>2374600</v>
      </c>
      <c r="R19" s="5">
        <v>-1.5300000000000001E-2</v>
      </c>
      <c r="S19" s="4">
        <v>5085300</v>
      </c>
      <c r="T19" s="4">
        <f t="shared" si="2"/>
        <v>7455790</v>
      </c>
      <c r="U19" s="4">
        <f t="shared" si="3"/>
        <v>6044600</v>
      </c>
      <c r="V19" s="5">
        <v>2.3599999999999999E-2</v>
      </c>
    </row>
    <row r="20" spans="1:22" x14ac:dyDescent="0.2">
      <c r="A20" s="16" t="s">
        <v>326</v>
      </c>
      <c r="B20" s="4">
        <v>468300</v>
      </c>
      <c r="C20" s="4">
        <v>2673914</v>
      </c>
      <c r="D20" s="4">
        <v>-2205614</v>
      </c>
      <c r="E20" s="4">
        <v>-50843330000</v>
      </c>
      <c r="F20" s="4">
        <f t="shared" si="0"/>
        <v>-1686674387197</v>
      </c>
      <c r="G20" s="4">
        <v>0</v>
      </c>
      <c r="H20" s="4">
        <v>0</v>
      </c>
      <c r="I20" s="4">
        <v>0</v>
      </c>
      <c r="J20" s="4">
        <v>965980000</v>
      </c>
      <c r="K20" s="24">
        <f t="shared" si="1"/>
        <v>-13049581000</v>
      </c>
      <c r="L20" s="4">
        <v>1339</v>
      </c>
      <c r="M20" s="4">
        <v>2103</v>
      </c>
      <c r="N20" s="4">
        <v>179</v>
      </c>
      <c r="O20" s="4">
        <v>186</v>
      </c>
      <c r="P20" s="4">
        <v>3117600</v>
      </c>
      <c r="Q20" s="4">
        <v>3935100</v>
      </c>
      <c r="R20" s="5">
        <v>-6.4000000000000003E-3</v>
      </c>
      <c r="S20" s="4">
        <v>7760700</v>
      </c>
      <c r="T20" s="4">
        <f t="shared" si="2"/>
        <v>7538770</v>
      </c>
      <c r="U20" s="4">
        <f t="shared" si="3"/>
        <v>6044600</v>
      </c>
      <c r="V20" s="5">
        <v>2.1499999999999998E-2</v>
      </c>
    </row>
    <row r="21" spans="1:22" x14ac:dyDescent="0.2">
      <c r="A21" s="16" t="s">
        <v>325</v>
      </c>
      <c r="B21" s="4">
        <v>370923</v>
      </c>
      <c r="C21" s="4">
        <v>1369900</v>
      </c>
      <c r="D21" s="4">
        <v>-998977</v>
      </c>
      <c r="E21" s="4">
        <v>-23289570000</v>
      </c>
      <c r="F21" s="4">
        <f t="shared" si="0"/>
        <v>-1635831057197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-14015561000</v>
      </c>
      <c r="L21" s="4">
        <v>1423</v>
      </c>
      <c r="M21" s="4">
        <v>2176</v>
      </c>
      <c r="N21" s="4">
        <v>166</v>
      </c>
      <c r="O21" s="4">
        <v>195</v>
      </c>
      <c r="P21" s="4">
        <v>3048600</v>
      </c>
      <c r="Q21" s="4">
        <v>3369500</v>
      </c>
      <c r="R21" s="5">
        <v>0</v>
      </c>
      <c r="S21" s="4">
        <v>8466900</v>
      </c>
      <c r="T21" s="4">
        <f t="shared" si="2"/>
        <v>7427530</v>
      </c>
      <c r="U21" s="4">
        <f t="shared" si="3"/>
        <v>4172100</v>
      </c>
      <c r="V21" s="5">
        <v>3.1800000000000002E-2</v>
      </c>
    </row>
    <row r="22" spans="1:22" x14ac:dyDescent="0.2">
      <c r="A22" s="16" t="s">
        <v>324</v>
      </c>
      <c r="B22" s="4">
        <v>1187900</v>
      </c>
      <c r="C22" s="4">
        <v>1636300</v>
      </c>
      <c r="D22" s="4">
        <v>-448400</v>
      </c>
      <c r="E22" s="4">
        <v>-10483240000</v>
      </c>
      <c r="F22" s="4">
        <f t="shared" si="0"/>
        <v>-1612541487197</v>
      </c>
      <c r="G22" s="4">
        <v>0</v>
      </c>
      <c r="H22" s="4">
        <v>0</v>
      </c>
      <c r="I22" s="4">
        <v>0</v>
      </c>
      <c r="J22" s="4">
        <v>-38200715000</v>
      </c>
      <c r="K22" s="24">
        <f t="shared" si="1"/>
        <v>-14015561000</v>
      </c>
      <c r="L22" s="4">
        <v>2091</v>
      </c>
      <c r="M22" s="4">
        <v>2531</v>
      </c>
      <c r="N22" s="4">
        <v>178</v>
      </c>
      <c r="O22" s="4">
        <v>224</v>
      </c>
      <c r="P22" s="4">
        <v>3263400</v>
      </c>
      <c r="Q22" s="4">
        <v>4564400</v>
      </c>
      <c r="R22" s="5">
        <v>-2.0999999999999999E-3</v>
      </c>
      <c r="S22" s="4">
        <v>9871700</v>
      </c>
      <c r="T22" s="4">
        <f t="shared" si="2"/>
        <v>7727910</v>
      </c>
      <c r="U22" s="4">
        <f t="shared" si="3"/>
        <v>4172100</v>
      </c>
      <c r="V22" s="5">
        <v>2.1299999999999999E-2</v>
      </c>
    </row>
    <row r="23" spans="1:22" x14ac:dyDescent="0.2">
      <c r="A23" s="16" t="s">
        <v>323</v>
      </c>
      <c r="B23" s="4">
        <v>3640068</v>
      </c>
      <c r="C23" s="4">
        <v>1084500</v>
      </c>
      <c r="D23" s="4">
        <v>2555568</v>
      </c>
      <c r="E23" s="4">
        <v>59676690000</v>
      </c>
      <c r="F23" s="4">
        <f t="shared" si="0"/>
        <v>-1602058247197</v>
      </c>
      <c r="G23" s="4">
        <v>0</v>
      </c>
      <c r="H23" s="4">
        <v>0</v>
      </c>
      <c r="I23" s="4">
        <v>0</v>
      </c>
      <c r="J23" s="4">
        <v>20010325000</v>
      </c>
      <c r="K23" s="24">
        <f t="shared" si="1"/>
        <v>24185154000</v>
      </c>
      <c r="L23" s="4">
        <v>2896</v>
      </c>
      <c r="M23" s="4">
        <v>1788</v>
      </c>
      <c r="N23" s="4">
        <v>375</v>
      </c>
      <c r="O23" s="4">
        <v>229</v>
      </c>
      <c r="P23" s="4">
        <v>9286500</v>
      </c>
      <c r="Q23" s="4">
        <v>3719900</v>
      </c>
      <c r="R23" s="5">
        <v>2.86E-2</v>
      </c>
      <c r="S23" s="4">
        <v>13035400</v>
      </c>
      <c r="T23" s="4">
        <f t="shared" si="2"/>
        <v>7806730</v>
      </c>
      <c r="U23" s="4">
        <f t="shared" si="3"/>
        <v>4172100</v>
      </c>
      <c r="V23" s="5">
        <v>3.8100000000000002E-2</v>
      </c>
    </row>
    <row r="24" spans="1:22" x14ac:dyDescent="0.2">
      <c r="A24" s="16" t="s">
        <v>322</v>
      </c>
      <c r="B24" s="4">
        <v>505262</v>
      </c>
      <c r="C24" s="4">
        <v>2589300</v>
      </c>
      <c r="D24" s="4">
        <v>-2084038</v>
      </c>
      <c r="E24" s="4">
        <v>-47054970000</v>
      </c>
      <c r="F24" s="4">
        <f t="shared" si="0"/>
        <v>-1661734937197</v>
      </c>
      <c r="G24" s="4">
        <v>0</v>
      </c>
      <c r="H24" s="4">
        <v>0</v>
      </c>
      <c r="I24" s="4">
        <v>0</v>
      </c>
      <c r="J24" s="4">
        <v>35961815000</v>
      </c>
      <c r="K24" s="24">
        <f t="shared" si="1"/>
        <v>4174829000</v>
      </c>
      <c r="L24" s="4">
        <v>1148</v>
      </c>
      <c r="M24" s="4">
        <v>1319</v>
      </c>
      <c r="N24" s="4">
        <v>182</v>
      </c>
      <c r="O24" s="4">
        <v>166</v>
      </c>
      <c r="P24" s="4">
        <v>2618000</v>
      </c>
      <c r="Q24" s="4">
        <v>2916100</v>
      </c>
      <c r="R24" s="5">
        <v>1.34E-2</v>
      </c>
      <c r="S24" s="4">
        <v>6044600</v>
      </c>
      <c r="T24" s="4">
        <f t="shared" si="2"/>
        <v>7557840</v>
      </c>
      <c r="U24" s="4">
        <f t="shared" si="3"/>
        <v>4172100</v>
      </c>
      <c r="V24" s="5">
        <v>1.9799999999999998E-2</v>
      </c>
    </row>
    <row r="25" spans="1:22" x14ac:dyDescent="0.2">
      <c r="A25" s="16" t="s">
        <v>321</v>
      </c>
      <c r="B25" s="4">
        <v>1698633</v>
      </c>
      <c r="C25" s="4">
        <v>4245320</v>
      </c>
      <c r="D25" s="4">
        <v>-2546687</v>
      </c>
      <c r="E25" s="4">
        <v>-56574720000</v>
      </c>
      <c r="F25" s="4">
        <f t="shared" si="0"/>
        <v>-1614679967197</v>
      </c>
      <c r="G25" s="4">
        <v>0</v>
      </c>
      <c r="H25" s="4">
        <v>0</v>
      </c>
      <c r="I25" s="4">
        <v>0</v>
      </c>
      <c r="J25" s="4">
        <v>-4161475000</v>
      </c>
      <c r="K25" s="24">
        <f t="shared" si="1"/>
        <v>-31786986000</v>
      </c>
      <c r="L25" s="4">
        <v>1500</v>
      </c>
      <c r="M25" s="4">
        <v>2523</v>
      </c>
      <c r="N25" s="4">
        <v>184</v>
      </c>
      <c r="O25" s="4">
        <v>96</v>
      </c>
      <c r="P25" s="4">
        <v>3319100</v>
      </c>
      <c r="Q25" s="4">
        <v>3297200</v>
      </c>
      <c r="R25" s="5">
        <v>-4.4000000000000003E-3</v>
      </c>
      <c r="S25" s="4">
        <v>7637500</v>
      </c>
      <c r="T25" s="4">
        <f t="shared" si="2"/>
        <v>7130060</v>
      </c>
      <c r="U25" s="4">
        <f t="shared" si="3"/>
        <v>4172100</v>
      </c>
      <c r="V25" s="5">
        <v>2.6600000000000002E-2</v>
      </c>
    </row>
    <row r="26" spans="1:22" x14ac:dyDescent="0.2">
      <c r="A26" s="16" t="s">
        <v>320</v>
      </c>
      <c r="B26" s="4">
        <v>632223</v>
      </c>
      <c r="C26" s="4">
        <v>307000</v>
      </c>
      <c r="D26" s="4">
        <v>325223</v>
      </c>
      <c r="E26" s="4">
        <v>7303730000</v>
      </c>
      <c r="F26" s="4">
        <f t="shared" si="0"/>
        <v>-1558105247197</v>
      </c>
      <c r="G26" s="4">
        <v>0</v>
      </c>
      <c r="H26" s="4">
        <v>0</v>
      </c>
      <c r="I26" s="4">
        <v>0</v>
      </c>
      <c r="J26" s="4">
        <v>-14906805000</v>
      </c>
      <c r="K26" s="24">
        <f t="shared" si="1"/>
        <v>-27625511000</v>
      </c>
      <c r="L26" s="4">
        <v>806</v>
      </c>
      <c r="M26" s="4">
        <v>3589</v>
      </c>
      <c r="N26" s="4">
        <v>78</v>
      </c>
      <c r="O26" s="4">
        <v>53</v>
      </c>
      <c r="P26" s="4">
        <v>1335400</v>
      </c>
      <c r="Q26" s="4">
        <v>2420200</v>
      </c>
      <c r="R26" s="5">
        <v>0</v>
      </c>
      <c r="S26" s="4">
        <v>4172100</v>
      </c>
      <c r="T26" s="4">
        <f t="shared" si="2"/>
        <v>7198570</v>
      </c>
      <c r="U26" s="4">
        <f t="shared" si="3"/>
        <v>4860300</v>
      </c>
      <c r="V26" s="5">
        <v>2.2200000000000001E-2</v>
      </c>
    </row>
    <row r="27" spans="1:22" x14ac:dyDescent="0.2">
      <c r="A27" s="16" t="s">
        <v>319</v>
      </c>
      <c r="B27" s="4">
        <v>416751</v>
      </c>
      <c r="C27" s="4">
        <v>223200</v>
      </c>
      <c r="D27" s="4">
        <v>193551</v>
      </c>
      <c r="E27" s="4">
        <v>4318150000</v>
      </c>
      <c r="F27" s="4">
        <f t="shared" si="0"/>
        <v>-1565408977197</v>
      </c>
      <c r="G27" s="4">
        <v>0</v>
      </c>
      <c r="H27" s="4">
        <v>0</v>
      </c>
      <c r="I27" s="4">
        <v>0</v>
      </c>
      <c r="J27" s="4">
        <v>-14197195000</v>
      </c>
      <c r="K27" s="24">
        <f t="shared" si="1"/>
        <v>-12718706000</v>
      </c>
      <c r="L27" s="4">
        <v>1827</v>
      </c>
      <c r="M27" s="4">
        <v>1368</v>
      </c>
      <c r="N27" s="4">
        <v>159</v>
      </c>
      <c r="O27" s="4">
        <v>88</v>
      </c>
      <c r="P27" s="4">
        <v>3395900</v>
      </c>
      <c r="Q27" s="4">
        <v>1996200</v>
      </c>
      <c r="R27" s="5">
        <v>2.9700000000000001E-2</v>
      </c>
      <c r="S27" s="4">
        <v>5630400</v>
      </c>
      <c r="T27" s="4">
        <f t="shared" si="2"/>
        <v>7284230</v>
      </c>
      <c r="U27" s="4">
        <f t="shared" si="3"/>
        <v>4860300</v>
      </c>
      <c r="V27" s="5">
        <v>2.6499999999999999E-2</v>
      </c>
    </row>
    <row r="28" spans="1:22" x14ac:dyDescent="0.2">
      <c r="A28" s="16" t="s">
        <v>318</v>
      </c>
      <c r="B28" s="4">
        <v>748200</v>
      </c>
      <c r="C28" s="4">
        <v>776756</v>
      </c>
      <c r="D28" s="4">
        <v>-28556</v>
      </c>
      <c r="E28" s="4">
        <v>-585490000</v>
      </c>
      <c r="F28" s="4">
        <f t="shared" si="0"/>
        <v>-1569727127197</v>
      </c>
      <c r="G28" s="4">
        <v>0</v>
      </c>
      <c r="H28" s="4">
        <v>0</v>
      </c>
      <c r="I28" s="4">
        <v>0</v>
      </c>
      <c r="J28" s="4">
        <v>-14197195000</v>
      </c>
      <c r="K28" s="24">
        <f t="shared" si="1"/>
        <v>1478489000</v>
      </c>
      <c r="L28" s="4">
        <v>714</v>
      </c>
      <c r="M28" s="4">
        <v>2919</v>
      </c>
      <c r="N28" s="4">
        <v>64</v>
      </c>
      <c r="O28" s="4">
        <v>118</v>
      </c>
      <c r="P28" s="4">
        <v>1167600</v>
      </c>
      <c r="Q28" s="4">
        <v>3226700</v>
      </c>
      <c r="R28" s="5">
        <v>-2.2799999999999997E-2</v>
      </c>
      <c r="S28" s="4">
        <v>4860300</v>
      </c>
      <c r="T28" s="4">
        <f t="shared" si="2"/>
        <v>8274830</v>
      </c>
      <c r="U28" s="4">
        <f t="shared" si="3"/>
        <v>7078300</v>
      </c>
      <c r="V28" s="5">
        <v>0.04</v>
      </c>
    </row>
    <row r="29" spans="1:22" x14ac:dyDescent="0.2">
      <c r="A29" s="16" t="s">
        <v>317</v>
      </c>
      <c r="B29" s="4">
        <v>2903600</v>
      </c>
      <c r="C29" s="4">
        <v>623839</v>
      </c>
      <c r="D29" s="4">
        <v>2279761</v>
      </c>
      <c r="E29" s="4">
        <v>50427120000</v>
      </c>
      <c r="F29" s="4">
        <f t="shared" si="0"/>
        <v>-1569141637197</v>
      </c>
      <c r="G29" s="4">
        <v>0</v>
      </c>
      <c r="H29" s="4">
        <v>0</v>
      </c>
      <c r="I29" s="4">
        <v>0</v>
      </c>
      <c r="J29" s="4">
        <v>-1953670000</v>
      </c>
      <c r="K29" s="24">
        <f t="shared" si="1"/>
        <v>15675684000</v>
      </c>
      <c r="L29" s="4">
        <v>2368</v>
      </c>
      <c r="M29" s="4">
        <v>1665</v>
      </c>
      <c r="N29" s="4">
        <v>209</v>
      </c>
      <c r="O29" s="4">
        <v>121</v>
      </c>
      <c r="P29" s="4">
        <v>4206900</v>
      </c>
      <c r="Q29" s="4">
        <v>2446600</v>
      </c>
      <c r="R29" s="5">
        <v>5.1699999999999996E-2</v>
      </c>
      <c r="S29" s="4">
        <v>7078300</v>
      </c>
      <c r="T29" s="4">
        <f t="shared" si="2"/>
        <v>8429540</v>
      </c>
      <c r="U29" s="4">
        <f t="shared" si="3"/>
        <v>3555700</v>
      </c>
      <c r="V29" s="5">
        <v>4.87E-2</v>
      </c>
    </row>
    <row r="30" spans="1:22" x14ac:dyDescent="0.2">
      <c r="A30" s="16" t="s">
        <v>316</v>
      </c>
      <c r="B30" s="4">
        <v>1256800</v>
      </c>
      <c r="C30" s="4">
        <v>2285844</v>
      </c>
      <c r="D30" s="4">
        <v>-1029044</v>
      </c>
      <c r="E30" s="4">
        <v>-22321990000</v>
      </c>
      <c r="F30" s="4">
        <f t="shared" si="0"/>
        <v>-1619568757197</v>
      </c>
      <c r="G30" s="4">
        <v>0</v>
      </c>
      <c r="H30" s="4">
        <v>0</v>
      </c>
      <c r="I30" s="4">
        <v>0</v>
      </c>
      <c r="J30" s="4">
        <v>-2279050000</v>
      </c>
      <c r="K30" s="24">
        <f t="shared" si="1"/>
        <v>17629354000</v>
      </c>
      <c r="L30" s="4">
        <v>1700</v>
      </c>
      <c r="M30" s="4">
        <v>3215</v>
      </c>
      <c r="N30" s="4">
        <v>128</v>
      </c>
      <c r="O30" s="4">
        <v>236</v>
      </c>
      <c r="P30" s="4">
        <v>3201400</v>
      </c>
      <c r="Q30" s="4">
        <v>5335300</v>
      </c>
      <c r="R30" s="5">
        <v>-3.2799999999999996E-2</v>
      </c>
      <c r="S30" s="4">
        <v>8590500</v>
      </c>
      <c r="T30" s="4">
        <f t="shared" si="2"/>
        <v>8128460</v>
      </c>
      <c r="U30" s="4">
        <f t="shared" si="3"/>
        <v>3359700</v>
      </c>
      <c r="V30" s="5">
        <v>4.1100000000000005E-2</v>
      </c>
    </row>
    <row r="31" spans="1:22" x14ac:dyDescent="0.2">
      <c r="A31" s="16" t="s">
        <v>315</v>
      </c>
      <c r="B31" s="4">
        <v>309300</v>
      </c>
      <c r="C31" s="4">
        <v>2604206</v>
      </c>
      <c r="D31" s="4">
        <v>-2294906</v>
      </c>
      <c r="E31" s="4">
        <v>-50888550000</v>
      </c>
      <c r="F31" s="4">
        <f t="shared" si="0"/>
        <v>-1597246767197</v>
      </c>
      <c r="G31" s="4">
        <v>0</v>
      </c>
      <c r="H31" s="4">
        <v>0</v>
      </c>
      <c r="I31" s="4">
        <v>0</v>
      </c>
      <c r="J31" s="4">
        <v>2250820000</v>
      </c>
      <c r="K31" s="24">
        <f t="shared" si="1"/>
        <v>19908404000</v>
      </c>
      <c r="L31" s="4">
        <v>1295</v>
      </c>
      <c r="M31" s="4">
        <v>3381</v>
      </c>
      <c r="N31" s="4">
        <v>82</v>
      </c>
      <c r="O31" s="4">
        <v>235</v>
      </c>
      <c r="P31" s="4">
        <v>2522300</v>
      </c>
      <c r="Q31" s="4">
        <v>4780100</v>
      </c>
      <c r="R31" s="5">
        <v>-9.0000000000000011E-3</v>
      </c>
      <c r="S31" s="4">
        <v>7354500</v>
      </c>
      <c r="T31" s="4">
        <f t="shared" si="2"/>
        <v>8046330</v>
      </c>
      <c r="U31" s="4">
        <f t="shared" si="3"/>
        <v>3359700</v>
      </c>
      <c r="V31" s="5">
        <v>3.9599999999999996E-2</v>
      </c>
    </row>
    <row r="32" spans="1:22" x14ac:dyDescent="0.2">
      <c r="A32" s="16" t="s">
        <v>314</v>
      </c>
      <c r="B32" s="4">
        <v>934585</v>
      </c>
      <c r="C32" s="4">
        <v>3821358</v>
      </c>
      <c r="D32" s="4">
        <v>-2886773</v>
      </c>
      <c r="E32" s="4">
        <v>-64141700000</v>
      </c>
      <c r="F32" s="4">
        <f t="shared" si="0"/>
        <v>-1546358217197</v>
      </c>
      <c r="G32" s="4">
        <v>0</v>
      </c>
      <c r="H32" s="4">
        <v>0</v>
      </c>
      <c r="I32" s="4">
        <v>0</v>
      </c>
      <c r="J32" s="4">
        <v>2250820000</v>
      </c>
      <c r="K32" s="24">
        <f t="shared" si="1"/>
        <v>17657584000</v>
      </c>
      <c r="L32" s="4">
        <v>2073</v>
      </c>
      <c r="M32" s="4">
        <v>5660</v>
      </c>
      <c r="N32" s="4">
        <v>164</v>
      </c>
      <c r="O32" s="4">
        <v>347</v>
      </c>
      <c r="P32" s="4">
        <v>3566500</v>
      </c>
      <c r="Q32" s="4">
        <v>8761000</v>
      </c>
      <c r="R32" s="5">
        <v>-1.3500000000000002E-2</v>
      </c>
      <c r="S32" s="4">
        <v>12875500</v>
      </c>
      <c r="T32" s="4">
        <f t="shared" si="2"/>
        <v>7540010</v>
      </c>
      <c r="U32" s="4">
        <f t="shared" si="3"/>
        <v>3359700</v>
      </c>
      <c r="V32" s="5">
        <v>3.32E-2</v>
      </c>
    </row>
    <row r="33" spans="1:22" x14ac:dyDescent="0.2">
      <c r="A33" s="16" t="s">
        <v>313</v>
      </c>
      <c r="B33" s="4">
        <v>181400</v>
      </c>
      <c r="C33" s="4">
        <v>2278413</v>
      </c>
      <c r="D33" s="4">
        <v>-2097013</v>
      </c>
      <c r="E33" s="4">
        <v>-49436430000</v>
      </c>
      <c r="F33" s="4">
        <f t="shared" si="0"/>
        <v>-1482216517197</v>
      </c>
      <c r="G33" s="4">
        <v>0</v>
      </c>
      <c r="H33" s="4">
        <v>0</v>
      </c>
      <c r="I33" s="4">
        <v>0</v>
      </c>
      <c r="J33" s="4">
        <v>-6058195000</v>
      </c>
      <c r="K33" s="24">
        <f t="shared" si="1"/>
        <v>15406764000</v>
      </c>
      <c r="L33" s="4">
        <v>1946</v>
      </c>
      <c r="M33" s="4">
        <v>6210</v>
      </c>
      <c r="N33" s="4">
        <v>115</v>
      </c>
      <c r="O33" s="4">
        <v>432</v>
      </c>
      <c r="P33" s="4">
        <v>4822600</v>
      </c>
      <c r="Q33" s="4">
        <v>8865000</v>
      </c>
      <c r="R33" s="5">
        <v>-7.3300000000000004E-2</v>
      </c>
      <c r="S33" s="4">
        <v>13823600</v>
      </c>
      <c r="T33" s="4">
        <f t="shared" si="2"/>
        <v>6746230</v>
      </c>
      <c r="U33" s="4">
        <f t="shared" si="3"/>
        <v>3359700</v>
      </c>
      <c r="V33" s="5">
        <v>6.4500000000000002E-2</v>
      </c>
    </row>
    <row r="34" spans="1:22" x14ac:dyDescent="0.2">
      <c r="A34" s="16" t="s">
        <v>270</v>
      </c>
      <c r="B34" s="4">
        <v>275500</v>
      </c>
      <c r="C34" s="4">
        <v>815333</v>
      </c>
      <c r="D34" s="4">
        <v>-539833</v>
      </c>
      <c r="E34" s="4">
        <v>-13067090000</v>
      </c>
      <c r="F34" s="4">
        <f t="shared" si="0"/>
        <v>-1432780087197</v>
      </c>
      <c r="G34" s="4">
        <v>0</v>
      </c>
      <c r="H34" s="4">
        <v>0</v>
      </c>
      <c r="I34" s="4">
        <v>0</v>
      </c>
      <c r="J34" s="4">
        <v>5077940000</v>
      </c>
      <c r="K34" s="24">
        <f t="shared" si="1"/>
        <v>21464959000</v>
      </c>
      <c r="L34" s="4">
        <v>1484</v>
      </c>
      <c r="M34" s="4">
        <v>1124</v>
      </c>
      <c r="N34" s="4">
        <v>69</v>
      </c>
      <c r="O34" s="4">
        <v>62</v>
      </c>
      <c r="P34" s="4">
        <v>1726800</v>
      </c>
      <c r="Q34" s="4">
        <v>1513600</v>
      </c>
      <c r="R34" s="5">
        <v>1.0500000000000001E-2</v>
      </c>
      <c r="S34" s="4">
        <v>3555700</v>
      </c>
      <c r="T34" s="4">
        <f t="shared" si="2"/>
        <v>6904760</v>
      </c>
      <c r="U34" s="4">
        <f t="shared" si="3"/>
        <v>3359700</v>
      </c>
      <c r="V34" s="5">
        <v>1.8500000000000003E-2</v>
      </c>
    </row>
    <row r="35" spans="1:22" x14ac:dyDescent="0.2">
      <c r="A35" s="16" t="s">
        <v>269</v>
      </c>
      <c r="B35" s="4">
        <v>349800</v>
      </c>
      <c r="C35" s="4">
        <v>612302</v>
      </c>
      <c r="D35" s="4">
        <v>-262502</v>
      </c>
      <c r="E35" s="4">
        <v>-6280940000</v>
      </c>
      <c r="F35" s="4">
        <f t="shared" si="0"/>
        <v>-1419712997197</v>
      </c>
      <c r="G35" s="4">
        <v>0</v>
      </c>
      <c r="H35" s="4">
        <v>0</v>
      </c>
      <c r="I35" s="4">
        <v>0</v>
      </c>
      <c r="J35" s="4">
        <v>-7757990000</v>
      </c>
      <c r="K35" s="24">
        <f t="shared" si="1"/>
        <v>16387019000</v>
      </c>
      <c r="L35" s="4">
        <v>1224</v>
      </c>
      <c r="M35" s="4">
        <v>1577</v>
      </c>
      <c r="N35" s="4">
        <v>73</v>
      </c>
      <c r="O35" s="4">
        <v>97</v>
      </c>
      <c r="P35" s="4">
        <v>1399400</v>
      </c>
      <c r="Q35" s="4">
        <v>1756500</v>
      </c>
      <c r="R35" s="5">
        <v>-1.46E-2</v>
      </c>
      <c r="S35" s="4">
        <v>3359700</v>
      </c>
      <c r="T35" s="4">
        <f t="shared" si="2"/>
        <v>8059970</v>
      </c>
      <c r="U35" s="4">
        <f t="shared" si="3"/>
        <v>4857200</v>
      </c>
      <c r="V35" s="5">
        <v>1.2500000000000001E-2</v>
      </c>
    </row>
    <row r="36" spans="1:22" x14ac:dyDescent="0.2">
      <c r="A36" s="16" t="s">
        <v>268</v>
      </c>
      <c r="B36" s="4">
        <v>1163870</v>
      </c>
      <c r="C36" s="4">
        <v>836826</v>
      </c>
      <c r="D36" s="4">
        <v>327044</v>
      </c>
      <c r="E36" s="4">
        <v>7949380000</v>
      </c>
      <c r="F36" s="4">
        <f t="shared" si="0"/>
        <v>-1413432057197</v>
      </c>
      <c r="G36" s="4">
        <v>0</v>
      </c>
      <c r="H36" s="4">
        <v>0</v>
      </c>
      <c r="I36" s="4">
        <v>0</v>
      </c>
      <c r="J36" s="4">
        <v>-9418630000</v>
      </c>
      <c r="K36" s="24">
        <f t="shared" si="1"/>
        <v>24145009000</v>
      </c>
      <c r="L36" s="4">
        <v>1502</v>
      </c>
      <c r="M36" s="4">
        <v>2868</v>
      </c>
      <c r="N36" s="4">
        <v>93</v>
      </c>
      <c r="O36" s="4">
        <v>124</v>
      </c>
      <c r="P36" s="4">
        <v>1805300</v>
      </c>
      <c r="Q36" s="4">
        <v>3045300</v>
      </c>
      <c r="R36" s="5">
        <v>2.0999999999999999E-3</v>
      </c>
      <c r="S36" s="4">
        <v>4857200</v>
      </c>
      <c r="T36" s="4">
        <f t="shared" si="2"/>
        <v>8166090</v>
      </c>
      <c r="U36" s="4">
        <f t="shared" si="3"/>
        <v>5579700</v>
      </c>
      <c r="V36" s="5">
        <v>2.0299999999999999E-2</v>
      </c>
    </row>
    <row r="37" spans="1:22" x14ac:dyDescent="0.2">
      <c r="A37" s="16" t="s">
        <v>254</v>
      </c>
      <c r="B37" s="4">
        <v>2572000</v>
      </c>
      <c r="C37" s="4">
        <v>1050618</v>
      </c>
      <c r="D37" s="4">
        <v>1521382</v>
      </c>
      <c r="E37" s="4">
        <v>36680920000</v>
      </c>
      <c r="F37" s="4">
        <f t="shared" si="0"/>
        <v>-1421381437197</v>
      </c>
      <c r="G37" s="4">
        <v>0</v>
      </c>
      <c r="H37" s="4">
        <v>0</v>
      </c>
      <c r="I37" s="4">
        <v>0</v>
      </c>
      <c r="J37" s="4">
        <v>-9418630000</v>
      </c>
      <c r="K37" s="24">
        <f t="shared" si="1"/>
        <v>33563639000</v>
      </c>
      <c r="L37" s="4">
        <v>1995</v>
      </c>
      <c r="M37" s="4">
        <v>2240</v>
      </c>
      <c r="N37" s="4">
        <v>170</v>
      </c>
      <c r="O37" s="4">
        <v>187</v>
      </c>
      <c r="P37" s="4">
        <v>3025900</v>
      </c>
      <c r="Q37" s="4">
        <v>3062100</v>
      </c>
      <c r="R37" s="5">
        <v>2.5499999999999998E-2</v>
      </c>
      <c r="S37" s="4">
        <v>6487000</v>
      </c>
      <c r="T37" s="4">
        <f t="shared" si="2"/>
        <v>8282730</v>
      </c>
      <c r="U37" s="4">
        <f t="shared" si="3"/>
        <v>5579700</v>
      </c>
      <c r="V37" s="5">
        <v>2.6800000000000001E-2</v>
      </c>
    </row>
    <row r="38" spans="1:22" x14ac:dyDescent="0.2">
      <c r="A38" s="16" t="s">
        <v>253</v>
      </c>
      <c r="B38" s="4">
        <v>628193</v>
      </c>
      <c r="C38" s="4">
        <v>5721400</v>
      </c>
      <c r="D38" s="4">
        <v>-5093207</v>
      </c>
      <c r="E38" s="4">
        <v>-122637680000</v>
      </c>
      <c r="F38" s="4">
        <f t="shared" si="0"/>
        <v>-1458062357197</v>
      </c>
      <c r="G38" s="4">
        <v>0</v>
      </c>
      <c r="H38" s="4">
        <v>0</v>
      </c>
      <c r="I38" s="4">
        <v>0</v>
      </c>
      <c r="J38" s="4">
        <v>580565000</v>
      </c>
      <c r="K38" s="24">
        <f t="shared" si="1"/>
        <v>42982269000</v>
      </c>
      <c r="L38" s="4">
        <v>2184</v>
      </c>
      <c r="M38" s="4">
        <v>6172</v>
      </c>
      <c r="N38" s="4">
        <v>227</v>
      </c>
      <c r="O38" s="4">
        <v>541</v>
      </c>
      <c r="P38" s="4">
        <v>3641800</v>
      </c>
      <c r="Q38" s="4">
        <v>9477600</v>
      </c>
      <c r="R38" s="5">
        <v>-4.6600000000000003E-2</v>
      </c>
      <c r="S38" s="4">
        <v>14766300</v>
      </c>
      <c r="T38" s="4">
        <f t="shared" si="2"/>
        <v>7707810</v>
      </c>
      <c r="U38" s="4">
        <f t="shared" si="3"/>
        <v>5579700</v>
      </c>
      <c r="V38" s="5">
        <v>5.04E-2</v>
      </c>
    </row>
    <row r="39" spans="1:22" x14ac:dyDescent="0.2">
      <c r="A39" s="16" t="s">
        <v>252</v>
      </c>
      <c r="B39" s="4">
        <v>506400</v>
      </c>
      <c r="C39" s="4">
        <v>1300500</v>
      </c>
      <c r="D39" s="4">
        <v>-794100</v>
      </c>
      <c r="E39" s="4">
        <v>-19730890000</v>
      </c>
      <c r="F39" s="4">
        <f t="shared" si="0"/>
        <v>-1335424677197</v>
      </c>
      <c r="G39" s="4">
        <v>0</v>
      </c>
      <c r="H39" s="4">
        <v>0</v>
      </c>
      <c r="I39" s="4">
        <v>0</v>
      </c>
      <c r="J39" s="4">
        <v>8511285000</v>
      </c>
      <c r="K39" s="24">
        <f t="shared" si="1"/>
        <v>42401704000</v>
      </c>
      <c r="L39" s="4">
        <v>1595</v>
      </c>
      <c r="M39" s="4">
        <v>3570</v>
      </c>
      <c r="N39" s="4">
        <v>159</v>
      </c>
      <c r="O39" s="4">
        <v>276</v>
      </c>
      <c r="P39" s="4">
        <v>2762600</v>
      </c>
      <c r="Q39" s="4">
        <v>5511100</v>
      </c>
      <c r="R39" s="5">
        <v>-2.4199999999999999E-2</v>
      </c>
      <c r="S39" s="4">
        <v>8625400</v>
      </c>
      <c r="T39" s="4">
        <f t="shared" si="2"/>
        <v>7857740</v>
      </c>
      <c r="U39" s="4">
        <f t="shared" si="3"/>
        <v>5141000</v>
      </c>
      <c r="V39" s="5">
        <v>1.6E-2</v>
      </c>
    </row>
    <row r="40" spans="1:22" x14ac:dyDescent="0.2">
      <c r="A40" s="16" t="s">
        <v>251</v>
      </c>
      <c r="B40" s="4">
        <v>732232</v>
      </c>
      <c r="C40" s="4">
        <v>446468</v>
      </c>
      <c r="D40" s="4">
        <v>285764</v>
      </c>
      <c r="E40" s="4">
        <v>7248040000</v>
      </c>
      <c r="F40" s="4">
        <f t="shared" si="0"/>
        <v>-1315693787197</v>
      </c>
      <c r="G40" s="4">
        <v>0</v>
      </c>
      <c r="H40" s="4">
        <v>0</v>
      </c>
      <c r="I40" s="4">
        <v>0</v>
      </c>
      <c r="J40" s="4">
        <v>8511285000</v>
      </c>
      <c r="K40" s="24">
        <f t="shared" si="1"/>
        <v>33890419000</v>
      </c>
      <c r="L40" s="4">
        <v>1253</v>
      </c>
      <c r="M40" s="4">
        <v>2282</v>
      </c>
      <c r="N40" s="4">
        <v>112</v>
      </c>
      <c r="O40" s="4">
        <v>170</v>
      </c>
      <c r="P40" s="4">
        <v>1848100</v>
      </c>
      <c r="Q40" s="4">
        <v>3715400</v>
      </c>
      <c r="R40" s="5">
        <v>-7.9000000000000008E-3</v>
      </c>
      <c r="S40" s="4">
        <v>5579700</v>
      </c>
      <c r="T40" s="4">
        <f t="shared" si="2"/>
        <v>8598180</v>
      </c>
      <c r="U40" s="4">
        <f t="shared" si="3"/>
        <v>5141000</v>
      </c>
      <c r="V40" s="5">
        <v>2.1400000000000002E-2</v>
      </c>
    </row>
    <row r="41" spans="1:22" x14ac:dyDescent="0.2">
      <c r="A41" s="16" t="s">
        <v>250</v>
      </c>
      <c r="B41" s="4">
        <v>376206</v>
      </c>
      <c r="C41" s="4">
        <v>1326300</v>
      </c>
      <c r="D41" s="4">
        <v>-950094</v>
      </c>
      <c r="E41" s="4">
        <v>-24398500000</v>
      </c>
      <c r="F41" s="4">
        <f t="shared" si="0"/>
        <v>-1322941827197</v>
      </c>
      <c r="G41" s="4">
        <v>0</v>
      </c>
      <c r="H41" s="4">
        <v>0</v>
      </c>
      <c r="I41" s="4">
        <v>0</v>
      </c>
      <c r="J41" s="4">
        <v>-15697430000</v>
      </c>
      <c r="K41" s="24">
        <f t="shared" si="1"/>
        <v>25379134000</v>
      </c>
      <c r="L41" s="4">
        <v>989</v>
      </c>
      <c r="M41" s="4">
        <v>2566</v>
      </c>
      <c r="N41" s="4">
        <v>139</v>
      </c>
      <c r="O41" s="4">
        <v>243</v>
      </c>
      <c r="P41" s="4">
        <v>2064900</v>
      </c>
      <c r="Q41" s="4">
        <v>3799100</v>
      </c>
      <c r="R41" s="5">
        <v>-1.9E-3</v>
      </c>
      <c r="S41" s="4">
        <v>6533200</v>
      </c>
      <c r="T41" s="4">
        <f t="shared" si="2"/>
        <v>9113700</v>
      </c>
      <c r="U41" s="4">
        <f t="shared" si="3"/>
        <v>5141000</v>
      </c>
      <c r="V41" s="5">
        <v>2.12E-2</v>
      </c>
    </row>
    <row r="42" spans="1:22" x14ac:dyDescent="0.2">
      <c r="A42" s="16" t="s">
        <v>249</v>
      </c>
      <c r="B42" s="4">
        <v>229600</v>
      </c>
      <c r="C42" s="4">
        <v>3432325</v>
      </c>
      <c r="D42" s="4">
        <v>-3202725</v>
      </c>
      <c r="E42" s="4">
        <v>-81705480000</v>
      </c>
      <c r="F42" s="4">
        <f t="shared" si="0"/>
        <v>-1298543327197</v>
      </c>
      <c r="G42" s="4">
        <v>0</v>
      </c>
      <c r="H42" s="4">
        <v>0</v>
      </c>
      <c r="I42" s="4">
        <v>0</v>
      </c>
      <c r="J42" s="4">
        <v>1000270000</v>
      </c>
      <c r="K42" s="24">
        <f t="shared" si="1"/>
        <v>41076564000</v>
      </c>
      <c r="L42" s="4">
        <v>1757</v>
      </c>
      <c r="M42" s="4">
        <v>2682</v>
      </c>
      <c r="N42" s="4">
        <v>163</v>
      </c>
      <c r="O42" s="4">
        <v>231</v>
      </c>
      <c r="P42" s="4">
        <v>2852900</v>
      </c>
      <c r="Q42" s="4">
        <v>4354800</v>
      </c>
      <c r="R42" s="5">
        <v>-5.7999999999999996E-3</v>
      </c>
      <c r="S42" s="4">
        <v>7812300</v>
      </c>
      <c r="T42" s="4">
        <f t="shared" si="2"/>
        <v>9947600</v>
      </c>
      <c r="U42" s="4">
        <f t="shared" si="3"/>
        <v>5141000</v>
      </c>
      <c r="V42" s="5">
        <v>1.5600000000000001E-2</v>
      </c>
    </row>
    <row r="43" spans="1:22" x14ac:dyDescent="0.2">
      <c r="A43" s="16" t="s">
        <v>248</v>
      </c>
      <c r="B43" s="4">
        <v>716056</v>
      </c>
      <c r="C43" s="4">
        <v>2132100</v>
      </c>
      <c r="D43" s="4">
        <v>-1416044</v>
      </c>
      <c r="E43" s="4">
        <v>-36431370000</v>
      </c>
      <c r="F43" s="4">
        <f t="shared" si="0"/>
        <v>-1216837847197</v>
      </c>
      <c r="G43" s="4">
        <v>0</v>
      </c>
      <c r="H43" s="4">
        <v>0</v>
      </c>
      <c r="I43" s="4">
        <v>0</v>
      </c>
      <c r="J43" s="4">
        <v>5045330000</v>
      </c>
      <c r="K43" s="24">
        <f t="shared" si="1"/>
        <v>40076294000</v>
      </c>
      <c r="L43" s="4">
        <v>1051</v>
      </c>
      <c r="M43" s="4">
        <v>2056</v>
      </c>
      <c r="N43" s="4">
        <v>137</v>
      </c>
      <c r="O43" s="4">
        <v>256</v>
      </c>
      <c r="P43" s="4">
        <v>1850500</v>
      </c>
      <c r="Q43" s="4">
        <v>3618700</v>
      </c>
      <c r="R43" s="5">
        <v>-5.7999999999999996E-3</v>
      </c>
      <c r="S43" s="4">
        <v>5885800</v>
      </c>
      <c r="T43" s="4">
        <f t="shared" si="2"/>
        <v>12861250</v>
      </c>
      <c r="U43" s="4">
        <f t="shared" si="3"/>
        <v>5141000</v>
      </c>
      <c r="V43" s="5">
        <v>1.7299999999999999E-2</v>
      </c>
    </row>
    <row r="44" spans="1:22" x14ac:dyDescent="0.2">
      <c r="A44" s="16" t="s">
        <v>247</v>
      </c>
      <c r="B44" s="4">
        <v>310100</v>
      </c>
      <c r="C44" s="4">
        <v>2020600</v>
      </c>
      <c r="D44" s="4">
        <v>-1710500</v>
      </c>
      <c r="E44" s="4">
        <v>-43908630000</v>
      </c>
      <c r="F44" s="4">
        <f t="shared" si="0"/>
        <v>-1180406477197</v>
      </c>
      <c r="G44" s="4">
        <v>0</v>
      </c>
      <c r="H44" s="4">
        <v>0</v>
      </c>
      <c r="I44" s="4">
        <v>0</v>
      </c>
      <c r="J44" s="4">
        <v>1772740000</v>
      </c>
      <c r="K44" s="24">
        <f t="shared" si="1"/>
        <v>35030964000</v>
      </c>
      <c r="L44" s="4">
        <v>1049</v>
      </c>
      <c r="M44" s="4">
        <v>1840</v>
      </c>
      <c r="N44" s="4">
        <v>109</v>
      </c>
      <c r="O44" s="4">
        <v>189</v>
      </c>
      <c r="P44" s="4">
        <v>2182000</v>
      </c>
      <c r="Q44" s="4">
        <v>2986600</v>
      </c>
      <c r="R44" s="5">
        <v>7.8000000000000005E-3</v>
      </c>
      <c r="S44" s="4">
        <v>5141000</v>
      </c>
      <c r="T44" s="4">
        <f t="shared" si="2"/>
        <v>13475380</v>
      </c>
      <c r="U44" s="4">
        <f t="shared" si="3"/>
        <v>5918400</v>
      </c>
      <c r="V44" s="5">
        <v>1.7399999999999999E-2</v>
      </c>
    </row>
    <row r="45" spans="1:22" x14ac:dyDescent="0.2">
      <c r="A45" s="16" t="s">
        <v>246</v>
      </c>
      <c r="B45" s="4">
        <v>116700</v>
      </c>
      <c r="C45" s="4">
        <v>10001720</v>
      </c>
      <c r="D45" s="4">
        <v>-9885020</v>
      </c>
      <c r="E45" s="4">
        <v>-255703040000</v>
      </c>
      <c r="F45" s="4">
        <f t="shared" si="0"/>
        <v>-1136497847197</v>
      </c>
      <c r="G45" s="4">
        <v>0</v>
      </c>
      <c r="H45" s="4">
        <v>0</v>
      </c>
      <c r="I45" s="4">
        <v>0</v>
      </c>
      <c r="J45" s="4">
        <v>1772740000</v>
      </c>
      <c r="K45" s="24">
        <f t="shared" si="1"/>
        <v>33258224000</v>
      </c>
      <c r="L45" s="4">
        <v>3335</v>
      </c>
      <c r="M45" s="4">
        <v>6660</v>
      </c>
      <c r="N45" s="4">
        <v>309</v>
      </c>
      <c r="O45" s="4">
        <v>456</v>
      </c>
      <c r="P45" s="4">
        <v>5008600</v>
      </c>
      <c r="Q45" s="4">
        <v>9117100</v>
      </c>
      <c r="R45" s="5">
        <v>-1.1599999999999999E-2</v>
      </c>
      <c r="S45" s="4">
        <v>14911800</v>
      </c>
      <c r="T45" s="4">
        <f t="shared" si="2"/>
        <v>13218920</v>
      </c>
      <c r="U45" s="4">
        <f t="shared" si="3"/>
        <v>5918400</v>
      </c>
      <c r="V45" s="5">
        <v>2.8500000000000001E-2</v>
      </c>
    </row>
    <row r="46" spans="1:22" x14ac:dyDescent="0.2">
      <c r="A46" s="16" t="s">
        <v>245</v>
      </c>
      <c r="B46" s="4">
        <v>135300</v>
      </c>
      <c r="C46" s="4">
        <v>1779200</v>
      </c>
      <c r="D46" s="4">
        <v>-1643900</v>
      </c>
      <c r="E46" s="4">
        <v>-42886720000</v>
      </c>
      <c r="F46" s="4">
        <f t="shared" si="0"/>
        <v>-880794807197</v>
      </c>
      <c r="G46" s="4">
        <v>0</v>
      </c>
      <c r="H46" s="4">
        <v>0</v>
      </c>
      <c r="I46" s="4">
        <v>0</v>
      </c>
      <c r="J46" s="4">
        <v>-8812955000</v>
      </c>
      <c r="K46" s="24">
        <f t="shared" si="1"/>
        <v>31485484000</v>
      </c>
      <c r="L46" s="4">
        <v>1290</v>
      </c>
      <c r="M46" s="4">
        <v>2926</v>
      </c>
      <c r="N46" s="4">
        <v>101</v>
      </c>
      <c r="O46" s="4">
        <v>196</v>
      </c>
      <c r="P46" s="4">
        <v>1714000</v>
      </c>
      <c r="Q46" s="4">
        <v>3572700</v>
      </c>
      <c r="R46" s="5">
        <v>-1.7299999999999999E-2</v>
      </c>
      <c r="S46" s="4">
        <v>5918400</v>
      </c>
      <c r="T46" s="4">
        <f t="shared" si="2"/>
        <v>13428250</v>
      </c>
      <c r="U46" s="4">
        <f t="shared" si="3"/>
        <v>7653400</v>
      </c>
      <c r="V46" s="5">
        <v>1.9E-2</v>
      </c>
    </row>
    <row r="47" spans="1:22" x14ac:dyDescent="0.2">
      <c r="A47" s="16" t="s">
        <v>244</v>
      </c>
      <c r="B47" s="4">
        <v>718500</v>
      </c>
      <c r="C47" s="4">
        <v>447700</v>
      </c>
      <c r="D47" s="4">
        <v>270800</v>
      </c>
      <c r="E47" s="4">
        <v>6793520000</v>
      </c>
      <c r="F47" s="4">
        <f t="shared" ref="F47:F73" si="4">E47+F48</f>
        <v>-837908087197</v>
      </c>
      <c r="G47" s="4">
        <v>0</v>
      </c>
      <c r="H47" s="4">
        <v>0</v>
      </c>
      <c r="I47" s="4">
        <v>0</v>
      </c>
      <c r="J47" s="4">
        <v>7889970000</v>
      </c>
      <c r="K47" s="24">
        <f t="shared" ref="K47:K73" si="5">K48+J47</f>
        <v>40298439000</v>
      </c>
      <c r="L47" s="4">
        <v>1527</v>
      </c>
      <c r="M47" s="4">
        <v>1775</v>
      </c>
      <c r="N47" s="4">
        <v>207</v>
      </c>
      <c r="O47" s="4">
        <v>245</v>
      </c>
      <c r="P47" s="4">
        <v>3028100</v>
      </c>
      <c r="Q47" s="4">
        <v>3618700</v>
      </c>
      <c r="R47" s="5">
        <v>1.3500000000000002E-2</v>
      </c>
      <c r="S47" s="4">
        <v>7653400</v>
      </c>
      <c r="T47" s="4">
        <f t="shared" si="2"/>
        <v>13674080</v>
      </c>
      <c r="U47" s="4">
        <f t="shared" ref="U47:U73" si="6">MIN(S48:S52)</f>
        <v>9017100</v>
      </c>
      <c r="V47" s="5">
        <v>5.4900000000000004E-2</v>
      </c>
    </row>
    <row r="48" spans="1:22" x14ac:dyDescent="0.2">
      <c r="A48" s="16" t="s">
        <v>243</v>
      </c>
      <c r="B48" s="4">
        <v>378000</v>
      </c>
      <c r="C48" s="4">
        <v>639296</v>
      </c>
      <c r="D48" s="4">
        <v>-261296</v>
      </c>
      <c r="E48" s="4">
        <v>-6910400000</v>
      </c>
      <c r="F48" s="4">
        <f t="shared" si="4"/>
        <v>-844701607197</v>
      </c>
      <c r="G48" s="4">
        <v>0</v>
      </c>
      <c r="H48" s="4">
        <v>0</v>
      </c>
      <c r="I48" s="4">
        <v>0</v>
      </c>
      <c r="J48" s="4">
        <v>-2454185000</v>
      </c>
      <c r="K48" s="24">
        <f t="shared" si="5"/>
        <v>32408469000</v>
      </c>
      <c r="L48" s="4">
        <v>1401</v>
      </c>
      <c r="M48" s="4">
        <v>3415</v>
      </c>
      <c r="N48" s="4">
        <v>169</v>
      </c>
      <c r="O48" s="4">
        <v>340</v>
      </c>
      <c r="P48" s="4">
        <v>2744200</v>
      </c>
      <c r="Q48" s="4">
        <v>5626900</v>
      </c>
      <c r="R48" s="5">
        <v>-2.4900000000000002E-2</v>
      </c>
      <c r="S48" s="4">
        <v>9017100</v>
      </c>
      <c r="T48" s="4">
        <f t="shared" si="2"/>
        <v>13948360</v>
      </c>
      <c r="U48" s="4">
        <f t="shared" si="6"/>
        <v>10124700</v>
      </c>
      <c r="V48" s="5">
        <v>3.7200000000000004E-2</v>
      </c>
    </row>
    <row r="49" spans="1:22" x14ac:dyDescent="0.2">
      <c r="A49" s="16" t="s">
        <v>236</v>
      </c>
      <c r="B49" s="4">
        <v>1564522</v>
      </c>
      <c r="C49" s="4">
        <v>1593200</v>
      </c>
      <c r="D49" s="4">
        <v>-28678</v>
      </c>
      <c r="E49" s="4">
        <v>-785790000</v>
      </c>
      <c r="F49" s="4">
        <f t="shared" si="4"/>
        <v>-837791207197</v>
      </c>
      <c r="G49" s="4">
        <v>0</v>
      </c>
      <c r="H49" s="4">
        <v>0</v>
      </c>
      <c r="I49" s="4">
        <v>0</v>
      </c>
      <c r="J49" s="4">
        <v>-2454185000</v>
      </c>
      <c r="K49" s="24">
        <f t="shared" si="5"/>
        <v>34862654000</v>
      </c>
      <c r="L49" s="4">
        <v>1533</v>
      </c>
      <c r="M49" s="4">
        <v>3271</v>
      </c>
      <c r="N49" s="4">
        <v>237</v>
      </c>
      <c r="O49" s="4">
        <v>423</v>
      </c>
      <c r="P49" s="4">
        <v>3590300</v>
      </c>
      <c r="Q49" s="4">
        <v>6061300</v>
      </c>
      <c r="R49" s="5">
        <v>-9.300000000000001E-3</v>
      </c>
      <c r="S49" s="4">
        <v>10124700</v>
      </c>
      <c r="T49" s="4">
        <f t="shared" si="2"/>
        <v>13951440</v>
      </c>
      <c r="U49" s="4">
        <f t="shared" si="6"/>
        <v>11282300</v>
      </c>
      <c r="V49" s="5">
        <v>2.76E-2</v>
      </c>
    </row>
    <row r="50" spans="1:22" x14ac:dyDescent="0.2">
      <c r="A50" s="16" t="s">
        <v>235</v>
      </c>
      <c r="B50" s="4">
        <v>2541200</v>
      </c>
      <c r="C50" s="4">
        <v>1312500</v>
      </c>
      <c r="D50" s="4">
        <v>1228700</v>
      </c>
      <c r="E50" s="4">
        <v>33043210000</v>
      </c>
      <c r="F50" s="4">
        <f t="shared" si="4"/>
        <v>-837005417197</v>
      </c>
      <c r="G50" s="4">
        <v>0</v>
      </c>
      <c r="H50" s="4">
        <v>0</v>
      </c>
      <c r="I50" s="4">
        <v>0</v>
      </c>
      <c r="J50" s="4">
        <v>12087390000</v>
      </c>
      <c r="K50" s="24">
        <f t="shared" si="5"/>
        <v>37316839000</v>
      </c>
      <c r="L50" s="4">
        <v>2858</v>
      </c>
      <c r="M50" s="4">
        <v>2215</v>
      </c>
      <c r="N50" s="4">
        <v>449</v>
      </c>
      <c r="O50" s="4">
        <v>364</v>
      </c>
      <c r="P50" s="4">
        <v>6567200</v>
      </c>
      <c r="Q50" s="4">
        <v>5524800</v>
      </c>
      <c r="R50" s="5">
        <v>2.2799999999999997E-2</v>
      </c>
      <c r="S50" s="4">
        <v>12984100</v>
      </c>
      <c r="T50" s="4">
        <f t="shared" si="2"/>
        <v>13447890</v>
      </c>
      <c r="U50" s="4">
        <f t="shared" si="6"/>
        <v>11282300</v>
      </c>
      <c r="V50" s="5">
        <v>2.9500000000000002E-2</v>
      </c>
    </row>
    <row r="51" spans="1:22" x14ac:dyDescent="0.2">
      <c r="A51" s="16" t="s">
        <v>234</v>
      </c>
      <c r="B51" s="4">
        <v>272100</v>
      </c>
      <c r="C51" s="4">
        <v>1337034</v>
      </c>
      <c r="D51" s="4">
        <v>-1064934</v>
      </c>
      <c r="E51" s="4">
        <v>-28065660000</v>
      </c>
      <c r="F51" s="4">
        <f t="shared" si="4"/>
        <v>-870048627197</v>
      </c>
      <c r="G51" s="4">
        <v>0</v>
      </c>
      <c r="H51" s="4">
        <v>0</v>
      </c>
      <c r="I51" s="4">
        <v>0</v>
      </c>
      <c r="J51" s="4">
        <v>-3697260000</v>
      </c>
      <c r="K51" s="24">
        <f t="shared" si="5"/>
        <v>25229449000</v>
      </c>
      <c r="L51" s="4">
        <v>2216</v>
      </c>
      <c r="M51" s="4">
        <v>3444</v>
      </c>
      <c r="N51" s="4">
        <v>317</v>
      </c>
      <c r="O51" s="4">
        <v>402</v>
      </c>
      <c r="P51" s="4">
        <v>4715400</v>
      </c>
      <c r="Q51" s="4">
        <v>6110800</v>
      </c>
      <c r="R51" s="5">
        <v>-1.5100000000000001E-2</v>
      </c>
      <c r="S51" s="4">
        <v>11688400</v>
      </c>
      <c r="T51" s="4">
        <f t="shared" si="2"/>
        <v>13836700</v>
      </c>
      <c r="U51" s="4">
        <f t="shared" si="6"/>
        <v>8011700</v>
      </c>
      <c r="V51" s="5">
        <v>2.98E-2</v>
      </c>
    </row>
    <row r="52" spans="1:22" x14ac:dyDescent="0.2">
      <c r="A52" s="16" t="s">
        <v>233</v>
      </c>
      <c r="B52" s="4">
        <v>1053800</v>
      </c>
      <c r="C52" s="4">
        <v>4160195</v>
      </c>
      <c r="D52" s="4">
        <v>-3106395</v>
      </c>
      <c r="E52" s="4">
        <v>-84710070000</v>
      </c>
      <c r="F52" s="4">
        <f t="shared" si="4"/>
        <v>-841982967197</v>
      </c>
      <c r="G52" s="4">
        <v>0</v>
      </c>
      <c r="H52" s="4">
        <v>0</v>
      </c>
      <c r="I52" s="4">
        <v>0</v>
      </c>
      <c r="J52" s="4">
        <v>-18329300000</v>
      </c>
      <c r="K52" s="24">
        <f t="shared" si="5"/>
        <v>28926709000</v>
      </c>
      <c r="L52" s="4">
        <v>3103</v>
      </c>
      <c r="M52" s="4">
        <v>5674</v>
      </c>
      <c r="N52" s="4">
        <v>378</v>
      </c>
      <c r="O52" s="4">
        <v>536</v>
      </c>
      <c r="P52" s="4">
        <v>6669400</v>
      </c>
      <c r="Q52" s="4">
        <v>10226500</v>
      </c>
      <c r="R52" s="5">
        <v>-2.9900000000000003E-2</v>
      </c>
      <c r="S52" s="4">
        <v>16151300</v>
      </c>
      <c r="T52" s="4">
        <f t="shared" si="2"/>
        <v>13388140</v>
      </c>
      <c r="U52" s="4">
        <f t="shared" si="6"/>
        <v>8011700</v>
      </c>
      <c r="V52" s="5">
        <v>7.1399999999999991E-2</v>
      </c>
    </row>
    <row r="53" spans="1:22" x14ac:dyDescent="0.2">
      <c r="A53" s="16" t="s">
        <v>232</v>
      </c>
      <c r="B53" s="4">
        <v>7197700</v>
      </c>
      <c r="C53" s="4">
        <v>1948700</v>
      </c>
      <c r="D53" s="4">
        <v>5249000</v>
      </c>
      <c r="E53" s="4">
        <v>141397000000</v>
      </c>
      <c r="F53" s="4">
        <f t="shared" si="4"/>
        <v>-757272897197</v>
      </c>
      <c r="G53" s="4">
        <v>0</v>
      </c>
      <c r="H53" s="4">
        <v>0</v>
      </c>
      <c r="I53" s="4">
        <v>0</v>
      </c>
      <c r="J53" s="4">
        <v>21726886000</v>
      </c>
      <c r="K53" s="24">
        <f t="shared" si="5"/>
        <v>47256009000</v>
      </c>
      <c r="L53" s="4">
        <v>8790</v>
      </c>
      <c r="M53" s="4">
        <v>5769</v>
      </c>
      <c r="N53" s="4">
        <v>1304</v>
      </c>
      <c r="O53" s="4">
        <v>867</v>
      </c>
      <c r="P53" s="4">
        <v>20814200</v>
      </c>
      <c r="Q53" s="4">
        <v>13410000</v>
      </c>
      <c r="R53" s="5">
        <v>7.0000000000000007E-2</v>
      </c>
      <c r="S53" s="4">
        <v>35022300</v>
      </c>
      <c r="T53" s="4">
        <f t="shared" si="2"/>
        <v>11291370</v>
      </c>
      <c r="U53" s="4">
        <f t="shared" si="6"/>
        <v>8011700</v>
      </c>
      <c r="V53" s="5">
        <v>9.2600000000000002E-2</v>
      </c>
    </row>
    <row r="54" spans="1:22" x14ac:dyDescent="0.2">
      <c r="A54" s="16" t="s">
        <v>231</v>
      </c>
      <c r="B54" s="4">
        <v>2128900</v>
      </c>
      <c r="C54" s="4">
        <v>2430423</v>
      </c>
      <c r="D54" s="4">
        <v>-301523</v>
      </c>
      <c r="E54" s="4">
        <v>-7291890000</v>
      </c>
      <c r="F54" s="4">
        <f t="shared" si="4"/>
        <v>-898669897197</v>
      </c>
      <c r="G54" s="4">
        <v>0</v>
      </c>
      <c r="H54" s="4">
        <v>0</v>
      </c>
      <c r="I54" s="4">
        <v>0</v>
      </c>
      <c r="J54" s="4">
        <v>-5263255000</v>
      </c>
      <c r="K54" s="24">
        <f t="shared" si="5"/>
        <v>25529123000</v>
      </c>
      <c r="L54" s="4">
        <v>2179</v>
      </c>
      <c r="M54" s="4">
        <v>2911</v>
      </c>
      <c r="N54" s="4">
        <v>193</v>
      </c>
      <c r="O54" s="4">
        <v>362</v>
      </c>
      <c r="P54" s="4">
        <v>3524000</v>
      </c>
      <c r="Q54" s="4">
        <v>5768500</v>
      </c>
      <c r="R54" s="5">
        <v>-5.7999999999999996E-3</v>
      </c>
      <c r="S54" s="4">
        <v>11282300</v>
      </c>
      <c r="T54" s="4">
        <f t="shared" si="2"/>
        <v>11536010</v>
      </c>
      <c r="U54" s="4">
        <f t="shared" si="6"/>
        <v>8011700</v>
      </c>
      <c r="V54" s="5">
        <v>2.7200000000000002E-2</v>
      </c>
    </row>
    <row r="55" spans="1:22" x14ac:dyDescent="0.2">
      <c r="A55" s="16" t="s">
        <v>230</v>
      </c>
      <c r="B55" s="4">
        <v>1523000</v>
      </c>
      <c r="C55" s="4">
        <v>2240300</v>
      </c>
      <c r="D55" s="4">
        <v>-717300</v>
      </c>
      <c r="E55" s="4">
        <v>-18630820000</v>
      </c>
      <c r="F55" s="4">
        <f t="shared" si="4"/>
        <v>-891378007197</v>
      </c>
      <c r="G55" s="4">
        <v>0</v>
      </c>
      <c r="H55" s="4">
        <v>0</v>
      </c>
      <c r="I55" s="4">
        <v>0</v>
      </c>
      <c r="J55" s="4">
        <v>16069920000</v>
      </c>
      <c r="K55" s="24">
        <f t="shared" si="5"/>
        <v>30792378000</v>
      </c>
      <c r="L55" s="4">
        <v>3359</v>
      </c>
      <c r="M55" s="4">
        <v>2643</v>
      </c>
      <c r="N55" s="4">
        <v>378</v>
      </c>
      <c r="O55" s="4">
        <v>434</v>
      </c>
      <c r="P55" s="4">
        <v>5586500</v>
      </c>
      <c r="Q55" s="4">
        <v>8241300</v>
      </c>
      <c r="R55" s="5">
        <v>0</v>
      </c>
      <c r="S55" s="4">
        <v>12347200</v>
      </c>
      <c r="T55" s="4">
        <f t="shared" si="2"/>
        <v>12453270</v>
      </c>
      <c r="U55" s="4">
        <f t="shared" si="6"/>
        <v>7948600</v>
      </c>
      <c r="V55" s="5">
        <v>3.2199999999999999E-2</v>
      </c>
    </row>
    <row r="56" spans="1:22" x14ac:dyDescent="0.2">
      <c r="A56" s="16" t="s">
        <v>229</v>
      </c>
      <c r="B56" s="4">
        <v>537964</v>
      </c>
      <c r="C56" s="4">
        <v>985233</v>
      </c>
      <c r="D56" s="4">
        <v>-447269</v>
      </c>
      <c r="E56" s="4">
        <v>-11358420000</v>
      </c>
      <c r="F56" s="4">
        <f t="shared" si="4"/>
        <v>-872747187197</v>
      </c>
      <c r="G56" s="4">
        <v>0</v>
      </c>
      <c r="H56" s="4">
        <v>0</v>
      </c>
      <c r="I56" s="4">
        <v>0</v>
      </c>
      <c r="J56" s="4">
        <v>16069920000</v>
      </c>
      <c r="K56" s="24">
        <f t="shared" si="5"/>
        <v>14722458000</v>
      </c>
      <c r="L56" s="4">
        <v>2226</v>
      </c>
      <c r="M56" s="4">
        <v>1733</v>
      </c>
      <c r="N56" s="4">
        <v>286</v>
      </c>
      <c r="O56" s="4">
        <v>242</v>
      </c>
      <c r="P56" s="4">
        <v>3864300</v>
      </c>
      <c r="Q56" s="4">
        <v>3196400</v>
      </c>
      <c r="R56" s="5">
        <v>2.7799999999999998E-2</v>
      </c>
      <c r="S56" s="4">
        <v>8011700</v>
      </c>
      <c r="T56" s="4">
        <f t="shared" si="2"/>
        <v>13763340</v>
      </c>
      <c r="U56" s="4">
        <f t="shared" si="6"/>
        <v>7948600</v>
      </c>
      <c r="V56" s="5">
        <v>3.6699999999999997E-2</v>
      </c>
    </row>
    <row r="57" spans="1:22" x14ac:dyDescent="0.2">
      <c r="A57" s="16" t="s">
        <v>228</v>
      </c>
      <c r="B57" s="4">
        <v>3635380</v>
      </c>
      <c r="C57" s="4">
        <v>1322460</v>
      </c>
      <c r="D57" s="4">
        <v>2312920</v>
      </c>
      <c r="E57" s="4">
        <v>57718570000</v>
      </c>
      <c r="F57" s="4">
        <f t="shared" si="4"/>
        <v>-861388767197</v>
      </c>
      <c r="K57" s="24">
        <f t="shared" si="5"/>
        <v>-1347462000</v>
      </c>
      <c r="L57" s="4">
        <v>2330</v>
      </c>
      <c r="M57" s="4">
        <v>3817</v>
      </c>
      <c r="N57" s="4">
        <v>286</v>
      </c>
      <c r="O57" s="4">
        <v>240</v>
      </c>
      <c r="P57" s="4">
        <v>4872500</v>
      </c>
      <c r="Q57" s="4">
        <v>4719800</v>
      </c>
      <c r="R57" s="5">
        <v>2.86E-2</v>
      </c>
      <c r="S57" s="4">
        <v>10111700</v>
      </c>
      <c r="T57" s="4">
        <f t="shared" si="2"/>
        <v>14037050</v>
      </c>
      <c r="U57" s="4">
        <f t="shared" si="6"/>
        <v>7948600</v>
      </c>
      <c r="V57" s="5">
        <v>3.1699999999999999E-2</v>
      </c>
    </row>
    <row r="58" spans="1:22" x14ac:dyDescent="0.2">
      <c r="A58" s="16" t="s">
        <v>227</v>
      </c>
      <c r="B58" s="4">
        <v>2141000</v>
      </c>
      <c r="C58" s="4">
        <v>1259637</v>
      </c>
      <c r="D58" s="4">
        <v>881363</v>
      </c>
      <c r="E58" s="4">
        <v>22193530000</v>
      </c>
      <c r="F58" s="4">
        <f t="shared" si="4"/>
        <v>-919107337197</v>
      </c>
      <c r="G58" s="4">
        <v>0</v>
      </c>
      <c r="H58" s="4">
        <v>0</v>
      </c>
      <c r="I58" s="4">
        <v>0</v>
      </c>
      <c r="J58" s="4">
        <v>6588835000</v>
      </c>
      <c r="K58" s="24">
        <f t="shared" si="5"/>
        <v>-1347462000</v>
      </c>
      <c r="L58" s="4">
        <v>1978</v>
      </c>
      <c r="M58" s="4">
        <v>4155</v>
      </c>
      <c r="N58" s="4">
        <v>222</v>
      </c>
      <c r="O58" s="4">
        <v>345</v>
      </c>
      <c r="P58" s="4">
        <v>3664400</v>
      </c>
      <c r="Q58" s="4">
        <v>8038500</v>
      </c>
      <c r="R58" s="5">
        <v>-3.6699999999999997E-2</v>
      </c>
      <c r="S58" s="4">
        <v>11759900</v>
      </c>
      <c r="T58" s="4">
        <f t="shared" si="2"/>
        <v>14299520</v>
      </c>
      <c r="U58" s="4">
        <f t="shared" si="6"/>
        <v>7948600</v>
      </c>
      <c r="V58" s="5">
        <v>4.1100000000000005E-2</v>
      </c>
    </row>
    <row r="59" spans="1:22" x14ac:dyDescent="0.2">
      <c r="A59" s="16" t="s">
        <v>226</v>
      </c>
      <c r="B59" s="4">
        <v>857900</v>
      </c>
      <c r="C59" s="4">
        <v>298047</v>
      </c>
      <c r="D59" s="4">
        <v>559853</v>
      </c>
      <c r="E59" s="4">
        <v>14422580000</v>
      </c>
      <c r="F59" s="4">
        <f t="shared" si="4"/>
        <v>-941300867197</v>
      </c>
      <c r="K59" s="24">
        <f t="shared" si="5"/>
        <v>-7936297000</v>
      </c>
      <c r="L59" s="4">
        <v>1757</v>
      </c>
      <c r="M59" s="4">
        <v>4169</v>
      </c>
      <c r="N59" s="4">
        <v>203</v>
      </c>
      <c r="O59" s="4">
        <v>388</v>
      </c>
      <c r="P59" s="4">
        <v>2939500</v>
      </c>
      <c r="Q59" s="4">
        <v>6228100</v>
      </c>
      <c r="R59" s="5">
        <v>-2.3599999999999999E-2</v>
      </c>
      <c r="S59" s="4">
        <v>10155500</v>
      </c>
      <c r="T59" s="4">
        <f t="shared" si="2"/>
        <v>15085550</v>
      </c>
      <c r="U59" s="4">
        <f t="shared" si="6"/>
        <v>7948600</v>
      </c>
      <c r="V59" s="5">
        <v>3.61E-2</v>
      </c>
    </row>
    <row r="60" spans="1:22" x14ac:dyDescent="0.2">
      <c r="A60" s="16" t="s">
        <v>225</v>
      </c>
      <c r="B60" s="4">
        <v>1802000</v>
      </c>
      <c r="C60" s="4">
        <v>123100</v>
      </c>
      <c r="D60" s="4">
        <v>1678900</v>
      </c>
      <c r="E60" s="4">
        <v>43674850000</v>
      </c>
      <c r="F60" s="4">
        <f t="shared" si="4"/>
        <v>-955723447197</v>
      </c>
      <c r="G60" s="4">
        <v>0</v>
      </c>
      <c r="H60" s="4">
        <v>0</v>
      </c>
      <c r="I60" s="4">
        <v>0</v>
      </c>
      <c r="J60" s="4">
        <v>-7405650000</v>
      </c>
      <c r="K60" s="24">
        <f t="shared" si="5"/>
        <v>-7936297000</v>
      </c>
      <c r="L60" s="4">
        <v>2196</v>
      </c>
      <c r="M60" s="4">
        <v>2194</v>
      </c>
      <c r="N60" s="4">
        <v>214</v>
      </c>
      <c r="O60" s="4">
        <v>243</v>
      </c>
      <c r="P60" s="4">
        <v>3816800</v>
      </c>
      <c r="Q60" s="4">
        <v>3654800</v>
      </c>
      <c r="R60" s="5">
        <v>5.8999999999999999E-3</v>
      </c>
      <c r="S60" s="4">
        <v>7948600</v>
      </c>
      <c r="T60" s="4">
        <f t="shared" si="2"/>
        <v>15692430</v>
      </c>
      <c r="U60" s="4">
        <f t="shared" si="6"/>
        <v>11665700</v>
      </c>
      <c r="V60" s="5">
        <v>1.9099999999999999E-2</v>
      </c>
    </row>
    <row r="61" spans="1:22" x14ac:dyDescent="0.2">
      <c r="A61" s="16" t="s">
        <v>224</v>
      </c>
      <c r="B61" s="4">
        <v>2006200</v>
      </c>
      <c r="C61" s="4">
        <v>406467</v>
      </c>
      <c r="D61" s="4">
        <v>1599733</v>
      </c>
      <c r="E61" s="4">
        <v>41771580000</v>
      </c>
      <c r="F61" s="4">
        <f t="shared" si="4"/>
        <v>-999398297197</v>
      </c>
      <c r="G61" s="4">
        <v>0</v>
      </c>
      <c r="H61" s="4">
        <v>0</v>
      </c>
      <c r="I61" s="4">
        <v>0</v>
      </c>
      <c r="J61" s="4">
        <v>-14236555000</v>
      </c>
      <c r="K61" s="24">
        <f t="shared" si="5"/>
        <v>-530647000</v>
      </c>
      <c r="L61" s="4">
        <v>2088</v>
      </c>
      <c r="M61" s="4">
        <v>3519</v>
      </c>
      <c r="N61" s="4">
        <v>292</v>
      </c>
      <c r="O61" s="4">
        <v>517</v>
      </c>
      <c r="P61" s="4">
        <v>4642100</v>
      </c>
      <c r="Q61" s="4">
        <v>7981200</v>
      </c>
      <c r="R61" s="5">
        <v>-3.2799999999999996E-2</v>
      </c>
      <c r="S61" s="4">
        <v>15576500</v>
      </c>
      <c r="T61" s="4">
        <f t="shared" si="2"/>
        <v>16306550</v>
      </c>
      <c r="U61" s="4">
        <f t="shared" si="6"/>
        <v>11665700</v>
      </c>
      <c r="V61" s="5">
        <v>4.82E-2</v>
      </c>
    </row>
    <row r="62" spans="1:22" x14ac:dyDescent="0.2">
      <c r="A62" s="16" t="s">
        <v>223</v>
      </c>
      <c r="B62" s="4">
        <v>1588700</v>
      </c>
      <c r="C62" s="4">
        <v>792740</v>
      </c>
      <c r="D62" s="4">
        <v>795960</v>
      </c>
      <c r="E62" s="4">
        <v>21183220000</v>
      </c>
      <c r="F62" s="4">
        <f t="shared" si="4"/>
        <v>-1041169877197</v>
      </c>
      <c r="G62" s="4">
        <v>0</v>
      </c>
      <c r="H62" s="4">
        <v>0</v>
      </c>
      <c r="I62" s="4">
        <v>0</v>
      </c>
      <c r="J62" s="4">
        <v>-14394500000</v>
      </c>
      <c r="K62" s="24">
        <f t="shared" si="5"/>
        <v>13705908000</v>
      </c>
      <c r="L62" s="4">
        <v>2371</v>
      </c>
      <c r="M62" s="4">
        <v>3966</v>
      </c>
      <c r="N62" s="4">
        <v>193</v>
      </c>
      <c r="O62" s="4">
        <v>428</v>
      </c>
      <c r="P62" s="4">
        <v>3345600</v>
      </c>
      <c r="Q62" s="4">
        <v>7395600</v>
      </c>
      <c r="R62" s="5">
        <v>-1.1200000000000002E-2</v>
      </c>
      <c r="S62" s="4">
        <v>11665700</v>
      </c>
      <c r="T62" s="4">
        <f t="shared" si="2"/>
        <v>17901370</v>
      </c>
      <c r="U62" s="4">
        <f t="shared" si="6"/>
        <v>12848800</v>
      </c>
      <c r="V62" s="5">
        <v>2.9500000000000002E-2</v>
      </c>
    </row>
    <row r="63" spans="1:22" x14ac:dyDescent="0.2">
      <c r="A63" s="16" t="s">
        <v>222</v>
      </c>
      <c r="B63" s="4">
        <v>2451000</v>
      </c>
      <c r="C63" s="4">
        <v>2245835</v>
      </c>
      <c r="D63" s="4">
        <v>205165</v>
      </c>
      <c r="E63" s="4">
        <v>5438770000</v>
      </c>
      <c r="F63" s="4">
        <f t="shared" si="4"/>
        <v>-1062353097197</v>
      </c>
      <c r="G63" s="4">
        <v>0</v>
      </c>
      <c r="H63" s="4">
        <v>0</v>
      </c>
      <c r="I63" s="4">
        <v>0</v>
      </c>
      <c r="J63" s="4">
        <v>-6684975000</v>
      </c>
      <c r="K63" s="24">
        <f t="shared" si="5"/>
        <v>28100408000</v>
      </c>
      <c r="L63" s="4">
        <v>3731</v>
      </c>
      <c r="M63" s="4">
        <v>3936</v>
      </c>
      <c r="N63" s="4">
        <v>414</v>
      </c>
      <c r="O63" s="4">
        <v>368</v>
      </c>
      <c r="P63" s="4">
        <v>7080900</v>
      </c>
      <c r="Q63" s="4">
        <v>6605900</v>
      </c>
      <c r="R63" s="5">
        <v>1.32E-2</v>
      </c>
      <c r="S63" s="4">
        <v>14054600</v>
      </c>
      <c r="T63" s="4">
        <f t="shared" si="2"/>
        <v>18911630</v>
      </c>
      <c r="U63" s="4">
        <f t="shared" si="6"/>
        <v>12848800</v>
      </c>
      <c r="V63" s="5">
        <v>4.0300000000000002E-2</v>
      </c>
    </row>
    <row r="64" spans="1:22" x14ac:dyDescent="0.2">
      <c r="A64" s="16" t="s">
        <v>221</v>
      </c>
      <c r="B64" s="4">
        <v>1772900</v>
      </c>
      <c r="C64" s="4">
        <v>3216885</v>
      </c>
      <c r="D64" s="4">
        <v>-1443985</v>
      </c>
      <c r="E64" s="4">
        <v>-38635160000</v>
      </c>
      <c r="F64" s="4">
        <f t="shared" si="4"/>
        <v>-1067791867197</v>
      </c>
      <c r="G64" s="4">
        <v>0</v>
      </c>
      <c r="H64" s="4">
        <v>0</v>
      </c>
      <c r="I64" s="4">
        <v>0</v>
      </c>
      <c r="J64" s="4">
        <v>9976490000</v>
      </c>
      <c r="K64" s="24">
        <f t="shared" si="5"/>
        <v>34785383000</v>
      </c>
      <c r="L64" s="4">
        <v>4475</v>
      </c>
      <c r="M64" s="4">
        <v>3027</v>
      </c>
      <c r="N64" s="4">
        <v>433</v>
      </c>
      <c r="O64" s="4">
        <v>319</v>
      </c>
      <c r="P64" s="4">
        <v>6648800</v>
      </c>
      <c r="Q64" s="4">
        <v>5702100</v>
      </c>
      <c r="R64" s="5">
        <v>5.6999999999999993E-3</v>
      </c>
      <c r="S64" s="4">
        <v>13728700</v>
      </c>
      <c r="T64" s="4">
        <f t="shared" si="2"/>
        <v>18397910</v>
      </c>
      <c r="U64" s="4">
        <f t="shared" si="6"/>
        <v>12848800</v>
      </c>
      <c r="V64" s="5">
        <v>3.5499999999999997E-2</v>
      </c>
    </row>
    <row r="65" spans="1:22" x14ac:dyDescent="0.2">
      <c r="A65" s="16" t="s">
        <v>220</v>
      </c>
      <c r="B65" s="4">
        <v>1517715</v>
      </c>
      <c r="C65" s="4">
        <v>7942630</v>
      </c>
      <c r="D65" s="4">
        <v>-6424915</v>
      </c>
      <c r="E65" s="4">
        <v>-172251080000</v>
      </c>
      <c r="F65" s="4">
        <f t="shared" si="4"/>
        <v>-1029156707197</v>
      </c>
      <c r="G65" s="4">
        <v>0</v>
      </c>
      <c r="H65" s="4">
        <v>0</v>
      </c>
      <c r="I65" s="4">
        <v>0</v>
      </c>
      <c r="J65" s="4">
        <v>18464820000</v>
      </c>
      <c r="K65" s="24">
        <f t="shared" si="5"/>
        <v>24808893000</v>
      </c>
      <c r="L65" s="4">
        <v>2703</v>
      </c>
      <c r="M65" s="4">
        <v>7662</v>
      </c>
      <c r="N65" s="4">
        <v>373</v>
      </c>
      <c r="O65" s="4">
        <v>769</v>
      </c>
      <c r="P65" s="4">
        <v>5904200</v>
      </c>
      <c r="Q65" s="4">
        <v>13414500</v>
      </c>
      <c r="R65" s="5">
        <v>-4.9000000000000002E-2</v>
      </c>
      <c r="S65" s="4">
        <v>21519800</v>
      </c>
      <c r="T65" s="4">
        <f t="shared" si="2"/>
        <v>16957500</v>
      </c>
      <c r="U65" s="4">
        <f t="shared" si="6"/>
        <v>12848800</v>
      </c>
      <c r="V65" s="5">
        <v>4.53E-2</v>
      </c>
    </row>
    <row r="66" spans="1:22" x14ac:dyDescent="0.2">
      <c r="A66" s="16" t="s">
        <v>219</v>
      </c>
      <c r="B66" s="4">
        <v>2421825</v>
      </c>
      <c r="C66" s="4">
        <v>2679400</v>
      </c>
      <c r="D66" s="4">
        <v>-257575</v>
      </c>
      <c r="E66" s="4">
        <v>-7258490000</v>
      </c>
      <c r="F66" s="4">
        <f t="shared" si="4"/>
        <v>-856905627197</v>
      </c>
      <c r="G66" s="4">
        <v>0</v>
      </c>
      <c r="H66" s="4">
        <v>0</v>
      </c>
      <c r="I66" s="4">
        <v>0</v>
      </c>
      <c r="J66" s="4">
        <v>-6878985000</v>
      </c>
      <c r="K66" s="24">
        <f t="shared" si="5"/>
        <v>6344073000</v>
      </c>
      <c r="L66" s="4">
        <v>4881</v>
      </c>
      <c r="M66" s="4">
        <v>3302</v>
      </c>
      <c r="N66" s="4">
        <v>764</v>
      </c>
      <c r="O66" s="4">
        <v>423</v>
      </c>
      <c r="P66" s="4">
        <v>12417500</v>
      </c>
      <c r="Q66" s="4">
        <v>7403200</v>
      </c>
      <c r="R66" s="5">
        <v>5.3099999999999994E-2</v>
      </c>
      <c r="S66" s="4">
        <v>21112400</v>
      </c>
      <c r="T66" s="4">
        <f t="shared" si="2"/>
        <v>15456280</v>
      </c>
      <c r="U66" s="4">
        <f t="shared" si="6"/>
        <v>12848800</v>
      </c>
      <c r="V66" s="5">
        <v>5.74E-2</v>
      </c>
    </row>
    <row r="67" spans="1:22" x14ac:dyDescent="0.2">
      <c r="A67" s="16" t="s">
        <v>218</v>
      </c>
      <c r="B67" s="4">
        <v>4230650</v>
      </c>
      <c r="C67" s="4">
        <v>3048589</v>
      </c>
      <c r="D67" s="4">
        <v>1182061</v>
      </c>
      <c r="E67" s="4">
        <v>31146800000</v>
      </c>
      <c r="F67" s="4">
        <f t="shared" si="4"/>
        <v>-849647137197</v>
      </c>
      <c r="G67" s="4">
        <v>0</v>
      </c>
      <c r="H67" s="4">
        <v>0</v>
      </c>
      <c r="I67" s="4">
        <v>0</v>
      </c>
      <c r="J67" s="4">
        <v>-6878985000</v>
      </c>
      <c r="K67" s="24">
        <f t="shared" si="5"/>
        <v>13223058000</v>
      </c>
      <c r="L67" s="4">
        <v>2439</v>
      </c>
      <c r="M67" s="4">
        <v>2515</v>
      </c>
      <c r="N67" s="4">
        <v>273</v>
      </c>
      <c r="O67" s="4">
        <v>335</v>
      </c>
      <c r="P67" s="4">
        <v>4869800</v>
      </c>
      <c r="Q67" s="4">
        <v>6363700</v>
      </c>
      <c r="R67" s="5">
        <v>1.54E-2</v>
      </c>
      <c r="S67" s="4">
        <v>12848800</v>
      </c>
      <c r="T67" s="4">
        <f t="shared" si="2"/>
        <v>14971820</v>
      </c>
      <c r="U67" s="4">
        <f t="shared" si="6"/>
        <v>14017400</v>
      </c>
      <c r="V67" s="5">
        <v>5.0199999999999995E-2</v>
      </c>
    </row>
    <row r="68" spans="1:22" x14ac:dyDescent="0.2">
      <c r="A68" s="16" t="s">
        <v>217</v>
      </c>
      <c r="B68" s="4">
        <v>1825900</v>
      </c>
      <c r="C68" s="4">
        <v>1894668</v>
      </c>
      <c r="D68" s="4">
        <v>-68768</v>
      </c>
      <c r="E68" s="4">
        <v>-1970520000</v>
      </c>
      <c r="F68" s="4">
        <f t="shared" si="4"/>
        <v>-880793937197</v>
      </c>
      <c r="G68" s="4">
        <v>0</v>
      </c>
      <c r="H68" s="4">
        <v>0</v>
      </c>
      <c r="I68" s="4">
        <v>0</v>
      </c>
      <c r="J68" s="4">
        <v>-7590637000</v>
      </c>
      <c r="K68" s="24">
        <f t="shared" si="5"/>
        <v>20102043000</v>
      </c>
      <c r="L68" s="4">
        <v>3166</v>
      </c>
      <c r="M68" s="4">
        <v>2608</v>
      </c>
      <c r="N68" s="4">
        <v>496</v>
      </c>
      <c r="O68" s="4">
        <v>440</v>
      </c>
      <c r="P68" s="4">
        <v>6888000</v>
      </c>
      <c r="Q68" s="4">
        <v>7042200</v>
      </c>
      <c r="R68" s="5">
        <v>2.1700000000000001E-2</v>
      </c>
      <c r="S68" s="4">
        <v>14384600</v>
      </c>
      <c r="T68" s="4">
        <f t="shared" si="2"/>
        <v>14859790</v>
      </c>
      <c r="U68" s="4">
        <f t="shared" si="6"/>
        <v>14017400</v>
      </c>
      <c r="V68" s="5">
        <v>4.3400000000000001E-2</v>
      </c>
    </row>
    <row r="69" spans="1:22" x14ac:dyDescent="0.2">
      <c r="A69" s="16" t="s">
        <v>216</v>
      </c>
      <c r="B69" s="4">
        <v>3207900</v>
      </c>
      <c r="C69" s="4">
        <v>1300600</v>
      </c>
      <c r="D69" s="4">
        <v>1907300</v>
      </c>
      <c r="E69" s="4">
        <v>49526430000</v>
      </c>
      <c r="F69" s="4">
        <f t="shared" si="4"/>
        <v>-878823417197</v>
      </c>
      <c r="G69" s="4">
        <v>0</v>
      </c>
      <c r="H69" s="4">
        <v>0</v>
      </c>
      <c r="I69" s="4">
        <v>0</v>
      </c>
      <c r="J69" s="4">
        <v>-25602110000</v>
      </c>
      <c r="K69" s="24">
        <f t="shared" si="5"/>
        <v>27692680000</v>
      </c>
      <c r="L69" s="4">
        <v>3326</v>
      </c>
      <c r="M69" s="4">
        <v>4640</v>
      </c>
      <c r="N69" s="4">
        <v>467</v>
      </c>
      <c r="O69" s="4">
        <v>707</v>
      </c>
      <c r="P69" s="4">
        <v>6591400</v>
      </c>
      <c r="Q69" s="4">
        <v>11177400</v>
      </c>
      <c r="R69" s="5">
        <v>-3.73E-2</v>
      </c>
      <c r="S69" s="4">
        <v>18015800</v>
      </c>
      <c r="T69" s="4">
        <f t="shared" si="2"/>
        <v>13708740</v>
      </c>
      <c r="U69" s="4">
        <f t="shared" si="6"/>
        <v>8591500</v>
      </c>
      <c r="V69" s="5">
        <v>5.0799999999999998E-2</v>
      </c>
    </row>
    <row r="70" spans="1:22" x14ac:dyDescent="0.2">
      <c r="A70" s="16" t="s">
        <v>215</v>
      </c>
      <c r="B70" s="4">
        <v>1729320</v>
      </c>
      <c r="C70" s="4">
        <v>3171853</v>
      </c>
      <c r="D70" s="4">
        <v>-1442533</v>
      </c>
      <c r="E70" s="4">
        <v>-37513090000</v>
      </c>
      <c r="F70" s="4">
        <f t="shared" si="4"/>
        <v>-928349847197</v>
      </c>
      <c r="G70" s="4">
        <v>0</v>
      </c>
      <c r="H70" s="4">
        <v>0</v>
      </c>
      <c r="I70" s="4">
        <v>0</v>
      </c>
      <c r="J70" s="4">
        <v>5670310000</v>
      </c>
      <c r="K70" s="24">
        <f t="shared" si="5"/>
        <v>53294790000</v>
      </c>
      <c r="L70" s="4">
        <v>4638</v>
      </c>
      <c r="M70" s="4">
        <v>2197</v>
      </c>
      <c r="N70" s="4">
        <v>459</v>
      </c>
      <c r="O70" s="4">
        <v>316</v>
      </c>
      <c r="P70" s="4">
        <v>8105300</v>
      </c>
      <c r="Q70" s="4">
        <v>4617500</v>
      </c>
      <c r="R70" s="5">
        <v>1.54E-2</v>
      </c>
      <c r="S70" s="4">
        <v>14017400</v>
      </c>
      <c r="T70" s="4">
        <f t="shared" si="2"/>
        <v>12995500</v>
      </c>
      <c r="U70" s="4">
        <f t="shared" si="6"/>
        <v>7115700</v>
      </c>
      <c r="V70" s="5">
        <v>3.3799999999999997E-2</v>
      </c>
    </row>
    <row r="71" spans="1:22" x14ac:dyDescent="0.2">
      <c r="A71" s="16" t="s">
        <v>214</v>
      </c>
      <c r="B71" s="4">
        <v>3006789</v>
      </c>
      <c r="C71" s="4">
        <v>4265864</v>
      </c>
      <c r="D71" s="4">
        <v>-1259075</v>
      </c>
      <c r="E71" s="4">
        <v>-31861030000</v>
      </c>
      <c r="F71" s="4">
        <f t="shared" si="4"/>
        <v>-890836757197</v>
      </c>
      <c r="G71" s="4">
        <v>0</v>
      </c>
      <c r="H71" s="4">
        <v>0</v>
      </c>
      <c r="I71" s="4">
        <v>0</v>
      </c>
      <c r="J71" s="4">
        <v>-12144790000</v>
      </c>
      <c r="K71" s="24">
        <f t="shared" si="5"/>
        <v>47624480000</v>
      </c>
      <c r="L71" s="4">
        <v>5589</v>
      </c>
      <c r="M71" s="4">
        <v>3511</v>
      </c>
      <c r="N71" s="4">
        <v>731</v>
      </c>
      <c r="O71" s="4">
        <v>504</v>
      </c>
      <c r="P71" s="4">
        <v>12334700</v>
      </c>
      <c r="Q71" s="4">
        <v>7690100</v>
      </c>
      <c r="R71" s="5">
        <v>1.9699999999999999E-2</v>
      </c>
      <c r="S71" s="4">
        <v>21717700</v>
      </c>
      <c r="T71" s="4">
        <f t="shared" si="2"/>
        <v>12681830</v>
      </c>
      <c r="U71" s="4">
        <f t="shared" si="6"/>
        <v>6100200</v>
      </c>
      <c r="V71" s="5">
        <v>4.7699999999999992E-2</v>
      </c>
    </row>
    <row r="72" spans="1:22" x14ac:dyDescent="0.2">
      <c r="A72" s="16" t="s">
        <v>213</v>
      </c>
      <c r="B72" s="4">
        <v>8353510</v>
      </c>
      <c r="C72" s="4">
        <v>3832482</v>
      </c>
      <c r="D72" s="4">
        <v>4521028</v>
      </c>
      <c r="E72" s="4">
        <v>114762870000</v>
      </c>
      <c r="F72" s="4">
        <f t="shared" si="4"/>
        <v>-858975727197</v>
      </c>
      <c r="G72" s="4">
        <v>0</v>
      </c>
      <c r="H72" s="4">
        <v>0</v>
      </c>
      <c r="I72" s="4">
        <v>0</v>
      </c>
      <c r="J72" s="4">
        <v>13847485000</v>
      </c>
      <c r="K72" s="24">
        <f t="shared" si="5"/>
        <v>59769270000</v>
      </c>
      <c r="L72" s="4">
        <v>8363</v>
      </c>
      <c r="M72" s="4">
        <v>4749</v>
      </c>
      <c r="N72" s="4">
        <v>892</v>
      </c>
      <c r="O72" s="4">
        <v>568</v>
      </c>
      <c r="P72" s="4">
        <v>15777100</v>
      </c>
      <c r="Q72" s="4">
        <v>11154100</v>
      </c>
      <c r="R72" s="5">
        <v>6.0299999999999999E-2</v>
      </c>
      <c r="S72" s="4">
        <v>27613900</v>
      </c>
      <c r="T72" s="4">
        <f t="shared" si="2"/>
        <v>10735490</v>
      </c>
      <c r="U72" s="4">
        <f t="shared" si="6"/>
        <v>6100200</v>
      </c>
      <c r="V72" s="5">
        <v>3.9E-2</v>
      </c>
    </row>
    <row r="73" spans="1:22" x14ac:dyDescent="0.2">
      <c r="A73" s="16" t="s">
        <v>212</v>
      </c>
      <c r="B73" s="4">
        <v>7134494</v>
      </c>
      <c r="C73" s="4">
        <v>2201200</v>
      </c>
      <c r="D73" s="4">
        <v>4933294</v>
      </c>
      <c r="E73" s="4">
        <v>115930180000</v>
      </c>
      <c r="F73" s="4">
        <f t="shared" si="4"/>
        <v>-973738597197</v>
      </c>
      <c r="G73" s="4">
        <v>0</v>
      </c>
      <c r="H73" s="4">
        <v>0</v>
      </c>
      <c r="I73" s="4">
        <v>0</v>
      </c>
      <c r="J73" s="4">
        <v>19064700000</v>
      </c>
      <c r="K73" s="24">
        <f t="shared" si="5"/>
        <v>45921785000</v>
      </c>
      <c r="L73" s="4">
        <v>7117</v>
      </c>
      <c r="M73" s="4">
        <v>3943</v>
      </c>
      <c r="N73" s="4">
        <v>826</v>
      </c>
      <c r="O73" s="4">
        <v>477</v>
      </c>
      <c r="P73" s="4">
        <v>14980300</v>
      </c>
      <c r="Q73" s="4">
        <v>8627400</v>
      </c>
      <c r="R73" s="5">
        <v>6.8900000000000003E-2</v>
      </c>
      <c r="S73" s="4">
        <v>24157200</v>
      </c>
      <c r="T73" s="4">
        <f t="shared" si="2"/>
        <v>8982730</v>
      </c>
      <c r="U73" s="4">
        <f t="shared" si="6"/>
        <v>6100200</v>
      </c>
      <c r="V73" s="5">
        <v>6.0299999999999999E-2</v>
      </c>
    </row>
    <row r="74" spans="1:22" x14ac:dyDescent="0.2">
      <c r="A74" s="16" t="s">
        <v>211</v>
      </c>
      <c r="B74" s="4">
        <v>687500</v>
      </c>
      <c r="C74" s="4">
        <v>1716810</v>
      </c>
      <c r="D74" s="4">
        <v>-1029310</v>
      </c>
      <c r="E74" s="4">
        <v>-22992450000</v>
      </c>
      <c r="F74" s="4">
        <f t="shared" ref="F74:F79" si="7">E74+F75</f>
        <v>-1089668777197</v>
      </c>
      <c r="G74" s="4">
        <v>0</v>
      </c>
      <c r="H74" s="4">
        <v>0</v>
      </c>
      <c r="I74" s="4">
        <v>0</v>
      </c>
      <c r="J74" s="4">
        <v>1269150000</v>
      </c>
      <c r="K74" s="24">
        <f t="shared" ref="K74:K79" si="8">K75+J74</f>
        <v>26857085000</v>
      </c>
      <c r="L74" s="4">
        <v>3342</v>
      </c>
      <c r="M74" s="4">
        <v>1434</v>
      </c>
      <c r="N74" s="4">
        <v>336</v>
      </c>
      <c r="O74" s="4">
        <v>145</v>
      </c>
      <c r="P74" s="4">
        <v>5592400</v>
      </c>
      <c r="Q74" s="4">
        <v>2451500</v>
      </c>
      <c r="R74" s="5">
        <v>2.2799999999999997E-2</v>
      </c>
      <c r="S74" s="4">
        <v>8591500</v>
      </c>
      <c r="T74" s="4">
        <f t="shared" ref="T74:T79" si="9">AVERAGE(S75:S84)</f>
        <v>8806630</v>
      </c>
      <c r="U74" s="4">
        <f t="shared" ref="U74:U79" si="10">MIN(S75:S79)</f>
        <v>6100200</v>
      </c>
      <c r="V74" s="5">
        <v>2.87E-2</v>
      </c>
    </row>
    <row r="75" spans="1:22" x14ac:dyDescent="0.2">
      <c r="A75" s="16" t="s">
        <v>210</v>
      </c>
      <c r="B75" s="4">
        <v>1121250</v>
      </c>
      <c r="C75" s="4">
        <v>4058008</v>
      </c>
      <c r="D75" s="4">
        <v>-2936758</v>
      </c>
      <c r="E75" s="4">
        <v>-64568820000</v>
      </c>
      <c r="F75" s="4">
        <f t="shared" si="7"/>
        <v>-1066676327197</v>
      </c>
      <c r="G75" s="4">
        <v>0</v>
      </c>
      <c r="H75" s="4">
        <v>0</v>
      </c>
      <c r="I75" s="4">
        <v>0</v>
      </c>
      <c r="J75" s="4">
        <v>1269150000</v>
      </c>
      <c r="K75" s="24">
        <f t="shared" si="8"/>
        <v>25587935000</v>
      </c>
      <c r="L75" s="4">
        <v>2706</v>
      </c>
      <c r="M75" s="4">
        <v>1935</v>
      </c>
      <c r="N75" s="4">
        <v>176</v>
      </c>
      <c r="O75" s="4">
        <v>133</v>
      </c>
      <c r="P75" s="4">
        <v>3849800</v>
      </c>
      <c r="Q75" s="4">
        <v>2870100</v>
      </c>
      <c r="R75" s="5">
        <v>4.5999999999999999E-3</v>
      </c>
      <c r="S75" s="4">
        <v>7115700</v>
      </c>
      <c r="T75" s="4">
        <f t="shared" si="9"/>
        <v>8739080</v>
      </c>
      <c r="U75" s="4">
        <f t="shared" si="10"/>
        <v>6100200</v>
      </c>
      <c r="V75" s="5">
        <v>1.5800000000000002E-2</v>
      </c>
    </row>
    <row r="76" spans="1:22" x14ac:dyDescent="0.2">
      <c r="A76" s="16" t="s">
        <v>208</v>
      </c>
      <c r="B76" s="4">
        <v>74300</v>
      </c>
      <c r="C76" s="4">
        <v>2217220</v>
      </c>
      <c r="D76" s="4">
        <v>-2142920</v>
      </c>
      <c r="E76" s="4">
        <v>-46580690000</v>
      </c>
      <c r="F76" s="4">
        <f t="shared" si="7"/>
        <v>-1002107507197</v>
      </c>
      <c r="G76" s="4">
        <v>0</v>
      </c>
      <c r="H76" s="4">
        <v>0</v>
      </c>
      <c r="I76" s="4">
        <v>0</v>
      </c>
      <c r="J76" s="4">
        <v>6217450000</v>
      </c>
      <c r="K76" s="24">
        <f t="shared" si="8"/>
        <v>24318785000</v>
      </c>
      <c r="L76" s="4">
        <v>1862</v>
      </c>
      <c r="M76" s="4">
        <v>1518</v>
      </c>
      <c r="N76" s="4">
        <v>178</v>
      </c>
      <c r="O76" s="4">
        <v>147</v>
      </c>
      <c r="P76" s="4">
        <v>3368200</v>
      </c>
      <c r="Q76" s="4">
        <v>2584400</v>
      </c>
      <c r="R76" s="5">
        <v>9.300000000000001E-3</v>
      </c>
      <c r="S76" s="4">
        <v>6100200</v>
      </c>
      <c r="T76" s="4">
        <f t="shared" si="9"/>
        <v>9262050</v>
      </c>
      <c r="U76" s="4">
        <f t="shared" si="10"/>
        <v>6505300</v>
      </c>
      <c r="V76" s="5">
        <v>1.37E-2</v>
      </c>
    </row>
    <row r="77" spans="1:22" x14ac:dyDescent="0.2">
      <c r="A77" s="16" t="s">
        <v>207</v>
      </c>
      <c r="B77" s="4">
        <v>809900</v>
      </c>
      <c r="C77" s="4">
        <v>2287300</v>
      </c>
      <c r="D77" s="4">
        <v>-1477400</v>
      </c>
      <c r="E77" s="4">
        <v>-32181130000</v>
      </c>
      <c r="F77" s="4">
        <f t="shared" si="7"/>
        <v>-955526817197</v>
      </c>
      <c r="G77" s="4">
        <v>0</v>
      </c>
      <c r="H77" s="4">
        <v>0</v>
      </c>
      <c r="I77" s="4">
        <v>0</v>
      </c>
      <c r="J77" s="4">
        <v>6006435000</v>
      </c>
      <c r="K77" s="24">
        <f t="shared" si="8"/>
        <v>18101335000</v>
      </c>
      <c r="L77" s="4">
        <v>1677</v>
      </c>
      <c r="M77" s="4">
        <v>2753</v>
      </c>
      <c r="N77" s="4">
        <v>186</v>
      </c>
      <c r="O77" s="4">
        <v>197</v>
      </c>
      <c r="P77" s="4">
        <v>3093100</v>
      </c>
      <c r="Q77" s="4">
        <v>3967900</v>
      </c>
      <c r="R77" s="5">
        <v>-4.5999999999999999E-3</v>
      </c>
      <c r="S77" s="4">
        <v>8004200</v>
      </c>
      <c r="T77" s="4">
        <f t="shared" si="9"/>
        <v>9449950</v>
      </c>
      <c r="U77" s="4">
        <f t="shared" si="10"/>
        <v>6505300</v>
      </c>
      <c r="V77" s="5">
        <v>2.0499999999999997E-2</v>
      </c>
    </row>
    <row r="78" spans="1:22" x14ac:dyDescent="0.2">
      <c r="A78" s="16" t="s">
        <v>206</v>
      </c>
      <c r="B78" s="4">
        <v>244060</v>
      </c>
      <c r="C78" s="4">
        <v>2492653</v>
      </c>
      <c r="D78" s="4">
        <v>-2248593</v>
      </c>
      <c r="E78" s="4">
        <v>-49591290000</v>
      </c>
      <c r="F78" s="4">
        <f t="shared" si="7"/>
        <v>-923345687197</v>
      </c>
      <c r="G78" s="4">
        <v>0</v>
      </c>
      <c r="H78" s="4">
        <v>0</v>
      </c>
      <c r="I78" s="4">
        <v>0</v>
      </c>
      <c r="J78" s="4">
        <v>3979800000</v>
      </c>
      <c r="K78" s="24">
        <f t="shared" si="8"/>
        <v>12094900000</v>
      </c>
      <c r="L78" s="4">
        <v>2748</v>
      </c>
      <c r="M78" s="4">
        <v>4502</v>
      </c>
      <c r="N78" s="4">
        <v>229</v>
      </c>
      <c r="O78" s="4">
        <v>337</v>
      </c>
      <c r="P78" s="4">
        <v>4822200</v>
      </c>
      <c r="Q78" s="4">
        <v>7604400</v>
      </c>
      <c r="R78" s="5">
        <v>-2.29E-2</v>
      </c>
      <c r="S78" s="4">
        <v>13264300</v>
      </c>
      <c r="T78" s="4">
        <f t="shared" si="9"/>
        <v>9312390</v>
      </c>
      <c r="U78" s="4">
        <f t="shared" si="10"/>
        <v>6505300</v>
      </c>
      <c r="V78" s="5">
        <v>3.1300000000000001E-2</v>
      </c>
    </row>
    <row r="79" spans="1:22" x14ac:dyDescent="0.2">
      <c r="A79" s="16" t="s">
        <v>205</v>
      </c>
      <c r="B79" s="4">
        <v>200750</v>
      </c>
      <c r="C79" s="4">
        <v>1748000</v>
      </c>
      <c r="D79" s="4">
        <v>-1547250</v>
      </c>
      <c r="E79" s="4">
        <v>-34883470000</v>
      </c>
      <c r="F79" s="4">
        <f t="shared" si="7"/>
        <v>-873754397197</v>
      </c>
      <c r="G79" s="4">
        <v>0</v>
      </c>
      <c r="H79" s="4">
        <v>0</v>
      </c>
      <c r="I79" s="4">
        <v>0</v>
      </c>
      <c r="J79" s="4">
        <v>-4390020000</v>
      </c>
      <c r="K79" s="24">
        <f t="shared" si="8"/>
        <v>8115100000</v>
      </c>
      <c r="L79" s="4">
        <v>1212</v>
      </c>
      <c r="M79" s="4">
        <v>2199</v>
      </c>
      <c r="N79" s="4">
        <v>97</v>
      </c>
      <c r="O79" s="4">
        <v>171</v>
      </c>
      <c r="P79" s="4">
        <v>1807600</v>
      </c>
      <c r="Q79" s="4">
        <v>4717000</v>
      </c>
      <c r="R79" s="5">
        <v>-1.5600000000000001E-2</v>
      </c>
      <c r="S79" s="4">
        <v>6505300</v>
      </c>
      <c r="T79" s="4">
        <f t="shared" si="9"/>
        <v>9782760</v>
      </c>
      <c r="U79" s="4">
        <f t="shared" si="10"/>
        <v>6629600</v>
      </c>
      <c r="V79" s="5">
        <v>1.77E-2</v>
      </c>
    </row>
    <row r="80" spans="1:22" x14ac:dyDescent="0.2">
      <c r="A80" s="16" t="s">
        <v>204</v>
      </c>
      <c r="B80" s="4">
        <v>1428720</v>
      </c>
      <c r="C80" s="4">
        <v>3579100</v>
      </c>
      <c r="D80" s="4">
        <v>-2150380</v>
      </c>
      <c r="E80" s="4">
        <v>-48521057197</v>
      </c>
      <c r="F80" s="4">
        <f t="shared" ref="F80:F90" si="11">E80+F81</f>
        <v>-838870927197</v>
      </c>
      <c r="G80" s="4">
        <v>0</v>
      </c>
      <c r="H80" s="4">
        <v>0</v>
      </c>
      <c r="I80" s="4">
        <v>0</v>
      </c>
      <c r="J80" s="4">
        <v>-10810085000</v>
      </c>
      <c r="K80" s="24">
        <f t="shared" ref="K80:K90" si="12">K81+J80</f>
        <v>12505120000</v>
      </c>
      <c r="L80" s="4">
        <v>1883</v>
      </c>
      <c r="M80" s="4">
        <v>1682</v>
      </c>
      <c r="N80" s="4">
        <v>141</v>
      </c>
      <c r="O80" s="4">
        <v>137</v>
      </c>
      <c r="P80" s="4">
        <v>3342400</v>
      </c>
      <c r="Q80" s="4">
        <v>3262800</v>
      </c>
      <c r="R80" s="5">
        <v>9.0000000000000011E-3</v>
      </c>
      <c r="S80" s="4">
        <v>6885000</v>
      </c>
      <c r="T80" s="4">
        <f t="shared" ref="T80:T96" si="13">AVERAGE(S81:S90)</f>
        <v>9833180</v>
      </c>
      <c r="U80" s="4">
        <f t="shared" ref="U80:U90" si="14">MIN(S81:S85)</f>
        <v>6440200</v>
      </c>
      <c r="V80" s="5">
        <v>1.11E-2</v>
      </c>
    </row>
    <row r="81" spans="1:22" x14ac:dyDescent="0.2">
      <c r="A81" s="16" t="s">
        <v>203</v>
      </c>
      <c r="B81" s="4">
        <v>137340</v>
      </c>
      <c r="C81" s="4">
        <v>8215061</v>
      </c>
      <c r="D81" s="4">
        <v>-8077721</v>
      </c>
      <c r="E81" s="4">
        <v>-184570080000</v>
      </c>
      <c r="F81" s="4">
        <f t="shared" si="11"/>
        <v>-790349870000</v>
      </c>
      <c r="G81" s="4">
        <v>0</v>
      </c>
      <c r="H81" s="4">
        <v>0</v>
      </c>
      <c r="I81" s="4">
        <v>0</v>
      </c>
      <c r="J81" s="4">
        <v>6892750000</v>
      </c>
      <c r="K81" s="24">
        <f t="shared" si="12"/>
        <v>23315205000</v>
      </c>
      <c r="L81" s="4">
        <v>3079</v>
      </c>
      <c r="M81" s="4">
        <v>4886</v>
      </c>
      <c r="N81" s="4">
        <v>360</v>
      </c>
      <c r="O81" s="4">
        <v>521</v>
      </c>
      <c r="P81" s="4">
        <v>6665100</v>
      </c>
      <c r="Q81" s="4">
        <v>9479700</v>
      </c>
      <c r="R81" s="5">
        <v>-4.2300000000000004E-2</v>
      </c>
      <c r="S81" s="4">
        <v>18581000</v>
      </c>
      <c r="T81" s="4">
        <f t="shared" si="13"/>
        <v>8465249.8000000007</v>
      </c>
      <c r="U81" s="4">
        <f t="shared" si="14"/>
        <v>6440200</v>
      </c>
      <c r="V81" s="5">
        <v>5.0799999999999998E-2</v>
      </c>
    </row>
    <row r="82" spans="1:22" x14ac:dyDescent="0.2">
      <c r="A82" s="16" t="s">
        <v>200</v>
      </c>
      <c r="B82" s="4">
        <v>492770</v>
      </c>
      <c r="C82" s="4">
        <v>6568125</v>
      </c>
      <c r="D82" s="4">
        <v>-6075355</v>
      </c>
      <c r="E82" s="4">
        <v>-141247960000</v>
      </c>
      <c r="F82" s="4">
        <f t="shared" si="11"/>
        <v>-605779790000</v>
      </c>
      <c r="G82" s="4">
        <v>0</v>
      </c>
      <c r="H82" s="4">
        <v>0</v>
      </c>
      <c r="I82" s="4">
        <v>0</v>
      </c>
      <c r="J82" s="4">
        <v>6892750000</v>
      </c>
      <c r="K82" s="24">
        <f t="shared" si="12"/>
        <v>16422455000</v>
      </c>
      <c r="L82" s="4">
        <v>1801</v>
      </c>
      <c r="M82" s="4">
        <v>3120</v>
      </c>
      <c r="N82" s="4">
        <v>203</v>
      </c>
      <c r="O82" s="4">
        <v>178</v>
      </c>
      <c r="P82" s="4">
        <v>3468600</v>
      </c>
      <c r="Q82" s="4">
        <v>4467400</v>
      </c>
      <c r="R82" s="5">
        <v>4.3E-3</v>
      </c>
      <c r="S82" s="4">
        <v>8150500</v>
      </c>
      <c r="T82" s="4">
        <f t="shared" si="13"/>
        <v>7916966.7000000002</v>
      </c>
      <c r="U82" s="4">
        <f t="shared" si="14"/>
        <v>6440200</v>
      </c>
      <c r="V82" s="5">
        <v>2.12E-2</v>
      </c>
    </row>
    <row r="83" spans="1:22" x14ac:dyDescent="0.2">
      <c r="A83" s="16" t="s">
        <v>199</v>
      </c>
      <c r="B83" s="4">
        <v>710400</v>
      </c>
      <c r="C83" s="4">
        <v>2052800</v>
      </c>
      <c r="D83" s="4">
        <v>-1342400</v>
      </c>
      <c r="E83" s="4">
        <v>-31468260000</v>
      </c>
      <c r="F83" s="4">
        <f t="shared" si="11"/>
        <v>-464531830000</v>
      </c>
      <c r="G83" s="4">
        <v>0</v>
      </c>
      <c r="H83" s="4">
        <v>0</v>
      </c>
      <c r="I83" s="4">
        <v>0</v>
      </c>
      <c r="J83" s="4">
        <v>-140315000</v>
      </c>
      <c r="K83" s="24">
        <f t="shared" si="12"/>
        <v>9529705000</v>
      </c>
      <c r="L83" s="4">
        <v>856</v>
      </c>
      <c r="M83" s="4">
        <v>1716</v>
      </c>
      <c r="N83" s="4">
        <v>119</v>
      </c>
      <c r="O83" s="4">
        <v>268</v>
      </c>
      <c r="P83" s="4">
        <v>1962600</v>
      </c>
      <c r="Q83" s="4">
        <v>4011500</v>
      </c>
      <c r="R83" s="5">
        <v>-1.9299999999999998E-2</v>
      </c>
      <c r="S83" s="4">
        <v>6629600</v>
      </c>
      <c r="T83" s="4">
        <f t="shared" si="13"/>
        <v>7493865.4000000004</v>
      </c>
      <c r="U83" s="4">
        <f t="shared" si="14"/>
        <v>6440200</v>
      </c>
      <c r="V83" s="5">
        <v>1.9E-2</v>
      </c>
    </row>
    <row r="84" spans="1:22" x14ac:dyDescent="0.2">
      <c r="A84" s="16" t="s">
        <v>193</v>
      </c>
      <c r="B84" s="4">
        <v>2833405</v>
      </c>
      <c r="C84" s="4">
        <v>2597990</v>
      </c>
      <c r="D84" s="4">
        <v>235415</v>
      </c>
      <c r="E84" s="4">
        <v>6966370000</v>
      </c>
      <c r="F84" s="4">
        <f t="shared" si="11"/>
        <v>-433063570000</v>
      </c>
      <c r="G84" s="4">
        <v>0</v>
      </c>
      <c r="H84" s="4">
        <v>0</v>
      </c>
      <c r="I84" s="4">
        <v>0</v>
      </c>
      <c r="J84" s="4">
        <v>10111570000</v>
      </c>
      <c r="K84" s="24">
        <f t="shared" si="12"/>
        <v>9670020000</v>
      </c>
      <c r="L84" s="4">
        <v>1077</v>
      </c>
      <c r="M84" s="4">
        <v>1228</v>
      </c>
      <c r="N84" s="4">
        <v>119</v>
      </c>
      <c r="O84" s="4">
        <v>117</v>
      </c>
      <c r="P84" s="4">
        <v>2282500</v>
      </c>
      <c r="Q84" s="4">
        <v>2791500</v>
      </c>
      <c r="R84" s="5">
        <v>-2.0999999999999999E-3</v>
      </c>
      <c r="S84" s="4">
        <v>6830500</v>
      </c>
      <c r="T84" s="4">
        <f t="shared" si="13"/>
        <v>7409341.2000000002</v>
      </c>
      <c r="U84" s="4">
        <f t="shared" si="14"/>
        <v>6440200</v>
      </c>
      <c r="V84" s="5">
        <v>1.6799999999999999E-2</v>
      </c>
    </row>
    <row r="85" spans="1:22" x14ac:dyDescent="0.2">
      <c r="A85" s="16" t="s">
        <v>192</v>
      </c>
      <c r="B85" s="4">
        <v>4312014</v>
      </c>
      <c r="C85" s="4">
        <v>2134400</v>
      </c>
      <c r="D85" s="4">
        <v>2177614</v>
      </c>
      <c r="E85" s="4">
        <v>53223960000</v>
      </c>
      <c r="F85" s="4">
        <f t="shared" si="11"/>
        <v>-440029940000</v>
      </c>
      <c r="G85" s="4">
        <v>0</v>
      </c>
      <c r="H85" s="4">
        <v>0</v>
      </c>
      <c r="I85" s="4">
        <v>0</v>
      </c>
      <c r="J85" s="4">
        <v>-48036085000</v>
      </c>
      <c r="K85" s="24">
        <f t="shared" si="12"/>
        <v>-441550000</v>
      </c>
      <c r="L85" s="4">
        <v>614</v>
      </c>
      <c r="M85" s="4">
        <v>418</v>
      </c>
      <c r="N85" s="4">
        <v>153</v>
      </c>
      <c r="O85" s="4">
        <v>64</v>
      </c>
      <c r="P85" s="4">
        <v>2192700</v>
      </c>
      <c r="Q85" s="4">
        <v>1247500</v>
      </c>
      <c r="R85" s="5">
        <v>-6.3E-3</v>
      </c>
      <c r="S85" s="4">
        <v>6440200</v>
      </c>
      <c r="T85" s="4">
        <f t="shared" si="13"/>
        <v>7153363.7999999998</v>
      </c>
      <c r="U85" s="4">
        <f t="shared" si="14"/>
        <v>7389200</v>
      </c>
      <c r="V85" s="5">
        <v>1.0500000000000001E-2</v>
      </c>
    </row>
    <row r="86" spans="1:22" x14ac:dyDescent="0.2">
      <c r="A86" s="16" t="s">
        <v>191</v>
      </c>
      <c r="B86" s="4">
        <v>4539600</v>
      </c>
      <c r="C86" s="4">
        <v>5552200</v>
      </c>
      <c r="D86" s="4">
        <v>-1012600</v>
      </c>
      <c r="E86" s="4">
        <v>-23712560000</v>
      </c>
      <c r="F86" s="4">
        <f t="shared" si="11"/>
        <v>-493253900000</v>
      </c>
      <c r="G86" s="4">
        <v>0</v>
      </c>
      <c r="H86" s="4">
        <v>0</v>
      </c>
      <c r="I86" s="4">
        <v>0</v>
      </c>
      <c r="J86" s="4">
        <v>1539930000</v>
      </c>
      <c r="K86" s="24">
        <f t="shared" si="12"/>
        <v>47594535000</v>
      </c>
      <c r="L86" s="4">
        <v>2165</v>
      </c>
      <c r="M86" s="4">
        <v>965</v>
      </c>
      <c r="N86" s="4">
        <v>280</v>
      </c>
      <c r="O86" s="4">
        <v>179</v>
      </c>
      <c r="P86" s="4">
        <v>4776500</v>
      </c>
      <c r="Q86" s="4">
        <v>2965400</v>
      </c>
      <c r="R86" s="5">
        <v>8.5000000000000006E-3</v>
      </c>
      <c r="S86" s="4">
        <v>11329900</v>
      </c>
      <c r="T86" s="4">
        <f t="shared" si="13"/>
        <v>6366861.7999999998</v>
      </c>
      <c r="U86" s="4">
        <f t="shared" si="14"/>
        <v>4901698</v>
      </c>
      <c r="V86" s="5">
        <v>2.4700000000000003E-2</v>
      </c>
    </row>
    <row r="87" spans="1:22" x14ac:dyDescent="0.2">
      <c r="A87" s="16" t="s">
        <v>190</v>
      </c>
      <c r="B87" s="4">
        <v>4792600</v>
      </c>
      <c r="C87" s="4">
        <v>3271740</v>
      </c>
      <c r="D87" s="4">
        <v>1520860</v>
      </c>
      <c r="E87" s="4">
        <v>37654980000</v>
      </c>
      <c r="F87" s="4">
        <f t="shared" si="11"/>
        <v>-469541340000</v>
      </c>
      <c r="G87" s="4">
        <v>0</v>
      </c>
      <c r="H87" s="4">
        <v>0</v>
      </c>
      <c r="I87" s="4">
        <v>0</v>
      </c>
      <c r="J87" s="4">
        <v>-16224470000</v>
      </c>
      <c r="K87" s="24">
        <f t="shared" si="12"/>
        <v>46054605000</v>
      </c>
      <c r="L87" s="4">
        <v>976</v>
      </c>
      <c r="M87" s="4">
        <v>1431</v>
      </c>
      <c r="N87" s="4">
        <v>192</v>
      </c>
      <c r="O87" s="4">
        <v>214</v>
      </c>
      <c r="P87" s="4">
        <v>2408100</v>
      </c>
      <c r="Q87" s="4">
        <v>2759700</v>
      </c>
      <c r="R87" s="5">
        <v>-6.3E-3</v>
      </c>
      <c r="S87" s="4">
        <v>9883200</v>
      </c>
      <c r="T87" s="4">
        <f t="shared" si="13"/>
        <v>5860071.7999999998</v>
      </c>
      <c r="U87" s="4">
        <f t="shared" si="14"/>
        <v>2667669</v>
      </c>
      <c r="V87" s="5">
        <v>1.6799999999999999E-2</v>
      </c>
    </row>
    <row r="88" spans="1:22" x14ac:dyDescent="0.2">
      <c r="A88" s="16" t="s">
        <v>189</v>
      </c>
      <c r="B88" s="4">
        <v>5172300</v>
      </c>
      <c r="C88" s="4">
        <v>5231850</v>
      </c>
      <c r="D88" s="4">
        <v>-59550</v>
      </c>
      <c r="E88" s="4">
        <v>-335210000</v>
      </c>
      <c r="F88" s="4">
        <f t="shared" si="11"/>
        <v>-507196320000</v>
      </c>
      <c r="G88" s="4">
        <v>0</v>
      </c>
      <c r="H88" s="4">
        <v>0</v>
      </c>
      <c r="I88" s="4">
        <v>0</v>
      </c>
      <c r="J88" s="4">
        <v>50979005000</v>
      </c>
      <c r="K88" s="24">
        <f t="shared" si="12"/>
        <v>62279075000</v>
      </c>
      <c r="L88" s="4">
        <v>1342</v>
      </c>
      <c r="M88" s="4">
        <v>740</v>
      </c>
      <c r="N88" s="4">
        <v>267</v>
      </c>
      <c r="O88" s="4">
        <v>106</v>
      </c>
      <c r="P88" s="4">
        <v>3233100</v>
      </c>
      <c r="Q88" s="4">
        <v>1560600</v>
      </c>
      <c r="R88" s="5">
        <v>2.0999999999999999E-3</v>
      </c>
      <c r="S88" s="4">
        <v>11888700</v>
      </c>
      <c r="T88" s="4">
        <f t="shared" si="13"/>
        <v>5437561.2999999998</v>
      </c>
      <c r="U88" s="4">
        <f t="shared" si="14"/>
        <v>2398587</v>
      </c>
      <c r="V88" s="5">
        <v>1.26E-2</v>
      </c>
    </row>
    <row r="89" spans="1:22" x14ac:dyDescent="0.2">
      <c r="A89" s="16" t="s">
        <v>188</v>
      </c>
      <c r="B89" s="4">
        <v>2393600</v>
      </c>
      <c r="C89" s="4">
        <v>5501100</v>
      </c>
      <c r="D89" s="4">
        <v>-3107500</v>
      </c>
      <c r="E89" s="4">
        <v>-74323240000</v>
      </c>
      <c r="F89" s="4">
        <f t="shared" si="11"/>
        <v>-506861110000</v>
      </c>
      <c r="K89" s="24">
        <f t="shared" si="12"/>
        <v>11300070000</v>
      </c>
      <c r="L89" s="4">
        <v>1645</v>
      </c>
      <c r="M89" s="4">
        <v>1585</v>
      </c>
      <c r="N89" s="4">
        <v>206</v>
      </c>
      <c r="O89" s="4">
        <v>196</v>
      </c>
      <c r="P89" s="4">
        <v>3045900</v>
      </c>
      <c r="Q89" s="4">
        <v>3080700</v>
      </c>
      <c r="R89" s="5">
        <v>1.2800000000000001E-2</v>
      </c>
      <c r="S89" s="4">
        <v>11209000</v>
      </c>
      <c r="T89" s="4">
        <f t="shared" si="13"/>
        <v>4646882.8</v>
      </c>
      <c r="U89" s="4">
        <f t="shared" si="14"/>
        <v>2398587</v>
      </c>
      <c r="V89" s="5">
        <v>2.4799999999999999E-2</v>
      </c>
    </row>
    <row r="90" spans="1:22" x14ac:dyDescent="0.2">
      <c r="A90" s="16" t="s">
        <v>187</v>
      </c>
      <c r="B90" s="4">
        <v>1356385</v>
      </c>
      <c r="C90" s="4">
        <v>3683000</v>
      </c>
      <c r="D90" s="4">
        <v>-2326615</v>
      </c>
      <c r="E90" s="4">
        <v>-54414650000</v>
      </c>
      <c r="F90" s="4">
        <f t="shared" si="11"/>
        <v>-432537870000</v>
      </c>
      <c r="G90" s="4">
        <v>0</v>
      </c>
      <c r="H90" s="4">
        <v>0</v>
      </c>
      <c r="I90" s="4">
        <v>0</v>
      </c>
      <c r="J90" s="4">
        <v>5803205000</v>
      </c>
      <c r="K90" s="24">
        <f t="shared" si="12"/>
        <v>11300070000</v>
      </c>
      <c r="L90" s="4">
        <v>2165</v>
      </c>
      <c r="M90" s="4">
        <v>1457</v>
      </c>
      <c r="N90" s="4">
        <v>239</v>
      </c>
      <c r="O90" s="4">
        <v>105</v>
      </c>
      <c r="P90" s="4">
        <v>3873500</v>
      </c>
      <c r="Q90" s="4">
        <v>1984000</v>
      </c>
      <c r="R90" s="5">
        <v>1.0800000000000001E-2</v>
      </c>
      <c r="S90" s="4">
        <v>7389200</v>
      </c>
      <c r="T90" s="4">
        <f t="shared" si="13"/>
        <v>4387429.4000000004</v>
      </c>
      <c r="U90" s="4">
        <f t="shared" si="14"/>
        <v>2398587</v>
      </c>
      <c r="V90" s="5">
        <v>1.49E-2</v>
      </c>
    </row>
    <row r="91" spans="1:22" x14ac:dyDescent="0.2">
      <c r="A91" s="16" t="s">
        <v>186</v>
      </c>
      <c r="B91" s="4">
        <v>409570</v>
      </c>
      <c r="C91" s="4">
        <v>3651120</v>
      </c>
      <c r="D91" s="4">
        <v>-3241550</v>
      </c>
      <c r="E91" s="4">
        <v>-75402410000</v>
      </c>
      <c r="F91" s="4">
        <f t="shared" ref="F91:F102" si="15">E91+F92</f>
        <v>-378123220000</v>
      </c>
      <c r="G91" s="4">
        <v>0</v>
      </c>
      <c r="H91" s="4">
        <v>0</v>
      </c>
      <c r="I91" s="4">
        <v>0</v>
      </c>
      <c r="J91" s="4">
        <v>-2240300000</v>
      </c>
      <c r="K91" s="24">
        <f t="shared" ref="K91:K102" si="16">K92+J91</f>
        <v>5496865000</v>
      </c>
      <c r="L91" s="4">
        <v>1122</v>
      </c>
      <c r="M91" s="4">
        <v>1767</v>
      </c>
      <c r="N91" s="4">
        <v>112</v>
      </c>
      <c r="O91" s="4">
        <v>153</v>
      </c>
      <c r="P91" s="4">
        <v>1904100</v>
      </c>
      <c r="Q91" s="4">
        <v>2745100</v>
      </c>
      <c r="R91" s="5">
        <v>8.6999999999999994E-3</v>
      </c>
      <c r="S91" s="4">
        <v>4901698</v>
      </c>
      <c r="T91" s="4">
        <f t="shared" si="13"/>
        <v>4165204.3</v>
      </c>
      <c r="U91" s="4">
        <f t="shared" ref="U91:U102" si="17">MIN(S92:S96)</f>
        <v>2398587</v>
      </c>
      <c r="V91" s="5">
        <v>1.4999999999999999E-2</v>
      </c>
    </row>
    <row r="92" spans="1:22" x14ac:dyDescent="0.2">
      <c r="A92" s="16" t="s">
        <v>185</v>
      </c>
      <c r="B92" s="4">
        <v>51000</v>
      </c>
      <c r="C92" s="4">
        <v>1562970</v>
      </c>
      <c r="D92" s="4">
        <v>-1511970</v>
      </c>
      <c r="E92" s="4">
        <v>-34798950000</v>
      </c>
      <c r="F92" s="4">
        <f t="shared" si="15"/>
        <v>-302720810000</v>
      </c>
      <c r="G92" s="4">
        <v>0</v>
      </c>
      <c r="H92" s="4">
        <v>0</v>
      </c>
      <c r="I92" s="4">
        <v>0</v>
      </c>
      <c r="J92" s="4">
        <v>-287845000</v>
      </c>
      <c r="K92" s="24">
        <f t="shared" si="16"/>
        <v>7737165000</v>
      </c>
      <c r="L92" s="4">
        <v>595</v>
      </c>
      <c r="M92" s="4">
        <v>1267</v>
      </c>
      <c r="N92" s="4">
        <v>49</v>
      </c>
      <c r="O92" s="4">
        <v>51</v>
      </c>
      <c r="P92" s="4">
        <v>892400</v>
      </c>
      <c r="Q92" s="4">
        <v>1774100</v>
      </c>
      <c r="R92" s="5">
        <v>6.6E-3</v>
      </c>
      <c r="S92" s="4">
        <v>2667669</v>
      </c>
      <c r="T92" s="4">
        <f t="shared" si="13"/>
        <v>4340709.0999999996</v>
      </c>
      <c r="U92" s="4">
        <f t="shared" si="17"/>
        <v>2398587</v>
      </c>
      <c r="V92" s="5">
        <v>1.09E-2</v>
      </c>
    </row>
    <row r="93" spans="1:22" x14ac:dyDescent="0.2">
      <c r="A93" s="16" t="s">
        <v>184</v>
      </c>
      <c r="B93" s="4">
        <v>58200</v>
      </c>
      <c r="C93" s="4">
        <v>1043400</v>
      </c>
      <c r="D93" s="4">
        <v>-985200</v>
      </c>
      <c r="E93" s="4">
        <v>-22755560000</v>
      </c>
      <c r="F93" s="4">
        <f t="shared" si="15"/>
        <v>-267921860000</v>
      </c>
      <c r="G93" s="4">
        <v>0</v>
      </c>
      <c r="H93" s="4">
        <v>0</v>
      </c>
      <c r="I93" s="4">
        <v>0</v>
      </c>
      <c r="J93" s="4">
        <v>3310900000</v>
      </c>
      <c r="K93" s="24">
        <f t="shared" si="16"/>
        <v>8025010000</v>
      </c>
      <c r="L93" s="4">
        <v>416</v>
      </c>
      <c r="M93" s="4">
        <v>958</v>
      </c>
      <c r="N93" s="4">
        <v>58</v>
      </c>
      <c r="O93" s="4">
        <v>64</v>
      </c>
      <c r="P93" s="4">
        <v>858800</v>
      </c>
      <c r="Q93" s="4">
        <v>1462600</v>
      </c>
      <c r="R93" s="5">
        <v>-6.4000000000000003E-3</v>
      </c>
      <c r="S93" s="4">
        <v>2398587</v>
      </c>
      <c r="T93" s="4">
        <f t="shared" si="13"/>
        <v>4556500.444444444</v>
      </c>
      <c r="U93" s="4">
        <f t="shared" si="17"/>
        <v>3464880</v>
      </c>
      <c r="V93" s="5">
        <v>1.72E-2</v>
      </c>
    </row>
    <row r="94" spans="1:22" x14ac:dyDescent="0.2">
      <c r="A94" s="16" t="s">
        <v>183</v>
      </c>
      <c r="B94" s="4">
        <v>72600</v>
      </c>
      <c r="C94" s="4">
        <v>1068200</v>
      </c>
      <c r="D94" s="4">
        <v>-995600</v>
      </c>
      <c r="E94" s="4">
        <v>-22973500000</v>
      </c>
      <c r="F94" s="4">
        <f t="shared" si="15"/>
        <v>-245166300000</v>
      </c>
      <c r="G94" s="4">
        <v>0</v>
      </c>
      <c r="H94" s="4">
        <v>0</v>
      </c>
      <c r="I94" s="4">
        <v>0</v>
      </c>
      <c r="J94" s="4">
        <v>4714110000</v>
      </c>
      <c r="K94" s="24">
        <f t="shared" si="16"/>
        <v>4714110000</v>
      </c>
      <c r="L94" s="4">
        <v>1029</v>
      </c>
      <c r="M94" s="4">
        <v>2294</v>
      </c>
      <c r="N94" s="4">
        <v>111</v>
      </c>
      <c r="O94" s="4">
        <v>216</v>
      </c>
      <c r="P94" s="4">
        <v>1718700</v>
      </c>
      <c r="Q94" s="4">
        <v>4133400</v>
      </c>
      <c r="R94" s="5">
        <v>-1.49E-2</v>
      </c>
      <c r="S94" s="4">
        <v>5985258</v>
      </c>
      <c r="T94" s="4">
        <f t="shared" si="13"/>
        <v>4377905.75</v>
      </c>
      <c r="U94" s="4">
        <f t="shared" si="17"/>
        <v>3302215</v>
      </c>
      <c r="V94" s="5">
        <v>1.72E-2</v>
      </c>
    </row>
    <row r="95" spans="1:22" x14ac:dyDescent="0.2">
      <c r="A95" s="16" t="s">
        <v>182</v>
      </c>
      <c r="B95" s="4">
        <v>542500</v>
      </c>
      <c r="C95" s="4">
        <v>2007500</v>
      </c>
      <c r="D95" s="4">
        <v>-1465000</v>
      </c>
      <c r="E95" s="4">
        <v>-34334780000</v>
      </c>
      <c r="F95" s="4">
        <f t="shared" si="15"/>
        <v>-222192800000</v>
      </c>
      <c r="K95" s="24">
        <f t="shared" si="16"/>
        <v>0</v>
      </c>
      <c r="L95" s="4">
        <v>895</v>
      </c>
      <c r="M95" s="4">
        <v>1220</v>
      </c>
      <c r="N95" s="4">
        <v>86</v>
      </c>
      <c r="O95" s="4">
        <v>115</v>
      </c>
      <c r="P95" s="4">
        <v>1842000</v>
      </c>
      <c r="Q95" s="4">
        <v>1985000</v>
      </c>
      <c r="R95" s="5">
        <v>6.5000000000000006E-3</v>
      </c>
      <c r="S95" s="4">
        <v>3880426</v>
      </c>
      <c r="T95" s="4">
        <f t="shared" si="13"/>
        <v>4448974.2857142854</v>
      </c>
      <c r="U95" s="4">
        <f t="shared" si="17"/>
        <v>3302215</v>
      </c>
      <c r="V95" s="5">
        <v>1.4800000000000001E-2</v>
      </c>
    </row>
    <row r="96" spans="1:22" x14ac:dyDescent="0.2">
      <c r="A96" s="16" t="s">
        <v>177</v>
      </c>
      <c r="B96" s="4">
        <v>33100</v>
      </c>
      <c r="C96" s="4">
        <v>656300</v>
      </c>
      <c r="D96" s="4">
        <v>-623200</v>
      </c>
      <c r="E96" s="4">
        <v>-14520690000</v>
      </c>
      <c r="F96" s="4">
        <f t="shared" si="15"/>
        <v>-187858020000</v>
      </c>
      <c r="K96" s="24">
        <f t="shared" si="16"/>
        <v>0</v>
      </c>
      <c r="L96" s="4">
        <v>718</v>
      </c>
      <c r="M96" s="4">
        <v>1204</v>
      </c>
      <c r="N96" s="4">
        <v>72</v>
      </c>
      <c r="O96" s="4">
        <v>130</v>
      </c>
      <c r="P96" s="4">
        <v>1224600</v>
      </c>
      <c r="Q96" s="4">
        <v>2078500</v>
      </c>
      <c r="R96" s="5">
        <v>-2.0999999999999999E-3</v>
      </c>
      <c r="S96" s="4">
        <v>3464880</v>
      </c>
      <c r="T96" s="4">
        <f t="shared" si="13"/>
        <v>4612990</v>
      </c>
      <c r="U96" s="4">
        <f t="shared" si="17"/>
        <v>2679447</v>
      </c>
      <c r="V96" s="5">
        <v>1.2800000000000001E-2</v>
      </c>
    </row>
    <row r="97" spans="1:22" x14ac:dyDescent="0.2">
      <c r="A97" s="16" t="s">
        <v>175</v>
      </c>
      <c r="B97" s="4">
        <v>1294400</v>
      </c>
      <c r="C97" s="4">
        <v>3429400</v>
      </c>
      <c r="D97" s="4">
        <v>-2135000</v>
      </c>
      <c r="E97" s="4">
        <v>-50095540000</v>
      </c>
      <c r="F97" s="4">
        <f t="shared" si="15"/>
        <v>-173337330000</v>
      </c>
      <c r="K97" s="24">
        <f t="shared" si="16"/>
        <v>0</v>
      </c>
      <c r="L97" s="4">
        <v>753</v>
      </c>
      <c r="M97" s="4">
        <v>1624</v>
      </c>
      <c r="N97" s="4">
        <v>57</v>
      </c>
      <c r="O97" s="4">
        <v>216</v>
      </c>
      <c r="P97" s="4">
        <v>1008500</v>
      </c>
      <c r="Q97" s="4">
        <v>3347800</v>
      </c>
      <c r="R97" s="5">
        <v>-1.47E-2</v>
      </c>
      <c r="S97" s="4">
        <v>4815300</v>
      </c>
      <c r="T97" s="4">
        <f t="shared" ref="T97:T102" si="18">AVERAGE(S98:S107)</f>
        <v>4572528</v>
      </c>
      <c r="U97" s="4">
        <f t="shared" si="17"/>
        <v>2679447</v>
      </c>
      <c r="V97" s="5">
        <v>1.9E-2</v>
      </c>
    </row>
    <row r="98" spans="1:22" x14ac:dyDescent="0.2">
      <c r="A98" s="16" t="s">
        <v>174</v>
      </c>
      <c r="B98" s="4">
        <v>1232205</v>
      </c>
      <c r="C98" s="4">
        <v>2228200</v>
      </c>
      <c r="D98" s="4">
        <v>-995995</v>
      </c>
      <c r="E98" s="4">
        <v>-23732540000</v>
      </c>
      <c r="F98" s="4">
        <f t="shared" si="15"/>
        <v>-123241790000</v>
      </c>
      <c r="K98" s="24">
        <f t="shared" si="16"/>
        <v>0</v>
      </c>
      <c r="L98" s="4">
        <v>2455</v>
      </c>
      <c r="M98" s="4">
        <v>1590</v>
      </c>
      <c r="N98" s="4">
        <v>218</v>
      </c>
      <c r="O98" s="4">
        <v>159</v>
      </c>
      <c r="P98" s="4">
        <v>3887200</v>
      </c>
      <c r="Q98" s="4">
        <v>3475300</v>
      </c>
      <c r="R98" s="5">
        <v>1.4999999999999999E-2</v>
      </c>
      <c r="S98" s="4">
        <v>7663595</v>
      </c>
      <c r="T98" s="4">
        <f t="shared" si="18"/>
        <v>3799761.25</v>
      </c>
      <c r="U98" s="4">
        <f t="shared" si="17"/>
        <v>2679447</v>
      </c>
      <c r="V98" s="5">
        <v>3.1200000000000002E-2</v>
      </c>
    </row>
    <row r="99" spans="1:22" x14ac:dyDescent="0.2">
      <c r="A99" s="16" t="s">
        <v>164</v>
      </c>
      <c r="B99" s="4">
        <v>83900</v>
      </c>
      <c r="C99" s="4">
        <v>1785700</v>
      </c>
      <c r="D99" s="4">
        <v>-1701800</v>
      </c>
      <c r="E99" s="4">
        <v>-39605250000</v>
      </c>
      <c r="F99" s="4">
        <f t="shared" si="15"/>
        <v>-99509250000</v>
      </c>
      <c r="K99" s="24">
        <f t="shared" si="16"/>
        <v>0</v>
      </c>
      <c r="L99" s="4">
        <v>782</v>
      </c>
      <c r="M99" s="4">
        <v>1128</v>
      </c>
      <c r="N99" s="4">
        <v>84</v>
      </c>
      <c r="O99" s="4">
        <v>106</v>
      </c>
      <c r="P99" s="4">
        <v>1226500</v>
      </c>
      <c r="Q99" s="4">
        <v>1805600</v>
      </c>
      <c r="R99" s="5">
        <v>-2.0999999999999999E-3</v>
      </c>
      <c r="S99" s="4">
        <v>3302215</v>
      </c>
      <c r="T99" s="4">
        <f t="shared" si="18"/>
        <v>3965610</v>
      </c>
      <c r="U99" s="4">
        <f t="shared" si="17"/>
        <v>2679447</v>
      </c>
      <c r="V99" s="5">
        <v>1.9199999999999998E-2</v>
      </c>
    </row>
    <row r="100" spans="1:22" x14ac:dyDescent="0.2">
      <c r="A100" s="16" t="s">
        <v>156</v>
      </c>
      <c r="B100" s="4">
        <v>759700</v>
      </c>
      <c r="C100" s="4">
        <v>1123742</v>
      </c>
      <c r="D100" s="4">
        <v>-364042</v>
      </c>
      <c r="E100" s="4">
        <v>-8489980000</v>
      </c>
      <c r="F100" s="4">
        <f t="shared" si="15"/>
        <v>-59904000000</v>
      </c>
      <c r="K100" s="24">
        <f t="shared" si="16"/>
        <v>0</v>
      </c>
      <c r="L100" s="4">
        <v>1801</v>
      </c>
      <c r="M100" s="4">
        <v>1287</v>
      </c>
      <c r="N100" s="4">
        <v>155</v>
      </c>
      <c r="O100" s="4">
        <v>109</v>
      </c>
      <c r="P100" s="4">
        <v>2545100</v>
      </c>
      <c r="Q100" s="4">
        <v>2113000</v>
      </c>
      <c r="R100" s="5">
        <v>6.5000000000000006E-3</v>
      </c>
      <c r="S100" s="4">
        <v>4794666</v>
      </c>
      <c r="T100" s="4">
        <f t="shared" si="18"/>
        <v>3551082</v>
      </c>
      <c r="U100" s="4">
        <f t="shared" si="17"/>
        <v>2679447</v>
      </c>
      <c r="V100" s="5">
        <v>1.49E-2</v>
      </c>
    </row>
    <row r="101" spans="1:22" x14ac:dyDescent="0.2">
      <c r="A101" s="16" t="s">
        <v>155</v>
      </c>
      <c r="B101" s="4">
        <v>286000</v>
      </c>
      <c r="C101" s="4">
        <v>773900</v>
      </c>
      <c r="D101" s="4">
        <v>-487900</v>
      </c>
      <c r="E101" s="4">
        <v>-11281650000</v>
      </c>
      <c r="F101" s="4">
        <f t="shared" si="15"/>
        <v>-51414020000</v>
      </c>
      <c r="K101" s="24">
        <f t="shared" si="16"/>
        <v>0</v>
      </c>
      <c r="L101" s="4">
        <v>639</v>
      </c>
      <c r="M101" s="4">
        <v>928</v>
      </c>
      <c r="N101" s="4">
        <v>81</v>
      </c>
      <c r="O101" s="4">
        <v>74</v>
      </c>
      <c r="P101" s="4">
        <v>1234700</v>
      </c>
      <c r="Q101" s="4">
        <v>1225800</v>
      </c>
      <c r="R101" s="5">
        <v>6.5000000000000006E-3</v>
      </c>
      <c r="S101" s="4">
        <v>2679447</v>
      </c>
      <c r="T101" s="4">
        <f t="shared" si="18"/>
        <v>4422717</v>
      </c>
      <c r="U101" s="4">
        <f t="shared" si="17"/>
        <v>4422717</v>
      </c>
      <c r="V101" s="5">
        <v>1.72E-2</v>
      </c>
    </row>
    <row r="102" spans="1:22" x14ac:dyDescent="0.2">
      <c r="A102" s="16" t="s">
        <v>154</v>
      </c>
      <c r="B102" s="4">
        <v>407931</v>
      </c>
      <c r="C102" s="4">
        <v>2135500</v>
      </c>
      <c r="D102" s="4">
        <v>-1727569</v>
      </c>
      <c r="E102" s="4">
        <v>-40132370000</v>
      </c>
      <c r="F102" s="4">
        <f t="shared" si="15"/>
        <v>-40132370000</v>
      </c>
      <c r="K102" s="24">
        <f t="shared" si="16"/>
        <v>0</v>
      </c>
      <c r="L102" s="4">
        <v>772</v>
      </c>
      <c r="M102" s="4">
        <v>1936</v>
      </c>
      <c r="N102" s="4">
        <v>70</v>
      </c>
      <c r="O102" s="4">
        <v>179</v>
      </c>
      <c r="P102" s="4">
        <v>1214200</v>
      </c>
      <c r="Q102" s="4">
        <v>3023800</v>
      </c>
      <c r="R102" s="5">
        <v>-8.5000000000000006E-3</v>
      </c>
      <c r="S102" s="4">
        <v>4422717</v>
      </c>
      <c r="T102" s="4" t="e">
        <f t="shared" si="18"/>
        <v>#DIV/0!</v>
      </c>
      <c r="U102" s="4">
        <f t="shared" si="17"/>
        <v>0</v>
      </c>
      <c r="V102" s="5">
        <v>2.1299999999999999E-2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1523-C157-7143-AFF1-5FAB349381F8}">
  <sheetPr codeName="Sheet47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3.0"/>
    <col min="3" max="3" customWidth="true" width="14.5"/>
    <col min="4" max="4" customWidth="true" width="13.83203125"/>
    <col min="5" max="5" customWidth="true" width="17.83203125"/>
    <col min="6" max="6" customWidth="true" width="21.5"/>
    <col min="8" max="8" customWidth="true" width="13.6640625"/>
    <col min="9" max="9" customWidth="true" width="14.1640625"/>
    <col min="10" max="10" customWidth="true" width="18.33203125"/>
    <col min="11" max="11" customWidth="true" width="16.6640625"/>
    <col min="18" max="18" customWidth="true" width="13.0"/>
    <col min="19" max="19" customWidth="true" width="14.1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877">
        <v>344</v>
      </c>
      <c r="B3" t="n" s="2878">
        <v>1028502.0</v>
      </c>
      <c r="C3" t="n" s="2879">
        <v>342233.0</v>
      </c>
      <c r="D3" t="n" s="2880">
        <v>686269.0</v>
      </c>
      <c r="E3" t="n" s="2881">
        <v>5.323099E10</v>
      </c>
      <c r="G3" t="n" s="2867">
        <v>95500.0</v>
      </c>
      <c r="H3" t="n" s="2868">
        <v>33553.0</v>
      </c>
      <c r="I3" t="n" s="2869">
        <v>61947.0</v>
      </c>
      <c r="J3" t="n" s="2870">
        <v>4.819985E9</v>
      </c>
      <c r="L3" t="n" s="2871">
        <v>2789.0</v>
      </c>
      <c r="M3" t="n" s="2872">
        <v>2937.0</v>
      </c>
      <c r="N3" t="n" s="2873">
        <v>442.0</v>
      </c>
      <c r="O3" t="n" s="2874">
        <v>482.0</v>
      </c>
      <c r="P3" t="n" s="2875">
        <v>2437200.0</v>
      </c>
      <c r="Q3" t="n" s="2876">
        <v>2604100.0</v>
      </c>
      <c r="R3" t="n" s="2865">
        <v>-0.0078000000000000005</v>
      </c>
      <c r="S3" t="n" s="2864">
        <v>5592453.0</v>
      </c>
      <c r="V3" t="n" s="2866">
        <v>0.023</v>
      </c>
    </row>
    <row r="4">
      <c r="A4" t="s" s="810">
        <v>343</v>
      </c>
      <c r="B4" t="n" s="811">
        <v>572000.0</v>
      </c>
      <c r="C4" t="n" s="812">
        <v>391651.0</v>
      </c>
      <c r="D4" t="n" s="813">
        <v>180349.0</v>
      </c>
      <c r="E4" t="n" s="814">
        <v>1.347787E10</v>
      </c>
      <c r="G4" t="n" s="800">
        <v>135000.0</v>
      </c>
      <c r="H4" t="n" s="801">
        <v>89451.0</v>
      </c>
      <c r="I4" t="n" s="802">
        <v>45549.0</v>
      </c>
      <c r="J4" t="n" s="803">
        <v>3.499715E9</v>
      </c>
      <c r="L4" t="n" s="804">
        <v>5526.0</v>
      </c>
      <c r="M4" t="n" s="805">
        <v>3492.0</v>
      </c>
      <c r="N4" t="n" s="806">
        <v>1132.0</v>
      </c>
      <c r="O4" t="n" s="807">
        <v>648.0</v>
      </c>
      <c r="P4" t="n" s="808">
        <v>6705500.0</v>
      </c>
      <c r="Q4" t="n" s="809">
        <v>3827600.0</v>
      </c>
      <c r="R4" t="n" s="798">
        <v>0.0294</v>
      </c>
      <c r="S4" t="n" s="797">
        <v>1.1181451E7</v>
      </c>
      <c r="V4" t="n" s="799">
        <v>0.042699999999999995</v>
      </c>
    </row>
    <row r="5" spans="1:22" x14ac:dyDescent="0.2">
      <c r="A5" s="16" t="s">
        <v>342</v>
      </c>
      <c r="B5" s="4">
        <v>74237</v>
      </c>
      <c r="C5" s="4">
        <v>1040055</v>
      </c>
      <c r="D5" s="4">
        <v>-965818</v>
      </c>
      <c r="E5" s="4">
        <v>-73342110000</v>
      </c>
      <c r="F5" s="4">
        <f t="shared" ref="F5:F46" si="0">E5+F6</f>
        <v>-3684395197096</v>
      </c>
      <c r="G5" s="4">
        <v>172900</v>
      </c>
      <c r="H5" s="4">
        <v>208143</v>
      </c>
      <c r="I5" s="4">
        <v>-35243</v>
      </c>
      <c r="J5" s="4">
        <v>-2633667000</v>
      </c>
      <c r="K5" s="24">
        <f t="shared" ref="K5:K46" si="1">K6+J5</f>
        <v>-170309609000</v>
      </c>
      <c r="L5" s="4">
        <v>3111</v>
      </c>
      <c r="M5" s="4">
        <v>3999</v>
      </c>
      <c r="N5" s="4">
        <v>578</v>
      </c>
      <c r="O5" s="4">
        <v>574</v>
      </c>
      <c r="P5" s="4">
        <v>3507200</v>
      </c>
      <c r="Q5" s="4">
        <v>4019600</v>
      </c>
      <c r="R5" s="5">
        <v>-6.6E-3</v>
      </c>
      <c r="S5" s="4">
        <v>8003843</v>
      </c>
      <c r="T5" s="5">
        <f t="shared" ref="T5:T73" si="2">AVERAGE(S6:S15)</f>
        <v>7368286.5</v>
      </c>
      <c r="U5" s="5">
        <f t="shared" ref="U5:U46" si="3">MIN(S6:S10)</f>
        <v>3901609</v>
      </c>
      <c r="V5" s="5">
        <v>2.4799999999999999E-2</v>
      </c>
    </row>
    <row r="6" spans="1:22" x14ac:dyDescent="0.2">
      <c r="A6" s="16" t="s">
        <v>341</v>
      </c>
      <c r="B6" s="4">
        <v>109000</v>
      </c>
      <c r="C6" s="4">
        <v>893228</v>
      </c>
      <c r="D6" s="4">
        <v>-784228</v>
      </c>
      <c r="E6" s="4">
        <v>-58546430000</v>
      </c>
      <c r="F6" s="4">
        <f t="shared" si="0"/>
        <v>-3611053087096</v>
      </c>
      <c r="G6" s="4">
        <v>103300</v>
      </c>
      <c r="H6" s="4">
        <v>205002</v>
      </c>
      <c r="I6" s="4">
        <v>-101702</v>
      </c>
      <c r="J6" s="4">
        <v>-7569197000</v>
      </c>
      <c r="K6" s="24">
        <f t="shared" si="1"/>
        <v>-167675942000</v>
      </c>
      <c r="L6" s="4">
        <v>2563</v>
      </c>
      <c r="M6" s="4">
        <v>2110</v>
      </c>
      <c r="N6" s="4">
        <v>447</v>
      </c>
      <c r="O6" s="4">
        <v>351</v>
      </c>
      <c r="P6" s="4">
        <v>2564300</v>
      </c>
      <c r="Q6" s="4">
        <v>2054400</v>
      </c>
      <c r="R6" s="5">
        <v>2.7300000000000001E-2</v>
      </c>
      <c r="S6" s="4">
        <v>7316602</v>
      </c>
      <c r="T6" s="5">
        <f t="shared" si="2"/>
        <v>7005846.2999999998</v>
      </c>
      <c r="U6" s="5">
        <f t="shared" si="3"/>
        <v>3901609</v>
      </c>
      <c r="V6" s="5">
        <v>2.2599999999999999E-2</v>
      </c>
    </row>
    <row r="7" spans="1:22" x14ac:dyDescent="0.2">
      <c r="A7" s="16" t="s">
        <v>340</v>
      </c>
      <c r="B7" s="4">
        <v>308376</v>
      </c>
      <c r="C7" s="4">
        <v>192909</v>
      </c>
      <c r="D7" s="4">
        <v>115467</v>
      </c>
      <c r="E7" s="4">
        <v>8474970000</v>
      </c>
      <c r="F7" s="4">
        <f t="shared" si="0"/>
        <v>-3552506657096</v>
      </c>
      <c r="G7" s="4">
        <v>604500</v>
      </c>
      <c r="H7" s="4">
        <v>117709</v>
      </c>
      <c r="I7" s="4">
        <v>486791</v>
      </c>
      <c r="J7" s="4">
        <v>35608278000</v>
      </c>
      <c r="K7" s="24">
        <f t="shared" si="1"/>
        <v>-160106745000</v>
      </c>
      <c r="L7" s="4">
        <v>1474</v>
      </c>
      <c r="M7" s="4">
        <v>2378</v>
      </c>
      <c r="N7" s="4">
        <v>199</v>
      </c>
      <c r="O7" s="4">
        <v>298</v>
      </c>
      <c r="P7" s="4">
        <v>1486900</v>
      </c>
      <c r="Q7" s="4">
        <v>2131200</v>
      </c>
      <c r="R7" s="5">
        <v>0</v>
      </c>
      <c r="S7" s="4">
        <v>3901609</v>
      </c>
      <c r="T7" s="5">
        <f t="shared" si="2"/>
        <v>6933949.7999999998</v>
      </c>
      <c r="U7" s="5">
        <f t="shared" si="3"/>
        <v>6128208</v>
      </c>
      <c r="V7" s="5">
        <v>1.7600000000000001E-2</v>
      </c>
    </row>
    <row r="8" spans="1:22" x14ac:dyDescent="0.2">
      <c r="A8" s="16" t="s">
        <v>339</v>
      </c>
      <c r="B8" s="4">
        <v>714425</v>
      </c>
      <c r="C8" s="4">
        <v>491783</v>
      </c>
      <c r="D8" s="4">
        <v>222642</v>
      </c>
      <c r="E8" s="4">
        <v>16796970000</v>
      </c>
      <c r="F8" s="4">
        <f t="shared" si="0"/>
        <v>-3560981627096</v>
      </c>
      <c r="G8" s="4">
        <v>153000</v>
      </c>
      <c r="H8" s="4">
        <v>815183</v>
      </c>
      <c r="I8" s="4">
        <v>-662183</v>
      </c>
      <c r="J8" s="4">
        <v>-49797321000</v>
      </c>
      <c r="K8" s="24">
        <f t="shared" si="1"/>
        <v>-195715023000</v>
      </c>
      <c r="L8" s="4">
        <v>2219</v>
      </c>
      <c r="M8" s="4">
        <v>4640</v>
      </c>
      <c r="N8" s="4">
        <v>400</v>
      </c>
      <c r="O8" s="4">
        <v>802</v>
      </c>
      <c r="P8" s="4">
        <v>2525400</v>
      </c>
      <c r="Q8" s="4">
        <v>4665200</v>
      </c>
      <c r="R8" s="5">
        <v>-3.1200000000000002E-2</v>
      </c>
      <c r="S8" s="4">
        <v>7669883</v>
      </c>
      <c r="T8" s="5">
        <f t="shared" si="2"/>
        <v>6548444.2999999998</v>
      </c>
      <c r="U8" s="5">
        <f t="shared" si="3"/>
        <v>6128208</v>
      </c>
      <c r="V8" s="5">
        <v>4.2000000000000003E-2</v>
      </c>
    </row>
    <row r="9" spans="1:22" x14ac:dyDescent="0.2">
      <c r="A9" s="16" t="s">
        <v>338</v>
      </c>
      <c r="B9" s="4">
        <v>374420</v>
      </c>
      <c r="C9" s="4">
        <v>851508</v>
      </c>
      <c r="D9" s="4">
        <v>-477088</v>
      </c>
      <c r="E9" s="4">
        <v>-34553110000</v>
      </c>
      <c r="F9" s="4">
        <f t="shared" si="0"/>
        <v>-3577778597096</v>
      </c>
      <c r="G9" s="4">
        <v>433500</v>
      </c>
      <c r="H9" s="4">
        <v>134808</v>
      </c>
      <c r="I9" s="4">
        <v>298692</v>
      </c>
      <c r="J9" s="4">
        <v>22397149000</v>
      </c>
      <c r="K9" s="24">
        <f t="shared" si="1"/>
        <v>-145917702000</v>
      </c>
      <c r="L9" s="4">
        <v>2596</v>
      </c>
      <c r="M9" s="4">
        <v>3760</v>
      </c>
      <c r="N9" s="4">
        <v>445</v>
      </c>
      <c r="O9" s="4">
        <v>504</v>
      </c>
      <c r="P9" s="4">
        <v>2577400</v>
      </c>
      <c r="Q9" s="4">
        <v>3125600</v>
      </c>
      <c r="R9" s="5">
        <v>2.58E-2</v>
      </c>
      <c r="S9" s="4">
        <v>6128208</v>
      </c>
      <c r="T9" s="5">
        <f t="shared" si="2"/>
        <v>6776774.7000000002</v>
      </c>
      <c r="U9" s="5">
        <f t="shared" si="3"/>
        <v>4065412</v>
      </c>
      <c r="V9" s="5">
        <v>3.44E-2</v>
      </c>
    </row>
    <row r="10" spans="1:22" x14ac:dyDescent="0.2">
      <c r="A10" s="16" t="s">
        <v>337</v>
      </c>
      <c r="B10" s="4">
        <v>644300</v>
      </c>
      <c r="C10" s="4">
        <v>574348</v>
      </c>
      <c r="D10" s="4">
        <v>69952</v>
      </c>
      <c r="E10" s="4">
        <v>5308970000</v>
      </c>
      <c r="F10" s="4">
        <f t="shared" si="0"/>
        <v>-3543225487096</v>
      </c>
      <c r="G10" s="4">
        <v>0</v>
      </c>
      <c r="H10" s="4">
        <v>0</v>
      </c>
      <c r="I10" s="4">
        <v>0</v>
      </c>
      <c r="J10" s="4">
        <v>15188428000</v>
      </c>
      <c r="K10" s="24">
        <f t="shared" si="1"/>
        <v>-168314851000</v>
      </c>
      <c r="L10" s="4">
        <v>2317</v>
      </c>
      <c r="M10" s="4">
        <v>4908</v>
      </c>
      <c r="N10" s="4">
        <v>436</v>
      </c>
      <c r="O10" s="4">
        <v>900</v>
      </c>
      <c r="P10" s="4">
        <v>2501700</v>
      </c>
      <c r="Q10" s="4">
        <v>5161300</v>
      </c>
      <c r="R10" s="5">
        <v>-2.5699999999999997E-2</v>
      </c>
      <c r="S10" s="4">
        <v>8374528</v>
      </c>
      <c r="T10" s="5">
        <f t="shared" si="2"/>
        <v>6551631.9000000004</v>
      </c>
      <c r="U10" s="5">
        <f t="shared" si="3"/>
        <v>4065412</v>
      </c>
      <c r="V10" s="5">
        <v>3.4099999999999998E-2</v>
      </c>
    </row>
    <row r="11" spans="1:22" x14ac:dyDescent="0.2">
      <c r="A11" s="16" t="s">
        <v>336</v>
      </c>
      <c r="B11" s="4">
        <v>212100</v>
      </c>
      <c r="C11" s="4">
        <v>379333</v>
      </c>
      <c r="D11" s="4">
        <v>-167233</v>
      </c>
      <c r="E11" s="4">
        <v>-12583250000</v>
      </c>
      <c r="F11" s="4">
        <f t="shared" si="0"/>
        <v>-3548534457096</v>
      </c>
      <c r="G11" s="4">
        <v>0</v>
      </c>
      <c r="H11" s="4">
        <v>0</v>
      </c>
      <c r="I11" s="4">
        <v>0</v>
      </c>
      <c r="J11" s="4">
        <v>-17331423000</v>
      </c>
      <c r="K11" s="24">
        <f t="shared" si="1"/>
        <v>-183503279000</v>
      </c>
      <c r="L11" s="4">
        <v>1981</v>
      </c>
      <c r="M11" s="4">
        <v>3665</v>
      </c>
      <c r="N11" s="4">
        <v>341</v>
      </c>
      <c r="O11" s="4">
        <v>626</v>
      </c>
      <c r="P11" s="4">
        <v>1957600</v>
      </c>
      <c r="Q11" s="4">
        <v>3664600</v>
      </c>
      <c r="R11" s="5">
        <v>-7.9000000000000008E-3</v>
      </c>
      <c r="S11" s="4">
        <v>8266718</v>
      </c>
      <c r="T11" s="5">
        <f t="shared" si="2"/>
        <v>6175060.0999999996</v>
      </c>
      <c r="U11" s="5">
        <f t="shared" si="3"/>
        <v>3692200</v>
      </c>
      <c r="V11" s="5">
        <v>2.1000000000000001E-2</v>
      </c>
    </row>
    <row r="12" spans="1:22" x14ac:dyDescent="0.2">
      <c r="A12" s="16" t="s">
        <v>335</v>
      </c>
      <c r="B12" s="4">
        <v>1135800</v>
      </c>
      <c r="C12" s="4">
        <v>1111317</v>
      </c>
      <c r="D12" s="4">
        <v>24483</v>
      </c>
      <c r="E12" s="4">
        <v>1996410000</v>
      </c>
      <c r="F12" s="4">
        <f t="shared" si="0"/>
        <v>-3535951207096</v>
      </c>
      <c r="G12" s="4">
        <v>0</v>
      </c>
      <c r="H12" s="4">
        <v>0</v>
      </c>
      <c r="I12" s="4">
        <v>0</v>
      </c>
      <c r="J12" s="4">
        <v>-12526075000</v>
      </c>
      <c r="K12" s="24">
        <f t="shared" si="1"/>
        <v>-166171856000</v>
      </c>
      <c r="L12" s="4">
        <v>3829</v>
      </c>
      <c r="M12" s="4">
        <v>3515</v>
      </c>
      <c r="N12" s="4">
        <v>615</v>
      </c>
      <c r="O12" s="4">
        <v>597</v>
      </c>
      <c r="P12" s="4">
        <v>3685800</v>
      </c>
      <c r="Q12" s="4">
        <v>3666200</v>
      </c>
      <c r="R12" s="5">
        <v>1.2E-2</v>
      </c>
      <c r="S12" s="4">
        <v>7890009</v>
      </c>
      <c r="T12" s="5">
        <f t="shared" si="2"/>
        <v>6193239.2000000002</v>
      </c>
      <c r="U12" s="5">
        <f t="shared" si="3"/>
        <v>3182644</v>
      </c>
      <c r="V12" s="5">
        <v>2.07E-2</v>
      </c>
    </row>
    <row r="13" spans="1:22" x14ac:dyDescent="0.2">
      <c r="A13" s="16" t="s">
        <v>333</v>
      </c>
      <c r="B13" s="4">
        <v>716500</v>
      </c>
      <c r="C13" s="4">
        <v>216987</v>
      </c>
      <c r="D13" s="4">
        <v>499513</v>
      </c>
      <c r="E13" s="4">
        <v>37000190000</v>
      </c>
      <c r="F13" s="4">
        <f t="shared" si="0"/>
        <v>-3537947617096</v>
      </c>
      <c r="G13" s="4">
        <v>161700</v>
      </c>
      <c r="H13" s="4">
        <v>329327</v>
      </c>
      <c r="I13" s="4">
        <v>-167627</v>
      </c>
      <c r="J13" s="4">
        <v>-12526075000</v>
      </c>
      <c r="K13" s="24">
        <f t="shared" si="1"/>
        <v>-153645781000</v>
      </c>
      <c r="L13" s="4">
        <v>6723</v>
      </c>
      <c r="M13" s="4">
        <v>3872</v>
      </c>
      <c r="N13" s="4">
        <v>1227</v>
      </c>
      <c r="O13" s="4">
        <v>731</v>
      </c>
      <c r="P13" s="4">
        <v>7227600</v>
      </c>
      <c r="Q13" s="4">
        <v>4614400</v>
      </c>
      <c r="R13" s="5">
        <v>4.2900000000000001E-2</v>
      </c>
      <c r="S13" s="4">
        <v>12901027</v>
      </c>
      <c r="T13" s="5">
        <f t="shared" si="2"/>
        <v>5682466.5</v>
      </c>
      <c r="U13" s="5">
        <f t="shared" si="3"/>
        <v>3182644</v>
      </c>
      <c r="V13" s="5">
        <v>4.7400000000000005E-2</v>
      </c>
    </row>
    <row r="14" spans="1:22" x14ac:dyDescent="0.2">
      <c r="A14" s="16" t="s">
        <v>332</v>
      </c>
      <c r="B14" s="4">
        <v>419810</v>
      </c>
      <c r="C14" s="4">
        <v>488510</v>
      </c>
      <c r="D14" s="4">
        <v>-68700</v>
      </c>
      <c r="E14" s="4">
        <v>-4978705507</v>
      </c>
      <c r="F14" s="4">
        <f t="shared" si="0"/>
        <v>-3574947807096</v>
      </c>
      <c r="G14" s="4">
        <v>921100</v>
      </c>
      <c r="H14" s="4">
        <v>426981</v>
      </c>
      <c r="I14" s="4">
        <v>494119</v>
      </c>
      <c r="J14" s="4">
        <v>35800033000</v>
      </c>
      <c r="K14" s="24">
        <f t="shared" si="1"/>
        <v>-141119706000</v>
      </c>
      <c r="L14" s="4">
        <v>1781</v>
      </c>
      <c r="M14" s="4">
        <v>1670</v>
      </c>
      <c r="N14" s="4">
        <v>366</v>
      </c>
      <c r="O14" s="4">
        <v>362</v>
      </c>
      <c r="P14" s="4">
        <v>1915100</v>
      </c>
      <c r="Q14" s="4">
        <v>1950400</v>
      </c>
      <c r="R14" s="5">
        <v>2.8000000000000004E-3</v>
      </c>
      <c r="S14" s="4">
        <v>4065412</v>
      </c>
      <c r="T14" s="5">
        <f t="shared" si="2"/>
        <v>5503865.2999999998</v>
      </c>
      <c r="U14" s="5">
        <f t="shared" si="3"/>
        <v>3182644</v>
      </c>
      <c r="V14" s="5">
        <v>1.37E-2</v>
      </c>
    </row>
    <row r="15" spans="1:22" x14ac:dyDescent="0.2">
      <c r="A15" s="16" t="s">
        <v>331</v>
      </c>
      <c r="B15" s="4">
        <v>1156100</v>
      </c>
      <c r="C15" s="4">
        <v>1770889</v>
      </c>
      <c r="D15" s="4">
        <v>-614789</v>
      </c>
      <c r="E15" s="4">
        <v>-44708180000</v>
      </c>
      <c r="F15" s="4">
        <f t="shared" si="0"/>
        <v>-3569969101589</v>
      </c>
      <c r="G15" s="4">
        <v>334900</v>
      </c>
      <c r="H15" s="4">
        <v>225969</v>
      </c>
      <c r="I15" s="4">
        <v>108931</v>
      </c>
      <c r="J15" s="4">
        <v>7894449000</v>
      </c>
      <c r="K15" s="24">
        <f t="shared" si="1"/>
        <v>-176919739000</v>
      </c>
      <c r="L15" s="4">
        <v>3286</v>
      </c>
      <c r="M15" s="4">
        <v>2579</v>
      </c>
      <c r="N15" s="4">
        <v>584</v>
      </c>
      <c r="O15" s="4">
        <v>507</v>
      </c>
      <c r="P15" s="4">
        <v>3359900</v>
      </c>
      <c r="Q15" s="4">
        <v>3277100</v>
      </c>
      <c r="R15" s="5">
        <v>2.2700000000000001E-2</v>
      </c>
      <c r="S15" s="4">
        <v>7168869</v>
      </c>
      <c r="T15" s="5">
        <f t="shared" si="2"/>
        <v>5290378.4000000004</v>
      </c>
      <c r="U15" s="5">
        <f t="shared" si="3"/>
        <v>3182644</v>
      </c>
      <c r="V15" s="5">
        <v>1.9099999999999999E-2</v>
      </c>
    </row>
    <row r="16" spans="1:22" x14ac:dyDescent="0.2">
      <c r="A16" s="16" t="s">
        <v>330</v>
      </c>
      <c r="B16" s="4">
        <v>62800</v>
      </c>
      <c r="C16" s="4">
        <v>1153800</v>
      </c>
      <c r="D16" s="4">
        <v>-1091000</v>
      </c>
      <c r="E16" s="4">
        <v>-77115828415</v>
      </c>
      <c r="F16" s="4">
        <f t="shared" si="0"/>
        <v>-3525260921589</v>
      </c>
      <c r="G16" s="4">
        <v>409900</v>
      </c>
      <c r="H16" s="4">
        <v>865200</v>
      </c>
      <c r="I16" s="4">
        <v>-455300</v>
      </c>
      <c r="J16" s="4">
        <v>-32204360000</v>
      </c>
      <c r="K16" s="24">
        <f t="shared" si="1"/>
        <v>-184814188000</v>
      </c>
      <c r="L16" s="4">
        <v>1209</v>
      </c>
      <c r="M16" s="4">
        <v>2610</v>
      </c>
      <c r="N16" s="4">
        <v>205</v>
      </c>
      <c r="O16" s="4">
        <v>392</v>
      </c>
      <c r="P16" s="4">
        <v>1109700</v>
      </c>
      <c r="Q16" s="4">
        <v>2421900</v>
      </c>
      <c r="R16" s="5">
        <v>-2.8000000000000004E-3</v>
      </c>
      <c r="S16" s="4">
        <v>3692200</v>
      </c>
      <c r="T16" s="5">
        <f t="shared" si="2"/>
        <v>5528648.4000000004</v>
      </c>
      <c r="U16" s="5">
        <f t="shared" si="3"/>
        <v>3182644</v>
      </c>
      <c r="V16" s="5">
        <v>1.83E-2</v>
      </c>
    </row>
    <row r="17" spans="1:22" x14ac:dyDescent="0.2">
      <c r="A17" s="16" t="s">
        <v>329</v>
      </c>
      <c r="B17" s="4">
        <v>188670</v>
      </c>
      <c r="C17" s="4">
        <v>442550</v>
      </c>
      <c r="D17" s="4">
        <v>-253880</v>
      </c>
      <c r="E17" s="4">
        <v>-17990409708</v>
      </c>
      <c r="F17" s="4">
        <f t="shared" si="0"/>
        <v>-3448145093174</v>
      </c>
      <c r="G17" s="4">
        <v>190400</v>
      </c>
      <c r="H17" s="4">
        <v>120444</v>
      </c>
      <c r="I17" s="4">
        <v>69956</v>
      </c>
      <c r="J17" s="4">
        <v>4957985000</v>
      </c>
      <c r="K17" s="24">
        <f t="shared" si="1"/>
        <v>-152609828000</v>
      </c>
      <c r="L17" s="4">
        <v>909</v>
      </c>
      <c r="M17" s="4">
        <v>1606</v>
      </c>
      <c r="N17" s="4">
        <v>153</v>
      </c>
      <c r="O17" s="4">
        <v>317</v>
      </c>
      <c r="P17" s="4">
        <v>860400</v>
      </c>
      <c r="Q17" s="4">
        <v>1567100</v>
      </c>
      <c r="R17" s="5">
        <v>0</v>
      </c>
      <c r="S17" s="4">
        <v>3182644</v>
      </c>
      <c r="T17" s="5">
        <f t="shared" si="2"/>
        <v>5538054</v>
      </c>
      <c r="U17" s="5">
        <f t="shared" si="3"/>
        <v>3814828</v>
      </c>
      <c r="V17" s="5">
        <v>1.9599999999999999E-2</v>
      </c>
    </row>
    <row r="18" spans="1:22" x14ac:dyDescent="0.2">
      <c r="A18" s="16" t="s">
        <v>328</v>
      </c>
      <c r="B18" s="4">
        <v>463640</v>
      </c>
      <c r="C18" s="4">
        <v>491592</v>
      </c>
      <c r="D18" s="4">
        <v>-27952</v>
      </c>
      <c r="E18" s="4">
        <v>-1917020000</v>
      </c>
      <c r="F18" s="4">
        <f t="shared" si="0"/>
        <v>-3430154683466</v>
      </c>
      <c r="G18" s="4">
        <v>73200</v>
      </c>
      <c r="H18" s="4">
        <v>108929</v>
      </c>
      <c r="I18" s="4">
        <v>-35729</v>
      </c>
      <c r="J18" s="4">
        <v>-2518792000</v>
      </c>
      <c r="K18" s="24">
        <f t="shared" si="1"/>
        <v>-157567813000</v>
      </c>
      <c r="L18" s="4">
        <v>1109</v>
      </c>
      <c r="M18" s="4">
        <v>2147</v>
      </c>
      <c r="N18" s="4">
        <v>157</v>
      </c>
      <c r="O18" s="4">
        <v>402</v>
      </c>
      <c r="P18" s="4">
        <v>1076800</v>
      </c>
      <c r="Q18" s="4">
        <v>2354600</v>
      </c>
      <c r="R18" s="5">
        <v>-8.3999999999999995E-3</v>
      </c>
      <c r="S18" s="4">
        <v>3814828</v>
      </c>
      <c r="T18" s="5">
        <f t="shared" si="2"/>
        <v>5663311.2000000002</v>
      </c>
      <c r="U18" s="5">
        <f t="shared" si="3"/>
        <v>4501000</v>
      </c>
      <c r="V18" s="5">
        <v>1.8100000000000002E-2</v>
      </c>
    </row>
    <row r="19" spans="1:22" x14ac:dyDescent="0.2">
      <c r="A19" s="16" t="s">
        <v>327</v>
      </c>
      <c r="B19" s="4">
        <v>689900</v>
      </c>
      <c r="C19" s="4">
        <v>968712</v>
      </c>
      <c r="D19" s="4">
        <v>-278812</v>
      </c>
      <c r="E19" s="4">
        <v>-20233300000</v>
      </c>
      <c r="F19" s="4">
        <f t="shared" si="0"/>
        <v>-3428237663466</v>
      </c>
      <c r="G19" s="4">
        <v>99700</v>
      </c>
      <c r="H19" s="4">
        <v>544212</v>
      </c>
      <c r="I19" s="4">
        <v>-444512</v>
      </c>
      <c r="J19" s="4">
        <v>-32041778000</v>
      </c>
      <c r="K19" s="24">
        <f t="shared" si="1"/>
        <v>-155049021000</v>
      </c>
      <c r="L19" s="4">
        <v>2514</v>
      </c>
      <c r="M19" s="4">
        <v>3688</v>
      </c>
      <c r="N19" s="4">
        <v>525</v>
      </c>
      <c r="O19" s="4">
        <v>688</v>
      </c>
      <c r="P19" s="4">
        <v>2698800</v>
      </c>
      <c r="Q19" s="4">
        <v>3991500</v>
      </c>
      <c r="R19" s="5">
        <v>-1.26E-2</v>
      </c>
      <c r="S19" s="4">
        <v>8411512</v>
      </c>
      <c r="T19" s="5">
        <f t="shared" si="2"/>
        <v>5115330</v>
      </c>
      <c r="U19" s="5">
        <f t="shared" si="3"/>
        <v>2279400</v>
      </c>
      <c r="V19" s="5">
        <v>4.3400000000000001E-2</v>
      </c>
    </row>
    <row r="20" spans="1:22" x14ac:dyDescent="0.2">
      <c r="A20" s="16" t="s">
        <v>326</v>
      </c>
      <c r="B20" s="4">
        <v>1253320</v>
      </c>
      <c r="C20" s="4">
        <v>615300</v>
      </c>
      <c r="D20" s="4">
        <v>638020</v>
      </c>
      <c r="E20" s="4">
        <v>45678000000</v>
      </c>
      <c r="F20" s="4">
        <f t="shared" si="0"/>
        <v>-3408004363466</v>
      </c>
      <c r="G20" s="4">
        <v>57400</v>
      </c>
      <c r="H20" s="4">
        <v>172000</v>
      </c>
      <c r="I20" s="4">
        <v>-114600</v>
      </c>
      <c r="J20" s="4">
        <v>-8265990000</v>
      </c>
      <c r="K20" s="24">
        <f t="shared" si="1"/>
        <v>-123007243000</v>
      </c>
      <c r="L20" s="4">
        <v>2591</v>
      </c>
      <c r="M20" s="4">
        <v>2772</v>
      </c>
      <c r="N20" s="4">
        <v>534</v>
      </c>
      <c r="O20" s="4">
        <v>485</v>
      </c>
      <c r="P20" s="4">
        <v>3084000</v>
      </c>
      <c r="Q20" s="4">
        <v>2684300</v>
      </c>
      <c r="R20" s="5">
        <v>1.55E-2</v>
      </c>
      <c r="S20" s="4">
        <v>6123100</v>
      </c>
      <c r="T20" s="5">
        <f t="shared" si="2"/>
        <v>4983790</v>
      </c>
      <c r="U20" s="5">
        <f t="shared" si="3"/>
        <v>2279400</v>
      </c>
      <c r="V20" s="5">
        <v>4.0999999999999995E-2</v>
      </c>
    </row>
    <row r="21" spans="1:22" x14ac:dyDescent="0.2">
      <c r="A21" s="16" t="s">
        <v>325</v>
      </c>
      <c r="B21" s="4">
        <v>684165</v>
      </c>
      <c r="C21" s="4">
        <v>79040</v>
      </c>
      <c r="D21" s="4">
        <v>605125</v>
      </c>
      <c r="E21" s="4">
        <v>42892810000</v>
      </c>
      <c r="F21" s="4">
        <f t="shared" si="0"/>
        <v>-3453682363466</v>
      </c>
      <c r="G21" s="4">
        <v>40000</v>
      </c>
      <c r="H21" s="4">
        <v>28000</v>
      </c>
      <c r="I21" s="4">
        <v>12000</v>
      </c>
      <c r="J21" s="4">
        <v>857000000</v>
      </c>
      <c r="K21" s="24">
        <f t="shared" si="1"/>
        <v>-114741253000</v>
      </c>
      <c r="L21" s="4">
        <v>1728</v>
      </c>
      <c r="M21" s="4">
        <v>1922</v>
      </c>
      <c r="N21" s="4">
        <v>223</v>
      </c>
      <c r="O21" s="4">
        <v>279</v>
      </c>
      <c r="P21" s="4">
        <v>1438200</v>
      </c>
      <c r="Q21" s="4">
        <v>1649000</v>
      </c>
      <c r="R21" s="5">
        <v>1.5E-3</v>
      </c>
      <c r="S21" s="4">
        <v>4501000</v>
      </c>
      <c r="T21" s="5">
        <f t="shared" si="2"/>
        <v>5285340</v>
      </c>
      <c r="U21" s="5">
        <f t="shared" si="3"/>
        <v>2279400</v>
      </c>
      <c r="V21" s="5">
        <v>1.3999999999999999E-2</v>
      </c>
    </row>
    <row r="22" spans="1:22" x14ac:dyDescent="0.2">
      <c r="A22" s="16" t="s">
        <v>324</v>
      </c>
      <c r="B22" s="4">
        <v>820600</v>
      </c>
      <c r="C22" s="4">
        <v>954100</v>
      </c>
      <c r="D22" s="4">
        <v>-133500</v>
      </c>
      <c r="E22" s="4">
        <v>-9388930000</v>
      </c>
      <c r="F22" s="4">
        <f t="shared" si="0"/>
        <v>-3496575173466</v>
      </c>
      <c r="G22" s="4">
        <v>404700</v>
      </c>
      <c r="H22" s="4">
        <v>133600</v>
      </c>
      <c r="I22" s="4">
        <v>271100</v>
      </c>
      <c r="J22" s="4">
        <v>19141280000</v>
      </c>
      <c r="K22" s="24">
        <f t="shared" si="1"/>
        <v>-115598253000</v>
      </c>
      <c r="L22" s="4">
        <v>2757</v>
      </c>
      <c r="M22" s="4">
        <v>1798</v>
      </c>
      <c r="N22" s="4">
        <v>432</v>
      </c>
      <c r="O22" s="4">
        <v>340</v>
      </c>
      <c r="P22" s="4">
        <v>2600700</v>
      </c>
      <c r="Q22" s="4">
        <v>2017100</v>
      </c>
      <c r="R22" s="5">
        <v>1.8700000000000001E-2</v>
      </c>
      <c r="S22" s="4">
        <v>8071800</v>
      </c>
      <c r="T22" s="5">
        <f t="shared" si="2"/>
        <v>5336550</v>
      </c>
      <c r="U22" s="5">
        <f t="shared" si="3"/>
        <v>2279400</v>
      </c>
      <c r="V22" s="5">
        <v>1.6899999999999998E-2</v>
      </c>
    </row>
    <row r="23" spans="1:22" x14ac:dyDescent="0.2">
      <c r="A23" s="16" t="s">
        <v>323</v>
      </c>
      <c r="B23" s="4">
        <v>846023</v>
      </c>
      <c r="C23" s="4">
        <v>152308</v>
      </c>
      <c r="D23" s="4">
        <v>693715</v>
      </c>
      <c r="E23" s="4">
        <v>48507030000</v>
      </c>
      <c r="F23" s="4">
        <f t="shared" si="0"/>
        <v>-3487186243466</v>
      </c>
      <c r="G23" s="4">
        <v>685100</v>
      </c>
      <c r="H23" s="4">
        <v>719100</v>
      </c>
      <c r="I23" s="4">
        <v>-34000</v>
      </c>
      <c r="J23" s="4">
        <v>-2382240000</v>
      </c>
      <c r="K23" s="24">
        <f t="shared" si="1"/>
        <v>-134739533000</v>
      </c>
      <c r="L23" s="4">
        <v>3966</v>
      </c>
      <c r="M23" s="4">
        <v>3079</v>
      </c>
      <c r="N23" s="4">
        <v>744</v>
      </c>
      <c r="O23" s="4">
        <v>483</v>
      </c>
      <c r="P23" s="4">
        <v>4167700</v>
      </c>
      <c r="Q23" s="4">
        <v>2682300</v>
      </c>
      <c r="R23" s="5">
        <v>2.6499999999999999E-2</v>
      </c>
      <c r="S23" s="4">
        <v>7793300</v>
      </c>
      <c r="T23" s="5">
        <f t="shared" si="2"/>
        <v>5684750</v>
      </c>
      <c r="U23" s="5">
        <f t="shared" si="3"/>
        <v>2279400</v>
      </c>
      <c r="V23" s="5">
        <v>3.95E-2</v>
      </c>
    </row>
    <row r="24" spans="1:22" x14ac:dyDescent="0.2">
      <c r="A24" s="16" t="s">
        <v>322</v>
      </c>
      <c r="B24" s="4">
        <v>408210</v>
      </c>
      <c r="C24" s="4">
        <v>208000</v>
      </c>
      <c r="D24" s="4">
        <v>200210</v>
      </c>
      <c r="E24" s="4">
        <v>13574340000</v>
      </c>
      <c r="F24" s="4">
        <f t="shared" si="0"/>
        <v>-3535693273466</v>
      </c>
      <c r="G24" s="4">
        <v>0</v>
      </c>
      <c r="H24" s="4">
        <v>0</v>
      </c>
      <c r="I24" s="4">
        <v>0</v>
      </c>
      <c r="J24" s="4">
        <v>-1349390000</v>
      </c>
      <c r="K24" s="24">
        <f t="shared" si="1"/>
        <v>-132357293000</v>
      </c>
      <c r="L24" s="4">
        <v>1309</v>
      </c>
      <c r="M24" s="4">
        <v>1099</v>
      </c>
      <c r="N24" s="4">
        <v>149</v>
      </c>
      <c r="O24" s="4">
        <v>176</v>
      </c>
      <c r="P24" s="4">
        <v>1029900</v>
      </c>
      <c r="Q24" s="4">
        <v>1020900</v>
      </c>
      <c r="R24" s="5">
        <v>1.2E-2</v>
      </c>
      <c r="S24" s="4">
        <v>2279400</v>
      </c>
      <c r="T24" s="5">
        <f t="shared" si="2"/>
        <v>5814100</v>
      </c>
      <c r="U24" s="5">
        <f t="shared" si="3"/>
        <v>2931700</v>
      </c>
      <c r="V24" s="5">
        <v>1.3300000000000001E-2</v>
      </c>
    </row>
    <row r="25" spans="1:22" x14ac:dyDescent="0.2">
      <c r="A25" s="16" t="s">
        <v>321</v>
      </c>
      <c r="B25" s="4">
        <v>1111600</v>
      </c>
      <c r="C25" s="4">
        <v>374700</v>
      </c>
      <c r="D25" s="4">
        <v>736900</v>
      </c>
      <c r="E25" s="4">
        <v>49809100000</v>
      </c>
      <c r="F25" s="4">
        <f t="shared" si="0"/>
        <v>-3549267613466</v>
      </c>
      <c r="G25" s="4">
        <v>38200</v>
      </c>
      <c r="H25" s="4">
        <v>203300</v>
      </c>
      <c r="I25" s="4">
        <v>-165100</v>
      </c>
      <c r="J25" s="4">
        <v>-11127920000</v>
      </c>
      <c r="K25" s="24">
        <f t="shared" si="1"/>
        <v>-131007903000</v>
      </c>
      <c r="L25" s="4">
        <v>1649</v>
      </c>
      <c r="M25" s="4">
        <v>1908</v>
      </c>
      <c r="N25" s="4">
        <v>331</v>
      </c>
      <c r="O25" s="4">
        <v>249</v>
      </c>
      <c r="P25" s="4">
        <v>1620700</v>
      </c>
      <c r="Q25" s="4">
        <v>1634600</v>
      </c>
      <c r="R25" s="5">
        <v>-1.3300000000000001E-2</v>
      </c>
      <c r="S25" s="4">
        <v>5034000</v>
      </c>
      <c r="T25" s="5">
        <f t="shared" si="2"/>
        <v>5668390</v>
      </c>
      <c r="U25" s="5">
        <f t="shared" si="3"/>
        <v>2931700</v>
      </c>
      <c r="V25" s="5">
        <v>1.7600000000000001E-2</v>
      </c>
    </row>
    <row r="26" spans="1:22" x14ac:dyDescent="0.2">
      <c r="A26" s="16" t="s">
        <v>320</v>
      </c>
      <c r="B26" s="4">
        <v>696815</v>
      </c>
      <c r="C26" s="4">
        <v>1023600</v>
      </c>
      <c r="D26" s="4">
        <v>-326785</v>
      </c>
      <c r="E26" s="4">
        <v>-22166440000</v>
      </c>
      <c r="F26" s="4">
        <f t="shared" si="0"/>
        <v>-3599076713466</v>
      </c>
      <c r="G26" s="4">
        <v>142200</v>
      </c>
      <c r="H26" s="4">
        <v>738400</v>
      </c>
      <c r="I26" s="4">
        <v>-596200</v>
      </c>
      <c r="J26" s="4">
        <v>-40489320000</v>
      </c>
      <c r="K26" s="24">
        <f t="shared" si="1"/>
        <v>-119879983000</v>
      </c>
      <c r="L26" s="4">
        <v>3323</v>
      </c>
      <c r="M26" s="4">
        <v>3449</v>
      </c>
      <c r="N26" s="4">
        <v>502</v>
      </c>
      <c r="O26" s="4">
        <v>470</v>
      </c>
      <c r="P26" s="4">
        <v>2958600</v>
      </c>
      <c r="Q26" s="4">
        <v>2942500</v>
      </c>
      <c r="R26" s="5">
        <v>1.8000000000000002E-2</v>
      </c>
      <c r="S26" s="4">
        <v>6074900</v>
      </c>
      <c r="T26" s="5">
        <f t="shared" si="2"/>
        <v>5384960</v>
      </c>
      <c r="U26" s="5">
        <f t="shared" si="3"/>
        <v>2931700</v>
      </c>
      <c r="V26" s="5">
        <v>3.3599999999999998E-2</v>
      </c>
    </row>
    <row r="27" spans="1:22" x14ac:dyDescent="0.2">
      <c r="A27" s="16" t="s">
        <v>319</v>
      </c>
      <c r="B27" s="4">
        <v>730501</v>
      </c>
      <c r="C27" s="4">
        <v>637615</v>
      </c>
      <c r="D27" s="4">
        <v>92886</v>
      </c>
      <c r="E27" s="4">
        <v>6154680000</v>
      </c>
      <c r="F27" s="4">
        <f t="shared" si="0"/>
        <v>-3576910273466</v>
      </c>
      <c r="G27" s="4">
        <v>181600</v>
      </c>
      <c r="H27" s="4">
        <v>130400</v>
      </c>
      <c r="I27" s="4">
        <v>51200</v>
      </c>
      <c r="J27" s="4">
        <v>3396080000</v>
      </c>
      <c r="K27" s="24">
        <f t="shared" si="1"/>
        <v>-79390663000</v>
      </c>
      <c r="L27" s="4">
        <v>2348</v>
      </c>
      <c r="M27" s="4">
        <v>1793</v>
      </c>
      <c r="N27" s="4">
        <v>241</v>
      </c>
      <c r="O27" s="4">
        <v>189</v>
      </c>
      <c r="P27" s="4">
        <v>1721500</v>
      </c>
      <c r="Q27" s="4">
        <v>1279600</v>
      </c>
      <c r="R27" s="5">
        <v>3.4099999999999998E-2</v>
      </c>
      <c r="S27" s="4">
        <v>3276700</v>
      </c>
      <c r="T27" s="5">
        <f t="shared" si="2"/>
        <v>5491710</v>
      </c>
      <c r="U27" s="5">
        <f t="shared" si="3"/>
        <v>2931700</v>
      </c>
      <c r="V27" s="5">
        <v>3.4099999999999998E-2</v>
      </c>
    </row>
    <row r="28" spans="1:22" x14ac:dyDescent="0.2">
      <c r="A28" s="16" t="s">
        <v>318</v>
      </c>
      <c r="B28" s="4">
        <v>503610</v>
      </c>
      <c r="C28" s="4">
        <v>1267483</v>
      </c>
      <c r="D28" s="4">
        <v>-763873</v>
      </c>
      <c r="E28" s="4">
        <v>-50360290000</v>
      </c>
      <c r="F28" s="4">
        <f t="shared" si="0"/>
        <v>-3583064953466</v>
      </c>
      <c r="G28" s="4">
        <v>30000</v>
      </c>
      <c r="H28" s="4">
        <v>619900</v>
      </c>
      <c r="I28" s="4">
        <v>-589900</v>
      </c>
      <c r="J28" s="4">
        <v>-39126240000</v>
      </c>
      <c r="K28" s="24">
        <f t="shared" si="1"/>
        <v>-82786743000</v>
      </c>
      <c r="L28" s="4">
        <v>1983</v>
      </c>
      <c r="M28" s="4">
        <v>3964</v>
      </c>
      <c r="N28" s="4">
        <v>299</v>
      </c>
      <c r="O28" s="4">
        <v>431</v>
      </c>
      <c r="P28" s="4">
        <v>1779000</v>
      </c>
      <c r="Q28" s="4">
        <v>2955400</v>
      </c>
      <c r="R28" s="5">
        <v>-3.4000000000000002E-2</v>
      </c>
      <c r="S28" s="4">
        <v>5067400</v>
      </c>
      <c r="T28" s="5">
        <f t="shared" si="2"/>
        <v>5682610</v>
      </c>
      <c r="U28" s="5">
        <f t="shared" si="3"/>
        <v>2931700</v>
      </c>
      <c r="V28" s="5">
        <v>4.7300000000000002E-2</v>
      </c>
    </row>
    <row r="29" spans="1:22" x14ac:dyDescent="0.2">
      <c r="A29" s="16" t="s">
        <v>317</v>
      </c>
      <c r="B29" s="4">
        <v>469500</v>
      </c>
      <c r="C29" s="4">
        <v>463902</v>
      </c>
      <c r="D29" s="4">
        <v>5598</v>
      </c>
      <c r="E29" s="4">
        <v>354270000</v>
      </c>
      <c r="F29" s="4">
        <f t="shared" si="0"/>
        <v>-3532704663466</v>
      </c>
      <c r="G29" s="4">
        <v>84000</v>
      </c>
      <c r="H29" s="4">
        <v>190300</v>
      </c>
      <c r="I29" s="4">
        <v>-106300</v>
      </c>
      <c r="J29" s="4">
        <v>-7128010000</v>
      </c>
      <c r="K29" s="24">
        <f t="shared" si="1"/>
        <v>-43660503000</v>
      </c>
      <c r="L29" s="4">
        <v>1465</v>
      </c>
      <c r="M29" s="4">
        <v>1543</v>
      </c>
      <c r="N29" s="4">
        <v>216</v>
      </c>
      <c r="O29" s="4">
        <v>245</v>
      </c>
      <c r="P29" s="4">
        <v>1453300</v>
      </c>
      <c r="Q29" s="4">
        <v>1359400</v>
      </c>
      <c r="R29" s="5">
        <v>6.0999999999999995E-3</v>
      </c>
      <c r="S29" s="4">
        <v>2931700</v>
      </c>
      <c r="T29" s="5">
        <f t="shared" si="2"/>
        <v>5950380</v>
      </c>
      <c r="U29" s="5">
        <f t="shared" si="3"/>
        <v>3572900</v>
      </c>
      <c r="V29" s="5">
        <v>1.1899999999999999E-2</v>
      </c>
    </row>
    <row r="30" spans="1:22" x14ac:dyDescent="0.2">
      <c r="A30" s="16" t="s">
        <v>316</v>
      </c>
      <c r="B30" s="4">
        <v>1009300</v>
      </c>
      <c r="C30" s="4">
        <v>977852</v>
      </c>
      <c r="D30" s="4">
        <v>31448</v>
      </c>
      <c r="E30" s="4">
        <v>2224600000</v>
      </c>
      <c r="F30" s="4">
        <f t="shared" si="0"/>
        <v>-3533058933466</v>
      </c>
      <c r="G30" s="4">
        <v>521600</v>
      </c>
      <c r="H30" s="4">
        <v>254100</v>
      </c>
      <c r="I30" s="4">
        <v>267500</v>
      </c>
      <c r="J30" s="4">
        <v>17773200000</v>
      </c>
      <c r="K30" s="24">
        <f t="shared" si="1"/>
        <v>-36532493000</v>
      </c>
      <c r="L30" s="4">
        <v>2142</v>
      </c>
      <c r="M30" s="4">
        <v>2453</v>
      </c>
      <c r="N30" s="4">
        <v>412</v>
      </c>
      <c r="O30" s="4">
        <v>391</v>
      </c>
      <c r="P30" s="4">
        <v>2153800</v>
      </c>
      <c r="Q30" s="4">
        <v>2540400</v>
      </c>
      <c r="R30" s="5">
        <v>-4.5000000000000005E-3</v>
      </c>
      <c r="S30" s="4">
        <v>4807700</v>
      </c>
      <c r="T30" s="5">
        <f t="shared" si="2"/>
        <v>5860720</v>
      </c>
      <c r="U30" s="5">
        <f t="shared" si="3"/>
        <v>3572900</v>
      </c>
      <c r="V30" s="5">
        <v>2.9500000000000002E-2</v>
      </c>
    </row>
    <row r="31" spans="1:22" x14ac:dyDescent="0.2">
      <c r="A31" s="16" t="s">
        <v>315</v>
      </c>
      <c r="B31" s="4">
        <v>810967</v>
      </c>
      <c r="C31" s="4">
        <v>1812877</v>
      </c>
      <c r="D31" s="4">
        <v>-1001910</v>
      </c>
      <c r="E31" s="4">
        <v>-67104260000</v>
      </c>
      <c r="F31" s="4">
        <f t="shared" si="0"/>
        <v>-3535283533466</v>
      </c>
      <c r="G31" s="4">
        <v>662500</v>
      </c>
      <c r="H31" s="4">
        <v>668600</v>
      </c>
      <c r="I31" s="4">
        <v>-6100</v>
      </c>
      <c r="J31" s="4">
        <v>-652160000</v>
      </c>
      <c r="K31" s="24">
        <f t="shared" si="1"/>
        <v>-54305693000</v>
      </c>
      <c r="L31" s="4">
        <v>4219</v>
      </c>
      <c r="M31" s="4">
        <v>3758</v>
      </c>
      <c r="N31" s="4">
        <v>547</v>
      </c>
      <c r="O31" s="4">
        <v>518</v>
      </c>
      <c r="P31" s="4">
        <v>3791900</v>
      </c>
      <c r="Q31" s="4">
        <v>3383900</v>
      </c>
      <c r="R31" s="5">
        <v>1.06E-2</v>
      </c>
      <c r="S31" s="4">
        <v>7516500</v>
      </c>
      <c r="T31" s="5">
        <f t="shared" si="2"/>
        <v>5623750</v>
      </c>
      <c r="U31" s="5">
        <f t="shared" si="3"/>
        <v>3240600</v>
      </c>
      <c r="V31" s="5">
        <v>4.9400000000000006E-2</v>
      </c>
    </row>
    <row r="32" spans="1:22" x14ac:dyDescent="0.2">
      <c r="A32" s="16" t="s">
        <v>314</v>
      </c>
      <c r="B32" s="4">
        <v>984029</v>
      </c>
      <c r="C32" s="4">
        <v>1633997</v>
      </c>
      <c r="D32" s="4">
        <v>-649968</v>
      </c>
      <c r="E32" s="4">
        <v>-42798440000</v>
      </c>
      <c r="F32" s="4">
        <f t="shared" si="0"/>
        <v>-3468179273466</v>
      </c>
      <c r="G32" s="4">
        <v>662900</v>
      </c>
      <c r="H32" s="4">
        <v>625800</v>
      </c>
      <c r="I32" s="4">
        <v>37100</v>
      </c>
      <c r="J32" s="4">
        <v>2380490000</v>
      </c>
      <c r="K32" s="24">
        <f t="shared" si="1"/>
        <v>-53653533000</v>
      </c>
      <c r="L32" s="4">
        <v>2881</v>
      </c>
      <c r="M32" s="4">
        <v>5523</v>
      </c>
      <c r="N32" s="4">
        <v>429</v>
      </c>
      <c r="O32" s="4">
        <v>812</v>
      </c>
      <c r="P32" s="4">
        <v>2774000</v>
      </c>
      <c r="Q32" s="4">
        <v>4863300</v>
      </c>
      <c r="R32" s="5">
        <v>-1.21E-2</v>
      </c>
      <c r="S32" s="4">
        <v>8583900</v>
      </c>
      <c r="T32" s="5">
        <f t="shared" si="2"/>
        <v>5299220</v>
      </c>
      <c r="U32" s="5">
        <f t="shared" si="3"/>
        <v>3240600</v>
      </c>
      <c r="V32" s="5">
        <v>4.1599999999999998E-2</v>
      </c>
    </row>
    <row r="33" spans="1:22" x14ac:dyDescent="0.2">
      <c r="A33" s="16" t="s">
        <v>313</v>
      </c>
      <c r="B33" s="4">
        <v>1063500</v>
      </c>
      <c r="C33" s="4">
        <v>1285072</v>
      </c>
      <c r="D33" s="4">
        <v>-221572</v>
      </c>
      <c r="E33" s="4">
        <v>-17775940000</v>
      </c>
      <c r="F33" s="4">
        <f t="shared" si="0"/>
        <v>-3425380833466</v>
      </c>
      <c r="G33" s="4">
        <v>567300</v>
      </c>
      <c r="H33" s="4">
        <v>158500</v>
      </c>
      <c r="I33" s="4">
        <v>408800</v>
      </c>
      <c r="J33" s="4">
        <v>28161280000</v>
      </c>
      <c r="K33" s="24">
        <f t="shared" si="1"/>
        <v>-56034023000</v>
      </c>
      <c r="L33" s="4">
        <v>2695</v>
      </c>
      <c r="M33" s="4">
        <v>6760</v>
      </c>
      <c r="N33" s="4">
        <v>412</v>
      </c>
      <c r="O33" s="4">
        <v>885</v>
      </c>
      <c r="P33" s="4">
        <v>3341600</v>
      </c>
      <c r="Q33" s="4">
        <v>7548600</v>
      </c>
      <c r="R33" s="5">
        <v>-7.4700000000000003E-2</v>
      </c>
      <c r="S33" s="4">
        <v>11275300</v>
      </c>
      <c r="T33" s="5">
        <f t="shared" si="2"/>
        <v>4941800</v>
      </c>
      <c r="U33" s="5">
        <f t="shared" si="3"/>
        <v>3240600</v>
      </c>
      <c r="V33" s="5">
        <v>6.9599999999999995E-2</v>
      </c>
    </row>
    <row r="34" spans="1:22" x14ac:dyDescent="0.2">
      <c r="A34" s="16" t="s">
        <v>270</v>
      </c>
      <c r="B34" s="4">
        <v>151614</v>
      </c>
      <c r="C34" s="4">
        <v>1331242</v>
      </c>
      <c r="D34" s="4">
        <v>-1179628</v>
      </c>
      <c r="E34" s="4">
        <v>-84727420000</v>
      </c>
      <c r="F34" s="4">
        <f t="shared" si="0"/>
        <v>-3407604893466</v>
      </c>
      <c r="G34" s="4">
        <v>175700</v>
      </c>
      <c r="H34" s="4">
        <v>90000</v>
      </c>
      <c r="I34" s="4">
        <v>85700</v>
      </c>
      <c r="J34" s="4">
        <v>6171370000</v>
      </c>
      <c r="K34" s="24">
        <f t="shared" si="1"/>
        <v>-84195303000</v>
      </c>
      <c r="L34" s="4">
        <v>1629</v>
      </c>
      <c r="M34" s="4">
        <v>2130</v>
      </c>
      <c r="N34" s="4">
        <v>289</v>
      </c>
      <c r="O34" s="4">
        <v>246</v>
      </c>
      <c r="P34" s="4">
        <v>1505800</v>
      </c>
      <c r="Q34" s="4">
        <v>1680500</v>
      </c>
      <c r="R34" s="5">
        <v>1.4000000000000002E-3</v>
      </c>
      <c r="S34" s="4">
        <v>3572900</v>
      </c>
      <c r="T34" s="5">
        <f t="shared" si="2"/>
        <v>6655400</v>
      </c>
      <c r="U34" s="5">
        <f t="shared" si="3"/>
        <v>3240600</v>
      </c>
      <c r="V34" s="5">
        <v>1.24E-2</v>
      </c>
    </row>
    <row r="35" spans="1:22" x14ac:dyDescent="0.2">
      <c r="A35" s="16" t="s">
        <v>269</v>
      </c>
      <c r="B35" s="4">
        <v>204200</v>
      </c>
      <c r="C35" s="4">
        <v>482439</v>
      </c>
      <c r="D35" s="4">
        <v>-278239</v>
      </c>
      <c r="E35" s="4">
        <v>-19990560000</v>
      </c>
      <c r="F35" s="4">
        <f t="shared" si="0"/>
        <v>-3322877473466</v>
      </c>
      <c r="G35" s="4">
        <v>139400</v>
      </c>
      <c r="H35" s="4">
        <v>73500</v>
      </c>
      <c r="I35" s="4">
        <v>65900</v>
      </c>
      <c r="J35" s="4">
        <v>4733840000</v>
      </c>
      <c r="K35" s="24">
        <f t="shared" si="1"/>
        <v>-90366673000</v>
      </c>
      <c r="L35" s="4">
        <v>1515</v>
      </c>
      <c r="M35" s="4">
        <v>2957</v>
      </c>
      <c r="N35" s="4">
        <v>184</v>
      </c>
      <c r="O35" s="4">
        <v>340</v>
      </c>
      <c r="P35" s="4">
        <v>1163200</v>
      </c>
      <c r="Q35" s="4">
        <v>2173800</v>
      </c>
      <c r="R35" s="5">
        <v>-9.7000000000000003E-3</v>
      </c>
      <c r="S35" s="4">
        <v>3576900</v>
      </c>
      <c r="T35" s="5">
        <f t="shared" si="2"/>
        <v>6935210</v>
      </c>
      <c r="U35" s="5">
        <f t="shared" si="3"/>
        <v>3240600</v>
      </c>
      <c r="V35" s="5">
        <v>9.7000000000000003E-3</v>
      </c>
    </row>
    <row r="36" spans="1:22" x14ac:dyDescent="0.2">
      <c r="A36" s="16" t="s">
        <v>268</v>
      </c>
      <c r="B36" s="4">
        <v>432910</v>
      </c>
      <c r="C36" s="4">
        <v>1082512</v>
      </c>
      <c r="D36" s="4">
        <v>-649602</v>
      </c>
      <c r="E36" s="4">
        <v>-47433030000</v>
      </c>
      <c r="F36" s="4">
        <f t="shared" si="0"/>
        <v>-3302886913466</v>
      </c>
      <c r="G36" s="4">
        <v>60500</v>
      </c>
      <c r="H36" s="4">
        <v>197000</v>
      </c>
      <c r="I36" s="4">
        <v>-136500</v>
      </c>
      <c r="J36" s="4">
        <v>-10002060000</v>
      </c>
      <c r="K36" s="24">
        <f t="shared" si="1"/>
        <v>-95100513000</v>
      </c>
      <c r="L36" s="4">
        <v>862</v>
      </c>
      <c r="M36" s="4">
        <v>2827</v>
      </c>
      <c r="N36" s="4">
        <v>124</v>
      </c>
      <c r="O36" s="4">
        <v>336</v>
      </c>
      <c r="P36" s="4">
        <v>703800</v>
      </c>
      <c r="Q36" s="4">
        <v>2062700</v>
      </c>
      <c r="R36" s="5">
        <v>-1.37E-2</v>
      </c>
      <c r="S36" s="4">
        <v>3240600</v>
      </c>
      <c r="T36" s="5">
        <f t="shared" si="2"/>
        <v>11178220.6</v>
      </c>
      <c r="U36" s="5">
        <f t="shared" si="3"/>
        <v>3911100</v>
      </c>
      <c r="V36" s="5">
        <v>1.9E-2</v>
      </c>
    </row>
    <row r="37" spans="1:22" x14ac:dyDescent="0.2">
      <c r="A37" s="16" t="s">
        <v>254</v>
      </c>
      <c r="B37" s="4">
        <v>900581</v>
      </c>
      <c r="C37" s="4">
        <v>258607</v>
      </c>
      <c r="D37" s="4">
        <v>641974</v>
      </c>
      <c r="E37" s="4">
        <v>46808880000</v>
      </c>
      <c r="F37" s="4">
        <f t="shared" si="0"/>
        <v>-3255453883466</v>
      </c>
      <c r="G37" s="4">
        <v>101100</v>
      </c>
      <c r="H37" s="4">
        <v>481200</v>
      </c>
      <c r="I37" s="4">
        <v>-380100</v>
      </c>
      <c r="J37" s="4">
        <v>-27731590000</v>
      </c>
      <c r="K37" s="24">
        <f t="shared" si="1"/>
        <v>-85098453000</v>
      </c>
      <c r="L37" s="4">
        <v>2321</v>
      </c>
      <c r="M37" s="4">
        <v>2340</v>
      </c>
      <c r="N37" s="4">
        <v>320</v>
      </c>
      <c r="O37" s="4">
        <v>300</v>
      </c>
      <c r="P37" s="4">
        <v>2059800</v>
      </c>
      <c r="Q37" s="4">
        <v>1788600</v>
      </c>
      <c r="R37" s="5">
        <v>2.23E-2</v>
      </c>
      <c r="S37" s="4">
        <v>4344200</v>
      </c>
      <c r="T37" s="5">
        <f t="shared" si="2"/>
        <v>11394660.6</v>
      </c>
      <c r="U37" s="5">
        <f t="shared" si="3"/>
        <v>3911100</v>
      </c>
      <c r="V37" s="5">
        <v>1.77E-2</v>
      </c>
    </row>
    <row r="38" spans="1:22" x14ac:dyDescent="0.2">
      <c r="A38" s="16" t="s">
        <v>253</v>
      </c>
      <c r="B38" s="4">
        <v>198750</v>
      </c>
      <c r="C38" s="4">
        <v>98908</v>
      </c>
      <c r="D38" s="4">
        <v>99842</v>
      </c>
      <c r="E38" s="4">
        <v>7226580000</v>
      </c>
      <c r="F38" s="4">
        <f t="shared" si="0"/>
        <v>-3302262763466</v>
      </c>
      <c r="G38" s="4">
        <v>61600</v>
      </c>
      <c r="H38" s="4">
        <v>362100</v>
      </c>
      <c r="I38" s="4">
        <v>-300500</v>
      </c>
      <c r="J38" s="4">
        <v>-21734680000</v>
      </c>
      <c r="K38" s="24">
        <f t="shared" si="1"/>
        <v>-57366863000</v>
      </c>
      <c r="L38" s="4">
        <v>1746</v>
      </c>
      <c r="M38" s="4">
        <v>1874</v>
      </c>
      <c r="N38" s="4">
        <v>213</v>
      </c>
      <c r="O38" s="4">
        <v>238</v>
      </c>
      <c r="P38" s="4">
        <v>1309500</v>
      </c>
      <c r="Q38" s="4">
        <v>1373900</v>
      </c>
      <c r="R38" s="5">
        <v>0</v>
      </c>
      <c r="S38" s="4">
        <v>6976400</v>
      </c>
      <c r="T38" s="5">
        <f t="shared" si="2"/>
        <v>11739370.6</v>
      </c>
      <c r="U38" s="5">
        <f t="shared" si="3"/>
        <v>3911100</v>
      </c>
      <c r="V38" s="5">
        <v>1.52E-2</v>
      </c>
    </row>
    <row r="39" spans="1:22" x14ac:dyDescent="0.2">
      <c r="A39" s="16" t="s">
        <v>252</v>
      </c>
      <c r="B39" s="4">
        <v>91300</v>
      </c>
      <c r="C39" s="4">
        <v>589700</v>
      </c>
      <c r="D39" s="4">
        <v>-498400</v>
      </c>
      <c r="E39" s="4">
        <v>-36217530000</v>
      </c>
      <c r="F39" s="4">
        <f t="shared" si="0"/>
        <v>-3309489343466</v>
      </c>
      <c r="G39" s="4">
        <v>365500</v>
      </c>
      <c r="H39" s="4">
        <v>197900</v>
      </c>
      <c r="I39" s="4">
        <v>167600</v>
      </c>
      <c r="J39" s="4">
        <v>12173940000</v>
      </c>
      <c r="K39" s="24">
        <f t="shared" si="1"/>
        <v>-35632183000</v>
      </c>
      <c r="L39" s="4">
        <v>1882</v>
      </c>
      <c r="M39" s="4">
        <v>3297</v>
      </c>
      <c r="N39" s="4">
        <v>319</v>
      </c>
      <c r="O39" s="4">
        <v>421</v>
      </c>
      <c r="P39" s="4">
        <v>1964100</v>
      </c>
      <c r="Q39" s="4">
        <v>2712000</v>
      </c>
      <c r="R39" s="5">
        <v>-2.0799999999999999E-2</v>
      </c>
      <c r="S39" s="4">
        <v>5609400</v>
      </c>
      <c r="T39" s="5">
        <f t="shared" si="2"/>
        <v>11784990.6</v>
      </c>
      <c r="U39" s="5">
        <f t="shared" si="3"/>
        <v>3911100</v>
      </c>
      <c r="V39" s="5">
        <v>1.78E-2</v>
      </c>
    </row>
    <row r="40" spans="1:22" x14ac:dyDescent="0.2">
      <c r="A40" s="16" t="s">
        <v>251</v>
      </c>
      <c r="B40" s="4">
        <v>315700</v>
      </c>
      <c r="C40" s="4">
        <v>784349</v>
      </c>
      <c r="D40" s="4">
        <v>-468649</v>
      </c>
      <c r="E40" s="4">
        <v>-34446490000</v>
      </c>
      <c r="F40" s="4">
        <f t="shared" si="0"/>
        <v>-3273271813466</v>
      </c>
      <c r="G40" s="4">
        <v>642300</v>
      </c>
      <c r="H40" s="4">
        <v>100100</v>
      </c>
      <c r="I40" s="4">
        <v>542200</v>
      </c>
      <c r="J40" s="4">
        <v>39706990000</v>
      </c>
      <c r="K40" s="24">
        <f t="shared" si="1"/>
        <v>-47806123000</v>
      </c>
      <c r="L40" s="4">
        <v>1796</v>
      </c>
      <c r="M40" s="4">
        <v>2048</v>
      </c>
      <c r="N40" s="4">
        <v>323</v>
      </c>
      <c r="O40" s="4">
        <v>308</v>
      </c>
      <c r="P40" s="4">
        <v>1740200</v>
      </c>
      <c r="Q40" s="4">
        <v>1953100</v>
      </c>
      <c r="R40" s="5">
        <v>0</v>
      </c>
      <c r="S40" s="4">
        <v>3911100</v>
      </c>
      <c r="T40" s="5">
        <f t="shared" si="2"/>
        <v>12050270.6</v>
      </c>
      <c r="U40" s="5">
        <f t="shared" si="3"/>
        <v>5146800</v>
      </c>
      <c r="V40" s="5">
        <v>2.0199999999999999E-2</v>
      </c>
    </row>
    <row r="41" spans="1:22" x14ac:dyDescent="0.2">
      <c r="A41" s="16" t="s">
        <v>250</v>
      </c>
      <c r="B41" s="4">
        <v>214100</v>
      </c>
      <c r="C41" s="4">
        <v>1107500</v>
      </c>
      <c r="D41" s="4">
        <v>-893400</v>
      </c>
      <c r="E41" s="4">
        <v>-66204750000</v>
      </c>
      <c r="F41" s="4">
        <f t="shared" si="0"/>
        <v>-3238825323466</v>
      </c>
      <c r="G41" s="4">
        <v>55900</v>
      </c>
      <c r="H41" s="4">
        <v>1216900</v>
      </c>
      <c r="I41" s="4">
        <v>-1161000</v>
      </c>
      <c r="J41" s="4">
        <v>-86078190000</v>
      </c>
      <c r="K41" s="24">
        <f t="shared" si="1"/>
        <v>-87513113000</v>
      </c>
      <c r="L41" s="4">
        <v>1831</v>
      </c>
      <c r="M41" s="4">
        <v>4297</v>
      </c>
      <c r="N41" s="4">
        <v>255</v>
      </c>
      <c r="O41" s="4">
        <v>536</v>
      </c>
      <c r="P41" s="4">
        <v>1445700</v>
      </c>
      <c r="Q41" s="4">
        <v>3265300</v>
      </c>
      <c r="R41" s="5">
        <v>-1.49E-2</v>
      </c>
      <c r="S41" s="4">
        <v>5146800</v>
      </c>
      <c r="T41" s="5">
        <f t="shared" si="2"/>
        <v>12095050.6</v>
      </c>
      <c r="U41" s="5">
        <f t="shared" si="3"/>
        <v>5338600</v>
      </c>
      <c r="V41" s="5">
        <v>2.92E-2</v>
      </c>
    </row>
    <row r="42" spans="1:22" x14ac:dyDescent="0.2">
      <c r="A42" s="16" t="s">
        <v>249</v>
      </c>
      <c r="B42" s="4">
        <v>303700</v>
      </c>
      <c r="C42" s="4">
        <v>2203360</v>
      </c>
      <c r="D42" s="4">
        <v>-1899660</v>
      </c>
      <c r="E42" s="4">
        <v>-141336030000</v>
      </c>
      <c r="F42" s="4">
        <f t="shared" si="0"/>
        <v>-3172620573466</v>
      </c>
      <c r="G42" s="4">
        <v>238100</v>
      </c>
      <c r="H42" s="4">
        <v>427800</v>
      </c>
      <c r="I42" s="4">
        <v>-189700</v>
      </c>
      <c r="J42" s="4">
        <v>-14055340000</v>
      </c>
      <c r="K42" s="24">
        <f t="shared" si="1"/>
        <v>-1434923000</v>
      </c>
      <c r="L42" s="4">
        <v>2022</v>
      </c>
      <c r="M42" s="4">
        <v>1952</v>
      </c>
      <c r="N42" s="4">
        <v>392</v>
      </c>
      <c r="O42" s="4">
        <v>319</v>
      </c>
      <c r="P42" s="4">
        <v>1796300</v>
      </c>
      <c r="Q42" s="4">
        <v>1670400</v>
      </c>
      <c r="R42" s="5">
        <v>1.4999999999999999E-2</v>
      </c>
      <c r="S42" s="4">
        <v>5338600</v>
      </c>
      <c r="T42" s="5">
        <f t="shared" si="2"/>
        <v>11877020.6</v>
      </c>
      <c r="U42" s="5">
        <f t="shared" si="3"/>
        <v>6375000</v>
      </c>
      <c r="V42" s="5">
        <v>2.2700000000000001E-2</v>
      </c>
    </row>
    <row r="43" spans="1:22" x14ac:dyDescent="0.2">
      <c r="A43" s="16" t="s">
        <v>248</v>
      </c>
      <c r="B43" s="4">
        <v>292870</v>
      </c>
      <c r="C43" s="4">
        <v>3656116</v>
      </c>
      <c r="D43" s="4">
        <v>-3363246</v>
      </c>
      <c r="E43" s="4">
        <v>-248090690000</v>
      </c>
      <c r="F43" s="4">
        <f t="shared" si="0"/>
        <v>-3031284543466</v>
      </c>
      <c r="G43" s="4">
        <v>276100</v>
      </c>
      <c r="H43" s="4">
        <v>281700</v>
      </c>
      <c r="I43" s="4">
        <v>-5600</v>
      </c>
      <c r="J43" s="4">
        <v>-414350000</v>
      </c>
      <c r="K43" s="24">
        <f t="shared" si="1"/>
        <v>12620417000</v>
      </c>
      <c r="L43" s="4">
        <v>3537</v>
      </c>
      <c r="M43" s="4">
        <v>5596</v>
      </c>
      <c r="N43" s="4">
        <v>562</v>
      </c>
      <c r="O43" s="4">
        <v>711</v>
      </c>
      <c r="P43" s="4">
        <v>2963800</v>
      </c>
      <c r="Q43" s="4">
        <v>4455000</v>
      </c>
      <c r="R43" s="5">
        <v>-1.0800000000000001E-2</v>
      </c>
      <c r="S43" s="4">
        <v>7701100</v>
      </c>
      <c r="T43" s="5">
        <f t="shared" si="2"/>
        <v>11939680.6</v>
      </c>
      <c r="U43" s="5">
        <f t="shared" si="3"/>
        <v>6375000</v>
      </c>
      <c r="V43" s="5">
        <v>3.0800000000000001E-2</v>
      </c>
    </row>
    <row r="44" spans="1:22" x14ac:dyDescent="0.2">
      <c r="A44" s="16" t="s">
        <v>247</v>
      </c>
      <c r="B44" s="4">
        <v>241800</v>
      </c>
      <c r="C44" s="4">
        <v>3175180</v>
      </c>
      <c r="D44" s="4">
        <v>-2933380</v>
      </c>
      <c r="E44" s="4">
        <v>-218517630000</v>
      </c>
      <c r="F44" s="4">
        <f t="shared" si="0"/>
        <v>-2783193853466</v>
      </c>
      <c r="G44" s="4">
        <v>209300</v>
      </c>
      <c r="H44" s="4">
        <v>229000</v>
      </c>
      <c r="I44" s="4">
        <v>-19700</v>
      </c>
      <c r="J44" s="4">
        <v>-1448990000</v>
      </c>
      <c r="K44" s="24">
        <f t="shared" si="1"/>
        <v>13034767000</v>
      </c>
      <c r="L44" s="4">
        <v>3231</v>
      </c>
      <c r="M44" s="4">
        <v>7004</v>
      </c>
      <c r="N44" s="4">
        <v>444</v>
      </c>
      <c r="O44" s="4">
        <v>843</v>
      </c>
      <c r="P44" s="4">
        <v>2593900</v>
      </c>
      <c r="Q44" s="4">
        <v>5093800</v>
      </c>
      <c r="R44" s="5">
        <v>-2.4199999999999999E-2</v>
      </c>
      <c r="S44" s="4">
        <v>20708900</v>
      </c>
      <c r="T44" s="5">
        <f t="shared" si="2"/>
        <v>10956390.6</v>
      </c>
      <c r="U44" s="5">
        <f t="shared" si="3"/>
        <v>6065600</v>
      </c>
      <c r="V44" s="5">
        <v>3.0099999999999998E-2</v>
      </c>
    </row>
    <row r="45" spans="1:22" x14ac:dyDescent="0.2">
      <c r="A45" s="16" t="s">
        <v>246</v>
      </c>
      <c r="B45" s="4">
        <v>633700</v>
      </c>
      <c r="C45" s="4">
        <v>2229410</v>
      </c>
      <c r="D45" s="4">
        <v>-1595710</v>
      </c>
      <c r="E45" s="4">
        <v>-122359472620</v>
      </c>
      <c r="F45" s="4">
        <f t="shared" si="0"/>
        <v>-2564676223466</v>
      </c>
      <c r="G45" s="4">
        <v>0</v>
      </c>
      <c r="H45" s="4">
        <v>0</v>
      </c>
      <c r="I45" s="4">
        <v>0</v>
      </c>
      <c r="J45" s="4">
        <v>-2950270000</v>
      </c>
      <c r="K45" s="24">
        <f t="shared" si="1"/>
        <v>14483757000</v>
      </c>
      <c r="L45" s="4">
        <v>2884</v>
      </c>
      <c r="M45" s="4">
        <v>3299</v>
      </c>
      <c r="N45" s="4">
        <v>466</v>
      </c>
      <c r="O45" s="4">
        <v>623</v>
      </c>
      <c r="P45" s="4">
        <v>2732800</v>
      </c>
      <c r="Q45" s="4">
        <v>3125600</v>
      </c>
      <c r="R45" s="5">
        <v>8.0000000000000002E-3</v>
      </c>
      <c r="S45" s="4">
        <v>6375000</v>
      </c>
      <c r="T45" s="5">
        <f t="shared" si="2"/>
        <v>10968210.6</v>
      </c>
      <c r="U45" s="5">
        <f t="shared" si="3"/>
        <v>6065600</v>
      </c>
      <c r="V45" s="5">
        <v>2.58E-2</v>
      </c>
    </row>
    <row r="46" spans="1:22" x14ac:dyDescent="0.2">
      <c r="A46" s="16" t="s">
        <v>245</v>
      </c>
      <c r="B46" s="4">
        <v>27974719</v>
      </c>
      <c r="C46" s="4">
        <v>42273774</v>
      </c>
      <c r="D46" s="4">
        <v>-14299055</v>
      </c>
      <c r="E46" s="4">
        <v>-1008216290000</v>
      </c>
      <c r="F46" s="4">
        <f t="shared" si="0"/>
        <v>-2442316750846</v>
      </c>
      <c r="G46" s="4">
        <v>3416400</v>
      </c>
      <c r="H46" s="4">
        <v>503800</v>
      </c>
      <c r="I46" s="4">
        <v>2912600</v>
      </c>
      <c r="J46" s="4">
        <v>202055550000</v>
      </c>
      <c r="K46" s="24">
        <f t="shared" si="1"/>
        <v>17434027000</v>
      </c>
      <c r="L46" s="4">
        <v>2600</v>
      </c>
      <c r="M46" s="4">
        <v>3463</v>
      </c>
      <c r="N46" s="4">
        <v>471</v>
      </c>
      <c r="O46" s="4">
        <v>488</v>
      </c>
      <c r="P46" s="4">
        <v>2856800</v>
      </c>
      <c r="Q46" s="4">
        <v>2675800</v>
      </c>
      <c r="R46" s="5">
        <v>1.9E-2</v>
      </c>
      <c r="S46" s="4">
        <v>45670706</v>
      </c>
      <c r="T46" s="5">
        <f t="shared" si="2"/>
        <v>7604610</v>
      </c>
      <c r="U46" s="5">
        <f t="shared" si="3"/>
        <v>5594600</v>
      </c>
      <c r="V46" s="5">
        <v>2.63E-2</v>
      </c>
    </row>
    <row r="47" spans="1:22" x14ac:dyDescent="0.2">
      <c r="A47" s="16" t="s">
        <v>244</v>
      </c>
      <c r="B47" s="4">
        <v>108820</v>
      </c>
      <c r="C47" s="4">
        <v>452400</v>
      </c>
      <c r="D47" s="4">
        <v>-343580</v>
      </c>
      <c r="E47" s="4">
        <v>-25964450000</v>
      </c>
      <c r="F47" s="4">
        <f t="shared" ref="F47:F73" si="4">E47+F48</f>
        <v>-1434100460846</v>
      </c>
      <c r="G47" s="4">
        <v>325900</v>
      </c>
      <c r="H47" s="4">
        <v>3682600</v>
      </c>
      <c r="I47" s="4">
        <v>-3356700</v>
      </c>
      <c r="J47" s="4">
        <v>-251061450000</v>
      </c>
      <c r="K47" s="24">
        <f t="shared" ref="K47:K73" si="5">K48+J47</f>
        <v>-184621523000</v>
      </c>
      <c r="L47" s="4">
        <v>1608</v>
      </c>
      <c r="M47" s="4">
        <v>3668</v>
      </c>
      <c r="N47" s="4">
        <v>312</v>
      </c>
      <c r="O47" s="4">
        <v>477</v>
      </c>
      <c r="P47" s="4">
        <v>1841600</v>
      </c>
      <c r="Q47" s="4">
        <v>2770400</v>
      </c>
      <c r="R47" s="5">
        <v>-2.0199999999999999E-2</v>
      </c>
      <c r="S47" s="4">
        <v>6508600</v>
      </c>
      <c r="T47" s="5">
        <f t="shared" si="2"/>
        <v>7610820</v>
      </c>
      <c r="U47" s="5">
        <f t="shared" ref="U47:U73" si="6">MIN(S48:S52)</f>
        <v>3158300</v>
      </c>
      <c r="V47" s="5">
        <v>2.8900000000000002E-2</v>
      </c>
    </row>
    <row r="48" spans="1:22" x14ac:dyDescent="0.2">
      <c r="A48" s="16" t="s">
        <v>243</v>
      </c>
      <c r="B48" s="4">
        <v>335540</v>
      </c>
      <c r="C48" s="4">
        <v>2085333</v>
      </c>
      <c r="D48" s="4">
        <v>-1749793</v>
      </c>
      <c r="E48" s="4">
        <v>-134837600000</v>
      </c>
      <c r="F48" s="4">
        <f t="shared" si="4"/>
        <v>-1408136010846</v>
      </c>
      <c r="G48" s="4">
        <v>307500</v>
      </c>
      <c r="H48" s="4">
        <v>1036400</v>
      </c>
      <c r="I48" s="4">
        <v>-728900</v>
      </c>
      <c r="J48" s="4">
        <v>-55851900000</v>
      </c>
      <c r="K48" s="24">
        <f t="shared" si="5"/>
        <v>66439927000</v>
      </c>
      <c r="L48" s="4">
        <v>2328</v>
      </c>
      <c r="M48" s="4">
        <v>8548</v>
      </c>
      <c r="N48" s="4">
        <v>424</v>
      </c>
      <c r="O48" s="4">
        <v>1051</v>
      </c>
      <c r="P48" s="4">
        <v>2241900</v>
      </c>
      <c r="Q48" s="4">
        <v>5973400</v>
      </c>
      <c r="R48" s="5">
        <v>-3.9699999999999999E-2</v>
      </c>
      <c r="S48" s="4">
        <v>10423500</v>
      </c>
      <c r="T48" s="5">
        <f t="shared" si="2"/>
        <v>7404250</v>
      </c>
      <c r="U48" s="5">
        <f t="shared" si="6"/>
        <v>3158300</v>
      </c>
      <c r="V48" s="5">
        <v>3.95E-2</v>
      </c>
    </row>
    <row r="49" spans="1:22" x14ac:dyDescent="0.2">
      <c r="A49" s="16" t="s">
        <v>236</v>
      </c>
      <c r="B49" s="4">
        <v>815079</v>
      </c>
      <c r="C49" s="4">
        <v>1574947</v>
      </c>
      <c r="D49" s="4">
        <v>-759868</v>
      </c>
      <c r="E49" s="4">
        <v>-59930660000</v>
      </c>
      <c r="F49" s="4">
        <f t="shared" si="4"/>
        <v>-1273298410846</v>
      </c>
      <c r="G49" s="4">
        <v>283700</v>
      </c>
      <c r="H49" s="4">
        <v>316000</v>
      </c>
      <c r="I49" s="4">
        <v>-32300</v>
      </c>
      <c r="J49" s="4">
        <v>-2614460000</v>
      </c>
      <c r="K49" s="24">
        <f t="shared" si="5"/>
        <v>122291827000</v>
      </c>
      <c r="L49" s="4">
        <v>2720</v>
      </c>
      <c r="M49" s="4">
        <v>3588</v>
      </c>
      <c r="N49" s="4">
        <v>401</v>
      </c>
      <c r="O49" s="4">
        <v>558</v>
      </c>
      <c r="P49" s="4">
        <v>2478300</v>
      </c>
      <c r="Q49" s="4">
        <v>3013900</v>
      </c>
      <c r="R49" s="5">
        <v>6.5000000000000006E-3</v>
      </c>
      <c r="S49" s="4">
        <v>6065600</v>
      </c>
      <c r="T49" s="5">
        <f t="shared" si="2"/>
        <v>7543150</v>
      </c>
      <c r="U49" s="5">
        <f t="shared" si="6"/>
        <v>3158300</v>
      </c>
      <c r="V49" s="5">
        <v>3.2199999999999999E-2</v>
      </c>
    </row>
    <row r="50" spans="1:22" x14ac:dyDescent="0.2">
      <c r="A50" s="16" t="s">
        <v>235</v>
      </c>
      <c r="B50" s="4">
        <v>214820</v>
      </c>
      <c r="C50" s="4">
        <v>2456170</v>
      </c>
      <c r="D50" s="4">
        <v>-2241350</v>
      </c>
      <c r="E50" s="4">
        <v>-173552550000</v>
      </c>
      <c r="F50" s="4">
        <f t="shared" si="4"/>
        <v>-1213367750846</v>
      </c>
      <c r="G50" s="4">
        <v>2075100</v>
      </c>
      <c r="H50" s="4">
        <v>250900</v>
      </c>
      <c r="I50" s="4">
        <v>1824200</v>
      </c>
      <c r="J50" s="4">
        <v>141018730000</v>
      </c>
      <c r="K50" s="24">
        <f t="shared" si="5"/>
        <v>124906287000</v>
      </c>
      <c r="L50" s="4">
        <v>2367</v>
      </c>
      <c r="M50" s="4">
        <v>2430</v>
      </c>
      <c r="N50" s="4">
        <v>424</v>
      </c>
      <c r="O50" s="4">
        <v>426</v>
      </c>
      <c r="P50" s="4">
        <v>2258200</v>
      </c>
      <c r="Q50" s="4">
        <v>2332100</v>
      </c>
      <c r="R50" s="5">
        <v>9.1000000000000004E-3</v>
      </c>
      <c r="S50" s="4">
        <v>6563900</v>
      </c>
      <c r="T50" s="5">
        <f t="shared" si="2"/>
        <v>7760870</v>
      </c>
      <c r="U50" s="5">
        <f t="shared" si="6"/>
        <v>3158300</v>
      </c>
      <c r="V50" s="5">
        <v>1.5300000000000001E-2</v>
      </c>
    </row>
    <row r="51" spans="1:22" x14ac:dyDescent="0.2">
      <c r="A51" s="16" t="s">
        <v>234</v>
      </c>
      <c r="B51" s="4">
        <v>455420</v>
      </c>
      <c r="C51" s="4">
        <v>1512174</v>
      </c>
      <c r="D51" s="4">
        <v>-1056754</v>
      </c>
      <c r="E51" s="4">
        <v>-81617500000</v>
      </c>
      <c r="F51" s="4">
        <f t="shared" si="4"/>
        <v>-1039815200846</v>
      </c>
      <c r="G51" s="4">
        <v>345200</v>
      </c>
      <c r="H51" s="4">
        <v>325700</v>
      </c>
      <c r="I51" s="4">
        <v>19500</v>
      </c>
      <c r="J51" s="4">
        <v>1549370000</v>
      </c>
      <c r="K51" s="24">
        <f t="shared" si="5"/>
        <v>-16112443000</v>
      </c>
      <c r="L51" s="4">
        <v>1780</v>
      </c>
      <c r="M51" s="4">
        <v>2560</v>
      </c>
      <c r="N51" s="4">
        <v>318</v>
      </c>
      <c r="O51" s="4">
        <v>403</v>
      </c>
      <c r="P51" s="4">
        <v>1750600</v>
      </c>
      <c r="Q51" s="4">
        <v>2242700</v>
      </c>
      <c r="R51" s="5">
        <v>-1.1999999999999999E-3</v>
      </c>
      <c r="S51" s="4">
        <v>5594600</v>
      </c>
      <c r="T51" s="5">
        <f t="shared" si="2"/>
        <v>7893750</v>
      </c>
      <c r="U51" s="5">
        <f t="shared" si="6"/>
        <v>3158300</v>
      </c>
      <c r="V51" s="5">
        <v>1.6799999999999999E-2</v>
      </c>
    </row>
    <row r="52" spans="1:22" x14ac:dyDescent="0.2">
      <c r="A52" s="16" t="s">
        <v>233</v>
      </c>
      <c r="B52" s="4">
        <v>113720</v>
      </c>
      <c r="C52" s="4">
        <v>265295</v>
      </c>
      <c r="D52" s="4">
        <v>-151575</v>
      </c>
      <c r="E52" s="4">
        <v>-11801410000</v>
      </c>
      <c r="F52" s="4">
        <f t="shared" si="4"/>
        <v>-958197700846</v>
      </c>
      <c r="G52" s="4">
        <v>37200</v>
      </c>
      <c r="H52" s="4">
        <v>498700</v>
      </c>
      <c r="I52" s="4">
        <v>-461500</v>
      </c>
      <c r="J52" s="4">
        <v>-36142530000</v>
      </c>
      <c r="K52" s="24">
        <f t="shared" si="5"/>
        <v>-17661813000</v>
      </c>
      <c r="L52" s="4">
        <v>1265</v>
      </c>
      <c r="M52" s="4">
        <v>1606</v>
      </c>
      <c r="N52" s="4">
        <v>241</v>
      </c>
      <c r="O52" s="4">
        <v>285</v>
      </c>
      <c r="P52" s="4">
        <v>1336800</v>
      </c>
      <c r="Q52" s="4">
        <v>1634400</v>
      </c>
      <c r="R52" s="5">
        <v>-6.4000000000000003E-3</v>
      </c>
      <c r="S52" s="4">
        <v>3158300</v>
      </c>
      <c r="T52" s="5">
        <f t="shared" si="2"/>
        <v>8883890</v>
      </c>
      <c r="U52" s="5">
        <f t="shared" si="6"/>
        <v>6493200</v>
      </c>
      <c r="V52" s="5">
        <v>2.7799999999999998E-2</v>
      </c>
    </row>
    <row r="53" spans="1:22" x14ac:dyDescent="0.2">
      <c r="A53" s="16" t="s">
        <v>232</v>
      </c>
      <c r="B53" s="4">
        <v>1427820</v>
      </c>
      <c r="C53" s="4">
        <v>405800</v>
      </c>
      <c r="D53" s="4">
        <v>1022020</v>
      </c>
      <c r="E53" s="4">
        <v>77925100000</v>
      </c>
      <c r="F53" s="4">
        <f t="shared" si="4"/>
        <v>-946396290846</v>
      </c>
      <c r="G53" s="4">
        <v>531101</v>
      </c>
      <c r="H53" s="4">
        <v>295000</v>
      </c>
      <c r="I53" s="4">
        <v>236101</v>
      </c>
      <c r="J53" s="4">
        <v>17494447000</v>
      </c>
      <c r="K53" s="24">
        <f t="shared" si="5"/>
        <v>18480717000</v>
      </c>
      <c r="L53" s="4">
        <v>3576</v>
      </c>
      <c r="M53" s="4">
        <v>5470</v>
      </c>
      <c r="N53" s="4">
        <v>378</v>
      </c>
      <c r="O53" s="4">
        <v>675</v>
      </c>
      <c r="P53" s="4">
        <v>2651300</v>
      </c>
      <c r="Q53" s="4">
        <v>4514800</v>
      </c>
      <c r="R53" s="5">
        <v>-7.7000000000000002E-3</v>
      </c>
      <c r="S53" s="4">
        <v>8327700</v>
      </c>
      <c r="T53" s="5">
        <f t="shared" si="2"/>
        <v>8861400</v>
      </c>
      <c r="U53" s="5">
        <f t="shared" si="6"/>
        <v>6493200</v>
      </c>
      <c r="V53" s="5">
        <v>6.3399999999999998E-2</v>
      </c>
    </row>
    <row r="54" spans="1:22" x14ac:dyDescent="0.2">
      <c r="A54" s="16" t="s">
        <v>231</v>
      </c>
      <c r="B54" s="4">
        <v>332600</v>
      </c>
      <c r="C54" s="4">
        <v>1067678</v>
      </c>
      <c r="D54" s="4">
        <v>-735078</v>
      </c>
      <c r="E54" s="4">
        <v>-57189320000</v>
      </c>
      <c r="F54" s="4">
        <f t="shared" si="4"/>
        <v>-1024321390846</v>
      </c>
      <c r="G54" s="4">
        <v>437700</v>
      </c>
      <c r="H54" s="4">
        <v>232300</v>
      </c>
      <c r="I54" s="4">
        <v>205400</v>
      </c>
      <c r="J54" s="4">
        <v>16191200000</v>
      </c>
      <c r="K54" s="24">
        <f t="shared" si="5"/>
        <v>986270000</v>
      </c>
      <c r="L54" s="4">
        <v>2806</v>
      </c>
      <c r="M54" s="4">
        <v>4512</v>
      </c>
      <c r="N54" s="4">
        <v>460</v>
      </c>
      <c r="O54" s="4">
        <v>658</v>
      </c>
      <c r="P54" s="4">
        <v>2566600</v>
      </c>
      <c r="Q54" s="4">
        <v>3816500</v>
      </c>
      <c r="R54" s="5">
        <v>-5.0000000000000001E-3</v>
      </c>
      <c r="S54" s="4">
        <v>10876000</v>
      </c>
      <c r="T54" s="5">
        <f t="shared" si="2"/>
        <v>8149580</v>
      </c>
      <c r="U54" s="5">
        <f t="shared" si="6"/>
        <v>6493200</v>
      </c>
      <c r="V54" s="5">
        <v>3.04E-2</v>
      </c>
    </row>
    <row r="55" spans="1:22" x14ac:dyDescent="0.2">
      <c r="A55" s="16" t="s">
        <v>230</v>
      </c>
      <c r="B55" s="4">
        <v>865160</v>
      </c>
      <c r="C55" s="4">
        <v>1256730</v>
      </c>
      <c r="D55" s="4">
        <v>-391570</v>
      </c>
      <c r="E55" s="4">
        <v>-31597080000</v>
      </c>
      <c r="F55" s="4">
        <f t="shared" si="4"/>
        <v>-967132070846</v>
      </c>
      <c r="G55" s="4">
        <v>100500</v>
      </c>
      <c r="H55" s="4">
        <v>1127400</v>
      </c>
      <c r="I55" s="4">
        <v>-1026900</v>
      </c>
      <c r="J55" s="4">
        <v>-81722583000</v>
      </c>
      <c r="K55" s="24">
        <f t="shared" si="5"/>
        <v>-15204930000</v>
      </c>
      <c r="L55" s="4">
        <v>2330</v>
      </c>
      <c r="M55" s="4">
        <v>3777</v>
      </c>
      <c r="N55" s="4">
        <v>358</v>
      </c>
      <c r="O55" s="4">
        <v>710</v>
      </c>
      <c r="P55" s="4">
        <v>1968900</v>
      </c>
      <c r="Q55" s="4">
        <v>3954600</v>
      </c>
      <c r="R55" s="5">
        <v>-2.53E-2</v>
      </c>
      <c r="S55" s="4">
        <v>6493200</v>
      </c>
      <c r="T55" s="5">
        <f t="shared" si="2"/>
        <v>8330020</v>
      </c>
      <c r="U55" s="5">
        <f t="shared" si="6"/>
        <v>6570700</v>
      </c>
      <c r="V55" s="5">
        <v>3.56E-2</v>
      </c>
    </row>
    <row r="56" spans="1:22" x14ac:dyDescent="0.2">
      <c r="A56" s="16" t="s">
        <v>229</v>
      </c>
      <c r="B56" s="4">
        <v>1394120</v>
      </c>
      <c r="C56" s="4">
        <v>1798557</v>
      </c>
      <c r="D56" s="4">
        <v>-404437</v>
      </c>
      <c r="E56" s="4">
        <v>-32530060000</v>
      </c>
      <c r="F56" s="4">
        <f t="shared" si="4"/>
        <v>-935534990846</v>
      </c>
      <c r="G56" s="4">
        <v>356400</v>
      </c>
      <c r="H56" s="4">
        <v>348000</v>
      </c>
      <c r="I56" s="4">
        <v>8400</v>
      </c>
      <c r="J56" s="4">
        <v>728080000</v>
      </c>
      <c r="K56" s="24">
        <f t="shared" si="5"/>
        <v>66517653000</v>
      </c>
      <c r="L56" s="4">
        <v>3819</v>
      </c>
      <c r="M56" s="4">
        <v>2361</v>
      </c>
      <c r="N56" s="4">
        <v>773</v>
      </c>
      <c r="O56" s="4">
        <v>450</v>
      </c>
      <c r="P56" s="4">
        <v>3995900</v>
      </c>
      <c r="Q56" s="4">
        <v>2503100</v>
      </c>
      <c r="R56" s="5">
        <v>2.7999999999999997E-2</v>
      </c>
      <c r="S56" s="4">
        <v>12034700</v>
      </c>
      <c r="T56" s="5">
        <f t="shared" si="2"/>
        <v>7474650</v>
      </c>
      <c r="U56" s="5">
        <f t="shared" si="6"/>
        <v>6570700</v>
      </c>
      <c r="V56" s="5">
        <v>2.6000000000000002E-2</v>
      </c>
    </row>
    <row r="57" spans="1:22" x14ac:dyDescent="0.2">
      <c r="A57" s="16" t="s">
        <v>228</v>
      </c>
      <c r="B57" s="4">
        <v>914117</v>
      </c>
      <c r="C57" s="4">
        <v>1607355</v>
      </c>
      <c r="D57" s="4">
        <v>-693238</v>
      </c>
      <c r="E57" s="4">
        <v>-54538170000</v>
      </c>
      <c r="F57" s="4">
        <f t="shared" si="4"/>
        <v>-903004930846</v>
      </c>
      <c r="G57" s="4">
        <v>109600</v>
      </c>
      <c r="H57" s="4">
        <v>423800</v>
      </c>
      <c r="I57" s="4">
        <v>-314200</v>
      </c>
      <c r="J57" s="4">
        <v>-24583770000</v>
      </c>
      <c r="K57" s="24">
        <f t="shared" si="5"/>
        <v>65789573000</v>
      </c>
      <c r="L57" s="4">
        <v>2410</v>
      </c>
      <c r="M57" s="4">
        <v>2723</v>
      </c>
      <c r="N57" s="4">
        <v>579</v>
      </c>
      <c r="O57" s="4">
        <v>507</v>
      </c>
      <c r="P57" s="4">
        <v>3090800</v>
      </c>
      <c r="Q57" s="4">
        <v>2662200</v>
      </c>
      <c r="R57" s="5">
        <v>1.55E-2</v>
      </c>
      <c r="S57" s="4">
        <v>6570700</v>
      </c>
      <c r="T57" s="5">
        <f t="shared" si="2"/>
        <v>7121340</v>
      </c>
      <c r="U57" s="5">
        <f t="shared" si="6"/>
        <v>6923400</v>
      </c>
      <c r="V57" s="5">
        <v>2.7799999999999998E-2</v>
      </c>
    </row>
    <row r="58" spans="1:22" x14ac:dyDescent="0.2">
      <c r="A58" s="16" t="s">
        <v>227</v>
      </c>
      <c r="B58" s="4">
        <v>464500</v>
      </c>
      <c r="C58" s="4">
        <v>1622590</v>
      </c>
      <c r="D58" s="4">
        <v>-1158090</v>
      </c>
      <c r="E58" s="4">
        <v>-91638870000</v>
      </c>
      <c r="F58" s="4">
        <f t="shared" si="4"/>
        <v>-848466760846</v>
      </c>
      <c r="G58" s="4">
        <v>247100</v>
      </c>
      <c r="H58" s="4">
        <v>166400</v>
      </c>
      <c r="I58" s="4">
        <v>80700</v>
      </c>
      <c r="J58" s="4">
        <v>6307680000</v>
      </c>
      <c r="K58" s="24">
        <f t="shared" si="5"/>
        <v>90373343000</v>
      </c>
      <c r="L58" s="4">
        <v>2964</v>
      </c>
      <c r="M58" s="4">
        <v>3903</v>
      </c>
      <c r="N58" s="4">
        <v>484</v>
      </c>
      <c r="O58" s="4">
        <v>645</v>
      </c>
      <c r="P58" s="4">
        <v>2938500</v>
      </c>
      <c r="Q58" s="4">
        <v>3773400</v>
      </c>
      <c r="R58" s="5">
        <v>-1.29E-2</v>
      </c>
      <c r="S58" s="4">
        <v>8357800</v>
      </c>
      <c r="T58" s="5">
        <f t="shared" si="2"/>
        <v>6715730</v>
      </c>
      <c r="U58" s="5">
        <f t="shared" si="6"/>
        <v>6923400</v>
      </c>
      <c r="V58" s="5">
        <v>5.5500000000000001E-2</v>
      </c>
    </row>
    <row r="59" spans="1:22" x14ac:dyDescent="0.2">
      <c r="A59" s="16" t="s">
        <v>226</v>
      </c>
      <c r="B59" s="4">
        <v>636332</v>
      </c>
      <c r="C59" s="4">
        <v>1061467</v>
      </c>
      <c r="D59" s="4">
        <v>-425135</v>
      </c>
      <c r="E59" s="4">
        <v>-34305370000</v>
      </c>
      <c r="F59" s="4">
        <f t="shared" si="4"/>
        <v>-756827890846</v>
      </c>
      <c r="G59" s="4">
        <v>841000</v>
      </c>
      <c r="H59" s="4">
        <v>440300</v>
      </c>
      <c r="I59" s="4">
        <v>400700</v>
      </c>
      <c r="J59" s="4">
        <v>31722570000</v>
      </c>
      <c r="K59" s="24">
        <f t="shared" si="5"/>
        <v>84065663000</v>
      </c>
      <c r="L59" s="4">
        <v>3258</v>
      </c>
      <c r="M59" s="4">
        <v>3720</v>
      </c>
      <c r="N59" s="4">
        <v>610</v>
      </c>
      <c r="O59" s="4">
        <v>679</v>
      </c>
      <c r="P59" s="4">
        <v>3044500</v>
      </c>
      <c r="Q59" s="4">
        <v>3817200</v>
      </c>
      <c r="R59" s="5">
        <v>-2.92E-2</v>
      </c>
      <c r="S59" s="4">
        <v>7454600</v>
      </c>
      <c r="T59" s="5">
        <f t="shared" si="2"/>
        <v>6463490</v>
      </c>
      <c r="U59" s="5">
        <f t="shared" si="6"/>
        <v>3757800</v>
      </c>
      <c r="V59" s="5">
        <v>3.7100000000000001E-2</v>
      </c>
    </row>
    <row r="60" spans="1:22" x14ac:dyDescent="0.2">
      <c r="A60" s="16" t="s">
        <v>225</v>
      </c>
      <c r="B60" s="4">
        <v>856900</v>
      </c>
      <c r="C60" s="4">
        <v>941870</v>
      </c>
      <c r="D60" s="4">
        <v>-84970</v>
      </c>
      <c r="E60" s="4">
        <v>-6936280000</v>
      </c>
      <c r="F60" s="4">
        <f t="shared" si="4"/>
        <v>-722522520846</v>
      </c>
      <c r="G60" s="4">
        <v>955700</v>
      </c>
      <c r="H60" s="4">
        <v>109900</v>
      </c>
      <c r="I60" s="4">
        <v>845800</v>
      </c>
      <c r="J60" s="4">
        <v>66748740000</v>
      </c>
      <c r="K60" s="24">
        <f t="shared" si="5"/>
        <v>52343093000</v>
      </c>
      <c r="L60" s="4">
        <v>4390</v>
      </c>
      <c r="M60" s="4">
        <v>2920</v>
      </c>
      <c r="N60" s="4">
        <v>888</v>
      </c>
      <c r="O60" s="4">
        <v>558</v>
      </c>
      <c r="P60" s="4">
        <v>4978400</v>
      </c>
      <c r="Q60" s="4">
        <v>3022900</v>
      </c>
      <c r="R60" s="5">
        <v>5.0799999999999998E-2</v>
      </c>
      <c r="S60" s="4">
        <v>8741100</v>
      </c>
      <c r="T60" s="5">
        <f t="shared" si="2"/>
        <v>6004330</v>
      </c>
      <c r="U60" s="5">
        <f t="shared" si="6"/>
        <v>3757800</v>
      </c>
      <c r="V60" s="5">
        <v>5.45E-2</v>
      </c>
    </row>
    <row r="61" spans="1:22" x14ac:dyDescent="0.2">
      <c r="A61" s="16" t="s">
        <v>224</v>
      </c>
      <c r="B61" s="4">
        <v>1353010</v>
      </c>
      <c r="C61" s="4">
        <v>894939</v>
      </c>
      <c r="D61" s="4">
        <v>458071</v>
      </c>
      <c r="E61" s="4">
        <v>35033990000</v>
      </c>
      <c r="F61" s="4">
        <f t="shared" si="4"/>
        <v>-715586240846</v>
      </c>
      <c r="G61" s="4">
        <v>302000</v>
      </c>
      <c r="H61" s="4">
        <v>280900</v>
      </c>
      <c r="I61" s="4">
        <v>21100</v>
      </c>
      <c r="J61" s="4">
        <v>1644510000</v>
      </c>
      <c r="K61" s="24">
        <f t="shared" si="5"/>
        <v>-14405647000</v>
      </c>
      <c r="L61" s="4">
        <v>3094</v>
      </c>
      <c r="M61" s="4">
        <v>2465</v>
      </c>
      <c r="N61" s="4">
        <v>496</v>
      </c>
      <c r="O61" s="4">
        <v>475</v>
      </c>
      <c r="P61" s="4">
        <v>2945600</v>
      </c>
      <c r="Q61" s="4">
        <v>2813100</v>
      </c>
      <c r="R61" s="5">
        <v>1.5900000000000001E-2</v>
      </c>
      <c r="S61" s="4">
        <v>6923400</v>
      </c>
      <c r="T61" s="5">
        <f t="shared" si="2"/>
        <v>5645670</v>
      </c>
      <c r="U61" s="5">
        <f t="shared" si="6"/>
        <v>3481000</v>
      </c>
      <c r="V61" s="5">
        <v>2.7000000000000003E-2</v>
      </c>
    </row>
    <row r="62" spans="1:22" x14ac:dyDescent="0.2">
      <c r="A62" s="16" t="s">
        <v>223</v>
      </c>
      <c r="B62" s="4">
        <v>2736496</v>
      </c>
      <c r="C62" s="4">
        <v>1196022</v>
      </c>
      <c r="D62" s="4">
        <v>1540474</v>
      </c>
      <c r="E62" s="4">
        <v>115231140000</v>
      </c>
      <c r="F62" s="4">
        <f t="shared" si="4"/>
        <v>-750620230846</v>
      </c>
      <c r="G62" s="4">
        <v>260300</v>
      </c>
      <c r="H62" s="4">
        <v>586600</v>
      </c>
      <c r="I62" s="4">
        <v>-326300</v>
      </c>
      <c r="J62" s="4">
        <v>-23907840000</v>
      </c>
      <c r="K62" s="24">
        <f t="shared" si="5"/>
        <v>-16050157000</v>
      </c>
      <c r="L62" s="4">
        <v>6823</v>
      </c>
      <c r="M62" s="4">
        <v>3135</v>
      </c>
      <c r="N62" s="4">
        <v>1369</v>
      </c>
      <c r="O62" s="4">
        <v>640</v>
      </c>
      <c r="P62" s="4">
        <v>9036400</v>
      </c>
      <c r="Q62" s="4">
        <v>3801700</v>
      </c>
      <c r="R62" s="5">
        <v>6.93E-2</v>
      </c>
      <c r="S62" s="4">
        <v>13059700</v>
      </c>
      <c r="T62" s="5">
        <f t="shared" si="2"/>
        <v>4722400</v>
      </c>
      <c r="U62" s="5">
        <f t="shared" si="6"/>
        <v>3037600</v>
      </c>
      <c r="V62" s="5">
        <v>6.3500000000000001E-2</v>
      </c>
    </row>
    <row r="63" spans="1:22" x14ac:dyDescent="0.2">
      <c r="A63" s="16" t="s">
        <v>222</v>
      </c>
      <c r="B63" s="4">
        <v>1319000</v>
      </c>
      <c r="C63" s="4">
        <v>1433373</v>
      </c>
      <c r="D63" s="4">
        <v>-114373</v>
      </c>
      <c r="E63" s="4">
        <v>-8073250000</v>
      </c>
      <c r="F63" s="4">
        <f t="shared" si="4"/>
        <v>-865851370846</v>
      </c>
      <c r="G63" s="4">
        <v>181500</v>
      </c>
      <c r="H63" s="4">
        <v>216500</v>
      </c>
      <c r="I63" s="4">
        <v>-35000</v>
      </c>
      <c r="J63" s="4">
        <v>-2422190000</v>
      </c>
      <c r="K63" s="24">
        <f t="shared" si="5"/>
        <v>7857683000</v>
      </c>
      <c r="L63" s="4">
        <v>1698</v>
      </c>
      <c r="M63" s="4">
        <v>2982</v>
      </c>
      <c r="N63" s="4">
        <v>324</v>
      </c>
      <c r="O63" s="4">
        <v>510</v>
      </c>
      <c r="P63" s="4">
        <v>1848100</v>
      </c>
      <c r="Q63" s="4">
        <v>3058600</v>
      </c>
      <c r="R63" s="5">
        <v>4.3E-3</v>
      </c>
      <c r="S63" s="4">
        <v>8102800</v>
      </c>
      <c r="T63" s="5">
        <f t="shared" si="2"/>
        <v>4778380</v>
      </c>
      <c r="U63" s="5">
        <f t="shared" si="6"/>
        <v>3037600</v>
      </c>
      <c r="V63" s="5">
        <v>1.6899999999999998E-2</v>
      </c>
    </row>
    <row r="64" spans="1:22" x14ac:dyDescent="0.2">
      <c r="A64" s="16" t="s">
        <v>221</v>
      </c>
      <c r="B64" s="4">
        <v>200650</v>
      </c>
      <c r="C64" s="4">
        <v>652783</v>
      </c>
      <c r="D64" s="4">
        <v>-452133</v>
      </c>
      <c r="E64" s="4">
        <v>-31889590000</v>
      </c>
      <c r="F64" s="4">
        <f t="shared" si="4"/>
        <v>-857778120846</v>
      </c>
      <c r="G64" s="4">
        <v>315900</v>
      </c>
      <c r="H64" s="4">
        <v>34700</v>
      </c>
      <c r="I64" s="4">
        <v>281200</v>
      </c>
      <c r="J64" s="4">
        <v>19799430000</v>
      </c>
      <c r="K64" s="24">
        <f t="shared" si="5"/>
        <v>10279873000</v>
      </c>
      <c r="L64" s="4">
        <v>1749</v>
      </c>
      <c r="M64" s="4">
        <v>1774</v>
      </c>
      <c r="N64" s="4">
        <v>365</v>
      </c>
      <c r="O64" s="4">
        <v>303</v>
      </c>
      <c r="P64" s="4">
        <v>1775600</v>
      </c>
      <c r="Q64" s="4">
        <v>1687800</v>
      </c>
      <c r="R64" s="5">
        <v>1.5E-3</v>
      </c>
      <c r="S64" s="4">
        <v>3757800</v>
      </c>
      <c r="T64" s="5">
        <f t="shared" si="2"/>
        <v>4754010</v>
      </c>
      <c r="U64" s="5">
        <f t="shared" si="6"/>
        <v>3037600</v>
      </c>
      <c r="V64" s="5">
        <v>1.6899999999999998E-2</v>
      </c>
    </row>
    <row r="65" spans="1:22" x14ac:dyDescent="0.2">
      <c r="A65" s="16" t="s">
        <v>220</v>
      </c>
      <c r="B65" s="4">
        <v>1271768</v>
      </c>
      <c r="C65" s="4">
        <v>1242349</v>
      </c>
      <c r="D65" s="4">
        <v>29419</v>
      </c>
      <c r="E65" s="4">
        <v>2208450000</v>
      </c>
      <c r="F65" s="4">
        <f t="shared" si="4"/>
        <v>-825888530846</v>
      </c>
      <c r="G65" s="4">
        <v>305900</v>
      </c>
      <c r="H65" s="4">
        <v>82800</v>
      </c>
      <c r="I65" s="4">
        <v>223100</v>
      </c>
      <c r="J65" s="4">
        <v>15752920000</v>
      </c>
      <c r="K65" s="24">
        <f t="shared" si="5"/>
        <v>-9519557000</v>
      </c>
      <c r="L65" s="4">
        <v>4440</v>
      </c>
      <c r="M65" s="4">
        <v>3529</v>
      </c>
      <c r="N65" s="4">
        <v>826</v>
      </c>
      <c r="O65" s="4">
        <v>562</v>
      </c>
      <c r="P65" s="4">
        <v>4833600</v>
      </c>
      <c r="Q65" s="4">
        <v>3257100</v>
      </c>
      <c r="R65" s="5">
        <v>3.0800000000000001E-2</v>
      </c>
      <c r="S65" s="4">
        <v>8297600</v>
      </c>
      <c r="T65" s="5">
        <f t="shared" si="2"/>
        <v>4127280</v>
      </c>
      <c r="U65" s="5">
        <f t="shared" si="6"/>
        <v>3037600</v>
      </c>
      <c r="V65" s="5">
        <v>3.3599999999999998E-2</v>
      </c>
    </row>
    <row r="66" spans="1:22" x14ac:dyDescent="0.2">
      <c r="A66" s="16" t="s">
        <v>219</v>
      </c>
      <c r="B66" s="4">
        <v>140912</v>
      </c>
      <c r="C66" s="4">
        <v>532025</v>
      </c>
      <c r="D66" s="4">
        <v>-391113</v>
      </c>
      <c r="E66" s="4">
        <v>-26639300000</v>
      </c>
      <c r="F66" s="4">
        <f t="shared" si="4"/>
        <v>-828096980846</v>
      </c>
      <c r="G66" s="4">
        <v>127300</v>
      </c>
      <c r="H66" s="4">
        <v>142600</v>
      </c>
      <c r="I66" s="4">
        <v>-15300</v>
      </c>
      <c r="J66" s="4">
        <v>-1038060000</v>
      </c>
      <c r="K66" s="24">
        <f t="shared" si="5"/>
        <v>-25272477000</v>
      </c>
      <c r="L66" s="4">
        <v>1428</v>
      </c>
      <c r="M66" s="4">
        <v>1707</v>
      </c>
      <c r="N66" s="4">
        <v>275</v>
      </c>
      <c r="O66" s="4">
        <v>285</v>
      </c>
      <c r="P66" s="4">
        <v>1494200</v>
      </c>
      <c r="Q66" s="4">
        <v>1675300</v>
      </c>
      <c r="R66" s="5">
        <v>1.04E-2</v>
      </c>
      <c r="S66" s="4">
        <v>3481000</v>
      </c>
      <c r="T66" s="5">
        <f t="shared" si="2"/>
        <v>3956420</v>
      </c>
      <c r="U66" s="5">
        <f t="shared" si="6"/>
        <v>3037600</v>
      </c>
      <c r="V66" s="5">
        <v>1.03E-2</v>
      </c>
    </row>
    <row r="67" spans="1:22" x14ac:dyDescent="0.2">
      <c r="A67" s="16" t="s">
        <v>218</v>
      </c>
      <c r="B67" s="4">
        <v>196100</v>
      </c>
      <c r="C67" s="4">
        <v>843134</v>
      </c>
      <c r="D67" s="4">
        <v>-647034</v>
      </c>
      <c r="E67" s="4">
        <v>-43677450000</v>
      </c>
      <c r="F67" s="4">
        <f t="shared" si="4"/>
        <v>-801457680846</v>
      </c>
      <c r="G67" s="4">
        <v>71800</v>
      </c>
      <c r="H67" s="4">
        <v>289900</v>
      </c>
      <c r="I67" s="4">
        <v>-218100</v>
      </c>
      <c r="J67" s="4">
        <v>-14651750000</v>
      </c>
      <c r="K67" s="24">
        <f t="shared" si="5"/>
        <v>-24234417000</v>
      </c>
      <c r="L67" s="4">
        <v>1329</v>
      </c>
      <c r="M67" s="4">
        <v>1597</v>
      </c>
      <c r="N67" s="4">
        <v>268</v>
      </c>
      <c r="O67" s="4">
        <v>224</v>
      </c>
      <c r="P67" s="4">
        <v>1426700</v>
      </c>
      <c r="Q67" s="4">
        <v>1441700</v>
      </c>
      <c r="R67" s="5">
        <v>1.3500000000000002E-2</v>
      </c>
      <c r="S67" s="4">
        <v>3037600</v>
      </c>
      <c r="T67" s="5">
        <f t="shared" si="2"/>
        <v>3868690</v>
      </c>
      <c r="U67" s="5">
        <f t="shared" si="6"/>
        <v>3336800</v>
      </c>
      <c r="V67" s="5">
        <v>2.2000000000000002E-2</v>
      </c>
    </row>
    <row r="68" spans="1:22" x14ac:dyDescent="0.2">
      <c r="A68" s="16" t="s">
        <v>217</v>
      </c>
      <c r="B68" s="4">
        <v>252200</v>
      </c>
      <c r="C68" s="4">
        <v>949624</v>
      </c>
      <c r="D68" s="4">
        <v>-697424</v>
      </c>
      <c r="E68" s="4">
        <v>-46372020000</v>
      </c>
      <c r="F68" s="4">
        <f t="shared" si="4"/>
        <v>-757780230846</v>
      </c>
      <c r="G68" s="4">
        <v>188500</v>
      </c>
      <c r="H68" s="4">
        <v>13400</v>
      </c>
      <c r="I68" s="4">
        <v>175100</v>
      </c>
      <c r="J68" s="4">
        <v>11641860000</v>
      </c>
      <c r="K68" s="24">
        <f t="shared" si="5"/>
        <v>-9582667000</v>
      </c>
      <c r="L68" s="4">
        <v>1444</v>
      </c>
      <c r="M68" s="4">
        <v>1561</v>
      </c>
      <c r="N68" s="4">
        <v>214</v>
      </c>
      <c r="O68" s="4">
        <v>241</v>
      </c>
      <c r="P68" s="4">
        <v>1293100</v>
      </c>
      <c r="Q68" s="4">
        <v>1501500</v>
      </c>
      <c r="R68" s="5">
        <v>0</v>
      </c>
      <c r="S68" s="4">
        <v>4301700</v>
      </c>
      <c r="T68" s="5">
        <f t="shared" si="2"/>
        <v>3599790</v>
      </c>
      <c r="U68" s="5">
        <f t="shared" si="6"/>
        <v>3336800</v>
      </c>
      <c r="V68" s="5">
        <v>1.9299999999999998E-2</v>
      </c>
    </row>
    <row r="69" spans="1:22" x14ac:dyDescent="0.2">
      <c r="A69" s="16" t="s">
        <v>216</v>
      </c>
      <c r="B69" s="4">
        <v>275040</v>
      </c>
      <c r="C69" s="4">
        <v>1400660</v>
      </c>
      <c r="D69" s="4">
        <v>-1125620</v>
      </c>
      <c r="E69" s="4">
        <v>-76307530000</v>
      </c>
      <c r="F69" s="4">
        <f t="shared" si="4"/>
        <v>-711408210846</v>
      </c>
      <c r="G69" s="4">
        <v>228000</v>
      </c>
      <c r="H69" s="4">
        <v>48600</v>
      </c>
      <c r="I69" s="4">
        <v>179400</v>
      </c>
      <c r="J69" s="4">
        <v>12181050000</v>
      </c>
      <c r="K69" s="24">
        <f t="shared" si="5"/>
        <v>-21224527000</v>
      </c>
      <c r="L69" s="4">
        <v>1702</v>
      </c>
      <c r="M69" s="4">
        <v>2848</v>
      </c>
      <c r="N69" s="4">
        <v>319</v>
      </c>
      <c r="O69" s="4">
        <v>481</v>
      </c>
      <c r="P69" s="4">
        <v>1702700</v>
      </c>
      <c r="Q69" s="4">
        <v>3084700</v>
      </c>
      <c r="R69" s="5">
        <v>-2.0899999999999998E-2</v>
      </c>
      <c r="S69" s="4">
        <v>4932200</v>
      </c>
      <c r="T69" s="5">
        <f t="shared" si="2"/>
        <v>3267310</v>
      </c>
      <c r="U69" s="5">
        <f t="shared" si="6"/>
        <v>3336800</v>
      </c>
      <c r="V69" s="5">
        <v>3.3399999999999999E-2</v>
      </c>
    </row>
    <row r="70" spans="1:22" x14ac:dyDescent="0.2">
      <c r="A70" s="16" t="s">
        <v>215</v>
      </c>
      <c r="B70" s="4">
        <v>75500</v>
      </c>
      <c r="C70" s="4">
        <v>1679196</v>
      </c>
      <c r="D70" s="4">
        <v>-1603696</v>
      </c>
      <c r="E70" s="4">
        <v>-109431350000</v>
      </c>
      <c r="F70" s="4">
        <f t="shared" si="4"/>
        <v>-635100680846</v>
      </c>
      <c r="G70" s="4">
        <v>24200</v>
      </c>
      <c r="H70" s="4">
        <v>102500</v>
      </c>
      <c r="I70" s="4">
        <v>-78300</v>
      </c>
      <c r="J70" s="4">
        <v>-5339110000</v>
      </c>
      <c r="K70" s="24">
        <f t="shared" si="5"/>
        <v>-33405577000</v>
      </c>
      <c r="L70" s="4">
        <v>1502</v>
      </c>
      <c r="M70" s="4">
        <v>2174</v>
      </c>
      <c r="N70" s="4">
        <v>312</v>
      </c>
      <c r="O70" s="4">
        <v>350</v>
      </c>
      <c r="P70" s="4">
        <v>1898900</v>
      </c>
      <c r="Q70" s="4">
        <v>2160100</v>
      </c>
      <c r="R70" s="5">
        <v>1.5E-3</v>
      </c>
      <c r="S70" s="4">
        <v>4149500</v>
      </c>
      <c r="T70" s="5">
        <f t="shared" si="2"/>
        <v>3021610</v>
      </c>
      <c r="U70" s="5">
        <f t="shared" si="6"/>
        <v>2030300</v>
      </c>
      <c r="V70" s="5">
        <v>2.1700000000000001E-2</v>
      </c>
    </row>
    <row r="71" spans="1:22" x14ac:dyDescent="0.2">
      <c r="A71" s="16" t="s">
        <v>214</v>
      </c>
      <c r="B71" s="4">
        <v>57770</v>
      </c>
      <c r="C71" s="4">
        <v>822797</v>
      </c>
      <c r="D71" s="4">
        <v>-765027</v>
      </c>
      <c r="E71" s="4">
        <v>-52153120000</v>
      </c>
      <c r="F71" s="4">
        <f t="shared" si="4"/>
        <v>-525669330846</v>
      </c>
      <c r="G71" s="4">
        <v>38100</v>
      </c>
      <c r="H71" s="4">
        <v>229700</v>
      </c>
      <c r="I71" s="4">
        <v>-191600</v>
      </c>
      <c r="J71" s="4">
        <v>-13091680000</v>
      </c>
      <c r="K71" s="24">
        <f t="shared" si="5"/>
        <v>-28066467000</v>
      </c>
      <c r="L71" s="4">
        <v>1227</v>
      </c>
      <c r="M71" s="4">
        <v>2111</v>
      </c>
      <c r="N71" s="4">
        <v>207</v>
      </c>
      <c r="O71" s="4">
        <v>364</v>
      </c>
      <c r="P71" s="4">
        <v>1103400</v>
      </c>
      <c r="Q71" s="4">
        <v>2020800</v>
      </c>
      <c r="R71" s="5">
        <v>-1.1699999999999999E-2</v>
      </c>
      <c r="S71" s="4">
        <v>3336800</v>
      </c>
      <c r="T71" s="5">
        <f t="shared" si="2"/>
        <v>3140140</v>
      </c>
      <c r="U71" s="5">
        <f t="shared" si="6"/>
        <v>1772400</v>
      </c>
      <c r="V71" s="5">
        <v>1.7500000000000002E-2</v>
      </c>
    </row>
    <row r="72" spans="1:22" x14ac:dyDescent="0.2">
      <c r="A72" s="16" t="s">
        <v>213</v>
      </c>
      <c r="B72" s="4">
        <v>365800</v>
      </c>
      <c r="C72" s="4">
        <v>695275</v>
      </c>
      <c r="D72" s="4">
        <v>-329475</v>
      </c>
      <c r="E72" s="4">
        <v>-22616710000</v>
      </c>
      <c r="F72" s="4">
        <f t="shared" si="4"/>
        <v>-473516210846</v>
      </c>
      <c r="G72" s="4">
        <v>86400</v>
      </c>
      <c r="H72" s="4">
        <v>303700</v>
      </c>
      <c r="I72" s="4">
        <v>-217300</v>
      </c>
      <c r="J72" s="4">
        <v>-14949610000</v>
      </c>
      <c r="K72" s="24">
        <f t="shared" si="5"/>
        <v>-14974787000</v>
      </c>
      <c r="L72" s="4">
        <v>1592</v>
      </c>
      <c r="M72" s="4">
        <v>1787</v>
      </c>
      <c r="N72" s="4">
        <v>235</v>
      </c>
      <c r="O72" s="4">
        <v>314</v>
      </c>
      <c r="P72" s="4">
        <v>1288900</v>
      </c>
      <c r="Q72" s="4">
        <v>1717100</v>
      </c>
      <c r="R72" s="5">
        <v>-1.4000000000000002E-3</v>
      </c>
      <c r="S72" s="4">
        <v>3827000</v>
      </c>
      <c r="T72" s="5">
        <f t="shared" si="2"/>
        <v>2874510</v>
      </c>
      <c r="U72" s="5">
        <f t="shared" si="6"/>
        <v>1772400</v>
      </c>
      <c r="V72" s="5">
        <v>2.1600000000000001E-2</v>
      </c>
    </row>
    <row r="73" spans="1:22" x14ac:dyDescent="0.2">
      <c r="A73" s="16" t="s">
        <v>212</v>
      </c>
      <c r="B73" s="4">
        <v>1530690</v>
      </c>
      <c r="C73" s="4">
        <v>261700</v>
      </c>
      <c r="D73" s="4">
        <v>1268990</v>
      </c>
      <c r="E73" s="4">
        <v>86514950000</v>
      </c>
      <c r="F73" s="4">
        <f t="shared" si="4"/>
        <v>-450899500846</v>
      </c>
      <c r="G73" s="4">
        <v>112300</v>
      </c>
      <c r="H73" s="4">
        <v>268700</v>
      </c>
      <c r="I73" s="4">
        <v>-156400</v>
      </c>
      <c r="J73" s="4">
        <v>-10558270000</v>
      </c>
      <c r="K73" s="24">
        <f t="shared" si="5"/>
        <v>-25177000</v>
      </c>
      <c r="L73" s="4">
        <v>4486</v>
      </c>
      <c r="M73" s="4">
        <v>2639</v>
      </c>
      <c r="N73" s="4">
        <v>870</v>
      </c>
      <c r="O73" s="4">
        <v>471</v>
      </c>
      <c r="P73" s="4">
        <v>4924000</v>
      </c>
      <c r="Q73" s="4">
        <v>2716600</v>
      </c>
      <c r="R73" s="5">
        <v>4.0800000000000003E-2</v>
      </c>
      <c r="S73" s="4">
        <v>8662600</v>
      </c>
      <c r="T73" s="5">
        <f t="shared" si="2"/>
        <v>2151160</v>
      </c>
      <c r="U73" s="5">
        <f t="shared" si="6"/>
        <v>1612700</v>
      </c>
      <c r="V73" s="5">
        <v>4.1799999999999997E-2</v>
      </c>
    </row>
    <row r="74" spans="1:22" x14ac:dyDescent="0.2">
      <c r="A74" s="16" t="s">
        <v>211</v>
      </c>
      <c r="B74" s="4">
        <v>352800</v>
      </c>
      <c r="C74" s="4">
        <v>630345</v>
      </c>
      <c r="D74" s="4">
        <v>-277545</v>
      </c>
      <c r="E74" s="4">
        <v>-18318060000</v>
      </c>
      <c r="F74" s="4">
        <f t="shared" ref="F74:F79" si="7">E74+F75</f>
        <v>-537414450846</v>
      </c>
      <c r="G74" s="4">
        <v>108300</v>
      </c>
      <c r="H74" s="4">
        <v>88900</v>
      </c>
      <c r="I74" s="4">
        <v>19400</v>
      </c>
      <c r="J74" s="4">
        <v>1240710000</v>
      </c>
      <c r="K74" s="24">
        <f t="shared" ref="K74:K79" si="8">K75+J74</f>
        <v>10533093000</v>
      </c>
      <c r="L74" s="4">
        <v>1651</v>
      </c>
      <c r="M74" s="4">
        <v>1229</v>
      </c>
      <c r="N74" s="4">
        <v>227</v>
      </c>
      <c r="O74" s="4">
        <v>168</v>
      </c>
      <c r="P74" s="4">
        <v>1376200</v>
      </c>
      <c r="Q74" s="4">
        <v>1147800</v>
      </c>
      <c r="R74" s="5">
        <v>2.0099999999999996E-2</v>
      </c>
      <c r="S74" s="4">
        <v>3514100</v>
      </c>
      <c r="T74" s="5">
        <f t="shared" ref="T74:T79" si="9">AVERAGE(S75:S84)</f>
        <v>1993410</v>
      </c>
      <c r="U74" s="5">
        <f t="shared" ref="U74:U79" si="10">MIN(S75:S79)</f>
        <v>1607400</v>
      </c>
      <c r="V74" s="5">
        <v>1.9599999999999999E-2</v>
      </c>
    </row>
    <row r="75" spans="1:22" x14ac:dyDescent="0.2">
      <c r="A75" s="16" t="s">
        <v>210</v>
      </c>
      <c r="B75" s="4">
        <v>64200</v>
      </c>
      <c r="C75" s="4">
        <v>628532</v>
      </c>
      <c r="D75" s="4">
        <v>-564332</v>
      </c>
      <c r="E75" s="4">
        <v>-36725100000</v>
      </c>
      <c r="F75" s="4">
        <f t="shared" si="7"/>
        <v>-519096390846</v>
      </c>
      <c r="G75" s="4">
        <v>76800</v>
      </c>
      <c r="H75" s="4">
        <v>333700</v>
      </c>
      <c r="I75" s="4">
        <v>-256900</v>
      </c>
      <c r="J75" s="4">
        <v>-16711310000</v>
      </c>
      <c r="K75" s="24">
        <f t="shared" si="8"/>
        <v>9292383000</v>
      </c>
      <c r="L75" s="4">
        <v>545</v>
      </c>
      <c r="M75" s="4">
        <v>1513</v>
      </c>
      <c r="N75" s="4">
        <v>98</v>
      </c>
      <c r="O75" s="4">
        <v>191</v>
      </c>
      <c r="P75" s="4">
        <v>536100</v>
      </c>
      <c r="Q75" s="4">
        <v>1491900</v>
      </c>
      <c r="R75" s="5">
        <v>0</v>
      </c>
      <c r="S75" s="4">
        <v>2030300</v>
      </c>
      <c r="T75" s="5">
        <f t="shared" si="9"/>
        <v>1906520</v>
      </c>
      <c r="U75" s="5">
        <f t="shared" si="10"/>
        <v>1607400</v>
      </c>
      <c r="V75" s="5">
        <v>1.2199999999999999E-2</v>
      </c>
    </row>
    <row r="76" spans="1:22" x14ac:dyDescent="0.2">
      <c r="A76" s="16" t="s">
        <v>208</v>
      </c>
      <c r="B76" s="4">
        <v>19200</v>
      </c>
      <c r="C76" s="4">
        <v>386120</v>
      </c>
      <c r="D76" s="4">
        <v>-366920</v>
      </c>
      <c r="E76" s="4">
        <v>-23812160000</v>
      </c>
      <c r="F76" s="4">
        <f t="shared" si="7"/>
        <v>-482371290846</v>
      </c>
      <c r="G76" s="4">
        <v>201200</v>
      </c>
      <c r="H76" s="4">
        <v>64000</v>
      </c>
      <c r="I76" s="4">
        <v>137200</v>
      </c>
      <c r="J76" s="4">
        <v>8926010000</v>
      </c>
      <c r="K76" s="24">
        <f t="shared" si="8"/>
        <v>26003693000</v>
      </c>
      <c r="L76" s="4">
        <v>753</v>
      </c>
      <c r="M76" s="4">
        <v>616</v>
      </c>
      <c r="N76" s="4">
        <v>117</v>
      </c>
      <c r="O76" s="4">
        <v>92</v>
      </c>
      <c r="P76" s="4">
        <v>679100</v>
      </c>
      <c r="Q76" s="4">
        <v>515600</v>
      </c>
      <c r="R76" s="5">
        <v>1.6000000000000001E-3</v>
      </c>
      <c r="S76" s="4">
        <v>1772400</v>
      </c>
      <c r="T76" s="5">
        <f t="shared" si="9"/>
        <v>2028570</v>
      </c>
      <c r="U76" s="5">
        <f t="shared" si="10"/>
        <v>1607400</v>
      </c>
      <c r="V76" s="5">
        <v>1.0800000000000001E-2</v>
      </c>
    </row>
    <row r="77" spans="1:22" x14ac:dyDescent="0.2">
      <c r="A77" s="16" t="s">
        <v>207</v>
      </c>
      <c r="B77" s="4">
        <v>110518</v>
      </c>
      <c r="C77" s="4">
        <v>974804</v>
      </c>
      <c r="D77" s="4">
        <v>-864286</v>
      </c>
      <c r="E77" s="4">
        <v>-56355970000</v>
      </c>
      <c r="F77" s="4">
        <f t="shared" si="7"/>
        <v>-458559130846</v>
      </c>
      <c r="G77" s="4">
        <v>34800</v>
      </c>
      <c r="H77" s="4">
        <v>712500</v>
      </c>
      <c r="I77" s="4">
        <v>-677700</v>
      </c>
      <c r="J77" s="4">
        <v>-44311747000</v>
      </c>
      <c r="K77" s="24">
        <f t="shared" si="8"/>
        <v>17077683000</v>
      </c>
      <c r="L77" s="4">
        <v>671</v>
      </c>
      <c r="M77" s="4">
        <v>1291</v>
      </c>
      <c r="N77" s="4">
        <v>82</v>
      </c>
      <c r="O77" s="4">
        <v>113</v>
      </c>
      <c r="P77" s="4">
        <v>552800</v>
      </c>
      <c r="Q77" s="4">
        <v>990200</v>
      </c>
      <c r="R77" s="5">
        <v>-1.5E-3</v>
      </c>
      <c r="S77" s="4">
        <v>2160300</v>
      </c>
      <c r="T77" s="5">
        <f t="shared" si="9"/>
        <v>2057100</v>
      </c>
      <c r="U77" s="5">
        <f t="shared" si="10"/>
        <v>1170700</v>
      </c>
      <c r="V77" s="5">
        <v>9.1999999999999998E-3</v>
      </c>
    </row>
    <row r="78" spans="1:22" x14ac:dyDescent="0.2">
      <c r="A78" s="16" t="s">
        <v>206</v>
      </c>
      <c r="B78" s="4">
        <v>109345</v>
      </c>
      <c r="C78" s="4">
        <v>292300</v>
      </c>
      <c r="D78" s="4">
        <v>-182955</v>
      </c>
      <c r="E78" s="4">
        <v>-11862980000</v>
      </c>
      <c r="F78" s="4">
        <f t="shared" si="7"/>
        <v>-402203160846</v>
      </c>
      <c r="G78" s="4">
        <v>176600</v>
      </c>
      <c r="H78" s="4">
        <v>150800</v>
      </c>
      <c r="I78" s="4">
        <v>25800</v>
      </c>
      <c r="J78" s="4">
        <v>1730690000</v>
      </c>
      <c r="K78" s="24">
        <f t="shared" si="8"/>
        <v>61389430000</v>
      </c>
      <c r="L78" s="4">
        <v>692</v>
      </c>
      <c r="M78" s="4">
        <v>1326</v>
      </c>
      <c r="N78" s="4">
        <v>121</v>
      </c>
      <c r="O78" s="4">
        <v>117</v>
      </c>
      <c r="P78" s="4">
        <v>606600</v>
      </c>
      <c r="Q78" s="4">
        <v>1006100</v>
      </c>
      <c r="R78" s="5">
        <v>-7.7000000000000002E-3</v>
      </c>
      <c r="S78" s="4">
        <v>1612700</v>
      </c>
      <c r="T78" s="5">
        <f t="shared" si="9"/>
        <v>2211020</v>
      </c>
      <c r="U78" s="5">
        <f t="shared" si="10"/>
        <v>1170700</v>
      </c>
      <c r="V78" s="5">
        <v>1.5300000000000001E-2</v>
      </c>
    </row>
    <row r="79" spans="1:22" x14ac:dyDescent="0.2">
      <c r="A79" s="16" t="s">
        <v>205</v>
      </c>
      <c r="B79" s="4">
        <v>649500</v>
      </c>
      <c r="C79" s="4">
        <v>322048</v>
      </c>
      <c r="D79" s="4">
        <v>327452</v>
      </c>
      <c r="E79" s="4">
        <v>21432430000</v>
      </c>
      <c r="F79" s="4">
        <f t="shared" si="7"/>
        <v>-390340180846</v>
      </c>
      <c r="G79" s="4">
        <v>571200</v>
      </c>
      <c r="H79" s="4">
        <v>193600</v>
      </c>
      <c r="I79" s="4">
        <v>377600</v>
      </c>
      <c r="J79" s="4">
        <v>24693610000</v>
      </c>
      <c r="K79" s="24">
        <f t="shared" si="8"/>
        <v>59658740000</v>
      </c>
      <c r="L79" s="4">
        <v>780</v>
      </c>
      <c r="M79" s="4">
        <v>850</v>
      </c>
      <c r="N79" s="4">
        <v>58</v>
      </c>
      <c r="O79" s="4">
        <v>143</v>
      </c>
      <c r="P79" s="4">
        <v>865500</v>
      </c>
      <c r="Q79" s="4">
        <v>734300</v>
      </c>
      <c r="R79" s="5">
        <v>4.6999999999999993E-3</v>
      </c>
      <c r="S79" s="4">
        <v>1607400</v>
      </c>
      <c r="T79" s="5">
        <f t="shared" si="9"/>
        <v>2380810</v>
      </c>
      <c r="U79" s="5">
        <f t="shared" si="10"/>
        <v>1170700</v>
      </c>
      <c r="V79" s="5">
        <v>9.1999999999999998E-3</v>
      </c>
    </row>
    <row r="80" spans="1:22" x14ac:dyDescent="0.2">
      <c r="A80" s="16" t="s">
        <v>204</v>
      </c>
      <c r="B80" s="4">
        <v>130220</v>
      </c>
      <c r="C80" s="4">
        <v>292000</v>
      </c>
      <c r="D80" s="4">
        <v>-161780</v>
      </c>
      <c r="E80" s="4">
        <v>-10511866984</v>
      </c>
      <c r="F80" s="4">
        <f t="shared" ref="F80:F90" si="11">E80+F81</f>
        <v>-411772610846</v>
      </c>
      <c r="G80" s="4">
        <v>80200</v>
      </c>
      <c r="H80" s="4">
        <v>78700</v>
      </c>
      <c r="I80" s="4">
        <v>1500</v>
      </c>
      <c r="J80" s="4">
        <v>107170000</v>
      </c>
      <c r="K80" s="24">
        <f t="shared" ref="K80:K90" si="12">K81+J80</f>
        <v>34965130000</v>
      </c>
      <c r="L80" s="4">
        <v>987</v>
      </c>
      <c r="M80" s="4">
        <v>1120</v>
      </c>
      <c r="N80" s="4">
        <v>118</v>
      </c>
      <c r="O80" s="4">
        <v>117</v>
      </c>
      <c r="P80" s="4">
        <v>773900</v>
      </c>
      <c r="Q80" s="4">
        <v>850400</v>
      </c>
      <c r="R80" s="5">
        <v>1.09E-2</v>
      </c>
      <c r="S80" s="4">
        <v>1692500</v>
      </c>
      <c r="T80" s="5">
        <f t="shared" ref="T80:T96" si="13">AVERAGE(S81:S90)</f>
        <v>2406970</v>
      </c>
      <c r="U80" s="5">
        <f t="shared" ref="U80:U90" si="14">MIN(S81:S85)</f>
        <v>1161400</v>
      </c>
      <c r="V80" s="5">
        <v>1.6799999999999999E-2</v>
      </c>
    </row>
    <row r="81" spans="1:22" x14ac:dyDescent="0.2">
      <c r="A81" s="16" t="s">
        <v>203</v>
      </c>
      <c r="B81" s="4">
        <v>250936</v>
      </c>
      <c r="C81" s="4">
        <v>499600</v>
      </c>
      <c r="D81" s="4">
        <v>-248664</v>
      </c>
      <c r="E81" s="4">
        <v>-16066730000</v>
      </c>
      <c r="F81" s="4">
        <f t="shared" si="11"/>
        <v>-401260743862</v>
      </c>
      <c r="G81" s="4">
        <v>190600</v>
      </c>
      <c r="H81" s="4">
        <v>117700</v>
      </c>
      <c r="I81" s="4">
        <v>72900</v>
      </c>
      <c r="J81" s="4">
        <v>4666010000</v>
      </c>
      <c r="K81" s="24">
        <f t="shared" si="12"/>
        <v>34857960000</v>
      </c>
      <c r="L81" s="4">
        <v>1378</v>
      </c>
      <c r="M81" s="4">
        <v>1754</v>
      </c>
      <c r="N81" s="4">
        <v>99</v>
      </c>
      <c r="O81" s="4">
        <v>179</v>
      </c>
      <c r="P81" s="4">
        <v>803200</v>
      </c>
      <c r="Q81" s="4">
        <v>1255800</v>
      </c>
      <c r="R81" s="5">
        <v>-2.63E-2</v>
      </c>
      <c r="S81" s="4">
        <v>4522100</v>
      </c>
      <c r="T81" s="5">
        <f t="shared" si="13"/>
        <v>2145279</v>
      </c>
      <c r="U81" s="5">
        <f t="shared" si="14"/>
        <v>1161400</v>
      </c>
      <c r="V81" s="5">
        <v>3.3099999999999997E-2</v>
      </c>
    </row>
    <row r="82" spans="1:22" x14ac:dyDescent="0.2">
      <c r="A82" s="16" t="s">
        <v>200</v>
      </c>
      <c r="B82" s="4">
        <v>198400</v>
      </c>
      <c r="C82" s="4">
        <v>234490</v>
      </c>
      <c r="D82" s="4">
        <v>-36090</v>
      </c>
      <c r="E82" s="4">
        <v>-2391193862</v>
      </c>
      <c r="F82" s="4">
        <f t="shared" si="11"/>
        <v>-385194013862</v>
      </c>
      <c r="G82" s="4">
        <v>144500</v>
      </c>
      <c r="H82" s="4">
        <v>4200</v>
      </c>
      <c r="I82" s="4">
        <v>140300</v>
      </c>
      <c r="J82" s="4">
        <v>9293100000</v>
      </c>
      <c r="K82" s="24">
        <f t="shared" si="12"/>
        <v>30191950000</v>
      </c>
      <c r="L82" s="4">
        <v>879</v>
      </c>
      <c r="M82" s="4">
        <v>687</v>
      </c>
      <c r="N82" s="4">
        <v>86</v>
      </c>
      <c r="O82" s="4">
        <v>83</v>
      </c>
      <c r="P82" s="4">
        <v>563500</v>
      </c>
      <c r="Q82" s="4">
        <v>545200</v>
      </c>
      <c r="R82" s="5">
        <v>7.7000000000000002E-3</v>
      </c>
      <c r="S82" s="4">
        <v>1170700</v>
      </c>
      <c r="T82" s="5">
        <f t="shared" si="13"/>
        <v>2222089.5</v>
      </c>
      <c r="U82" s="5">
        <f t="shared" si="14"/>
        <v>1161400</v>
      </c>
      <c r="V82" s="5">
        <v>1.5100000000000001E-2</v>
      </c>
    </row>
    <row r="83" spans="1:22" x14ac:dyDescent="0.2">
      <c r="A83" s="16" t="s">
        <v>199</v>
      </c>
      <c r="B83" s="4">
        <v>78800</v>
      </c>
      <c r="C83" s="4">
        <v>596600</v>
      </c>
      <c r="D83" s="4">
        <v>-517800</v>
      </c>
      <c r="E83" s="4">
        <v>-34000790000</v>
      </c>
      <c r="F83" s="4">
        <f t="shared" si="11"/>
        <v>-382802820000</v>
      </c>
      <c r="G83" s="4">
        <v>134800</v>
      </c>
      <c r="H83" s="4">
        <v>18200</v>
      </c>
      <c r="I83" s="4">
        <v>116600</v>
      </c>
      <c r="J83" s="4">
        <v>7661930000</v>
      </c>
      <c r="K83" s="24">
        <f t="shared" si="12"/>
        <v>20898850000</v>
      </c>
      <c r="L83" s="4">
        <v>483</v>
      </c>
      <c r="M83" s="4">
        <v>1482</v>
      </c>
      <c r="N83" s="4">
        <v>41</v>
      </c>
      <c r="O83" s="4">
        <v>192</v>
      </c>
      <c r="P83" s="4">
        <v>308100</v>
      </c>
      <c r="Q83" s="4">
        <v>1031600</v>
      </c>
      <c r="R83" s="5">
        <v>-3.0000000000000001E-3</v>
      </c>
      <c r="S83" s="4">
        <v>1429100</v>
      </c>
      <c r="T83" s="5">
        <f t="shared" si="13"/>
        <v>2210437.2000000002</v>
      </c>
      <c r="U83" s="5">
        <f t="shared" si="14"/>
        <v>1161400</v>
      </c>
      <c r="V83" s="5">
        <v>1.3600000000000001E-2</v>
      </c>
    </row>
    <row r="84" spans="1:22" x14ac:dyDescent="0.2">
      <c r="A84" s="16" t="s">
        <v>193</v>
      </c>
      <c r="B84" s="4">
        <v>97200</v>
      </c>
      <c r="C84" s="4">
        <v>961468</v>
      </c>
      <c r="D84" s="4">
        <v>-864268</v>
      </c>
      <c r="E84" s="4">
        <v>-57237820000</v>
      </c>
      <c r="F84" s="4">
        <f t="shared" si="11"/>
        <v>-348802030000</v>
      </c>
      <c r="G84" s="4">
        <v>384700</v>
      </c>
      <c r="H84" s="4">
        <v>1100</v>
      </c>
      <c r="I84" s="4">
        <v>383600</v>
      </c>
      <c r="J84" s="4">
        <v>25503860000</v>
      </c>
      <c r="K84" s="24">
        <f t="shared" si="12"/>
        <v>13236920000</v>
      </c>
      <c r="L84" s="4">
        <v>1106</v>
      </c>
      <c r="M84" s="4">
        <v>862</v>
      </c>
      <c r="N84" s="4">
        <v>107</v>
      </c>
      <c r="O84" s="4">
        <v>82</v>
      </c>
      <c r="P84" s="4">
        <v>770600</v>
      </c>
      <c r="Q84" s="4">
        <v>628300</v>
      </c>
      <c r="R84" s="5">
        <v>-1.5100000000000001E-2</v>
      </c>
      <c r="S84" s="4">
        <v>1936600</v>
      </c>
      <c r="T84" s="5">
        <f t="shared" si="13"/>
        <v>2255913.2000000002</v>
      </c>
      <c r="U84" s="5">
        <f t="shared" si="14"/>
        <v>1161400</v>
      </c>
      <c r="V84" s="5">
        <v>1.8000000000000002E-2</v>
      </c>
    </row>
    <row r="85" spans="1:22" x14ac:dyDescent="0.2">
      <c r="A85" s="16" t="s">
        <v>192</v>
      </c>
      <c r="B85" s="4">
        <v>39100</v>
      </c>
      <c r="C85" s="4">
        <v>320560</v>
      </c>
      <c r="D85" s="4">
        <v>-281460</v>
      </c>
      <c r="E85" s="4">
        <v>-18635230000</v>
      </c>
      <c r="F85" s="4">
        <f t="shared" si="11"/>
        <v>-291564210000</v>
      </c>
      <c r="G85" s="4">
        <v>40000</v>
      </c>
      <c r="H85" s="4">
        <v>28900</v>
      </c>
      <c r="I85" s="4">
        <v>11100</v>
      </c>
      <c r="J85" s="4">
        <v>739110000</v>
      </c>
      <c r="K85" s="24">
        <f t="shared" si="12"/>
        <v>-12266940000</v>
      </c>
      <c r="L85" s="4">
        <v>622</v>
      </c>
      <c r="M85" s="4">
        <v>784</v>
      </c>
      <c r="N85" s="4">
        <v>88</v>
      </c>
      <c r="O85" s="4">
        <v>81</v>
      </c>
      <c r="P85" s="4">
        <v>533400</v>
      </c>
      <c r="Q85" s="4">
        <v>557500</v>
      </c>
      <c r="R85" s="5">
        <v>9.1000000000000004E-3</v>
      </c>
      <c r="S85" s="4">
        <v>1161400</v>
      </c>
      <c r="T85" s="5">
        <f t="shared" si="13"/>
        <v>2357173.4</v>
      </c>
      <c r="U85" s="5">
        <f t="shared" si="14"/>
        <v>1954100</v>
      </c>
      <c r="V85" s="5">
        <v>1.0500000000000001E-2</v>
      </c>
    </row>
    <row r="86" spans="1:22" x14ac:dyDescent="0.2">
      <c r="A86" s="16" t="s">
        <v>191</v>
      </c>
      <c r="B86" s="4">
        <v>136500</v>
      </c>
      <c r="C86" s="4">
        <v>684756</v>
      </c>
      <c r="D86" s="4">
        <v>-548256</v>
      </c>
      <c r="E86" s="4">
        <v>-36601080000</v>
      </c>
      <c r="F86" s="4">
        <f t="shared" si="11"/>
        <v>-272928980000</v>
      </c>
      <c r="G86" s="4">
        <v>127600</v>
      </c>
      <c r="H86" s="4">
        <v>146300</v>
      </c>
      <c r="I86" s="4">
        <v>-18700</v>
      </c>
      <c r="J86" s="4">
        <v>-1219850000</v>
      </c>
      <c r="K86" s="24">
        <f t="shared" si="12"/>
        <v>-13006050000</v>
      </c>
      <c r="L86" s="4">
        <v>744</v>
      </c>
      <c r="M86" s="4">
        <v>1258</v>
      </c>
      <c r="N86" s="4">
        <v>131</v>
      </c>
      <c r="O86" s="4">
        <v>206</v>
      </c>
      <c r="P86" s="4">
        <v>728300</v>
      </c>
      <c r="Q86" s="4">
        <v>1426100</v>
      </c>
      <c r="R86" s="5">
        <v>-1.9599999999999999E-2</v>
      </c>
      <c r="S86" s="4">
        <v>2992900</v>
      </c>
      <c r="T86" s="5">
        <f t="shared" si="13"/>
        <v>2246257.5</v>
      </c>
      <c r="U86" s="5">
        <f t="shared" si="14"/>
        <v>1905190</v>
      </c>
      <c r="V86" s="5">
        <v>1.9299999999999998E-2</v>
      </c>
    </row>
    <row r="87" spans="1:22" x14ac:dyDescent="0.2">
      <c r="A87" s="16" t="s">
        <v>190</v>
      </c>
      <c r="B87" s="4">
        <v>532800</v>
      </c>
      <c r="C87" s="4">
        <v>511020</v>
      </c>
      <c r="D87" s="4">
        <v>21780</v>
      </c>
      <c r="E87" s="4">
        <v>1452710000</v>
      </c>
      <c r="F87" s="4">
        <f t="shared" si="11"/>
        <v>-236327900000</v>
      </c>
      <c r="G87" s="4">
        <v>13000</v>
      </c>
      <c r="H87" s="4">
        <v>497500</v>
      </c>
      <c r="I87" s="4">
        <v>-484500</v>
      </c>
      <c r="J87" s="4">
        <v>-32399640000</v>
      </c>
      <c r="K87" s="24">
        <f t="shared" si="12"/>
        <v>-11786200000</v>
      </c>
      <c r="L87" s="4">
        <v>1052</v>
      </c>
      <c r="M87" s="4">
        <v>1806</v>
      </c>
      <c r="N87" s="4">
        <v>130</v>
      </c>
      <c r="O87" s="4">
        <v>257</v>
      </c>
      <c r="P87" s="4">
        <v>823000</v>
      </c>
      <c r="Q87" s="4">
        <v>1456000</v>
      </c>
      <c r="R87" s="5">
        <v>-2.8999999999999998E-3</v>
      </c>
      <c r="S87" s="4">
        <v>2445600</v>
      </c>
      <c r="T87" s="5">
        <f t="shared" si="13"/>
        <v>2219447.5</v>
      </c>
      <c r="U87" s="5">
        <f t="shared" si="14"/>
        <v>1905190</v>
      </c>
      <c r="V87" s="5">
        <v>1.9199999999999998E-2</v>
      </c>
    </row>
    <row r="88" spans="1:22" x14ac:dyDescent="0.2">
      <c r="A88" s="16" t="s">
        <v>189</v>
      </c>
      <c r="B88" s="4">
        <v>54600</v>
      </c>
      <c r="C88" s="4">
        <v>408500</v>
      </c>
      <c r="D88" s="4">
        <v>-353900</v>
      </c>
      <c r="E88" s="4">
        <v>-23851280000</v>
      </c>
      <c r="F88" s="4">
        <f t="shared" si="11"/>
        <v>-237780610000</v>
      </c>
      <c r="G88" s="4">
        <v>114500</v>
      </c>
      <c r="H88" s="4">
        <v>28900</v>
      </c>
      <c r="I88" s="4">
        <v>85600</v>
      </c>
      <c r="J88" s="4">
        <v>5774440000</v>
      </c>
      <c r="K88" s="24">
        <f t="shared" si="12"/>
        <v>20613440000</v>
      </c>
      <c r="L88" s="4">
        <v>667</v>
      </c>
      <c r="M88" s="4">
        <v>1423</v>
      </c>
      <c r="N88" s="4">
        <v>93</v>
      </c>
      <c r="O88" s="4">
        <v>205</v>
      </c>
      <c r="P88" s="4">
        <v>524400</v>
      </c>
      <c r="Q88" s="4">
        <v>1222600</v>
      </c>
      <c r="R88" s="5">
        <v>-1.4000000000000002E-3</v>
      </c>
      <c r="S88" s="4">
        <v>3151900</v>
      </c>
      <c r="T88" s="5">
        <f t="shared" si="13"/>
        <v>2172778.4</v>
      </c>
      <c r="U88" s="5">
        <f t="shared" si="14"/>
        <v>1312577</v>
      </c>
      <c r="V88" s="5">
        <v>2.1899999999999999E-2</v>
      </c>
    </row>
    <row r="89" spans="1:22" x14ac:dyDescent="0.2">
      <c r="A89" s="16" t="s">
        <v>188</v>
      </c>
      <c r="B89" s="4">
        <v>268820</v>
      </c>
      <c r="C89" s="4">
        <v>236840</v>
      </c>
      <c r="D89" s="4">
        <v>31980</v>
      </c>
      <c r="E89" s="4">
        <v>2161650000</v>
      </c>
      <c r="F89" s="4">
        <f t="shared" si="11"/>
        <v>-213929330000</v>
      </c>
      <c r="G89" s="4">
        <v>262000</v>
      </c>
      <c r="H89" s="4">
        <v>47800</v>
      </c>
      <c r="I89" s="4">
        <v>214200</v>
      </c>
      <c r="J89" s="4">
        <v>14543630000</v>
      </c>
      <c r="K89" s="24">
        <f t="shared" si="12"/>
        <v>14839000000</v>
      </c>
      <c r="L89" s="4">
        <v>1806</v>
      </c>
      <c r="M89" s="4">
        <v>1725</v>
      </c>
      <c r="N89" s="4">
        <v>330</v>
      </c>
      <c r="O89" s="4">
        <v>229</v>
      </c>
      <c r="P89" s="4">
        <v>1906700</v>
      </c>
      <c r="Q89" s="4">
        <v>1397600</v>
      </c>
      <c r="R89" s="5">
        <v>2.1099999999999997E-2</v>
      </c>
      <c r="S89" s="4">
        <v>3305300</v>
      </c>
      <c r="T89" s="5">
        <f t="shared" si="13"/>
        <v>2183012.7999999998</v>
      </c>
      <c r="U89" s="5">
        <f t="shared" si="14"/>
        <v>1312577</v>
      </c>
      <c r="V89" s="5">
        <v>2.4900000000000002E-2</v>
      </c>
    </row>
    <row r="90" spans="1:22" x14ac:dyDescent="0.2">
      <c r="A90" s="16" t="s">
        <v>187</v>
      </c>
      <c r="B90" s="4">
        <v>91400</v>
      </c>
      <c r="C90" s="4">
        <v>219400</v>
      </c>
      <c r="D90" s="4">
        <v>-128000</v>
      </c>
      <c r="E90" s="4">
        <v>-8520340000</v>
      </c>
      <c r="F90" s="4">
        <f t="shared" si="11"/>
        <v>-216090980000</v>
      </c>
      <c r="G90" s="4">
        <v>197200</v>
      </c>
      <c r="H90" s="4">
        <v>51100</v>
      </c>
      <c r="I90" s="4">
        <v>146100</v>
      </c>
      <c r="J90" s="4">
        <v>9736660000</v>
      </c>
      <c r="K90" s="24">
        <f t="shared" si="12"/>
        <v>295370000</v>
      </c>
      <c r="L90" s="4">
        <v>595</v>
      </c>
      <c r="M90" s="4">
        <v>803</v>
      </c>
      <c r="N90" s="4">
        <v>94</v>
      </c>
      <c r="O90" s="4">
        <v>128</v>
      </c>
      <c r="P90" s="4">
        <v>497700</v>
      </c>
      <c r="Q90" s="4">
        <v>727400</v>
      </c>
      <c r="R90" s="5">
        <v>1.6000000000000001E-3</v>
      </c>
      <c r="S90" s="4">
        <v>1954100</v>
      </c>
      <c r="T90" s="5">
        <f t="shared" si="13"/>
        <v>2240382.7999999998</v>
      </c>
      <c r="U90" s="5">
        <f t="shared" si="14"/>
        <v>1312577</v>
      </c>
      <c r="V90" s="5">
        <v>9.0000000000000011E-3</v>
      </c>
    </row>
    <row r="91" spans="1:22" x14ac:dyDescent="0.2">
      <c r="A91" s="16" t="s">
        <v>186</v>
      </c>
      <c r="B91" s="4">
        <v>177700</v>
      </c>
      <c r="C91" s="4">
        <v>258700</v>
      </c>
      <c r="D91" s="4">
        <v>-81000</v>
      </c>
      <c r="E91" s="4">
        <v>-5428760000</v>
      </c>
      <c r="F91" s="4">
        <f t="shared" ref="F91:F102" si="15">E91+F92</f>
        <v>-207570640000</v>
      </c>
      <c r="G91" s="4">
        <v>207000</v>
      </c>
      <c r="H91" s="4">
        <v>363200</v>
      </c>
      <c r="I91" s="4">
        <v>-156200</v>
      </c>
      <c r="J91" s="4">
        <v>-10353930000</v>
      </c>
      <c r="K91" s="24">
        <f t="shared" ref="K91:K102" si="16">K92+J91</f>
        <v>-9441290000</v>
      </c>
      <c r="L91" s="4">
        <v>708</v>
      </c>
      <c r="M91" s="4">
        <v>1354</v>
      </c>
      <c r="N91" s="4">
        <v>116</v>
      </c>
      <c r="O91" s="4">
        <v>210</v>
      </c>
      <c r="P91" s="4">
        <v>683900</v>
      </c>
      <c r="Q91" s="4">
        <v>1123200</v>
      </c>
      <c r="R91" s="5">
        <v>-1.1899999999999999E-2</v>
      </c>
      <c r="S91" s="4">
        <v>1905190</v>
      </c>
      <c r="T91" s="5">
        <f t="shared" si="13"/>
        <v>2222043.7000000002</v>
      </c>
      <c r="U91" s="5">
        <f t="shared" ref="U91:U102" si="17">MIN(S92:S96)</f>
        <v>1312577</v>
      </c>
      <c r="V91" s="5">
        <v>1.78E-2</v>
      </c>
    </row>
    <row r="92" spans="1:22" x14ac:dyDescent="0.2">
      <c r="A92" s="16" t="s">
        <v>185</v>
      </c>
      <c r="B92" s="4">
        <v>102700</v>
      </c>
      <c r="C92" s="4">
        <v>154572</v>
      </c>
      <c r="D92" s="4">
        <v>-51872</v>
      </c>
      <c r="E92" s="4">
        <v>-3492720000</v>
      </c>
      <c r="F92" s="4">
        <f t="shared" si="15"/>
        <v>-202141880000</v>
      </c>
      <c r="G92" s="4">
        <v>74400</v>
      </c>
      <c r="H92" s="4">
        <v>74500</v>
      </c>
      <c r="I92" s="4">
        <v>-100</v>
      </c>
      <c r="J92" s="4">
        <v>26060000</v>
      </c>
      <c r="K92" s="24">
        <f t="shared" si="16"/>
        <v>912640000</v>
      </c>
      <c r="L92" s="4">
        <v>1131</v>
      </c>
      <c r="M92" s="4">
        <v>907</v>
      </c>
      <c r="N92" s="4">
        <v>185</v>
      </c>
      <c r="O92" s="4">
        <v>96</v>
      </c>
      <c r="P92" s="4">
        <v>1165300</v>
      </c>
      <c r="Q92" s="4">
        <v>658500</v>
      </c>
      <c r="R92" s="5">
        <v>2.29E-2</v>
      </c>
      <c r="S92" s="4">
        <v>1938805</v>
      </c>
      <c r="T92" s="5">
        <f t="shared" si="13"/>
        <v>2390859.2000000002</v>
      </c>
      <c r="U92" s="5">
        <f t="shared" si="17"/>
        <v>1312577</v>
      </c>
      <c r="V92" s="5">
        <v>2.98E-2</v>
      </c>
    </row>
    <row r="93" spans="1:22" x14ac:dyDescent="0.2">
      <c r="A93" s="16" t="s">
        <v>184</v>
      </c>
      <c r="B93" s="4">
        <v>27900</v>
      </c>
      <c r="C93" s="4">
        <v>45012</v>
      </c>
      <c r="D93" s="4">
        <v>-17112</v>
      </c>
      <c r="E93" s="4">
        <v>-1123420000</v>
      </c>
      <c r="F93" s="4">
        <f t="shared" si="15"/>
        <v>-198649160000</v>
      </c>
      <c r="G93" s="4">
        <v>139300</v>
      </c>
      <c r="H93" s="4">
        <v>26600</v>
      </c>
      <c r="I93" s="4">
        <v>112700</v>
      </c>
      <c r="J93" s="4">
        <v>7402650000</v>
      </c>
      <c r="K93" s="24">
        <f t="shared" si="16"/>
        <v>886580000</v>
      </c>
      <c r="L93" s="4">
        <v>879</v>
      </c>
      <c r="M93" s="4">
        <v>573</v>
      </c>
      <c r="N93" s="4">
        <v>117</v>
      </c>
      <c r="O93" s="4">
        <v>108</v>
      </c>
      <c r="P93" s="4">
        <v>672500</v>
      </c>
      <c r="Q93" s="4">
        <v>608700</v>
      </c>
      <c r="R93" s="5">
        <v>1.24E-2</v>
      </c>
      <c r="S93" s="4">
        <v>1312577</v>
      </c>
      <c r="T93" s="5">
        <f t="shared" si="13"/>
        <v>2510668.3333333335</v>
      </c>
      <c r="U93" s="5">
        <f t="shared" si="17"/>
        <v>1883741</v>
      </c>
      <c r="V93" s="5">
        <v>1.37E-2</v>
      </c>
    </row>
    <row r="94" spans="1:22" x14ac:dyDescent="0.2">
      <c r="A94" s="16" t="s">
        <v>183</v>
      </c>
      <c r="B94" s="4">
        <v>45200</v>
      </c>
      <c r="C94" s="4">
        <v>95400</v>
      </c>
      <c r="D94" s="4">
        <v>-50200</v>
      </c>
      <c r="E94" s="4">
        <v>-3271580000</v>
      </c>
      <c r="F94" s="4">
        <f t="shared" si="15"/>
        <v>-197525740000</v>
      </c>
      <c r="G94" s="4">
        <v>69900</v>
      </c>
      <c r="H94" s="4">
        <v>352900</v>
      </c>
      <c r="I94" s="4">
        <v>-283000</v>
      </c>
      <c r="J94" s="4">
        <v>-18533470000</v>
      </c>
      <c r="K94" s="24">
        <f t="shared" si="16"/>
        <v>-6516070000</v>
      </c>
      <c r="L94" s="4">
        <v>974</v>
      </c>
      <c r="M94" s="4">
        <v>2164</v>
      </c>
      <c r="N94" s="4">
        <v>95</v>
      </c>
      <c r="O94" s="4">
        <v>233</v>
      </c>
      <c r="P94" s="4">
        <v>661000</v>
      </c>
      <c r="Q94" s="4">
        <v>1545300</v>
      </c>
      <c r="R94" s="5">
        <v>-1.9599999999999999E-2</v>
      </c>
      <c r="S94" s="4">
        <v>2391360</v>
      </c>
      <c r="T94" s="5">
        <f t="shared" si="13"/>
        <v>2525581.875</v>
      </c>
      <c r="U94" s="5">
        <f t="shared" si="17"/>
        <v>1883741</v>
      </c>
      <c r="V94" s="5">
        <v>1.8200000000000001E-2</v>
      </c>
    </row>
    <row r="95" spans="1:22" x14ac:dyDescent="0.2">
      <c r="A95" s="16" t="s">
        <v>182</v>
      </c>
      <c r="B95" s="4">
        <v>45300</v>
      </c>
      <c r="C95" s="4">
        <v>236700</v>
      </c>
      <c r="D95" s="4">
        <v>-191400</v>
      </c>
      <c r="E95" s="4">
        <v>-12657630000</v>
      </c>
      <c r="F95" s="4">
        <f t="shared" si="15"/>
        <v>-194254160000</v>
      </c>
      <c r="G95" s="4">
        <v>183200</v>
      </c>
      <c r="H95" s="4">
        <v>131400</v>
      </c>
      <c r="I95" s="4">
        <v>51800</v>
      </c>
      <c r="J95" s="4">
        <v>3436250000</v>
      </c>
      <c r="K95" s="24">
        <f t="shared" si="16"/>
        <v>12017400000</v>
      </c>
      <c r="L95" s="4">
        <v>904</v>
      </c>
      <c r="M95" s="4">
        <v>1923</v>
      </c>
      <c r="N95" s="4">
        <v>127</v>
      </c>
      <c r="O95" s="4">
        <v>169</v>
      </c>
      <c r="P95" s="4">
        <v>897700</v>
      </c>
      <c r="Q95" s="4">
        <v>1211100</v>
      </c>
      <c r="R95" s="5">
        <v>-1.5E-3</v>
      </c>
      <c r="S95" s="4">
        <v>2174002</v>
      </c>
      <c r="T95" s="5">
        <f t="shared" si="13"/>
        <v>2575807.5714285714</v>
      </c>
      <c r="U95" s="5">
        <f t="shared" si="17"/>
        <v>1883741</v>
      </c>
      <c r="V95" s="5">
        <v>1.3500000000000002E-2</v>
      </c>
    </row>
    <row r="96" spans="1:22" x14ac:dyDescent="0.2">
      <c r="A96" s="16" t="s">
        <v>177</v>
      </c>
      <c r="B96" s="4">
        <v>264800</v>
      </c>
      <c r="C96" s="4">
        <v>382336</v>
      </c>
      <c r="D96" s="4">
        <v>-117536</v>
      </c>
      <c r="E96" s="4">
        <v>-7862340000</v>
      </c>
      <c r="F96" s="4">
        <f t="shared" si="15"/>
        <v>-181596530000</v>
      </c>
      <c r="G96" s="4">
        <v>68100</v>
      </c>
      <c r="H96" s="4">
        <v>144300</v>
      </c>
      <c r="I96" s="4">
        <v>-76200</v>
      </c>
      <c r="J96" s="4">
        <v>-5079650000</v>
      </c>
      <c r="K96" s="24">
        <f t="shared" si="16"/>
        <v>8581150000</v>
      </c>
      <c r="L96" s="4">
        <v>920</v>
      </c>
      <c r="M96" s="4">
        <v>1413</v>
      </c>
      <c r="N96" s="4">
        <v>117</v>
      </c>
      <c r="O96" s="4">
        <v>154</v>
      </c>
      <c r="P96" s="4">
        <v>676200</v>
      </c>
      <c r="Q96" s="4">
        <v>1071700</v>
      </c>
      <c r="R96" s="5">
        <v>1.6000000000000001E-3</v>
      </c>
      <c r="S96" s="4">
        <v>1883741</v>
      </c>
      <c r="T96" s="5">
        <f t="shared" si="13"/>
        <v>2691152</v>
      </c>
      <c r="U96" s="5">
        <f t="shared" si="17"/>
        <v>1721799</v>
      </c>
      <c r="V96" s="5">
        <v>2.0799999999999999E-2</v>
      </c>
    </row>
    <row r="97" spans="1:22" x14ac:dyDescent="0.2">
      <c r="A97" s="16" t="s">
        <v>175</v>
      </c>
      <c r="B97" s="4">
        <v>70500</v>
      </c>
      <c r="C97" s="4">
        <v>780470</v>
      </c>
      <c r="D97" s="4">
        <v>-709970</v>
      </c>
      <c r="E97" s="4">
        <v>-47152480000</v>
      </c>
      <c r="F97" s="4">
        <f t="shared" si="15"/>
        <v>-173734190000</v>
      </c>
      <c r="G97" s="4">
        <v>99700</v>
      </c>
      <c r="H97" s="4">
        <v>20300</v>
      </c>
      <c r="I97" s="4">
        <v>79400</v>
      </c>
      <c r="J97" s="4">
        <v>5262930000</v>
      </c>
      <c r="K97" s="24">
        <f t="shared" si="16"/>
        <v>13660800000</v>
      </c>
      <c r="L97" s="4">
        <v>1634</v>
      </c>
      <c r="M97" s="4">
        <v>1573</v>
      </c>
      <c r="N97" s="4">
        <v>107</v>
      </c>
      <c r="O97" s="4">
        <v>202</v>
      </c>
      <c r="P97" s="4">
        <v>806900</v>
      </c>
      <c r="Q97" s="4">
        <v>1370600</v>
      </c>
      <c r="R97" s="5">
        <v>-7.4999999999999997E-3</v>
      </c>
      <c r="S97" s="4">
        <v>2177500</v>
      </c>
      <c r="T97" s="5">
        <f t="shared" ref="T97:T102" si="18">AVERAGE(S98:S107)</f>
        <v>2793882.4</v>
      </c>
      <c r="U97" s="5">
        <f t="shared" si="17"/>
        <v>1721799</v>
      </c>
      <c r="V97" s="5">
        <v>2.0799999999999999E-2</v>
      </c>
    </row>
    <row r="98" spans="1:22" x14ac:dyDescent="0.2">
      <c r="A98" s="16" t="s">
        <v>174</v>
      </c>
      <c r="B98" s="4">
        <v>87500</v>
      </c>
      <c r="C98" s="4">
        <v>962501</v>
      </c>
      <c r="D98" s="4">
        <v>-875001</v>
      </c>
      <c r="E98" s="4">
        <v>-58651930000</v>
      </c>
      <c r="F98" s="4">
        <f t="shared" si="15"/>
        <v>-126581710000</v>
      </c>
      <c r="G98" s="4">
        <v>99400</v>
      </c>
      <c r="H98" s="4">
        <v>28000</v>
      </c>
      <c r="I98" s="4">
        <v>71400</v>
      </c>
      <c r="J98" s="4">
        <v>4840760000</v>
      </c>
      <c r="K98" s="24">
        <f t="shared" si="16"/>
        <v>8397870000</v>
      </c>
      <c r="L98" s="4">
        <v>1151</v>
      </c>
      <c r="M98" s="4">
        <v>2492</v>
      </c>
      <c r="N98" s="4">
        <v>113</v>
      </c>
      <c r="O98" s="4">
        <v>248</v>
      </c>
      <c r="P98" s="4">
        <v>758800</v>
      </c>
      <c r="Q98" s="4">
        <v>1687200</v>
      </c>
      <c r="R98" s="5">
        <v>-1.9099999999999999E-2</v>
      </c>
      <c r="S98" s="4">
        <v>2685209</v>
      </c>
      <c r="T98" s="5">
        <f t="shared" si="18"/>
        <v>2821050.75</v>
      </c>
      <c r="U98" s="5">
        <f t="shared" si="17"/>
        <v>1721799</v>
      </c>
      <c r="V98" s="5">
        <v>2.06E-2</v>
      </c>
    </row>
    <row r="99" spans="1:22" x14ac:dyDescent="0.2">
      <c r="A99" s="16" t="s">
        <v>164</v>
      </c>
      <c r="B99" s="4">
        <v>112381</v>
      </c>
      <c r="C99" s="4">
        <v>850648</v>
      </c>
      <c r="D99" s="4">
        <v>-738267</v>
      </c>
      <c r="E99" s="4">
        <v>-49791340000</v>
      </c>
      <c r="F99" s="4">
        <f t="shared" si="15"/>
        <v>-67929780000</v>
      </c>
      <c r="G99" s="4">
        <v>111000</v>
      </c>
      <c r="H99" s="4">
        <v>93600</v>
      </c>
      <c r="I99" s="4">
        <v>17400</v>
      </c>
      <c r="J99" s="4">
        <v>1162410000</v>
      </c>
      <c r="K99" s="24">
        <f t="shared" si="16"/>
        <v>3557110000</v>
      </c>
      <c r="L99" s="4">
        <v>1294</v>
      </c>
      <c r="M99" s="4">
        <v>2680</v>
      </c>
      <c r="N99" s="4">
        <v>190</v>
      </c>
      <c r="O99" s="4">
        <v>367</v>
      </c>
      <c r="P99" s="4">
        <v>1098900</v>
      </c>
      <c r="Q99" s="4">
        <v>2205100</v>
      </c>
      <c r="R99" s="5">
        <v>-2.8999999999999998E-3</v>
      </c>
      <c r="S99" s="4">
        <v>3407644</v>
      </c>
      <c r="T99" s="5">
        <f t="shared" si="18"/>
        <v>2625519.6666666665</v>
      </c>
      <c r="U99" s="5">
        <f t="shared" si="17"/>
        <v>1721799</v>
      </c>
      <c r="V99" s="5">
        <v>2.4900000000000002E-2</v>
      </c>
    </row>
    <row r="100" spans="1:22" x14ac:dyDescent="0.2">
      <c r="A100" s="16" t="s">
        <v>156</v>
      </c>
      <c r="B100" s="4">
        <v>230040</v>
      </c>
      <c r="C100" s="4">
        <v>624975</v>
      </c>
      <c r="D100" s="4">
        <v>-394935</v>
      </c>
      <c r="E100" s="4">
        <v>-27109610000</v>
      </c>
      <c r="F100" s="4">
        <f t="shared" si="15"/>
        <v>-18138440000</v>
      </c>
      <c r="G100" s="4">
        <v>359800</v>
      </c>
      <c r="H100" s="4">
        <v>101900</v>
      </c>
      <c r="I100" s="4">
        <v>257900</v>
      </c>
      <c r="J100" s="4">
        <v>17752750000</v>
      </c>
      <c r="K100" s="24">
        <f t="shared" si="16"/>
        <v>2394700000</v>
      </c>
      <c r="L100" s="4">
        <v>1294</v>
      </c>
      <c r="M100" s="4">
        <v>2010</v>
      </c>
      <c r="N100" s="4">
        <v>158</v>
      </c>
      <c r="O100" s="4">
        <v>200</v>
      </c>
      <c r="P100" s="4">
        <v>981300</v>
      </c>
      <c r="Q100" s="4">
        <v>1399600</v>
      </c>
      <c r="R100" s="5">
        <v>-1.1599999999999999E-2</v>
      </c>
      <c r="S100" s="4">
        <v>2527800</v>
      </c>
      <c r="T100" s="5">
        <f t="shared" si="18"/>
        <v>2674379.5</v>
      </c>
      <c r="U100" s="5">
        <f t="shared" si="17"/>
        <v>1721799</v>
      </c>
      <c r="V100" s="5">
        <v>1.4499999999999999E-2</v>
      </c>
    </row>
    <row r="101" spans="1:22" x14ac:dyDescent="0.2">
      <c r="A101" s="16" t="s">
        <v>155</v>
      </c>
      <c r="B101" s="4">
        <v>355100</v>
      </c>
      <c r="C101" s="4">
        <v>297620</v>
      </c>
      <c r="D101" s="4">
        <v>57480</v>
      </c>
      <c r="E101" s="4">
        <v>4015960000</v>
      </c>
      <c r="F101" s="4">
        <f t="shared" si="15"/>
        <v>8971170000</v>
      </c>
      <c r="G101" s="4">
        <v>24200</v>
      </c>
      <c r="H101" s="4">
        <v>188400</v>
      </c>
      <c r="I101" s="4">
        <v>-164200</v>
      </c>
      <c r="J101" s="4">
        <v>-11201350000</v>
      </c>
      <c r="K101" s="24">
        <f t="shared" si="16"/>
        <v>-15358050000</v>
      </c>
      <c r="L101" s="4">
        <v>1774</v>
      </c>
      <c r="M101" s="4">
        <v>1373</v>
      </c>
      <c r="N101" s="4">
        <v>103</v>
      </c>
      <c r="O101" s="4">
        <v>91</v>
      </c>
      <c r="P101" s="4">
        <v>756900</v>
      </c>
      <c r="Q101" s="4">
        <v>750800</v>
      </c>
      <c r="R101" s="5">
        <v>7.4000000000000003E-3</v>
      </c>
      <c r="S101" s="4">
        <v>1721799</v>
      </c>
      <c r="T101" s="5">
        <f t="shared" si="18"/>
        <v>3626960</v>
      </c>
      <c r="U101" s="5">
        <f t="shared" si="17"/>
        <v>3626960</v>
      </c>
      <c r="V101" s="5">
        <v>1.7500000000000002E-2</v>
      </c>
    </row>
    <row r="102" spans="1:22" x14ac:dyDescent="0.2">
      <c r="A102" s="16" t="s">
        <v>154</v>
      </c>
      <c r="B102" s="4">
        <v>156700</v>
      </c>
      <c r="C102" s="4">
        <v>83960</v>
      </c>
      <c r="D102" s="4">
        <v>72740</v>
      </c>
      <c r="E102" s="4">
        <v>4955210000</v>
      </c>
      <c r="F102" s="4">
        <f t="shared" si="15"/>
        <v>4955210000</v>
      </c>
      <c r="G102" s="4">
        <v>90600</v>
      </c>
      <c r="H102" s="4">
        <v>150700</v>
      </c>
      <c r="I102" s="4">
        <v>-60100</v>
      </c>
      <c r="J102" s="4">
        <v>-4156700000</v>
      </c>
      <c r="K102" s="24">
        <f t="shared" si="16"/>
        <v>-4156700000</v>
      </c>
      <c r="L102" s="4">
        <v>2324</v>
      </c>
      <c r="M102" s="4">
        <v>2008</v>
      </c>
      <c r="N102" s="4">
        <v>311</v>
      </c>
      <c r="O102" s="4">
        <v>294</v>
      </c>
      <c r="P102" s="4">
        <v>1854600</v>
      </c>
      <c r="Q102" s="4">
        <v>1640500</v>
      </c>
      <c r="R102" s="5">
        <v>2.0899999999999998E-2</v>
      </c>
      <c r="S102" s="4">
        <v>3626960</v>
      </c>
      <c r="T102" s="5" t="e">
        <f t="shared" si="18"/>
        <v>#DIV/0!</v>
      </c>
      <c r="U102" s="5">
        <f t="shared" si="17"/>
        <v>0</v>
      </c>
      <c r="V102" s="5">
        <v>2.8900000000000002E-2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/>
      <c r="U103" s="5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/>
      <c r="U104" s="5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/>
      <c r="U105" s="5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5"/>
      <c r="U106" s="5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5"/>
      <c r="U107" s="5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5"/>
      <c r="U108" s="5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5"/>
      <c r="U109" s="5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/>
      <c r="U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/>
      <c r="U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5"/>
      <c r="U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5"/>
      <c r="S113" s="4"/>
      <c r="T113" s="5"/>
      <c r="U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5"/>
      <c r="S114" s="4"/>
      <c r="T114" s="5"/>
      <c r="U114" s="5"/>
    </row>
    <row r="115" spans="1:21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5"/>
      <c r="S115" s="4"/>
      <c r="T115" s="5"/>
      <c r="U115" s="5"/>
    </row>
    <row r="116" spans="1:21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5"/>
      <c r="S116" s="4"/>
      <c r="T116" s="5"/>
      <c r="U116" s="5"/>
    </row>
    <row r="117" spans="1:21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5"/>
      <c r="S117" s="4"/>
      <c r="T117" s="5"/>
      <c r="U117" s="5"/>
    </row>
    <row r="118" spans="1:21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5"/>
      <c r="S118" s="4"/>
      <c r="T118" s="5"/>
      <c r="U118" s="5"/>
    </row>
    <row r="119" spans="1:21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5"/>
      <c r="S119" s="4"/>
      <c r="T119" s="5"/>
      <c r="U119" s="5"/>
    </row>
    <row r="120" spans="1:21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5"/>
      <c r="S120" s="4"/>
      <c r="T120" s="5"/>
      <c r="U120" s="5"/>
    </row>
    <row r="121" spans="1:21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5"/>
      <c r="S121" s="4"/>
      <c r="T121" s="5"/>
      <c r="U121" s="5"/>
    </row>
    <row r="122" spans="1:21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5"/>
      <c r="S122" s="4"/>
      <c r="T122" s="5"/>
      <c r="U122" s="5"/>
    </row>
    <row r="123" spans="1:21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5"/>
      <c r="S123" s="4"/>
      <c r="T123" s="5"/>
      <c r="U123" s="5"/>
    </row>
    <row r="124" spans="1:21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5"/>
      <c r="S124" s="4"/>
      <c r="T124" s="5"/>
      <c r="U124" s="5"/>
    </row>
    <row r="125" spans="1:21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5"/>
      <c r="S125" s="4"/>
      <c r="T125" s="5"/>
      <c r="U125" s="5"/>
    </row>
    <row r="126" spans="1:21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5"/>
      <c r="S126" s="4"/>
      <c r="T126" s="5"/>
      <c r="U126" s="5"/>
    </row>
    <row r="127" spans="1:21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5"/>
      <c r="S127" s="4"/>
      <c r="T127" s="5"/>
      <c r="U127" s="5"/>
    </row>
    <row r="128" spans="1:21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5"/>
      <c r="S128" s="4"/>
      <c r="T128" s="5"/>
      <c r="U128" s="5"/>
    </row>
    <row r="129" spans="1:21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5"/>
      <c r="S129" s="4"/>
      <c r="T129" s="5"/>
      <c r="U129" s="5"/>
    </row>
    <row r="130" spans="1:21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5"/>
      <c r="S130" s="4"/>
      <c r="T130" s="5"/>
      <c r="U130" s="5"/>
    </row>
    <row r="131" spans="1:21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5"/>
      <c r="S131" s="4"/>
      <c r="T131" s="5"/>
      <c r="U131" s="5"/>
    </row>
    <row r="132" spans="1:21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5"/>
      <c r="S132" s="4"/>
      <c r="T132" s="5"/>
      <c r="U132" s="5"/>
    </row>
    <row r="133" spans="1:21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5"/>
      <c r="S133" s="4"/>
      <c r="T133" s="5"/>
      <c r="U133" s="5"/>
    </row>
    <row r="134" spans="1:21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5"/>
      <c r="S134" s="4"/>
      <c r="T134" s="5"/>
      <c r="U134" s="5"/>
    </row>
    <row r="135" spans="1:21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5"/>
      <c r="S135" s="4"/>
      <c r="T135" s="5"/>
      <c r="U135" s="5"/>
    </row>
    <row r="136" spans="1:21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5"/>
      <c r="S136" s="4"/>
      <c r="T136" s="5"/>
      <c r="U136" s="5"/>
    </row>
    <row r="137" spans="1:21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5"/>
      <c r="S137" s="4"/>
      <c r="T137" s="5"/>
      <c r="U137" s="5"/>
    </row>
    <row r="138" spans="1:21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5"/>
      <c r="S138" s="4"/>
      <c r="T138" s="5"/>
      <c r="U138" s="5"/>
    </row>
    <row r="139" spans="1:21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5"/>
      <c r="S139" s="4"/>
      <c r="T139" s="5"/>
      <c r="U139" s="5"/>
    </row>
    <row r="140" spans="1:21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5"/>
      <c r="S140" s="4"/>
      <c r="T140" s="5"/>
      <c r="U140" s="5"/>
    </row>
    <row r="141" spans="1:21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5"/>
      <c r="S141" s="4"/>
      <c r="T141" s="5"/>
      <c r="U141" s="5"/>
    </row>
    <row r="142" spans="1:21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5"/>
      <c r="S142" s="4"/>
      <c r="T142" s="5"/>
      <c r="U142" s="5"/>
    </row>
    <row r="143" spans="1:21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5"/>
      <c r="S143" s="4"/>
      <c r="T143" s="5"/>
      <c r="U143" s="5"/>
    </row>
    <row r="144" spans="1:21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5"/>
      <c r="S144" s="4"/>
      <c r="T144" s="5"/>
      <c r="U144" s="5"/>
    </row>
    <row r="145" spans="1:21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5"/>
      <c r="S145" s="4"/>
      <c r="T145" s="5"/>
      <c r="U145" s="5"/>
    </row>
    <row r="146" spans="1:21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5"/>
      <c r="S146" s="4"/>
      <c r="T146" s="5"/>
      <c r="U146" s="5"/>
    </row>
    <row r="147" spans="1:21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5"/>
      <c r="S147" s="4"/>
      <c r="T147" s="5"/>
      <c r="U147" s="5"/>
    </row>
    <row r="148" spans="1:21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5"/>
      <c r="S148" s="4"/>
      <c r="T148" s="5"/>
      <c r="U148" s="5"/>
    </row>
    <row r="149" spans="1:21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5"/>
      <c r="S149" s="4"/>
      <c r="T149" s="5"/>
      <c r="U149" s="5"/>
    </row>
    <row r="150" spans="1:21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5"/>
      <c r="S150" s="4"/>
      <c r="T150" s="5"/>
      <c r="U150" s="5"/>
    </row>
    <row r="151" spans="1:21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5"/>
      <c r="S151" s="4"/>
      <c r="T151" s="5"/>
      <c r="U151" s="5"/>
    </row>
    <row r="152" spans="1:21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5"/>
      <c r="S152" s="4"/>
      <c r="T152" s="5"/>
      <c r="U152" s="5"/>
    </row>
    <row r="153" spans="1:21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5"/>
      <c r="S153" s="4"/>
      <c r="T153" s="5"/>
      <c r="U153" s="5"/>
    </row>
    <row r="154" spans="1:21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5"/>
      <c r="S154" s="4"/>
      <c r="T154" s="5"/>
      <c r="U154" s="5"/>
    </row>
    <row r="155" spans="1:21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5"/>
      <c r="S155" s="4"/>
      <c r="T155" s="5"/>
      <c r="U155" s="5"/>
    </row>
    <row r="156" spans="1:21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5"/>
      <c r="S156" s="4"/>
      <c r="T156" s="5"/>
      <c r="U156" s="5"/>
    </row>
    <row r="157" spans="1:21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5"/>
      <c r="S157" s="4"/>
      <c r="T157" s="5"/>
      <c r="U157" s="5"/>
    </row>
    <row r="158" spans="1:21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5"/>
      <c r="S158" s="4"/>
      <c r="T158" s="5"/>
      <c r="U158" s="5"/>
    </row>
    <row r="159" spans="1:21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5"/>
      <c r="S159" s="4"/>
      <c r="T159" s="5"/>
      <c r="U159" s="5"/>
    </row>
    <row r="160" spans="1:21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5"/>
      <c r="S160" s="4"/>
      <c r="T160" s="5"/>
      <c r="U160" s="5"/>
    </row>
    <row r="161" spans="1:21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5"/>
      <c r="S161" s="4"/>
      <c r="T161" s="5"/>
      <c r="U161" s="5"/>
    </row>
    <row r="162" spans="1:21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5"/>
      <c r="S162" s="4"/>
      <c r="T162" s="5"/>
      <c r="U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8"/>
      <c r="S163" s="4"/>
      <c r="T163" s="5"/>
      <c r="U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8"/>
      <c r="S164" s="4"/>
      <c r="T164" s="5"/>
      <c r="U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8"/>
      <c r="S165" s="4"/>
      <c r="T165" s="5"/>
      <c r="U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8"/>
      <c r="S166" s="4"/>
      <c r="T166" s="5"/>
      <c r="U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8"/>
      <c r="S167" s="4"/>
      <c r="T167" s="5"/>
      <c r="U167" s="5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DB65-AE4C-7549-81FB-FAAC320FFF38}">
  <sheetPr codeName="Sheet48"/>
  <dimension ref="A1:V258"/>
  <sheetViews>
    <sheetView topLeftCell="E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5"/>
    <col min="3" max="3" customWidth="true" width="14.1640625"/>
    <col min="4" max="4" customWidth="true" width="18.33203125"/>
    <col min="5" max="5" customWidth="true" width="18.0"/>
    <col min="6" max="6" customWidth="true" width="21.5"/>
    <col min="7" max="9" customWidth="true" width="17.1640625"/>
    <col min="10" max="10" customWidth="true" width="18.33203125"/>
    <col min="11" max="11" customWidth="true" width="16.6640625"/>
    <col min="12" max="17" customWidth="true" width="17.1640625"/>
    <col min="18" max="18" customWidth="true" width="13.0"/>
    <col min="19" max="19" customWidth="true" width="15.6640625"/>
    <col min="20" max="21" customWidth="true" width="18.83203125"/>
    <col min="22" max="22" customWidth="true" width="15.6640625"/>
  </cols>
  <sheetData>
    <row r="1" spans="1:22" x14ac:dyDescent="0.2">
      <c r="A1" s="19"/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18</v>
      </c>
      <c r="M2" s="1" t="s">
        <v>17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895">
        <v>344</v>
      </c>
      <c r="B3" t="n" s="2896">
        <v>977902.0</v>
      </c>
      <c r="C3" t="n" s="2897">
        <v>3021136.0</v>
      </c>
      <c r="D3" t="n" s="2898">
        <v>-2043234.0</v>
      </c>
      <c r="E3" t="n" s="2899">
        <v>-1.2960902E11</v>
      </c>
      <c r="G3" t="n" s="2885">
        <v>217700.0</v>
      </c>
      <c r="H3" t="n" s="2886">
        <v>351036.0</v>
      </c>
      <c r="I3" t="n" s="2887">
        <v>-133336.0</v>
      </c>
      <c r="J3" t="n" s="2888">
        <v>-8.440037E9</v>
      </c>
      <c r="L3" t="n" s="2889">
        <v>3833.0</v>
      </c>
      <c r="M3" t="n" s="2890">
        <v>4136.0</v>
      </c>
      <c r="N3" t="n" s="2891">
        <v>663.0</v>
      </c>
      <c r="O3" t="n" s="2892">
        <v>480.0</v>
      </c>
      <c r="P3" t="n" s="2893">
        <v>5056100.0</v>
      </c>
      <c r="Q3" t="n" s="2894">
        <v>4206900.0</v>
      </c>
      <c r="R3" t="n" s="2883">
        <v>0.0128</v>
      </c>
      <c r="S3" t="n" s="2882">
        <v>1.0588336E7</v>
      </c>
      <c r="V3" t="n" s="2884">
        <v>0.0311</v>
      </c>
    </row>
    <row r="4">
      <c r="A4" t="s" s="828">
        <v>343</v>
      </c>
      <c r="B4" t="n" s="829">
        <v>2230500.0</v>
      </c>
      <c r="C4" t="n" s="830">
        <v>3413516.0</v>
      </c>
      <c r="D4" t="n" s="831">
        <v>-1183016.0</v>
      </c>
      <c r="E4" t="n" s="832">
        <v>-6.885749E10</v>
      </c>
      <c r="G4" t="n" s="818">
        <v>381700.0</v>
      </c>
      <c r="H4" t="n" s="819">
        <v>361616.0</v>
      </c>
      <c r="I4" t="n" s="820">
        <v>20084.0</v>
      </c>
      <c r="J4" t="n" s="821">
        <v>1.050582E9</v>
      </c>
      <c r="L4" t="n" s="822">
        <v>3857.0</v>
      </c>
      <c r="M4" t="n" s="823">
        <v>4626.0</v>
      </c>
      <c r="N4" t="n" s="824">
        <v>845.0</v>
      </c>
      <c r="O4" t="n" s="825">
        <v>820.0</v>
      </c>
      <c r="P4" t="n" s="826">
        <v>6858000.0</v>
      </c>
      <c r="Q4" t="n" s="827">
        <v>6570600.0</v>
      </c>
      <c r="R4" t="n" s="816">
        <v>0.0381</v>
      </c>
      <c r="S4" t="n" s="815">
        <v>1.5822116E7</v>
      </c>
      <c r="V4" t="n" s="817">
        <v>0.0574</v>
      </c>
    </row>
    <row r="5" spans="1:22" x14ac:dyDescent="0.2">
      <c r="A5" s="16" t="s">
        <v>342</v>
      </c>
      <c r="B5" s="4">
        <v>1570925</v>
      </c>
      <c r="C5" s="4">
        <v>2300292</v>
      </c>
      <c r="D5" s="4">
        <v>-729367</v>
      </c>
      <c r="E5" s="4">
        <v>-44781400000</v>
      </c>
      <c r="F5" s="4">
        <f t="shared" ref="F5:F46" si="0">E5+F6</f>
        <v>3152593311041</v>
      </c>
      <c r="G5" s="4">
        <v>358500</v>
      </c>
      <c r="H5" s="4">
        <v>666654</v>
      </c>
      <c r="I5" s="4">
        <v>-308154</v>
      </c>
      <c r="J5" s="4">
        <v>-18981271000</v>
      </c>
      <c r="K5" s="24">
        <f t="shared" ref="K5:K46" si="1">K6+J5</f>
        <v>-1161101588000</v>
      </c>
      <c r="L5" s="4">
        <v>1701</v>
      </c>
      <c r="M5" s="4">
        <v>2797</v>
      </c>
      <c r="N5" s="4">
        <v>231</v>
      </c>
      <c r="O5" s="4">
        <v>481</v>
      </c>
      <c r="P5" s="4">
        <v>1837500</v>
      </c>
      <c r="Q5" s="4">
        <v>3561200</v>
      </c>
      <c r="R5" s="5">
        <v>-1.6500000000000001E-2</v>
      </c>
      <c r="S5" s="4">
        <v>7966354</v>
      </c>
      <c r="T5" s="4">
        <f t="shared" ref="T5:T73" si="2">AVERAGE(S6:S15)</f>
        <v>11394069.4</v>
      </c>
      <c r="U5" s="4">
        <f t="shared" ref="U5:U46" si="3">MIN(S6:S10)</f>
        <v>7150902</v>
      </c>
      <c r="V5" s="5">
        <v>2.4199999999999999E-2</v>
      </c>
    </row>
    <row r="6" spans="1:22" x14ac:dyDescent="0.2">
      <c r="A6" s="16" t="s">
        <v>341</v>
      </c>
      <c r="B6" s="4">
        <v>738700</v>
      </c>
      <c r="C6" s="4">
        <v>1237302</v>
      </c>
      <c r="D6" s="4">
        <v>-498602</v>
      </c>
      <c r="E6" s="4">
        <v>-30663400000</v>
      </c>
      <c r="F6" s="4">
        <f t="shared" si="0"/>
        <v>3197374711041</v>
      </c>
      <c r="G6" s="4">
        <v>171700</v>
      </c>
      <c r="H6" s="4">
        <v>444218</v>
      </c>
      <c r="I6" s="4">
        <v>-272518</v>
      </c>
      <c r="J6" s="4">
        <v>-16759995000</v>
      </c>
      <c r="K6" s="24">
        <f t="shared" si="1"/>
        <v>-1142120317000</v>
      </c>
      <c r="L6" s="4">
        <v>3034</v>
      </c>
      <c r="M6" s="4">
        <v>3192</v>
      </c>
      <c r="N6" s="4">
        <v>590</v>
      </c>
      <c r="O6" s="4">
        <v>493</v>
      </c>
      <c r="P6" s="4">
        <v>4881900</v>
      </c>
      <c r="Q6" s="4">
        <v>4409700</v>
      </c>
      <c r="R6" s="5">
        <v>2.5000000000000001E-2</v>
      </c>
      <c r="S6" s="4">
        <v>10823218</v>
      </c>
      <c r="T6" s="4">
        <f t="shared" si="2"/>
        <v>11983453.199999999</v>
      </c>
      <c r="U6" s="4">
        <f t="shared" si="3"/>
        <v>5776939</v>
      </c>
      <c r="V6" s="5">
        <v>4.2999999999999997E-2</v>
      </c>
    </row>
    <row r="7" spans="1:22" x14ac:dyDescent="0.2">
      <c r="A7" s="16" t="s">
        <v>340</v>
      </c>
      <c r="B7" s="4">
        <v>1394249</v>
      </c>
      <c r="C7" s="4">
        <v>2313902</v>
      </c>
      <c r="D7" s="4">
        <v>-919653</v>
      </c>
      <c r="E7" s="4">
        <v>-54705200000</v>
      </c>
      <c r="F7" s="4">
        <f t="shared" si="0"/>
        <v>3228038111041</v>
      </c>
      <c r="G7" s="4">
        <v>275900</v>
      </c>
      <c r="H7" s="4">
        <v>222702</v>
      </c>
      <c r="I7" s="4">
        <v>53198</v>
      </c>
      <c r="J7" s="4">
        <v>3215619000</v>
      </c>
      <c r="K7" s="24">
        <f t="shared" si="1"/>
        <v>-1125360322000</v>
      </c>
      <c r="L7" s="4">
        <v>2007</v>
      </c>
      <c r="M7" s="4">
        <v>2585</v>
      </c>
      <c r="N7" s="4">
        <v>340</v>
      </c>
      <c r="O7" s="4">
        <v>410</v>
      </c>
      <c r="P7" s="4">
        <v>2422300</v>
      </c>
      <c r="Q7" s="4">
        <v>2874300</v>
      </c>
      <c r="R7" s="5">
        <v>-8.3000000000000001E-3</v>
      </c>
      <c r="S7" s="4">
        <v>7150902</v>
      </c>
      <c r="T7" s="4">
        <f t="shared" si="2"/>
        <v>12050567.5</v>
      </c>
      <c r="U7" s="4">
        <f t="shared" si="3"/>
        <v>5776939</v>
      </c>
      <c r="V7" s="5">
        <v>2.1499999999999998E-2</v>
      </c>
    </row>
    <row r="8" spans="1:22" x14ac:dyDescent="0.2">
      <c r="A8" s="16" t="s">
        <v>339</v>
      </c>
      <c r="B8" s="4">
        <v>1275050</v>
      </c>
      <c r="C8" s="4">
        <v>3455857</v>
      </c>
      <c r="D8" s="4">
        <v>-2180807</v>
      </c>
      <c r="E8" s="4">
        <v>-131876110000</v>
      </c>
      <c r="F8" s="4">
        <f t="shared" si="0"/>
        <v>3282743311041</v>
      </c>
      <c r="G8" s="4">
        <v>513600</v>
      </c>
      <c r="H8" s="4">
        <v>1074259</v>
      </c>
      <c r="I8" s="4">
        <v>-560659</v>
      </c>
      <c r="J8" s="4">
        <v>-34459928000</v>
      </c>
      <c r="K8" s="24">
        <f t="shared" si="1"/>
        <v>-1128575941000</v>
      </c>
      <c r="L8" s="4">
        <v>3475</v>
      </c>
      <c r="M8" s="4">
        <v>6910</v>
      </c>
      <c r="N8" s="4">
        <v>570</v>
      </c>
      <c r="O8" s="4">
        <v>985</v>
      </c>
      <c r="P8" s="4">
        <v>5441700</v>
      </c>
      <c r="Q8" s="4">
        <v>8149900</v>
      </c>
      <c r="R8" s="5">
        <v>-2.4700000000000003E-2</v>
      </c>
      <c r="S8" s="4">
        <v>14576259</v>
      </c>
      <c r="T8" s="4">
        <f t="shared" si="2"/>
        <v>11586814.800000001</v>
      </c>
      <c r="U8" s="4">
        <f t="shared" si="3"/>
        <v>5776939</v>
      </c>
      <c r="V8" s="5">
        <v>4.5400000000000003E-2</v>
      </c>
    </row>
    <row r="9" spans="1:22" x14ac:dyDescent="0.2">
      <c r="A9" s="16" t="s">
        <v>338</v>
      </c>
      <c r="B9" s="4">
        <v>3200110</v>
      </c>
      <c r="C9" s="4">
        <v>1885925</v>
      </c>
      <c r="D9" s="4">
        <v>1314185</v>
      </c>
      <c r="E9" s="4">
        <v>81249230000</v>
      </c>
      <c r="F9" s="4">
        <f t="shared" si="0"/>
        <v>3414619421041</v>
      </c>
      <c r="G9" s="4">
        <v>488100</v>
      </c>
      <c r="H9" s="4">
        <v>1476625</v>
      </c>
      <c r="I9" s="4">
        <v>-988525</v>
      </c>
      <c r="J9" s="4">
        <v>-59176095000</v>
      </c>
      <c r="K9" s="24">
        <f t="shared" si="1"/>
        <v>-1094116013000</v>
      </c>
      <c r="L9" s="4">
        <v>2647</v>
      </c>
      <c r="M9" s="4">
        <v>2856</v>
      </c>
      <c r="N9" s="4">
        <v>621</v>
      </c>
      <c r="O9" s="4">
        <v>442</v>
      </c>
      <c r="P9" s="4">
        <v>4377700</v>
      </c>
      <c r="Q9" s="4">
        <v>3476800</v>
      </c>
      <c r="R9" s="5">
        <v>1.6399999999999998E-2</v>
      </c>
      <c r="S9" s="4">
        <v>10583025</v>
      </c>
      <c r="T9" s="4">
        <f t="shared" si="2"/>
        <v>11778252.300000001</v>
      </c>
      <c r="U9" s="4">
        <f t="shared" si="3"/>
        <v>5776939</v>
      </c>
      <c r="V9" s="5">
        <v>3.2300000000000002E-2</v>
      </c>
    </row>
    <row r="10" spans="1:22" x14ac:dyDescent="0.2">
      <c r="A10" s="16" t="s">
        <v>337</v>
      </c>
      <c r="B10" s="4">
        <v>2017400</v>
      </c>
      <c r="C10" s="4">
        <v>1873201</v>
      </c>
      <c r="D10" s="4">
        <v>144199</v>
      </c>
      <c r="E10" s="4">
        <v>8578100000</v>
      </c>
      <c r="F10" s="4">
        <f t="shared" si="0"/>
        <v>3333370191041</v>
      </c>
      <c r="G10" s="4">
        <v>0</v>
      </c>
      <c r="H10" s="4">
        <v>0</v>
      </c>
      <c r="I10" s="4">
        <v>0</v>
      </c>
      <c r="J10" s="4">
        <v>6712854000</v>
      </c>
      <c r="K10" s="24">
        <f t="shared" si="1"/>
        <v>-1034939918000</v>
      </c>
      <c r="L10" s="4">
        <v>2342</v>
      </c>
      <c r="M10" s="4">
        <v>3404</v>
      </c>
      <c r="N10" s="4">
        <v>409</v>
      </c>
      <c r="O10" s="4">
        <v>610</v>
      </c>
      <c r="P10" s="4">
        <v>3403100</v>
      </c>
      <c r="Q10" s="4">
        <v>4437500</v>
      </c>
      <c r="R10" s="5">
        <v>8.3000000000000001E-3</v>
      </c>
      <c r="S10" s="4">
        <v>13927331</v>
      </c>
      <c r="T10" s="4">
        <f t="shared" si="2"/>
        <v>11387769.199999999</v>
      </c>
      <c r="U10" s="4">
        <f t="shared" si="3"/>
        <v>5776939</v>
      </c>
      <c r="V10" s="5">
        <v>3.2500000000000001E-2</v>
      </c>
    </row>
    <row r="11" spans="1:22" x14ac:dyDescent="0.2">
      <c r="A11" s="16" t="s">
        <v>336</v>
      </c>
      <c r="B11" s="4">
        <v>465000</v>
      </c>
      <c r="C11" s="4">
        <v>494657</v>
      </c>
      <c r="D11" s="4">
        <v>-29657</v>
      </c>
      <c r="E11" s="4">
        <v>-1775890000</v>
      </c>
      <c r="F11" s="4">
        <f t="shared" si="0"/>
        <v>3324792091041</v>
      </c>
      <c r="G11" s="4">
        <v>0</v>
      </c>
      <c r="H11" s="4">
        <v>0</v>
      </c>
      <c r="I11" s="4">
        <v>0</v>
      </c>
      <c r="J11" s="4">
        <v>47799835000</v>
      </c>
      <c r="K11" s="24">
        <f t="shared" si="1"/>
        <v>-1041652772000</v>
      </c>
      <c r="L11" s="4">
        <v>1910</v>
      </c>
      <c r="M11" s="4">
        <v>1693</v>
      </c>
      <c r="N11" s="4">
        <v>340</v>
      </c>
      <c r="O11" s="4">
        <v>310</v>
      </c>
      <c r="P11" s="4">
        <v>2249000</v>
      </c>
      <c r="Q11" s="4">
        <v>2061000</v>
      </c>
      <c r="R11" s="5">
        <v>8.3999999999999995E-3</v>
      </c>
      <c r="S11" s="4">
        <v>5776939</v>
      </c>
      <c r="T11" s="4">
        <f t="shared" si="2"/>
        <v>12013475.300000001</v>
      </c>
      <c r="U11" s="4">
        <f t="shared" si="3"/>
        <v>9882880</v>
      </c>
      <c r="V11" s="5">
        <v>2.1299999999999999E-2</v>
      </c>
    </row>
    <row r="12" spans="1:22" x14ac:dyDescent="0.2">
      <c r="A12" s="16" t="s">
        <v>335</v>
      </c>
      <c r="B12" s="4">
        <v>1195664</v>
      </c>
      <c r="C12" s="4">
        <v>2943380</v>
      </c>
      <c r="D12" s="4">
        <v>-1747716</v>
      </c>
      <c r="E12" s="4">
        <v>-105607400000</v>
      </c>
      <c r="F12" s="4">
        <f t="shared" si="0"/>
        <v>3326567981041</v>
      </c>
      <c r="G12" s="4">
        <v>0</v>
      </c>
      <c r="H12" s="4">
        <v>0</v>
      </c>
      <c r="I12" s="4">
        <v>0</v>
      </c>
      <c r="J12" s="4">
        <v>5614025000</v>
      </c>
      <c r="K12" s="24">
        <f t="shared" si="1"/>
        <v>-1089452607000</v>
      </c>
      <c r="L12" s="4">
        <v>3056</v>
      </c>
      <c r="M12" s="4">
        <v>2611</v>
      </c>
      <c r="N12" s="4">
        <v>546</v>
      </c>
      <c r="O12" s="4">
        <v>599</v>
      </c>
      <c r="P12" s="4">
        <v>4056600</v>
      </c>
      <c r="Q12" s="4">
        <v>4792400</v>
      </c>
      <c r="R12" s="5">
        <v>6.8000000000000005E-3</v>
      </c>
      <c r="S12" s="4">
        <v>9882880</v>
      </c>
      <c r="T12" s="4">
        <f t="shared" si="2"/>
        <v>12314507.300000001</v>
      </c>
      <c r="U12" s="4">
        <f t="shared" si="3"/>
        <v>7822045</v>
      </c>
      <c r="V12" s="5">
        <v>3.4099999999999998E-2</v>
      </c>
    </row>
    <row r="13" spans="1:22" x14ac:dyDescent="0.2">
      <c r="A13" s="16" t="s">
        <v>333</v>
      </c>
      <c r="B13" s="4">
        <v>2782260</v>
      </c>
      <c r="C13" s="4">
        <v>3759623</v>
      </c>
      <c r="D13" s="4">
        <v>-977363</v>
      </c>
      <c r="E13" s="4">
        <v>-58242420000</v>
      </c>
      <c r="F13" s="4">
        <f t="shared" si="0"/>
        <v>3432175381041</v>
      </c>
      <c r="G13" s="4">
        <v>444800</v>
      </c>
      <c r="H13" s="4">
        <v>349607</v>
      </c>
      <c r="I13" s="4">
        <v>95193</v>
      </c>
      <c r="J13" s="4">
        <v>5614025000</v>
      </c>
      <c r="K13" s="24">
        <f t="shared" si="1"/>
        <v>-1095066632000</v>
      </c>
      <c r="L13" s="4">
        <v>3151</v>
      </c>
      <c r="M13" s="4">
        <v>5208</v>
      </c>
      <c r="N13" s="4">
        <v>417</v>
      </c>
      <c r="O13" s="4">
        <v>704</v>
      </c>
      <c r="P13" s="4">
        <v>3586700</v>
      </c>
      <c r="Q13" s="4">
        <v>5003600</v>
      </c>
      <c r="R13" s="5">
        <v>-5.0000000000000001E-3</v>
      </c>
      <c r="S13" s="4">
        <v>11286347</v>
      </c>
      <c r="T13" s="4">
        <f t="shared" si="2"/>
        <v>14251702.6</v>
      </c>
      <c r="U13" s="4">
        <f t="shared" si="3"/>
        <v>7822045</v>
      </c>
      <c r="V13" s="5">
        <v>2.1600000000000001E-2</v>
      </c>
    </row>
    <row r="14" spans="1:22" x14ac:dyDescent="0.2">
      <c r="A14" s="16" t="s">
        <v>332</v>
      </c>
      <c r="B14" s="4">
        <v>3958580</v>
      </c>
      <c r="C14" s="4">
        <v>464960</v>
      </c>
      <c r="D14" s="4">
        <v>3493620</v>
      </c>
      <c r="E14" s="4">
        <v>210975290416</v>
      </c>
      <c r="F14" s="4">
        <f t="shared" si="0"/>
        <v>3490417801041</v>
      </c>
      <c r="G14" s="4">
        <v>1374900</v>
      </c>
      <c r="H14" s="4">
        <v>2207693</v>
      </c>
      <c r="I14" s="4">
        <v>-832793</v>
      </c>
      <c r="J14" s="4">
        <v>-49757754000</v>
      </c>
      <c r="K14" s="24">
        <f t="shared" si="1"/>
        <v>-1100680657000</v>
      </c>
      <c r="L14" s="4">
        <v>4558</v>
      </c>
      <c r="M14" s="4">
        <v>5603</v>
      </c>
      <c r="N14" s="4">
        <v>854</v>
      </c>
      <c r="O14" s="4">
        <v>946</v>
      </c>
      <c r="P14" s="4">
        <v>5426800</v>
      </c>
      <c r="Q14" s="4">
        <v>6888000</v>
      </c>
      <c r="R14" s="5">
        <v>-1.4999999999999999E-2</v>
      </c>
      <c r="S14" s="4">
        <v>15621652</v>
      </c>
      <c r="T14" s="4">
        <f t="shared" si="2"/>
        <v>14923927.4</v>
      </c>
      <c r="U14" s="4">
        <f t="shared" si="3"/>
        <v>7822045</v>
      </c>
      <c r="V14" s="5">
        <v>2.3E-2</v>
      </c>
    </row>
    <row r="15" spans="1:22" x14ac:dyDescent="0.2">
      <c r="A15" s="16" t="s">
        <v>331</v>
      </c>
      <c r="B15" s="4">
        <v>5605136</v>
      </c>
      <c r="C15" s="4">
        <v>1167105</v>
      </c>
      <c r="D15" s="4">
        <v>4438031</v>
      </c>
      <c r="E15" s="4">
        <v>271644430000</v>
      </c>
      <c r="F15" s="4">
        <f t="shared" si="0"/>
        <v>3279442510625</v>
      </c>
      <c r="G15" s="4">
        <v>531000</v>
      </c>
      <c r="H15" s="4">
        <v>535341</v>
      </c>
      <c r="I15" s="4">
        <v>-4341</v>
      </c>
      <c r="J15" s="4">
        <v>-39994000</v>
      </c>
      <c r="K15" s="24">
        <f t="shared" si="1"/>
        <v>-1050922903000</v>
      </c>
      <c r="L15" s="4">
        <v>4693</v>
      </c>
      <c r="M15" s="4">
        <v>2628</v>
      </c>
      <c r="N15" s="4">
        <v>1054</v>
      </c>
      <c r="O15" s="4">
        <v>572</v>
      </c>
      <c r="P15" s="4">
        <v>7398300</v>
      </c>
      <c r="Q15" s="4">
        <v>3901200</v>
      </c>
      <c r="R15" s="5">
        <v>1.1699999999999999E-2</v>
      </c>
      <c r="S15" s="4">
        <v>14312141</v>
      </c>
      <c r="T15" s="4">
        <f t="shared" si="2"/>
        <v>14745883.300000001</v>
      </c>
      <c r="U15" s="4">
        <f t="shared" si="3"/>
        <v>7822045</v>
      </c>
      <c r="V15" s="5">
        <v>3.39E-2</v>
      </c>
    </row>
    <row r="16" spans="1:22" x14ac:dyDescent="0.2">
      <c r="A16" s="16" t="s">
        <v>330</v>
      </c>
      <c r="B16" s="4">
        <v>5101300</v>
      </c>
      <c r="C16" s="4">
        <v>1399760</v>
      </c>
      <c r="D16" s="4">
        <v>3701540</v>
      </c>
      <c r="E16" s="4">
        <v>220913684724</v>
      </c>
      <c r="F16" s="4">
        <f t="shared" si="0"/>
        <v>3007798080625</v>
      </c>
      <c r="G16" s="4">
        <v>139000</v>
      </c>
      <c r="H16" s="4">
        <v>882556</v>
      </c>
      <c r="I16" s="4">
        <v>-743556</v>
      </c>
      <c r="J16" s="4">
        <v>-44079988000</v>
      </c>
      <c r="K16" s="24">
        <f t="shared" si="1"/>
        <v>-1050882909000</v>
      </c>
      <c r="L16" s="4">
        <v>6139</v>
      </c>
      <c r="M16" s="4">
        <v>3387</v>
      </c>
      <c r="N16" s="4">
        <v>1085</v>
      </c>
      <c r="O16" s="4">
        <v>602</v>
      </c>
      <c r="P16" s="4">
        <v>10180300</v>
      </c>
      <c r="Q16" s="4">
        <v>5358500</v>
      </c>
      <c r="R16" s="5">
        <v>3.0899999999999997E-2</v>
      </c>
      <c r="S16" s="4">
        <v>16717056</v>
      </c>
      <c r="T16" s="4">
        <f t="shared" si="2"/>
        <v>15057817.699999999</v>
      </c>
      <c r="U16" s="4">
        <f t="shared" si="3"/>
        <v>7822045</v>
      </c>
      <c r="V16" s="5">
        <v>4.9200000000000001E-2</v>
      </c>
    </row>
    <row r="17" spans="1:22" x14ac:dyDescent="0.2">
      <c r="A17" s="16" t="s">
        <v>329</v>
      </c>
      <c r="B17" s="4">
        <v>3117510</v>
      </c>
      <c r="C17" s="4">
        <v>1013600</v>
      </c>
      <c r="D17" s="4">
        <v>2103910</v>
      </c>
      <c r="E17" s="4">
        <v>122997256024</v>
      </c>
      <c r="F17" s="4">
        <f t="shared" si="0"/>
        <v>2786884395901</v>
      </c>
      <c r="G17" s="4">
        <v>278100</v>
      </c>
      <c r="H17" s="4">
        <v>373545</v>
      </c>
      <c r="I17" s="4">
        <v>-95445</v>
      </c>
      <c r="J17" s="4">
        <v>-5563611000</v>
      </c>
      <c r="K17" s="24">
        <f t="shared" si="1"/>
        <v>-1006802921000</v>
      </c>
      <c r="L17" s="4">
        <v>2433</v>
      </c>
      <c r="M17" s="4">
        <v>1956</v>
      </c>
      <c r="N17" s="4">
        <v>478</v>
      </c>
      <c r="O17" s="4">
        <v>423</v>
      </c>
      <c r="P17" s="4">
        <v>3844700</v>
      </c>
      <c r="Q17" s="4">
        <v>2851300</v>
      </c>
      <c r="R17" s="5">
        <v>-1.0200000000000001E-2</v>
      </c>
      <c r="S17" s="4">
        <v>7822045</v>
      </c>
      <c r="T17" s="4">
        <f t="shared" si="2"/>
        <v>15522533.199999999</v>
      </c>
      <c r="U17" s="4">
        <f t="shared" si="3"/>
        <v>9938732</v>
      </c>
      <c r="V17" s="5">
        <v>1.5300000000000001E-2</v>
      </c>
    </row>
    <row r="18" spans="1:22" x14ac:dyDescent="0.2">
      <c r="A18" s="16" t="s">
        <v>328</v>
      </c>
      <c r="B18" s="4">
        <v>2838300</v>
      </c>
      <c r="C18" s="4">
        <v>1633432</v>
      </c>
      <c r="D18" s="4">
        <v>1204868</v>
      </c>
      <c r="E18" s="4">
        <v>70963300000</v>
      </c>
      <c r="F18" s="4">
        <f t="shared" si="0"/>
        <v>2663887139877</v>
      </c>
      <c r="G18" s="4">
        <v>450800</v>
      </c>
      <c r="H18" s="4">
        <v>415732</v>
      </c>
      <c r="I18" s="4">
        <v>35068</v>
      </c>
      <c r="J18" s="4">
        <v>2212433000</v>
      </c>
      <c r="K18" s="24">
        <f t="shared" si="1"/>
        <v>-1001239310000</v>
      </c>
      <c r="L18" s="4">
        <v>3276</v>
      </c>
      <c r="M18" s="4">
        <v>3379</v>
      </c>
      <c r="N18" s="4">
        <v>600</v>
      </c>
      <c r="O18" s="4">
        <v>591</v>
      </c>
      <c r="P18" s="4">
        <v>4229400</v>
      </c>
      <c r="Q18" s="4">
        <v>4583600</v>
      </c>
      <c r="R18" s="5">
        <v>0</v>
      </c>
      <c r="S18" s="4">
        <v>9938732</v>
      </c>
      <c r="T18" s="4">
        <f t="shared" si="2"/>
        <v>16376860</v>
      </c>
      <c r="U18" s="4">
        <f t="shared" si="3"/>
        <v>10022500</v>
      </c>
      <c r="V18" s="5">
        <v>2.7200000000000002E-2</v>
      </c>
    </row>
    <row r="19" spans="1:22" x14ac:dyDescent="0.2">
      <c r="A19" s="16" t="s">
        <v>327</v>
      </c>
      <c r="B19" s="4">
        <v>3159400</v>
      </c>
      <c r="C19" s="4">
        <v>1286800</v>
      </c>
      <c r="D19" s="4">
        <v>1872600</v>
      </c>
      <c r="E19" s="4">
        <v>110173800000</v>
      </c>
      <c r="F19" s="4">
        <f t="shared" si="0"/>
        <v>2592923839877</v>
      </c>
      <c r="G19" s="4">
        <v>1500200</v>
      </c>
      <c r="H19" s="4">
        <v>242400</v>
      </c>
      <c r="I19" s="4">
        <v>1257800</v>
      </c>
      <c r="J19" s="4">
        <v>74101500000</v>
      </c>
      <c r="K19" s="24">
        <f t="shared" si="1"/>
        <v>-1003451743000</v>
      </c>
      <c r="L19" s="4">
        <v>3378</v>
      </c>
      <c r="M19" s="4">
        <v>2613</v>
      </c>
      <c r="N19" s="4">
        <v>761</v>
      </c>
      <c r="O19" s="4">
        <v>592</v>
      </c>
      <c r="P19" s="4">
        <v>5332400</v>
      </c>
      <c r="Q19" s="4">
        <v>4090500</v>
      </c>
      <c r="R19" s="5">
        <v>-3.3E-3</v>
      </c>
      <c r="S19" s="4">
        <v>12497400</v>
      </c>
      <c r="T19" s="4">
        <f t="shared" si="2"/>
        <v>16453630</v>
      </c>
      <c r="U19" s="4">
        <f t="shared" si="3"/>
        <v>10022500</v>
      </c>
      <c r="V19" s="5">
        <v>1.3600000000000001E-2</v>
      </c>
    </row>
    <row r="20" spans="1:22" x14ac:dyDescent="0.2">
      <c r="A20" s="16" t="s">
        <v>326</v>
      </c>
      <c r="B20" s="4">
        <v>2891200</v>
      </c>
      <c r="C20" s="4">
        <v>1738688</v>
      </c>
      <c r="D20" s="4">
        <v>1152512</v>
      </c>
      <c r="E20" s="4">
        <v>68115850000</v>
      </c>
      <c r="F20" s="4">
        <f t="shared" si="0"/>
        <v>2482750039877</v>
      </c>
      <c r="G20" s="4">
        <v>223500</v>
      </c>
      <c r="H20" s="4">
        <v>326300</v>
      </c>
      <c r="I20" s="4">
        <v>-102800</v>
      </c>
      <c r="J20" s="4">
        <v>-6043240000</v>
      </c>
      <c r="K20" s="24">
        <f t="shared" si="1"/>
        <v>-1077553243000</v>
      </c>
      <c r="L20" s="4">
        <v>3386</v>
      </c>
      <c r="M20" s="4">
        <v>3249</v>
      </c>
      <c r="N20" s="4">
        <v>524</v>
      </c>
      <c r="O20" s="4">
        <v>553</v>
      </c>
      <c r="P20" s="4">
        <v>3650400</v>
      </c>
      <c r="Q20" s="4">
        <v>3754000</v>
      </c>
      <c r="R20" s="5">
        <v>-3.3E-3</v>
      </c>
      <c r="S20" s="4">
        <v>10022500</v>
      </c>
      <c r="T20" s="4">
        <f t="shared" si="2"/>
        <v>16415690</v>
      </c>
      <c r="U20" s="4">
        <f t="shared" si="3"/>
        <v>12034000</v>
      </c>
      <c r="V20" s="5">
        <v>1.8600000000000002E-2</v>
      </c>
    </row>
    <row r="21" spans="1:22" x14ac:dyDescent="0.2">
      <c r="A21" s="16" t="s">
        <v>325</v>
      </c>
      <c r="B21" s="4">
        <v>3746600</v>
      </c>
      <c r="C21" s="4">
        <v>1638300</v>
      </c>
      <c r="D21" s="4">
        <v>2108300</v>
      </c>
      <c r="E21" s="4">
        <v>123763290000</v>
      </c>
      <c r="F21" s="4">
        <f t="shared" si="0"/>
        <v>2414634189877</v>
      </c>
      <c r="G21" s="4">
        <v>363600</v>
      </c>
      <c r="H21" s="4">
        <v>841200</v>
      </c>
      <c r="I21" s="4">
        <v>-477600</v>
      </c>
      <c r="J21" s="4">
        <v>-28163620000</v>
      </c>
      <c r="K21" s="24">
        <f t="shared" si="1"/>
        <v>-1071510003000</v>
      </c>
      <c r="L21" s="4">
        <v>3594</v>
      </c>
      <c r="M21" s="4">
        <v>3100</v>
      </c>
      <c r="N21" s="4">
        <v>669</v>
      </c>
      <c r="O21" s="4">
        <v>537</v>
      </c>
      <c r="P21" s="4">
        <v>5222800</v>
      </c>
      <c r="Q21" s="4">
        <v>3808800</v>
      </c>
      <c r="R21" s="5">
        <v>1.72E-2</v>
      </c>
      <c r="S21" s="4">
        <v>12034000</v>
      </c>
      <c r="T21" s="4">
        <f t="shared" si="2"/>
        <v>15962910</v>
      </c>
      <c r="U21" s="4">
        <f t="shared" si="3"/>
        <v>12531700</v>
      </c>
      <c r="V21" s="5">
        <v>3.3700000000000001E-2</v>
      </c>
    </row>
    <row r="22" spans="1:22" x14ac:dyDescent="0.2">
      <c r="A22" s="16" t="s">
        <v>324</v>
      </c>
      <c r="B22" s="4">
        <v>2429428</v>
      </c>
      <c r="C22" s="4">
        <v>646900</v>
      </c>
      <c r="D22" s="4">
        <v>1782528</v>
      </c>
      <c r="E22" s="4">
        <v>101498730000</v>
      </c>
      <c r="F22" s="4">
        <f t="shared" si="0"/>
        <v>2290870899877</v>
      </c>
      <c r="G22" s="4">
        <v>432600</v>
      </c>
      <c r="H22" s="4">
        <v>1550400</v>
      </c>
      <c r="I22" s="4">
        <v>-1117800</v>
      </c>
      <c r="J22" s="4">
        <v>-63803300000</v>
      </c>
      <c r="K22" s="24">
        <f t="shared" si="1"/>
        <v>-1043346383000</v>
      </c>
      <c r="L22" s="4">
        <v>5731</v>
      </c>
      <c r="M22" s="4">
        <v>2212</v>
      </c>
      <c r="N22" s="4">
        <v>944</v>
      </c>
      <c r="O22" s="4">
        <v>607</v>
      </c>
      <c r="P22" s="4">
        <v>6954500</v>
      </c>
      <c r="Q22" s="4">
        <v>3836100</v>
      </c>
      <c r="R22" s="5">
        <v>4.6699999999999998E-2</v>
      </c>
      <c r="S22" s="4">
        <v>12893200</v>
      </c>
      <c r="T22" s="4">
        <f t="shared" si="2"/>
        <v>16072420</v>
      </c>
      <c r="U22" s="4">
        <f t="shared" si="3"/>
        <v>12469200</v>
      </c>
      <c r="V22" s="5">
        <v>5.1100000000000007E-2</v>
      </c>
    </row>
    <row r="23" spans="1:22" x14ac:dyDescent="0.2">
      <c r="A23" s="16" t="s">
        <v>323</v>
      </c>
      <c r="B23" s="4">
        <v>11278539</v>
      </c>
      <c r="C23" s="4">
        <v>1511610</v>
      </c>
      <c r="D23" s="4">
        <v>9766929</v>
      </c>
      <c r="E23" s="4">
        <v>545488620000</v>
      </c>
      <c r="F23" s="4">
        <f t="shared" si="0"/>
        <v>2189372169877</v>
      </c>
      <c r="G23" s="4">
        <v>692200</v>
      </c>
      <c r="H23" s="4">
        <v>800400</v>
      </c>
      <c r="I23" s="4">
        <v>-108200</v>
      </c>
      <c r="J23" s="4">
        <v>-6375010000</v>
      </c>
      <c r="K23" s="24">
        <f t="shared" si="1"/>
        <v>-979543083000</v>
      </c>
      <c r="L23" s="4">
        <v>4231</v>
      </c>
      <c r="M23" s="4">
        <v>2896</v>
      </c>
      <c r="N23" s="4">
        <v>1006</v>
      </c>
      <c r="O23" s="4">
        <v>716</v>
      </c>
      <c r="P23" s="4">
        <v>7123300</v>
      </c>
      <c r="Q23" s="4">
        <v>5420100</v>
      </c>
      <c r="R23" s="5">
        <v>1.8E-3</v>
      </c>
      <c r="S23" s="4">
        <v>30658300</v>
      </c>
      <c r="T23" s="4">
        <f t="shared" si="2"/>
        <v>14730110</v>
      </c>
      <c r="U23" s="4">
        <f t="shared" si="3"/>
        <v>12469200</v>
      </c>
      <c r="V23" s="5">
        <v>3.85E-2</v>
      </c>
    </row>
    <row r="24" spans="1:22" x14ac:dyDescent="0.2">
      <c r="A24" s="16" t="s">
        <v>322</v>
      </c>
      <c r="B24" s="4">
        <v>5637489</v>
      </c>
      <c r="C24" s="4">
        <v>1283928</v>
      </c>
      <c r="D24" s="4">
        <v>4353561</v>
      </c>
      <c r="E24" s="4">
        <v>239654170000</v>
      </c>
      <c r="F24" s="4">
        <f t="shared" si="0"/>
        <v>1643883549877</v>
      </c>
      <c r="G24" s="4">
        <v>76000</v>
      </c>
      <c r="H24" s="4">
        <v>2490800</v>
      </c>
      <c r="I24" s="4">
        <v>-2414800</v>
      </c>
      <c r="J24" s="4">
        <v>-134966230000</v>
      </c>
      <c r="K24" s="24">
        <f t="shared" si="1"/>
        <v>-973168073000</v>
      </c>
      <c r="L24" s="4">
        <v>5015</v>
      </c>
      <c r="M24" s="4">
        <v>4385</v>
      </c>
      <c r="N24" s="4">
        <v>896</v>
      </c>
      <c r="O24" s="4">
        <v>920</v>
      </c>
      <c r="P24" s="4">
        <v>10501100</v>
      </c>
      <c r="Q24" s="4">
        <v>15450400</v>
      </c>
      <c r="R24" s="5">
        <v>1.2800000000000001E-2</v>
      </c>
      <c r="S24" s="4">
        <v>22343900</v>
      </c>
      <c r="T24" s="4">
        <f t="shared" si="2"/>
        <v>13207280</v>
      </c>
      <c r="U24" s="4">
        <f t="shared" si="3"/>
        <v>12469200</v>
      </c>
      <c r="V24" s="5">
        <v>3.7000000000000005E-2</v>
      </c>
    </row>
    <row r="25" spans="1:22" x14ac:dyDescent="0.2">
      <c r="A25" s="16" t="s">
        <v>321</v>
      </c>
      <c r="B25" s="4">
        <v>5777100</v>
      </c>
      <c r="C25" s="4">
        <v>745000</v>
      </c>
      <c r="D25" s="4">
        <v>5032100</v>
      </c>
      <c r="E25" s="4">
        <v>274502380000</v>
      </c>
      <c r="F25" s="4">
        <f t="shared" si="0"/>
        <v>1404229379877</v>
      </c>
      <c r="G25" s="4">
        <v>359200</v>
      </c>
      <c r="H25" s="4">
        <v>1352400</v>
      </c>
      <c r="I25" s="4">
        <v>-993200</v>
      </c>
      <c r="J25" s="4">
        <v>-53781040000</v>
      </c>
      <c r="K25" s="24">
        <f t="shared" si="1"/>
        <v>-838201843000</v>
      </c>
      <c r="L25" s="4">
        <v>4672</v>
      </c>
      <c r="M25" s="4">
        <v>2678</v>
      </c>
      <c r="N25" s="4">
        <v>914</v>
      </c>
      <c r="O25" s="4">
        <v>640</v>
      </c>
      <c r="P25" s="4">
        <v>7291400</v>
      </c>
      <c r="Q25" s="4">
        <v>4012300</v>
      </c>
      <c r="R25" s="5">
        <v>2.0499999999999997E-2</v>
      </c>
      <c r="S25" s="4">
        <v>12531700</v>
      </c>
      <c r="T25" s="4">
        <f t="shared" si="2"/>
        <v>12683560</v>
      </c>
      <c r="U25" s="4">
        <f t="shared" si="3"/>
        <v>9643100</v>
      </c>
      <c r="V25" s="5">
        <v>3.6400000000000002E-2</v>
      </c>
    </row>
    <row r="26" spans="1:22" x14ac:dyDescent="0.2">
      <c r="A26" s="16" t="s">
        <v>320</v>
      </c>
      <c r="B26" s="4">
        <v>5003200</v>
      </c>
      <c r="C26" s="4">
        <v>1048000</v>
      </c>
      <c r="D26" s="4">
        <v>3955200</v>
      </c>
      <c r="E26" s="4">
        <v>210583440000</v>
      </c>
      <c r="F26" s="4">
        <f t="shared" si="0"/>
        <v>1129726999877</v>
      </c>
      <c r="G26" s="4">
        <v>419500</v>
      </c>
      <c r="H26" s="4">
        <v>4956800</v>
      </c>
      <c r="I26" s="4">
        <v>-4537300</v>
      </c>
      <c r="J26" s="4">
        <v>-239788520000</v>
      </c>
      <c r="K26" s="24">
        <f t="shared" si="1"/>
        <v>-784420803000</v>
      </c>
      <c r="L26" s="4">
        <v>5971</v>
      </c>
      <c r="M26" s="4">
        <v>4779</v>
      </c>
      <c r="N26" s="4">
        <v>1376</v>
      </c>
      <c r="O26" s="4">
        <v>1703</v>
      </c>
      <c r="P26" s="4">
        <v>10569500</v>
      </c>
      <c r="Q26" s="4">
        <v>8254900</v>
      </c>
      <c r="R26" s="5">
        <v>2.87E-2</v>
      </c>
      <c r="S26" s="4">
        <v>19836400</v>
      </c>
      <c r="T26" s="4">
        <f t="shared" si="2"/>
        <v>11735230</v>
      </c>
      <c r="U26" s="4">
        <f t="shared" si="3"/>
        <v>7506200</v>
      </c>
      <c r="V26" s="5">
        <v>4.4699999999999997E-2</v>
      </c>
    </row>
    <row r="27" spans="1:22" x14ac:dyDescent="0.2">
      <c r="A27" s="16" t="s">
        <v>319</v>
      </c>
      <c r="B27" s="4">
        <v>3666400</v>
      </c>
      <c r="C27" s="4">
        <v>566400</v>
      </c>
      <c r="D27" s="4">
        <v>3100000</v>
      </c>
      <c r="E27" s="4">
        <v>160361570000</v>
      </c>
      <c r="F27" s="4">
        <f t="shared" si="0"/>
        <v>919143559877</v>
      </c>
      <c r="G27" s="4">
        <v>578900</v>
      </c>
      <c r="H27" s="4">
        <v>698600</v>
      </c>
      <c r="I27" s="4">
        <v>-119700</v>
      </c>
      <c r="J27" s="4">
        <v>-6153920000</v>
      </c>
      <c r="K27" s="24">
        <f t="shared" si="1"/>
        <v>-544632283000</v>
      </c>
      <c r="L27" s="4">
        <v>5151</v>
      </c>
      <c r="M27" s="4">
        <v>2280</v>
      </c>
      <c r="N27" s="4">
        <v>791</v>
      </c>
      <c r="O27" s="4">
        <v>516</v>
      </c>
      <c r="P27" s="4">
        <v>6683100</v>
      </c>
      <c r="Q27" s="4">
        <v>4228100</v>
      </c>
      <c r="R27" s="5">
        <v>5.0300000000000004E-2</v>
      </c>
      <c r="S27" s="4">
        <v>12469200</v>
      </c>
      <c r="T27" s="4">
        <f t="shared" si="2"/>
        <v>12588840</v>
      </c>
      <c r="U27" s="4">
        <f t="shared" si="3"/>
        <v>7506200</v>
      </c>
      <c r="V27" s="5">
        <v>4.6900000000000004E-2</v>
      </c>
    </row>
    <row r="28" spans="1:22" x14ac:dyDescent="0.2">
      <c r="A28" s="16" t="s">
        <v>318</v>
      </c>
      <c r="B28" s="4">
        <v>6701150</v>
      </c>
      <c r="C28" s="4">
        <v>4874100</v>
      </c>
      <c r="D28" s="4">
        <v>1827050</v>
      </c>
      <c r="E28" s="4">
        <v>91234370000</v>
      </c>
      <c r="F28" s="4">
        <f t="shared" si="0"/>
        <v>758781989877</v>
      </c>
      <c r="G28" s="4">
        <v>651300</v>
      </c>
      <c r="H28" s="4">
        <v>2780200</v>
      </c>
      <c r="I28" s="4">
        <v>-2128900</v>
      </c>
      <c r="J28" s="4">
        <v>-105550470000</v>
      </c>
      <c r="K28" s="24">
        <f t="shared" si="1"/>
        <v>-538478363000</v>
      </c>
      <c r="L28" s="4">
        <v>4193</v>
      </c>
      <c r="M28" s="4">
        <v>5564</v>
      </c>
      <c r="N28" s="4">
        <v>789</v>
      </c>
      <c r="O28" s="4">
        <v>1149</v>
      </c>
      <c r="P28" s="4">
        <v>8073400</v>
      </c>
      <c r="Q28" s="4">
        <v>9514000</v>
      </c>
      <c r="R28" s="5">
        <v>2.4700000000000003E-2</v>
      </c>
      <c r="S28" s="4">
        <v>18482000</v>
      </c>
      <c r="T28" s="4">
        <f t="shared" si="2"/>
        <v>11373240</v>
      </c>
      <c r="U28" s="4">
        <f t="shared" si="3"/>
        <v>7506200</v>
      </c>
      <c r="V28" s="5">
        <v>3.2899999999999999E-2</v>
      </c>
    </row>
    <row r="29" spans="1:22" x14ac:dyDescent="0.2">
      <c r="A29" s="16" t="s">
        <v>317</v>
      </c>
      <c r="B29" s="4">
        <v>3963400</v>
      </c>
      <c r="C29" s="4">
        <v>5797459</v>
      </c>
      <c r="D29" s="4">
        <v>-1834059</v>
      </c>
      <c r="E29" s="4">
        <v>-88580890000</v>
      </c>
      <c r="F29" s="4">
        <f t="shared" si="0"/>
        <v>667547619877</v>
      </c>
      <c r="G29" s="4">
        <v>846400</v>
      </c>
      <c r="H29" s="4">
        <v>979700</v>
      </c>
      <c r="I29" s="4">
        <v>-133300</v>
      </c>
      <c r="J29" s="4">
        <v>-6529785000</v>
      </c>
      <c r="K29" s="24">
        <f t="shared" si="1"/>
        <v>-432927893000</v>
      </c>
      <c r="L29" s="4">
        <v>3197</v>
      </c>
      <c r="M29" s="4">
        <v>2882</v>
      </c>
      <c r="N29" s="4">
        <v>675</v>
      </c>
      <c r="O29" s="4">
        <v>679</v>
      </c>
      <c r="P29" s="4">
        <v>5261400</v>
      </c>
      <c r="Q29" s="4">
        <v>6986300</v>
      </c>
      <c r="R29" s="5">
        <v>8.3000000000000001E-3</v>
      </c>
      <c r="S29" s="4">
        <v>13265100</v>
      </c>
      <c r="T29" s="4">
        <f t="shared" si="2"/>
        <v>10989001.199999999</v>
      </c>
      <c r="U29" s="4">
        <f t="shared" si="3"/>
        <v>7115600</v>
      </c>
      <c r="V29" s="5">
        <v>2.5399999999999999E-2</v>
      </c>
    </row>
    <row r="30" spans="1:22" x14ac:dyDescent="0.2">
      <c r="A30" s="16" t="s">
        <v>316</v>
      </c>
      <c r="B30" s="4">
        <v>538450</v>
      </c>
      <c r="C30" s="4">
        <v>2559400</v>
      </c>
      <c r="D30" s="4">
        <v>-2020950</v>
      </c>
      <c r="E30" s="4">
        <v>-97899570000</v>
      </c>
      <c r="F30" s="4">
        <f t="shared" si="0"/>
        <v>756128509877</v>
      </c>
      <c r="G30" s="4">
        <v>1561800</v>
      </c>
      <c r="H30" s="4">
        <v>798500</v>
      </c>
      <c r="I30" s="4">
        <v>763300</v>
      </c>
      <c r="J30" s="4">
        <v>36789950000</v>
      </c>
      <c r="K30" s="24">
        <f t="shared" si="1"/>
        <v>-426398108000</v>
      </c>
      <c r="L30" s="4">
        <v>2657</v>
      </c>
      <c r="M30" s="4">
        <v>3576</v>
      </c>
      <c r="N30" s="4">
        <v>399</v>
      </c>
      <c r="O30" s="4">
        <v>523</v>
      </c>
      <c r="P30" s="4">
        <v>3574000</v>
      </c>
      <c r="Q30" s="4">
        <v>5869600</v>
      </c>
      <c r="R30" s="5">
        <v>-2.4799999999999999E-2</v>
      </c>
      <c r="S30" s="4">
        <v>9643100</v>
      </c>
      <c r="T30" s="4">
        <f t="shared" si="2"/>
        <v>11369841.199999999</v>
      </c>
      <c r="U30" s="4">
        <f t="shared" si="3"/>
        <v>7115600</v>
      </c>
      <c r="V30" s="5">
        <v>2.5399999999999999E-2</v>
      </c>
    </row>
    <row r="31" spans="1:22" x14ac:dyDescent="0.2">
      <c r="A31" s="16" t="s">
        <v>315</v>
      </c>
      <c r="B31" s="4">
        <v>2220210</v>
      </c>
      <c r="C31" s="4">
        <v>1649440</v>
      </c>
      <c r="D31" s="4">
        <v>570770</v>
      </c>
      <c r="E31" s="4">
        <v>28219830000</v>
      </c>
      <c r="F31" s="4">
        <f t="shared" si="0"/>
        <v>854028079877</v>
      </c>
      <c r="G31" s="4">
        <v>286700</v>
      </c>
      <c r="H31" s="4">
        <v>856900</v>
      </c>
      <c r="I31" s="4">
        <v>-570200</v>
      </c>
      <c r="J31" s="4">
        <v>-28203065000</v>
      </c>
      <c r="K31" s="24">
        <f t="shared" si="1"/>
        <v>-463188058000</v>
      </c>
      <c r="L31" s="4">
        <v>2713</v>
      </c>
      <c r="M31" s="4">
        <v>2297</v>
      </c>
      <c r="N31" s="4">
        <v>414</v>
      </c>
      <c r="O31" s="4">
        <v>413</v>
      </c>
      <c r="P31" s="4">
        <v>3732200</v>
      </c>
      <c r="Q31" s="4">
        <v>3156300</v>
      </c>
      <c r="R31" s="5">
        <v>-1.01E-2</v>
      </c>
      <c r="S31" s="4">
        <v>7506200</v>
      </c>
      <c r="T31" s="4">
        <f t="shared" si="2"/>
        <v>12317451.199999999</v>
      </c>
      <c r="U31" s="4">
        <f t="shared" si="3"/>
        <v>7115600</v>
      </c>
      <c r="V31" s="5">
        <v>2.8799999999999999E-2</v>
      </c>
    </row>
    <row r="32" spans="1:22" x14ac:dyDescent="0.2">
      <c r="A32" s="16" t="s">
        <v>314</v>
      </c>
      <c r="B32" s="4">
        <v>3033000</v>
      </c>
      <c r="C32" s="4">
        <v>1864400</v>
      </c>
      <c r="D32" s="4">
        <v>1168600</v>
      </c>
      <c r="E32" s="4">
        <v>57682310000</v>
      </c>
      <c r="F32" s="4">
        <f t="shared" si="0"/>
        <v>825808249877</v>
      </c>
      <c r="G32" s="4">
        <v>1597000</v>
      </c>
      <c r="H32" s="4">
        <v>495400</v>
      </c>
      <c r="I32" s="4">
        <v>1101600</v>
      </c>
      <c r="J32" s="4">
        <v>54211390000</v>
      </c>
      <c r="K32" s="24">
        <f t="shared" si="1"/>
        <v>-434984993000</v>
      </c>
      <c r="L32" s="4">
        <v>3837</v>
      </c>
      <c r="M32" s="4">
        <v>4013</v>
      </c>
      <c r="N32" s="4">
        <v>633</v>
      </c>
      <c r="O32" s="4">
        <v>627</v>
      </c>
      <c r="P32" s="4">
        <v>5276200</v>
      </c>
      <c r="Q32" s="4">
        <v>5535500</v>
      </c>
      <c r="R32" s="5">
        <v>0</v>
      </c>
      <c r="S32" s="4">
        <v>13988300</v>
      </c>
      <c r="T32" s="4">
        <f t="shared" si="2"/>
        <v>12236971.199999999</v>
      </c>
      <c r="U32" s="4">
        <f t="shared" si="3"/>
        <v>7115600</v>
      </c>
      <c r="V32" s="5">
        <v>2.6000000000000002E-2</v>
      </c>
    </row>
    <row r="33" spans="1:22" x14ac:dyDescent="0.2">
      <c r="A33" s="16" t="s">
        <v>313</v>
      </c>
      <c r="B33" s="4">
        <v>2764500</v>
      </c>
      <c r="C33" s="4">
        <v>674500</v>
      </c>
      <c r="D33" s="4">
        <v>2090000</v>
      </c>
      <c r="E33" s="4">
        <v>105562810000</v>
      </c>
      <c r="F33" s="4">
        <f t="shared" si="0"/>
        <v>768125939877</v>
      </c>
      <c r="G33" s="4">
        <v>1964400</v>
      </c>
      <c r="H33" s="4">
        <v>654100</v>
      </c>
      <c r="I33" s="4">
        <v>1310300</v>
      </c>
      <c r="J33" s="4">
        <v>66226775000</v>
      </c>
      <c r="K33" s="24">
        <f t="shared" si="1"/>
        <v>-489196383000</v>
      </c>
      <c r="L33" s="4">
        <v>3317</v>
      </c>
      <c r="M33" s="4">
        <v>6013</v>
      </c>
      <c r="N33" s="4">
        <v>671</v>
      </c>
      <c r="O33" s="4">
        <v>1272</v>
      </c>
      <c r="P33" s="4">
        <v>5096300</v>
      </c>
      <c r="Q33" s="4">
        <v>10003200</v>
      </c>
      <c r="R33" s="5">
        <v>-4.2000000000000003E-2</v>
      </c>
      <c r="S33" s="4">
        <v>17235200</v>
      </c>
      <c r="T33" s="4">
        <f t="shared" si="2"/>
        <v>12097261.199999999</v>
      </c>
      <c r="U33" s="4">
        <f t="shared" si="3"/>
        <v>6326000</v>
      </c>
      <c r="V33" s="5">
        <v>4.8099999999999997E-2</v>
      </c>
    </row>
    <row r="34" spans="1:22" x14ac:dyDescent="0.2">
      <c r="A34" s="16" t="s">
        <v>270</v>
      </c>
      <c r="B34" s="4">
        <v>1627300</v>
      </c>
      <c r="C34" s="4">
        <v>1370500</v>
      </c>
      <c r="D34" s="4">
        <v>256800</v>
      </c>
      <c r="E34" s="4">
        <v>13300870000</v>
      </c>
      <c r="F34" s="4">
        <f t="shared" si="0"/>
        <v>662563129877</v>
      </c>
      <c r="G34" s="4">
        <v>1150900</v>
      </c>
      <c r="H34" s="4">
        <v>424300</v>
      </c>
      <c r="I34" s="4">
        <v>726600</v>
      </c>
      <c r="J34" s="4">
        <v>37869090000</v>
      </c>
      <c r="K34" s="24">
        <f t="shared" si="1"/>
        <v>-555423158000</v>
      </c>
      <c r="L34" s="4">
        <v>1672</v>
      </c>
      <c r="M34" s="4">
        <v>2652</v>
      </c>
      <c r="N34" s="4">
        <v>442</v>
      </c>
      <c r="O34" s="4">
        <v>545</v>
      </c>
      <c r="P34" s="4">
        <v>2733200</v>
      </c>
      <c r="Q34" s="4">
        <v>3512100</v>
      </c>
      <c r="R34" s="5">
        <v>-5.6999999999999993E-3</v>
      </c>
      <c r="S34" s="4">
        <v>7115600</v>
      </c>
      <c r="T34" s="4">
        <f t="shared" si="2"/>
        <v>12782751.199999999</v>
      </c>
      <c r="U34" s="4">
        <f t="shared" si="3"/>
        <v>6326000</v>
      </c>
      <c r="V34" s="5">
        <v>1.9099999999999999E-2</v>
      </c>
    </row>
    <row r="35" spans="1:22" x14ac:dyDescent="0.2">
      <c r="A35" s="16" t="s">
        <v>269</v>
      </c>
      <c r="B35" s="4">
        <v>2733150</v>
      </c>
      <c r="C35" s="4">
        <v>1300550</v>
      </c>
      <c r="D35" s="4">
        <v>1432600</v>
      </c>
      <c r="E35" s="4">
        <v>74814430000</v>
      </c>
      <c r="F35" s="4">
        <f t="shared" si="0"/>
        <v>649262259877</v>
      </c>
      <c r="G35" s="4">
        <v>563900</v>
      </c>
      <c r="H35" s="4">
        <v>514700</v>
      </c>
      <c r="I35" s="4">
        <v>49200</v>
      </c>
      <c r="J35" s="4">
        <v>2640030000</v>
      </c>
      <c r="K35" s="24">
        <f t="shared" si="1"/>
        <v>-593292248000</v>
      </c>
      <c r="L35" s="4">
        <v>2497</v>
      </c>
      <c r="M35" s="4">
        <v>2150</v>
      </c>
      <c r="N35" s="4">
        <v>503</v>
      </c>
      <c r="O35" s="4">
        <v>448</v>
      </c>
      <c r="P35" s="4">
        <v>3713500</v>
      </c>
      <c r="Q35" s="4">
        <v>2898300</v>
      </c>
      <c r="R35" s="5">
        <v>5.7999999999999996E-3</v>
      </c>
      <c r="S35" s="4">
        <v>7294500</v>
      </c>
      <c r="T35" s="4">
        <f t="shared" si="2"/>
        <v>13349271.199999999</v>
      </c>
      <c r="U35" s="4">
        <f t="shared" si="3"/>
        <v>6326000</v>
      </c>
      <c r="V35" s="5">
        <v>3.04E-2</v>
      </c>
    </row>
    <row r="36" spans="1:22" x14ac:dyDescent="0.2">
      <c r="A36" s="16" t="s">
        <v>268</v>
      </c>
      <c r="B36" s="4">
        <v>1690430</v>
      </c>
      <c r="C36" s="4">
        <v>2619800</v>
      </c>
      <c r="D36" s="4">
        <v>-929370</v>
      </c>
      <c r="E36" s="4">
        <v>-48591159894</v>
      </c>
      <c r="F36" s="4">
        <f t="shared" si="0"/>
        <v>574447829877</v>
      </c>
      <c r="G36" s="4">
        <v>122700</v>
      </c>
      <c r="H36" s="4">
        <v>991200</v>
      </c>
      <c r="I36" s="4">
        <v>-868500</v>
      </c>
      <c r="J36" s="4">
        <v>-45560880000</v>
      </c>
      <c r="K36" s="24">
        <f t="shared" si="1"/>
        <v>-595932278000</v>
      </c>
      <c r="L36" s="4">
        <v>3329</v>
      </c>
      <c r="M36" s="4">
        <v>3378</v>
      </c>
      <c r="N36" s="4">
        <v>425</v>
      </c>
      <c r="O36" s="4">
        <v>741</v>
      </c>
      <c r="P36" s="4">
        <v>3701900</v>
      </c>
      <c r="Q36" s="4">
        <v>6314100</v>
      </c>
      <c r="R36" s="5">
        <v>-1.5300000000000001E-2</v>
      </c>
      <c r="S36" s="4">
        <v>10353100</v>
      </c>
      <c r="T36" s="4">
        <f t="shared" si="2"/>
        <v>13717141.199999999</v>
      </c>
      <c r="U36" s="4">
        <f t="shared" si="3"/>
        <v>6326000</v>
      </c>
      <c r="V36" s="5">
        <v>2.8199999999999999E-2</v>
      </c>
    </row>
    <row r="37" spans="1:22" x14ac:dyDescent="0.2">
      <c r="A37" s="16" t="s">
        <v>254</v>
      </c>
      <c r="B37" s="4">
        <v>7041140</v>
      </c>
      <c r="C37" s="4">
        <v>1774700</v>
      </c>
      <c r="D37" s="4">
        <v>5266440</v>
      </c>
      <c r="E37" s="4">
        <v>276121530000</v>
      </c>
      <c r="F37" s="4">
        <f t="shared" si="0"/>
        <v>623038989771</v>
      </c>
      <c r="G37" s="4">
        <v>360100</v>
      </c>
      <c r="H37" s="4">
        <v>1954300</v>
      </c>
      <c r="I37" s="4">
        <v>-1594200</v>
      </c>
      <c r="J37" s="4">
        <v>-83525420000</v>
      </c>
      <c r="K37" s="24">
        <f t="shared" si="1"/>
        <v>-550371398000</v>
      </c>
      <c r="L37" s="4">
        <v>8642</v>
      </c>
      <c r="M37" s="4">
        <v>4690</v>
      </c>
      <c r="N37" s="4">
        <v>1417</v>
      </c>
      <c r="O37" s="4">
        <v>642</v>
      </c>
      <c r="P37" s="4">
        <v>12697100</v>
      </c>
      <c r="Q37" s="4">
        <v>5985600</v>
      </c>
      <c r="R37" s="5">
        <v>5.5999999999999994E-2</v>
      </c>
      <c r="S37" s="4">
        <v>21005300</v>
      </c>
      <c r="T37" s="4">
        <f t="shared" si="2"/>
        <v>12558481.199999999</v>
      </c>
      <c r="U37" s="4">
        <f t="shared" si="3"/>
        <v>6326000</v>
      </c>
      <c r="V37" s="5">
        <v>6.2199999999999998E-2</v>
      </c>
    </row>
    <row r="38" spans="1:22" x14ac:dyDescent="0.2">
      <c r="A38" s="16" t="s">
        <v>253</v>
      </c>
      <c r="B38" s="4">
        <v>1641143</v>
      </c>
      <c r="C38" s="4">
        <v>1313400</v>
      </c>
      <c r="D38" s="4">
        <v>327743</v>
      </c>
      <c r="E38" s="4">
        <v>16392950000</v>
      </c>
      <c r="F38" s="4">
        <f t="shared" si="0"/>
        <v>346917459771</v>
      </c>
      <c r="G38" s="4">
        <v>1077600</v>
      </c>
      <c r="H38" s="4">
        <v>727800</v>
      </c>
      <c r="I38" s="4">
        <v>349800</v>
      </c>
      <c r="J38" s="4">
        <v>17568610000</v>
      </c>
      <c r="K38" s="24">
        <f t="shared" si="1"/>
        <v>-466845978000</v>
      </c>
      <c r="L38" s="4">
        <v>2777</v>
      </c>
      <c r="M38" s="4">
        <v>3406</v>
      </c>
      <c r="N38" s="4">
        <v>243</v>
      </c>
      <c r="O38" s="4">
        <v>350</v>
      </c>
      <c r="P38" s="4">
        <v>2300700</v>
      </c>
      <c r="Q38" s="4">
        <v>3057600</v>
      </c>
      <c r="R38" s="5">
        <v>-0.02</v>
      </c>
      <c r="S38" s="4">
        <v>6326000</v>
      </c>
      <c r="T38" s="4">
        <f t="shared" si="2"/>
        <v>13027101.199999999</v>
      </c>
      <c r="U38" s="4">
        <f t="shared" si="3"/>
        <v>9422712</v>
      </c>
      <c r="V38" s="5">
        <v>2.3599999999999999E-2</v>
      </c>
    </row>
    <row r="39" spans="1:22" x14ac:dyDescent="0.2">
      <c r="A39" s="16" t="s">
        <v>252</v>
      </c>
      <c r="B39" s="4">
        <v>3854369</v>
      </c>
      <c r="C39" s="4">
        <v>1470751</v>
      </c>
      <c r="D39" s="4">
        <v>2383618</v>
      </c>
      <c r="E39" s="4">
        <v>120952130000</v>
      </c>
      <c r="F39" s="4">
        <f t="shared" si="0"/>
        <v>330524509771</v>
      </c>
      <c r="G39" s="4">
        <v>972400</v>
      </c>
      <c r="H39" s="4">
        <v>467100</v>
      </c>
      <c r="I39" s="4">
        <v>505300</v>
      </c>
      <c r="J39" s="4">
        <v>25885920000</v>
      </c>
      <c r="K39" s="24">
        <f t="shared" si="1"/>
        <v>-484414588000</v>
      </c>
      <c r="L39" s="4">
        <v>5680</v>
      </c>
      <c r="M39" s="4">
        <v>2675</v>
      </c>
      <c r="N39" s="4">
        <v>492</v>
      </c>
      <c r="O39" s="4">
        <v>315</v>
      </c>
      <c r="P39" s="4">
        <v>4612600</v>
      </c>
      <c r="Q39" s="4">
        <v>2795000</v>
      </c>
      <c r="R39" s="5">
        <v>6.0000000000000001E-3</v>
      </c>
      <c r="S39" s="4">
        <v>9422712</v>
      </c>
      <c r="T39" s="4">
        <f t="shared" si="2"/>
        <v>13543370</v>
      </c>
      <c r="U39" s="4">
        <f t="shared" si="3"/>
        <v>13183500</v>
      </c>
      <c r="V39" s="5">
        <v>3.9900000000000005E-2</v>
      </c>
    </row>
    <row r="40" spans="1:22" x14ac:dyDescent="0.2">
      <c r="A40" s="16" t="s">
        <v>251</v>
      </c>
      <c r="B40" s="4">
        <v>4206375</v>
      </c>
      <c r="C40" s="4">
        <v>2007000</v>
      </c>
      <c r="D40" s="4">
        <v>2199375</v>
      </c>
      <c r="E40" s="4">
        <v>110453300000</v>
      </c>
      <c r="F40" s="4">
        <f t="shared" si="0"/>
        <v>209572379771</v>
      </c>
      <c r="G40" s="4">
        <v>1400100</v>
      </c>
      <c r="H40" s="4">
        <v>1263500</v>
      </c>
      <c r="I40" s="4">
        <v>136600</v>
      </c>
      <c r="J40" s="4">
        <v>7658375000</v>
      </c>
      <c r="K40" s="24">
        <f t="shared" si="1"/>
        <v>-510300508000</v>
      </c>
      <c r="L40" s="4">
        <v>5569</v>
      </c>
      <c r="M40" s="4">
        <v>4547</v>
      </c>
      <c r="N40" s="4">
        <v>682</v>
      </c>
      <c r="O40" s="4">
        <v>617</v>
      </c>
      <c r="P40" s="4">
        <v>5876600</v>
      </c>
      <c r="Q40" s="4">
        <v>6168900</v>
      </c>
      <c r="R40" s="5">
        <v>0.01</v>
      </c>
      <c r="S40" s="4">
        <v>13451500</v>
      </c>
      <c r="T40" s="4">
        <f t="shared" si="2"/>
        <v>13141350</v>
      </c>
      <c r="U40" s="4">
        <f t="shared" si="3"/>
        <v>12959700</v>
      </c>
      <c r="V40" s="5">
        <v>3.3599999999999998E-2</v>
      </c>
    </row>
    <row r="41" spans="1:22" x14ac:dyDescent="0.2">
      <c r="A41" s="16" t="s">
        <v>250</v>
      </c>
      <c r="B41" s="4">
        <v>2919950</v>
      </c>
      <c r="C41" s="4">
        <v>3706410</v>
      </c>
      <c r="D41" s="4">
        <v>-786460</v>
      </c>
      <c r="E41" s="4">
        <v>-40170400000</v>
      </c>
      <c r="F41" s="4">
        <f t="shared" si="0"/>
        <v>99119079771</v>
      </c>
      <c r="G41" s="4">
        <v>468400</v>
      </c>
      <c r="H41" s="4">
        <v>918100</v>
      </c>
      <c r="I41" s="4">
        <v>-449700</v>
      </c>
      <c r="J41" s="4">
        <v>-22777565000</v>
      </c>
      <c r="K41" s="24">
        <f t="shared" si="1"/>
        <v>-517958883000</v>
      </c>
      <c r="L41" s="4">
        <v>4046</v>
      </c>
      <c r="M41" s="4">
        <v>7013</v>
      </c>
      <c r="N41" s="4">
        <v>676</v>
      </c>
      <c r="O41" s="4">
        <v>1006</v>
      </c>
      <c r="P41" s="4">
        <v>4794100</v>
      </c>
      <c r="Q41" s="4">
        <v>8521900</v>
      </c>
      <c r="R41" s="5">
        <v>-2.7799999999999998E-2</v>
      </c>
      <c r="S41" s="4">
        <v>16982300</v>
      </c>
      <c r="T41" s="4">
        <f t="shared" si="2"/>
        <v>13568570</v>
      </c>
      <c r="U41" s="4">
        <f t="shared" si="3"/>
        <v>12959700</v>
      </c>
      <c r="V41" s="5">
        <v>2.5399999999999999E-2</v>
      </c>
    </row>
    <row r="42" spans="1:22" x14ac:dyDescent="0.2">
      <c r="A42" s="16" t="s">
        <v>249</v>
      </c>
      <c r="B42" s="4">
        <v>2307922</v>
      </c>
      <c r="C42" s="4">
        <v>917728</v>
      </c>
      <c r="D42" s="4">
        <v>1390194</v>
      </c>
      <c r="E42" s="4">
        <v>70721320000</v>
      </c>
      <c r="F42" s="4">
        <f t="shared" si="0"/>
        <v>139289479771</v>
      </c>
      <c r="G42" s="4">
        <v>670422</v>
      </c>
      <c r="H42" s="4">
        <v>554200</v>
      </c>
      <c r="I42" s="4">
        <v>116222</v>
      </c>
      <c r="J42" s="4">
        <v>5939562000</v>
      </c>
      <c r="K42" s="24">
        <f t="shared" si="1"/>
        <v>-495181318000</v>
      </c>
      <c r="L42" s="4">
        <v>3310</v>
      </c>
      <c r="M42" s="4">
        <v>3575</v>
      </c>
      <c r="N42" s="4">
        <v>645</v>
      </c>
      <c r="O42" s="4">
        <v>684</v>
      </c>
      <c r="P42" s="4">
        <v>6074100</v>
      </c>
      <c r="Q42" s="4">
        <v>5861300</v>
      </c>
      <c r="R42" s="5">
        <v>3.9000000000000003E-3</v>
      </c>
      <c r="S42" s="4">
        <v>13183500</v>
      </c>
      <c r="T42" s="4">
        <f t="shared" si="2"/>
        <v>13061550</v>
      </c>
      <c r="U42" s="4">
        <f t="shared" si="3"/>
        <v>9418700</v>
      </c>
      <c r="V42" s="5">
        <v>3.2000000000000001E-2</v>
      </c>
    </row>
    <row r="43" spans="1:22" x14ac:dyDescent="0.2">
      <c r="A43" s="16" t="s">
        <v>248</v>
      </c>
      <c r="B43" s="4">
        <v>3117800</v>
      </c>
      <c r="C43" s="4">
        <v>611400</v>
      </c>
      <c r="D43" s="4">
        <v>2506400</v>
      </c>
      <c r="E43" s="4">
        <v>129696930000</v>
      </c>
      <c r="F43" s="4">
        <f t="shared" si="0"/>
        <v>68568159771</v>
      </c>
      <c r="G43" s="4">
        <v>887300</v>
      </c>
      <c r="H43" s="4">
        <v>585400</v>
      </c>
      <c r="I43" s="4">
        <v>301900</v>
      </c>
      <c r="J43" s="4">
        <v>15620850000</v>
      </c>
      <c r="K43" s="24">
        <f t="shared" si="1"/>
        <v>-501120880000</v>
      </c>
      <c r="L43" s="4">
        <v>3497</v>
      </c>
      <c r="M43" s="4">
        <v>2959</v>
      </c>
      <c r="N43" s="4">
        <v>687</v>
      </c>
      <c r="O43" s="4">
        <v>723</v>
      </c>
      <c r="P43" s="4">
        <v>6674400</v>
      </c>
      <c r="Q43" s="4">
        <v>6429200</v>
      </c>
      <c r="R43" s="5">
        <v>5.8999999999999999E-3</v>
      </c>
      <c r="S43" s="4">
        <v>15838100</v>
      </c>
      <c r="T43" s="4">
        <f t="shared" si="2"/>
        <v>12752650</v>
      </c>
      <c r="U43" s="4">
        <f t="shared" si="3"/>
        <v>9418700</v>
      </c>
      <c r="V43" s="5">
        <v>3.6200000000000003E-2</v>
      </c>
    </row>
    <row r="44" spans="1:22" x14ac:dyDescent="0.2">
      <c r="A44" s="16" t="s">
        <v>247</v>
      </c>
      <c r="B44" s="4">
        <v>3772580</v>
      </c>
      <c r="C44" s="4">
        <v>477790</v>
      </c>
      <c r="D44" s="4">
        <v>3294790</v>
      </c>
      <c r="E44" s="4">
        <v>169745900000</v>
      </c>
      <c r="F44" s="4">
        <f t="shared" si="0"/>
        <v>-61128770229</v>
      </c>
      <c r="G44" s="4">
        <v>276500</v>
      </c>
      <c r="H44" s="4">
        <v>779700</v>
      </c>
      <c r="I44" s="4">
        <v>-503200</v>
      </c>
      <c r="J44" s="4">
        <v>-25901560000</v>
      </c>
      <c r="K44" s="24">
        <f t="shared" si="1"/>
        <v>-516741730000</v>
      </c>
      <c r="L44" s="4">
        <v>4277</v>
      </c>
      <c r="M44" s="4">
        <v>2476</v>
      </c>
      <c r="N44" s="4">
        <v>673</v>
      </c>
      <c r="O44" s="4">
        <v>495</v>
      </c>
      <c r="P44" s="4">
        <v>6765200</v>
      </c>
      <c r="Q44" s="4">
        <v>4186100</v>
      </c>
      <c r="R44" s="5">
        <v>2E-3</v>
      </c>
      <c r="S44" s="4">
        <v>13970500</v>
      </c>
      <c r="T44" s="4">
        <f t="shared" si="2"/>
        <v>12242170</v>
      </c>
      <c r="U44" s="4">
        <f t="shared" si="3"/>
        <v>9418700</v>
      </c>
      <c r="V44" s="5">
        <v>2.3099999999999999E-2</v>
      </c>
    </row>
    <row r="45" spans="1:22" x14ac:dyDescent="0.2">
      <c r="A45" s="16" t="s">
        <v>246</v>
      </c>
      <c r="B45" s="4">
        <v>1489540</v>
      </c>
      <c r="C45" s="4">
        <v>813200</v>
      </c>
      <c r="D45" s="4">
        <v>676340</v>
      </c>
      <c r="E45" s="4">
        <v>34748415324</v>
      </c>
      <c r="F45" s="4">
        <f t="shared" si="0"/>
        <v>-230874670229</v>
      </c>
      <c r="G45" s="4">
        <v>0</v>
      </c>
      <c r="H45" s="4">
        <v>0</v>
      </c>
      <c r="I45" s="4">
        <v>0</v>
      </c>
      <c r="J45" s="4">
        <v>14868958000</v>
      </c>
      <c r="K45" s="24">
        <f t="shared" si="1"/>
        <v>-490840170000</v>
      </c>
      <c r="L45" s="4">
        <v>3714</v>
      </c>
      <c r="M45" s="4">
        <v>2448</v>
      </c>
      <c r="N45" s="4">
        <v>784</v>
      </c>
      <c r="O45" s="4">
        <v>543</v>
      </c>
      <c r="P45" s="4">
        <v>6724900</v>
      </c>
      <c r="Q45" s="4">
        <v>4356800</v>
      </c>
      <c r="R45" s="5">
        <v>6.0000000000000001E-3</v>
      </c>
      <c r="S45" s="4">
        <v>12959700</v>
      </c>
      <c r="T45" s="4">
        <f t="shared" si="2"/>
        <v>12351400</v>
      </c>
      <c r="U45" s="4">
        <f t="shared" si="3"/>
        <v>9418700</v>
      </c>
      <c r="V45" s="5">
        <v>3.4500000000000003E-2</v>
      </c>
    </row>
    <row r="46" spans="1:22" x14ac:dyDescent="0.2">
      <c r="A46" s="16" t="s">
        <v>245</v>
      </c>
      <c r="B46" s="4">
        <v>1173114</v>
      </c>
      <c r="C46" s="4">
        <v>581000</v>
      </c>
      <c r="D46" s="4">
        <v>592114</v>
      </c>
      <c r="E46" s="4">
        <v>29483140000</v>
      </c>
      <c r="F46" s="4">
        <f t="shared" si="0"/>
        <v>-265623085553</v>
      </c>
      <c r="G46" s="4">
        <v>1145064</v>
      </c>
      <c r="H46" s="4">
        <v>1258100</v>
      </c>
      <c r="I46" s="4">
        <v>-113036</v>
      </c>
      <c r="J46" s="4">
        <v>-5101783000</v>
      </c>
      <c r="K46" s="24">
        <f t="shared" si="1"/>
        <v>-505709128000</v>
      </c>
      <c r="L46" s="4">
        <v>6367</v>
      </c>
      <c r="M46" s="4">
        <v>3063</v>
      </c>
      <c r="N46" s="4">
        <v>961</v>
      </c>
      <c r="O46" s="4">
        <v>463</v>
      </c>
      <c r="P46" s="4">
        <v>8415700</v>
      </c>
      <c r="Q46" s="4">
        <v>3959200</v>
      </c>
      <c r="R46" s="5">
        <v>4.2199999999999994E-2</v>
      </c>
      <c r="S46" s="4">
        <v>14031800</v>
      </c>
      <c r="T46" s="4">
        <f t="shared" si="2"/>
        <v>11841120</v>
      </c>
      <c r="U46" s="4">
        <f t="shared" si="3"/>
        <v>9418700</v>
      </c>
      <c r="V46" s="5">
        <v>5.5500000000000001E-2</v>
      </c>
    </row>
    <row r="47" spans="1:22" x14ac:dyDescent="0.2">
      <c r="A47" s="16" t="s">
        <v>244</v>
      </c>
      <c r="B47" s="4">
        <v>830600</v>
      </c>
      <c r="C47" s="4">
        <v>3750100</v>
      </c>
      <c r="D47" s="4">
        <v>-2919500</v>
      </c>
      <c r="E47" s="4">
        <v>-140754150000</v>
      </c>
      <c r="F47" s="4">
        <f t="shared" ref="F47:F73" si="4">E47+F48</f>
        <v>-295106225553</v>
      </c>
      <c r="G47" s="4">
        <v>654200</v>
      </c>
      <c r="H47" s="4">
        <v>214800</v>
      </c>
      <c r="I47" s="4">
        <v>439400</v>
      </c>
      <c r="J47" s="4">
        <v>21256840000</v>
      </c>
      <c r="K47" s="24">
        <f t="shared" ref="K47:K73" si="5">K48+J47</f>
        <v>-500607345000</v>
      </c>
      <c r="L47" s="4">
        <v>2877</v>
      </c>
      <c r="M47" s="4">
        <v>2140</v>
      </c>
      <c r="N47" s="4">
        <v>467</v>
      </c>
      <c r="O47" s="4">
        <v>413</v>
      </c>
      <c r="P47" s="4">
        <v>3591900</v>
      </c>
      <c r="Q47" s="4">
        <v>3454200</v>
      </c>
      <c r="R47" s="5">
        <v>7.3000000000000001E-3</v>
      </c>
      <c r="S47" s="4">
        <v>9418700</v>
      </c>
      <c r="T47" s="4">
        <f t="shared" si="2"/>
        <v>12688550</v>
      </c>
      <c r="U47" s="4">
        <f t="shared" ref="U47:U73" si="6">MIN(S48:S52)</f>
        <v>8113300</v>
      </c>
      <c r="V47" s="5">
        <v>2.2499999999999999E-2</v>
      </c>
    </row>
    <row r="48" spans="1:22" x14ac:dyDescent="0.2">
      <c r="A48" s="16" t="s">
        <v>243</v>
      </c>
      <c r="B48" s="4">
        <v>773424</v>
      </c>
      <c r="C48" s="4">
        <v>736200</v>
      </c>
      <c r="D48" s="4">
        <v>37224</v>
      </c>
      <c r="E48" s="4">
        <v>1785850000</v>
      </c>
      <c r="F48" s="4">
        <f t="shared" si="4"/>
        <v>-154352075553</v>
      </c>
      <c r="G48" s="4">
        <v>592100</v>
      </c>
      <c r="H48" s="4">
        <v>1124200</v>
      </c>
      <c r="I48" s="4">
        <v>-532100</v>
      </c>
      <c r="J48" s="4">
        <v>-26044700000</v>
      </c>
      <c r="K48" s="24">
        <f t="shared" si="5"/>
        <v>-521864185000</v>
      </c>
      <c r="L48" s="4">
        <v>3097</v>
      </c>
      <c r="M48" s="4">
        <v>3546</v>
      </c>
      <c r="N48" s="4">
        <v>436</v>
      </c>
      <c r="O48" s="4">
        <v>581</v>
      </c>
      <c r="P48" s="4">
        <v>4114200</v>
      </c>
      <c r="Q48" s="4">
        <v>5117800</v>
      </c>
      <c r="R48" s="5">
        <v>-1.6500000000000001E-2</v>
      </c>
      <c r="S48" s="4">
        <v>11012200</v>
      </c>
      <c r="T48" s="4">
        <f t="shared" si="2"/>
        <v>13034080</v>
      </c>
      <c r="U48" s="4">
        <f t="shared" si="6"/>
        <v>8113300</v>
      </c>
      <c r="V48" s="5">
        <v>3.9800000000000002E-2</v>
      </c>
    </row>
    <row r="49" spans="1:22" x14ac:dyDescent="0.2">
      <c r="A49" s="16" t="s">
        <v>236</v>
      </c>
      <c r="B49" s="4">
        <v>1279700</v>
      </c>
      <c r="C49" s="4">
        <v>475700</v>
      </c>
      <c r="D49" s="4">
        <v>804000</v>
      </c>
      <c r="E49" s="4">
        <v>38997760000</v>
      </c>
      <c r="F49" s="4">
        <f t="shared" si="4"/>
        <v>-156137925553</v>
      </c>
      <c r="G49" s="4">
        <v>870000</v>
      </c>
      <c r="H49" s="4">
        <v>1424900</v>
      </c>
      <c r="I49" s="4">
        <v>-554900</v>
      </c>
      <c r="J49" s="4">
        <v>-27089125000</v>
      </c>
      <c r="K49" s="24">
        <f t="shared" si="5"/>
        <v>-495819485000</v>
      </c>
      <c r="L49" s="4">
        <v>5466</v>
      </c>
      <c r="M49" s="4">
        <v>3837</v>
      </c>
      <c r="N49" s="4">
        <v>589</v>
      </c>
      <c r="O49" s="4">
        <v>580</v>
      </c>
      <c r="P49" s="4">
        <v>6111500</v>
      </c>
      <c r="Q49" s="4">
        <v>5280500</v>
      </c>
      <c r="R49" s="5">
        <v>1.24E-2</v>
      </c>
      <c r="S49" s="4">
        <v>14585400</v>
      </c>
      <c r="T49" s="4">
        <f t="shared" si="2"/>
        <v>13743100</v>
      </c>
      <c r="U49" s="4">
        <f t="shared" si="6"/>
        <v>8113300</v>
      </c>
      <c r="V49" s="5">
        <v>2.8399999999999998E-2</v>
      </c>
    </row>
    <row r="50" spans="1:22" x14ac:dyDescent="0.2">
      <c r="A50" s="16" t="s">
        <v>235</v>
      </c>
      <c r="B50" s="4">
        <v>1590590</v>
      </c>
      <c r="C50" s="4">
        <v>532200</v>
      </c>
      <c r="D50" s="4">
        <v>1058390</v>
      </c>
      <c r="E50" s="4">
        <v>51072770000</v>
      </c>
      <c r="F50" s="4">
        <f t="shared" si="4"/>
        <v>-195135685553</v>
      </c>
      <c r="G50" s="4">
        <v>806400</v>
      </c>
      <c r="H50" s="4">
        <v>1329000</v>
      </c>
      <c r="I50" s="4">
        <v>-522600</v>
      </c>
      <c r="J50" s="4">
        <v>-25242685000</v>
      </c>
      <c r="K50" s="24">
        <f t="shared" si="5"/>
        <v>-468730360000</v>
      </c>
      <c r="L50" s="4">
        <v>3811</v>
      </c>
      <c r="M50" s="4">
        <v>3263</v>
      </c>
      <c r="N50" s="4">
        <v>510</v>
      </c>
      <c r="O50" s="4">
        <v>389</v>
      </c>
      <c r="P50" s="4">
        <v>4729700</v>
      </c>
      <c r="Q50" s="4">
        <v>3915100</v>
      </c>
      <c r="R50" s="5">
        <v>1.0500000000000001E-2</v>
      </c>
      <c r="S50" s="4">
        <v>9431300</v>
      </c>
      <c r="T50" s="4">
        <f t="shared" si="2"/>
        <v>13810260</v>
      </c>
      <c r="U50" s="4">
        <f t="shared" si="6"/>
        <v>8113300</v>
      </c>
      <c r="V50" s="5">
        <v>1.95E-2</v>
      </c>
    </row>
    <row r="51" spans="1:22" x14ac:dyDescent="0.2">
      <c r="A51" s="16" t="s">
        <v>234</v>
      </c>
      <c r="B51" s="4">
        <v>2860700</v>
      </c>
      <c r="C51" s="4">
        <v>1622720</v>
      </c>
      <c r="D51" s="4">
        <v>1237980</v>
      </c>
      <c r="E51" s="4">
        <v>59750170000</v>
      </c>
      <c r="F51" s="4">
        <f t="shared" si="4"/>
        <v>-246208455553</v>
      </c>
      <c r="G51" s="4">
        <v>1000400</v>
      </c>
      <c r="H51" s="4">
        <v>2912100</v>
      </c>
      <c r="I51" s="4">
        <v>-1911700</v>
      </c>
      <c r="J51" s="4">
        <v>-89354885000</v>
      </c>
      <c r="K51" s="24">
        <f t="shared" si="5"/>
        <v>-443487675000</v>
      </c>
      <c r="L51" s="4">
        <v>8613</v>
      </c>
      <c r="M51" s="4">
        <v>6094</v>
      </c>
      <c r="N51" s="4">
        <v>1292</v>
      </c>
      <c r="O51" s="4">
        <v>747</v>
      </c>
      <c r="P51" s="4">
        <v>12672300</v>
      </c>
      <c r="Q51" s="4">
        <v>7390700</v>
      </c>
      <c r="R51" s="5">
        <v>5.5E-2</v>
      </c>
      <c r="S51" s="4">
        <v>21254500</v>
      </c>
      <c r="T51" s="4">
        <f t="shared" si="2"/>
        <v>13318560</v>
      </c>
      <c r="U51" s="4">
        <f t="shared" si="6"/>
        <v>8113300</v>
      </c>
      <c r="V51" s="5">
        <v>6.2699999999999992E-2</v>
      </c>
    </row>
    <row r="52" spans="1:22" x14ac:dyDescent="0.2">
      <c r="A52" s="16" t="s">
        <v>233</v>
      </c>
      <c r="B52" s="4">
        <v>106200</v>
      </c>
      <c r="C52" s="4">
        <v>969400</v>
      </c>
      <c r="D52" s="4">
        <v>-863200</v>
      </c>
      <c r="E52" s="4">
        <v>-39408510000</v>
      </c>
      <c r="F52" s="4">
        <f t="shared" si="4"/>
        <v>-305958625553</v>
      </c>
      <c r="G52" s="4">
        <v>625300</v>
      </c>
      <c r="H52" s="4">
        <v>3681200</v>
      </c>
      <c r="I52" s="4">
        <v>-3055900</v>
      </c>
      <c r="J52" s="4">
        <v>-139792805000</v>
      </c>
      <c r="K52" s="24">
        <f t="shared" si="5"/>
        <v>-354132790000</v>
      </c>
      <c r="L52" s="4">
        <v>1949</v>
      </c>
      <c r="M52" s="4">
        <v>7534</v>
      </c>
      <c r="N52" s="4">
        <v>158</v>
      </c>
      <c r="O52" s="4">
        <v>517</v>
      </c>
      <c r="P52" s="4">
        <v>1782000</v>
      </c>
      <c r="Q52" s="4">
        <v>5934200</v>
      </c>
      <c r="R52" s="5">
        <v>-8.6999999999999994E-3</v>
      </c>
      <c r="S52" s="4">
        <v>8113300</v>
      </c>
      <c r="T52" s="4">
        <f t="shared" si="2"/>
        <v>14826860</v>
      </c>
      <c r="U52" s="4">
        <f t="shared" si="6"/>
        <v>8865700</v>
      </c>
      <c r="V52" s="5">
        <v>2.2700000000000001E-2</v>
      </c>
    </row>
    <row r="53" spans="1:22" x14ac:dyDescent="0.2">
      <c r="A53" s="16" t="s">
        <v>232</v>
      </c>
      <c r="B53" s="4">
        <v>1495300</v>
      </c>
      <c r="C53" s="4">
        <v>1184200</v>
      </c>
      <c r="D53" s="4">
        <v>311100</v>
      </c>
      <c r="E53" s="4">
        <v>14174990000</v>
      </c>
      <c r="F53" s="4">
        <f t="shared" si="4"/>
        <v>-266550115553</v>
      </c>
      <c r="G53" s="4">
        <v>1083400</v>
      </c>
      <c r="H53" s="4">
        <v>607900</v>
      </c>
      <c r="I53" s="4">
        <v>475500</v>
      </c>
      <c r="J53" s="4">
        <v>21613905000</v>
      </c>
      <c r="K53" s="24">
        <f t="shared" si="5"/>
        <v>-214339985000</v>
      </c>
      <c r="L53" s="4">
        <v>4273</v>
      </c>
      <c r="M53" s="4">
        <v>5961</v>
      </c>
      <c r="N53" s="4">
        <v>479</v>
      </c>
      <c r="O53" s="4">
        <v>587</v>
      </c>
      <c r="P53" s="4">
        <v>4846100</v>
      </c>
      <c r="Q53" s="4">
        <v>6260400</v>
      </c>
      <c r="R53" s="5">
        <v>-3.15E-2</v>
      </c>
      <c r="S53" s="4">
        <v>12749100</v>
      </c>
      <c r="T53" s="4">
        <f t="shared" si="2"/>
        <v>15338730</v>
      </c>
      <c r="U53" s="4">
        <f t="shared" si="6"/>
        <v>8865700</v>
      </c>
      <c r="V53" s="5">
        <v>4.8000000000000001E-2</v>
      </c>
    </row>
    <row r="54" spans="1:22" x14ac:dyDescent="0.2">
      <c r="A54" s="16" t="s">
        <v>231</v>
      </c>
      <c r="B54" s="4">
        <v>1166900</v>
      </c>
      <c r="C54" s="4">
        <v>1320400</v>
      </c>
      <c r="D54" s="4">
        <v>-153500</v>
      </c>
      <c r="E54" s="4">
        <v>-7117900000</v>
      </c>
      <c r="F54" s="4">
        <f t="shared" si="4"/>
        <v>-280725105553</v>
      </c>
      <c r="G54" s="4">
        <v>624700</v>
      </c>
      <c r="H54" s="4">
        <v>342500</v>
      </c>
      <c r="I54" s="4">
        <v>282200</v>
      </c>
      <c r="J54" s="4">
        <v>13413675000</v>
      </c>
      <c r="K54" s="24">
        <f t="shared" si="5"/>
        <v>-235953890000</v>
      </c>
      <c r="L54" s="4">
        <v>3233</v>
      </c>
      <c r="M54" s="4">
        <v>4382</v>
      </c>
      <c r="N54" s="4">
        <v>352</v>
      </c>
      <c r="O54" s="4">
        <v>473</v>
      </c>
      <c r="P54" s="4">
        <v>3684400</v>
      </c>
      <c r="Q54" s="4">
        <v>4848300</v>
      </c>
      <c r="R54" s="5">
        <v>2.2000000000000001E-3</v>
      </c>
      <c r="S54" s="4">
        <v>8865700</v>
      </c>
      <c r="T54" s="4">
        <f t="shared" si="2"/>
        <v>16070010</v>
      </c>
      <c r="U54" s="4">
        <f t="shared" si="6"/>
        <v>8929000</v>
      </c>
      <c r="V54" s="5">
        <v>2.4199999999999999E-2</v>
      </c>
    </row>
    <row r="55" spans="1:22" x14ac:dyDescent="0.2">
      <c r="A55" s="16" t="s">
        <v>230</v>
      </c>
      <c r="B55" s="4">
        <v>1590736</v>
      </c>
      <c r="C55" s="4">
        <v>2764800</v>
      </c>
      <c r="D55" s="4">
        <v>-1174064</v>
      </c>
      <c r="E55" s="4">
        <v>-56243270000</v>
      </c>
      <c r="F55" s="4">
        <f t="shared" si="4"/>
        <v>-273607205553</v>
      </c>
      <c r="G55" s="4">
        <v>356500</v>
      </c>
      <c r="H55" s="4">
        <v>517800</v>
      </c>
      <c r="I55" s="4">
        <v>-161300</v>
      </c>
      <c r="J55" s="4">
        <v>-7764945000</v>
      </c>
      <c r="K55" s="24">
        <f t="shared" si="5"/>
        <v>-249367565000</v>
      </c>
      <c r="L55" s="4">
        <v>3653</v>
      </c>
      <c r="M55" s="4">
        <v>6823</v>
      </c>
      <c r="N55" s="4">
        <v>430</v>
      </c>
      <c r="O55" s="4">
        <v>825</v>
      </c>
      <c r="P55" s="4">
        <v>4137700</v>
      </c>
      <c r="Q55" s="4">
        <v>8457700</v>
      </c>
      <c r="R55" s="5">
        <v>-2.75E-2</v>
      </c>
      <c r="S55" s="4">
        <v>14052000</v>
      </c>
      <c r="T55" s="4">
        <f t="shared" si="2"/>
        <v>16231390</v>
      </c>
      <c r="U55" s="4">
        <f t="shared" si="6"/>
        <v>8929000</v>
      </c>
      <c r="V55" s="5">
        <v>3.8800000000000001E-2</v>
      </c>
    </row>
    <row r="56" spans="1:22" x14ac:dyDescent="0.2">
      <c r="A56" s="16" t="s">
        <v>229</v>
      </c>
      <c r="B56" s="4">
        <v>2195800</v>
      </c>
      <c r="C56" s="4">
        <v>766700</v>
      </c>
      <c r="D56" s="4">
        <v>1429100</v>
      </c>
      <c r="E56" s="4">
        <v>68469660000</v>
      </c>
      <c r="F56" s="4">
        <f t="shared" si="4"/>
        <v>-217363935553</v>
      </c>
      <c r="G56" s="4">
        <v>644900</v>
      </c>
      <c r="H56" s="4">
        <v>256900</v>
      </c>
      <c r="I56" s="4">
        <v>388000</v>
      </c>
      <c r="J56" s="4">
        <v>18721740000</v>
      </c>
      <c r="K56" s="24">
        <f t="shared" si="5"/>
        <v>-241602620000</v>
      </c>
      <c r="L56" s="4">
        <v>4530</v>
      </c>
      <c r="M56" s="4">
        <v>3063</v>
      </c>
      <c r="N56" s="4">
        <v>444</v>
      </c>
      <c r="O56" s="4">
        <v>264</v>
      </c>
      <c r="P56" s="4">
        <v>5146400</v>
      </c>
      <c r="Q56" s="4">
        <v>3285300</v>
      </c>
      <c r="R56" s="5">
        <v>3.8599999999999995E-2</v>
      </c>
      <c r="S56" s="4">
        <v>8929000</v>
      </c>
      <c r="T56" s="4">
        <f t="shared" si="2"/>
        <v>16991280</v>
      </c>
      <c r="U56" s="4">
        <f t="shared" si="6"/>
        <v>10102900</v>
      </c>
      <c r="V56" s="5">
        <v>3.9100000000000003E-2</v>
      </c>
    </row>
    <row r="57" spans="1:22" x14ac:dyDescent="0.2">
      <c r="A57" s="16" t="s">
        <v>228</v>
      </c>
      <c r="B57" s="4">
        <v>2676700</v>
      </c>
      <c r="C57" s="4">
        <v>8265861</v>
      </c>
      <c r="D57" s="4">
        <v>-5589161</v>
      </c>
      <c r="E57" s="4">
        <v>-262716650000</v>
      </c>
      <c r="F57" s="4">
        <f t="shared" si="4"/>
        <v>-285833595553</v>
      </c>
      <c r="G57" s="4">
        <v>635500</v>
      </c>
      <c r="H57" s="4">
        <v>870600</v>
      </c>
      <c r="I57" s="4">
        <v>-235100</v>
      </c>
      <c r="J57" s="4">
        <v>-10866600000</v>
      </c>
      <c r="K57" s="24">
        <f t="shared" si="5"/>
        <v>-260324360000</v>
      </c>
      <c r="L57" s="4">
        <v>4611</v>
      </c>
      <c r="M57" s="4">
        <v>6864</v>
      </c>
      <c r="N57" s="4">
        <v>696</v>
      </c>
      <c r="O57" s="4">
        <v>883</v>
      </c>
      <c r="P57" s="4">
        <v>6914500</v>
      </c>
      <c r="Q57" s="4">
        <v>9062900</v>
      </c>
      <c r="R57" s="5">
        <v>7.6E-3</v>
      </c>
      <c r="S57" s="4">
        <v>17893000</v>
      </c>
      <c r="T57" s="4">
        <f t="shared" si="2"/>
        <v>16380751.800000001</v>
      </c>
      <c r="U57" s="4">
        <f t="shared" si="6"/>
        <v>10102900</v>
      </c>
      <c r="V57" s="5">
        <v>3.8699999999999998E-2</v>
      </c>
    </row>
    <row r="58" spans="1:22" x14ac:dyDescent="0.2">
      <c r="A58" s="16" t="s">
        <v>227</v>
      </c>
      <c r="B58" s="4">
        <v>3556000</v>
      </c>
      <c r="C58" s="4">
        <v>4251700</v>
      </c>
      <c r="D58" s="4">
        <v>-695700</v>
      </c>
      <c r="E58" s="4">
        <v>-32941900000</v>
      </c>
      <c r="F58" s="4">
        <f t="shared" si="4"/>
        <v>-23116945553</v>
      </c>
      <c r="G58" s="4">
        <v>614415</v>
      </c>
      <c r="H58" s="4">
        <v>377700</v>
      </c>
      <c r="I58" s="4">
        <v>236715</v>
      </c>
      <c r="J58" s="4">
        <v>11169062000</v>
      </c>
      <c r="K58" s="24">
        <f t="shared" si="5"/>
        <v>-249457760000</v>
      </c>
      <c r="L58" s="4">
        <v>3029</v>
      </c>
      <c r="M58" s="4">
        <v>5521</v>
      </c>
      <c r="N58" s="4">
        <v>543</v>
      </c>
      <c r="O58" s="4">
        <v>837</v>
      </c>
      <c r="P58" s="4">
        <v>4737400</v>
      </c>
      <c r="Q58" s="4">
        <v>8199300</v>
      </c>
      <c r="R58" s="5">
        <v>-2.8999999999999998E-2</v>
      </c>
      <c r="S58" s="4">
        <v>14467500</v>
      </c>
      <c r="T58" s="4">
        <f t="shared" si="2"/>
        <v>16519481.800000001</v>
      </c>
      <c r="U58" s="4">
        <f t="shared" si="6"/>
        <v>10102900</v>
      </c>
      <c r="V58" s="5">
        <v>4.2500000000000003E-2</v>
      </c>
    </row>
    <row r="59" spans="1:22" x14ac:dyDescent="0.2">
      <c r="A59" s="16" t="s">
        <v>226</v>
      </c>
      <c r="B59" s="4">
        <v>2567118</v>
      </c>
      <c r="C59" s="4">
        <v>3354800</v>
      </c>
      <c r="D59" s="4">
        <v>-787682</v>
      </c>
      <c r="E59" s="4">
        <v>-37670830000</v>
      </c>
      <c r="F59" s="4">
        <f t="shared" si="4"/>
        <v>9824954447</v>
      </c>
      <c r="G59" s="4">
        <v>821400</v>
      </c>
      <c r="H59" s="4">
        <v>878000</v>
      </c>
      <c r="I59" s="4">
        <v>-56600</v>
      </c>
      <c r="J59" s="4">
        <v>-2904840000</v>
      </c>
      <c r="K59" s="24">
        <f t="shared" si="5"/>
        <v>-260626822000</v>
      </c>
      <c r="L59" s="4">
        <v>4268</v>
      </c>
      <c r="M59" s="4">
        <v>10729</v>
      </c>
      <c r="N59" s="4">
        <v>742</v>
      </c>
      <c r="O59" s="4">
        <v>927</v>
      </c>
      <c r="P59" s="4">
        <v>7788300</v>
      </c>
      <c r="Q59" s="4">
        <v>11866800</v>
      </c>
      <c r="R59" s="5">
        <v>-2.6099999999999998E-2</v>
      </c>
      <c r="S59" s="4">
        <v>21675600</v>
      </c>
      <c r="T59" s="4">
        <f t="shared" si="2"/>
        <v>16124681.800000001</v>
      </c>
      <c r="U59" s="4">
        <f t="shared" si="6"/>
        <v>10102900</v>
      </c>
      <c r="V59" s="5">
        <v>4.5700000000000005E-2</v>
      </c>
    </row>
    <row r="60" spans="1:22" x14ac:dyDescent="0.2">
      <c r="A60" s="16" t="s">
        <v>225</v>
      </c>
      <c r="B60" s="4">
        <v>799100</v>
      </c>
      <c r="C60" s="4">
        <v>1971900</v>
      </c>
      <c r="D60" s="4">
        <v>-1172800</v>
      </c>
      <c r="E60" s="4">
        <v>-57118700000</v>
      </c>
      <c r="F60" s="4">
        <f t="shared" si="4"/>
        <v>47495784447</v>
      </c>
      <c r="G60" s="4">
        <v>306400</v>
      </c>
      <c r="H60" s="4">
        <v>707900</v>
      </c>
      <c r="I60" s="4">
        <v>-401500</v>
      </c>
      <c r="J60" s="4">
        <v>-19576365000</v>
      </c>
      <c r="K60" s="24">
        <f t="shared" si="5"/>
        <v>-257721982000</v>
      </c>
      <c r="L60" s="4">
        <v>3279</v>
      </c>
      <c r="M60" s="4">
        <v>3569</v>
      </c>
      <c r="N60" s="4">
        <v>444</v>
      </c>
      <c r="O60" s="4">
        <v>481</v>
      </c>
      <c r="P60" s="4">
        <v>3874400</v>
      </c>
      <c r="Q60" s="4">
        <v>4874900</v>
      </c>
      <c r="R60" s="5">
        <v>6.1999999999999998E-3</v>
      </c>
      <c r="S60" s="4">
        <v>10102900</v>
      </c>
      <c r="T60" s="4">
        <f t="shared" si="2"/>
        <v>16302269.6</v>
      </c>
      <c r="U60" s="4">
        <f t="shared" si="6"/>
        <v>15665800</v>
      </c>
      <c r="V60" s="5">
        <v>2.3399999999999997E-2</v>
      </c>
    </row>
    <row r="61" spans="1:22" x14ac:dyDescent="0.2">
      <c r="A61" s="16" t="s">
        <v>224</v>
      </c>
      <c r="B61" s="4">
        <v>2303002</v>
      </c>
      <c r="C61" s="4">
        <v>2383000</v>
      </c>
      <c r="D61" s="4">
        <v>-79998</v>
      </c>
      <c r="E61" s="4">
        <v>-4508490000</v>
      </c>
      <c r="F61" s="4">
        <f t="shared" si="4"/>
        <v>104614484447</v>
      </c>
      <c r="G61" s="4">
        <v>540500</v>
      </c>
      <c r="H61" s="4">
        <v>1052800</v>
      </c>
      <c r="I61" s="4">
        <v>-512300</v>
      </c>
      <c r="J61" s="4">
        <v>-25038165000</v>
      </c>
      <c r="K61" s="24">
        <f t="shared" si="5"/>
        <v>-238145617000</v>
      </c>
      <c r="L61" s="4">
        <v>3337</v>
      </c>
      <c r="M61" s="4">
        <v>4754</v>
      </c>
      <c r="N61" s="4">
        <v>492</v>
      </c>
      <c r="O61" s="4">
        <v>696</v>
      </c>
      <c r="P61" s="4">
        <v>5267900</v>
      </c>
      <c r="Q61" s="4">
        <v>7776000</v>
      </c>
      <c r="R61" s="5">
        <v>-2.6600000000000002E-2</v>
      </c>
      <c r="S61" s="4">
        <v>16337500</v>
      </c>
      <c r="T61" s="4">
        <f t="shared" si="2"/>
        <v>15369799.6</v>
      </c>
      <c r="U61" s="4">
        <f t="shared" si="6"/>
        <v>15665800</v>
      </c>
      <c r="V61" s="5">
        <v>3.9800000000000002E-2</v>
      </c>
    </row>
    <row r="62" spans="1:22" x14ac:dyDescent="0.2">
      <c r="A62" s="16" t="s">
        <v>223</v>
      </c>
      <c r="B62" s="4">
        <v>7336100</v>
      </c>
      <c r="C62" s="4">
        <v>2982036</v>
      </c>
      <c r="D62" s="4">
        <v>4354064</v>
      </c>
      <c r="E62" s="4">
        <v>211393470000</v>
      </c>
      <c r="F62" s="4">
        <f t="shared" si="4"/>
        <v>109122974447</v>
      </c>
      <c r="G62" s="4">
        <v>330600</v>
      </c>
      <c r="H62" s="4">
        <v>1281300</v>
      </c>
      <c r="I62" s="4">
        <v>-950700</v>
      </c>
      <c r="J62" s="4">
        <v>-46415180000</v>
      </c>
      <c r="K62" s="24">
        <f t="shared" si="5"/>
        <v>-213107452000</v>
      </c>
      <c r="L62" s="4">
        <v>7693</v>
      </c>
      <c r="M62" s="4">
        <v>4266</v>
      </c>
      <c r="N62" s="4">
        <v>1326</v>
      </c>
      <c r="O62" s="4">
        <v>819</v>
      </c>
      <c r="P62" s="4">
        <v>12954000</v>
      </c>
      <c r="Q62" s="4">
        <v>7728300</v>
      </c>
      <c r="R62" s="5">
        <v>5.4900000000000004E-2</v>
      </c>
      <c r="S62" s="4">
        <v>23196300</v>
      </c>
      <c r="T62" s="4">
        <f t="shared" si="2"/>
        <v>13992809.6</v>
      </c>
      <c r="U62" s="4">
        <f t="shared" si="6"/>
        <v>11787718</v>
      </c>
      <c r="V62" s="5">
        <v>0.05</v>
      </c>
    </row>
    <row r="63" spans="1:22" x14ac:dyDescent="0.2">
      <c r="A63" s="16" t="s">
        <v>222</v>
      </c>
      <c r="B63" s="4">
        <v>4049610</v>
      </c>
      <c r="C63" s="4">
        <v>2443415</v>
      </c>
      <c r="D63" s="4">
        <v>1606195</v>
      </c>
      <c r="E63" s="4">
        <v>75800150000</v>
      </c>
      <c r="F63" s="4">
        <f t="shared" si="4"/>
        <v>-102270495553</v>
      </c>
      <c r="G63" s="4">
        <v>209800</v>
      </c>
      <c r="H63" s="4">
        <v>972600</v>
      </c>
      <c r="I63" s="4">
        <v>-762800</v>
      </c>
      <c r="J63" s="4">
        <v>-36102135000</v>
      </c>
      <c r="K63" s="24">
        <f t="shared" si="5"/>
        <v>-166692272000</v>
      </c>
      <c r="L63" s="4">
        <v>5216</v>
      </c>
      <c r="M63" s="4">
        <v>4044</v>
      </c>
      <c r="N63" s="4">
        <v>838</v>
      </c>
      <c r="O63" s="4">
        <v>704</v>
      </c>
      <c r="P63" s="4">
        <v>8539100</v>
      </c>
      <c r="Q63" s="4">
        <v>7323000</v>
      </c>
      <c r="R63" s="5">
        <v>1.72E-2</v>
      </c>
      <c r="S63" s="4">
        <v>17867800</v>
      </c>
      <c r="T63" s="4">
        <f t="shared" si="2"/>
        <v>13079449.6</v>
      </c>
      <c r="U63" s="4">
        <f t="shared" si="6"/>
        <v>11787718</v>
      </c>
      <c r="V63" s="5">
        <v>2.8199999999999999E-2</v>
      </c>
    </row>
    <row r="64" spans="1:22" x14ac:dyDescent="0.2">
      <c r="A64" s="16" t="s">
        <v>221</v>
      </c>
      <c r="B64" s="4">
        <v>4226500</v>
      </c>
      <c r="C64" s="4">
        <v>1253300</v>
      </c>
      <c r="D64" s="4">
        <v>2973200</v>
      </c>
      <c r="E64" s="4">
        <v>138670380000</v>
      </c>
      <c r="F64" s="4">
        <f t="shared" si="4"/>
        <v>-178070645553</v>
      </c>
      <c r="G64" s="4">
        <v>508300</v>
      </c>
      <c r="H64" s="4">
        <v>905600</v>
      </c>
      <c r="I64" s="4">
        <v>-397300</v>
      </c>
      <c r="J64" s="4">
        <v>-18575325000</v>
      </c>
      <c r="K64" s="24">
        <f t="shared" si="5"/>
        <v>-130590137000</v>
      </c>
      <c r="L64" s="4">
        <v>4356</v>
      </c>
      <c r="M64" s="4">
        <v>3874</v>
      </c>
      <c r="N64" s="4">
        <v>705</v>
      </c>
      <c r="O64" s="4">
        <v>663</v>
      </c>
      <c r="P64" s="4">
        <v>7322200</v>
      </c>
      <c r="Q64" s="4">
        <v>6367300</v>
      </c>
      <c r="R64" s="5">
        <v>8.6999999999999994E-3</v>
      </c>
      <c r="S64" s="4">
        <v>16178500</v>
      </c>
      <c r="T64" s="4">
        <f t="shared" si="2"/>
        <v>11974399.6</v>
      </c>
      <c r="U64" s="4">
        <f t="shared" si="6"/>
        <v>11787718</v>
      </c>
      <c r="V64" s="5">
        <v>2.5399999999999999E-2</v>
      </c>
    </row>
    <row r="65" spans="1:22" x14ac:dyDescent="0.2">
      <c r="A65" s="16" t="s">
        <v>220</v>
      </c>
      <c r="B65" s="4">
        <v>2022510</v>
      </c>
      <c r="C65" s="4">
        <v>1748860</v>
      </c>
      <c r="D65" s="4">
        <v>273650</v>
      </c>
      <c r="E65" s="4">
        <v>12407260000</v>
      </c>
      <c r="F65" s="4">
        <f t="shared" si="4"/>
        <v>-316741025553</v>
      </c>
      <c r="G65" s="4">
        <v>788300</v>
      </c>
      <c r="H65" s="4">
        <v>984500</v>
      </c>
      <c r="I65" s="4">
        <v>-196200</v>
      </c>
      <c r="J65" s="4">
        <v>-9204300000</v>
      </c>
      <c r="K65" s="24">
        <f t="shared" si="5"/>
        <v>-112014812000</v>
      </c>
      <c r="L65" s="4">
        <v>3953</v>
      </c>
      <c r="M65" s="4">
        <v>4195</v>
      </c>
      <c r="N65" s="4">
        <v>607</v>
      </c>
      <c r="O65" s="4">
        <v>654</v>
      </c>
      <c r="P65" s="4">
        <v>6068100</v>
      </c>
      <c r="Q65" s="4">
        <v>6472000</v>
      </c>
      <c r="R65" s="5">
        <v>1.9900000000000001E-2</v>
      </c>
      <c r="S65" s="4">
        <v>15665800</v>
      </c>
      <c r="T65" s="4">
        <f t="shared" si="2"/>
        <v>11382329.6</v>
      </c>
      <c r="U65" s="4">
        <f t="shared" si="6"/>
        <v>11787718</v>
      </c>
      <c r="V65" s="5">
        <v>2.1299999999999999E-2</v>
      </c>
    </row>
    <row r="66" spans="1:22" x14ac:dyDescent="0.2">
      <c r="A66" s="16" t="s">
        <v>219</v>
      </c>
      <c r="B66" s="4">
        <v>4503500</v>
      </c>
      <c r="C66" s="4">
        <v>4126286</v>
      </c>
      <c r="D66" s="4">
        <v>377214</v>
      </c>
      <c r="E66" s="4">
        <v>16982170000</v>
      </c>
      <c r="F66" s="4">
        <f t="shared" si="4"/>
        <v>-329148285553</v>
      </c>
      <c r="G66" s="4">
        <v>394900</v>
      </c>
      <c r="H66" s="4">
        <v>522700</v>
      </c>
      <c r="I66" s="4">
        <v>-127800</v>
      </c>
      <c r="J66" s="4">
        <v>-5775285000</v>
      </c>
      <c r="K66" s="24">
        <f t="shared" si="5"/>
        <v>-102810512000</v>
      </c>
      <c r="L66" s="4">
        <v>3476</v>
      </c>
      <c r="M66" s="4">
        <v>4128</v>
      </c>
      <c r="N66" s="4">
        <v>528</v>
      </c>
      <c r="O66" s="4">
        <v>546</v>
      </c>
      <c r="P66" s="4">
        <v>6447100</v>
      </c>
      <c r="Q66" s="4">
        <v>6868100</v>
      </c>
      <c r="R66" s="5">
        <v>1.23E-2</v>
      </c>
      <c r="S66" s="4">
        <v>16527900</v>
      </c>
      <c r="T66" s="4">
        <f t="shared" si="2"/>
        <v>10404349.6</v>
      </c>
      <c r="U66" s="4">
        <f t="shared" si="6"/>
        <v>7012800</v>
      </c>
      <c r="V66" s="5">
        <v>2.4E-2</v>
      </c>
    </row>
    <row r="67" spans="1:22" x14ac:dyDescent="0.2">
      <c r="A67" s="16" t="s">
        <v>218</v>
      </c>
      <c r="B67" s="4">
        <v>4639200</v>
      </c>
      <c r="C67" s="4">
        <v>6053118</v>
      </c>
      <c r="D67" s="4">
        <v>-1413918</v>
      </c>
      <c r="E67" s="4">
        <v>-63258400000</v>
      </c>
      <c r="F67" s="4">
        <f t="shared" si="4"/>
        <v>-346130455553</v>
      </c>
      <c r="G67" s="4">
        <v>260218</v>
      </c>
      <c r="H67" s="4">
        <v>877800</v>
      </c>
      <c r="I67" s="4">
        <v>-617582</v>
      </c>
      <c r="J67" s="4">
        <v>-27613387000</v>
      </c>
      <c r="K67" s="24">
        <f t="shared" si="5"/>
        <v>-97035227000</v>
      </c>
      <c r="L67" s="4">
        <v>2833</v>
      </c>
      <c r="M67" s="4">
        <v>3787</v>
      </c>
      <c r="N67" s="4">
        <v>380</v>
      </c>
      <c r="O67" s="4">
        <v>470</v>
      </c>
      <c r="P67" s="4">
        <v>4273400</v>
      </c>
      <c r="Q67" s="4">
        <v>4579900</v>
      </c>
      <c r="R67" s="5">
        <v>9.1000000000000004E-3</v>
      </c>
      <c r="S67" s="4">
        <v>11787718</v>
      </c>
      <c r="T67" s="4">
        <f t="shared" si="2"/>
        <v>10216577.800000001</v>
      </c>
      <c r="U67" s="4">
        <f t="shared" si="6"/>
        <v>7012800</v>
      </c>
      <c r="V67" s="5">
        <v>1.77E-2</v>
      </c>
    </row>
    <row r="68" spans="1:22" x14ac:dyDescent="0.2">
      <c r="A68" s="16" t="s">
        <v>217</v>
      </c>
      <c r="B68" s="4">
        <v>4083150</v>
      </c>
      <c r="C68" s="4">
        <v>5955130</v>
      </c>
      <c r="D68" s="4">
        <v>-1871980</v>
      </c>
      <c r="E68" s="4">
        <v>-81416940000</v>
      </c>
      <c r="F68" s="4">
        <f t="shared" si="4"/>
        <v>-282872055553</v>
      </c>
      <c r="G68" s="4">
        <v>638500</v>
      </c>
      <c r="H68" s="4">
        <v>610400</v>
      </c>
      <c r="I68" s="4">
        <v>28100</v>
      </c>
      <c r="J68" s="4">
        <v>1135380000</v>
      </c>
      <c r="K68" s="24">
        <f t="shared" si="5"/>
        <v>-69421840000</v>
      </c>
      <c r="L68" s="4">
        <v>4056</v>
      </c>
      <c r="M68" s="4">
        <v>7023</v>
      </c>
      <c r="N68" s="4">
        <v>484</v>
      </c>
      <c r="O68" s="4">
        <v>572</v>
      </c>
      <c r="P68" s="4">
        <v>5566300</v>
      </c>
      <c r="Q68" s="4">
        <v>7240800</v>
      </c>
      <c r="R68" s="5">
        <v>8.0000000000000002E-3</v>
      </c>
      <c r="S68" s="4">
        <v>15854800</v>
      </c>
      <c r="T68" s="4">
        <f t="shared" si="2"/>
        <v>9384787.8000000007</v>
      </c>
      <c r="U68" s="4">
        <f t="shared" si="6"/>
        <v>7012800</v>
      </c>
      <c r="V68" s="5">
        <v>3.2599999999999997E-2</v>
      </c>
    </row>
    <row r="69" spans="1:22" x14ac:dyDescent="0.2">
      <c r="A69" s="16" t="s">
        <v>216</v>
      </c>
      <c r="B69" s="4">
        <v>1037100</v>
      </c>
      <c r="C69" s="4">
        <v>5147800</v>
      </c>
      <c r="D69" s="4">
        <v>-4110700</v>
      </c>
      <c r="E69" s="4">
        <v>-183550820000</v>
      </c>
      <c r="F69" s="4">
        <f t="shared" si="4"/>
        <v>-201455115553</v>
      </c>
      <c r="G69" s="4">
        <v>943200</v>
      </c>
      <c r="H69" s="4">
        <v>809200</v>
      </c>
      <c r="I69" s="4">
        <v>134000</v>
      </c>
      <c r="J69" s="4">
        <v>5851980000</v>
      </c>
      <c r="K69" s="24">
        <f t="shared" si="5"/>
        <v>-70557220000</v>
      </c>
      <c r="L69" s="4">
        <v>3356</v>
      </c>
      <c r="M69" s="4">
        <v>9206</v>
      </c>
      <c r="N69" s="4">
        <v>380</v>
      </c>
      <c r="O69" s="4">
        <v>1060</v>
      </c>
      <c r="P69" s="4">
        <v>4028300</v>
      </c>
      <c r="Q69" s="4">
        <v>13412800</v>
      </c>
      <c r="R69" s="5">
        <v>-2.9500000000000002E-2</v>
      </c>
      <c r="S69" s="4">
        <v>17727600</v>
      </c>
      <c r="T69" s="4">
        <f t="shared" si="2"/>
        <v>8889547.8000000007</v>
      </c>
      <c r="U69" s="4">
        <f t="shared" si="6"/>
        <v>5128000</v>
      </c>
      <c r="V69" s="5">
        <v>3.5200000000000002E-2</v>
      </c>
    </row>
    <row r="70" spans="1:22" x14ac:dyDescent="0.2">
      <c r="A70" s="16" t="s">
        <v>215</v>
      </c>
      <c r="B70" s="4">
        <v>476800</v>
      </c>
      <c r="C70" s="4">
        <v>2789578</v>
      </c>
      <c r="D70" s="4">
        <v>-2312778</v>
      </c>
      <c r="E70" s="4">
        <v>-105485590000</v>
      </c>
      <c r="F70" s="4">
        <f t="shared" si="4"/>
        <v>-17904295553</v>
      </c>
      <c r="G70" s="4">
        <v>235500</v>
      </c>
      <c r="H70" s="4">
        <v>497000</v>
      </c>
      <c r="I70" s="4">
        <v>-261500</v>
      </c>
      <c r="J70" s="4">
        <v>-11879715000</v>
      </c>
      <c r="K70" s="24">
        <f t="shared" si="5"/>
        <v>-76409200000</v>
      </c>
      <c r="L70" s="4">
        <v>3708</v>
      </c>
      <c r="M70" s="4">
        <v>6592</v>
      </c>
      <c r="N70" s="4">
        <v>361</v>
      </c>
      <c r="O70" s="4">
        <v>636</v>
      </c>
      <c r="P70" s="4">
        <v>3886300</v>
      </c>
      <c r="Q70" s="4">
        <v>6693900</v>
      </c>
      <c r="R70" s="5">
        <v>-1.7600000000000001E-2</v>
      </c>
      <c r="S70" s="4">
        <v>11878778</v>
      </c>
      <c r="T70" s="4">
        <f t="shared" si="2"/>
        <v>8842280</v>
      </c>
      <c r="U70" s="4">
        <f t="shared" si="6"/>
        <v>5128000</v>
      </c>
      <c r="V70" s="5">
        <v>2.3799999999999998E-2</v>
      </c>
    </row>
    <row r="71" spans="1:22" x14ac:dyDescent="0.2">
      <c r="A71" s="16" t="s">
        <v>214</v>
      </c>
      <c r="B71" s="4">
        <v>194600</v>
      </c>
      <c r="C71" s="4">
        <v>2242400</v>
      </c>
      <c r="D71" s="4">
        <v>-2047800</v>
      </c>
      <c r="E71" s="4">
        <v>-94703000000</v>
      </c>
      <c r="F71" s="4">
        <f t="shared" si="4"/>
        <v>87581294447</v>
      </c>
      <c r="G71" s="4">
        <v>122400</v>
      </c>
      <c r="H71" s="4">
        <v>716800</v>
      </c>
      <c r="I71" s="4">
        <v>-594400</v>
      </c>
      <c r="J71" s="4">
        <v>-27505625000</v>
      </c>
      <c r="K71" s="24">
        <f t="shared" si="5"/>
        <v>-64529485000</v>
      </c>
      <c r="L71" s="4">
        <v>1954</v>
      </c>
      <c r="M71" s="4">
        <v>3858</v>
      </c>
      <c r="N71" s="4">
        <v>168</v>
      </c>
      <c r="O71" s="4">
        <v>384</v>
      </c>
      <c r="P71" s="4">
        <v>1978700</v>
      </c>
      <c r="Q71" s="4">
        <v>3960200</v>
      </c>
      <c r="R71" s="5">
        <v>-1.5100000000000001E-2</v>
      </c>
      <c r="S71" s="4">
        <v>7012800</v>
      </c>
      <c r="T71" s="4">
        <f t="shared" si="2"/>
        <v>9090160</v>
      </c>
      <c r="U71" s="4">
        <f t="shared" si="6"/>
        <v>5128000</v>
      </c>
      <c r="V71" s="5">
        <v>1.4999999999999999E-2</v>
      </c>
    </row>
    <row r="72" spans="1:22" x14ac:dyDescent="0.2">
      <c r="A72" s="16" t="s">
        <v>213</v>
      </c>
      <c r="B72" s="4">
        <v>284300</v>
      </c>
      <c r="C72" s="4">
        <v>2140320</v>
      </c>
      <c r="D72" s="4">
        <v>-1856020</v>
      </c>
      <c r="E72" s="4">
        <v>-86214660000</v>
      </c>
      <c r="F72" s="4">
        <f t="shared" si="4"/>
        <v>182284294447</v>
      </c>
      <c r="G72" s="4">
        <v>322500</v>
      </c>
      <c r="H72" s="4">
        <v>836600</v>
      </c>
      <c r="I72" s="4">
        <v>-514100</v>
      </c>
      <c r="J72" s="4">
        <v>-23942540000</v>
      </c>
      <c r="K72" s="24">
        <f t="shared" si="5"/>
        <v>-37023860000</v>
      </c>
      <c r="L72" s="4">
        <v>2294</v>
      </c>
      <c r="M72" s="4">
        <v>5104</v>
      </c>
      <c r="N72" s="4">
        <v>291</v>
      </c>
      <c r="O72" s="4">
        <v>371</v>
      </c>
      <c r="P72" s="4">
        <v>2743600</v>
      </c>
      <c r="Q72" s="4">
        <v>4375300</v>
      </c>
      <c r="R72" s="5">
        <v>0</v>
      </c>
      <c r="S72" s="4">
        <v>9426400</v>
      </c>
      <c r="T72" s="4">
        <f t="shared" si="2"/>
        <v>8937640</v>
      </c>
      <c r="U72" s="4">
        <f t="shared" si="6"/>
        <v>5128000</v>
      </c>
      <c r="V72" s="5">
        <v>2.0299999999999999E-2</v>
      </c>
    </row>
    <row r="73" spans="1:22" x14ac:dyDescent="0.2">
      <c r="A73" s="16" t="s">
        <v>212</v>
      </c>
      <c r="B73" s="4">
        <v>453600</v>
      </c>
      <c r="C73" s="4">
        <v>1759300</v>
      </c>
      <c r="D73" s="4">
        <v>-1305700</v>
      </c>
      <c r="E73" s="4">
        <v>-60999870000</v>
      </c>
      <c r="F73" s="4">
        <f t="shared" si="4"/>
        <v>268498954447</v>
      </c>
      <c r="G73" s="4">
        <v>203000</v>
      </c>
      <c r="H73" s="4">
        <v>505000</v>
      </c>
      <c r="I73" s="4">
        <v>-302000</v>
      </c>
      <c r="J73" s="4">
        <v>-14066690000</v>
      </c>
      <c r="K73" s="24">
        <f t="shared" si="5"/>
        <v>-13081320000</v>
      </c>
      <c r="L73" s="4">
        <v>3129</v>
      </c>
      <c r="M73" s="4">
        <v>3688</v>
      </c>
      <c r="N73" s="4">
        <v>374</v>
      </c>
      <c r="O73" s="4">
        <v>376</v>
      </c>
      <c r="P73" s="4">
        <v>3610300</v>
      </c>
      <c r="Q73" s="4">
        <v>3887200</v>
      </c>
      <c r="R73" s="5">
        <v>1.0800000000000001E-2</v>
      </c>
      <c r="S73" s="4">
        <v>8734200</v>
      </c>
      <c r="T73" s="4">
        <f t="shared" si="2"/>
        <v>8553450</v>
      </c>
      <c r="U73" s="4">
        <f t="shared" si="6"/>
        <v>5128000</v>
      </c>
      <c r="V73" s="5">
        <v>2.23E-2</v>
      </c>
    </row>
    <row r="74" spans="1:22" x14ac:dyDescent="0.2">
      <c r="A74" s="16" t="s">
        <v>211</v>
      </c>
      <c r="B74" s="4">
        <v>103600</v>
      </c>
      <c r="C74" s="4">
        <v>1248400</v>
      </c>
      <c r="D74" s="4">
        <v>-1144800</v>
      </c>
      <c r="E74" s="4">
        <v>-52857160000</v>
      </c>
      <c r="F74" s="4">
        <f t="shared" ref="F74:F79" si="7">E74+F75</f>
        <v>329498824447</v>
      </c>
      <c r="G74" s="4">
        <v>350200</v>
      </c>
      <c r="H74" s="4">
        <v>364700</v>
      </c>
      <c r="I74" s="4">
        <v>-14500</v>
      </c>
      <c r="J74" s="4">
        <v>-625460000</v>
      </c>
      <c r="K74" s="24">
        <f t="shared" ref="K74:K79" si="8">K75+J74</f>
        <v>985370000</v>
      </c>
      <c r="L74" s="4">
        <v>1803</v>
      </c>
      <c r="M74" s="4">
        <v>2109</v>
      </c>
      <c r="N74" s="4">
        <v>226</v>
      </c>
      <c r="O74" s="4">
        <v>228</v>
      </c>
      <c r="P74" s="4">
        <v>2370500</v>
      </c>
      <c r="Q74" s="4">
        <v>2341700</v>
      </c>
      <c r="R74" s="5">
        <v>9.8999999999999991E-3</v>
      </c>
      <c r="S74" s="4">
        <v>5128000</v>
      </c>
      <c r="T74" s="4">
        <f t="shared" ref="T74:T79" si="9">AVERAGE(S75:S84)</f>
        <v>8525340</v>
      </c>
      <c r="U74" s="4">
        <f t="shared" ref="U74:U79" si="10">MIN(S75:S79)</f>
        <v>6748100</v>
      </c>
      <c r="V74" s="5">
        <v>1.72E-2</v>
      </c>
    </row>
    <row r="75" spans="1:22" x14ac:dyDescent="0.2">
      <c r="A75" s="16" t="s">
        <v>210</v>
      </c>
      <c r="B75" s="4">
        <v>607800</v>
      </c>
      <c r="C75" s="4">
        <v>2430200</v>
      </c>
      <c r="D75" s="4">
        <v>-1822400</v>
      </c>
      <c r="E75" s="4">
        <v>-84183430000</v>
      </c>
      <c r="F75" s="4">
        <f t="shared" si="7"/>
        <v>382355984447</v>
      </c>
      <c r="G75" s="4">
        <v>521500</v>
      </c>
      <c r="H75" s="4">
        <v>639700</v>
      </c>
      <c r="I75" s="4">
        <v>-118200</v>
      </c>
      <c r="J75" s="4">
        <v>-5438815000</v>
      </c>
      <c r="K75" s="24">
        <f t="shared" si="8"/>
        <v>1610830000</v>
      </c>
      <c r="L75" s="4">
        <v>3612</v>
      </c>
      <c r="M75" s="4">
        <v>4454</v>
      </c>
      <c r="N75" s="4">
        <v>331</v>
      </c>
      <c r="O75" s="4">
        <v>513</v>
      </c>
      <c r="P75" s="4">
        <v>3449000</v>
      </c>
      <c r="Q75" s="4">
        <v>5186300</v>
      </c>
      <c r="R75" s="5">
        <v>-1.6299999999999999E-2</v>
      </c>
      <c r="S75" s="4">
        <v>9745100</v>
      </c>
      <c r="T75" s="4">
        <f t="shared" si="9"/>
        <v>8412140</v>
      </c>
      <c r="U75" s="4">
        <f t="shared" si="10"/>
        <v>6748100</v>
      </c>
      <c r="V75" s="5">
        <v>2.4500000000000001E-2</v>
      </c>
    </row>
    <row r="76" spans="1:22" x14ac:dyDescent="0.2">
      <c r="A76" s="16" t="s">
        <v>208</v>
      </c>
      <c r="B76" s="4">
        <v>61800</v>
      </c>
      <c r="C76" s="4">
        <v>1025600</v>
      </c>
      <c r="D76" s="4">
        <v>-963800</v>
      </c>
      <c r="E76" s="4">
        <v>-45059620000</v>
      </c>
      <c r="F76" s="4">
        <f t="shared" si="7"/>
        <v>466539414447</v>
      </c>
      <c r="G76" s="4">
        <v>202300</v>
      </c>
      <c r="H76" s="4">
        <v>279600</v>
      </c>
      <c r="I76" s="4">
        <v>-77300</v>
      </c>
      <c r="J76" s="4">
        <v>-3582110000</v>
      </c>
      <c r="K76" s="24">
        <f t="shared" si="8"/>
        <v>7049645000</v>
      </c>
      <c r="L76" s="4">
        <v>1261</v>
      </c>
      <c r="M76" s="4">
        <v>1843</v>
      </c>
      <c r="N76" s="4">
        <v>233</v>
      </c>
      <c r="O76" s="4">
        <v>303</v>
      </c>
      <c r="P76" s="4">
        <v>2150000</v>
      </c>
      <c r="Q76" s="4">
        <v>2840000</v>
      </c>
      <c r="R76" s="5">
        <v>-8.5000000000000006E-3</v>
      </c>
      <c r="S76" s="4">
        <v>6748100</v>
      </c>
      <c r="T76" s="4">
        <f t="shared" si="9"/>
        <v>8842170</v>
      </c>
      <c r="U76" s="4">
        <f t="shared" si="10"/>
        <v>7536900</v>
      </c>
      <c r="V76" s="5">
        <v>1.2800000000000001E-2</v>
      </c>
    </row>
    <row r="77" spans="1:22" x14ac:dyDescent="0.2">
      <c r="A77" s="16" t="s">
        <v>207</v>
      </c>
      <c r="B77" s="4">
        <v>436500</v>
      </c>
      <c r="C77" s="4">
        <v>1437206</v>
      </c>
      <c r="D77" s="4">
        <v>-1000706</v>
      </c>
      <c r="E77" s="4">
        <v>-47055920000</v>
      </c>
      <c r="F77" s="4">
        <f t="shared" si="7"/>
        <v>511599034447</v>
      </c>
      <c r="G77" s="4">
        <v>69200</v>
      </c>
      <c r="H77" s="4">
        <v>4371300</v>
      </c>
      <c r="I77" s="4">
        <v>-4302100</v>
      </c>
      <c r="J77" s="4">
        <v>-203890695000</v>
      </c>
      <c r="K77" s="24">
        <f t="shared" si="8"/>
        <v>10631755000</v>
      </c>
      <c r="L77" s="4">
        <v>1939</v>
      </c>
      <c r="M77" s="4">
        <v>1825</v>
      </c>
      <c r="N77" s="4">
        <v>239</v>
      </c>
      <c r="O77" s="4">
        <v>254</v>
      </c>
      <c r="P77" s="4">
        <v>2680800</v>
      </c>
      <c r="Q77" s="4">
        <v>2292800</v>
      </c>
      <c r="R77" s="5">
        <v>-8.5000000000000006E-3</v>
      </c>
      <c r="S77" s="4">
        <v>9910000</v>
      </c>
      <c r="T77" s="4">
        <f t="shared" si="9"/>
        <v>8587580</v>
      </c>
      <c r="U77" s="4">
        <f t="shared" si="10"/>
        <v>7536900</v>
      </c>
      <c r="V77" s="5">
        <v>1.4800000000000001E-2</v>
      </c>
    </row>
    <row r="78" spans="1:22" x14ac:dyDescent="0.2">
      <c r="A78" s="16" t="s">
        <v>206</v>
      </c>
      <c r="B78" s="4">
        <v>919600</v>
      </c>
      <c r="C78" s="4">
        <v>948600</v>
      </c>
      <c r="D78" s="4">
        <v>-29000</v>
      </c>
      <c r="E78" s="4">
        <v>-1375790000</v>
      </c>
      <c r="F78" s="4">
        <f t="shared" si="7"/>
        <v>558654954447</v>
      </c>
      <c r="G78" s="4">
        <v>291800</v>
      </c>
      <c r="H78" s="4">
        <v>582100</v>
      </c>
      <c r="I78" s="4">
        <v>-290300</v>
      </c>
      <c r="J78" s="4">
        <v>-13634150000</v>
      </c>
      <c r="K78" s="24">
        <f t="shared" si="8"/>
        <v>214522450000</v>
      </c>
      <c r="L78" s="4">
        <v>2280</v>
      </c>
      <c r="M78" s="4">
        <v>1659</v>
      </c>
      <c r="N78" s="4">
        <v>420</v>
      </c>
      <c r="O78" s="4">
        <v>354</v>
      </c>
      <c r="P78" s="4">
        <v>4382800</v>
      </c>
      <c r="Q78" s="4">
        <v>3100600</v>
      </c>
      <c r="R78" s="5">
        <v>0</v>
      </c>
      <c r="S78" s="4">
        <v>7536900</v>
      </c>
      <c r="T78" s="4">
        <f t="shared" si="9"/>
        <v>8631480</v>
      </c>
      <c r="U78" s="4">
        <f t="shared" si="10"/>
        <v>4892300</v>
      </c>
      <c r="V78" s="5">
        <v>1.6899999999999998E-2</v>
      </c>
    </row>
    <row r="79" spans="1:22" x14ac:dyDescent="0.2">
      <c r="A79" s="16" t="s">
        <v>205</v>
      </c>
      <c r="B79" s="4">
        <v>3024700</v>
      </c>
      <c r="C79" s="4">
        <v>1752200</v>
      </c>
      <c r="D79" s="4">
        <v>1272500</v>
      </c>
      <c r="E79" s="4">
        <v>60056840000</v>
      </c>
      <c r="F79" s="4">
        <f t="shared" si="7"/>
        <v>560030744447</v>
      </c>
      <c r="G79" s="4">
        <v>2973600</v>
      </c>
      <c r="H79" s="4">
        <v>316400</v>
      </c>
      <c r="I79" s="4">
        <v>2657200</v>
      </c>
      <c r="J79" s="4">
        <v>125614840000</v>
      </c>
      <c r="K79" s="24">
        <f t="shared" si="8"/>
        <v>228156600000</v>
      </c>
      <c r="L79" s="4">
        <v>3895</v>
      </c>
      <c r="M79" s="4">
        <v>2900</v>
      </c>
      <c r="N79" s="4">
        <v>574</v>
      </c>
      <c r="O79" s="4">
        <v>386</v>
      </c>
      <c r="P79" s="4">
        <v>5897800</v>
      </c>
      <c r="Q79" s="4">
        <v>5906300</v>
      </c>
      <c r="R79" s="5">
        <v>2.6000000000000002E-2</v>
      </c>
      <c r="S79" s="4">
        <v>12775200</v>
      </c>
      <c r="T79" s="4">
        <f t="shared" si="9"/>
        <v>8638390</v>
      </c>
      <c r="U79" s="4">
        <f t="shared" si="10"/>
        <v>4846900</v>
      </c>
      <c r="V79" s="5">
        <v>2.75E-2</v>
      </c>
    </row>
    <row r="80" spans="1:22" x14ac:dyDescent="0.2">
      <c r="A80" s="16" t="s">
        <v>204</v>
      </c>
      <c r="B80" s="4">
        <v>2629790</v>
      </c>
      <c r="C80" s="4">
        <v>1406200</v>
      </c>
      <c r="D80" s="4">
        <v>1223590</v>
      </c>
      <c r="E80" s="4">
        <v>56526305691</v>
      </c>
      <c r="F80" s="4">
        <f t="shared" ref="F80:F90" si="11">E80+F81</f>
        <v>499973904447</v>
      </c>
      <c r="G80" s="4">
        <v>1279900</v>
      </c>
      <c r="H80" s="4">
        <v>750200</v>
      </c>
      <c r="I80" s="4">
        <v>529700</v>
      </c>
      <c r="J80" s="4">
        <v>24516690000</v>
      </c>
      <c r="K80" s="24">
        <f t="shared" ref="K80:K90" si="12">K81+J80</f>
        <v>102541760000</v>
      </c>
      <c r="L80" s="4">
        <v>4031</v>
      </c>
      <c r="M80" s="4">
        <v>3532</v>
      </c>
      <c r="N80" s="4">
        <v>512</v>
      </c>
      <c r="O80" s="4">
        <v>398</v>
      </c>
      <c r="P80" s="4">
        <v>5601500</v>
      </c>
      <c r="Q80" s="4">
        <v>5151000</v>
      </c>
      <c r="R80" s="5">
        <v>2.6699999999999998E-2</v>
      </c>
      <c r="S80" s="4">
        <v>11406100</v>
      </c>
      <c r="T80" s="4">
        <f t="shared" ref="T80:T96" si="13">AVERAGE(S81:S90)</f>
        <v>8431080</v>
      </c>
      <c r="U80" s="4">
        <f t="shared" ref="U80:U90" si="14">MIN(S81:S85)</f>
        <v>4846900</v>
      </c>
      <c r="V80" s="5">
        <v>3.6499999999999998E-2</v>
      </c>
    </row>
    <row r="81" spans="1:22" x14ac:dyDescent="0.2">
      <c r="A81" s="16" t="s">
        <v>203</v>
      </c>
      <c r="B81" s="4">
        <v>1573640</v>
      </c>
      <c r="C81" s="4">
        <v>1594500</v>
      </c>
      <c r="D81" s="4">
        <v>-20860</v>
      </c>
      <c r="E81" s="4">
        <v>-946371244</v>
      </c>
      <c r="F81" s="4">
        <f t="shared" si="11"/>
        <v>443447598756</v>
      </c>
      <c r="G81" s="4">
        <v>1099500</v>
      </c>
      <c r="H81" s="4">
        <v>463200</v>
      </c>
      <c r="I81" s="4">
        <v>636300</v>
      </c>
      <c r="J81" s="4">
        <v>28618980000</v>
      </c>
      <c r="K81" s="24">
        <f t="shared" si="12"/>
        <v>78025070000</v>
      </c>
      <c r="L81" s="4">
        <v>2606</v>
      </c>
      <c r="M81" s="4">
        <v>3516</v>
      </c>
      <c r="N81" s="4">
        <v>291</v>
      </c>
      <c r="O81" s="4">
        <v>444</v>
      </c>
      <c r="P81" s="4">
        <v>3282400</v>
      </c>
      <c r="Q81" s="4">
        <v>4818700</v>
      </c>
      <c r="R81" s="5">
        <v>-8.8000000000000005E-3</v>
      </c>
      <c r="S81" s="4">
        <v>9491600</v>
      </c>
      <c r="T81" s="4">
        <f t="shared" si="13"/>
        <v>8731086.1999999993</v>
      </c>
      <c r="U81" s="4">
        <f t="shared" si="14"/>
        <v>4846900</v>
      </c>
      <c r="V81" s="5">
        <v>2.7300000000000001E-2</v>
      </c>
    </row>
    <row r="82" spans="1:22" x14ac:dyDescent="0.2">
      <c r="A82" s="16" t="s">
        <v>200</v>
      </c>
      <c r="B82" s="4">
        <v>403700</v>
      </c>
      <c r="C82" s="4">
        <v>1016700</v>
      </c>
      <c r="D82" s="4">
        <v>-613000</v>
      </c>
      <c r="E82" s="4">
        <v>-27594400000</v>
      </c>
      <c r="F82" s="4">
        <f t="shared" si="11"/>
        <v>444393970000</v>
      </c>
      <c r="G82" s="4">
        <v>466600</v>
      </c>
      <c r="H82" s="4">
        <v>371100</v>
      </c>
      <c r="I82" s="4">
        <v>95500</v>
      </c>
      <c r="J82" s="4">
        <v>4210830000</v>
      </c>
      <c r="K82" s="24">
        <f t="shared" si="12"/>
        <v>49406090000</v>
      </c>
      <c r="L82" s="4">
        <v>2912</v>
      </c>
      <c r="M82" s="4">
        <v>1748</v>
      </c>
      <c r="N82" s="4">
        <v>428</v>
      </c>
      <c r="O82" s="4">
        <v>266</v>
      </c>
      <c r="P82" s="4">
        <v>4166700</v>
      </c>
      <c r="Q82" s="4">
        <v>2612500</v>
      </c>
      <c r="R82" s="5">
        <v>1.8000000000000002E-2</v>
      </c>
      <c r="S82" s="4">
        <v>7901200</v>
      </c>
      <c r="T82" s="4">
        <f t="shared" si="13"/>
        <v>9683439.4000000004</v>
      </c>
      <c r="U82" s="4">
        <f t="shared" si="14"/>
        <v>4846900</v>
      </c>
      <c r="V82" s="5">
        <v>2.1000000000000001E-2</v>
      </c>
    </row>
    <row r="83" spans="1:22" x14ac:dyDescent="0.2">
      <c r="A83" s="16" t="s">
        <v>199</v>
      </c>
      <c r="B83" s="4">
        <v>716010</v>
      </c>
      <c r="C83" s="4">
        <v>1318189</v>
      </c>
      <c r="D83" s="4">
        <v>-602179</v>
      </c>
      <c r="E83" s="4">
        <v>-26939100000</v>
      </c>
      <c r="F83" s="4">
        <f t="shared" si="11"/>
        <v>471988370000</v>
      </c>
      <c r="G83" s="4">
        <v>223300</v>
      </c>
      <c r="H83" s="4">
        <v>84900</v>
      </c>
      <c r="I83" s="4">
        <v>138400</v>
      </c>
      <c r="J83" s="4">
        <v>6193840000</v>
      </c>
      <c r="K83" s="24">
        <f t="shared" si="12"/>
        <v>45195260000</v>
      </c>
      <c r="L83" s="4">
        <v>1754</v>
      </c>
      <c r="M83" s="4">
        <v>2737</v>
      </c>
      <c r="N83" s="4">
        <v>122</v>
      </c>
      <c r="O83" s="4">
        <v>200</v>
      </c>
      <c r="P83" s="4">
        <v>1424400</v>
      </c>
      <c r="Q83" s="4">
        <v>2468000</v>
      </c>
      <c r="R83" s="5">
        <v>-6.7000000000000002E-3</v>
      </c>
      <c r="S83" s="4">
        <v>4892300</v>
      </c>
      <c r="T83" s="4">
        <f t="shared" si="13"/>
        <v>10093097.300000001</v>
      </c>
      <c r="U83" s="4">
        <f t="shared" si="14"/>
        <v>4846900</v>
      </c>
      <c r="V83" s="5">
        <v>1.44E-2</v>
      </c>
    </row>
    <row r="84" spans="1:22" x14ac:dyDescent="0.2">
      <c r="A84" s="16" t="s">
        <v>193</v>
      </c>
      <c r="B84" s="4">
        <v>462446</v>
      </c>
      <c r="C84" s="4">
        <v>725500</v>
      </c>
      <c r="D84" s="4">
        <v>-263054</v>
      </c>
      <c r="E84" s="4">
        <v>-11814700000</v>
      </c>
      <c r="F84" s="4">
        <f t="shared" si="11"/>
        <v>498927470000</v>
      </c>
      <c r="G84" s="4">
        <v>736300</v>
      </c>
      <c r="H84" s="4">
        <v>45400</v>
      </c>
      <c r="I84" s="4">
        <v>690900</v>
      </c>
      <c r="J84" s="4">
        <v>31158990000</v>
      </c>
      <c r="K84" s="24">
        <f t="shared" si="12"/>
        <v>39001420000</v>
      </c>
      <c r="L84" s="4">
        <v>1477</v>
      </c>
      <c r="M84" s="4">
        <v>2629</v>
      </c>
      <c r="N84" s="4">
        <v>141</v>
      </c>
      <c r="O84" s="4">
        <v>182</v>
      </c>
      <c r="P84" s="4">
        <v>1533600</v>
      </c>
      <c r="Q84" s="4">
        <v>2248200</v>
      </c>
      <c r="R84" s="5">
        <v>-6.6E-3</v>
      </c>
      <c r="S84" s="4">
        <v>4846900</v>
      </c>
      <c r="T84" s="4">
        <f t="shared" si="13"/>
        <v>10322638.1</v>
      </c>
      <c r="U84" s="4">
        <f t="shared" si="14"/>
        <v>7364100</v>
      </c>
      <c r="V84" s="5">
        <v>1.6500000000000001E-2</v>
      </c>
    </row>
    <row r="85" spans="1:22" x14ac:dyDescent="0.2">
      <c r="A85" s="16" t="s">
        <v>192</v>
      </c>
      <c r="B85" s="4">
        <v>544657</v>
      </c>
      <c r="C85" s="4">
        <v>1230688</v>
      </c>
      <c r="D85" s="4">
        <v>-686031</v>
      </c>
      <c r="E85" s="4">
        <v>-30576970000</v>
      </c>
      <c r="F85" s="4">
        <f t="shared" si="11"/>
        <v>510742170000</v>
      </c>
      <c r="G85" s="4">
        <v>607500</v>
      </c>
      <c r="H85" s="4">
        <v>293000</v>
      </c>
      <c r="I85" s="4">
        <v>314500</v>
      </c>
      <c r="J85" s="4">
        <v>14023095000</v>
      </c>
      <c r="K85" s="24">
        <f t="shared" si="12"/>
        <v>7842430000</v>
      </c>
      <c r="L85" s="4">
        <v>2391</v>
      </c>
      <c r="M85" s="4">
        <v>2695</v>
      </c>
      <c r="N85" s="4">
        <v>327</v>
      </c>
      <c r="O85" s="4">
        <v>340</v>
      </c>
      <c r="P85" s="4">
        <v>3263200</v>
      </c>
      <c r="Q85" s="4">
        <v>3647400</v>
      </c>
      <c r="R85" s="5">
        <v>1.8100000000000002E-2</v>
      </c>
      <c r="S85" s="4">
        <v>8613100</v>
      </c>
      <c r="T85" s="4">
        <f t="shared" si="13"/>
        <v>9960737.5</v>
      </c>
      <c r="U85" s="4">
        <f t="shared" si="14"/>
        <v>7364100</v>
      </c>
      <c r="V85" s="5">
        <v>2.4399999999999998E-2</v>
      </c>
    </row>
    <row r="86" spans="1:22" x14ac:dyDescent="0.2">
      <c r="A86" s="16" t="s">
        <v>191</v>
      </c>
      <c r="B86" s="4">
        <v>742701</v>
      </c>
      <c r="C86" s="4">
        <v>2151000</v>
      </c>
      <c r="D86" s="4">
        <v>-1408299</v>
      </c>
      <c r="E86" s="4">
        <v>-63199720000</v>
      </c>
      <c r="F86" s="4">
        <f t="shared" si="11"/>
        <v>541319140000</v>
      </c>
      <c r="G86" s="4">
        <v>725400</v>
      </c>
      <c r="H86" s="4">
        <v>336800</v>
      </c>
      <c r="I86" s="4">
        <v>388600</v>
      </c>
      <c r="J86" s="4">
        <v>17613500000</v>
      </c>
      <c r="K86" s="24">
        <f t="shared" si="12"/>
        <v>-6180665000</v>
      </c>
      <c r="L86" s="4">
        <v>2566</v>
      </c>
      <c r="M86" s="4">
        <v>5067</v>
      </c>
      <c r="N86" s="4">
        <v>248</v>
      </c>
      <c r="O86" s="4">
        <v>583</v>
      </c>
      <c r="P86" s="4">
        <v>2562000</v>
      </c>
      <c r="Q86" s="4">
        <v>6439700</v>
      </c>
      <c r="R86" s="5">
        <v>-2.2499999999999999E-2</v>
      </c>
      <c r="S86" s="4">
        <v>11048400</v>
      </c>
      <c r="T86" s="4">
        <f t="shared" si="13"/>
        <v>9533256.1999999993</v>
      </c>
      <c r="U86" s="4">
        <f t="shared" si="14"/>
        <v>7364100</v>
      </c>
      <c r="V86" s="5">
        <v>2.4300000000000002E-2</v>
      </c>
    </row>
    <row r="87" spans="1:22" x14ac:dyDescent="0.2">
      <c r="A87" s="16" t="s">
        <v>190</v>
      </c>
      <c r="B87" s="4">
        <v>933100</v>
      </c>
      <c r="C87" s="4">
        <v>1448808</v>
      </c>
      <c r="D87" s="4">
        <v>-515708</v>
      </c>
      <c r="E87" s="4">
        <v>-23406460000</v>
      </c>
      <c r="F87" s="4">
        <f t="shared" si="11"/>
        <v>604518860000</v>
      </c>
      <c r="G87" s="4">
        <v>191200</v>
      </c>
      <c r="H87" s="4">
        <v>1011500</v>
      </c>
      <c r="I87" s="4">
        <v>-820300</v>
      </c>
      <c r="J87" s="4">
        <v>-37295695000</v>
      </c>
      <c r="K87" s="24">
        <f t="shared" si="12"/>
        <v>-23794165000</v>
      </c>
      <c r="L87" s="4">
        <v>1974</v>
      </c>
      <c r="M87" s="4">
        <v>3240</v>
      </c>
      <c r="N87" s="4">
        <v>187</v>
      </c>
      <c r="O87" s="4">
        <v>371</v>
      </c>
      <c r="P87" s="4">
        <v>2118300</v>
      </c>
      <c r="Q87" s="4">
        <v>3676600</v>
      </c>
      <c r="R87" s="5">
        <v>-1.6500000000000001E-2</v>
      </c>
      <c r="S87" s="4">
        <v>7364100</v>
      </c>
      <c r="T87" s="4">
        <f t="shared" si="13"/>
        <v>9698556.1999999993</v>
      </c>
      <c r="U87" s="4">
        <f t="shared" si="14"/>
        <v>7975900</v>
      </c>
      <c r="V87" s="5">
        <v>1.9599999999999999E-2</v>
      </c>
    </row>
    <row r="88" spans="1:22" x14ac:dyDescent="0.2">
      <c r="A88" s="16" t="s">
        <v>189</v>
      </c>
      <c r="B88" s="4">
        <v>958930</v>
      </c>
      <c r="C88" s="4">
        <v>380270</v>
      </c>
      <c r="D88" s="4">
        <v>578660</v>
      </c>
      <c r="E88" s="4">
        <v>26454320000</v>
      </c>
      <c r="F88" s="4">
        <f t="shared" si="11"/>
        <v>627925320000</v>
      </c>
      <c r="G88" s="4">
        <v>354900</v>
      </c>
      <c r="H88" s="4">
        <v>253500</v>
      </c>
      <c r="I88" s="4">
        <v>101400</v>
      </c>
      <c r="J88" s="4">
        <v>4676850000</v>
      </c>
      <c r="K88" s="24">
        <f t="shared" si="12"/>
        <v>13501530000</v>
      </c>
      <c r="L88" s="4">
        <v>2023</v>
      </c>
      <c r="M88" s="4">
        <v>3142</v>
      </c>
      <c r="N88" s="4">
        <v>271</v>
      </c>
      <c r="O88" s="4">
        <v>361</v>
      </c>
      <c r="P88" s="4">
        <v>2589400</v>
      </c>
      <c r="Q88" s="4">
        <v>3968600</v>
      </c>
      <c r="R88" s="5">
        <v>2.2000000000000001E-3</v>
      </c>
      <c r="S88" s="4">
        <v>7975900</v>
      </c>
      <c r="T88" s="4">
        <f t="shared" si="13"/>
        <v>9522536.0999999996</v>
      </c>
      <c r="U88" s="4">
        <f t="shared" si="14"/>
        <v>8988879</v>
      </c>
      <c r="V88" s="5">
        <v>2.4900000000000002E-2</v>
      </c>
    </row>
    <row r="89" spans="1:22" x14ac:dyDescent="0.2">
      <c r="A89" s="16" t="s">
        <v>188</v>
      </c>
      <c r="B89" s="4">
        <v>3689100</v>
      </c>
      <c r="C89" s="4">
        <v>2290000</v>
      </c>
      <c r="D89" s="4">
        <v>1399100</v>
      </c>
      <c r="E89" s="4">
        <v>64316470000</v>
      </c>
      <c r="F89" s="4">
        <f t="shared" si="11"/>
        <v>601471000000</v>
      </c>
      <c r="G89" s="4">
        <v>333700</v>
      </c>
      <c r="H89" s="4">
        <v>449100</v>
      </c>
      <c r="I89" s="4">
        <v>-115400</v>
      </c>
      <c r="J89" s="4">
        <v>-5305260000</v>
      </c>
      <c r="K89" s="24">
        <f t="shared" si="12"/>
        <v>8824680000</v>
      </c>
      <c r="L89" s="4">
        <v>3113</v>
      </c>
      <c r="M89" s="4">
        <v>3505</v>
      </c>
      <c r="N89" s="4">
        <v>508</v>
      </c>
      <c r="O89" s="4">
        <v>499</v>
      </c>
      <c r="P89" s="4">
        <v>5645700</v>
      </c>
      <c r="Q89" s="4">
        <v>5061400</v>
      </c>
      <c r="R89" s="5">
        <v>4.4000000000000003E-3</v>
      </c>
      <c r="S89" s="4">
        <v>12844300</v>
      </c>
      <c r="T89" s="4">
        <f t="shared" si="13"/>
        <v>9142594.8000000007</v>
      </c>
      <c r="U89" s="4">
        <f t="shared" si="14"/>
        <v>7142308</v>
      </c>
      <c r="V89" s="5">
        <v>0.03</v>
      </c>
    </row>
    <row r="90" spans="1:22" x14ac:dyDescent="0.2">
      <c r="A90" s="16" t="s">
        <v>187</v>
      </c>
      <c r="B90" s="4">
        <v>3539830</v>
      </c>
      <c r="C90" s="4">
        <v>863900</v>
      </c>
      <c r="D90" s="4">
        <v>2675930</v>
      </c>
      <c r="E90" s="4">
        <v>121673390000</v>
      </c>
      <c r="F90" s="4">
        <f t="shared" si="11"/>
        <v>537154530000</v>
      </c>
      <c r="G90" s="4">
        <v>331600</v>
      </c>
      <c r="H90" s="4">
        <v>288000</v>
      </c>
      <c r="I90" s="4">
        <v>43600</v>
      </c>
      <c r="J90" s="4">
        <v>1844485000</v>
      </c>
      <c r="K90" s="24">
        <f t="shared" si="12"/>
        <v>14129940000</v>
      </c>
      <c r="L90" s="4">
        <v>3912</v>
      </c>
      <c r="M90" s="4">
        <v>1881</v>
      </c>
      <c r="N90" s="4">
        <v>575</v>
      </c>
      <c r="O90" s="4">
        <v>312</v>
      </c>
      <c r="P90" s="4">
        <v>5164900</v>
      </c>
      <c r="Q90" s="4">
        <v>2932900</v>
      </c>
      <c r="R90" s="5">
        <v>2.12E-2</v>
      </c>
      <c r="S90" s="4">
        <v>9333000</v>
      </c>
      <c r="T90" s="4">
        <f t="shared" si="13"/>
        <v>9061257.0999999996</v>
      </c>
      <c r="U90" s="4">
        <f t="shared" si="14"/>
        <v>4994094</v>
      </c>
      <c r="V90" s="5">
        <v>2.7300000000000001E-2</v>
      </c>
    </row>
    <row r="91" spans="1:22" x14ac:dyDescent="0.2">
      <c r="A91" s="16" t="s">
        <v>186</v>
      </c>
      <c r="B91" s="4">
        <v>7725400</v>
      </c>
      <c r="C91" s="4">
        <v>4201639</v>
      </c>
      <c r="D91" s="4">
        <v>3523761</v>
      </c>
      <c r="E91" s="4">
        <v>158949880000</v>
      </c>
      <c r="F91" s="4">
        <f t="shared" ref="F91:F102" si="15">E91+F92</f>
        <v>415481140000</v>
      </c>
      <c r="G91" s="4">
        <v>522500</v>
      </c>
      <c r="H91" s="4">
        <v>1150000</v>
      </c>
      <c r="I91" s="4">
        <v>-627500</v>
      </c>
      <c r="J91" s="4">
        <v>-28165825000</v>
      </c>
      <c r="K91" s="24">
        <f t="shared" ref="K91:K102" si="16">K92+J91</f>
        <v>12285455000</v>
      </c>
      <c r="L91" s="4">
        <v>5131</v>
      </c>
      <c r="M91" s="4">
        <v>3688</v>
      </c>
      <c r="N91" s="4">
        <v>740</v>
      </c>
      <c r="O91" s="4">
        <v>638</v>
      </c>
      <c r="P91" s="4">
        <v>6829400</v>
      </c>
      <c r="Q91" s="4">
        <v>5173100</v>
      </c>
      <c r="R91" s="5">
        <v>1.3600000000000001E-2</v>
      </c>
      <c r="S91" s="4">
        <v>12491662</v>
      </c>
      <c r="T91" s="4">
        <f t="shared" si="13"/>
        <v>8420709.3000000007</v>
      </c>
      <c r="U91" s="4">
        <f t="shared" ref="U91:U102" si="17">MIN(S92:S96)</f>
        <v>4994094</v>
      </c>
      <c r="V91" s="5">
        <v>2.86E-2</v>
      </c>
    </row>
    <row r="92" spans="1:22" x14ac:dyDescent="0.2">
      <c r="A92" s="16" t="s">
        <v>185</v>
      </c>
      <c r="B92" s="4">
        <v>6431552</v>
      </c>
      <c r="C92" s="4">
        <v>3079600</v>
      </c>
      <c r="D92" s="4">
        <v>3351952</v>
      </c>
      <c r="E92" s="4">
        <v>147762410000</v>
      </c>
      <c r="F92" s="4">
        <f t="shared" si="15"/>
        <v>256531260000</v>
      </c>
      <c r="G92" s="4">
        <v>372500</v>
      </c>
      <c r="H92" s="4">
        <v>691000</v>
      </c>
      <c r="I92" s="4">
        <v>-318500</v>
      </c>
      <c r="J92" s="4">
        <v>-13809870000</v>
      </c>
      <c r="K92" s="24">
        <f t="shared" si="16"/>
        <v>40451280000</v>
      </c>
      <c r="L92" s="4">
        <v>7674</v>
      </c>
      <c r="M92" s="4">
        <v>3119</v>
      </c>
      <c r="N92" s="4">
        <v>1216</v>
      </c>
      <c r="O92" s="4">
        <v>514</v>
      </c>
      <c r="P92" s="4">
        <v>12799000</v>
      </c>
      <c r="Q92" s="4">
        <v>4613400</v>
      </c>
      <c r="R92" s="5">
        <v>3.27E-2</v>
      </c>
      <c r="S92" s="4">
        <v>17424732</v>
      </c>
      <c r="T92" s="4">
        <f t="shared" si="13"/>
        <v>7392563.0999999996</v>
      </c>
      <c r="U92" s="4">
        <f t="shared" si="17"/>
        <v>4994094</v>
      </c>
      <c r="V92" s="5">
        <v>3.61E-2</v>
      </c>
    </row>
    <row r="93" spans="1:22" x14ac:dyDescent="0.2">
      <c r="A93" s="16" t="s">
        <v>184</v>
      </c>
      <c r="B93" s="4">
        <v>3568900</v>
      </c>
      <c r="C93" s="4">
        <v>2285200</v>
      </c>
      <c r="D93" s="4">
        <v>1283700</v>
      </c>
      <c r="E93" s="4">
        <v>55970140000</v>
      </c>
      <c r="F93" s="4">
        <f t="shared" si="15"/>
        <v>108768850000</v>
      </c>
      <c r="G93" s="4">
        <v>421800</v>
      </c>
      <c r="H93" s="4">
        <v>344700</v>
      </c>
      <c r="I93" s="4">
        <v>77100</v>
      </c>
      <c r="J93" s="4">
        <v>3274015000</v>
      </c>
      <c r="K93" s="24">
        <f t="shared" si="16"/>
        <v>54261150000</v>
      </c>
      <c r="L93" s="4">
        <v>3756</v>
      </c>
      <c r="M93" s="4">
        <v>2423</v>
      </c>
      <c r="N93" s="4">
        <v>554</v>
      </c>
      <c r="O93" s="4">
        <v>408</v>
      </c>
      <c r="P93" s="4">
        <v>4980900</v>
      </c>
      <c r="Q93" s="4">
        <v>3923900</v>
      </c>
      <c r="R93" s="5">
        <v>2.3900000000000001E-2</v>
      </c>
      <c r="S93" s="4">
        <v>8988879</v>
      </c>
      <c r="T93" s="4">
        <f t="shared" si="13"/>
        <v>7215194.666666667</v>
      </c>
      <c r="U93" s="4">
        <f t="shared" si="17"/>
        <v>4994094</v>
      </c>
      <c r="V93" s="5">
        <v>2.4300000000000002E-2</v>
      </c>
    </row>
    <row r="94" spans="1:22" x14ac:dyDescent="0.2">
      <c r="A94" s="16" t="s">
        <v>183</v>
      </c>
      <c r="B94" s="4">
        <v>1590800</v>
      </c>
      <c r="C94" s="4">
        <v>360600</v>
      </c>
      <c r="D94" s="4">
        <v>1230200</v>
      </c>
      <c r="E94" s="4">
        <v>51859580000</v>
      </c>
      <c r="F94" s="4">
        <f t="shared" si="15"/>
        <v>52798710000</v>
      </c>
      <c r="G94" s="4">
        <v>338200</v>
      </c>
      <c r="H94" s="4">
        <v>1401200</v>
      </c>
      <c r="I94" s="4">
        <v>-1063000</v>
      </c>
      <c r="J94" s="4">
        <v>-44924950000</v>
      </c>
      <c r="K94" s="24">
        <f t="shared" si="16"/>
        <v>50987135000</v>
      </c>
      <c r="L94" s="4">
        <v>1733</v>
      </c>
      <c r="M94" s="4">
        <v>2823</v>
      </c>
      <c r="N94" s="4">
        <v>277</v>
      </c>
      <c r="O94" s="4">
        <v>470</v>
      </c>
      <c r="P94" s="4">
        <v>2448100</v>
      </c>
      <c r="Q94" s="4">
        <v>4172900</v>
      </c>
      <c r="R94" s="5">
        <v>-1.29E-2</v>
      </c>
      <c r="S94" s="4">
        <v>7142308</v>
      </c>
      <c r="T94" s="4">
        <f t="shared" si="13"/>
        <v>7224305.5</v>
      </c>
      <c r="U94" s="4">
        <f t="shared" si="17"/>
        <v>4994094</v>
      </c>
      <c r="V94" s="5">
        <v>1.8799999999999997E-2</v>
      </c>
    </row>
    <row r="95" spans="1:22" x14ac:dyDescent="0.2">
      <c r="A95" s="16" t="s">
        <v>182</v>
      </c>
      <c r="B95" s="4">
        <v>1356120</v>
      </c>
      <c r="C95" s="4">
        <v>2021200</v>
      </c>
      <c r="D95" s="4">
        <v>-665080</v>
      </c>
      <c r="E95" s="4">
        <v>-28160960000</v>
      </c>
      <c r="F95" s="4">
        <f t="shared" si="15"/>
        <v>939130000</v>
      </c>
      <c r="G95" s="4">
        <v>331800</v>
      </c>
      <c r="H95" s="4">
        <v>194700</v>
      </c>
      <c r="I95" s="4">
        <v>137100</v>
      </c>
      <c r="J95" s="4">
        <v>5883330000</v>
      </c>
      <c r="K95" s="24">
        <f t="shared" si="16"/>
        <v>95912085000</v>
      </c>
      <c r="L95" s="4">
        <v>1924</v>
      </c>
      <c r="M95" s="4">
        <v>1555</v>
      </c>
      <c r="N95" s="4">
        <v>292</v>
      </c>
      <c r="O95" s="4">
        <v>257</v>
      </c>
      <c r="P95" s="4">
        <v>2548500</v>
      </c>
      <c r="Q95" s="4">
        <v>2163000</v>
      </c>
      <c r="R95" s="5">
        <v>4.7999999999999996E-3</v>
      </c>
      <c r="S95" s="4">
        <v>4994094</v>
      </c>
      <c r="T95" s="4">
        <f t="shared" si="13"/>
        <v>7542907.1428571427</v>
      </c>
      <c r="U95" s="4">
        <f t="shared" si="17"/>
        <v>6215699</v>
      </c>
      <c r="V95" s="5">
        <v>2.2099999999999998E-2</v>
      </c>
    </row>
    <row r="96" spans="1:22" x14ac:dyDescent="0.2">
      <c r="A96" s="16" t="s">
        <v>177</v>
      </c>
      <c r="B96" s="4">
        <v>1675038</v>
      </c>
      <c r="C96" s="4">
        <v>666600</v>
      </c>
      <c r="D96" s="4">
        <v>1008438</v>
      </c>
      <c r="E96" s="4">
        <v>42842480000</v>
      </c>
      <c r="F96" s="4">
        <f t="shared" si="15"/>
        <v>29100090000</v>
      </c>
      <c r="G96" s="4">
        <v>112500</v>
      </c>
      <c r="H96" s="4">
        <v>745500</v>
      </c>
      <c r="I96" s="4">
        <v>-633000</v>
      </c>
      <c r="J96" s="4">
        <v>-26870265000</v>
      </c>
      <c r="K96" s="24">
        <f t="shared" si="16"/>
        <v>90028755000</v>
      </c>
      <c r="L96" s="4">
        <v>1701</v>
      </c>
      <c r="M96" s="4">
        <v>3734</v>
      </c>
      <c r="N96" s="4">
        <v>214</v>
      </c>
      <c r="O96" s="4">
        <v>390</v>
      </c>
      <c r="P96" s="4">
        <v>2048000</v>
      </c>
      <c r="Q96" s="4">
        <v>4311300</v>
      </c>
      <c r="R96" s="5">
        <v>-1.0500000000000001E-2</v>
      </c>
      <c r="S96" s="4">
        <v>6773587</v>
      </c>
      <c r="T96" s="4">
        <f t="shared" si="13"/>
        <v>7671127.166666667</v>
      </c>
      <c r="U96" s="4">
        <f t="shared" si="17"/>
        <v>6086184</v>
      </c>
      <c r="V96" s="5">
        <v>2.3399999999999997E-2</v>
      </c>
    </row>
    <row r="97" spans="1:22" x14ac:dyDescent="0.2">
      <c r="A97" s="16" t="s">
        <v>175</v>
      </c>
      <c r="B97" s="4">
        <v>1587400</v>
      </c>
      <c r="C97" s="4">
        <v>1106856</v>
      </c>
      <c r="D97" s="4">
        <v>480544</v>
      </c>
      <c r="E97" s="4">
        <v>20417330000</v>
      </c>
      <c r="F97" s="4">
        <f t="shared" si="15"/>
        <v>-13742390000</v>
      </c>
      <c r="G97" s="4">
        <v>299400</v>
      </c>
      <c r="H97" s="4">
        <v>343600</v>
      </c>
      <c r="I97" s="4">
        <v>-44200</v>
      </c>
      <c r="J97" s="4">
        <v>-1895820000</v>
      </c>
      <c r="K97" s="24">
        <f t="shared" si="16"/>
        <v>116899020000</v>
      </c>
      <c r="L97" s="4">
        <v>2464</v>
      </c>
      <c r="M97" s="4">
        <v>4690</v>
      </c>
      <c r="N97" s="4">
        <v>322</v>
      </c>
      <c r="O97" s="4">
        <v>517</v>
      </c>
      <c r="P97" s="4">
        <v>3415500</v>
      </c>
      <c r="Q97" s="4">
        <v>5597400</v>
      </c>
      <c r="R97" s="5">
        <v>-1.15E-2</v>
      </c>
      <c r="S97" s="4">
        <v>9017100</v>
      </c>
      <c r="T97" s="4">
        <f t="shared" ref="T97:T102" si="18">AVERAGE(S98:S107)</f>
        <v>7401932.5999999996</v>
      </c>
      <c r="U97" s="4">
        <f t="shared" si="17"/>
        <v>6086184</v>
      </c>
      <c r="V97" s="5">
        <v>1.8600000000000002E-2</v>
      </c>
    </row>
    <row r="98" spans="1:22" x14ac:dyDescent="0.2">
      <c r="A98" s="16" t="s">
        <v>174</v>
      </c>
      <c r="B98" s="4">
        <v>606700</v>
      </c>
      <c r="C98" s="4">
        <v>1065021</v>
      </c>
      <c r="D98" s="4">
        <v>-458321</v>
      </c>
      <c r="E98" s="4">
        <v>-19896220000</v>
      </c>
      <c r="F98" s="4">
        <f t="shared" si="15"/>
        <v>-34159720000</v>
      </c>
      <c r="G98" s="4">
        <v>600200</v>
      </c>
      <c r="H98" s="4">
        <v>540200</v>
      </c>
      <c r="I98" s="4">
        <v>60000</v>
      </c>
      <c r="J98" s="4">
        <v>2833445000</v>
      </c>
      <c r="K98" s="24">
        <f t="shared" si="16"/>
        <v>118794840000</v>
      </c>
      <c r="L98" s="4">
        <v>2560</v>
      </c>
      <c r="M98" s="4">
        <v>3094</v>
      </c>
      <c r="N98" s="4">
        <v>209</v>
      </c>
      <c r="O98" s="4">
        <v>357</v>
      </c>
      <c r="P98" s="4">
        <v>2460800</v>
      </c>
      <c r="Q98" s="4">
        <v>3442900</v>
      </c>
      <c r="R98" s="5">
        <v>-1.4800000000000001E-2</v>
      </c>
      <c r="S98" s="4">
        <v>6215699</v>
      </c>
      <c r="T98" s="4">
        <f t="shared" si="18"/>
        <v>7698491</v>
      </c>
      <c r="U98" s="4">
        <f t="shared" si="17"/>
        <v>6086184</v>
      </c>
      <c r="V98" s="5">
        <v>2.4900000000000002E-2</v>
      </c>
    </row>
    <row r="99" spans="1:22" x14ac:dyDescent="0.2">
      <c r="A99" s="16" t="s">
        <v>164</v>
      </c>
      <c r="B99" s="4">
        <v>1566520</v>
      </c>
      <c r="C99" s="4">
        <v>1564900</v>
      </c>
      <c r="D99" s="4">
        <v>1620</v>
      </c>
      <c r="E99" s="4">
        <v>-43660000</v>
      </c>
      <c r="F99" s="4">
        <f t="shared" si="15"/>
        <v>-14263500000</v>
      </c>
      <c r="G99" s="4">
        <v>1194900</v>
      </c>
      <c r="H99" s="4">
        <v>434400</v>
      </c>
      <c r="I99" s="4">
        <v>760500</v>
      </c>
      <c r="J99" s="4">
        <v>33243215000</v>
      </c>
      <c r="K99" s="24">
        <f t="shared" si="16"/>
        <v>115961395000</v>
      </c>
      <c r="L99" s="4">
        <v>3021</v>
      </c>
      <c r="M99" s="4">
        <v>2823</v>
      </c>
      <c r="N99" s="4">
        <v>497</v>
      </c>
      <c r="O99" s="4">
        <v>369</v>
      </c>
      <c r="P99" s="4">
        <v>4855300</v>
      </c>
      <c r="Q99" s="4">
        <v>3798400</v>
      </c>
      <c r="R99" s="5">
        <v>1.5100000000000001E-2</v>
      </c>
      <c r="S99" s="4">
        <v>9044887</v>
      </c>
      <c r="T99" s="4">
        <f t="shared" si="18"/>
        <v>7249692.333333333</v>
      </c>
      <c r="U99" s="4">
        <f t="shared" si="17"/>
        <v>6086184</v>
      </c>
      <c r="V99" s="5">
        <v>2.5000000000000001E-2</v>
      </c>
    </row>
    <row r="100" spans="1:22" x14ac:dyDescent="0.2">
      <c r="A100" s="16" t="s">
        <v>156</v>
      </c>
      <c r="B100" s="4">
        <v>424600</v>
      </c>
      <c r="C100" s="4">
        <v>637800</v>
      </c>
      <c r="D100" s="4">
        <v>-213200</v>
      </c>
      <c r="E100" s="4">
        <v>-9190020000</v>
      </c>
      <c r="F100" s="4">
        <f t="shared" si="15"/>
        <v>-14219840000</v>
      </c>
      <c r="G100" s="4">
        <v>2789900</v>
      </c>
      <c r="H100" s="4">
        <v>438000</v>
      </c>
      <c r="I100" s="4">
        <v>2351900</v>
      </c>
      <c r="J100" s="4">
        <v>101995450000</v>
      </c>
      <c r="K100" s="24">
        <f t="shared" si="16"/>
        <v>82718180000</v>
      </c>
      <c r="L100" s="4">
        <v>3075</v>
      </c>
      <c r="M100" s="4">
        <v>2479</v>
      </c>
      <c r="N100" s="4">
        <v>471</v>
      </c>
      <c r="O100" s="4">
        <v>385</v>
      </c>
      <c r="P100" s="4">
        <v>4324500</v>
      </c>
      <c r="Q100" s="4">
        <v>3847100</v>
      </c>
      <c r="R100" s="5">
        <v>0</v>
      </c>
      <c r="S100" s="4">
        <v>8519623</v>
      </c>
      <c r="T100" s="4">
        <f t="shared" si="18"/>
        <v>6614727</v>
      </c>
      <c r="U100" s="4">
        <f t="shared" si="17"/>
        <v>6086184</v>
      </c>
      <c r="V100" s="5">
        <v>1.83E-2</v>
      </c>
    </row>
    <row r="101" spans="1:22" x14ac:dyDescent="0.2">
      <c r="A101" s="16" t="s">
        <v>155</v>
      </c>
      <c r="B101" s="4">
        <v>727000</v>
      </c>
      <c r="C101" s="4">
        <v>1176520</v>
      </c>
      <c r="D101" s="4">
        <v>-449520</v>
      </c>
      <c r="E101" s="4">
        <v>-19357930000</v>
      </c>
      <c r="F101" s="4">
        <f t="shared" si="15"/>
        <v>-5029820000</v>
      </c>
      <c r="G101" s="4">
        <v>282600</v>
      </c>
      <c r="H101" s="4">
        <v>429700</v>
      </c>
      <c r="I101" s="4">
        <v>-147100</v>
      </c>
      <c r="J101" s="4">
        <v>-6283250000</v>
      </c>
      <c r="K101" s="24">
        <f t="shared" si="16"/>
        <v>-19277270000</v>
      </c>
      <c r="L101" s="4">
        <v>3501</v>
      </c>
      <c r="M101" s="4">
        <v>1794</v>
      </c>
      <c r="N101" s="4">
        <v>314</v>
      </c>
      <c r="O101" s="4">
        <v>193</v>
      </c>
      <c r="P101" s="4">
        <v>3466800</v>
      </c>
      <c r="Q101" s="4">
        <v>2156100</v>
      </c>
      <c r="R101" s="5">
        <v>1.77E-2</v>
      </c>
      <c r="S101" s="4">
        <v>6086184</v>
      </c>
      <c r="T101" s="4">
        <f t="shared" si="18"/>
        <v>7143270</v>
      </c>
      <c r="U101" s="4">
        <f t="shared" si="17"/>
        <v>7143270</v>
      </c>
      <c r="V101" s="5">
        <v>3.3399999999999999E-2</v>
      </c>
    </row>
    <row r="102" spans="1:22" x14ac:dyDescent="0.2">
      <c r="A102" s="16" t="s">
        <v>154</v>
      </c>
      <c r="B102" s="4">
        <v>1611200</v>
      </c>
      <c r="C102" s="4">
        <v>1269900</v>
      </c>
      <c r="D102" s="4">
        <v>341300</v>
      </c>
      <c r="E102" s="4">
        <v>14328110000</v>
      </c>
      <c r="F102" s="4">
        <f t="shared" si="15"/>
        <v>14328110000</v>
      </c>
      <c r="G102" s="4">
        <v>173600</v>
      </c>
      <c r="H102" s="4">
        <v>480800</v>
      </c>
      <c r="I102" s="4">
        <v>-307200</v>
      </c>
      <c r="J102" s="4">
        <v>-12994020000</v>
      </c>
      <c r="K102" s="24">
        <f t="shared" si="16"/>
        <v>-12994020000</v>
      </c>
      <c r="L102" s="4">
        <v>1685</v>
      </c>
      <c r="M102" s="4">
        <v>2887</v>
      </c>
      <c r="N102" s="4">
        <v>255</v>
      </c>
      <c r="O102" s="4">
        <v>460</v>
      </c>
      <c r="P102" s="4">
        <v>2541400</v>
      </c>
      <c r="Q102" s="4">
        <v>4265000</v>
      </c>
      <c r="R102" s="5">
        <v>-8.1000000000000013E-3</v>
      </c>
      <c r="S102" s="4">
        <v>7143270</v>
      </c>
      <c r="T102" s="4" t="e">
        <f t="shared" si="18"/>
        <v>#DIV/0!</v>
      </c>
      <c r="U102" s="4">
        <f t="shared" si="17"/>
        <v>0</v>
      </c>
      <c r="V102" s="5">
        <v>2.6600000000000002E-2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E05D5-1A84-5446-8A29-0F059515B1F5}">
  <sheetPr codeName="Sheet49"/>
  <dimension ref="A1:V258"/>
  <sheetViews>
    <sheetView topLeftCell="F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33203125"/>
    <col min="3" max="3" customWidth="true" width="16.5"/>
    <col min="4" max="4" customWidth="true" width="16.1640625"/>
    <col min="5" max="5" customWidth="true" width="17.1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5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913">
        <v>344</v>
      </c>
      <c r="B3" t="n" s="2914">
        <v>162500.0</v>
      </c>
      <c r="C3" t="n" s="2915">
        <v>322900.0</v>
      </c>
      <c r="D3" t="n" s="2916">
        <v>-160400.0</v>
      </c>
      <c r="E3" t="n" s="2917">
        <v>-1.039605E10</v>
      </c>
      <c r="G3" t="n" s="2903">
        <v>0.0</v>
      </c>
      <c r="H3" t="n" s="2904">
        <v>0.0</v>
      </c>
      <c r="I3" t="n" s="2905">
        <v>0.0</v>
      </c>
      <c r="J3" t="n" s="2906">
        <v>4.8276E8</v>
      </c>
      <c r="L3" t="n" s="2907">
        <v>3413.0</v>
      </c>
      <c r="M3" t="n" s="2908">
        <v>2646.0</v>
      </c>
      <c r="N3" t="n" s="2909">
        <v>329.0</v>
      </c>
      <c r="O3" t="n" s="2910">
        <v>273.0</v>
      </c>
      <c r="P3" t="n" s="2911">
        <v>2311100.0</v>
      </c>
      <c r="Q3" t="n" s="2912">
        <v>1875400.0</v>
      </c>
      <c r="R3" t="n" s="2901">
        <v>0.0173</v>
      </c>
      <c r="S3" t="n" s="2900">
        <v>4465400.0</v>
      </c>
      <c r="V3" t="n" s="2902">
        <v>0.042199999999999994</v>
      </c>
    </row>
    <row r="4">
      <c r="A4" t="s" s="846">
        <v>343</v>
      </c>
      <c r="B4" t="n" s="847">
        <v>14300.0</v>
      </c>
      <c r="C4" t="n" s="848">
        <v>112800.0</v>
      </c>
      <c r="D4" t="n" s="849">
        <v>-98500.0</v>
      </c>
      <c r="E4" t="n" s="850">
        <v>-6.1995E9</v>
      </c>
      <c r="G4" t="n" s="836">
        <v>0.0</v>
      </c>
      <c r="H4" t="n" s="837">
        <v>0.0</v>
      </c>
      <c r="I4" t="n" s="838">
        <v>0.0</v>
      </c>
      <c r="J4" t="n" s="839">
        <v>9.922E7</v>
      </c>
      <c r="L4" t="n" s="840">
        <v>1546.0</v>
      </c>
      <c r="M4" t="n" s="841">
        <v>1892.0</v>
      </c>
      <c r="N4" t="n" s="842">
        <v>123.0</v>
      </c>
      <c r="O4" t="n" s="843">
        <v>146.0</v>
      </c>
      <c r="P4" t="n" s="844">
        <v>1065700.0</v>
      </c>
      <c r="Q4" t="n" s="845">
        <v>1149000.0</v>
      </c>
      <c r="R4" t="n" s="834">
        <v>0.0048</v>
      </c>
      <c r="S4" t="n" s="833">
        <v>2216000.0</v>
      </c>
      <c r="V4" t="n" s="835">
        <v>0.037599999999999995</v>
      </c>
    </row>
    <row r="5" spans="1:22" x14ac:dyDescent="0.2">
      <c r="A5" s="16" t="s">
        <v>342</v>
      </c>
      <c r="B5" s="4">
        <v>175</v>
      </c>
      <c r="C5" s="4">
        <v>70307</v>
      </c>
      <c r="D5" s="4">
        <v>-70132</v>
      </c>
      <c r="E5" s="4">
        <v>-4508370000</v>
      </c>
      <c r="F5" s="4">
        <f t="shared" ref="F5:F46" si="0">E5+F6</f>
        <v>13661899352</v>
      </c>
      <c r="G5" s="4">
        <v>0</v>
      </c>
      <c r="H5" s="4">
        <v>0</v>
      </c>
      <c r="I5" s="4">
        <v>0</v>
      </c>
      <c r="J5" s="4">
        <v>-64620000</v>
      </c>
      <c r="K5" s="24">
        <f t="shared" ref="K5:K46" si="1">K6+J5</f>
        <v>-18178150000</v>
      </c>
      <c r="L5" s="4">
        <v>1038</v>
      </c>
      <c r="M5" s="4">
        <v>1749</v>
      </c>
      <c r="N5" s="4">
        <v>72</v>
      </c>
      <c r="O5" s="4">
        <v>176</v>
      </c>
      <c r="P5" s="4">
        <v>612400</v>
      </c>
      <c r="Q5" s="4">
        <v>1189700</v>
      </c>
      <c r="R5" s="5">
        <v>-1.41E-2</v>
      </c>
      <c r="S5" s="4">
        <v>1880100</v>
      </c>
      <c r="T5" s="4">
        <f t="shared" ref="T5:T73" si="2">AVERAGE(S6:S15)</f>
        <v>2436370</v>
      </c>
      <c r="U5" s="4">
        <f t="shared" ref="U5:U46" si="3">MIN(S6:S10)</f>
        <v>1063000</v>
      </c>
      <c r="V5" s="5">
        <v>2.9300000000000003E-2</v>
      </c>
    </row>
    <row r="6" spans="1:22" x14ac:dyDescent="0.2">
      <c r="A6" s="16" t="s">
        <v>341</v>
      </c>
      <c r="B6" s="4">
        <v>96000</v>
      </c>
      <c r="C6" s="4">
        <v>114560</v>
      </c>
      <c r="D6" s="4">
        <v>-18560</v>
      </c>
      <c r="E6" s="4">
        <v>-1147450000</v>
      </c>
      <c r="F6" s="4">
        <f t="shared" si="0"/>
        <v>18170269352</v>
      </c>
      <c r="G6" s="4">
        <v>0</v>
      </c>
      <c r="H6" s="4">
        <v>0</v>
      </c>
      <c r="I6" s="4">
        <v>0</v>
      </c>
      <c r="J6" s="4">
        <v>-64620000</v>
      </c>
      <c r="K6" s="24">
        <f t="shared" si="1"/>
        <v>-18113530000</v>
      </c>
      <c r="L6" s="4">
        <v>1783</v>
      </c>
      <c r="M6" s="4">
        <v>1254</v>
      </c>
      <c r="N6" s="4">
        <v>196</v>
      </c>
      <c r="O6" s="4">
        <v>164</v>
      </c>
      <c r="P6" s="4">
        <v>1308100</v>
      </c>
      <c r="Q6" s="4">
        <v>1175400</v>
      </c>
      <c r="R6" s="5">
        <v>2.5499999999999998E-2</v>
      </c>
      <c r="S6" s="4">
        <v>2493300</v>
      </c>
      <c r="T6" s="4">
        <f t="shared" si="2"/>
        <v>2364720</v>
      </c>
      <c r="U6" s="4">
        <f t="shared" si="3"/>
        <v>1063000</v>
      </c>
      <c r="V6" s="5">
        <v>2.63E-2</v>
      </c>
    </row>
    <row r="7" spans="1:22" x14ac:dyDescent="0.2">
      <c r="A7" s="16" t="s">
        <v>340</v>
      </c>
      <c r="B7" s="4">
        <v>36707</v>
      </c>
      <c r="C7" s="4">
        <v>41800</v>
      </c>
      <c r="D7" s="4">
        <v>-5093</v>
      </c>
      <c r="E7" s="4">
        <v>-306990000</v>
      </c>
      <c r="F7" s="4">
        <f t="shared" si="0"/>
        <v>19317719352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-18048910000</v>
      </c>
      <c r="L7" s="4">
        <v>729</v>
      </c>
      <c r="M7" s="4">
        <v>1124</v>
      </c>
      <c r="N7" s="4">
        <v>48</v>
      </c>
      <c r="O7" s="4">
        <v>85</v>
      </c>
      <c r="P7" s="4">
        <v>365300</v>
      </c>
      <c r="Q7" s="4">
        <v>620100</v>
      </c>
      <c r="R7" s="5">
        <v>-1.5E-3</v>
      </c>
      <c r="S7" s="4">
        <v>1063000</v>
      </c>
      <c r="T7" s="4">
        <f t="shared" si="2"/>
        <v>2422670</v>
      </c>
      <c r="U7" s="4">
        <f t="shared" si="3"/>
        <v>2017200</v>
      </c>
      <c r="V7" s="5">
        <v>2.6800000000000001E-2</v>
      </c>
    </row>
    <row r="8" spans="1:22" x14ac:dyDescent="0.2">
      <c r="A8" s="16" t="s">
        <v>339</v>
      </c>
      <c r="B8" s="4">
        <v>33960</v>
      </c>
      <c r="C8" s="4">
        <v>195500</v>
      </c>
      <c r="D8" s="4">
        <v>-161540</v>
      </c>
      <c r="E8" s="4">
        <v>-10288170000</v>
      </c>
      <c r="F8" s="4">
        <f t="shared" si="0"/>
        <v>19624709352</v>
      </c>
      <c r="G8" s="4">
        <v>0</v>
      </c>
      <c r="H8" s="4">
        <v>0</v>
      </c>
      <c r="I8" s="4">
        <v>0</v>
      </c>
      <c r="J8" s="4">
        <v>-244300000</v>
      </c>
      <c r="K8" s="24">
        <f t="shared" si="1"/>
        <v>-18048910000</v>
      </c>
      <c r="L8" s="4">
        <v>2460</v>
      </c>
      <c r="M8" s="4">
        <v>3067</v>
      </c>
      <c r="N8" s="4">
        <v>272</v>
      </c>
      <c r="O8" s="4">
        <v>315</v>
      </c>
      <c r="P8" s="4">
        <v>1702200</v>
      </c>
      <c r="Q8" s="4">
        <v>2292300</v>
      </c>
      <c r="R8" s="5">
        <v>-1.4199999999999999E-2</v>
      </c>
      <c r="S8" s="4">
        <v>4015500</v>
      </c>
      <c r="T8" s="4">
        <f t="shared" si="2"/>
        <v>2205670</v>
      </c>
      <c r="U8" s="4">
        <f t="shared" si="3"/>
        <v>2017200</v>
      </c>
      <c r="V8" s="5">
        <v>8.539999999999999E-2</v>
      </c>
    </row>
    <row r="9" spans="1:22" x14ac:dyDescent="0.2">
      <c r="A9" s="16" t="s">
        <v>338</v>
      </c>
      <c r="B9" s="4">
        <v>172800</v>
      </c>
      <c r="C9" s="4">
        <v>176980</v>
      </c>
      <c r="D9" s="4">
        <v>-4180</v>
      </c>
      <c r="E9" s="4">
        <v>-218880000</v>
      </c>
      <c r="F9" s="4">
        <f t="shared" si="0"/>
        <v>29912879352</v>
      </c>
      <c r="G9" s="4">
        <v>0</v>
      </c>
      <c r="H9" s="4">
        <v>0</v>
      </c>
      <c r="I9" s="4">
        <v>0</v>
      </c>
      <c r="J9" s="4">
        <v>-89460000</v>
      </c>
      <c r="K9" s="24">
        <f t="shared" si="1"/>
        <v>-17804610000</v>
      </c>
      <c r="L9" s="4">
        <v>1304</v>
      </c>
      <c r="M9" s="4">
        <v>1575</v>
      </c>
      <c r="N9" s="4">
        <v>113</v>
      </c>
      <c r="O9" s="4">
        <v>145</v>
      </c>
      <c r="P9" s="4">
        <v>901800</v>
      </c>
      <c r="Q9" s="4">
        <v>1030100</v>
      </c>
      <c r="R9" s="5">
        <v>1.6000000000000001E-3</v>
      </c>
      <c r="S9" s="4">
        <v>2017200</v>
      </c>
      <c r="T9" s="4">
        <f t="shared" si="2"/>
        <v>2160360</v>
      </c>
      <c r="U9" s="4">
        <f t="shared" si="3"/>
        <v>1959800</v>
      </c>
      <c r="V9" s="5">
        <v>2.1899999999999999E-2</v>
      </c>
    </row>
    <row r="10" spans="1:22" x14ac:dyDescent="0.2">
      <c r="A10" s="16" t="s">
        <v>337</v>
      </c>
      <c r="B10" s="4">
        <v>1800</v>
      </c>
      <c r="C10" s="4">
        <v>207700</v>
      </c>
      <c r="D10" s="4">
        <v>-205900</v>
      </c>
      <c r="E10" s="4">
        <v>-13160750000</v>
      </c>
      <c r="F10" s="4">
        <f t="shared" si="0"/>
        <v>30131759352</v>
      </c>
      <c r="G10" s="4">
        <v>0</v>
      </c>
      <c r="H10" s="4">
        <v>0</v>
      </c>
      <c r="I10" s="4">
        <v>0</v>
      </c>
      <c r="J10" s="4">
        <v>-205060000</v>
      </c>
      <c r="K10" s="24">
        <f t="shared" si="1"/>
        <v>-17715150000</v>
      </c>
      <c r="L10" s="4">
        <v>1117</v>
      </c>
      <c r="M10" s="4">
        <v>2157</v>
      </c>
      <c r="N10" s="4">
        <v>81</v>
      </c>
      <c r="O10" s="4">
        <v>177</v>
      </c>
      <c r="P10" s="4">
        <v>764400</v>
      </c>
      <c r="Q10" s="4">
        <v>1389200</v>
      </c>
      <c r="R10" s="5">
        <v>-1.5600000000000001E-2</v>
      </c>
      <c r="S10" s="4">
        <v>2163600</v>
      </c>
      <c r="T10" s="4">
        <f t="shared" si="2"/>
        <v>2177890</v>
      </c>
      <c r="U10" s="4">
        <f t="shared" si="3"/>
        <v>1959800</v>
      </c>
      <c r="V10" s="5">
        <v>3.0800000000000001E-2</v>
      </c>
    </row>
    <row r="11" spans="1:22" x14ac:dyDescent="0.2">
      <c r="A11" s="16" t="s">
        <v>336</v>
      </c>
      <c r="B11" s="4">
        <v>3700</v>
      </c>
      <c r="C11" s="4">
        <v>107293</v>
      </c>
      <c r="D11" s="4">
        <v>-103593</v>
      </c>
      <c r="E11" s="4">
        <v>-6660480000</v>
      </c>
      <c r="F11" s="4">
        <f t="shared" si="0"/>
        <v>43292509352</v>
      </c>
      <c r="G11" s="4">
        <v>0</v>
      </c>
      <c r="H11" s="4">
        <v>0</v>
      </c>
      <c r="I11" s="4">
        <v>0</v>
      </c>
      <c r="J11" s="4">
        <v>-89640000</v>
      </c>
      <c r="K11" s="24">
        <f t="shared" si="1"/>
        <v>-17510090000</v>
      </c>
      <c r="L11" s="4">
        <v>1469</v>
      </c>
      <c r="M11" s="4">
        <v>1483</v>
      </c>
      <c r="N11" s="4">
        <v>116</v>
      </c>
      <c r="O11" s="4">
        <v>200</v>
      </c>
      <c r="P11" s="4">
        <v>883400</v>
      </c>
      <c r="Q11" s="4">
        <v>1197800</v>
      </c>
      <c r="R11" s="5">
        <v>1.2500000000000001E-2</v>
      </c>
      <c r="S11" s="4">
        <v>2246600</v>
      </c>
      <c r="T11" s="4">
        <f t="shared" si="2"/>
        <v>2082080</v>
      </c>
      <c r="U11" s="4">
        <f t="shared" si="3"/>
        <v>1776800</v>
      </c>
      <c r="V11" s="5">
        <v>2.6200000000000001E-2</v>
      </c>
    </row>
    <row r="12" spans="1:22" x14ac:dyDescent="0.2">
      <c r="A12" s="16" t="s">
        <v>335</v>
      </c>
      <c r="B12" s="4">
        <v>13600</v>
      </c>
      <c r="C12" s="4">
        <v>112400</v>
      </c>
      <c r="D12" s="4">
        <v>-98800</v>
      </c>
      <c r="E12" s="4">
        <v>-6325260000</v>
      </c>
      <c r="F12" s="4">
        <f t="shared" si="0"/>
        <v>49952989352</v>
      </c>
      <c r="G12" s="4">
        <v>0</v>
      </c>
      <c r="H12" s="4">
        <v>0</v>
      </c>
      <c r="I12" s="4">
        <v>0</v>
      </c>
      <c r="J12" s="4">
        <v>-445350000</v>
      </c>
      <c r="K12" s="24">
        <f t="shared" si="1"/>
        <v>-17420450000</v>
      </c>
      <c r="L12" s="4">
        <v>1219</v>
      </c>
      <c r="M12" s="4">
        <v>2005</v>
      </c>
      <c r="N12" s="4">
        <v>118</v>
      </c>
      <c r="O12" s="4">
        <v>168</v>
      </c>
      <c r="P12" s="4">
        <v>756500</v>
      </c>
      <c r="Q12" s="4">
        <v>1288700</v>
      </c>
      <c r="R12" s="5">
        <v>0</v>
      </c>
      <c r="S12" s="4">
        <v>2168500</v>
      </c>
      <c r="T12" s="4">
        <f t="shared" si="2"/>
        <v>2033660</v>
      </c>
      <c r="U12" s="4">
        <f t="shared" si="3"/>
        <v>1642500</v>
      </c>
      <c r="V12" s="5">
        <v>2.3300000000000001E-2</v>
      </c>
    </row>
    <row r="13" spans="1:22" x14ac:dyDescent="0.2">
      <c r="A13" s="16" t="s">
        <v>333</v>
      </c>
      <c r="B13" s="4">
        <v>752099</v>
      </c>
      <c r="C13" s="4">
        <v>160500</v>
      </c>
      <c r="D13" s="4">
        <v>591599</v>
      </c>
      <c r="E13" s="4">
        <v>37695790000</v>
      </c>
      <c r="F13" s="4">
        <f t="shared" si="0"/>
        <v>56278249352</v>
      </c>
      <c r="G13" s="4">
        <v>0</v>
      </c>
      <c r="H13" s="4">
        <v>0</v>
      </c>
      <c r="I13" s="4">
        <v>0</v>
      </c>
      <c r="J13" s="4">
        <v>390200000</v>
      </c>
      <c r="K13" s="24">
        <f t="shared" si="1"/>
        <v>-16975100000</v>
      </c>
      <c r="L13" s="4">
        <v>2899</v>
      </c>
      <c r="M13" s="4">
        <v>2110</v>
      </c>
      <c r="N13" s="4">
        <v>329</v>
      </c>
      <c r="O13" s="4">
        <v>228</v>
      </c>
      <c r="P13" s="4">
        <v>2183200</v>
      </c>
      <c r="Q13" s="4">
        <v>1553000</v>
      </c>
      <c r="R13" s="5">
        <v>3.56E-2</v>
      </c>
      <c r="S13" s="4">
        <v>3861400</v>
      </c>
      <c r="T13" s="4">
        <f t="shared" si="2"/>
        <v>1789130</v>
      </c>
      <c r="U13" s="4">
        <f t="shared" si="3"/>
        <v>1642500</v>
      </c>
      <c r="V13" s="5">
        <v>4.0500000000000001E-2</v>
      </c>
    </row>
    <row r="14" spans="1:22" x14ac:dyDescent="0.2">
      <c r="A14" s="16" t="s">
        <v>332</v>
      </c>
      <c r="B14" s="4">
        <v>6700</v>
      </c>
      <c r="C14" s="4">
        <v>46300</v>
      </c>
      <c r="D14" s="4">
        <v>-39600</v>
      </c>
      <c r="E14" s="4">
        <v>-2460770000</v>
      </c>
      <c r="F14" s="4">
        <f t="shared" si="0"/>
        <v>18582459352</v>
      </c>
      <c r="G14" s="4">
        <v>0</v>
      </c>
      <c r="H14" s="4">
        <v>0</v>
      </c>
      <c r="I14" s="4">
        <v>0</v>
      </c>
      <c r="J14" s="4">
        <v>390200000</v>
      </c>
      <c r="K14" s="24">
        <f t="shared" si="1"/>
        <v>-17365300000</v>
      </c>
      <c r="L14" s="4">
        <v>1041</v>
      </c>
      <c r="M14" s="4">
        <v>1763</v>
      </c>
      <c r="N14" s="4">
        <v>93</v>
      </c>
      <c r="O14" s="4">
        <v>144</v>
      </c>
      <c r="P14" s="4">
        <v>692200</v>
      </c>
      <c r="Q14" s="4">
        <v>1173000</v>
      </c>
      <c r="R14" s="5">
        <v>0</v>
      </c>
      <c r="S14" s="4">
        <v>1959800</v>
      </c>
      <c r="T14" s="4">
        <f t="shared" si="2"/>
        <v>1750840</v>
      </c>
      <c r="U14" s="4">
        <f t="shared" si="3"/>
        <v>1564100</v>
      </c>
      <c r="V14" s="5">
        <v>2.3900000000000001E-2</v>
      </c>
    </row>
    <row r="15" spans="1:22" x14ac:dyDescent="0.2">
      <c r="A15" s="16" t="s">
        <v>331</v>
      </c>
      <c r="B15" s="4">
        <v>118800</v>
      </c>
      <c r="C15" s="4">
        <v>43512</v>
      </c>
      <c r="D15" s="4">
        <v>75288</v>
      </c>
      <c r="E15" s="4">
        <v>4658150000</v>
      </c>
      <c r="F15" s="4">
        <f t="shared" si="0"/>
        <v>21043229352</v>
      </c>
      <c r="G15" s="4">
        <v>0</v>
      </c>
      <c r="H15" s="4">
        <v>0</v>
      </c>
      <c r="I15" s="4">
        <v>0</v>
      </c>
      <c r="J15" s="4">
        <v>-12170000</v>
      </c>
      <c r="K15" s="24">
        <f t="shared" si="1"/>
        <v>-17755500000</v>
      </c>
      <c r="L15" s="4">
        <v>1742</v>
      </c>
      <c r="M15" s="4">
        <v>1743</v>
      </c>
      <c r="N15" s="4">
        <v>168</v>
      </c>
      <c r="O15" s="4">
        <v>159</v>
      </c>
      <c r="P15" s="4">
        <v>1128100</v>
      </c>
      <c r="Q15" s="4">
        <v>1157300</v>
      </c>
      <c r="R15" s="5">
        <v>1.4800000000000001E-2</v>
      </c>
      <c r="S15" s="4">
        <v>2374800</v>
      </c>
      <c r="T15" s="4">
        <f t="shared" si="2"/>
        <v>1679830</v>
      </c>
      <c r="U15" s="4">
        <f t="shared" si="3"/>
        <v>1564100</v>
      </c>
      <c r="V15" s="5">
        <v>3.3500000000000002E-2</v>
      </c>
    </row>
    <row r="16" spans="1:22" x14ac:dyDescent="0.2">
      <c r="A16" s="16" t="s">
        <v>330</v>
      </c>
      <c r="B16" s="4">
        <v>138101</v>
      </c>
      <c r="C16" s="4">
        <v>83620</v>
      </c>
      <c r="D16" s="4">
        <v>54481</v>
      </c>
      <c r="E16" s="4">
        <v>3288320000</v>
      </c>
      <c r="F16" s="4">
        <f t="shared" si="0"/>
        <v>16385079352</v>
      </c>
      <c r="G16" s="4">
        <v>0</v>
      </c>
      <c r="H16" s="4">
        <v>0</v>
      </c>
      <c r="I16" s="4">
        <v>0</v>
      </c>
      <c r="J16" s="4">
        <v>320080000</v>
      </c>
      <c r="K16" s="24">
        <f t="shared" si="1"/>
        <v>-17743330000</v>
      </c>
      <c r="L16" s="4">
        <v>1322</v>
      </c>
      <c r="M16" s="4">
        <v>989</v>
      </c>
      <c r="N16" s="4">
        <v>146</v>
      </c>
      <c r="O16" s="4">
        <v>111</v>
      </c>
      <c r="P16" s="4">
        <v>978500</v>
      </c>
      <c r="Q16" s="4">
        <v>758600</v>
      </c>
      <c r="R16" s="5">
        <v>2.1899999999999999E-2</v>
      </c>
      <c r="S16" s="4">
        <v>1776800</v>
      </c>
      <c r="T16" s="4">
        <f t="shared" si="2"/>
        <v>1647900</v>
      </c>
      <c r="U16" s="4">
        <f t="shared" si="3"/>
        <v>1288500</v>
      </c>
      <c r="V16" s="5">
        <v>2.4500000000000001E-2</v>
      </c>
    </row>
    <row r="17" spans="1:22" x14ac:dyDescent="0.2">
      <c r="A17" s="16" t="s">
        <v>329</v>
      </c>
      <c r="B17" s="4">
        <v>26600</v>
      </c>
      <c r="C17" s="4">
        <v>496400</v>
      </c>
      <c r="D17" s="4">
        <v>-469800</v>
      </c>
      <c r="E17" s="4">
        <v>-28162423430</v>
      </c>
      <c r="F17" s="4">
        <f t="shared" si="0"/>
        <v>13096759352</v>
      </c>
      <c r="G17" s="4">
        <v>0</v>
      </c>
      <c r="H17" s="4">
        <v>0</v>
      </c>
      <c r="I17" s="4">
        <v>0</v>
      </c>
      <c r="J17" s="4">
        <v>309700000</v>
      </c>
      <c r="K17" s="24">
        <f t="shared" si="1"/>
        <v>-18063410000</v>
      </c>
      <c r="L17" s="4">
        <v>773</v>
      </c>
      <c r="M17" s="4">
        <v>1602</v>
      </c>
      <c r="N17" s="4">
        <v>64</v>
      </c>
      <c r="O17" s="4">
        <v>160</v>
      </c>
      <c r="P17" s="4">
        <v>465200</v>
      </c>
      <c r="Q17" s="4">
        <v>1085100</v>
      </c>
      <c r="R17" s="5">
        <v>-1.34E-2</v>
      </c>
      <c r="S17" s="4">
        <v>1642500</v>
      </c>
      <c r="T17" s="4">
        <f t="shared" si="2"/>
        <v>1713100</v>
      </c>
      <c r="U17" s="4">
        <f t="shared" si="3"/>
        <v>1288500</v>
      </c>
      <c r="V17" s="5">
        <v>2.46E-2</v>
      </c>
    </row>
    <row r="18" spans="1:22" x14ac:dyDescent="0.2">
      <c r="A18" s="16" t="s">
        <v>328</v>
      </c>
      <c r="B18" s="4">
        <v>75500</v>
      </c>
      <c r="C18" s="4">
        <v>388380</v>
      </c>
      <c r="D18" s="4">
        <v>-312880</v>
      </c>
      <c r="E18" s="4">
        <v>-18910640000</v>
      </c>
      <c r="F18" s="4">
        <f t="shared" si="0"/>
        <v>41259182782</v>
      </c>
      <c r="G18" s="4">
        <v>0</v>
      </c>
      <c r="H18" s="4">
        <v>0</v>
      </c>
      <c r="I18" s="4">
        <v>0</v>
      </c>
      <c r="J18" s="4">
        <v>-148260000</v>
      </c>
      <c r="K18" s="24">
        <f t="shared" si="1"/>
        <v>-18373110000</v>
      </c>
      <c r="L18" s="4">
        <v>1009</v>
      </c>
      <c r="M18" s="4">
        <v>1730</v>
      </c>
      <c r="N18" s="4">
        <v>81</v>
      </c>
      <c r="O18" s="4">
        <v>145</v>
      </c>
      <c r="P18" s="4">
        <v>596500</v>
      </c>
      <c r="Q18" s="4">
        <v>1133700</v>
      </c>
      <c r="R18" s="5">
        <v>-1.49E-2</v>
      </c>
      <c r="S18" s="4">
        <v>1845500</v>
      </c>
      <c r="T18" s="4">
        <f t="shared" si="2"/>
        <v>1679200</v>
      </c>
      <c r="U18" s="4">
        <f t="shared" si="3"/>
        <v>1288500</v>
      </c>
      <c r="V18" s="5">
        <v>2.9300000000000003E-2</v>
      </c>
    </row>
    <row r="19" spans="1:22" x14ac:dyDescent="0.2">
      <c r="A19" s="16" t="s">
        <v>327</v>
      </c>
      <c r="B19" s="4">
        <v>42300</v>
      </c>
      <c r="C19" s="4">
        <v>99100</v>
      </c>
      <c r="D19" s="4">
        <v>-56800</v>
      </c>
      <c r="E19" s="4">
        <v>-3526050000</v>
      </c>
      <c r="F19" s="4">
        <f t="shared" si="0"/>
        <v>60169822782</v>
      </c>
      <c r="G19" s="4">
        <v>0</v>
      </c>
      <c r="H19" s="4">
        <v>0</v>
      </c>
      <c r="I19" s="4">
        <v>0</v>
      </c>
      <c r="J19" s="4">
        <v>-353340000</v>
      </c>
      <c r="K19" s="24">
        <f t="shared" si="1"/>
        <v>-18224850000</v>
      </c>
      <c r="L19" s="4">
        <v>763</v>
      </c>
      <c r="M19" s="4">
        <v>1480</v>
      </c>
      <c r="N19" s="4">
        <v>65</v>
      </c>
      <c r="O19" s="4">
        <v>133</v>
      </c>
      <c r="P19" s="4">
        <v>487400</v>
      </c>
      <c r="Q19" s="4">
        <v>972700</v>
      </c>
      <c r="R19" s="5">
        <v>-3.2000000000000002E-3</v>
      </c>
      <c r="S19" s="4">
        <v>1564100</v>
      </c>
      <c r="T19" s="4">
        <f t="shared" si="2"/>
        <v>1704390</v>
      </c>
      <c r="U19" s="4">
        <f t="shared" si="3"/>
        <v>1288500</v>
      </c>
      <c r="V19" s="5">
        <v>3.2000000000000001E-2</v>
      </c>
    </row>
    <row r="20" spans="1:22" x14ac:dyDescent="0.2">
      <c r="A20" s="16" t="s">
        <v>326</v>
      </c>
      <c r="B20" s="4">
        <v>305700</v>
      </c>
      <c r="C20" s="4">
        <v>485700</v>
      </c>
      <c r="D20" s="4">
        <v>-180000</v>
      </c>
      <c r="E20" s="4">
        <v>-11089340000</v>
      </c>
      <c r="F20" s="4">
        <f t="shared" si="0"/>
        <v>63695872782</v>
      </c>
      <c r="G20" s="4">
        <v>0</v>
      </c>
      <c r="H20" s="4">
        <v>0</v>
      </c>
      <c r="I20" s="4">
        <v>0</v>
      </c>
      <c r="J20" s="4">
        <v>-353340000</v>
      </c>
      <c r="K20" s="24">
        <f t="shared" si="1"/>
        <v>-17871510000</v>
      </c>
      <c r="L20" s="4">
        <v>1452</v>
      </c>
      <c r="M20" s="4">
        <v>1667</v>
      </c>
      <c r="N20" s="4">
        <v>121</v>
      </c>
      <c r="O20" s="4">
        <v>136</v>
      </c>
      <c r="P20" s="4">
        <v>1023700</v>
      </c>
      <c r="Q20" s="4">
        <v>1163700</v>
      </c>
      <c r="R20" s="5">
        <v>6.6E-3</v>
      </c>
      <c r="S20" s="4">
        <v>2338900</v>
      </c>
      <c r="T20" s="4">
        <f t="shared" si="2"/>
        <v>1794170</v>
      </c>
      <c r="U20" s="4">
        <f t="shared" si="3"/>
        <v>1288500</v>
      </c>
      <c r="V20" s="5">
        <v>5.0799999999999998E-2</v>
      </c>
    </row>
    <row r="21" spans="1:22" x14ac:dyDescent="0.2">
      <c r="A21" s="16" t="s">
        <v>325</v>
      </c>
      <c r="B21" s="4">
        <v>23400</v>
      </c>
      <c r="C21" s="4">
        <v>16900</v>
      </c>
      <c r="D21" s="4">
        <v>6500</v>
      </c>
      <c r="E21" s="4">
        <v>395910000</v>
      </c>
      <c r="F21" s="4">
        <f t="shared" si="0"/>
        <v>74785212782</v>
      </c>
      <c r="G21" s="4">
        <v>0</v>
      </c>
      <c r="H21" s="4">
        <v>0</v>
      </c>
      <c r="I21" s="4">
        <v>0</v>
      </c>
      <c r="J21" s="4">
        <v>-928160000</v>
      </c>
      <c r="K21" s="24">
        <f t="shared" si="1"/>
        <v>-17518170000</v>
      </c>
      <c r="L21" s="4">
        <v>757</v>
      </c>
      <c r="M21" s="4">
        <v>1037</v>
      </c>
      <c r="N21" s="4">
        <v>75</v>
      </c>
      <c r="O21" s="4">
        <v>68</v>
      </c>
      <c r="P21" s="4">
        <v>548700</v>
      </c>
      <c r="Q21" s="4">
        <v>624400</v>
      </c>
      <c r="R21" s="5">
        <v>1.7000000000000001E-3</v>
      </c>
      <c r="S21" s="4">
        <v>1288500</v>
      </c>
      <c r="T21" s="4">
        <f t="shared" si="2"/>
        <v>1838520</v>
      </c>
      <c r="U21" s="4">
        <f t="shared" si="3"/>
        <v>1416100</v>
      </c>
      <c r="V21" s="5">
        <v>1.6299999999999999E-2</v>
      </c>
    </row>
    <row r="22" spans="1:22" x14ac:dyDescent="0.2">
      <c r="A22" s="16" t="s">
        <v>324</v>
      </c>
      <c r="B22" s="4">
        <v>224800</v>
      </c>
      <c r="C22" s="4">
        <v>36600</v>
      </c>
      <c r="D22" s="4">
        <v>188200</v>
      </c>
      <c r="E22" s="4">
        <v>11393430000</v>
      </c>
      <c r="F22" s="4">
        <f t="shared" si="0"/>
        <v>74389302782</v>
      </c>
      <c r="G22" s="4">
        <v>0</v>
      </c>
      <c r="H22" s="4">
        <v>0</v>
      </c>
      <c r="I22" s="4">
        <v>0</v>
      </c>
      <c r="J22" s="4">
        <v>146530000</v>
      </c>
      <c r="K22" s="24">
        <f t="shared" si="1"/>
        <v>-16590010000</v>
      </c>
      <c r="L22" s="4">
        <v>1247</v>
      </c>
      <c r="M22" s="4">
        <v>948</v>
      </c>
      <c r="N22" s="4">
        <v>135</v>
      </c>
      <c r="O22" s="4">
        <v>91</v>
      </c>
      <c r="P22" s="4">
        <v>942600</v>
      </c>
      <c r="Q22" s="4">
        <v>610700</v>
      </c>
      <c r="R22" s="5">
        <v>3.39E-2</v>
      </c>
      <c r="S22" s="4">
        <v>1684300</v>
      </c>
      <c r="T22" s="4">
        <f t="shared" si="2"/>
        <v>2004690</v>
      </c>
      <c r="U22" s="4">
        <f t="shared" si="3"/>
        <v>1416100</v>
      </c>
      <c r="V22" s="5">
        <v>3.7400000000000003E-2</v>
      </c>
    </row>
    <row r="23" spans="1:22" x14ac:dyDescent="0.2">
      <c r="A23" s="16" t="s">
        <v>323</v>
      </c>
      <c r="B23" s="4">
        <v>13800</v>
      </c>
      <c r="C23" s="4">
        <v>90600</v>
      </c>
      <c r="D23" s="4">
        <v>-76800</v>
      </c>
      <c r="E23" s="4">
        <v>-4563450000</v>
      </c>
      <c r="F23" s="4">
        <f t="shared" si="0"/>
        <v>62995872782</v>
      </c>
      <c r="G23" s="4">
        <v>0</v>
      </c>
      <c r="H23" s="4">
        <v>0</v>
      </c>
      <c r="I23" s="4">
        <v>0</v>
      </c>
      <c r="J23" s="4">
        <v>356000000</v>
      </c>
      <c r="K23" s="24">
        <f t="shared" si="1"/>
        <v>-16736540000</v>
      </c>
      <c r="L23" s="4">
        <v>817</v>
      </c>
      <c r="M23" s="4">
        <v>988</v>
      </c>
      <c r="N23" s="4">
        <v>70</v>
      </c>
      <c r="O23" s="4">
        <v>86</v>
      </c>
      <c r="P23" s="4">
        <v>556900</v>
      </c>
      <c r="Q23" s="4">
        <v>847500</v>
      </c>
      <c r="R23" s="5">
        <v>-5.0000000000000001E-3</v>
      </c>
      <c r="S23" s="4">
        <v>1416100</v>
      </c>
      <c r="T23" s="4">
        <f t="shared" si="2"/>
        <v>2100390</v>
      </c>
      <c r="U23" s="4">
        <f t="shared" si="3"/>
        <v>1457500</v>
      </c>
      <c r="V23" s="5">
        <v>1.6799999999999999E-2</v>
      </c>
    </row>
    <row r="24" spans="1:22" x14ac:dyDescent="0.2">
      <c r="A24" s="16" t="s">
        <v>322</v>
      </c>
      <c r="B24" s="4">
        <v>6500</v>
      </c>
      <c r="C24" s="4">
        <v>147800</v>
      </c>
      <c r="D24" s="4">
        <v>-141300</v>
      </c>
      <c r="E24" s="4">
        <v>-8489390000</v>
      </c>
      <c r="F24" s="4">
        <f t="shared" si="0"/>
        <v>67559322782</v>
      </c>
      <c r="G24" s="4">
        <v>0</v>
      </c>
      <c r="H24" s="4">
        <v>0</v>
      </c>
      <c r="I24" s="4">
        <v>0</v>
      </c>
      <c r="J24" s="4">
        <v>-227900000</v>
      </c>
      <c r="K24" s="24">
        <f t="shared" si="1"/>
        <v>-17092540000</v>
      </c>
      <c r="L24" s="4">
        <v>882</v>
      </c>
      <c r="M24" s="4">
        <v>1040</v>
      </c>
      <c r="N24" s="4">
        <v>101</v>
      </c>
      <c r="O24" s="4">
        <v>107</v>
      </c>
      <c r="P24" s="4">
        <v>691400</v>
      </c>
      <c r="Q24" s="4">
        <v>730700</v>
      </c>
      <c r="R24" s="5">
        <v>5.1000000000000004E-3</v>
      </c>
      <c r="S24" s="4">
        <v>1576900</v>
      </c>
      <c r="T24" s="4">
        <f t="shared" si="2"/>
        <v>2038590</v>
      </c>
      <c r="U24" s="4">
        <f t="shared" si="3"/>
        <v>1457500</v>
      </c>
      <c r="V24" s="5">
        <v>2.7900000000000001E-2</v>
      </c>
    </row>
    <row r="25" spans="1:22" x14ac:dyDescent="0.2">
      <c r="A25" s="16" t="s">
        <v>321</v>
      </c>
      <c r="B25" s="4">
        <v>188400</v>
      </c>
      <c r="C25" s="4">
        <v>76100</v>
      </c>
      <c r="D25" s="4">
        <v>112300</v>
      </c>
      <c r="E25" s="4">
        <v>6640440000</v>
      </c>
      <c r="F25" s="4">
        <f t="shared" si="0"/>
        <v>76048712782</v>
      </c>
      <c r="G25" s="4">
        <v>0</v>
      </c>
      <c r="H25" s="4">
        <v>0</v>
      </c>
      <c r="I25" s="4">
        <v>0</v>
      </c>
      <c r="J25" s="4">
        <v>47080000</v>
      </c>
      <c r="K25" s="24">
        <f t="shared" si="1"/>
        <v>-16864640000</v>
      </c>
      <c r="L25" s="4">
        <v>1212</v>
      </c>
      <c r="M25" s="4">
        <v>910</v>
      </c>
      <c r="N25" s="4">
        <v>117</v>
      </c>
      <c r="O25" s="4">
        <v>90</v>
      </c>
      <c r="P25" s="4">
        <v>833400</v>
      </c>
      <c r="Q25" s="4">
        <v>600100</v>
      </c>
      <c r="R25" s="5">
        <v>1.21E-2</v>
      </c>
      <c r="S25" s="4">
        <v>1664700</v>
      </c>
      <c r="T25" s="4">
        <f t="shared" si="2"/>
        <v>2028190</v>
      </c>
      <c r="U25" s="4">
        <f t="shared" si="3"/>
        <v>1457500</v>
      </c>
      <c r="V25" s="5">
        <v>4.3499999999999997E-2</v>
      </c>
    </row>
    <row r="26" spans="1:22" x14ac:dyDescent="0.2">
      <c r="A26" s="16" t="s">
        <v>320</v>
      </c>
      <c r="B26" s="4">
        <v>75802</v>
      </c>
      <c r="C26" s="4">
        <v>203700</v>
      </c>
      <c r="D26" s="4">
        <v>-127898</v>
      </c>
      <c r="E26" s="4">
        <v>-7484890000</v>
      </c>
      <c r="F26" s="4">
        <f t="shared" si="0"/>
        <v>69408272782</v>
      </c>
      <c r="G26" s="4">
        <v>0</v>
      </c>
      <c r="H26" s="4">
        <v>0</v>
      </c>
      <c r="I26" s="4">
        <v>0</v>
      </c>
      <c r="J26" s="4">
        <v>-79830000</v>
      </c>
      <c r="K26" s="24">
        <f t="shared" si="1"/>
        <v>-16911720000</v>
      </c>
      <c r="L26" s="4">
        <v>1011</v>
      </c>
      <c r="M26" s="4">
        <v>931</v>
      </c>
      <c r="N26" s="4">
        <v>77</v>
      </c>
      <c r="O26" s="4">
        <v>113</v>
      </c>
      <c r="P26" s="4">
        <v>649800</v>
      </c>
      <c r="Q26" s="4">
        <v>722800</v>
      </c>
      <c r="R26" s="5">
        <v>-6.8000000000000005E-3</v>
      </c>
      <c r="S26" s="4">
        <v>1457500</v>
      </c>
      <c r="T26" s="4">
        <f t="shared" si="2"/>
        <v>1986510</v>
      </c>
      <c r="U26" s="4">
        <f t="shared" si="3"/>
        <v>1506500</v>
      </c>
      <c r="V26" s="5">
        <v>2.86E-2</v>
      </c>
    </row>
    <row r="27" spans="1:22" x14ac:dyDescent="0.2">
      <c r="A27" s="16" t="s">
        <v>319</v>
      </c>
      <c r="B27" s="4">
        <v>964833</v>
      </c>
      <c r="C27" s="4">
        <v>142500</v>
      </c>
      <c r="D27" s="4">
        <v>822333</v>
      </c>
      <c r="E27" s="4">
        <v>47614990000</v>
      </c>
      <c r="F27" s="4">
        <f t="shared" si="0"/>
        <v>76893162782</v>
      </c>
      <c r="G27" s="4">
        <v>0</v>
      </c>
      <c r="H27" s="4">
        <v>0</v>
      </c>
      <c r="I27" s="4">
        <v>0</v>
      </c>
      <c r="J27" s="4">
        <v>55880000</v>
      </c>
      <c r="K27" s="24">
        <f t="shared" si="1"/>
        <v>-16831890000</v>
      </c>
      <c r="L27" s="4">
        <v>2229</v>
      </c>
      <c r="M27" s="4">
        <v>1036</v>
      </c>
      <c r="N27" s="4">
        <v>171</v>
      </c>
      <c r="O27" s="4">
        <v>66</v>
      </c>
      <c r="P27" s="4">
        <v>1549000</v>
      </c>
      <c r="Q27" s="4">
        <v>658700</v>
      </c>
      <c r="R27" s="5">
        <v>6.7299999999999999E-2</v>
      </c>
      <c r="S27" s="4">
        <v>2294500</v>
      </c>
      <c r="T27" s="4">
        <f t="shared" si="2"/>
        <v>1947950</v>
      </c>
      <c r="U27" s="4">
        <f t="shared" si="3"/>
        <v>1506500</v>
      </c>
      <c r="V27" s="5">
        <v>4.5999999999999999E-2</v>
      </c>
    </row>
    <row r="28" spans="1:22" x14ac:dyDescent="0.2">
      <c r="A28" s="16" t="s">
        <v>318</v>
      </c>
      <c r="B28" s="4">
        <v>41400</v>
      </c>
      <c r="C28" s="4">
        <v>240600</v>
      </c>
      <c r="D28" s="4">
        <v>-199200</v>
      </c>
      <c r="E28" s="4">
        <v>-11205640000</v>
      </c>
      <c r="F28" s="4">
        <f t="shared" si="0"/>
        <v>29278172782</v>
      </c>
      <c r="G28" s="4">
        <v>0</v>
      </c>
      <c r="H28" s="4">
        <v>0</v>
      </c>
      <c r="I28" s="4">
        <v>0</v>
      </c>
      <c r="J28" s="4">
        <v>55880000</v>
      </c>
      <c r="K28" s="24">
        <f t="shared" si="1"/>
        <v>-16887770000</v>
      </c>
      <c r="L28" s="4">
        <v>546</v>
      </c>
      <c r="M28" s="4">
        <v>1100</v>
      </c>
      <c r="N28" s="4">
        <v>51</v>
      </c>
      <c r="O28" s="4">
        <v>134</v>
      </c>
      <c r="P28" s="4">
        <v>480100</v>
      </c>
      <c r="Q28" s="4">
        <v>1019100</v>
      </c>
      <c r="R28" s="5">
        <v>-2.7200000000000002E-2</v>
      </c>
      <c r="S28" s="4">
        <v>1506500</v>
      </c>
      <c r="T28" s="4">
        <f t="shared" si="2"/>
        <v>2039970</v>
      </c>
      <c r="U28" s="4">
        <f t="shared" si="3"/>
        <v>1732000</v>
      </c>
      <c r="V28" s="5">
        <v>3.5299999999999998E-2</v>
      </c>
    </row>
    <row r="29" spans="1:22" x14ac:dyDescent="0.2">
      <c r="A29" s="16" t="s">
        <v>317</v>
      </c>
      <c r="B29" s="4">
        <v>848000</v>
      </c>
      <c r="C29" s="4">
        <v>95500</v>
      </c>
      <c r="D29" s="4">
        <v>752500</v>
      </c>
      <c r="E29" s="4">
        <v>41999800000</v>
      </c>
      <c r="F29" s="4">
        <f t="shared" si="0"/>
        <v>40483812782</v>
      </c>
      <c r="G29" s="4">
        <v>0</v>
      </c>
      <c r="H29" s="4">
        <v>0</v>
      </c>
      <c r="I29" s="4">
        <v>0</v>
      </c>
      <c r="J29" s="4">
        <v>203770000</v>
      </c>
      <c r="K29" s="24">
        <f t="shared" si="1"/>
        <v>-16943650000</v>
      </c>
      <c r="L29" s="4">
        <v>1454</v>
      </c>
      <c r="M29" s="4">
        <v>965</v>
      </c>
      <c r="N29" s="4">
        <v>135</v>
      </c>
      <c r="O29" s="4">
        <v>87</v>
      </c>
      <c r="P29" s="4">
        <v>1080700</v>
      </c>
      <c r="Q29" s="4">
        <v>664100</v>
      </c>
      <c r="R29" s="5">
        <v>5.6100000000000004E-2</v>
      </c>
      <c r="S29" s="4">
        <v>1816000</v>
      </c>
      <c r="T29" s="4">
        <f t="shared" si="2"/>
        <v>2124480</v>
      </c>
      <c r="U29" s="4">
        <f t="shared" si="3"/>
        <v>958900</v>
      </c>
      <c r="V29" s="5">
        <v>3.9E-2</v>
      </c>
    </row>
    <row r="30" spans="1:22" x14ac:dyDescent="0.2">
      <c r="A30" s="16" t="s">
        <v>316</v>
      </c>
      <c r="B30" s="4">
        <v>518310</v>
      </c>
      <c r="C30" s="4">
        <v>216953</v>
      </c>
      <c r="D30" s="4">
        <v>301357</v>
      </c>
      <c r="E30" s="4">
        <v>16275620000</v>
      </c>
      <c r="F30" s="4">
        <f t="shared" si="0"/>
        <v>-1515987218</v>
      </c>
      <c r="G30" s="4">
        <v>0</v>
      </c>
      <c r="H30" s="4">
        <v>0</v>
      </c>
      <c r="I30" s="4">
        <v>0</v>
      </c>
      <c r="J30" s="4">
        <v>222100000</v>
      </c>
      <c r="K30" s="24">
        <f t="shared" si="1"/>
        <v>-17147420000</v>
      </c>
      <c r="L30" s="4">
        <v>1771</v>
      </c>
      <c r="M30" s="4">
        <v>2971</v>
      </c>
      <c r="N30" s="4">
        <v>164</v>
      </c>
      <c r="O30" s="4">
        <v>196</v>
      </c>
      <c r="P30" s="4">
        <v>1209400</v>
      </c>
      <c r="Q30" s="4">
        <v>1973800</v>
      </c>
      <c r="R30" s="5">
        <v>-3.9199999999999999E-2</v>
      </c>
      <c r="S30" s="4">
        <v>3236700</v>
      </c>
      <c r="T30" s="4">
        <f t="shared" si="2"/>
        <v>2008890</v>
      </c>
      <c r="U30" s="4">
        <f t="shared" si="3"/>
        <v>958900</v>
      </c>
      <c r="V30" s="5">
        <v>8.2500000000000004E-2</v>
      </c>
    </row>
    <row r="31" spans="1:22" x14ac:dyDescent="0.2">
      <c r="A31" s="16" t="s">
        <v>315</v>
      </c>
      <c r="B31" s="4">
        <v>45610</v>
      </c>
      <c r="C31" s="4">
        <v>268900</v>
      </c>
      <c r="D31" s="4">
        <v>-223290</v>
      </c>
      <c r="E31" s="4">
        <v>-12918860000</v>
      </c>
      <c r="F31" s="4">
        <f t="shared" si="0"/>
        <v>-17791607218</v>
      </c>
      <c r="G31" s="4">
        <v>0</v>
      </c>
      <c r="H31" s="4">
        <v>0</v>
      </c>
      <c r="I31" s="4">
        <v>0</v>
      </c>
      <c r="J31" s="4">
        <v>653780000</v>
      </c>
      <c r="K31" s="24">
        <f t="shared" si="1"/>
        <v>-17369520000</v>
      </c>
      <c r="L31" s="4">
        <v>905</v>
      </c>
      <c r="M31" s="4">
        <v>1730</v>
      </c>
      <c r="N31" s="4">
        <v>37</v>
      </c>
      <c r="O31" s="4">
        <v>108</v>
      </c>
      <c r="P31" s="4">
        <v>388300</v>
      </c>
      <c r="Q31" s="4">
        <v>1339100</v>
      </c>
      <c r="R31" s="5">
        <v>-6.1100000000000002E-2</v>
      </c>
      <c r="S31" s="4">
        <v>1732000</v>
      </c>
      <c r="T31" s="4">
        <f t="shared" si="2"/>
        <v>2105000</v>
      </c>
      <c r="U31" s="4">
        <f t="shared" si="3"/>
        <v>958900</v>
      </c>
      <c r="V31" s="5">
        <v>6.2400000000000004E-2</v>
      </c>
    </row>
    <row r="32" spans="1:22" x14ac:dyDescent="0.2">
      <c r="A32" s="16" t="s">
        <v>314</v>
      </c>
      <c r="B32" s="4">
        <v>340220</v>
      </c>
      <c r="C32" s="4">
        <v>237300</v>
      </c>
      <c r="D32" s="4">
        <v>102920</v>
      </c>
      <c r="E32" s="4">
        <v>5820250000</v>
      </c>
      <c r="F32" s="4">
        <f t="shared" si="0"/>
        <v>-4872747218</v>
      </c>
      <c r="G32" s="4">
        <v>0</v>
      </c>
      <c r="H32" s="4">
        <v>0</v>
      </c>
      <c r="I32" s="4">
        <v>0</v>
      </c>
      <c r="J32" s="4">
        <v>653780000</v>
      </c>
      <c r="K32" s="24">
        <f t="shared" si="1"/>
        <v>-18023300000</v>
      </c>
      <c r="L32" s="4">
        <v>1705</v>
      </c>
      <c r="M32" s="4">
        <v>2848</v>
      </c>
      <c r="N32" s="4">
        <v>204</v>
      </c>
      <c r="O32" s="4">
        <v>222</v>
      </c>
      <c r="P32" s="4">
        <v>1395800</v>
      </c>
      <c r="Q32" s="4">
        <v>1769400</v>
      </c>
      <c r="R32" s="5">
        <v>-3.3E-3</v>
      </c>
      <c r="S32" s="4">
        <v>3346000</v>
      </c>
      <c r="T32" s="4">
        <f t="shared" si="2"/>
        <v>2032020</v>
      </c>
      <c r="U32" s="4">
        <f t="shared" si="3"/>
        <v>958900</v>
      </c>
      <c r="V32" s="5">
        <v>5.2600000000000001E-2</v>
      </c>
    </row>
    <row r="33" spans="1:22" x14ac:dyDescent="0.2">
      <c r="A33" s="16" t="s">
        <v>313</v>
      </c>
      <c r="B33" s="4">
        <v>44000</v>
      </c>
      <c r="C33" s="4">
        <v>150900</v>
      </c>
      <c r="D33" s="4">
        <v>-106900</v>
      </c>
      <c r="E33" s="4">
        <v>-6839740000</v>
      </c>
      <c r="F33" s="4">
        <f t="shared" si="0"/>
        <v>-10692997218</v>
      </c>
      <c r="G33" s="4">
        <v>0</v>
      </c>
      <c r="H33" s="4">
        <v>0</v>
      </c>
      <c r="I33" s="4">
        <v>0</v>
      </c>
      <c r="J33" s="4">
        <v>250700000</v>
      </c>
      <c r="K33" s="24">
        <f t="shared" si="1"/>
        <v>-18677080000</v>
      </c>
      <c r="L33" s="4">
        <v>1203</v>
      </c>
      <c r="M33" s="4">
        <v>2181</v>
      </c>
      <c r="N33" s="4">
        <v>100</v>
      </c>
      <c r="O33" s="4">
        <v>226</v>
      </c>
      <c r="P33" s="4">
        <v>819400</v>
      </c>
      <c r="Q33" s="4">
        <v>1545300</v>
      </c>
      <c r="R33" s="5">
        <v>-7.4299999999999991E-2</v>
      </c>
      <c r="S33" s="4">
        <v>2373100</v>
      </c>
      <c r="T33" s="4">
        <f t="shared" si="2"/>
        <v>1937100</v>
      </c>
      <c r="U33" s="4">
        <f t="shared" si="3"/>
        <v>958900</v>
      </c>
      <c r="V33" s="5">
        <v>7.22E-2</v>
      </c>
    </row>
    <row r="34" spans="1:22" x14ac:dyDescent="0.2">
      <c r="A34" s="16" t="s">
        <v>270</v>
      </c>
      <c r="B34" s="4">
        <v>41000</v>
      </c>
      <c r="C34" s="4">
        <v>90100</v>
      </c>
      <c r="D34" s="4">
        <v>-49100</v>
      </c>
      <c r="E34" s="4">
        <v>-3079180000</v>
      </c>
      <c r="F34" s="4">
        <f t="shared" si="0"/>
        <v>-3853257218</v>
      </c>
      <c r="G34" s="4">
        <v>0</v>
      </c>
      <c r="H34" s="4">
        <v>0</v>
      </c>
      <c r="I34" s="4">
        <v>0</v>
      </c>
      <c r="J34" s="4">
        <v>-710340000</v>
      </c>
      <c r="K34" s="24">
        <f t="shared" si="1"/>
        <v>-18927780000</v>
      </c>
      <c r="L34" s="4">
        <v>598</v>
      </c>
      <c r="M34" s="4">
        <v>831</v>
      </c>
      <c r="N34" s="4">
        <v>47</v>
      </c>
      <c r="O34" s="4">
        <v>73</v>
      </c>
      <c r="P34" s="4">
        <v>375500</v>
      </c>
      <c r="Q34" s="4">
        <v>469500</v>
      </c>
      <c r="R34" s="5">
        <v>1.2800000000000001E-2</v>
      </c>
      <c r="S34" s="4">
        <v>958900</v>
      </c>
      <c r="T34" s="4">
        <f t="shared" si="2"/>
        <v>2114110</v>
      </c>
      <c r="U34" s="4">
        <f t="shared" si="3"/>
        <v>1040700</v>
      </c>
      <c r="V34" s="5">
        <v>1.5800000000000002E-2</v>
      </c>
    </row>
    <row r="35" spans="1:22" x14ac:dyDescent="0.2">
      <c r="A35" s="16" t="s">
        <v>269</v>
      </c>
      <c r="B35" s="4">
        <v>273100</v>
      </c>
      <c r="C35" s="4">
        <v>32100</v>
      </c>
      <c r="D35" s="4">
        <v>241000</v>
      </c>
      <c r="E35" s="4">
        <v>15133850000</v>
      </c>
      <c r="F35" s="4">
        <f t="shared" si="0"/>
        <v>-774077218</v>
      </c>
      <c r="G35" s="4">
        <v>0</v>
      </c>
      <c r="H35" s="4">
        <v>0</v>
      </c>
      <c r="I35" s="4">
        <v>0</v>
      </c>
      <c r="J35" s="4">
        <v>-202840000</v>
      </c>
      <c r="K35" s="24">
        <f t="shared" si="1"/>
        <v>-18217440000</v>
      </c>
      <c r="L35" s="4">
        <v>1437</v>
      </c>
      <c r="M35" s="4">
        <v>990</v>
      </c>
      <c r="N35" s="4">
        <v>128</v>
      </c>
      <c r="O35" s="4">
        <v>78</v>
      </c>
      <c r="P35" s="4">
        <v>871600</v>
      </c>
      <c r="Q35" s="4">
        <v>598900</v>
      </c>
      <c r="R35" s="5">
        <v>1.3000000000000001E-2</v>
      </c>
      <c r="S35" s="4">
        <v>1560700</v>
      </c>
      <c r="T35" s="4">
        <f t="shared" si="2"/>
        <v>2180640</v>
      </c>
      <c r="U35" s="4">
        <f t="shared" si="3"/>
        <v>1040700</v>
      </c>
      <c r="V35" s="5">
        <v>3.6299999999999999E-2</v>
      </c>
    </row>
    <row r="36" spans="1:22" x14ac:dyDescent="0.2">
      <c r="A36" s="16" t="s">
        <v>268</v>
      </c>
      <c r="B36" s="4">
        <v>2700</v>
      </c>
      <c r="C36" s="4">
        <v>11680</v>
      </c>
      <c r="D36" s="4">
        <v>-8980</v>
      </c>
      <c r="E36" s="4">
        <v>-563430000</v>
      </c>
      <c r="F36" s="4">
        <f t="shared" si="0"/>
        <v>-15907927218</v>
      </c>
      <c r="G36" s="4">
        <v>0</v>
      </c>
      <c r="H36" s="4">
        <v>0</v>
      </c>
      <c r="I36" s="4">
        <v>0</v>
      </c>
      <c r="J36" s="4">
        <v>136190000</v>
      </c>
      <c r="K36" s="24">
        <f t="shared" si="1"/>
        <v>-18014600000</v>
      </c>
      <c r="L36" s="4">
        <v>586</v>
      </c>
      <c r="M36" s="4">
        <v>858</v>
      </c>
      <c r="N36" s="4">
        <v>50</v>
      </c>
      <c r="O36" s="4">
        <v>67</v>
      </c>
      <c r="P36" s="4">
        <v>329400</v>
      </c>
      <c r="Q36" s="4">
        <v>699600</v>
      </c>
      <c r="R36" s="5">
        <v>-8.0000000000000002E-3</v>
      </c>
      <c r="S36" s="4">
        <v>1040700</v>
      </c>
      <c r="T36" s="4">
        <f t="shared" si="2"/>
        <v>2252660</v>
      </c>
      <c r="U36" s="4">
        <f t="shared" si="3"/>
        <v>1908900</v>
      </c>
      <c r="V36" s="5">
        <v>2.2099999999999998E-2</v>
      </c>
    </row>
    <row r="37" spans="1:22" x14ac:dyDescent="0.2">
      <c r="A37" s="16" t="s">
        <v>254</v>
      </c>
      <c r="B37" s="4">
        <v>196700</v>
      </c>
      <c r="C37" s="4">
        <v>216216</v>
      </c>
      <c r="D37" s="4">
        <v>-19516</v>
      </c>
      <c r="E37" s="4">
        <v>-1095590000</v>
      </c>
      <c r="F37" s="4">
        <f t="shared" si="0"/>
        <v>-15344497218</v>
      </c>
      <c r="G37" s="4">
        <v>0</v>
      </c>
      <c r="H37" s="4">
        <v>0</v>
      </c>
      <c r="I37" s="4">
        <v>0</v>
      </c>
      <c r="J37" s="4">
        <v>136190000</v>
      </c>
      <c r="K37" s="24">
        <f t="shared" si="1"/>
        <v>-18150790000</v>
      </c>
      <c r="L37" s="4">
        <v>1395</v>
      </c>
      <c r="M37" s="4">
        <v>1319</v>
      </c>
      <c r="N37" s="4">
        <v>137</v>
      </c>
      <c r="O37" s="4">
        <v>95</v>
      </c>
      <c r="P37" s="4">
        <v>975600</v>
      </c>
      <c r="Q37" s="4">
        <v>793200</v>
      </c>
      <c r="R37" s="5">
        <v>2.1299999999999999E-2</v>
      </c>
      <c r="S37" s="4">
        <v>1908900</v>
      </c>
      <c r="T37" s="4">
        <f t="shared" si="2"/>
        <v>2241070</v>
      </c>
      <c r="U37" s="4">
        <f t="shared" si="3"/>
        <v>2080800</v>
      </c>
      <c r="V37" s="5">
        <v>3.1800000000000002E-2</v>
      </c>
    </row>
    <row r="38" spans="1:22" x14ac:dyDescent="0.2">
      <c r="A38" s="16" t="s">
        <v>253</v>
      </c>
      <c r="B38" s="4">
        <v>29200</v>
      </c>
      <c r="C38" s="4">
        <v>35625</v>
      </c>
      <c r="D38" s="4">
        <v>-6425</v>
      </c>
      <c r="E38" s="4">
        <v>-442040000</v>
      </c>
      <c r="F38" s="4">
        <f t="shared" si="0"/>
        <v>-14248907218</v>
      </c>
      <c r="G38" s="4">
        <v>0</v>
      </c>
      <c r="H38" s="4">
        <v>0</v>
      </c>
      <c r="I38" s="4">
        <v>0</v>
      </c>
      <c r="J38" s="4">
        <v>681800000</v>
      </c>
      <c r="K38" s="24">
        <f t="shared" si="1"/>
        <v>-18286980000</v>
      </c>
      <c r="L38" s="4">
        <v>1328</v>
      </c>
      <c r="M38" s="4">
        <v>2259</v>
      </c>
      <c r="N38" s="4">
        <v>85</v>
      </c>
      <c r="O38" s="4">
        <v>173</v>
      </c>
      <c r="P38" s="4">
        <v>747600</v>
      </c>
      <c r="Q38" s="4">
        <v>1416800</v>
      </c>
      <c r="R38" s="5">
        <v>-4.24E-2</v>
      </c>
      <c r="S38" s="4">
        <v>2426700</v>
      </c>
      <c r="T38" s="4">
        <f t="shared" si="2"/>
        <v>2214810</v>
      </c>
      <c r="U38" s="4">
        <f t="shared" si="3"/>
        <v>1423900</v>
      </c>
      <c r="V38" s="5">
        <v>4.2300000000000004E-2</v>
      </c>
    </row>
    <row r="39" spans="1:22" x14ac:dyDescent="0.2">
      <c r="A39" s="16" t="s">
        <v>252</v>
      </c>
      <c r="B39" s="4">
        <v>117900</v>
      </c>
      <c r="C39" s="4">
        <v>239610</v>
      </c>
      <c r="D39" s="4">
        <v>-121710</v>
      </c>
      <c r="E39" s="4">
        <v>-7960590000</v>
      </c>
      <c r="F39" s="4">
        <f t="shared" si="0"/>
        <v>-13806867218</v>
      </c>
      <c r="G39" s="4">
        <v>0</v>
      </c>
      <c r="H39" s="4">
        <v>0</v>
      </c>
      <c r="I39" s="4">
        <v>0</v>
      </c>
      <c r="J39" s="4">
        <v>296130000</v>
      </c>
      <c r="K39" s="24">
        <f t="shared" si="1"/>
        <v>-18968780000</v>
      </c>
      <c r="L39" s="4">
        <v>1319</v>
      </c>
      <c r="M39" s="4">
        <v>2428</v>
      </c>
      <c r="N39" s="4">
        <v>109</v>
      </c>
      <c r="O39" s="4">
        <v>204</v>
      </c>
      <c r="P39" s="4">
        <v>750800</v>
      </c>
      <c r="Q39" s="4">
        <v>1904400</v>
      </c>
      <c r="R39" s="5">
        <v>-3.1300000000000001E-2</v>
      </c>
      <c r="S39" s="4">
        <v>2661100</v>
      </c>
      <c r="T39" s="4">
        <f t="shared" si="2"/>
        <v>2220950</v>
      </c>
      <c r="U39" s="4">
        <f t="shared" si="3"/>
        <v>1423900</v>
      </c>
      <c r="V39" s="5">
        <v>2.3E-2</v>
      </c>
    </row>
    <row r="40" spans="1:22" x14ac:dyDescent="0.2">
      <c r="A40" s="16" t="s">
        <v>251</v>
      </c>
      <c r="B40" s="4">
        <v>25900</v>
      </c>
      <c r="C40" s="4">
        <v>33500</v>
      </c>
      <c r="D40" s="4">
        <v>-7600</v>
      </c>
      <c r="E40" s="4">
        <v>-525940000</v>
      </c>
      <c r="F40" s="4">
        <f t="shared" si="0"/>
        <v>-5846277218</v>
      </c>
      <c r="G40" s="4">
        <v>0</v>
      </c>
      <c r="H40" s="4">
        <v>0</v>
      </c>
      <c r="I40" s="4">
        <v>0</v>
      </c>
      <c r="J40" s="4">
        <v>296130000</v>
      </c>
      <c r="K40" s="24">
        <f t="shared" si="1"/>
        <v>-19264910000</v>
      </c>
      <c r="L40" s="4">
        <v>1322</v>
      </c>
      <c r="M40" s="4">
        <v>1464</v>
      </c>
      <c r="N40" s="4">
        <v>147</v>
      </c>
      <c r="O40" s="4">
        <v>158</v>
      </c>
      <c r="P40" s="4">
        <v>968500</v>
      </c>
      <c r="Q40" s="4">
        <v>1083400</v>
      </c>
      <c r="R40" s="5">
        <v>3.0999999999999999E-3</v>
      </c>
      <c r="S40" s="4">
        <v>2080800</v>
      </c>
      <c r="T40" s="4">
        <f t="shared" si="2"/>
        <v>2259500</v>
      </c>
      <c r="U40" s="4">
        <f t="shared" si="3"/>
        <v>1423900</v>
      </c>
      <c r="V40" s="5">
        <v>2.4E-2</v>
      </c>
    </row>
    <row r="41" spans="1:22" x14ac:dyDescent="0.2">
      <c r="A41" s="16" t="s">
        <v>250</v>
      </c>
      <c r="B41" s="4">
        <v>16600</v>
      </c>
      <c r="C41" s="4">
        <v>368450</v>
      </c>
      <c r="D41" s="4">
        <v>-351850</v>
      </c>
      <c r="E41" s="4">
        <v>-23450350000</v>
      </c>
      <c r="F41" s="4">
        <f t="shared" si="0"/>
        <v>-5320337218</v>
      </c>
      <c r="G41" s="4">
        <v>0</v>
      </c>
      <c r="H41" s="4">
        <v>0</v>
      </c>
      <c r="I41" s="4">
        <v>0</v>
      </c>
      <c r="J41" s="4">
        <v>-945620000</v>
      </c>
      <c r="K41" s="24">
        <f t="shared" si="1"/>
        <v>-19561040000</v>
      </c>
      <c r="L41" s="4">
        <v>1209</v>
      </c>
      <c r="M41" s="4">
        <v>2140</v>
      </c>
      <c r="N41" s="4">
        <v>119</v>
      </c>
      <c r="O41" s="4">
        <v>247</v>
      </c>
      <c r="P41" s="4">
        <v>803300</v>
      </c>
      <c r="Q41" s="4">
        <v>1738300</v>
      </c>
      <c r="R41" s="5">
        <v>-2.7400000000000001E-2</v>
      </c>
      <c r="S41" s="4">
        <v>2693100</v>
      </c>
      <c r="T41" s="4">
        <f t="shared" si="2"/>
        <v>2271450</v>
      </c>
      <c r="U41" s="4">
        <f t="shared" si="3"/>
        <v>1423900</v>
      </c>
      <c r="V41" s="5">
        <v>3.9800000000000002E-2</v>
      </c>
    </row>
    <row r="42" spans="1:22" x14ac:dyDescent="0.2">
      <c r="A42" s="16" t="s">
        <v>249</v>
      </c>
      <c r="B42" s="4">
        <v>211600</v>
      </c>
      <c r="C42" s="4">
        <v>177200</v>
      </c>
      <c r="D42" s="4">
        <v>34400</v>
      </c>
      <c r="E42" s="4">
        <v>2535780000</v>
      </c>
      <c r="F42" s="4">
        <f t="shared" si="0"/>
        <v>18130012782</v>
      </c>
      <c r="G42" s="4">
        <v>0</v>
      </c>
      <c r="H42" s="4">
        <v>0</v>
      </c>
      <c r="I42" s="4">
        <v>0</v>
      </c>
      <c r="J42" s="4">
        <v>-198020000</v>
      </c>
      <c r="K42" s="24">
        <f t="shared" si="1"/>
        <v>-18615420000</v>
      </c>
      <c r="L42" s="4">
        <v>1922</v>
      </c>
      <c r="M42" s="4">
        <v>1797</v>
      </c>
      <c r="N42" s="4">
        <v>221</v>
      </c>
      <c r="O42" s="4">
        <v>151</v>
      </c>
      <c r="P42" s="4">
        <v>1342400</v>
      </c>
      <c r="Q42" s="4">
        <v>1137100</v>
      </c>
      <c r="R42" s="5">
        <v>2.5899999999999999E-2</v>
      </c>
      <c r="S42" s="4">
        <v>2616200</v>
      </c>
      <c r="T42" s="4">
        <f t="shared" si="2"/>
        <v>2212760</v>
      </c>
      <c r="U42" s="4">
        <f t="shared" si="3"/>
        <v>1423900</v>
      </c>
      <c r="V42" s="5">
        <v>4.2800000000000005E-2</v>
      </c>
    </row>
    <row r="43" spans="1:22" x14ac:dyDescent="0.2">
      <c r="A43" s="16" t="s">
        <v>248</v>
      </c>
      <c r="B43" s="4">
        <v>9600</v>
      </c>
      <c r="C43" s="4">
        <v>78820</v>
      </c>
      <c r="D43" s="4">
        <v>-69220</v>
      </c>
      <c r="E43" s="4">
        <v>-4582280000</v>
      </c>
      <c r="F43" s="4">
        <f t="shared" si="0"/>
        <v>15594232782</v>
      </c>
      <c r="G43" s="4">
        <v>0</v>
      </c>
      <c r="H43" s="4">
        <v>0</v>
      </c>
      <c r="I43" s="4">
        <v>0</v>
      </c>
      <c r="J43" s="4">
        <v>-39360000</v>
      </c>
      <c r="K43" s="24">
        <f t="shared" si="1"/>
        <v>-18417400000</v>
      </c>
      <c r="L43" s="4">
        <v>830</v>
      </c>
      <c r="M43" s="4">
        <v>1246</v>
      </c>
      <c r="N43" s="4">
        <v>56</v>
      </c>
      <c r="O43" s="4">
        <v>118</v>
      </c>
      <c r="P43" s="4">
        <v>546200</v>
      </c>
      <c r="Q43" s="4">
        <v>744900</v>
      </c>
      <c r="R43" s="5">
        <v>-6.0000000000000001E-3</v>
      </c>
      <c r="S43" s="4">
        <v>1423900</v>
      </c>
      <c r="T43" s="4">
        <f t="shared" si="2"/>
        <v>2867150</v>
      </c>
      <c r="U43" s="4">
        <f t="shared" si="3"/>
        <v>1760900</v>
      </c>
      <c r="V43" s="5">
        <v>2.2400000000000003E-2</v>
      </c>
    </row>
    <row r="44" spans="1:22" x14ac:dyDescent="0.2">
      <c r="A44" s="16" t="s">
        <v>247</v>
      </c>
      <c r="B44" s="4">
        <v>126660</v>
      </c>
      <c r="C44" s="4">
        <v>28000</v>
      </c>
      <c r="D44" s="4">
        <v>98660</v>
      </c>
      <c r="E44" s="4">
        <v>6634340000</v>
      </c>
      <c r="F44" s="4">
        <f t="shared" si="0"/>
        <v>20176512782</v>
      </c>
      <c r="G44" s="4">
        <v>0</v>
      </c>
      <c r="H44" s="4">
        <v>0</v>
      </c>
      <c r="I44" s="4">
        <v>0</v>
      </c>
      <c r="J44" s="4">
        <v>-23334470000</v>
      </c>
      <c r="K44" s="24">
        <f t="shared" si="1"/>
        <v>-18378040000</v>
      </c>
      <c r="L44" s="4">
        <v>1657</v>
      </c>
      <c r="M44" s="4">
        <v>1545</v>
      </c>
      <c r="N44" s="4">
        <v>211</v>
      </c>
      <c r="O44" s="4">
        <v>176</v>
      </c>
      <c r="P44" s="4">
        <v>1275900</v>
      </c>
      <c r="Q44" s="4">
        <v>1233400</v>
      </c>
      <c r="R44" s="5">
        <v>4.5999999999999999E-3</v>
      </c>
      <c r="S44" s="4">
        <v>2729000</v>
      </c>
      <c r="T44" s="4">
        <f t="shared" si="2"/>
        <v>2938950</v>
      </c>
      <c r="U44" s="4">
        <f t="shared" si="3"/>
        <v>1760900</v>
      </c>
      <c r="V44" s="5">
        <v>3.5099999999999999E-2</v>
      </c>
    </row>
    <row r="45" spans="1:22" x14ac:dyDescent="0.2">
      <c r="A45" s="16" t="s">
        <v>246</v>
      </c>
      <c r="B45" s="4">
        <v>125400</v>
      </c>
      <c r="C45" s="4">
        <v>84560</v>
      </c>
      <c r="D45" s="4">
        <v>40840</v>
      </c>
      <c r="E45" s="4">
        <v>2711320000</v>
      </c>
      <c r="F45" s="4">
        <f t="shared" si="0"/>
        <v>13542172782</v>
      </c>
      <c r="G45" s="4">
        <v>0</v>
      </c>
      <c r="H45" s="4">
        <v>0</v>
      </c>
      <c r="I45" s="4">
        <v>0</v>
      </c>
      <c r="J45" s="4">
        <v>-23334470000</v>
      </c>
      <c r="K45" s="24">
        <f t="shared" si="1"/>
        <v>4956430000</v>
      </c>
      <c r="L45" s="4">
        <v>1341</v>
      </c>
      <c r="M45" s="4">
        <v>1481</v>
      </c>
      <c r="N45" s="4">
        <v>145</v>
      </c>
      <c r="O45" s="4">
        <v>129</v>
      </c>
      <c r="P45" s="4">
        <v>918100</v>
      </c>
      <c r="Q45" s="4">
        <v>1033900</v>
      </c>
      <c r="R45" s="5">
        <v>3.0999999999999999E-3</v>
      </c>
      <c r="S45" s="4">
        <v>2226000</v>
      </c>
      <c r="T45" s="4">
        <f t="shared" si="2"/>
        <v>3048660</v>
      </c>
      <c r="U45" s="4">
        <f t="shared" si="3"/>
        <v>1760900</v>
      </c>
      <c r="V45" s="5">
        <v>2.3799999999999998E-2</v>
      </c>
    </row>
    <row r="46" spans="1:22" x14ac:dyDescent="0.2">
      <c r="A46" s="16" t="s">
        <v>245</v>
      </c>
      <c r="B46" s="4">
        <v>13300</v>
      </c>
      <c r="C46" s="4">
        <v>592220</v>
      </c>
      <c r="D46" s="4">
        <v>-578920</v>
      </c>
      <c r="E46" s="4">
        <v>-38079950000</v>
      </c>
      <c r="F46" s="4">
        <f t="shared" si="0"/>
        <v>10830852782</v>
      </c>
      <c r="G46" s="4">
        <v>0</v>
      </c>
      <c r="H46" s="4">
        <v>0</v>
      </c>
      <c r="I46" s="4">
        <v>0</v>
      </c>
      <c r="J46" s="4">
        <v>-583090000</v>
      </c>
      <c r="K46" s="24">
        <f t="shared" si="1"/>
        <v>28290900000</v>
      </c>
      <c r="L46" s="4">
        <v>1320</v>
      </c>
      <c r="M46" s="4">
        <v>1142</v>
      </c>
      <c r="N46" s="4">
        <v>105</v>
      </c>
      <c r="O46" s="4">
        <v>91</v>
      </c>
      <c r="P46" s="4">
        <v>861500</v>
      </c>
      <c r="Q46" s="4">
        <v>780400</v>
      </c>
      <c r="R46" s="5">
        <v>7.7000000000000002E-3</v>
      </c>
      <c r="S46" s="4">
        <v>1760900</v>
      </c>
      <c r="T46" s="4">
        <f t="shared" si="2"/>
        <v>3289840</v>
      </c>
      <c r="U46" s="4">
        <f t="shared" si="3"/>
        <v>1793000</v>
      </c>
      <c r="V46" s="5">
        <v>2.5499999999999998E-2</v>
      </c>
    </row>
    <row r="47" spans="1:22" x14ac:dyDescent="0.2">
      <c r="A47" s="16" t="s">
        <v>244</v>
      </c>
      <c r="B47" s="4">
        <v>31200</v>
      </c>
      <c r="C47" s="4">
        <v>585500</v>
      </c>
      <c r="D47" s="4">
        <v>-554300</v>
      </c>
      <c r="E47" s="4">
        <v>-35962370000</v>
      </c>
      <c r="F47" s="4">
        <f t="shared" ref="F47:F73" si="4">E47+F48</f>
        <v>48910802782</v>
      </c>
      <c r="G47" s="4">
        <v>0</v>
      </c>
      <c r="H47" s="4">
        <v>0</v>
      </c>
      <c r="I47" s="4">
        <v>0</v>
      </c>
      <c r="J47" s="4">
        <v>-58910000</v>
      </c>
      <c r="K47" s="24">
        <f t="shared" ref="K47:K73" si="5">K48+J47</f>
        <v>28873990000</v>
      </c>
      <c r="L47" s="4">
        <v>1074</v>
      </c>
      <c r="M47" s="4">
        <v>1509</v>
      </c>
      <c r="N47" s="4">
        <v>116</v>
      </c>
      <c r="O47" s="4">
        <v>162</v>
      </c>
      <c r="P47" s="4">
        <v>708200</v>
      </c>
      <c r="Q47" s="4">
        <v>1084800</v>
      </c>
      <c r="R47" s="5">
        <v>4.6999999999999993E-3</v>
      </c>
      <c r="S47" s="4">
        <v>1793000</v>
      </c>
      <c r="T47" s="4">
        <f t="shared" si="2"/>
        <v>3681600</v>
      </c>
      <c r="U47" s="4">
        <f t="shared" ref="U47:U73" si="6">MIN(S48:S52)</f>
        <v>2029300</v>
      </c>
      <c r="V47" s="5">
        <v>1.5300000000000001E-2</v>
      </c>
    </row>
    <row r="48" spans="1:22" x14ac:dyDescent="0.2">
      <c r="A48" s="16" t="s">
        <v>243</v>
      </c>
      <c r="B48" s="4">
        <v>8808</v>
      </c>
      <c r="C48" s="4">
        <v>208800</v>
      </c>
      <c r="D48" s="4">
        <v>-199992</v>
      </c>
      <c r="E48" s="4">
        <v>-13276540000</v>
      </c>
      <c r="F48" s="4">
        <f t="shared" si="4"/>
        <v>84873172782</v>
      </c>
      <c r="G48" s="4">
        <v>0</v>
      </c>
      <c r="H48" s="4">
        <v>0</v>
      </c>
      <c r="I48" s="4">
        <v>0</v>
      </c>
      <c r="J48" s="4">
        <v>260440000</v>
      </c>
      <c r="K48" s="24">
        <f t="shared" si="5"/>
        <v>28932900000</v>
      </c>
      <c r="L48" s="4">
        <v>988</v>
      </c>
      <c r="M48" s="4">
        <v>2344</v>
      </c>
      <c r="N48" s="4">
        <v>68</v>
      </c>
      <c r="O48" s="4">
        <v>193</v>
      </c>
      <c r="P48" s="4">
        <v>528100</v>
      </c>
      <c r="Q48" s="4">
        <v>1455000</v>
      </c>
      <c r="R48" s="5">
        <v>-3.39E-2</v>
      </c>
      <c r="S48" s="4">
        <v>2164100</v>
      </c>
      <c r="T48" s="4">
        <f t="shared" si="2"/>
        <v>3799470</v>
      </c>
      <c r="U48" s="4">
        <f t="shared" si="6"/>
        <v>2029300</v>
      </c>
      <c r="V48" s="5">
        <v>4.4400000000000002E-2</v>
      </c>
    </row>
    <row r="49" spans="1:22" x14ac:dyDescent="0.2">
      <c r="A49" s="16" t="s">
        <v>236</v>
      </c>
      <c r="B49" s="4">
        <v>109000</v>
      </c>
      <c r="C49" s="4">
        <v>163120</v>
      </c>
      <c r="D49" s="4">
        <v>-54120</v>
      </c>
      <c r="E49" s="4">
        <v>-3543460000</v>
      </c>
      <c r="F49" s="4">
        <f t="shared" si="4"/>
        <v>98149712782</v>
      </c>
      <c r="G49" s="4">
        <v>0</v>
      </c>
      <c r="H49" s="4">
        <v>0</v>
      </c>
      <c r="I49" s="4">
        <v>0</v>
      </c>
      <c r="J49" s="4">
        <v>260440000</v>
      </c>
      <c r="K49" s="24">
        <f t="shared" si="5"/>
        <v>28672460000</v>
      </c>
      <c r="L49" s="4">
        <v>1881</v>
      </c>
      <c r="M49" s="4">
        <v>1940</v>
      </c>
      <c r="N49" s="4">
        <v>205</v>
      </c>
      <c r="O49" s="4">
        <v>219</v>
      </c>
      <c r="P49" s="4">
        <v>1308300</v>
      </c>
      <c r="Q49" s="4">
        <v>1349700</v>
      </c>
      <c r="R49" s="5">
        <v>1.06E-2</v>
      </c>
      <c r="S49" s="4">
        <v>2722500</v>
      </c>
      <c r="T49" s="4">
        <f t="shared" si="2"/>
        <v>4253840</v>
      </c>
      <c r="U49" s="4">
        <f t="shared" si="6"/>
        <v>2029300</v>
      </c>
      <c r="V49" s="5">
        <v>3.9599999999999996E-2</v>
      </c>
    </row>
    <row r="50" spans="1:22" x14ac:dyDescent="0.2">
      <c r="A50" s="16" t="s">
        <v>235</v>
      </c>
      <c r="B50" s="4">
        <v>554240</v>
      </c>
      <c r="C50" s="4">
        <v>245728</v>
      </c>
      <c r="D50" s="4">
        <v>308512</v>
      </c>
      <c r="E50" s="4">
        <v>20369100000</v>
      </c>
      <c r="F50" s="4">
        <f t="shared" si="4"/>
        <v>101693172782</v>
      </c>
      <c r="G50" s="4">
        <v>399800</v>
      </c>
      <c r="H50" s="4">
        <v>0</v>
      </c>
      <c r="I50" s="4">
        <v>399800</v>
      </c>
      <c r="J50" s="4">
        <v>26351460000</v>
      </c>
      <c r="K50" s="24">
        <f t="shared" si="5"/>
        <v>28412020000</v>
      </c>
      <c r="L50" s="4">
        <v>1355</v>
      </c>
      <c r="M50" s="4">
        <v>1554</v>
      </c>
      <c r="N50" s="4">
        <v>178</v>
      </c>
      <c r="O50" s="4">
        <v>188</v>
      </c>
      <c r="P50" s="4">
        <v>1094700</v>
      </c>
      <c r="Q50" s="4">
        <v>1221800</v>
      </c>
      <c r="R50" s="5">
        <v>7.6E-3</v>
      </c>
      <c r="S50" s="4">
        <v>2466300</v>
      </c>
      <c r="T50" s="4">
        <f t="shared" si="2"/>
        <v>4289240</v>
      </c>
      <c r="U50" s="4">
        <f t="shared" si="6"/>
        <v>2029300</v>
      </c>
      <c r="V50" s="5">
        <v>2.1099999999999997E-2</v>
      </c>
    </row>
    <row r="51" spans="1:22" x14ac:dyDescent="0.2">
      <c r="A51" s="16" t="s">
        <v>234</v>
      </c>
      <c r="B51" s="4">
        <v>321800</v>
      </c>
      <c r="C51" s="4">
        <v>137400</v>
      </c>
      <c r="D51" s="4">
        <v>184400</v>
      </c>
      <c r="E51" s="4">
        <v>12019440000</v>
      </c>
      <c r="F51" s="4">
        <f t="shared" si="4"/>
        <v>81324072782</v>
      </c>
      <c r="G51" s="4">
        <v>0</v>
      </c>
      <c r="H51" s="4">
        <v>0</v>
      </c>
      <c r="I51" s="4">
        <v>0</v>
      </c>
      <c r="J51" s="4">
        <v>668510000</v>
      </c>
      <c r="K51" s="24">
        <f t="shared" si="5"/>
        <v>2060560000</v>
      </c>
      <c r="L51" s="4">
        <v>2039</v>
      </c>
      <c r="M51" s="4">
        <v>1419</v>
      </c>
      <c r="N51" s="4">
        <v>238</v>
      </c>
      <c r="O51" s="4">
        <v>184</v>
      </c>
      <c r="P51" s="4">
        <v>1527400</v>
      </c>
      <c r="Q51" s="4">
        <v>1167700</v>
      </c>
      <c r="R51" s="5">
        <v>2.5000000000000001E-2</v>
      </c>
      <c r="S51" s="4">
        <v>2812600</v>
      </c>
      <c r="T51" s="4">
        <f t="shared" si="2"/>
        <v>4353080</v>
      </c>
      <c r="U51" s="4">
        <f t="shared" si="6"/>
        <v>2029300</v>
      </c>
      <c r="V51" s="5">
        <v>3.61E-2</v>
      </c>
    </row>
    <row r="52" spans="1:22" x14ac:dyDescent="0.2">
      <c r="A52" s="16" t="s">
        <v>233</v>
      </c>
      <c r="B52" s="4">
        <v>116000</v>
      </c>
      <c r="C52" s="4">
        <v>165850</v>
      </c>
      <c r="D52" s="4">
        <v>-49850</v>
      </c>
      <c r="E52" s="4">
        <v>-3287280000</v>
      </c>
      <c r="F52" s="4">
        <f t="shared" si="4"/>
        <v>69304632782</v>
      </c>
      <c r="G52" s="4">
        <v>8700</v>
      </c>
      <c r="H52" s="4">
        <v>0</v>
      </c>
      <c r="I52" s="4">
        <v>8700</v>
      </c>
      <c r="J52" s="4">
        <v>576460000</v>
      </c>
      <c r="K52" s="24">
        <f t="shared" si="5"/>
        <v>1392050000</v>
      </c>
      <c r="L52" s="4">
        <v>1071</v>
      </c>
      <c r="M52" s="4">
        <v>1461</v>
      </c>
      <c r="N52" s="4">
        <v>104</v>
      </c>
      <c r="O52" s="4">
        <v>146</v>
      </c>
      <c r="P52" s="4">
        <v>739100</v>
      </c>
      <c r="Q52" s="4">
        <v>1050400</v>
      </c>
      <c r="R52" s="5">
        <v>-1.3999999999999999E-2</v>
      </c>
      <c r="S52" s="4">
        <v>2029300</v>
      </c>
      <c r="T52" s="4">
        <f t="shared" si="2"/>
        <v>4442920</v>
      </c>
      <c r="U52" s="4">
        <f t="shared" si="6"/>
        <v>3323100</v>
      </c>
      <c r="V52" s="5">
        <v>3.32E-2</v>
      </c>
    </row>
    <row r="53" spans="1:22" x14ac:dyDescent="0.2">
      <c r="A53" s="16" t="s">
        <v>232</v>
      </c>
      <c r="B53" s="4">
        <v>968800</v>
      </c>
      <c r="C53" s="4">
        <v>1084240</v>
      </c>
      <c r="D53" s="4">
        <v>-115440</v>
      </c>
      <c r="E53" s="4">
        <v>-7412600000</v>
      </c>
      <c r="F53" s="4">
        <f t="shared" si="4"/>
        <v>72591912782</v>
      </c>
      <c r="G53" s="4">
        <v>52400</v>
      </c>
      <c r="H53" s="4">
        <v>10200</v>
      </c>
      <c r="I53" s="4">
        <v>42200</v>
      </c>
      <c r="J53" s="4">
        <v>2855270000</v>
      </c>
      <c r="K53" s="24">
        <f t="shared" si="5"/>
        <v>815590000</v>
      </c>
      <c r="L53" s="4">
        <v>4743</v>
      </c>
      <c r="M53" s="4">
        <v>4065</v>
      </c>
      <c r="N53" s="4">
        <v>585</v>
      </c>
      <c r="O53" s="4">
        <v>547</v>
      </c>
      <c r="P53" s="4">
        <v>4149700</v>
      </c>
      <c r="Q53" s="4">
        <v>3641800</v>
      </c>
      <c r="R53" s="5">
        <v>-5.9900000000000002E-2</v>
      </c>
      <c r="S53" s="4">
        <v>7967800</v>
      </c>
      <c r="T53" s="4">
        <f t="shared" si="2"/>
        <v>3834910</v>
      </c>
      <c r="U53" s="4">
        <f t="shared" si="6"/>
        <v>3323100</v>
      </c>
      <c r="V53" s="5">
        <v>7.6299999999999993E-2</v>
      </c>
    </row>
    <row r="54" spans="1:22" x14ac:dyDescent="0.2">
      <c r="A54" s="16" t="s">
        <v>231</v>
      </c>
      <c r="B54" s="4">
        <v>1090000</v>
      </c>
      <c r="C54" s="4">
        <v>432605</v>
      </c>
      <c r="D54" s="4">
        <v>657395</v>
      </c>
      <c r="E54" s="4">
        <v>43933430000</v>
      </c>
      <c r="F54" s="4">
        <f t="shared" si="4"/>
        <v>80004512782</v>
      </c>
      <c r="G54" s="4">
        <v>0</v>
      </c>
      <c r="H54" s="4">
        <v>0</v>
      </c>
      <c r="I54" s="4">
        <v>0</v>
      </c>
      <c r="J54" s="4">
        <v>107030000</v>
      </c>
      <c r="K54" s="24">
        <f t="shared" si="5"/>
        <v>-2039680000</v>
      </c>
      <c r="L54" s="4">
        <v>2377</v>
      </c>
      <c r="M54" s="4">
        <v>1735</v>
      </c>
      <c r="N54" s="4">
        <v>394</v>
      </c>
      <c r="O54" s="4">
        <v>288</v>
      </c>
      <c r="P54" s="4">
        <v>1966300</v>
      </c>
      <c r="Q54" s="4">
        <v>1409900</v>
      </c>
      <c r="R54" s="5">
        <v>4.3899999999999995E-2</v>
      </c>
      <c r="S54" s="4">
        <v>3447000</v>
      </c>
      <c r="T54" s="4">
        <f t="shared" si="2"/>
        <v>4273800</v>
      </c>
      <c r="U54" s="4">
        <f t="shared" si="6"/>
        <v>3323100</v>
      </c>
      <c r="V54" s="5">
        <v>6.1600000000000002E-2</v>
      </c>
    </row>
    <row r="55" spans="1:22" x14ac:dyDescent="0.2">
      <c r="A55" s="16" t="s">
        <v>230</v>
      </c>
      <c r="B55" s="4">
        <v>184400</v>
      </c>
      <c r="C55" s="4">
        <v>272700</v>
      </c>
      <c r="D55" s="4">
        <v>-88300</v>
      </c>
      <c r="E55" s="4">
        <v>-5941890000</v>
      </c>
      <c r="F55" s="4">
        <f t="shared" si="4"/>
        <v>36071082782</v>
      </c>
      <c r="G55" s="4">
        <v>0</v>
      </c>
      <c r="H55" s="4">
        <v>0</v>
      </c>
      <c r="I55" s="4">
        <v>0</v>
      </c>
      <c r="J55" s="4">
        <v>-896960000</v>
      </c>
      <c r="K55" s="24">
        <f t="shared" si="5"/>
        <v>-2146710000</v>
      </c>
      <c r="L55" s="4">
        <v>1737</v>
      </c>
      <c r="M55" s="4">
        <v>2197</v>
      </c>
      <c r="N55" s="4">
        <v>255</v>
      </c>
      <c r="O55" s="4">
        <v>269</v>
      </c>
      <c r="P55" s="4">
        <v>1505800</v>
      </c>
      <c r="Q55" s="4">
        <v>1743800</v>
      </c>
      <c r="R55" s="5">
        <v>3.0999999999999999E-3</v>
      </c>
      <c r="S55" s="4">
        <v>3323100</v>
      </c>
      <c r="T55" s="4">
        <f t="shared" si="2"/>
        <v>4125810</v>
      </c>
      <c r="U55" s="4">
        <f t="shared" si="6"/>
        <v>2820300</v>
      </c>
      <c r="V55" s="5">
        <v>3.4200000000000001E-2</v>
      </c>
    </row>
    <row r="56" spans="1:22" x14ac:dyDescent="0.2">
      <c r="A56" s="16" t="s">
        <v>229</v>
      </c>
      <c r="B56" s="4">
        <v>668100</v>
      </c>
      <c r="C56" s="4">
        <v>847836</v>
      </c>
      <c r="D56" s="4">
        <v>-179736</v>
      </c>
      <c r="E56" s="4">
        <v>-11679680000</v>
      </c>
      <c r="F56" s="4">
        <f t="shared" si="4"/>
        <v>42012972782</v>
      </c>
      <c r="G56" s="4">
        <v>0</v>
      </c>
      <c r="H56" s="4">
        <v>0</v>
      </c>
      <c r="I56" s="4">
        <v>0</v>
      </c>
      <c r="J56" s="4">
        <v>-896960000</v>
      </c>
      <c r="K56" s="24">
        <f t="shared" si="5"/>
        <v>-1249750000</v>
      </c>
      <c r="L56" s="4">
        <v>2821</v>
      </c>
      <c r="M56" s="4">
        <v>2178</v>
      </c>
      <c r="N56" s="4">
        <v>350</v>
      </c>
      <c r="O56" s="4">
        <v>271</v>
      </c>
      <c r="P56" s="4">
        <v>2183000</v>
      </c>
      <c r="Q56" s="4">
        <v>1791300</v>
      </c>
      <c r="R56" s="5">
        <v>3.95E-2</v>
      </c>
      <c r="S56" s="4">
        <v>4172700</v>
      </c>
      <c r="T56" s="4">
        <f t="shared" si="2"/>
        <v>3858080</v>
      </c>
      <c r="U56" s="4">
        <f t="shared" si="6"/>
        <v>2820300</v>
      </c>
      <c r="V56" s="5">
        <v>4.5199999999999997E-2</v>
      </c>
    </row>
    <row r="57" spans="1:22" x14ac:dyDescent="0.2">
      <c r="A57" s="16" t="s">
        <v>228</v>
      </c>
      <c r="B57" s="4">
        <v>429210</v>
      </c>
      <c r="C57" s="4">
        <v>276940</v>
      </c>
      <c r="D57" s="4">
        <v>152270</v>
      </c>
      <c r="E57" s="4">
        <v>9327210000</v>
      </c>
      <c r="F57" s="4">
        <f t="shared" si="4"/>
        <v>53692652782</v>
      </c>
      <c r="K57" s="24">
        <f t="shared" si="5"/>
        <v>-352790000</v>
      </c>
      <c r="L57" s="4">
        <v>2874</v>
      </c>
      <c r="M57" s="4">
        <v>2751</v>
      </c>
      <c r="N57" s="4">
        <v>402</v>
      </c>
      <c r="O57" s="4">
        <v>381</v>
      </c>
      <c r="P57" s="4">
        <v>2810500</v>
      </c>
      <c r="Q57" s="4">
        <v>2824400</v>
      </c>
      <c r="R57" s="5">
        <v>6.9199999999999998E-2</v>
      </c>
      <c r="S57" s="4">
        <v>5710600</v>
      </c>
      <c r="T57" s="4">
        <f t="shared" si="2"/>
        <v>3471150</v>
      </c>
      <c r="U57" s="4">
        <f t="shared" si="6"/>
        <v>2820300</v>
      </c>
      <c r="V57" s="5">
        <v>6.6299999999999998E-2</v>
      </c>
    </row>
    <row r="58" spans="1:22" x14ac:dyDescent="0.2">
      <c r="A58" s="16" t="s">
        <v>227</v>
      </c>
      <c r="B58" s="4">
        <v>82900</v>
      </c>
      <c r="C58" s="4">
        <v>645220</v>
      </c>
      <c r="D58" s="4">
        <v>-562320</v>
      </c>
      <c r="E58" s="4">
        <v>-34289660000</v>
      </c>
      <c r="F58" s="4">
        <f t="shared" si="4"/>
        <v>44365442782</v>
      </c>
      <c r="G58" s="4">
        <v>0</v>
      </c>
      <c r="H58" s="4">
        <v>0</v>
      </c>
      <c r="I58" s="4">
        <v>0</v>
      </c>
      <c r="J58" s="4">
        <v>72260000</v>
      </c>
      <c r="K58" s="24">
        <f t="shared" si="5"/>
        <v>-352790000</v>
      </c>
      <c r="L58" s="4">
        <v>1827</v>
      </c>
      <c r="M58" s="4">
        <v>2143</v>
      </c>
      <c r="N58" s="4">
        <v>184</v>
      </c>
      <c r="O58" s="4">
        <v>257</v>
      </c>
      <c r="P58" s="4">
        <v>1318300</v>
      </c>
      <c r="Q58" s="4">
        <v>1813100</v>
      </c>
      <c r="R58" s="5">
        <v>-1.6799999999999999E-2</v>
      </c>
      <c r="S58" s="4">
        <v>3342800</v>
      </c>
      <c r="T58" s="4">
        <f t="shared" si="2"/>
        <v>3313880</v>
      </c>
      <c r="U58" s="4">
        <f t="shared" si="6"/>
        <v>1887700</v>
      </c>
      <c r="V58" s="5">
        <v>4.87E-2</v>
      </c>
    </row>
    <row r="59" spans="1:22" x14ac:dyDescent="0.2">
      <c r="A59" s="16" t="s">
        <v>226</v>
      </c>
      <c r="B59" s="4">
        <v>1427400</v>
      </c>
      <c r="C59" s="4">
        <v>365820</v>
      </c>
      <c r="D59" s="4">
        <v>1061580</v>
      </c>
      <c r="E59" s="4">
        <v>63592420000</v>
      </c>
      <c r="F59" s="4">
        <f t="shared" si="4"/>
        <v>78655102782</v>
      </c>
      <c r="K59" s="24">
        <f t="shared" si="5"/>
        <v>-425050000</v>
      </c>
      <c r="L59" s="4">
        <v>3720</v>
      </c>
      <c r="M59" s="4">
        <v>3119</v>
      </c>
      <c r="N59" s="4">
        <v>589</v>
      </c>
      <c r="O59" s="4">
        <v>446</v>
      </c>
      <c r="P59" s="4">
        <v>4193300</v>
      </c>
      <c r="Q59" s="4">
        <v>2975500</v>
      </c>
      <c r="R59" s="5">
        <v>3.9699999999999999E-2</v>
      </c>
      <c r="S59" s="4">
        <v>7266200</v>
      </c>
      <c r="T59" s="4">
        <f t="shared" si="2"/>
        <v>2918150</v>
      </c>
      <c r="U59" s="4">
        <f t="shared" si="6"/>
        <v>1887700</v>
      </c>
      <c r="V59" s="5">
        <v>7.0999999999999994E-2</v>
      </c>
    </row>
    <row r="60" spans="1:22" x14ac:dyDescent="0.2">
      <c r="A60" s="16" t="s">
        <v>225</v>
      </c>
      <c r="B60" s="4">
        <v>296300</v>
      </c>
      <c r="C60" s="4">
        <v>366200</v>
      </c>
      <c r="D60" s="4">
        <v>-69900</v>
      </c>
      <c r="E60" s="4">
        <v>-4128070000</v>
      </c>
      <c r="F60" s="4">
        <f t="shared" si="4"/>
        <v>15062682782</v>
      </c>
      <c r="G60" s="4">
        <v>0</v>
      </c>
      <c r="H60" s="4">
        <v>0</v>
      </c>
      <c r="I60" s="4">
        <v>0</v>
      </c>
      <c r="J60" s="4">
        <v>-222500000</v>
      </c>
      <c r="K60" s="24">
        <f t="shared" si="5"/>
        <v>-425050000</v>
      </c>
      <c r="L60" s="4">
        <v>1224</v>
      </c>
      <c r="M60" s="4">
        <v>1935</v>
      </c>
      <c r="N60" s="4">
        <v>146</v>
      </c>
      <c r="O60" s="4">
        <v>201</v>
      </c>
      <c r="P60" s="4">
        <v>1039200</v>
      </c>
      <c r="Q60" s="4">
        <v>1611200</v>
      </c>
      <c r="R60" s="5">
        <v>5.1999999999999998E-3</v>
      </c>
      <c r="S60" s="4">
        <v>2820300</v>
      </c>
      <c r="T60" s="4">
        <f t="shared" si="2"/>
        <v>2818770</v>
      </c>
      <c r="U60" s="4">
        <f t="shared" si="6"/>
        <v>1843200</v>
      </c>
      <c r="V60" s="5">
        <v>2.0400000000000001E-2</v>
      </c>
    </row>
    <row r="61" spans="1:22" x14ac:dyDescent="0.2">
      <c r="A61" s="16" t="s">
        <v>224</v>
      </c>
      <c r="B61" s="4">
        <v>505000</v>
      </c>
      <c r="C61" s="4">
        <v>719900</v>
      </c>
      <c r="D61" s="4">
        <v>-214900</v>
      </c>
      <c r="E61" s="4">
        <v>-12648380000</v>
      </c>
      <c r="F61" s="4">
        <f t="shared" si="4"/>
        <v>19190752782</v>
      </c>
      <c r="G61" s="4">
        <v>0</v>
      </c>
      <c r="H61" s="4">
        <v>0</v>
      </c>
      <c r="I61" s="4">
        <v>0</v>
      </c>
      <c r="J61" s="4">
        <v>-358310000</v>
      </c>
      <c r="K61" s="24">
        <f t="shared" si="5"/>
        <v>-202550000</v>
      </c>
      <c r="L61" s="4">
        <v>1226</v>
      </c>
      <c r="M61" s="4">
        <v>2398</v>
      </c>
      <c r="N61" s="4">
        <v>164</v>
      </c>
      <c r="O61" s="4">
        <v>262</v>
      </c>
      <c r="P61" s="4">
        <v>1080200</v>
      </c>
      <c r="Q61" s="4">
        <v>1838100</v>
      </c>
      <c r="R61" s="5">
        <v>-2.5899999999999999E-2</v>
      </c>
      <c r="S61" s="4">
        <v>3451000</v>
      </c>
      <c r="T61" s="4">
        <f t="shared" si="2"/>
        <v>2631480</v>
      </c>
      <c r="U61" s="4">
        <f t="shared" si="6"/>
        <v>1495400</v>
      </c>
      <c r="V61" s="5">
        <v>3.85E-2</v>
      </c>
    </row>
    <row r="62" spans="1:22" x14ac:dyDescent="0.2">
      <c r="A62" s="16" t="s">
        <v>223</v>
      </c>
      <c r="B62" s="4">
        <v>79100</v>
      </c>
      <c r="C62" s="4">
        <v>65858</v>
      </c>
      <c r="D62" s="4">
        <v>13242</v>
      </c>
      <c r="E62" s="4">
        <v>800020000</v>
      </c>
      <c r="F62" s="4">
        <f t="shared" si="4"/>
        <v>31839132782</v>
      </c>
      <c r="G62" s="4">
        <v>0</v>
      </c>
      <c r="H62" s="4">
        <v>0</v>
      </c>
      <c r="I62" s="4">
        <v>0</v>
      </c>
      <c r="J62" s="4">
        <v>71420000</v>
      </c>
      <c r="K62" s="24">
        <f t="shared" si="5"/>
        <v>155760000</v>
      </c>
      <c r="L62" s="4">
        <v>1826</v>
      </c>
      <c r="M62" s="4">
        <v>1734</v>
      </c>
      <c r="N62" s="4">
        <v>196</v>
      </c>
      <c r="O62" s="4">
        <v>200</v>
      </c>
      <c r="P62" s="4">
        <v>1445200</v>
      </c>
      <c r="Q62" s="4">
        <v>1313400</v>
      </c>
      <c r="R62" s="5">
        <v>3.4000000000000002E-3</v>
      </c>
      <c r="S62" s="4">
        <v>2927700</v>
      </c>
      <c r="T62" s="4">
        <f t="shared" si="2"/>
        <v>2557530</v>
      </c>
      <c r="U62" s="4">
        <f t="shared" si="6"/>
        <v>1495400</v>
      </c>
      <c r="V62" s="5">
        <v>2.6499999999999999E-2</v>
      </c>
    </row>
    <row r="63" spans="1:22" x14ac:dyDescent="0.2">
      <c r="A63" s="16" t="s">
        <v>222</v>
      </c>
      <c r="B63" s="4">
        <v>113700</v>
      </c>
      <c r="C63" s="4">
        <v>12218</v>
      </c>
      <c r="D63" s="4">
        <v>101482</v>
      </c>
      <c r="E63" s="4">
        <v>6029040000</v>
      </c>
      <c r="F63" s="4">
        <f t="shared" si="4"/>
        <v>31039112782</v>
      </c>
      <c r="G63" s="4">
        <v>0</v>
      </c>
      <c r="H63" s="4">
        <v>0</v>
      </c>
      <c r="I63" s="4">
        <v>0</v>
      </c>
      <c r="J63" s="4">
        <v>-247640000</v>
      </c>
      <c r="K63" s="24">
        <f t="shared" si="5"/>
        <v>84340000</v>
      </c>
      <c r="L63" s="4">
        <v>1321</v>
      </c>
      <c r="M63" s="4">
        <v>1378</v>
      </c>
      <c r="N63" s="4">
        <v>108</v>
      </c>
      <c r="O63" s="4">
        <v>138</v>
      </c>
      <c r="P63" s="4">
        <v>835200</v>
      </c>
      <c r="Q63" s="4">
        <v>940200</v>
      </c>
      <c r="R63" s="5">
        <v>-3.3E-3</v>
      </c>
      <c r="S63" s="4">
        <v>1887700</v>
      </c>
      <c r="T63" s="4">
        <f t="shared" si="2"/>
        <v>2588570</v>
      </c>
      <c r="U63" s="4">
        <f t="shared" si="6"/>
        <v>1495400</v>
      </c>
      <c r="V63" s="5">
        <v>1.67E-2</v>
      </c>
    </row>
    <row r="64" spans="1:22" x14ac:dyDescent="0.2">
      <c r="A64" s="16" t="s">
        <v>221</v>
      </c>
      <c r="B64" s="4">
        <v>1535600</v>
      </c>
      <c r="C64" s="4">
        <v>619560</v>
      </c>
      <c r="D64" s="4">
        <v>916040</v>
      </c>
      <c r="E64" s="4">
        <v>53602860000</v>
      </c>
      <c r="F64" s="4">
        <f t="shared" si="4"/>
        <v>25010072782</v>
      </c>
      <c r="G64" s="4">
        <v>0</v>
      </c>
      <c r="H64" s="4">
        <v>0</v>
      </c>
      <c r="I64" s="4">
        <v>0</v>
      </c>
      <c r="J64" s="4">
        <v>-330260000</v>
      </c>
      <c r="K64" s="24">
        <f t="shared" si="5"/>
        <v>331980000</v>
      </c>
      <c r="L64" s="4">
        <v>4966</v>
      </c>
      <c r="M64" s="4">
        <v>3311</v>
      </c>
      <c r="N64" s="4">
        <v>660</v>
      </c>
      <c r="O64" s="4">
        <v>395</v>
      </c>
      <c r="P64" s="4">
        <v>4784800</v>
      </c>
      <c r="Q64" s="4">
        <v>2877500</v>
      </c>
      <c r="R64" s="5">
        <v>6.0999999999999999E-2</v>
      </c>
      <c r="S64" s="4">
        <v>7835900</v>
      </c>
      <c r="T64" s="4">
        <f t="shared" si="2"/>
        <v>1935620</v>
      </c>
      <c r="U64" s="4">
        <f t="shared" si="6"/>
        <v>1495400</v>
      </c>
      <c r="V64" s="5">
        <v>6.3899999999999998E-2</v>
      </c>
    </row>
    <row r="65" spans="1:22" x14ac:dyDescent="0.2">
      <c r="A65" s="16" t="s">
        <v>220</v>
      </c>
      <c r="B65" s="4">
        <v>400</v>
      </c>
      <c r="C65" s="4">
        <v>44000</v>
      </c>
      <c r="D65" s="4">
        <v>-43600</v>
      </c>
      <c r="E65" s="4">
        <v>-2440280000</v>
      </c>
      <c r="F65" s="4">
        <f t="shared" si="4"/>
        <v>-28592787218</v>
      </c>
      <c r="G65" s="4">
        <v>0</v>
      </c>
      <c r="H65" s="4">
        <v>0</v>
      </c>
      <c r="I65" s="4">
        <v>0</v>
      </c>
      <c r="J65" s="4">
        <v>396340000</v>
      </c>
      <c r="K65" s="24">
        <f t="shared" si="5"/>
        <v>662240000</v>
      </c>
      <c r="L65" s="4">
        <v>906</v>
      </c>
      <c r="M65" s="4">
        <v>1223</v>
      </c>
      <c r="N65" s="4">
        <v>120</v>
      </c>
      <c r="O65" s="4">
        <v>118</v>
      </c>
      <c r="P65" s="4">
        <v>825400</v>
      </c>
      <c r="Q65" s="4">
        <v>908600</v>
      </c>
      <c r="R65" s="5">
        <v>7.3000000000000001E-3</v>
      </c>
      <c r="S65" s="4">
        <v>1843200</v>
      </c>
      <c r="T65" s="4">
        <f t="shared" si="2"/>
        <v>2096070</v>
      </c>
      <c r="U65" s="4">
        <f t="shared" si="6"/>
        <v>1495400</v>
      </c>
      <c r="V65" s="5">
        <v>2.4900000000000002E-2</v>
      </c>
    </row>
    <row r="66" spans="1:22" x14ac:dyDescent="0.2">
      <c r="A66" s="16" t="s">
        <v>219</v>
      </c>
      <c r="B66" s="4">
        <v>36100</v>
      </c>
      <c r="C66" s="4">
        <v>2700</v>
      </c>
      <c r="D66" s="4">
        <v>33400</v>
      </c>
      <c r="E66" s="4">
        <v>1862230000</v>
      </c>
      <c r="F66" s="4">
        <f t="shared" si="4"/>
        <v>-26152507218</v>
      </c>
      <c r="G66" s="4">
        <v>0</v>
      </c>
      <c r="H66" s="4">
        <v>0</v>
      </c>
      <c r="I66" s="4">
        <v>0</v>
      </c>
      <c r="J66" s="4">
        <v>-2657980000</v>
      </c>
      <c r="K66" s="24">
        <f t="shared" si="5"/>
        <v>265900000</v>
      </c>
      <c r="L66" s="4">
        <v>955</v>
      </c>
      <c r="M66" s="4">
        <v>1190</v>
      </c>
      <c r="N66" s="4">
        <v>83</v>
      </c>
      <c r="O66" s="4">
        <v>102</v>
      </c>
      <c r="P66" s="4">
        <v>660300</v>
      </c>
      <c r="Q66" s="4">
        <v>765100</v>
      </c>
      <c r="R66" s="5">
        <v>-1.8E-3</v>
      </c>
      <c r="S66" s="4">
        <v>1495400</v>
      </c>
      <c r="T66" s="4">
        <f t="shared" si="2"/>
        <v>2083240</v>
      </c>
      <c r="U66" s="4">
        <f t="shared" si="6"/>
        <v>1578100</v>
      </c>
      <c r="V66" s="5">
        <v>2.4799999999999999E-2</v>
      </c>
    </row>
    <row r="67" spans="1:22" x14ac:dyDescent="0.2">
      <c r="A67" s="16" t="s">
        <v>218</v>
      </c>
      <c r="B67" s="4">
        <v>17900</v>
      </c>
      <c r="C67" s="4">
        <v>18480</v>
      </c>
      <c r="D67" s="4">
        <v>-580</v>
      </c>
      <c r="E67" s="4">
        <v>-31370000</v>
      </c>
      <c r="F67" s="4">
        <f t="shared" si="4"/>
        <v>-28014737218</v>
      </c>
      <c r="G67" s="4">
        <v>0</v>
      </c>
      <c r="H67" s="4">
        <v>0</v>
      </c>
      <c r="I67" s="4">
        <v>0</v>
      </c>
      <c r="J67" s="4">
        <v>-2657980000</v>
      </c>
      <c r="K67" s="24">
        <f t="shared" si="5"/>
        <v>2923880000</v>
      </c>
      <c r="L67" s="4">
        <v>1042</v>
      </c>
      <c r="M67" s="4">
        <v>957</v>
      </c>
      <c r="N67" s="4">
        <v>146</v>
      </c>
      <c r="O67" s="4">
        <v>107</v>
      </c>
      <c r="P67" s="4">
        <v>988900</v>
      </c>
      <c r="Q67" s="4">
        <v>807300</v>
      </c>
      <c r="R67" s="5">
        <v>1.2800000000000001E-2</v>
      </c>
      <c r="S67" s="4">
        <v>1841300</v>
      </c>
      <c r="T67" s="4">
        <f t="shared" si="2"/>
        <v>2078970</v>
      </c>
      <c r="U67" s="4">
        <f t="shared" si="6"/>
        <v>1578100</v>
      </c>
      <c r="V67" s="5">
        <v>1.7899999999999999E-2</v>
      </c>
    </row>
    <row r="68" spans="1:22" x14ac:dyDescent="0.2">
      <c r="A68" s="16" t="s">
        <v>217</v>
      </c>
      <c r="B68" s="4">
        <v>46500</v>
      </c>
      <c r="C68" s="4">
        <v>40900</v>
      </c>
      <c r="D68" s="4">
        <v>5600</v>
      </c>
      <c r="E68" s="4">
        <v>298570000</v>
      </c>
      <c r="F68" s="4">
        <f t="shared" si="4"/>
        <v>-27983367218</v>
      </c>
      <c r="G68" s="4">
        <v>0</v>
      </c>
      <c r="H68" s="4">
        <v>0</v>
      </c>
      <c r="I68" s="4">
        <v>0</v>
      </c>
      <c r="J68" s="4">
        <v>-292960000</v>
      </c>
      <c r="K68" s="24">
        <f t="shared" si="5"/>
        <v>5581860000</v>
      </c>
      <c r="L68" s="4">
        <v>1094</v>
      </c>
      <c r="M68" s="4">
        <v>1130</v>
      </c>
      <c r="N68" s="4">
        <v>141</v>
      </c>
      <c r="O68" s="4">
        <v>130</v>
      </c>
      <c r="P68" s="4">
        <v>891100</v>
      </c>
      <c r="Q68" s="4">
        <v>802200</v>
      </c>
      <c r="R68" s="5">
        <v>5.6000000000000008E-3</v>
      </c>
      <c r="S68" s="4">
        <v>1770100</v>
      </c>
      <c r="T68" s="4">
        <f t="shared" si="2"/>
        <v>2017680</v>
      </c>
      <c r="U68" s="4">
        <f t="shared" si="6"/>
        <v>1578100</v>
      </c>
      <c r="V68" s="5">
        <v>2.7200000000000002E-2</v>
      </c>
    </row>
    <row r="69" spans="1:22" x14ac:dyDescent="0.2">
      <c r="A69" s="16" t="s">
        <v>216</v>
      </c>
      <c r="B69" s="4">
        <v>13920</v>
      </c>
      <c r="C69" s="4">
        <v>61520</v>
      </c>
      <c r="D69" s="4">
        <v>-47600</v>
      </c>
      <c r="E69" s="4">
        <v>-2625120000</v>
      </c>
      <c r="F69" s="4">
        <f t="shared" si="4"/>
        <v>-28281937218</v>
      </c>
      <c r="G69" s="4">
        <v>57200</v>
      </c>
      <c r="H69" s="4">
        <v>0</v>
      </c>
      <c r="I69" s="4">
        <v>57200</v>
      </c>
      <c r="J69" s="4">
        <v>3129340000</v>
      </c>
      <c r="K69" s="24">
        <f t="shared" si="5"/>
        <v>5874820000</v>
      </c>
      <c r="L69" s="4">
        <v>1179</v>
      </c>
      <c r="M69" s="4">
        <v>2813</v>
      </c>
      <c r="N69" s="4">
        <v>120</v>
      </c>
      <c r="O69" s="4">
        <v>331</v>
      </c>
      <c r="P69" s="4">
        <v>978500</v>
      </c>
      <c r="Q69" s="4">
        <v>2328100</v>
      </c>
      <c r="R69" s="5">
        <v>-2.75E-2</v>
      </c>
      <c r="S69" s="4">
        <v>3308900</v>
      </c>
      <c r="T69" s="4">
        <f t="shared" si="2"/>
        <v>1998820</v>
      </c>
      <c r="U69" s="4">
        <f t="shared" si="6"/>
        <v>1306400</v>
      </c>
      <c r="V69" s="5">
        <v>3.9300000000000002E-2</v>
      </c>
    </row>
    <row r="70" spans="1:22" x14ac:dyDescent="0.2">
      <c r="A70" s="16" t="s">
        <v>215</v>
      </c>
      <c r="B70" s="4">
        <v>7565</v>
      </c>
      <c r="C70" s="4">
        <v>7060</v>
      </c>
      <c r="D70" s="4">
        <v>505</v>
      </c>
      <c r="E70" s="4">
        <v>27780000</v>
      </c>
      <c r="F70" s="4">
        <f t="shared" si="4"/>
        <v>-25656817218</v>
      </c>
      <c r="G70" s="4">
        <v>0</v>
      </c>
      <c r="H70" s="4">
        <v>0</v>
      </c>
      <c r="I70" s="4">
        <v>0</v>
      </c>
      <c r="J70" s="4">
        <v>-89280000</v>
      </c>
      <c r="K70" s="24">
        <f t="shared" si="5"/>
        <v>2745480000</v>
      </c>
      <c r="L70" s="4">
        <v>834</v>
      </c>
      <c r="M70" s="4">
        <v>1832</v>
      </c>
      <c r="N70" s="4">
        <v>66</v>
      </c>
      <c r="O70" s="4">
        <v>159</v>
      </c>
      <c r="P70" s="4">
        <v>610600</v>
      </c>
      <c r="Q70" s="4">
        <v>1215600</v>
      </c>
      <c r="R70" s="5">
        <v>-1.0700000000000001E-2</v>
      </c>
      <c r="S70" s="4">
        <v>1826500</v>
      </c>
      <c r="T70" s="4">
        <f t="shared" si="2"/>
        <v>1946310</v>
      </c>
      <c r="U70" s="4">
        <f t="shared" si="6"/>
        <v>1306400</v>
      </c>
      <c r="V70" s="5">
        <v>1.95E-2</v>
      </c>
    </row>
    <row r="71" spans="1:22" x14ac:dyDescent="0.2">
      <c r="A71" s="16" t="s">
        <v>214</v>
      </c>
      <c r="B71" s="4">
        <v>2400</v>
      </c>
      <c r="C71" s="4">
        <v>7400</v>
      </c>
      <c r="D71" s="4">
        <v>-5000</v>
      </c>
      <c r="E71" s="4">
        <v>-283210000</v>
      </c>
      <c r="F71" s="4">
        <f t="shared" si="4"/>
        <v>-25684597218</v>
      </c>
      <c r="G71" s="4">
        <v>0</v>
      </c>
      <c r="H71" s="4">
        <v>0</v>
      </c>
      <c r="I71" s="4">
        <v>0</v>
      </c>
      <c r="J71" s="4">
        <v>102320000</v>
      </c>
      <c r="K71" s="24">
        <f t="shared" si="5"/>
        <v>2834760000</v>
      </c>
      <c r="L71" s="4">
        <v>885</v>
      </c>
      <c r="M71" s="4">
        <v>1132</v>
      </c>
      <c r="N71" s="4">
        <v>88</v>
      </c>
      <c r="O71" s="4">
        <v>130</v>
      </c>
      <c r="P71" s="4">
        <v>655900</v>
      </c>
      <c r="Q71" s="4">
        <v>845300</v>
      </c>
      <c r="R71" s="5">
        <v>7.1999999999999998E-3</v>
      </c>
      <c r="S71" s="4">
        <v>1578100</v>
      </c>
      <c r="T71" s="4">
        <f t="shared" si="2"/>
        <v>1929420</v>
      </c>
      <c r="U71" s="4">
        <f t="shared" si="6"/>
        <v>1306400</v>
      </c>
      <c r="V71" s="5">
        <v>1.9299999999999998E-2</v>
      </c>
    </row>
    <row r="72" spans="1:22" x14ac:dyDescent="0.2">
      <c r="A72" s="16" t="s">
        <v>213</v>
      </c>
      <c r="B72" s="4">
        <v>214500</v>
      </c>
      <c r="C72" s="4">
        <v>315520</v>
      </c>
      <c r="D72" s="4">
        <v>-101020</v>
      </c>
      <c r="E72" s="4">
        <v>-5800810000</v>
      </c>
      <c r="F72" s="4">
        <f t="shared" si="4"/>
        <v>-25401387218</v>
      </c>
      <c r="G72" s="4">
        <v>0</v>
      </c>
      <c r="H72" s="4">
        <v>0</v>
      </c>
      <c r="I72" s="4">
        <v>0</v>
      </c>
      <c r="J72" s="4">
        <v>-2826060000</v>
      </c>
      <c r="K72" s="24">
        <f t="shared" si="5"/>
        <v>2732440000</v>
      </c>
      <c r="L72" s="4">
        <v>945</v>
      </c>
      <c r="M72" s="4">
        <v>1597</v>
      </c>
      <c r="N72" s="4">
        <v>78</v>
      </c>
      <c r="O72" s="4">
        <v>188</v>
      </c>
      <c r="P72" s="4">
        <v>624200</v>
      </c>
      <c r="Q72" s="4">
        <v>1305700</v>
      </c>
      <c r="R72" s="5">
        <v>-1.95E-2</v>
      </c>
      <c r="S72" s="4">
        <v>2188200</v>
      </c>
      <c r="T72" s="4">
        <f t="shared" si="2"/>
        <v>1888480</v>
      </c>
      <c r="U72" s="4">
        <f t="shared" si="6"/>
        <v>1306400</v>
      </c>
      <c r="V72" s="5">
        <v>2.4399999999999998E-2</v>
      </c>
    </row>
    <row r="73" spans="1:22" x14ac:dyDescent="0.2">
      <c r="A73" s="16" t="s">
        <v>212</v>
      </c>
      <c r="B73" s="4">
        <v>267615</v>
      </c>
      <c r="C73" s="4">
        <v>13400</v>
      </c>
      <c r="D73" s="4">
        <v>254215</v>
      </c>
      <c r="E73" s="4">
        <v>14532370000</v>
      </c>
      <c r="F73" s="4">
        <f t="shared" si="4"/>
        <v>-19600577218</v>
      </c>
      <c r="G73" s="4">
        <v>0</v>
      </c>
      <c r="H73" s="4">
        <v>0</v>
      </c>
      <c r="I73" s="4">
        <v>0</v>
      </c>
      <c r="J73" s="4">
        <v>194240000</v>
      </c>
      <c r="K73" s="24">
        <f t="shared" si="5"/>
        <v>5558500000</v>
      </c>
      <c r="L73" s="4">
        <v>1414</v>
      </c>
      <c r="M73" s="4">
        <v>1173</v>
      </c>
      <c r="N73" s="4">
        <v>173</v>
      </c>
      <c r="O73" s="4">
        <v>149</v>
      </c>
      <c r="P73" s="4">
        <v>1239500</v>
      </c>
      <c r="Q73" s="4">
        <v>958600</v>
      </c>
      <c r="R73" s="5">
        <v>3.5999999999999999E-3</v>
      </c>
      <c r="S73" s="4">
        <v>2198100</v>
      </c>
      <c r="T73" s="4">
        <f t="shared" si="2"/>
        <v>1779870</v>
      </c>
      <c r="U73" s="4">
        <f t="shared" si="6"/>
        <v>1157200</v>
      </c>
      <c r="V73" s="5">
        <v>2.2499999999999999E-2</v>
      </c>
    </row>
    <row r="74" spans="1:22" x14ac:dyDescent="0.2">
      <c r="A74" s="16" t="s">
        <v>211</v>
      </c>
      <c r="B74" s="4">
        <v>11200</v>
      </c>
      <c r="C74" s="4">
        <v>54600</v>
      </c>
      <c r="D74" s="4">
        <v>-43400</v>
      </c>
      <c r="E74" s="4">
        <v>-2508540000</v>
      </c>
      <c r="F74" s="4">
        <f t="shared" ref="F74:F79" si="7">E74+F75</f>
        <v>-34132947218</v>
      </c>
      <c r="G74" s="4">
        <v>0</v>
      </c>
      <c r="H74" s="4">
        <v>0</v>
      </c>
      <c r="I74" s="4">
        <v>0</v>
      </c>
      <c r="J74" s="4">
        <v>47120000</v>
      </c>
      <c r="K74" s="24">
        <f t="shared" ref="K74:K79" si="8">K75+J74</f>
        <v>5364260000</v>
      </c>
      <c r="L74" s="4">
        <v>871</v>
      </c>
      <c r="M74" s="4">
        <v>1048</v>
      </c>
      <c r="N74" s="4">
        <v>59</v>
      </c>
      <c r="O74" s="4">
        <v>104</v>
      </c>
      <c r="P74" s="4">
        <v>485100</v>
      </c>
      <c r="Q74" s="4">
        <v>757100</v>
      </c>
      <c r="R74" s="5">
        <v>-6.9999999999999993E-3</v>
      </c>
      <c r="S74" s="4">
        <v>1306400</v>
      </c>
      <c r="T74" s="4">
        <f t="shared" ref="T74:T79" si="9">AVERAGE(S75:S84)</f>
        <v>1731600</v>
      </c>
      <c r="U74" s="4">
        <f t="shared" ref="U74:U79" si="10">MIN(S75:S79)</f>
        <v>1157200</v>
      </c>
      <c r="V74" s="5">
        <v>2.07E-2</v>
      </c>
    </row>
    <row r="75" spans="1:22" x14ac:dyDescent="0.2">
      <c r="A75" s="16" t="s">
        <v>210</v>
      </c>
      <c r="B75" s="4">
        <v>358410</v>
      </c>
      <c r="C75" s="4">
        <v>136428</v>
      </c>
      <c r="D75" s="4">
        <v>221982</v>
      </c>
      <c r="E75" s="4">
        <v>12724350000</v>
      </c>
      <c r="F75" s="4">
        <f t="shared" si="7"/>
        <v>-31624407218</v>
      </c>
      <c r="G75" s="4">
        <v>0</v>
      </c>
      <c r="H75" s="4">
        <v>0</v>
      </c>
      <c r="I75" s="4">
        <v>0</v>
      </c>
      <c r="J75" s="4">
        <v>47120000</v>
      </c>
      <c r="K75" s="24">
        <f t="shared" si="8"/>
        <v>5317140000</v>
      </c>
      <c r="L75" s="4">
        <v>1962</v>
      </c>
      <c r="M75" s="4">
        <v>1407</v>
      </c>
      <c r="N75" s="4">
        <v>312</v>
      </c>
      <c r="O75" s="4">
        <v>180</v>
      </c>
      <c r="P75" s="4">
        <v>2252300</v>
      </c>
      <c r="Q75" s="4">
        <v>1191400</v>
      </c>
      <c r="R75" s="5">
        <v>3.4200000000000001E-2</v>
      </c>
      <c r="S75" s="4">
        <v>3447700</v>
      </c>
      <c r="T75" s="4">
        <f t="shared" si="9"/>
        <v>1522370</v>
      </c>
      <c r="U75" s="4">
        <f t="shared" si="10"/>
        <v>1157200</v>
      </c>
      <c r="V75" s="5">
        <v>3.7999999999999999E-2</v>
      </c>
    </row>
    <row r="76" spans="1:22" x14ac:dyDescent="0.2">
      <c r="A76" s="16" t="s">
        <v>208</v>
      </c>
      <c r="B76" s="4">
        <v>47100</v>
      </c>
      <c r="C76" s="4">
        <v>89900</v>
      </c>
      <c r="D76" s="4">
        <v>-42800</v>
      </c>
      <c r="E76" s="4">
        <v>-2408860000</v>
      </c>
      <c r="F76" s="4">
        <f t="shared" si="7"/>
        <v>-44348757218</v>
      </c>
      <c r="G76" s="4">
        <v>0</v>
      </c>
      <c r="H76" s="4">
        <v>0</v>
      </c>
      <c r="I76" s="4">
        <v>0</v>
      </c>
      <c r="J76" s="4">
        <v>66880000</v>
      </c>
      <c r="K76" s="24">
        <f t="shared" si="8"/>
        <v>5270020000</v>
      </c>
      <c r="L76" s="4">
        <v>571</v>
      </c>
      <c r="M76" s="4">
        <v>910</v>
      </c>
      <c r="N76" s="4">
        <v>60</v>
      </c>
      <c r="O76" s="4">
        <v>96</v>
      </c>
      <c r="P76" s="4">
        <v>423700</v>
      </c>
      <c r="Q76" s="4">
        <v>727400</v>
      </c>
      <c r="R76" s="5">
        <v>-7.0999999999999995E-3</v>
      </c>
      <c r="S76" s="4">
        <v>1367100</v>
      </c>
      <c r="T76" s="4">
        <f t="shared" si="9"/>
        <v>1592430</v>
      </c>
      <c r="U76" s="4">
        <f t="shared" si="10"/>
        <v>1157200</v>
      </c>
      <c r="V76" s="5">
        <v>2.12E-2</v>
      </c>
    </row>
    <row r="77" spans="1:22" x14ac:dyDescent="0.2">
      <c r="A77" s="16" t="s">
        <v>207</v>
      </c>
      <c r="B77" s="4">
        <v>52000</v>
      </c>
      <c r="C77" s="4">
        <v>134400</v>
      </c>
      <c r="D77" s="4">
        <v>-82400</v>
      </c>
      <c r="E77" s="4">
        <v>-4617710000</v>
      </c>
      <c r="F77" s="4">
        <f t="shared" si="7"/>
        <v>-41939897218</v>
      </c>
      <c r="G77" s="4">
        <v>0</v>
      </c>
      <c r="H77" s="4">
        <v>0</v>
      </c>
      <c r="I77" s="4">
        <v>0</v>
      </c>
      <c r="J77" s="4">
        <v>22240000</v>
      </c>
      <c r="K77" s="24">
        <f t="shared" si="8"/>
        <v>5203140000</v>
      </c>
      <c r="L77" s="4">
        <v>1232</v>
      </c>
      <c r="M77" s="4">
        <v>996</v>
      </c>
      <c r="N77" s="4">
        <v>149</v>
      </c>
      <c r="O77" s="4">
        <v>101</v>
      </c>
      <c r="P77" s="4">
        <v>987000</v>
      </c>
      <c r="Q77" s="4">
        <v>692900</v>
      </c>
      <c r="R77" s="5">
        <v>9.1000000000000004E-3</v>
      </c>
      <c r="S77" s="4">
        <v>1798600</v>
      </c>
      <c r="T77" s="4">
        <f t="shared" si="9"/>
        <v>1538830</v>
      </c>
      <c r="U77" s="4">
        <f t="shared" si="10"/>
        <v>1157200</v>
      </c>
      <c r="V77" s="5">
        <v>2.4700000000000003E-2</v>
      </c>
    </row>
    <row r="78" spans="1:22" x14ac:dyDescent="0.2">
      <c r="A78" s="16" t="s">
        <v>206</v>
      </c>
      <c r="B78" s="4">
        <v>15000</v>
      </c>
      <c r="C78" s="4">
        <v>60120</v>
      </c>
      <c r="D78" s="4">
        <v>-45120</v>
      </c>
      <c r="E78" s="4">
        <v>-2500740000</v>
      </c>
      <c r="F78" s="4">
        <f t="shared" si="7"/>
        <v>-37322187218</v>
      </c>
      <c r="G78" s="4">
        <v>0</v>
      </c>
      <c r="H78" s="4">
        <v>0</v>
      </c>
      <c r="I78" s="4">
        <v>0</v>
      </c>
      <c r="J78" s="4">
        <v>331720000</v>
      </c>
      <c r="K78" s="24">
        <f t="shared" si="8"/>
        <v>5180900000</v>
      </c>
      <c r="L78" s="4">
        <v>516</v>
      </c>
      <c r="M78" s="4">
        <v>660</v>
      </c>
      <c r="N78" s="4">
        <v>65</v>
      </c>
      <c r="O78" s="4">
        <v>101</v>
      </c>
      <c r="P78" s="4">
        <v>429100</v>
      </c>
      <c r="Q78" s="4">
        <v>725800</v>
      </c>
      <c r="R78" s="5">
        <v>3.7000000000000002E-3</v>
      </c>
      <c r="S78" s="4">
        <v>1157200</v>
      </c>
      <c r="T78" s="4">
        <f t="shared" si="9"/>
        <v>1551350</v>
      </c>
      <c r="U78" s="4">
        <f t="shared" si="10"/>
        <v>1112000</v>
      </c>
      <c r="V78" s="5">
        <v>1.44E-2</v>
      </c>
    </row>
    <row r="79" spans="1:22" x14ac:dyDescent="0.2">
      <c r="A79" s="16" t="s">
        <v>205</v>
      </c>
      <c r="B79" s="4">
        <v>333930</v>
      </c>
      <c r="C79" s="4">
        <v>147900</v>
      </c>
      <c r="D79" s="4">
        <v>186030</v>
      </c>
      <c r="E79" s="4">
        <v>10347660000</v>
      </c>
      <c r="F79" s="4">
        <f t="shared" si="7"/>
        <v>-34821447218</v>
      </c>
      <c r="G79" s="4">
        <v>0</v>
      </c>
      <c r="H79" s="4">
        <v>0</v>
      </c>
      <c r="I79" s="4">
        <v>0</v>
      </c>
      <c r="J79" s="4">
        <v>180000</v>
      </c>
      <c r="K79" s="24">
        <f t="shared" si="8"/>
        <v>4849180000</v>
      </c>
      <c r="L79" s="4">
        <v>1979</v>
      </c>
      <c r="M79" s="4">
        <v>1669</v>
      </c>
      <c r="N79" s="4">
        <v>216</v>
      </c>
      <c r="O79" s="4">
        <v>200</v>
      </c>
      <c r="P79" s="4">
        <v>1517700</v>
      </c>
      <c r="Q79" s="4">
        <v>1576900</v>
      </c>
      <c r="R79" s="5">
        <v>7.3000000000000001E-3</v>
      </c>
      <c r="S79" s="4">
        <v>3120300</v>
      </c>
      <c r="T79" s="4">
        <f t="shared" si="9"/>
        <v>1502950</v>
      </c>
      <c r="U79" s="4">
        <f t="shared" si="10"/>
        <v>823700</v>
      </c>
      <c r="V79" s="5">
        <v>0.03</v>
      </c>
    </row>
    <row r="80" spans="1:22" x14ac:dyDescent="0.2">
      <c r="A80" s="16" t="s">
        <v>204</v>
      </c>
      <c r="B80" s="4">
        <v>58900</v>
      </c>
      <c r="C80" s="4">
        <v>16800</v>
      </c>
      <c r="D80" s="4">
        <v>42100</v>
      </c>
      <c r="E80" s="4">
        <v>2300057187</v>
      </c>
      <c r="F80" s="4">
        <f t="shared" ref="F80:F90" si="11">E80+F81</f>
        <v>-45169107218</v>
      </c>
      <c r="G80" s="4">
        <v>0</v>
      </c>
      <c r="H80" s="4">
        <v>0</v>
      </c>
      <c r="I80" s="4">
        <v>0</v>
      </c>
      <c r="J80" s="4">
        <v>-22080000</v>
      </c>
      <c r="K80" s="24">
        <f t="shared" ref="K80:K90" si="12">K81+J80</f>
        <v>4849000000</v>
      </c>
      <c r="L80" s="4">
        <v>837</v>
      </c>
      <c r="M80" s="4">
        <v>714</v>
      </c>
      <c r="N80" s="4">
        <v>93</v>
      </c>
      <c r="O80" s="4">
        <v>74</v>
      </c>
      <c r="P80" s="4">
        <v>678800</v>
      </c>
      <c r="Q80" s="4">
        <v>504200</v>
      </c>
      <c r="R80" s="5">
        <v>1.4800000000000001E-2</v>
      </c>
      <c r="S80" s="4">
        <v>1301400</v>
      </c>
      <c r="T80" s="4">
        <f t="shared" ref="T80:T96" si="13">AVERAGE(S81:S90)</f>
        <v>1470930</v>
      </c>
      <c r="U80" s="4">
        <f t="shared" ref="U80:U90" si="14">MIN(S81:S85)</f>
        <v>823700</v>
      </c>
      <c r="V80" s="5">
        <v>2.3599999999999999E-2</v>
      </c>
    </row>
    <row r="81" spans="1:22" x14ac:dyDescent="0.2">
      <c r="A81" s="16" t="s">
        <v>203</v>
      </c>
      <c r="B81" s="4">
        <v>2000</v>
      </c>
      <c r="C81" s="4">
        <v>142300</v>
      </c>
      <c r="D81" s="4">
        <v>-140300</v>
      </c>
      <c r="E81" s="4">
        <v>-7638950000</v>
      </c>
      <c r="F81" s="4">
        <f t="shared" si="11"/>
        <v>-47469164405</v>
      </c>
      <c r="G81" s="4">
        <v>0</v>
      </c>
      <c r="H81" s="4">
        <v>0</v>
      </c>
      <c r="I81" s="4">
        <v>0</v>
      </c>
      <c r="J81" s="4">
        <v>-87710000</v>
      </c>
      <c r="K81" s="24">
        <f t="shared" si="12"/>
        <v>4871080000</v>
      </c>
      <c r="L81" s="4">
        <v>646</v>
      </c>
      <c r="M81" s="4">
        <v>1219</v>
      </c>
      <c r="N81" s="4">
        <v>48</v>
      </c>
      <c r="O81" s="4">
        <v>107</v>
      </c>
      <c r="P81" s="4">
        <v>413100</v>
      </c>
      <c r="Q81" s="4">
        <v>846900</v>
      </c>
      <c r="R81" s="5">
        <v>-1.66E-2</v>
      </c>
      <c r="S81" s="4">
        <v>1409200</v>
      </c>
      <c r="T81" s="4">
        <f t="shared" si="13"/>
        <v>1461425.7</v>
      </c>
      <c r="U81" s="4">
        <f t="shared" si="14"/>
        <v>823700</v>
      </c>
      <c r="V81" s="5">
        <v>2.35E-2</v>
      </c>
    </row>
    <row r="82" spans="1:22" x14ac:dyDescent="0.2">
      <c r="A82" s="16" t="s">
        <v>200</v>
      </c>
      <c r="B82" s="4">
        <v>65700</v>
      </c>
      <c r="C82" s="4">
        <v>111120</v>
      </c>
      <c r="D82" s="4">
        <v>-45420</v>
      </c>
      <c r="E82" s="4">
        <v>-2484789346</v>
      </c>
      <c r="F82" s="4">
        <f t="shared" si="11"/>
        <v>-39830214405</v>
      </c>
      <c r="G82" s="4">
        <v>0</v>
      </c>
      <c r="H82" s="4">
        <v>0</v>
      </c>
      <c r="I82" s="4">
        <v>0</v>
      </c>
      <c r="J82" s="4">
        <v>-87710000</v>
      </c>
      <c r="K82" s="24">
        <f t="shared" si="12"/>
        <v>4958790000</v>
      </c>
      <c r="L82" s="4">
        <v>1107</v>
      </c>
      <c r="M82" s="4">
        <v>923</v>
      </c>
      <c r="N82" s="4">
        <v>137</v>
      </c>
      <c r="O82" s="4">
        <v>88</v>
      </c>
      <c r="P82" s="4">
        <v>1058400</v>
      </c>
      <c r="Q82" s="4">
        <v>719600</v>
      </c>
      <c r="R82" s="5">
        <v>1.11E-2</v>
      </c>
      <c r="S82" s="4">
        <v>1778800</v>
      </c>
      <c r="T82" s="4">
        <f t="shared" si="13"/>
        <v>1448198.5</v>
      </c>
      <c r="U82" s="4">
        <f t="shared" si="14"/>
        <v>823700</v>
      </c>
      <c r="V82" s="5">
        <v>2.5399999999999999E-2</v>
      </c>
    </row>
    <row r="83" spans="1:22" x14ac:dyDescent="0.2">
      <c r="A83" s="16" t="s">
        <v>199</v>
      </c>
      <c r="B83" s="4">
        <v>1600</v>
      </c>
      <c r="C83" s="4">
        <v>38900</v>
      </c>
      <c r="D83" s="4">
        <v>-37300</v>
      </c>
      <c r="E83" s="4">
        <v>-2026465059</v>
      </c>
      <c r="F83" s="4">
        <f t="shared" si="11"/>
        <v>-37345425059</v>
      </c>
      <c r="G83" s="4">
        <v>20000</v>
      </c>
      <c r="H83" s="4">
        <v>8000</v>
      </c>
      <c r="I83" s="4">
        <v>12000</v>
      </c>
      <c r="J83" s="4">
        <v>651060000</v>
      </c>
      <c r="K83" s="24">
        <f t="shared" si="12"/>
        <v>5046500000</v>
      </c>
      <c r="L83" s="4">
        <v>468</v>
      </c>
      <c r="M83" s="4">
        <v>953</v>
      </c>
      <c r="N83" s="4">
        <v>46</v>
      </c>
      <c r="O83" s="4">
        <v>96</v>
      </c>
      <c r="P83" s="4">
        <v>346500</v>
      </c>
      <c r="Q83" s="4">
        <v>653300</v>
      </c>
      <c r="R83" s="5">
        <v>-1.8E-3</v>
      </c>
      <c r="S83" s="4">
        <v>1112000</v>
      </c>
      <c r="T83" s="4">
        <f t="shared" si="13"/>
        <v>1478620.4</v>
      </c>
      <c r="U83" s="4">
        <f t="shared" si="14"/>
        <v>823700</v>
      </c>
      <c r="V83" s="5">
        <v>1.8200000000000001E-2</v>
      </c>
    </row>
    <row r="84" spans="1:22" x14ac:dyDescent="0.2">
      <c r="A84" s="16" t="s">
        <v>193</v>
      </c>
      <c r="B84" s="4">
        <v>3000</v>
      </c>
      <c r="C84" s="4">
        <v>24300</v>
      </c>
      <c r="D84" s="4">
        <v>-21300</v>
      </c>
      <c r="E84" s="4">
        <v>-1156900000</v>
      </c>
      <c r="F84" s="4">
        <f t="shared" si="11"/>
        <v>-35318960000</v>
      </c>
      <c r="G84" s="4">
        <v>21600</v>
      </c>
      <c r="H84" s="4">
        <v>0</v>
      </c>
      <c r="I84" s="4">
        <v>21600</v>
      </c>
      <c r="J84" s="4">
        <v>1180800000</v>
      </c>
      <c r="K84" s="24">
        <f t="shared" si="12"/>
        <v>4395440000</v>
      </c>
      <c r="L84" s="4">
        <v>513</v>
      </c>
      <c r="M84" s="4">
        <v>741</v>
      </c>
      <c r="N84" s="4">
        <v>40</v>
      </c>
      <c r="O84" s="4">
        <v>56</v>
      </c>
      <c r="P84" s="4">
        <v>317500</v>
      </c>
      <c r="Q84" s="4">
        <v>505400</v>
      </c>
      <c r="R84" s="5">
        <v>-9.1000000000000004E-3</v>
      </c>
      <c r="S84" s="4">
        <v>823700</v>
      </c>
      <c r="T84" s="4">
        <f t="shared" si="13"/>
        <v>1611688.1</v>
      </c>
      <c r="U84" s="4">
        <f t="shared" si="14"/>
        <v>1262600</v>
      </c>
      <c r="V84" s="5">
        <v>2.53E-2</v>
      </c>
    </row>
    <row r="85" spans="1:22" x14ac:dyDescent="0.2">
      <c r="A85" s="16" t="s">
        <v>192</v>
      </c>
      <c r="B85" s="4">
        <v>1100</v>
      </c>
      <c r="C85" s="4">
        <v>28600</v>
      </c>
      <c r="D85" s="4">
        <v>-27500</v>
      </c>
      <c r="E85" s="4">
        <v>-1510380000</v>
      </c>
      <c r="F85" s="4">
        <f t="shared" si="11"/>
        <v>-34162060000</v>
      </c>
      <c r="K85" s="24">
        <f t="shared" si="12"/>
        <v>3214640000</v>
      </c>
      <c r="L85" s="4">
        <v>978</v>
      </c>
      <c r="M85" s="4">
        <v>795</v>
      </c>
      <c r="N85" s="4">
        <v>80</v>
      </c>
      <c r="O85" s="4">
        <v>63</v>
      </c>
      <c r="P85" s="4">
        <v>640600</v>
      </c>
      <c r="Q85" s="4">
        <v>500700</v>
      </c>
      <c r="R85" s="5">
        <v>2.6200000000000001E-2</v>
      </c>
      <c r="S85" s="4">
        <v>1355400</v>
      </c>
      <c r="T85" s="4">
        <f t="shared" si="13"/>
        <v>1607525.5</v>
      </c>
      <c r="U85" s="4">
        <f t="shared" si="14"/>
        <v>981200</v>
      </c>
      <c r="V85" s="5">
        <v>3.95E-2</v>
      </c>
    </row>
    <row r="86" spans="1:22" x14ac:dyDescent="0.2">
      <c r="A86" s="16" t="s">
        <v>191</v>
      </c>
      <c r="B86" s="4">
        <v>2300</v>
      </c>
      <c r="C86" s="4">
        <v>426040</v>
      </c>
      <c r="D86" s="4">
        <v>-423740</v>
      </c>
      <c r="E86" s="4">
        <v>-22986640000</v>
      </c>
      <c r="F86" s="4">
        <f t="shared" si="11"/>
        <v>-32651680000</v>
      </c>
      <c r="G86" s="4">
        <v>48000</v>
      </c>
      <c r="H86" s="4">
        <v>800</v>
      </c>
      <c r="I86" s="4">
        <v>47200</v>
      </c>
      <c r="J86" s="4">
        <v>2559340000</v>
      </c>
      <c r="K86" s="24">
        <f t="shared" si="12"/>
        <v>3214640000</v>
      </c>
      <c r="L86" s="4">
        <v>799</v>
      </c>
      <c r="M86" s="4">
        <v>1738</v>
      </c>
      <c r="N86" s="4">
        <v>66</v>
      </c>
      <c r="O86" s="4">
        <v>165</v>
      </c>
      <c r="P86" s="4">
        <v>501300</v>
      </c>
      <c r="Q86" s="4">
        <v>1278000</v>
      </c>
      <c r="R86" s="5">
        <v>-1.8600000000000002E-2</v>
      </c>
      <c r="S86" s="4">
        <v>2067700</v>
      </c>
      <c r="T86" s="4">
        <f t="shared" si="13"/>
        <v>1663153.7</v>
      </c>
      <c r="U86" s="4">
        <f t="shared" si="14"/>
        <v>981200</v>
      </c>
      <c r="V86" s="5">
        <v>2.5499999999999998E-2</v>
      </c>
    </row>
    <row r="87" spans="1:22" x14ac:dyDescent="0.2">
      <c r="A87" s="16" t="s">
        <v>190</v>
      </c>
      <c r="B87" s="4">
        <v>3500</v>
      </c>
      <c r="C87" s="4">
        <v>21600</v>
      </c>
      <c r="D87" s="4">
        <v>-18100</v>
      </c>
      <c r="E87" s="4">
        <v>-990800000</v>
      </c>
      <c r="F87" s="4">
        <f t="shared" si="11"/>
        <v>-9665040000</v>
      </c>
      <c r="G87" s="4">
        <v>12000</v>
      </c>
      <c r="H87" s="4">
        <v>600</v>
      </c>
      <c r="I87" s="4">
        <v>11400</v>
      </c>
      <c r="J87" s="4">
        <v>623580000</v>
      </c>
      <c r="K87" s="24">
        <f t="shared" si="12"/>
        <v>655300000</v>
      </c>
      <c r="L87" s="4">
        <v>560</v>
      </c>
      <c r="M87" s="4">
        <v>1218</v>
      </c>
      <c r="N87" s="4">
        <v>53</v>
      </c>
      <c r="O87" s="4">
        <v>107</v>
      </c>
      <c r="P87" s="4">
        <v>383100</v>
      </c>
      <c r="Q87" s="4">
        <v>806100</v>
      </c>
      <c r="R87" s="5">
        <v>-1.2800000000000001E-2</v>
      </c>
      <c r="S87" s="4">
        <v>1262600</v>
      </c>
      <c r="T87" s="4">
        <f t="shared" si="13"/>
        <v>1676053.7</v>
      </c>
      <c r="U87" s="4">
        <f t="shared" si="14"/>
        <v>981200</v>
      </c>
      <c r="V87" s="5">
        <v>1.4499999999999999E-2</v>
      </c>
    </row>
    <row r="88" spans="1:22" x14ac:dyDescent="0.2">
      <c r="A88" s="16" t="s">
        <v>189</v>
      </c>
      <c r="B88" s="4">
        <v>7300</v>
      </c>
      <c r="C88" s="4">
        <v>27000</v>
      </c>
      <c r="D88" s="4">
        <v>-19700</v>
      </c>
      <c r="E88" s="4">
        <v>-1085160000</v>
      </c>
      <c r="F88" s="4">
        <f t="shared" si="11"/>
        <v>-8674240000</v>
      </c>
      <c r="G88" s="4">
        <v>0</v>
      </c>
      <c r="H88" s="4">
        <v>0</v>
      </c>
      <c r="I88" s="4">
        <v>0</v>
      </c>
      <c r="J88" s="4">
        <v>175940000</v>
      </c>
      <c r="K88" s="24">
        <f t="shared" si="12"/>
        <v>31720000</v>
      </c>
      <c r="L88" s="4">
        <v>558</v>
      </c>
      <c r="M88" s="4">
        <v>1372</v>
      </c>
      <c r="N88" s="4">
        <v>52</v>
      </c>
      <c r="O88" s="4">
        <v>104</v>
      </c>
      <c r="P88" s="4">
        <v>464600</v>
      </c>
      <c r="Q88" s="4">
        <v>817800</v>
      </c>
      <c r="R88" s="5">
        <v>-3.5999999999999999E-3</v>
      </c>
      <c r="S88" s="4">
        <v>1282400</v>
      </c>
      <c r="T88" s="4">
        <f t="shared" si="13"/>
        <v>1795530.8</v>
      </c>
      <c r="U88" s="4">
        <f t="shared" si="14"/>
        <v>981200</v>
      </c>
      <c r="V88" s="5">
        <v>1.9799999999999998E-2</v>
      </c>
    </row>
    <row r="89" spans="1:22" x14ac:dyDescent="0.2">
      <c r="A89" s="16" t="s">
        <v>188</v>
      </c>
      <c r="B89" s="4">
        <v>87400</v>
      </c>
      <c r="C89" s="4">
        <v>170800</v>
      </c>
      <c r="D89" s="4">
        <v>-83400</v>
      </c>
      <c r="E89" s="4">
        <v>-4729700000</v>
      </c>
      <c r="F89" s="4">
        <f t="shared" si="11"/>
        <v>-7589080000</v>
      </c>
      <c r="K89" s="24">
        <f t="shared" si="12"/>
        <v>-144220000</v>
      </c>
      <c r="L89" s="4">
        <v>1414</v>
      </c>
      <c r="M89" s="4">
        <v>1587</v>
      </c>
      <c r="N89" s="4">
        <v>161</v>
      </c>
      <c r="O89" s="4">
        <v>214</v>
      </c>
      <c r="P89" s="4">
        <v>1235600</v>
      </c>
      <c r="Q89" s="4">
        <v>1396000</v>
      </c>
      <c r="R89" s="5">
        <v>0</v>
      </c>
      <c r="S89" s="4">
        <v>2636300</v>
      </c>
      <c r="T89" s="4">
        <f t="shared" si="13"/>
        <v>1781398.5</v>
      </c>
      <c r="U89" s="4">
        <f t="shared" si="14"/>
        <v>981200</v>
      </c>
      <c r="V89" s="5">
        <v>4.0199999999999993E-2</v>
      </c>
    </row>
    <row r="90" spans="1:22" x14ac:dyDescent="0.2">
      <c r="A90" s="16" t="s">
        <v>187</v>
      </c>
      <c r="B90" s="4">
        <v>15100</v>
      </c>
      <c r="C90" s="4">
        <v>15500</v>
      </c>
      <c r="D90" s="4">
        <v>-400</v>
      </c>
      <c r="E90" s="4">
        <v>-23270000</v>
      </c>
      <c r="F90" s="4">
        <f t="shared" si="11"/>
        <v>-2859380000</v>
      </c>
      <c r="G90" s="4">
        <v>0</v>
      </c>
      <c r="H90" s="4">
        <v>0</v>
      </c>
      <c r="I90" s="4">
        <v>0</v>
      </c>
      <c r="J90" s="4">
        <v>-11000000</v>
      </c>
      <c r="K90" s="24">
        <f t="shared" si="12"/>
        <v>-144220000</v>
      </c>
      <c r="L90" s="4">
        <v>497</v>
      </c>
      <c r="M90" s="4">
        <v>704</v>
      </c>
      <c r="N90" s="4">
        <v>49</v>
      </c>
      <c r="O90" s="4">
        <v>70</v>
      </c>
      <c r="P90" s="4">
        <v>361800</v>
      </c>
      <c r="Q90" s="4">
        <v>483400</v>
      </c>
      <c r="R90" s="5">
        <v>9.1000000000000004E-3</v>
      </c>
      <c r="S90" s="4">
        <v>981200</v>
      </c>
      <c r="T90" s="4">
        <f t="shared" si="13"/>
        <v>1903118.9</v>
      </c>
      <c r="U90" s="4">
        <f t="shared" si="14"/>
        <v>1313774</v>
      </c>
      <c r="V90" s="5">
        <v>1.4499999999999999E-2</v>
      </c>
    </row>
    <row r="91" spans="1:22" x14ac:dyDescent="0.2">
      <c r="A91" s="16" t="s">
        <v>186</v>
      </c>
      <c r="B91" s="4">
        <v>15900</v>
      </c>
      <c r="C91" s="4">
        <v>147500</v>
      </c>
      <c r="D91" s="4">
        <v>-131600</v>
      </c>
      <c r="E91" s="4">
        <v>-7333750000</v>
      </c>
      <c r="F91" s="4">
        <f t="shared" ref="F91:F102" si="15">E91+F92</f>
        <v>-2836110000</v>
      </c>
      <c r="G91" s="4">
        <v>0</v>
      </c>
      <c r="H91" s="4">
        <v>0</v>
      </c>
      <c r="I91" s="4">
        <v>0</v>
      </c>
      <c r="J91" s="4">
        <v>-122320000</v>
      </c>
      <c r="K91" s="24">
        <f t="shared" ref="K91:K102" si="16">K92+J91</f>
        <v>-133220000</v>
      </c>
      <c r="L91" s="4">
        <v>685</v>
      </c>
      <c r="M91" s="4">
        <v>1162</v>
      </c>
      <c r="N91" s="4">
        <v>51</v>
      </c>
      <c r="O91" s="4">
        <v>100</v>
      </c>
      <c r="P91" s="4">
        <v>407400</v>
      </c>
      <c r="Q91" s="4">
        <v>797900</v>
      </c>
      <c r="R91" s="5">
        <v>-1.78E-2</v>
      </c>
      <c r="S91" s="4">
        <v>1314157</v>
      </c>
      <c r="T91" s="4">
        <f t="shared" si="13"/>
        <v>2333114.7999999998</v>
      </c>
      <c r="U91" s="4">
        <f t="shared" ref="U91:U102" si="17">MIN(S92:S96)</f>
        <v>1313774</v>
      </c>
      <c r="V91" s="5">
        <v>2.3099999999999999E-2</v>
      </c>
    </row>
    <row r="92" spans="1:22" x14ac:dyDescent="0.2">
      <c r="A92" s="16" t="s">
        <v>185</v>
      </c>
      <c r="B92" s="4">
        <v>34000</v>
      </c>
      <c r="C92" s="4">
        <v>7100</v>
      </c>
      <c r="D92" s="4">
        <v>26900</v>
      </c>
      <c r="E92" s="4">
        <v>1497120000</v>
      </c>
      <c r="F92" s="4">
        <f t="shared" si="15"/>
        <v>4497640000</v>
      </c>
      <c r="K92" s="24">
        <f t="shared" si="16"/>
        <v>-10900000</v>
      </c>
      <c r="L92" s="4">
        <v>1244</v>
      </c>
      <c r="M92" s="4">
        <v>786</v>
      </c>
      <c r="N92" s="4">
        <v>101</v>
      </c>
      <c r="O92" s="4">
        <v>64</v>
      </c>
      <c r="P92" s="4">
        <v>1128400</v>
      </c>
      <c r="Q92" s="4">
        <v>517200</v>
      </c>
      <c r="R92" s="5">
        <v>2.1899999999999999E-2</v>
      </c>
      <c r="S92" s="4">
        <v>1646528</v>
      </c>
      <c r="T92" s="4">
        <f t="shared" si="13"/>
        <v>2273194.9</v>
      </c>
      <c r="U92" s="4">
        <f t="shared" si="17"/>
        <v>1313774</v>
      </c>
      <c r="V92" s="5">
        <v>3.7499999999999999E-2</v>
      </c>
    </row>
    <row r="93" spans="1:22" x14ac:dyDescent="0.2">
      <c r="A93" s="16" t="s">
        <v>184</v>
      </c>
      <c r="B93" s="4">
        <v>6700</v>
      </c>
      <c r="C93" s="4">
        <v>180</v>
      </c>
      <c r="D93" s="4">
        <v>6520</v>
      </c>
      <c r="E93" s="4">
        <v>359590000</v>
      </c>
      <c r="F93" s="4">
        <f t="shared" si="15"/>
        <v>3000520000</v>
      </c>
      <c r="K93" s="24">
        <f t="shared" si="16"/>
        <v>-10900000</v>
      </c>
      <c r="L93" s="4">
        <v>931</v>
      </c>
      <c r="M93" s="4">
        <v>914</v>
      </c>
      <c r="N93" s="4">
        <v>98</v>
      </c>
      <c r="O93" s="4">
        <v>71</v>
      </c>
      <c r="P93" s="4">
        <v>842000</v>
      </c>
      <c r="Q93" s="4">
        <v>570200</v>
      </c>
      <c r="R93" s="5">
        <v>0</v>
      </c>
      <c r="S93" s="4">
        <v>1416219</v>
      </c>
      <c r="T93" s="4">
        <f t="shared" si="13"/>
        <v>2368414.4444444445</v>
      </c>
      <c r="U93" s="4">
        <f t="shared" si="17"/>
        <v>1313774</v>
      </c>
      <c r="V93" s="5">
        <v>2.1600000000000001E-2</v>
      </c>
    </row>
    <row r="94" spans="1:22" x14ac:dyDescent="0.2">
      <c r="A94" s="16" t="s">
        <v>183</v>
      </c>
      <c r="B94" s="4">
        <v>64600</v>
      </c>
      <c r="C94" s="4">
        <v>30120</v>
      </c>
      <c r="D94" s="4">
        <v>34480</v>
      </c>
      <c r="E94" s="4">
        <v>1905510000</v>
      </c>
      <c r="F94" s="4">
        <f t="shared" si="15"/>
        <v>2640930000</v>
      </c>
      <c r="G94" s="4">
        <v>0</v>
      </c>
      <c r="H94" s="4">
        <v>0</v>
      </c>
      <c r="I94" s="4">
        <v>0</v>
      </c>
      <c r="J94" s="4">
        <v>-10900000</v>
      </c>
      <c r="K94" s="24">
        <f t="shared" si="16"/>
        <v>-10900000</v>
      </c>
      <c r="L94" s="4">
        <v>1189</v>
      </c>
      <c r="M94" s="4">
        <v>1692</v>
      </c>
      <c r="N94" s="4">
        <v>110</v>
      </c>
      <c r="O94" s="4">
        <v>155</v>
      </c>
      <c r="P94" s="4">
        <v>846100</v>
      </c>
      <c r="Q94" s="4">
        <v>1163600</v>
      </c>
      <c r="R94" s="5">
        <v>1.9E-3</v>
      </c>
      <c r="S94" s="4">
        <v>2154377</v>
      </c>
      <c r="T94" s="4">
        <f t="shared" si="13"/>
        <v>2395169.125</v>
      </c>
      <c r="U94" s="4">
        <f t="shared" si="17"/>
        <v>1313774</v>
      </c>
      <c r="V94" s="5">
        <v>3.27E-2</v>
      </c>
    </row>
    <row r="95" spans="1:22" x14ac:dyDescent="0.2">
      <c r="A95" s="16" t="s">
        <v>182</v>
      </c>
      <c r="B95" s="4">
        <v>2000</v>
      </c>
      <c r="C95" s="4">
        <v>186976</v>
      </c>
      <c r="D95" s="4">
        <v>-184976</v>
      </c>
      <c r="E95" s="4">
        <v>-10110270000</v>
      </c>
      <c r="F95" s="4">
        <f t="shared" si="15"/>
        <v>735420000</v>
      </c>
      <c r="K95" s="24">
        <f t="shared" si="16"/>
        <v>0</v>
      </c>
      <c r="L95" s="4">
        <v>682</v>
      </c>
      <c r="M95" s="4">
        <v>1080</v>
      </c>
      <c r="N95" s="4">
        <v>40</v>
      </c>
      <c r="O95" s="4">
        <v>107</v>
      </c>
      <c r="P95" s="4">
        <v>371800</v>
      </c>
      <c r="Q95" s="4">
        <v>776000</v>
      </c>
      <c r="R95" s="5">
        <v>3.7000000000000002E-3</v>
      </c>
      <c r="S95" s="4">
        <v>1313774</v>
      </c>
      <c r="T95" s="4">
        <f t="shared" si="13"/>
        <v>2549654.1428571427</v>
      </c>
      <c r="U95" s="4">
        <f t="shared" si="17"/>
        <v>1391600</v>
      </c>
      <c r="V95" s="5">
        <v>2.53E-2</v>
      </c>
    </row>
    <row r="96" spans="1:22" x14ac:dyDescent="0.2">
      <c r="A96" s="16" t="s">
        <v>177</v>
      </c>
      <c r="B96" s="4">
        <v>152800</v>
      </c>
      <c r="C96" s="4">
        <v>208400</v>
      </c>
      <c r="D96" s="4">
        <v>-55600</v>
      </c>
      <c r="E96" s="4">
        <v>-3004190000</v>
      </c>
      <c r="F96" s="4">
        <f t="shared" si="15"/>
        <v>10845690000</v>
      </c>
      <c r="K96" s="24">
        <f t="shared" si="16"/>
        <v>0</v>
      </c>
      <c r="L96" s="4">
        <v>1145</v>
      </c>
      <c r="M96" s="4">
        <v>2232</v>
      </c>
      <c r="N96" s="4">
        <v>120</v>
      </c>
      <c r="O96" s="4">
        <v>229</v>
      </c>
      <c r="P96" s="4">
        <v>836400</v>
      </c>
      <c r="Q96" s="4">
        <v>1693100</v>
      </c>
      <c r="R96" s="5">
        <v>-2.3199999999999998E-2</v>
      </c>
      <c r="S96" s="4">
        <v>2623982</v>
      </c>
      <c r="T96" s="4">
        <f t="shared" si="13"/>
        <v>2537266.1666666665</v>
      </c>
      <c r="U96" s="4">
        <f t="shared" si="17"/>
        <v>1391600</v>
      </c>
      <c r="V96" s="5">
        <v>3.2300000000000002E-2</v>
      </c>
    </row>
    <row r="97" spans="1:22" x14ac:dyDescent="0.2">
      <c r="A97" s="16" t="s">
        <v>175</v>
      </c>
      <c r="B97" s="4">
        <v>229000</v>
      </c>
      <c r="C97" s="4">
        <v>14800</v>
      </c>
      <c r="D97" s="4">
        <v>214200</v>
      </c>
      <c r="E97" s="4">
        <v>12049770000</v>
      </c>
      <c r="F97" s="4">
        <f t="shared" si="15"/>
        <v>13849880000</v>
      </c>
      <c r="K97" s="24">
        <f t="shared" si="16"/>
        <v>0</v>
      </c>
      <c r="L97" s="4">
        <v>1007</v>
      </c>
      <c r="M97" s="4">
        <v>1333</v>
      </c>
      <c r="N97" s="4">
        <v>56</v>
      </c>
      <c r="O97" s="4">
        <v>75</v>
      </c>
      <c r="P97" s="4">
        <v>541600</v>
      </c>
      <c r="Q97" s="4">
        <v>836800</v>
      </c>
      <c r="R97" s="5">
        <v>-1.5800000000000002E-2</v>
      </c>
      <c r="S97" s="4">
        <v>1391600</v>
      </c>
      <c r="T97" s="4">
        <f t="shared" ref="T97:T102" si="18">AVERAGE(S98:S107)</f>
        <v>2766399.4</v>
      </c>
      <c r="U97" s="4">
        <f t="shared" si="17"/>
        <v>1047329</v>
      </c>
      <c r="V97" s="5">
        <v>1.9400000000000001E-2</v>
      </c>
    </row>
    <row r="98" spans="1:22" x14ac:dyDescent="0.2">
      <c r="A98" s="16" t="s">
        <v>174</v>
      </c>
      <c r="B98" s="4">
        <v>300800</v>
      </c>
      <c r="C98" s="4">
        <v>53200</v>
      </c>
      <c r="D98" s="4">
        <v>247600</v>
      </c>
      <c r="E98" s="4">
        <v>13919760000</v>
      </c>
      <c r="F98" s="4">
        <f t="shared" si="15"/>
        <v>1800110000</v>
      </c>
      <c r="K98" s="24">
        <f t="shared" si="16"/>
        <v>0</v>
      </c>
      <c r="L98" s="4">
        <v>1582</v>
      </c>
      <c r="M98" s="4">
        <v>1081</v>
      </c>
      <c r="N98" s="4">
        <v>186</v>
      </c>
      <c r="O98" s="4">
        <v>158</v>
      </c>
      <c r="P98" s="4">
        <v>1331300</v>
      </c>
      <c r="Q98" s="4">
        <v>1009000</v>
      </c>
      <c r="R98" s="5">
        <v>1.9799999999999998E-2</v>
      </c>
      <c r="S98" s="4">
        <v>2477171</v>
      </c>
      <c r="T98" s="4">
        <f t="shared" si="18"/>
        <v>2838706.5</v>
      </c>
      <c r="U98" s="4">
        <f t="shared" si="17"/>
        <v>1047329</v>
      </c>
      <c r="V98" s="5">
        <v>3.1600000000000003E-2</v>
      </c>
    </row>
    <row r="99" spans="1:22" x14ac:dyDescent="0.2">
      <c r="A99" s="16" t="s">
        <v>164</v>
      </c>
      <c r="B99" s="4">
        <v>92700</v>
      </c>
      <c r="C99" s="4">
        <v>220980</v>
      </c>
      <c r="D99" s="4">
        <v>-128280</v>
      </c>
      <c r="E99" s="4">
        <v>-7106820000</v>
      </c>
      <c r="F99" s="4">
        <f t="shared" si="15"/>
        <v>-12119650000</v>
      </c>
      <c r="K99" s="24">
        <f t="shared" si="16"/>
        <v>0</v>
      </c>
      <c r="L99" s="4">
        <v>1474</v>
      </c>
      <c r="M99" s="4">
        <v>1439</v>
      </c>
      <c r="N99" s="4">
        <v>168</v>
      </c>
      <c r="O99" s="4">
        <v>169</v>
      </c>
      <c r="P99" s="4">
        <v>1111300</v>
      </c>
      <c r="Q99" s="4">
        <v>1184400</v>
      </c>
      <c r="R99" s="5">
        <v>1.1000000000000001E-2</v>
      </c>
      <c r="S99" s="4">
        <v>2494977</v>
      </c>
      <c r="T99" s="4">
        <f t="shared" si="18"/>
        <v>2953283</v>
      </c>
      <c r="U99" s="4">
        <f t="shared" si="17"/>
        <v>1047329</v>
      </c>
      <c r="V99" s="5">
        <v>1.6200000000000003E-2</v>
      </c>
    </row>
    <row r="100" spans="1:22" x14ac:dyDescent="0.2">
      <c r="A100" s="16" t="s">
        <v>156</v>
      </c>
      <c r="B100" s="4">
        <v>109000</v>
      </c>
      <c r="C100" s="4">
        <v>224140</v>
      </c>
      <c r="D100" s="4">
        <v>-115140</v>
      </c>
      <c r="E100" s="4">
        <v>-6378550000</v>
      </c>
      <c r="F100" s="4">
        <f t="shared" si="15"/>
        <v>-5012830000</v>
      </c>
      <c r="K100" s="24">
        <f t="shared" si="16"/>
        <v>0</v>
      </c>
      <c r="L100" s="4">
        <v>1063</v>
      </c>
      <c r="M100" s="4">
        <v>2248</v>
      </c>
      <c r="N100" s="4">
        <v>96</v>
      </c>
      <c r="O100" s="4">
        <v>175</v>
      </c>
      <c r="P100" s="4">
        <v>696500</v>
      </c>
      <c r="Q100" s="4">
        <v>1416700</v>
      </c>
      <c r="R100" s="5">
        <v>-1.61E-2</v>
      </c>
      <c r="S100" s="4">
        <v>2198404</v>
      </c>
      <c r="T100" s="4">
        <f t="shared" si="18"/>
        <v>3330722.5</v>
      </c>
      <c r="U100" s="4">
        <f t="shared" si="17"/>
        <v>1047329</v>
      </c>
      <c r="V100" s="5">
        <v>2.1400000000000002E-2</v>
      </c>
    </row>
    <row r="101" spans="1:22" x14ac:dyDescent="0.2">
      <c r="A101" s="16" t="s">
        <v>155</v>
      </c>
      <c r="B101" s="4">
        <v>117200</v>
      </c>
      <c r="C101" s="4">
        <v>81200</v>
      </c>
      <c r="D101" s="4">
        <v>36000</v>
      </c>
      <c r="E101" s="4">
        <v>1837880000</v>
      </c>
      <c r="F101" s="4">
        <f t="shared" si="15"/>
        <v>1365720000</v>
      </c>
      <c r="K101" s="24">
        <f t="shared" si="16"/>
        <v>0</v>
      </c>
      <c r="L101" s="4">
        <v>3958</v>
      </c>
      <c r="M101" s="4">
        <v>1963</v>
      </c>
      <c r="N101" s="4">
        <v>450</v>
      </c>
      <c r="O101" s="4">
        <v>200</v>
      </c>
      <c r="P101" s="4">
        <v>3287900</v>
      </c>
      <c r="Q101" s="4">
        <v>1506800</v>
      </c>
      <c r="R101" s="5">
        <v>6.8900000000000003E-2</v>
      </c>
      <c r="S101" s="4">
        <v>5614116</v>
      </c>
      <c r="T101" s="4">
        <f t="shared" si="18"/>
        <v>1047329</v>
      </c>
      <c r="U101" s="4">
        <f t="shared" si="17"/>
        <v>1047329</v>
      </c>
      <c r="V101" s="5">
        <v>7.6999999999999999E-2</v>
      </c>
    </row>
    <row r="102" spans="1:22" x14ac:dyDescent="0.2">
      <c r="A102" s="16" t="s">
        <v>154</v>
      </c>
      <c r="B102" s="4">
        <v>13600</v>
      </c>
      <c r="C102" s="4">
        <v>22600</v>
      </c>
      <c r="D102" s="4">
        <v>-9000</v>
      </c>
      <c r="E102" s="4">
        <v>-472160000</v>
      </c>
      <c r="F102" s="4">
        <f t="shared" si="15"/>
        <v>-472160000</v>
      </c>
      <c r="K102" s="24">
        <f t="shared" si="16"/>
        <v>0</v>
      </c>
      <c r="L102" s="4">
        <v>559</v>
      </c>
      <c r="M102" s="4">
        <v>875</v>
      </c>
      <c r="N102" s="4">
        <v>52</v>
      </c>
      <c r="O102" s="4">
        <v>79</v>
      </c>
      <c r="P102" s="4">
        <v>371800</v>
      </c>
      <c r="Q102" s="4">
        <v>622000</v>
      </c>
      <c r="R102" s="5">
        <v>0</v>
      </c>
      <c r="S102" s="4">
        <v>1047329</v>
      </c>
      <c r="T102" s="4" t="e">
        <f t="shared" si="18"/>
        <v>#DIV/0!</v>
      </c>
      <c r="U102" s="4">
        <f t="shared" si="17"/>
        <v>0</v>
      </c>
      <c r="V102" s="5">
        <v>2.2700000000000001E-2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0691-0132-B143-ADD7-0E8D2BEC745F}">
  <sheetPr codeName="Sheet50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5.1640625"/>
    <col min="3" max="3" customWidth="true" width="14.6640625"/>
    <col min="4" max="4" customWidth="true" width="14.1640625"/>
    <col min="5" max="5" customWidth="true" width="17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5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931">
        <v>344</v>
      </c>
      <c r="B3" t="n" s="2932">
        <v>221808.0</v>
      </c>
      <c r="C3" t="n" s="2933">
        <v>1751438.0</v>
      </c>
      <c r="D3" t="n" s="2934">
        <v>-1529630.0</v>
      </c>
      <c r="E3" t="n" s="2935">
        <v>-1.001345E11</v>
      </c>
      <c r="G3" t="n" s="2921">
        <v>195000.0</v>
      </c>
      <c r="H3" t="n" s="2922">
        <v>40700.0</v>
      </c>
      <c r="I3" t="n" s="2923">
        <v>154300.0</v>
      </c>
      <c r="J3" t="n" s="2924">
        <v>1.010418E10</v>
      </c>
      <c r="L3" t="n" s="2925">
        <v>961.0</v>
      </c>
      <c r="M3" t="n" s="2926">
        <v>3306.0</v>
      </c>
      <c r="N3" t="n" s="2927">
        <v>153.0</v>
      </c>
      <c r="O3" t="n" s="2928">
        <v>442.0</v>
      </c>
      <c r="P3" t="n" s="2929">
        <v>851200.0</v>
      </c>
      <c r="Q3" t="n" s="2930">
        <v>3292200.0</v>
      </c>
      <c r="R3" t="n" s="2919">
        <v>-0.0045000000000000005</v>
      </c>
      <c r="S3" t="n" s="2918">
        <v>4165400.0</v>
      </c>
      <c r="V3" t="n" s="2920">
        <v>0.0092</v>
      </c>
    </row>
    <row r="4">
      <c r="A4" t="s" s="864">
        <v>343</v>
      </c>
      <c r="B4" t="n" s="865">
        <v>229904.0</v>
      </c>
      <c r="C4" t="n" s="866">
        <v>1598985.0</v>
      </c>
      <c r="D4" t="n" s="867">
        <v>-1369081.0</v>
      </c>
      <c r="E4" t="n" s="868">
        <v>-9.009353E10</v>
      </c>
      <c r="G4" t="n" s="854">
        <v>121400.0</v>
      </c>
      <c r="H4" t="n" s="855">
        <v>133600.0</v>
      </c>
      <c r="I4" t="n" s="856">
        <v>-12200.0</v>
      </c>
      <c r="J4" t="n" s="857">
        <v>-8.1242E8</v>
      </c>
      <c r="L4" t="n" s="858">
        <v>1379.0</v>
      </c>
      <c r="M4" t="n" s="859">
        <v>3113.0</v>
      </c>
      <c r="N4" t="n" s="860">
        <v>183.0</v>
      </c>
      <c r="O4" t="n" s="861">
        <v>315.0</v>
      </c>
      <c r="P4" t="n" s="862">
        <v>1358600.0</v>
      </c>
      <c r="Q4" t="n" s="863">
        <v>2759600.0</v>
      </c>
      <c r="R4" t="n" s="852">
        <v>-0.0091</v>
      </c>
      <c r="S4" t="n" s="851">
        <v>4502600.0</v>
      </c>
      <c r="V4" t="n" s="853">
        <v>0.0106</v>
      </c>
    </row>
    <row r="5" spans="1:22" x14ac:dyDescent="0.2">
      <c r="A5" s="16" t="s">
        <v>342</v>
      </c>
      <c r="B5" s="4">
        <v>106449</v>
      </c>
      <c r="C5" s="4">
        <v>1622355</v>
      </c>
      <c r="D5" s="4">
        <v>-1515906</v>
      </c>
      <c r="E5" s="4">
        <v>-100875810000</v>
      </c>
      <c r="F5" s="4">
        <f t="shared" ref="F5:F46" si="0">E5+F6</f>
        <v>-4734437444236</v>
      </c>
      <c r="G5" s="4">
        <v>152400</v>
      </c>
      <c r="H5" s="4">
        <v>206600</v>
      </c>
      <c r="I5" s="4">
        <v>-54200</v>
      </c>
      <c r="J5" s="4">
        <v>-3635580000</v>
      </c>
      <c r="K5" s="24">
        <f t="shared" ref="K5:K46" si="1">K6+J5</f>
        <v>205625909000</v>
      </c>
      <c r="L5" s="4">
        <v>1086</v>
      </c>
      <c r="M5" s="4">
        <v>2597</v>
      </c>
      <c r="N5" s="4">
        <v>139</v>
      </c>
      <c r="O5" s="4">
        <v>331</v>
      </c>
      <c r="P5" s="4">
        <v>985700</v>
      </c>
      <c r="Q5" s="4">
        <v>2412200</v>
      </c>
      <c r="R5" s="5">
        <v>-7.4999999999999997E-3</v>
      </c>
      <c r="S5" s="4">
        <v>3644200</v>
      </c>
      <c r="T5" s="4">
        <f t="shared" ref="T5:T73" si="2">AVERAGE(S6:S15)</f>
        <v>3928850</v>
      </c>
      <c r="U5" s="4">
        <f t="shared" ref="U5:U46" si="3">MIN(S6:S10)</f>
        <v>2426600</v>
      </c>
      <c r="V5" s="5">
        <v>1.9400000000000001E-2</v>
      </c>
    </row>
    <row r="6" spans="1:22" x14ac:dyDescent="0.2">
      <c r="A6" s="16" t="s">
        <v>341</v>
      </c>
      <c r="B6" s="4">
        <v>394400</v>
      </c>
      <c r="C6" s="4">
        <v>2256352</v>
      </c>
      <c r="D6" s="4">
        <v>-1861952</v>
      </c>
      <c r="E6" s="4">
        <v>-123869610000</v>
      </c>
      <c r="F6" s="4">
        <f t="shared" si="0"/>
        <v>-4633561634236</v>
      </c>
      <c r="G6" s="4">
        <v>281600</v>
      </c>
      <c r="H6" s="4">
        <v>207200</v>
      </c>
      <c r="I6" s="4">
        <v>74400</v>
      </c>
      <c r="J6" s="4">
        <v>4908670000</v>
      </c>
      <c r="K6" s="24">
        <f t="shared" si="1"/>
        <v>209261489000</v>
      </c>
      <c r="L6" s="4">
        <v>2089</v>
      </c>
      <c r="M6" s="4">
        <v>2216</v>
      </c>
      <c r="N6" s="4">
        <v>430</v>
      </c>
      <c r="O6" s="4">
        <v>395</v>
      </c>
      <c r="P6" s="4">
        <v>2675800</v>
      </c>
      <c r="Q6" s="4">
        <v>2671400</v>
      </c>
      <c r="R6" s="5">
        <v>1.06E-2</v>
      </c>
      <c r="S6" s="4">
        <v>5787500</v>
      </c>
      <c r="T6" s="4">
        <f t="shared" si="2"/>
        <v>3620580</v>
      </c>
      <c r="U6" s="4">
        <f t="shared" si="3"/>
        <v>2426600</v>
      </c>
      <c r="V6" s="5">
        <v>1.7899999999999999E-2</v>
      </c>
    </row>
    <row r="7" spans="1:22" x14ac:dyDescent="0.2">
      <c r="A7" s="16" t="s">
        <v>340</v>
      </c>
      <c r="B7" s="4">
        <v>162103</v>
      </c>
      <c r="C7" s="4">
        <v>961804</v>
      </c>
      <c r="D7" s="4">
        <v>-799701</v>
      </c>
      <c r="E7" s="4">
        <v>-52798330000</v>
      </c>
      <c r="F7" s="4">
        <f t="shared" si="0"/>
        <v>-4509692024236</v>
      </c>
      <c r="G7" s="4">
        <v>89700</v>
      </c>
      <c r="H7" s="4">
        <v>108000</v>
      </c>
      <c r="I7" s="4">
        <v>-18300</v>
      </c>
      <c r="J7" s="4">
        <v>-1192760000</v>
      </c>
      <c r="K7" s="24">
        <f t="shared" si="1"/>
        <v>204352819000</v>
      </c>
      <c r="L7" s="4">
        <v>1090</v>
      </c>
      <c r="M7" s="4">
        <v>2030</v>
      </c>
      <c r="N7" s="4">
        <v>98</v>
      </c>
      <c r="O7" s="4">
        <v>218</v>
      </c>
      <c r="P7" s="4">
        <v>781900</v>
      </c>
      <c r="Q7" s="4">
        <v>1550800</v>
      </c>
      <c r="R7" s="5">
        <v>1.6000000000000001E-3</v>
      </c>
      <c r="S7" s="4">
        <v>2426600</v>
      </c>
      <c r="T7" s="4">
        <f t="shared" si="2"/>
        <v>3666170</v>
      </c>
      <c r="U7" s="4">
        <f t="shared" si="3"/>
        <v>2991400</v>
      </c>
      <c r="V7" s="5">
        <v>1.21E-2</v>
      </c>
    </row>
    <row r="8" spans="1:22" x14ac:dyDescent="0.2">
      <c r="A8" s="16" t="s">
        <v>339</v>
      </c>
      <c r="B8" s="4">
        <v>264300</v>
      </c>
      <c r="C8" s="4">
        <v>1122657</v>
      </c>
      <c r="D8" s="4">
        <v>-858357</v>
      </c>
      <c r="E8" s="4">
        <v>-56965980000</v>
      </c>
      <c r="F8" s="4">
        <f t="shared" si="0"/>
        <v>-4456893694236</v>
      </c>
      <c r="G8" s="4">
        <v>193000</v>
      </c>
      <c r="H8" s="4">
        <v>662800</v>
      </c>
      <c r="I8" s="4">
        <v>-469800</v>
      </c>
      <c r="J8" s="4">
        <v>-31204170000</v>
      </c>
      <c r="K8" s="24">
        <f t="shared" si="1"/>
        <v>205545579000</v>
      </c>
      <c r="L8" s="4">
        <v>1224</v>
      </c>
      <c r="M8" s="4">
        <v>3199</v>
      </c>
      <c r="N8" s="4">
        <v>172</v>
      </c>
      <c r="O8" s="4">
        <v>369</v>
      </c>
      <c r="P8" s="4">
        <v>1112800</v>
      </c>
      <c r="Q8" s="4">
        <v>2884700</v>
      </c>
      <c r="R8" s="5">
        <v>-1.5100000000000001E-2</v>
      </c>
      <c r="S8" s="4">
        <v>4194100</v>
      </c>
      <c r="T8" s="4">
        <f t="shared" si="2"/>
        <v>3490640</v>
      </c>
      <c r="U8" s="4">
        <f t="shared" si="3"/>
        <v>2991400</v>
      </c>
      <c r="V8" s="5">
        <v>1.8000000000000002E-2</v>
      </c>
    </row>
    <row r="9" spans="1:22" x14ac:dyDescent="0.2">
      <c r="A9" s="16" t="s">
        <v>338</v>
      </c>
      <c r="B9" s="4">
        <v>302400</v>
      </c>
      <c r="C9" s="4">
        <v>155308</v>
      </c>
      <c r="D9" s="4">
        <v>147092</v>
      </c>
      <c r="E9" s="4">
        <v>9911930000</v>
      </c>
      <c r="F9" s="4">
        <f t="shared" si="0"/>
        <v>-4399927714236</v>
      </c>
      <c r="G9" s="4">
        <v>313800</v>
      </c>
      <c r="H9" s="4">
        <v>112400</v>
      </c>
      <c r="I9" s="4">
        <v>201400</v>
      </c>
      <c r="J9" s="4">
        <v>13477390000</v>
      </c>
      <c r="K9" s="24">
        <f t="shared" si="1"/>
        <v>236749749000</v>
      </c>
      <c r="L9" s="4">
        <v>1959</v>
      </c>
      <c r="M9" s="4">
        <v>1117</v>
      </c>
      <c r="N9" s="4">
        <v>242</v>
      </c>
      <c r="O9" s="4">
        <v>164</v>
      </c>
      <c r="P9" s="4">
        <v>1916300</v>
      </c>
      <c r="Q9" s="4">
        <v>1051800</v>
      </c>
      <c r="R9" s="5">
        <v>1.83E-2</v>
      </c>
      <c r="S9" s="4">
        <v>2991400</v>
      </c>
      <c r="T9" s="4">
        <f t="shared" si="2"/>
        <v>3491300</v>
      </c>
      <c r="U9" s="4">
        <f t="shared" si="3"/>
        <v>3153300</v>
      </c>
      <c r="V9" s="5">
        <v>1.8000000000000002E-2</v>
      </c>
    </row>
    <row r="10" spans="1:22" x14ac:dyDescent="0.2">
      <c r="A10" s="16" t="s">
        <v>337</v>
      </c>
      <c r="B10" s="4">
        <v>123583</v>
      </c>
      <c r="C10" s="4">
        <v>1326230</v>
      </c>
      <c r="D10" s="4">
        <v>-1202647</v>
      </c>
      <c r="E10" s="4">
        <v>-79379830000</v>
      </c>
      <c r="F10" s="4">
        <f t="shared" si="0"/>
        <v>-4409839644236</v>
      </c>
      <c r="G10" s="4">
        <v>0</v>
      </c>
      <c r="H10" s="4">
        <v>0</v>
      </c>
      <c r="I10" s="4">
        <v>0</v>
      </c>
      <c r="J10" s="4">
        <v>9379940000</v>
      </c>
      <c r="K10" s="24">
        <f t="shared" si="1"/>
        <v>223272359000</v>
      </c>
      <c r="L10" s="4">
        <v>963</v>
      </c>
      <c r="M10" s="4">
        <v>3451</v>
      </c>
      <c r="N10" s="4">
        <v>141</v>
      </c>
      <c r="O10" s="4">
        <v>281</v>
      </c>
      <c r="P10" s="4">
        <v>1051800</v>
      </c>
      <c r="Q10" s="4">
        <v>2276100</v>
      </c>
      <c r="R10" s="5">
        <v>-6.0000000000000001E-3</v>
      </c>
      <c r="S10" s="4">
        <v>3728300</v>
      </c>
      <c r="T10" s="4">
        <f t="shared" si="2"/>
        <v>3416910</v>
      </c>
      <c r="U10" s="4">
        <f t="shared" si="3"/>
        <v>3153300</v>
      </c>
      <c r="V10" s="5">
        <v>1.3500000000000002E-2</v>
      </c>
    </row>
    <row r="11" spans="1:22" x14ac:dyDescent="0.2">
      <c r="A11" s="16" t="s">
        <v>336</v>
      </c>
      <c r="B11" s="4">
        <v>160000</v>
      </c>
      <c r="C11" s="4">
        <v>1527605</v>
      </c>
      <c r="D11" s="4">
        <v>-1367605</v>
      </c>
      <c r="E11" s="4">
        <v>-90566510000</v>
      </c>
      <c r="F11" s="4">
        <f t="shared" si="0"/>
        <v>-4330459814236</v>
      </c>
      <c r="G11" s="4">
        <v>0</v>
      </c>
      <c r="H11" s="4">
        <v>0</v>
      </c>
      <c r="I11" s="4">
        <v>0</v>
      </c>
      <c r="J11" s="4">
        <v>-15099030000</v>
      </c>
      <c r="K11" s="24">
        <f t="shared" si="1"/>
        <v>213892419000</v>
      </c>
      <c r="L11" s="4">
        <v>1015</v>
      </c>
      <c r="M11" s="4">
        <v>3095</v>
      </c>
      <c r="N11" s="4">
        <v>160</v>
      </c>
      <c r="O11" s="4">
        <v>413</v>
      </c>
      <c r="P11" s="4">
        <v>988500</v>
      </c>
      <c r="Q11" s="4">
        <v>2750900</v>
      </c>
      <c r="R11" s="5">
        <v>-3.0000000000000001E-3</v>
      </c>
      <c r="S11" s="4">
        <v>3821200</v>
      </c>
      <c r="T11" s="4">
        <f t="shared" si="2"/>
        <v>3907180</v>
      </c>
      <c r="U11" s="4">
        <f t="shared" si="3"/>
        <v>2704800</v>
      </c>
      <c r="V11" s="5">
        <v>1.21E-2</v>
      </c>
    </row>
    <row r="12" spans="1:22" x14ac:dyDescent="0.2">
      <c r="A12" s="16" t="s">
        <v>335</v>
      </c>
      <c r="B12" s="4">
        <v>171600</v>
      </c>
      <c r="C12" s="4">
        <v>2463471</v>
      </c>
      <c r="D12" s="4">
        <v>-2291871</v>
      </c>
      <c r="E12" s="4">
        <v>-152774080000</v>
      </c>
      <c r="F12" s="4">
        <f t="shared" si="0"/>
        <v>-4239893304236</v>
      </c>
      <c r="G12" s="4">
        <v>0</v>
      </c>
      <c r="H12" s="4">
        <v>0</v>
      </c>
      <c r="I12" s="4">
        <v>0</v>
      </c>
      <c r="J12" s="4">
        <v>-17610690000</v>
      </c>
      <c r="K12" s="24">
        <f t="shared" si="1"/>
        <v>228991449000</v>
      </c>
      <c r="L12" s="4">
        <v>1225</v>
      </c>
      <c r="M12" s="4">
        <v>4297</v>
      </c>
      <c r="N12" s="4">
        <v>200</v>
      </c>
      <c r="O12" s="4">
        <v>571</v>
      </c>
      <c r="P12" s="4">
        <v>1303400</v>
      </c>
      <c r="Q12" s="4">
        <v>3399100</v>
      </c>
      <c r="R12" s="5">
        <v>-9.0000000000000011E-3</v>
      </c>
      <c r="S12" s="4">
        <v>4941500</v>
      </c>
      <c r="T12" s="4">
        <f t="shared" si="2"/>
        <v>3639160</v>
      </c>
      <c r="U12" s="4">
        <f t="shared" si="3"/>
        <v>2704800</v>
      </c>
      <c r="V12" s="5">
        <v>1.78E-2</v>
      </c>
    </row>
    <row r="13" spans="1:22" x14ac:dyDescent="0.2">
      <c r="A13" s="16" t="s">
        <v>333</v>
      </c>
      <c r="B13" s="4">
        <v>263000</v>
      </c>
      <c r="C13" s="4">
        <v>1344500</v>
      </c>
      <c r="D13" s="4">
        <v>-1081500</v>
      </c>
      <c r="E13" s="4">
        <v>-72804320000</v>
      </c>
      <c r="F13" s="4">
        <f t="shared" si="0"/>
        <v>-4087119224236</v>
      </c>
      <c r="G13" s="4">
        <v>91300</v>
      </c>
      <c r="H13" s="4">
        <v>353500</v>
      </c>
      <c r="I13" s="4">
        <v>-262200</v>
      </c>
      <c r="J13" s="4">
        <v>-17610690000</v>
      </c>
      <c r="K13" s="24">
        <f t="shared" si="1"/>
        <v>246602139000</v>
      </c>
      <c r="L13" s="4">
        <v>1850</v>
      </c>
      <c r="M13" s="4">
        <v>2608</v>
      </c>
      <c r="N13" s="4">
        <v>284</v>
      </c>
      <c r="O13" s="4">
        <v>368</v>
      </c>
      <c r="P13" s="4">
        <v>1746200</v>
      </c>
      <c r="Q13" s="4">
        <v>2357500</v>
      </c>
      <c r="R13" s="5">
        <v>-2.8999999999999998E-3</v>
      </c>
      <c r="S13" s="4">
        <v>4349200</v>
      </c>
      <c r="T13" s="4">
        <f t="shared" si="2"/>
        <v>3424680</v>
      </c>
      <c r="U13" s="4">
        <f t="shared" si="3"/>
        <v>2438800</v>
      </c>
      <c r="V13" s="5">
        <v>1.4800000000000001E-2</v>
      </c>
    </row>
    <row r="14" spans="1:22" x14ac:dyDescent="0.2">
      <c r="A14" s="16" t="s">
        <v>332</v>
      </c>
      <c r="B14" s="4">
        <v>1054320</v>
      </c>
      <c r="C14" s="4">
        <v>490120</v>
      </c>
      <c r="D14" s="4">
        <v>564200</v>
      </c>
      <c r="E14" s="4">
        <v>37992637716</v>
      </c>
      <c r="F14" s="4">
        <f t="shared" si="0"/>
        <v>-4014314904236</v>
      </c>
      <c r="G14" s="4">
        <v>968300</v>
      </c>
      <c r="H14" s="4">
        <v>132300</v>
      </c>
      <c r="I14" s="4">
        <v>836000</v>
      </c>
      <c r="J14" s="4">
        <v>56252460000</v>
      </c>
      <c r="K14" s="24">
        <f t="shared" si="1"/>
        <v>264212829000</v>
      </c>
      <c r="L14" s="4">
        <v>1572</v>
      </c>
      <c r="M14" s="4">
        <v>1190</v>
      </c>
      <c r="N14" s="4">
        <v>228</v>
      </c>
      <c r="O14" s="4">
        <v>269</v>
      </c>
      <c r="P14" s="4">
        <v>1403200</v>
      </c>
      <c r="Q14" s="4">
        <v>1359900</v>
      </c>
      <c r="R14" s="5">
        <v>3.0000000000000001E-3</v>
      </c>
      <c r="S14" s="4">
        <v>3153300</v>
      </c>
      <c r="T14" s="4">
        <f t="shared" si="2"/>
        <v>3365690</v>
      </c>
      <c r="U14" s="4">
        <f t="shared" si="3"/>
        <v>2438800</v>
      </c>
      <c r="V14" s="5">
        <v>1.04E-2</v>
      </c>
    </row>
    <row r="15" spans="1:22" x14ac:dyDescent="0.2">
      <c r="A15" s="16" t="s">
        <v>331</v>
      </c>
      <c r="B15" s="4">
        <v>1805530</v>
      </c>
      <c r="C15" s="4">
        <v>1038828</v>
      </c>
      <c r="D15" s="4">
        <v>766702</v>
      </c>
      <c r="E15" s="4">
        <v>51724120000</v>
      </c>
      <c r="F15" s="4">
        <f t="shared" si="0"/>
        <v>-4052307541952</v>
      </c>
      <c r="G15" s="4">
        <v>335700</v>
      </c>
      <c r="H15" s="4">
        <v>4600</v>
      </c>
      <c r="I15" s="4">
        <v>331100</v>
      </c>
      <c r="J15" s="4">
        <v>22237110000</v>
      </c>
      <c r="K15" s="24">
        <f t="shared" si="1"/>
        <v>207960369000</v>
      </c>
      <c r="L15" s="4">
        <v>1478</v>
      </c>
      <c r="M15" s="4">
        <v>1482</v>
      </c>
      <c r="N15" s="4">
        <v>257</v>
      </c>
      <c r="O15" s="4">
        <v>282</v>
      </c>
      <c r="P15" s="4">
        <v>1674300</v>
      </c>
      <c r="Q15" s="4">
        <v>1492200</v>
      </c>
      <c r="R15" s="5">
        <v>7.6E-3</v>
      </c>
      <c r="S15" s="4">
        <v>3895400</v>
      </c>
      <c r="T15" s="4">
        <f t="shared" si="2"/>
        <v>3270210</v>
      </c>
      <c r="U15" s="4">
        <f t="shared" si="3"/>
        <v>2438800</v>
      </c>
      <c r="V15" s="5">
        <v>9.0000000000000011E-3</v>
      </c>
    </row>
    <row r="16" spans="1:22" x14ac:dyDescent="0.2">
      <c r="A16" s="16" t="s">
        <v>330</v>
      </c>
      <c r="B16" s="4">
        <v>1174600</v>
      </c>
      <c r="C16" s="4">
        <v>612460</v>
      </c>
      <c r="D16" s="4">
        <v>562140</v>
      </c>
      <c r="E16" s="4">
        <v>37438480103</v>
      </c>
      <c r="F16" s="4">
        <f t="shared" si="0"/>
        <v>-4104031661952</v>
      </c>
      <c r="G16" s="4">
        <v>143600</v>
      </c>
      <c r="H16" s="4">
        <v>153000</v>
      </c>
      <c r="I16" s="4">
        <v>-9400</v>
      </c>
      <c r="J16" s="4">
        <v>-604320000</v>
      </c>
      <c r="K16" s="24">
        <f t="shared" si="1"/>
        <v>185723259000</v>
      </c>
      <c r="L16" s="4">
        <v>1072</v>
      </c>
      <c r="M16" s="4">
        <v>1034</v>
      </c>
      <c r="N16" s="4">
        <v>158</v>
      </c>
      <c r="O16" s="4">
        <v>240</v>
      </c>
      <c r="P16" s="4">
        <v>1009000</v>
      </c>
      <c r="Q16" s="4">
        <v>1219200</v>
      </c>
      <c r="R16" s="5">
        <v>1.0700000000000001E-2</v>
      </c>
      <c r="S16" s="4">
        <v>2704800</v>
      </c>
      <c r="T16" s="4">
        <f t="shared" si="2"/>
        <v>3200330</v>
      </c>
      <c r="U16" s="4">
        <f t="shared" si="3"/>
        <v>2438800</v>
      </c>
      <c r="V16" s="5">
        <v>1.6500000000000001E-2</v>
      </c>
    </row>
    <row r="17" spans="1:22" x14ac:dyDescent="0.2">
      <c r="A17" s="16" t="s">
        <v>329</v>
      </c>
      <c r="B17" s="4">
        <v>189000</v>
      </c>
      <c r="C17" s="4">
        <v>519810</v>
      </c>
      <c r="D17" s="4">
        <v>-330810</v>
      </c>
      <c r="E17" s="4">
        <v>-21798293051</v>
      </c>
      <c r="F17" s="4">
        <f t="shared" si="0"/>
        <v>-4141470142055</v>
      </c>
      <c r="G17" s="4">
        <v>316000</v>
      </c>
      <c r="H17" s="4">
        <v>135200</v>
      </c>
      <c r="I17" s="4">
        <v>180800</v>
      </c>
      <c r="J17" s="4">
        <v>11871810000</v>
      </c>
      <c r="K17" s="24">
        <f t="shared" si="1"/>
        <v>186327579000</v>
      </c>
      <c r="L17" s="4">
        <v>1205</v>
      </c>
      <c r="M17" s="4">
        <v>2891</v>
      </c>
      <c r="N17" s="4">
        <v>115</v>
      </c>
      <c r="O17" s="4">
        <v>238</v>
      </c>
      <c r="P17" s="4">
        <v>773800</v>
      </c>
      <c r="Q17" s="4">
        <v>1798800</v>
      </c>
      <c r="R17" s="5">
        <v>-1.06E-2</v>
      </c>
      <c r="S17" s="4">
        <v>2882500</v>
      </c>
      <c r="T17" s="4">
        <f t="shared" si="2"/>
        <v>3159910</v>
      </c>
      <c r="U17" s="4">
        <f t="shared" si="3"/>
        <v>2261300</v>
      </c>
      <c r="V17" s="5">
        <v>2.1000000000000001E-2</v>
      </c>
    </row>
    <row r="18" spans="1:22" x14ac:dyDescent="0.2">
      <c r="A18" s="16" t="s">
        <v>328</v>
      </c>
      <c r="B18" s="4">
        <v>72900</v>
      </c>
      <c r="C18" s="4">
        <v>274709</v>
      </c>
      <c r="D18" s="4">
        <v>-201809</v>
      </c>
      <c r="E18" s="4">
        <v>-13512800000</v>
      </c>
      <c r="F18" s="4">
        <f t="shared" si="0"/>
        <v>-4119671849004</v>
      </c>
      <c r="G18" s="4">
        <v>71800</v>
      </c>
      <c r="H18" s="4">
        <v>199200</v>
      </c>
      <c r="I18" s="4">
        <v>-127400</v>
      </c>
      <c r="J18" s="4">
        <v>-8486350000</v>
      </c>
      <c r="K18" s="24">
        <f t="shared" si="1"/>
        <v>174455769000</v>
      </c>
      <c r="L18" s="4">
        <v>841</v>
      </c>
      <c r="M18" s="4">
        <v>1566</v>
      </c>
      <c r="N18" s="4">
        <v>131</v>
      </c>
      <c r="O18" s="4">
        <v>135</v>
      </c>
      <c r="P18" s="4">
        <v>886100</v>
      </c>
      <c r="Q18" s="4">
        <v>1234800</v>
      </c>
      <c r="R18" s="5">
        <v>-1.5E-3</v>
      </c>
      <c r="S18" s="4">
        <v>2438800</v>
      </c>
      <c r="T18" s="4">
        <f t="shared" si="2"/>
        <v>3129970</v>
      </c>
      <c r="U18" s="4">
        <f t="shared" si="3"/>
        <v>2204400</v>
      </c>
      <c r="V18" s="5">
        <v>2.0799999999999999E-2</v>
      </c>
    </row>
    <row r="19" spans="1:22" x14ac:dyDescent="0.2">
      <c r="A19" s="16" t="s">
        <v>327</v>
      </c>
      <c r="B19" s="4">
        <v>102500</v>
      </c>
      <c r="C19" s="4">
        <v>308740</v>
      </c>
      <c r="D19" s="4">
        <v>-206240</v>
      </c>
      <c r="E19" s="4">
        <v>-13858360000</v>
      </c>
      <c r="F19" s="4">
        <f t="shared" si="0"/>
        <v>-4106159049004</v>
      </c>
      <c r="G19" s="4">
        <v>171000</v>
      </c>
      <c r="H19" s="4">
        <v>168400</v>
      </c>
      <c r="I19" s="4">
        <v>2600</v>
      </c>
      <c r="J19" s="4">
        <v>166340000</v>
      </c>
      <c r="K19" s="24">
        <f t="shared" si="1"/>
        <v>182942119000</v>
      </c>
      <c r="L19" s="4">
        <v>1038</v>
      </c>
      <c r="M19" s="4">
        <v>1912</v>
      </c>
      <c r="N19" s="4">
        <v>141</v>
      </c>
      <c r="O19" s="4">
        <v>251</v>
      </c>
      <c r="P19" s="4">
        <v>945000</v>
      </c>
      <c r="Q19" s="4">
        <v>1466600</v>
      </c>
      <c r="R19" s="5">
        <v>-1.95E-2</v>
      </c>
      <c r="S19" s="4">
        <v>2998000</v>
      </c>
      <c r="T19" s="4">
        <f t="shared" si="2"/>
        <v>3033690</v>
      </c>
      <c r="U19" s="4">
        <f t="shared" si="3"/>
        <v>2204400</v>
      </c>
      <c r="V19" s="5">
        <v>1.9199999999999998E-2</v>
      </c>
    </row>
    <row r="20" spans="1:22" x14ac:dyDescent="0.2">
      <c r="A20" s="16" t="s">
        <v>326</v>
      </c>
      <c r="B20" s="4">
        <v>669250</v>
      </c>
      <c r="C20" s="4">
        <v>418598</v>
      </c>
      <c r="D20" s="4">
        <v>250652</v>
      </c>
      <c r="E20" s="4">
        <v>16989730000</v>
      </c>
      <c r="F20" s="4">
        <f t="shared" si="0"/>
        <v>-4092300689004</v>
      </c>
      <c r="G20" s="4">
        <v>8000</v>
      </c>
      <c r="H20" s="4">
        <v>148200</v>
      </c>
      <c r="I20" s="4">
        <v>-140200</v>
      </c>
      <c r="J20" s="4">
        <v>-9463040000</v>
      </c>
      <c r="K20" s="24">
        <f t="shared" si="1"/>
        <v>182775779000</v>
      </c>
      <c r="L20" s="4">
        <v>1385</v>
      </c>
      <c r="M20" s="4">
        <v>1631</v>
      </c>
      <c r="N20" s="4">
        <v>171</v>
      </c>
      <c r="O20" s="4">
        <v>210</v>
      </c>
      <c r="P20" s="4">
        <v>1156700</v>
      </c>
      <c r="Q20" s="4">
        <v>1415000</v>
      </c>
      <c r="R20" s="5">
        <v>-1.4000000000000002E-3</v>
      </c>
      <c r="S20" s="4">
        <v>2984400</v>
      </c>
      <c r="T20" s="4">
        <f t="shared" si="2"/>
        <v>3202960</v>
      </c>
      <c r="U20" s="4">
        <f t="shared" si="3"/>
        <v>2204400</v>
      </c>
      <c r="V20" s="5">
        <v>1.3300000000000001E-2</v>
      </c>
    </row>
    <row r="21" spans="1:22" x14ac:dyDescent="0.2">
      <c r="A21" s="16" t="s">
        <v>325</v>
      </c>
      <c r="B21" s="4">
        <v>2938200</v>
      </c>
      <c r="C21" s="4">
        <v>1220994</v>
      </c>
      <c r="D21" s="4">
        <v>1717206</v>
      </c>
      <c r="E21" s="4">
        <v>115585850000</v>
      </c>
      <c r="F21" s="4">
        <f t="shared" si="0"/>
        <v>-4109290419004</v>
      </c>
      <c r="G21" s="4">
        <v>133000</v>
      </c>
      <c r="H21" s="4">
        <v>156000</v>
      </c>
      <c r="I21" s="4">
        <v>-23000</v>
      </c>
      <c r="J21" s="4">
        <v>-1487380000</v>
      </c>
      <c r="K21" s="24">
        <f t="shared" si="1"/>
        <v>192238819000</v>
      </c>
      <c r="L21" s="4">
        <v>4570</v>
      </c>
      <c r="M21" s="4">
        <v>2539</v>
      </c>
      <c r="N21" s="4">
        <v>760</v>
      </c>
      <c r="O21" s="4">
        <v>495</v>
      </c>
      <c r="P21" s="4">
        <v>5029300</v>
      </c>
      <c r="Q21" s="4">
        <v>3383500</v>
      </c>
      <c r="R21" s="5">
        <v>3.3500000000000002E-2</v>
      </c>
      <c r="S21" s="4">
        <v>8723900</v>
      </c>
      <c r="T21" s="4">
        <f t="shared" si="2"/>
        <v>2845020</v>
      </c>
      <c r="U21" s="4">
        <f t="shared" si="3"/>
        <v>2006000</v>
      </c>
      <c r="V21" s="5">
        <v>3.7999999999999999E-2</v>
      </c>
    </row>
    <row r="22" spans="1:22" x14ac:dyDescent="0.2">
      <c r="A22" s="16" t="s">
        <v>324</v>
      </c>
      <c r="B22" s="4">
        <v>410500</v>
      </c>
      <c r="C22" s="4">
        <v>233704</v>
      </c>
      <c r="D22" s="4">
        <v>176796</v>
      </c>
      <c r="E22" s="4">
        <v>11622990000</v>
      </c>
      <c r="F22" s="4">
        <f t="shared" si="0"/>
        <v>-4224876269004</v>
      </c>
      <c r="G22" s="4">
        <v>158200</v>
      </c>
      <c r="H22" s="4">
        <v>19100</v>
      </c>
      <c r="I22" s="4">
        <v>139100</v>
      </c>
      <c r="J22" s="4">
        <v>9147940000</v>
      </c>
      <c r="K22" s="24">
        <f t="shared" si="1"/>
        <v>193726199000</v>
      </c>
      <c r="L22" s="4">
        <v>1458</v>
      </c>
      <c r="M22" s="4">
        <v>1074</v>
      </c>
      <c r="N22" s="4">
        <v>137</v>
      </c>
      <c r="O22" s="4">
        <v>120</v>
      </c>
      <c r="P22" s="4">
        <v>1107800</v>
      </c>
      <c r="Q22" s="4">
        <v>971300</v>
      </c>
      <c r="R22" s="5">
        <v>3.0999999999999999E-3</v>
      </c>
      <c r="S22" s="4">
        <v>2261300</v>
      </c>
      <c r="T22" s="4">
        <f t="shared" si="2"/>
        <v>3331760</v>
      </c>
      <c r="U22" s="4">
        <f t="shared" si="3"/>
        <v>2006000</v>
      </c>
      <c r="V22" s="5">
        <v>1.3600000000000001E-2</v>
      </c>
    </row>
    <row r="23" spans="1:22" x14ac:dyDescent="0.2">
      <c r="A23" s="16" t="s">
        <v>323</v>
      </c>
      <c r="B23" s="4">
        <v>427672</v>
      </c>
      <c r="C23" s="4">
        <v>202702</v>
      </c>
      <c r="D23" s="4">
        <v>224970</v>
      </c>
      <c r="E23" s="4">
        <v>14800240000</v>
      </c>
      <c r="F23" s="4">
        <f t="shared" si="0"/>
        <v>-4236499259004</v>
      </c>
      <c r="G23" s="4">
        <v>83500</v>
      </c>
      <c r="H23" s="4">
        <v>183100</v>
      </c>
      <c r="I23" s="4">
        <v>-99600</v>
      </c>
      <c r="J23" s="4">
        <v>-6536300000</v>
      </c>
      <c r="K23" s="24">
        <f t="shared" si="1"/>
        <v>184578259000</v>
      </c>
      <c r="L23" s="4">
        <v>985</v>
      </c>
      <c r="M23" s="4">
        <v>984</v>
      </c>
      <c r="N23" s="4">
        <v>132</v>
      </c>
      <c r="O23" s="4">
        <v>122</v>
      </c>
      <c r="P23" s="4">
        <v>911100</v>
      </c>
      <c r="Q23" s="4">
        <v>1035200</v>
      </c>
      <c r="R23" s="5">
        <v>3.0999999999999999E-3</v>
      </c>
      <c r="S23" s="4">
        <v>2204400</v>
      </c>
      <c r="T23" s="4">
        <f t="shared" si="2"/>
        <v>3688930</v>
      </c>
      <c r="U23" s="4">
        <f t="shared" si="3"/>
        <v>2006000</v>
      </c>
      <c r="V23" s="5">
        <v>7.6E-3</v>
      </c>
    </row>
    <row r="24" spans="1:22" x14ac:dyDescent="0.2">
      <c r="A24" s="16" t="s">
        <v>322</v>
      </c>
      <c r="B24" s="4">
        <v>1336209</v>
      </c>
      <c r="C24" s="4">
        <v>647588</v>
      </c>
      <c r="D24" s="4">
        <v>688621</v>
      </c>
      <c r="E24" s="4">
        <v>44963930000</v>
      </c>
      <c r="F24" s="4">
        <f t="shared" si="0"/>
        <v>-4251299499004</v>
      </c>
      <c r="G24" s="4">
        <v>39100</v>
      </c>
      <c r="H24" s="4">
        <v>36800</v>
      </c>
      <c r="I24" s="4">
        <v>2300</v>
      </c>
      <c r="J24" s="4">
        <v>143780000</v>
      </c>
      <c r="K24" s="24">
        <f t="shared" si="1"/>
        <v>191114559000</v>
      </c>
      <c r="L24" s="4">
        <v>1767</v>
      </c>
      <c r="M24" s="4">
        <v>1729</v>
      </c>
      <c r="N24" s="4">
        <v>104</v>
      </c>
      <c r="O24" s="4">
        <v>143</v>
      </c>
      <c r="P24" s="4">
        <v>1393000</v>
      </c>
      <c r="Q24" s="4">
        <v>1225100</v>
      </c>
      <c r="R24" s="5">
        <v>6.1999999999999998E-3</v>
      </c>
      <c r="S24" s="4">
        <v>2563400</v>
      </c>
      <c r="T24" s="4">
        <f t="shared" si="2"/>
        <v>3683510</v>
      </c>
      <c r="U24" s="4">
        <f t="shared" si="3"/>
        <v>2006000</v>
      </c>
      <c r="V24" s="5">
        <v>9.1999999999999998E-3</v>
      </c>
    </row>
    <row r="25" spans="1:22" x14ac:dyDescent="0.2">
      <c r="A25" s="16" t="s">
        <v>321</v>
      </c>
      <c r="B25" s="4">
        <v>1273540</v>
      </c>
      <c r="C25" s="4">
        <v>615907</v>
      </c>
      <c r="D25" s="4">
        <v>657633</v>
      </c>
      <c r="E25" s="4">
        <v>42966390000</v>
      </c>
      <c r="F25" s="4">
        <f t="shared" si="0"/>
        <v>-4296263429004</v>
      </c>
      <c r="G25" s="4">
        <v>105200</v>
      </c>
      <c r="H25" s="4">
        <v>256100</v>
      </c>
      <c r="I25" s="4">
        <v>-150900</v>
      </c>
      <c r="J25" s="4">
        <v>-9838120000</v>
      </c>
      <c r="K25" s="24">
        <f t="shared" si="1"/>
        <v>190970779000</v>
      </c>
      <c r="L25" s="4">
        <v>1824</v>
      </c>
      <c r="M25" s="4">
        <v>1213</v>
      </c>
      <c r="N25" s="4">
        <v>255</v>
      </c>
      <c r="O25" s="4">
        <v>150</v>
      </c>
      <c r="P25" s="4">
        <v>1426100</v>
      </c>
      <c r="Q25" s="4">
        <v>1018200</v>
      </c>
      <c r="R25" s="5">
        <v>4.6999999999999993E-3</v>
      </c>
      <c r="S25" s="4">
        <v>2940600</v>
      </c>
      <c r="T25" s="4">
        <f t="shared" si="2"/>
        <v>3684220</v>
      </c>
      <c r="U25" s="4">
        <f t="shared" si="3"/>
        <v>2006000</v>
      </c>
      <c r="V25" s="5">
        <v>1.9799999999999998E-2</v>
      </c>
    </row>
    <row r="26" spans="1:22" x14ac:dyDescent="0.2">
      <c r="A26" s="16" t="s">
        <v>320</v>
      </c>
      <c r="B26" s="4">
        <v>569694</v>
      </c>
      <c r="C26" s="4">
        <v>229100</v>
      </c>
      <c r="D26" s="4">
        <v>340594</v>
      </c>
      <c r="E26" s="4">
        <v>21956530000</v>
      </c>
      <c r="F26" s="4">
        <f t="shared" si="0"/>
        <v>-4339229819004</v>
      </c>
      <c r="G26" s="4">
        <v>91000</v>
      </c>
      <c r="H26" s="4">
        <v>205900</v>
      </c>
      <c r="I26" s="4">
        <v>-114900</v>
      </c>
      <c r="J26" s="4">
        <v>-7328150000</v>
      </c>
      <c r="K26" s="24">
        <f t="shared" si="1"/>
        <v>200808899000</v>
      </c>
      <c r="L26" s="4">
        <v>1212</v>
      </c>
      <c r="M26" s="4">
        <v>1075</v>
      </c>
      <c r="N26" s="4">
        <v>154</v>
      </c>
      <c r="O26" s="4">
        <v>117</v>
      </c>
      <c r="P26" s="4">
        <v>1005000</v>
      </c>
      <c r="Q26" s="4">
        <v>793400</v>
      </c>
      <c r="R26" s="5">
        <v>1.1000000000000001E-2</v>
      </c>
      <c r="S26" s="4">
        <v>2006000</v>
      </c>
      <c r="T26" s="4">
        <f t="shared" si="2"/>
        <v>3930030</v>
      </c>
      <c r="U26" s="4">
        <f t="shared" si="3"/>
        <v>2035200</v>
      </c>
      <c r="V26" s="5">
        <v>1.3899999999999999E-2</v>
      </c>
    </row>
    <row r="27" spans="1:22" x14ac:dyDescent="0.2">
      <c r="A27" s="16" t="s">
        <v>319</v>
      </c>
      <c r="B27" s="4">
        <v>537616</v>
      </c>
      <c r="C27" s="4">
        <v>579631</v>
      </c>
      <c r="D27" s="4">
        <v>-42015</v>
      </c>
      <c r="E27" s="4">
        <v>-2659050000</v>
      </c>
      <c r="F27" s="4">
        <f t="shared" si="0"/>
        <v>-4361186349004</v>
      </c>
      <c r="G27" s="4">
        <v>317300</v>
      </c>
      <c r="H27" s="4">
        <v>278100</v>
      </c>
      <c r="I27" s="4">
        <v>39200</v>
      </c>
      <c r="J27" s="4">
        <v>2529330000</v>
      </c>
      <c r="K27" s="24">
        <f t="shared" si="1"/>
        <v>208137049000</v>
      </c>
      <c r="L27" s="4">
        <v>1307</v>
      </c>
      <c r="M27" s="4">
        <v>1261</v>
      </c>
      <c r="N27" s="4">
        <v>145</v>
      </c>
      <c r="O27" s="4">
        <v>162</v>
      </c>
      <c r="P27" s="4">
        <v>1178600</v>
      </c>
      <c r="Q27" s="4">
        <v>979600</v>
      </c>
      <c r="R27" s="5">
        <v>7.9000000000000008E-3</v>
      </c>
      <c r="S27" s="4">
        <v>2478300</v>
      </c>
      <c r="T27" s="4">
        <f t="shared" si="2"/>
        <v>3933800</v>
      </c>
      <c r="U27" s="4">
        <f t="shared" si="3"/>
        <v>2035200</v>
      </c>
      <c r="V27" s="5">
        <v>1.2500000000000001E-2</v>
      </c>
    </row>
    <row r="28" spans="1:22" x14ac:dyDescent="0.2">
      <c r="A28" s="16" t="s">
        <v>318</v>
      </c>
      <c r="B28" s="4">
        <v>86233</v>
      </c>
      <c r="C28" s="4">
        <v>459186</v>
      </c>
      <c r="D28" s="4">
        <v>-372953</v>
      </c>
      <c r="E28" s="4">
        <v>-23782970000</v>
      </c>
      <c r="F28" s="4">
        <f t="shared" si="0"/>
        <v>-4358527299004</v>
      </c>
      <c r="G28" s="4">
        <v>139000</v>
      </c>
      <c r="H28" s="4">
        <v>737800</v>
      </c>
      <c r="I28" s="4">
        <v>-598800</v>
      </c>
      <c r="J28" s="4">
        <v>-38118730000</v>
      </c>
      <c r="K28" s="24">
        <f t="shared" si="1"/>
        <v>205607719000</v>
      </c>
      <c r="L28" s="4">
        <v>631</v>
      </c>
      <c r="M28" s="4">
        <v>2768</v>
      </c>
      <c r="N28" s="4">
        <v>69</v>
      </c>
      <c r="O28" s="4">
        <v>186</v>
      </c>
      <c r="P28" s="4">
        <v>455500</v>
      </c>
      <c r="Q28" s="4">
        <v>1490100</v>
      </c>
      <c r="R28" s="5">
        <v>-7.8000000000000005E-3</v>
      </c>
      <c r="S28" s="4">
        <v>2139400</v>
      </c>
      <c r="T28" s="4">
        <f t="shared" si="2"/>
        <v>4091460</v>
      </c>
      <c r="U28" s="4">
        <f t="shared" si="3"/>
        <v>2035200</v>
      </c>
      <c r="V28" s="5">
        <v>1.72E-2</v>
      </c>
    </row>
    <row r="29" spans="1:22" x14ac:dyDescent="0.2">
      <c r="A29" s="16" t="s">
        <v>317</v>
      </c>
      <c r="B29" s="4">
        <v>205200</v>
      </c>
      <c r="C29" s="4">
        <v>505779</v>
      </c>
      <c r="D29" s="4">
        <v>-300579</v>
      </c>
      <c r="E29" s="4">
        <v>-19315550000</v>
      </c>
      <c r="F29" s="4">
        <f t="shared" si="0"/>
        <v>-4334744329004</v>
      </c>
      <c r="G29" s="4">
        <v>109400</v>
      </c>
      <c r="H29" s="4">
        <v>266900</v>
      </c>
      <c r="I29" s="4">
        <v>-157500</v>
      </c>
      <c r="J29" s="4">
        <v>-10117370000</v>
      </c>
      <c r="K29" s="24">
        <f t="shared" si="1"/>
        <v>243726449000</v>
      </c>
      <c r="L29" s="4">
        <v>855</v>
      </c>
      <c r="M29" s="4">
        <v>1385</v>
      </c>
      <c r="N29" s="4">
        <v>100</v>
      </c>
      <c r="O29" s="4">
        <v>178</v>
      </c>
      <c r="P29" s="4">
        <v>680600</v>
      </c>
      <c r="Q29" s="4">
        <v>1106200</v>
      </c>
      <c r="R29" s="5">
        <v>-3.0999999999999999E-3</v>
      </c>
      <c r="S29" s="4">
        <v>2035200</v>
      </c>
      <c r="T29" s="4">
        <f t="shared" si="2"/>
        <v>4311320</v>
      </c>
      <c r="U29" s="4">
        <f t="shared" si="3"/>
        <v>2509200</v>
      </c>
      <c r="V29" s="5">
        <v>0.02</v>
      </c>
    </row>
    <row r="30" spans="1:22" x14ac:dyDescent="0.2">
      <c r="A30" s="16" t="s">
        <v>316</v>
      </c>
      <c r="B30" s="4">
        <v>1924700</v>
      </c>
      <c r="C30" s="4">
        <v>461115</v>
      </c>
      <c r="D30" s="4">
        <v>1463585</v>
      </c>
      <c r="E30" s="4">
        <v>93564320000</v>
      </c>
      <c r="F30" s="4">
        <f t="shared" si="0"/>
        <v>-4315428779004</v>
      </c>
      <c r="G30" s="4">
        <v>496800</v>
      </c>
      <c r="H30" s="4">
        <v>366400</v>
      </c>
      <c r="I30" s="4">
        <v>130400</v>
      </c>
      <c r="J30" s="4">
        <v>8231820000</v>
      </c>
      <c r="K30" s="24">
        <f t="shared" si="1"/>
        <v>253843819000</v>
      </c>
      <c r="L30" s="4">
        <v>1816</v>
      </c>
      <c r="M30" s="4">
        <v>2966</v>
      </c>
      <c r="N30" s="4">
        <v>278</v>
      </c>
      <c r="O30" s="4">
        <v>370</v>
      </c>
      <c r="P30" s="4">
        <v>1725700</v>
      </c>
      <c r="Q30" s="4">
        <v>2720700</v>
      </c>
      <c r="R30" s="5">
        <v>0</v>
      </c>
      <c r="S30" s="4">
        <v>4677100</v>
      </c>
      <c r="T30" s="4">
        <f t="shared" si="2"/>
        <v>4703420</v>
      </c>
      <c r="U30" s="4">
        <f t="shared" si="3"/>
        <v>2509200</v>
      </c>
      <c r="V30" s="5">
        <v>1.7100000000000001E-2</v>
      </c>
    </row>
    <row r="31" spans="1:22" x14ac:dyDescent="0.2">
      <c r="A31" s="16" t="s">
        <v>315</v>
      </c>
      <c r="B31" s="4">
        <v>3039700</v>
      </c>
      <c r="C31" s="4">
        <v>1395297</v>
      </c>
      <c r="D31" s="4">
        <v>1644403</v>
      </c>
      <c r="E31" s="4">
        <v>106422050000</v>
      </c>
      <c r="F31" s="4">
        <f t="shared" si="0"/>
        <v>-4408993099004</v>
      </c>
      <c r="G31" s="4">
        <v>156900</v>
      </c>
      <c r="H31" s="4">
        <v>359720</v>
      </c>
      <c r="I31" s="4">
        <v>-202820</v>
      </c>
      <c r="J31" s="4">
        <v>-13079647000</v>
      </c>
      <c r="K31" s="24">
        <f t="shared" si="1"/>
        <v>245611999000</v>
      </c>
      <c r="L31" s="4">
        <v>2602</v>
      </c>
      <c r="M31" s="4">
        <v>3116</v>
      </c>
      <c r="N31" s="4">
        <v>243</v>
      </c>
      <c r="O31" s="4">
        <v>347</v>
      </c>
      <c r="P31" s="4">
        <v>2340200</v>
      </c>
      <c r="Q31" s="4">
        <v>2248600</v>
      </c>
      <c r="R31" s="5">
        <v>3.2000000000000002E-3</v>
      </c>
      <c r="S31" s="4">
        <v>5144500</v>
      </c>
      <c r="T31" s="4">
        <f t="shared" si="2"/>
        <v>4693580</v>
      </c>
      <c r="U31" s="4">
        <f t="shared" si="3"/>
        <v>2509200</v>
      </c>
      <c r="V31" s="5">
        <v>1.0800000000000001E-2</v>
      </c>
    </row>
    <row r="32" spans="1:22" x14ac:dyDescent="0.2">
      <c r="A32" s="16" t="s">
        <v>314</v>
      </c>
      <c r="B32" s="4">
        <v>491130</v>
      </c>
      <c r="C32" s="4">
        <v>1794850</v>
      </c>
      <c r="D32" s="4">
        <v>-1303720</v>
      </c>
      <c r="E32" s="4">
        <v>-83689170000</v>
      </c>
      <c r="F32" s="4">
        <f t="shared" si="0"/>
        <v>-4515415149004</v>
      </c>
      <c r="G32" s="4">
        <v>950800</v>
      </c>
      <c r="H32" s="4">
        <v>330100</v>
      </c>
      <c r="I32" s="4">
        <v>620700</v>
      </c>
      <c r="J32" s="4">
        <v>39962240000</v>
      </c>
      <c r="K32" s="24">
        <f t="shared" si="1"/>
        <v>258691646000</v>
      </c>
      <c r="L32" s="4">
        <v>2954</v>
      </c>
      <c r="M32" s="4">
        <v>5282</v>
      </c>
      <c r="N32" s="4">
        <v>350</v>
      </c>
      <c r="O32" s="4">
        <v>542</v>
      </c>
      <c r="P32" s="4">
        <v>2658200</v>
      </c>
      <c r="Q32" s="4">
        <v>4265100</v>
      </c>
      <c r="R32" s="5">
        <v>-1.3999999999999999E-2</v>
      </c>
      <c r="S32" s="4">
        <v>7128700</v>
      </c>
      <c r="T32" s="4">
        <f t="shared" si="2"/>
        <v>4413000</v>
      </c>
      <c r="U32" s="4">
        <f t="shared" si="3"/>
        <v>2509200</v>
      </c>
      <c r="V32" s="5">
        <v>3.0800000000000001E-2</v>
      </c>
    </row>
    <row r="33" spans="1:22" x14ac:dyDescent="0.2">
      <c r="A33" s="16" t="s">
        <v>313</v>
      </c>
      <c r="B33" s="4">
        <v>165810</v>
      </c>
      <c r="C33" s="4">
        <v>1299554</v>
      </c>
      <c r="D33" s="4">
        <v>-1133744</v>
      </c>
      <c r="E33" s="4">
        <v>-75175760000</v>
      </c>
      <c r="F33" s="4">
        <f t="shared" si="0"/>
        <v>-4431725979004</v>
      </c>
      <c r="G33" s="4">
        <v>503800</v>
      </c>
      <c r="H33" s="4">
        <v>164800</v>
      </c>
      <c r="I33" s="4">
        <v>339000</v>
      </c>
      <c r="J33" s="4">
        <v>22389790000</v>
      </c>
      <c r="K33" s="24">
        <f t="shared" si="1"/>
        <v>218729406000</v>
      </c>
      <c r="L33" s="4">
        <v>1689</v>
      </c>
      <c r="M33" s="4">
        <v>4273</v>
      </c>
      <c r="N33" s="4">
        <v>267</v>
      </c>
      <c r="O33" s="4">
        <v>429</v>
      </c>
      <c r="P33" s="4">
        <v>2602600</v>
      </c>
      <c r="Q33" s="4">
        <v>3195600</v>
      </c>
      <c r="R33" s="5">
        <v>-2.7699999999999999E-2</v>
      </c>
      <c r="S33" s="4">
        <v>5776100</v>
      </c>
      <c r="T33" s="4">
        <f t="shared" si="2"/>
        <v>4336690</v>
      </c>
      <c r="U33" s="4">
        <f t="shared" si="3"/>
        <v>2509200</v>
      </c>
      <c r="V33" s="5">
        <v>2.7000000000000003E-2</v>
      </c>
    </row>
    <row r="34" spans="1:22" x14ac:dyDescent="0.2">
      <c r="A34" s="16" t="s">
        <v>270</v>
      </c>
      <c r="B34" s="4">
        <v>199528</v>
      </c>
      <c r="C34" s="4">
        <v>946372</v>
      </c>
      <c r="D34" s="4">
        <v>-746844</v>
      </c>
      <c r="E34" s="4">
        <v>-49881820000</v>
      </c>
      <c r="F34" s="4">
        <f t="shared" si="0"/>
        <v>-4356550219004</v>
      </c>
      <c r="G34" s="4">
        <v>300700</v>
      </c>
      <c r="H34" s="4">
        <v>52500</v>
      </c>
      <c r="I34" s="4">
        <v>248200</v>
      </c>
      <c r="J34" s="4">
        <v>16597110000</v>
      </c>
      <c r="K34" s="24">
        <f t="shared" si="1"/>
        <v>196339616000</v>
      </c>
      <c r="L34" s="4">
        <v>935</v>
      </c>
      <c r="M34" s="4">
        <v>1291</v>
      </c>
      <c r="N34" s="4">
        <v>172</v>
      </c>
      <c r="O34" s="4">
        <v>207</v>
      </c>
      <c r="P34" s="4">
        <v>995600</v>
      </c>
      <c r="Q34" s="4">
        <v>1125500</v>
      </c>
      <c r="R34" s="5">
        <v>1.6000000000000001E-3</v>
      </c>
      <c r="S34" s="4">
        <v>2509200</v>
      </c>
      <c r="T34" s="4">
        <f t="shared" si="2"/>
        <v>4455260</v>
      </c>
      <c r="U34" s="4">
        <f t="shared" si="3"/>
        <v>2516000</v>
      </c>
      <c r="V34" s="5">
        <v>7.4999999999999997E-3</v>
      </c>
    </row>
    <row r="35" spans="1:22" x14ac:dyDescent="0.2">
      <c r="A35" s="16" t="s">
        <v>269</v>
      </c>
      <c r="B35" s="4">
        <v>219900</v>
      </c>
      <c r="C35" s="4">
        <v>1010069</v>
      </c>
      <c r="D35" s="4">
        <v>-790169</v>
      </c>
      <c r="E35" s="4">
        <v>-52668330000</v>
      </c>
      <c r="F35" s="4">
        <f t="shared" si="0"/>
        <v>-4306668399004</v>
      </c>
      <c r="G35" s="4">
        <v>452700</v>
      </c>
      <c r="H35" s="4">
        <v>190000</v>
      </c>
      <c r="I35" s="4">
        <v>262700</v>
      </c>
      <c r="J35" s="4">
        <v>17525210000</v>
      </c>
      <c r="K35" s="24">
        <f t="shared" si="1"/>
        <v>179742506000</v>
      </c>
      <c r="L35" s="4">
        <v>1678</v>
      </c>
      <c r="M35" s="4">
        <v>2056</v>
      </c>
      <c r="N35" s="4">
        <v>194</v>
      </c>
      <c r="O35" s="4">
        <v>157</v>
      </c>
      <c r="P35" s="4">
        <v>1665300</v>
      </c>
      <c r="Q35" s="4">
        <v>1232000</v>
      </c>
      <c r="R35" s="5">
        <v>-3.0000000000000001E-3</v>
      </c>
      <c r="S35" s="4">
        <v>2947700</v>
      </c>
      <c r="T35" s="4">
        <f t="shared" si="2"/>
        <v>4609710</v>
      </c>
      <c r="U35" s="4">
        <f t="shared" si="3"/>
        <v>2516000</v>
      </c>
      <c r="V35" s="5">
        <v>6.0000000000000001E-3</v>
      </c>
    </row>
    <row r="36" spans="1:22" x14ac:dyDescent="0.2">
      <c r="A36" s="16" t="s">
        <v>268</v>
      </c>
      <c r="B36" s="4">
        <v>2108400</v>
      </c>
      <c r="C36" s="4">
        <v>3092460</v>
      </c>
      <c r="D36" s="4">
        <v>-984060</v>
      </c>
      <c r="E36" s="4">
        <v>-65931792266</v>
      </c>
      <c r="F36" s="4">
        <f t="shared" si="0"/>
        <v>-4254000069004</v>
      </c>
      <c r="G36" s="4">
        <v>67800</v>
      </c>
      <c r="H36" s="4">
        <v>227000</v>
      </c>
      <c r="I36" s="4">
        <v>-159200</v>
      </c>
      <c r="J36" s="4">
        <v>-10683460000</v>
      </c>
      <c r="K36" s="24">
        <f t="shared" si="1"/>
        <v>162217296000</v>
      </c>
      <c r="L36" s="4">
        <v>1129</v>
      </c>
      <c r="M36" s="4">
        <v>2009</v>
      </c>
      <c r="N36" s="4">
        <v>167</v>
      </c>
      <c r="O36" s="4">
        <v>239</v>
      </c>
      <c r="P36" s="4">
        <v>1180900</v>
      </c>
      <c r="Q36" s="4">
        <v>1990800</v>
      </c>
      <c r="R36" s="5">
        <v>-2.8999999999999998E-3</v>
      </c>
      <c r="S36" s="4">
        <v>4464100</v>
      </c>
      <c r="T36" s="4">
        <f t="shared" si="2"/>
        <v>4444510</v>
      </c>
      <c r="U36" s="4">
        <f t="shared" si="3"/>
        <v>2516000</v>
      </c>
      <c r="V36" s="5">
        <v>7.4999999999999997E-3</v>
      </c>
    </row>
    <row r="37" spans="1:22" x14ac:dyDescent="0.2">
      <c r="A37" s="16" t="s">
        <v>254</v>
      </c>
      <c r="B37" s="4">
        <v>347000</v>
      </c>
      <c r="C37" s="4">
        <v>1329898</v>
      </c>
      <c r="D37" s="4">
        <v>-982898</v>
      </c>
      <c r="E37" s="4">
        <v>-65866300000</v>
      </c>
      <c r="F37" s="4">
        <f t="shared" si="0"/>
        <v>-4188068276738</v>
      </c>
      <c r="G37" s="4">
        <v>77800</v>
      </c>
      <c r="H37" s="4">
        <v>56400</v>
      </c>
      <c r="I37" s="4">
        <v>21400</v>
      </c>
      <c r="J37" s="4">
        <v>1437400000</v>
      </c>
      <c r="K37" s="24">
        <f t="shared" si="1"/>
        <v>172900756000</v>
      </c>
      <c r="L37" s="4">
        <v>1637</v>
      </c>
      <c r="M37" s="4">
        <v>1046</v>
      </c>
      <c r="N37" s="4">
        <v>189</v>
      </c>
      <c r="O37" s="4">
        <v>115</v>
      </c>
      <c r="P37" s="4">
        <v>1363000</v>
      </c>
      <c r="Q37" s="4">
        <v>894900</v>
      </c>
      <c r="R37" s="5">
        <v>0</v>
      </c>
      <c r="S37" s="4">
        <v>2516000</v>
      </c>
      <c r="T37" s="4">
        <f t="shared" si="2"/>
        <v>4445360</v>
      </c>
      <c r="U37" s="4">
        <f t="shared" si="3"/>
        <v>3716000</v>
      </c>
      <c r="V37" s="5">
        <v>7.4999999999999997E-3</v>
      </c>
    </row>
    <row r="38" spans="1:22" x14ac:dyDescent="0.2">
      <c r="A38" s="16" t="s">
        <v>253</v>
      </c>
      <c r="B38" s="4">
        <v>241205</v>
      </c>
      <c r="C38" s="4">
        <v>572239</v>
      </c>
      <c r="D38" s="4">
        <v>-331034</v>
      </c>
      <c r="E38" s="4">
        <v>-22257710000</v>
      </c>
      <c r="F38" s="4">
        <f t="shared" si="0"/>
        <v>-4122201976738</v>
      </c>
      <c r="G38" s="4">
        <v>131900</v>
      </c>
      <c r="H38" s="4">
        <v>475500</v>
      </c>
      <c r="I38" s="4">
        <v>-343600</v>
      </c>
      <c r="J38" s="4">
        <v>-23071970000</v>
      </c>
      <c r="K38" s="24">
        <f t="shared" si="1"/>
        <v>171463356000</v>
      </c>
      <c r="L38" s="4">
        <v>1718</v>
      </c>
      <c r="M38" s="4">
        <v>3302</v>
      </c>
      <c r="N38" s="4">
        <v>123</v>
      </c>
      <c r="O38" s="4">
        <v>303</v>
      </c>
      <c r="P38" s="4">
        <v>1027500</v>
      </c>
      <c r="Q38" s="4">
        <v>2583100</v>
      </c>
      <c r="R38" s="5">
        <v>-1.34E-2</v>
      </c>
      <c r="S38" s="4">
        <v>3716000</v>
      </c>
      <c r="T38" s="4">
        <f t="shared" si="2"/>
        <v>4632620</v>
      </c>
      <c r="U38" s="4">
        <f t="shared" si="3"/>
        <v>4233800</v>
      </c>
      <c r="V38" s="5">
        <v>1.6200000000000003E-2</v>
      </c>
    </row>
    <row r="39" spans="1:22" x14ac:dyDescent="0.2">
      <c r="A39" s="16" t="s">
        <v>252</v>
      </c>
      <c r="B39" s="4">
        <v>1729600</v>
      </c>
      <c r="C39" s="4">
        <v>1044526</v>
      </c>
      <c r="D39" s="4">
        <v>685074</v>
      </c>
      <c r="E39" s="4">
        <v>46587510000</v>
      </c>
      <c r="F39" s="4">
        <f t="shared" si="0"/>
        <v>-4099944266738</v>
      </c>
      <c r="G39" s="4">
        <v>247500</v>
      </c>
      <c r="H39" s="4">
        <v>262000</v>
      </c>
      <c r="I39" s="4">
        <v>-14500</v>
      </c>
      <c r="J39" s="4">
        <v>-964680000</v>
      </c>
      <c r="K39" s="24">
        <f t="shared" si="1"/>
        <v>194535326000</v>
      </c>
      <c r="L39" s="4">
        <v>2352</v>
      </c>
      <c r="M39" s="4">
        <v>3135</v>
      </c>
      <c r="N39" s="4">
        <v>233</v>
      </c>
      <c r="O39" s="4">
        <v>346</v>
      </c>
      <c r="P39" s="4">
        <v>1847200</v>
      </c>
      <c r="Q39" s="4">
        <v>2984200</v>
      </c>
      <c r="R39" s="5">
        <v>-4.4000000000000003E-3</v>
      </c>
      <c r="S39" s="4">
        <v>4233800</v>
      </c>
      <c r="T39" s="4">
        <f t="shared" si="2"/>
        <v>4825500</v>
      </c>
      <c r="U39" s="4">
        <f t="shared" si="3"/>
        <v>3694900</v>
      </c>
      <c r="V39" s="5">
        <v>7.4000000000000003E-3</v>
      </c>
    </row>
    <row r="40" spans="1:22" x14ac:dyDescent="0.2">
      <c r="A40" s="16" t="s">
        <v>251</v>
      </c>
      <c r="B40" s="4">
        <v>3665400</v>
      </c>
      <c r="C40" s="4">
        <v>1666190</v>
      </c>
      <c r="D40" s="4">
        <v>1999210</v>
      </c>
      <c r="E40" s="4">
        <v>135598370000</v>
      </c>
      <c r="F40" s="4">
        <f t="shared" si="0"/>
        <v>-4146531776738</v>
      </c>
      <c r="G40" s="4">
        <v>551400</v>
      </c>
      <c r="H40" s="4">
        <v>303900</v>
      </c>
      <c r="I40" s="4">
        <v>247500</v>
      </c>
      <c r="J40" s="4">
        <v>16760300000</v>
      </c>
      <c r="K40" s="24">
        <f t="shared" si="1"/>
        <v>195500006000</v>
      </c>
      <c r="L40" s="4">
        <v>3350</v>
      </c>
      <c r="M40" s="4">
        <v>3143</v>
      </c>
      <c r="N40" s="4">
        <v>563</v>
      </c>
      <c r="O40" s="4">
        <v>605</v>
      </c>
      <c r="P40" s="4">
        <v>3687300</v>
      </c>
      <c r="Q40" s="4">
        <v>3468800</v>
      </c>
      <c r="R40" s="5">
        <v>2.2499999999999999E-2</v>
      </c>
      <c r="S40" s="4">
        <v>8598100</v>
      </c>
      <c r="T40" s="4">
        <f t="shared" si="2"/>
        <v>4471860</v>
      </c>
      <c r="U40" s="4">
        <f t="shared" si="3"/>
        <v>3694900</v>
      </c>
      <c r="V40" s="5">
        <v>2.4900000000000002E-2</v>
      </c>
    </row>
    <row r="41" spans="1:22" x14ac:dyDescent="0.2">
      <c r="A41" s="16" t="s">
        <v>250</v>
      </c>
      <c r="B41" s="4">
        <v>114666</v>
      </c>
      <c r="C41" s="4">
        <v>2473416</v>
      </c>
      <c r="D41" s="4">
        <v>-2358750</v>
      </c>
      <c r="E41" s="4">
        <v>-157867090000</v>
      </c>
      <c r="F41" s="4">
        <f t="shared" si="0"/>
        <v>-4282130146738</v>
      </c>
      <c r="G41" s="4">
        <v>293000</v>
      </c>
      <c r="H41" s="4">
        <v>710662</v>
      </c>
      <c r="I41" s="4">
        <v>-417662</v>
      </c>
      <c r="J41" s="4">
        <v>-28008016000</v>
      </c>
      <c r="K41" s="24">
        <f t="shared" si="1"/>
        <v>178739706000</v>
      </c>
      <c r="L41" s="4">
        <v>2470</v>
      </c>
      <c r="M41" s="4">
        <v>5492</v>
      </c>
      <c r="N41" s="4">
        <v>210</v>
      </c>
      <c r="O41" s="4">
        <v>405</v>
      </c>
      <c r="P41" s="4">
        <v>1535200</v>
      </c>
      <c r="Q41" s="4">
        <v>3510500</v>
      </c>
      <c r="R41" s="5">
        <v>-8.8999999999999999E-3</v>
      </c>
      <c r="S41" s="4">
        <v>5046100</v>
      </c>
      <c r="T41" s="4">
        <f t="shared" si="2"/>
        <v>4333030</v>
      </c>
      <c r="U41" s="4">
        <f t="shared" si="3"/>
        <v>2812100</v>
      </c>
      <c r="V41" s="5">
        <v>9.0000000000000011E-3</v>
      </c>
    </row>
    <row r="42" spans="1:22" x14ac:dyDescent="0.2">
      <c r="A42" s="16" t="s">
        <v>249</v>
      </c>
      <c r="B42" s="4">
        <v>137200</v>
      </c>
      <c r="C42" s="4">
        <v>2063002</v>
      </c>
      <c r="D42" s="4">
        <v>-1925802</v>
      </c>
      <c r="E42" s="4">
        <v>-129125420000</v>
      </c>
      <c r="F42" s="4">
        <f t="shared" si="0"/>
        <v>-4124263056738</v>
      </c>
      <c r="G42" s="4">
        <v>649600</v>
      </c>
      <c r="H42" s="4">
        <v>399400</v>
      </c>
      <c r="I42" s="4">
        <v>250200</v>
      </c>
      <c r="J42" s="4">
        <v>16892590000</v>
      </c>
      <c r="K42" s="24">
        <f t="shared" si="1"/>
        <v>206747722000</v>
      </c>
      <c r="L42" s="4">
        <v>2692</v>
      </c>
      <c r="M42" s="4">
        <v>2409</v>
      </c>
      <c r="N42" s="4">
        <v>369</v>
      </c>
      <c r="O42" s="4">
        <v>284</v>
      </c>
      <c r="P42" s="4">
        <v>2169400</v>
      </c>
      <c r="Q42" s="4">
        <v>1864700</v>
      </c>
      <c r="R42" s="5">
        <v>4.5000000000000005E-3</v>
      </c>
      <c r="S42" s="4">
        <v>4322900</v>
      </c>
      <c r="T42" s="4">
        <f t="shared" si="2"/>
        <v>4222950</v>
      </c>
      <c r="U42" s="4">
        <f t="shared" si="3"/>
        <v>2524500</v>
      </c>
      <c r="V42" s="5">
        <v>1.04E-2</v>
      </c>
    </row>
    <row r="43" spans="1:22" x14ac:dyDescent="0.2">
      <c r="A43" s="16" t="s">
        <v>248</v>
      </c>
      <c r="B43" s="4">
        <v>289025</v>
      </c>
      <c r="C43" s="4">
        <v>2658544</v>
      </c>
      <c r="D43" s="4">
        <v>-2369519</v>
      </c>
      <c r="E43" s="4">
        <v>-159276120000</v>
      </c>
      <c r="F43" s="4">
        <f t="shared" si="0"/>
        <v>-3995137636738</v>
      </c>
      <c r="G43" s="4">
        <v>405800</v>
      </c>
      <c r="H43" s="4">
        <v>97500</v>
      </c>
      <c r="I43" s="4">
        <v>308300</v>
      </c>
      <c r="J43" s="4">
        <v>20731840000</v>
      </c>
      <c r="K43" s="24">
        <f t="shared" si="1"/>
        <v>189855132000</v>
      </c>
      <c r="L43" s="4">
        <v>1894</v>
      </c>
      <c r="M43" s="4">
        <v>4908</v>
      </c>
      <c r="N43" s="4">
        <v>230</v>
      </c>
      <c r="O43" s="4">
        <v>413</v>
      </c>
      <c r="P43" s="4">
        <v>1514600</v>
      </c>
      <c r="Q43" s="4">
        <v>3046200</v>
      </c>
      <c r="R43" s="5">
        <v>-8.8999999999999999E-3</v>
      </c>
      <c r="S43" s="4">
        <v>5013000</v>
      </c>
      <c r="T43" s="4">
        <f t="shared" si="2"/>
        <v>4401290</v>
      </c>
      <c r="U43" s="4">
        <f t="shared" si="3"/>
        <v>2524500</v>
      </c>
      <c r="V43" s="5">
        <v>1.04E-2</v>
      </c>
    </row>
    <row r="44" spans="1:22" x14ac:dyDescent="0.2">
      <c r="A44" s="16" t="s">
        <v>247</v>
      </c>
      <c r="B44" s="4">
        <v>197100</v>
      </c>
      <c r="C44" s="4">
        <v>1586404</v>
      </c>
      <c r="D44" s="4">
        <v>-1389304</v>
      </c>
      <c r="E44" s="4">
        <v>-94135350000</v>
      </c>
      <c r="F44" s="4">
        <f t="shared" si="0"/>
        <v>-3835861516738</v>
      </c>
      <c r="G44" s="4">
        <v>124600</v>
      </c>
      <c r="H44" s="4">
        <v>154200</v>
      </c>
      <c r="I44" s="4">
        <v>-29600</v>
      </c>
      <c r="J44" s="4">
        <v>-2002310000</v>
      </c>
      <c r="K44" s="24">
        <f t="shared" si="1"/>
        <v>169123292000</v>
      </c>
      <c r="L44" s="4">
        <v>1133</v>
      </c>
      <c r="M44" s="4">
        <v>2872</v>
      </c>
      <c r="N44" s="4">
        <v>147</v>
      </c>
      <c r="O44" s="4">
        <v>256</v>
      </c>
      <c r="P44" s="4">
        <v>1064400</v>
      </c>
      <c r="Q44" s="4">
        <v>2433500</v>
      </c>
      <c r="R44" s="5">
        <v>-1.4000000000000002E-3</v>
      </c>
      <c r="S44" s="4">
        <v>3694900</v>
      </c>
      <c r="T44" s="4">
        <f t="shared" si="2"/>
        <v>4516910</v>
      </c>
      <c r="U44" s="4">
        <f t="shared" si="3"/>
        <v>2524500</v>
      </c>
      <c r="V44" s="5">
        <v>1.32E-2</v>
      </c>
    </row>
    <row r="45" spans="1:22" x14ac:dyDescent="0.2">
      <c r="A45" s="16" t="s">
        <v>246</v>
      </c>
      <c r="B45" s="4">
        <v>81900</v>
      </c>
      <c r="C45" s="4">
        <v>2437710</v>
      </c>
      <c r="D45" s="4">
        <v>-2355810</v>
      </c>
      <c r="E45" s="4">
        <v>-159946283237</v>
      </c>
      <c r="F45" s="4">
        <f t="shared" si="0"/>
        <v>-3741726166738</v>
      </c>
      <c r="G45" s="4">
        <v>0</v>
      </c>
      <c r="H45" s="4">
        <v>0</v>
      </c>
      <c r="I45" s="4">
        <v>0</v>
      </c>
      <c r="J45" s="4">
        <v>33414990000</v>
      </c>
      <c r="K45" s="24">
        <f t="shared" si="1"/>
        <v>171125602000</v>
      </c>
      <c r="L45" s="4">
        <v>2144</v>
      </c>
      <c r="M45" s="4">
        <v>2633</v>
      </c>
      <c r="N45" s="4">
        <v>342</v>
      </c>
      <c r="O45" s="4">
        <v>332</v>
      </c>
      <c r="P45" s="4">
        <v>2059600</v>
      </c>
      <c r="Q45" s="4">
        <v>2049300</v>
      </c>
      <c r="R45" s="5">
        <v>0</v>
      </c>
      <c r="S45" s="4">
        <v>4492200</v>
      </c>
      <c r="T45" s="4">
        <f t="shared" si="2"/>
        <v>4615330</v>
      </c>
      <c r="U45" s="4">
        <f t="shared" si="3"/>
        <v>2524500</v>
      </c>
      <c r="V45" s="5">
        <v>1.1699999999999999E-2</v>
      </c>
    </row>
    <row r="46" spans="1:22" x14ac:dyDescent="0.2">
      <c r="A46" s="16" t="s">
        <v>245</v>
      </c>
      <c r="B46" s="4">
        <v>44867</v>
      </c>
      <c r="C46" s="4">
        <v>1107474</v>
      </c>
      <c r="D46" s="4">
        <v>-1062607</v>
      </c>
      <c r="E46" s="4">
        <v>-71786220000</v>
      </c>
      <c r="F46" s="4">
        <f t="shared" si="0"/>
        <v>-3581779883501</v>
      </c>
      <c r="G46" s="4">
        <v>164500</v>
      </c>
      <c r="H46" s="4">
        <v>315500</v>
      </c>
      <c r="I46" s="4">
        <v>-151000</v>
      </c>
      <c r="J46" s="4">
        <v>-10203130000</v>
      </c>
      <c r="K46" s="24">
        <f t="shared" si="1"/>
        <v>137710612000</v>
      </c>
      <c r="L46" s="4">
        <v>1463</v>
      </c>
      <c r="M46" s="4">
        <v>1839</v>
      </c>
      <c r="N46" s="4">
        <v>131</v>
      </c>
      <c r="O46" s="4">
        <v>236</v>
      </c>
      <c r="P46" s="4">
        <v>1079900</v>
      </c>
      <c r="Q46" s="4">
        <v>1445000</v>
      </c>
      <c r="R46" s="5">
        <v>0</v>
      </c>
      <c r="S46" s="4">
        <v>2812100</v>
      </c>
      <c r="T46" s="4">
        <f t="shared" si="2"/>
        <v>4904380</v>
      </c>
      <c r="U46" s="4">
        <f t="shared" si="3"/>
        <v>2524500</v>
      </c>
      <c r="V46" s="5">
        <v>7.4000000000000003E-3</v>
      </c>
    </row>
    <row r="47" spans="1:22" x14ac:dyDescent="0.2">
      <c r="A47" s="16" t="s">
        <v>244</v>
      </c>
      <c r="B47" s="4">
        <v>132278</v>
      </c>
      <c r="C47" s="4">
        <v>970370</v>
      </c>
      <c r="D47" s="4">
        <v>-838092</v>
      </c>
      <c r="E47" s="4">
        <v>-56580000000</v>
      </c>
      <c r="F47" s="4">
        <f t="shared" ref="F47:F73" si="4">E47+F48</f>
        <v>-3509993663501</v>
      </c>
      <c r="G47" s="4">
        <v>223100</v>
      </c>
      <c r="H47" s="4">
        <v>247300</v>
      </c>
      <c r="I47" s="4">
        <v>-24200</v>
      </c>
      <c r="J47" s="4">
        <v>-1624190000</v>
      </c>
      <c r="K47" s="24">
        <f t="shared" ref="K47:K73" si="5">K48+J47</f>
        <v>147913742000</v>
      </c>
      <c r="L47" s="4">
        <v>1581</v>
      </c>
      <c r="M47" s="4">
        <v>2258</v>
      </c>
      <c r="N47" s="4">
        <v>182</v>
      </c>
      <c r="O47" s="4">
        <v>220</v>
      </c>
      <c r="P47" s="4">
        <v>981100</v>
      </c>
      <c r="Q47" s="4">
        <v>1523000</v>
      </c>
      <c r="R47" s="5">
        <v>6.0000000000000001E-3</v>
      </c>
      <c r="S47" s="4">
        <v>2524500</v>
      </c>
      <c r="T47" s="4">
        <f t="shared" si="2"/>
        <v>5036330</v>
      </c>
      <c r="U47" s="4">
        <f t="shared" ref="U47:U73" si="6">MIN(S48:S52)</f>
        <v>3222100</v>
      </c>
      <c r="V47" s="5">
        <v>8.8999999999999999E-3</v>
      </c>
    </row>
    <row r="48" spans="1:22" x14ac:dyDescent="0.2">
      <c r="A48" s="16" t="s">
        <v>243</v>
      </c>
      <c r="B48" s="4">
        <v>150665</v>
      </c>
      <c r="C48" s="4">
        <v>2569048</v>
      </c>
      <c r="D48" s="4">
        <v>-2418383</v>
      </c>
      <c r="E48" s="4">
        <v>-163695190000</v>
      </c>
      <c r="F48" s="4">
        <f t="shared" si="4"/>
        <v>-3453413663501</v>
      </c>
      <c r="G48" s="4">
        <v>178000</v>
      </c>
      <c r="H48" s="4">
        <v>527800</v>
      </c>
      <c r="I48" s="4">
        <v>-349800</v>
      </c>
      <c r="J48" s="4">
        <v>-23736370000</v>
      </c>
      <c r="K48" s="24">
        <f t="shared" si="5"/>
        <v>149537932000</v>
      </c>
      <c r="L48" s="4">
        <v>2069</v>
      </c>
      <c r="M48" s="4">
        <v>4938</v>
      </c>
      <c r="N48" s="4">
        <v>315</v>
      </c>
      <c r="O48" s="4">
        <v>676</v>
      </c>
      <c r="P48" s="4">
        <v>1708300</v>
      </c>
      <c r="Q48" s="4">
        <v>3500700</v>
      </c>
      <c r="R48" s="5">
        <v>-7.4000000000000003E-3</v>
      </c>
      <c r="S48" s="4">
        <v>5588600</v>
      </c>
      <c r="T48" s="4">
        <f t="shared" si="2"/>
        <v>4904310</v>
      </c>
      <c r="U48" s="4">
        <f t="shared" si="6"/>
        <v>3222100</v>
      </c>
      <c r="V48" s="5">
        <v>1.6200000000000003E-2</v>
      </c>
    </row>
    <row r="49" spans="1:22" x14ac:dyDescent="0.2">
      <c r="A49" s="16" t="s">
        <v>236</v>
      </c>
      <c r="B49" s="4">
        <v>210516</v>
      </c>
      <c r="C49" s="4">
        <v>3433832</v>
      </c>
      <c r="D49" s="4">
        <v>-3223316</v>
      </c>
      <c r="E49" s="4">
        <v>-219206700000</v>
      </c>
      <c r="F49" s="4">
        <f t="shared" si="4"/>
        <v>-3289718473501</v>
      </c>
      <c r="G49" s="4">
        <v>241600</v>
      </c>
      <c r="H49" s="4">
        <v>337300</v>
      </c>
      <c r="I49" s="4">
        <v>-95700</v>
      </c>
      <c r="J49" s="4">
        <v>-6557040000</v>
      </c>
      <c r="K49" s="24">
        <f t="shared" si="5"/>
        <v>173274302000</v>
      </c>
      <c r="L49" s="4">
        <v>1742</v>
      </c>
      <c r="M49" s="4">
        <v>6049</v>
      </c>
      <c r="N49" s="4">
        <v>187</v>
      </c>
      <c r="O49" s="4">
        <v>498</v>
      </c>
      <c r="P49" s="4">
        <v>1443400</v>
      </c>
      <c r="Q49" s="4">
        <v>4250800</v>
      </c>
      <c r="R49" s="5">
        <v>-8.8000000000000005E-3</v>
      </c>
      <c r="S49" s="4">
        <v>6162600</v>
      </c>
      <c r="T49" s="4">
        <f t="shared" si="2"/>
        <v>5024150</v>
      </c>
      <c r="U49" s="4">
        <f t="shared" si="6"/>
        <v>3222100</v>
      </c>
      <c r="V49" s="5">
        <v>1.32E-2</v>
      </c>
    </row>
    <row r="50" spans="1:22" x14ac:dyDescent="0.2">
      <c r="A50" s="16" t="s">
        <v>235</v>
      </c>
      <c r="B50" s="4">
        <v>443993</v>
      </c>
      <c r="C50" s="4">
        <v>3412100</v>
      </c>
      <c r="D50" s="4">
        <v>-2968107</v>
      </c>
      <c r="E50" s="4">
        <v>-202426550000</v>
      </c>
      <c r="F50" s="4">
        <f t="shared" si="4"/>
        <v>-3070511773501</v>
      </c>
      <c r="G50" s="4">
        <v>539700</v>
      </c>
      <c r="H50" s="4">
        <v>100000</v>
      </c>
      <c r="I50" s="4">
        <v>439700</v>
      </c>
      <c r="J50" s="4">
        <v>30060740000</v>
      </c>
      <c r="K50" s="24">
        <f t="shared" si="5"/>
        <v>179831342000</v>
      </c>
      <c r="L50" s="4">
        <v>2942</v>
      </c>
      <c r="M50" s="4">
        <v>3551</v>
      </c>
      <c r="N50" s="4">
        <v>406</v>
      </c>
      <c r="O50" s="4">
        <v>466</v>
      </c>
      <c r="P50" s="4">
        <v>2128800</v>
      </c>
      <c r="Q50" s="4">
        <v>2777400</v>
      </c>
      <c r="R50" s="5">
        <v>5.8999999999999999E-3</v>
      </c>
      <c r="S50" s="4">
        <v>5061700</v>
      </c>
      <c r="T50" s="4">
        <f t="shared" si="2"/>
        <v>5039740</v>
      </c>
      <c r="U50" s="4">
        <f t="shared" si="6"/>
        <v>3222100</v>
      </c>
      <c r="V50" s="5">
        <v>8.8000000000000005E-3</v>
      </c>
    </row>
    <row r="51" spans="1:22" x14ac:dyDescent="0.2">
      <c r="A51" s="16" t="s">
        <v>234</v>
      </c>
      <c r="B51" s="4">
        <v>331665</v>
      </c>
      <c r="C51" s="4">
        <v>1560642</v>
      </c>
      <c r="D51" s="4">
        <v>-1228977</v>
      </c>
      <c r="E51" s="4">
        <v>-83323070000</v>
      </c>
      <c r="F51" s="4">
        <f t="shared" si="4"/>
        <v>-2868085223501</v>
      </c>
      <c r="G51" s="4">
        <v>333600</v>
      </c>
      <c r="H51" s="4">
        <v>381700</v>
      </c>
      <c r="I51" s="4">
        <v>-48100</v>
      </c>
      <c r="J51" s="4">
        <v>-3217710000</v>
      </c>
      <c r="K51" s="24">
        <f t="shared" si="5"/>
        <v>149770602000</v>
      </c>
      <c r="L51" s="4">
        <v>2048</v>
      </c>
      <c r="M51" s="4">
        <v>2729</v>
      </c>
      <c r="N51" s="4">
        <v>202</v>
      </c>
      <c r="O51" s="4">
        <v>243</v>
      </c>
      <c r="P51" s="4">
        <v>1369400</v>
      </c>
      <c r="Q51" s="4">
        <v>1893500</v>
      </c>
      <c r="R51" s="5">
        <v>3.0000000000000001E-3</v>
      </c>
      <c r="S51" s="4">
        <v>3657800</v>
      </c>
      <c r="T51" s="4">
        <f t="shared" si="2"/>
        <v>5160250</v>
      </c>
      <c r="U51" s="4">
        <f t="shared" si="6"/>
        <v>3222100</v>
      </c>
      <c r="V51" s="5">
        <v>1.61E-2</v>
      </c>
    </row>
    <row r="52" spans="1:22" x14ac:dyDescent="0.2">
      <c r="A52" s="16" t="s">
        <v>233</v>
      </c>
      <c r="B52" s="4">
        <v>1137565</v>
      </c>
      <c r="C52" s="4">
        <v>1843189</v>
      </c>
      <c r="D52" s="4">
        <v>-705624</v>
      </c>
      <c r="E52" s="4">
        <v>-47954380000</v>
      </c>
      <c r="F52" s="4">
        <f t="shared" si="4"/>
        <v>-2784762153501</v>
      </c>
      <c r="G52" s="4">
        <v>54600</v>
      </c>
      <c r="H52" s="4">
        <v>407100</v>
      </c>
      <c r="I52" s="4">
        <v>-352500</v>
      </c>
      <c r="J52" s="4">
        <v>-23956830000</v>
      </c>
      <c r="K52" s="24">
        <f t="shared" si="5"/>
        <v>152988312000</v>
      </c>
      <c r="L52" s="4">
        <v>1571</v>
      </c>
      <c r="M52" s="4">
        <v>2701</v>
      </c>
      <c r="N52" s="4">
        <v>246</v>
      </c>
      <c r="O52" s="4">
        <v>295</v>
      </c>
      <c r="P52" s="4">
        <v>1183600</v>
      </c>
      <c r="Q52" s="4">
        <v>2042100</v>
      </c>
      <c r="R52" s="5">
        <v>-1.4000000000000002E-3</v>
      </c>
      <c r="S52" s="4">
        <v>3222100</v>
      </c>
      <c r="T52" s="4">
        <f t="shared" si="2"/>
        <v>5391130</v>
      </c>
      <c r="U52" s="4">
        <f t="shared" si="6"/>
        <v>3844000</v>
      </c>
      <c r="V52" s="5">
        <v>1.03E-2</v>
      </c>
    </row>
    <row r="53" spans="1:22" x14ac:dyDescent="0.2">
      <c r="A53" s="16" t="s">
        <v>232</v>
      </c>
      <c r="B53" s="4">
        <v>355168</v>
      </c>
      <c r="C53" s="4">
        <v>1925848</v>
      </c>
      <c r="D53" s="4">
        <v>-1570680</v>
      </c>
      <c r="E53" s="4">
        <v>-106813710000</v>
      </c>
      <c r="F53" s="4">
        <f t="shared" si="4"/>
        <v>-2736807773501</v>
      </c>
      <c r="G53" s="4">
        <v>527000</v>
      </c>
      <c r="H53" s="4">
        <v>327000</v>
      </c>
      <c r="I53" s="4">
        <v>200000</v>
      </c>
      <c r="J53" s="4">
        <v>13463840000</v>
      </c>
      <c r="K53" s="24">
        <f t="shared" si="5"/>
        <v>176945142000</v>
      </c>
      <c r="L53" s="4">
        <v>3037</v>
      </c>
      <c r="M53" s="4">
        <v>5159</v>
      </c>
      <c r="N53" s="4">
        <v>364</v>
      </c>
      <c r="O53" s="4">
        <v>612</v>
      </c>
      <c r="P53" s="4">
        <v>2400200</v>
      </c>
      <c r="Q53" s="4">
        <v>4140900</v>
      </c>
      <c r="R53" s="5">
        <v>-1.32E-2</v>
      </c>
      <c r="S53" s="4">
        <v>6796400</v>
      </c>
      <c r="T53" s="4">
        <f t="shared" si="2"/>
        <v>5212950</v>
      </c>
      <c r="U53" s="4">
        <f t="shared" si="6"/>
        <v>3844000</v>
      </c>
      <c r="V53" s="5">
        <v>2.18E-2</v>
      </c>
    </row>
    <row r="54" spans="1:22" x14ac:dyDescent="0.2">
      <c r="A54" s="16" t="s">
        <v>231</v>
      </c>
      <c r="B54" s="4">
        <v>259410</v>
      </c>
      <c r="C54" s="4">
        <v>1625147</v>
      </c>
      <c r="D54" s="4">
        <v>-1365737</v>
      </c>
      <c r="E54" s="4">
        <v>-94430450000</v>
      </c>
      <c r="F54" s="4">
        <f t="shared" si="4"/>
        <v>-2629994063501</v>
      </c>
      <c r="G54" s="4">
        <v>405100</v>
      </c>
      <c r="H54" s="4">
        <v>107500</v>
      </c>
      <c r="I54" s="4">
        <v>297600</v>
      </c>
      <c r="J54" s="4">
        <v>20604890000</v>
      </c>
      <c r="K54" s="24">
        <f t="shared" si="5"/>
        <v>163481302000</v>
      </c>
      <c r="L54" s="4">
        <v>2152</v>
      </c>
      <c r="M54" s="4">
        <v>3946</v>
      </c>
      <c r="N54" s="4">
        <v>232</v>
      </c>
      <c r="O54" s="4">
        <v>363</v>
      </c>
      <c r="P54" s="4">
        <v>1702800</v>
      </c>
      <c r="Q54" s="4">
        <v>3988500</v>
      </c>
      <c r="R54" s="5">
        <v>-2.4700000000000003E-2</v>
      </c>
      <c r="S54" s="4">
        <v>4851100</v>
      </c>
      <c r="T54" s="4">
        <f t="shared" si="2"/>
        <v>5176610</v>
      </c>
      <c r="U54" s="4">
        <f t="shared" si="6"/>
        <v>3844000</v>
      </c>
      <c r="V54" s="5">
        <v>0.02</v>
      </c>
    </row>
    <row r="55" spans="1:22" x14ac:dyDescent="0.2">
      <c r="A55" s="16" t="s">
        <v>230</v>
      </c>
      <c r="B55" s="4">
        <v>253975</v>
      </c>
      <c r="C55" s="4">
        <v>2253254</v>
      </c>
      <c r="D55" s="4">
        <v>-1999279</v>
      </c>
      <c r="E55" s="4">
        <v>-141209170000</v>
      </c>
      <c r="F55" s="4">
        <f t="shared" si="4"/>
        <v>-2535563613501</v>
      </c>
      <c r="G55" s="4">
        <v>160400</v>
      </c>
      <c r="H55" s="4">
        <v>334100</v>
      </c>
      <c r="I55" s="4">
        <v>-173700</v>
      </c>
      <c r="J55" s="4">
        <v>-12280480000</v>
      </c>
      <c r="K55" s="24">
        <f t="shared" si="5"/>
        <v>142876412000</v>
      </c>
      <c r="L55" s="4">
        <v>2220</v>
      </c>
      <c r="M55" s="4">
        <v>3381</v>
      </c>
      <c r="N55" s="4">
        <v>339</v>
      </c>
      <c r="O55" s="4">
        <v>477</v>
      </c>
      <c r="P55" s="4">
        <v>2187900</v>
      </c>
      <c r="Q55" s="4">
        <v>3325400</v>
      </c>
      <c r="R55" s="5">
        <v>-4.1999999999999997E-3</v>
      </c>
      <c r="S55" s="4">
        <v>5476400</v>
      </c>
      <c r="T55" s="4">
        <f t="shared" si="2"/>
        <v>5285850</v>
      </c>
      <c r="U55" s="4">
        <f t="shared" si="6"/>
        <v>3844000</v>
      </c>
      <c r="V55" s="5">
        <v>1.41E-2</v>
      </c>
    </row>
    <row r="56" spans="1:22" x14ac:dyDescent="0.2">
      <c r="A56" s="16" t="s">
        <v>229</v>
      </c>
      <c r="B56" s="4">
        <v>282900</v>
      </c>
      <c r="C56" s="4">
        <v>3725860</v>
      </c>
      <c r="D56" s="4">
        <v>-3442960</v>
      </c>
      <c r="E56" s="4">
        <v>-242689890000</v>
      </c>
      <c r="F56" s="4">
        <f t="shared" si="4"/>
        <v>-2394354443501</v>
      </c>
      <c r="G56" s="4">
        <v>782100</v>
      </c>
      <c r="H56" s="4">
        <v>238800</v>
      </c>
      <c r="I56" s="4">
        <v>543300</v>
      </c>
      <c r="J56" s="4">
        <v>38396540000</v>
      </c>
      <c r="K56" s="24">
        <f t="shared" si="5"/>
        <v>155156892000</v>
      </c>
      <c r="L56" s="4">
        <v>1842</v>
      </c>
      <c r="M56" s="4">
        <v>2181</v>
      </c>
      <c r="N56" s="4">
        <v>347</v>
      </c>
      <c r="O56" s="4">
        <v>419</v>
      </c>
      <c r="P56" s="4">
        <v>2156700</v>
      </c>
      <c r="Q56" s="4">
        <v>3489800</v>
      </c>
      <c r="R56" s="5">
        <v>1.15E-2</v>
      </c>
      <c r="S56" s="4">
        <v>5702600</v>
      </c>
      <c r="T56" s="4">
        <f t="shared" si="2"/>
        <v>5066490</v>
      </c>
      <c r="U56" s="4">
        <f t="shared" si="6"/>
        <v>3844000</v>
      </c>
      <c r="V56" s="5">
        <v>1.2699999999999999E-2</v>
      </c>
    </row>
    <row r="57" spans="1:22" x14ac:dyDescent="0.2">
      <c r="A57" s="16" t="s">
        <v>228</v>
      </c>
      <c r="B57" s="4">
        <v>828630</v>
      </c>
      <c r="C57" s="4">
        <v>1597871</v>
      </c>
      <c r="D57" s="4">
        <v>-769241</v>
      </c>
      <c r="E57" s="4">
        <v>-54030930000</v>
      </c>
      <c r="F57" s="4">
        <f t="shared" si="4"/>
        <v>-2151664553501</v>
      </c>
      <c r="G57" s="4">
        <v>132200</v>
      </c>
      <c r="H57" s="4">
        <v>342000</v>
      </c>
      <c r="I57" s="4">
        <v>-209800</v>
      </c>
      <c r="J57" s="4">
        <v>-14744800000</v>
      </c>
      <c r="K57" s="24">
        <f t="shared" si="5"/>
        <v>116760352000</v>
      </c>
      <c r="L57" s="4">
        <v>1617</v>
      </c>
      <c r="M57" s="4">
        <v>2036</v>
      </c>
      <c r="N57" s="4">
        <v>199</v>
      </c>
      <c r="O57" s="4">
        <v>422</v>
      </c>
      <c r="P57" s="4">
        <v>1380300</v>
      </c>
      <c r="Q57" s="4">
        <v>2191900</v>
      </c>
      <c r="R57" s="5">
        <v>-4.1999999999999997E-3</v>
      </c>
      <c r="S57" s="4">
        <v>3844000</v>
      </c>
      <c r="T57" s="4">
        <f t="shared" si="2"/>
        <v>5210340</v>
      </c>
      <c r="U57" s="4">
        <f t="shared" si="6"/>
        <v>4268400</v>
      </c>
      <c r="V57" s="5">
        <v>8.5000000000000006E-3</v>
      </c>
    </row>
    <row r="58" spans="1:22" x14ac:dyDescent="0.2">
      <c r="A58" s="16" t="s">
        <v>227</v>
      </c>
      <c r="B58" s="4">
        <v>364200</v>
      </c>
      <c r="C58" s="4">
        <v>357971</v>
      </c>
      <c r="D58" s="4">
        <v>6229</v>
      </c>
      <c r="E58" s="4">
        <v>568630000</v>
      </c>
      <c r="F58" s="4">
        <f t="shared" si="4"/>
        <v>-2097633623501</v>
      </c>
      <c r="G58" s="4">
        <v>319000</v>
      </c>
      <c r="H58" s="4">
        <v>213800</v>
      </c>
      <c r="I58" s="4">
        <v>105200</v>
      </c>
      <c r="J58" s="4">
        <v>7429550000</v>
      </c>
      <c r="K58" s="24">
        <f t="shared" si="5"/>
        <v>131505152000</v>
      </c>
      <c r="L58" s="4">
        <v>2139</v>
      </c>
      <c r="M58" s="4">
        <v>2218</v>
      </c>
      <c r="N58" s="4">
        <v>286</v>
      </c>
      <c r="O58" s="4">
        <v>303</v>
      </c>
      <c r="P58" s="4">
        <v>2150900</v>
      </c>
      <c r="Q58" s="4">
        <v>2051500</v>
      </c>
      <c r="R58" s="5">
        <v>4.3E-3</v>
      </c>
      <c r="S58" s="4">
        <v>4268400</v>
      </c>
      <c r="T58" s="4">
        <f t="shared" si="2"/>
        <v>5097340</v>
      </c>
      <c r="U58" s="4">
        <f t="shared" si="6"/>
        <v>4862900</v>
      </c>
      <c r="V58" s="5">
        <v>1.83E-2</v>
      </c>
    </row>
    <row r="59" spans="1:22" x14ac:dyDescent="0.2">
      <c r="A59" s="16" t="s">
        <v>226</v>
      </c>
      <c r="B59" s="4">
        <v>149340</v>
      </c>
      <c r="C59" s="4">
        <v>1923627</v>
      </c>
      <c r="D59" s="4">
        <v>-1774287</v>
      </c>
      <c r="E59" s="4">
        <v>-126701830000</v>
      </c>
      <c r="F59" s="4">
        <f t="shared" si="4"/>
        <v>-2098202253501</v>
      </c>
      <c r="G59" s="4">
        <v>738000</v>
      </c>
      <c r="H59" s="4">
        <v>750500</v>
      </c>
      <c r="I59" s="4">
        <v>-12500</v>
      </c>
      <c r="J59" s="4">
        <v>-802910000</v>
      </c>
      <c r="K59" s="24">
        <f t="shared" si="5"/>
        <v>124075602000</v>
      </c>
      <c r="L59" s="4">
        <v>2055</v>
      </c>
      <c r="M59" s="4">
        <v>4009</v>
      </c>
      <c r="N59" s="4">
        <v>325</v>
      </c>
      <c r="O59" s="4">
        <v>693</v>
      </c>
      <c r="P59" s="4">
        <v>1952900</v>
      </c>
      <c r="Q59" s="4">
        <v>4396300</v>
      </c>
      <c r="R59" s="5">
        <v>-2.8500000000000001E-2</v>
      </c>
      <c r="S59" s="4">
        <v>7361000</v>
      </c>
      <c r="T59" s="4">
        <f t="shared" si="2"/>
        <v>4975490</v>
      </c>
      <c r="U59" s="4">
        <f t="shared" si="6"/>
        <v>4487700</v>
      </c>
      <c r="V59" s="5">
        <v>3.9800000000000002E-2</v>
      </c>
    </row>
    <row r="60" spans="1:22" x14ac:dyDescent="0.2">
      <c r="A60" s="16" t="s">
        <v>225</v>
      </c>
      <c r="B60" s="4">
        <v>454300</v>
      </c>
      <c r="C60" s="4">
        <v>2595019</v>
      </c>
      <c r="D60" s="4">
        <v>-2140719</v>
      </c>
      <c r="E60" s="4">
        <v>-153327650000</v>
      </c>
      <c r="F60" s="4">
        <f t="shared" si="4"/>
        <v>-1971500423501</v>
      </c>
      <c r="G60" s="4">
        <v>560600</v>
      </c>
      <c r="H60" s="4">
        <v>187500</v>
      </c>
      <c r="I60" s="4">
        <v>373100</v>
      </c>
      <c r="J60" s="4">
        <v>26710460000</v>
      </c>
      <c r="K60" s="24">
        <f t="shared" si="5"/>
        <v>124878512000</v>
      </c>
      <c r="L60" s="4">
        <v>2258</v>
      </c>
      <c r="M60" s="4">
        <v>1859</v>
      </c>
      <c r="N60" s="4">
        <v>520</v>
      </c>
      <c r="O60" s="4">
        <v>366</v>
      </c>
      <c r="P60" s="4">
        <v>2659100</v>
      </c>
      <c r="Q60" s="4">
        <v>2187400</v>
      </c>
      <c r="R60" s="5">
        <v>2.8000000000000004E-3</v>
      </c>
      <c r="S60" s="4">
        <v>5217600</v>
      </c>
      <c r="T60" s="4">
        <f t="shared" si="2"/>
        <v>4923540</v>
      </c>
      <c r="U60" s="4">
        <f t="shared" si="6"/>
        <v>4487700</v>
      </c>
      <c r="V60" s="5">
        <v>1.11E-2</v>
      </c>
    </row>
    <row r="61" spans="1:22" x14ac:dyDescent="0.2">
      <c r="A61" s="16" t="s">
        <v>224</v>
      </c>
      <c r="B61" s="4">
        <v>791213</v>
      </c>
      <c r="C61" s="4">
        <v>1188857</v>
      </c>
      <c r="D61" s="4">
        <v>-397644</v>
      </c>
      <c r="E61" s="4">
        <v>-28830280000</v>
      </c>
      <c r="F61" s="4">
        <f t="shared" si="4"/>
        <v>-1818172773501</v>
      </c>
      <c r="G61" s="4">
        <v>247600</v>
      </c>
      <c r="H61" s="4">
        <v>366800</v>
      </c>
      <c r="I61" s="4">
        <v>-119200</v>
      </c>
      <c r="J61" s="4">
        <v>-8609120000</v>
      </c>
      <c r="K61" s="24">
        <f t="shared" si="5"/>
        <v>98168052000</v>
      </c>
      <c r="L61" s="4">
        <v>1674</v>
      </c>
      <c r="M61" s="4">
        <v>1894</v>
      </c>
      <c r="N61" s="4">
        <v>358</v>
      </c>
      <c r="O61" s="4">
        <v>412</v>
      </c>
      <c r="P61" s="4">
        <v>1731500</v>
      </c>
      <c r="Q61" s="4">
        <v>2215200</v>
      </c>
      <c r="R61" s="5">
        <v>-1.67E-2</v>
      </c>
      <c r="S61" s="4">
        <v>4862900</v>
      </c>
      <c r="T61" s="4">
        <f t="shared" si="2"/>
        <v>4796270</v>
      </c>
      <c r="U61" s="4">
        <f t="shared" si="6"/>
        <v>3509000</v>
      </c>
      <c r="V61" s="5">
        <v>2.3199999999999998E-2</v>
      </c>
    </row>
    <row r="62" spans="1:22" x14ac:dyDescent="0.2">
      <c r="A62" s="16" t="s">
        <v>223</v>
      </c>
      <c r="B62" s="4">
        <v>556624</v>
      </c>
      <c r="C62" s="4">
        <v>1102923</v>
      </c>
      <c r="D62" s="4">
        <v>-546299</v>
      </c>
      <c r="E62" s="4">
        <v>-39515570000</v>
      </c>
      <c r="F62" s="4">
        <f t="shared" si="4"/>
        <v>-1789342493501</v>
      </c>
      <c r="G62" s="4">
        <v>586700</v>
      </c>
      <c r="H62" s="4">
        <v>151800</v>
      </c>
      <c r="I62" s="4">
        <v>434900</v>
      </c>
      <c r="J62" s="4">
        <v>31313350000</v>
      </c>
      <c r="K62" s="24">
        <f t="shared" si="5"/>
        <v>106777172000</v>
      </c>
      <c r="L62" s="4">
        <v>1523</v>
      </c>
      <c r="M62" s="4">
        <v>2095</v>
      </c>
      <c r="N62" s="4">
        <v>309</v>
      </c>
      <c r="O62" s="4">
        <v>304</v>
      </c>
      <c r="P62" s="4">
        <v>2259100</v>
      </c>
      <c r="Q62" s="4">
        <v>2083500</v>
      </c>
      <c r="R62" s="5">
        <v>1.3899999999999999E-2</v>
      </c>
      <c r="S62" s="4">
        <v>5530900</v>
      </c>
      <c r="T62" s="4">
        <f t="shared" si="2"/>
        <v>4686750</v>
      </c>
      <c r="U62" s="4">
        <f t="shared" si="6"/>
        <v>3509000</v>
      </c>
      <c r="V62" s="5">
        <v>1.7899999999999999E-2</v>
      </c>
    </row>
    <row r="63" spans="1:22" x14ac:dyDescent="0.2">
      <c r="A63" s="16" t="s">
        <v>222</v>
      </c>
      <c r="B63" s="4">
        <v>898430</v>
      </c>
      <c r="C63" s="4">
        <v>429902</v>
      </c>
      <c r="D63" s="4">
        <v>468528</v>
      </c>
      <c r="E63" s="4">
        <v>33746140000</v>
      </c>
      <c r="F63" s="4">
        <f t="shared" si="4"/>
        <v>-1749826923501</v>
      </c>
      <c r="G63" s="4">
        <v>782700</v>
      </c>
      <c r="H63" s="4">
        <v>231800</v>
      </c>
      <c r="I63" s="4">
        <v>550900</v>
      </c>
      <c r="J63" s="4">
        <v>39653200000</v>
      </c>
      <c r="K63" s="24">
        <f t="shared" si="5"/>
        <v>75463822000</v>
      </c>
      <c r="L63" s="4">
        <v>2052</v>
      </c>
      <c r="M63" s="4">
        <v>1560</v>
      </c>
      <c r="N63" s="4">
        <v>435</v>
      </c>
      <c r="O63" s="4">
        <v>434</v>
      </c>
      <c r="P63" s="4">
        <v>2046800</v>
      </c>
      <c r="Q63" s="4">
        <v>2869900</v>
      </c>
      <c r="R63" s="5">
        <v>6.9999999999999993E-3</v>
      </c>
      <c r="S63" s="4">
        <v>5014600</v>
      </c>
      <c r="T63" s="4">
        <f t="shared" si="2"/>
        <v>4899740</v>
      </c>
      <c r="U63" s="4">
        <f t="shared" si="6"/>
        <v>3138400</v>
      </c>
      <c r="V63" s="5">
        <v>1.52E-2</v>
      </c>
    </row>
    <row r="64" spans="1:22" x14ac:dyDescent="0.2">
      <c r="A64" s="16" t="s">
        <v>221</v>
      </c>
      <c r="B64" s="4">
        <v>262800</v>
      </c>
      <c r="C64" s="4">
        <v>2149535</v>
      </c>
      <c r="D64" s="4">
        <v>-1886735</v>
      </c>
      <c r="E64" s="4">
        <v>-135007920000</v>
      </c>
      <c r="F64" s="4">
        <f t="shared" si="4"/>
        <v>-1783573063501</v>
      </c>
      <c r="G64" s="4">
        <v>349300</v>
      </c>
      <c r="H64" s="4">
        <v>41300</v>
      </c>
      <c r="I64" s="4">
        <v>308000</v>
      </c>
      <c r="J64" s="4">
        <v>22058500000</v>
      </c>
      <c r="K64" s="24">
        <f t="shared" si="5"/>
        <v>35810622000</v>
      </c>
      <c r="L64" s="4">
        <v>1920</v>
      </c>
      <c r="M64" s="4">
        <v>3451</v>
      </c>
      <c r="N64" s="4">
        <v>174</v>
      </c>
      <c r="O64" s="4">
        <v>454</v>
      </c>
      <c r="P64" s="4">
        <v>1251300</v>
      </c>
      <c r="Q64" s="4">
        <v>2801500</v>
      </c>
      <c r="R64" s="5">
        <v>-6.8999999999999999E-3</v>
      </c>
      <c r="S64" s="4">
        <v>4487700</v>
      </c>
      <c r="T64" s="4">
        <f t="shared" si="2"/>
        <v>5562430</v>
      </c>
      <c r="U64" s="4">
        <f t="shared" si="6"/>
        <v>3138400</v>
      </c>
      <c r="V64" s="5">
        <v>1.2500000000000001E-2</v>
      </c>
    </row>
    <row r="65" spans="1:22" x14ac:dyDescent="0.2">
      <c r="A65" s="16" t="s">
        <v>220</v>
      </c>
      <c r="B65" s="4">
        <v>542657</v>
      </c>
      <c r="C65" s="4">
        <v>2139720</v>
      </c>
      <c r="D65" s="4">
        <v>-1597063</v>
      </c>
      <c r="E65" s="4">
        <v>-115261060000</v>
      </c>
      <c r="F65" s="4">
        <f t="shared" si="4"/>
        <v>-1648565143501</v>
      </c>
      <c r="G65" s="4">
        <v>796200</v>
      </c>
      <c r="H65" s="4">
        <v>164800</v>
      </c>
      <c r="I65" s="4">
        <v>631400</v>
      </c>
      <c r="J65" s="4">
        <v>45459740000</v>
      </c>
      <c r="K65" s="24">
        <f t="shared" si="5"/>
        <v>13752122000</v>
      </c>
      <c r="L65" s="4">
        <v>2417</v>
      </c>
      <c r="M65" s="4">
        <v>3108</v>
      </c>
      <c r="N65" s="4">
        <v>453</v>
      </c>
      <c r="O65" s="4">
        <v>502</v>
      </c>
      <c r="P65" s="4">
        <v>2606900</v>
      </c>
      <c r="Q65" s="4">
        <v>3864000</v>
      </c>
      <c r="R65" s="5">
        <v>-2.7000000000000001E-3</v>
      </c>
      <c r="S65" s="4">
        <v>6568800</v>
      </c>
      <c r="T65" s="4">
        <f t="shared" si="2"/>
        <v>5317100</v>
      </c>
      <c r="U65" s="4">
        <f t="shared" si="6"/>
        <v>3138400</v>
      </c>
      <c r="V65" s="5">
        <v>2.3199999999999998E-2</v>
      </c>
    </row>
    <row r="66" spans="1:22" x14ac:dyDescent="0.2">
      <c r="A66" s="16" t="s">
        <v>219</v>
      </c>
      <c r="B66" s="4">
        <v>148835</v>
      </c>
      <c r="C66" s="4">
        <v>242517</v>
      </c>
      <c r="D66" s="4">
        <v>-93682</v>
      </c>
      <c r="E66" s="4">
        <v>-6888280000</v>
      </c>
      <c r="F66" s="4">
        <f t="shared" si="4"/>
        <v>-1533304083501</v>
      </c>
      <c r="G66" s="4">
        <v>121500</v>
      </c>
      <c r="H66" s="4">
        <v>222200</v>
      </c>
      <c r="I66" s="4">
        <v>-100700</v>
      </c>
      <c r="J66" s="4">
        <v>-7234210000</v>
      </c>
      <c r="K66" s="24">
        <f t="shared" si="5"/>
        <v>-31707618000</v>
      </c>
      <c r="L66" s="4">
        <v>958</v>
      </c>
      <c r="M66" s="4">
        <v>1642</v>
      </c>
      <c r="N66" s="4">
        <v>177</v>
      </c>
      <c r="O66" s="4">
        <v>334</v>
      </c>
      <c r="P66" s="4">
        <v>1091500</v>
      </c>
      <c r="Q66" s="4">
        <v>2007700</v>
      </c>
      <c r="R66" s="5">
        <v>2.8000000000000004E-3</v>
      </c>
      <c r="S66" s="4">
        <v>3509000</v>
      </c>
      <c r="T66" s="4">
        <f t="shared" si="2"/>
        <v>5239830</v>
      </c>
      <c r="U66" s="4">
        <f t="shared" si="6"/>
        <v>3138400</v>
      </c>
      <c r="V66" s="5">
        <v>1.52E-2</v>
      </c>
    </row>
    <row r="67" spans="1:22" x14ac:dyDescent="0.2">
      <c r="A67" s="16" t="s">
        <v>218</v>
      </c>
      <c r="B67" s="4">
        <v>347700</v>
      </c>
      <c r="C67" s="4">
        <v>1090001</v>
      </c>
      <c r="D67" s="4">
        <v>-742301</v>
      </c>
      <c r="E67" s="4">
        <v>-53311060000</v>
      </c>
      <c r="F67" s="4">
        <f t="shared" si="4"/>
        <v>-1526415803501</v>
      </c>
      <c r="G67" s="4">
        <v>41900</v>
      </c>
      <c r="H67" s="4">
        <v>383700</v>
      </c>
      <c r="I67" s="4">
        <v>-341800</v>
      </c>
      <c r="J67" s="4">
        <v>-24496290000</v>
      </c>
      <c r="K67" s="24">
        <f t="shared" si="5"/>
        <v>-24473408000</v>
      </c>
      <c r="L67" s="4">
        <v>1725</v>
      </c>
      <c r="M67" s="4">
        <v>2140</v>
      </c>
      <c r="N67" s="4">
        <v>422</v>
      </c>
      <c r="O67" s="4">
        <v>449</v>
      </c>
      <c r="P67" s="4">
        <v>2754600</v>
      </c>
      <c r="Q67" s="4">
        <v>2518300</v>
      </c>
      <c r="R67" s="5">
        <v>1.41E-2</v>
      </c>
      <c r="S67" s="4">
        <v>5282500</v>
      </c>
      <c r="T67" s="4">
        <f t="shared" si="2"/>
        <v>4957960</v>
      </c>
      <c r="U67" s="4">
        <f t="shared" si="6"/>
        <v>3138400</v>
      </c>
      <c r="V67" s="5">
        <v>1.8000000000000002E-2</v>
      </c>
    </row>
    <row r="68" spans="1:22" x14ac:dyDescent="0.2">
      <c r="A68" s="16" t="s">
        <v>217</v>
      </c>
      <c r="B68" s="4">
        <v>626070</v>
      </c>
      <c r="C68" s="4">
        <v>508932</v>
      </c>
      <c r="D68" s="4">
        <v>117138</v>
      </c>
      <c r="E68" s="4">
        <v>8417180000</v>
      </c>
      <c r="F68" s="4">
        <f t="shared" si="4"/>
        <v>-1473104743501</v>
      </c>
      <c r="G68" s="4">
        <v>229400</v>
      </c>
      <c r="H68" s="4">
        <v>138100</v>
      </c>
      <c r="I68" s="4">
        <v>91300</v>
      </c>
      <c r="J68" s="4">
        <v>6542740000</v>
      </c>
      <c r="K68" s="24">
        <f t="shared" si="5"/>
        <v>22882000</v>
      </c>
      <c r="L68" s="4">
        <v>1248</v>
      </c>
      <c r="M68" s="4">
        <v>1573</v>
      </c>
      <c r="N68" s="4">
        <v>218</v>
      </c>
      <c r="O68" s="4">
        <v>254</v>
      </c>
      <c r="P68" s="4">
        <v>1369700</v>
      </c>
      <c r="Q68" s="4">
        <v>1529600</v>
      </c>
      <c r="R68" s="5">
        <v>0</v>
      </c>
      <c r="S68" s="4">
        <v>3138400</v>
      </c>
      <c r="T68" s="4">
        <f t="shared" si="2"/>
        <v>5000710</v>
      </c>
      <c r="U68" s="4">
        <f t="shared" si="6"/>
        <v>3590200</v>
      </c>
      <c r="V68" s="5">
        <v>1.3999999999999999E-2</v>
      </c>
    </row>
    <row r="69" spans="1:22" x14ac:dyDescent="0.2">
      <c r="A69" s="16" t="s">
        <v>216</v>
      </c>
      <c r="B69" s="4">
        <v>1043000</v>
      </c>
      <c r="C69" s="4">
        <v>534103</v>
      </c>
      <c r="D69" s="4">
        <v>508897</v>
      </c>
      <c r="E69" s="4">
        <v>36777190000</v>
      </c>
      <c r="F69" s="4">
        <f t="shared" si="4"/>
        <v>-1481521923501</v>
      </c>
      <c r="G69" s="4">
        <v>268600</v>
      </c>
      <c r="H69" s="4">
        <v>132800</v>
      </c>
      <c r="I69" s="4">
        <v>135800</v>
      </c>
      <c r="J69" s="4">
        <v>9818580000</v>
      </c>
      <c r="K69" s="24">
        <f t="shared" si="5"/>
        <v>-6519858000</v>
      </c>
      <c r="L69" s="4">
        <v>2885</v>
      </c>
      <c r="M69" s="4">
        <v>2723</v>
      </c>
      <c r="N69" s="4">
        <v>413</v>
      </c>
      <c r="O69" s="4">
        <v>524</v>
      </c>
      <c r="P69" s="4">
        <v>2933900</v>
      </c>
      <c r="Q69" s="4">
        <v>3208500</v>
      </c>
      <c r="R69" s="5">
        <v>-8.3999999999999995E-3</v>
      </c>
      <c r="S69" s="4">
        <v>6142500</v>
      </c>
      <c r="T69" s="4">
        <f t="shared" si="2"/>
        <v>4654190</v>
      </c>
      <c r="U69" s="4">
        <f t="shared" si="6"/>
        <v>3590200</v>
      </c>
      <c r="V69" s="5">
        <v>2.3399999999999997E-2</v>
      </c>
    </row>
    <row r="70" spans="1:22" x14ac:dyDescent="0.2">
      <c r="A70" s="16" t="s">
        <v>215</v>
      </c>
      <c r="B70" s="4">
        <v>150300</v>
      </c>
      <c r="C70" s="4">
        <v>1035941</v>
      </c>
      <c r="D70" s="4">
        <v>-885641</v>
      </c>
      <c r="E70" s="4">
        <v>-63550200000</v>
      </c>
      <c r="F70" s="4">
        <f t="shared" si="4"/>
        <v>-1518299113501</v>
      </c>
      <c r="G70" s="4">
        <v>19600</v>
      </c>
      <c r="H70" s="4">
        <v>159800</v>
      </c>
      <c r="I70" s="4">
        <v>-140200</v>
      </c>
      <c r="J70" s="4">
        <v>-10059930000</v>
      </c>
      <c r="K70" s="24">
        <f t="shared" si="5"/>
        <v>-16338438000</v>
      </c>
      <c r="L70" s="4">
        <v>2058</v>
      </c>
      <c r="M70" s="4">
        <v>1929</v>
      </c>
      <c r="N70" s="4">
        <v>342</v>
      </c>
      <c r="O70" s="4">
        <v>355</v>
      </c>
      <c r="P70" s="4">
        <v>2170100</v>
      </c>
      <c r="Q70" s="4">
        <v>2283100</v>
      </c>
      <c r="R70" s="5">
        <v>4.3E-3</v>
      </c>
      <c r="S70" s="4">
        <v>4698100</v>
      </c>
      <c r="T70" s="4">
        <f t="shared" si="2"/>
        <v>4439310</v>
      </c>
      <c r="U70" s="4">
        <f t="shared" si="6"/>
        <v>3590200</v>
      </c>
      <c r="V70" s="5">
        <v>2.2099999999999998E-2</v>
      </c>
    </row>
    <row r="71" spans="1:22" x14ac:dyDescent="0.2">
      <c r="A71" s="16" t="s">
        <v>214</v>
      </c>
      <c r="B71" s="4">
        <v>352429</v>
      </c>
      <c r="C71" s="4">
        <v>565747</v>
      </c>
      <c r="D71" s="4">
        <v>-213318</v>
      </c>
      <c r="E71" s="4">
        <v>-15265830000</v>
      </c>
      <c r="F71" s="4">
        <f t="shared" si="4"/>
        <v>-1454748913501</v>
      </c>
      <c r="G71" s="4">
        <v>48000</v>
      </c>
      <c r="H71" s="4">
        <v>286300</v>
      </c>
      <c r="I71" s="4">
        <v>-238300</v>
      </c>
      <c r="J71" s="4">
        <v>-16977880000</v>
      </c>
      <c r="K71" s="24">
        <f t="shared" si="5"/>
        <v>-6278508000</v>
      </c>
      <c r="L71" s="4">
        <v>1561</v>
      </c>
      <c r="M71" s="4">
        <v>2127</v>
      </c>
      <c r="N71" s="4">
        <v>199</v>
      </c>
      <c r="O71" s="4">
        <v>364</v>
      </c>
      <c r="P71" s="4">
        <v>1234800</v>
      </c>
      <c r="Q71" s="4">
        <v>2196100</v>
      </c>
      <c r="R71" s="5">
        <v>-2.8000000000000004E-3</v>
      </c>
      <c r="S71" s="4">
        <v>3590200</v>
      </c>
      <c r="T71" s="4">
        <f t="shared" si="2"/>
        <v>4524400</v>
      </c>
      <c r="U71" s="4">
        <f t="shared" si="6"/>
        <v>2736300</v>
      </c>
      <c r="V71" s="5">
        <v>1.26E-2</v>
      </c>
    </row>
    <row r="72" spans="1:22" x14ac:dyDescent="0.2">
      <c r="A72" s="16" t="s">
        <v>213</v>
      </c>
      <c r="B72" s="4">
        <v>630428</v>
      </c>
      <c r="C72" s="4">
        <v>738659</v>
      </c>
      <c r="D72" s="4">
        <v>-108231</v>
      </c>
      <c r="E72" s="4">
        <v>-7801920000</v>
      </c>
      <c r="F72" s="4">
        <f t="shared" si="4"/>
        <v>-1439483083501</v>
      </c>
      <c r="G72" s="4">
        <v>216600</v>
      </c>
      <c r="H72" s="4">
        <v>395500</v>
      </c>
      <c r="I72" s="4">
        <v>-178900</v>
      </c>
      <c r="J72" s="4">
        <v>-12818880000</v>
      </c>
      <c r="K72" s="24">
        <f t="shared" si="5"/>
        <v>10699372000</v>
      </c>
      <c r="L72" s="4">
        <v>2802</v>
      </c>
      <c r="M72" s="4">
        <v>1942</v>
      </c>
      <c r="N72" s="4">
        <v>304</v>
      </c>
      <c r="O72" s="4">
        <v>451</v>
      </c>
      <c r="P72" s="4">
        <v>1896500</v>
      </c>
      <c r="Q72" s="4">
        <v>2295600</v>
      </c>
      <c r="R72" s="5">
        <v>-5.5000000000000005E-3</v>
      </c>
      <c r="S72" s="4">
        <v>4435700</v>
      </c>
      <c r="T72" s="4">
        <f t="shared" si="2"/>
        <v>4264870</v>
      </c>
      <c r="U72" s="4">
        <f t="shared" si="6"/>
        <v>2463800</v>
      </c>
      <c r="V72" s="5">
        <v>1.52E-2</v>
      </c>
    </row>
    <row r="73" spans="1:22" x14ac:dyDescent="0.2">
      <c r="A73" s="16" t="s">
        <v>212</v>
      </c>
      <c r="B73" s="4">
        <v>918539</v>
      </c>
      <c r="C73" s="4">
        <v>1608593</v>
      </c>
      <c r="D73" s="4">
        <v>-690054</v>
      </c>
      <c r="E73" s="4">
        <v>-48918650000</v>
      </c>
      <c r="F73" s="4">
        <f t="shared" si="4"/>
        <v>-1431681163501</v>
      </c>
      <c r="G73" s="4">
        <v>132900</v>
      </c>
      <c r="H73" s="4">
        <v>443000</v>
      </c>
      <c r="I73" s="4">
        <v>-310100</v>
      </c>
      <c r="J73" s="4">
        <v>-22222280000</v>
      </c>
      <c r="K73" s="24">
        <f t="shared" si="5"/>
        <v>23518252000</v>
      </c>
      <c r="L73" s="4">
        <v>3144</v>
      </c>
      <c r="M73" s="4">
        <v>2919</v>
      </c>
      <c r="N73" s="4">
        <v>479</v>
      </c>
      <c r="O73" s="4">
        <v>434</v>
      </c>
      <c r="P73" s="4">
        <v>3176100</v>
      </c>
      <c r="Q73" s="4">
        <v>3288900</v>
      </c>
      <c r="R73" s="5">
        <v>2.7200000000000002E-2</v>
      </c>
      <c r="S73" s="4">
        <v>7144500</v>
      </c>
      <c r="T73" s="4">
        <f t="shared" si="2"/>
        <v>3765800</v>
      </c>
      <c r="U73" s="4">
        <f t="shared" si="6"/>
        <v>2463800</v>
      </c>
      <c r="V73" s="5">
        <v>2.6200000000000001E-2</v>
      </c>
    </row>
    <row r="74" spans="1:22" x14ac:dyDescent="0.2">
      <c r="A74" s="16" t="s">
        <v>211</v>
      </c>
      <c r="B74" s="4">
        <v>1451516</v>
      </c>
      <c r="C74" s="4">
        <v>3225413</v>
      </c>
      <c r="D74" s="4">
        <v>-1773897</v>
      </c>
      <c r="E74" s="4">
        <v>-123222340000</v>
      </c>
      <c r="F74" s="4">
        <f t="shared" ref="F74:F79" si="7">E74+F75</f>
        <v>-1382762513501</v>
      </c>
      <c r="G74" s="4">
        <v>250400</v>
      </c>
      <c r="H74" s="4">
        <v>84700</v>
      </c>
      <c r="I74" s="4">
        <v>165700</v>
      </c>
      <c r="J74" s="4">
        <v>11472470000</v>
      </c>
      <c r="K74" s="24">
        <f t="shared" ref="K74:K79" si="8">K75+J74</f>
        <v>45740532000</v>
      </c>
      <c r="L74" s="4">
        <v>6245</v>
      </c>
      <c r="M74" s="4">
        <v>3291</v>
      </c>
      <c r="N74" s="4">
        <v>986</v>
      </c>
      <c r="O74" s="4">
        <v>674</v>
      </c>
      <c r="P74" s="4">
        <v>6818700</v>
      </c>
      <c r="Q74" s="4">
        <v>4281400</v>
      </c>
      <c r="R74" s="5">
        <v>3.56E-2</v>
      </c>
      <c r="S74" s="4">
        <v>11114600</v>
      </c>
      <c r="T74" s="4">
        <f t="shared" ref="T74:T79" si="9">AVERAGE(S75:S84)</f>
        <v>2821920</v>
      </c>
      <c r="U74" s="4">
        <f t="shared" ref="U74:U79" si="10">MIN(S75:S79)</f>
        <v>2463800</v>
      </c>
      <c r="V74" s="5">
        <v>3.9900000000000005E-2</v>
      </c>
    </row>
    <row r="75" spans="1:22" x14ac:dyDescent="0.2">
      <c r="A75" s="16" t="s">
        <v>210</v>
      </c>
      <c r="B75" s="4">
        <v>612927</v>
      </c>
      <c r="C75" s="4">
        <v>2560214</v>
      </c>
      <c r="D75" s="4">
        <v>-1947287</v>
      </c>
      <c r="E75" s="4">
        <v>-131649010000</v>
      </c>
      <c r="F75" s="4">
        <f t="shared" si="7"/>
        <v>-1259540173501</v>
      </c>
      <c r="G75" s="4">
        <v>91800</v>
      </c>
      <c r="H75" s="4">
        <v>432000</v>
      </c>
      <c r="I75" s="4">
        <v>-340200</v>
      </c>
      <c r="J75" s="4">
        <v>-22957080000</v>
      </c>
      <c r="K75" s="24">
        <f t="shared" si="8"/>
        <v>34268062000</v>
      </c>
      <c r="L75" s="4">
        <v>1035</v>
      </c>
      <c r="M75" s="4">
        <v>2043</v>
      </c>
      <c r="N75" s="4">
        <v>210</v>
      </c>
      <c r="O75" s="4">
        <v>298</v>
      </c>
      <c r="P75" s="4">
        <v>1480800</v>
      </c>
      <c r="Q75" s="4">
        <v>2395800</v>
      </c>
      <c r="R75" s="5">
        <v>0</v>
      </c>
      <c r="S75" s="4">
        <v>4115500</v>
      </c>
      <c r="T75" s="4">
        <f t="shared" si="9"/>
        <v>2690420</v>
      </c>
      <c r="U75" s="4">
        <f t="shared" si="10"/>
        <v>2463800</v>
      </c>
      <c r="V75" s="5">
        <v>1.18E-2</v>
      </c>
    </row>
    <row r="76" spans="1:22" x14ac:dyDescent="0.2">
      <c r="A76" s="16" t="s">
        <v>208</v>
      </c>
      <c r="B76" s="4">
        <v>254200</v>
      </c>
      <c r="C76" s="4">
        <v>1151300</v>
      </c>
      <c r="D76" s="4">
        <v>-897100</v>
      </c>
      <c r="E76" s="4">
        <v>-60497890000</v>
      </c>
      <c r="F76" s="4">
        <f t="shared" si="7"/>
        <v>-1127891163501</v>
      </c>
      <c r="G76" s="4">
        <v>138800</v>
      </c>
      <c r="H76" s="4">
        <v>318400</v>
      </c>
      <c r="I76" s="4">
        <v>-179600</v>
      </c>
      <c r="J76" s="4">
        <v>-12098270000</v>
      </c>
      <c r="K76" s="24">
        <f t="shared" si="8"/>
        <v>57225142000</v>
      </c>
      <c r="L76" s="4">
        <v>1250</v>
      </c>
      <c r="M76" s="4">
        <v>1860</v>
      </c>
      <c r="N76" s="4">
        <v>138</v>
      </c>
      <c r="O76" s="4">
        <v>197</v>
      </c>
      <c r="P76" s="4">
        <v>1040400</v>
      </c>
      <c r="Q76" s="4">
        <v>1444900</v>
      </c>
      <c r="R76" s="5">
        <v>0</v>
      </c>
      <c r="S76" s="4">
        <v>2736300</v>
      </c>
      <c r="T76" s="4">
        <f t="shared" si="9"/>
        <v>2625140</v>
      </c>
      <c r="U76" s="4">
        <f t="shared" si="10"/>
        <v>2463800</v>
      </c>
      <c r="V76" s="5">
        <v>1.04E-2</v>
      </c>
    </row>
    <row r="77" spans="1:22" x14ac:dyDescent="0.2">
      <c r="A77" s="16" t="s">
        <v>207</v>
      </c>
      <c r="B77" s="4">
        <v>443800</v>
      </c>
      <c r="C77" s="4">
        <v>1102057</v>
      </c>
      <c r="D77" s="4">
        <v>-658257</v>
      </c>
      <c r="E77" s="4">
        <v>-44606740000</v>
      </c>
      <c r="F77" s="4">
        <f t="shared" si="7"/>
        <v>-1067393273501</v>
      </c>
      <c r="G77" s="4">
        <v>164300</v>
      </c>
      <c r="H77" s="4">
        <v>106900</v>
      </c>
      <c r="I77" s="4">
        <v>57400</v>
      </c>
      <c r="J77" s="4">
        <v>3895102000</v>
      </c>
      <c r="K77" s="24">
        <f t="shared" si="8"/>
        <v>69323412000</v>
      </c>
      <c r="L77" s="4">
        <v>746</v>
      </c>
      <c r="M77" s="4">
        <v>1648</v>
      </c>
      <c r="N77" s="4">
        <v>129</v>
      </c>
      <c r="O77" s="4">
        <v>196</v>
      </c>
      <c r="P77" s="4">
        <v>847700</v>
      </c>
      <c r="Q77" s="4">
        <v>1371400</v>
      </c>
      <c r="R77" s="5">
        <v>-5.8999999999999999E-3</v>
      </c>
      <c r="S77" s="4">
        <v>2463800</v>
      </c>
      <c r="T77" s="4">
        <f t="shared" si="9"/>
        <v>2603960</v>
      </c>
      <c r="U77" s="4">
        <f t="shared" si="10"/>
        <v>1840400</v>
      </c>
      <c r="V77" s="5">
        <v>8.8000000000000005E-3</v>
      </c>
    </row>
    <row r="78" spans="1:22" x14ac:dyDescent="0.2">
      <c r="A78" s="16" t="s">
        <v>206</v>
      </c>
      <c r="B78" s="4">
        <v>805100</v>
      </c>
      <c r="C78" s="4">
        <v>486230</v>
      </c>
      <c r="D78" s="4">
        <v>318870</v>
      </c>
      <c r="E78" s="4">
        <v>21678070000</v>
      </c>
      <c r="F78" s="4">
        <f t="shared" si="7"/>
        <v>-1022786533501</v>
      </c>
      <c r="G78" s="4">
        <v>386200</v>
      </c>
      <c r="H78" s="4">
        <v>175600</v>
      </c>
      <c r="I78" s="4">
        <v>210600</v>
      </c>
      <c r="J78" s="4">
        <v>14346740000</v>
      </c>
      <c r="K78" s="24">
        <f t="shared" si="8"/>
        <v>65428310000</v>
      </c>
      <c r="L78" s="4">
        <v>1988</v>
      </c>
      <c r="M78" s="4">
        <v>1125</v>
      </c>
      <c r="N78" s="4">
        <v>365</v>
      </c>
      <c r="O78" s="4">
        <v>242</v>
      </c>
      <c r="P78" s="4">
        <v>2038500</v>
      </c>
      <c r="Q78" s="4">
        <v>1356400</v>
      </c>
      <c r="R78" s="5">
        <v>9.0000000000000011E-3</v>
      </c>
      <c r="S78" s="4">
        <v>3565900</v>
      </c>
      <c r="T78" s="4">
        <f t="shared" si="9"/>
        <v>2443350</v>
      </c>
      <c r="U78" s="4">
        <f t="shared" si="10"/>
        <v>1840400</v>
      </c>
      <c r="V78" s="5">
        <v>1.47E-2</v>
      </c>
    </row>
    <row r="79" spans="1:22" x14ac:dyDescent="0.2">
      <c r="A79" s="16" t="s">
        <v>205</v>
      </c>
      <c r="B79" s="4">
        <v>110720</v>
      </c>
      <c r="C79" s="4">
        <v>1306063</v>
      </c>
      <c r="D79" s="4">
        <v>-1195343</v>
      </c>
      <c r="E79" s="4">
        <v>-80357300000</v>
      </c>
      <c r="F79" s="4">
        <f t="shared" si="7"/>
        <v>-1044464603501</v>
      </c>
      <c r="G79" s="4">
        <v>187600</v>
      </c>
      <c r="H79" s="4">
        <v>122500</v>
      </c>
      <c r="I79" s="4">
        <v>65100</v>
      </c>
      <c r="J79" s="4">
        <v>4411060000</v>
      </c>
      <c r="K79" s="24">
        <f t="shared" si="8"/>
        <v>51081570000</v>
      </c>
      <c r="L79" s="4">
        <v>882</v>
      </c>
      <c r="M79" s="4">
        <v>1412</v>
      </c>
      <c r="N79" s="4">
        <v>205</v>
      </c>
      <c r="O79" s="4">
        <v>219</v>
      </c>
      <c r="P79" s="4">
        <v>1152500</v>
      </c>
      <c r="Q79" s="4">
        <v>1344300</v>
      </c>
      <c r="R79" s="5">
        <v>-1.4000000000000002E-3</v>
      </c>
      <c r="S79" s="4">
        <v>2677300</v>
      </c>
      <c r="T79" s="4">
        <f t="shared" si="9"/>
        <v>2456610</v>
      </c>
      <c r="U79" s="4">
        <f t="shared" si="10"/>
        <v>1675800</v>
      </c>
      <c r="V79" s="5">
        <v>1.04E-2</v>
      </c>
    </row>
    <row r="80" spans="1:22" x14ac:dyDescent="0.2">
      <c r="A80" s="16" t="s">
        <v>204</v>
      </c>
      <c r="B80" s="4">
        <v>682790</v>
      </c>
      <c r="C80" s="4">
        <v>801700</v>
      </c>
      <c r="D80" s="4">
        <v>-118910</v>
      </c>
      <c r="E80" s="4">
        <v>-8033844208</v>
      </c>
      <c r="F80" s="4">
        <f t="shared" ref="F80:F90" si="11">E80+F81</f>
        <v>-964107303501</v>
      </c>
      <c r="G80" s="4">
        <v>77400</v>
      </c>
      <c r="H80" s="4">
        <v>80700</v>
      </c>
      <c r="I80" s="4">
        <v>-3300</v>
      </c>
      <c r="J80" s="4">
        <v>-220150000</v>
      </c>
      <c r="K80" s="24">
        <f t="shared" ref="K80:K90" si="12">K81+J80</f>
        <v>46670510000</v>
      </c>
      <c r="L80" s="4">
        <v>1097</v>
      </c>
      <c r="M80" s="4">
        <v>1072</v>
      </c>
      <c r="N80" s="4">
        <v>225</v>
      </c>
      <c r="O80" s="4">
        <v>254</v>
      </c>
      <c r="P80" s="4">
        <v>1282700</v>
      </c>
      <c r="Q80" s="4">
        <v>1216500</v>
      </c>
      <c r="R80" s="5">
        <v>7.4999999999999997E-3</v>
      </c>
      <c r="S80" s="4">
        <v>2549300</v>
      </c>
      <c r="T80" s="4">
        <f t="shared" ref="T80:T96" si="13">AVERAGE(S81:S90)</f>
        <v>2502500</v>
      </c>
      <c r="U80" s="4">
        <f t="shared" ref="U80:U90" si="14">MIN(S81:S85)</f>
        <v>1675800</v>
      </c>
      <c r="V80" s="5">
        <v>8.8999999999999999E-3</v>
      </c>
    </row>
    <row r="81" spans="1:22" x14ac:dyDescent="0.2">
      <c r="A81" s="16" t="s">
        <v>203</v>
      </c>
      <c r="B81" s="4">
        <v>372870</v>
      </c>
      <c r="C81" s="4">
        <v>1759060</v>
      </c>
      <c r="D81" s="4">
        <v>-1386190</v>
      </c>
      <c r="E81" s="4">
        <v>-93371128842</v>
      </c>
      <c r="F81" s="4">
        <f t="shared" si="11"/>
        <v>-956073459293</v>
      </c>
      <c r="G81" s="4">
        <v>193300</v>
      </c>
      <c r="H81" s="4">
        <v>396000</v>
      </c>
      <c r="I81" s="4">
        <v>-202700</v>
      </c>
      <c r="J81" s="4">
        <v>-13471620000</v>
      </c>
      <c r="K81" s="24">
        <f t="shared" si="12"/>
        <v>46890660000</v>
      </c>
      <c r="L81" s="4">
        <v>1287</v>
      </c>
      <c r="M81" s="4">
        <v>2188</v>
      </c>
      <c r="N81" s="4">
        <v>271</v>
      </c>
      <c r="O81" s="4">
        <v>365</v>
      </c>
      <c r="P81" s="4">
        <v>1492600</v>
      </c>
      <c r="Q81" s="4">
        <v>2407600</v>
      </c>
      <c r="R81" s="5">
        <v>1.5E-3</v>
      </c>
      <c r="S81" s="4">
        <v>4441100</v>
      </c>
      <c r="T81" s="4">
        <f t="shared" si="13"/>
        <v>2241301.7999999998</v>
      </c>
      <c r="U81" s="4">
        <f t="shared" si="14"/>
        <v>1675800</v>
      </c>
      <c r="V81" s="5">
        <v>1.9099999999999999E-2</v>
      </c>
    </row>
    <row r="82" spans="1:22" x14ac:dyDescent="0.2">
      <c r="A82" s="16" t="s">
        <v>200</v>
      </c>
      <c r="B82" s="4">
        <v>176100</v>
      </c>
      <c r="C82" s="4">
        <v>1397660</v>
      </c>
      <c r="D82" s="4">
        <v>-1221560</v>
      </c>
      <c r="E82" s="4">
        <v>-81820510451</v>
      </c>
      <c r="F82" s="4">
        <f t="shared" si="11"/>
        <v>-862702330451</v>
      </c>
      <c r="G82" s="4">
        <v>194900</v>
      </c>
      <c r="H82" s="4">
        <v>6000</v>
      </c>
      <c r="I82" s="4">
        <v>188900</v>
      </c>
      <c r="J82" s="4">
        <v>12660220000</v>
      </c>
      <c r="K82" s="24">
        <f t="shared" si="12"/>
        <v>60362280000</v>
      </c>
      <c r="L82" s="4">
        <v>1323</v>
      </c>
      <c r="M82" s="4">
        <v>1682</v>
      </c>
      <c r="N82" s="4">
        <v>92</v>
      </c>
      <c r="O82" s="4">
        <v>92</v>
      </c>
      <c r="P82" s="4">
        <v>770800</v>
      </c>
      <c r="Q82" s="4">
        <v>1001100</v>
      </c>
      <c r="R82" s="5">
        <v>-1.4000000000000002E-3</v>
      </c>
      <c r="S82" s="4">
        <v>1840400</v>
      </c>
      <c r="T82" s="4">
        <f t="shared" si="13"/>
        <v>2264754.2999999998</v>
      </c>
      <c r="U82" s="4">
        <f t="shared" si="14"/>
        <v>1675800</v>
      </c>
      <c r="V82" s="5">
        <v>6.0000000000000001E-3</v>
      </c>
    </row>
    <row r="83" spans="1:22" x14ac:dyDescent="0.2">
      <c r="A83" s="16" t="s">
        <v>199</v>
      </c>
      <c r="B83" s="4">
        <v>102000</v>
      </c>
      <c r="C83" s="4">
        <v>992671</v>
      </c>
      <c r="D83" s="4">
        <v>-890671</v>
      </c>
      <c r="E83" s="4">
        <v>-59703140000</v>
      </c>
      <c r="F83" s="4">
        <f t="shared" si="11"/>
        <v>-780881820000</v>
      </c>
      <c r="G83" s="4">
        <v>146200</v>
      </c>
      <c r="H83" s="4">
        <v>20500</v>
      </c>
      <c r="I83" s="4">
        <v>125700</v>
      </c>
      <c r="J83" s="4">
        <v>8436110000</v>
      </c>
      <c r="K83" s="24">
        <f t="shared" si="12"/>
        <v>47702060000</v>
      </c>
      <c r="L83" s="4">
        <v>575</v>
      </c>
      <c r="M83" s="4">
        <v>1906</v>
      </c>
      <c r="N83" s="4">
        <v>71</v>
      </c>
      <c r="O83" s="4">
        <v>195</v>
      </c>
      <c r="P83" s="4">
        <v>530000</v>
      </c>
      <c r="Q83" s="4">
        <v>1148300</v>
      </c>
      <c r="R83" s="5">
        <v>0</v>
      </c>
      <c r="S83" s="4">
        <v>2153800</v>
      </c>
      <c r="T83" s="4">
        <f t="shared" si="13"/>
        <v>2272237</v>
      </c>
      <c r="U83" s="4">
        <f t="shared" si="14"/>
        <v>1675800</v>
      </c>
      <c r="V83" s="5">
        <v>6.0000000000000001E-3</v>
      </c>
    </row>
    <row r="84" spans="1:22" x14ac:dyDescent="0.2">
      <c r="A84" s="16" t="s">
        <v>193</v>
      </c>
      <c r="B84" s="4">
        <v>133100</v>
      </c>
      <c r="C84" s="4">
        <v>708310</v>
      </c>
      <c r="D84" s="4">
        <v>-575210</v>
      </c>
      <c r="E84" s="4">
        <v>-38604090000</v>
      </c>
      <c r="F84" s="4">
        <f t="shared" si="11"/>
        <v>-721178680000</v>
      </c>
      <c r="G84" s="4">
        <v>402700</v>
      </c>
      <c r="H84" s="4">
        <v>6400</v>
      </c>
      <c r="I84" s="4">
        <v>396300</v>
      </c>
      <c r="J84" s="4">
        <v>26633360000</v>
      </c>
      <c r="K84" s="24">
        <f t="shared" si="12"/>
        <v>39265950000</v>
      </c>
      <c r="L84" s="4">
        <v>726</v>
      </c>
      <c r="M84" s="4">
        <v>969</v>
      </c>
      <c r="N84" s="4">
        <v>117</v>
      </c>
      <c r="O84" s="4">
        <v>153</v>
      </c>
      <c r="P84" s="4">
        <v>650100</v>
      </c>
      <c r="Q84" s="4">
        <v>923600</v>
      </c>
      <c r="R84" s="5">
        <v>1.5E-3</v>
      </c>
      <c r="S84" s="4">
        <v>1675800</v>
      </c>
      <c r="T84" s="4">
        <f t="shared" si="13"/>
        <v>2433330</v>
      </c>
      <c r="U84" s="4">
        <f t="shared" si="14"/>
        <v>1959800</v>
      </c>
      <c r="V84" s="5">
        <v>7.4999999999999997E-3</v>
      </c>
    </row>
    <row r="85" spans="1:22" x14ac:dyDescent="0.2">
      <c r="A85" s="16" t="s">
        <v>192</v>
      </c>
      <c r="B85" s="4">
        <v>341600</v>
      </c>
      <c r="C85" s="4">
        <v>1219700</v>
      </c>
      <c r="D85" s="4">
        <v>-878100</v>
      </c>
      <c r="E85" s="4">
        <v>-58789100000</v>
      </c>
      <c r="F85" s="4">
        <f t="shared" si="11"/>
        <v>-682574590000</v>
      </c>
      <c r="G85" s="4">
        <v>52200</v>
      </c>
      <c r="H85" s="4">
        <v>59400</v>
      </c>
      <c r="I85" s="4">
        <v>-7200</v>
      </c>
      <c r="J85" s="4">
        <v>-481780000</v>
      </c>
      <c r="K85" s="24">
        <f t="shared" si="12"/>
        <v>12632590000</v>
      </c>
      <c r="L85" s="4">
        <v>782</v>
      </c>
      <c r="M85" s="4">
        <v>2268</v>
      </c>
      <c r="N85" s="4">
        <v>88</v>
      </c>
      <c r="O85" s="4">
        <v>299</v>
      </c>
      <c r="P85" s="4">
        <v>733200</v>
      </c>
      <c r="Q85" s="4">
        <v>1763400</v>
      </c>
      <c r="R85" s="5">
        <v>-5.8999999999999999E-3</v>
      </c>
      <c r="S85" s="4">
        <v>2800500</v>
      </c>
      <c r="T85" s="4">
        <f t="shared" si="13"/>
        <v>2361857.6</v>
      </c>
      <c r="U85" s="4">
        <f t="shared" si="14"/>
        <v>1959800</v>
      </c>
      <c r="V85" s="5">
        <v>8.8999999999999999E-3</v>
      </c>
    </row>
    <row r="86" spans="1:22" x14ac:dyDescent="0.2">
      <c r="A86" s="16" t="s">
        <v>191</v>
      </c>
      <c r="B86" s="4">
        <v>175120</v>
      </c>
      <c r="C86" s="4">
        <v>957368</v>
      </c>
      <c r="D86" s="4">
        <v>-782248</v>
      </c>
      <c r="E86" s="4">
        <v>-52855950000</v>
      </c>
      <c r="F86" s="4">
        <f t="shared" si="11"/>
        <v>-623785490000</v>
      </c>
      <c r="G86" s="4">
        <v>278600</v>
      </c>
      <c r="H86" s="4">
        <v>170800</v>
      </c>
      <c r="I86" s="4">
        <v>107800</v>
      </c>
      <c r="J86" s="4">
        <v>7365330000</v>
      </c>
      <c r="K86" s="24">
        <f t="shared" si="12"/>
        <v>13114370000</v>
      </c>
      <c r="L86" s="4">
        <v>750</v>
      </c>
      <c r="M86" s="4">
        <v>2047</v>
      </c>
      <c r="N86" s="4">
        <v>69</v>
      </c>
      <c r="O86" s="4">
        <v>217</v>
      </c>
      <c r="P86" s="4">
        <v>619000</v>
      </c>
      <c r="Q86" s="4">
        <v>1349500</v>
      </c>
      <c r="R86" s="5">
        <v>-5.8999999999999999E-3</v>
      </c>
      <c r="S86" s="4">
        <v>2083500</v>
      </c>
      <c r="T86" s="4">
        <f t="shared" si="13"/>
        <v>2454588.5</v>
      </c>
      <c r="U86" s="4">
        <f t="shared" si="14"/>
        <v>1829118</v>
      </c>
      <c r="V86" s="5">
        <v>1.18E-2</v>
      </c>
    </row>
    <row r="87" spans="1:22" x14ac:dyDescent="0.2">
      <c r="A87" s="16" t="s">
        <v>190</v>
      </c>
      <c r="B87" s="4">
        <v>705600</v>
      </c>
      <c r="C87" s="4">
        <v>863496</v>
      </c>
      <c r="D87" s="4">
        <v>-157896</v>
      </c>
      <c r="E87" s="4">
        <v>-10782500000</v>
      </c>
      <c r="F87" s="4">
        <f t="shared" si="11"/>
        <v>-570929540000</v>
      </c>
      <c r="G87" s="4">
        <v>7800</v>
      </c>
      <c r="H87" s="4">
        <v>625100</v>
      </c>
      <c r="I87" s="4">
        <v>-617300</v>
      </c>
      <c r="J87" s="4">
        <v>-41834580000</v>
      </c>
      <c r="K87" s="24">
        <f t="shared" si="12"/>
        <v>5749040000</v>
      </c>
      <c r="L87" s="4">
        <v>875</v>
      </c>
      <c r="M87" s="4">
        <v>1575</v>
      </c>
      <c r="N87" s="4">
        <v>162</v>
      </c>
      <c r="O87" s="4">
        <v>209</v>
      </c>
      <c r="P87" s="4">
        <v>784000</v>
      </c>
      <c r="Q87" s="4">
        <v>1188300</v>
      </c>
      <c r="R87" s="5">
        <v>-8.8000000000000005E-3</v>
      </c>
      <c r="S87" s="4">
        <v>2252000</v>
      </c>
      <c r="T87" s="4">
        <f t="shared" si="13"/>
        <v>2475428.5</v>
      </c>
      <c r="U87" s="4">
        <f t="shared" si="14"/>
        <v>1829118</v>
      </c>
      <c r="V87" s="5">
        <v>1.03E-2</v>
      </c>
    </row>
    <row r="88" spans="1:22" x14ac:dyDescent="0.2">
      <c r="A88" s="16" t="s">
        <v>189</v>
      </c>
      <c r="B88" s="4">
        <v>303700</v>
      </c>
      <c r="C88" s="4">
        <v>533712</v>
      </c>
      <c r="D88" s="4">
        <v>-230012</v>
      </c>
      <c r="E88" s="4">
        <v>-15659950000</v>
      </c>
      <c r="F88" s="4">
        <f t="shared" si="11"/>
        <v>-560147040000</v>
      </c>
      <c r="G88" s="4">
        <v>161100</v>
      </c>
      <c r="H88" s="4">
        <v>32200</v>
      </c>
      <c r="I88" s="4">
        <v>128900</v>
      </c>
      <c r="J88" s="4">
        <v>8799800000</v>
      </c>
      <c r="K88" s="24">
        <f t="shared" si="12"/>
        <v>47583620000</v>
      </c>
      <c r="L88" s="4">
        <v>820</v>
      </c>
      <c r="M88" s="4">
        <v>1408</v>
      </c>
      <c r="N88" s="4">
        <v>117</v>
      </c>
      <c r="O88" s="4">
        <v>185</v>
      </c>
      <c r="P88" s="4">
        <v>716800</v>
      </c>
      <c r="Q88" s="4">
        <v>1196600</v>
      </c>
      <c r="R88" s="5">
        <v>4.5000000000000005E-3</v>
      </c>
      <c r="S88" s="4">
        <v>1959800</v>
      </c>
      <c r="T88" s="4">
        <f t="shared" si="13"/>
        <v>2519365.6</v>
      </c>
      <c r="U88" s="4">
        <f t="shared" si="14"/>
        <v>1829118</v>
      </c>
      <c r="V88" s="5">
        <v>1.0200000000000001E-2</v>
      </c>
    </row>
    <row r="89" spans="1:22" x14ac:dyDescent="0.2">
      <c r="A89" s="16" t="s">
        <v>188</v>
      </c>
      <c r="B89" s="4">
        <v>597800</v>
      </c>
      <c r="C89" s="4">
        <v>932100</v>
      </c>
      <c r="D89" s="4">
        <v>-334300</v>
      </c>
      <c r="E89" s="4">
        <v>-22700550000</v>
      </c>
      <c r="F89" s="4">
        <f t="shared" si="11"/>
        <v>-544487090000</v>
      </c>
      <c r="G89" s="4">
        <v>236500</v>
      </c>
      <c r="H89" s="4">
        <v>65400</v>
      </c>
      <c r="I89" s="4">
        <v>171100</v>
      </c>
      <c r="J89" s="4">
        <v>11616350000</v>
      </c>
      <c r="K89" s="24">
        <f t="shared" si="12"/>
        <v>38783820000</v>
      </c>
      <c r="L89" s="4">
        <v>1714</v>
      </c>
      <c r="M89" s="4">
        <v>1537</v>
      </c>
      <c r="N89" s="4">
        <v>237</v>
      </c>
      <c r="O89" s="4">
        <v>157</v>
      </c>
      <c r="P89" s="4">
        <v>1422000</v>
      </c>
      <c r="Q89" s="4">
        <v>1097200</v>
      </c>
      <c r="R89" s="5">
        <v>9.0000000000000011E-3</v>
      </c>
      <c r="S89" s="4">
        <v>2809900</v>
      </c>
      <c r="T89" s="4">
        <f t="shared" si="13"/>
        <v>2386163.6</v>
      </c>
      <c r="U89" s="4">
        <f t="shared" si="14"/>
        <v>1829118</v>
      </c>
      <c r="V89" s="5">
        <v>1.7500000000000002E-2</v>
      </c>
    </row>
    <row r="90" spans="1:22" x14ac:dyDescent="0.2">
      <c r="A90" s="16" t="s">
        <v>187</v>
      </c>
      <c r="B90" s="4">
        <v>1919925</v>
      </c>
      <c r="C90" s="4">
        <v>2093745</v>
      </c>
      <c r="D90" s="4">
        <v>-173820</v>
      </c>
      <c r="E90" s="4">
        <v>-11717030000</v>
      </c>
      <c r="F90" s="4">
        <f t="shared" si="11"/>
        <v>-521786540000</v>
      </c>
      <c r="G90" s="4">
        <v>250400</v>
      </c>
      <c r="H90" s="4">
        <v>64100</v>
      </c>
      <c r="I90" s="4">
        <v>186300</v>
      </c>
      <c r="J90" s="4">
        <v>12576590000</v>
      </c>
      <c r="K90" s="24">
        <f t="shared" si="12"/>
        <v>27167470000</v>
      </c>
      <c r="L90" s="4">
        <v>820</v>
      </c>
      <c r="M90" s="4">
        <v>718</v>
      </c>
      <c r="N90" s="4">
        <v>112</v>
      </c>
      <c r="O90" s="4">
        <v>91</v>
      </c>
      <c r="P90" s="4">
        <v>675500</v>
      </c>
      <c r="Q90" s="4">
        <v>511400</v>
      </c>
      <c r="R90" s="5">
        <v>4.5000000000000005E-3</v>
      </c>
      <c r="S90" s="4">
        <v>3008200</v>
      </c>
      <c r="T90" s="4">
        <f t="shared" si="13"/>
        <v>2425743.2999999998</v>
      </c>
      <c r="U90" s="4">
        <f t="shared" si="14"/>
        <v>1829118</v>
      </c>
      <c r="V90" s="5">
        <v>7.4000000000000003E-3</v>
      </c>
    </row>
    <row r="91" spans="1:22" x14ac:dyDescent="0.2">
      <c r="A91" s="16" t="s">
        <v>186</v>
      </c>
      <c r="B91" s="4">
        <v>343428</v>
      </c>
      <c r="C91" s="4">
        <v>924384</v>
      </c>
      <c r="D91" s="4">
        <v>-580956</v>
      </c>
      <c r="E91" s="4">
        <v>-39251700000</v>
      </c>
      <c r="F91" s="4">
        <f t="shared" ref="F91:F102" si="15">E91+F92</f>
        <v>-510069510000</v>
      </c>
      <c r="G91" s="4">
        <v>241400</v>
      </c>
      <c r="H91" s="4">
        <v>444900</v>
      </c>
      <c r="I91" s="4">
        <v>-203500</v>
      </c>
      <c r="J91" s="4">
        <v>-13634240000</v>
      </c>
      <c r="K91" s="24">
        <f t="shared" ref="K91:K102" si="16">K92+J91</f>
        <v>14590880000</v>
      </c>
      <c r="L91" s="4">
        <v>1152</v>
      </c>
      <c r="M91" s="4">
        <v>1806</v>
      </c>
      <c r="N91" s="4">
        <v>82</v>
      </c>
      <c r="O91" s="4">
        <v>154</v>
      </c>
      <c r="P91" s="4">
        <v>637400</v>
      </c>
      <c r="Q91" s="4">
        <v>1072900</v>
      </c>
      <c r="R91" s="5">
        <v>-4.4000000000000003E-3</v>
      </c>
      <c r="S91" s="4">
        <v>1829118</v>
      </c>
      <c r="T91" s="4">
        <f t="shared" si="13"/>
        <v>2431984.5</v>
      </c>
      <c r="U91" s="4">
        <f t="shared" ref="U91:U102" si="17">MIN(S92:S96)</f>
        <v>2074925</v>
      </c>
      <c r="V91" s="5">
        <v>1.3300000000000001E-2</v>
      </c>
    </row>
    <row r="92" spans="1:22" x14ac:dyDescent="0.2">
      <c r="A92" s="16" t="s">
        <v>185</v>
      </c>
      <c r="B92" s="4">
        <v>359730</v>
      </c>
      <c r="C92" s="4">
        <v>1274305</v>
      </c>
      <c r="D92" s="4">
        <v>-914575</v>
      </c>
      <c r="E92" s="4">
        <v>-61149030000</v>
      </c>
      <c r="F92" s="4">
        <f t="shared" si="15"/>
        <v>-470817810000</v>
      </c>
      <c r="G92" s="4">
        <v>209700</v>
      </c>
      <c r="H92" s="4">
        <v>133400</v>
      </c>
      <c r="I92" s="4">
        <v>76300</v>
      </c>
      <c r="J92" s="4">
        <v>5122290000</v>
      </c>
      <c r="K92" s="24">
        <f t="shared" si="16"/>
        <v>28225120000</v>
      </c>
      <c r="L92" s="4">
        <v>1301</v>
      </c>
      <c r="M92" s="4">
        <v>2204</v>
      </c>
      <c r="N92" s="4">
        <v>111</v>
      </c>
      <c r="O92" s="4">
        <v>115</v>
      </c>
      <c r="P92" s="4">
        <v>826200</v>
      </c>
      <c r="Q92" s="4">
        <v>1151300</v>
      </c>
      <c r="R92" s="5">
        <v>6.0000000000000001E-3</v>
      </c>
      <c r="S92" s="4">
        <v>2074925</v>
      </c>
      <c r="T92" s="4">
        <f t="shared" si="13"/>
        <v>2438990.2999999998</v>
      </c>
      <c r="U92" s="4">
        <f t="shared" si="17"/>
        <v>2085776</v>
      </c>
      <c r="V92" s="5">
        <v>1.04E-2</v>
      </c>
    </row>
    <row r="93" spans="1:22" x14ac:dyDescent="0.2">
      <c r="A93" s="16" t="s">
        <v>184</v>
      </c>
      <c r="B93" s="4">
        <v>168500</v>
      </c>
      <c r="C93" s="4">
        <v>1439122</v>
      </c>
      <c r="D93" s="4">
        <v>-1270622</v>
      </c>
      <c r="E93" s="4">
        <v>-85234940000</v>
      </c>
      <c r="F93" s="4">
        <f t="shared" si="15"/>
        <v>-409668780000</v>
      </c>
      <c r="G93" s="4">
        <v>182000</v>
      </c>
      <c r="H93" s="4">
        <v>35300</v>
      </c>
      <c r="I93" s="4">
        <v>146700</v>
      </c>
      <c r="J93" s="4">
        <v>9852300000</v>
      </c>
      <c r="K93" s="24">
        <f t="shared" si="16"/>
        <v>23102830000</v>
      </c>
      <c r="L93" s="4">
        <v>794</v>
      </c>
      <c r="M93" s="4">
        <v>2426</v>
      </c>
      <c r="N93" s="4">
        <v>78</v>
      </c>
      <c r="O93" s="4">
        <v>185</v>
      </c>
      <c r="P93" s="4">
        <v>532800</v>
      </c>
      <c r="Q93" s="4">
        <v>1693900</v>
      </c>
      <c r="R93" s="5">
        <v>-2.8999999999999998E-3</v>
      </c>
      <c r="S93" s="4">
        <v>2228627</v>
      </c>
      <c r="T93" s="4">
        <f t="shared" si="13"/>
        <v>2462364</v>
      </c>
      <c r="U93" s="4">
        <f t="shared" si="17"/>
        <v>2085776</v>
      </c>
      <c r="V93" s="5">
        <v>7.4999999999999997E-3</v>
      </c>
    </row>
    <row r="94" spans="1:22" x14ac:dyDescent="0.2">
      <c r="A94" s="16" t="s">
        <v>183</v>
      </c>
      <c r="B94" s="4">
        <v>233500</v>
      </c>
      <c r="C94" s="4">
        <v>1790816</v>
      </c>
      <c r="D94" s="4">
        <v>-1557316</v>
      </c>
      <c r="E94" s="4">
        <v>-104764160000</v>
      </c>
      <c r="F94" s="4">
        <f t="shared" si="15"/>
        <v>-324433840000</v>
      </c>
      <c r="G94" s="4">
        <v>117800</v>
      </c>
      <c r="H94" s="4">
        <v>420300</v>
      </c>
      <c r="I94" s="4">
        <v>-302500</v>
      </c>
      <c r="J94" s="4">
        <v>-20384550000</v>
      </c>
      <c r="K94" s="24">
        <f t="shared" si="16"/>
        <v>13250530000</v>
      </c>
      <c r="L94" s="4">
        <v>1326</v>
      </c>
      <c r="M94" s="4">
        <v>3191</v>
      </c>
      <c r="N94" s="4">
        <v>129</v>
      </c>
      <c r="O94" s="4">
        <v>317</v>
      </c>
      <c r="P94" s="4">
        <v>896200</v>
      </c>
      <c r="Q94" s="4">
        <v>2239000</v>
      </c>
      <c r="R94" s="5">
        <v>-1.03E-2</v>
      </c>
      <c r="S94" s="4">
        <v>3286730</v>
      </c>
      <c r="T94" s="4">
        <f t="shared" si="13"/>
        <v>2359318.25</v>
      </c>
      <c r="U94" s="4">
        <f t="shared" si="17"/>
        <v>1477880</v>
      </c>
      <c r="V94" s="5">
        <v>1.3300000000000001E-2</v>
      </c>
    </row>
    <row r="95" spans="1:22" x14ac:dyDescent="0.2">
      <c r="A95" s="16" t="s">
        <v>182</v>
      </c>
      <c r="B95" s="4">
        <v>280700</v>
      </c>
      <c r="C95" s="4">
        <v>822445</v>
      </c>
      <c r="D95" s="4">
        <v>-541745</v>
      </c>
      <c r="E95" s="4">
        <v>-36755140000</v>
      </c>
      <c r="F95" s="4">
        <f t="shared" si="15"/>
        <v>-219669680000</v>
      </c>
      <c r="G95" s="4">
        <v>148000</v>
      </c>
      <c r="H95" s="4">
        <v>67800</v>
      </c>
      <c r="I95" s="4">
        <v>80200</v>
      </c>
      <c r="J95" s="4">
        <v>5453460000</v>
      </c>
      <c r="K95" s="24">
        <f t="shared" si="16"/>
        <v>33635080000</v>
      </c>
      <c r="L95" s="4">
        <v>1157</v>
      </c>
      <c r="M95" s="4">
        <v>1194</v>
      </c>
      <c r="N95" s="4">
        <v>134</v>
      </c>
      <c r="O95" s="4">
        <v>142</v>
      </c>
      <c r="P95" s="4">
        <v>1072200</v>
      </c>
      <c r="Q95" s="4">
        <v>1011500</v>
      </c>
      <c r="R95" s="5">
        <v>6.0000000000000001E-3</v>
      </c>
      <c r="S95" s="4">
        <v>2085776</v>
      </c>
      <c r="T95" s="4">
        <f t="shared" si="13"/>
        <v>2398395.7142857141</v>
      </c>
      <c r="U95" s="4">
        <f t="shared" si="17"/>
        <v>1477880</v>
      </c>
      <c r="V95" s="5">
        <v>1.46E-2</v>
      </c>
    </row>
    <row r="96" spans="1:22" x14ac:dyDescent="0.2">
      <c r="A96" s="16" t="s">
        <v>177</v>
      </c>
      <c r="B96" s="4">
        <v>238705</v>
      </c>
      <c r="C96" s="4">
        <v>995216</v>
      </c>
      <c r="D96" s="4">
        <v>-756511</v>
      </c>
      <c r="E96" s="4">
        <v>-51296710000</v>
      </c>
      <c r="F96" s="4">
        <f t="shared" si="15"/>
        <v>-182914540000</v>
      </c>
      <c r="G96" s="4">
        <v>33800</v>
      </c>
      <c r="H96" s="4">
        <v>203300</v>
      </c>
      <c r="I96" s="4">
        <v>-169500</v>
      </c>
      <c r="J96" s="4">
        <v>-11491070000</v>
      </c>
      <c r="K96" s="24">
        <f t="shared" si="16"/>
        <v>28181620000</v>
      </c>
      <c r="L96" s="4">
        <v>1303</v>
      </c>
      <c r="M96" s="4">
        <v>2496</v>
      </c>
      <c r="N96" s="4">
        <v>135</v>
      </c>
      <c r="O96" s="4">
        <v>239</v>
      </c>
      <c r="P96" s="4">
        <v>992100</v>
      </c>
      <c r="Q96" s="4">
        <v>2014500</v>
      </c>
      <c r="R96" s="5">
        <v>-8.8000000000000005E-3</v>
      </c>
      <c r="S96" s="4">
        <v>3010809</v>
      </c>
      <c r="T96" s="4">
        <f t="shared" si="13"/>
        <v>2296326.8333333335</v>
      </c>
      <c r="U96" s="4">
        <f t="shared" si="17"/>
        <v>1477880</v>
      </c>
      <c r="V96" s="5">
        <v>1.03E-2</v>
      </c>
    </row>
    <row r="97" spans="1:22" x14ac:dyDescent="0.2">
      <c r="A97" s="16" t="s">
        <v>175</v>
      </c>
      <c r="B97" s="4">
        <v>193700</v>
      </c>
      <c r="C97" s="4">
        <v>1267300</v>
      </c>
      <c r="D97" s="4">
        <v>-1073600</v>
      </c>
      <c r="E97" s="4">
        <v>-73213140000</v>
      </c>
      <c r="F97" s="4">
        <f t="shared" si="15"/>
        <v>-131617830000</v>
      </c>
      <c r="G97" s="4">
        <v>132000</v>
      </c>
      <c r="H97" s="4">
        <v>20800</v>
      </c>
      <c r="I97" s="4">
        <v>111200</v>
      </c>
      <c r="J97" s="4">
        <v>7581010000</v>
      </c>
      <c r="K97" s="24">
        <f t="shared" si="16"/>
        <v>39672690000</v>
      </c>
      <c r="L97" s="4">
        <v>772</v>
      </c>
      <c r="M97" s="4">
        <v>1791</v>
      </c>
      <c r="N97" s="4">
        <v>136</v>
      </c>
      <c r="O97" s="4">
        <v>298</v>
      </c>
      <c r="P97" s="4">
        <v>837600</v>
      </c>
      <c r="Q97" s="4">
        <v>1476900</v>
      </c>
      <c r="R97" s="5">
        <v>-1.4000000000000002E-3</v>
      </c>
      <c r="S97" s="4">
        <v>2460400</v>
      </c>
      <c r="T97" s="4">
        <f t="shared" ref="T97:T102" si="18">AVERAGE(S98:S107)</f>
        <v>2263512.2000000002</v>
      </c>
      <c r="U97" s="4">
        <f t="shared" si="17"/>
        <v>1477880</v>
      </c>
      <c r="V97" s="5">
        <v>7.3000000000000001E-3</v>
      </c>
    </row>
    <row r="98" spans="1:22" x14ac:dyDescent="0.2">
      <c r="A98" s="16" t="s">
        <v>174</v>
      </c>
      <c r="B98" s="4">
        <v>129326</v>
      </c>
      <c r="C98" s="4">
        <v>640052</v>
      </c>
      <c r="D98" s="4">
        <v>-510726</v>
      </c>
      <c r="E98" s="4">
        <v>-34972230000</v>
      </c>
      <c r="F98" s="4">
        <f t="shared" si="15"/>
        <v>-58404690000</v>
      </c>
      <c r="G98" s="4">
        <v>127700</v>
      </c>
      <c r="H98" s="4">
        <v>25800</v>
      </c>
      <c r="I98" s="4">
        <v>101900</v>
      </c>
      <c r="J98" s="4">
        <v>7011680000</v>
      </c>
      <c r="K98" s="24">
        <f t="shared" si="16"/>
        <v>32091680000</v>
      </c>
      <c r="L98" s="4">
        <v>1004</v>
      </c>
      <c r="M98" s="4">
        <v>1812</v>
      </c>
      <c r="N98" s="4">
        <v>93</v>
      </c>
      <c r="O98" s="4">
        <v>189</v>
      </c>
      <c r="P98" s="4">
        <v>832200</v>
      </c>
      <c r="Q98" s="4">
        <v>1379100</v>
      </c>
      <c r="R98" s="5">
        <v>-8.6999999999999994E-3</v>
      </c>
      <c r="S98" s="4">
        <v>2399171</v>
      </c>
      <c r="T98" s="4">
        <f t="shared" si="18"/>
        <v>2229597.5</v>
      </c>
      <c r="U98" s="4">
        <f t="shared" si="17"/>
        <v>1477880</v>
      </c>
      <c r="V98" s="5">
        <v>1.3100000000000001E-2</v>
      </c>
    </row>
    <row r="99" spans="1:22" x14ac:dyDescent="0.2">
      <c r="A99" s="16" t="s">
        <v>164</v>
      </c>
      <c r="B99" s="4">
        <v>353171</v>
      </c>
      <c r="C99" s="4">
        <v>582742</v>
      </c>
      <c r="D99" s="4">
        <v>-229571</v>
      </c>
      <c r="E99" s="4">
        <v>-15741490000</v>
      </c>
      <c r="F99" s="4">
        <f t="shared" si="15"/>
        <v>-23432460000</v>
      </c>
      <c r="G99" s="4">
        <v>176900</v>
      </c>
      <c r="H99" s="4">
        <v>105500</v>
      </c>
      <c r="I99" s="4">
        <v>71400</v>
      </c>
      <c r="J99" s="4">
        <v>4912540000</v>
      </c>
      <c r="K99" s="24">
        <f t="shared" si="16"/>
        <v>25080000000</v>
      </c>
      <c r="L99" s="4">
        <v>650</v>
      </c>
      <c r="M99" s="4">
        <v>1405</v>
      </c>
      <c r="N99" s="4">
        <v>86</v>
      </c>
      <c r="O99" s="4">
        <v>108</v>
      </c>
      <c r="P99" s="4">
        <v>600900</v>
      </c>
      <c r="Q99" s="4">
        <v>795500</v>
      </c>
      <c r="R99" s="5">
        <v>-2.8000000000000004E-3</v>
      </c>
      <c r="S99" s="4">
        <v>1477880</v>
      </c>
      <c r="T99" s="4">
        <f t="shared" si="18"/>
        <v>2480170</v>
      </c>
      <c r="U99" s="4">
        <f t="shared" si="17"/>
        <v>1891530</v>
      </c>
      <c r="V99" s="5">
        <v>1.1599999999999999E-2</v>
      </c>
    </row>
    <row r="100" spans="1:22" x14ac:dyDescent="0.2">
      <c r="A100" s="16" t="s">
        <v>156</v>
      </c>
      <c r="B100" s="4">
        <v>171762</v>
      </c>
      <c r="C100" s="4">
        <v>478802</v>
      </c>
      <c r="D100" s="4">
        <v>-307040</v>
      </c>
      <c r="E100" s="4">
        <v>-21223500000</v>
      </c>
      <c r="F100" s="4">
        <f t="shared" si="15"/>
        <v>-7690970000</v>
      </c>
      <c r="G100" s="4">
        <v>543900</v>
      </c>
      <c r="H100" s="4">
        <v>134000</v>
      </c>
      <c r="I100" s="4">
        <v>409900</v>
      </c>
      <c r="J100" s="4">
        <v>28381330000</v>
      </c>
      <c r="K100" s="24">
        <f t="shared" si="16"/>
        <v>20167460000</v>
      </c>
      <c r="L100" s="4">
        <v>1402</v>
      </c>
      <c r="M100" s="4">
        <v>1844</v>
      </c>
      <c r="N100" s="4">
        <v>305</v>
      </c>
      <c r="O100" s="4">
        <v>214</v>
      </c>
      <c r="P100" s="4">
        <v>1488400</v>
      </c>
      <c r="Q100" s="4">
        <v>1804200</v>
      </c>
      <c r="R100" s="5">
        <v>0</v>
      </c>
      <c r="S100" s="4">
        <v>3403997</v>
      </c>
      <c r="T100" s="4">
        <f t="shared" si="18"/>
        <v>2018256.5</v>
      </c>
      <c r="U100" s="4">
        <f t="shared" si="17"/>
        <v>1891530</v>
      </c>
      <c r="V100" s="5">
        <v>7.1999999999999998E-3</v>
      </c>
    </row>
    <row r="101" spans="1:22" x14ac:dyDescent="0.2">
      <c r="A101" s="16" t="s">
        <v>155</v>
      </c>
      <c r="B101" s="4">
        <v>311800</v>
      </c>
      <c r="C101" s="4">
        <v>142728</v>
      </c>
      <c r="D101" s="4">
        <v>169072</v>
      </c>
      <c r="E101" s="4">
        <v>11616170000</v>
      </c>
      <c r="F101" s="4">
        <f t="shared" si="15"/>
        <v>13532530000</v>
      </c>
      <c r="G101" s="4">
        <v>60200</v>
      </c>
      <c r="H101" s="4">
        <v>180300</v>
      </c>
      <c r="I101" s="4">
        <v>-120100</v>
      </c>
      <c r="J101" s="4">
        <v>-8178730000</v>
      </c>
      <c r="K101" s="24">
        <f t="shared" si="16"/>
        <v>-8213870000</v>
      </c>
      <c r="L101" s="4">
        <v>842</v>
      </c>
      <c r="M101" s="4">
        <v>1031</v>
      </c>
      <c r="N101" s="4">
        <v>118</v>
      </c>
      <c r="O101" s="4">
        <v>120</v>
      </c>
      <c r="P101" s="4">
        <v>1037400</v>
      </c>
      <c r="Q101" s="4">
        <v>820400</v>
      </c>
      <c r="R101" s="5">
        <v>1.03E-2</v>
      </c>
      <c r="S101" s="4">
        <v>1891530</v>
      </c>
      <c r="T101" s="4">
        <f t="shared" si="18"/>
        <v>2144983</v>
      </c>
      <c r="U101" s="4">
        <f t="shared" si="17"/>
        <v>2144983</v>
      </c>
      <c r="V101" s="5">
        <v>1.4499999999999999E-2</v>
      </c>
    </row>
    <row r="102" spans="1:22" x14ac:dyDescent="0.2">
      <c r="A102" s="16" t="s">
        <v>154</v>
      </c>
      <c r="B102" s="4">
        <v>419136</v>
      </c>
      <c r="C102" s="4">
        <v>391107</v>
      </c>
      <c r="D102" s="4">
        <v>28029</v>
      </c>
      <c r="E102" s="4">
        <v>1916360000</v>
      </c>
      <c r="F102" s="4">
        <f t="shared" si="15"/>
        <v>1916360000</v>
      </c>
      <c r="G102" s="4">
        <v>155700</v>
      </c>
      <c r="H102" s="4">
        <v>156300</v>
      </c>
      <c r="I102" s="4">
        <v>-600</v>
      </c>
      <c r="J102" s="4">
        <v>-35140000</v>
      </c>
      <c r="K102" s="24">
        <f t="shared" si="16"/>
        <v>-35140000</v>
      </c>
      <c r="L102" s="4">
        <v>1387</v>
      </c>
      <c r="M102" s="4">
        <v>1071</v>
      </c>
      <c r="N102" s="4">
        <v>136</v>
      </c>
      <c r="O102" s="4">
        <v>148</v>
      </c>
      <c r="P102" s="4">
        <v>1024400</v>
      </c>
      <c r="Q102" s="4">
        <v>1055700</v>
      </c>
      <c r="R102" s="5">
        <v>1.04E-2</v>
      </c>
      <c r="S102" s="4">
        <v>2144983</v>
      </c>
      <c r="T102" s="4" t="e">
        <f t="shared" si="18"/>
        <v>#DIV/0!</v>
      </c>
      <c r="U102" s="4">
        <f t="shared" si="17"/>
        <v>0</v>
      </c>
      <c r="V102" s="5">
        <v>8.8000000000000005E-3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7A34C-ED2A-3F42-A5F8-5B1ABFA58097}">
  <sheetPr codeName="Sheet51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4.6640625"/>
    <col min="4" max="4" customWidth="true" width="14.5"/>
    <col min="5" max="5" customWidth="true" width="16.3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5.6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949">
        <v>344</v>
      </c>
      <c r="B3" t="n" s="2950">
        <v>360800.0</v>
      </c>
      <c r="C3" t="n" s="2951">
        <v>550900.0</v>
      </c>
      <c r="D3" t="n" s="2952">
        <v>-190100.0</v>
      </c>
      <c r="E3" t="n" s="2953">
        <v>-1.772853E10</v>
      </c>
      <c r="G3" t="n" s="2939">
        <v>112800.0</v>
      </c>
      <c r="H3" t="n" s="2940">
        <v>9200.0</v>
      </c>
      <c r="I3" t="n" s="2941">
        <v>103600.0</v>
      </c>
      <c r="J3" t="n" s="2942">
        <v>9.65263E9</v>
      </c>
      <c r="L3" t="n" s="2943">
        <v>525.0</v>
      </c>
      <c r="M3" t="n" s="2944">
        <v>472.0</v>
      </c>
      <c r="N3" t="n" s="2945">
        <v>84.0</v>
      </c>
      <c r="O3" t="n" s="2946">
        <v>75.0</v>
      </c>
      <c r="P3" t="n" s="2947">
        <v>706000.0</v>
      </c>
      <c r="Q3" t="n" s="2948">
        <v>486400.0</v>
      </c>
      <c r="R3" t="n" s="2937">
        <v>0.0108</v>
      </c>
      <c r="S3" t="n" s="2936">
        <v>1549000.0</v>
      </c>
      <c r="V3" t="n" s="2938">
        <v>0.0139</v>
      </c>
    </row>
    <row r="4">
      <c r="A4" t="s" s="882">
        <v>343</v>
      </c>
      <c r="B4" t="n" s="883">
        <v>135666.0</v>
      </c>
      <c r="C4" t="n" s="884">
        <v>395366.0</v>
      </c>
      <c r="D4" t="n" s="885">
        <v>-259700.0</v>
      </c>
      <c r="E4" t="n" s="886">
        <v>-2.390078E10</v>
      </c>
      <c r="G4" t="n" s="872">
        <v>58500.0</v>
      </c>
      <c r="H4" t="n" s="873">
        <v>193200.0</v>
      </c>
      <c r="I4" t="n" s="874">
        <v>-134700.0</v>
      </c>
      <c r="J4" t="n" s="875">
        <v>-1.240135E10</v>
      </c>
      <c r="L4" t="n" s="876">
        <v>791.0</v>
      </c>
      <c r="M4" t="n" s="877">
        <v>1973.0</v>
      </c>
      <c r="N4" t="n" s="878">
        <v>118.0</v>
      </c>
      <c r="O4" t="n" s="879">
        <v>181.0</v>
      </c>
      <c r="P4" t="n" s="880">
        <v>987800.0</v>
      </c>
      <c r="Q4" t="n" s="881">
        <v>1151300.0</v>
      </c>
      <c r="R4" t="n" s="870">
        <v>-0.0043</v>
      </c>
      <c r="S4" t="n" s="869">
        <v>2350866.0</v>
      </c>
      <c r="V4" t="n" s="871">
        <v>0.0151</v>
      </c>
    </row>
    <row r="5" spans="1:22" x14ac:dyDescent="0.2">
      <c r="A5" s="16" t="s">
        <v>342</v>
      </c>
      <c r="B5" s="4">
        <v>678900</v>
      </c>
      <c r="C5" s="4">
        <v>679900</v>
      </c>
      <c r="D5" s="4">
        <v>-1000</v>
      </c>
      <c r="E5" s="4">
        <v>-94200000</v>
      </c>
      <c r="F5" s="4">
        <f t="shared" ref="F5:F46" si="0">E5+F6</f>
        <v>284835548191</v>
      </c>
      <c r="G5" s="4">
        <v>41100</v>
      </c>
      <c r="H5" s="4">
        <v>123900</v>
      </c>
      <c r="I5" s="4">
        <v>-82800</v>
      </c>
      <c r="J5" s="4">
        <v>-7794090000</v>
      </c>
      <c r="K5" s="24">
        <f t="shared" ref="K5:K46" si="1">K6+J5</f>
        <v>-756497311000</v>
      </c>
      <c r="L5" s="4">
        <v>669</v>
      </c>
      <c r="M5" s="4">
        <v>1547</v>
      </c>
      <c r="N5" s="4">
        <v>48</v>
      </c>
      <c r="O5" s="4">
        <v>115</v>
      </c>
      <c r="P5" s="4">
        <v>310300</v>
      </c>
      <c r="Q5" s="4">
        <v>864500</v>
      </c>
      <c r="R5" s="5">
        <v>-1.7100000000000001E-2</v>
      </c>
      <c r="S5" s="4">
        <v>1854600</v>
      </c>
      <c r="T5" s="4">
        <f t="shared" ref="T5:T73" si="2">AVERAGE(S6:S15)</f>
        <v>1798050</v>
      </c>
      <c r="U5" s="4">
        <f t="shared" ref="U5:U46" si="3">MIN(S6:S10)</f>
        <v>793000</v>
      </c>
      <c r="V5" s="5">
        <v>1.6899999999999998E-2</v>
      </c>
    </row>
    <row r="6" spans="1:22" x14ac:dyDescent="0.2">
      <c r="A6" s="16" t="s">
        <v>341</v>
      </c>
      <c r="B6" s="4">
        <v>200</v>
      </c>
      <c r="C6" s="4">
        <v>1400</v>
      </c>
      <c r="D6" s="4">
        <v>-1200</v>
      </c>
      <c r="E6" s="4">
        <v>-113120000</v>
      </c>
      <c r="F6" s="4">
        <f t="shared" si="0"/>
        <v>284929748191</v>
      </c>
      <c r="G6" s="4">
        <v>9200</v>
      </c>
      <c r="H6" s="4">
        <v>64400</v>
      </c>
      <c r="I6" s="4">
        <v>-55200</v>
      </c>
      <c r="J6" s="4">
        <v>-5223300000</v>
      </c>
      <c r="K6" s="24">
        <f t="shared" si="1"/>
        <v>-748703221000</v>
      </c>
      <c r="L6" s="4">
        <v>794</v>
      </c>
      <c r="M6" s="4">
        <v>822</v>
      </c>
      <c r="N6" s="4">
        <v>67</v>
      </c>
      <c r="O6" s="4">
        <v>78</v>
      </c>
      <c r="P6" s="4">
        <v>393700</v>
      </c>
      <c r="Q6" s="4">
        <v>431200</v>
      </c>
      <c r="R6" s="5">
        <v>7.4999999999999997E-3</v>
      </c>
      <c r="S6" s="4">
        <v>888900</v>
      </c>
      <c r="T6" s="4">
        <f t="shared" si="2"/>
        <v>1861616.6</v>
      </c>
      <c r="U6" s="4">
        <f t="shared" si="3"/>
        <v>793000</v>
      </c>
      <c r="V6" s="5">
        <v>9.4999999999999998E-3</v>
      </c>
    </row>
    <row r="7" spans="1:22" x14ac:dyDescent="0.2">
      <c r="A7" s="16" t="s">
        <v>340</v>
      </c>
      <c r="B7" s="4">
        <v>40500</v>
      </c>
      <c r="C7" s="4">
        <v>50700</v>
      </c>
      <c r="D7" s="4">
        <v>-10200</v>
      </c>
      <c r="E7" s="4">
        <v>-963120000</v>
      </c>
      <c r="F7" s="4">
        <f t="shared" si="0"/>
        <v>285042868191</v>
      </c>
      <c r="G7" s="4">
        <v>14600</v>
      </c>
      <c r="H7" s="4">
        <v>100</v>
      </c>
      <c r="I7" s="4">
        <v>14500</v>
      </c>
      <c r="J7" s="4">
        <v>1360100000</v>
      </c>
      <c r="K7" s="24">
        <f t="shared" si="1"/>
        <v>-743479921000</v>
      </c>
      <c r="L7" s="4">
        <v>572</v>
      </c>
      <c r="M7" s="4">
        <v>1047</v>
      </c>
      <c r="N7" s="4">
        <v>42</v>
      </c>
      <c r="O7" s="4">
        <v>55</v>
      </c>
      <c r="P7" s="4">
        <v>273700</v>
      </c>
      <c r="Q7" s="4">
        <v>439900</v>
      </c>
      <c r="R7" s="5">
        <v>-7.4000000000000003E-3</v>
      </c>
      <c r="S7" s="4">
        <v>793000</v>
      </c>
      <c r="T7" s="4">
        <f t="shared" si="2"/>
        <v>1838756.6</v>
      </c>
      <c r="U7" s="4">
        <f t="shared" si="3"/>
        <v>1367300</v>
      </c>
      <c r="V7" s="5">
        <v>1.7899999999999999E-2</v>
      </c>
    </row>
    <row r="8" spans="1:22" x14ac:dyDescent="0.2">
      <c r="A8" s="16" t="s">
        <v>339</v>
      </c>
      <c r="B8" s="4">
        <v>20519</v>
      </c>
      <c r="C8" s="4">
        <v>20000</v>
      </c>
      <c r="D8" s="4">
        <v>519</v>
      </c>
      <c r="E8" s="4">
        <v>50350000</v>
      </c>
      <c r="F8" s="4">
        <f t="shared" si="0"/>
        <v>286005988191</v>
      </c>
      <c r="G8" s="4">
        <v>181300</v>
      </c>
      <c r="H8" s="4">
        <v>8600</v>
      </c>
      <c r="I8" s="4">
        <v>172700</v>
      </c>
      <c r="J8" s="4">
        <v>16598480000</v>
      </c>
      <c r="K8" s="24">
        <f t="shared" si="1"/>
        <v>-744840021000</v>
      </c>
      <c r="L8" s="4">
        <v>992</v>
      </c>
      <c r="M8" s="4">
        <v>3100</v>
      </c>
      <c r="N8" s="4">
        <v>124</v>
      </c>
      <c r="O8" s="4">
        <v>288</v>
      </c>
      <c r="P8" s="4">
        <v>860100</v>
      </c>
      <c r="Q8" s="4">
        <v>1986100</v>
      </c>
      <c r="R8" s="5">
        <v>-3.3700000000000001E-2</v>
      </c>
      <c r="S8" s="4">
        <v>2872200</v>
      </c>
      <c r="T8" s="4">
        <f t="shared" si="2"/>
        <v>1786286.6</v>
      </c>
      <c r="U8" s="4">
        <f t="shared" si="3"/>
        <v>1367300</v>
      </c>
      <c r="V8" s="5">
        <v>3.1899999999999998E-2</v>
      </c>
    </row>
    <row r="9" spans="1:22" x14ac:dyDescent="0.2">
      <c r="A9" s="16" t="s">
        <v>338</v>
      </c>
      <c r="B9" s="4">
        <v>309000</v>
      </c>
      <c r="C9" s="4">
        <v>200</v>
      </c>
      <c r="D9" s="4">
        <v>308800</v>
      </c>
      <c r="E9" s="4">
        <v>30091860000</v>
      </c>
      <c r="F9" s="4">
        <f t="shared" si="0"/>
        <v>285955638191</v>
      </c>
      <c r="G9" s="4">
        <v>282900</v>
      </c>
      <c r="H9" s="4">
        <v>5400</v>
      </c>
      <c r="I9" s="4">
        <v>277500</v>
      </c>
      <c r="J9" s="4">
        <v>26981560000</v>
      </c>
      <c r="K9" s="24">
        <f t="shared" si="1"/>
        <v>-761438501000</v>
      </c>
      <c r="L9" s="4">
        <v>676</v>
      </c>
      <c r="M9" s="4">
        <v>997</v>
      </c>
      <c r="N9" s="4">
        <v>110</v>
      </c>
      <c r="O9" s="4">
        <v>135</v>
      </c>
      <c r="P9" s="4">
        <v>646800</v>
      </c>
      <c r="Q9" s="4">
        <v>762900</v>
      </c>
      <c r="R9" s="5">
        <v>0</v>
      </c>
      <c r="S9" s="4">
        <v>1367300</v>
      </c>
      <c r="T9" s="4">
        <f t="shared" si="2"/>
        <v>1759716.6</v>
      </c>
      <c r="U9" s="4">
        <f t="shared" si="3"/>
        <v>1391400</v>
      </c>
      <c r="V9" s="5">
        <v>2.0400000000000001E-2</v>
      </c>
    </row>
    <row r="10" spans="1:22" x14ac:dyDescent="0.2">
      <c r="A10" s="16" t="s">
        <v>337</v>
      </c>
      <c r="B10" s="4">
        <v>15400</v>
      </c>
      <c r="C10" s="4">
        <v>100</v>
      </c>
      <c r="D10" s="4">
        <v>15300</v>
      </c>
      <c r="E10" s="4">
        <v>1508680000</v>
      </c>
      <c r="F10" s="4">
        <f t="shared" si="0"/>
        <v>255863778191</v>
      </c>
      <c r="G10" s="4">
        <v>0</v>
      </c>
      <c r="H10" s="4">
        <v>0</v>
      </c>
      <c r="I10" s="4">
        <v>0</v>
      </c>
      <c r="J10" s="4">
        <v>4799620000</v>
      </c>
      <c r="K10" s="24">
        <f t="shared" si="1"/>
        <v>-788420061000</v>
      </c>
      <c r="L10" s="4">
        <v>655</v>
      </c>
      <c r="M10" s="4">
        <v>1789</v>
      </c>
      <c r="N10" s="4">
        <v>59</v>
      </c>
      <c r="O10" s="4">
        <v>183</v>
      </c>
      <c r="P10" s="4">
        <v>373300</v>
      </c>
      <c r="Q10" s="4">
        <v>1024400</v>
      </c>
      <c r="R10" s="5">
        <v>1.1000000000000001E-3</v>
      </c>
      <c r="S10" s="4">
        <v>1584400</v>
      </c>
      <c r="T10" s="4">
        <f t="shared" si="2"/>
        <v>1752036.6</v>
      </c>
      <c r="U10" s="4">
        <f t="shared" si="3"/>
        <v>1391400</v>
      </c>
      <c r="V10" s="5">
        <v>2.1299999999999999E-2</v>
      </c>
    </row>
    <row r="11" spans="1:22" x14ac:dyDescent="0.2">
      <c r="A11" s="16" t="s">
        <v>336</v>
      </c>
      <c r="B11" s="4">
        <v>400</v>
      </c>
      <c r="C11" s="4">
        <v>500</v>
      </c>
      <c r="D11" s="4">
        <v>-100</v>
      </c>
      <c r="E11" s="4">
        <v>-10300000</v>
      </c>
      <c r="F11" s="4">
        <f t="shared" si="0"/>
        <v>254355098191</v>
      </c>
      <c r="G11" s="4">
        <v>0</v>
      </c>
      <c r="H11" s="4">
        <v>0</v>
      </c>
      <c r="I11" s="4">
        <v>0</v>
      </c>
      <c r="J11" s="4">
        <v>-29776270000</v>
      </c>
      <c r="K11" s="24">
        <f t="shared" si="1"/>
        <v>-793219681000</v>
      </c>
      <c r="L11" s="4">
        <v>1826</v>
      </c>
      <c r="M11" s="4">
        <v>1443</v>
      </c>
      <c r="N11" s="4">
        <v>277</v>
      </c>
      <c r="O11" s="4">
        <v>240</v>
      </c>
      <c r="P11" s="4">
        <v>1246600</v>
      </c>
      <c r="Q11" s="4">
        <v>1247200</v>
      </c>
      <c r="R11" s="5">
        <v>6.1999999999999998E-3</v>
      </c>
      <c r="S11" s="4">
        <v>2638700</v>
      </c>
      <c r="T11" s="4">
        <f t="shared" si="2"/>
        <v>1971766.6</v>
      </c>
      <c r="U11" s="4">
        <f t="shared" si="3"/>
        <v>1391400</v>
      </c>
      <c r="V11" s="5">
        <v>2.8799999999999999E-2</v>
      </c>
    </row>
    <row r="12" spans="1:22" x14ac:dyDescent="0.2">
      <c r="A12" s="16" t="s">
        <v>335</v>
      </c>
      <c r="B12" s="4">
        <v>3900</v>
      </c>
      <c r="C12" s="4">
        <v>309019</v>
      </c>
      <c r="D12" s="4">
        <v>-305119</v>
      </c>
      <c r="E12" s="4">
        <v>-29878580000</v>
      </c>
      <c r="F12" s="4">
        <f t="shared" si="0"/>
        <v>254365398191</v>
      </c>
      <c r="G12" s="4">
        <v>0</v>
      </c>
      <c r="H12" s="4">
        <v>0</v>
      </c>
      <c r="I12" s="4">
        <v>0</v>
      </c>
      <c r="J12" s="4">
        <v>7181387000</v>
      </c>
      <c r="K12" s="24">
        <f t="shared" si="1"/>
        <v>-763443411000</v>
      </c>
      <c r="L12" s="4">
        <v>785</v>
      </c>
      <c r="M12" s="4">
        <v>1673</v>
      </c>
      <c r="N12" s="4">
        <v>67</v>
      </c>
      <c r="O12" s="4">
        <v>161</v>
      </c>
      <c r="P12" s="4">
        <v>398300</v>
      </c>
      <c r="Q12" s="4">
        <v>993000</v>
      </c>
      <c r="R12" s="5">
        <v>-1.7399999999999999E-2</v>
      </c>
      <c r="S12" s="4">
        <v>1391400</v>
      </c>
      <c r="T12" s="4">
        <f t="shared" si="2"/>
        <v>2009016.6</v>
      </c>
      <c r="U12" s="4">
        <f t="shared" si="3"/>
        <v>564400</v>
      </c>
      <c r="V12" s="5">
        <v>2.3099999999999999E-2</v>
      </c>
    </row>
    <row r="13" spans="1:22" x14ac:dyDescent="0.2">
      <c r="A13" s="16" t="s">
        <v>333</v>
      </c>
      <c r="B13" s="4">
        <v>41200</v>
      </c>
      <c r="C13" s="4">
        <v>15400</v>
      </c>
      <c r="D13" s="4">
        <v>25800</v>
      </c>
      <c r="E13" s="4">
        <v>2555290000</v>
      </c>
      <c r="F13" s="4">
        <f t="shared" si="0"/>
        <v>284243978191</v>
      </c>
      <c r="G13" s="4">
        <v>166800</v>
      </c>
      <c r="H13" s="4">
        <v>92500</v>
      </c>
      <c r="I13" s="4">
        <v>74300</v>
      </c>
      <c r="J13" s="4">
        <v>7181387000</v>
      </c>
      <c r="K13" s="24">
        <f t="shared" si="1"/>
        <v>-770624798000</v>
      </c>
      <c r="L13" s="4">
        <v>2196</v>
      </c>
      <c r="M13" s="4">
        <v>1328</v>
      </c>
      <c r="N13" s="4">
        <v>278</v>
      </c>
      <c r="O13" s="4">
        <v>148</v>
      </c>
      <c r="P13" s="4">
        <v>1421000</v>
      </c>
      <c r="Q13" s="4">
        <v>868400</v>
      </c>
      <c r="R13" s="5">
        <v>1.9599999999999999E-2</v>
      </c>
      <c r="S13" s="4">
        <v>2455100</v>
      </c>
      <c r="T13" s="4">
        <f t="shared" si="2"/>
        <v>2012556.6</v>
      </c>
      <c r="U13" s="4">
        <f t="shared" si="3"/>
        <v>564400</v>
      </c>
      <c r="V13" s="5">
        <v>2.52E-2</v>
      </c>
    </row>
    <row r="14" spans="1:22" x14ac:dyDescent="0.2">
      <c r="A14" s="16" t="s">
        <v>332</v>
      </c>
      <c r="B14" s="4">
        <v>380100</v>
      </c>
      <c r="C14" s="4">
        <v>318700</v>
      </c>
      <c r="D14" s="4">
        <v>61400</v>
      </c>
      <c r="E14" s="4">
        <v>5964398512</v>
      </c>
      <c r="F14" s="4">
        <f t="shared" si="0"/>
        <v>281688688191</v>
      </c>
      <c r="G14" s="4">
        <v>136000</v>
      </c>
      <c r="H14" s="4">
        <v>330400</v>
      </c>
      <c r="I14" s="4">
        <v>-194400</v>
      </c>
      <c r="J14" s="4">
        <v>-18819414000</v>
      </c>
      <c r="K14" s="24">
        <f t="shared" si="1"/>
        <v>-777806185000</v>
      </c>
      <c r="L14" s="4">
        <v>821</v>
      </c>
      <c r="M14" s="4">
        <v>999</v>
      </c>
      <c r="N14" s="4">
        <v>71</v>
      </c>
      <c r="O14" s="4">
        <v>117</v>
      </c>
      <c r="P14" s="4">
        <v>439600</v>
      </c>
      <c r="Q14" s="4">
        <v>638500</v>
      </c>
      <c r="R14" s="5">
        <v>5.1999999999999998E-3</v>
      </c>
      <c r="S14" s="4">
        <v>1504200</v>
      </c>
      <c r="T14" s="4">
        <f t="shared" si="2"/>
        <v>2007393.2</v>
      </c>
      <c r="U14" s="4">
        <f t="shared" si="3"/>
        <v>564400</v>
      </c>
      <c r="V14" s="5">
        <v>1.03E-2</v>
      </c>
    </row>
    <row r="15" spans="1:22" x14ac:dyDescent="0.2">
      <c r="A15" s="16" t="s">
        <v>331</v>
      </c>
      <c r="B15" s="4">
        <v>1377300</v>
      </c>
      <c r="C15" s="4">
        <v>1306200</v>
      </c>
      <c r="D15" s="4">
        <v>71100</v>
      </c>
      <c r="E15" s="4">
        <v>6900010000</v>
      </c>
      <c r="F15" s="4">
        <f t="shared" si="0"/>
        <v>275724289679</v>
      </c>
      <c r="G15" s="4">
        <v>0</v>
      </c>
      <c r="H15" s="4">
        <v>0</v>
      </c>
      <c r="I15" s="4">
        <v>0</v>
      </c>
      <c r="J15" s="4">
        <v>-15170060000</v>
      </c>
      <c r="K15" s="24">
        <f t="shared" si="1"/>
        <v>-758986771000</v>
      </c>
      <c r="L15" s="4">
        <v>514</v>
      </c>
      <c r="M15" s="4">
        <v>1201</v>
      </c>
      <c r="N15" s="4">
        <v>76</v>
      </c>
      <c r="O15" s="4">
        <v>102</v>
      </c>
      <c r="P15" s="4">
        <v>482400</v>
      </c>
      <c r="Q15" s="4">
        <v>602200</v>
      </c>
      <c r="R15" s="5">
        <v>3.2000000000000002E-3</v>
      </c>
      <c r="S15" s="4">
        <v>2485300</v>
      </c>
      <c r="T15" s="4">
        <f t="shared" si="2"/>
        <v>1924333.2</v>
      </c>
      <c r="U15" s="4">
        <f t="shared" si="3"/>
        <v>564400</v>
      </c>
      <c r="V15" s="5">
        <v>1.1399999999999999E-2</v>
      </c>
    </row>
    <row r="16" spans="1:22" x14ac:dyDescent="0.2">
      <c r="A16" s="16" t="s">
        <v>330</v>
      </c>
      <c r="B16" s="4">
        <v>189186</v>
      </c>
      <c r="C16" s="4">
        <v>188800</v>
      </c>
      <c r="D16" s="4">
        <v>386</v>
      </c>
      <c r="E16" s="4">
        <v>60310000</v>
      </c>
      <c r="F16" s="4">
        <f t="shared" si="0"/>
        <v>268824279679</v>
      </c>
      <c r="G16" s="4">
        <v>0</v>
      </c>
      <c r="H16" s="4">
        <v>0</v>
      </c>
      <c r="I16" s="4">
        <v>0</v>
      </c>
      <c r="J16" s="4">
        <v>143700000</v>
      </c>
      <c r="K16" s="24">
        <f t="shared" si="1"/>
        <v>-743816711000</v>
      </c>
      <c r="L16" s="4">
        <v>713</v>
      </c>
      <c r="M16" s="4">
        <v>1516</v>
      </c>
      <c r="N16" s="4">
        <v>83</v>
      </c>
      <c r="O16" s="4">
        <v>152</v>
      </c>
      <c r="P16" s="4">
        <v>444400</v>
      </c>
      <c r="Q16" s="4">
        <v>822200</v>
      </c>
      <c r="R16" s="5">
        <v>-8.199999999999999E-3</v>
      </c>
      <c r="S16" s="4">
        <v>1524566</v>
      </c>
      <c r="T16" s="4">
        <f t="shared" si="2"/>
        <v>1887726.6</v>
      </c>
      <c r="U16" s="4">
        <f t="shared" si="3"/>
        <v>564400</v>
      </c>
      <c r="V16" s="5">
        <v>2.46E-2</v>
      </c>
    </row>
    <row r="17" spans="1:22" x14ac:dyDescent="0.2">
      <c r="A17" s="16" t="s">
        <v>329</v>
      </c>
      <c r="B17" s="4">
        <v>15114</v>
      </c>
      <c r="C17" s="4">
        <v>61800</v>
      </c>
      <c r="D17" s="4">
        <v>-46686</v>
      </c>
      <c r="E17" s="4">
        <v>-4523420000</v>
      </c>
      <c r="F17" s="4">
        <f t="shared" si="0"/>
        <v>268763969679</v>
      </c>
      <c r="G17" s="4">
        <v>36800</v>
      </c>
      <c r="H17" s="4">
        <v>0</v>
      </c>
      <c r="I17" s="4">
        <v>36800</v>
      </c>
      <c r="J17" s="4">
        <v>3573210000</v>
      </c>
      <c r="K17" s="24">
        <f t="shared" si="1"/>
        <v>-743960411000</v>
      </c>
      <c r="L17" s="4">
        <v>290</v>
      </c>
      <c r="M17" s="4">
        <v>723</v>
      </c>
      <c r="N17" s="4">
        <v>27</v>
      </c>
      <c r="O17" s="4">
        <v>55</v>
      </c>
      <c r="P17" s="4">
        <v>164900</v>
      </c>
      <c r="Q17" s="4">
        <v>361700</v>
      </c>
      <c r="R17" s="5">
        <v>-3.0000000000000001E-3</v>
      </c>
      <c r="S17" s="4">
        <v>564400</v>
      </c>
      <c r="T17" s="4">
        <f t="shared" si="2"/>
        <v>2012636.6</v>
      </c>
      <c r="U17" s="4">
        <f t="shared" si="3"/>
        <v>1101600</v>
      </c>
      <c r="V17" s="5">
        <v>1.83E-2</v>
      </c>
    </row>
    <row r="18" spans="1:22" x14ac:dyDescent="0.2">
      <c r="A18" s="16" t="s">
        <v>328</v>
      </c>
      <c r="B18" s="4">
        <v>76500</v>
      </c>
      <c r="C18" s="4">
        <v>126300</v>
      </c>
      <c r="D18" s="4">
        <v>-49800</v>
      </c>
      <c r="E18" s="4">
        <v>-4842830000</v>
      </c>
      <c r="F18" s="4">
        <f t="shared" si="0"/>
        <v>273287389679</v>
      </c>
      <c r="G18" s="4">
        <v>0</v>
      </c>
      <c r="H18" s="4">
        <v>0</v>
      </c>
      <c r="I18" s="4">
        <v>0</v>
      </c>
      <c r="J18" s="4">
        <v>-6194460000</v>
      </c>
      <c r="K18" s="24">
        <f t="shared" si="1"/>
        <v>-747533621000</v>
      </c>
      <c r="L18" s="4">
        <v>1336</v>
      </c>
      <c r="M18" s="4">
        <v>1319</v>
      </c>
      <c r="N18" s="4">
        <v>211</v>
      </c>
      <c r="O18" s="4">
        <v>183</v>
      </c>
      <c r="P18" s="4">
        <v>1141000</v>
      </c>
      <c r="Q18" s="4">
        <v>1041400</v>
      </c>
      <c r="R18" s="5">
        <v>1.04E-2</v>
      </c>
      <c r="S18" s="4">
        <v>2347500</v>
      </c>
      <c r="T18" s="4">
        <f t="shared" si="2"/>
        <v>1950746.6</v>
      </c>
      <c r="U18" s="4">
        <f t="shared" si="3"/>
        <v>1101600</v>
      </c>
      <c r="V18" s="5">
        <v>1.9400000000000001E-2</v>
      </c>
    </row>
    <row r="19" spans="1:22" x14ac:dyDescent="0.2">
      <c r="A19" s="16" t="s">
        <v>327</v>
      </c>
      <c r="B19" s="4">
        <v>266</v>
      </c>
      <c r="C19" s="4">
        <v>1000</v>
      </c>
      <c r="D19" s="4">
        <v>-734</v>
      </c>
      <c r="E19" s="4">
        <v>-70240000</v>
      </c>
      <c r="F19" s="4">
        <f t="shared" si="0"/>
        <v>278130219679</v>
      </c>
      <c r="G19" s="4">
        <v>0</v>
      </c>
      <c r="H19" s="4">
        <v>0</v>
      </c>
      <c r="I19" s="4">
        <v>0</v>
      </c>
      <c r="J19" s="4">
        <v>-17811500000</v>
      </c>
      <c r="K19" s="24">
        <f t="shared" si="1"/>
        <v>-741339161000</v>
      </c>
      <c r="L19" s="4">
        <v>603</v>
      </c>
      <c r="M19" s="4">
        <v>1098</v>
      </c>
      <c r="N19" s="4">
        <v>66</v>
      </c>
      <c r="O19" s="4">
        <v>93</v>
      </c>
      <c r="P19" s="4">
        <v>395300</v>
      </c>
      <c r="Q19" s="4">
        <v>592800</v>
      </c>
      <c r="R19" s="5">
        <v>-1.1299999999999999E-2</v>
      </c>
      <c r="S19" s="4">
        <v>1101600</v>
      </c>
      <c r="T19" s="4">
        <f t="shared" si="2"/>
        <v>1983106.6</v>
      </c>
      <c r="U19" s="4">
        <f t="shared" si="3"/>
        <v>1452566</v>
      </c>
      <c r="V19" s="5">
        <v>2.1499999999999998E-2</v>
      </c>
    </row>
    <row r="20" spans="1:22" x14ac:dyDescent="0.2">
      <c r="A20" s="16" t="s">
        <v>326</v>
      </c>
      <c r="B20" s="4">
        <v>416900</v>
      </c>
      <c r="C20" s="4">
        <v>469500</v>
      </c>
      <c r="D20" s="4">
        <v>-52600</v>
      </c>
      <c r="E20" s="4">
        <v>-5124880000</v>
      </c>
      <c r="F20" s="4">
        <f t="shared" si="0"/>
        <v>278200459679</v>
      </c>
      <c r="G20" s="4">
        <v>0</v>
      </c>
      <c r="H20" s="4">
        <v>0</v>
      </c>
      <c r="I20" s="4">
        <v>0</v>
      </c>
      <c r="J20" s="4">
        <v>-17811500000</v>
      </c>
      <c r="K20" s="24">
        <f t="shared" si="1"/>
        <v>-723527661000</v>
      </c>
      <c r="L20" s="4">
        <v>725</v>
      </c>
      <c r="M20" s="4">
        <v>996</v>
      </c>
      <c r="N20" s="4">
        <v>50</v>
      </c>
      <c r="O20" s="4">
        <v>114</v>
      </c>
      <c r="P20" s="4">
        <v>378500</v>
      </c>
      <c r="Q20" s="4">
        <v>603000</v>
      </c>
      <c r="R20" s="5">
        <v>-4.0000000000000001E-3</v>
      </c>
      <c r="S20" s="4">
        <v>1507600</v>
      </c>
      <c r="T20" s="4">
        <f t="shared" si="2"/>
        <v>2030476.6</v>
      </c>
      <c r="U20" s="4">
        <f t="shared" si="3"/>
        <v>1452566</v>
      </c>
      <c r="V20" s="5">
        <v>1.3300000000000001E-2</v>
      </c>
    </row>
    <row r="21" spans="1:22" x14ac:dyDescent="0.2">
      <c r="A21" s="16" t="s">
        <v>325</v>
      </c>
      <c r="B21" s="4">
        <v>52000</v>
      </c>
      <c r="C21" s="4">
        <v>25200</v>
      </c>
      <c r="D21" s="4">
        <v>26800</v>
      </c>
      <c r="E21" s="4">
        <v>2681460000</v>
      </c>
      <c r="F21" s="4">
        <f t="shared" si="0"/>
        <v>283325339679</v>
      </c>
      <c r="G21" s="4">
        <v>0</v>
      </c>
      <c r="H21" s="4">
        <v>0</v>
      </c>
      <c r="I21" s="4">
        <v>0</v>
      </c>
      <c r="J21" s="4">
        <v>-243285394000</v>
      </c>
      <c r="K21" s="24">
        <f t="shared" si="1"/>
        <v>-705716161000</v>
      </c>
      <c r="L21" s="4">
        <v>1622</v>
      </c>
      <c r="M21" s="4">
        <v>1203</v>
      </c>
      <c r="N21" s="4">
        <v>242</v>
      </c>
      <c r="O21" s="4">
        <v>141</v>
      </c>
      <c r="P21" s="4">
        <v>1706000</v>
      </c>
      <c r="Q21" s="4">
        <v>888300</v>
      </c>
      <c r="R21" s="5">
        <v>2.1899999999999999E-2</v>
      </c>
      <c r="S21" s="4">
        <v>4836000</v>
      </c>
      <c r="T21" s="4">
        <f t="shared" si="2"/>
        <v>1725176.6</v>
      </c>
      <c r="U21" s="4">
        <f t="shared" si="3"/>
        <v>1158500</v>
      </c>
      <c r="V21" s="5">
        <v>3.73E-2</v>
      </c>
    </row>
    <row r="22" spans="1:22" x14ac:dyDescent="0.2">
      <c r="A22" s="16" t="s">
        <v>324</v>
      </c>
      <c r="B22" s="4">
        <v>409500</v>
      </c>
      <c r="C22" s="4">
        <v>371200</v>
      </c>
      <c r="D22" s="4">
        <v>38300</v>
      </c>
      <c r="E22" s="4">
        <v>3793320000</v>
      </c>
      <c r="F22" s="4">
        <f t="shared" si="0"/>
        <v>280643879679</v>
      </c>
      <c r="G22" s="4">
        <v>0</v>
      </c>
      <c r="H22" s="4">
        <v>0</v>
      </c>
      <c r="I22" s="4">
        <v>0</v>
      </c>
      <c r="J22" s="4">
        <v>-20778977000</v>
      </c>
      <c r="K22" s="24">
        <f t="shared" si="1"/>
        <v>-462430767000</v>
      </c>
      <c r="L22" s="4">
        <v>555</v>
      </c>
      <c r="M22" s="4">
        <v>878</v>
      </c>
      <c r="N22" s="4">
        <v>135</v>
      </c>
      <c r="O22" s="4">
        <v>70</v>
      </c>
      <c r="P22" s="4">
        <v>542500</v>
      </c>
      <c r="Q22" s="4">
        <v>392200</v>
      </c>
      <c r="R22" s="5">
        <v>-6.1999999999999998E-3</v>
      </c>
      <c r="S22" s="4">
        <v>1763900</v>
      </c>
      <c r="T22" s="4">
        <f t="shared" si="2"/>
        <v>1798356.6</v>
      </c>
      <c r="U22" s="4">
        <f t="shared" si="3"/>
        <v>1158500</v>
      </c>
      <c r="V22" s="5">
        <v>1.3500000000000002E-2</v>
      </c>
    </row>
    <row r="23" spans="1:22" x14ac:dyDescent="0.2">
      <c r="A23" s="16" t="s">
        <v>323</v>
      </c>
      <c r="B23" s="4">
        <v>35100</v>
      </c>
      <c r="C23" s="4">
        <v>38100</v>
      </c>
      <c r="D23" s="4">
        <v>-3000</v>
      </c>
      <c r="E23" s="4">
        <v>-288730000</v>
      </c>
      <c r="F23" s="4">
        <f t="shared" si="0"/>
        <v>276850559679</v>
      </c>
      <c r="G23" s="4">
        <v>1450400</v>
      </c>
      <c r="H23" s="4">
        <v>107000</v>
      </c>
      <c r="I23" s="4">
        <v>1343400</v>
      </c>
      <c r="J23" s="4">
        <v>130049660000</v>
      </c>
      <c r="K23" s="24">
        <f t="shared" si="1"/>
        <v>-441651790000</v>
      </c>
      <c r="L23" s="4">
        <v>543</v>
      </c>
      <c r="M23" s="4">
        <v>714</v>
      </c>
      <c r="N23" s="4">
        <v>91</v>
      </c>
      <c r="O23" s="4">
        <v>88</v>
      </c>
      <c r="P23" s="4">
        <v>419500</v>
      </c>
      <c r="Q23" s="4">
        <v>500300</v>
      </c>
      <c r="R23" s="5">
        <v>4.1999999999999997E-3</v>
      </c>
      <c r="S23" s="4">
        <v>2490500</v>
      </c>
      <c r="T23" s="4">
        <f t="shared" si="2"/>
        <v>1772916.6</v>
      </c>
      <c r="U23" s="4">
        <f t="shared" si="3"/>
        <v>1158500</v>
      </c>
      <c r="V23" s="5">
        <v>1.55E-2</v>
      </c>
    </row>
    <row r="24" spans="1:22" x14ac:dyDescent="0.2">
      <c r="A24" s="16" t="s">
        <v>322</v>
      </c>
      <c r="B24" s="4">
        <v>291400</v>
      </c>
      <c r="C24" s="4">
        <v>343566</v>
      </c>
      <c r="D24" s="4">
        <v>-52166</v>
      </c>
      <c r="E24" s="4">
        <v>-4928530000</v>
      </c>
      <c r="F24" s="4">
        <f t="shared" si="0"/>
        <v>277139289679</v>
      </c>
      <c r="G24" s="4">
        <v>142066</v>
      </c>
      <c r="H24" s="4">
        <v>144600</v>
      </c>
      <c r="I24" s="4">
        <v>-2534</v>
      </c>
      <c r="J24" s="4">
        <v>-242844000</v>
      </c>
      <c r="K24" s="24">
        <f t="shared" si="1"/>
        <v>-571701450000</v>
      </c>
      <c r="L24" s="4">
        <v>686</v>
      </c>
      <c r="M24" s="4">
        <v>498</v>
      </c>
      <c r="N24" s="4">
        <v>153</v>
      </c>
      <c r="O24" s="4">
        <v>98</v>
      </c>
      <c r="P24" s="4">
        <v>728500</v>
      </c>
      <c r="Q24" s="4">
        <v>425200</v>
      </c>
      <c r="R24" s="5">
        <v>1.1599999999999999E-2</v>
      </c>
      <c r="S24" s="4">
        <v>1452566</v>
      </c>
      <c r="T24" s="4">
        <f t="shared" si="2"/>
        <v>1828180</v>
      </c>
      <c r="U24" s="4">
        <f t="shared" si="3"/>
        <v>1158500</v>
      </c>
      <c r="V24" s="5">
        <v>2.0799999999999999E-2</v>
      </c>
    </row>
    <row r="25" spans="1:22" x14ac:dyDescent="0.2">
      <c r="A25" s="16" t="s">
        <v>321</v>
      </c>
      <c r="B25" s="4">
        <v>0</v>
      </c>
      <c r="C25" s="4">
        <v>38500</v>
      </c>
      <c r="D25" s="4">
        <v>-38500</v>
      </c>
      <c r="E25" s="4">
        <v>-3643180000</v>
      </c>
      <c r="F25" s="4">
        <f t="shared" si="0"/>
        <v>282067819679</v>
      </c>
      <c r="G25" s="4">
        <v>63400</v>
      </c>
      <c r="H25" s="4">
        <v>515500</v>
      </c>
      <c r="I25" s="4">
        <v>-452100</v>
      </c>
      <c r="J25" s="4">
        <v>-42419790000</v>
      </c>
      <c r="K25" s="24">
        <f t="shared" si="1"/>
        <v>-571458606000</v>
      </c>
      <c r="L25" s="4">
        <v>1011</v>
      </c>
      <c r="M25" s="4">
        <v>859</v>
      </c>
      <c r="N25" s="4">
        <v>168</v>
      </c>
      <c r="O25" s="4">
        <v>124</v>
      </c>
      <c r="P25" s="4">
        <v>856700</v>
      </c>
      <c r="Q25" s="4">
        <v>633300</v>
      </c>
      <c r="R25" s="5">
        <v>8.5000000000000006E-3</v>
      </c>
      <c r="S25" s="4">
        <v>1654700</v>
      </c>
      <c r="T25" s="4">
        <f t="shared" si="2"/>
        <v>1754500</v>
      </c>
      <c r="U25" s="4">
        <f t="shared" si="3"/>
        <v>1158500</v>
      </c>
      <c r="V25" s="5">
        <v>2.7400000000000001E-2</v>
      </c>
    </row>
    <row r="26" spans="1:22" x14ac:dyDescent="0.2">
      <c r="A26" s="16" t="s">
        <v>320</v>
      </c>
      <c r="B26" s="4">
        <v>56800</v>
      </c>
      <c r="C26" s="4">
        <v>56800</v>
      </c>
      <c r="D26" s="4">
        <v>0</v>
      </c>
      <c r="E26" s="4">
        <v>0</v>
      </c>
      <c r="F26" s="4">
        <f t="shared" si="0"/>
        <v>285710999679</v>
      </c>
      <c r="G26" s="4">
        <v>0</v>
      </c>
      <c r="H26" s="4">
        <v>0</v>
      </c>
      <c r="I26" s="4">
        <v>0</v>
      </c>
      <c r="J26" s="4">
        <v>-24704230000</v>
      </c>
      <c r="K26" s="24">
        <f t="shared" si="1"/>
        <v>-529038816000</v>
      </c>
      <c r="L26" s="4">
        <v>368</v>
      </c>
      <c r="M26" s="4">
        <v>468</v>
      </c>
      <c r="N26" s="4">
        <v>93</v>
      </c>
      <c r="O26" s="4">
        <v>109</v>
      </c>
      <c r="P26" s="4">
        <v>451100</v>
      </c>
      <c r="Q26" s="4">
        <v>607300</v>
      </c>
      <c r="R26" s="5">
        <v>-1E-3</v>
      </c>
      <c r="S26" s="4">
        <v>1158500</v>
      </c>
      <c r="T26" s="4">
        <f t="shared" si="2"/>
        <v>1961430</v>
      </c>
      <c r="U26" s="4">
        <f t="shared" si="3"/>
        <v>1425200</v>
      </c>
      <c r="V26" s="5">
        <v>1.2800000000000001E-2</v>
      </c>
    </row>
    <row r="27" spans="1:22" x14ac:dyDescent="0.2">
      <c r="A27" s="16" t="s">
        <v>319</v>
      </c>
      <c r="B27" s="4">
        <v>200400</v>
      </c>
      <c r="C27" s="4">
        <v>198000</v>
      </c>
      <c r="D27" s="4">
        <v>2400</v>
      </c>
      <c r="E27" s="4">
        <v>222240000</v>
      </c>
      <c r="F27" s="4">
        <f t="shared" si="0"/>
        <v>285710999679</v>
      </c>
      <c r="G27" s="4">
        <v>0</v>
      </c>
      <c r="H27" s="4">
        <v>0</v>
      </c>
      <c r="I27" s="4">
        <v>0</v>
      </c>
      <c r="J27" s="4">
        <v>-45421354000</v>
      </c>
      <c r="K27" s="24">
        <f t="shared" si="1"/>
        <v>-504334586000</v>
      </c>
      <c r="L27" s="4">
        <v>991</v>
      </c>
      <c r="M27" s="4">
        <v>600</v>
      </c>
      <c r="N27" s="4">
        <v>220</v>
      </c>
      <c r="O27" s="4">
        <v>89</v>
      </c>
      <c r="P27" s="4">
        <v>1034500</v>
      </c>
      <c r="Q27" s="4">
        <v>498900</v>
      </c>
      <c r="R27" s="5">
        <v>1.95E-2</v>
      </c>
      <c r="S27" s="4">
        <v>1813500</v>
      </c>
      <c r="T27" s="4">
        <f t="shared" si="2"/>
        <v>1950780</v>
      </c>
      <c r="U27" s="4">
        <f t="shared" si="3"/>
        <v>1425200</v>
      </c>
      <c r="V27" s="5">
        <v>3.3799999999999997E-2</v>
      </c>
    </row>
    <row r="28" spans="1:22" x14ac:dyDescent="0.2">
      <c r="A28" s="16" t="s">
        <v>318</v>
      </c>
      <c r="B28" s="4">
        <v>129900</v>
      </c>
      <c r="C28" s="4">
        <v>30900</v>
      </c>
      <c r="D28" s="4">
        <v>99000</v>
      </c>
      <c r="E28" s="4">
        <v>9481000000</v>
      </c>
      <c r="F28" s="4">
        <f t="shared" si="0"/>
        <v>285488759679</v>
      </c>
      <c r="G28" s="4">
        <v>137900</v>
      </c>
      <c r="H28" s="4">
        <v>630200</v>
      </c>
      <c r="I28" s="4">
        <v>-492300</v>
      </c>
      <c r="J28" s="4">
        <v>-45421354000</v>
      </c>
      <c r="K28" s="24">
        <f t="shared" si="1"/>
        <v>-458913232000</v>
      </c>
      <c r="L28" s="4">
        <v>524</v>
      </c>
      <c r="M28" s="4">
        <v>1330</v>
      </c>
      <c r="N28" s="4">
        <v>112</v>
      </c>
      <c r="O28" s="4">
        <v>203</v>
      </c>
      <c r="P28" s="4">
        <v>617000</v>
      </c>
      <c r="Q28" s="4">
        <v>973500</v>
      </c>
      <c r="R28" s="5">
        <v>-9.7000000000000003E-3</v>
      </c>
      <c r="S28" s="4">
        <v>1728600</v>
      </c>
      <c r="T28" s="4">
        <f t="shared" si="2"/>
        <v>1857200</v>
      </c>
      <c r="U28" s="4">
        <f t="shared" si="3"/>
        <v>1425200</v>
      </c>
      <c r="V28" s="5">
        <v>2.58E-2</v>
      </c>
    </row>
    <row r="29" spans="1:22" x14ac:dyDescent="0.2">
      <c r="F29" s="4">
        <f t="shared" si="0"/>
        <v>276007759679</v>
      </c>
      <c r="G29" s="4">
        <v>263200</v>
      </c>
      <c r="H29" s="4">
        <v>223000</v>
      </c>
      <c r="I29" s="4">
        <v>40200</v>
      </c>
      <c r="J29" s="4">
        <v>3661090000</v>
      </c>
      <c r="K29" s="24">
        <f t="shared" si="1"/>
        <v>-413491878000</v>
      </c>
      <c r="L29" s="4">
        <v>697</v>
      </c>
      <c r="M29" s="4">
        <v>695</v>
      </c>
      <c r="N29" s="4">
        <v>175</v>
      </c>
      <c r="O29" s="4">
        <v>128</v>
      </c>
      <c r="P29" s="4">
        <v>688200</v>
      </c>
      <c r="Q29" s="4">
        <v>633700</v>
      </c>
      <c r="R29" s="5">
        <v>2.0799999999999999E-2</v>
      </c>
      <c r="S29" s="4">
        <v>1425200</v>
      </c>
      <c r="T29" s="4">
        <f t="shared" si="2"/>
        <v>1813530</v>
      </c>
      <c r="U29" s="4">
        <f t="shared" si="3"/>
        <v>1783000</v>
      </c>
      <c r="V29" s="5">
        <v>2.2499999999999999E-2</v>
      </c>
    </row>
    <row r="30" spans="1:22" x14ac:dyDescent="0.2">
      <c r="A30" s="16" t="s">
        <v>316</v>
      </c>
      <c r="B30" s="4">
        <v>226400</v>
      </c>
      <c r="C30" s="4">
        <v>228800</v>
      </c>
      <c r="D30" s="4">
        <v>-2400</v>
      </c>
      <c r="E30" s="4">
        <v>-219600000</v>
      </c>
      <c r="F30" s="4">
        <f t="shared" si="0"/>
        <v>276007759679</v>
      </c>
      <c r="G30" s="4">
        <v>336300</v>
      </c>
      <c r="H30" s="4">
        <v>138500</v>
      </c>
      <c r="I30" s="4">
        <v>197800</v>
      </c>
      <c r="J30" s="4">
        <v>17906810000</v>
      </c>
      <c r="K30" s="24">
        <f t="shared" si="1"/>
        <v>-417152968000</v>
      </c>
      <c r="L30" s="4">
        <v>900</v>
      </c>
      <c r="M30" s="4">
        <v>1317</v>
      </c>
      <c r="N30" s="4">
        <v>120</v>
      </c>
      <c r="O30" s="4">
        <v>165</v>
      </c>
      <c r="P30" s="4">
        <v>622000</v>
      </c>
      <c r="Q30" s="4">
        <v>1041900</v>
      </c>
      <c r="R30" s="5">
        <v>-1.09E-2</v>
      </c>
      <c r="S30" s="4">
        <v>1981300</v>
      </c>
      <c r="T30" s="4">
        <f t="shared" si="2"/>
        <v>1712750</v>
      </c>
      <c r="U30" s="4">
        <f t="shared" si="3"/>
        <v>917900</v>
      </c>
      <c r="V30" s="5">
        <v>3.78E-2</v>
      </c>
    </row>
    <row r="31" spans="1:22" x14ac:dyDescent="0.2">
      <c r="A31" s="16" t="s">
        <v>315</v>
      </c>
      <c r="B31" s="4">
        <v>0</v>
      </c>
      <c r="C31" s="4">
        <v>169000</v>
      </c>
      <c r="D31" s="4">
        <v>-169000</v>
      </c>
      <c r="E31" s="4">
        <v>-15723430000</v>
      </c>
      <c r="F31" s="4">
        <f t="shared" si="0"/>
        <v>276227359679</v>
      </c>
      <c r="G31" s="4">
        <v>208000</v>
      </c>
      <c r="H31" s="4">
        <v>171900</v>
      </c>
      <c r="I31" s="4">
        <v>36100</v>
      </c>
      <c r="J31" s="4">
        <v>3460840000</v>
      </c>
      <c r="K31" s="24">
        <f t="shared" si="1"/>
        <v>-435059778000</v>
      </c>
      <c r="L31" s="4">
        <v>636</v>
      </c>
      <c r="M31" s="4">
        <v>1581</v>
      </c>
      <c r="N31" s="4">
        <v>86</v>
      </c>
      <c r="O31" s="4">
        <v>153</v>
      </c>
      <c r="P31" s="4">
        <v>427400</v>
      </c>
      <c r="Q31" s="4">
        <v>1330800</v>
      </c>
      <c r="R31" s="5">
        <v>-3.6699999999999997E-2</v>
      </c>
      <c r="S31" s="4">
        <v>1783000</v>
      </c>
      <c r="T31" s="4">
        <f t="shared" si="2"/>
        <v>1755850</v>
      </c>
      <c r="U31" s="4">
        <f t="shared" si="3"/>
        <v>917900</v>
      </c>
      <c r="V31" s="5">
        <v>4.8600000000000004E-2</v>
      </c>
    </row>
    <row r="32" spans="1:22" x14ac:dyDescent="0.2">
      <c r="A32" s="16" t="s">
        <v>314</v>
      </c>
      <c r="B32" s="4">
        <v>78000</v>
      </c>
      <c r="C32" s="4">
        <v>79100</v>
      </c>
      <c r="D32" s="4">
        <v>-1100</v>
      </c>
      <c r="E32" s="4">
        <v>-106590000</v>
      </c>
      <c r="F32" s="4">
        <f t="shared" si="0"/>
        <v>291950789679</v>
      </c>
      <c r="G32" s="4">
        <v>247700</v>
      </c>
      <c r="H32" s="4">
        <v>39500</v>
      </c>
      <c r="I32" s="4">
        <v>208200</v>
      </c>
      <c r="J32" s="4">
        <v>19828860000</v>
      </c>
      <c r="K32" s="24">
        <f t="shared" si="1"/>
        <v>-438520618000</v>
      </c>
      <c r="L32" s="4">
        <v>1255</v>
      </c>
      <c r="M32" s="4">
        <v>1799</v>
      </c>
      <c r="N32" s="4">
        <v>166</v>
      </c>
      <c r="O32" s="4">
        <v>243</v>
      </c>
      <c r="P32" s="4">
        <v>907400</v>
      </c>
      <c r="Q32" s="4">
        <v>1409100</v>
      </c>
      <c r="R32" s="5">
        <v>-6.1999999999999998E-3</v>
      </c>
      <c r="S32" s="4">
        <v>2495700</v>
      </c>
      <c r="T32" s="4">
        <f t="shared" si="2"/>
        <v>1671980</v>
      </c>
      <c r="U32" s="4">
        <f t="shared" si="3"/>
        <v>917900</v>
      </c>
      <c r="V32" s="5">
        <v>4.9400000000000006E-2</v>
      </c>
    </row>
    <row r="33" spans="1:22" x14ac:dyDescent="0.2">
      <c r="A33" s="16" t="s">
        <v>313</v>
      </c>
      <c r="B33" s="4">
        <v>280000</v>
      </c>
      <c r="C33" s="4">
        <v>280000</v>
      </c>
      <c r="D33" s="4">
        <v>0</v>
      </c>
      <c r="E33" s="4">
        <v>0</v>
      </c>
      <c r="F33" s="4">
        <f t="shared" si="0"/>
        <v>292057379679</v>
      </c>
      <c r="G33" s="4">
        <v>79500</v>
      </c>
      <c r="H33" s="4">
        <v>2400</v>
      </c>
      <c r="I33" s="4">
        <v>77100</v>
      </c>
      <c r="J33" s="4">
        <v>7777230000</v>
      </c>
      <c r="K33" s="24">
        <f t="shared" si="1"/>
        <v>-458349478000</v>
      </c>
      <c r="L33" s="4">
        <v>701</v>
      </c>
      <c r="M33" s="4">
        <v>1283</v>
      </c>
      <c r="N33" s="4">
        <v>190</v>
      </c>
      <c r="O33" s="4">
        <v>236</v>
      </c>
      <c r="P33" s="4">
        <v>657700</v>
      </c>
      <c r="Q33" s="4">
        <v>1290500</v>
      </c>
      <c r="R33" s="5">
        <v>-6.83E-2</v>
      </c>
      <c r="S33" s="4">
        <v>2236100</v>
      </c>
      <c r="T33" s="4">
        <f t="shared" si="2"/>
        <v>1610140</v>
      </c>
      <c r="U33" s="4">
        <f t="shared" si="3"/>
        <v>792800</v>
      </c>
      <c r="V33" s="5">
        <v>6.3200000000000006E-2</v>
      </c>
    </row>
    <row r="34" spans="1:22" x14ac:dyDescent="0.2">
      <c r="A34" s="16" t="s">
        <v>270</v>
      </c>
      <c r="B34" s="4">
        <v>26200</v>
      </c>
      <c r="C34" s="4">
        <v>26000</v>
      </c>
      <c r="D34" s="4">
        <v>200</v>
      </c>
      <c r="E34" s="4">
        <v>20140000</v>
      </c>
      <c r="F34" s="4">
        <f t="shared" si="0"/>
        <v>292057379679</v>
      </c>
      <c r="G34" s="4">
        <v>63000</v>
      </c>
      <c r="H34" s="4">
        <v>262200</v>
      </c>
      <c r="I34" s="4">
        <v>-199200</v>
      </c>
      <c r="J34" s="4">
        <v>-20490830000</v>
      </c>
      <c r="K34" s="24">
        <f t="shared" si="1"/>
        <v>-466126708000</v>
      </c>
      <c r="L34" s="4">
        <v>1336</v>
      </c>
      <c r="M34" s="4">
        <v>1018</v>
      </c>
      <c r="N34" s="4">
        <v>349</v>
      </c>
      <c r="O34" s="4">
        <v>203</v>
      </c>
      <c r="P34" s="4">
        <v>1270300</v>
      </c>
      <c r="Q34" s="4">
        <v>708200</v>
      </c>
      <c r="R34" s="5">
        <v>3.1E-2</v>
      </c>
      <c r="S34" s="4">
        <v>2005200</v>
      </c>
      <c r="T34" s="4">
        <f t="shared" si="2"/>
        <v>1733740</v>
      </c>
      <c r="U34" s="4">
        <f t="shared" si="3"/>
        <v>792800</v>
      </c>
      <c r="V34" s="5">
        <v>3.1800000000000002E-2</v>
      </c>
    </row>
    <row r="35" spans="1:22" x14ac:dyDescent="0.2">
      <c r="A35" s="16" t="s">
        <v>269</v>
      </c>
      <c r="B35" s="4">
        <v>133000</v>
      </c>
      <c r="C35" s="4">
        <v>133000</v>
      </c>
      <c r="D35" s="4">
        <v>0</v>
      </c>
      <c r="E35" s="4">
        <v>0</v>
      </c>
      <c r="F35" s="4">
        <f t="shared" si="0"/>
        <v>292037239679</v>
      </c>
      <c r="G35" s="4">
        <v>60800</v>
      </c>
      <c r="H35" s="4">
        <v>6500</v>
      </c>
      <c r="I35" s="4">
        <v>54300</v>
      </c>
      <c r="J35" s="4">
        <v>5416080000</v>
      </c>
      <c r="K35" s="24">
        <f t="shared" si="1"/>
        <v>-445635878000</v>
      </c>
      <c r="L35" s="4">
        <v>468</v>
      </c>
      <c r="M35" s="4">
        <v>535</v>
      </c>
      <c r="N35" s="4">
        <v>64</v>
      </c>
      <c r="O35" s="4">
        <v>60</v>
      </c>
      <c r="P35" s="4">
        <v>373600</v>
      </c>
      <c r="Q35" s="4">
        <v>347700</v>
      </c>
      <c r="R35" s="5">
        <v>-5.8999999999999999E-3</v>
      </c>
      <c r="S35" s="4">
        <v>917900</v>
      </c>
      <c r="T35" s="4">
        <f t="shared" si="2"/>
        <v>1743480</v>
      </c>
      <c r="U35" s="4">
        <f t="shared" si="3"/>
        <v>792800</v>
      </c>
      <c r="V35" s="5">
        <v>1.1000000000000001E-2</v>
      </c>
    </row>
    <row r="36" spans="1:22" x14ac:dyDescent="0.2">
      <c r="F36" s="4">
        <f t="shared" si="0"/>
        <v>292037239679</v>
      </c>
      <c r="G36" s="4">
        <v>33200</v>
      </c>
      <c r="H36" s="4">
        <v>320700</v>
      </c>
      <c r="I36" s="4">
        <v>-287500</v>
      </c>
      <c r="J36" s="4">
        <v>-28727510000</v>
      </c>
      <c r="K36" s="24">
        <f t="shared" si="1"/>
        <v>-451051958000</v>
      </c>
      <c r="L36" s="4">
        <v>2253</v>
      </c>
      <c r="M36" s="4">
        <v>1273</v>
      </c>
      <c r="N36" s="4">
        <v>420</v>
      </c>
      <c r="O36" s="4">
        <v>254</v>
      </c>
      <c r="P36" s="4">
        <v>2119600</v>
      </c>
      <c r="Q36" s="4">
        <v>1105100</v>
      </c>
      <c r="R36" s="5">
        <v>3.7200000000000004E-2</v>
      </c>
      <c r="S36" s="4">
        <v>3227800</v>
      </c>
      <c r="T36" s="4">
        <f t="shared" si="2"/>
        <v>1651380</v>
      </c>
      <c r="U36" s="4">
        <f t="shared" si="3"/>
        <v>792800</v>
      </c>
      <c r="V36" s="5">
        <v>3.7699999999999997E-2</v>
      </c>
    </row>
    <row r="37" spans="1:22" x14ac:dyDescent="0.2">
      <c r="A37" s="16" t="s">
        <v>254</v>
      </c>
      <c r="B37" s="4">
        <v>629300</v>
      </c>
      <c r="C37" s="4">
        <v>629500</v>
      </c>
      <c r="D37" s="4">
        <v>-200</v>
      </c>
      <c r="E37" s="4">
        <v>-19260000</v>
      </c>
      <c r="F37" s="4">
        <f t="shared" si="0"/>
        <v>292037239679</v>
      </c>
      <c r="G37" s="4">
        <v>17300</v>
      </c>
      <c r="H37" s="4">
        <v>258600</v>
      </c>
      <c r="I37" s="4">
        <v>-241300</v>
      </c>
      <c r="J37" s="4">
        <v>-23253950000</v>
      </c>
      <c r="K37" s="24">
        <f t="shared" si="1"/>
        <v>-422324448000</v>
      </c>
      <c r="L37" s="4">
        <v>664</v>
      </c>
      <c r="M37" s="4">
        <v>571</v>
      </c>
      <c r="N37" s="4">
        <v>114</v>
      </c>
      <c r="O37" s="4">
        <v>87</v>
      </c>
      <c r="P37" s="4">
        <v>543700</v>
      </c>
      <c r="Q37" s="4">
        <v>432400</v>
      </c>
      <c r="R37" s="5">
        <v>1.5800000000000002E-2</v>
      </c>
      <c r="S37" s="4">
        <v>1707000</v>
      </c>
      <c r="T37" s="4">
        <f t="shared" si="2"/>
        <v>1622500</v>
      </c>
      <c r="U37" s="4">
        <f t="shared" si="3"/>
        <v>792800</v>
      </c>
      <c r="V37" s="5">
        <v>1.8600000000000002E-2</v>
      </c>
    </row>
    <row r="38" spans="1:22" x14ac:dyDescent="0.2">
      <c r="F38" s="4">
        <f t="shared" si="0"/>
        <v>292056499679</v>
      </c>
      <c r="G38" s="4">
        <v>62800</v>
      </c>
      <c r="H38" s="4">
        <v>0</v>
      </c>
      <c r="I38" s="4">
        <v>62800</v>
      </c>
      <c r="J38" s="4">
        <v>6026590000</v>
      </c>
      <c r="K38" s="24">
        <f t="shared" si="1"/>
        <v>-399070498000</v>
      </c>
      <c r="L38" s="4">
        <v>427</v>
      </c>
      <c r="M38" s="4">
        <v>618</v>
      </c>
      <c r="N38" s="4">
        <v>68</v>
      </c>
      <c r="O38" s="4">
        <v>66</v>
      </c>
      <c r="P38" s="4">
        <v>349000</v>
      </c>
      <c r="Q38" s="4">
        <v>442200</v>
      </c>
      <c r="R38" s="5">
        <v>-1.46E-2</v>
      </c>
      <c r="S38" s="4">
        <v>792800</v>
      </c>
      <c r="T38" s="4">
        <f t="shared" si="2"/>
        <v>1776770</v>
      </c>
      <c r="U38" s="4">
        <f t="shared" si="3"/>
        <v>973500</v>
      </c>
      <c r="V38" s="5">
        <v>1.7500000000000002E-2</v>
      </c>
    </row>
    <row r="39" spans="1:22" x14ac:dyDescent="0.2">
      <c r="A39" s="16" t="s">
        <v>252</v>
      </c>
      <c r="B39" s="4">
        <v>230400</v>
      </c>
      <c r="C39" s="4">
        <v>230400</v>
      </c>
      <c r="D39" s="4">
        <v>0</v>
      </c>
      <c r="E39" s="4">
        <v>0</v>
      </c>
      <c r="F39" s="4">
        <f t="shared" si="0"/>
        <v>292056499679</v>
      </c>
      <c r="G39" s="4">
        <v>65500</v>
      </c>
      <c r="H39" s="4">
        <v>40300</v>
      </c>
      <c r="I39" s="4">
        <v>25200</v>
      </c>
      <c r="J39" s="4">
        <v>2388640000</v>
      </c>
      <c r="K39" s="24">
        <f t="shared" si="1"/>
        <v>-405097088000</v>
      </c>
      <c r="L39" s="4">
        <v>598</v>
      </c>
      <c r="M39" s="4">
        <v>410</v>
      </c>
      <c r="N39" s="4">
        <v>54</v>
      </c>
      <c r="O39" s="4">
        <v>62</v>
      </c>
      <c r="P39" s="4">
        <v>391700</v>
      </c>
      <c r="Q39" s="4">
        <v>323700</v>
      </c>
      <c r="R39" s="5">
        <v>-6.0999999999999995E-3</v>
      </c>
      <c r="S39" s="4">
        <v>988500</v>
      </c>
      <c r="T39" s="4">
        <f t="shared" si="2"/>
        <v>1874910</v>
      </c>
      <c r="U39" s="4">
        <f t="shared" si="3"/>
        <v>973500</v>
      </c>
      <c r="V39" s="5">
        <v>9.300000000000001E-3</v>
      </c>
    </row>
    <row r="40" spans="1:22" x14ac:dyDescent="0.2">
      <c r="A40" s="16" t="s">
        <v>251</v>
      </c>
      <c r="B40" s="4">
        <v>200300</v>
      </c>
      <c r="C40" s="4">
        <v>200000</v>
      </c>
      <c r="D40" s="4">
        <v>300</v>
      </c>
      <c r="E40" s="4">
        <v>29160000</v>
      </c>
      <c r="F40" s="4">
        <f t="shared" si="0"/>
        <v>292056499679</v>
      </c>
      <c r="G40" s="4">
        <v>84000</v>
      </c>
      <c r="H40" s="4">
        <v>0</v>
      </c>
      <c r="I40" s="4">
        <v>84000</v>
      </c>
      <c r="J40" s="4">
        <v>8157560000</v>
      </c>
      <c r="K40" s="24">
        <f t="shared" si="1"/>
        <v>-407485728000</v>
      </c>
      <c r="L40" s="4">
        <v>1002</v>
      </c>
      <c r="M40" s="4">
        <v>422</v>
      </c>
      <c r="N40" s="4">
        <v>81</v>
      </c>
      <c r="O40" s="4">
        <v>70</v>
      </c>
      <c r="P40" s="4">
        <v>442300</v>
      </c>
      <c r="Q40" s="4">
        <v>364100</v>
      </c>
      <c r="R40" s="5">
        <v>5.1999999999999998E-3</v>
      </c>
      <c r="S40" s="4">
        <v>973500</v>
      </c>
      <c r="T40" s="4">
        <f t="shared" si="2"/>
        <v>1974690</v>
      </c>
      <c r="U40" s="4">
        <f t="shared" si="3"/>
        <v>1015300</v>
      </c>
      <c r="V40" s="5">
        <v>1.3300000000000001E-2</v>
      </c>
    </row>
    <row r="41" spans="1:22" x14ac:dyDescent="0.2">
      <c r="A41" s="16" t="s">
        <v>250</v>
      </c>
      <c r="B41" s="4">
        <v>200000</v>
      </c>
      <c r="C41" s="4">
        <v>200000</v>
      </c>
      <c r="D41" s="4">
        <v>0</v>
      </c>
      <c r="E41" s="4">
        <v>0</v>
      </c>
      <c r="F41" s="4">
        <f t="shared" si="0"/>
        <v>292027339679</v>
      </c>
      <c r="G41" s="4">
        <v>50000</v>
      </c>
      <c r="H41" s="4">
        <v>339500</v>
      </c>
      <c r="I41" s="4">
        <v>-289500</v>
      </c>
      <c r="J41" s="4">
        <v>-28534060000</v>
      </c>
      <c r="K41" s="24">
        <f t="shared" si="1"/>
        <v>-415643288000</v>
      </c>
      <c r="L41" s="4">
        <v>663</v>
      </c>
      <c r="M41" s="4">
        <v>1184</v>
      </c>
      <c r="N41" s="4">
        <v>150</v>
      </c>
      <c r="O41" s="4">
        <v>199</v>
      </c>
      <c r="P41" s="4">
        <v>961000</v>
      </c>
      <c r="Q41" s="4">
        <v>1032000</v>
      </c>
      <c r="R41" s="5">
        <v>-2.06E-2</v>
      </c>
      <c r="S41" s="4">
        <v>2214000</v>
      </c>
      <c r="T41" s="4">
        <f t="shared" si="2"/>
        <v>2012860</v>
      </c>
      <c r="U41" s="4">
        <f t="shared" si="3"/>
        <v>1015300</v>
      </c>
      <c r="V41" s="5">
        <v>3.39E-2</v>
      </c>
    </row>
    <row r="42" spans="1:22" x14ac:dyDescent="0.2">
      <c r="A42" s="16" t="s">
        <v>249</v>
      </c>
      <c r="B42" s="4">
        <v>242600</v>
      </c>
      <c r="C42" s="4">
        <v>242600</v>
      </c>
      <c r="D42" s="4">
        <v>0</v>
      </c>
      <c r="E42" s="4">
        <v>0</v>
      </c>
      <c r="F42" s="4">
        <f t="shared" si="0"/>
        <v>292027339679</v>
      </c>
      <c r="G42" s="4">
        <v>103000</v>
      </c>
      <c r="H42" s="4">
        <v>103800</v>
      </c>
      <c r="I42" s="4">
        <v>-800</v>
      </c>
      <c r="J42" s="4">
        <v>-110450000</v>
      </c>
      <c r="K42" s="24">
        <f t="shared" si="1"/>
        <v>-387109228000</v>
      </c>
      <c r="L42" s="4">
        <v>491</v>
      </c>
      <c r="M42" s="4">
        <v>609</v>
      </c>
      <c r="N42" s="4">
        <v>157</v>
      </c>
      <c r="O42" s="4">
        <v>84</v>
      </c>
      <c r="P42" s="4">
        <v>679600</v>
      </c>
      <c r="Q42" s="4">
        <v>523200</v>
      </c>
      <c r="R42" s="5">
        <v>1.1000000000000001E-3</v>
      </c>
      <c r="S42" s="4">
        <v>1657000</v>
      </c>
      <c r="T42" s="4">
        <f t="shared" si="2"/>
        <v>2124780</v>
      </c>
      <c r="U42" s="4">
        <f t="shared" si="3"/>
        <v>1015300</v>
      </c>
      <c r="V42" s="5">
        <v>1.6200000000000003E-2</v>
      </c>
    </row>
    <row r="43" spans="1:22" x14ac:dyDescent="0.2">
      <c r="A43" s="16" t="s">
        <v>248</v>
      </c>
      <c r="B43" s="4">
        <v>528200</v>
      </c>
      <c r="C43" s="4">
        <v>528500</v>
      </c>
      <c r="D43" s="4">
        <v>-300</v>
      </c>
      <c r="E43" s="4">
        <v>-29510000</v>
      </c>
      <c r="F43" s="4">
        <f t="shared" si="0"/>
        <v>292027339679</v>
      </c>
      <c r="G43" s="4">
        <v>119100</v>
      </c>
      <c r="H43" s="4">
        <v>42300</v>
      </c>
      <c r="I43" s="4">
        <v>76800</v>
      </c>
      <c r="J43" s="4">
        <v>7594600000</v>
      </c>
      <c r="K43" s="24">
        <f t="shared" si="1"/>
        <v>-386998778000</v>
      </c>
      <c r="L43" s="4">
        <v>583</v>
      </c>
      <c r="M43" s="4">
        <v>443</v>
      </c>
      <c r="N43" s="4">
        <v>162</v>
      </c>
      <c r="O43" s="4">
        <v>88</v>
      </c>
      <c r="P43" s="4">
        <v>690900</v>
      </c>
      <c r="Q43" s="4">
        <v>398600</v>
      </c>
      <c r="R43" s="5">
        <v>0</v>
      </c>
      <c r="S43" s="4">
        <v>1617700</v>
      </c>
      <c r="T43" s="4">
        <f t="shared" si="2"/>
        <v>2436280</v>
      </c>
      <c r="U43" s="4">
        <f t="shared" si="3"/>
        <v>1015300</v>
      </c>
      <c r="V43" s="5">
        <v>1.8200000000000001E-2</v>
      </c>
    </row>
    <row r="44" spans="1:22" x14ac:dyDescent="0.2">
      <c r="A44" s="16" t="s">
        <v>247</v>
      </c>
      <c r="B44" s="4">
        <v>462400</v>
      </c>
      <c r="C44" s="4">
        <v>442000</v>
      </c>
      <c r="D44" s="4">
        <v>20400</v>
      </c>
      <c r="E44" s="4">
        <v>2032940000</v>
      </c>
      <c r="F44" s="4">
        <f t="shared" si="0"/>
        <v>292056849679</v>
      </c>
      <c r="G44" s="4">
        <v>20400</v>
      </c>
      <c r="H44" s="4">
        <v>152900</v>
      </c>
      <c r="I44" s="4">
        <v>-132500</v>
      </c>
      <c r="J44" s="4">
        <v>-13120202000</v>
      </c>
      <c r="K44" s="24">
        <f t="shared" si="1"/>
        <v>-394593378000</v>
      </c>
      <c r="L44" s="4">
        <v>1107</v>
      </c>
      <c r="M44" s="4">
        <v>936</v>
      </c>
      <c r="N44" s="4">
        <v>232</v>
      </c>
      <c r="O44" s="4">
        <v>211</v>
      </c>
      <c r="P44" s="4">
        <v>1244800</v>
      </c>
      <c r="Q44" s="4">
        <v>1262500</v>
      </c>
      <c r="R44" s="5">
        <v>1.23E-2</v>
      </c>
      <c r="S44" s="4">
        <v>3241200</v>
      </c>
      <c r="T44" s="4">
        <f t="shared" si="2"/>
        <v>2290261.2000000002</v>
      </c>
      <c r="U44" s="4">
        <f t="shared" si="3"/>
        <v>1015300</v>
      </c>
      <c r="V44" s="5">
        <v>2.5899999999999999E-2</v>
      </c>
    </row>
    <row r="45" spans="1:22" x14ac:dyDescent="0.2">
      <c r="F45" s="4">
        <f t="shared" si="0"/>
        <v>290023909679</v>
      </c>
      <c r="G45" s="4">
        <v>0</v>
      </c>
      <c r="H45" s="4">
        <v>0</v>
      </c>
      <c r="I45" s="4">
        <v>0</v>
      </c>
      <c r="J45" s="4">
        <v>5198650000</v>
      </c>
      <c r="K45" s="24">
        <f t="shared" si="1"/>
        <v>-381473176000</v>
      </c>
      <c r="L45" s="4">
        <v>481</v>
      </c>
      <c r="M45" s="4">
        <v>402</v>
      </c>
      <c r="N45" s="4">
        <v>116</v>
      </c>
      <c r="O45" s="4">
        <v>75</v>
      </c>
      <c r="P45" s="4">
        <v>461300</v>
      </c>
      <c r="Q45" s="4">
        <v>434600</v>
      </c>
      <c r="R45" s="5">
        <v>2.0999999999999999E-3</v>
      </c>
      <c r="S45" s="4">
        <v>1015300</v>
      </c>
      <c r="T45" s="4">
        <f t="shared" si="2"/>
        <v>2406321.2000000002</v>
      </c>
      <c r="U45" s="4">
        <f t="shared" si="3"/>
        <v>1418200</v>
      </c>
      <c r="V45" s="5">
        <v>9.300000000000001E-3</v>
      </c>
    </row>
    <row r="46" spans="1:22" x14ac:dyDescent="0.2">
      <c r="A46" s="16" t="s">
        <v>245</v>
      </c>
      <c r="B46" s="4">
        <v>900317</v>
      </c>
      <c r="C46" s="4">
        <v>900000</v>
      </c>
      <c r="D46" s="4">
        <v>317</v>
      </c>
      <c r="E46" s="4">
        <v>31060000</v>
      </c>
      <c r="F46" s="4">
        <f t="shared" si="0"/>
        <v>290023909679</v>
      </c>
      <c r="G46" s="4">
        <v>35000</v>
      </c>
      <c r="H46" s="4">
        <v>128300</v>
      </c>
      <c r="I46" s="4">
        <v>-93300</v>
      </c>
      <c r="J46" s="4">
        <v>-9037150000</v>
      </c>
      <c r="K46" s="24">
        <f t="shared" si="1"/>
        <v>-386671826000</v>
      </c>
      <c r="L46" s="4">
        <v>666</v>
      </c>
      <c r="M46" s="4">
        <v>399</v>
      </c>
      <c r="N46" s="4">
        <v>189</v>
      </c>
      <c r="O46" s="4">
        <v>82</v>
      </c>
      <c r="P46" s="4">
        <v>816700</v>
      </c>
      <c r="Q46" s="4">
        <v>588800</v>
      </c>
      <c r="R46" s="5">
        <v>1.1000000000000001E-3</v>
      </c>
      <c r="S46" s="4">
        <v>2306800</v>
      </c>
      <c r="T46" s="4">
        <f t="shared" si="2"/>
        <v>2472011.2000000002</v>
      </c>
      <c r="U46" s="4">
        <f t="shared" si="3"/>
        <v>1418200</v>
      </c>
      <c r="V46" s="5">
        <v>1.6399999999999998E-2</v>
      </c>
    </row>
    <row r="47" spans="1:22" x14ac:dyDescent="0.2">
      <c r="A47" s="16" t="s">
        <v>244</v>
      </c>
      <c r="B47" s="4">
        <v>105000</v>
      </c>
      <c r="C47" s="4">
        <v>125400</v>
      </c>
      <c r="D47" s="4">
        <v>-20400</v>
      </c>
      <c r="E47" s="4">
        <v>-1968220000</v>
      </c>
      <c r="F47" s="4">
        <f t="shared" ref="F47:F73" si="4">E47+F48</f>
        <v>289992849679</v>
      </c>
      <c r="G47" s="4">
        <v>31500</v>
      </c>
      <c r="H47" s="4">
        <v>80600</v>
      </c>
      <c r="I47" s="4">
        <v>-49100</v>
      </c>
      <c r="J47" s="4">
        <v>-4735040000</v>
      </c>
      <c r="K47" s="24">
        <f t="shared" ref="K47:K73" si="5">K48+J47</f>
        <v>-377634676000</v>
      </c>
      <c r="L47" s="4">
        <v>626</v>
      </c>
      <c r="M47" s="4">
        <v>283</v>
      </c>
      <c r="N47" s="4">
        <v>200</v>
      </c>
      <c r="O47" s="4">
        <v>62</v>
      </c>
      <c r="P47" s="4">
        <v>929300</v>
      </c>
      <c r="Q47" s="4">
        <v>338700</v>
      </c>
      <c r="R47" s="5">
        <v>1.46E-2</v>
      </c>
      <c r="S47" s="4">
        <v>1418200</v>
      </c>
      <c r="T47" s="4">
        <f t="shared" si="2"/>
        <v>2475481.2000000002</v>
      </c>
      <c r="U47" s="4">
        <f t="shared" ref="U47:U73" si="6">MIN(S48:S52)</f>
        <v>1969900</v>
      </c>
      <c r="V47" s="5">
        <v>1.6500000000000001E-2</v>
      </c>
    </row>
    <row r="48" spans="1:22" x14ac:dyDescent="0.2">
      <c r="A48" s="16" t="s">
        <v>243</v>
      </c>
      <c r="B48" s="4">
        <v>813143</v>
      </c>
      <c r="C48" s="4">
        <v>799800</v>
      </c>
      <c r="D48" s="4">
        <v>13343</v>
      </c>
      <c r="E48" s="4">
        <v>1311600000</v>
      </c>
      <c r="F48" s="4">
        <f t="shared" si="4"/>
        <v>291961069679</v>
      </c>
      <c r="G48" s="4">
        <v>104200</v>
      </c>
      <c r="H48" s="4">
        <v>109600</v>
      </c>
      <c r="I48" s="4">
        <v>-5400</v>
      </c>
      <c r="J48" s="4">
        <v>-502450000</v>
      </c>
      <c r="K48" s="24">
        <f t="shared" si="5"/>
        <v>-372899636000</v>
      </c>
      <c r="L48" s="4">
        <v>390</v>
      </c>
      <c r="M48" s="4">
        <v>1078</v>
      </c>
      <c r="N48" s="4">
        <v>78</v>
      </c>
      <c r="O48" s="4">
        <v>148</v>
      </c>
      <c r="P48" s="4">
        <v>386600</v>
      </c>
      <c r="Q48" s="4">
        <v>807600</v>
      </c>
      <c r="R48" s="5">
        <v>-2.6000000000000002E-2</v>
      </c>
      <c r="S48" s="4">
        <v>2335500</v>
      </c>
      <c r="T48" s="4">
        <f t="shared" si="2"/>
        <v>2491034.6666666665</v>
      </c>
      <c r="U48" s="4">
        <f t="shared" si="6"/>
        <v>1969900</v>
      </c>
      <c r="V48" s="5">
        <v>2.3399999999999997E-2</v>
      </c>
    </row>
    <row r="49" spans="1:22" x14ac:dyDescent="0.2">
      <c r="A49" s="16" t="s">
        <v>236</v>
      </c>
      <c r="B49" s="4">
        <v>315600</v>
      </c>
      <c r="C49" s="4">
        <v>315867</v>
      </c>
      <c r="D49" s="4">
        <v>-267</v>
      </c>
      <c r="E49" s="4">
        <v>-26120000</v>
      </c>
      <c r="F49" s="4">
        <f t="shared" si="4"/>
        <v>290649469679</v>
      </c>
      <c r="G49" s="4">
        <v>265100</v>
      </c>
      <c r="H49" s="4">
        <v>56000</v>
      </c>
      <c r="I49" s="4">
        <v>209100</v>
      </c>
      <c r="J49" s="4">
        <v>20476960000</v>
      </c>
      <c r="K49" s="24">
        <f t="shared" si="5"/>
        <v>-372397186000</v>
      </c>
      <c r="L49" s="4">
        <v>515</v>
      </c>
      <c r="M49" s="4">
        <v>930</v>
      </c>
      <c r="N49" s="4">
        <v>126</v>
      </c>
      <c r="O49" s="4">
        <v>181</v>
      </c>
      <c r="P49" s="4">
        <v>721500</v>
      </c>
      <c r="Q49" s="4">
        <v>843900</v>
      </c>
      <c r="R49" s="5">
        <v>-2E-3</v>
      </c>
      <c r="S49" s="4">
        <v>1969900</v>
      </c>
      <c r="T49" s="4">
        <f t="shared" si="2"/>
        <v>2648356.888888889</v>
      </c>
      <c r="U49" s="4">
        <f t="shared" si="6"/>
        <v>1781012</v>
      </c>
      <c r="V49" s="5">
        <v>2.0299999999999999E-2</v>
      </c>
    </row>
    <row r="50" spans="1:22" x14ac:dyDescent="0.2">
      <c r="A50" s="16" t="s">
        <v>235</v>
      </c>
      <c r="B50" s="4">
        <v>200000</v>
      </c>
      <c r="C50" s="4">
        <v>200050</v>
      </c>
      <c r="D50" s="4">
        <v>-50</v>
      </c>
      <c r="E50" s="4">
        <v>-4940000</v>
      </c>
      <c r="F50" s="4">
        <f t="shared" si="4"/>
        <v>290675589679</v>
      </c>
      <c r="G50" s="4">
        <v>212900</v>
      </c>
      <c r="H50" s="4">
        <v>162500</v>
      </c>
      <c r="I50" s="4">
        <v>50400</v>
      </c>
      <c r="J50" s="4">
        <v>5010710000</v>
      </c>
      <c r="K50" s="24">
        <f t="shared" si="5"/>
        <v>-392874146000</v>
      </c>
      <c r="L50" s="4">
        <v>866</v>
      </c>
      <c r="M50" s="4">
        <v>1114</v>
      </c>
      <c r="N50" s="4">
        <v>170</v>
      </c>
      <c r="O50" s="4">
        <v>151</v>
      </c>
      <c r="P50" s="4">
        <v>757500</v>
      </c>
      <c r="Q50" s="4">
        <v>821200</v>
      </c>
      <c r="R50" s="5">
        <v>5.1000000000000004E-3</v>
      </c>
      <c r="S50" s="4">
        <v>1971300</v>
      </c>
      <c r="T50" s="4">
        <f t="shared" si="2"/>
        <v>2650256.888888889</v>
      </c>
      <c r="U50" s="4">
        <f t="shared" si="6"/>
        <v>1781012</v>
      </c>
      <c r="V50" s="5">
        <v>2.3E-2</v>
      </c>
    </row>
    <row r="51" spans="1:22" x14ac:dyDescent="0.2">
      <c r="A51" s="16" t="s">
        <v>234</v>
      </c>
      <c r="B51" s="4">
        <v>500000</v>
      </c>
      <c r="C51" s="4">
        <v>513343</v>
      </c>
      <c r="D51" s="4">
        <v>-13343</v>
      </c>
      <c r="E51" s="4">
        <v>-1292030000</v>
      </c>
      <c r="F51" s="4">
        <f t="shared" si="4"/>
        <v>290680529679</v>
      </c>
      <c r="G51" s="4">
        <v>59200</v>
      </c>
      <c r="H51" s="4">
        <v>598500</v>
      </c>
      <c r="I51" s="4">
        <v>-539300</v>
      </c>
      <c r="J51" s="4">
        <v>-51931550000</v>
      </c>
      <c r="K51" s="24">
        <f t="shared" si="5"/>
        <v>-397884856000</v>
      </c>
      <c r="L51" s="4">
        <v>1367</v>
      </c>
      <c r="M51" s="4">
        <v>1354</v>
      </c>
      <c r="N51" s="4">
        <v>172</v>
      </c>
      <c r="O51" s="4">
        <v>204</v>
      </c>
      <c r="P51" s="4">
        <v>1059200</v>
      </c>
      <c r="Q51" s="4">
        <v>986700</v>
      </c>
      <c r="R51" s="5">
        <v>1.77E-2</v>
      </c>
      <c r="S51" s="4">
        <v>2595700</v>
      </c>
      <c r="T51" s="4">
        <f t="shared" si="2"/>
        <v>2561423.5555555555</v>
      </c>
      <c r="U51" s="4">
        <f t="shared" si="6"/>
        <v>1781012</v>
      </c>
      <c r="V51" s="5">
        <v>3.3599999999999998E-2</v>
      </c>
    </row>
    <row r="52" spans="1:22" x14ac:dyDescent="0.2">
      <c r="A52" s="16" t="s">
        <v>233</v>
      </c>
      <c r="B52" s="4">
        <v>864000</v>
      </c>
      <c r="C52" s="4">
        <v>863000</v>
      </c>
      <c r="D52" s="4">
        <v>1000</v>
      </c>
      <c r="E52" s="4">
        <v>96100000</v>
      </c>
      <c r="F52" s="4">
        <f t="shared" si="4"/>
        <v>291972559679</v>
      </c>
      <c r="G52" s="4">
        <v>60000</v>
      </c>
      <c r="H52" s="4">
        <v>1085000</v>
      </c>
      <c r="I52" s="4">
        <v>-1025000</v>
      </c>
      <c r="J52" s="4">
        <v>-97635210000</v>
      </c>
      <c r="K52" s="24">
        <f t="shared" si="5"/>
        <v>-345953306000</v>
      </c>
      <c r="L52" s="4">
        <v>549</v>
      </c>
      <c r="M52" s="4">
        <v>1573</v>
      </c>
      <c r="N52" s="4">
        <v>106</v>
      </c>
      <c r="O52" s="4">
        <v>245</v>
      </c>
      <c r="P52" s="4">
        <v>507600</v>
      </c>
      <c r="Q52" s="4">
        <v>1308100</v>
      </c>
      <c r="R52" s="5">
        <v>-8.199999999999999E-3</v>
      </c>
      <c r="S52" s="4">
        <v>2776200</v>
      </c>
      <c r="T52" s="4">
        <f t="shared" si="2"/>
        <v>2514912.4444444445</v>
      </c>
      <c r="U52" s="4">
        <f t="shared" si="6"/>
        <v>1452900</v>
      </c>
      <c r="V52" s="5">
        <v>2.58E-2</v>
      </c>
    </row>
    <row r="53" spans="1:22" x14ac:dyDescent="0.2">
      <c r="A53" s="16" t="s">
        <v>232</v>
      </c>
      <c r="B53" s="4">
        <v>1491400</v>
      </c>
      <c r="C53" s="4">
        <v>1491400</v>
      </c>
      <c r="D53" s="4">
        <v>0</v>
      </c>
      <c r="E53" s="4">
        <v>0</v>
      </c>
      <c r="F53" s="4">
        <f t="shared" si="4"/>
        <v>291876459679</v>
      </c>
      <c r="G53" s="4">
        <v>187100</v>
      </c>
      <c r="H53" s="4">
        <v>79500</v>
      </c>
      <c r="I53" s="4">
        <v>107600</v>
      </c>
      <c r="J53" s="4">
        <v>10113280000</v>
      </c>
      <c r="K53" s="24">
        <f t="shared" si="5"/>
        <v>-248318096000</v>
      </c>
      <c r="L53" s="4">
        <v>1362</v>
      </c>
      <c r="M53" s="4">
        <v>2051</v>
      </c>
      <c r="N53" s="4">
        <v>223</v>
      </c>
      <c r="O53" s="4">
        <v>364</v>
      </c>
      <c r="P53" s="4">
        <v>1186900</v>
      </c>
      <c r="Q53" s="4">
        <v>1968900</v>
      </c>
      <c r="R53" s="5">
        <v>-2.2599999999999999E-2</v>
      </c>
      <c r="S53" s="4">
        <v>4732700</v>
      </c>
      <c r="T53" s="4">
        <f t="shared" si="2"/>
        <v>2238201.3333333335</v>
      </c>
      <c r="U53" s="4">
        <f t="shared" si="6"/>
        <v>1452900</v>
      </c>
      <c r="V53" s="5">
        <v>5.79E-2</v>
      </c>
    </row>
    <row r="54" spans="1:22" x14ac:dyDescent="0.2">
      <c r="A54" s="16" t="s">
        <v>231</v>
      </c>
      <c r="B54" s="4">
        <v>145412</v>
      </c>
      <c r="C54" s="4">
        <v>145478</v>
      </c>
      <c r="D54" s="4">
        <v>-66</v>
      </c>
      <c r="E54" s="4">
        <v>-6520000</v>
      </c>
      <c r="F54" s="4">
        <f t="shared" si="4"/>
        <v>291876459679</v>
      </c>
      <c r="G54" s="4">
        <v>25600</v>
      </c>
      <c r="H54" s="4">
        <v>38500</v>
      </c>
      <c r="I54" s="4">
        <v>-12900</v>
      </c>
      <c r="J54" s="4">
        <v>-1262450000</v>
      </c>
      <c r="K54" s="24">
        <f t="shared" si="5"/>
        <v>-258431376000</v>
      </c>
      <c r="L54" s="4">
        <v>782</v>
      </c>
      <c r="M54" s="4">
        <v>1487</v>
      </c>
      <c r="N54" s="4">
        <v>95</v>
      </c>
      <c r="O54" s="4">
        <v>189</v>
      </c>
      <c r="P54" s="4">
        <v>520600</v>
      </c>
      <c r="Q54" s="4">
        <v>1103800</v>
      </c>
      <c r="R54" s="5">
        <v>-1.3999999999999999E-2</v>
      </c>
      <c r="S54" s="4">
        <v>1781012</v>
      </c>
      <c r="T54" s="4">
        <f t="shared" si="2"/>
        <v>2542413.888888889</v>
      </c>
      <c r="U54" s="4">
        <f t="shared" si="6"/>
        <v>1452900</v>
      </c>
      <c r="V54" s="5">
        <v>2.69E-2</v>
      </c>
    </row>
    <row r="55" spans="1:22" x14ac:dyDescent="0.2">
      <c r="A55" s="16" t="s">
        <v>230</v>
      </c>
      <c r="B55" s="4">
        <v>500000</v>
      </c>
      <c r="C55" s="4">
        <v>501000</v>
      </c>
      <c r="D55" s="4">
        <v>-1000</v>
      </c>
      <c r="E55" s="4">
        <v>-102800000</v>
      </c>
      <c r="F55" s="4">
        <f t="shared" si="4"/>
        <v>291882979679</v>
      </c>
      <c r="G55" s="4">
        <v>8800</v>
      </c>
      <c r="H55" s="4">
        <v>4100</v>
      </c>
      <c r="I55" s="4">
        <v>4700</v>
      </c>
      <c r="J55" s="4">
        <v>486190000</v>
      </c>
      <c r="K55" s="24">
        <f t="shared" si="5"/>
        <v>-257168926000</v>
      </c>
      <c r="L55" s="4">
        <v>614</v>
      </c>
      <c r="M55" s="4">
        <v>969</v>
      </c>
      <c r="N55" s="4">
        <v>130</v>
      </c>
      <c r="O55" s="4">
        <v>214</v>
      </c>
      <c r="P55" s="4">
        <v>649900</v>
      </c>
      <c r="Q55" s="4">
        <v>981300</v>
      </c>
      <c r="R55" s="5">
        <v>-5.8999999999999999E-3</v>
      </c>
      <c r="S55" s="4">
        <v>2175900</v>
      </c>
      <c r="T55" s="4">
        <f t="shared" si="2"/>
        <v>2442413.888888889</v>
      </c>
      <c r="U55" s="4">
        <f t="shared" si="6"/>
        <v>1452900</v>
      </c>
      <c r="V55" s="5">
        <v>3.7599999999999995E-2</v>
      </c>
    </row>
    <row r="56" spans="1:22" x14ac:dyDescent="0.2">
      <c r="A56" s="16" t="s">
        <v>229</v>
      </c>
      <c r="B56" s="4">
        <v>570000</v>
      </c>
      <c r="C56" s="4">
        <v>570000</v>
      </c>
      <c r="D56" s="4">
        <v>0</v>
      </c>
      <c r="E56" s="4">
        <v>0</v>
      </c>
      <c r="F56" s="4">
        <f t="shared" si="4"/>
        <v>291985779679</v>
      </c>
      <c r="G56" s="4">
        <v>14100</v>
      </c>
      <c r="H56" s="4">
        <v>0</v>
      </c>
      <c r="I56" s="4">
        <v>14100</v>
      </c>
      <c r="J56" s="4">
        <v>1431760000</v>
      </c>
      <c r="K56" s="24">
        <f t="shared" si="5"/>
        <v>-257655116000</v>
      </c>
      <c r="L56" s="4">
        <v>1213</v>
      </c>
      <c r="M56" s="4">
        <v>984</v>
      </c>
      <c r="N56" s="4">
        <v>379</v>
      </c>
      <c r="O56" s="4">
        <v>226</v>
      </c>
      <c r="P56" s="4">
        <v>1565500</v>
      </c>
      <c r="Q56" s="4">
        <v>824600</v>
      </c>
      <c r="R56" s="5">
        <v>2.53E-2</v>
      </c>
      <c r="S56" s="4">
        <v>2963700</v>
      </c>
      <c r="T56" s="4">
        <f t="shared" si="2"/>
        <v>2226202.777777778</v>
      </c>
      <c r="U56" s="4">
        <f t="shared" si="6"/>
        <v>1452900</v>
      </c>
      <c r="V56" s="5">
        <v>4.3799999999999999E-2</v>
      </c>
    </row>
    <row r="57" spans="1:22" x14ac:dyDescent="0.2">
      <c r="A57" s="16" t="s">
        <v>228</v>
      </c>
      <c r="B57" s="4">
        <v>72700</v>
      </c>
      <c r="C57" s="4">
        <v>72700</v>
      </c>
      <c r="D57" s="4">
        <v>0</v>
      </c>
      <c r="E57" s="4">
        <v>0</v>
      </c>
      <c r="F57" s="4">
        <f t="shared" si="4"/>
        <v>291985779679</v>
      </c>
      <c r="K57" s="24">
        <f t="shared" si="5"/>
        <v>-259086876000</v>
      </c>
      <c r="L57" s="4">
        <v>667</v>
      </c>
      <c r="M57" s="4">
        <v>823</v>
      </c>
      <c r="N57" s="4">
        <v>118</v>
      </c>
      <c r="O57" s="4">
        <v>110</v>
      </c>
      <c r="P57" s="4">
        <v>568200</v>
      </c>
      <c r="Q57" s="4">
        <v>707800</v>
      </c>
      <c r="R57" s="5">
        <v>0</v>
      </c>
      <c r="S57" s="4">
        <v>1452900</v>
      </c>
      <c r="T57" s="4">
        <f t="shared" si="2"/>
        <v>2271191.6666666665</v>
      </c>
      <c r="U57" s="4">
        <f t="shared" si="6"/>
        <v>1796200</v>
      </c>
      <c r="V57" s="5">
        <v>2.3099999999999999E-2</v>
      </c>
    </row>
    <row r="58" spans="1:22" x14ac:dyDescent="0.2">
      <c r="F58" s="4">
        <f t="shared" si="4"/>
        <v>291985779679</v>
      </c>
      <c r="G58" s="4">
        <v>22800</v>
      </c>
      <c r="H58" s="4">
        <v>0</v>
      </c>
      <c r="I58" s="4">
        <v>22800</v>
      </c>
      <c r="J58" s="4">
        <v>2253850000</v>
      </c>
      <c r="K58" s="24">
        <f t="shared" si="5"/>
        <v>-259086876000</v>
      </c>
      <c r="L58" s="4">
        <v>1440</v>
      </c>
      <c r="M58" s="4">
        <v>1111</v>
      </c>
      <c r="N58" s="4">
        <v>360</v>
      </c>
      <c r="O58" s="4">
        <v>188</v>
      </c>
      <c r="P58" s="4">
        <v>1939400</v>
      </c>
      <c r="Q58" s="4">
        <v>927700</v>
      </c>
      <c r="T58" s="4">
        <f t="shared" si="2"/>
        <v>2184482.5</v>
      </c>
      <c r="U58" s="4">
        <f t="shared" si="6"/>
        <v>1796200</v>
      </c>
    </row>
    <row r="59" spans="1:22" x14ac:dyDescent="0.2">
      <c r="A59" s="16" t="s">
        <v>226</v>
      </c>
      <c r="B59" s="4">
        <v>80000</v>
      </c>
      <c r="C59" s="4">
        <v>80000</v>
      </c>
      <c r="D59" s="4">
        <v>0</v>
      </c>
      <c r="E59" s="4">
        <v>0</v>
      </c>
      <c r="F59" s="4">
        <f t="shared" si="4"/>
        <v>291985779679</v>
      </c>
      <c r="K59" s="24">
        <f t="shared" si="5"/>
        <v>-261340726000</v>
      </c>
      <c r="L59" s="4">
        <v>1247</v>
      </c>
      <c r="M59" s="4">
        <v>1386</v>
      </c>
      <c r="N59" s="4">
        <v>366</v>
      </c>
      <c r="O59" s="4">
        <v>304</v>
      </c>
      <c r="P59" s="4">
        <v>1699700</v>
      </c>
      <c r="Q59" s="4">
        <v>1549300</v>
      </c>
      <c r="R59" s="5">
        <v>0</v>
      </c>
      <c r="S59" s="4">
        <v>3385800</v>
      </c>
      <c r="T59" s="4">
        <f t="shared" si="2"/>
        <v>2019922.5</v>
      </c>
      <c r="U59" s="4">
        <f t="shared" si="6"/>
        <v>1796200</v>
      </c>
      <c r="V59" s="5">
        <v>3.0499999999999999E-2</v>
      </c>
    </row>
    <row r="60" spans="1:22" x14ac:dyDescent="0.2">
      <c r="A60" s="16" t="s">
        <v>225</v>
      </c>
      <c r="B60" s="4">
        <v>70800</v>
      </c>
      <c r="C60" s="4">
        <v>85444</v>
      </c>
      <c r="D60" s="4">
        <v>-14644</v>
      </c>
      <c r="E60" s="4">
        <v>-1404780000</v>
      </c>
      <c r="F60" s="4">
        <f t="shared" si="4"/>
        <v>291985779679</v>
      </c>
      <c r="G60" s="4">
        <v>40000</v>
      </c>
      <c r="H60" s="4">
        <v>138900</v>
      </c>
      <c r="I60" s="4">
        <v>-98900</v>
      </c>
      <c r="J60" s="4">
        <v>-9518630000</v>
      </c>
      <c r="K60" s="24">
        <f t="shared" si="5"/>
        <v>-261340726000</v>
      </c>
      <c r="L60" s="4">
        <v>900</v>
      </c>
      <c r="M60" s="4">
        <v>643</v>
      </c>
      <c r="N60" s="4">
        <v>226</v>
      </c>
      <c r="O60" s="4">
        <v>132</v>
      </c>
      <c r="P60" s="4">
        <v>1146900</v>
      </c>
      <c r="Q60" s="4">
        <v>714400</v>
      </c>
      <c r="R60" s="5">
        <v>1.5800000000000002E-2</v>
      </c>
      <c r="S60" s="4">
        <v>1988400</v>
      </c>
      <c r="T60" s="4">
        <f t="shared" si="2"/>
        <v>1929902.5</v>
      </c>
      <c r="U60" s="4">
        <f t="shared" si="6"/>
        <v>1275900</v>
      </c>
      <c r="V60" s="5">
        <v>2.1700000000000001E-2</v>
      </c>
    </row>
    <row r="61" spans="1:22" x14ac:dyDescent="0.2">
      <c r="A61" s="16" t="s">
        <v>224</v>
      </c>
      <c r="B61" s="4">
        <v>131525</v>
      </c>
      <c r="C61" s="4">
        <v>143000</v>
      </c>
      <c r="D61" s="4">
        <v>-11475</v>
      </c>
      <c r="E61" s="4">
        <v>-1098380000</v>
      </c>
      <c r="F61" s="4">
        <f t="shared" si="4"/>
        <v>293390559679</v>
      </c>
      <c r="G61" s="4">
        <v>64000</v>
      </c>
      <c r="H61" s="4">
        <v>294100</v>
      </c>
      <c r="I61" s="4">
        <v>-230100</v>
      </c>
      <c r="J61" s="4">
        <v>-21828970000</v>
      </c>
      <c r="K61" s="24">
        <f t="shared" si="5"/>
        <v>-251822096000</v>
      </c>
      <c r="L61" s="4">
        <v>440</v>
      </c>
      <c r="M61" s="4">
        <v>1136</v>
      </c>
      <c r="N61" s="4">
        <v>53</v>
      </c>
      <c r="O61" s="4">
        <v>143</v>
      </c>
      <c r="P61" s="4">
        <v>331000</v>
      </c>
      <c r="Q61" s="4">
        <v>840800</v>
      </c>
      <c r="R61" s="5">
        <v>-1.89E-2</v>
      </c>
      <c r="S61" s="4">
        <v>1796200</v>
      </c>
      <c r="T61" s="4">
        <f t="shared" si="2"/>
        <v>1904522.5</v>
      </c>
      <c r="U61" s="4">
        <f t="shared" si="6"/>
        <v>1017800</v>
      </c>
      <c r="V61" s="5">
        <v>2.8999999999999998E-2</v>
      </c>
    </row>
    <row r="62" spans="1:22" x14ac:dyDescent="0.2">
      <c r="A62" s="16" t="s">
        <v>223</v>
      </c>
      <c r="B62" s="4">
        <v>501900</v>
      </c>
      <c r="C62" s="4">
        <v>500000</v>
      </c>
      <c r="D62" s="4">
        <v>1900</v>
      </c>
      <c r="E62" s="4">
        <v>182210000</v>
      </c>
      <c r="F62" s="4">
        <f t="shared" si="4"/>
        <v>294488939679</v>
      </c>
      <c r="G62" s="4">
        <v>0</v>
      </c>
      <c r="H62" s="4">
        <v>0</v>
      </c>
      <c r="I62" s="4">
        <v>0</v>
      </c>
      <c r="J62" s="4">
        <v>-12868950000</v>
      </c>
      <c r="K62" s="24">
        <f t="shared" si="5"/>
        <v>-229993126000</v>
      </c>
      <c r="L62" s="4">
        <v>811</v>
      </c>
      <c r="M62" s="4">
        <v>809</v>
      </c>
      <c r="N62" s="4">
        <v>172</v>
      </c>
      <c r="O62" s="4">
        <v>158</v>
      </c>
      <c r="P62" s="4">
        <v>1041600</v>
      </c>
      <c r="Q62" s="4">
        <v>810400</v>
      </c>
      <c r="R62" s="5">
        <v>1.26E-2</v>
      </c>
      <c r="S62" s="4">
        <v>2357600</v>
      </c>
      <c r="T62" s="4">
        <f t="shared" si="2"/>
        <v>1786732.5</v>
      </c>
      <c r="U62" s="4">
        <f t="shared" si="6"/>
        <v>1017800</v>
      </c>
      <c r="V62" s="5">
        <v>2.2499999999999999E-2</v>
      </c>
    </row>
    <row r="63" spans="1:22" x14ac:dyDescent="0.2">
      <c r="A63" s="16" t="s">
        <v>222</v>
      </c>
      <c r="B63" s="4">
        <v>900100</v>
      </c>
      <c r="C63" s="4">
        <v>900020</v>
      </c>
      <c r="D63" s="4">
        <v>80</v>
      </c>
      <c r="E63" s="4">
        <v>7650000</v>
      </c>
      <c r="F63" s="4">
        <f t="shared" si="4"/>
        <v>294306729679</v>
      </c>
      <c r="G63" s="4">
        <v>0</v>
      </c>
      <c r="H63" s="4">
        <v>0</v>
      </c>
      <c r="I63" s="4">
        <v>0</v>
      </c>
      <c r="J63" s="4">
        <v>-15940370000</v>
      </c>
      <c r="K63" s="24">
        <f t="shared" si="5"/>
        <v>-217124176000</v>
      </c>
      <c r="L63" s="4">
        <v>643</v>
      </c>
      <c r="M63" s="4">
        <v>740</v>
      </c>
      <c r="N63" s="4">
        <v>122</v>
      </c>
      <c r="O63" s="4">
        <v>123</v>
      </c>
      <c r="P63" s="4">
        <v>620300</v>
      </c>
      <c r="Q63" s="4">
        <v>681600</v>
      </c>
      <c r="R63" s="5">
        <v>-1E-3</v>
      </c>
      <c r="S63" s="4">
        <v>2242300</v>
      </c>
      <c r="T63" s="4">
        <f t="shared" si="2"/>
        <v>1699822.5</v>
      </c>
      <c r="U63" s="4">
        <f t="shared" si="6"/>
        <v>1017800</v>
      </c>
      <c r="V63" s="5">
        <v>1.7600000000000001E-2</v>
      </c>
    </row>
    <row r="64" spans="1:22" x14ac:dyDescent="0.2">
      <c r="A64" s="16" t="s">
        <v>221</v>
      </c>
      <c r="B64" s="4">
        <v>250100</v>
      </c>
      <c r="C64" s="4">
        <v>245425</v>
      </c>
      <c r="D64" s="4">
        <v>4675</v>
      </c>
      <c r="E64" s="4">
        <v>421840000</v>
      </c>
      <c r="F64" s="4">
        <f t="shared" si="4"/>
        <v>294299079679</v>
      </c>
      <c r="G64" s="4">
        <v>257000</v>
      </c>
      <c r="H64" s="4">
        <v>210000</v>
      </c>
      <c r="I64" s="4">
        <v>47000</v>
      </c>
      <c r="J64" s="4">
        <v>3593620000</v>
      </c>
      <c r="K64" s="24">
        <f t="shared" si="5"/>
        <v>-201183806000</v>
      </c>
      <c r="L64" s="4">
        <v>2299</v>
      </c>
      <c r="M64" s="4">
        <v>1358</v>
      </c>
      <c r="N64" s="4">
        <v>481</v>
      </c>
      <c r="O64" s="4">
        <v>252</v>
      </c>
      <c r="P64" s="4">
        <v>2787500</v>
      </c>
      <c r="Q64" s="4">
        <v>1235000</v>
      </c>
      <c r="R64" s="5">
        <v>5.8700000000000002E-2</v>
      </c>
      <c r="S64" s="4">
        <v>4518925</v>
      </c>
      <c r="T64" s="4">
        <f t="shared" si="2"/>
        <v>1303670</v>
      </c>
      <c r="U64" s="4">
        <f t="shared" si="6"/>
        <v>1017800</v>
      </c>
      <c r="V64" s="5">
        <v>6.3299999999999995E-2</v>
      </c>
    </row>
    <row r="65" spans="1:22" x14ac:dyDescent="0.2">
      <c r="A65" s="16" t="s">
        <v>220</v>
      </c>
      <c r="B65" s="4">
        <v>0</v>
      </c>
      <c r="C65" s="4">
        <v>1900</v>
      </c>
      <c r="D65" s="4">
        <v>-1900</v>
      </c>
      <c r="E65" s="4">
        <v>-172140000</v>
      </c>
      <c r="F65" s="4">
        <f t="shared" si="4"/>
        <v>293877239679</v>
      </c>
      <c r="G65" s="4">
        <v>0</v>
      </c>
      <c r="H65" s="4">
        <v>0</v>
      </c>
      <c r="I65" s="4">
        <v>0</v>
      </c>
      <c r="J65" s="4">
        <v>-5596960000</v>
      </c>
      <c r="K65" s="24">
        <f t="shared" si="5"/>
        <v>-204777426000</v>
      </c>
      <c r="L65" s="4">
        <v>616</v>
      </c>
      <c r="M65" s="4">
        <v>864</v>
      </c>
      <c r="N65" s="4">
        <v>81</v>
      </c>
      <c r="O65" s="4">
        <v>106</v>
      </c>
      <c r="P65" s="4">
        <v>573900</v>
      </c>
      <c r="Q65" s="4">
        <v>652800</v>
      </c>
      <c r="R65" s="5">
        <v>2.3E-3</v>
      </c>
      <c r="S65" s="4">
        <v>1275900</v>
      </c>
      <c r="T65" s="4">
        <f t="shared" si="2"/>
        <v>1301640</v>
      </c>
      <c r="U65" s="4">
        <f t="shared" si="6"/>
        <v>1017800</v>
      </c>
      <c r="V65" s="5">
        <v>2.4E-2</v>
      </c>
    </row>
    <row r="66" spans="1:22" x14ac:dyDescent="0.2">
      <c r="A66" s="16" t="s">
        <v>219</v>
      </c>
      <c r="B66" s="4">
        <v>65700</v>
      </c>
      <c r="C66" s="4">
        <v>65800</v>
      </c>
      <c r="D66" s="4">
        <v>-100</v>
      </c>
      <c r="E66" s="4">
        <v>-9030000</v>
      </c>
      <c r="F66" s="4">
        <f t="shared" si="4"/>
        <v>294049379679</v>
      </c>
      <c r="G66" s="4">
        <v>24000</v>
      </c>
      <c r="H66" s="4">
        <v>4100</v>
      </c>
      <c r="I66" s="4">
        <v>19900</v>
      </c>
      <c r="J66" s="4">
        <v>1791340000</v>
      </c>
      <c r="K66" s="24">
        <f t="shared" si="5"/>
        <v>-199180466000</v>
      </c>
      <c r="L66" s="4">
        <v>474</v>
      </c>
      <c r="M66" s="4">
        <v>638</v>
      </c>
      <c r="N66" s="4">
        <v>76</v>
      </c>
      <c r="O66" s="4">
        <v>79</v>
      </c>
      <c r="P66" s="4">
        <v>508300</v>
      </c>
      <c r="Q66" s="4">
        <v>442100</v>
      </c>
      <c r="R66" s="5">
        <v>3.4000000000000002E-3</v>
      </c>
      <c r="S66" s="4">
        <v>1017800</v>
      </c>
      <c r="T66" s="4">
        <f t="shared" si="2"/>
        <v>1263460</v>
      </c>
      <c r="U66" s="4">
        <f t="shared" si="6"/>
        <v>1088200</v>
      </c>
      <c r="V66" s="5">
        <v>1.44E-2</v>
      </c>
    </row>
    <row r="67" spans="1:22" x14ac:dyDescent="0.2">
      <c r="A67" s="16" t="s">
        <v>218</v>
      </c>
      <c r="B67" s="4">
        <v>260000</v>
      </c>
      <c r="C67" s="4">
        <v>265000</v>
      </c>
      <c r="D67" s="4">
        <v>-5000</v>
      </c>
      <c r="E67" s="4">
        <v>-445000000</v>
      </c>
      <c r="F67" s="4">
        <f t="shared" si="4"/>
        <v>294058409679</v>
      </c>
      <c r="G67" s="4">
        <v>0</v>
      </c>
      <c r="H67" s="4">
        <v>0</v>
      </c>
      <c r="I67" s="4">
        <v>0</v>
      </c>
      <c r="J67" s="4">
        <v>-31887440000</v>
      </c>
      <c r="K67" s="24">
        <f t="shared" si="5"/>
        <v>-200971806000</v>
      </c>
      <c r="L67" s="4">
        <v>537</v>
      </c>
      <c r="M67" s="4">
        <v>820</v>
      </c>
      <c r="N67" s="4">
        <v>147</v>
      </c>
      <c r="O67" s="4">
        <v>148</v>
      </c>
      <c r="P67" s="4">
        <v>740700</v>
      </c>
      <c r="Q67" s="4">
        <v>699100</v>
      </c>
      <c r="R67" s="5">
        <v>1.5900000000000001E-2</v>
      </c>
      <c r="S67" s="4">
        <v>1857800</v>
      </c>
      <c r="T67" s="4">
        <f t="shared" si="2"/>
        <v>1302990</v>
      </c>
      <c r="U67" s="4">
        <f t="shared" si="6"/>
        <v>1088200</v>
      </c>
      <c r="V67" s="5">
        <v>1.5600000000000001E-2</v>
      </c>
    </row>
    <row r="68" spans="1:22" x14ac:dyDescent="0.2">
      <c r="A68" s="16" t="s">
        <v>217</v>
      </c>
      <c r="B68" s="4">
        <v>300000</v>
      </c>
      <c r="C68" s="4">
        <v>300000</v>
      </c>
      <c r="D68" s="4">
        <v>0</v>
      </c>
      <c r="E68" s="4">
        <v>0</v>
      </c>
      <c r="F68" s="4">
        <f t="shared" si="4"/>
        <v>294503409679</v>
      </c>
      <c r="G68" s="4">
        <v>0</v>
      </c>
      <c r="H68" s="4">
        <v>0</v>
      </c>
      <c r="I68" s="4">
        <v>0</v>
      </c>
      <c r="J68" s="4">
        <v>-13660660000</v>
      </c>
      <c r="K68" s="24">
        <f t="shared" si="5"/>
        <v>-169084366000</v>
      </c>
      <c r="L68" s="4">
        <v>527</v>
      </c>
      <c r="M68" s="4">
        <v>676</v>
      </c>
      <c r="N68" s="4">
        <v>110</v>
      </c>
      <c r="O68" s="4">
        <v>108</v>
      </c>
      <c r="P68" s="4">
        <v>520800</v>
      </c>
      <c r="Q68" s="4">
        <v>531600</v>
      </c>
      <c r="R68" s="5">
        <v>8.0000000000000002E-3</v>
      </c>
      <c r="S68" s="4">
        <v>1404100</v>
      </c>
      <c r="T68" s="4">
        <f t="shared" si="2"/>
        <v>1340190</v>
      </c>
      <c r="U68" s="4">
        <f t="shared" si="6"/>
        <v>1088200</v>
      </c>
      <c r="V68" s="5">
        <v>1.9099999999999999E-2</v>
      </c>
    </row>
    <row r="69" spans="1:22" x14ac:dyDescent="0.2">
      <c r="A69" s="16" t="s">
        <v>216</v>
      </c>
      <c r="B69" s="4">
        <v>552600</v>
      </c>
      <c r="C69" s="4">
        <v>544800</v>
      </c>
      <c r="D69" s="4">
        <v>7800</v>
      </c>
      <c r="E69" s="4">
        <v>701220000</v>
      </c>
      <c r="F69" s="4">
        <f t="shared" si="4"/>
        <v>294503409679</v>
      </c>
      <c r="G69" s="4">
        <v>0</v>
      </c>
      <c r="H69" s="4">
        <v>0</v>
      </c>
      <c r="I69" s="4">
        <v>0</v>
      </c>
      <c r="J69" s="4">
        <v>-26451110000</v>
      </c>
      <c r="K69" s="24">
        <f t="shared" si="5"/>
        <v>-155423706000</v>
      </c>
      <c r="L69" s="4">
        <v>323</v>
      </c>
      <c r="M69" s="4">
        <v>1090</v>
      </c>
      <c r="N69" s="4">
        <v>58</v>
      </c>
      <c r="O69" s="4">
        <v>135</v>
      </c>
      <c r="P69" s="4">
        <v>349300</v>
      </c>
      <c r="Q69" s="4">
        <v>845300</v>
      </c>
      <c r="R69" s="5">
        <v>-2.0499999999999997E-2</v>
      </c>
      <c r="S69" s="4">
        <v>1740200</v>
      </c>
      <c r="T69" s="4">
        <f t="shared" si="2"/>
        <v>1458820</v>
      </c>
      <c r="U69" s="4">
        <f t="shared" si="6"/>
        <v>557400</v>
      </c>
      <c r="V69" s="5">
        <v>2.4500000000000001E-2</v>
      </c>
    </row>
    <row r="70" spans="1:22" x14ac:dyDescent="0.2">
      <c r="A70" s="16" t="s">
        <v>215</v>
      </c>
      <c r="B70" s="4">
        <v>259000</v>
      </c>
      <c r="C70" s="4">
        <v>259033</v>
      </c>
      <c r="D70" s="4">
        <v>-33</v>
      </c>
      <c r="E70" s="4">
        <v>-2940000</v>
      </c>
      <c r="F70" s="4">
        <f t="shared" si="4"/>
        <v>293802189679</v>
      </c>
      <c r="G70" s="4">
        <v>0</v>
      </c>
      <c r="H70" s="4">
        <v>0</v>
      </c>
      <c r="I70" s="4">
        <v>0</v>
      </c>
      <c r="J70" s="4">
        <v>-20244267000</v>
      </c>
      <c r="K70" s="24">
        <f t="shared" si="5"/>
        <v>-128972596000</v>
      </c>
      <c r="L70" s="4">
        <v>409</v>
      </c>
      <c r="M70" s="4">
        <v>666</v>
      </c>
      <c r="N70" s="4">
        <v>74</v>
      </c>
      <c r="O70" s="4">
        <v>77</v>
      </c>
      <c r="P70" s="4">
        <v>404500</v>
      </c>
      <c r="Q70" s="4">
        <v>378000</v>
      </c>
      <c r="R70" s="5">
        <v>1.7100000000000001E-2</v>
      </c>
      <c r="S70" s="4">
        <v>1088200</v>
      </c>
      <c r="T70" s="4">
        <f t="shared" si="2"/>
        <v>1975056.6</v>
      </c>
      <c r="U70" s="4">
        <f t="shared" si="6"/>
        <v>557400</v>
      </c>
      <c r="V70" s="5">
        <v>1.7899999999999999E-2</v>
      </c>
    </row>
    <row r="71" spans="1:22" x14ac:dyDescent="0.2">
      <c r="A71" s="16" t="s">
        <v>214</v>
      </c>
      <c r="B71" s="4">
        <v>313083</v>
      </c>
      <c r="C71" s="4">
        <v>313000</v>
      </c>
      <c r="D71" s="4">
        <v>83</v>
      </c>
      <c r="E71" s="4">
        <v>7360000</v>
      </c>
      <c r="F71" s="4">
        <f t="shared" si="4"/>
        <v>293805129679</v>
      </c>
      <c r="G71" s="4">
        <v>11400</v>
      </c>
      <c r="H71" s="4">
        <v>217000</v>
      </c>
      <c r="I71" s="4">
        <v>-205600</v>
      </c>
      <c r="J71" s="4">
        <v>-18116660000</v>
      </c>
      <c r="K71" s="24">
        <f t="shared" si="5"/>
        <v>-108728329000</v>
      </c>
      <c r="L71" s="4">
        <v>591</v>
      </c>
      <c r="M71" s="4">
        <v>969</v>
      </c>
      <c r="N71" s="4">
        <v>74</v>
      </c>
      <c r="O71" s="4">
        <v>142</v>
      </c>
      <c r="P71" s="4">
        <v>426000</v>
      </c>
      <c r="Q71" s="4">
        <v>838400</v>
      </c>
      <c r="R71" s="5">
        <v>-6.8000000000000005E-3</v>
      </c>
      <c r="S71" s="4">
        <v>1542400</v>
      </c>
      <c r="T71" s="4">
        <f t="shared" si="2"/>
        <v>2037776.6</v>
      </c>
      <c r="U71" s="4">
        <f t="shared" si="6"/>
        <v>557400</v>
      </c>
      <c r="V71" s="5">
        <v>1.3600000000000001E-2</v>
      </c>
    </row>
    <row r="72" spans="1:22" x14ac:dyDescent="0.2">
      <c r="A72" s="16" t="s">
        <v>213</v>
      </c>
      <c r="B72" s="4">
        <v>439700</v>
      </c>
      <c r="C72" s="4">
        <v>445100</v>
      </c>
      <c r="D72" s="4">
        <v>-5400</v>
      </c>
      <c r="E72" s="4">
        <v>-480790000</v>
      </c>
      <c r="F72" s="4">
        <f t="shared" si="4"/>
        <v>293797769679</v>
      </c>
      <c r="G72" s="4">
        <v>0</v>
      </c>
      <c r="H72" s="4">
        <v>0</v>
      </c>
      <c r="I72" s="4">
        <v>0</v>
      </c>
      <c r="J72" s="4">
        <v>-3929280000</v>
      </c>
      <c r="K72" s="24">
        <f t="shared" si="5"/>
        <v>-90611669000</v>
      </c>
      <c r="L72" s="4">
        <v>410</v>
      </c>
      <c r="M72" s="4">
        <v>606</v>
      </c>
      <c r="N72" s="4">
        <v>71</v>
      </c>
      <c r="O72" s="4">
        <v>59</v>
      </c>
      <c r="P72" s="4">
        <v>342800</v>
      </c>
      <c r="Q72" s="4">
        <v>353100</v>
      </c>
      <c r="R72" s="5">
        <v>0</v>
      </c>
      <c r="S72" s="4">
        <v>1179700</v>
      </c>
      <c r="T72" s="4">
        <f t="shared" si="2"/>
        <v>2045876.6</v>
      </c>
      <c r="U72" s="4">
        <f t="shared" si="6"/>
        <v>557400</v>
      </c>
      <c r="V72" s="5">
        <v>1.7899999999999999E-2</v>
      </c>
    </row>
    <row r="73" spans="1:22" x14ac:dyDescent="0.2">
      <c r="A73" s="16" t="s">
        <v>212</v>
      </c>
      <c r="B73" s="4">
        <v>282700</v>
      </c>
      <c r="C73" s="4">
        <v>282700</v>
      </c>
      <c r="D73" s="4">
        <v>0</v>
      </c>
      <c r="E73" s="4">
        <v>0</v>
      </c>
      <c r="F73" s="4">
        <f t="shared" si="4"/>
        <v>294278559679</v>
      </c>
      <c r="G73" s="4">
        <v>21800</v>
      </c>
      <c r="H73" s="4">
        <v>10400</v>
      </c>
      <c r="I73" s="4">
        <v>11400</v>
      </c>
      <c r="J73" s="4">
        <v>997400000</v>
      </c>
      <c r="K73" s="24">
        <f t="shared" si="5"/>
        <v>-86682389000</v>
      </c>
      <c r="L73" s="4">
        <v>573</v>
      </c>
      <c r="M73" s="4">
        <v>935</v>
      </c>
      <c r="N73" s="4">
        <v>59</v>
      </c>
      <c r="O73" s="4">
        <v>86</v>
      </c>
      <c r="P73" s="4">
        <v>342200</v>
      </c>
      <c r="Q73" s="4">
        <v>505500</v>
      </c>
      <c r="R73" s="5">
        <v>-2.0199999999999999E-2</v>
      </c>
      <c r="S73" s="4">
        <v>1373200</v>
      </c>
      <c r="T73" s="4">
        <f t="shared" si="2"/>
        <v>2082246.6</v>
      </c>
      <c r="U73" s="4">
        <f t="shared" si="6"/>
        <v>557400</v>
      </c>
      <c r="V73" s="5">
        <v>2.4300000000000002E-2</v>
      </c>
    </row>
    <row r="74" spans="1:22" x14ac:dyDescent="0.2">
      <c r="A74" s="16" t="s">
        <v>211</v>
      </c>
      <c r="B74" s="4">
        <v>94100</v>
      </c>
      <c r="C74" s="4">
        <v>94100</v>
      </c>
      <c r="D74" s="4">
        <v>0</v>
      </c>
      <c r="E74" s="4">
        <v>0</v>
      </c>
      <c r="F74" s="4">
        <f t="shared" ref="F74:F79" si="7">E74+F75</f>
        <v>294278559679</v>
      </c>
      <c r="G74" s="4">
        <v>51400</v>
      </c>
      <c r="H74" s="4">
        <v>39000</v>
      </c>
      <c r="I74" s="4">
        <v>12400</v>
      </c>
      <c r="J74" s="4">
        <v>1123460000</v>
      </c>
      <c r="K74" s="24">
        <f t="shared" ref="K74:K79" si="8">K75+J74</f>
        <v>-87679789000</v>
      </c>
      <c r="L74" s="4">
        <v>238</v>
      </c>
      <c r="M74" s="4">
        <v>415</v>
      </c>
      <c r="N74" s="4">
        <v>56</v>
      </c>
      <c r="O74" s="4">
        <v>44</v>
      </c>
      <c r="P74" s="4">
        <v>217500</v>
      </c>
      <c r="Q74" s="4">
        <v>245600</v>
      </c>
      <c r="R74" s="5">
        <v>-4.4000000000000003E-3</v>
      </c>
      <c r="S74" s="4">
        <v>557400</v>
      </c>
      <c r="T74" s="4">
        <f t="shared" ref="T74:T79" si="9">AVERAGE(S75:S84)</f>
        <v>2093176.6</v>
      </c>
      <c r="U74" s="4">
        <f t="shared" ref="U74:U79" si="10">MIN(S75:S79)</f>
        <v>636000</v>
      </c>
      <c r="V74" s="5">
        <v>8.8999999999999999E-3</v>
      </c>
    </row>
    <row r="75" spans="1:22" x14ac:dyDescent="0.2">
      <c r="A75" s="16" t="s">
        <v>210</v>
      </c>
      <c r="B75" s="4">
        <v>349950</v>
      </c>
      <c r="C75" s="4">
        <v>352266</v>
      </c>
      <c r="D75" s="4">
        <v>-2316</v>
      </c>
      <c r="E75" s="4">
        <v>-212360000</v>
      </c>
      <c r="F75" s="4">
        <f t="shared" si="7"/>
        <v>294278559679</v>
      </c>
      <c r="G75" s="4">
        <v>11000</v>
      </c>
      <c r="H75" s="4">
        <v>65000</v>
      </c>
      <c r="I75" s="4">
        <v>-54000</v>
      </c>
      <c r="J75" s="4">
        <v>-4896060000</v>
      </c>
      <c r="K75" s="24">
        <f t="shared" si="8"/>
        <v>-88803249000</v>
      </c>
      <c r="L75" s="4">
        <v>358</v>
      </c>
      <c r="M75" s="4">
        <v>718</v>
      </c>
      <c r="N75" s="4">
        <v>62</v>
      </c>
      <c r="O75" s="4">
        <v>80</v>
      </c>
      <c r="P75" s="4">
        <v>333100</v>
      </c>
      <c r="Q75" s="4">
        <v>546900</v>
      </c>
      <c r="R75" s="5">
        <v>-3.3E-3</v>
      </c>
      <c r="S75" s="4">
        <v>1255600</v>
      </c>
      <c r="T75" s="4">
        <f t="shared" si="9"/>
        <v>2108656.6</v>
      </c>
      <c r="U75" s="4">
        <f t="shared" si="10"/>
        <v>636000</v>
      </c>
      <c r="V75" s="5">
        <v>2.3900000000000001E-2</v>
      </c>
    </row>
    <row r="76" spans="1:22" x14ac:dyDescent="0.2">
      <c r="A76" s="16" t="s">
        <v>208</v>
      </c>
      <c r="B76" s="4">
        <v>193200</v>
      </c>
      <c r="C76" s="4">
        <v>193217</v>
      </c>
      <c r="D76" s="4">
        <v>-17</v>
      </c>
      <c r="E76" s="4">
        <v>-1550000</v>
      </c>
      <c r="F76" s="4">
        <f t="shared" si="7"/>
        <v>294490919679</v>
      </c>
      <c r="G76" s="4">
        <v>0</v>
      </c>
      <c r="H76" s="4">
        <v>0</v>
      </c>
      <c r="I76" s="4">
        <v>0</v>
      </c>
      <c r="J76" s="4">
        <v>-4763170000</v>
      </c>
      <c r="K76" s="24">
        <f t="shared" si="8"/>
        <v>-83907189000</v>
      </c>
      <c r="L76" s="4">
        <v>306</v>
      </c>
      <c r="M76" s="4">
        <v>281</v>
      </c>
      <c r="N76" s="4">
        <v>59</v>
      </c>
      <c r="O76" s="4">
        <v>22</v>
      </c>
      <c r="P76" s="4">
        <v>256700</v>
      </c>
      <c r="Q76" s="4">
        <v>155700</v>
      </c>
      <c r="R76" s="5">
        <v>2.2000000000000001E-3</v>
      </c>
      <c r="S76" s="4">
        <v>636000</v>
      </c>
      <c r="T76" s="4">
        <f t="shared" si="9"/>
        <v>2122816.6</v>
      </c>
      <c r="U76" s="4">
        <f t="shared" si="10"/>
        <v>1776100</v>
      </c>
      <c r="V76" s="5">
        <v>9.8999999999999991E-3</v>
      </c>
    </row>
    <row r="77" spans="1:22" x14ac:dyDescent="0.2">
      <c r="A77" s="16" t="s">
        <v>207</v>
      </c>
      <c r="B77" s="4">
        <v>163259</v>
      </c>
      <c r="C77" s="4">
        <v>162781</v>
      </c>
      <c r="D77" s="4">
        <v>478</v>
      </c>
      <c r="E77" s="4">
        <v>43450000</v>
      </c>
      <c r="F77" s="4">
        <f t="shared" si="7"/>
        <v>294492469679</v>
      </c>
      <c r="G77" s="4">
        <v>14000</v>
      </c>
      <c r="H77" s="4">
        <v>1570000</v>
      </c>
      <c r="I77" s="4">
        <v>-1556000</v>
      </c>
      <c r="J77" s="4">
        <v>-143014830000</v>
      </c>
      <c r="K77" s="24">
        <f t="shared" si="8"/>
        <v>-79144019000</v>
      </c>
      <c r="L77" s="4">
        <v>153</v>
      </c>
      <c r="M77" s="4">
        <v>451</v>
      </c>
      <c r="N77" s="4">
        <v>34</v>
      </c>
      <c r="O77" s="4">
        <v>36</v>
      </c>
      <c r="P77" s="4">
        <v>164900</v>
      </c>
      <c r="Q77" s="4">
        <v>248300</v>
      </c>
      <c r="R77" s="5">
        <v>0</v>
      </c>
      <c r="S77" s="4">
        <v>2253100</v>
      </c>
      <c r="T77" s="4">
        <f t="shared" si="9"/>
        <v>2043936.6</v>
      </c>
      <c r="U77" s="4">
        <f t="shared" si="10"/>
        <v>1260700</v>
      </c>
      <c r="V77" s="5">
        <v>1.1000000000000001E-2</v>
      </c>
    </row>
    <row r="78" spans="1:22" x14ac:dyDescent="0.2">
      <c r="A78" s="16" t="s">
        <v>206</v>
      </c>
      <c r="B78" s="4">
        <v>220200</v>
      </c>
      <c r="C78" s="4">
        <v>220100</v>
      </c>
      <c r="D78" s="4">
        <v>100</v>
      </c>
      <c r="E78" s="4">
        <v>9390000</v>
      </c>
      <c r="F78" s="4">
        <f t="shared" si="7"/>
        <v>294449019679</v>
      </c>
      <c r="G78" s="4">
        <v>0</v>
      </c>
      <c r="H78" s="4">
        <v>0</v>
      </c>
      <c r="I78" s="4">
        <v>0</v>
      </c>
      <c r="J78" s="4">
        <v>-5849750000</v>
      </c>
      <c r="K78" s="24">
        <f t="shared" si="8"/>
        <v>63870811000</v>
      </c>
      <c r="L78" s="4">
        <v>577</v>
      </c>
      <c r="M78" s="4">
        <v>760</v>
      </c>
      <c r="N78" s="4">
        <v>108</v>
      </c>
      <c r="O78" s="4">
        <v>130</v>
      </c>
      <c r="P78" s="4">
        <v>582700</v>
      </c>
      <c r="Q78" s="4">
        <v>712800</v>
      </c>
      <c r="R78" s="5">
        <v>-9.7999999999999997E-3</v>
      </c>
      <c r="S78" s="4">
        <v>1776100</v>
      </c>
      <c r="T78" s="4">
        <f t="shared" si="9"/>
        <v>1956616.6</v>
      </c>
      <c r="U78" s="4">
        <f t="shared" si="10"/>
        <v>1260700</v>
      </c>
      <c r="V78" s="5">
        <v>2.4E-2</v>
      </c>
    </row>
    <row r="79" spans="1:22" x14ac:dyDescent="0.2">
      <c r="A79" s="16" t="s">
        <v>205</v>
      </c>
      <c r="B79" s="4">
        <v>239904</v>
      </c>
      <c r="C79" s="4">
        <v>239650</v>
      </c>
      <c r="D79" s="4">
        <v>254</v>
      </c>
      <c r="E79" s="4">
        <v>23360000</v>
      </c>
      <c r="F79" s="4">
        <f t="shared" si="7"/>
        <v>294439629679</v>
      </c>
      <c r="G79" s="4">
        <v>1215000</v>
      </c>
      <c r="H79" s="4">
        <v>14500</v>
      </c>
      <c r="I79" s="4">
        <v>1200500</v>
      </c>
      <c r="J79" s="4">
        <v>111035520000</v>
      </c>
      <c r="K79" s="24">
        <f t="shared" si="8"/>
        <v>69720561000</v>
      </c>
      <c r="L79" s="4">
        <v>868</v>
      </c>
      <c r="M79" s="4">
        <v>310</v>
      </c>
      <c r="N79" s="4">
        <v>210</v>
      </c>
      <c r="O79" s="4">
        <v>59</v>
      </c>
      <c r="P79" s="4">
        <v>994400</v>
      </c>
      <c r="Q79" s="4">
        <v>353400</v>
      </c>
      <c r="R79" s="5">
        <v>2.2000000000000001E-3</v>
      </c>
      <c r="S79" s="4">
        <v>2926500</v>
      </c>
      <c r="T79" s="4">
        <f t="shared" si="9"/>
        <v>1771346.6</v>
      </c>
      <c r="U79" s="4">
        <f t="shared" si="10"/>
        <v>666700</v>
      </c>
      <c r="V79" s="5">
        <v>1.3000000000000001E-2</v>
      </c>
    </row>
    <row r="80" spans="1:22" x14ac:dyDescent="0.2">
      <c r="A80" s="16" t="s">
        <v>204</v>
      </c>
      <c r="B80" s="4">
        <v>4689600</v>
      </c>
      <c r="C80" s="4">
        <v>1474360</v>
      </c>
      <c r="D80" s="4">
        <v>3215240</v>
      </c>
      <c r="E80" s="4">
        <v>293471173592</v>
      </c>
      <c r="F80" s="4">
        <f t="shared" ref="F80:F90" si="11">E80+F81</f>
        <v>294416269679</v>
      </c>
      <c r="G80" s="4">
        <v>305066</v>
      </c>
      <c r="H80" s="4">
        <v>1328600</v>
      </c>
      <c r="I80" s="4">
        <v>-1023534</v>
      </c>
      <c r="J80" s="4">
        <v>-100907779000</v>
      </c>
      <c r="K80" s="24">
        <f t="shared" ref="K80:K90" si="12">K81+J80</f>
        <v>-41314959000</v>
      </c>
      <c r="L80" s="4">
        <v>879</v>
      </c>
      <c r="M80" s="4">
        <v>557</v>
      </c>
      <c r="N80" s="4">
        <v>214</v>
      </c>
      <c r="O80" s="4">
        <v>88</v>
      </c>
      <c r="P80" s="4">
        <v>931600</v>
      </c>
      <c r="Q80" s="4">
        <v>524200</v>
      </c>
      <c r="R80" s="5">
        <v>2.2000000000000001E-3</v>
      </c>
      <c r="S80" s="4">
        <v>6250566</v>
      </c>
      <c r="T80" s="4">
        <f t="shared" ref="T80:T96" si="13">AVERAGE(S81:S90)</f>
        <v>1320650</v>
      </c>
      <c r="U80" s="4">
        <f t="shared" ref="U80:U90" si="14">MIN(S81:S85)</f>
        <v>666700</v>
      </c>
      <c r="V80" s="5">
        <v>1.1000000000000001E-2</v>
      </c>
    </row>
    <row r="81" spans="1:22" x14ac:dyDescent="0.2">
      <c r="A81" s="16" t="s">
        <v>203</v>
      </c>
      <c r="B81" s="4">
        <v>20000</v>
      </c>
      <c r="C81" s="4">
        <v>20200</v>
      </c>
      <c r="D81" s="4">
        <v>-200</v>
      </c>
      <c r="E81" s="4">
        <v>-18266764</v>
      </c>
      <c r="F81" s="4">
        <f t="shared" si="11"/>
        <v>945096087</v>
      </c>
      <c r="G81" s="4">
        <v>304800</v>
      </c>
      <c r="H81" s="4">
        <v>337000</v>
      </c>
      <c r="I81" s="4">
        <v>-32200</v>
      </c>
      <c r="J81" s="4">
        <v>-3030280000</v>
      </c>
      <c r="K81" s="24">
        <f t="shared" si="12"/>
        <v>59592820000</v>
      </c>
      <c r="L81" s="4">
        <v>695</v>
      </c>
      <c r="M81" s="4">
        <v>829</v>
      </c>
      <c r="N81" s="4">
        <v>174</v>
      </c>
      <c r="O81" s="4">
        <v>198</v>
      </c>
      <c r="P81" s="4">
        <v>804100</v>
      </c>
      <c r="Q81" s="4">
        <v>1080800</v>
      </c>
      <c r="R81" s="5">
        <v>1.1000000000000001E-3</v>
      </c>
      <c r="S81" s="4">
        <v>2169600</v>
      </c>
      <c r="T81" s="4">
        <f t="shared" si="13"/>
        <v>1336572.3999999999</v>
      </c>
      <c r="U81" s="4">
        <f t="shared" si="14"/>
        <v>666700</v>
      </c>
      <c r="V81" s="5">
        <v>1.7399999999999999E-2</v>
      </c>
    </row>
    <row r="82" spans="1:22" x14ac:dyDescent="0.2">
      <c r="A82" s="16" t="s">
        <v>200</v>
      </c>
      <c r="B82" s="4">
        <v>41400</v>
      </c>
      <c r="C82" s="4">
        <v>41700</v>
      </c>
      <c r="D82" s="4">
        <v>-300</v>
      </c>
      <c r="E82" s="4">
        <v>-27447149</v>
      </c>
      <c r="F82" s="4">
        <f t="shared" si="11"/>
        <v>963362851</v>
      </c>
      <c r="G82" s="4">
        <v>8700</v>
      </c>
      <c r="H82" s="4">
        <v>228300</v>
      </c>
      <c r="I82" s="4">
        <v>-219600</v>
      </c>
      <c r="J82" s="4">
        <v>-20072370000</v>
      </c>
      <c r="K82" s="24">
        <f t="shared" si="12"/>
        <v>62623100000</v>
      </c>
      <c r="L82" s="4">
        <v>639</v>
      </c>
      <c r="M82" s="4">
        <v>339</v>
      </c>
      <c r="N82" s="4">
        <v>207</v>
      </c>
      <c r="O82" s="4">
        <v>78</v>
      </c>
      <c r="P82" s="4">
        <v>717100</v>
      </c>
      <c r="Q82" s="4">
        <v>449800</v>
      </c>
      <c r="R82" s="5">
        <v>1.1000000000000001E-3</v>
      </c>
      <c r="S82" s="4">
        <v>1260700</v>
      </c>
      <c r="T82" s="4">
        <f t="shared" si="13"/>
        <v>1305942.3999999999</v>
      </c>
      <c r="U82" s="4">
        <f t="shared" si="14"/>
        <v>666700</v>
      </c>
      <c r="V82" s="5">
        <v>8.8000000000000005E-3</v>
      </c>
    </row>
    <row r="83" spans="1:22" x14ac:dyDescent="0.2">
      <c r="A83" s="16" t="s">
        <v>199</v>
      </c>
      <c r="B83" s="4">
        <v>223900</v>
      </c>
      <c r="C83" s="4">
        <v>225508</v>
      </c>
      <c r="D83" s="4">
        <v>-1608</v>
      </c>
      <c r="E83" s="4">
        <v>-145820000</v>
      </c>
      <c r="F83" s="4">
        <f t="shared" si="11"/>
        <v>990810000</v>
      </c>
      <c r="G83" s="4">
        <v>50000</v>
      </c>
      <c r="H83" s="4">
        <v>0</v>
      </c>
      <c r="I83" s="4">
        <v>50000</v>
      </c>
      <c r="J83" s="4">
        <v>4523720000</v>
      </c>
      <c r="K83" s="24">
        <f t="shared" si="12"/>
        <v>82695470000</v>
      </c>
      <c r="L83" s="4">
        <v>947</v>
      </c>
      <c r="M83" s="4">
        <v>276</v>
      </c>
      <c r="N83" s="4">
        <v>240</v>
      </c>
      <c r="O83" s="4">
        <v>57</v>
      </c>
      <c r="P83" s="4">
        <v>1110100</v>
      </c>
      <c r="Q83" s="4">
        <v>324800</v>
      </c>
      <c r="R83" s="5">
        <v>2.0199999999999999E-2</v>
      </c>
      <c r="S83" s="4">
        <v>1736900</v>
      </c>
      <c r="T83" s="4">
        <f t="shared" si="13"/>
        <v>1222618.3999999999</v>
      </c>
      <c r="U83" s="4">
        <f t="shared" si="14"/>
        <v>666700</v>
      </c>
      <c r="V83" s="5">
        <v>2.1899999999999999E-2</v>
      </c>
    </row>
    <row r="84" spans="1:22" x14ac:dyDescent="0.2">
      <c r="A84" s="16" t="s">
        <v>193</v>
      </c>
      <c r="B84" s="4">
        <v>83300</v>
      </c>
      <c r="C84" s="4">
        <v>82500</v>
      </c>
      <c r="D84" s="4">
        <v>800</v>
      </c>
      <c r="E84" s="4">
        <v>71600000</v>
      </c>
      <c r="F84" s="4">
        <f t="shared" si="11"/>
        <v>1136630000</v>
      </c>
      <c r="G84" s="4">
        <v>12900</v>
      </c>
      <c r="H84" s="4">
        <v>0</v>
      </c>
      <c r="I84" s="4">
        <v>12900</v>
      </c>
      <c r="J84" s="4">
        <v>1153260000</v>
      </c>
      <c r="K84" s="24">
        <f t="shared" si="12"/>
        <v>78171750000</v>
      </c>
      <c r="L84" s="4">
        <v>243</v>
      </c>
      <c r="M84" s="4">
        <v>135</v>
      </c>
      <c r="N84" s="4">
        <v>67</v>
      </c>
      <c r="O84" s="4">
        <v>44</v>
      </c>
      <c r="P84" s="4">
        <v>268800</v>
      </c>
      <c r="Q84" s="4">
        <v>221900</v>
      </c>
      <c r="R84" s="5">
        <v>0</v>
      </c>
      <c r="S84" s="4">
        <v>666700</v>
      </c>
      <c r="T84" s="4">
        <f t="shared" si="13"/>
        <v>1261170.7</v>
      </c>
      <c r="U84" s="4">
        <f t="shared" si="14"/>
        <v>777600</v>
      </c>
      <c r="V84" s="5">
        <v>5.6000000000000008E-3</v>
      </c>
    </row>
    <row r="85" spans="1:22" x14ac:dyDescent="0.2">
      <c r="A85" s="16" t="s">
        <v>192</v>
      </c>
      <c r="B85" s="4">
        <v>807500</v>
      </c>
      <c r="C85" s="4">
        <v>807500</v>
      </c>
      <c r="D85" s="4">
        <v>0</v>
      </c>
      <c r="E85" s="4">
        <v>0</v>
      </c>
      <c r="F85" s="4">
        <f t="shared" si="11"/>
        <v>1065030000</v>
      </c>
      <c r="G85" s="4">
        <v>21600</v>
      </c>
      <c r="H85" s="4">
        <v>0</v>
      </c>
      <c r="I85" s="4">
        <v>21600</v>
      </c>
      <c r="J85" s="4">
        <v>1921500000</v>
      </c>
      <c r="K85" s="24">
        <f t="shared" si="12"/>
        <v>77018490000</v>
      </c>
      <c r="L85" s="4">
        <v>221</v>
      </c>
      <c r="M85" s="4">
        <v>224</v>
      </c>
      <c r="N85" s="4">
        <v>47</v>
      </c>
      <c r="O85" s="4">
        <v>52</v>
      </c>
      <c r="P85" s="4">
        <v>187800</v>
      </c>
      <c r="Q85" s="4">
        <v>267800</v>
      </c>
      <c r="R85" s="5">
        <v>1.1999999999999999E-3</v>
      </c>
      <c r="S85" s="4">
        <v>1410400</v>
      </c>
      <c r="T85" s="4">
        <f t="shared" si="13"/>
        <v>1231242.7</v>
      </c>
      <c r="U85" s="4">
        <f t="shared" si="14"/>
        <v>777600</v>
      </c>
      <c r="V85" s="5">
        <v>1.1200000000000002E-2</v>
      </c>
    </row>
    <row r="86" spans="1:22" x14ac:dyDescent="0.2">
      <c r="A86" s="16" t="s">
        <v>191</v>
      </c>
      <c r="B86" s="4">
        <v>249400</v>
      </c>
      <c r="C86" s="4">
        <v>249400</v>
      </c>
      <c r="D86" s="4">
        <v>0</v>
      </c>
      <c r="E86" s="4">
        <v>0</v>
      </c>
      <c r="F86" s="4">
        <f t="shared" si="11"/>
        <v>1065030000</v>
      </c>
      <c r="G86" s="4">
        <v>15800</v>
      </c>
      <c r="H86" s="4">
        <v>0</v>
      </c>
      <c r="I86" s="4">
        <v>15800</v>
      </c>
      <c r="J86" s="4">
        <v>1413100000</v>
      </c>
      <c r="K86" s="24">
        <f t="shared" si="12"/>
        <v>75096990000</v>
      </c>
      <c r="L86" s="4">
        <v>287</v>
      </c>
      <c r="M86" s="4">
        <v>194</v>
      </c>
      <c r="N86" s="4">
        <v>51</v>
      </c>
      <c r="O86" s="4">
        <v>41</v>
      </c>
      <c r="P86" s="4">
        <v>218300</v>
      </c>
      <c r="Q86" s="4">
        <v>239900</v>
      </c>
      <c r="R86" s="5">
        <v>-4.4000000000000003E-3</v>
      </c>
      <c r="S86" s="4">
        <v>777600</v>
      </c>
      <c r="T86" s="4">
        <f t="shared" si="13"/>
        <v>1303198</v>
      </c>
      <c r="U86" s="4">
        <f t="shared" si="14"/>
        <v>902900</v>
      </c>
      <c r="V86" s="5">
        <v>1.3300000000000001E-2</v>
      </c>
    </row>
    <row r="87" spans="1:22" x14ac:dyDescent="0.2">
      <c r="A87" s="16" t="s">
        <v>190</v>
      </c>
      <c r="B87" s="4">
        <v>12100</v>
      </c>
      <c r="C87" s="4">
        <v>800</v>
      </c>
      <c r="D87" s="4">
        <v>11300</v>
      </c>
      <c r="E87" s="4">
        <v>995530000</v>
      </c>
      <c r="F87" s="4">
        <f t="shared" si="11"/>
        <v>1065030000</v>
      </c>
      <c r="G87" s="4">
        <v>10000</v>
      </c>
      <c r="H87" s="4">
        <v>63500</v>
      </c>
      <c r="I87" s="4">
        <v>-53500</v>
      </c>
      <c r="J87" s="4">
        <v>-4717360000</v>
      </c>
      <c r="K87" s="24">
        <f t="shared" si="12"/>
        <v>73683890000</v>
      </c>
      <c r="L87" s="4">
        <v>761</v>
      </c>
      <c r="M87" s="4">
        <v>484</v>
      </c>
      <c r="N87" s="4">
        <v>180</v>
      </c>
      <c r="O87" s="4">
        <v>134</v>
      </c>
      <c r="P87" s="4">
        <v>807200</v>
      </c>
      <c r="Q87" s="4">
        <v>578000</v>
      </c>
      <c r="R87" s="5">
        <v>2.4E-2</v>
      </c>
      <c r="S87" s="4">
        <v>1464300</v>
      </c>
      <c r="T87" s="4">
        <f t="shared" si="13"/>
        <v>1256218</v>
      </c>
      <c r="U87" s="4">
        <f t="shared" si="14"/>
        <v>902900</v>
      </c>
      <c r="V87" s="5">
        <v>2.12E-2</v>
      </c>
    </row>
    <row r="88" spans="1:22" x14ac:dyDescent="0.2">
      <c r="A88" s="16" t="s">
        <v>189</v>
      </c>
      <c r="B88" s="4">
        <v>320000</v>
      </c>
      <c r="C88" s="4">
        <v>319100</v>
      </c>
      <c r="D88" s="4">
        <v>900</v>
      </c>
      <c r="E88" s="4">
        <v>79380000</v>
      </c>
      <c r="F88" s="4">
        <f t="shared" si="11"/>
        <v>69500000</v>
      </c>
      <c r="G88" s="4">
        <v>0</v>
      </c>
      <c r="H88" s="4">
        <v>0</v>
      </c>
      <c r="I88" s="4">
        <v>0</v>
      </c>
      <c r="J88" s="4">
        <v>-644910000</v>
      </c>
      <c r="K88" s="24">
        <f t="shared" si="12"/>
        <v>78401250000</v>
      </c>
      <c r="L88" s="4">
        <v>160</v>
      </c>
      <c r="M88" s="4">
        <v>284</v>
      </c>
      <c r="N88" s="4">
        <v>31</v>
      </c>
      <c r="O88" s="4">
        <v>52</v>
      </c>
      <c r="P88" s="4">
        <v>243400</v>
      </c>
      <c r="Q88" s="4">
        <v>249000</v>
      </c>
      <c r="R88" s="5">
        <v>-5.6999999999999993E-3</v>
      </c>
      <c r="S88" s="4">
        <v>902900</v>
      </c>
      <c r="T88" s="4">
        <f t="shared" si="13"/>
        <v>1247359.8999999999</v>
      </c>
      <c r="U88" s="4">
        <f t="shared" si="14"/>
        <v>903660</v>
      </c>
      <c r="V88" s="5">
        <v>1.2500000000000001E-2</v>
      </c>
    </row>
    <row r="89" spans="1:22" x14ac:dyDescent="0.2">
      <c r="A89" s="16" t="s">
        <v>188</v>
      </c>
      <c r="B89" s="4">
        <v>5100</v>
      </c>
      <c r="C89" s="4">
        <v>0</v>
      </c>
      <c r="D89" s="4">
        <v>5100</v>
      </c>
      <c r="E89" s="4">
        <v>453900000</v>
      </c>
      <c r="F89" s="4">
        <f t="shared" si="11"/>
        <v>-9880000</v>
      </c>
      <c r="G89" s="4">
        <v>206000</v>
      </c>
      <c r="H89" s="4">
        <v>52900</v>
      </c>
      <c r="I89" s="4">
        <v>153100</v>
      </c>
      <c r="J89" s="4">
        <v>13666410000</v>
      </c>
      <c r="K89" s="24">
        <f t="shared" si="12"/>
        <v>79046160000</v>
      </c>
      <c r="L89" s="4">
        <v>661</v>
      </c>
      <c r="M89" s="4">
        <v>717</v>
      </c>
      <c r="N89" s="4">
        <v>87</v>
      </c>
      <c r="O89" s="4">
        <v>79</v>
      </c>
      <c r="P89" s="4">
        <v>477600</v>
      </c>
      <c r="Q89" s="4">
        <v>532300</v>
      </c>
      <c r="R89" s="5">
        <v>-9.0000000000000011E-3</v>
      </c>
      <c r="S89" s="4">
        <v>1073800</v>
      </c>
      <c r="T89" s="4">
        <f t="shared" si="13"/>
        <v>1251659.3</v>
      </c>
      <c r="U89" s="4">
        <f t="shared" si="14"/>
        <v>903660</v>
      </c>
      <c r="V89" s="5">
        <v>2.46E-2</v>
      </c>
    </row>
    <row r="90" spans="1:22" x14ac:dyDescent="0.2">
      <c r="A90" s="16" t="s">
        <v>187</v>
      </c>
      <c r="B90" s="4">
        <v>0</v>
      </c>
      <c r="C90" s="4">
        <v>12100</v>
      </c>
      <c r="D90" s="4">
        <v>-12100</v>
      </c>
      <c r="E90" s="4">
        <v>-1080570000</v>
      </c>
      <c r="F90" s="4">
        <f t="shared" si="11"/>
        <v>-463780000</v>
      </c>
      <c r="G90" s="4">
        <v>758300</v>
      </c>
      <c r="H90" s="4">
        <v>15400</v>
      </c>
      <c r="I90" s="4">
        <v>742900</v>
      </c>
      <c r="J90" s="4">
        <v>66236510000</v>
      </c>
      <c r="K90" s="24">
        <f t="shared" si="12"/>
        <v>65379750000</v>
      </c>
      <c r="L90" s="4">
        <v>1635</v>
      </c>
      <c r="M90" s="4">
        <v>753</v>
      </c>
      <c r="N90" s="4">
        <v>174</v>
      </c>
      <c r="O90" s="4">
        <v>99</v>
      </c>
      <c r="P90" s="4">
        <v>1093600</v>
      </c>
      <c r="Q90" s="4">
        <v>577800</v>
      </c>
      <c r="R90" s="5">
        <v>4.5999999999999999E-3</v>
      </c>
      <c r="S90" s="4">
        <v>1743600</v>
      </c>
      <c r="T90" s="4">
        <f t="shared" si="13"/>
        <v>1160173.7</v>
      </c>
      <c r="U90" s="4">
        <f t="shared" si="14"/>
        <v>903660</v>
      </c>
      <c r="V90" s="5">
        <v>1.34E-2</v>
      </c>
    </row>
    <row r="91" spans="1:22" x14ac:dyDescent="0.2">
      <c r="A91" s="16" t="s">
        <v>186</v>
      </c>
      <c r="B91" s="4">
        <v>200000</v>
      </c>
      <c r="C91" s="4">
        <v>200900</v>
      </c>
      <c r="D91" s="4">
        <v>-900</v>
      </c>
      <c r="E91" s="4">
        <v>-79360000</v>
      </c>
      <c r="F91" s="4">
        <f t="shared" ref="F91:F102" si="15">E91+F92</f>
        <v>616790000</v>
      </c>
      <c r="G91" s="4">
        <v>339600</v>
      </c>
      <c r="H91" s="4">
        <v>22400</v>
      </c>
      <c r="I91" s="4">
        <v>317200</v>
      </c>
      <c r="J91" s="4">
        <v>27769100000</v>
      </c>
      <c r="K91" s="24">
        <f t="shared" ref="K91:K102" si="16">K92+J91</f>
        <v>-856760000</v>
      </c>
      <c r="L91" s="4">
        <v>1426</v>
      </c>
      <c r="M91" s="4">
        <v>549</v>
      </c>
      <c r="N91" s="4">
        <v>273</v>
      </c>
      <c r="O91" s="4">
        <v>126</v>
      </c>
      <c r="P91" s="4">
        <v>1630700</v>
      </c>
      <c r="Q91" s="4">
        <v>643300</v>
      </c>
      <c r="R91" s="5">
        <v>2.5499999999999998E-2</v>
      </c>
      <c r="S91" s="4">
        <v>2328824</v>
      </c>
      <c r="T91" s="4">
        <f t="shared" si="13"/>
        <v>1032096.9</v>
      </c>
      <c r="U91" s="4">
        <f t="shared" ref="U91:U102" si="17">MIN(S92:S96)</f>
        <v>903660</v>
      </c>
      <c r="V91" s="5">
        <v>3.04E-2</v>
      </c>
    </row>
    <row r="92" spans="1:22" x14ac:dyDescent="0.2">
      <c r="A92" s="16" t="s">
        <v>185</v>
      </c>
      <c r="B92" s="4">
        <v>20000</v>
      </c>
      <c r="C92" s="4">
        <v>25100</v>
      </c>
      <c r="D92" s="4">
        <v>-5100</v>
      </c>
      <c r="E92" s="4">
        <v>-434800000</v>
      </c>
      <c r="F92" s="4">
        <f t="shared" si="15"/>
        <v>696150000</v>
      </c>
      <c r="G92" s="4">
        <v>0</v>
      </c>
      <c r="H92" s="4">
        <v>0</v>
      </c>
      <c r="I92" s="4">
        <v>0</v>
      </c>
      <c r="J92" s="4">
        <v>-1210020000</v>
      </c>
      <c r="K92" s="24">
        <f t="shared" si="16"/>
        <v>-28625860000</v>
      </c>
      <c r="L92" s="4">
        <v>498</v>
      </c>
      <c r="M92" s="4">
        <v>338</v>
      </c>
      <c r="N92" s="4">
        <v>123</v>
      </c>
      <c r="O92" s="4">
        <v>71</v>
      </c>
      <c r="P92" s="4">
        <v>550200</v>
      </c>
      <c r="Q92" s="4">
        <v>347400</v>
      </c>
      <c r="R92" s="5">
        <v>2.2499999999999999E-2</v>
      </c>
      <c r="S92" s="4">
        <v>954400</v>
      </c>
      <c r="T92" s="4">
        <f t="shared" si="13"/>
        <v>1027943.2</v>
      </c>
      <c r="U92" s="4">
        <f t="shared" si="17"/>
        <v>903660</v>
      </c>
      <c r="V92" s="5">
        <v>2.3199999999999998E-2</v>
      </c>
    </row>
    <row r="93" spans="1:22" x14ac:dyDescent="0.2">
      <c r="A93" s="16" t="s">
        <v>184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1130950000</v>
      </c>
      <c r="G93" s="4">
        <v>0</v>
      </c>
      <c r="H93" s="4">
        <v>0</v>
      </c>
      <c r="I93" s="4">
        <v>0</v>
      </c>
      <c r="J93" s="4">
        <v>-1237130000</v>
      </c>
      <c r="K93" s="24">
        <f t="shared" si="16"/>
        <v>-27415840000</v>
      </c>
      <c r="L93" s="4">
        <v>317</v>
      </c>
      <c r="M93" s="4">
        <v>266</v>
      </c>
      <c r="N93" s="4">
        <v>165</v>
      </c>
      <c r="O93" s="4">
        <v>58</v>
      </c>
      <c r="P93" s="4">
        <v>524600</v>
      </c>
      <c r="Q93" s="4">
        <v>378600</v>
      </c>
      <c r="R93" s="5">
        <v>-5.7999999999999996E-3</v>
      </c>
      <c r="S93" s="4">
        <v>903660</v>
      </c>
      <c r="T93" s="4">
        <f t="shared" si="13"/>
        <v>1041752.4444444445</v>
      </c>
      <c r="U93" s="4">
        <f t="shared" si="17"/>
        <v>814319</v>
      </c>
      <c r="V93" s="5">
        <v>1.06E-2</v>
      </c>
    </row>
    <row r="94" spans="1:22" x14ac:dyDescent="0.2">
      <c r="A94" s="16" t="s">
        <v>183</v>
      </c>
      <c r="B94" s="4">
        <v>400200</v>
      </c>
      <c r="C94" s="4">
        <v>400200</v>
      </c>
      <c r="D94" s="4">
        <v>0</v>
      </c>
      <c r="E94" s="4">
        <v>0</v>
      </c>
      <c r="F94" s="4">
        <f t="shared" si="15"/>
        <v>1130950000</v>
      </c>
      <c r="G94" s="4">
        <v>35300</v>
      </c>
      <c r="H94" s="4">
        <v>222600</v>
      </c>
      <c r="I94" s="4">
        <v>-187300</v>
      </c>
      <c r="J94" s="4">
        <v>-15908680000</v>
      </c>
      <c r="K94" s="24">
        <f t="shared" si="16"/>
        <v>-26178710000</v>
      </c>
      <c r="L94" s="4">
        <v>394</v>
      </c>
      <c r="M94" s="4">
        <v>519</v>
      </c>
      <c r="N94" s="4">
        <v>90</v>
      </c>
      <c r="O94" s="4">
        <v>143</v>
      </c>
      <c r="P94" s="4">
        <v>381800</v>
      </c>
      <c r="Q94" s="4">
        <v>645500</v>
      </c>
      <c r="R94" s="5">
        <v>-1.3899999999999999E-2</v>
      </c>
      <c r="S94" s="4">
        <v>1052223</v>
      </c>
      <c r="T94" s="4">
        <f t="shared" si="13"/>
        <v>1040443.625</v>
      </c>
      <c r="U94" s="4">
        <f t="shared" si="17"/>
        <v>814319</v>
      </c>
      <c r="V94" s="5">
        <v>2.0899999999999998E-2</v>
      </c>
    </row>
    <row r="95" spans="1:22" x14ac:dyDescent="0.2">
      <c r="A95" s="16" t="s">
        <v>182</v>
      </c>
      <c r="B95" s="4">
        <v>300000</v>
      </c>
      <c r="C95" s="4">
        <v>302400</v>
      </c>
      <c r="D95" s="4">
        <v>-2400</v>
      </c>
      <c r="E95" s="4">
        <v>-207700000</v>
      </c>
      <c r="F95" s="4">
        <f t="shared" si="15"/>
        <v>1130950000</v>
      </c>
      <c r="K95" s="24">
        <f t="shared" si="16"/>
        <v>-10270030000</v>
      </c>
      <c r="L95" s="4">
        <v>429</v>
      </c>
      <c r="M95" s="4">
        <v>368</v>
      </c>
      <c r="N95" s="4">
        <v>127</v>
      </c>
      <c r="O95" s="4">
        <v>91</v>
      </c>
      <c r="P95" s="4">
        <v>549800</v>
      </c>
      <c r="Q95" s="4">
        <v>556300</v>
      </c>
      <c r="R95" s="5">
        <v>-8.0000000000000002E-3</v>
      </c>
      <c r="S95" s="4">
        <v>1111120</v>
      </c>
      <c r="T95" s="4">
        <f t="shared" si="13"/>
        <v>1030347</v>
      </c>
      <c r="U95" s="4">
        <f t="shared" si="17"/>
        <v>814319</v>
      </c>
      <c r="V95" s="5">
        <v>2.7400000000000001E-2</v>
      </c>
    </row>
    <row r="96" spans="1:22" x14ac:dyDescent="0.2">
      <c r="A96" s="16" t="s">
        <v>177</v>
      </c>
      <c r="B96" s="4">
        <v>100000</v>
      </c>
      <c r="C96" s="4">
        <v>100400</v>
      </c>
      <c r="D96" s="4">
        <v>-400</v>
      </c>
      <c r="E96" s="4">
        <v>-34340000</v>
      </c>
      <c r="F96" s="4">
        <f t="shared" si="15"/>
        <v>1338650000</v>
      </c>
      <c r="K96" s="24">
        <f t="shared" si="16"/>
        <v>-10270030000</v>
      </c>
      <c r="L96" s="4">
        <v>664</v>
      </c>
      <c r="M96" s="4">
        <v>446</v>
      </c>
      <c r="N96" s="4">
        <v>179</v>
      </c>
      <c r="O96" s="4">
        <v>110</v>
      </c>
      <c r="P96" s="4">
        <v>891200</v>
      </c>
      <c r="Q96" s="4">
        <v>529200</v>
      </c>
      <c r="R96" s="5">
        <v>1.6399999999999998E-2</v>
      </c>
      <c r="S96" s="4">
        <v>1497153</v>
      </c>
      <c r="T96" s="4">
        <f t="shared" si="13"/>
        <v>952546</v>
      </c>
      <c r="U96" s="4">
        <f t="shared" si="17"/>
        <v>814319</v>
      </c>
      <c r="V96" s="5">
        <v>1.7299999999999999E-2</v>
      </c>
    </row>
    <row r="97" spans="1:22" x14ac:dyDescent="0.2">
      <c r="A97" s="16" t="s">
        <v>175</v>
      </c>
      <c r="B97" s="4">
        <v>88466</v>
      </c>
      <c r="C97" s="4">
        <v>88766</v>
      </c>
      <c r="D97" s="4">
        <v>-300</v>
      </c>
      <c r="E97" s="4">
        <v>-25650000</v>
      </c>
      <c r="F97" s="4">
        <f t="shared" si="15"/>
        <v>1372990000</v>
      </c>
      <c r="K97" s="24">
        <f t="shared" si="16"/>
        <v>-10270030000</v>
      </c>
      <c r="L97" s="4">
        <v>521</v>
      </c>
      <c r="M97" s="4">
        <v>285</v>
      </c>
      <c r="N97" s="4">
        <v>137</v>
      </c>
      <c r="O97" s="4">
        <v>67</v>
      </c>
      <c r="P97" s="4">
        <v>661900</v>
      </c>
      <c r="Q97" s="4">
        <v>332500</v>
      </c>
      <c r="R97" s="5">
        <v>1.43E-2</v>
      </c>
      <c r="S97" s="4">
        <v>994500</v>
      </c>
      <c r="T97" s="4">
        <f t="shared" ref="T97:T102" si="18">AVERAGE(S98:S107)</f>
        <v>944155.2</v>
      </c>
      <c r="U97" s="4">
        <f t="shared" si="17"/>
        <v>814319</v>
      </c>
      <c r="V97" s="5">
        <v>1.29E-2</v>
      </c>
    </row>
    <row r="98" spans="1:22" x14ac:dyDescent="0.2">
      <c r="A98" s="16" t="s">
        <v>174</v>
      </c>
      <c r="B98" s="4">
        <v>0</v>
      </c>
      <c r="C98" s="4">
        <v>1100</v>
      </c>
      <c r="D98" s="4">
        <v>-1100</v>
      </c>
      <c r="E98" s="4">
        <v>-92480000</v>
      </c>
      <c r="F98" s="4">
        <f t="shared" si="15"/>
        <v>1398640000</v>
      </c>
      <c r="G98" s="4">
        <v>19000</v>
      </c>
      <c r="H98" s="4">
        <v>139400</v>
      </c>
      <c r="I98" s="4">
        <v>-120400</v>
      </c>
      <c r="J98" s="4">
        <v>-10125380000</v>
      </c>
      <c r="K98" s="24">
        <f t="shared" si="16"/>
        <v>-10270030000</v>
      </c>
      <c r="L98" s="4">
        <v>427</v>
      </c>
      <c r="M98" s="4">
        <v>324</v>
      </c>
      <c r="N98" s="4">
        <v>96</v>
      </c>
      <c r="O98" s="4">
        <v>72</v>
      </c>
      <c r="P98" s="4">
        <v>402300</v>
      </c>
      <c r="Q98" s="4">
        <v>411200</v>
      </c>
      <c r="R98" s="5">
        <v>1.0800000000000001E-2</v>
      </c>
      <c r="S98" s="4">
        <v>814319</v>
      </c>
      <c r="T98" s="4">
        <f t="shared" si="18"/>
        <v>976614.25</v>
      </c>
      <c r="U98" s="4">
        <f t="shared" si="17"/>
        <v>828744</v>
      </c>
      <c r="V98" s="5">
        <v>9.4999999999999998E-3</v>
      </c>
    </row>
    <row r="99" spans="1:22" x14ac:dyDescent="0.2">
      <c r="A99" s="16" t="s">
        <v>164</v>
      </c>
      <c r="B99" s="4">
        <v>447200</v>
      </c>
      <c r="C99" s="4">
        <v>447200</v>
      </c>
      <c r="D99" s="4">
        <v>0</v>
      </c>
      <c r="E99" s="4">
        <v>0</v>
      </c>
      <c r="F99" s="4">
        <f t="shared" si="15"/>
        <v>1491120000</v>
      </c>
      <c r="G99" s="4">
        <v>23000</v>
      </c>
      <c r="H99" s="4">
        <v>52200</v>
      </c>
      <c r="I99" s="4">
        <v>-29200</v>
      </c>
      <c r="J99" s="4">
        <v>-2421830000</v>
      </c>
      <c r="K99" s="24">
        <f t="shared" si="16"/>
        <v>-144650000</v>
      </c>
      <c r="L99" s="4">
        <v>354</v>
      </c>
      <c r="M99" s="4">
        <v>548</v>
      </c>
      <c r="N99" s="4">
        <v>39</v>
      </c>
      <c r="O99" s="4">
        <v>102</v>
      </c>
      <c r="P99" s="4">
        <v>224000</v>
      </c>
      <c r="Q99" s="4">
        <v>587100</v>
      </c>
      <c r="R99" s="5">
        <v>-1.41E-2</v>
      </c>
      <c r="S99" s="4">
        <v>1116794</v>
      </c>
      <c r="T99" s="4">
        <f t="shared" si="18"/>
        <v>929887.66666666663</v>
      </c>
      <c r="U99" s="4">
        <f t="shared" si="17"/>
        <v>828744</v>
      </c>
      <c r="V99" s="5">
        <v>2.2400000000000003E-2</v>
      </c>
    </row>
    <row r="100" spans="1:22" x14ac:dyDescent="0.2">
      <c r="A100" s="16" t="s">
        <v>156</v>
      </c>
      <c r="B100" s="4">
        <v>602000</v>
      </c>
      <c r="C100" s="4">
        <v>602000</v>
      </c>
      <c r="D100" s="4">
        <v>0</v>
      </c>
      <c r="E100" s="4">
        <v>0</v>
      </c>
      <c r="F100" s="4">
        <f t="shared" si="15"/>
        <v>1491120000</v>
      </c>
      <c r="G100" s="4">
        <v>58000</v>
      </c>
      <c r="H100" s="4">
        <v>0</v>
      </c>
      <c r="I100" s="4">
        <v>58000</v>
      </c>
      <c r="J100" s="4">
        <v>4960740000</v>
      </c>
      <c r="K100" s="24">
        <f t="shared" si="16"/>
        <v>2277180000</v>
      </c>
      <c r="L100" s="4">
        <v>229</v>
      </c>
      <c r="M100" s="4">
        <v>663</v>
      </c>
      <c r="N100" s="4">
        <v>40</v>
      </c>
      <c r="O100" s="4">
        <v>84</v>
      </c>
      <c r="P100" s="4">
        <v>170300</v>
      </c>
      <c r="Q100" s="4">
        <v>657100</v>
      </c>
      <c r="R100" s="5">
        <v>-1.6200000000000003E-2</v>
      </c>
      <c r="S100" s="4">
        <v>828744</v>
      </c>
      <c r="T100" s="4">
        <f t="shared" si="18"/>
        <v>980459.5</v>
      </c>
      <c r="U100" s="4">
        <f t="shared" si="17"/>
        <v>912863</v>
      </c>
      <c r="V100" s="5">
        <v>1.9699999999999999E-2</v>
      </c>
    </row>
    <row r="101" spans="1:22" x14ac:dyDescent="0.2">
      <c r="A101" s="16" t="s">
        <v>155</v>
      </c>
      <c r="B101" s="4">
        <v>575500</v>
      </c>
      <c r="C101" s="4">
        <v>575500</v>
      </c>
      <c r="D101" s="4">
        <v>0</v>
      </c>
      <c r="E101" s="4">
        <v>0</v>
      </c>
      <c r="F101" s="4">
        <f t="shared" si="15"/>
        <v>1491120000</v>
      </c>
      <c r="K101" s="24">
        <f t="shared" si="16"/>
        <v>-2683560000</v>
      </c>
      <c r="L101" s="4">
        <v>409</v>
      </c>
      <c r="M101" s="4">
        <v>431</v>
      </c>
      <c r="N101" s="4">
        <v>86</v>
      </c>
      <c r="O101" s="4">
        <v>96</v>
      </c>
      <c r="P101" s="4">
        <v>510200</v>
      </c>
      <c r="Q101" s="4">
        <v>536400</v>
      </c>
      <c r="R101" s="5">
        <v>0</v>
      </c>
      <c r="S101" s="4">
        <v>1048056</v>
      </c>
      <c r="T101" s="4">
        <f t="shared" si="18"/>
        <v>912863</v>
      </c>
      <c r="U101" s="4">
        <f t="shared" si="17"/>
        <v>912863</v>
      </c>
      <c r="V101" s="5">
        <v>8.199999999999999E-3</v>
      </c>
    </row>
    <row r="102" spans="1:22" x14ac:dyDescent="0.2">
      <c r="A102" s="16" t="s">
        <v>154</v>
      </c>
      <c r="B102" s="4">
        <v>325900</v>
      </c>
      <c r="C102" s="4">
        <v>308800</v>
      </c>
      <c r="D102" s="4">
        <v>17100</v>
      </c>
      <c r="E102" s="4">
        <v>1491120000</v>
      </c>
      <c r="F102" s="4">
        <f t="shared" si="15"/>
        <v>1491120000</v>
      </c>
      <c r="G102" s="4">
        <v>18000</v>
      </c>
      <c r="H102" s="4">
        <v>49300</v>
      </c>
      <c r="I102" s="4">
        <v>-31300</v>
      </c>
      <c r="J102" s="4">
        <v>-2683560000</v>
      </c>
      <c r="K102" s="24">
        <f t="shared" si="16"/>
        <v>-2683560000</v>
      </c>
      <c r="L102" s="4">
        <v>435</v>
      </c>
      <c r="M102" s="4">
        <v>486</v>
      </c>
      <c r="N102" s="4">
        <v>66</v>
      </c>
      <c r="O102" s="4">
        <v>104</v>
      </c>
      <c r="P102" s="4">
        <v>398700</v>
      </c>
      <c r="Q102" s="4">
        <v>512700</v>
      </c>
      <c r="R102" s="5">
        <v>0</v>
      </c>
      <c r="S102" s="4">
        <v>912863</v>
      </c>
      <c r="T102" s="4" t="e">
        <f t="shared" si="18"/>
        <v>#DIV/0!</v>
      </c>
      <c r="U102" s="4">
        <f t="shared" si="17"/>
        <v>0</v>
      </c>
      <c r="V102" s="5">
        <v>2.07E-2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28CF-F994-F647-91B5-44A1FE954D07}">
  <sheetPr codeName="Sheet52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33203125"/>
    <col min="3" max="3" customWidth="true" width="15.5"/>
    <col min="4" max="4" customWidth="true" width="15.0"/>
    <col min="5" max="5" customWidth="true" width="18.3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7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967">
        <v>344</v>
      </c>
      <c r="B3" t="n" s="2968">
        <v>237600.0</v>
      </c>
      <c r="C3" t="n" s="2969">
        <v>275918.0</v>
      </c>
      <c r="D3" t="n" s="2970">
        <v>-38318.0</v>
      </c>
      <c r="E3" t="n" s="2971">
        <v>-6.52636E9</v>
      </c>
      <c r="G3" t="n" s="2957">
        <v>0.0</v>
      </c>
      <c r="H3" t="n" s="2958">
        <v>0.0</v>
      </c>
      <c r="I3" t="n" s="2959">
        <v>0.0</v>
      </c>
      <c r="J3" t="n" s="2960">
        <v>-3.176491E10</v>
      </c>
      <c r="L3" t="n" s="2961">
        <v>2646.0</v>
      </c>
      <c r="M3" t="n" s="2962">
        <v>1998.0</v>
      </c>
      <c r="N3" t="n" s="2963">
        <v>468.0</v>
      </c>
      <c r="O3" t="n" s="2964">
        <v>299.0</v>
      </c>
      <c r="P3" t="n" s="2965">
        <v>1184400.0</v>
      </c>
      <c r="Q3" t="n" s="2966">
        <v>794100.0</v>
      </c>
      <c r="R3" t="n" s="2955">
        <v>0.0334</v>
      </c>
      <c r="S3" t="n" s="2954">
        <v>2071700.0</v>
      </c>
      <c r="V3" t="n" s="2956">
        <v>0.0663</v>
      </c>
    </row>
    <row r="4">
      <c r="A4" t="s" s="900">
        <v>343</v>
      </c>
      <c r="B4" t="n" s="901">
        <v>59200.0</v>
      </c>
      <c r="C4" t="n" s="902">
        <v>37200.0</v>
      </c>
      <c r="D4" t="n" s="903">
        <v>22000.0</v>
      </c>
      <c r="E4" t="n" s="904">
        <v>3.70526E9</v>
      </c>
      <c r="G4" t="n" s="890">
        <v>0.0</v>
      </c>
      <c r="H4" t="n" s="891">
        <v>0.0</v>
      </c>
      <c r="I4" t="n" s="892">
        <v>0.0</v>
      </c>
      <c r="J4" t="n" s="893">
        <v>1.612E8</v>
      </c>
      <c r="L4" t="n" s="894">
        <v>762.0</v>
      </c>
      <c r="M4" t="n" s="895">
        <v>815.0</v>
      </c>
      <c r="N4" t="n" s="896">
        <v>113.0</v>
      </c>
      <c r="O4" t="n" s="897">
        <v>134.0</v>
      </c>
      <c r="P4" t="n" s="898">
        <v>299800.0</v>
      </c>
      <c r="Q4" t="n" s="899">
        <v>363400.0</v>
      </c>
      <c r="R4" t="n" s="888">
        <v>0.0060999999999999995</v>
      </c>
      <c r="S4" t="n" s="887">
        <v>744200.0</v>
      </c>
      <c r="V4" t="n" s="889">
        <v>0.024900000000000002</v>
      </c>
    </row>
    <row r="5" spans="1:22" x14ac:dyDescent="0.2">
      <c r="A5" s="16" t="s">
        <v>342</v>
      </c>
      <c r="B5" s="4">
        <v>147800</v>
      </c>
      <c r="C5" s="4">
        <v>46590</v>
      </c>
      <c r="D5" s="4">
        <v>101210</v>
      </c>
      <c r="E5" s="4">
        <v>16566870000</v>
      </c>
      <c r="F5" s="4">
        <f t="shared" ref="F5:F46" si="0">E5+F6</f>
        <v>-127713649557</v>
      </c>
      <c r="G5" s="4">
        <v>0</v>
      </c>
      <c r="H5" s="4">
        <v>0</v>
      </c>
      <c r="I5" s="4">
        <v>0</v>
      </c>
      <c r="J5" s="4">
        <v>-195170000</v>
      </c>
      <c r="K5" s="24">
        <f t="shared" ref="K5:K46" si="1">K6+J5</f>
        <v>-77197284000</v>
      </c>
      <c r="L5" s="4">
        <v>1201</v>
      </c>
      <c r="M5" s="4">
        <v>1126</v>
      </c>
      <c r="N5" s="4">
        <v>197</v>
      </c>
      <c r="O5" s="4">
        <v>157</v>
      </c>
      <c r="P5" s="4">
        <v>598200</v>
      </c>
      <c r="Q5" s="4">
        <v>489600</v>
      </c>
      <c r="R5" s="5">
        <v>9.8999999999999991E-3</v>
      </c>
      <c r="S5" s="4">
        <v>1161000</v>
      </c>
      <c r="T5" s="4">
        <f t="shared" ref="T5:T73" si="2">AVERAGE(S6:S15)</f>
        <v>843600</v>
      </c>
      <c r="U5" s="4">
        <f t="shared" ref="U5:U46" si="3">MIN(S6:S10)</f>
        <v>594800</v>
      </c>
      <c r="V5" s="5">
        <v>3.0200000000000001E-2</v>
      </c>
    </row>
    <row r="6" spans="1:22" x14ac:dyDescent="0.2">
      <c r="A6" s="16" t="s">
        <v>341</v>
      </c>
      <c r="B6" s="4">
        <v>80200</v>
      </c>
      <c r="C6" s="4">
        <v>30913</v>
      </c>
      <c r="D6" s="4">
        <v>49287</v>
      </c>
      <c r="E6" s="4">
        <v>8023290000</v>
      </c>
      <c r="F6" s="4">
        <f t="shared" si="0"/>
        <v>-144280519557</v>
      </c>
      <c r="G6" s="4">
        <v>0</v>
      </c>
      <c r="H6" s="4">
        <v>0</v>
      </c>
      <c r="I6" s="4">
        <v>0</v>
      </c>
      <c r="J6" s="4">
        <v>-195170000</v>
      </c>
      <c r="K6" s="24">
        <f t="shared" si="1"/>
        <v>-77002114000</v>
      </c>
      <c r="L6" s="4">
        <v>832</v>
      </c>
      <c r="M6" s="4">
        <v>647</v>
      </c>
      <c r="N6" s="4">
        <v>99</v>
      </c>
      <c r="O6" s="4">
        <v>68</v>
      </c>
      <c r="P6" s="4">
        <v>319800</v>
      </c>
      <c r="Q6" s="4">
        <v>234000</v>
      </c>
      <c r="R6" s="5">
        <v>0.01</v>
      </c>
      <c r="S6" s="4">
        <v>594800</v>
      </c>
      <c r="T6" s="4">
        <f t="shared" si="2"/>
        <v>828070</v>
      </c>
      <c r="U6" s="4">
        <f t="shared" si="3"/>
        <v>700500</v>
      </c>
      <c r="V6" s="5">
        <v>2.69E-2</v>
      </c>
    </row>
    <row r="7" spans="1:22" x14ac:dyDescent="0.2">
      <c r="A7" s="16" t="s">
        <v>340</v>
      </c>
      <c r="B7" s="4">
        <v>170867</v>
      </c>
      <c r="C7" s="4">
        <v>78001</v>
      </c>
      <c r="D7" s="4">
        <v>92866</v>
      </c>
      <c r="E7" s="4">
        <v>14974490000</v>
      </c>
      <c r="F7" s="4">
        <f t="shared" si="0"/>
        <v>-152303809557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-76806944000</v>
      </c>
      <c r="L7" s="4">
        <v>597</v>
      </c>
      <c r="M7" s="4">
        <v>484</v>
      </c>
      <c r="N7" s="4">
        <v>25</v>
      </c>
      <c r="O7" s="4">
        <v>44</v>
      </c>
      <c r="P7" s="4">
        <v>108000</v>
      </c>
      <c r="Q7" s="4">
        <v>147400</v>
      </c>
      <c r="R7" s="5">
        <v>-1.1999999999999999E-3</v>
      </c>
      <c r="S7" s="4">
        <v>700500</v>
      </c>
      <c r="T7" s="4">
        <f t="shared" si="2"/>
        <v>883080</v>
      </c>
      <c r="U7" s="4">
        <f t="shared" si="3"/>
        <v>826000</v>
      </c>
      <c r="V7" s="5">
        <v>1.8700000000000001E-2</v>
      </c>
    </row>
    <row r="8" spans="1:22" x14ac:dyDescent="0.2">
      <c r="A8" s="16" t="s">
        <v>339</v>
      </c>
      <c r="B8" s="4">
        <v>261400</v>
      </c>
      <c r="C8" s="4">
        <v>203100</v>
      </c>
      <c r="D8" s="4">
        <v>58300</v>
      </c>
      <c r="E8" s="4">
        <v>9646080000</v>
      </c>
      <c r="F8" s="4">
        <f t="shared" si="0"/>
        <v>-167278299557</v>
      </c>
      <c r="G8" s="4">
        <v>0</v>
      </c>
      <c r="H8" s="4">
        <v>0</v>
      </c>
      <c r="I8" s="4">
        <v>0</v>
      </c>
      <c r="J8" s="4">
        <v>-610670000</v>
      </c>
      <c r="K8" s="24">
        <f t="shared" si="1"/>
        <v>-76806944000</v>
      </c>
      <c r="L8" s="4">
        <v>792</v>
      </c>
      <c r="M8" s="4">
        <v>2121</v>
      </c>
      <c r="N8" s="4">
        <v>86</v>
      </c>
      <c r="O8" s="4">
        <v>212</v>
      </c>
      <c r="P8" s="4">
        <v>284200</v>
      </c>
      <c r="Q8" s="4">
        <v>756700</v>
      </c>
      <c r="R8" s="5">
        <v>-8.0000000000000002E-3</v>
      </c>
      <c r="S8" s="4">
        <v>1254300</v>
      </c>
      <c r="T8" s="4">
        <f t="shared" si="2"/>
        <v>826460</v>
      </c>
      <c r="U8" s="4">
        <f t="shared" si="3"/>
        <v>700800</v>
      </c>
      <c r="V8" s="5">
        <v>4.2999999999999997E-2</v>
      </c>
    </row>
    <row r="9" spans="1:22" x14ac:dyDescent="0.2">
      <c r="A9" s="16" t="s">
        <v>338</v>
      </c>
      <c r="B9" s="4">
        <v>193000</v>
      </c>
      <c r="C9" s="4">
        <v>226797</v>
      </c>
      <c r="D9" s="4">
        <v>-33797</v>
      </c>
      <c r="E9" s="4">
        <v>-5167220000</v>
      </c>
      <c r="F9" s="4">
        <f t="shared" si="0"/>
        <v>-176924379557</v>
      </c>
      <c r="G9" s="4">
        <v>0</v>
      </c>
      <c r="H9" s="4">
        <v>0</v>
      </c>
      <c r="I9" s="4">
        <v>0</v>
      </c>
      <c r="J9" s="4">
        <v>-224280000</v>
      </c>
      <c r="K9" s="24">
        <f t="shared" si="1"/>
        <v>-76196274000</v>
      </c>
      <c r="L9" s="4">
        <v>597</v>
      </c>
      <c r="M9" s="4">
        <v>1359</v>
      </c>
      <c r="N9" s="4">
        <v>73</v>
      </c>
      <c r="O9" s="4">
        <v>146</v>
      </c>
      <c r="P9" s="4">
        <v>202000</v>
      </c>
      <c r="Q9" s="4">
        <v>433200</v>
      </c>
      <c r="R9" s="5">
        <v>1.9E-3</v>
      </c>
      <c r="S9" s="4">
        <v>826000</v>
      </c>
      <c r="T9" s="4">
        <f t="shared" si="2"/>
        <v>830870</v>
      </c>
      <c r="U9" s="4">
        <f t="shared" si="3"/>
        <v>700800</v>
      </c>
      <c r="V9" s="5">
        <v>2.1600000000000001E-2</v>
      </c>
    </row>
    <row r="10" spans="1:22" x14ac:dyDescent="0.2">
      <c r="A10" s="16" t="s">
        <v>337</v>
      </c>
      <c r="B10" s="4">
        <v>52650</v>
      </c>
      <c r="C10" s="4">
        <v>247000</v>
      </c>
      <c r="D10" s="4">
        <v>-194350</v>
      </c>
      <c r="E10" s="4">
        <v>-31420760000</v>
      </c>
      <c r="F10" s="4">
        <f t="shared" si="0"/>
        <v>-171757159557</v>
      </c>
      <c r="G10" s="4">
        <v>0</v>
      </c>
      <c r="H10" s="4">
        <v>0</v>
      </c>
      <c r="I10" s="4">
        <v>0</v>
      </c>
      <c r="J10" s="4">
        <v>-517240000</v>
      </c>
      <c r="K10" s="24">
        <f t="shared" si="1"/>
        <v>-75971994000</v>
      </c>
      <c r="L10" s="4">
        <v>634</v>
      </c>
      <c r="M10" s="4">
        <v>1600</v>
      </c>
      <c r="N10" s="4">
        <v>66</v>
      </c>
      <c r="O10" s="4">
        <v>199</v>
      </c>
      <c r="P10" s="4">
        <v>192700</v>
      </c>
      <c r="Q10" s="4">
        <v>588000</v>
      </c>
      <c r="R10" s="5">
        <v>-1.23E-2</v>
      </c>
      <c r="S10" s="4">
        <v>928900</v>
      </c>
      <c r="T10" s="4">
        <f t="shared" si="2"/>
        <v>796140</v>
      </c>
      <c r="U10" s="4">
        <f t="shared" si="3"/>
        <v>610900</v>
      </c>
      <c r="V10" s="5">
        <v>2.4399999999999998E-2</v>
      </c>
    </row>
    <row r="11" spans="1:22" x14ac:dyDescent="0.2">
      <c r="A11" s="16" t="s">
        <v>336</v>
      </c>
      <c r="B11" s="4">
        <v>251100</v>
      </c>
      <c r="C11" s="4">
        <v>329125</v>
      </c>
      <c r="D11" s="4">
        <v>-78025</v>
      </c>
      <c r="E11" s="4">
        <v>-12385080000</v>
      </c>
      <c r="F11" s="4">
        <f t="shared" si="0"/>
        <v>-140336399557</v>
      </c>
      <c r="G11" s="4">
        <v>0</v>
      </c>
      <c r="H11" s="4">
        <v>0</v>
      </c>
      <c r="I11" s="4">
        <v>0</v>
      </c>
      <c r="J11" s="4">
        <v>-228160000</v>
      </c>
      <c r="K11" s="24">
        <f t="shared" si="1"/>
        <v>-75454754000</v>
      </c>
      <c r="L11" s="4">
        <v>1196</v>
      </c>
      <c r="M11" s="4">
        <v>1271</v>
      </c>
      <c r="N11" s="4">
        <v>59</v>
      </c>
      <c r="O11" s="4">
        <v>112</v>
      </c>
      <c r="P11" s="4">
        <v>328900</v>
      </c>
      <c r="Q11" s="4">
        <v>347400</v>
      </c>
      <c r="R11" s="5">
        <v>-3.5999999999999999E-3</v>
      </c>
      <c r="S11" s="4">
        <v>938400</v>
      </c>
      <c r="T11" s="4">
        <f t="shared" si="2"/>
        <v>785590</v>
      </c>
      <c r="U11" s="4">
        <f t="shared" si="3"/>
        <v>439500</v>
      </c>
      <c r="V11" s="5">
        <v>2.0099999999999996E-2</v>
      </c>
    </row>
    <row r="12" spans="1:22" x14ac:dyDescent="0.2">
      <c r="A12" s="16" t="s">
        <v>335</v>
      </c>
      <c r="B12" s="4">
        <v>296300</v>
      </c>
      <c r="C12" s="4">
        <v>318895</v>
      </c>
      <c r="D12" s="4">
        <v>-22595</v>
      </c>
      <c r="E12" s="4">
        <v>-3740470000</v>
      </c>
      <c r="F12" s="4">
        <f t="shared" si="0"/>
        <v>-127951319557</v>
      </c>
      <c r="G12" s="4">
        <v>0</v>
      </c>
      <c r="H12" s="4">
        <v>0</v>
      </c>
      <c r="I12" s="4">
        <v>0</v>
      </c>
      <c r="J12" s="4">
        <v>-1175210000</v>
      </c>
      <c r="K12" s="24">
        <f t="shared" si="1"/>
        <v>-75226594000</v>
      </c>
      <c r="L12" s="4">
        <v>907</v>
      </c>
      <c r="M12" s="4">
        <v>1419</v>
      </c>
      <c r="N12" s="4">
        <v>158</v>
      </c>
      <c r="O12" s="4">
        <v>186</v>
      </c>
      <c r="P12" s="4">
        <v>398600</v>
      </c>
      <c r="Q12" s="4">
        <v>525700</v>
      </c>
      <c r="R12" s="5">
        <v>-6.6E-3</v>
      </c>
      <c r="S12" s="4">
        <v>1028300</v>
      </c>
      <c r="T12" s="4">
        <f t="shared" si="2"/>
        <v>735810</v>
      </c>
      <c r="U12" s="4">
        <f t="shared" si="3"/>
        <v>439500</v>
      </c>
      <c r="V12" s="5">
        <v>3.6900000000000002E-2</v>
      </c>
    </row>
    <row r="13" spans="1:22" x14ac:dyDescent="0.2">
      <c r="A13" s="16" t="s">
        <v>333</v>
      </c>
      <c r="B13" s="4">
        <v>179200</v>
      </c>
      <c r="C13" s="4">
        <v>230800</v>
      </c>
      <c r="D13" s="4">
        <v>-51600</v>
      </c>
      <c r="E13" s="4">
        <v>-8464930000</v>
      </c>
      <c r="F13" s="4">
        <f t="shared" si="0"/>
        <v>-124210849557</v>
      </c>
      <c r="G13" s="4">
        <v>0</v>
      </c>
      <c r="H13" s="4">
        <v>0</v>
      </c>
      <c r="I13" s="4">
        <v>0</v>
      </c>
      <c r="J13" s="4">
        <v>-20755170000</v>
      </c>
      <c r="K13" s="24">
        <f t="shared" si="1"/>
        <v>-74051384000</v>
      </c>
      <c r="L13" s="4">
        <v>545</v>
      </c>
      <c r="M13" s="4">
        <v>1399</v>
      </c>
      <c r="N13" s="4">
        <v>46</v>
      </c>
      <c r="O13" s="4">
        <v>77</v>
      </c>
      <c r="P13" s="4">
        <v>166200</v>
      </c>
      <c r="Q13" s="4">
        <v>339200</v>
      </c>
      <c r="R13" s="5">
        <v>7.000000000000001E-4</v>
      </c>
      <c r="S13" s="4">
        <v>700800</v>
      </c>
      <c r="T13" s="4">
        <f t="shared" si="2"/>
        <v>762290</v>
      </c>
      <c r="U13" s="4">
        <f t="shared" si="3"/>
        <v>439500</v>
      </c>
      <c r="V13" s="5">
        <v>9.1000000000000004E-3</v>
      </c>
    </row>
    <row r="14" spans="1:22" x14ac:dyDescent="0.2">
      <c r="A14" s="16" t="s">
        <v>332</v>
      </c>
      <c r="B14" s="4">
        <v>342000</v>
      </c>
      <c r="C14" s="4">
        <v>92402</v>
      </c>
      <c r="D14" s="4">
        <v>249598</v>
      </c>
      <c r="E14" s="4">
        <v>41098570000</v>
      </c>
      <c r="F14" s="4">
        <f t="shared" si="0"/>
        <v>-115745919557</v>
      </c>
      <c r="G14" s="4">
        <v>0</v>
      </c>
      <c r="H14" s="4">
        <v>0</v>
      </c>
      <c r="I14" s="4">
        <v>0</v>
      </c>
      <c r="J14" s="4">
        <v>-20755170000</v>
      </c>
      <c r="K14" s="24">
        <f t="shared" si="1"/>
        <v>-53296214000</v>
      </c>
      <c r="L14" s="4">
        <v>963</v>
      </c>
      <c r="M14" s="4">
        <v>1239</v>
      </c>
      <c r="N14" s="4">
        <v>91</v>
      </c>
      <c r="O14" s="4">
        <v>135</v>
      </c>
      <c r="P14" s="4">
        <v>264800</v>
      </c>
      <c r="Q14" s="4">
        <v>428700</v>
      </c>
      <c r="R14" s="5">
        <v>1.04E-2</v>
      </c>
      <c r="S14" s="4">
        <v>853100</v>
      </c>
      <c r="T14" s="4">
        <f t="shared" si="2"/>
        <v>751560</v>
      </c>
      <c r="U14" s="4">
        <f t="shared" si="3"/>
        <v>439500</v>
      </c>
      <c r="V14" s="5">
        <v>2.18E-2</v>
      </c>
    </row>
    <row r="15" spans="1:22" x14ac:dyDescent="0.2">
      <c r="A15" s="16" t="s">
        <v>331</v>
      </c>
      <c r="B15" s="4">
        <v>187100</v>
      </c>
      <c r="C15" s="4">
        <v>78700</v>
      </c>
      <c r="D15" s="4">
        <v>108400</v>
      </c>
      <c r="E15" s="4">
        <v>17759410000</v>
      </c>
      <c r="F15" s="4">
        <f t="shared" si="0"/>
        <v>-156844489557</v>
      </c>
      <c r="G15" s="4">
        <v>0</v>
      </c>
      <c r="H15" s="4">
        <v>0</v>
      </c>
      <c r="I15" s="4">
        <v>0</v>
      </c>
      <c r="J15" s="4">
        <v>-33500000</v>
      </c>
      <c r="K15" s="24">
        <f t="shared" si="1"/>
        <v>-32541044000</v>
      </c>
      <c r="L15" s="4">
        <v>591</v>
      </c>
      <c r="M15" s="4">
        <v>549</v>
      </c>
      <c r="N15" s="4">
        <v>78</v>
      </c>
      <c r="O15" s="4">
        <v>71</v>
      </c>
      <c r="P15" s="4">
        <v>221200</v>
      </c>
      <c r="Q15" s="4">
        <v>185900</v>
      </c>
      <c r="R15" s="5">
        <v>9.8999999999999991E-3</v>
      </c>
      <c r="S15" s="4">
        <v>610900</v>
      </c>
      <c r="T15" s="4">
        <f t="shared" si="2"/>
        <v>898780</v>
      </c>
      <c r="U15" s="4">
        <f t="shared" si="3"/>
        <v>439500</v>
      </c>
      <c r="V15" s="5">
        <v>3.44E-2</v>
      </c>
    </row>
    <row r="16" spans="1:22" x14ac:dyDescent="0.2">
      <c r="A16" s="16" t="s">
        <v>330</v>
      </c>
      <c r="B16" s="4">
        <v>140000</v>
      </c>
      <c r="C16" s="4">
        <v>123700</v>
      </c>
      <c r="D16" s="4">
        <v>16300</v>
      </c>
      <c r="E16" s="4">
        <v>2610790842</v>
      </c>
      <c r="F16" s="4">
        <f t="shared" si="0"/>
        <v>-174603899557</v>
      </c>
      <c r="G16" s="4">
        <v>0</v>
      </c>
      <c r="H16" s="4">
        <v>0</v>
      </c>
      <c r="I16" s="4">
        <v>0</v>
      </c>
      <c r="J16" s="4">
        <v>848990000</v>
      </c>
      <c r="K16" s="24">
        <f t="shared" si="1"/>
        <v>-32507544000</v>
      </c>
      <c r="L16" s="4">
        <v>453</v>
      </c>
      <c r="M16" s="4">
        <v>621</v>
      </c>
      <c r="N16" s="4">
        <v>62</v>
      </c>
      <c r="O16" s="4">
        <v>88</v>
      </c>
      <c r="P16" s="4">
        <v>156500</v>
      </c>
      <c r="Q16" s="4">
        <v>229500</v>
      </c>
      <c r="R16" s="5">
        <v>9.3999999999999986E-3</v>
      </c>
      <c r="S16" s="4">
        <v>439500</v>
      </c>
      <c r="T16" s="4">
        <f t="shared" si="2"/>
        <v>906560</v>
      </c>
      <c r="U16" s="4">
        <f t="shared" si="3"/>
        <v>581600</v>
      </c>
      <c r="V16" s="5">
        <v>2.6499999999999999E-2</v>
      </c>
    </row>
    <row r="17" spans="1:22" x14ac:dyDescent="0.2">
      <c r="A17" s="16" t="s">
        <v>329</v>
      </c>
      <c r="B17" s="4">
        <v>190550</v>
      </c>
      <c r="C17" s="4">
        <v>385700</v>
      </c>
      <c r="D17" s="4">
        <v>-195150</v>
      </c>
      <c r="E17" s="4">
        <v>-31208659206</v>
      </c>
      <c r="F17" s="4">
        <f t="shared" si="0"/>
        <v>-177214690399</v>
      </c>
      <c r="G17" s="4">
        <v>0</v>
      </c>
      <c r="H17" s="4">
        <v>0</v>
      </c>
      <c r="I17" s="4">
        <v>0</v>
      </c>
      <c r="J17" s="4">
        <v>-4080480000</v>
      </c>
      <c r="K17" s="24">
        <f t="shared" si="1"/>
        <v>-33356534000</v>
      </c>
      <c r="L17" s="4">
        <v>830</v>
      </c>
      <c r="M17" s="4">
        <v>2410</v>
      </c>
      <c r="N17" s="4">
        <v>128</v>
      </c>
      <c r="O17" s="4">
        <v>273</v>
      </c>
      <c r="P17" s="4">
        <v>330700</v>
      </c>
      <c r="Q17" s="4">
        <v>754200</v>
      </c>
      <c r="R17" s="5">
        <v>-2.3E-2</v>
      </c>
      <c r="S17" s="4">
        <v>1250600</v>
      </c>
      <c r="T17" s="4">
        <f t="shared" si="2"/>
        <v>982670</v>
      </c>
      <c r="U17" s="4">
        <f t="shared" si="3"/>
        <v>530500</v>
      </c>
      <c r="V17" s="5">
        <v>5.33E-2</v>
      </c>
    </row>
    <row r="18" spans="1:22" x14ac:dyDescent="0.2">
      <c r="A18" s="16" t="s">
        <v>328</v>
      </c>
      <c r="B18" s="4">
        <v>19730</v>
      </c>
      <c r="C18" s="4">
        <v>62300</v>
      </c>
      <c r="D18" s="4">
        <v>-42570</v>
      </c>
      <c r="E18" s="4">
        <v>-7024880000</v>
      </c>
      <c r="F18" s="4">
        <f t="shared" si="0"/>
        <v>-146006031193</v>
      </c>
      <c r="G18" s="4">
        <v>0</v>
      </c>
      <c r="H18" s="4">
        <v>0</v>
      </c>
      <c r="I18" s="4">
        <v>0</v>
      </c>
      <c r="J18" s="4">
        <v>6460230000</v>
      </c>
      <c r="K18" s="24">
        <f t="shared" si="1"/>
        <v>-29276054000</v>
      </c>
      <c r="L18" s="4">
        <v>426</v>
      </c>
      <c r="M18" s="4">
        <v>796</v>
      </c>
      <c r="N18" s="4">
        <v>57</v>
      </c>
      <c r="O18" s="4">
        <v>132</v>
      </c>
      <c r="P18" s="4">
        <v>153100</v>
      </c>
      <c r="Q18" s="4">
        <v>419900</v>
      </c>
      <c r="R18" s="5">
        <v>-1.4499999999999999E-2</v>
      </c>
      <c r="S18" s="4">
        <v>688100</v>
      </c>
      <c r="T18" s="4">
        <f t="shared" si="2"/>
        <v>967750</v>
      </c>
      <c r="U18" s="4">
        <f t="shared" si="3"/>
        <v>530500</v>
      </c>
      <c r="V18" s="5">
        <v>2.86E-2</v>
      </c>
    </row>
    <row r="19" spans="1:22" x14ac:dyDescent="0.2">
      <c r="A19" s="16" t="s">
        <v>327</v>
      </c>
      <c r="B19" s="4">
        <v>130800</v>
      </c>
      <c r="C19" s="4">
        <v>73900</v>
      </c>
      <c r="D19" s="4">
        <v>56900</v>
      </c>
      <c r="E19" s="4">
        <v>9306380000</v>
      </c>
      <c r="F19" s="4">
        <f t="shared" si="0"/>
        <v>-138981151193</v>
      </c>
      <c r="G19" s="4">
        <v>0</v>
      </c>
      <c r="H19" s="4">
        <v>0</v>
      </c>
      <c r="I19" s="4">
        <v>0</v>
      </c>
      <c r="J19" s="4">
        <v>-973830000</v>
      </c>
      <c r="K19" s="24">
        <f t="shared" si="1"/>
        <v>-35736284000</v>
      </c>
      <c r="L19" s="4">
        <v>1040</v>
      </c>
      <c r="M19" s="4">
        <v>681</v>
      </c>
      <c r="N19" s="4">
        <v>177</v>
      </c>
      <c r="O19" s="4">
        <v>101</v>
      </c>
      <c r="P19" s="4">
        <v>457100</v>
      </c>
      <c r="Q19" s="4">
        <v>314400</v>
      </c>
      <c r="R19" s="5">
        <v>2.7099999999999999E-2</v>
      </c>
      <c r="S19" s="4">
        <v>870100</v>
      </c>
      <c r="T19" s="4">
        <f t="shared" si="2"/>
        <v>970690</v>
      </c>
      <c r="U19" s="4">
        <f t="shared" si="3"/>
        <v>530500</v>
      </c>
      <c r="V19" s="5">
        <v>4.6500000000000007E-2</v>
      </c>
    </row>
    <row r="20" spans="1:22" x14ac:dyDescent="0.2">
      <c r="A20" s="16" t="s">
        <v>326</v>
      </c>
      <c r="B20" s="4">
        <v>62600</v>
      </c>
      <c r="C20" s="4">
        <v>171220</v>
      </c>
      <c r="D20" s="4">
        <v>-108620</v>
      </c>
      <c r="E20" s="4">
        <v>-17656810000</v>
      </c>
      <c r="F20" s="4">
        <f t="shared" si="0"/>
        <v>-148287531193</v>
      </c>
      <c r="G20" s="4">
        <v>0</v>
      </c>
      <c r="H20" s="4">
        <v>0</v>
      </c>
      <c r="I20" s="4">
        <v>0</v>
      </c>
      <c r="J20" s="4">
        <v>-973830000</v>
      </c>
      <c r="K20" s="24">
        <f t="shared" si="1"/>
        <v>-34762454000</v>
      </c>
      <c r="L20" s="4">
        <v>474</v>
      </c>
      <c r="M20" s="4">
        <v>1004</v>
      </c>
      <c r="N20" s="4">
        <v>65</v>
      </c>
      <c r="O20" s="4">
        <v>100</v>
      </c>
      <c r="P20" s="4">
        <v>184800</v>
      </c>
      <c r="Q20" s="4">
        <v>329700</v>
      </c>
      <c r="R20" s="5">
        <v>-9.1999999999999998E-3</v>
      </c>
      <c r="S20" s="4">
        <v>581600</v>
      </c>
      <c r="T20" s="4">
        <f t="shared" si="2"/>
        <v>961340</v>
      </c>
      <c r="U20" s="4">
        <f t="shared" si="3"/>
        <v>530500</v>
      </c>
      <c r="V20" s="5">
        <v>1.5900000000000001E-2</v>
      </c>
    </row>
    <row r="21" spans="1:22" x14ac:dyDescent="0.2">
      <c r="A21" s="16" t="s">
        <v>325</v>
      </c>
      <c r="B21" s="4">
        <v>95200</v>
      </c>
      <c r="C21" s="4">
        <v>210407</v>
      </c>
      <c r="D21" s="4">
        <v>-115207</v>
      </c>
      <c r="E21" s="4">
        <v>-18674410000</v>
      </c>
      <c r="F21" s="4">
        <f t="shared" si="0"/>
        <v>-130630721193</v>
      </c>
      <c r="G21" s="4">
        <v>0</v>
      </c>
      <c r="H21" s="4">
        <v>0</v>
      </c>
      <c r="I21" s="4">
        <v>0</v>
      </c>
      <c r="J21" s="4">
        <v>-13040620000</v>
      </c>
      <c r="K21" s="24">
        <f t="shared" si="1"/>
        <v>-33788624000</v>
      </c>
      <c r="L21" s="4">
        <v>822</v>
      </c>
      <c r="M21" s="4">
        <v>1059</v>
      </c>
      <c r="N21" s="4">
        <v>139</v>
      </c>
      <c r="O21" s="4">
        <v>93</v>
      </c>
      <c r="P21" s="4">
        <v>376600</v>
      </c>
      <c r="Q21" s="4">
        <v>316400</v>
      </c>
      <c r="R21" s="5">
        <v>1.11E-2</v>
      </c>
      <c r="S21" s="4">
        <v>832900</v>
      </c>
      <c r="T21" s="4">
        <f t="shared" si="2"/>
        <v>919450</v>
      </c>
      <c r="U21" s="4">
        <f t="shared" si="3"/>
        <v>517300</v>
      </c>
      <c r="V21" s="5">
        <v>1.95E-2</v>
      </c>
    </row>
    <row r="22" spans="1:22" x14ac:dyDescent="0.2">
      <c r="A22" s="16" t="s">
        <v>324</v>
      </c>
      <c r="B22" s="4">
        <v>20620</v>
      </c>
      <c r="C22" s="4">
        <v>121634</v>
      </c>
      <c r="D22" s="4">
        <v>-101014</v>
      </c>
      <c r="E22" s="4">
        <v>-16365010000</v>
      </c>
      <c r="F22" s="4">
        <f t="shared" si="0"/>
        <v>-111956311193</v>
      </c>
      <c r="G22" s="4">
        <v>0</v>
      </c>
      <c r="H22" s="4">
        <v>0</v>
      </c>
      <c r="I22" s="4">
        <v>0</v>
      </c>
      <c r="J22" s="4">
        <v>389180000</v>
      </c>
      <c r="K22" s="24">
        <f t="shared" si="1"/>
        <v>-20748004000</v>
      </c>
      <c r="L22" s="4">
        <v>536</v>
      </c>
      <c r="M22" s="4">
        <v>729</v>
      </c>
      <c r="N22" s="4">
        <v>70</v>
      </c>
      <c r="O22" s="4">
        <v>96</v>
      </c>
      <c r="P22" s="4">
        <v>205900</v>
      </c>
      <c r="Q22" s="4">
        <v>244700</v>
      </c>
      <c r="R22" s="5">
        <v>-1.1000000000000001E-2</v>
      </c>
      <c r="S22" s="4">
        <v>530500</v>
      </c>
      <c r="T22" s="4">
        <f t="shared" si="2"/>
        <v>938660</v>
      </c>
      <c r="U22" s="4">
        <f t="shared" si="3"/>
        <v>517300</v>
      </c>
      <c r="V22" s="5">
        <v>2.3799999999999998E-2</v>
      </c>
    </row>
    <row r="23" spans="1:22" x14ac:dyDescent="0.2">
      <c r="A23" s="16" t="s">
        <v>323</v>
      </c>
      <c r="B23" s="4">
        <v>85152</v>
      </c>
      <c r="C23" s="4">
        <v>201200</v>
      </c>
      <c r="D23" s="4">
        <v>-116048</v>
      </c>
      <c r="E23" s="4">
        <v>-18748220000</v>
      </c>
      <c r="F23" s="4">
        <f t="shared" si="0"/>
        <v>-95591301193</v>
      </c>
      <c r="G23" s="4">
        <v>0</v>
      </c>
      <c r="H23" s="4">
        <v>0</v>
      </c>
      <c r="I23" s="4">
        <v>0</v>
      </c>
      <c r="J23" s="4">
        <v>-7307010000</v>
      </c>
      <c r="K23" s="24">
        <f t="shared" si="1"/>
        <v>-21137184000</v>
      </c>
      <c r="L23" s="4">
        <v>611</v>
      </c>
      <c r="M23" s="4">
        <v>1199</v>
      </c>
      <c r="N23" s="4">
        <v>63</v>
      </c>
      <c r="O23" s="4">
        <v>162</v>
      </c>
      <c r="P23" s="4">
        <v>189900</v>
      </c>
      <c r="Q23" s="4">
        <v>472300</v>
      </c>
      <c r="R23" s="5">
        <v>0</v>
      </c>
      <c r="S23" s="4">
        <v>965600</v>
      </c>
      <c r="T23" s="4">
        <f t="shared" si="2"/>
        <v>933990</v>
      </c>
      <c r="U23" s="4">
        <f t="shared" si="3"/>
        <v>517300</v>
      </c>
      <c r="V23" s="5">
        <v>3.6200000000000003E-2</v>
      </c>
    </row>
    <row r="24" spans="1:22" x14ac:dyDescent="0.2">
      <c r="A24" s="16" t="s">
        <v>322</v>
      </c>
      <c r="B24" s="4">
        <v>272800</v>
      </c>
      <c r="C24" s="4">
        <v>266800</v>
      </c>
      <c r="D24" s="4">
        <v>6000</v>
      </c>
      <c r="E24" s="4">
        <v>1076770000</v>
      </c>
      <c r="F24" s="4">
        <f t="shared" si="0"/>
        <v>-76843081193</v>
      </c>
      <c r="G24" s="4">
        <v>0</v>
      </c>
      <c r="H24" s="4">
        <v>0</v>
      </c>
      <c r="I24" s="4">
        <v>0</v>
      </c>
      <c r="J24" s="4">
        <v>-620900000</v>
      </c>
      <c r="K24" s="24">
        <f t="shared" si="1"/>
        <v>-13830174000</v>
      </c>
      <c r="L24" s="4">
        <v>593</v>
      </c>
      <c r="M24" s="4">
        <v>856</v>
      </c>
      <c r="N24" s="4">
        <v>124</v>
      </c>
      <c r="O24" s="4">
        <v>115</v>
      </c>
      <c r="P24" s="4">
        <v>271700</v>
      </c>
      <c r="Q24" s="4">
        <v>353100</v>
      </c>
      <c r="R24" s="5">
        <v>1.8700000000000001E-2</v>
      </c>
      <c r="S24" s="4">
        <v>745800</v>
      </c>
      <c r="T24" s="4">
        <f t="shared" si="2"/>
        <v>877690</v>
      </c>
      <c r="U24" s="4">
        <f t="shared" si="3"/>
        <v>517300</v>
      </c>
      <c r="V24" s="5">
        <v>3.04E-2</v>
      </c>
    </row>
    <row r="25" spans="1:22" x14ac:dyDescent="0.2">
      <c r="A25" s="16" t="s">
        <v>321</v>
      </c>
      <c r="B25" s="4">
        <v>300510</v>
      </c>
      <c r="C25" s="4">
        <v>345510</v>
      </c>
      <c r="D25" s="4">
        <v>-45000</v>
      </c>
      <c r="E25" s="4">
        <v>-7061150000</v>
      </c>
      <c r="F25" s="4">
        <f t="shared" si="0"/>
        <v>-77919851193</v>
      </c>
      <c r="G25" s="4">
        <v>0</v>
      </c>
      <c r="H25" s="4">
        <v>0</v>
      </c>
      <c r="I25" s="4">
        <v>0</v>
      </c>
      <c r="J25" s="4">
        <v>-3237310000</v>
      </c>
      <c r="K25" s="24">
        <f t="shared" si="1"/>
        <v>-13209274000</v>
      </c>
      <c r="L25" s="4">
        <v>2470</v>
      </c>
      <c r="M25" s="4">
        <v>1264</v>
      </c>
      <c r="N25" s="4">
        <v>458</v>
      </c>
      <c r="O25" s="4">
        <v>291</v>
      </c>
      <c r="P25" s="4">
        <v>1391900</v>
      </c>
      <c r="Q25" s="4">
        <v>673200</v>
      </c>
      <c r="R25" s="5">
        <v>5.2300000000000006E-2</v>
      </c>
      <c r="S25" s="4">
        <v>2083100</v>
      </c>
      <c r="T25" s="4">
        <f t="shared" si="2"/>
        <v>772230</v>
      </c>
      <c r="U25" s="4">
        <f t="shared" si="3"/>
        <v>488100</v>
      </c>
      <c r="V25" s="5">
        <v>7.46E-2</v>
      </c>
    </row>
    <row r="26" spans="1:22" x14ac:dyDescent="0.2">
      <c r="A26" s="16" t="s">
        <v>320</v>
      </c>
      <c r="B26" s="4">
        <v>40400</v>
      </c>
      <c r="C26" s="4">
        <v>106200</v>
      </c>
      <c r="D26" s="4">
        <v>-65800</v>
      </c>
      <c r="E26" s="4">
        <v>-10057120000</v>
      </c>
      <c r="F26" s="4">
        <f t="shared" si="0"/>
        <v>-70858701193</v>
      </c>
      <c r="G26" s="4">
        <v>0</v>
      </c>
      <c r="H26" s="4">
        <v>0</v>
      </c>
      <c r="I26" s="4">
        <v>0</v>
      </c>
      <c r="J26" s="4">
        <v>-214250000</v>
      </c>
      <c r="K26" s="24">
        <f t="shared" si="1"/>
        <v>-9971964000</v>
      </c>
      <c r="L26" s="4">
        <v>709</v>
      </c>
      <c r="M26" s="4">
        <v>532</v>
      </c>
      <c r="N26" s="4">
        <v>87</v>
      </c>
      <c r="O26" s="4">
        <v>66</v>
      </c>
      <c r="P26" s="4">
        <v>260500</v>
      </c>
      <c r="Q26" s="4">
        <v>204500</v>
      </c>
      <c r="R26" s="5">
        <v>1.3300000000000001E-2</v>
      </c>
      <c r="S26" s="4">
        <v>517300</v>
      </c>
      <c r="T26" s="4">
        <f t="shared" si="2"/>
        <v>764210</v>
      </c>
      <c r="U26" s="4">
        <f t="shared" si="3"/>
        <v>414000</v>
      </c>
      <c r="V26" s="5">
        <v>2.53E-2</v>
      </c>
    </row>
    <row r="27" spans="1:22" x14ac:dyDescent="0.2">
      <c r="A27" s="16" t="s">
        <v>319</v>
      </c>
      <c r="B27" s="4">
        <v>379000</v>
      </c>
      <c r="C27" s="4">
        <v>282100</v>
      </c>
      <c r="D27" s="4">
        <v>96900</v>
      </c>
      <c r="E27" s="4">
        <v>14825510000</v>
      </c>
      <c r="F27" s="4">
        <f t="shared" si="0"/>
        <v>-60801581193</v>
      </c>
      <c r="G27" s="4">
        <v>0</v>
      </c>
      <c r="H27" s="4">
        <v>0</v>
      </c>
      <c r="I27" s="4">
        <v>0</v>
      </c>
      <c r="J27" s="4">
        <v>869490000</v>
      </c>
      <c r="K27" s="24">
        <f t="shared" si="1"/>
        <v>-9757714000</v>
      </c>
      <c r="L27" s="4">
        <v>2382</v>
      </c>
      <c r="M27" s="4">
        <v>1800</v>
      </c>
      <c r="N27" s="4">
        <v>416</v>
      </c>
      <c r="O27" s="4">
        <v>261</v>
      </c>
      <c r="P27" s="4">
        <v>1121500</v>
      </c>
      <c r="Q27" s="4">
        <v>732500</v>
      </c>
      <c r="R27" s="5">
        <v>4.1399999999999999E-2</v>
      </c>
      <c r="S27" s="4">
        <v>2011700</v>
      </c>
      <c r="T27" s="4">
        <f t="shared" si="2"/>
        <v>718560</v>
      </c>
      <c r="U27" s="4">
        <f t="shared" si="3"/>
        <v>414000</v>
      </c>
      <c r="V27" s="5">
        <v>8.0700000000000008E-2</v>
      </c>
    </row>
    <row r="28" spans="1:22" x14ac:dyDescent="0.2">
      <c r="A28" s="16" t="s">
        <v>318</v>
      </c>
      <c r="B28" s="4">
        <v>156400</v>
      </c>
      <c r="C28" s="4">
        <v>215190</v>
      </c>
      <c r="D28" s="4">
        <v>-58790</v>
      </c>
      <c r="E28" s="4">
        <v>-8512570000</v>
      </c>
      <c r="F28" s="4">
        <f t="shared" si="0"/>
        <v>-75627091193</v>
      </c>
      <c r="G28" s="4">
        <v>0</v>
      </c>
      <c r="H28" s="4">
        <v>0</v>
      </c>
      <c r="I28" s="4">
        <v>0</v>
      </c>
      <c r="J28" s="4">
        <v>869490000</v>
      </c>
      <c r="K28" s="24">
        <f t="shared" si="1"/>
        <v>-10627204000</v>
      </c>
      <c r="L28" s="4">
        <v>366</v>
      </c>
      <c r="M28" s="4">
        <v>624</v>
      </c>
      <c r="N28" s="4">
        <v>67</v>
      </c>
      <c r="O28" s="4">
        <v>88</v>
      </c>
      <c r="P28" s="4">
        <v>187600</v>
      </c>
      <c r="Q28" s="4">
        <v>278400</v>
      </c>
      <c r="R28" s="5">
        <v>0</v>
      </c>
      <c r="S28" s="4">
        <v>538900</v>
      </c>
      <c r="T28" s="4">
        <f t="shared" si="2"/>
        <v>745210</v>
      </c>
      <c r="U28" s="4">
        <f t="shared" si="3"/>
        <v>414000</v>
      </c>
      <c r="V28" s="5">
        <v>1.9799999999999998E-2</v>
      </c>
    </row>
    <row r="29" spans="1:22" x14ac:dyDescent="0.2">
      <c r="A29" s="16" t="s">
        <v>317</v>
      </c>
      <c r="B29" s="4">
        <v>156400</v>
      </c>
      <c r="C29" s="4">
        <v>178000</v>
      </c>
      <c r="D29" s="4">
        <v>-21600</v>
      </c>
      <c r="E29" s="4">
        <v>-2923290000</v>
      </c>
      <c r="F29" s="4">
        <f t="shared" si="0"/>
        <v>-67114521193</v>
      </c>
      <c r="G29" s="4">
        <v>0</v>
      </c>
      <c r="H29" s="4">
        <v>0</v>
      </c>
      <c r="I29" s="4">
        <v>0</v>
      </c>
      <c r="J29" s="4">
        <v>12125710000</v>
      </c>
      <c r="K29" s="24">
        <f t="shared" si="1"/>
        <v>-11496694000</v>
      </c>
      <c r="L29" s="4">
        <v>1332</v>
      </c>
      <c r="M29" s="4">
        <v>505</v>
      </c>
      <c r="N29" s="4">
        <v>226</v>
      </c>
      <c r="O29" s="4">
        <v>91</v>
      </c>
      <c r="P29" s="4">
        <v>584300</v>
      </c>
      <c r="Q29" s="4">
        <v>259500</v>
      </c>
      <c r="R29" s="5">
        <v>2.8399999999999998E-2</v>
      </c>
      <c r="S29" s="4">
        <v>899500</v>
      </c>
      <c r="T29" s="4">
        <f t="shared" si="2"/>
        <v>695080</v>
      </c>
      <c r="U29" s="4">
        <f t="shared" si="3"/>
        <v>182800</v>
      </c>
      <c r="V29" s="5">
        <v>4.0399999999999998E-2</v>
      </c>
    </row>
    <row r="30" spans="1:22" x14ac:dyDescent="0.2">
      <c r="A30" s="16" t="s">
        <v>316</v>
      </c>
      <c r="B30" s="4">
        <v>152123</v>
      </c>
      <c r="C30" s="4">
        <v>101870</v>
      </c>
      <c r="D30" s="4">
        <v>50253</v>
      </c>
      <c r="E30" s="4">
        <v>7217650000</v>
      </c>
      <c r="F30" s="4">
        <f t="shared" si="0"/>
        <v>-64191231193</v>
      </c>
      <c r="G30" s="4">
        <v>0</v>
      </c>
      <c r="H30" s="4">
        <v>0</v>
      </c>
      <c r="I30" s="4">
        <v>0</v>
      </c>
      <c r="J30" s="4">
        <v>9604860000</v>
      </c>
      <c r="K30" s="24">
        <f t="shared" si="1"/>
        <v>-23622404000</v>
      </c>
      <c r="L30" s="4">
        <v>314</v>
      </c>
      <c r="M30" s="4">
        <v>458</v>
      </c>
      <c r="N30" s="4">
        <v>53</v>
      </c>
      <c r="O30" s="4">
        <v>57</v>
      </c>
      <c r="P30" s="4">
        <v>154900</v>
      </c>
      <c r="Q30" s="4">
        <v>187500</v>
      </c>
      <c r="R30" s="5">
        <v>0</v>
      </c>
      <c r="S30" s="4">
        <v>488100</v>
      </c>
      <c r="T30" s="4">
        <f t="shared" si="2"/>
        <v>748090</v>
      </c>
      <c r="U30" s="4">
        <f t="shared" si="3"/>
        <v>182800</v>
      </c>
      <c r="V30" s="5">
        <v>2.8399999999999998E-2</v>
      </c>
    </row>
    <row r="31" spans="1:22" x14ac:dyDescent="0.2">
      <c r="A31" s="16" t="s">
        <v>315</v>
      </c>
      <c r="B31" s="4">
        <v>104237</v>
      </c>
      <c r="C31" s="4">
        <v>75200</v>
      </c>
      <c r="D31" s="4">
        <v>29037</v>
      </c>
      <c r="E31" s="4">
        <v>4146590000</v>
      </c>
      <c r="F31" s="4">
        <f t="shared" si="0"/>
        <v>-71408881193</v>
      </c>
      <c r="G31" s="4">
        <v>0</v>
      </c>
      <c r="H31" s="4">
        <v>0</v>
      </c>
      <c r="I31" s="4">
        <v>0</v>
      </c>
      <c r="J31" s="4">
        <v>8979280000</v>
      </c>
      <c r="K31" s="24">
        <f t="shared" si="1"/>
        <v>-33227264000</v>
      </c>
      <c r="L31" s="4">
        <v>208</v>
      </c>
      <c r="M31" s="4">
        <v>372</v>
      </c>
      <c r="N31" s="4">
        <v>25</v>
      </c>
      <c r="O31" s="4">
        <v>56</v>
      </c>
      <c r="P31" s="4">
        <v>229000</v>
      </c>
      <c r="Q31" s="4">
        <v>185000</v>
      </c>
      <c r="R31" s="5">
        <v>0</v>
      </c>
      <c r="S31" s="4">
        <v>414000</v>
      </c>
      <c r="T31" s="4">
        <f t="shared" si="2"/>
        <v>791600</v>
      </c>
      <c r="U31" s="4">
        <f t="shared" si="3"/>
        <v>182800</v>
      </c>
      <c r="V31" s="5">
        <v>2.41E-2</v>
      </c>
    </row>
    <row r="32" spans="1:22" x14ac:dyDescent="0.2">
      <c r="A32" s="16" t="s">
        <v>314</v>
      </c>
      <c r="B32" s="4">
        <v>113500</v>
      </c>
      <c r="C32" s="4">
        <v>146100</v>
      </c>
      <c r="D32" s="4">
        <v>-32600</v>
      </c>
      <c r="E32" s="4">
        <v>-4346240000</v>
      </c>
      <c r="F32" s="4">
        <f t="shared" si="0"/>
        <v>-75555471193</v>
      </c>
      <c r="G32" s="4">
        <v>0</v>
      </c>
      <c r="H32" s="4">
        <v>0</v>
      </c>
      <c r="I32" s="4">
        <v>0</v>
      </c>
      <c r="J32" s="4">
        <v>8979280000</v>
      </c>
      <c r="K32" s="24">
        <f t="shared" si="1"/>
        <v>-42206544000</v>
      </c>
      <c r="L32" s="4">
        <v>586</v>
      </c>
      <c r="M32" s="4">
        <v>846</v>
      </c>
      <c r="N32" s="4">
        <v>59</v>
      </c>
      <c r="O32" s="4">
        <v>89</v>
      </c>
      <c r="P32" s="4">
        <v>253900</v>
      </c>
      <c r="Q32" s="4">
        <v>279000</v>
      </c>
      <c r="R32" s="5">
        <v>1.52E-2</v>
      </c>
      <c r="S32" s="4">
        <v>722600</v>
      </c>
      <c r="T32" s="4">
        <f t="shared" si="2"/>
        <v>801370</v>
      </c>
      <c r="U32" s="4">
        <f t="shared" si="3"/>
        <v>182800</v>
      </c>
      <c r="V32" s="5">
        <v>4.0500000000000001E-2</v>
      </c>
    </row>
    <row r="33" spans="1:22" x14ac:dyDescent="0.2">
      <c r="A33" s="16" t="s">
        <v>313</v>
      </c>
      <c r="B33" s="4">
        <v>87000</v>
      </c>
      <c r="C33" s="4">
        <v>141900</v>
      </c>
      <c r="D33" s="4">
        <v>-54900</v>
      </c>
      <c r="E33" s="4">
        <v>-7949200000</v>
      </c>
      <c r="F33" s="4">
        <f t="shared" si="0"/>
        <v>-71209231193</v>
      </c>
      <c r="G33" s="4">
        <v>0</v>
      </c>
      <c r="H33" s="4">
        <v>0</v>
      </c>
      <c r="I33" s="4">
        <v>0</v>
      </c>
      <c r="J33" s="4">
        <v>564200000</v>
      </c>
      <c r="K33" s="24">
        <f t="shared" si="1"/>
        <v>-51185824000</v>
      </c>
      <c r="L33" s="4">
        <v>420</v>
      </c>
      <c r="M33" s="4">
        <v>1087</v>
      </c>
      <c r="N33" s="4">
        <v>44</v>
      </c>
      <c r="O33" s="4">
        <v>121</v>
      </c>
      <c r="P33" s="4">
        <v>328800</v>
      </c>
      <c r="Q33" s="4">
        <v>397500</v>
      </c>
      <c r="R33" s="5">
        <v>-4.3099999999999999E-2</v>
      </c>
      <c r="S33" s="4">
        <v>918900</v>
      </c>
      <c r="T33" s="4">
        <f t="shared" si="2"/>
        <v>762570</v>
      </c>
      <c r="U33" s="4">
        <f t="shared" si="3"/>
        <v>182800</v>
      </c>
      <c r="V33" s="5">
        <v>5.7999999999999996E-2</v>
      </c>
    </row>
    <row r="34" spans="1:22" x14ac:dyDescent="0.2">
      <c r="A34" s="16" t="s">
        <v>270</v>
      </c>
      <c r="B34" s="4">
        <v>62000</v>
      </c>
      <c r="C34" s="4">
        <v>49200</v>
      </c>
      <c r="D34" s="4">
        <v>12800</v>
      </c>
      <c r="E34" s="4">
        <v>1880700000</v>
      </c>
      <c r="F34" s="4">
        <f t="shared" si="0"/>
        <v>-63260031193</v>
      </c>
      <c r="G34" s="4">
        <v>0</v>
      </c>
      <c r="H34" s="4">
        <v>0</v>
      </c>
      <c r="I34" s="4">
        <v>0</v>
      </c>
      <c r="J34" s="4">
        <v>-1622570000</v>
      </c>
      <c r="K34" s="24">
        <f t="shared" si="1"/>
        <v>-51750024000</v>
      </c>
      <c r="L34" s="4">
        <v>262</v>
      </c>
      <c r="M34" s="4">
        <v>275</v>
      </c>
      <c r="N34" s="4">
        <v>39</v>
      </c>
      <c r="O34" s="4">
        <v>27</v>
      </c>
      <c r="P34" s="4">
        <v>87100</v>
      </c>
      <c r="Q34" s="4">
        <v>79100</v>
      </c>
      <c r="R34" s="5">
        <v>-2E-3</v>
      </c>
      <c r="S34" s="4">
        <v>182800</v>
      </c>
      <c r="T34" s="4">
        <f t="shared" si="2"/>
        <v>836980</v>
      </c>
      <c r="U34" s="4">
        <f t="shared" si="3"/>
        <v>398200</v>
      </c>
      <c r="V34" s="5">
        <v>0.02</v>
      </c>
    </row>
    <row r="35" spans="1:22" x14ac:dyDescent="0.2">
      <c r="A35" s="16" t="s">
        <v>269</v>
      </c>
      <c r="B35" s="4">
        <v>288500</v>
      </c>
      <c r="C35" s="4">
        <v>81153</v>
      </c>
      <c r="D35" s="4">
        <v>207347</v>
      </c>
      <c r="E35" s="4">
        <v>30046210000</v>
      </c>
      <c r="F35" s="4">
        <f t="shared" si="0"/>
        <v>-65140731193</v>
      </c>
      <c r="G35" s="4">
        <v>0</v>
      </c>
      <c r="H35" s="4">
        <v>0</v>
      </c>
      <c r="I35" s="4">
        <v>0</v>
      </c>
      <c r="J35" s="4">
        <v>-471810000</v>
      </c>
      <c r="K35" s="24">
        <f t="shared" si="1"/>
        <v>-50127454000</v>
      </c>
      <c r="L35" s="4">
        <v>1067</v>
      </c>
      <c r="M35" s="4">
        <v>690</v>
      </c>
      <c r="N35" s="4">
        <v>189</v>
      </c>
      <c r="O35" s="4">
        <v>53</v>
      </c>
      <c r="P35" s="4">
        <v>532900</v>
      </c>
      <c r="Q35" s="4">
        <v>201700</v>
      </c>
      <c r="R35" s="5">
        <v>3.7200000000000004E-2</v>
      </c>
      <c r="S35" s="4">
        <v>1028500</v>
      </c>
      <c r="T35" s="4">
        <f t="shared" si="2"/>
        <v>866680</v>
      </c>
      <c r="U35" s="4">
        <f t="shared" si="3"/>
        <v>398200</v>
      </c>
      <c r="V35" s="5">
        <v>5.3600000000000002E-2</v>
      </c>
    </row>
    <row r="36" spans="1:22" x14ac:dyDescent="0.2">
      <c r="A36" s="16" t="s">
        <v>268</v>
      </c>
      <c r="B36" s="4">
        <v>134950</v>
      </c>
      <c r="C36" s="4">
        <v>120000</v>
      </c>
      <c r="D36" s="4">
        <v>14950</v>
      </c>
      <c r="E36" s="4">
        <v>2076950000</v>
      </c>
      <c r="F36" s="4">
        <f t="shared" si="0"/>
        <v>-95186941193</v>
      </c>
      <c r="G36" s="4">
        <v>0</v>
      </c>
      <c r="H36" s="4">
        <v>0</v>
      </c>
      <c r="I36" s="4">
        <v>0</v>
      </c>
      <c r="J36" s="4">
        <v>-13533850000</v>
      </c>
      <c r="K36" s="24">
        <f t="shared" si="1"/>
        <v>-49655644000</v>
      </c>
      <c r="L36" s="4">
        <v>199</v>
      </c>
      <c r="M36" s="4">
        <v>644</v>
      </c>
      <c r="N36" s="4">
        <v>32</v>
      </c>
      <c r="O36" s="4">
        <v>55</v>
      </c>
      <c r="P36" s="4">
        <v>97300</v>
      </c>
      <c r="Q36" s="4">
        <v>212000</v>
      </c>
      <c r="R36" s="5">
        <v>0</v>
      </c>
      <c r="S36" s="4">
        <v>437100</v>
      </c>
      <c r="T36" s="4">
        <f t="shared" si="2"/>
        <v>945480</v>
      </c>
      <c r="U36" s="4">
        <f t="shared" si="3"/>
        <v>398200</v>
      </c>
      <c r="V36" s="5">
        <v>3.1400000000000004E-2</v>
      </c>
    </row>
    <row r="37" spans="1:22" x14ac:dyDescent="0.2">
      <c r="A37" s="16" t="s">
        <v>254</v>
      </c>
      <c r="B37" s="4">
        <v>654353</v>
      </c>
      <c r="C37" s="4">
        <v>605361</v>
      </c>
      <c r="D37" s="4">
        <v>48992</v>
      </c>
      <c r="E37" s="4">
        <v>6980360000</v>
      </c>
      <c r="F37" s="4">
        <f t="shared" si="0"/>
        <v>-97263891193</v>
      </c>
      <c r="G37" s="4">
        <v>0</v>
      </c>
      <c r="H37" s="4">
        <v>0</v>
      </c>
      <c r="I37" s="4">
        <v>0</v>
      </c>
      <c r="J37" s="4">
        <v>-13533850000</v>
      </c>
      <c r="K37" s="24">
        <f t="shared" si="1"/>
        <v>-36121794000</v>
      </c>
      <c r="L37" s="4">
        <v>1057</v>
      </c>
      <c r="M37" s="4">
        <v>2419</v>
      </c>
      <c r="N37" s="4">
        <v>156</v>
      </c>
      <c r="O37" s="4">
        <v>249</v>
      </c>
      <c r="P37" s="4">
        <v>452400</v>
      </c>
      <c r="Q37" s="4">
        <v>847200</v>
      </c>
      <c r="R37" s="5">
        <v>-2.07E-2</v>
      </c>
      <c r="S37" s="4">
        <v>1555200</v>
      </c>
      <c r="T37" s="4">
        <f t="shared" si="2"/>
        <v>853340</v>
      </c>
      <c r="U37" s="4">
        <f t="shared" si="3"/>
        <v>398200</v>
      </c>
      <c r="V37" s="5">
        <v>3.85E-2</v>
      </c>
    </row>
    <row r="38" spans="1:22" x14ac:dyDescent="0.2">
      <c r="A38" s="16" t="s">
        <v>253</v>
      </c>
      <c r="B38" s="4">
        <v>193100</v>
      </c>
      <c r="C38" s="4">
        <v>316846</v>
      </c>
      <c r="D38" s="4">
        <v>-123746</v>
      </c>
      <c r="E38" s="4">
        <v>-17977280000</v>
      </c>
      <c r="F38" s="4">
        <f t="shared" si="0"/>
        <v>-104244251193</v>
      </c>
      <c r="G38" s="4">
        <v>0</v>
      </c>
      <c r="H38" s="4">
        <v>0</v>
      </c>
      <c r="I38" s="4">
        <v>0</v>
      </c>
      <c r="J38" s="4">
        <v>1562090000</v>
      </c>
      <c r="K38" s="24">
        <f t="shared" si="1"/>
        <v>-22587944000</v>
      </c>
      <c r="L38" s="4">
        <v>567</v>
      </c>
      <c r="M38" s="4">
        <v>1504</v>
      </c>
      <c r="N38" s="4">
        <v>51</v>
      </c>
      <c r="O38" s="4">
        <v>176</v>
      </c>
      <c r="P38" s="4">
        <v>152800</v>
      </c>
      <c r="Q38" s="4">
        <v>481600</v>
      </c>
      <c r="R38" s="5">
        <v>-3.56E-2</v>
      </c>
      <c r="S38" s="4">
        <v>805400</v>
      </c>
      <c r="T38" s="4">
        <f t="shared" si="2"/>
        <v>824130</v>
      </c>
      <c r="U38" s="4">
        <f t="shared" si="3"/>
        <v>398200</v>
      </c>
      <c r="V38" s="5">
        <v>3.7400000000000003E-2</v>
      </c>
    </row>
    <row r="39" spans="1:22" x14ac:dyDescent="0.2">
      <c r="A39" s="16" t="s">
        <v>252</v>
      </c>
      <c r="B39" s="4">
        <v>229300</v>
      </c>
      <c r="C39" s="4">
        <v>71940</v>
      </c>
      <c r="D39" s="4">
        <v>157360</v>
      </c>
      <c r="E39" s="4">
        <v>23481730000</v>
      </c>
      <c r="F39" s="4">
        <f t="shared" si="0"/>
        <v>-86266971193</v>
      </c>
      <c r="G39" s="4">
        <v>0</v>
      </c>
      <c r="H39" s="4">
        <v>0</v>
      </c>
      <c r="I39" s="4">
        <v>0</v>
      </c>
      <c r="J39" s="4">
        <v>582930000</v>
      </c>
      <c r="K39" s="24">
        <f t="shared" si="1"/>
        <v>-24150034000</v>
      </c>
      <c r="L39" s="4">
        <v>639</v>
      </c>
      <c r="M39" s="4">
        <v>586</v>
      </c>
      <c r="N39" s="4">
        <v>72</v>
      </c>
      <c r="O39" s="4">
        <v>36</v>
      </c>
      <c r="P39" s="4">
        <v>191400</v>
      </c>
      <c r="Q39" s="4">
        <v>206100</v>
      </c>
      <c r="R39" s="5">
        <v>-6.7000000000000002E-3</v>
      </c>
      <c r="S39" s="4">
        <v>398200</v>
      </c>
      <c r="T39" s="4">
        <f t="shared" si="2"/>
        <v>866480</v>
      </c>
      <c r="U39" s="4">
        <f t="shared" si="3"/>
        <v>530900</v>
      </c>
      <c r="V39" s="5">
        <v>3.2099999999999997E-2</v>
      </c>
    </row>
    <row r="40" spans="1:22" x14ac:dyDescent="0.2">
      <c r="A40" s="16" t="s">
        <v>251</v>
      </c>
      <c r="B40" s="4">
        <v>346400</v>
      </c>
      <c r="C40" s="4">
        <v>83400</v>
      </c>
      <c r="D40" s="4">
        <v>263000</v>
      </c>
      <c r="E40" s="4">
        <v>39300030000</v>
      </c>
      <c r="F40" s="4">
        <f t="shared" si="0"/>
        <v>-109748701193</v>
      </c>
      <c r="G40" s="4">
        <v>0</v>
      </c>
      <c r="H40" s="4">
        <v>0</v>
      </c>
      <c r="I40" s="4">
        <v>0</v>
      </c>
      <c r="J40" s="4">
        <v>582930000</v>
      </c>
      <c r="K40" s="24">
        <f t="shared" si="1"/>
        <v>-24732964000</v>
      </c>
      <c r="L40" s="4">
        <v>780</v>
      </c>
      <c r="M40" s="4">
        <v>1629</v>
      </c>
      <c r="N40" s="4">
        <v>124</v>
      </c>
      <c r="O40" s="4">
        <v>234</v>
      </c>
      <c r="P40" s="4">
        <v>302700</v>
      </c>
      <c r="Q40" s="4">
        <v>616100</v>
      </c>
      <c r="R40" s="5">
        <v>4.0999999999999995E-3</v>
      </c>
      <c r="S40" s="4">
        <v>1018200</v>
      </c>
      <c r="T40" s="4">
        <f t="shared" si="2"/>
        <v>821580</v>
      </c>
      <c r="U40" s="4">
        <f t="shared" si="3"/>
        <v>530900</v>
      </c>
      <c r="V40" s="5">
        <v>4.2099999999999999E-2</v>
      </c>
    </row>
    <row r="41" spans="1:22" x14ac:dyDescent="0.2">
      <c r="A41" s="16" t="s">
        <v>250</v>
      </c>
      <c r="B41" s="4">
        <v>86250</v>
      </c>
      <c r="C41" s="4">
        <v>398900</v>
      </c>
      <c r="D41" s="4">
        <v>-312650</v>
      </c>
      <c r="E41" s="4">
        <v>-46744460000</v>
      </c>
      <c r="F41" s="4">
        <f t="shared" si="0"/>
        <v>-149048731193</v>
      </c>
      <c r="G41" s="4">
        <v>0</v>
      </c>
      <c r="H41" s="4">
        <v>0</v>
      </c>
      <c r="I41" s="4">
        <v>0</v>
      </c>
      <c r="J41" s="4">
        <v>-2112210000</v>
      </c>
      <c r="K41" s="24">
        <f t="shared" si="1"/>
        <v>-25315894000</v>
      </c>
      <c r="L41" s="4">
        <v>636</v>
      </c>
      <c r="M41" s="4">
        <v>1637</v>
      </c>
      <c r="N41" s="4">
        <v>35</v>
      </c>
      <c r="O41" s="4">
        <v>105</v>
      </c>
      <c r="P41" s="4">
        <v>283200</v>
      </c>
      <c r="Q41" s="4">
        <v>457000</v>
      </c>
      <c r="R41" s="5">
        <v>-3.0899999999999997E-2</v>
      </c>
      <c r="S41" s="4">
        <v>849100</v>
      </c>
      <c r="T41" s="4">
        <f t="shared" si="2"/>
        <v>778620</v>
      </c>
      <c r="U41" s="4">
        <f t="shared" si="3"/>
        <v>530900</v>
      </c>
      <c r="V41" s="5">
        <v>1.6E-2</v>
      </c>
    </row>
    <row r="42" spans="1:22" x14ac:dyDescent="0.2">
      <c r="A42" s="16" t="s">
        <v>249</v>
      </c>
      <c r="B42" s="4">
        <v>258400</v>
      </c>
      <c r="C42" s="4">
        <v>391280</v>
      </c>
      <c r="D42" s="4">
        <v>-132880</v>
      </c>
      <c r="E42" s="4">
        <v>-19149260000</v>
      </c>
      <c r="F42" s="4">
        <f t="shared" si="0"/>
        <v>-102304271193</v>
      </c>
      <c r="G42" s="4">
        <v>0</v>
      </c>
      <c r="H42" s="4">
        <v>0</v>
      </c>
      <c r="I42" s="4">
        <v>0</v>
      </c>
      <c r="J42" s="4">
        <v>-452410000</v>
      </c>
      <c r="K42" s="24">
        <f t="shared" si="1"/>
        <v>-23203684000</v>
      </c>
      <c r="L42" s="4">
        <v>893</v>
      </c>
      <c r="M42" s="4">
        <v>1236</v>
      </c>
      <c r="N42" s="4">
        <v>99</v>
      </c>
      <c r="O42" s="4">
        <v>170</v>
      </c>
      <c r="P42" s="4">
        <v>277700</v>
      </c>
      <c r="Q42" s="4">
        <v>429000</v>
      </c>
      <c r="R42" s="5">
        <v>-3.2000000000000002E-3</v>
      </c>
      <c r="S42" s="4">
        <v>820300</v>
      </c>
      <c r="T42" s="4">
        <f t="shared" si="2"/>
        <v>783750</v>
      </c>
      <c r="U42" s="4">
        <f t="shared" si="3"/>
        <v>530900</v>
      </c>
      <c r="V42" s="5">
        <v>4.2699999999999995E-2</v>
      </c>
    </row>
    <row r="43" spans="1:22" x14ac:dyDescent="0.2">
      <c r="A43" s="16" t="s">
        <v>248</v>
      </c>
      <c r="B43" s="4">
        <v>199600</v>
      </c>
      <c r="C43" s="4">
        <v>200315</v>
      </c>
      <c r="D43" s="4">
        <v>-715</v>
      </c>
      <c r="E43" s="4">
        <v>-19330000</v>
      </c>
      <c r="F43" s="4">
        <f t="shared" si="0"/>
        <v>-83155011193</v>
      </c>
      <c r="G43" s="4">
        <v>0</v>
      </c>
      <c r="H43" s="4">
        <v>0</v>
      </c>
      <c r="I43" s="4">
        <v>0</v>
      </c>
      <c r="J43" s="4">
        <v>500000</v>
      </c>
      <c r="K43" s="24">
        <f t="shared" si="1"/>
        <v>-22751274000</v>
      </c>
      <c r="L43" s="4">
        <v>360</v>
      </c>
      <c r="M43" s="4">
        <v>1043</v>
      </c>
      <c r="N43" s="4">
        <v>34</v>
      </c>
      <c r="O43" s="4">
        <v>47</v>
      </c>
      <c r="P43" s="4">
        <v>134100</v>
      </c>
      <c r="Q43" s="4">
        <v>238000</v>
      </c>
      <c r="R43" s="5">
        <v>-1.6200000000000003E-2</v>
      </c>
      <c r="S43" s="4">
        <v>530900</v>
      </c>
      <c r="T43" s="4">
        <f t="shared" si="2"/>
        <v>913460</v>
      </c>
      <c r="U43" s="4">
        <f t="shared" si="3"/>
        <v>513300</v>
      </c>
      <c r="V43" s="5">
        <v>1.43E-2</v>
      </c>
    </row>
    <row r="44" spans="1:22" x14ac:dyDescent="0.2">
      <c r="A44" s="16" t="s">
        <v>247</v>
      </c>
      <c r="B44" s="4">
        <v>465900</v>
      </c>
      <c r="C44" s="4">
        <v>315142</v>
      </c>
      <c r="D44" s="4">
        <v>150758</v>
      </c>
      <c r="E44" s="4">
        <v>23848140000</v>
      </c>
      <c r="F44" s="4">
        <f t="shared" si="0"/>
        <v>-83135681193</v>
      </c>
      <c r="G44" s="4">
        <v>0</v>
      </c>
      <c r="H44" s="4">
        <v>0</v>
      </c>
      <c r="I44" s="4">
        <v>0</v>
      </c>
      <c r="J44" s="4">
        <v>1222670000</v>
      </c>
      <c r="K44" s="24">
        <f t="shared" si="1"/>
        <v>-22751774000</v>
      </c>
      <c r="L44" s="4">
        <v>841</v>
      </c>
      <c r="M44" s="4">
        <v>948</v>
      </c>
      <c r="N44" s="4">
        <v>118</v>
      </c>
      <c r="O44" s="4">
        <v>99</v>
      </c>
      <c r="P44" s="4">
        <v>322700</v>
      </c>
      <c r="Q44" s="4">
        <v>300500</v>
      </c>
      <c r="R44" s="5">
        <v>-5.6999999999999993E-3</v>
      </c>
      <c r="S44" s="4">
        <v>926900</v>
      </c>
      <c r="T44" s="4">
        <f t="shared" si="2"/>
        <v>1063650</v>
      </c>
      <c r="U44" s="4">
        <f t="shared" si="3"/>
        <v>513300</v>
      </c>
      <c r="V44" s="5">
        <v>3.4300000000000004E-2</v>
      </c>
    </row>
    <row r="45" spans="1:22" x14ac:dyDescent="0.2">
      <c r="A45" s="16" t="s">
        <v>246</v>
      </c>
      <c r="B45" s="4">
        <v>359910</v>
      </c>
      <c r="C45" s="4">
        <v>218900</v>
      </c>
      <c r="D45" s="4">
        <v>141010</v>
      </c>
      <c r="E45" s="4">
        <v>21392468807</v>
      </c>
      <c r="F45" s="4">
        <f t="shared" si="0"/>
        <v>-106983821193</v>
      </c>
      <c r="G45" s="4">
        <v>0</v>
      </c>
      <c r="H45" s="4">
        <v>0</v>
      </c>
      <c r="I45" s="4">
        <v>0</v>
      </c>
      <c r="J45" s="4">
        <v>1222670000</v>
      </c>
      <c r="K45" s="24">
        <f t="shared" si="1"/>
        <v>-23974444000</v>
      </c>
      <c r="L45" s="4">
        <v>1417</v>
      </c>
      <c r="M45" s="4">
        <v>1066</v>
      </c>
      <c r="N45" s="4">
        <v>302</v>
      </c>
      <c r="O45" s="4">
        <v>120</v>
      </c>
      <c r="P45" s="4">
        <v>697500</v>
      </c>
      <c r="Q45" s="4">
        <v>431600</v>
      </c>
      <c r="R45" s="5">
        <v>6.7400000000000002E-2</v>
      </c>
      <c r="S45" s="4">
        <v>1325500</v>
      </c>
      <c r="T45" s="4">
        <f t="shared" si="2"/>
        <v>1066730</v>
      </c>
      <c r="U45" s="4">
        <f t="shared" si="3"/>
        <v>513300</v>
      </c>
      <c r="V45" s="5">
        <v>6.3099999999999989E-2</v>
      </c>
    </row>
    <row r="46" spans="1:22" x14ac:dyDescent="0.2">
      <c r="A46" s="16" t="s">
        <v>245</v>
      </c>
      <c r="B46" s="4">
        <v>340600</v>
      </c>
      <c r="C46" s="4">
        <v>562232</v>
      </c>
      <c r="D46" s="4">
        <v>-221632</v>
      </c>
      <c r="E46" s="4">
        <v>-31080730000</v>
      </c>
      <c r="F46" s="4">
        <f t="shared" si="0"/>
        <v>-128376290000</v>
      </c>
      <c r="G46" s="4">
        <v>0</v>
      </c>
      <c r="H46" s="4">
        <v>0</v>
      </c>
      <c r="I46" s="4">
        <v>0</v>
      </c>
      <c r="J46" s="4">
        <v>-999580000</v>
      </c>
      <c r="K46" s="24">
        <f t="shared" si="1"/>
        <v>-25197114000</v>
      </c>
      <c r="L46" s="4">
        <v>862</v>
      </c>
      <c r="M46" s="4">
        <v>2021</v>
      </c>
      <c r="N46" s="4">
        <v>81</v>
      </c>
      <c r="O46" s="4">
        <v>170</v>
      </c>
      <c r="P46" s="4">
        <v>261400</v>
      </c>
      <c r="Q46" s="4">
        <v>580700</v>
      </c>
      <c r="R46" s="5">
        <v>-6.0999999999999995E-3</v>
      </c>
      <c r="S46" s="4">
        <v>1225100</v>
      </c>
      <c r="T46" s="4">
        <f t="shared" si="2"/>
        <v>1017120</v>
      </c>
      <c r="U46" s="4">
        <f t="shared" si="3"/>
        <v>419500</v>
      </c>
      <c r="V46" s="5">
        <v>3.6799999999999999E-2</v>
      </c>
    </row>
    <row r="47" spans="1:22" x14ac:dyDescent="0.2">
      <c r="A47" s="16" t="s">
        <v>244</v>
      </c>
      <c r="B47" s="4">
        <v>156100</v>
      </c>
      <c r="C47" s="4">
        <v>236492</v>
      </c>
      <c r="D47" s="4">
        <v>-80392</v>
      </c>
      <c r="E47" s="4">
        <v>-11173830000</v>
      </c>
      <c r="F47" s="4">
        <f t="shared" ref="F47:F73" si="4">E47+F48</f>
        <v>-97295560000</v>
      </c>
      <c r="G47" s="4">
        <v>0</v>
      </c>
      <c r="H47" s="4">
        <v>0</v>
      </c>
      <c r="I47" s="4">
        <v>0</v>
      </c>
      <c r="J47" s="4">
        <v>58130000</v>
      </c>
      <c r="K47" s="24">
        <f t="shared" ref="K47:K73" si="5">K48+J47</f>
        <v>-24197534000</v>
      </c>
      <c r="L47" s="4">
        <v>468</v>
      </c>
      <c r="M47" s="4">
        <v>786</v>
      </c>
      <c r="N47" s="4">
        <v>43</v>
      </c>
      <c r="O47" s="4">
        <v>86</v>
      </c>
      <c r="P47" s="4">
        <v>147700</v>
      </c>
      <c r="Q47" s="4">
        <v>251700</v>
      </c>
      <c r="R47" s="5">
        <v>-5.9999999999999995E-4</v>
      </c>
      <c r="S47" s="4">
        <v>633800</v>
      </c>
      <c r="T47" s="4">
        <f t="shared" si="2"/>
        <v>1088770</v>
      </c>
      <c r="U47" s="4">
        <f t="shared" ref="U47:U73" si="6">MIN(S48:S52)</f>
        <v>419500</v>
      </c>
      <c r="V47" s="5">
        <v>2.5099999999999997E-2</v>
      </c>
    </row>
    <row r="48" spans="1:22" x14ac:dyDescent="0.2">
      <c r="A48" s="16" t="s">
        <v>243</v>
      </c>
      <c r="B48" s="4">
        <v>92000</v>
      </c>
      <c r="C48" s="4">
        <v>269800</v>
      </c>
      <c r="D48" s="4">
        <v>-177800</v>
      </c>
      <c r="E48" s="4">
        <v>-26127930000</v>
      </c>
      <c r="F48" s="4">
        <f t="shared" si="4"/>
        <v>-86121730000</v>
      </c>
      <c r="G48" s="4">
        <v>0</v>
      </c>
      <c r="H48" s="4">
        <v>0</v>
      </c>
      <c r="I48" s="4">
        <v>0</v>
      </c>
      <c r="J48" s="4">
        <v>578240000</v>
      </c>
      <c r="K48" s="24">
        <f t="shared" si="5"/>
        <v>-24255664000</v>
      </c>
      <c r="L48" s="4">
        <v>419</v>
      </c>
      <c r="M48" s="4">
        <v>804</v>
      </c>
      <c r="N48" s="4">
        <v>36</v>
      </c>
      <c r="O48" s="4">
        <v>76</v>
      </c>
      <c r="P48" s="4">
        <v>119300</v>
      </c>
      <c r="Q48" s="4">
        <v>249700</v>
      </c>
      <c r="R48" s="5">
        <v>-1.1399999999999999E-2</v>
      </c>
      <c r="S48" s="4">
        <v>513300</v>
      </c>
      <c r="T48" s="4">
        <f t="shared" si="2"/>
        <v>1173840</v>
      </c>
      <c r="U48" s="4">
        <f t="shared" si="6"/>
        <v>419500</v>
      </c>
      <c r="V48" s="5">
        <v>1.8799999999999997E-2</v>
      </c>
    </row>
    <row r="49" spans="1:22" x14ac:dyDescent="0.2">
      <c r="A49" s="16" t="s">
        <v>236</v>
      </c>
      <c r="B49" s="4">
        <v>116302</v>
      </c>
      <c r="C49" s="4">
        <v>284450</v>
      </c>
      <c r="D49" s="4">
        <v>-168148</v>
      </c>
      <c r="E49" s="4">
        <v>-24711070000</v>
      </c>
      <c r="F49" s="4">
        <f t="shared" si="4"/>
        <v>-59993800000</v>
      </c>
      <c r="G49" s="4">
        <v>0</v>
      </c>
      <c r="H49" s="4">
        <v>0</v>
      </c>
      <c r="I49" s="4">
        <v>0</v>
      </c>
      <c r="J49" s="4">
        <v>578240000</v>
      </c>
      <c r="K49" s="24">
        <f t="shared" si="5"/>
        <v>-24833904000</v>
      </c>
      <c r="L49" s="4">
        <v>347</v>
      </c>
      <c r="M49" s="4">
        <v>1034</v>
      </c>
      <c r="N49" s="4">
        <v>26</v>
      </c>
      <c r="O49" s="4">
        <v>131</v>
      </c>
      <c r="P49" s="4">
        <v>104200</v>
      </c>
      <c r="Q49" s="4">
        <v>393200</v>
      </c>
      <c r="R49" s="5">
        <v>-2E-3</v>
      </c>
      <c r="S49" s="4">
        <v>821700</v>
      </c>
      <c r="T49" s="4">
        <f t="shared" si="2"/>
        <v>1154190</v>
      </c>
      <c r="U49" s="4">
        <f t="shared" si="6"/>
        <v>419500</v>
      </c>
      <c r="V49" s="5">
        <v>1.54E-2</v>
      </c>
    </row>
    <row r="50" spans="1:22" x14ac:dyDescent="0.2">
      <c r="A50" s="16" t="s">
        <v>235</v>
      </c>
      <c r="B50" s="4">
        <v>106100</v>
      </c>
      <c r="C50" s="4">
        <v>273700</v>
      </c>
      <c r="D50" s="4">
        <v>-167600</v>
      </c>
      <c r="E50" s="4">
        <v>-24704710000</v>
      </c>
      <c r="F50" s="4">
        <f t="shared" si="4"/>
        <v>-35282730000</v>
      </c>
      <c r="G50" s="4">
        <v>0</v>
      </c>
      <c r="H50" s="4">
        <v>0</v>
      </c>
      <c r="I50" s="4">
        <v>0</v>
      </c>
      <c r="J50" s="4">
        <v>710610000</v>
      </c>
      <c r="K50" s="24">
        <f t="shared" si="5"/>
        <v>-25412144000</v>
      </c>
      <c r="L50" s="4">
        <v>550</v>
      </c>
      <c r="M50" s="4">
        <v>732</v>
      </c>
      <c r="N50" s="4">
        <v>57</v>
      </c>
      <c r="O50" s="4">
        <v>116</v>
      </c>
      <c r="P50" s="4">
        <v>177000</v>
      </c>
      <c r="Q50" s="4">
        <v>288200</v>
      </c>
      <c r="R50" s="5">
        <v>0</v>
      </c>
      <c r="S50" s="4">
        <v>569200</v>
      </c>
      <c r="T50" s="4">
        <f t="shared" si="2"/>
        <v>1158520</v>
      </c>
      <c r="U50" s="4">
        <f t="shared" si="6"/>
        <v>419500</v>
      </c>
      <c r="V50" s="5">
        <v>2.07E-2</v>
      </c>
    </row>
    <row r="51" spans="1:22" x14ac:dyDescent="0.2">
      <c r="A51" s="16" t="s">
        <v>234</v>
      </c>
      <c r="B51" s="4">
        <v>148400</v>
      </c>
      <c r="C51" s="4">
        <v>114900</v>
      </c>
      <c r="D51" s="4">
        <v>33500</v>
      </c>
      <c r="E51" s="4">
        <v>5218690000</v>
      </c>
      <c r="F51" s="4">
        <f t="shared" si="4"/>
        <v>-10578020000</v>
      </c>
      <c r="G51" s="4">
        <v>0</v>
      </c>
      <c r="H51" s="4">
        <v>0</v>
      </c>
      <c r="I51" s="4">
        <v>0</v>
      </c>
      <c r="J51" s="4">
        <v>1513740000</v>
      </c>
      <c r="K51" s="24">
        <f t="shared" si="5"/>
        <v>-26122754000</v>
      </c>
      <c r="L51" s="4">
        <v>447</v>
      </c>
      <c r="M51" s="4">
        <v>780</v>
      </c>
      <c r="N51" s="4">
        <v>60</v>
      </c>
      <c r="O51" s="4">
        <v>44</v>
      </c>
      <c r="P51" s="4">
        <v>166800</v>
      </c>
      <c r="Q51" s="4">
        <v>197100</v>
      </c>
      <c r="R51" s="5">
        <v>2.0999999999999999E-3</v>
      </c>
      <c r="S51" s="4">
        <v>419500</v>
      </c>
      <c r="T51" s="4">
        <f t="shared" si="2"/>
        <v>1162780</v>
      </c>
      <c r="U51" s="4">
        <f t="shared" si="6"/>
        <v>729000</v>
      </c>
      <c r="V51" s="5">
        <v>2.87E-2</v>
      </c>
    </row>
    <row r="52" spans="1:22" x14ac:dyDescent="0.2">
      <c r="A52" s="16" t="s">
        <v>233</v>
      </c>
      <c r="B52" s="4">
        <v>605700</v>
      </c>
      <c r="C52" s="4">
        <v>322650</v>
      </c>
      <c r="D52" s="4">
        <v>283050</v>
      </c>
      <c r="E52" s="4">
        <v>42487330000</v>
      </c>
      <c r="F52" s="4">
        <f t="shared" si="4"/>
        <v>-15796710000</v>
      </c>
      <c r="G52" s="4">
        <v>0</v>
      </c>
      <c r="H52" s="4">
        <v>0</v>
      </c>
      <c r="I52" s="4">
        <v>0</v>
      </c>
      <c r="J52" s="4">
        <v>-7365930000</v>
      </c>
      <c r="K52" s="24">
        <f t="shared" si="5"/>
        <v>-27636494000</v>
      </c>
      <c r="L52" s="4">
        <v>398</v>
      </c>
      <c r="M52" s="4">
        <v>600</v>
      </c>
      <c r="N52" s="4">
        <v>119</v>
      </c>
      <c r="O52" s="4">
        <v>156</v>
      </c>
      <c r="P52" s="4">
        <v>356900</v>
      </c>
      <c r="Q52" s="4">
        <v>406000</v>
      </c>
      <c r="R52" s="5">
        <v>-1.2999999999999999E-3</v>
      </c>
      <c r="S52" s="4">
        <v>871600</v>
      </c>
      <c r="T52" s="4">
        <f t="shared" si="2"/>
        <v>1098830</v>
      </c>
      <c r="U52" s="4">
        <f t="shared" si="6"/>
        <v>729000</v>
      </c>
      <c r="V52" s="5">
        <v>3.1099999999999999E-2</v>
      </c>
    </row>
    <row r="53" spans="1:22" x14ac:dyDescent="0.2">
      <c r="A53" s="16" t="s">
        <v>232</v>
      </c>
      <c r="B53" s="4">
        <v>1250600</v>
      </c>
      <c r="C53" s="4">
        <v>616590</v>
      </c>
      <c r="D53" s="4">
        <v>634010</v>
      </c>
      <c r="E53" s="4">
        <v>93533160000</v>
      </c>
      <c r="F53" s="4">
        <f t="shared" si="4"/>
        <v>-58284040000</v>
      </c>
      <c r="G53" s="4">
        <v>0</v>
      </c>
      <c r="H53" s="4">
        <v>0</v>
      </c>
      <c r="I53" s="4">
        <v>0</v>
      </c>
      <c r="J53" s="4">
        <v>-2090270000</v>
      </c>
      <c r="K53" s="24">
        <f t="shared" si="5"/>
        <v>-20270564000</v>
      </c>
      <c r="L53" s="4">
        <v>1427</v>
      </c>
      <c r="M53" s="4">
        <v>1387</v>
      </c>
      <c r="N53" s="4">
        <v>294</v>
      </c>
      <c r="O53" s="4">
        <v>313</v>
      </c>
      <c r="P53" s="4">
        <v>864800</v>
      </c>
      <c r="Q53" s="4">
        <v>892000</v>
      </c>
      <c r="R53" s="5">
        <v>1.9799999999999998E-2</v>
      </c>
      <c r="S53" s="4">
        <v>1828000</v>
      </c>
      <c r="T53" s="4">
        <f t="shared" si="2"/>
        <v>989980</v>
      </c>
      <c r="U53" s="4">
        <f t="shared" si="6"/>
        <v>729000</v>
      </c>
      <c r="V53" s="5">
        <v>7.3899999999999993E-2</v>
      </c>
    </row>
    <row r="54" spans="1:22" x14ac:dyDescent="0.2">
      <c r="A54" s="16" t="s">
        <v>231</v>
      </c>
      <c r="B54" s="4">
        <v>1376801</v>
      </c>
      <c r="C54" s="4">
        <v>1828768</v>
      </c>
      <c r="D54" s="4">
        <v>-451967</v>
      </c>
      <c r="E54" s="4">
        <v>-66202770000</v>
      </c>
      <c r="F54" s="4">
        <f t="shared" si="4"/>
        <v>-151817200000</v>
      </c>
      <c r="G54" s="4">
        <v>0</v>
      </c>
      <c r="H54" s="4">
        <v>0</v>
      </c>
      <c r="I54" s="4">
        <v>0</v>
      </c>
      <c r="J54" s="4">
        <v>46460000</v>
      </c>
      <c r="K54" s="24">
        <f t="shared" si="5"/>
        <v>-18180294000</v>
      </c>
      <c r="L54" s="4">
        <v>1194</v>
      </c>
      <c r="M54" s="4">
        <v>1633</v>
      </c>
      <c r="N54" s="4">
        <v>259</v>
      </c>
      <c r="O54" s="4">
        <v>292</v>
      </c>
      <c r="P54" s="4">
        <v>623700</v>
      </c>
      <c r="Q54" s="4">
        <v>778100</v>
      </c>
      <c r="R54" s="5">
        <v>-4.7599999999999996E-2</v>
      </c>
      <c r="S54" s="4">
        <v>2428800</v>
      </c>
      <c r="T54" s="4">
        <f t="shared" si="2"/>
        <v>830520</v>
      </c>
      <c r="U54" s="4">
        <f t="shared" si="6"/>
        <v>625200</v>
      </c>
      <c r="V54" s="5">
        <v>5.4699999999999999E-2</v>
      </c>
    </row>
    <row r="55" spans="1:22" x14ac:dyDescent="0.2">
      <c r="A55" s="16" t="s">
        <v>230</v>
      </c>
      <c r="B55" s="4">
        <v>157000</v>
      </c>
      <c r="C55" s="4">
        <v>828970</v>
      </c>
      <c r="D55" s="4">
        <v>-671970</v>
      </c>
      <c r="E55" s="4">
        <v>-104343370000</v>
      </c>
      <c r="F55" s="4">
        <f t="shared" si="4"/>
        <v>-85614430000</v>
      </c>
      <c r="G55" s="4">
        <v>0</v>
      </c>
      <c r="H55" s="4">
        <v>0</v>
      </c>
      <c r="I55" s="4">
        <v>0</v>
      </c>
      <c r="J55" s="4">
        <v>1581550000</v>
      </c>
      <c r="K55" s="24">
        <f t="shared" si="5"/>
        <v>-18226754000</v>
      </c>
      <c r="L55" s="4">
        <v>1700</v>
      </c>
      <c r="M55" s="4">
        <v>2317</v>
      </c>
      <c r="N55" s="4">
        <v>153</v>
      </c>
      <c r="O55" s="4">
        <v>229</v>
      </c>
      <c r="P55" s="4">
        <v>506200</v>
      </c>
      <c r="Q55" s="4">
        <v>773300</v>
      </c>
      <c r="R55" s="5">
        <v>-2.5899999999999999E-2</v>
      </c>
      <c r="S55" s="4">
        <v>1356300</v>
      </c>
      <c r="T55" s="4">
        <f t="shared" si="2"/>
        <v>769950</v>
      </c>
      <c r="U55" s="4">
        <f t="shared" si="6"/>
        <v>612500</v>
      </c>
      <c r="V55" s="5">
        <v>6.08E-2</v>
      </c>
    </row>
    <row r="56" spans="1:22" x14ac:dyDescent="0.2">
      <c r="A56" s="16" t="s">
        <v>229</v>
      </c>
      <c r="B56" s="4">
        <v>190000</v>
      </c>
      <c r="C56" s="4">
        <v>321832</v>
      </c>
      <c r="D56" s="4">
        <v>-131832</v>
      </c>
      <c r="E56" s="4">
        <v>-20664350000</v>
      </c>
      <c r="F56" s="4">
        <f t="shared" si="4"/>
        <v>18728940000</v>
      </c>
      <c r="G56" s="4">
        <v>0</v>
      </c>
      <c r="H56" s="4">
        <v>0</v>
      </c>
      <c r="I56" s="4">
        <v>0</v>
      </c>
      <c r="J56" s="4">
        <v>1581550000</v>
      </c>
      <c r="K56" s="24">
        <f t="shared" si="5"/>
        <v>-19808304000</v>
      </c>
      <c r="L56" s="4">
        <v>791</v>
      </c>
      <c r="M56" s="4">
        <v>1166</v>
      </c>
      <c r="N56" s="4">
        <v>103</v>
      </c>
      <c r="O56" s="4">
        <v>116</v>
      </c>
      <c r="P56" s="4">
        <v>288600</v>
      </c>
      <c r="Q56" s="4">
        <v>346800</v>
      </c>
      <c r="R56" s="5">
        <v>0</v>
      </c>
      <c r="S56" s="4">
        <v>729000</v>
      </c>
      <c r="T56" s="4">
        <f t="shared" si="2"/>
        <v>774840</v>
      </c>
      <c r="U56" s="4">
        <f t="shared" si="6"/>
        <v>462100</v>
      </c>
      <c r="V56" s="5">
        <v>2.2099999999999998E-2</v>
      </c>
    </row>
    <row r="57" spans="1:22" x14ac:dyDescent="0.2">
      <c r="A57" s="16" t="s">
        <v>228</v>
      </c>
      <c r="B57" s="4">
        <v>887732</v>
      </c>
      <c r="C57" s="4">
        <v>579697</v>
      </c>
      <c r="D57" s="4">
        <v>308035</v>
      </c>
      <c r="E57" s="4">
        <v>49354310000</v>
      </c>
      <c r="F57" s="4">
        <f t="shared" si="4"/>
        <v>39393290000</v>
      </c>
      <c r="K57" s="24">
        <f t="shared" si="5"/>
        <v>-21389854000</v>
      </c>
      <c r="L57" s="4">
        <v>1278</v>
      </c>
      <c r="M57" s="4">
        <v>2030</v>
      </c>
      <c r="N57" s="4">
        <v>191</v>
      </c>
      <c r="O57" s="4">
        <v>320</v>
      </c>
      <c r="P57" s="4">
        <v>459700</v>
      </c>
      <c r="Q57" s="4">
        <v>714400</v>
      </c>
      <c r="R57" s="5">
        <v>2.2700000000000001E-2</v>
      </c>
      <c r="S57" s="4">
        <v>1350300</v>
      </c>
      <c r="T57" s="4">
        <f t="shared" si="2"/>
        <v>698380</v>
      </c>
      <c r="U57" s="4">
        <f t="shared" si="6"/>
        <v>232100</v>
      </c>
      <c r="V57" s="5">
        <v>4.9400000000000006E-2</v>
      </c>
    </row>
    <row r="58" spans="1:22" x14ac:dyDescent="0.2">
      <c r="A58" s="16" t="s">
        <v>227</v>
      </c>
      <c r="B58" s="4">
        <v>801418</v>
      </c>
      <c r="C58" s="4">
        <v>171155</v>
      </c>
      <c r="D58" s="4">
        <v>630263</v>
      </c>
      <c r="E58" s="4">
        <v>97335880000</v>
      </c>
      <c r="F58" s="4">
        <f t="shared" si="4"/>
        <v>-9961020000</v>
      </c>
      <c r="G58" s="4">
        <v>0</v>
      </c>
      <c r="H58" s="4">
        <v>0</v>
      </c>
      <c r="I58" s="4">
        <v>0</v>
      </c>
      <c r="J58" s="4">
        <v>-14958840000</v>
      </c>
      <c r="K58" s="24">
        <f t="shared" si="5"/>
        <v>-21389854000</v>
      </c>
      <c r="L58" s="4">
        <v>1778</v>
      </c>
      <c r="M58" s="4">
        <v>1209</v>
      </c>
      <c r="N58" s="4">
        <v>240</v>
      </c>
      <c r="O58" s="4">
        <v>141</v>
      </c>
      <c r="P58" s="4">
        <v>795500</v>
      </c>
      <c r="Q58" s="4">
        <v>539100</v>
      </c>
      <c r="R58" s="5">
        <v>5.8299999999999998E-2</v>
      </c>
      <c r="S58" s="4">
        <v>1364000</v>
      </c>
      <c r="T58" s="4">
        <f t="shared" si="2"/>
        <v>595870</v>
      </c>
      <c r="U58" s="4">
        <f t="shared" si="6"/>
        <v>232100</v>
      </c>
      <c r="V58" s="5">
        <v>6.2100000000000002E-2</v>
      </c>
    </row>
    <row r="59" spans="1:22" x14ac:dyDescent="0.2">
      <c r="A59" s="16" t="s">
        <v>226</v>
      </c>
      <c r="B59" s="4">
        <v>302800</v>
      </c>
      <c r="C59" s="4">
        <v>146385</v>
      </c>
      <c r="D59" s="4">
        <v>156415</v>
      </c>
      <c r="E59" s="4">
        <v>22750710000</v>
      </c>
      <c r="F59" s="4">
        <f t="shared" si="4"/>
        <v>-107296900000</v>
      </c>
      <c r="K59" s="24">
        <f t="shared" si="5"/>
        <v>-6431014000</v>
      </c>
      <c r="L59" s="4">
        <v>574</v>
      </c>
      <c r="M59" s="4">
        <v>929</v>
      </c>
      <c r="N59" s="4">
        <v>85</v>
      </c>
      <c r="O59" s="4">
        <v>98</v>
      </c>
      <c r="P59" s="4">
        <v>240700</v>
      </c>
      <c r="Q59" s="4">
        <v>375900</v>
      </c>
      <c r="R59" s="5">
        <v>-6.8000000000000005E-3</v>
      </c>
      <c r="S59" s="4">
        <v>625200</v>
      </c>
      <c r="T59" s="4">
        <f t="shared" si="2"/>
        <v>595840</v>
      </c>
      <c r="U59" s="4">
        <f t="shared" si="6"/>
        <v>232100</v>
      </c>
      <c r="V59" s="5">
        <v>3.04E-2</v>
      </c>
    </row>
    <row r="60" spans="1:22" x14ac:dyDescent="0.2">
      <c r="A60" s="16" t="s">
        <v>225</v>
      </c>
      <c r="B60" s="4">
        <v>260600</v>
      </c>
      <c r="C60" s="4">
        <v>162001</v>
      </c>
      <c r="D60" s="4">
        <v>98599</v>
      </c>
      <c r="E60" s="4">
        <v>14468600000</v>
      </c>
      <c r="F60" s="4">
        <f t="shared" si="4"/>
        <v>-130047610000</v>
      </c>
      <c r="G60" s="4">
        <v>0</v>
      </c>
      <c r="H60" s="4">
        <v>0</v>
      </c>
      <c r="I60" s="4">
        <v>0</v>
      </c>
      <c r="J60" s="4">
        <v>11143720000</v>
      </c>
      <c r="K60" s="24">
        <f t="shared" si="5"/>
        <v>-6431014000</v>
      </c>
      <c r="L60" s="4">
        <v>703</v>
      </c>
      <c r="M60" s="4">
        <v>1135</v>
      </c>
      <c r="N60" s="4">
        <v>88</v>
      </c>
      <c r="O60" s="4">
        <v>81</v>
      </c>
      <c r="P60" s="4">
        <v>266200</v>
      </c>
      <c r="Q60" s="4">
        <v>318000</v>
      </c>
      <c r="R60" s="5">
        <v>1.3100000000000001E-2</v>
      </c>
      <c r="S60" s="4">
        <v>612500</v>
      </c>
      <c r="T60" s="4">
        <f t="shared" si="2"/>
        <v>564040</v>
      </c>
      <c r="U60" s="4">
        <f t="shared" si="6"/>
        <v>232100</v>
      </c>
      <c r="V60" s="5">
        <v>2.3799999999999998E-2</v>
      </c>
    </row>
    <row r="61" spans="1:22" x14ac:dyDescent="0.2">
      <c r="A61" s="16" t="s">
        <v>224</v>
      </c>
      <c r="B61" s="4">
        <v>224500</v>
      </c>
      <c r="C61" s="4">
        <v>121500</v>
      </c>
      <c r="D61" s="4">
        <v>103000</v>
      </c>
      <c r="E61" s="4">
        <v>14950690000</v>
      </c>
      <c r="F61" s="4">
        <f t="shared" si="4"/>
        <v>-144516210000</v>
      </c>
      <c r="G61" s="4">
        <v>0</v>
      </c>
      <c r="H61" s="4">
        <v>0</v>
      </c>
      <c r="I61" s="4">
        <v>0</v>
      </c>
      <c r="J61" s="4">
        <v>-13875780000</v>
      </c>
      <c r="K61" s="24">
        <f t="shared" si="5"/>
        <v>-17574734000</v>
      </c>
      <c r="L61" s="4">
        <v>266</v>
      </c>
      <c r="M61" s="4">
        <v>724</v>
      </c>
      <c r="N61" s="4">
        <v>34</v>
      </c>
      <c r="O61" s="4">
        <v>93</v>
      </c>
      <c r="P61" s="4">
        <v>99900</v>
      </c>
      <c r="Q61" s="4">
        <v>273900</v>
      </c>
      <c r="R61" s="5">
        <v>7.000000000000001E-4</v>
      </c>
      <c r="S61" s="4">
        <v>462100</v>
      </c>
      <c r="T61" s="4">
        <f t="shared" si="2"/>
        <v>570030</v>
      </c>
      <c r="U61" s="4">
        <f t="shared" si="6"/>
        <v>232100</v>
      </c>
      <c r="V61" s="5">
        <v>2.6000000000000002E-2</v>
      </c>
    </row>
    <row r="62" spans="1:22" x14ac:dyDescent="0.2">
      <c r="A62" s="16" t="s">
        <v>223</v>
      </c>
      <c r="B62" s="4">
        <v>84100</v>
      </c>
      <c r="C62" s="4">
        <v>61929</v>
      </c>
      <c r="D62" s="4">
        <v>22171</v>
      </c>
      <c r="E62" s="4">
        <v>3209080000</v>
      </c>
      <c r="F62" s="4">
        <f t="shared" si="4"/>
        <v>-159466900000</v>
      </c>
      <c r="G62" s="4">
        <v>0</v>
      </c>
      <c r="H62" s="4">
        <v>0</v>
      </c>
      <c r="I62" s="4">
        <v>0</v>
      </c>
      <c r="J62" s="4">
        <v>173760000</v>
      </c>
      <c r="K62" s="24">
        <f t="shared" si="5"/>
        <v>-3698954000</v>
      </c>
      <c r="L62" s="4">
        <v>455</v>
      </c>
      <c r="M62" s="4">
        <v>370</v>
      </c>
      <c r="N62" s="4">
        <v>42</v>
      </c>
      <c r="O62" s="4">
        <v>20</v>
      </c>
      <c r="P62" s="4">
        <v>144600</v>
      </c>
      <c r="Q62" s="4">
        <v>87400</v>
      </c>
      <c r="R62" s="5">
        <v>2.2599999999999999E-2</v>
      </c>
      <c r="S62" s="4">
        <v>232100</v>
      </c>
      <c r="T62" s="4">
        <f t="shared" si="2"/>
        <v>620360</v>
      </c>
      <c r="U62" s="4">
        <f t="shared" si="6"/>
        <v>585700</v>
      </c>
      <c r="V62" s="5">
        <v>2.2799999999999997E-2</v>
      </c>
    </row>
    <row r="63" spans="1:22" x14ac:dyDescent="0.2">
      <c r="A63" s="16" t="s">
        <v>222</v>
      </c>
      <c r="B63" s="4">
        <v>160908</v>
      </c>
      <c r="C63" s="4">
        <v>283995</v>
      </c>
      <c r="D63" s="4">
        <v>-123087</v>
      </c>
      <c r="E63" s="4">
        <v>-17209240000</v>
      </c>
      <c r="F63" s="4">
        <f t="shared" si="4"/>
        <v>-162675980000</v>
      </c>
      <c r="G63" s="4">
        <v>0</v>
      </c>
      <c r="H63" s="4">
        <v>0</v>
      </c>
      <c r="I63" s="4">
        <v>0</v>
      </c>
      <c r="J63" s="4">
        <v>-595560000</v>
      </c>
      <c r="K63" s="24">
        <f t="shared" si="5"/>
        <v>-3872714000</v>
      </c>
      <c r="L63" s="4">
        <v>622</v>
      </c>
      <c r="M63" s="4">
        <v>894</v>
      </c>
      <c r="N63" s="4">
        <v>77</v>
      </c>
      <c r="O63" s="4">
        <v>115</v>
      </c>
      <c r="P63" s="4">
        <v>300000</v>
      </c>
      <c r="Q63" s="4">
        <v>392500</v>
      </c>
      <c r="R63" s="5">
        <v>5.6999999999999993E-3</v>
      </c>
      <c r="S63" s="4">
        <v>739500</v>
      </c>
      <c r="T63" s="4">
        <f t="shared" si="2"/>
        <v>609950</v>
      </c>
      <c r="U63" s="4">
        <f t="shared" si="6"/>
        <v>338900</v>
      </c>
      <c r="V63" s="5">
        <v>4.2900000000000001E-2</v>
      </c>
    </row>
    <row r="64" spans="1:22" x14ac:dyDescent="0.2">
      <c r="A64" s="16" t="s">
        <v>221</v>
      </c>
      <c r="B64" s="4">
        <v>25900</v>
      </c>
      <c r="C64" s="4">
        <v>306945</v>
      </c>
      <c r="D64" s="4">
        <v>-281045</v>
      </c>
      <c r="E64" s="4">
        <v>-40993530000</v>
      </c>
      <c r="F64" s="4">
        <f t="shared" si="4"/>
        <v>-145466740000</v>
      </c>
      <c r="G64" s="4">
        <v>0</v>
      </c>
      <c r="H64" s="4">
        <v>0</v>
      </c>
      <c r="I64" s="4">
        <v>0</v>
      </c>
      <c r="J64" s="4">
        <v>-818740000</v>
      </c>
      <c r="K64" s="24">
        <f t="shared" si="5"/>
        <v>-3277154000</v>
      </c>
      <c r="L64" s="4">
        <v>816</v>
      </c>
      <c r="M64" s="4">
        <v>1622</v>
      </c>
      <c r="N64" s="4">
        <v>68</v>
      </c>
      <c r="O64" s="4">
        <v>117</v>
      </c>
      <c r="P64" s="4">
        <v>250700</v>
      </c>
      <c r="Q64" s="4">
        <v>541700</v>
      </c>
      <c r="R64" s="5">
        <v>-2.8300000000000002E-2</v>
      </c>
      <c r="S64" s="4">
        <v>834200</v>
      </c>
      <c r="T64" s="4">
        <f t="shared" si="2"/>
        <v>568760</v>
      </c>
      <c r="U64" s="4">
        <f t="shared" si="6"/>
        <v>338900</v>
      </c>
      <c r="V64" s="5">
        <v>7.6600000000000001E-2</v>
      </c>
    </row>
    <row r="65" spans="1:22" x14ac:dyDescent="0.2">
      <c r="A65" s="16" t="s">
        <v>220</v>
      </c>
      <c r="B65" s="4">
        <v>95080</v>
      </c>
      <c r="C65" s="4">
        <v>246649</v>
      </c>
      <c r="D65" s="4">
        <v>-151569</v>
      </c>
      <c r="E65" s="4">
        <v>-21322770000</v>
      </c>
      <c r="F65" s="4">
        <f t="shared" si="4"/>
        <v>-104473210000</v>
      </c>
      <c r="G65" s="4">
        <v>0</v>
      </c>
      <c r="H65" s="4">
        <v>0</v>
      </c>
      <c r="I65" s="4">
        <v>0</v>
      </c>
      <c r="J65" s="4">
        <v>-391240000</v>
      </c>
      <c r="K65" s="24">
        <f t="shared" si="5"/>
        <v>-2458414000</v>
      </c>
      <c r="L65" s="4">
        <v>1092</v>
      </c>
      <c r="M65" s="4">
        <v>531</v>
      </c>
      <c r="N65" s="4">
        <v>177</v>
      </c>
      <c r="O65" s="4">
        <v>63</v>
      </c>
      <c r="P65" s="4">
        <v>502400</v>
      </c>
      <c r="Q65" s="4">
        <v>191900</v>
      </c>
      <c r="R65" s="5">
        <v>6.3899999999999998E-2</v>
      </c>
      <c r="S65" s="4">
        <v>750600</v>
      </c>
      <c r="T65" s="4">
        <f t="shared" si="2"/>
        <v>535860</v>
      </c>
      <c r="U65" s="4">
        <f t="shared" si="6"/>
        <v>294500</v>
      </c>
      <c r="V65" s="5">
        <v>8.0399999999999985E-2</v>
      </c>
    </row>
    <row r="66" spans="1:22" x14ac:dyDescent="0.2">
      <c r="A66" s="16" t="s">
        <v>219</v>
      </c>
      <c r="B66" s="4">
        <v>449720</v>
      </c>
      <c r="C66" s="4">
        <v>380000</v>
      </c>
      <c r="D66" s="4">
        <v>69720</v>
      </c>
      <c r="E66" s="4">
        <v>9709470000</v>
      </c>
      <c r="F66" s="4">
        <f t="shared" si="4"/>
        <v>-83150440000</v>
      </c>
      <c r="G66" s="4">
        <v>0</v>
      </c>
      <c r="H66" s="4">
        <v>0</v>
      </c>
      <c r="I66" s="4">
        <v>0</v>
      </c>
      <c r="J66" s="4">
        <v>-410665000</v>
      </c>
      <c r="K66" s="24">
        <f t="shared" si="5"/>
        <v>-2067174000</v>
      </c>
      <c r="L66" s="4">
        <v>748</v>
      </c>
      <c r="M66" s="4">
        <v>617</v>
      </c>
      <c r="N66" s="4">
        <v>126</v>
      </c>
      <c r="O66" s="4">
        <v>111</v>
      </c>
      <c r="P66" s="4">
        <v>359800</v>
      </c>
      <c r="Q66" s="4">
        <v>338800</v>
      </c>
      <c r="R66" s="5">
        <v>3.0000000000000001E-3</v>
      </c>
      <c r="S66" s="4">
        <v>777900</v>
      </c>
      <c r="T66" s="4">
        <f t="shared" si="2"/>
        <v>487740</v>
      </c>
      <c r="U66" s="4">
        <f t="shared" si="6"/>
        <v>294500</v>
      </c>
      <c r="V66" s="5">
        <v>3.1600000000000003E-2</v>
      </c>
    </row>
    <row r="67" spans="1:22" x14ac:dyDescent="0.2">
      <c r="A67" s="16" t="s">
        <v>218</v>
      </c>
      <c r="B67" s="4">
        <v>151800</v>
      </c>
      <c r="C67" s="4">
        <v>283850</v>
      </c>
      <c r="D67" s="4">
        <v>-132050</v>
      </c>
      <c r="E67" s="4">
        <v>-17724350000</v>
      </c>
      <c r="F67" s="4">
        <f t="shared" si="4"/>
        <v>-92859910000</v>
      </c>
      <c r="G67" s="4">
        <v>0</v>
      </c>
      <c r="H67" s="4">
        <v>0</v>
      </c>
      <c r="I67" s="4">
        <v>0</v>
      </c>
      <c r="J67" s="4">
        <v>-410665000</v>
      </c>
      <c r="K67" s="24">
        <f t="shared" si="5"/>
        <v>-1656509000</v>
      </c>
      <c r="L67" s="4">
        <v>420</v>
      </c>
      <c r="M67" s="4">
        <v>918</v>
      </c>
      <c r="N67" s="4">
        <v>53</v>
      </c>
      <c r="O67" s="4">
        <v>94</v>
      </c>
      <c r="P67" s="4">
        <v>211700</v>
      </c>
      <c r="Q67" s="4">
        <v>325500</v>
      </c>
      <c r="R67" s="5">
        <v>1.0500000000000001E-2</v>
      </c>
      <c r="S67" s="4">
        <v>585700</v>
      </c>
      <c r="T67" s="4">
        <f t="shared" si="2"/>
        <v>549090</v>
      </c>
      <c r="U67" s="4">
        <f t="shared" si="6"/>
        <v>294500</v>
      </c>
      <c r="V67" s="5">
        <v>5.6900000000000006E-2</v>
      </c>
    </row>
    <row r="68" spans="1:22" x14ac:dyDescent="0.2">
      <c r="A68" s="16" t="s">
        <v>217</v>
      </c>
      <c r="B68" s="4">
        <v>95900</v>
      </c>
      <c r="C68" s="4">
        <v>76800</v>
      </c>
      <c r="D68" s="4">
        <v>19100</v>
      </c>
      <c r="E68" s="4">
        <v>2588270000</v>
      </c>
      <c r="F68" s="4">
        <f t="shared" si="4"/>
        <v>-75135560000</v>
      </c>
      <c r="G68" s="4">
        <v>0</v>
      </c>
      <c r="H68" s="4">
        <v>0</v>
      </c>
      <c r="I68" s="4">
        <v>0</v>
      </c>
      <c r="J68" s="4">
        <v>-709240000</v>
      </c>
      <c r="K68" s="24">
        <f t="shared" si="5"/>
        <v>-1245844000</v>
      </c>
      <c r="L68" s="4">
        <v>326</v>
      </c>
      <c r="M68" s="4">
        <v>379</v>
      </c>
      <c r="N68" s="4">
        <v>59</v>
      </c>
      <c r="O68" s="4">
        <v>43</v>
      </c>
      <c r="P68" s="4">
        <v>155400</v>
      </c>
      <c r="Q68" s="4">
        <v>114100</v>
      </c>
      <c r="R68" s="5">
        <v>2.76E-2</v>
      </c>
      <c r="S68" s="4">
        <v>338900</v>
      </c>
      <c r="T68" s="4">
        <f t="shared" si="2"/>
        <v>640020</v>
      </c>
      <c r="U68" s="4">
        <f t="shared" si="6"/>
        <v>294500</v>
      </c>
      <c r="V68" s="5">
        <v>5.1900000000000002E-2</v>
      </c>
    </row>
    <row r="69" spans="1:22" x14ac:dyDescent="0.2">
      <c r="A69" s="16" t="s">
        <v>216</v>
      </c>
      <c r="B69" s="4">
        <v>303500</v>
      </c>
      <c r="C69" s="4">
        <v>166900</v>
      </c>
      <c r="D69" s="4">
        <v>136600</v>
      </c>
      <c r="E69" s="4">
        <v>17948850000</v>
      </c>
      <c r="F69" s="4">
        <f t="shared" si="4"/>
        <v>-77723830000</v>
      </c>
      <c r="G69" s="4">
        <v>0</v>
      </c>
      <c r="H69" s="4">
        <v>0</v>
      </c>
      <c r="I69" s="4">
        <v>0</v>
      </c>
      <c r="J69" s="4">
        <v>934320000</v>
      </c>
      <c r="K69" s="24">
        <f t="shared" si="5"/>
        <v>-536604000</v>
      </c>
      <c r="L69" s="4">
        <v>884</v>
      </c>
      <c r="M69" s="4">
        <v>531</v>
      </c>
      <c r="N69" s="4">
        <v>130</v>
      </c>
      <c r="O69" s="4">
        <v>56</v>
      </c>
      <c r="P69" s="4">
        <v>431300</v>
      </c>
      <c r="Q69" s="4">
        <v>192800</v>
      </c>
      <c r="R69" s="5">
        <v>3.4799999999999998E-2</v>
      </c>
      <c r="S69" s="4">
        <v>624900</v>
      </c>
      <c r="T69" s="4">
        <f t="shared" si="2"/>
        <v>632460</v>
      </c>
      <c r="U69" s="4">
        <f t="shared" si="6"/>
        <v>294500</v>
      </c>
      <c r="V69" s="5">
        <v>5.3200000000000004E-2</v>
      </c>
    </row>
    <row r="70" spans="1:22" x14ac:dyDescent="0.2">
      <c r="A70" s="16" t="s">
        <v>215</v>
      </c>
      <c r="B70" s="4">
        <v>61900</v>
      </c>
      <c r="C70" s="4">
        <v>74800</v>
      </c>
      <c r="D70" s="4">
        <v>-12900</v>
      </c>
      <c r="E70" s="4">
        <v>-1681960000</v>
      </c>
      <c r="F70" s="4">
        <f t="shared" si="4"/>
        <v>-95672680000</v>
      </c>
      <c r="G70" s="4">
        <v>0</v>
      </c>
      <c r="H70" s="4">
        <v>0</v>
      </c>
      <c r="I70" s="4">
        <v>0</v>
      </c>
      <c r="J70" s="4">
        <v>-5240560000</v>
      </c>
      <c r="K70" s="24">
        <f t="shared" si="5"/>
        <v>-1470924000</v>
      </c>
      <c r="L70" s="4">
        <v>189</v>
      </c>
      <c r="M70" s="4">
        <v>360</v>
      </c>
      <c r="N70" s="4">
        <v>22</v>
      </c>
      <c r="O70" s="4">
        <v>33</v>
      </c>
      <c r="P70" s="4">
        <v>90400</v>
      </c>
      <c r="Q70" s="4">
        <v>143800</v>
      </c>
      <c r="R70" s="5">
        <v>-2.3E-3</v>
      </c>
      <c r="S70" s="4">
        <v>294500</v>
      </c>
      <c r="T70" s="4">
        <f t="shared" si="2"/>
        <v>647250</v>
      </c>
      <c r="U70" s="4">
        <f t="shared" si="6"/>
        <v>421600</v>
      </c>
      <c r="V70" s="5">
        <v>2.35E-2</v>
      </c>
    </row>
    <row r="71" spans="1:22" x14ac:dyDescent="0.2">
      <c r="A71" s="16" t="s">
        <v>214</v>
      </c>
      <c r="B71" s="4">
        <v>64400</v>
      </c>
      <c r="C71" s="4">
        <v>85772</v>
      </c>
      <c r="D71" s="4">
        <v>-21372</v>
      </c>
      <c r="E71" s="4">
        <v>-2718410000</v>
      </c>
      <c r="F71" s="4">
        <f t="shared" si="4"/>
        <v>-93990720000</v>
      </c>
      <c r="G71" s="4">
        <v>0</v>
      </c>
      <c r="H71" s="4">
        <v>0</v>
      </c>
      <c r="I71" s="4">
        <v>0</v>
      </c>
      <c r="J71" s="4">
        <v>-3192750000</v>
      </c>
      <c r="K71" s="24">
        <f t="shared" si="5"/>
        <v>3769636000</v>
      </c>
      <c r="L71" s="4">
        <v>503</v>
      </c>
      <c r="M71" s="4">
        <v>346</v>
      </c>
      <c r="N71" s="4">
        <v>82</v>
      </c>
      <c r="O71" s="4">
        <v>47</v>
      </c>
      <c r="P71" s="4">
        <v>311200</v>
      </c>
      <c r="Q71" s="4">
        <v>148200</v>
      </c>
      <c r="R71" s="5">
        <v>3.4300000000000004E-2</v>
      </c>
      <c r="S71" s="4">
        <v>522000</v>
      </c>
      <c r="T71" s="4">
        <f t="shared" si="2"/>
        <v>668620</v>
      </c>
      <c r="U71" s="4">
        <f t="shared" si="6"/>
        <v>296700</v>
      </c>
      <c r="V71" s="5">
        <v>5.3499999999999999E-2</v>
      </c>
    </row>
    <row r="72" spans="1:22" x14ac:dyDescent="0.2">
      <c r="A72" s="16" t="s">
        <v>213</v>
      </c>
      <c r="B72" s="4">
        <v>215709</v>
      </c>
      <c r="C72" s="4">
        <v>196954</v>
      </c>
      <c r="D72" s="4">
        <v>18755</v>
      </c>
      <c r="E72" s="4">
        <v>2307630000</v>
      </c>
      <c r="F72" s="4">
        <f t="shared" si="4"/>
        <v>-91272310000</v>
      </c>
      <c r="K72" s="24">
        <f t="shared" si="5"/>
        <v>6962386000</v>
      </c>
      <c r="L72" s="4">
        <v>395</v>
      </c>
      <c r="M72" s="4">
        <v>545</v>
      </c>
      <c r="N72" s="4">
        <v>51</v>
      </c>
      <c r="O72" s="4">
        <v>107</v>
      </c>
      <c r="P72" s="4">
        <v>153400</v>
      </c>
      <c r="Q72" s="4">
        <v>349400</v>
      </c>
      <c r="R72" s="5">
        <v>-7.3000000000000001E-3</v>
      </c>
      <c r="S72" s="4">
        <v>735400</v>
      </c>
      <c r="T72" s="4">
        <f t="shared" si="2"/>
        <v>691740</v>
      </c>
      <c r="U72" s="4">
        <f t="shared" si="6"/>
        <v>296700</v>
      </c>
      <c r="V72" s="5">
        <v>1.3000000000000001E-2</v>
      </c>
    </row>
    <row r="73" spans="1:22" x14ac:dyDescent="0.2">
      <c r="A73" s="16" t="s">
        <v>212</v>
      </c>
      <c r="B73" s="4">
        <v>472724</v>
      </c>
      <c r="C73" s="4">
        <v>278500</v>
      </c>
      <c r="D73" s="4">
        <v>194224</v>
      </c>
      <c r="E73" s="4">
        <v>23912540000</v>
      </c>
      <c r="F73" s="4">
        <f t="shared" si="4"/>
        <v>-93579940000</v>
      </c>
      <c r="G73" s="4">
        <v>0</v>
      </c>
      <c r="H73" s="4">
        <v>0</v>
      </c>
      <c r="I73" s="4">
        <v>0</v>
      </c>
      <c r="J73" s="4">
        <v>418780000</v>
      </c>
      <c r="K73" s="24">
        <f t="shared" si="5"/>
        <v>6962386000</v>
      </c>
      <c r="L73" s="4">
        <v>471</v>
      </c>
      <c r="M73" s="4">
        <v>567</v>
      </c>
      <c r="N73" s="4">
        <v>48</v>
      </c>
      <c r="O73" s="4">
        <v>64</v>
      </c>
      <c r="P73" s="4">
        <v>188800</v>
      </c>
      <c r="Q73" s="4">
        <v>252100</v>
      </c>
      <c r="R73" s="5">
        <v>-8.0000000000000002E-3</v>
      </c>
      <c r="S73" s="4">
        <v>635400</v>
      </c>
      <c r="T73" s="4">
        <f t="shared" si="2"/>
        <v>748140</v>
      </c>
      <c r="U73" s="4">
        <f t="shared" si="6"/>
        <v>296700</v>
      </c>
      <c r="V73" s="5">
        <v>1.46E-2</v>
      </c>
    </row>
    <row r="74" spans="1:22" x14ac:dyDescent="0.2">
      <c r="A74" s="16" t="s">
        <v>211</v>
      </c>
      <c r="B74" s="4">
        <v>253090</v>
      </c>
      <c r="C74" s="4">
        <v>211900</v>
      </c>
      <c r="D74" s="4">
        <v>41190</v>
      </c>
      <c r="E74" s="4">
        <v>5186830000</v>
      </c>
      <c r="F74" s="4">
        <f t="shared" ref="F74:F79" si="7">E74+F75</f>
        <v>-117492480000</v>
      </c>
      <c r="G74" s="4">
        <v>0</v>
      </c>
      <c r="H74" s="4">
        <v>0</v>
      </c>
      <c r="I74" s="4">
        <v>0</v>
      </c>
      <c r="J74" s="4">
        <v>5060310000</v>
      </c>
      <c r="K74" s="24">
        <f t="shared" ref="K74:K79" si="8">K75+J74</f>
        <v>6543606000</v>
      </c>
      <c r="L74" s="4">
        <v>283</v>
      </c>
      <c r="M74" s="4">
        <v>663</v>
      </c>
      <c r="N74" s="4">
        <v>30</v>
      </c>
      <c r="O74" s="4">
        <v>84</v>
      </c>
      <c r="P74" s="4">
        <v>136700</v>
      </c>
      <c r="Q74" s="4">
        <v>283800</v>
      </c>
      <c r="R74" s="5">
        <v>-7.1999999999999998E-3</v>
      </c>
      <c r="S74" s="4">
        <v>422300</v>
      </c>
      <c r="T74" s="4">
        <f t="shared" ref="T74:T79" si="9">AVERAGE(S75:S84)</f>
        <v>778540</v>
      </c>
      <c r="U74" s="4">
        <f t="shared" ref="U74:U79" si="10">MIN(S75:S79)</f>
        <v>296700</v>
      </c>
      <c r="V74" s="5">
        <v>1.9199999999999998E-2</v>
      </c>
    </row>
    <row r="75" spans="1:22" x14ac:dyDescent="0.2">
      <c r="A75" s="16" t="s">
        <v>210</v>
      </c>
      <c r="B75" s="4">
        <v>148700</v>
      </c>
      <c r="C75" s="4">
        <v>72800</v>
      </c>
      <c r="D75" s="4">
        <v>75900</v>
      </c>
      <c r="E75" s="4">
        <v>9402840000</v>
      </c>
      <c r="F75" s="4">
        <f t="shared" si="7"/>
        <v>-122679310000</v>
      </c>
      <c r="G75" s="4">
        <v>0</v>
      </c>
      <c r="H75" s="4">
        <v>0</v>
      </c>
      <c r="I75" s="4">
        <v>0</v>
      </c>
      <c r="J75" s="4">
        <v>5060310000</v>
      </c>
      <c r="K75" s="24">
        <f t="shared" si="8"/>
        <v>1483296000</v>
      </c>
      <c r="L75" s="4">
        <v>248</v>
      </c>
      <c r="M75" s="4">
        <v>714</v>
      </c>
      <c r="N75" s="4">
        <v>35</v>
      </c>
      <c r="O75" s="4">
        <v>76</v>
      </c>
      <c r="P75" s="4">
        <v>111200</v>
      </c>
      <c r="Q75" s="4">
        <v>263200</v>
      </c>
      <c r="R75" s="5">
        <v>3.3E-3</v>
      </c>
      <c r="S75" s="4">
        <v>421600</v>
      </c>
      <c r="T75" s="4">
        <f t="shared" si="9"/>
        <v>904890</v>
      </c>
      <c r="U75" s="4">
        <f t="shared" si="10"/>
        <v>296700</v>
      </c>
      <c r="V75" s="5">
        <v>2.4E-2</v>
      </c>
    </row>
    <row r="76" spans="1:22" x14ac:dyDescent="0.2">
      <c r="A76" s="16" t="s">
        <v>208</v>
      </c>
      <c r="B76" s="4">
        <v>39300</v>
      </c>
      <c r="C76" s="4">
        <v>58800</v>
      </c>
      <c r="D76" s="4">
        <v>-19500</v>
      </c>
      <c r="E76" s="4">
        <v>-2442690000</v>
      </c>
      <c r="F76" s="4">
        <f t="shared" si="7"/>
        <v>-132082150000</v>
      </c>
      <c r="G76" s="4">
        <v>0</v>
      </c>
      <c r="H76" s="4">
        <v>0</v>
      </c>
      <c r="I76" s="4">
        <v>0</v>
      </c>
      <c r="J76" s="4">
        <v>150290000</v>
      </c>
      <c r="K76" s="24">
        <f t="shared" si="8"/>
        <v>-3577014000</v>
      </c>
      <c r="L76" s="4">
        <v>161</v>
      </c>
      <c r="M76" s="4">
        <v>223</v>
      </c>
      <c r="N76" s="4">
        <v>42</v>
      </c>
      <c r="O76" s="4">
        <v>35</v>
      </c>
      <c r="P76" s="4">
        <v>193400</v>
      </c>
      <c r="Q76" s="4">
        <v>99400</v>
      </c>
      <c r="R76" s="5">
        <v>1.2199999999999999E-2</v>
      </c>
      <c r="S76" s="4">
        <v>296700</v>
      </c>
      <c r="T76" s="4">
        <f t="shared" si="9"/>
        <v>925650</v>
      </c>
      <c r="U76" s="4">
        <f t="shared" si="10"/>
        <v>442400</v>
      </c>
      <c r="V76" s="5">
        <v>2.6099999999999998E-2</v>
      </c>
    </row>
    <row r="77" spans="1:22" x14ac:dyDescent="0.2">
      <c r="A77" s="16" t="s">
        <v>207</v>
      </c>
      <c r="B77" s="4">
        <v>974720</v>
      </c>
      <c r="C77" s="4">
        <v>656461</v>
      </c>
      <c r="D77" s="4">
        <v>318259</v>
      </c>
      <c r="E77" s="4">
        <v>38367260000</v>
      </c>
      <c r="F77" s="4">
        <f t="shared" si="7"/>
        <v>-129639460000</v>
      </c>
      <c r="G77" s="4">
        <v>0</v>
      </c>
      <c r="H77" s="4">
        <v>0</v>
      </c>
      <c r="I77" s="4">
        <v>0</v>
      </c>
      <c r="J77" s="4">
        <v>47680000</v>
      </c>
      <c r="K77" s="24">
        <f t="shared" si="8"/>
        <v>-3727304000</v>
      </c>
      <c r="L77" s="4">
        <v>525</v>
      </c>
      <c r="M77" s="4">
        <v>272</v>
      </c>
      <c r="N77" s="4">
        <v>125</v>
      </c>
      <c r="O77" s="4">
        <v>40</v>
      </c>
      <c r="P77" s="4">
        <v>850800</v>
      </c>
      <c r="Q77" s="4">
        <v>276200</v>
      </c>
      <c r="R77" s="5">
        <v>3.3500000000000002E-2</v>
      </c>
      <c r="S77" s="4">
        <v>1199200</v>
      </c>
      <c r="T77" s="4">
        <f t="shared" si="9"/>
        <v>844890</v>
      </c>
      <c r="U77" s="4">
        <f t="shared" si="10"/>
        <v>442400</v>
      </c>
      <c r="V77" s="5">
        <v>4.2699999999999995E-2</v>
      </c>
    </row>
    <row r="78" spans="1:22" x14ac:dyDescent="0.2">
      <c r="A78" s="16" t="s">
        <v>206</v>
      </c>
      <c r="B78" s="4">
        <v>1042200</v>
      </c>
      <c r="C78" s="4">
        <v>606800</v>
      </c>
      <c r="D78" s="4">
        <v>435400</v>
      </c>
      <c r="E78" s="4">
        <v>51936790000</v>
      </c>
      <c r="F78" s="4">
        <f t="shared" si="7"/>
        <v>-168006720000</v>
      </c>
      <c r="G78" s="4">
        <v>0</v>
      </c>
      <c r="H78" s="4">
        <v>0</v>
      </c>
      <c r="I78" s="4">
        <v>0</v>
      </c>
      <c r="J78" s="4">
        <v>3705940000</v>
      </c>
      <c r="K78" s="24">
        <f t="shared" si="8"/>
        <v>-3774984000</v>
      </c>
      <c r="L78" s="4">
        <v>355</v>
      </c>
      <c r="M78" s="4">
        <v>429</v>
      </c>
      <c r="N78" s="4">
        <v>113</v>
      </c>
      <c r="O78" s="4">
        <v>112</v>
      </c>
      <c r="P78" s="4">
        <v>361500</v>
      </c>
      <c r="Q78" s="4">
        <v>371000</v>
      </c>
      <c r="R78" s="5">
        <v>4.3E-3</v>
      </c>
      <c r="S78" s="4">
        <v>1248200</v>
      </c>
      <c r="T78" s="4">
        <f t="shared" si="9"/>
        <v>788380</v>
      </c>
      <c r="U78" s="4">
        <f t="shared" si="10"/>
        <v>442400</v>
      </c>
      <c r="V78" s="5">
        <v>1.5900000000000001E-2</v>
      </c>
    </row>
    <row r="79" spans="1:22" x14ac:dyDescent="0.2">
      <c r="A79" s="16" t="s">
        <v>205</v>
      </c>
      <c r="B79" s="4">
        <v>315120</v>
      </c>
      <c r="C79" s="4">
        <v>119255</v>
      </c>
      <c r="D79" s="4">
        <v>195865</v>
      </c>
      <c r="E79" s="4">
        <v>23234070000</v>
      </c>
      <c r="F79" s="4">
        <f t="shared" si="7"/>
        <v>-219943510000</v>
      </c>
      <c r="G79" s="4">
        <v>0</v>
      </c>
      <c r="H79" s="4">
        <v>0</v>
      </c>
      <c r="I79" s="4">
        <v>0</v>
      </c>
      <c r="J79" s="4">
        <v>-1220000</v>
      </c>
      <c r="K79" s="24">
        <f t="shared" si="8"/>
        <v>-7480924000</v>
      </c>
      <c r="L79" s="4">
        <v>444</v>
      </c>
      <c r="M79" s="4">
        <v>416</v>
      </c>
      <c r="N79" s="4">
        <v>70</v>
      </c>
      <c r="O79" s="4">
        <v>75</v>
      </c>
      <c r="P79" s="4">
        <v>264600</v>
      </c>
      <c r="Q79" s="4">
        <v>280900</v>
      </c>
      <c r="R79" s="5">
        <v>6.8000000000000005E-3</v>
      </c>
      <c r="S79" s="4">
        <v>549300</v>
      </c>
      <c r="T79" s="4">
        <f t="shared" si="9"/>
        <v>795480</v>
      </c>
      <c r="U79" s="4">
        <f t="shared" si="10"/>
        <v>442400</v>
      </c>
      <c r="V79" s="5">
        <v>1.8500000000000003E-2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11">E80+F81</f>
        <v>-243177580000</v>
      </c>
      <c r="G80" s="4">
        <v>0</v>
      </c>
      <c r="H80" s="4">
        <v>0</v>
      </c>
      <c r="I80" s="4">
        <v>0</v>
      </c>
      <c r="J80" s="4">
        <v>-45610000</v>
      </c>
      <c r="K80" s="24">
        <f t="shared" ref="K80:K90" si="12">K81+J80</f>
        <v>-7479704000</v>
      </c>
      <c r="L80" s="4">
        <v>471</v>
      </c>
      <c r="M80" s="4">
        <v>362</v>
      </c>
      <c r="N80" s="4">
        <v>81</v>
      </c>
      <c r="O80" s="4">
        <v>45</v>
      </c>
      <c r="P80" s="4">
        <v>275100</v>
      </c>
      <c r="Q80" s="4">
        <v>148800</v>
      </c>
      <c r="R80" s="5">
        <v>3.15E-2</v>
      </c>
      <c r="S80" s="4">
        <v>442400</v>
      </c>
      <c r="T80" s="4">
        <f t="shared" ref="T80:T96" si="13">AVERAGE(S81:S90)</f>
        <v>806260</v>
      </c>
      <c r="U80" s="4">
        <f t="shared" ref="U80:U90" si="14">MIN(S81:S85)</f>
        <v>726300</v>
      </c>
      <c r="V80" s="5">
        <v>3.3000000000000002E-2</v>
      </c>
    </row>
    <row r="81" spans="1:22" x14ac:dyDescent="0.2">
      <c r="A81" s="16" t="s">
        <v>203</v>
      </c>
      <c r="B81" s="4">
        <v>266910</v>
      </c>
      <c r="C81" s="4">
        <v>139300</v>
      </c>
      <c r="D81" s="4">
        <v>127610</v>
      </c>
      <c r="E81" s="4">
        <v>14716040000</v>
      </c>
      <c r="F81" s="4">
        <f t="shared" si="11"/>
        <v>-243177580000</v>
      </c>
      <c r="G81" s="4">
        <v>0</v>
      </c>
      <c r="H81" s="4">
        <v>0</v>
      </c>
      <c r="I81" s="4">
        <v>0</v>
      </c>
      <c r="J81" s="4">
        <v>-206127000</v>
      </c>
      <c r="K81" s="24">
        <f t="shared" si="12"/>
        <v>-7434094000</v>
      </c>
      <c r="L81" s="4">
        <v>838</v>
      </c>
      <c r="M81" s="4">
        <v>496</v>
      </c>
      <c r="N81" s="4">
        <v>146</v>
      </c>
      <c r="O81" s="4">
        <v>72</v>
      </c>
      <c r="P81" s="4">
        <v>476700</v>
      </c>
      <c r="Q81" s="4">
        <v>221800</v>
      </c>
      <c r="R81" s="5">
        <v>8.0000000000000002E-3</v>
      </c>
      <c r="S81" s="4">
        <v>735700</v>
      </c>
      <c r="T81" s="4">
        <f t="shared" si="13"/>
        <v>783857.3</v>
      </c>
      <c r="U81" s="4">
        <f t="shared" si="14"/>
        <v>504300</v>
      </c>
      <c r="V81" s="5">
        <v>3.0200000000000001E-2</v>
      </c>
    </row>
    <row r="82" spans="1:22" x14ac:dyDescent="0.2">
      <c r="A82" s="16" t="s">
        <v>200</v>
      </c>
      <c r="B82" s="4">
        <v>246500</v>
      </c>
      <c r="C82" s="4">
        <v>267915</v>
      </c>
      <c r="D82" s="4">
        <v>-21415</v>
      </c>
      <c r="E82" s="4">
        <v>-2016460000</v>
      </c>
      <c r="F82" s="4">
        <f t="shared" si="11"/>
        <v>-257893620000</v>
      </c>
      <c r="G82" s="4">
        <v>0</v>
      </c>
      <c r="H82" s="4">
        <v>0</v>
      </c>
      <c r="I82" s="4">
        <v>0</v>
      </c>
      <c r="J82" s="4">
        <v>-206127000</v>
      </c>
      <c r="K82" s="24">
        <f t="shared" si="12"/>
        <v>-7227967000</v>
      </c>
      <c r="L82" s="4">
        <v>1043</v>
      </c>
      <c r="M82" s="4">
        <v>782</v>
      </c>
      <c r="N82" s="4">
        <v>192</v>
      </c>
      <c r="O82" s="4">
        <v>101</v>
      </c>
      <c r="P82" s="4">
        <v>611400</v>
      </c>
      <c r="Q82" s="4">
        <v>353400</v>
      </c>
      <c r="R82" s="5">
        <v>4.8000000000000001E-2</v>
      </c>
      <c r="S82" s="4">
        <v>966600</v>
      </c>
      <c r="T82" s="4">
        <f t="shared" si="13"/>
        <v>735756.4</v>
      </c>
      <c r="U82" s="4">
        <f t="shared" si="14"/>
        <v>391600</v>
      </c>
      <c r="V82" s="5">
        <v>7.400000000000001E-2</v>
      </c>
    </row>
    <row r="83" spans="1:22" x14ac:dyDescent="0.2">
      <c r="A83" s="16" t="s">
        <v>199</v>
      </c>
      <c r="B83" s="4">
        <v>344800</v>
      </c>
      <c r="C83" s="4">
        <v>277700</v>
      </c>
      <c r="D83" s="4">
        <v>67100</v>
      </c>
      <c r="E83" s="4">
        <v>7242260000</v>
      </c>
      <c r="F83" s="4">
        <f t="shared" si="11"/>
        <v>-255877160000</v>
      </c>
      <c r="G83" s="4">
        <v>0</v>
      </c>
      <c r="H83" s="4">
        <v>0</v>
      </c>
      <c r="I83" s="4">
        <v>0</v>
      </c>
      <c r="J83" s="4">
        <v>-841310000</v>
      </c>
      <c r="K83" s="24">
        <f t="shared" si="12"/>
        <v>-7021840000</v>
      </c>
      <c r="L83" s="4">
        <v>1388</v>
      </c>
      <c r="M83" s="4">
        <v>743</v>
      </c>
      <c r="N83" s="4">
        <v>183</v>
      </c>
      <c r="O83" s="4">
        <v>92</v>
      </c>
      <c r="P83" s="4">
        <v>683600</v>
      </c>
      <c r="Q83" s="4">
        <v>371600</v>
      </c>
      <c r="R83" s="5">
        <v>3.3399999999999999E-2</v>
      </c>
      <c r="S83" s="4">
        <v>1199400</v>
      </c>
      <c r="T83" s="4">
        <f t="shared" si="13"/>
        <v>660389.19999999995</v>
      </c>
      <c r="U83" s="4">
        <f t="shared" si="14"/>
        <v>391600</v>
      </c>
      <c r="V83" s="5">
        <v>5.3499999999999999E-2</v>
      </c>
    </row>
    <row r="84" spans="1:22" x14ac:dyDescent="0.2">
      <c r="A84" s="16" t="s">
        <v>193</v>
      </c>
      <c r="B84" s="4">
        <v>331500</v>
      </c>
      <c r="C84" s="4">
        <v>314515</v>
      </c>
      <c r="D84" s="4">
        <v>16985</v>
      </c>
      <c r="E84" s="4">
        <v>1815300000</v>
      </c>
      <c r="F84" s="4">
        <f t="shared" si="11"/>
        <v>-263119420000</v>
      </c>
      <c r="G84" s="4">
        <v>0</v>
      </c>
      <c r="H84" s="4">
        <v>0</v>
      </c>
      <c r="I84" s="4">
        <v>0</v>
      </c>
      <c r="J84" s="4">
        <v>169520000</v>
      </c>
      <c r="K84" s="24">
        <f t="shared" si="12"/>
        <v>-6180530000</v>
      </c>
      <c r="L84" s="4">
        <v>1043</v>
      </c>
      <c r="M84" s="4">
        <v>577</v>
      </c>
      <c r="N84" s="4">
        <v>75</v>
      </c>
      <c r="O84" s="4">
        <v>71</v>
      </c>
      <c r="P84" s="4">
        <v>383200</v>
      </c>
      <c r="Q84" s="4">
        <v>301200</v>
      </c>
      <c r="R84" s="5">
        <v>-1.23E-2</v>
      </c>
      <c r="S84" s="4">
        <v>726300</v>
      </c>
      <c r="T84" s="4">
        <f t="shared" si="13"/>
        <v>621116.30000000005</v>
      </c>
      <c r="U84" s="4">
        <f t="shared" si="14"/>
        <v>391600</v>
      </c>
      <c r="V84" s="5">
        <v>2.53E-2</v>
      </c>
    </row>
    <row r="85" spans="1:22" x14ac:dyDescent="0.2">
      <c r="A85" s="16" t="s">
        <v>192</v>
      </c>
      <c r="B85" s="4">
        <v>298700</v>
      </c>
      <c r="C85" s="4">
        <v>578300</v>
      </c>
      <c r="D85" s="4">
        <v>-279600</v>
      </c>
      <c r="E85" s="4">
        <v>-28738710000</v>
      </c>
      <c r="F85" s="4">
        <f t="shared" si="11"/>
        <v>-264934720000</v>
      </c>
      <c r="G85" s="4">
        <v>0</v>
      </c>
      <c r="H85" s="4">
        <v>0</v>
      </c>
      <c r="I85" s="4">
        <v>0</v>
      </c>
      <c r="J85" s="4">
        <v>-6263240000</v>
      </c>
      <c r="K85" s="24">
        <f t="shared" si="12"/>
        <v>-6350050000</v>
      </c>
      <c r="L85" s="4">
        <v>1215</v>
      </c>
      <c r="M85" s="4">
        <v>1189</v>
      </c>
      <c r="N85" s="4">
        <v>182</v>
      </c>
      <c r="O85" s="4">
        <v>143</v>
      </c>
      <c r="P85" s="4">
        <v>744500</v>
      </c>
      <c r="Q85" s="4">
        <v>649500</v>
      </c>
      <c r="R85" s="5">
        <v>6.9500000000000006E-2</v>
      </c>
      <c r="S85" s="4">
        <v>1685100</v>
      </c>
      <c r="T85" s="4">
        <f t="shared" si="13"/>
        <v>487196.8</v>
      </c>
      <c r="U85" s="4">
        <f t="shared" si="14"/>
        <v>391600</v>
      </c>
      <c r="V85" s="5">
        <v>6.8699999999999997E-2</v>
      </c>
    </row>
    <row r="86" spans="1:22" x14ac:dyDescent="0.2">
      <c r="A86" s="16" t="s">
        <v>191</v>
      </c>
      <c r="B86" s="4">
        <v>105500</v>
      </c>
      <c r="C86" s="4">
        <v>226100</v>
      </c>
      <c r="D86" s="4">
        <v>-120600</v>
      </c>
      <c r="E86" s="4">
        <v>-11973610000</v>
      </c>
      <c r="F86" s="4">
        <f t="shared" si="11"/>
        <v>-236196010000</v>
      </c>
      <c r="G86" s="4">
        <v>0</v>
      </c>
      <c r="H86" s="4">
        <v>0</v>
      </c>
      <c r="I86" s="4">
        <v>0</v>
      </c>
      <c r="J86" s="4">
        <v>-5074780000</v>
      </c>
      <c r="K86" s="24">
        <f t="shared" si="12"/>
        <v>-86810000</v>
      </c>
      <c r="L86" s="4">
        <v>393</v>
      </c>
      <c r="M86" s="4">
        <v>677</v>
      </c>
      <c r="N86" s="4">
        <v>15</v>
      </c>
      <c r="O86" s="4">
        <v>98</v>
      </c>
      <c r="P86" s="4">
        <v>139800</v>
      </c>
      <c r="Q86" s="4">
        <v>296000</v>
      </c>
      <c r="R86" s="5">
        <v>-6.9999999999999993E-3</v>
      </c>
      <c r="S86" s="4">
        <v>504300</v>
      </c>
      <c r="T86" s="4">
        <f t="shared" si="13"/>
        <v>552253.9</v>
      </c>
      <c r="U86" s="4">
        <f t="shared" si="14"/>
        <v>391600</v>
      </c>
      <c r="V86" s="5">
        <v>1.3000000000000001E-2</v>
      </c>
    </row>
    <row r="87" spans="1:22" x14ac:dyDescent="0.2">
      <c r="A87" s="16" t="s">
        <v>190</v>
      </c>
      <c r="B87" s="4">
        <v>65200</v>
      </c>
      <c r="C87" s="4">
        <v>207540</v>
      </c>
      <c r="D87" s="4">
        <v>-142340</v>
      </c>
      <c r="E87" s="4">
        <v>-14274730000</v>
      </c>
      <c r="F87" s="4">
        <f t="shared" si="11"/>
        <v>-224222400000</v>
      </c>
      <c r="G87" s="4">
        <v>0</v>
      </c>
      <c r="H87" s="4">
        <v>0</v>
      </c>
      <c r="I87" s="4">
        <v>0</v>
      </c>
      <c r="J87" s="4">
        <v>-60060000</v>
      </c>
      <c r="K87" s="24">
        <f t="shared" si="12"/>
        <v>4987970000</v>
      </c>
      <c r="L87" s="4">
        <v>228</v>
      </c>
      <c r="M87" s="4">
        <v>399</v>
      </c>
      <c r="N87" s="4">
        <v>38</v>
      </c>
      <c r="O87" s="4">
        <v>56</v>
      </c>
      <c r="P87" s="4">
        <v>144100</v>
      </c>
      <c r="Q87" s="4">
        <v>234900</v>
      </c>
      <c r="R87" s="5">
        <v>-6.8999999999999999E-3</v>
      </c>
      <c r="S87" s="4">
        <v>391600</v>
      </c>
      <c r="T87" s="4">
        <f t="shared" si="13"/>
        <v>556933.9</v>
      </c>
      <c r="U87" s="4">
        <f t="shared" si="14"/>
        <v>485591</v>
      </c>
      <c r="V87" s="5">
        <v>1.2E-2</v>
      </c>
    </row>
    <row r="88" spans="1:22" x14ac:dyDescent="0.2">
      <c r="A88" s="16" t="s">
        <v>189</v>
      </c>
      <c r="B88" s="4">
        <v>88900</v>
      </c>
      <c r="C88" s="4">
        <v>230000</v>
      </c>
      <c r="D88" s="4">
        <v>-141100</v>
      </c>
      <c r="E88" s="4">
        <v>-14084480000</v>
      </c>
      <c r="F88" s="4">
        <f t="shared" si="11"/>
        <v>-209947670000</v>
      </c>
      <c r="G88" s="4">
        <v>0</v>
      </c>
      <c r="H88" s="4">
        <v>0</v>
      </c>
      <c r="I88" s="4">
        <v>0</v>
      </c>
      <c r="J88" s="4">
        <v>3314190000</v>
      </c>
      <c r="K88" s="24">
        <f t="shared" si="12"/>
        <v>5048030000</v>
      </c>
      <c r="L88" s="4">
        <v>953</v>
      </c>
      <c r="M88" s="4">
        <v>441</v>
      </c>
      <c r="N88" s="4">
        <v>45</v>
      </c>
      <c r="O88" s="4">
        <v>74</v>
      </c>
      <c r="P88" s="4">
        <v>302900</v>
      </c>
      <c r="Q88" s="4">
        <v>288100</v>
      </c>
      <c r="R88" s="5">
        <v>9.1000000000000004E-3</v>
      </c>
      <c r="S88" s="4">
        <v>683100</v>
      </c>
      <c r="T88" s="4">
        <f t="shared" si="13"/>
        <v>537571.9</v>
      </c>
      <c r="U88" s="4">
        <f t="shared" si="14"/>
        <v>445728</v>
      </c>
      <c r="V88" s="5">
        <v>3.4599999999999999E-2</v>
      </c>
    </row>
    <row r="89" spans="1:22" x14ac:dyDescent="0.2">
      <c r="A89" s="16" t="s">
        <v>188</v>
      </c>
      <c r="B89" s="4">
        <v>88408</v>
      </c>
      <c r="C89" s="4">
        <v>391500</v>
      </c>
      <c r="D89" s="4">
        <v>-303092</v>
      </c>
      <c r="E89" s="4">
        <v>-30197830000</v>
      </c>
      <c r="F89" s="4">
        <f t="shared" si="11"/>
        <v>-195863190000</v>
      </c>
      <c r="K89" s="24">
        <f t="shared" si="12"/>
        <v>1733840000</v>
      </c>
      <c r="L89" s="4">
        <v>619</v>
      </c>
      <c r="M89" s="4">
        <v>712</v>
      </c>
      <c r="N89" s="4">
        <v>57</v>
      </c>
      <c r="O89" s="4">
        <v>38</v>
      </c>
      <c r="P89" s="4">
        <v>258700</v>
      </c>
      <c r="Q89" s="4">
        <v>361000</v>
      </c>
      <c r="R89" s="5">
        <v>2.0999999999999999E-3</v>
      </c>
      <c r="S89" s="4">
        <v>620300</v>
      </c>
      <c r="T89" s="4">
        <f t="shared" si="13"/>
        <v>507587.2</v>
      </c>
      <c r="U89" s="4">
        <f t="shared" si="14"/>
        <v>333571</v>
      </c>
      <c r="V89" s="5">
        <v>1.6E-2</v>
      </c>
    </row>
    <row r="90" spans="1:22" x14ac:dyDescent="0.2">
      <c r="A90" s="16" t="s">
        <v>187</v>
      </c>
      <c r="B90" s="4">
        <v>3617</v>
      </c>
      <c r="C90" s="4">
        <v>175400</v>
      </c>
      <c r="D90" s="4">
        <v>-171783</v>
      </c>
      <c r="E90" s="4">
        <v>-17092290000</v>
      </c>
      <c r="F90" s="4">
        <f t="shared" si="11"/>
        <v>-165665360000</v>
      </c>
      <c r="G90" s="4">
        <v>0</v>
      </c>
      <c r="H90" s="4">
        <v>0</v>
      </c>
      <c r="I90" s="4">
        <v>0</v>
      </c>
      <c r="J90" s="4">
        <v>1971960000</v>
      </c>
      <c r="K90" s="24">
        <f t="shared" si="12"/>
        <v>1733840000</v>
      </c>
      <c r="L90" s="4">
        <v>170</v>
      </c>
      <c r="M90" s="4">
        <v>701</v>
      </c>
      <c r="N90" s="4">
        <v>13</v>
      </c>
      <c r="O90" s="4">
        <v>51</v>
      </c>
      <c r="P90" s="4">
        <v>94500</v>
      </c>
      <c r="Q90" s="4">
        <v>347400</v>
      </c>
      <c r="R90" s="5">
        <v>2.0999999999999999E-3</v>
      </c>
      <c r="S90" s="4">
        <v>550200</v>
      </c>
      <c r="T90" s="4">
        <f t="shared" si="13"/>
        <v>530182.9</v>
      </c>
      <c r="U90" s="4">
        <f t="shared" si="14"/>
        <v>333571</v>
      </c>
      <c r="V90" s="5">
        <v>0.01</v>
      </c>
    </row>
    <row r="91" spans="1:22" x14ac:dyDescent="0.2">
      <c r="A91" s="16" t="s">
        <v>186</v>
      </c>
      <c r="B91" s="4">
        <v>149300</v>
      </c>
      <c r="C91" s="4">
        <v>186200</v>
      </c>
      <c r="D91" s="4">
        <v>-36900</v>
      </c>
      <c r="E91" s="4">
        <v>-3663730000</v>
      </c>
      <c r="F91" s="4">
        <f t="shared" ref="F91:F102" si="15">E91+F92</f>
        <v>-148573070000</v>
      </c>
      <c r="G91" s="4">
        <v>0</v>
      </c>
      <c r="H91" s="4">
        <v>0</v>
      </c>
      <c r="I91" s="4">
        <v>0</v>
      </c>
      <c r="J91" s="4">
        <v>-218780000</v>
      </c>
      <c r="K91" s="24">
        <f t="shared" ref="K91:K102" si="16">K92+J91</f>
        <v>-238120000</v>
      </c>
      <c r="L91" s="4">
        <v>277</v>
      </c>
      <c r="M91" s="4">
        <v>1224</v>
      </c>
      <c r="N91" s="4">
        <v>41</v>
      </c>
      <c r="O91" s="4">
        <v>37</v>
      </c>
      <c r="P91" s="4">
        <v>165100</v>
      </c>
      <c r="Q91" s="4">
        <v>340000</v>
      </c>
      <c r="R91" s="5">
        <v>1.3300000000000001E-2</v>
      </c>
      <c r="S91" s="4">
        <v>511673</v>
      </c>
      <c r="T91" s="4">
        <f t="shared" si="13"/>
        <v>524385.6</v>
      </c>
      <c r="U91" s="4">
        <f t="shared" ref="U91:U102" si="17">MIN(S92:S96)</f>
        <v>333571</v>
      </c>
      <c r="V91" s="5">
        <v>1.41E-2</v>
      </c>
    </row>
    <row r="92" spans="1:22" x14ac:dyDescent="0.2">
      <c r="A92" s="16" t="s">
        <v>185</v>
      </c>
      <c r="B92" s="4">
        <v>162480</v>
      </c>
      <c r="C92" s="4">
        <v>312625</v>
      </c>
      <c r="D92" s="4">
        <v>-150145</v>
      </c>
      <c r="E92" s="4">
        <v>-14658840000</v>
      </c>
      <c r="F92" s="4">
        <f t="shared" si="15"/>
        <v>-144909340000</v>
      </c>
      <c r="K92" s="24">
        <f t="shared" si="16"/>
        <v>-19340000</v>
      </c>
      <c r="L92" s="4">
        <v>383</v>
      </c>
      <c r="M92" s="4">
        <v>378</v>
      </c>
      <c r="N92" s="4">
        <v>53</v>
      </c>
      <c r="O92" s="4">
        <v>65</v>
      </c>
      <c r="P92" s="4">
        <v>212500</v>
      </c>
      <c r="Q92" s="4">
        <v>272200</v>
      </c>
      <c r="R92" s="5">
        <v>1.3500000000000002E-2</v>
      </c>
      <c r="S92" s="4">
        <v>485591</v>
      </c>
      <c r="T92" s="4">
        <f t="shared" si="13"/>
        <v>499409.1</v>
      </c>
      <c r="U92" s="4">
        <f t="shared" si="17"/>
        <v>333571</v>
      </c>
      <c r="V92" s="5">
        <v>2.8500000000000001E-2</v>
      </c>
    </row>
    <row r="93" spans="1:22" x14ac:dyDescent="0.2">
      <c r="A93" s="16" t="s">
        <v>184</v>
      </c>
      <c r="B93" s="4">
        <v>64700</v>
      </c>
      <c r="C93" s="4">
        <v>295100</v>
      </c>
      <c r="D93" s="4">
        <v>-230400</v>
      </c>
      <c r="E93" s="4">
        <v>-22450800000</v>
      </c>
      <c r="F93" s="4">
        <f t="shared" si="15"/>
        <v>-130250500000</v>
      </c>
      <c r="K93" s="24">
        <f t="shared" si="16"/>
        <v>-19340000</v>
      </c>
      <c r="L93" s="4">
        <v>301</v>
      </c>
      <c r="M93" s="4">
        <v>619</v>
      </c>
      <c r="N93" s="4">
        <v>21</v>
      </c>
      <c r="O93" s="4">
        <v>49</v>
      </c>
      <c r="P93" s="4">
        <v>114100</v>
      </c>
      <c r="Q93" s="4">
        <v>330300</v>
      </c>
      <c r="R93" s="5">
        <v>-9.1999999999999998E-3</v>
      </c>
      <c r="S93" s="4">
        <v>445728</v>
      </c>
      <c r="T93" s="4">
        <f t="shared" si="13"/>
        <v>505373.66666666669</v>
      </c>
      <c r="U93" s="4">
        <f t="shared" si="17"/>
        <v>333571</v>
      </c>
      <c r="V93" s="5">
        <v>2.6200000000000001E-2</v>
      </c>
    </row>
    <row r="94" spans="1:22" x14ac:dyDescent="0.2">
      <c r="A94" s="16" t="s">
        <v>183</v>
      </c>
      <c r="B94" s="4">
        <v>21100</v>
      </c>
      <c r="C94" s="4">
        <v>150250</v>
      </c>
      <c r="D94" s="4">
        <v>-129150</v>
      </c>
      <c r="E94" s="4">
        <v>-12681420000</v>
      </c>
      <c r="F94" s="4">
        <f t="shared" si="15"/>
        <v>-107799700000</v>
      </c>
      <c r="G94" s="4">
        <v>0</v>
      </c>
      <c r="H94" s="4">
        <v>0</v>
      </c>
      <c r="I94" s="4">
        <v>0</v>
      </c>
      <c r="J94" s="4">
        <v>-19340000</v>
      </c>
      <c r="K94" s="24">
        <f t="shared" si="16"/>
        <v>-19340000</v>
      </c>
      <c r="L94" s="4">
        <v>288</v>
      </c>
      <c r="M94" s="4">
        <v>550</v>
      </c>
      <c r="N94" s="4">
        <v>7</v>
      </c>
      <c r="O94" s="4">
        <v>48</v>
      </c>
      <c r="P94" s="4">
        <v>76000</v>
      </c>
      <c r="Q94" s="4">
        <v>243900</v>
      </c>
      <c r="R94" s="5">
        <v>-3.0000000000000001E-3</v>
      </c>
      <c r="S94" s="4">
        <v>333571</v>
      </c>
      <c r="T94" s="4">
        <f t="shared" si="13"/>
        <v>526849</v>
      </c>
      <c r="U94" s="4">
        <f t="shared" si="17"/>
        <v>320453</v>
      </c>
      <c r="V94" s="5">
        <v>2.41E-2</v>
      </c>
    </row>
    <row r="95" spans="1:22" x14ac:dyDescent="0.2">
      <c r="A95" s="16" t="s">
        <v>182</v>
      </c>
      <c r="B95" s="4">
        <v>16600</v>
      </c>
      <c r="C95" s="4">
        <v>224207</v>
      </c>
      <c r="D95" s="4">
        <v>-207607</v>
      </c>
      <c r="E95" s="4">
        <v>-20482880000</v>
      </c>
      <c r="F95" s="4">
        <f t="shared" si="15"/>
        <v>-95118280000</v>
      </c>
      <c r="K95" s="24">
        <f t="shared" si="16"/>
        <v>0</v>
      </c>
      <c r="L95" s="4">
        <v>140</v>
      </c>
      <c r="M95" s="4">
        <v>1032</v>
      </c>
      <c r="N95" s="4">
        <v>2</v>
      </c>
      <c r="O95" s="4">
        <v>16</v>
      </c>
      <c r="P95" s="4">
        <v>40500</v>
      </c>
      <c r="Q95" s="4">
        <v>282100</v>
      </c>
      <c r="R95" s="5">
        <v>-8.0000000000000002E-3</v>
      </c>
      <c r="S95" s="4">
        <v>345905</v>
      </c>
      <c r="T95" s="4">
        <f t="shared" si="13"/>
        <v>552698.14285714284</v>
      </c>
      <c r="U95" s="4">
        <f t="shared" si="17"/>
        <v>320453</v>
      </c>
      <c r="V95" s="5">
        <v>0.02</v>
      </c>
    </row>
    <row r="96" spans="1:22" x14ac:dyDescent="0.2">
      <c r="A96" s="16" t="s">
        <v>177</v>
      </c>
      <c r="B96" s="4">
        <v>141200</v>
      </c>
      <c r="C96" s="4">
        <v>453400</v>
      </c>
      <c r="D96" s="4">
        <v>-312200</v>
      </c>
      <c r="E96" s="4">
        <v>-31060190000</v>
      </c>
      <c r="F96" s="4">
        <f t="shared" si="15"/>
        <v>-74635400000</v>
      </c>
      <c r="K96" s="24">
        <f t="shared" si="16"/>
        <v>0</v>
      </c>
      <c r="L96" s="4">
        <v>745</v>
      </c>
      <c r="M96" s="4">
        <v>1701</v>
      </c>
      <c r="N96" s="4">
        <v>53</v>
      </c>
      <c r="O96" s="4">
        <v>131</v>
      </c>
      <c r="P96" s="4">
        <v>298100</v>
      </c>
      <c r="Q96" s="4">
        <v>787400</v>
      </c>
      <c r="R96" s="5">
        <v>-1.5900000000000001E-2</v>
      </c>
      <c r="S96" s="4">
        <v>1154871</v>
      </c>
      <c r="T96" s="4">
        <f t="shared" si="13"/>
        <v>452336</v>
      </c>
      <c r="U96" s="4">
        <f t="shared" si="17"/>
        <v>320453</v>
      </c>
      <c r="V96" s="5">
        <v>4.3299999999999998E-2</v>
      </c>
    </row>
    <row r="97" spans="1:22" x14ac:dyDescent="0.2">
      <c r="A97" s="16" t="s">
        <v>175</v>
      </c>
      <c r="B97" s="4">
        <v>61100</v>
      </c>
      <c r="C97" s="4">
        <v>181000</v>
      </c>
      <c r="D97" s="4">
        <v>-119900</v>
      </c>
      <c r="E97" s="4">
        <v>-12114140000</v>
      </c>
      <c r="F97" s="4">
        <f t="shared" si="15"/>
        <v>-43575210000</v>
      </c>
      <c r="K97" s="24">
        <f t="shared" si="16"/>
        <v>0</v>
      </c>
      <c r="L97" s="4">
        <v>382</v>
      </c>
      <c r="M97" s="4">
        <v>614</v>
      </c>
      <c r="N97" s="4">
        <v>40</v>
      </c>
      <c r="O97" s="4">
        <v>76</v>
      </c>
      <c r="P97" s="4">
        <v>130100</v>
      </c>
      <c r="Q97" s="4">
        <v>307900</v>
      </c>
      <c r="R97" s="5">
        <v>-5.8999999999999999E-3</v>
      </c>
      <c r="S97" s="4">
        <v>438400</v>
      </c>
      <c r="T97" s="4">
        <f t="shared" ref="T97:T102" si="18">AVERAGE(S98:S107)</f>
        <v>455123.20000000001</v>
      </c>
      <c r="U97" s="4">
        <f t="shared" si="17"/>
        <v>235826</v>
      </c>
      <c r="V97" s="5">
        <v>1.7600000000000001E-2</v>
      </c>
    </row>
    <row r="98" spans="1:22" x14ac:dyDescent="0.2">
      <c r="A98" s="16" t="s">
        <v>174</v>
      </c>
      <c r="B98" s="4">
        <v>5545</v>
      </c>
      <c r="C98" s="4">
        <v>140040</v>
      </c>
      <c r="D98" s="4">
        <v>-134495</v>
      </c>
      <c r="E98" s="4">
        <v>-13647430000</v>
      </c>
      <c r="F98" s="4">
        <f t="shared" si="15"/>
        <v>-31461070000</v>
      </c>
      <c r="K98" s="24">
        <f t="shared" si="16"/>
        <v>0</v>
      </c>
      <c r="L98" s="4">
        <v>238</v>
      </c>
      <c r="M98" s="4">
        <v>1230</v>
      </c>
      <c r="N98" s="4">
        <v>19</v>
      </c>
      <c r="O98" s="4">
        <v>76</v>
      </c>
      <c r="P98" s="4">
        <v>73800</v>
      </c>
      <c r="Q98" s="4">
        <v>374200</v>
      </c>
      <c r="R98" s="5">
        <v>-1.84E-2</v>
      </c>
      <c r="S98" s="4">
        <v>489480</v>
      </c>
      <c r="T98" s="4">
        <f t="shared" si="18"/>
        <v>446534</v>
      </c>
      <c r="U98" s="4">
        <f t="shared" si="17"/>
        <v>235826</v>
      </c>
      <c r="V98" s="5">
        <v>2.23E-2</v>
      </c>
    </row>
    <row r="99" spans="1:22" x14ac:dyDescent="0.2">
      <c r="A99" s="16" t="s">
        <v>164</v>
      </c>
      <c r="B99" s="4">
        <v>90900</v>
      </c>
      <c r="C99" s="4">
        <v>95600</v>
      </c>
      <c r="D99" s="4">
        <v>-4700</v>
      </c>
      <c r="E99" s="4">
        <v>-464680000</v>
      </c>
      <c r="F99" s="4">
        <f t="shared" si="15"/>
        <v>-17813640000</v>
      </c>
      <c r="K99" s="24">
        <f t="shared" si="16"/>
        <v>0</v>
      </c>
      <c r="L99" s="4">
        <v>142</v>
      </c>
      <c r="M99" s="4">
        <v>812</v>
      </c>
      <c r="N99" s="4">
        <v>5</v>
      </c>
      <c r="O99" s="4">
        <v>48</v>
      </c>
      <c r="P99" s="4">
        <v>39600</v>
      </c>
      <c r="Q99" s="4">
        <v>238600</v>
      </c>
      <c r="R99" s="5">
        <v>-4.7999999999999996E-3</v>
      </c>
      <c r="S99" s="4">
        <v>320453</v>
      </c>
      <c r="T99" s="4">
        <f t="shared" si="18"/>
        <v>488561</v>
      </c>
      <c r="U99" s="4">
        <f t="shared" si="17"/>
        <v>235826</v>
      </c>
      <c r="V99" s="5">
        <v>1.7399999999999999E-2</v>
      </c>
    </row>
    <row r="100" spans="1:22" x14ac:dyDescent="0.2">
      <c r="A100" s="16" t="s">
        <v>156</v>
      </c>
      <c r="B100" s="4">
        <v>185300</v>
      </c>
      <c r="C100" s="4">
        <v>186700</v>
      </c>
      <c r="D100" s="4">
        <v>-1400</v>
      </c>
      <c r="E100" s="4">
        <v>-207720000</v>
      </c>
      <c r="F100" s="4">
        <f t="shared" si="15"/>
        <v>-17348960000</v>
      </c>
      <c r="K100" s="24">
        <f t="shared" si="16"/>
        <v>0</v>
      </c>
      <c r="L100" s="4">
        <v>439</v>
      </c>
      <c r="M100" s="4">
        <v>1080</v>
      </c>
      <c r="N100" s="4">
        <v>65</v>
      </c>
      <c r="O100" s="4">
        <v>97</v>
      </c>
      <c r="P100" s="4">
        <v>212700</v>
      </c>
      <c r="Q100" s="4">
        <v>502500</v>
      </c>
      <c r="R100" s="5">
        <v>-1.4199999999999999E-2</v>
      </c>
      <c r="S100" s="4">
        <v>776157</v>
      </c>
      <c r="T100" s="4">
        <f t="shared" si="18"/>
        <v>344763</v>
      </c>
      <c r="U100" s="4">
        <f t="shared" si="17"/>
        <v>235826</v>
      </c>
      <c r="V100" s="5">
        <v>3.0299999999999997E-2</v>
      </c>
    </row>
    <row r="101" spans="1:22" x14ac:dyDescent="0.2">
      <c r="A101" s="16" t="s">
        <v>155</v>
      </c>
      <c r="B101" s="4">
        <v>81000</v>
      </c>
      <c r="C101" s="4">
        <v>275100</v>
      </c>
      <c r="D101" s="4">
        <v>-194100</v>
      </c>
      <c r="E101" s="4">
        <v>-20135630000</v>
      </c>
      <c r="F101" s="4">
        <f t="shared" si="15"/>
        <v>-17141240000</v>
      </c>
      <c r="K101" s="24">
        <f t="shared" si="16"/>
        <v>0</v>
      </c>
      <c r="L101" s="4">
        <v>338</v>
      </c>
      <c r="M101" s="4">
        <v>407</v>
      </c>
      <c r="N101" s="4">
        <v>51</v>
      </c>
      <c r="O101" s="4">
        <v>46</v>
      </c>
      <c r="P101" s="4">
        <v>154200</v>
      </c>
      <c r="Q101" s="4">
        <v>195500</v>
      </c>
      <c r="R101" s="5">
        <v>-2.8000000000000004E-3</v>
      </c>
      <c r="S101" s="4">
        <v>453700</v>
      </c>
      <c r="T101" s="4">
        <f t="shared" si="18"/>
        <v>235826</v>
      </c>
      <c r="U101" s="4">
        <f t="shared" si="17"/>
        <v>235826</v>
      </c>
      <c r="V101" s="5">
        <v>0.02</v>
      </c>
    </row>
    <row r="102" spans="1:22" x14ac:dyDescent="0.2">
      <c r="A102" s="16" t="s">
        <v>154</v>
      </c>
      <c r="B102" s="4">
        <v>50400</v>
      </c>
      <c r="C102" s="4">
        <v>22021</v>
      </c>
      <c r="D102" s="4">
        <v>28379</v>
      </c>
      <c r="E102" s="4">
        <v>2994390000</v>
      </c>
      <c r="F102" s="4">
        <f t="shared" si="15"/>
        <v>2994390000</v>
      </c>
      <c r="K102" s="24">
        <f t="shared" si="16"/>
        <v>0</v>
      </c>
      <c r="L102" s="4">
        <v>185</v>
      </c>
      <c r="M102" s="4">
        <v>447</v>
      </c>
      <c r="N102" s="4">
        <v>12</v>
      </c>
      <c r="O102" s="4">
        <v>38</v>
      </c>
      <c r="P102" s="4">
        <v>53800</v>
      </c>
      <c r="Q102" s="4">
        <v>138000</v>
      </c>
      <c r="R102" s="5">
        <v>-1.5800000000000002E-2</v>
      </c>
      <c r="S102" s="4">
        <v>235826</v>
      </c>
      <c r="T102" s="4" t="e">
        <f t="shared" si="18"/>
        <v>#DIV/0!</v>
      </c>
      <c r="U102" s="4">
        <f t="shared" si="17"/>
        <v>0</v>
      </c>
      <c r="V102" s="5">
        <v>2.7200000000000002E-2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FDCA-2788-D24C-913F-BC6FDE49A28A}">
  <sheetPr codeName="Sheet53"/>
  <dimension ref="A1:V258"/>
  <sheetViews>
    <sheetView topLeftCell="F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2.6640625"/>
    <col min="3" max="3" customWidth="true" width="14.0"/>
    <col min="4" max="4" customWidth="true" width="14.33203125"/>
    <col min="5" max="5" customWidth="true" width="16.3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G3" t="n" s="2975">
        <v>0.0</v>
      </c>
      <c r="H3" t="n" s="2976">
        <v>0.0</v>
      </c>
      <c r="I3" t="n" s="2977">
        <v>0.0</v>
      </c>
      <c r="J3" t="n" s="2978">
        <v>0.0</v>
      </c>
      <c r="L3" t="n" s="2979">
        <v>962.0</v>
      </c>
      <c r="M3" t="n" s="2980">
        <v>1607.0</v>
      </c>
      <c r="N3" t="n" s="2981">
        <v>57.0</v>
      </c>
      <c r="O3" t="n" s="2982">
        <v>102.0</v>
      </c>
      <c r="P3" t="n" s="2983">
        <v>901500.0</v>
      </c>
      <c r="Q3" t="n" s="2984">
        <v>1643200.0</v>
      </c>
      <c r="R3" t="n" s="2973">
        <v>-0.0248</v>
      </c>
      <c r="S3" t="n" s="2972">
        <v>5632500.0</v>
      </c>
      <c r="V3" t="n" s="2974">
        <v>0.0538</v>
      </c>
    </row>
    <row r="4">
      <c r="G4" t="n" s="908">
        <v>0.0</v>
      </c>
      <c r="H4" t="n" s="909">
        <v>0.0</v>
      </c>
      <c r="I4" t="n" s="910">
        <v>0.0</v>
      </c>
      <c r="J4" t="n" s="911">
        <v>0.0</v>
      </c>
      <c r="L4" t="n" s="912">
        <v>956.0</v>
      </c>
      <c r="M4" t="n" s="913">
        <v>1061.0</v>
      </c>
      <c r="N4" t="n" s="914">
        <v>63.0</v>
      </c>
      <c r="O4" t="n" s="915">
        <v>61.0</v>
      </c>
      <c r="P4" t="n" s="916">
        <v>989700.0</v>
      </c>
      <c r="Q4" t="n" s="917">
        <v>1078200.0</v>
      </c>
      <c r="R4" t="n" s="906">
        <v>0.0232</v>
      </c>
      <c r="S4" t="n" s="905">
        <v>2079100.0</v>
      </c>
      <c r="V4" t="n" s="907">
        <v>0.0495</v>
      </c>
    </row>
    <row r="5" spans="1:22" x14ac:dyDescent="0.2">
      <c r="A5" s="16" t="s">
        <v>342</v>
      </c>
      <c r="B5" s="4">
        <v>0</v>
      </c>
      <c r="C5" s="4">
        <v>18</v>
      </c>
      <c r="D5" s="4">
        <v>-18</v>
      </c>
      <c r="E5" s="4">
        <v>-510000</v>
      </c>
      <c r="F5" s="4">
        <f t="shared" ref="F5:F46" si="0">E5+F6</f>
        <v>-1370510000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-194000</v>
      </c>
      <c r="L5" s="4">
        <v>861</v>
      </c>
      <c r="M5" s="4">
        <v>1148</v>
      </c>
      <c r="N5" s="4">
        <v>104</v>
      </c>
      <c r="O5" s="4">
        <v>140</v>
      </c>
      <c r="P5" s="4">
        <v>1380400</v>
      </c>
      <c r="Q5" s="4">
        <v>2141100</v>
      </c>
      <c r="R5" s="5">
        <v>6.9000000000000006E-2</v>
      </c>
      <c r="S5" s="4">
        <v>3521500</v>
      </c>
      <c r="T5" s="4">
        <f t="shared" ref="T5:T73" si="2">AVERAGE(S6:S15)</f>
        <v>1759400</v>
      </c>
      <c r="U5" s="4">
        <f t="shared" ref="U5:U46" si="3">MIN(S6:S10)</f>
        <v>739000</v>
      </c>
      <c r="V5" s="5">
        <v>6.7799999999999999E-2</v>
      </c>
    </row>
    <row r="6" spans="1:22" x14ac:dyDescent="0.2">
      <c r="A6" s="16" t="s">
        <v>341</v>
      </c>
      <c r="B6" s="4">
        <v>0</v>
      </c>
      <c r="C6" s="4">
        <v>108</v>
      </c>
      <c r="D6" s="4">
        <v>-108</v>
      </c>
      <c r="E6" s="4">
        <v>-3050000</v>
      </c>
      <c r="F6" s="4">
        <f t="shared" si="0"/>
        <v>-1370000000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-194000</v>
      </c>
      <c r="L6" s="4">
        <v>634</v>
      </c>
      <c r="M6" s="4">
        <v>738</v>
      </c>
      <c r="N6" s="4">
        <v>26</v>
      </c>
      <c r="O6" s="4">
        <v>52</v>
      </c>
      <c r="P6" s="4">
        <v>603300</v>
      </c>
      <c r="Q6" s="4">
        <v>819600</v>
      </c>
      <c r="R6" s="5">
        <v>5.4000000000000003E-3</v>
      </c>
      <c r="S6" s="4">
        <v>1501300</v>
      </c>
      <c r="T6" s="4">
        <f t="shared" si="2"/>
        <v>1631570</v>
      </c>
      <c r="U6" s="4">
        <f t="shared" si="3"/>
        <v>739000</v>
      </c>
      <c r="V6" s="5">
        <v>5.9400000000000001E-2</v>
      </c>
    </row>
    <row r="7" spans="1:22" x14ac:dyDescent="0.2">
      <c r="F7" s="4">
        <f t="shared" si="0"/>
        <v>-1366950000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-194000</v>
      </c>
      <c r="L7" s="4">
        <v>784</v>
      </c>
      <c r="M7" s="4">
        <v>907</v>
      </c>
      <c r="N7" s="4">
        <v>37</v>
      </c>
      <c r="O7" s="4">
        <v>34</v>
      </c>
      <c r="P7" s="4">
        <v>744200</v>
      </c>
      <c r="Q7" s="4">
        <v>731500</v>
      </c>
      <c r="R7" s="5">
        <v>1.0800000000000001E-2</v>
      </c>
      <c r="S7" s="4">
        <v>1525700</v>
      </c>
      <c r="T7" s="4">
        <f t="shared" si="2"/>
        <v>1628780</v>
      </c>
      <c r="U7" s="4">
        <f t="shared" si="3"/>
        <v>739000</v>
      </c>
      <c r="V7" s="5">
        <v>6.3899999999999998E-2</v>
      </c>
    </row>
    <row r="8" spans="1:22" x14ac:dyDescent="0.2">
      <c r="A8" s="16" t="s">
        <v>339</v>
      </c>
      <c r="B8" s="4">
        <v>0</v>
      </c>
      <c r="C8" s="4">
        <v>194</v>
      </c>
      <c r="D8" s="4">
        <v>-194</v>
      </c>
      <c r="E8" s="4">
        <v>-5320000</v>
      </c>
      <c r="F8" s="4">
        <f t="shared" si="0"/>
        <v>-1366950000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-194000</v>
      </c>
      <c r="L8" s="4">
        <v>1344</v>
      </c>
      <c r="M8" s="4">
        <v>1561</v>
      </c>
      <c r="N8" s="4">
        <v>131</v>
      </c>
      <c r="O8" s="4">
        <v>154</v>
      </c>
      <c r="P8" s="4">
        <v>2024300</v>
      </c>
      <c r="Q8" s="4">
        <v>2343300</v>
      </c>
      <c r="R8" s="5">
        <v>6.9099999999999995E-2</v>
      </c>
      <c r="S8" s="4">
        <v>4389300</v>
      </c>
      <c r="T8" s="4">
        <f t="shared" si="2"/>
        <v>1259790</v>
      </c>
      <c r="U8" s="4">
        <f t="shared" si="3"/>
        <v>739000</v>
      </c>
      <c r="V8" s="5">
        <v>6.2899999999999998E-2</v>
      </c>
    </row>
    <row r="9" spans="1:22" x14ac:dyDescent="0.2">
      <c r="A9" s="16" t="s">
        <v>338</v>
      </c>
      <c r="B9" s="4">
        <v>0</v>
      </c>
      <c r="C9" s="4">
        <v>300</v>
      </c>
      <c r="D9" s="4">
        <v>-300</v>
      </c>
      <c r="E9" s="4">
        <v>-7680000</v>
      </c>
      <c r="F9" s="4">
        <f t="shared" si="0"/>
        <v>-1361630000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-194000</v>
      </c>
      <c r="L9" s="4">
        <v>580</v>
      </c>
      <c r="M9" s="4">
        <v>555</v>
      </c>
      <c r="N9" s="4">
        <v>59</v>
      </c>
      <c r="O9" s="4">
        <v>60</v>
      </c>
      <c r="P9" s="4">
        <v>860600</v>
      </c>
      <c r="Q9" s="4">
        <v>851000</v>
      </c>
      <c r="R9" s="5">
        <v>1.7600000000000001E-2</v>
      </c>
      <c r="S9" s="4">
        <v>1714900</v>
      </c>
      <c r="T9" s="4">
        <f t="shared" si="2"/>
        <v>1119830</v>
      </c>
      <c r="U9" s="4">
        <f t="shared" si="3"/>
        <v>739000</v>
      </c>
      <c r="V9" s="5">
        <v>3.9599999999999996E-2</v>
      </c>
    </row>
    <row r="10" spans="1:22" x14ac:dyDescent="0.2">
      <c r="A10" s="16" t="s">
        <v>337</v>
      </c>
      <c r="B10" s="4">
        <v>0</v>
      </c>
      <c r="C10" s="4">
        <v>4200</v>
      </c>
      <c r="D10" s="4">
        <v>-4200</v>
      </c>
      <c r="E10" s="4">
        <v>-107730000</v>
      </c>
      <c r="F10" s="4">
        <f t="shared" si="0"/>
        <v>-1353950000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-194000</v>
      </c>
      <c r="L10" s="4">
        <v>250</v>
      </c>
      <c r="M10" s="4">
        <v>391</v>
      </c>
      <c r="N10" s="4">
        <v>16</v>
      </c>
      <c r="O10" s="4">
        <v>24</v>
      </c>
      <c r="P10" s="4">
        <v>271000</v>
      </c>
      <c r="Q10" s="4">
        <v>437000</v>
      </c>
      <c r="R10" s="5">
        <v>0</v>
      </c>
      <c r="S10" s="4">
        <v>739000</v>
      </c>
      <c r="T10" s="4">
        <f t="shared" si="2"/>
        <v>1096050</v>
      </c>
      <c r="U10" s="4">
        <f t="shared" si="3"/>
        <v>745500</v>
      </c>
      <c r="V10" s="5">
        <v>1.7399999999999999E-2</v>
      </c>
    </row>
    <row r="11" spans="1:22" x14ac:dyDescent="0.2">
      <c r="A11" s="16" t="s">
        <v>336</v>
      </c>
      <c r="B11" s="4">
        <v>0</v>
      </c>
      <c r="C11" s="4">
        <v>37</v>
      </c>
      <c r="D11" s="4">
        <v>-37</v>
      </c>
      <c r="E11" s="4">
        <v>-960000</v>
      </c>
      <c r="F11" s="4">
        <f t="shared" si="0"/>
        <v>-1246220000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-194000</v>
      </c>
      <c r="L11" s="4">
        <v>441</v>
      </c>
      <c r="M11" s="4">
        <v>520</v>
      </c>
      <c r="N11" s="4">
        <v>20</v>
      </c>
      <c r="O11" s="4">
        <v>40</v>
      </c>
      <c r="P11" s="4">
        <v>441900</v>
      </c>
      <c r="Q11" s="4">
        <v>688400</v>
      </c>
      <c r="R11" s="5">
        <v>4.0000000000000001E-3</v>
      </c>
      <c r="S11" s="4">
        <v>1130800</v>
      </c>
      <c r="T11" s="4">
        <f t="shared" si="2"/>
        <v>1016630</v>
      </c>
      <c r="U11" s="4">
        <f t="shared" si="3"/>
        <v>223000</v>
      </c>
      <c r="V11" s="5">
        <v>3.6000000000000004E-2</v>
      </c>
    </row>
    <row r="12" spans="1:22" x14ac:dyDescent="0.2">
      <c r="A12" s="16" t="s">
        <v>335</v>
      </c>
      <c r="B12" s="4">
        <v>0</v>
      </c>
      <c r="C12" s="4">
        <v>23</v>
      </c>
      <c r="D12" s="4">
        <v>-23</v>
      </c>
      <c r="E12" s="4">
        <v>-590000</v>
      </c>
      <c r="F12" s="4">
        <f t="shared" si="0"/>
        <v>-1245260000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-194000</v>
      </c>
      <c r="L12" s="4">
        <v>247</v>
      </c>
      <c r="M12" s="4">
        <v>373</v>
      </c>
      <c r="N12" s="4">
        <v>16</v>
      </c>
      <c r="O12" s="4">
        <v>24</v>
      </c>
      <c r="P12" s="4">
        <v>283500</v>
      </c>
      <c r="Q12" s="4">
        <v>452000</v>
      </c>
      <c r="R12" s="5">
        <v>0</v>
      </c>
      <c r="S12" s="4">
        <v>745500</v>
      </c>
      <c r="T12" s="4">
        <f t="shared" si="2"/>
        <v>966540</v>
      </c>
      <c r="U12" s="4">
        <f t="shared" si="3"/>
        <v>223000</v>
      </c>
      <c r="V12" s="5">
        <v>1.9299999999999998E-2</v>
      </c>
    </row>
    <row r="13" spans="1:22" x14ac:dyDescent="0.2">
      <c r="F13" s="4">
        <f t="shared" si="0"/>
        <v>-1244670000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-194000</v>
      </c>
      <c r="L13" s="4">
        <v>366</v>
      </c>
      <c r="M13" s="4">
        <v>405</v>
      </c>
      <c r="N13" s="4">
        <v>23</v>
      </c>
      <c r="O13" s="4">
        <v>28</v>
      </c>
      <c r="P13" s="4">
        <v>425800</v>
      </c>
      <c r="Q13" s="4">
        <v>422700</v>
      </c>
      <c r="R13" s="5">
        <v>1.6E-2</v>
      </c>
      <c r="S13" s="4">
        <v>1957900</v>
      </c>
      <c r="T13" s="4">
        <f t="shared" si="2"/>
        <v>791040</v>
      </c>
      <c r="U13" s="4">
        <f t="shared" si="3"/>
        <v>223000</v>
      </c>
      <c r="V13" s="5">
        <v>2.7300000000000001E-2</v>
      </c>
    </row>
    <row r="14" spans="1:22" x14ac:dyDescent="0.2">
      <c r="F14" s="4">
        <f t="shared" si="0"/>
        <v>-1244670000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-194000</v>
      </c>
      <c r="L14" s="4">
        <v>217</v>
      </c>
      <c r="M14" s="4">
        <v>408</v>
      </c>
      <c r="N14" s="4">
        <v>7</v>
      </c>
      <c r="O14" s="4">
        <v>20</v>
      </c>
      <c r="P14" s="4">
        <v>177700</v>
      </c>
      <c r="Q14" s="4">
        <v>369900</v>
      </c>
      <c r="R14" s="5">
        <v>2E-3</v>
      </c>
      <c r="S14" s="4">
        <v>2363900</v>
      </c>
      <c r="T14" s="4">
        <f t="shared" si="2"/>
        <v>566310</v>
      </c>
      <c r="U14" s="4">
        <f t="shared" si="3"/>
        <v>223000</v>
      </c>
      <c r="V14" s="5">
        <v>2.5399999999999999E-2</v>
      </c>
    </row>
    <row r="15" spans="1:22" x14ac:dyDescent="0.2">
      <c r="F15" s="4">
        <f t="shared" si="0"/>
        <v>-1244670000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-194000</v>
      </c>
      <c r="L15" s="4">
        <v>215</v>
      </c>
      <c r="M15" s="4">
        <v>347</v>
      </c>
      <c r="N15" s="4">
        <v>9</v>
      </c>
      <c r="O15" s="4">
        <v>22</v>
      </c>
      <c r="P15" s="4">
        <v>212600</v>
      </c>
      <c r="Q15" s="4">
        <v>465200</v>
      </c>
      <c r="R15" s="5">
        <v>6.0999999999999995E-3</v>
      </c>
      <c r="S15" s="4">
        <v>1525700</v>
      </c>
      <c r="T15" s="4">
        <f t="shared" si="2"/>
        <v>442770</v>
      </c>
      <c r="U15" s="4">
        <f t="shared" si="3"/>
        <v>223000</v>
      </c>
      <c r="V15" s="5">
        <v>1.9699999999999999E-2</v>
      </c>
    </row>
    <row r="16" spans="1:22" x14ac:dyDescent="0.2">
      <c r="A16" s="16" t="s">
        <v>330</v>
      </c>
      <c r="B16" s="4">
        <v>0</v>
      </c>
      <c r="C16" s="4">
        <v>100</v>
      </c>
      <c r="D16" s="4">
        <v>-100</v>
      </c>
      <c r="E16" s="4">
        <v>-2500000</v>
      </c>
      <c r="F16" s="4">
        <f t="shared" si="0"/>
        <v>-1244670000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-194000</v>
      </c>
      <c r="L16" s="4">
        <v>127</v>
      </c>
      <c r="M16" s="4">
        <v>188</v>
      </c>
      <c r="N16" s="4">
        <v>2</v>
      </c>
      <c r="O16" s="4">
        <v>2</v>
      </c>
      <c r="P16" s="4">
        <v>92900</v>
      </c>
      <c r="Q16" s="4">
        <v>114100</v>
      </c>
      <c r="R16" s="5">
        <v>-6.0000000000000001E-3</v>
      </c>
      <c r="S16" s="4">
        <v>223000</v>
      </c>
      <c r="T16" s="4">
        <f t="shared" si="2"/>
        <v>435550</v>
      </c>
      <c r="U16" s="4">
        <f t="shared" si="3"/>
        <v>315300</v>
      </c>
      <c r="V16" s="5">
        <v>2.5600000000000001E-2</v>
      </c>
    </row>
    <row r="17" spans="1:22" x14ac:dyDescent="0.2">
      <c r="F17" s="4">
        <f t="shared" si="0"/>
        <v>-1242170000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-194000</v>
      </c>
      <c r="L17" s="4">
        <v>115</v>
      </c>
      <c r="M17" s="4">
        <v>158</v>
      </c>
      <c r="N17" s="4">
        <v>4</v>
      </c>
      <c r="O17" s="4">
        <v>1</v>
      </c>
      <c r="P17" s="4">
        <v>98600</v>
      </c>
      <c r="Q17" s="4">
        <v>98600</v>
      </c>
      <c r="R17" s="5">
        <v>-5.8999999999999999E-3</v>
      </c>
      <c r="S17" s="4">
        <v>1497800</v>
      </c>
      <c r="T17" s="4">
        <f t="shared" si="2"/>
        <v>314600</v>
      </c>
      <c r="U17" s="4">
        <f t="shared" si="3"/>
        <v>244600</v>
      </c>
      <c r="V17" s="5">
        <v>2.7300000000000001E-2</v>
      </c>
    </row>
    <row r="18" spans="1:22" x14ac:dyDescent="0.2">
      <c r="F18" s="4">
        <f t="shared" si="0"/>
        <v>-1242170000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-194000</v>
      </c>
      <c r="L18" s="4">
        <v>216</v>
      </c>
      <c r="M18" s="4">
        <v>272</v>
      </c>
      <c r="N18" s="4">
        <v>9</v>
      </c>
      <c r="O18" s="4">
        <v>17</v>
      </c>
      <c r="P18" s="4">
        <v>412000</v>
      </c>
      <c r="Q18" s="4">
        <v>287400</v>
      </c>
      <c r="R18" s="5">
        <v>2.0299999999999999E-2</v>
      </c>
      <c r="S18" s="4">
        <v>699400</v>
      </c>
      <c r="T18" s="4">
        <f t="shared" si="2"/>
        <v>263650</v>
      </c>
      <c r="U18" s="4">
        <f t="shared" si="3"/>
        <v>202900</v>
      </c>
      <c r="V18" s="5">
        <v>3.32E-2</v>
      </c>
    </row>
    <row r="19" spans="1:22" x14ac:dyDescent="0.2">
      <c r="A19" s="16" t="s">
        <v>327</v>
      </c>
      <c r="B19" s="4">
        <v>0</v>
      </c>
      <c r="C19" s="4">
        <v>19126</v>
      </c>
      <c r="D19" s="4">
        <v>-19126</v>
      </c>
      <c r="E19" s="4">
        <v>-481320000</v>
      </c>
      <c r="F19" s="4">
        <f t="shared" si="0"/>
        <v>-1242170000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-194000</v>
      </c>
      <c r="L19" s="4">
        <v>97</v>
      </c>
      <c r="M19" s="4">
        <v>240</v>
      </c>
      <c r="N19" s="4">
        <v>3</v>
      </c>
      <c r="O19" s="4">
        <v>8</v>
      </c>
      <c r="P19" s="4">
        <v>82600</v>
      </c>
      <c r="Q19" s="4">
        <v>204100</v>
      </c>
      <c r="R19" s="5">
        <v>-1.61E-2</v>
      </c>
      <c r="S19" s="4">
        <v>315300</v>
      </c>
      <c r="T19" s="4">
        <f t="shared" si="2"/>
        <v>257080</v>
      </c>
      <c r="U19" s="4">
        <f t="shared" si="3"/>
        <v>116600</v>
      </c>
      <c r="V19" s="5">
        <v>2.76E-2</v>
      </c>
    </row>
    <row r="20" spans="1:22" x14ac:dyDescent="0.2">
      <c r="F20" s="4">
        <f t="shared" si="0"/>
        <v>-760850000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-194000</v>
      </c>
      <c r="L20" s="4">
        <v>208</v>
      </c>
      <c r="M20" s="4">
        <v>308</v>
      </c>
      <c r="N20" s="4">
        <v>12</v>
      </c>
      <c r="O20" s="4">
        <v>8</v>
      </c>
      <c r="P20" s="4">
        <v>218400</v>
      </c>
      <c r="Q20" s="4">
        <v>278300</v>
      </c>
      <c r="R20" s="5">
        <v>0</v>
      </c>
      <c r="S20" s="4">
        <v>501200</v>
      </c>
      <c r="T20" s="4">
        <f t="shared" si="2"/>
        <v>254160</v>
      </c>
      <c r="U20" s="4">
        <f t="shared" si="3"/>
        <v>116600</v>
      </c>
      <c r="V20" s="5">
        <v>4.4400000000000002E-2</v>
      </c>
    </row>
    <row r="21" spans="1:22" x14ac:dyDescent="0.2">
      <c r="F21" s="4">
        <f t="shared" si="0"/>
        <v>-760850000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-194000</v>
      </c>
      <c r="L21" s="4">
        <v>250</v>
      </c>
      <c r="M21" s="4">
        <v>135</v>
      </c>
      <c r="N21" s="4">
        <v>9</v>
      </c>
      <c r="O21" s="4">
        <v>7</v>
      </c>
      <c r="P21" s="4">
        <v>206700</v>
      </c>
      <c r="Q21" s="4">
        <v>129900</v>
      </c>
      <c r="R21" s="5">
        <v>1.21E-2</v>
      </c>
      <c r="S21" s="4">
        <v>336600</v>
      </c>
      <c r="T21" s="4">
        <f t="shared" si="2"/>
        <v>733030</v>
      </c>
      <c r="U21" s="4">
        <f t="shared" si="3"/>
        <v>116600</v>
      </c>
      <c r="V21" s="5">
        <v>1.9799999999999998E-2</v>
      </c>
    </row>
    <row r="22" spans="1:22" x14ac:dyDescent="0.2">
      <c r="F22" s="4">
        <f t="shared" si="0"/>
        <v>-760850000</v>
      </c>
      <c r="K22" s="24">
        <f t="shared" si="1"/>
        <v>-194000</v>
      </c>
      <c r="L22" s="4">
        <v>144</v>
      </c>
      <c r="M22" s="4">
        <v>137</v>
      </c>
      <c r="N22" s="4">
        <v>3</v>
      </c>
      <c r="O22" s="4">
        <v>6</v>
      </c>
      <c r="P22" s="4">
        <v>106000</v>
      </c>
      <c r="Q22" s="4">
        <v>125700</v>
      </c>
      <c r="R22" s="5">
        <v>1.8500000000000003E-2</v>
      </c>
      <c r="S22" s="4">
        <v>244600</v>
      </c>
      <c r="T22" s="4">
        <f t="shared" si="2"/>
        <v>761920</v>
      </c>
      <c r="U22" s="4">
        <f t="shared" si="3"/>
        <v>116600</v>
      </c>
      <c r="V22" s="5">
        <v>3.4300000000000004E-2</v>
      </c>
    </row>
    <row r="23" spans="1:22" x14ac:dyDescent="0.2">
      <c r="F23" s="4">
        <f t="shared" si="0"/>
        <v>-760850000</v>
      </c>
      <c r="K23" s="24">
        <f t="shared" si="1"/>
        <v>-194000</v>
      </c>
      <c r="L23" s="4">
        <v>113</v>
      </c>
      <c r="M23" s="4">
        <v>146</v>
      </c>
      <c r="N23" s="4">
        <v>2</v>
      </c>
      <c r="O23" s="4">
        <v>5</v>
      </c>
      <c r="P23" s="4">
        <v>59200</v>
      </c>
      <c r="Q23" s="4">
        <v>142200</v>
      </c>
      <c r="R23" s="5">
        <v>-1.6399999999999998E-2</v>
      </c>
      <c r="S23" s="4">
        <v>202900</v>
      </c>
      <c r="T23" s="4">
        <f t="shared" si="2"/>
        <v>802740</v>
      </c>
      <c r="U23" s="4">
        <f t="shared" si="3"/>
        <v>116600</v>
      </c>
      <c r="V23" s="5">
        <v>2.6000000000000002E-2</v>
      </c>
    </row>
    <row r="24" spans="1:22" x14ac:dyDescent="0.2">
      <c r="F24" s="4">
        <f t="shared" si="0"/>
        <v>-760850000</v>
      </c>
      <c r="K24" s="24">
        <f t="shared" si="1"/>
        <v>-194000</v>
      </c>
      <c r="L24" s="4">
        <v>76</v>
      </c>
      <c r="M24" s="4">
        <v>65</v>
      </c>
      <c r="N24" s="4">
        <v>3</v>
      </c>
      <c r="O24" s="4">
        <v>0</v>
      </c>
      <c r="P24" s="4">
        <v>76000</v>
      </c>
      <c r="Q24" s="4">
        <v>40500</v>
      </c>
      <c r="R24" s="5">
        <v>1.44E-2</v>
      </c>
      <c r="S24" s="4">
        <v>116600</v>
      </c>
      <c r="T24" s="4">
        <f t="shared" si="2"/>
        <v>810810</v>
      </c>
      <c r="U24" s="4">
        <f t="shared" si="3"/>
        <v>150800</v>
      </c>
      <c r="V24" s="5">
        <v>0.02</v>
      </c>
    </row>
    <row r="25" spans="1:22" x14ac:dyDescent="0.2">
      <c r="F25" s="4">
        <f t="shared" si="0"/>
        <v>-760850000</v>
      </c>
      <c r="K25" s="24">
        <f t="shared" si="1"/>
        <v>-194000</v>
      </c>
      <c r="L25" s="4">
        <v>209</v>
      </c>
      <c r="M25" s="4">
        <v>126</v>
      </c>
      <c r="N25" s="4">
        <v>6</v>
      </c>
      <c r="O25" s="4">
        <v>6</v>
      </c>
      <c r="P25" s="4">
        <v>155600</v>
      </c>
      <c r="Q25" s="4">
        <v>134300</v>
      </c>
      <c r="R25" s="5">
        <v>1.8799999999999997E-2</v>
      </c>
      <c r="S25" s="4">
        <v>290300</v>
      </c>
      <c r="T25" s="4">
        <f t="shared" si="2"/>
        <v>800240</v>
      </c>
      <c r="U25" s="4">
        <f t="shared" si="3"/>
        <v>150800</v>
      </c>
      <c r="V25" s="5">
        <v>5.0599999999999999E-2</v>
      </c>
    </row>
    <row r="26" spans="1:22" x14ac:dyDescent="0.2">
      <c r="F26" s="4">
        <f t="shared" si="0"/>
        <v>-760850000</v>
      </c>
      <c r="K26" s="24">
        <f t="shared" si="1"/>
        <v>-194000</v>
      </c>
      <c r="L26" s="4">
        <v>124</v>
      </c>
      <c r="M26" s="4">
        <v>117</v>
      </c>
      <c r="N26" s="4">
        <v>3</v>
      </c>
      <c r="O26" s="4">
        <v>3</v>
      </c>
      <c r="P26" s="4">
        <v>66800</v>
      </c>
      <c r="Q26" s="4">
        <v>78600</v>
      </c>
      <c r="R26" s="5">
        <v>-8.3000000000000001E-3</v>
      </c>
      <c r="S26" s="4">
        <v>150800</v>
      </c>
      <c r="T26" s="4">
        <f t="shared" si="2"/>
        <v>1014650</v>
      </c>
      <c r="U26" s="4">
        <f t="shared" si="3"/>
        <v>189900</v>
      </c>
      <c r="V26" s="5">
        <v>1.8600000000000002E-2</v>
      </c>
    </row>
    <row r="27" spans="1:22" x14ac:dyDescent="0.2">
      <c r="F27" s="4">
        <f t="shared" si="0"/>
        <v>-760850000</v>
      </c>
      <c r="K27" s="24">
        <f t="shared" si="1"/>
        <v>-194000</v>
      </c>
      <c r="L27" s="4">
        <v>213</v>
      </c>
      <c r="M27" s="4">
        <v>103</v>
      </c>
      <c r="N27" s="4">
        <v>9</v>
      </c>
      <c r="O27" s="4">
        <v>3</v>
      </c>
      <c r="P27" s="4">
        <v>194200</v>
      </c>
      <c r="Q27" s="4">
        <v>93700</v>
      </c>
      <c r="R27" s="5">
        <v>0.05</v>
      </c>
      <c r="S27" s="4">
        <v>288300</v>
      </c>
      <c r="T27" s="4">
        <f t="shared" si="2"/>
        <v>1070454.8</v>
      </c>
      <c r="U27" s="4">
        <f t="shared" si="3"/>
        <v>189900</v>
      </c>
      <c r="V27" s="5">
        <v>3.9399999999999998E-2</v>
      </c>
    </row>
    <row r="28" spans="1:22" x14ac:dyDescent="0.2">
      <c r="A28" s="16" t="s">
        <v>318</v>
      </c>
      <c r="B28" s="4">
        <v>0</v>
      </c>
      <c r="C28" s="4">
        <v>44</v>
      </c>
      <c r="D28" s="4">
        <v>-44</v>
      </c>
      <c r="E28" s="4">
        <v>-1040000</v>
      </c>
      <c r="F28" s="4">
        <f t="shared" si="0"/>
        <v>-760850000</v>
      </c>
      <c r="K28" s="24">
        <f t="shared" si="1"/>
        <v>-194000</v>
      </c>
      <c r="L28" s="4">
        <v>41</v>
      </c>
      <c r="M28" s="4">
        <v>136</v>
      </c>
      <c r="N28" s="4">
        <v>2</v>
      </c>
      <c r="O28" s="4">
        <v>7</v>
      </c>
      <c r="P28" s="4">
        <v>37000</v>
      </c>
      <c r="Q28" s="4">
        <v>150200</v>
      </c>
      <c r="R28" s="5">
        <v>-3.6900000000000002E-2</v>
      </c>
      <c r="S28" s="4">
        <v>189900</v>
      </c>
      <c r="T28" s="4">
        <f t="shared" si="2"/>
        <v>1072074.8</v>
      </c>
      <c r="U28" s="4">
        <f t="shared" si="3"/>
        <v>249600</v>
      </c>
      <c r="V28" s="5">
        <v>4.1700000000000001E-2</v>
      </c>
    </row>
    <row r="29" spans="1:22" x14ac:dyDescent="0.2">
      <c r="F29" s="4">
        <f t="shared" si="0"/>
        <v>-759810000</v>
      </c>
      <c r="K29" s="24">
        <f t="shared" si="1"/>
        <v>-194000</v>
      </c>
      <c r="L29" s="4">
        <v>129</v>
      </c>
      <c r="M29" s="4">
        <v>155</v>
      </c>
      <c r="N29" s="4">
        <v>4</v>
      </c>
      <c r="O29" s="4">
        <v>4</v>
      </c>
      <c r="P29" s="4">
        <v>115700</v>
      </c>
      <c r="Q29" s="4">
        <v>132600</v>
      </c>
      <c r="R29" s="5">
        <v>2.3700000000000002E-2</v>
      </c>
      <c r="S29" s="4">
        <v>249600</v>
      </c>
      <c r="T29" s="4">
        <f t="shared" si="2"/>
        <v>1094294.8</v>
      </c>
      <c r="U29" s="4">
        <f t="shared" si="3"/>
        <v>197300</v>
      </c>
      <c r="V29" s="5">
        <v>3.3000000000000002E-2</v>
      </c>
    </row>
    <row r="30" spans="1:22" x14ac:dyDescent="0.2">
      <c r="F30" s="4">
        <f t="shared" si="0"/>
        <v>-759810000</v>
      </c>
      <c r="K30" s="24">
        <f t="shared" si="1"/>
        <v>-194000</v>
      </c>
      <c r="L30" s="4">
        <v>191</v>
      </c>
      <c r="M30" s="4">
        <v>285</v>
      </c>
      <c r="N30" s="4">
        <v>9</v>
      </c>
      <c r="O30" s="4">
        <v>13</v>
      </c>
      <c r="P30" s="4">
        <v>162600</v>
      </c>
      <c r="Q30" s="4">
        <v>308900</v>
      </c>
      <c r="R30" s="5">
        <v>-5.1500000000000004E-2</v>
      </c>
      <c r="S30" s="4">
        <v>472000</v>
      </c>
      <c r="T30" s="4">
        <f t="shared" si="2"/>
        <v>1158464.8</v>
      </c>
      <c r="U30" s="4">
        <f t="shared" si="3"/>
        <v>184600</v>
      </c>
      <c r="V30" s="5">
        <v>4.9299999999999997E-2</v>
      </c>
    </row>
    <row r="31" spans="1:22" x14ac:dyDescent="0.2">
      <c r="A31" s="16" t="s">
        <v>315</v>
      </c>
      <c r="B31" s="4">
        <v>0</v>
      </c>
      <c r="C31" s="4">
        <v>1500</v>
      </c>
      <c r="D31" s="4">
        <v>-1500</v>
      </c>
      <c r="E31" s="4">
        <v>-37800000</v>
      </c>
      <c r="F31" s="4">
        <f t="shared" si="0"/>
        <v>-759810000</v>
      </c>
      <c r="K31" s="24">
        <f t="shared" si="1"/>
        <v>-194000</v>
      </c>
      <c r="L31" s="4">
        <v>80</v>
      </c>
      <c r="M31" s="4">
        <v>184</v>
      </c>
      <c r="N31" s="4">
        <v>4</v>
      </c>
      <c r="O31" s="4">
        <v>8</v>
      </c>
      <c r="P31" s="4">
        <v>58500</v>
      </c>
      <c r="Q31" s="4">
        <v>266500</v>
      </c>
      <c r="R31" s="5">
        <v>-4.0800000000000003E-2</v>
      </c>
      <c r="S31" s="4">
        <v>5125300</v>
      </c>
      <c r="T31" s="4">
        <f t="shared" si="2"/>
        <v>713284.8</v>
      </c>
      <c r="U31" s="4">
        <f t="shared" si="3"/>
        <v>184600</v>
      </c>
      <c r="V31" s="5">
        <v>3.9300000000000002E-2</v>
      </c>
    </row>
    <row r="32" spans="1:22" x14ac:dyDescent="0.2">
      <c r="F32" s="4">
        <f t="shared" si="0"/>
        <v>-722010000</v>
      </c>
      <c r="K32" s="24">
        <f t="shared" si="1"/>
        <v>-194000</v>
      </c>
      <c r="L32" s="4">
        <v>234</v>
      </c>
      <c r="M32" s="4">
        <v>433</v>
      </c>
      <c r="N32" s="4">
        <v>8</v>
      </c>
      <c r="O32" s="4">
        <v>11</v>
      </c>
      <c r="P32" s="4">
        <v>179800</v>
      </c>
      <c r="Q32" s="4">
        <v>321500</v>
      </c>
      <c r="R32" s="5">
        <v>-1.5600000000000001E-2</v>
      </c>
      <c r="S32" s="4">
        <v>533500</v>
      </c>
      <c r="T32" s="4">
        <f t="shared" si="2"/>
        <v>700404.8</v>
      </c>
      <c r="U32" s="4">
        <f t="shared" si="3"/>
        <v>184600</v>
      </c>
      <c r="V32" s="5">
        <v>4.2999999999999997E-2</v>
      </c>
    </row>
    <row r="33" spans="1:22" x14ac:dyDescent="0.2">
      <c r="F33" s="4">
        <f t="shared" si="0"/>
        <v>-722010000</v>
      </c>
      <c r="K33" s="24">
        <f t="shared" si="1"/>
        <v>-194000</v>
      </c>
      <c r="L33" s="4">
        <v>161</v>
      </c>
      <c r="M33" s="4">
        <v>348</v>
      </c>
      <c r="N33" s="4">
        <v>5</v>
      </c>
      <c r="O33" s="4">
        <v>12</v>
      </c>
      <c r="P33" s="4">
        <v>122300</v>
      </c>
      <c r="Q33" s="4">
        <v>476200</v>
      </c>
      <c r="R33" s="5">
        <v>-7.3300000000000004E-2</v>
      </c>
      <c r="S33" s="4">
        <v>611100</v>
      </c>
      <c r="T33" s="4">
        <f t="shared" si="2"/>
        <v>725124.8</v>
      </c>
      <c r="U33" s="4">
        <f t="shared" si="3"/>
        <v>184600</v>
      </c>
      <c r="V33" s="5">
        <v>7.3399999999999993E-2</v>
      </c>
    </row>
    <row r="34" spans="1:22" x14ac:dyDescent="0.2">
      <c r="F34" s="4">
        <f t="shared" si="0"/>
        <v>-722010000</v>
      </c>
      <c r="K34" s="24">
        <f t="shared" si="1"/>
        <v>-194000</v>
      </c>
      <c r="L34" s="4">
        <v>125</v>
      </c>
      <c r="M34" s="4">
        <v>135</v>
      </c>
      <c r="N34" s="4">
        <v>1</v>
      </c>
      <c r="O34" s="4">
        <v>4</v>
      </c>
      <c r="P34" s="4">
        <v>104000</v>
      </c>
      <c r="Q34" s="4">
        <v>93300</v>
      </c>
      <c r="R34" s="5">
        <v>1.46E-2</v>
      </c>
      <c r="S34" s="4">
        <v>197300</v>
      </c>
      <c r="T34" s="4">
        <f t="shared" si="2"/>
        <v>813564.8</v>
      </c>
      <c r="U34" s="4">
        <f t="shared" si="3"/>
        <v>184600</v>
      </c>
      <c r="V34" s="5">
        <v>2.1600000000000001E-2</v>
      </c>
    </row>
    <row r="35" spans="1:22" x14ac:dyDescent="0.2">
      <c r="F35" s="4">
        <f t="shared" si="0"/>
        <v>-722010000</v>
      </c>
      <c r="K35" s="24">
        <f t="shared" si="1"/>
        <v>-194000</v>
      </c>
      <c r="L35" s="4">
        <v>90</v>
      </c>
      <c r="M35" s="4">
        <v>130</v>
      </c>
      <c r="N35" s="4">
        <v>8</v>
      </c>
      <c r="O35" s="4">
        <v>3</v>
      </c>
      <c r="P35" s="4">
        <v>83800</v>
      </c>
      <c r="Q35" s="4">
        <v>74600</v>
      </c>
      <c r="R35" s="5">
        <v>-7.1999999999999998E-3</v>
      </c>
      <c r="S35" s="4">
        <v>184600</v>
      </c>
      <c r="T35" s="4">
        <f t="shared" si="2"/>
        <v>876594.8</v>
      </c>
      <c r="U35" s="4">
        <f t="shared" si="3"/>
        <v>206100</v>
      </c>
      <c r="V35" s="5">
        <v>2.7099999999999999E-2</v>
      </c>
    </row>
    <row r="36" spans="1:22" x14ac:dyDescent="0.2">
      <c r="F36" s="4">
        <f t="shared" si="0"/>
        <v>-722010000</v>
      </c>
      <c r="K36" s="24">
        <f t="shared" si="1"/>
        <v>-194000</v>
      </c>
      <c r="L36" s="4">
        <v>83</v>
      </c>
      <c r="M36" s="4">
        <v>223</v>
      </c>
      <c r="N36" s="4">
        <v>2</v>
      </c>
      <c r="O36" s="4">
        <v>15</v>
      </c>
      <c r="P36" s="4">
        <v>44600</v>
      </c>
      <c r="Q36" s="4">
        <v>250300</v>
      </c>
      <c r="R36" s="5">
        <v>-1.8100000000000002E-2</v>
      </c>
      <c r="S36" s="4">
        <v>2294900</v>
      </c>
      <c r="T36" s="4">
        <f t="shared" si="2"/>
        <v>708454.8</v>
      </c>
      <c r="U36" s="4">
        <f t="shared" si="3"/>
        <v>206100</v>
      </c>
      <c r="V36" s="5">
        <v>2.1299999999999999E-2</v>
      </c>
    </row>
    <row r="37" spans="1:22" x14ac:dyDescent="0.2">
      <c r="F37" s="4">
        <f t="shared" si="0"/>
        <v>-722010000</v>
      </c>
      <c r="K37" s="24">
        <f t="shared" si="1"/>
        <v>-194000</v>
      </c>
      <c r="L37" s="4">
        <v>308</v>
      </c>
      <c r="M37" s="4">
        <v>230</v>
      </c>
      <c r="N37" s="4">
        <v>12</v>
      </c>
      <c r="O37" s="4">
        <v>3</v>
      </c>
      <c r="P37" s="4">
        <v>319600</v>
      </c>
      <c r="Q37" s="4">
        <v>155400</v>
      </c>
      <c r="R37" s="5">
        <v>2.9399999999999999E-2</v>
      </c>
      <c r="S37" s="4">
        <v>846348</v>
      </c>
      <c r="T37" s="4">
        <f t="shared" si="2"/>
        <v>655900</v>
      </c>
      <c r="U37" s="4">
        <f t="shared" si="3"/>
        <v>206100</v>
      </c>
      <c r="V37" s="5">
        <v>4.2500000000000003E-2</v>
      </c>
    </row>
    <row r="38" spans="1:22" x14ac:dyDescent="0.2">
      <c r="F38" s="4">
        <f t="shared" si="0"/>
        <v>-722010000</v>
      </c>
      <c r="K38" s="24">
        <f t="shared" si="1"/>
        <v>-194000</v>
      </c>
      <c r="L38" s="4">
        <v>129</v>
      </c>
      <c r="M38" s="4">
        <v>162</v>
      </c>
      <c r="N38" s="4">
        <v>2</v>
      </c>
      <c r="O38" s="4">
        <v>3</v>
      </c>
      <c r="P38" s="4">
        <v>121200</v>
      </c>
      <c r="Q38" s="4">
        <v>84900</v>
      </c>
      <c r="R38" s="5">
        <v>3.7000000000000002E-3</v>
      </c>
      <c r="S38" s="4">
        <v>206100</v>
      </c>
      <c r="T38" s="4">
        <f t="shared" si="2"/>
        <v>705900</v>
      </c>
      <c r="U38" s="4">
        <f t="shared" si="3"/>
        <v>404700</v>
      </c>
      <c r="V38" s="5">
        <v>2.5399999999999999E-2</v>
      </c>
    </row>
    <row r="39" spans="1:22" x14ac:dyDescent="0.2">
      <c r="F39" s="4">
        <f t="shared" si="0"/>
        <v>-722010000</v>
      </c>
      <c r="K39" s="24">
        <f t="shared" si="1"/>
        <v>-194000</v>
      </c>
      <c r="L39" s="4">
        <v>204</v>
      </c>
      <c r="M39" s="4">
        <v>275</v>
      </c>
      <c r="N39" s="4">
        <v>15</v>
      </c>
      <c r="O39" s="4">
        <v>10</v>
      </c>
      <c r="P39" s="4">
        <v>203700</v>
      </c>
      <c r="Q39" s="4">
        <v>260200</v>
      </c>
      <c r="R39" s="5">
        <v>0</v>
      </c>
      <c r="S39" s="4">
        <v>471800</v>
      </c>
      <c r="T39" s="4">
        <f t="shared" si="2"/>
        <v>726920</v>
      </c>
      <c r="U39" s="4">
        <f t="shared" si="3"/>
        <v>404700</v>
      </c>
      <c r="V39" s="5">
        <v>3.78E-2</v>
      </c>
    </row>
    <row r="40" spans="1:22" x14ac:dyDescent="0.2">
      <c r="F40" s="4">
        <f t="shared" si="0"/>
        <v>-722010000</v>
      </c>
      <c r="K40" s="24">
        <f t="shared" si="1"/>
        <v>-194000</v>
      </c>
      <c r="L40" s="4">
        <v>339</v>
      </c>
      <c r="M40" s="4">
        <v>737</v>
      </c>
      <c r="N40" s="4">
        <v>23</v>
      </c>
      <c r="O40" s="4">
        <v>39</v>
      </c>
      <c r="P40" s="4">
        <v>309300</v>
      </c>
      <c r="Q40" s="4">
        <v>672700</v>
      </c>
      <c r="R40" s="5">
        <v>-3.49E-2</v>
      </c>
      <c r="S40" s="4">
        <v>1113700</v>
      </c>
      <c r="T40" s="4">
        <f t="shared" si="2"/>
        <v>677540</v>
      </c>
      <c r="U40" s="4">
        <f t="shared" si="3"/>
        <v>404700</v>
      </c>
      <c r="V40" s="5">
        <v>3.5900000000000001E-2</v>
      </c>
    </row>
    <row r="41" spans="1:22" x14ac:dyDescent="0.2">
      <c r="A41" s="16" t="s">
        <v>250</v>
      </c>
      <c r="B41" s="4">
        <v>0</v>
      </c>
      <c r="C41" s="4">
        <v>18500</v>
      </c>
      <c r="D41" s="4">
        <v>-18500</v>
      </c>
      <c r="E41" s="4">
        <v>-527600000</v>
      </c>
      <c r="F41" s="4">
        <f t="shared" si="0"/>
        <v>-722010000</v>
      </c>
      <c r="K41" s="24">
        <f t="shared" si="1"/>
        <v>-194000</v>
      </c>
      <c r="L41" s="4">
        <v>234</v>
      </c>
      <c r="M41" s="4">
        <v>459</v>
      </c>
      <c r="N41" s="4">
        <v>10</v>
      </c>
      <c r="O41" s="4">
        <v>23</v>
      </c>
      <c r="P41" s="4">
        <v>179800</v>
      </c>
      <c r="Q41" s="4">
        <v>464800</v>
      </c>
      <c r="R41" s="5">
        <v>-1.95E-2</v>
      </c>
      <c r="S41" s="4">
        <v>673500</v>
      </c>
      <c r="T41" s="4">
        <f t="shared" si="2"/>
        <v>729600</v>
      </c>
      <c r="U41" s="4">
        <f t="shared" si="3"/>
        <v>404700</v>
      </c>
      <c r="V41" s="5">
        <v>4.4600000000000001E-2</v>
      </c>
    </row>
    <row r="42" spans="1:22" x14ac:dyDescent="0.2">
      <c r="F42" s="4">
        <f t="shared" si="0"/>
        <v>-194410000</v>
      </c>
      <c r="K42" s="24">
        <f t="shared" si="1"/>
        <v>-194000</v>
      </c>
      <c r="L42" s="4">
        <v>169</v>
      </c>
      <c r="M42" s="4">
        <v>298</v>
      </c>
      <c r="N42" s="4">
        <v>7</v>
      </c>
      <c r="O42" s="4">
        <v>13</v>
      </c>
      <c r="P42" s="4">
        <v>129800</v>
      </c>
      <c r="Q42" s="4">
        <v>274900</v>
      </c>
      <c r="R42" s="5">
        <v>5.3E-3</v>
      </c>
      <c r="S42" s="4">
        <v>404700</v>
      </c>
      <c r="T42" s="4">
        <f t="shared" si="2"/>
        <v>765700</v>
      </c>
      <c r="U42" s="4">
        <f t="shared" si="3"/>
        <v>320800</v>
      </c>
      <c r="V42" s="5">
        <v>2.4399999999999998E-2</v>
      </c>
    </row>
    <row r="43" spans="1:22" x14ac:dyDescent="0.2">
      <c r="F43" s="4">
        <f t="shared" si="0"/>
        <v>-194410000</v>
      </c>
      <c r="K43" s="24">
        <f t="shared" si="1"/>
        <v>-194000</v>
      </c>
      <c r="L43" s="4">
        <v>148</v>
      </c>
      <c r="M43" s="4">
        <v>347</v>
      </c>
      <c r="N43" s="4">
        <v>6</v>
      </c>
      <c r="O43" s="4">
        <v>20</v>
      </c>
      <c r="P43" s="4">
        <v>129600</v>
      </c>
      <c r="Q43" s="4">
        <v>296600</v>
      </c>
      <c r="R43" s="5">
        <v>-1.5700000000000002E-2</v>
      </c>
      <c r="S43" s="4">
        <v>858300</v>
      </c>
      <c r="T43" s="4">
        <f t="shared" si="2"/>
        <v>840900</v>
      </c>
      <c r="U43" s="4">
        <f t="shared" si="3"/>
        <v>320800</v>
      </c>
      <c r="V43" s="5">
        <v>2.4199999999999999E-2</v>
      </c>
    </row>
    <row r="44" spans="1:22" x14ac:dyDescent="0.2">
      <c r="F44" s="4">
        <f t="shared" si="0"/>
        <v>-194410000</v>
      </c>
      <c r="K44" s="24">
        <f t="shared" si="1"/>
        <v>-194000</v>
      </c>
      <c r="L44" s="4">
        <v>561</v>
      </c>
      <c r="M44" s="4">
        <v>450</v>
      </c>
      <c r="N44" s="4">
        <v>34</v>
      </c>
      <c r="O44" s="4">
        <v>29</v>
      </c>
      <c r="P44" s="4">
        <v>565300</v>
      </c>
      <c r="Q44" s="4">
        <v>453500</v>
      </c>
      <c r="R44" s="5">
        <v>3.4999999999999996E-3</v>
      </c>
      <c r="S44" s="4">
        <v>1081700</v>
      </c>
      <c r="T44" s="4">
        <f t="shared" si="2"/>
        <v>810800</v>
      </c>
      <c r="U44" s="4">
        <f t="shared" si="3"/>
        <v>320800</v>
      </c>
      <c r="V44" s="5">
        <v>3.3500000000000002E-2</v>
      </c>
    </row>
    <row r="45" spans="1:22" x14ac:dyDescent="0.2">
      <c r="F45" s="4">
        <f t="shared" si="0"/>
        <v>-194410000</v>
      </c>
      <c r="K45" s="24">
        <f t="shared" si="1"/>
        <v>-194000</v>
      </c>
      <c r="L45" s="4">
        <v>189</v>
      </c>
      <c r="M45" s="4">
        <v>305</v>
      </c>
      <c r="N45" s="4">
        <v>4</v>
      </c>
      <c r="O45" s="4">
        <v>12</v>
      </c>
      <c r="P45" s="4">
        <v>141800</v>
      </c>
      <c r="Q45" s="4">
        <v>235800</v>
      </c>
      <c r="R45" s="5">
        <v>1.8E-3</v>
      </c>
      <c r="S45" s="4">
        <v>814900</v>
      </c>
      <c r="T45" s="4">
        <f t="shared" si="2"/>
        <v>810214.28571428568</v>
      </c>
      <c r="U45" s="4">
        <f t="shared" si="3"/>
        <v>320800</v>
      </c>
      <c r="V45" s="5">
        <v>1.55E-2</v>
      </c>
    </row>
    <row r="46" spans="1:22" x14ac:dyDescent="0.2">
      <c r="A46" s="16" t="s">
        <v>245</v>
      </c>
      <c r="B46" s="4">
        <v>0</v>
      </c>
      <c r="C46" s="4">
        <v>8</v>
      </c>
      <c r="D46" s="4">
        <v>-8</v>
      </c>
      <c r="E46" s="4">
        <v>-230000</v>
      </c>
      <c r="F46" s="4">
        <f t="shared" si="0"/>
        <v>-194410000</v>
      </c>
      <c r="K46" s="24">
        <f t="shared" si="1"/>
        <v>-194000</v>
      </c>
      <c r="L46" s="4">
        <v>303</v>
      </c>
      <c r="M46" s="4">
        <v>306</v>
      </c>
      <c r="N46" s="4">
        <v>12</v>
      </c>
      <c r="O46" s="4">
        <v>20</v>
      </c>
      <c r="P46" s="4">
        <v>257900</v>
      </c>
      <c r="Q46" s="4">
        <v>300200</v>
      </c>
      <c r="R46" s="5">
        <v>1.5900000000000001E-2</v>
      </c>
      <c r="S46" s="4">
        <v>613500</v>
      </c>
      <c r="T46" s="4">
        <f t="shared" si="2"/>
        <v>843000</v>
      </c>
      <c r="U46" s="4">
        <f t="shared" si="3"/>
        <v>320800</v>
      </c>
      <c r="V46" s="5">
        <v>2.41E-2</v>
      </c>
    </row>
    <row r="47" spans="1:22" x14ac:dyDescent="0.2">
      <c r="A47" s="16" t="s">
        <v>244</v>
      </c>
      <c r="B47" s="4">
        <v>0</v>
      </c>
      <c r="C47" s="4">
        <v>100</v>
      </c>
      <c r="D47" s="4">
        <v>-100</v>
      </c>
      <c r="E47" s="4">
        <v>-2830000</v>
      </c>
      <c r="F47" s="4">
        <f t="shared" ref="F47:F73" si="4">E47+F48</f>
        <v>-194180000</v>
      </c>
      <c r="K47" s="24">
        <f t="shared" ref="K47:K73" si="5">K48+J47</f>
        <v>-194000</v>
      </c>
      <c r="L47" s="4">
        <v>171</v>
      </c>
      <c r="M47" s="4">
        <v>192</v>
      </c>
      <c r="N47" s="4">
        <v>3</v>
      </c>
      <c r="O47" s="4">
        <v>7</v>
      </c>
      <c r="P47" s="4">
        <v>134300</v>
      </c>
      <c r="Q47" s="4">
        <v>186100</v>
      </c>
      <c r="R47" s="5">
        <v>3.5999999999999999E-3</v>
      </c>
      <c r="S47" s="4">
        <v>320800</v>
      </c>
      <c r="T47" s="4">
        <f t="shared" si="2"/>
        <v>947440</v>
      </c>
      <c r="U47" s="4">
        <f t="shared" ref="U47:U73" si="6">MIN(S48:S52)</f>
        <v>619900</v>
      </c>
      <c r="V47" s="5">
        <v>1.9299999999999998E-2</v>
      </c>
    </row>
    <row r="48" spans="1:22" x14ac:dyDescent="0.2">
      <c r="A48" s="16" t="s">
        <v>243</v>
      </c>
      <c r="B48" s="4">
        <v>0</v>
      </c>
      <c r="C48" s="4">
        <v>8</v>
      </c>
      <c r="D48" s="4">
        <v>-8</v>
      </c>
      <c r="E48" s="4">
        <v>-230000</v>
      </c>
      <c r="F48" s="4">
        <f t="shared" si="4"/>
        <v>-191350000</v>
      </c>
      <c r="K48" s="24">
        <f t="shared" si="5"/>
        <v>-194000</v>
      </c>
      <c r="L48" s="4">
        <v>292</v>
      </c>
      <c r="M48" s="4">
        <v>600</v>
      </c>
      <c r="N48" s="4">
        <v>9</v>
      </c>
      <c r="O48" s="4">
        <v>20</v>
      </c>
      <c r="P48" s="4">
        <v>261300</v>
      </c>
      <c r="Q48" s="4">
        <v>443200</v>
      </c>
      <c r="R48" s="5">
        <v>-1.9400000000000001E-2</v>
      </c>
      <c r="S48" s="4">
        <v>706100</v>
      </c>
      <c r="T48" s="4">
        <f t="shared" si="2"/>
        <v>1007775</v>
      </c>
      <c r="U48" s="4">
        <f t="shared" si="6"/>
        <v>619900</v>
      </c>
      <c r="V48" s="5">
        <v>4.8300000000000003E-2</v>
      </c>
    </row>
    <row r="49" spans="1:22" x14ac:dyDescent="0.2">
      <c r="A49" s="16" t="s">
        <v>236</v>
      </c>
      <c r="B49" s="4">
        <v>0</v>
      </c>
      <c r="C49" s="4">
        <v>85</v>
      </c>
      <c r="D49" s="4">
        <v>-85</v>
      </c>
      <c r="E49" s="4">
        <v>-2450000</v>
      </c>
      <c r="F49" s="4">
        <f t="shared" si="4"/>
        <v>-191120000</v>
      </c>
      <c r="K49" s="24">
        <f t="shared" si="5"/>
        <v>-194000</v>
      </c>
      <c r="L49" s="4">
        <v>241</v>
      </c>
      <c r="M49" s="4">
        <v>364</v>
      </c>
      <c r="N49" s="4">
        <v>24</v>
      </c>
      <c r="O49" s="4">
        <v>25</v>
      </c>
      <c r="P49" s="4">
        <v>289300</v>
      </c>
      <c r="Q49" s="4">
        <v>379300</v>
      </c>
      <c r="R49" s="5">
        <v>-1.7000000000000001E-3</v>
      </c>
      <c r="S49" s="4">
        <v>682000</v>
      </c>
      <c r="T49" s="4">
        <f t="shared" si="2"/>
        <v>1181875</v>
      </c>
      <c r="U49" s="4">
        <f t="shared" si="6"/>
        <v>619900</v>
      </c>
      <c r="V49" s="5">
        <v>1.55E-2</v>
      </c>
    </row>
    <row r="50" spans="1:22" x14ac:dyDescent="0.2">
      <c r="A50" s="16" t="s">
        <v>235</v>
      </c>
      <c r="B50" s="4">
        <v>0</v>
      </c>
      <c r="C50" s="4">
        <v>423</v>
      </c>
      <c r="D50" s="4">
        <v>-423</v>
      </c>
      <c r="E50" s="4">
        <v>-12200000</v>
      </c>
      <c r="F50" s="4">
        <f t="shared" si="4"/>
        <v>-188670000</v>
      </c>
      <c r="K50" s="24">
        <f t="shared" si="5"/>
        <v>-194000</v>
      </c>
      <c r="L50" s="4">
        <v>304</v>
      </c>
      <c r="M50" s="4">
        <v>273</v>
      </c>
      <c r="N50" s="4">
        <v>28</v>
      </c>
      <c r="O50" s="4">
        <v>16</v>
      </c>
      <c r="P50" s="4">
        <v>354600</v>
      </c>
      <c r="Q50" s="4">
        <v>265300</v>
      </c>
      <c r="R50" s="5">
        <v>1.8E-3</v>
      </c>
      <c r="S50" s="4">
        <v>619900</v>
      </c>
      <c r="T50" s="4">
        <f t="shared" si="2"/>
        <v>1369200</v>
      </c>
      <c r="U50" s="4">
        <f t="shared" si="6"/>
        <v>1194100</v>
      </c>
      <c r="V50" s="5">
        <v>2.3900000000000001E-2</v>
      </c>
    </row>
    <row r="51" spans="1:22" x14ac:dyDescent="0.2">
      <c r="A51" s="16" t="s">
        <v>234</v>
      </c>
      <c r="B51" s="4">
        <v>0</v>
      </c>
      <c r="C51" s="4">
        <v>56</v>
      </c>
      <c r="D51" s="4">
        <v>-56</v>
      </c>
      <c r="E51" s="4">
        <v>-1600000</v>
      </c>
      <c r="F51" s="4">
        <f t="shared" si="4"/>
        <v>-176470000</v>
      </c>
      <c r="K51" s="24">
        <f t="shared" si="5"/>
        <v>-194000</v>
      </c>
      <c r="L51" s="4">
        <v>548</v>
      </c>
      <c r="M51" s="4">
        <v>350</v>
      </c>
      <c r="N51" s="4">
        <v>45</v>
      </c>
      <c r="O51" s="4">
        <v>41</v>
      </c>
      <c r="P51" s="4">
        <v>671700</v>
      </c>
      <c r="Q51" s="4">
        <v>520300</v>
      </c>
      <c r="R51" s="5">
        <v>3.04E-2</v>
      </c>
      <c r="S51" s="4">
        <v>1194100</v>
      </c>
      <c r="T51" s="4">
        <f t="shared" si="2"/>
        <v>1456750</v>
      </c>
      <c r="U51" s="4">
        <f t="shared" si="6"/>
        <v>1535100</v>
      </c>
      <c r="V51" s="5">
        <v>4.3200000000000002E-2</v>
      </c>
    </row>
    <row r="52" spans="1:22" x14ac:dyDescent="0.2">
      <c r="F52" s="4">
        <f t="shared" si="4"/>
        <v>-174870000</v>
      </c>
      <c r="K52" s="24">
        <f t="shared" si="5"/>
        <v>-194000</v>
      </c>
      <c r="L52" s="4">
        <v>225</v>
      </c>
      <c r="M52" s="4">
        <v>295</v>
      </c>
      <c r="N52" s="4">
        <v>24</v>
      </c>
      <c r="O52" s="4">
        <v>16</v>
      </c>
      <c r="P52" s="4">
        <v>280800</v>
      </c>
      <c r="Q52" s="4">
        <v>293400</v>
      </c>
      <c r="T52" s="4">
        <f t="shared" si="2"/>
        <v>1456750</v>
      </c>
      <c r="U52" s="4">
        <f t="shared" si="6"/>
        <v>1535100</v>
      </c>
    </row>
    <row r="53" spans="1:22" x14ac:dyDescent="0.2">
      <c r="A53" s="16" t="s">
        <v>232</v>
      </c>
      <c r="B53" s="4">
        <v>0</v>
      </c>
      <c r="C53" s="4">
        <v>300</v>
      </c>
      <c r="D53" s="4">
        <v>-300</v>
      </c>
      <c r="E53" s="4">
        <v>-8480000</v>
      </c>
      <c r="F53" s="4">
        <f t="shared" si="4"/>
        <v>-174870000</v>
      </c>
      <c r="K53" s="24">
        <f t="shared" si="5"/>
        <v>-194000</v>
      </c>
      <c r="L53" s="4">
        <v>563</v>
      </c>
      <c r="M53" s="4">
        <v>692</v>
      </c>
      <c r="N53" s="4">
        <v>67</v>
      </c>
      <c r="O53" s="4">
        <v>53</v>
      </c>
      <c r="P53" s="4">
        <v>795400</v>
      </c>
      <c r="Q53" s="4">
        <v>706000</v>
      </c>
      <c r="R53" s="5">
        <v>-4.2500000000000003E-2</v>
      </c>
      <c r="S53" s="4">
        <v>1535100</v>
      </c>
      <c r="T53" s="4">
        <f t="shared" si="2"/>
        <v>1378400</v>
      </c>
      <c r="U53" s="4">
        <f t="shared" si="6"/>
        <v>0</v>
      </c>
      <c r="V53" s="5">
        <v>8.3400000000000002E-2</v>
      </c>
    </row>
    <row r="54" spans="1:22" x14ac:dyDescent="0.2">
      <c r="F54" s="4">
        <f t="shared" si="4"/>
        <v>-166390000</v>
      </c>
      <c r="K54" s="24">
        <f t="shared" si="5"/>
        <v>-194000</v>
      </c>
      <c r="L54" s="4">
        <v>869</v>
      </c>
      <c r="M54" s="4">
        <v>618</v>
      </c>
      <c r="N54" s="4">
        <v>60</v>
      </c>
      <c r="O54" s="4">
        <v>64</v>
      </c>
      <c r="P54" s="4">
        <v>926400</v>
      </c>
      <c r="Q54" s="4">
        <v>844700</v>
      </c>
      <c r="T54" s="4">
        <f t="shared" si="2"/>
        <v>1378400</v>
      </c>
      <c r="U54" s="4">
        <f t="shared" si="6"/>
        <v>1378400</v>
      </c>
    </row>
    <row r="55" spans="1:22" x14ac:dyDescent="0.2">
      <c r="F55" s="4">
        <f t="shared" si="4"/>
        <v>-166390000</v>
      </c>
      <c r="K55" s="24">
        <f t="shared" si="5"/>
        <v>-194000</v>
      </c>
      <c r="L55" s="4">
        <v>976</v>
      </c>
      <c r="M55" s="4">
        <v>904</v>
      </c>
      <c r="N55" s="4">
        <v>78</v>
      </c>
      <c r="O55" s="4">
        <v>94</v>
      </c>
      <c r="P55" s="4">
        <v>1143900</v>
      </c>
      <c r="Q55" s="4">
        <v>1158000</v>
      </c>
      <c r="T55" s="4">
        <f t="shared" si="2"/>
        <v>1378400</v>
      </c>
      <c r="U55" s="4">
        <f t="shared" si="6"/>
        <v>1378400</v>
      </c>
    </row>
    <row r="56" spans="1:22" x14ac:dyDescent="0.2">
      <c r="F56" s="4">
        <f t="shared" si="4"/>
        <v>-166390000</v>
      </c>
      <c r="K56" s="24">
        <f t="shared" si="5"/>
        <v>-194000</v>
      </c>
      <c r="L56" s="4">
        <v>788</v>
      </c>
      <c r="M56" s="4">
        <v>681</v>
      </c>
      <c r="N56" s="4">
        <v>63</v>
      </c>
      <c r="O56" s="4">
        <v>43</v>
      </c>
      <c r="P56" s="4">
        <v>1007200</v>
      </c>
      <c r="Q56" s="4">
        <v>724400</v>
      </c>
      <c r="T56" s="4">
        <f t="shared" si="2"/>
        <v>1378400</v>
      </c>
      <c r="U56" s="4">
        <f t="shared" si="6"/>
        <v>1378400</v>
      </c>
    </row>
    <row r="57" spans="1:22" x14ac:dyDescent="0.2">
      <c r="F57" s="4">
        <f t="shared" si="4"/>
        <v>-166390000</v>
      </c>
      <c r="K57" s="24">
        <f t="shared" si="5"/>
        <v>-194000</v>
      </c>
      <c r="L57" s="4">
        <v>1112</v>
      </c>
      <c r="M57" s="4">
        <v>790</v>
      </c>
      <c r="N57" s="4">
        <v>66</v>
      </c>
      <c r="O57" s="4">
        <v>53</v>
      </c>
      <c r="P57" s="4">
        <v>1145500</v>
      </c>
      <c r="Q57" s="4">
        <v>844600</v>
      </c>
      <c r="T57" s="4">
        <f t="shared" si="2"/>
        <v>1378400</v>
      </c>
      <c r="U57" s="4">
        <f t="shared" si="6"/>
        <v>1378400</v>
      </c>
    </row>
    <row r="58" spans="1:22" x14ac:dyDescent="0.2">
      <c r="F58" s="4">
        <f t="shared" si="4"/>
        <v>-166390000</v>
      </c>
      <c r="K58" s="24">
        <f t="shared" si="5"/>
        <v>-194000</v>
      </c>
      <c r="L58" s="4">
        <v>316</v>
      </c>
      <c r="M58" s="4">
        <v>457</v>
      </c>
      <c r="N58" s="4">
        <v>23</v>
      </c>
      <c r="O58" s="4">
        <v>17</v>
      </c>
      <c r="P58" s="4">
        <v>358100</v>
      </c>
      <c r="Q58" s="4">
        <v>431300</v>
      </c>
      <c r="T58" s="4">
        <f t="shared" si="2"/>
        <v>1378400</v>
      </c>
      <c r="U58" s="4">
        <f t="shared" si="6"/>
        <v>1378400</v>
      </c>
    </row>
    <row r="59" spans="1:22" x14ac:dyDescent="0.2">
      <c r="A59" s="16" t="s">
        <v>226</v>
      </c>
      <c r="B59" s="4">
        <v>0</v>
      </c>
      <c r="C59" s="4">
        <v>1200</v>
      </c>
      <c r="D59" s="4">
        <v>-1200</v>
      </c>
      <c r="E59" s="4">
        <v>-31620000</v>
      </c>
      <c r="F59" s="4">
        <f t="shared" si="4"/>
        <v>-166390000</v>
      </c>
      <c r="K59" s="24">
        <f t="shared" si="5"/>
        <v>-194000</v>
      </c>
      <c r="L59" s="4">
        <v>816</v>
      </c>
      <c r="M59" s="4">
        <v>546</v>
      </c>
      <c r="N59" s="4">
        <v>38</v>
      </c>
      <c r="O59" s="4">
        <v>38</v>
      </c>
      <c r="P59" s="4">
        <v>802100</v>
      </c>
      <c r="Q59" s="4">
        <v>570100</v>
      </c>
      <c r="R59" s="5">
        <v>1.55E-2</v>
      </c>
      <c r="S59" s="4">
        <v>1378400</v>
      </c>
      <c r="T59" s="4">
        <f t="shared" si="2"/>
        <v>846900</v>
      </c>
      <c r="U59" s="4">
        <f t="shared" si="6"/>
        <v>0</v>
      </c>
      <c r="V59" s="5">
        <v>4.4800000000000006E-2</v>
      </c>
    </row>
    <row r="60" spans="1:22" x14ac:dyDescent="0.2">
      <c r="F60" s="4">
        <f t="shared" si="4"/>
        <v>-134770000</v>
      </c>
      <c r="K60" s="24">
        <f t="shared" si="5"/>
        <v>-194000</v>
      </c>
      <c r="L60" s="4">
        <v>172</v>
      </c>
      <c r="M60" s="4">
        <v>351</v>
      </c>
      <c r="N60" s="4">
        <v>5</v>
      </c>
      <c r="O60" s="4">
        <v>19</v>
      </c>
      <c r="P60" s="4">
        <v>139200</v>
      </c>
      <c r="Q60" s="4">
        <v>317400</v>
      </c>
      <c r="T60" s="4">
        <f t="shared" si="2"/>
        <v>605600</v>
      </c>
      <c r="U60" s="4">
        <f t="shared" si="6"/>
        <v>0</v>
      </c>
    </row>
    <row r="61" spans="1:22" x14ac:dyDescent="0.2">
      <c r="F61" s="4">
        <f t="shared" si="4"/>
        <v>-134770000</v>
      </c>
      <c r="K61" s="24">
        <f t="shared" si="5"/>
        <v>-194000</v>
      </c>
      <c r="L61" s="4">
        <v>344</v>
      </c>
      <c r="M61" s="4">
        <v>426</v>
      </c>
      <c r="N61" s="4">
        <v>22</v>
      </c>
      <c r="O61" s="4">
        <v>33</v>
      </c>
      <c r="P61" s="4">
        <v>371300</v>
      </c>
      <c r="Q61" s="4">
        <v>525200</v>
      </c>
      <c r="T61" s="4">
        <f t="shared" si="2"/>
        <v>545066.66666666663</v>
      </c>
      <c r="U61" s="4">
        <f t="shared" si="6"/>
        <v>0</v>
      </c>
    </row>
    <row r="62" spans="1:22" x14ac:dyDescent="0.2">
      <c r="F62" s="4">
        <f t="shared" si="4"/>
        <v>-134770000</v>
      </c>
      <c r="K62" s="24">
        <f t="shared" si="5"/>
        <v>-194000</v>
      </c>
      <c r="L62" s="4">
        <v>390</v>
      </c>
      <c r="M62" s="4">
        <v>334</v>
      </c>
      <c r="N62" s="4">
        <v>12</v>
      </c>
      <c r="O62" s="4">
        <v>17</v>
      </c>
      <c r="P62" s="4">
        <v>330400</v>
      </c>
      <c r="Q62" s="4">
        <v>334600</v>
      </c>
      <c r="T62" s="4">
        <f t="shared" si="2"/>
        <v>651951</v>
      </c>
      <c r="U62" s="4">
        <f t="shared" si="6"/>
        <v>0</v>
      </c>
    </row>
    <row r="63" spans="1:22" x14ac:dyDescent="0.2">
      <c r="F63" s="4">
        <f t="shared" si="4"/>
        <v>-134770000</v>
      </c>
      <c r="K63" s="24">
        <f t="shared" si="5"/>
        <v>-194000</v>
      </c>
      <c r="L63" s="4">
        <v>258</v>
      </c>
      <c r="M63" s="4">
        <v>397</v>
      </c>
      <c r="N63" s="4">
        <v>11</v>
      </c>
      <c r="O63" s="4">
        <v>20</v>
      </c>
      <c r="P63" s="4">
        <v>231600</v>
      </c>
      <c r="Q63" s="4">
        <v>432400</v>
      </c>
      <c r="T63" s="4">
        <f t="shared" si="2"/>
        <v>608480.80000000005</v>
      </c>
      <c r="U63" s="4">
        <f t="shared" si="6"/>
        <v>0</v>
      </c>
    </row>
    <row r="64" spans="1:22" x14ac:dyDescent="0.2">
      <c r="F64" s="4">
        <f t="shared" si="4"/>
        <v>-134770000</v>
      </c>
      <c r="K64" s="24">
        <f t="shared" si="5"/>
        <v>-194000</v>
      </c>
      <c r="L64" s="4">
        <v>800</v>
      </c>
      <c r="M64" s="4">
        <v>545</v>
      </c>
      <c r="N64" s="4">
        <v>41</v>
      </c>
      <c r="O64" s="4">
        <v>31</v>
      </c>
      <c r="P64" s="4">
        <v>793000</v>
      </c>
      <c r="Q64" s="4">
        <v>585500</v>
      </c>
      <c r="T64" s="4">
        <f t="shared" si="2"/>
        <v>573000.66666666663</v>
      </c>
      <c r="U64" s="4">
        <f t="shared" si="6"/>
        <v>846900</v>
      </c>
    </row>
    <row r="65" spans="1:22" x14ac:dyDescent="0.2">
      <c r="F65" s="4">
        <f t="shared" si="4"/>
        <v>-134770000</v>
      </c>
      <c r="K65" s="24">
        <f t="shared" si="5"/>
        <v>-194000</v>
      </c>
      <c r="L65" s="4">
        <v>160</v>
      </c>
      <c r="M65" s="4">
        <v>198</v>
      </c>
      <c r="N65" s="4">
        <v>4</v>
      </c>
      <c r="O65" s="4">
        <v>2</v>
      </c>
      <c r="P65" s="4">
        <v>92600</v>
      </c>
      <c r="Q65" s="4">
        <v>116400</v>
      </c>
      <c r="T65" s="4">
        <f t="shared" si="2"/>
        <v>532672</v>
      </c>
      <c r="U65" s="4">
        <f t="shared" si="6"/>
        <v>364300</v>
      </c>
    </row>
    <row r="66" spans="1:22" x14ac:dyDescent="0.2">
      <c r="F66" s="4">
        <f t="shared" si="4"/>
        <v>-134770000</v>
      </c>
      <c r="G66" s="4">
        <v>0</v>
      </c>
      <c r="H66" s="4">
        <v>0</v>
      </c>
      <c r="I66" s="4">
        <v>0</v>
      </c>
      <c r="J66" s="4">
        <v>-97000</v>
      </c>
      <c r="K66" s="24">
        <f t="shared" si="5"/>
        <v>-194000</v>
      </c>
      <c r="L66" s="4">
        <v>305</v>
      </c>
      <c r="M66" s="4">
        <v>330</v>
      </c>
      <c r="N66" s="4">
        <v>3</v>
      </c>
      <c r="O66" s="4">
        <v>14</v>
      </c>
      <c r="P66" s="4">
        <v>178600</v>
      </c>
      <c r="Q66" s="4">
        <v>294300</v>
      </c>
      <c r="T66" s="4">
        <f t="shared" si="2"/>
        <v>496625.5</v>
      </c>
      <c r="U66" s="4">
        <f t="shared" si="6"/>
        <v>364300</v>
      </c>
    </row>
    <row r="67" spans="1:22" x14ac:dyDescent="0.2">
      <c r="F67" s="4">
        <f t="shared" si="4"/>
        <v>-134770000</v>
      </c>
      <c r="G67" s="4">
        <v>0</v>
      </c>
      <c r="H67" s="4">
        <v>0</v>
      </c>
      <c r="I67" s="4">
        <v>0</v>
      </c>
      <c r="J67" s="4">
        <v>-97000</v>
      </c>
      <c r="K67" s="24">
        <f t="shared" si="5"/>
        <v>-97000</v>
      </c>
      <c r="L67" s="4">
        <v>164</v>
      </c>
      <c r="M67" s="4">
        <v>199</v>
      </c>
      <c r="N67" s="4">
        <v>3</v>
      </c>
      <c r="O67" s="4">
        <v>6</v>
      </c>
      <c r="P67" s="4">
        <v>126800</v>
      </c>
      <c r="Q67" s="4">
        <v>143700</v>
      </c>
      <c r="T67" s="4">
        <f t="shared" si="2"/>
        <v>473556</v>
      </c>
      <c r="U67" s="4">
        <f t="shared" si="6"/>
        <v>364300</v>
      </c>
    </row>
    <row r="68" spans="1:22" x14ac:dyDescent="0.2">
      <c r="F68" s="4">
        <f t="shared" si="4"/>
        <v>-134770000</v>
      </c>
      <c r="K68" s="24">
        <f t="shared" si="5"/>
        <v>0</v>
      </c>
      <c r="L68" s="4">
        <v>226</v>
      </c>
      <c r="M68" s="4">
        <v>295</v>
      </c>
      <c r="N68" s="4">
        <v>7</v>
      </c>
      <c r="O68" s="4">
        <v>2</v>
      </c>
      <c r="P68" s="4">
        <v>155400</v>
      </c>
      <c r="Q68" s="4">
        <v>163600</v>
      </c>
      <c r="T68" s="4">
        <f t="shared" si="2"/>
        <v>463250.4</v>
      </c>
      <c r="U68" s="4">
        <f t="shared" si="6"/>
        <v>364300</v>
      </c>
    </row>
    <row r="69" spans="1:22" x14ac:dyDescent="0.2">
      <c r="A69" s="16" t="s">
        <v>216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-134770000</v>
      </c>
      <c r="K69" s="24">
        <f t="shared" si="5"/>
        <v>0</v>
      </c>
      <c r="L69" s="4">
        <v>214</v>
      </c>
      <c r="M69" s="4">
        <v>535</v>
      </c>
      <c r="N69" s="4">
        <v>7</v>
      </c>
      <c r="O69" s="4">
        <v>14</v>
      </c>
      <c r="P69" s="4">
        <v>190600</v>
      </c>
      <c r="Q69" s="4">
        <v>366300</v>
      </c>
      <c r="R69" s="5">
        <v>-3.6699999999999997E-2</v>
      </c>
      <c r="S69" s="4">
        <v>846900</v>
      </c>
      <c r="T69" s="4">
        <f t="shared" si="2"/>
        <v>430580.4</v>
      </c>
      <c r="U69" s="4">
        <f t="shared" si="6"/>
        <v>364300</v>
      </c>
      <c r="V69" s="5">
        <v>3.9300000000000002E-2</v>
      </c>
    </row>
    <row r="70" spans="1:22" x14ac:dyDescent="0.2">
      <c r="A70" s="16" t="s">
        <v>215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-134770000</v>
      </c>
      <c r="K70" s="24">
        <f t="shared" si="5"/>
        <v>0</v>
      </c>
      <c r="L70" s="4">
        <v>121</v>
      </c>
      <c r="M70" s="4">
        <v>274</v>
      </c>
      <c r="N70" s="4">
        <v>5</v>
      </c>
      <c r="O70" s="4">
        <v>14</v>
      </c>
      <c r="P70" s="4">
        <v>102700</v>
      </c>
      <c r="Q70" s="4">
        <v>228100</v>
      </c>
      <c r="R70" s="5">
        <v>-7.8000000000000005E-3</v>
      </c>
      <c r="S70" s="4">
        <v>364300</v>
      </c>
      <c r="T70" s="4">
        <f t="shared" si="2"/>
        <v>432090.4</v>
      </c>
      <c r="U70" s="4">
        <f t="shared" si="6"/>
        <v>290700</v>
      </c>
      <c r="V70" s="5">
        <v>1.5600000000000001E-2</v>
      </c>
    </row>
    <row r="71" spans="1:22" x14ac:dyDescent="0.2">
      <c r="A71" s="16" t="s">
        <v>214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-134770000</v>
      </c>
      <c r="K71" s="24">
        <f t="shared" si="5"/>
        <v>0</v>
      </c>
      <c r="L71" s="4">
        <v>146</v>
      </c>
      <c r="M71" s="4">
        <v>269</v>
      </c>
      <c r="N71" s="4">
        <v>10</v>
      </c>
      <c r="O71" s="4">
        <v>14</v>
      </c>
      <c r="P71" s="4">
        <v>162800</v>
      </c>
      <c r="Q71" s="4">
        <v>260200</v>
      </c>
      <c r="R71" s="5">
        <v>-3.9000000000000003E-3</v>
      </c>
      <c r="S71" s="4">
        <v>424000</v>
      </c>
      <c r="T71" s="4">
        <f t="shared" si="2"/>
        <v>430880.4</v>
      </c>
      <c r="U71" s="4">
        <f t="shared" si="6"/>
        <v>244300</v>
      </c>
      <c r="V71" s="5">
        <v>1.55E-2</v>
      </c>
    </row>
    <row r="72" spans="1:22" x14ac:dyDescent="0.2">
      <c r="A72" s="16" t="s">
        <v>213</v>
      </c>
      <c r="B72" s="4">
        <v>0</v>
      </c>
      <c r="C72" s="4">
        <v>80</v>
      </c>
      <c r="D72" s="4">
        <v>-80</v>
      </c>
      <c r="E72" s="4">
        <v>-2020000</v>
      </c>
      <c r="F72" s="4">
        <f t="shared" si="4"/>
        <v>-134770000</v>
      </c>
      <c r="K72" s="24">
        <f t="shared" si="5"/>
        <v>0</v>
      </c>
      <c r="L72" s="4">
        <v>181</v>
      </c>
      <c r="M72" s="4">
        <v>309</v>
      </c>
      <c r="N72" s="4">
        <v>8</v>
      </c>
      <c r="O72" s="4">
        <v>17</v>
      </c>
      <c r="P72" s="4">
        <v>184200</v>
      </c>
      <c r="Q72" s="4">
        <v>283900</v>
      </c>
      <c r="R72" s="5">
        <v>0</v>
      </c>
      <c r="S72" s="4">
        <v>972604</v>
      </c>
      <c r="T72" s="4">
        <f t="shared" si="2"/>
        <v>364320</v>
      </c>
      <c r="U72" s="4">
        <f t="shared" si="6"/>
        <v>244300</v>
      </c>
      <c r="V72" s="5">
        <v>1.54E-2</v>
      </c>
    </row>
    <row r="73" spans="1:22" x14ac:dyDescent="0.2">
      <c r="A73" s="16" t="s">
        <v>212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-132750000</v>
      </c>
      <c r="K73" s="24">
        <f t="shared" si="5"/>
        <v>0</v>
      </c>
      <c r="L73" s="4">
        <v>230</v>
      </c>
      <c r="M73" s="4">
        <v>214</v>
      </c>
      <c r="N73" s="4">
        <v>11</v>
      </c>
      <c r="O73" s="4">
        <v>12</v>
      </c>
      <c r="P73" s="4">
        <v>206200</v>
      </c>
      <c r="Q73" s="4">
        <v>217200</v>
      </c>
      <c r="R73" s="5">
        <v>7.9000000000000008E-3</v>
      </c>
      <c r="S73" s="4">
        <v>434600</v>
      </c>
      <c r="T73" s="4">
        <f t="shared" si="2"/>
        <v>343580</v>
      </c>
      <c r="U73" s="4">
        <f t="shared" si="6"/>
        <v>244300</v>
      </c>
      <c r="V73" s="5">
        <v>1.3600000000000001E-2</v>
      </c>
    </row>
    <row r="74" spans="1:22" x14ac:dyDescent="0.2">
      <c r="A74" s="16" t="s">
        <v>211</v>
      </c>
      <c r="B74" s="4">
        <v>0</v>
      </c>
      <c r="C74" s="4">
        <v>0</v>
      </c>
      <c r="D74" s="4">
        <v>0</v>
      </c>
      <c r="E74" s="4">
        <v>0</v>
      </c>
      <c r="F74" s="4">
        <f t="shared" ref="F74:F79" si="7">E74+F75</f>
        <v>-132750000</v>
      </c>
      <c r="K74" s="24">
        <f t="shared" ref="K74:K79" si="8">K75+J74</f>
        <v>0</v>
      </c>
      <c r="L74" s="4">
        <v>216</v>
      </c>
      <c r="M74" s="4">
        <v>222</v>
      </c>
      <c r="N74" s="4">
        <v>9</v>
      </c>
      <c r="O74" s="4">
        <v>7</v>
      </c>
      <c r="P74" s="4">
        <v>185800</v>
      </c>
      <c r="Q74" s="4">
        <v>209700</v>
      </c>
      <c r="R74" s="5">
        <v>1.2E-2</v>
      </c>
      <c r="S74" s="4">
        <v>395600</v>
      </c>
      <c r="T74" s="4">
        <f t="shared" ref="T74:T79" si="9">AVERAGE(S75:S84)</f>
        <v>326590</v>
      </c>
      <c r="U74" s="4">
        <f t="shared" ref="U74:U79" si="10">MIN(S75:S79)</f>
        <v>244300</v>
      </c>
      <c r="V74" s="5">
        <v>1.5700000000000002E-2</v>
      </c>
    </row>
    <row r="75" spans="1:22" x14ac:dyDescent="0.2">
      <c r="A75" s="16" t="s">
        <v>210</v>
      </c>
      <c r="B75" s="4">
        <v>0</v>
      </c>
      <c r="C75" s="4">
        <v>0</v>
      </c>
      <c r="D75" s="4">
        <v>0</v>
      </c>
      <c r="E75" s="4">
        <v>0</v>
      </c>
      <c r="F75" s="4">
        <f t="shared" si="7"/>
        <v>-132750000</v>
      </c>
      <c r="K75" s="24">
        <f t="shared" si="8"/>
        <v>0</v>
      </c>
      <c r="L75" s="4">
        <v>152</v>
      </c>
      <c r="M75" s="4">
        <v>190</v>
      </c>
      <c r="N75" s="4">
        <v>3</v>
      </c>
      <c r="O75" s="4">
        <v>12</v>
      </c>
      <c r="P75" s="4">
        <v>99300</v>
      </c>
      <c r="Q75" s="4">
        <v>176400</v>
      </c>
      <c r="R75" s="5">
        <v>1.01E-2</v>
      </c>
      <c r="S75" s="4">
        <v>290700</v>
      </c>
      <c r="T75" s="4">
        <f t="shared" si="9"/>
        <v>339200</v>
      </c>
      <c r="U75" s="4">
        <f t="shared" si="10"/>
        <v>244300</v>
      </c>
      <c r="V75" s="5">
        <v>1.5800000000000002E-2</v>
      </c>
    </row>
    <row r="76" spans="1:22" x14ac:dyDescent="0.2">
      <c r="A76" s="16" t="s">
        <v>208</v>
      </c>
      <c r="B76" s="4">
        <v>0</v>
      </c>
      <c r="C76" s="4">
        <v>0</v>
      </c>
      <c r="D76" s="4">
        <v>0</v>
      </c>
      <c r="E76" s="4">
        <v>0</v>
      </c>
      <c r="F76" s="4">
        <f t="shared" si="7"/>
        <v>-132750000</v>
      </c>
      <c r="K76" s="24">
        <f t="shared" si="8"/>
        <v>0</v>
      </c>
      <c r="L76" s="4">
        <v>95</v>
      </c>
      <c r="M76" s="4">
        <v>172</v>
      </c>
      <c r="N76" s="4">
        <v>3</v>
      </c>
      <c r="O76" s="4">
        <v>7</v>
      </c>
      <c r="P76" s="4">
        <v>61900</v>
      </c>
      <c r="Q76" s="4">
        <v>166300</v>
      </c>
      <c r="R76" s="5">
        <v>6.0999999999999995E-3</v>
      </c>
      <c r="S76" s="4">
        <v>244300</v>
      </c>
      <c r="T76" s="4">
        <f t="shared" si="9"/>
        <v>362170</v>
      </c>
      <c r="U76" s="4">
        <f t="shared" si="10"/>
        <v>289000</v>
      </c>
      <c r="V76" s="5">
        <v>1.3999999999999999E-2</v>
      </c>
    </row>
    <row r="77" spans="1:22" x14ac:dyDescent="0.2">
      <c r="A77" s="16" t="s">
        <v>207</v>
      </c>
      <c r="B77" s="4">
        <v>0</v>
      </c>
      <c r="C77" s="4">
        <v>0</v>
      </c>
      <c r="D77" s="4">
        <v>0</v>
      </c>
      <c r="E77" s="4">
        <v>0</v>
      </c>
      <c r="F77" s="4">
        <f t="shared" si="7"/>
        <v>-132750000</v>
      </c>
      <c r="K77" s="24">
        <f t="shared" si="8"/>
        <v>0</v>
      </c>
      <c r="L77" s="4">
        <v>159</v>
      </c>
      <c r="M77" s="4">
        <v>219</v>
      </c>
      <c r="N77" s="4">
        <v>4</v>
      </c>
      <c r="O77" s="4">
        <v>5</v>
      </c>
      <c r="P77" s="4">
        <v>108500</v>
      </c>
      <c r="Q77" s="4">
        <v>163300</v>
      </c>
      <c r="R77" s="5">
        <v>0</v>
      </c>
      <c r="S77" s="4">
        <v>289000</v>
      </c>
      <c r="T77" s="4">
        <f t="shared" si="9"/>
        <v>498370</v>
      </c>
      <c r="U77" s="4">
        <f t="shared" si="10"/>
        <v>307000</v>
      </c>
      <c r="V77" s="5">
        <v>1.5900000000000001E-2</v>
      </c>
    </row>
    <row r="78" spans="1:22" x14ac:dyDescent="0.2">
      <c r="A78" s="16" t="s">
        <v>206</v>
      </c>
      <c r="B78" s="4">
        <v>0</v>
      </c>
      <c r="C78" s="4">
        <v>0</v>
      </c>
      <c r="D78" s="4">
        <v>0</v>
      </c>
      <c r="E78" s="4">
        <v>0</v>
      </c>
      <c r="F78" s="4">
        <f t="shared" si="7"/>
        <v>-132750000</v>
      </c>
      <c r="K78" s="24">
        <f t="shared" si="8"/>
        <v>0</v>
      </c>
      <c r="L78" s="4">
        <v>120</v>
      </c>
      <c r="M78" s="4">
        <v>382</v>
      </c>
      <c r="N78" s="4">
        <v>4</v>
      </c>
      <c r="O78" s="4">
        <v>9</v>
      </c>
      <c r="P78" s="4">
        <v>107400</v>
      </c>
      <c r="Q78" s="4">
        <v>261000</v>
      </c>
      <c r="R78" s="5">
        <v>-2.41E-2</v>
      </c>
      <c r="S78" s="4">
        <v>370500</v>
      </c>
      <c r="T78" s="4">
        <f t="shared" si="9"/>
        <v>492610</v>
      </c>
      <c r="U78" s="4">
        <f t="shared" si="10"/>
        <v>227200</v>
      </c>
      <c r="V78" s="5">
        <v>7.6200000000000004E-2</v>
      </c>
    </row>
    <row r="79" spans="1:22" x14ac:dyDescent="0.2">
      <c r="A79" s="16" t="s">
        <v>205</v>
      </c>
      <c r="B79" s="4">
        <v>0</v>
      </c>
      <c r="C79" s="4">
        <v>0</v>
      </c>
      <c r="D79" s="4">
        <v>0</v>
      </c>
      <c r="E79" s="4">
        <v>0</v>
      </c>
      <c r="F79" s="4">
        <f t="shared" si="7"/>
        <v>-132750000</v>
      </c>
      <c r="K79" s="24">
        <f t="shared" si="8"/>
        <v>0</v>
      </c>
      <c r="L79" s="4">
        <v>148</v>
      </c>
      <c r="M79" s="4">
        <v>267</v>
      </c>
      <c r="N79" s="4">
        <v>6</v>
      </c>
      <c r="O79" s="4">
        <v>19</v>
      </c>
      <c r="P79" s="4">
        <v>198000</v>
      </c>
      <c r="Q79" s="4">
        <v>322200</v>
      </c>
      <c r="R79" s="5">
        <v>-3.9000000000000003E-3</v>
      </c>
      <c r="S79" s="4">
        <v>520200</v>
      </c>
      <c r="T79" s="4">
        <f t="shared" si="9"/>
        <v>501540</v>
      </c>
      <c r="U79" s="4">
        <f t="shared" si="10"/>
        <v>225700</v>
      </c>
      <c r="V79" s="5">
        <v>1.7500000000000002E-2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11">E80+F81</f>
        <v>-132750000</v>
      </c>
      <c r="K80" s="24">
        <f t="shared" ref="K80:K90" si="12">K81+J80</f>
        <v>0</v>
      </c>
      <c r="L80" s="4">
        <v>177</v>
      </c>
      <c r="M80" s="4">
        <v>203</v>
      </c>
      <c r="N80" s="4">
        <v>6</v>
      </c>
      <c r="O80" s="4">
        <v>13</v>
      </c>
      <c r="P80" s="4">
        <v>153100</v>
      </c>
      <c r="Q80" s="4">
        <v>226300</v>
      </c>
      <c r="R80" s="5">
        <v>4.0000000000000001E-3</v>
      </c>
      <c r="S80" s="4">
        <v>379400</v>
      </c>
      <c r="T80" s="4">
        <f t="shared" ref="T80:T96" si="13">AVERAGE(S81:S90)</f>
        <v>499920</v>
      </c>
      <c r="U80" s="4">
        <f t="shared" ref="U80:U90" si="14">MIN(S81:S85)</f>
        <v>225700</v>
      </c>
      <c r="V80" s="5">
        <v>1.9400000000000001E-2</v>
      </c>
    </row>
    <row r="81" spans="1:22" x14ac:dyDescent="0.2">
      <c r="A81" s="16" t="s">
        <v>203</v>
      </c>
      <c r="B81" s="4">
        <v>0</v>
      </c>
      <c r="C81" s="4">
        <v>0</v>
      </c>
      <c r="D81" s="4">
        <v>0</v>
      </c>
      <c r="E81" s="4">
        <v>0</v>
      </c>
      <c r="F81" s="4">
        <f t="shared" si="11"/>
        <v>-132750000</v>
      </c>
      <c r="K81" s="24">
        <f t="shared" si="12"/>
        <v>0</v>
      </c>
      <c r="L81" s="4">
        <v>115</v>
      </c>
      <c r="M81" s="4">
        <v>302</v>
      </c>
      <c r="N81" s="4">
        <v>7</v>
      </c>
      <c r="O81" s="4">
        <v>19</v>
      </c>
      <c r="P81" s="4">
        <v>104100</v>
      </c>
      <c r="Q81" s="4">
        <v>307300</v>
      </c>
      <c r="R81" s="5">
        <v>-1.5700000000000002E-2</v>
      </c>
      <c r="S81" s="4">
        <v>411900</v>
      </c>
      <c r="T81" s="4">
        <f t="shared" si="13"/>
        <v>490991.2</v>
      </c>
      <c r="U81" s="4">
        <f t="shared" si="14"/>
        <v>225700</v>
      </c>
      <c r="V81" s="5">
        <v>2.12E-2</v>
      </c>
    </row>
    <row r="82" spans="1:22" x14ac:dyDescent="0.2">
      <c r="A82" s="16" t="s">
        <v>200</v>
      </c>
      <c r="B82" s="4">
        <v>0</v>
      </c>
      <c r="C82" s="4">
        <v>0</v>
      </c>
      <c r="D82" s="4">
        <v>0</v>
      </c>
      <c r="E82" s="4">
        <v>0</v>
      </c>
      <c r="F82" s="4">
        <f t="shared" si="11"/>
        <v>-132750000</v>
      </c>
      <c r="K82" s="24">
        <f t="shared" si="12"/>
        <v>0</v>
      </c>
      <c r="L82" s="4">
        <v>185</v>
      </c>
      <c r="M82" s="4">
        <v>162</v>
      </c>
      <c r="N82" s="4">
        <v>5</v>
      </c>
      <c r="O82" s="4">
        <v>7</v>
      </c>
      <c r="P82" s="4">
        <v>157100</v>
      </c>
      <c r="Q82" s="4">
        <v>146300</v>
      </c>
      <c r="R82" s="5">
        <v>1.18E-2</v>
      </c>
      <c r="S82" s="4">
        <v>307000</v>
      </c>
      <c r="T82" s="4">
        <f t="shared" si="13"/>
        <v>522587</v>
      </c>
      <c r="U82" s="4">
        <f t="shared" si="14"/>
        <v>225700</v>
      </c>
      <c r="V82" s="5">
        <v>1.5600000000000001E-2</v>
      </c>
    </row>
    <row r="83" spans="1:22" x14ac:dyDescent="0.2">
      <c r="A83" s="16" t="s">
        <v>199</v>
      </c>
      <c r="B83" s="4">
        <v>0</v>
      </c>
      <c r="C83" s="4">
        <v>0</v>
      </c>
      <c r="D83" s="4">
        <v>0</v>
      </c>
      <c r="E83" s="4">
        <v>0</v>
      </c>
      <c r="F83" s="4">
        <f t="shared" si="11"/>
        <v>-132750000</v>
      </c>
      <c r="K83" s="24">
        <f t="shared" si="12"/>
        <v>0</v>
      </c>
      <c r="L83" s="4">
        <v>124</v>
      </c>
      <c r="M83" s="4">
        <v>141</v>
      </c>
      <c r="N83" s="4">
        <v>5</v>
      </c>
      <c r="O83" s="4">
        <v>6</v>
      </c>
      <c r="P83" s="4">
        <v>106600</v>
      </c>
      <c r="Q83" s="4">
        <v>120600</v>
      </c>
      <c r="R83" s="5">
        <v>-3.9000000000000003E-3</v>
      </c>
      <c r="S83" s="4">
        <v>227200</v>
      </c>
      <c r="T83" s="4">
        <f t="shared" si="13"/>
        <v>523914</v>
      </c>
      <c r="U83" s="4">
        <f t="shared" si="14"/>
        <v>225700</v>
      </c>
      <c r="V83" s="5">
        <v>1.1699999999999999E-2</v>
      </c>
    </row>
    <row r="84" spans="1:22" x14ac:dyDescent="0.2">
      <c r="A84" s="16" t="s">
        <v>193</v>
      </c>
      <c r="B84" s="4">
        <v>0</v>
      </c>
      <c r="C84" s="4">
        <v>0</v>
      </c>
      <c r="D84" s="4">
        <v>0</v>
      </c>
      <c r="E84" s="4">
        <v>0</v>
      </c>
      <c r="F84" s="4">
        <f t="shared" si="11"/>
        <v>-132750000</v>
      </c>
      <c r="K84" s="24">
        <f t="shared" si="12"/>
        <v>0</v>
      </c>
      <c r="L84" s="4">
        <v>111</v>
      </c>
      <c r="M84" s="4">
        <v>163</v>
      </c>
      <c r="N84" s="4">
        <v>5</v>
      </c>
      <c r="O84" s="4">
        <v>6</v>
      </c>
      <c r="P84" s="4">
        <v>94500</v>
      </c>
      <c r="Q84" s="4">
        <v>126100</v>
      </c>
      <c r="R84" s="5">
        <v>-9.7000000000000003E-3</v>
      </c>
      <c r="S84" s="4">
        <v>225700</v>
      </c>
      <c r="T84" s="4">
        <f t="shared" si="13"/>
        <v>548686</v>
      </c>
      <c r="U84" s="4">
        <f t="shared" si="14"/>
        <v>312900</v>
      </c>
      <c r="V84" s="5">
        <v>1.3600000000000001E-2</v>
      </c>
    </row>
    <row r="85" spans="1:22" x14ac:dyDescent="0.2">
      <c r="A85" s="16" t="s">
        <v>192</v>
      </c>
      <c r="B85" s="4">
        <v>0</v>
      </c>
      <c r="C85" s="4">
        <v>0</v>
      </c>
      <c r="D85" s="4">
        <v>0</v>
      </c>
      <c r="E85" s="4">
        <v>0</v>
      </c>
      <c r="F85" s="4">
        <f t="shared" si="11"/>
        <v>-132750000</v>
      </c>
      <c r="K85" s="24">
        <f t="shared" si="12"/>
        <v>0</v>
      </c>
      <c r="L85" s="4">
        <v>133</v>
      </c>
      <c r="M85" s="4">
        <v>272</v>
      </c>
      <c r="N85" s="4">
        <v>12</v>
      </c>
      <c r="O85" s="4">
        <v>8</v>
      </c>
      <c r="P85" s="4">
        <v>182600</v>
      </c>
      <c r="Q85" s="4">
        <v>180300</v>
      </c>
      <c r="R85" s="5">
        <v>1.78E-2</v>
      </c>
      <c r="S85" s="4">
        <v>416800</v>
      </c>
      <c r="T85" s="4">
        <f t="shared" si="13"/>
        <v>542896.69999999995</v>
      </c>
      <c r="U85" s="4">
        <f t="shared" si="14"/>
        <v>312900</v>
      </c>
      <c r="V85" s="5">
        <v>2.1299999999999999E-2</v>
      </c>
    </row>
    <row r="86" spans="1:22" x14ac:dyDescent="0.2">
      <c r="A86" s="16" t="s">
        <v>191</v>
      </c>
      <c r="B86" s="4">
        <v>0</v>
      </c>
      <c r="C86" s="4">
        <v>0</v>
      </c>
      <c r="D86" s="4">
        <v>0</v>
      </c>
      <c r="E86" s="4">
        <v>0</v>
      </c>
      <c r="F86" s="4">
        <f t="shared" si="11"/>
        <v>-132750000</v>
      </c>
      <c r="K86" s="24">
        <f t="shared" si="12"/>
        <v>0</v>
      </c>
      <c r="L86" s="4">
        <v>217</v>
      </c>
      <c r="M86" s="4">
        <v>317</v>
      </c>
      <c r="N86" s="4">
        <v>12</v>
      </c>
      <c r="O86" s="4">
        <v>11</v>
      </c>
      <c r="P86" s="4">
        <v>200900</v>
      </c>
      <c r="Q86" s="4">
        <v>240000</v>
      </c>
      <c r="R86" s="5">
        <v>-3.9000000000000003E-3</v>
      </c>
      <c r="S86" s="4">
        <v>474000</v>
      </c>
      <c r="T86" s="4">
        <f t="shared" si="13"/>
        <v>577873.69999999995</v>
      </c>
      <c r="U86" s="4">
        <f t="shared" si="14"/>
        <v>312900</v>
      </c>
      <c r="V86" s="5">
        <v>1.3600000000000001E-2</v>
      </c>
    </row>
    <row r="87" spans="1:22" x14ac:dyDescent="0.2">
      <c r="A87" s="16" t="s">
        <v>190</v>
      </c>
      <c r="B87" s="4">
        <v>0</v>
      </c>
      <c r="C87" s="4">
        <v>0</v>
      </c>
      <c r="D87" s="4">
        <v>0</v>
      </c>
      <c r="E87" s="4">
        <v>0</v>
      </c>
      <c r="F87" s="4">
        <f t="shared" si="11"/>
        <v>-132750000</v>
      </c>
      <c r="K87" s="24">
        <f t="shared" si="12"/>
        <v>0</v>
      </c>
      <c r="L87" s="4">
        <v>641</v>
      </c>
      <c r="M87" s="4">
        <v>1048</v>
      </c>
      <c r="N87" s="4">
        <v>19</v>
      </c>
      <c r="O87" s="4">
        <v>42</v>
      </c>
      <c r="P87" s="4">
        <v>668600</v>
      </c>
      <c r="Q87" s="4">
        <v>901500</v>
      </c>
      <c r="R87" s="5">
        <v>-3.7200000000000004E-2</v>
      </c>
      <c r="S87" s="4">
        <v>1651000</v>
      </c>
      <c r="T87" s="4">
        <f t="shared" si="13"/>
        <v>556753.69999999995</v>
      </c>
      <c r="U87" s="4">
        <f t="shared" si="14"/>
        <v>312900</v>
      </c>
      <c r="V87" s="5">
        <v>2.3099999999999999E-2</v>
      </c>
    </row>
    <row r="88" spans="1:22" x14ac:dyDescent="0.2">
      <c r="A88" s="16" t="s">
        <v>189</v>
      </c>
      <c r="B88" s="4">
        <v>0</v>
      </c>
      <c r="C88" s="4">
        <v>5000</v>
      </c>
      <c r="D88" s="4">
        <v>-5000</v>
      </c>
      <c r="E88" s="4">
        <v>-132750000</v>
      </c>
      <c r="F88" s="4">
        <f t="shared" si="11"/>
        <v>-132750000</v>
      </c>
      <c r="K88" s="24">
        <f t="shared" si="12"/>
        <v>0</v>
      </c>
      <c r="L88" s="4">
        <v>148</v>
      </c>
      <c r="M88" s="4">
        <v>282</v>
      </c>
      <c r="N88" s="4">
        <v>3</v>
      </c>
      <c r="O88" s="4">
        <v>6</v>
      </c>
      <c r="P88" s="4">
        <v>120900</v>
      </c>
      <c r="Q88" s="4">
        <v>176700</v>
      </c>
      <c r="R88" s="5">
        <v>-7.4999999999999997E-3</v>
      </c>
      <c r="S88" s="4">
        <v>312900</v>
      </c>
      <c r="T88" s="4">
        <f t="shared" si="13"/>
        <v>657871.4</v>
      </c>
      <c r="U88" s="4">
        <f t="shared" si="14"/>
        <v>240470</v>
      </c>
      <c r="V88" s="5">
        <v>2.4199999999999999E-2</v>
      </c>
    </row>
    <row r="89" spans="1:22" x14ac:dyDescent="0.2">
      <c r="A89" s="16" t="s">
        <v>188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0</v>
      </c>
      <c r="K89" s="24">
        <f t="shared" si="12"/>
        <v>0</v>
      </c>
      <c r="L89" s="4">
        <v>334</v>
      </c>
      <c r="M89" s="4">
        <v>258</v>
      </c>
      <c r="N89" s="4">
        <v>19</v>
      </c>
      <c r="O89" s="4">
        <v>12</v>
      </c>
      <c r="P89" s="4">
        <v>396900</v>
      </c>
      <c r="Q89" s="4">
        <v>212100</v>
      </c>
      <c r="R89" s="5">
        <v>1.9E-3</v>
      </c>
      <c r="S89" s="4">
        <v>609500</v>
      </c>
      <c r="T89" s="4">
        <f t="shared" si="13"/>
        <v>641907</v>
      </c>
      <c r="U89" s="4">
        <f t="shared" si="14"/>
        <v>240470</v>
      </c>
      <c r="V89" s="5">
        <v>3.1E-2</v>
      </c>
    </row>
    <row r="90" spans="1:22" x14ac:dyDescent="0.2">
      <c r="A90" s="16" t="s">
        <v>187</v>
      </c>
      <c r="B90" s="4">
        <v>0</v>
      </c>
      <c r="C90" s="4">
        <v>0</v>
      </c>
      <c r="D90" s="4">
        <v>0</v>
      </c>
      <c r="E90" s="4">
        <v>0</v>
      </c>
      <c r="F90" s="4">
        <f t="shared" si="11"/>
        <v>0</v>
      </c>
      <c r="K90" s="24">
        <f t="shared" si="12"/>
        <v>0</v>
      </c>
      <c r="L90" s="4">
        <v>132</v>
      </c>
      <c r="M90" s="4">
        <v>263</v>
      </c>
      <c r="N90" s="4">
        <v>1</v>
      </c>
      <c r="O90" s="4">
        <v>16</v>
      </c>
      <c r="P90" s="4">
        <v>80400</v>
      </c>
      <c r="Q90" s="4">
        <v>249000</v>
      </c>
      <c r="R90" s="5">
        <v>-1.4999999999999999E-2</v>
      </c>
      <c r="S90" s="4">
        <v>363200</v>
      </c>
      <c r="T90" s="4">
        <f t="shared" si="13"/>
        <v>666834.80000000005</v>
      </c>
      <c r="U90" s="4">
        <f t="shared" si="14"/>
        <v>240470</v>
      </c>
      <c r="V90" s="5">
        <v>2.0299999999999999E-2</v>
      </c>
    </row>
    <row r="91" spans="1:22" x14ac:dyDescent="0.2">
      <c r="A91" s="16" t="s">
        <v>186</v>
      </c>
      <c r="B91" s="4">
        <v>0</v>
      </c>
      <c r="C91" s="4">
        <v>0</v>
      </c>
      <c r="D91" s="4">
        <v>0</v>
      </c>
      <c r="E91" s="4">
        <v>0</v>
      </c>
      <c r="F91" s="4">
        <f t="shared" ref="F91:F102" si="15">E91+F92</f>
        <v>0</v>
      </c>
      <c r="K91" s="24">
        <f t="shared" ref="K91:K102" si="16">K92+J91</f>
        <v>0</v>
      </c>
      <c r="L91" s="4">
        <v>123</v>
      </c>
      <c r="M91" s="4">
        <v>292</v>
      </c>
      <c r="N91" s="4">
        <v>5</v>
      </c>
      <c r="O91" s="4">
        <v>8</v>
      </c>
      <c r="P91" s="4">
        <v>90400</v>
      </c>
      <c r="Q91" s="4">
        <v>201200</v>
      </c>
      <c r="R91" s="5">
        <v>-7.3000000000000001E-3</v>
      </c>
      <c r="S91" s="4">
        <v>322612</v>
      </c>
      <c r="T91" s="4">
        <f t="shared" si="13"/>
        <v>721441.2</v>
      </c>
      <c r="U91" s="4">
        <f t="shared" ref="U91:U102" si="17">MIN(S92:S96)</f>
        <v>240470</v>
      </c>
      <c r="V91" s="5">
        <v>1.66E-2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0</v>
      </c>
      <c r="K92" s="24">
        <f t="shared" si="16"/>
        <v>0</v>
      </c>
      <c r="L92" s="4">
        <v>290</v>
      </c>
      <c r="M92" s="4">
        <v>171</v>
      </c>
      <c r="N92" s="4">
        <v>12</v>
      </c>
      <c r="O92" s="4">
        <v>8</v>
      </c>
      <c r="P92" s="4">
        <v>266200</v>
      </c>
      <c r="Q92" s="4">
        <v>142400</v>
      </c>
      <c r="R92" s="5">
        <v>4.0199999999999993E-2</v>
      </c>
      <c r="S92" s="4">
        <v>622958</v>
      </c>
      <c r="T92" s="4">
        <f t="shared" si="13"/>
        <v>696904.7</v>
      </c>
      <c r="U92" s="4">
        <f t="shared" si="17"/>
        <v>240470</v>
      </c>
      <c r="V92" s="5">
        <v>4.0500000000000001E-2</v>
      </c>
    </row>
    <row r="93" spans="1:22" x14ac:dyDescent="0.2">
      <c r="A93" s="16" t="s">
        <v>184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0</v>
      </c>
      <c r="K93" s="24">
        <f t="shared" si="16"/>
        <v>0</v>
      </c>
      <c r="L93" s="4">
        <v>87</v>
      </c>
      <c r="M93" s="4">
        <v>236</v>
      </c>
      <c r="N93" s="4">
        <v>1</v>
      </c>
      <c r="O93" s="4">
        <v>7</v>
      </c>
      <c r="P93" s="4">
        <v>43300</v>
      </c>
      <c r="Q93" s="4">
        <v>196800</v>
      </c>
      <c r="R93" s="5">
        <v>0</v>
      </c>
      <c r="S93" s="4">
        <v>240470</v>
      </c>
      <c r="T93" s="4">
        <f t="shared" si="13"/>
        <v>747619.66666666663</v>
      </c>
      <c r="U93" s="4">
        <f t="shared" si="17"/>
        <v>358907</v>
      </c>
      <c r="V93" s="5">
        <v>1.3300000000000001E-2</v>
      </c>
    </row>
    <row r="94" spans="1:22" x14ac:dyDescent="0.2">
      <c r="A94" s="16" t="s">
        <v>183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0</v>
      </c>
      <c r="K94" s="24">
        <f t="shared" si="16"/>
        <v>0</v>
      </c>
      <c r="L94" s="4">
        <v>171</v>
      </c>
      <c r="M94" s="4">
        <v>417</v>
      </c>
      <c r="N94" s="4">
        <v>3</v>
      </c>
      <c r="O94" s="4">
        <v>15</v>
      </c>
      <c r="P94" s="4">
        <v>120000</v>
      </c>
      <c r="Q94" s="4">
        <v>321600</v>
      </c>
      <c r="R94" s="5">
        <v>-2.0499999999999997E-2</v>
      </c>
      <c r="S94" s="4">
        <v>473420</v>
      </c>
      <c r="T94" s="4">
        <f t="shared" si="13"/>
        <v>781894.625</v>
      </c>
      <c r="U94" s="4">
        <f t="shared" si="17"/>
        <v>358907</v>
      </c>
      <c r="V94" s="5">
        <v>2.07E-2</v>
      </c>
    </row>
    <row r="95" spans="1:22" x14ac:dyDescent="0.2">
      <c r="A95" s="16" t="s">
        <v>182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0</v>
      </c>
      <c r="K95" s="24">
        <f t="shared" si="16"/>
        <v>0</v>
      </c>
      <c r="L95" s="4">
        <v>149</v>
      </c>
      <c r="M95" s="4">
        <v>242</v>
      </c>
      <c r="N95" s="4">
        <v>7</v>
      </c>
      <c r="O95" s="4">
        <v>12</v>
      </c>
      <c r="P95" s="4">
        <v>139000</v>
      </c>
      <c r="Q95" s="4">
        <v>219200</v>
      </c>
      <c r="R95" s="5">
        <v>3.8E-3</v>
      </c>
      <c r="S95" s="4">
        <v>358907</v>
      </c>
      <c r="T95" s="4">
        <f t="shared" si="13"/>
        <v>842321.42857142852</v>
      </c>
      <c r="U95" s="4">
        <f t="shared" si="17"/>
        <v>449856</v>
      </c>
      <c r="V95" s="5">
        <v>1.49E-2</v>
      </c>
    </row>
    <row r="96" spans="1:22" x14ac:dyDescent="0.2">
      <c r="A96" s="16" t="s">
        <v>177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0</v>
      </c>
      <c r="K96" s="24">
        <f t="shared" si="16"/>
        <v>0</v>
      </c>
      <c r="L96" s="4">
        <v>266</v>
      </c>
      <c r="M96" s="4">
        <v>613</v>
      </c>
      <c r="N96" s="4">
        <v>10</v>
      </c>
      <c r="O96" s="4">
        <v>31</v>
      </c>
      <c r="P96" s="4">
        <v>186000</v>
      </c>
      <c r="Q96" s="4">
        <v>608100</v>
      </c>
      <c r="R96" s="5">
        <v>-3.7000000000000002E-3</v>
      </c>
      <c r="S96" s="4">
        <v>823770</v>
      </c>
      <c r="T96" s="4">
        <f t="shared" si="13"/>
        <v>845413.33333333337</v>
      </c>
      <c r="U96" s="4">
        <f t="shared" si="17"/>
        <v>449856</v>
      </c>
      <c r="V96" s="5">
        <v>3.1600000000000003E-2</v>
      </c>
    </row>
    <row r="97" spans="1:22" x14ac:dyDescent="0.2">
      <c r="A97" s="16" t="s">
        <v>175</v>
      </c>
      <c r="B97" s="4">
        <v>0</v>
      </c>
      <c r="C97" s="4">
        <v>0</v>
      </c>
      <c r="D97" s="4">
        <v>0</v>
      </c>
      <c r="E97" s="4">
        <v>0</v>
      </c>
      <c r="F97" s="4">
        <f t="shared" si="15"/>
        <v>0</v>
      </c>
      <c r="K97" s="24">
        <f t="shared" si="16"/>
        <v>0</v>
      </c>
      <c r="L97" s="4">
        <v>543</v>
      </c>
      <c r="M97" s="4">
        <v>1086</v>
      </c>
      <c r="N97" s="4">
        <v>11</v>
      </c>
      <c r="O97" s="4">
        <v>37</v>
      </c>
      <c r="P97" s="4">
        <v>610400</v>
      </c>
      <c r="Q97" s="4">
        <v>808200</v>
      </c>
      <c r="R97" s="5">
        <v>-2.1899999999999999E-2</v>
      </c>
      <c r="S97" s="4">
        <v>1439800</v>
      </c>
      <c r="T97" s="4">
        <f t="shared" ref="T97:T102" si="18">AVERAGE(S98:S107)</f>
        <v>726536</v>
      </c>
      <c r="U97" s="4">
        <f t="shared" si="17"/>
        <v>377593</v>
      </c>
      <c r="V97" s="5">
        <v>3.6499999999999998E-2</v>
      </c>
    </row>
    <row r="98" spans="1:22" x14ac:dyDescent="0.2">
      <c r="A98" s="16" t="s">
        <v>174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0</v>
      </c>
      <c r="K98" s="24">
        <f t="shared" si="16"/>
        <v>0</v>
      </c>
      <c r="L98" s="4">
        <v>426</v>
      </c>
      <c r="M98" s="4">
        <v>923</v>
      </c>
      <c r="N98" s="4">
        <v>14</v>
      </c>
      <c r="O98" s="4">
        <v>40</v>
      </c>
      <c r="P98" s="4">
        <v>464500</v>
      </c>
      <c r="Q98" s="4">
        <v>854100</v>
      </c>
      <c r="R98" s="5">
        <v>-1.7899999999999999E-2</v>
      </c>
      <c r="S98" s="4">
        <v>1324077</v>
      </c>
      <c r="T98" s="4">
        <f t="shared" si="18"/>
        <v>577150.75</v>
      </c>
      <c r="U98" s="4">
        <f t="shared" si="17"/>
        <v>377593</v>
      </c>
      <c r="V98" s="5">
        <v>2.52E-2</v>
      </c>
    </row>
    <row r="99" spans="1:22" x14ac:dyDescent="0.2">
      <c r="A99" s="16" t="s">
        <v>164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0</v>
      </c>
      <c r="K99" s="24">
        <f t="shared" si="16"/>
        <v>0</v>
      </c>
      <c r="L99" s="4">
        <v>235</v>
      </c>
      <c r="M99" s="4">
        <v>267</v>
      </c>
      <c r="N99" s="4">
        <v>10</v>
      </c>
      <c r="O99" s="4">
        <v>10</v>
      </c>
      <c r="P99" s="4">
        <v>199300</v>
      </c>
      <c r="Q99" s="4">
        <v>217900</v>
      </c>
      <c r="R99" s="5">
        <v>-3.4999999999999996E-3</v>
      </c>
      <c r="S99" s="4">
        <v>449856</v>
      </c>
      <c r="T99" s="4">
        <f t="shared" si="18"/>
        <v>619582.33333333337</v>
      </c>
      <c r="U99" s="4">
        <f t="shared" si="17"/>
        <v>377593</v>
      </c>
      <c r="V99" s="5">
        <v>1.77E-2</v>
      </c>
    </row>
    <row r="100" spans="1:22" x14ac:dyDescent="0.2">
      <c r="A100" s="16" t="s">
        <v>156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0</v>
      </c>
      <c r="K100" s="24">
        <f t="shared" si="16"/>
        <v>0</v>
      </c>
      <c r="L100" s="4">
        <v>196</v>
      </c>
      <c r="M100" s="4">
        <v>469</v>
      </c>
      <c r="N100" s="4">
        <v>10</v>
      </c>
      <c r="O100" s="4">
        <v>20</v>
      </c>
      <c r="P100" s="4">
        <v>203600</v>
      </c>
      <c r="Q100" s="4">
        <v>405800</v>
      </c>
      <c r="R100" s="5">
        <v>-1.41E-2</v>
      </c>
      <c r="S100" s="4">
        <v>612478</v>
      </c>
      <c r="T100" s="4">
        <f t="shared" si="18"/>
        <v>623134.5</v>
      </c>
      <c r="U100" s="4">
        <f t="shared" si="17"/>
        <v>377593</v>
      </c>
      <c r="V100" s="5">
        <v>1.6E-2</v>
      </c>
    </row>
    <row r="101" spans="1:22" x14ac:dyDescent="0.2">
      <c r="A101" s="16" t="s">
        <v>155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0</v>
      </c>
      <c r="K101" s="24">
        <f t="shared" si="16"/>
        <v>0</v>
      </c>
      <c r="L101" s="4">
        <v>632</v>
      </c>
      <c r="M101" s="4">
        <v>361</v>
      </c>
      <c r="N101" s="4">
        <v>25</v>
      </c>
      <c r="O101" s="4">
        <v>21</v>
      </c>
      <c r="P101" s="4">
        <v>529300</v>
      </c>
      <c r="Q101" s="4">
        <v>334900</v>
      </c>
      <c r="R101" s="5">
        <v>3.2899999999999999E-2</v>
      </c>
      <c r="S101" s="4">
        <v>868676</v>
      </c>
      <c r="T101" s="4">
        <f t="shared" si="18"/>
        <v>377593</v>
      </c>
      <c r="U101" s="4">
        <f t="shared" si="17"/>
        <v>377593</v>
      </c>
      <c r="V101" s="5">
        <v>4.7800000000000002E-2</v>
      </c>
    </row>
    <row r="102" spans="1:22" x14ac:dyDescent="0.2">
      <c r="A102" s="16" t="s">
        <v>154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5"/>
        <v>0</v>
      </c>
      <c r="K102" s="24">
        <f t="shared" si="16"/>
        <v>0</v>
      </c>
      <c r="L102" s="4">
        <v>136</v>
      </c>
      <c r="M102" s="4">
        <v>386</v>
      </c>
      <c r="N102" s="4">
        <v>2</v>
      </c>
      <c r="O102" s="4">
        <v>11</v>
      </c>
      <c r="P102" s="4">
        <v>87600</v>
      </c>
      <c r="Q102" s="4">
        <v>288000</v>
      </c>
      <c r="R102" s="5">
        <v>-7.1999999999999998E-3</v>
      </c>
      <c r="S102" s="4">
        <v>377593</v>
      </c>
      <c r="T102" s="4" t="e">
        <f t="shared" si="18"/>
        <v>#DIV/0!</v>
      </c>
      <c r="U102" s="4">
        <f t="shared" si="17"/>
        <v>0</v>
      </c>
      <c r="V102" s="5">
        <v>3.0600000000000002E-2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8B20F-F4AD-2448-8FE7-895F925456B2}">
  <sheetPr codeName="Sheet97"/>
  <dimension ref="A1:V102"/>
  <sheetViews>
    <sheetView workbookViewId="0">
      <selection activeCell="U4" sqref="U3:U4"/>
    </sheetView>
  </sheetViews>
  <sheetFormatPr baseColWidth="10" defaultRowHeight="16" x14ac:dyDescent="0.2"/>
  <cols>
    <col min="5" max="5" customWidth="true" width="15.0"/>
    <col min="6" max="6" customWidth="true" width="19.1640625"/>
    <col min="10" max="10" customWidth="true" width="14.33203125"/>
    <col min="11" max="11" customWidth="true" width="18.1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2998">
        <v>344</v>
      </c>
      <c r="B3" t="n" s="2999">
        <v>316600.0</v>
      </c>
      <c r="C3" t="n" s="3000">
        <v>4700.0</v>
      </c>
      <c r="D3" t="n" s="3001">
        <v>311900.0</v>
      </c>
      <c r="E3" t="n" s="3002">
        <v>1.341275E10</v>
      </c>
      <c r="G3" t="n" s="2988">
        <v>0.0</v>
      </c>
      <c r="H3" t="n" s="2989">
        <v>0.0</v>
      </c>
      <c r="I3" t="n" s="2990">
        <v>0.0</v>
      </c>
      <c r="J3" t="n" s="2991">
        <v>6.48E7</v>
      </c>
      <c r="L3" t="n" s="2992">
        <v>483.0</v>
      </c>
      <c r="M3" t="n" s="2993">
        <v>425.0</v>
      </c>
      <c r="N3" t="n" s="2994">
        <v>33.0</v>
      </c>
      <c r="O3" t="n" s="2995">
        <v>45.0</v>
      </c>
      <c r="P3" t="n" s="2996">
        <v>384200.0</v>
      </c>
      <c r="Q3" t="n" s="2997">
        <v>428800.0</v>
      </c>
      <c r="R3" t="n" s="2986">
        <v>0.0118</v>
      </c>
      <c r="S3" t="n" s="2985">
        <v>935500.0</v>
      </c>
      <c r="V3" t="n" s="2987">
        <v>0.0196</v>
      </c>
    </row>
    <row r="4">
      <c r="A4" t="s" s="931">
        <v>343</v>
      </c>
      <c r="B4" t="n" s="932">
        <v>579213.0</v>
      </c>
      <c r="C4" t="n" s="933">
        <v>2600.0</v>
      </c>
      <c r="D4" t="n" s="934">
        <v>576613.0</v>
      </c>
      <c r="E4" t="n" s="935">
        <v>2.434258E10</v>
      </c>
      <c r="G4" t="n" s="921">
        <v>0.0</v>
      </c>
      <c r="H4" t="n" s="922">
        <v>0.0</v>
      </c>
      <c r="I4" t="n" s="923">
        <v>0.0</v>
      </c>
      <c r="J4" t="n" s="924">
        <v>2.1025E7</v>
      </c>
      <c r="L4" t="n" s="925">
        <v>457.0</v>
      </c>
      <c r="M4" t="n" s="926">
        <v>652.0</v>
      </c>
      <c r="N4" t="n" s="927">
        <v>24.0</v>
      </c>
      <c r="O4" t="n" s="928">
        <v>47.0</v>
      </c>
      <c r="P4" t="n" s="929">
        <v>438000.0</v>
      </c>
      <c r="Q4" t="n" s="930">
        <v>581600.0</v>
      </c>
      <c r="R4" t="n" s="919">
        <v>0.0241</v>
      </c>
      <c r="S4" t="n" s="918">
        <v>1138000.0</v>
      </c>
      <c r="V4" t="n" s="920">
        <v>0.015300000000000001</v>
      </c>
    </row>
    <row r="5" spans="1:22" x14ac:dyDescent="0.2">
      <c r="A5" s="16" t="s">
        <v>342</v>
      </c>
      <c r="B5" s="4">
        <v>106700</v>
      </c>
      <c r="C5" s="4">
        <v>3900</v>
      </c>
      <c r="D5" s="4">
        <v>102800</v>
      </c>
      <c r="E5" s="4">
        <v>4291510000</v>
      </c>
      <c r="F5" s="4">
        <f t="shared" ref="F5:F46" si="0">E5+F6</f>
        <v>-467956080791</v>
      </c>
      <c r="G5" s="4">
        <v>0</v>
      </c>
      <c r="H5" s="4">
        <v>0</v>
      </c>
      <c r="I5" s="4">
        <v>0</v>
      </c>
      <c r="J5" s="4">
        <v>-24895000</v>
      </c>
      <c r="K5" s="24">
        <f t="shared" ref="K5:K46" si="1">J5+K6</f>
        <v>83639385000</v>
      </c>
      <c r="L5" s="4">
        <v>290</v>
      </c>
      <c r="M5" s="4">
        <v>285</v>
      </c>
      <c r="N5" s="4">
        <v>11</v>
      </c>
      <c r="O5" s="4">
        <v>24</v>
      </c>
      <c r="P5" s="4">
        <v>194500</v>
      </c>
      <c r="Q5" s="4">
        <v>277200</v>
      </c>
      <c r="R5" s="5">
        <v>2.5000000000000001E-3</v>
      </c>
      <c r="S5" s="4">
        <v>500700</v>
      </c>
      <c r="V5" s="5">
        <v>3.5200000000000002E-2</v>
      </c>
    </row>
    <row r="6" spans="1:22" x14ac:dyDescent="0.2">
      <c r="A6" s="16" t="s">
        <v>341</v>
      </c>
      <c r="B6" s="4">
        <v>62331</v>
      </c>
      <c r="C6" s="4">
        <v>758</v>
      </c>
      <c r="D6" s="4">
        <v>61573</v>
      </c>
      <c r="E6" s="4">
        <v>2570670000</v>
      </c>
      <c r="F6" s="4">
        <f t="shared" si="0"/>
        <v>-472247590791</v>
      </c>
      <c r="G6" s="4">
        <v>0</v>
      </c>
      <c r="H6" s="4">
        <v>0</v>
      </c>
      <c r="I6" s="4">
        <v>0</v>
      </c>
      <c r="J6" s="4">
        <v>-24895000</v>
      </c>
      <c r="K6" s="24">
        <f t="shared" si="1"/>
        <v>83664280000</v>
      </c>
      <c r="L6" s="4">
        <v>181</v>
      </c>
      <c r="M6" s="4">
        <v>329</v>
      </c>
      <c r="N6" s="4">
        <v>7</v>
      </c>
      <c r="O6" s="4">
        <v>27</v>
      </c>
      <c r="P6" s="4">
        <v>155400</v>
      </c>
      <c r="Q6" s="4">
        <v>322200</v>
      </c>
      <c r="R6" s="5">
        <v>-8.3999999999999995E-3</v>
      </c>
      <c r="S6" s="4">
        <v>541800</v>
      </c>
      <c r="V6" s="5">
        <v>1.67E-2</v>
      </c>
    </row>
    <row r="7" spans="1:22" x14ac:dyDescent="0.2">
      <c r="A7" s="16" t="s">
        <v>340</v>
      </c>
      <c r="B7" s="4">
        <v>53000</v>
      </c>
      <c r="C7" s="4">
        <v>760</v>
      </c>
      <c r="D7" s="4">
        <v>52240</v>
      </c>
      <c r="E7" s="4">
        <v>2188060000</v>
      </c>
      <c r="F7" s="4">
        <f t="shared" si="0"/>
        <v>-474818260791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83689175000</v>
      </c>
      <c r="L7" s="4">
        <v>191</v>
      </c>
      <c r="M7" s="4">
        <v>241</v>
      </c>
      <c r="N7" s="4">
        <v>14</v>
      </c>
      <c r="O7" s="4">
        <v>10</v>
      </c>
      <c r="P7" s="4">
        <v>181600</v>
      </c>
      <c r="Q7" s="4">
        <v>179200</v>
      </c>
      <c r="R7" s="5">
        <v>-5.8999999999999999E-3</v>
      </c>
      <c r="S7" s="4">
        <v>376800</v>
      </c>
      <c r="V7" s="5">
        <v>1.55E-2</v>
      </c>
    </row>
    <row r="8" spans="1:22" x14ac:dyDescent="0.2">
      <c r="A8" s="16" t="s">
        <v>339</v>
      </c>
      <c r="B8" s="4">
        <v>10200</v>
      </c>
      <c r="C8" s="4">
        <v>20100</v>
      </c>
      <c r="D8" s="4">
        <v>-9900</v>
      </c>
      <c r="E8" s="4">
        <v>-412960000</v>
      </c>
      <c r="F8" s="4">
        <f t="shared" si="0"/>
        <v>-477006320791</v>
      </c>
      <c r="G8" s="4">
        <v>0</v>
      </c>
      <c r="H8" s="4">
        <v>0</v>
      </c>
      <c r="I8" s="4">
        <v>0</v>
      </c>
      <c r="J8" s="4">
        <v>-51365000</v>
      </c>
      <c r="K8" s="24">
        <f t="shared" si="1"/>
        <v>83689175000</v>
      </c>
      <c r="L8" s="4">
        <v>250</v>
      </c>
      <c r="M8" s="4">
        <v>333</v>
      </c>
      <c r="N8" s="4">
        <v>20</v>
      </c>
      <c r="O8" s="4">
        <v>39</v>
      </c>
      <c r="P8" s="4">
        <v>225600</v>
      </c>
      <c r="Q8" s="4">
        <v>347000</v>
      </c>
      <c r="R8" s="5">
        <v>-1.66E-2</v>
      </c>
      <c r="S8" s="4">
        <v>612300</v>
      </c>
      <c r="V8" s="5">
        <v>2.9300000000000003E-2</v>
      </c>
    </row>
    <row r="9" spans="1:22" x14ac:dyDescent="0.2">
      <c r="A9" s="16" t="s">
        <v>338</v>
      </c>
      <c r="B9" s="4">
        <v>50900</v>
      </c>
      <c r="C9" s="4">
        <v>30442</v>
      </c>
      <c r="D9" s="4">
        <v>20458</v>
      </c>
      <c r="E9" s="4">
        <v>845810000</v>
      </c>
      <c r="F9" s="4">
        <f t="shared" si="0"/>
        <v>-476593360791</v>
      </c>
      <c r="G9" s="4">
        <v>0</v>
      </c>
      <c r="H9" s="4">
        <v>0</v>
      </c>
      <c r="I9" s="4">
        <v>0</v>
      </c>
      <c r="J9" s="4">
        <v>8330000</v>
      </c>
      <c r="K9" s="24">
        <f t="shared" si="1"/>
        <v>83740540000</v>
      </c>
      <c r="L9" s="4">
        <v>655</v>
      </c>
      <c r="M9" s="4">
        <v>416</v>
      </c>
      <c r="N9" s="4">
        <v>47</v>
      </c>
      <c r="O9" s="4">
        <v>48</v>
      </c>
      <c r="P9" s="4">
        <v>519400</v>
      </c>
      <c r="Q9" s="4">
        <v>356300</v>
      </c>
      <c r="R9" s="5">
        <v>2.8999999999999998E-2</v>
      </c>
      <c r="S9" s="4">
        <v>907600</v>
      </c>
      <c r="V9" s="5">
        <v>4.9500000000000002E-2</v>
      </c>
    </row>
    <row r="10" spans="1:22" x14ac:dyDescent="0.2">
      <c r="A10" s="16" t="s">
        <v>337</v>
      </c>
      <c r="B10" s="4">
        <v>47100</v>
      </c>
      <c r="C10" s="4">
        <v>3300</v>
      </c>
      <c r="D10" s="4">
        <v>43800</v>
      </c>
      <c r="E10" s="4">
        <v>1822410000</v>
      </c>
      <c r="F10" s="4">
        <f t="shared" si="0"/>
        <v>-477439170791</v>
      </c>
      <c r="G10" s="4">
        <v>0</v>
      </c>
      <c r="H10" s="4">
        <v>0</v>
      </c>
      <c r="I10" s="4">
        <v>0</v>
      </c>
      <c r="J10" s="4">
        <v>-41790000</v>
      </c>
      <c r="K10" s="24">
        <f t="shared" si="1"/>
        <v>83732210000</v>
      </c>
      <c r="L10" s="4">
        <v>346</v>
      </c>
      <c r="M10" s="4">
        <v>284</v>
      </c>
      <c r="N10" s="4">
        <v>29</v>
      </c>
      <c r="O10" s="4">
        <v>30</v>
      </c>
      <c r="P10" s="4">
        <v>346700</v>
      </c>
      <c r="Q10" s="4">
        <v>295900</v>
      </c>
      <c r="R10" s="5">
        <v>1.2999999999999999E-3</v>
      </c>
      <c r="S10" s="4">
        <v>662500</v>
      </c>
      <c r="V10" s="5">
        <v>1.67E-2</v>
      </c>
    </row>
    <row r="11" spans="1:22" x14ac:dyDescent="0.2">
      <c r="A11" s="16" t="s">
        <v>336</v>
      </c>
      <c r="B11" s="4">
        <v>110400</v>
      </c>
      <c r="C11" s="4">
        <v>62300</v>
      </c>
      <c r="D11" s="4">
        <v>48100</v>
      </c>
      <c r="E11" s="4">
        <v>1992910000</v>
      </c>
      <c r="F11" s="4">
        <f t="shared" si="0"/>
        <v>-479261580791</v>
      </c>
      <c r="G11" s="4">
        <v>0</v>
      </c>
      <c r="H11" s="4">
        <v>0</v>
      </c>
      <c r="I11" s="4">
        <v>0</v>
      </c>
      <c r="J11" s="4">
        <v>-28880000</v>
      </c>
      <c r="K11" s="24">
        <f t="shared" si="1"/>
        <v>83774000000</v>
      </c>
      <c r="L11" s="4">
        <v>234</v>
      </c>
      <c r="M11" s="4">
        <v>266</v>
      </c>
      <c r="N11" s="4">
        <v>20</v>
      </c>
      <c r="O11" s="4">
        <v>19</v>
      </c>
      <c r="P11" s="4">
        <v>242800</v>
      </c>
      <c r="Q11" s="4">
        <v>243000</v>
      </c>
      <c r="R11" s="5">
        <v>1.1000000000000001E-2</v>
      </c>
      <c r="S11" s="4">
        <v>496200</v>
      </c>
      <c r="V11" s="5">
        <v>2.5099999999999997E-2</v>
      </c>
    </row>
    <row r="12" spans="1:22" x14ac:dyDescent="0.2">
      <c r="A12" s="16" t="s">
        <v>335</v>
      </c>
      <c r="B12" s="4">
        <v>800</v>
      </c>
      <c r="C12" s="4">
        <v>158154</v>
      </c>
      <c r="D12" s="4">
        <v>-157354</v>
      </c>
      <c r="E12" s="4">
        <v>-6507690000</v>
      </c>
      <c r="F12" s="4">
        <f t="shared" si="0"/>
        <v>-481254490791</v>
      </c>
      <c r="G12" s="4">
        <v>0</v>
      </c>
      <c r="H12" s="4">
        <v>0</v>
      </c>
      <c r="I12" s="4">
        <v>0</v>
      </c>
      <c r="J12" s="4">
        <v>-105375000</v>
      </c>
      <c r="K12" s="24">
        <f t="shared" si="1"/>
        <v>83802880000</v>
      </c>
      <c r="L12" s="4">
        <v>293</v>
      </c>
      <c r="M12" s="4">
        <v>520</v>
      </c>
      <c r="N12" s="4">
        <v>13</v>
      </c>
      <c r="O12" s="4">
        <v>55</v>
      </c>
      <c r="P12" s="4">
        <v>201200</v>
      </c>
      <c r="Q12" s="4">
        <v>475900</v>
      </c>
      <c r="R12" s="5">
        <v>-1.5800000000000002E-2</v>
      </c>
      <c r="S12" s="4">
        <v>730600</v>
      </c>
      <c r="V12" s="5">
        <v>2.2799999999999997E-2</v>
      </c>
    </row>
    <row r="13" spans="1:22" x14ac:dyDescent="0.2">
      <c r="A13" s="16" t="s">
        <v>333</v>
      </c>
      <c r="B13" s="4">
        <v>19494</v>
      </c>
      <c r="C13" s="4">
        <v>127000</v>
      </c>
      <c r="D13" s="4">
        <v>-107506</v>
      </c>
      <c r="E13" s="4">
        <v>-4505260000</v>
      </c>
      <c r="F13" s="4">
        <f t="shared" si="0"/>
        <v>-474746800791</v>
      </c>
      <c r="G13" s="4">
        <v>0</v>
      </c>
      <c r="H13" s="4">
        <v>0</v>
      </c>
      <c r="I13" s="4">
        <v>0</v>
      </c>
      <c r="J13" s="4">
        <v>42165000</v>
      </c>
      <c r="K13" s="24">
        <f t="shared" si="1"/>
        <v>83908255000</v>
      </c>
      <c r="L13" s="4">
        <v>309</v>
      </c>
      <c r="M13" s="4">
        <v>436</v>
      </c>
      <c r="N13" s="4">
        <v>21</v>
      </c>
      <c r="O13" s="4">
        <v>31</v>
      </c>
      <c r="P13" s="4">
        <v>302400</v>
      </c>
      <c r="Q13" s="4">
        <v>369100</v>
      </c>
      <c r="R13" s="5">
        <v>-0.13200000000000001</v>
      </c>
      <c r="S13" s="4">
        <v>2694900</v>
      </c>
      <c r="V13" s="5">
        <v>1.77E-2</v>
      </c>
    </row>
    <row r="14" spans="1:22" x14ac:dyDescent="0.2">
      <c r="A14" s="16" t="s">
        <v>332</v>
      </c>
      <c r="B14" s="4">
        <v>132400</v>
      </c>
      <c r="C14" s="4">
        <v>54100</v>
      </c>
      <c r="D14" s="4">
        <v>78300</v>
      </c>
      <c r="E14" s="4">
        <v>3684190000</v>
      </c>
      <c r="F14" s="4">
        <f t="shared" si="0"/>
        <v>-470241540791</v>
      </c>
      <c r="G14" s="4">
        <v>0</v>
      </c>
      <c r="H14" s="4">
        <v>0</v>
      </c>
      <c r="I14" s="4">
        <v>0</v>
      </c>
      <c r="J14" s="4">
        <v>42165000</v>
      </c>
      <c r="K14" s="24">
        <f t="shared" si="1"/>
        <v>83866090000</v>
      </c>
      <c r="L14" s="4">
        <v>406</v>
      </c>
      <c r="M14" s="4">
        <v>458</v>
      </c>
      <c r="N14" s="4">
        <v>18</v>
      </c>
      <c r="O14" s="4">
        <v>17</v>
      </c>
      <c r="P14" s="4">
        <v>260600</v>
      </c>
      <c r="Q14" s="4">
        <v>255400</v>
      </c>
      <c r="R14" s="5">
        <v>1.1000000000000001E-3</v>
      </c>
      <c r="S14" s="4">
        <v>638600</v>
      </c>
      <c r="V14" s="5">
        <v>1.38E-2</v>
      </c>
    </row>
    <row r="15" spans="1:22" x14ac:dyDescent="0.2">
      <c r="A15" s="16" t="s">
        <v>331</v>
      </c>
      <c r="B15" s="4">
        <v>182300</v>
      </c>
      <c r="C15" s="4">
        <v>42000</v>
      </c>
      <c r="D15" s="4">
        <v>140300</v>
      </c>
      <c r="E15" s="4">
        <v>6582110000</v>
      </c>
      <c r="F15" s="4">
        <f t="shared" si="0"/>
        <v>-473925730791</v>
      </c>
      <c r="G15" s="4">
        <v>0</v>
      </c>
      <c r="H15" s="4">
        <v>0</v>
      </c>
      <c r="I15" s="4">
        <v>0</v>
      </c>
      <c r="J15" s="4">
        <v>-33065000</v>
      </c>
      <c r="K15" s="24">
        <f t="shared" si="1"/>
        <v>83823925000</v>
      </c>
      <c r="L15" s="4">
        <v>629</v>
      </c>
      <c r="M15" s="4">
        <v>504</v>
      </c>
      <c r="N15" s="4">
        <v>42</v>
      </c>
      <c r="O15" s="4">
        <v>32</v>
      </c>
      <c r="P15" s="4">
        <v>497400</v>
      </c>
      <c r="Q15" s="4">
        <v>363400</v>
      </c>
      <c r="R15" s="5">
        <v>3.5200000000000002E-2</v>
      </c>
      <c r="S15" s="4">
        <v>1678200</v>
      </c>
      <c r="V15" s="5">
        <v>6.1900000000000004E-2</v>
      </c>
    </row>
    <row r="16" spans="1:22" x14ac:dyDescent="0.2">
      <c r="A16" s="16" t="s">
        <v>330</v>
      </c>
      <c r="B16" s="4">
        <v>16700</v>
      </c>
      <c r="C16" s="4">
        <v>13000</v>
      </c>
      <c r="D16" s="4">
        <v>3700</v>
      </c>
      <c r="E16" s="4">
        <v>168319801</v>
      </c>
      <c r="F16" s="4">
        <f t="shared" si="0"/>
        <v>-480507840791</v>
      </c>
      <c r="G16" s="4">
        <v>0</v>
      </c>
      <c r="H16" s="4">
        <v>0</v>
      </c>
      <c r="I16" s="4">
        <v>0</v>
      </c>
      <c r="J16" s="4">
        <v>108950000</v>
      </c>
      <c r="K16" s="24">
        <f t="shared" si="1"/>
        <v>83856990000</v>
      </c>
      <c r="L16" s="4">
        <v>160</v>
      </c>
      <c r="M16" s="4">
        <v>179</v>
      </c>
      <c r="N16" s="4">
        <v>5</v>
      </c>
      <c r="O16" s="4">
        <v>10</v>
      </c>
      <c r="P16" s="4">
        <v>103600</v>
      </c>
      <c r="Q16" s="4">
        <v>114100</v>
      </c>
      <c r="R16" s="5">
        <v>2.3E-3</v>
      </c>
      <c r="S16" s="4">
        <v>388700</v>
      </c>
      <c r="V16" s="5">
        <v>8.8000000000000005E-3</v>
      </c>
    </row>
    <row r="17" spans="1:22" x14ac:dyDescent="0.2">
      <c r="A17" s="16" t="s">
        <v>329</v>
      </c>
      <c r="B17" s="4">
        <v>104300</v>
      </c>
      <c r="C17" s="4">
        <v>7800</v>
      </c>
      <c r="D17" s="4">
        <v>96500</v>
      </c>
      <c r="E17" s="4">
        <v>4361118732</v>
      </c>
      <c r="F17" s="4">
        <f t="shared" si="0"/>
        <v>-480676160592</v>
      </c>
      <c r="G17" s="4">
        <v>0</v>
      </c>
      <c r="H17" s="4">
        <v>0</v>
      </c>
      <c r="I17" s="4">
        <v>0</v>
      </c>
      <c r="J17" s="4">
        <v>98450000</v>
      </c>
      <c r="K17" s="24">
        <f t="shared" si="1"/>
        <v>83748040000</v>
      </c>
      <c r="L17" s="4">
        <v>501</v>
      </c>
      <c r="M17" s="4">
        <v>389</v>
      </c>
      <c r="N17" s="4">
        <v>63</v>
      </c>
      <c r="O17" s="4">
        <v>24</v>
      </c>
      <c r="P17" s="4">
        <v>539500</v>
      </c>
      <c r="Q17" s="4">
        <v>305900</v>
      </c>
      <c r="R17" s="5">
        <v>2.2599999999999999E-2</v>
      </c>
      <c r="S17" s="4">
        <v>2668300</v>
      </c>
      <c r="V17" s="5">
        <v>3.6000000000000004E-2</v>
      </c>
    </row>
    <row r="18" spans="1:22" x14ac:dyDescent="0.2">
      <c r="A18" s="16" t="s">
        <v>328</v>
      </c>
      <c r="B18" s="4">
        <v>6000</v>
      </c>
      <c r="C18" s="4">
        <v>8000</v>
      </c>
      <c r="D18" s="4">
        <v>-2000</v>
      </c>
      <c r="E18" s="4">
        <v>-89480000</v>
      </c>
      <c r="F18" s="4">
        <f t="shared" si="0"/>
        <v>-485037279324</v>
      </c>
      <c r="G18" s="4">
        <v>0</v>
      </c>
      <c r="H18" s="4">
        <v>0</v>
      </c>
      <c r="I18" s="4">
        <v>0</v>
      </c>
      <c r="J18" s="4">
        <v>-13585000</v>
      </c>
      <c r="K18" s="24">
        <f t="shared" si="1"/>
        <v>83649590000</v>
      </c>
      <c r="L18" s="4">
        <v>182</v>
      </c>
      <c r="M18" s="4">
        <v>263</v>
      </c>
      <c r="N18" s="4">
        <v>7</v>
      </c>
      <c r="O18" s="4">
        <v>15</v>
      </c>
      <c r="P18" s="4">
        <v>128900</v>
      </c>
      <c r="Q18" s="4">
        <v>181600</v>
      </c>
      <c r="R18" s="5">
        <v>-1.1200000000000002E-2</v>
      </c>
      <c r="S18" s="4">
        <v>1214800</v>
      </c>
      <c r="V18" s="5">
        <v>1.34E-2</v>
      </c>
    </row>
    <row r="19" spans="1:22" x14ac:dyDescent="0.2">
      <c r="A19" s="16" t="s">
        <v>327</v>
      </c>
      <c r="B19" s="4">
        <v>25800</v>
      </c>
      <c r="C19" s="4">
        <v>4600</v>
      </c>
      <c r="D19" s="4">
        <v>21200</v>
      </c>
      <c r="E19" s="4">
        <v>964000000</v>
      </c>
      <c r="F19" s="4">
        <f t="shared" si="0"/>
        <v>-484947799324</v>
      </c>
      <c r="G19" s="4">
        <v>0</v>
      </c>
      <c r="H19" s="4">
        <v>0</v>
      </c>
      <c r="I19" s="4">
        <v>0</v>
      </c>
      <c r="J19" s="4">
        <v>-128170000</v>
      </c>
      <c r="K19" s="24">
        <f t="shared" si="1"/>
        <v>83663175000</v>
      </c>
      <c r="L19" s="4">
        <v>191</v>
      </c>
      <c r="M19" s="4">
        <v>235</v>
      </c>
      <c r="N19" s="4">
        <v>21</v>
      </c>
      <c r="O19" s="4">
        <v>21</v>
      </c>
      <c r="P19" s="4">
        <v>181500</v>
      </c>
      <c r="Q19" s="4">
        <v>184900</v>
      </c>
      <c r="R19" s="5">
        <v>-1.11E-2</v>
      </c>
      <c r="S19" s="4">
        <v>1591500</v>
      </c>
      <c r="V19" s="5">
        <v>1.8700000000000001E-2</v>
      </c>
    </row>
    <row r="20" spans="1:22" x14ac:dyDescent="0.2">
      <c r="A20" s="16" t="s">
        <v>326</v>
      </c>
      <c r="B20" s="4">
        <v>54700</v>
      </c>
      <c r="C20" s="4">
        <v>25500</v>
      </c>
      <c r="D20" s="4">
        <v>29200</v>
      </c>
      <c r="E20" s="4">
        <v>1337750000</v>
      </c>
      <c r="F20" s="4">
        <f t="shared" si="0"/>
        <v>-485911799324</v>
      </c>
      <c r="G20" s="4">
        <v>0</v>
      </c>
      <c r="H20" s="4">
        <v>0</v>
      </c>
      <c r="I20" s="4">
        <v>0</v>
      </c>
      <c r="J20" s="4">
        <v>-128170000</v>
      </c>
      <c r="K20" s="24">
        <f t="shared" si="1"/>
        <v>83791345000</v>
      </c>
      <c r="L20" s="4">
        <v>279</v>
      </c>
      <c r="M20" s="4">
        <v>300</v>
      </c>
      <c r="N20" s="4">
        <v>29</v>
      </c>
      <c r="O20" s="4">
        <v>20</v>
      </c>
      <c r="P20" s="4">
        <v>375400</v>
      </c>
      <c r="Q20" s="4">
        <v>213600</v>
      </c>
      <c r="R20" s="5">
        <v>-1.1000000000000001E-2</v>
      </c>
      <c r="S20" s="4">
        <v>2042400</v>
      </c>
      <c r="V20" s="5">
        <v>2.6099999999999998E-2</v>
      </c>
    </row>
    <row r="21" spans="1:22" x14ac:dyDescent="0.2">
      <c r="A21" s="16" t="s">
        <v>325</v>
      </c>
      <c r="B21" s="4">
        <v>257700</v>
      </c>
      <c r="C21" s="4">
        <v>11800</v>
      </c>
      <c r="D21" s="4">
        <v>245900</v>
      </c>
      <c r="E21" s="4">
        <v>11069670000</v>
      </c>
      <c r="F21" s="4">
        <f t="shared" si="0"/>
        <v>-487249549324</v>
      </c>
      <c r="G21" s="4">
        <v>0</v>
      </c>
      <c r="H21" s="4">
        <v>0</v>
      </c>
      <c r="I21" s="4">
        <v>0</v>
      </c>
      <c r="J21" s="4">
        <v>-344685000</v>
      </c>
      <c r="K21" s="24">
        <f t="shared" si="1"/>
        <v>83919515000</v>
      </c>
      <c r="L21" s="4">
        <v>643</v>
      </c>
      <c r="M21" s="4">
        <v>350</v>
      </c>
      <c r="N21" s="4">
        <v>82</v>
      </c>
      <c r="O21" s="4">
        <v>27</v>
      </c>
      <c r="P21" s="4">
        <v>570400</v>
      </c>
      <c r="Q21" s="4">
        <v>267900</v>
      </c>
      <c r="R21" s="5">
        <v>3.27E-2</v>
      </c>
      <c r="S21" s="4">
        <v>3227000</v>
      </c>
      <c r="V21" s="5">
        <v>3.49E-2</v>
      </c>
    </row>
    <row r="22" spans="1:22" x14ac:dyDescent="0.2">
      <c r="A22" s="16" t="s">
        <v>324</v>
      </c>
      <c r="B22" s="4">
        <v>44000</v>
      </c>
      <c r="C22" s="4">
        <v>8100</v>
      </c>
      <c r="D22" s="4">
        <v>35900</v>
      </c>
      <c r="E22" s="4">
        <v>1588770000</v>
      </c>
      <c r="F22" s="4">
        <f t="shared" si="0"/>
        <v>-498319219324</v>
      </c>
      <c r="G22" s="4">
        <v>0</v>
      </c>
      <c r="H22" s="4">
        <v>0</v>
      </c>
      <c r="I22" s="4">
        <v>0</v>
      </c>
      <c r="J22" s="4">
        <v>-8810000</v>
      </c>
      <c r="K22" s="24">
        <f t="shared" si="1"/>
        <v>84264200000</v>
      </c>
      <c r="L22" s="4">
        <v>138</v>
      </c>
      <c r="M22" s="4">
        <v>150</v>
      </c>
      <c r="N22" s="4">
        <v>20</v>
      </c>
      <c r="O22" s="4">
        <v>15</v>
      </c>
      <c r="P22" s="4">
        <v>127000</v>
      </c>
      <c r="Q22" s="4">
        <v>136600</v>
      </c>
      <c r="R22" s="5">
        <v>4.5999999999999999E-3</v>
      </c>
      <c r="S22" s="4">
        <v>3269800</v>
      </c>
      <c r="V22" s="5">
        <v>1.0200000000000001E-2</v>
      </c>
    </row>
    <row r="23" spans="1:22" x14ac:dyDescent="0.2">
      <c r="A23" s="16" t="s">
        <v>323</v>
      </c>
      <c r="B23" s="4">
        <v>133700</v>
      </c>
      <c r="C23" s="4">
        <v>1800</v>
      </c>
      <c r="D23" s="4">
        <v>131900</v>
      </c>
      <c r="E23" s="4">
        <v>5852070000</v>
      </c>
      <c r="F23" s="4">
        <f t="shared" si="0"/>
        <v>-499907989324</v>
      </c>
      <c r="G23" s="4">
        <v>0</v>
      </c>
      <c r="H23" s="4">
        <v>0</v>
      </c>
      <c r="I23" s="4">
        <v>0</v>
      </c>
      <c r="J23" s="4">
        <v>128420000</v>
      </c>
      <c r="K23" s="24">
        <f t="shared" si="1"/>
        <v>84273010000</v>
      </c>
      <c r="L23" s="4">
        <v>438</v>
      </c>
      <c r="M23" s="4">
        <v>193</v>
      </c>
      <c r="N23" s="4">
        <v>65</v>
      </c>
      <c r="O23" s="4">
        <v>3</v>
      </c>
      <c r="P23" s="4">
        <v>431600</v>
      </c>
      <c r="Q23" s="4">
        <v>119600</v>
      </c>
      <c r="R23" s="5">
        <v>2.9100000000000001E-2</v>
      </c>
      <c r="S23" s="4">
        <v>571000</v>
      </c>
      <c r="V23" s="5">
        <v>3.4799999999999998E-2</v>
      </c>
    </row>
    <row r="24" spans="1:22" x14ac:dyDescent="0.2">
      <c r="A24" s="16" t="s">
        <v>322</v>
      </c>
      <c r="B24" s="4">
        <v>18200</v>
      </c>
      <c r="C24" s="4">
        <v>12019800</v>
      </c>
      <c r="D24" s="4">
        <v>-12001600</v>
      </c>
      <c r="E24" s="4">
        <v>-469863100000</v>
      </c>
      <c r="F24" s="4">
        <f t="shared" si="0"/>
        <v>-505760059324</v>
      </c>
      <c r="G24" s="4">
        <v>0</v>
      </c>
      <c r="H24" s="4">
        <v>0</v>
      </c>
      <c r="I24" s="4">
        <v>0</v>
      </c>
      <c r="J24" s="4">
        <v>-81280000</v>
      </c>
      <c r="K24" s="24">
        <f t="shared" si="1"/>
        <v>84144590000</v>
      </c>
      <c r="L24" s="4">
        <v>62</v>
      </c>
      <c r="M24" s="4">
        <v>79</v>
      </c>
      <c r="N24" s="4">
        <v>9</v>
      </c>
      <c r="O24" s="4">
        <v>1</v>
      </c>
      <c r="P24" s="4">
        <v>71300</v>
      </c>
      <c r="Q24" s="4">
        <v>35500</v>
      </c>
      <c r="R24" s="5">
        <v>2.2599999999999999E-2</v>
      </c>
      <c r="S24" s="4">
        <v>12115300</v>
      </c>
      <c r="V24" s="5">
        <v>2.7699999999999999E-2</v>
      </c>
    </row>
    <row r="25" spans="1:22" x14ac:dyDescent="0.2">
      <c r="A25" s="16" t="s">
        <v>321</v>
      </c>
      <c r="B25" s="4">
        <v>36217</v>
      </c>
      <c r="C25" s="4">
        <v>2900</v>
      </c>
      <c r="D25" s="4">
        <v>33317</v>
      </c>
      <c r="E25" s="4">
        <v>1424110000</v>
      </c>
      <c r="F25" s="4">
        <f t="shared" si="0"/>
        <v>-35896959324</v>
      </c>
      <c r="G25" s="4">
        <v>0</v>
      </c>
      <c r="H25" s="4">
        <v>0</v>
      </c>
      <c r="I25" s="4">
        <v>0</v>
      </c>
      <c r="J25" s="4">
        <v>17460000</v>
      </c>
      <c r="K25" s="24">
        <f t="shared" si="1"/>
        <v>84225870000</v>
      </c>
      <c r="L25" s="4">
        <v>87</v>
      </c>
      <c r="M25" s="4">
        <v>156</v>
      </c>
      <c r="N25" s="4">
        <v>6</v>
      </c>
      <c r="O25" s="4">
        <v>19</v>
      </c>
      <c r="P25" s="4">
        <v>168000</v>
      </c>
      <c r="Q25" s="4">
        <v>181200</v>
      </c>
      <c r="R25" s="5">
        <v>-1.3000000000000001E-2</v>
      </c>
      <c r="S25" s="4">
        <v>349600</v>
      </c>
      <c r="V25" s="5">
        <v>3.6699999999999997E-2</v>
      </c>
    </row>
    <row r="26" spans="1:22" x14ac:dyDescent="0.2">
      <c r="A26" s="16" t="s">
        <v>320</v>
      </c>
      <c r="B26" s="4">
        <v>15200</v>
      </c>
      <c r="C26" s="4">
        <v>15000</v>
      </c>
      <c r="D26" s="4">
        <v>200</v>
      </c>
      <c r="E26" s="4">
        <v>10920000</v>
      </c>
      <c r="F26" s="4">
        <f t="shared" si="0"/>
        <v>-37321069324</v>
      </c>
      <c r="G26" s="4">
        <v>0</v>
      </c>
      <c r="H26" s="4">
        <v>0</v>
      </c>
      <c r="I26" s="4">
        <v>0</v>
      </c>
      <c r="J26" s="4">
        <v>52560000</v>
      </c>
      <c r="K26" s="24">
        <f t="shared" si="1"/>
        <v>84208410000</v>
      </c>
      <c r="L26" s="4">
        <v>221</v>
      </c>
      <c r="M26" s="4">
        <v>83</v>
      </c>
      <c r="N26" s="4">
        <v>22</v>
      </c>
      <c r="O26" s="4">
        <v>13</v>
      </c>
      <c r="P26" s="4">
        <v>283500</v>
      </c>
      <c r="Q26" s="4">
        <v>94000</v>
      </c>
      <c r="R26" s="5">
        <v>-1.0500000000000001E-2</v>
      </c>
      <c r="S26" s="4">
        <v>378300</v>
      </c>
      <c r="V26" s="5">
        <v>2.75E-2</v>
      </c>
    </row>
    <row r="27" spans="1:22" x14ac:dyDescent="0.2">
      <c r="A27" s="16" t="s">
        <v>319</v>
      </c>
      <c r="B27" s="4">
        <v>10200</v>
      </c>
      <c r="C27" s="4">
        <v>12600</v>
      </c>
      <c r="D27" s="4">
        <v>-2400</v>
      </c>
      <c r="E27" s="4">
        <v>-103500000</v>
      </c>
      <c r="F27" s="4">
        <f t="shared" si="0"/>
        <v>-37331989324</v>
      </c>
      <c r="G27" s="4">
        <v>0</v>
      </c>
      <c r="H27" s="4">
        <v>0</v>
      </c>
      <c r="I27" s="4">
        <v>0</v>
      </c>
      <c r="J27" s="4">
        <v>21390000</v>
      </c>
      <c r="K27" s="24">
        <f t="shared" si="1"/>
        <v>84155850000</v>
      </c>
      <c r="L27" s="4">
        <v>46</v>
      </c>
      <c r="M27" s="4">
        <v>85</v>
      </c>
      <c r="N27" s="4">
        <v>5</v>
      </c>
      <c r="O27" s="4">
        <v>11</v>
      </c>
      <c r="P27" s="4">
        <v>37500</v>
      </c>
      <c r="Q27" s="4">
        <v>81900</v>
      </c>
      <c r="R27" s="5">
        <v>0</v>
      </c>
      <c r="S27" s="4">
        <v>125600</v>
      </c>
      <c r="V27" s="5">
        <v>2.1899999999999999E-2</v>
      </c>
    </row>
    <row r="28" spans="1:22" x14ac:dyDescent="0.2">
      <c r="A28" s="16" t="s">
        <v>318</v>
      </c>
      <c r="B28" s="4">
        <v>223300</v>
      </c>
      <c r="C28" s="4">
        <v>6000</v>
      </c>
      <c r="D28" s="4">
        <v>217300</v>
      </c>
      <c r="E28" s="4">
        <v>9372050000</v>
      </c>
      <c r="F28" s="4">
        <f t="shared" si="0"/>
        <v>-37228489324</v>
      </c>
      <c r="G28" s="4">
        <v>0</v>
      </c>
      <c r="H28" s="4">
        <v>0</v>
      </c>
      <c r="I28" s="4">
        <v>0</v>
      </c>
      <c r="J28" s="4">
        <v>21390000</v>
      </c>
      <c r="K28" s="24">
        <f t="shared" si="1"/>
        <v>84134460000</v>
      </c>
      <c r="L28" s="4">
        <v>276</v>
      </c>
      <c r="M28" s="4">
        <v>59</v>
      </c>
      <c r="N28" s="4">
        <v>27</v>
      </c>
      <c r="O28" s="4">
        <v>15</v>
      </c>
      <c r="P28" s="4">
        <v>300500</v>
      </c>
      <c r="Q28" s="4">
        <v>128400</v>
      </c>
      <c r="R28" s="5">
        <v>2.2599999999999999E-2</v>
      </c>
      <c r="S28" s="4">
        <v>489300</v>
      </c>
      <c r="V28" s="5">
        <v>2.9900000000000003E-2</v>
      </c>
    </row>
    <row r="29" spans="1:22" x14ac:dyDescent="0.2">
      <c r="A29" s="16" t="s">
        <v>317</v>
      </c>
      <c r="B29" s="4">
        <v>4400</v>
      </c>
      <c r="C29" s="4">
        <v>3200</v>
      </c>
      <c r="D29" s="4">
        <v>1200</v>
      </c>
      <c r="E29" s="4">
        <v>51120000</v>
      </c>
      <c r="F29" s="4">
        <f t="shared" si="0"/>
        <v>-46600539324</v>
      </c>
      <c r="G29" s="4">
        <v>0</v>
      </c>
      <c r="H29" s="4">
        <v>0</v>
      </c>
      <c r="I29" s="4">
        <v>0</v>
      </c>
      <c r="J29" s="4">
        <v>-558945000</v>
      </c>
      <c r="K29" s="24">
        <f t="shared" si="1"/>
        <v>84113070000</v>
      </c>
      <c r="L29" s="4">
        <v>186</v>
      </c>
      <c r="M29" s="4">
        <v>105</v>
      </c>
      <c r="N29" s="4">
        <v>2</v>
      </c>
      <c r="O29" s="4">
        <v>10</v>
      </c>
      <c r="P29" s="4">
        <v>70300</v>
      </c>
      <c r="Q29" s="4">
        <v>82100</v>
      </c>
      <c r="R29" s="5">
        <v>1.4499999999999999E-2</v>
      </c>
      <c r="S29" s="4">
        <v>169900</v>
      </c>
      <c r="V29" s="5">
        <v>3.61E-2</v>
      </c>
    </row>
    <row r="30" spans="1:22" x14ac:dyDescent="0.2">
      <c r="A30" s="16" t="s">
        <v>316</v>
      </c>
      <c r="B30" s="4">
        <v>8500</v>
      </c>
      <c r="C30" s="4">
        <v>18300</v>
      </c>
      <c r="D30" s="4">
        <v>-9800</v>
      </c>
      <c r="E30" s="4">
        <v>-405240000</v>
      </c>
      <c r="F30" s="4">
        <f t="shared" si="0"/>
        <v>-46651659324</v>
      </c>
      <c r="G30" s="4">
        <v>0</v>
      </c>
      <c r="H30" s="4">
        <v>0</v>
      </c>
      <c r="I30" s="4">
        <v>0</v>
      </c>
      <c r="J30" s="4">
        <v>49790000</v>
      </c>
      <c r="K30" s="24">
        <f t="shared" si="1"/>
        <v>84672015000</v>
      </c>
      <c r="L30" s="4">
        <v>168</v>
      </c>
      <c r="M30" s="4">
        <v>104</v>
      </c>
      <c r="N30" s="4">
        <v>7</v>
      </c>
      <c r="O30" s="4">
        <v>9</v>
      </c>
      <c r="P30" s="4">
        <v>87600</v>
      </c>
      <c r="Q30" s="4">
        <v>88000</v>
      </c>
      <c r="R30" s="5">
        <v>-1.1999999999999999E-3</v>
      </c>
      <c r="S30" s="4">
        <v>180500</v>
      </c>
      <c r="V30" s="5">
        <v>2.5099999999999997E-2</v>
      </c>
    </row>
    <row r="31" spans="1:22" x14ac:dyDescent="0.2">
      <c r="A31" s="16" t="s">
        <v>315</v>
      </c>
      <c r="B31" s="4">
        <v>52500</v>
      </c>
      <c r="C31" s="4">
        <v>231540</v>
      </c>
      <c r="D31" s="4">
        <v>-179040</v>
      </c>
      <c r="E31" s="4">
        <v>-7401190000</v>
      </c>
      <c r="F31" s="4">
        <f t="shared" si="0"/>
        <v>-46246419324</v>
      </c>
      <c r="G31" s="4">
        <v>0</v>
      </c>
      <c r="H31" s="4">
        <v>0</v>
      </c>
      <c r="I31" s="4">
        <v>0</v>
      </c>
      <c r="J31" s="4">
        <v>189370000</v>
      </c>
      <c r="K31" s="24">
        <f t="shared" si="1"/>
        <v>84622225000</v>
      </c>
      <c r="L31" s="4">
        <v>225</v>
      </c>
      <c r="M31" s="4">
        <v>478</v>
      </c>
      <c r="N31" s="4">
        <v>2</v>
      </c>
      <c r="O31" s="4">
        <v>3</v>
      </c>
      <c r="P31" s="4">
        <v>117000</v>
      </c>
      <c r="Q31" s="4">
        <v>182500</v>
      </c>
      <c r="R31" s="5">
        <v>-1.0800000000000001E-2</v>
      </c>
      <c r="S31" s="4">
        <v>316400</v>
      </c>
      <c r="V31" s="5">
        <v>2.98E-2</v>
      </c>
    </row>
    <row r="32" spans="1:22" x14ac:dyDescent="0.2">
      <c r="A32" s="16" t="s">
        <v>314</v>
      </c>
      <c r="B32" s="4">
        <v>3800</v>
      </c>
      <c r="C32" s="4">
        <v>86000</v>
      </c>
      <c r="D32" s="4">
        <v>-82200</v>
      </c>
      <c r="E32" s="4">
        <v>-3453150000</v>
      </c>
      <c r="F32" s="4">
        <f t="shared" si="0"/>
        <v>-38845229324</v>
      </c>
      <c r="G32" s="4">
        <v>0</v>
      </c>
      <c r="H32" s="4">
        <v>0</v>
      </c>
      <c r="I32" s="4">
        <v>0</v>
      </c>
      <c r="J32" s="4">
        <v>189370000</v>
      </c>
      <c r="K32" s="24">
        <f t="shared" si="1"/>
        <v>84432855000</v>
      </c>
      <c r="L32" s="4">
        <v>121</v>
      </c>
      <c r="M32" s="4">
        <v>148</v>
      </c>
      <c r="N32" s="4">
        <v>11</v>
      </c>
      <c r="O32" s="4">
        <v>11</v>
      </c>
      <c r="P32" s="4">
        <v>125400</v>
      </c>
      <c r="Q32" s="4">
        <v>103300</v>
      </c>
      <c r="R32" s="5">
        <v>-1.1000000000000001E-3</v>
      </c>
      <c r="S32" s="4">
        <v>245300</v>
      </c>
      <c r="V32" s="5">
        <v>1.77E-2</v>
      </c>
    </row>
    <row r="33" spans="1:22" x14ac:dyDescent="0.2">
      <c r="A33" s="16" t="s">
        <v>313</v>
      </c>
      <c r="B33" s="4">
        <v>10400</v>
      </c>
      <c r="C33" s="4">
        <v>6100</v>
      </c>
      <c r="D33" s="4">
        <v>4300</v>
      </c>
      <c r="E33" s="4">
        <v>178050000</v>
      </c>
      <c r="F33" s="4">
        <f t="shared" si="0"/>
        <v>-35392079324</v>
      </c>
      <c r="G33" s="4">
        <v>0</v>
      </c>
      <c r="H33" s="4">
        <v>0</v>
      </c>
      <c r="I33" s="4">
        <v>0</v>
      </c>
      <c r="J33" s="4">
        <v>84700000</v>
      </c>
      <c r="K33" s="24">
        <f t="shared" si="1"/>
        <v>84243485000</v>
      </c>
      <c r="L33" s="4">
        <v>50</v>
      </c>
      <c r="M33" s="4">
        <v>261</v>
      </c>
      <c r="N33" s="4">
        <v>3</v>
      </c>
      <c r="O33" s="4">
        <v>16</v>
      </c>
      <c r="P33" s="4">
        <v>32400</v>
      </c>
      <c r="Q33" s="4">
        <v>191100</v>
      </c>
      <c r="R33" s="5">
        <v>-2.9700000000000001E-2</v>
      </c>
      <c r="S33" s="4">
        <v>241700</v>
      </c>
      <c r="V33" s="5">
        <v>3.0099999999999998E-2</v>
      </c>
    </row>
    <row r="34" spans="1:22" x14ac:dyDescent="0.2">
      <c r="A34" s="16" t="s">
        <v>270</v>
      </c>
      <c r="B34" s="4">
        <v>2300</v>
      </c>
      <c r="C34" s="4">
        <v>4000</v>
      </c>
      <c r="D34" s="4">
        <v>-1700</v>
      </c>
      <c r="E34" s="4">
        <v>-72900000</v>
      </c>
      <c r="F34" s="4">
        <f t="shared" si="0"/>
        <v>-35570129324</v>
      </c>
      <c r="G34" s="4">
        <v>0</v>
      </c>
      <c r="H34" s="4">
        <v>0</v>
      </c>
      <c r="I34" s="4">
        <v>0</v>
      </c>
      <c r="J34" s="4">
        <v>-284175000</v>
      </c>
      <c r="K34" s="24">
        <f t="shared" si="1"/>
        <v>84158785000</v>
      </c>
      <c r="L34" s="4">
        <v>164</v>
      </c>
      <c r="M34" s="4">
        <v>132</v>
      </c>
      <c r="N34" s="4">
        <v>7</v>
      </c>
      <c r="O34" s="4">
        <v>4</v>
      </c>
      <c r="P34" s="4">
        <v>96800</v>
      </c>
      <c r="Q34" s="4">
        <v>69100</v>
      </c>
      <c r="R34" s="5">
        <v>1.06E-2</v>
      </c>
      <c r="S34" s="4">
        <v>168800</v>
      </c>
      <c r="V34" s="5">
        <v>2.63E-2</v>
      </c>
    </row>
    <row r="35" spans="1:22" x14ac:dyDescent="0.2">
      <c r="A35" s="16" t="s">
        <v>269</v>
      </c>
      <c r="B35" s="4">
        <v>2100</v>
      </c>
      <c r="C35" s="4">
        <v>2600</v>
      </c>
      <c r="D35" s="4">
        <v>-500</v>
      </c>
      <c r="E35" s="4">
        <v>-21650000</v>
      </c>
      <c r="F35" s="4">
        <f t="shared" si="0"/>
        <v>-35497229324</v>
      </c>
      <c r="G35" s="4">
        <v>0</v>
      </c>
      <c r="H35" s="4">
        <v>0</v>
      </c>
      <c r="I35" s="4">
        <v>0</v>
      </c>
      <c r="J35" s="4">
        <v>-154465000</v>
      </c>
      <c r="K35" s="24">
        <f t="shared" si="1"/>
        <v>84442960000</v>
      </c>
      <c r="L35" s="4">
        <v>34</v>
      </c>
      <c r="M35" s="4">
        <v>55</v>
      </c>
      <c r="N35" s="4">
        <v>0</v>
      </c>
      <c r="O35" s="4">
        <v>0</v>
      </c>
      <c r="P35" s="4">
        <v>9800</v>
      </c>
      <c r="Q35" s="4">
        <v>16200</v>
      </c>
      <c r="R35" s="5">
        <v>-2.3E-3</v>
      </c>
      <c r="S35" s="4">
        <v>33500</v>
      </c>
      <c r="V35" s="5">
        <v>1.5100000000000001E-2</v>
      </c>
    </row>
    <row r="36" spans="1:22" x14ac:dyDescent="0.2">
      <c r="A36" s="16" t="s">
        <v>268</v>
      </c>
      <c r="B36" s="4">
        <v>128000</v>
      </c>
      <c r="C36" s="4">
        <v>21600</v>
      </c>
      <c r="D36" s="4">
        <v>106400</v>
      </c>
      <c r="E36" s="4">
        <v>4561569494</v>
      </c>
      <c r="F36" s="4">
        <f t="shared" si="0"/>
        <v>-35475579324</v>
      </c>
      <c r="G36" s="4">
        <v>0</v>
      </c>
      <c r="H36" s="4">
        <v>0</v>
      </c>
      <c r="I36" s="4">
        <v>0</v>
      </c>
      <c r="J36" s="4">
        <v>249090000</v>
      </c>
      <c r="K36" s="24">
        <f t="shared" si="1"/>
        <v>84597425000</v>
      </c>
      <c r="L36" s="4">
        <v>98</v>
      </c>
      <c r="M36" s="4">
        <v>774</v>
      </c>
      <c r="N36" s="4">
        <v>0</v>
      </c>
      <c r="O36" s="4">
        <v>4</v>
      </c>
      <c r="P36" s="4">
        <v>42900</v>
      </c>
      <c r="Q36" s="4">
        <v>190100</v>
      </c>
      <c r="R36" s="5">
        <v>-1.1000000000000001E-3</v>
      </c>
      <c r="S36" s="4">
        <v>333400</v>
      </c>
      <c r="V36" s="5">
        <v>1.8500000000000003E-2</v>
      </c>
    </row>
    <row r="37" spans="1:22" x14ac:dyDescent="0.2">
      <c r="A37" s="16" t="s">
        <v>254</v>
      </c>
      <c r="B37" s="4">
        <v>745</v>
      </c>
      <c r="C37" s="4">
        <v>4500</v>
      </c>
      <c r="D37" s="4">
        <v>-3755</v>
      </c>
      <c r="E37" s="4">
        <v>-162960000</v>
      </c>
      <c r="F37" s="4">
        <f t="shared" si="0"/>
        <v>-40037148818</v>
      </c>
      <c r="G37" s="4">
        <v>0</v>
      </c>
      <c r="H37" s="4">
        <v>0</v>
      </c>
      <c r="I37" s="4">
        <v>0</v>
      </c>
      <c r="J37" s="4">
        <v>249090000</v>
      </c>
      <c r="K37" s="24">
        <f t="shared" si="1"/>
        <v>84348335000</v>
      </c>
      <c r="L37" s="4">
        <v>95</v>
      </c>
      <c r="M37" s="4">
        <v>172</v>
      </c>
      <c r="N37" s="4">
        <v>4</v>
      </c>
      <c r="O37" s="4">
        <v>3</v>
      </c>
      <c r="P37" s="4">
        <v>70700</v>
      </c>
      <c r="Q37" s="4">
        <v>58600</v>
      </c>
      <c r="R37" s="5">
        <v>-1.1599999999999999E-2</v>
      </c>
      <c r="S37" s="4">
        <v>129500</v>
      </c>
      <c r="V37" s="5">
        <v>1.38E-2</v>
      </c>
    </row>
    <row r="38" spans="1:22" x14ac:dyDescent="0.2">
      <c r="A38" s="16" t="s">
        <v>253</v>
      </c>
      <c r="B38" s="4">
        <v>2600</v>
      </c>
      <c r="C38" s="4">
        <v>5800</v>
      </c>
      <c r="D38" s="4">
        <v>-3200</v>
      </c>
      <c r="E38" s="4">
        <v>-139610000</v>
      </c>
      <c r="F38" s="4">
        <f t="shared" si="0"/>
        <v>-39874188818</v>
      </c>
      <c r="G38" s="4">
        <v>0</v>
      </c>
      <c r="H38" s="4">
        <v>0</v>
      </c>
      <c r="I38" s="4">
        <v>0</v>
      </c>
      <c r="J38" s="4">
        <v>179230000</v>
      </c>
      <c r="K38" s="24">
        <f t="shared" si="1"/>
        <v>84099245000</v>
      </c>
      <c r="L38" s="4">
        <v>81</v>
      </c>
      <c r="M38" s="4">
        <v>94</v>
      </c>
      <c r="N38" s="4">
        <v>3</v>
      </c>
      <c r="O38" s="4">
        <v>1</v>
      </c>
      <c r="P38" s="4">
        <v>49500</v>
      </c>
      <c r="Q38" s="4">
        <v>28100</v>
      </c>
      <c r="R38" s="5">
        <v>-1.03E-2</v>
      </c>
      <c r="S38" s="4">
        <v>77700</v>
      </c>
      <c r="V38" s="5">
        <v>1.03E-2</v>
      </c>
    </row>
    <row r="39" spans="1:22" x14ac:dyDescent="0.2">
      <c r="A39" s="16" t="s">
        <v>252</v>
      </c>
      <c r="B39" s="4">
        <v>149900</v>
      </c>
      <c r="C39" s="4">
        <v>11300</v>
      </c>
      <c r="D39" s="4">
        <v>138600</v>
      </c>
      <c r="E39" s="4">
        <v>6101390000</v>
      </c>
      <c r="F39" s="4">
        <f t="shared" si="0"/>
        <v>-39734578818</v>
      </c>
      <c r="G39" s="4">
        <v>0</v>
      </c>
      <c r="H39" s="4">
        <v>0</v>
      </c>
      <c r="I39" s="4">
        <v>0</v>
      </c>
      <c r="J39" s="4">
        <v>79975000</v>
      </c>
      <c r="K39" s="24">
        <f t="shared" si="1"/>
        <v>83920015000</v>
      </c>
      <c r="L39" s="4">
        <v>103</v>
      </c>
      <c r="M39" s="4">
        <v>98</v>
      </c>
      <c r="N39" s="4">
        <v>19</v>
      </c>
      <c r="O39" s="4">
        <v>7</v>
      </c>
      <c r="P39" s="4">
        <v>221200</v>
      </c>
      <c r="Q39" s="4">
        <v>68900</v>
      </c>
      <c r="R39" s="5">
        <v>1.1999999999999999E-3</v>
      </c>
      <c r="S39" s="4">
        <v>291200</v>
      </c>
      <c r="V39" s="5">
        <v>2.2599999999999999E-2</v>
      </c>
    </row>
    <row r="40" spans="1:22" x14ac:dyDescent="0.2">
      <c r="A40" s="16" t="s">
        <v>251</v>
      </c>
      <c r="B40" s="4">
        <v>2400</v>
      </c>
      <c r="C40" s="4">
        <v>6000</v>
      </c>
      <c r="D40" s="4">
        <v>-3600</v>
      </c>
      <c r="E40" s="4">
        <v>-158100000</v>
      </c>
      <c r="F40" s="4">
        <f t="shared" si="0"/>
        <v>-45835968818</v>
      </c>
      <c r="G40" s="4">
        <v>0</v>
      </c>
      <c r="H40" s="4">
        <v>0</v>
      </c>
      <c r="I40" s="4">
        <v>0</v>
      </c>
      <c r="J40" s="4">
        <v>79975000</v>
      </c>
      <c r="K40" s="24">
        <f t="shared" si="1"/>
        <v>83840040000</v>
      </c>
      <c r="L40" s="4">
        <v>71</v>
      </c>
      <c r="M40" s="4">
        <v>117</v>
      </c>
      <c r="N40" s="4">
        <v>5</v>
      </c>
      <c r="O40" s="4">
        <v>5</v>
      </c>
      <c r="P40" s="4">
        <v>54800</v>
      </c>
      <c r="Q40" s="4">
        <v>63300</v>
      </c>
      <c r="R40" s="5">
        <v>-9.1000000000000004E-3</v>
      </c>
      <c r="S40" s="4">
        <v>118500</v>
      </c>
      <c r="V40" s="5">
        <v>2.2400000000000003E-2</v>
      </c>
    </row>
    <row r="41" spans="1:22" x14ac:dyDescent="0.2">
      <c r="A41" s="16" t="s">
        <v>250</v>
      </c>
      <c r="B41" s="4">
        <v>6000</v>
      </c>
      <c r="C41" s="4">
        <v>20000</v>
      </c>
      <c r="D41" s="4">
        <v>-14000</v>
      </c>
      <c r="E41" s="4">
        <v>-621990000</v>
      </c>
      <c r="F41" s="4">
        <f t="shared" si="0"/>
        <v>-45677868818</v>
      </c>
      <c r="G41" s="4">
        <v>0</v>
      </c>
      <c r="H41" s="4">
        <v>0</v>
      </c>
      <c r="I41" s="4">
        <v>0</v>
      </c>
      <c r="J41" s="4">
        <v>-222745000</v>
      </c>
      <c r="K41" s="24">
        <f t="shared" si="1"/>
        <v>83760065000</v>
      </c>
      <c r="L41" s="4">
        <v>60</v>
      </c>
      <c r="M41" s="4">
        <v>145</v>
      </c>
      <c r="N41" s="4">
        <v>2</v>
      </c>
      <c r="O41" s="4">
        <v>2</v>
      </c>
      <c r="P41" s="4">
        <v>51300</v>
      </c>
      <c r="Q41" s="4">
        <v>49100</v>
      </c>
      <c r="R41" s="5">
        <v>-1.1200000000000002E-2</v>
      </c>
      <c r="S41" s="4">
        <v>110600</v>
      </c>
      <c r="V41" s="5">
        <v>2.2200000000000001E-2</v>
      </c>
    </row>
    <row r="42" spans="1:22" x14ac:dyDescent="0.2">
      <c r="A42" s="16" t="s">
        <v>249</v>
      </c>
      <c r="B42" s="4">
        <v>200</v>
      </c>
      <c r="C42" s="4">
        <v>7500</v>
      </c>
      <c r="D42" s="4">
        <v>-7300</v>
      </c>
      <c r="E42" s="4">
        <v>-327460000</v>
      </c>
      <c r="F42" s="4">
        <f t="shared" si="0"/>
        <v>-45055878818</v>
      </c>
      <c r="G42" s="4">
        <v>0</v>
      </c>
      <c r="H42" s="4">
        <v>0</v>
      </c>
      <c r="I42" s="4">
        <v>0</v>
      </c>
      <c r="J42" s="4">
        <v>-53855000</v>
      </c>
      <c r="K42" s="24">
        <f t="shared" si="1"/>
        <v>83982810000</v>
      </c>
      <c r="L42" s="4">
        <v>67</v>
      </c>
      <c r="M42" s="4">
        <v>54</v>
      </c>
      <c r="N42" s="4">
        <v>4</v>
      </c>
      <c r="O42" s="4">
        <v>0</v>
      </c>
      <c r="P42" s="4">
        <v>36100</v>
      </c>
      <c r="Q42" s="4">
        <v>21600</v>
      </c>
      <c r="R42" s="5">
        <v>-3.3E-3</v>
      </c>
      <c r="S42" s="4">
        <v>57700</v>
      </c>
      <c r="V42" s="5">
        <v>1.4499999999999999E-2</v>
      </c>
    </row>
    <row r="43" spans="1:22" x14ac:dyDescent="0.2">
      <c r="A43" s="16" t="s">
        <v>248</v>
      </c>
      <c r="B43" s="4">
        <v>29600</v>
      </c>
      <c r="C43" s="4">
        <v>2800</v>
      </c>
      <c r="D43" s="4">
        <v>26800</v>
      </c>
      <c r="E43" s="4">
        <v>1206130000</v>
      </c>
      <c r="F43" s="4">
        <f t="shared" si="0"/>
        <v>-44728418818</v>
      </c>
      <c r="G43" s="4">
        <v>0</v>
      </c>
      <c r="H43" s="4">
        <v>0</v>
      </c>
      <c r="I43" s="4">
        <v>0</v>
      </c>
      <c r="J43" s="4">
        <v>-35605000</v>
      </c>
      <c r="K43" s="24">
        <f t="shared" si="1"/>
        <v>84036665000</v>
      </c>
      <c r="L43" s="4">
        <v>67</v>
      </c>
      <c r="M43" s="4">
        <v>68</v>
      </c>
      <c r="N43" s="4">
        <v>11</v>
      </c>
      <c r="O43" s="4">
        <v>4</v>
      </c>
      <c r="P43" s="4">
        <v>91400</v>
      </c>
      <c r="Q43" s="4">
        <v>39000</v>
      </c>
      <c r="R43" s="5">
        <v>-1.1000000000000001E-3</v>
      </c>
      <c r="S43" s="4">
        <v>131200</v>
      </c>
      <c r="V43" s="5">
        <v>1.66E-2</v>
      </c>
    </row>
    <row r="44" spans="1:22" x14ac:dyDescent="0.2">
      <c r="A44" s="16" t="s">
        <v>247</v>
      </c>
      <c r="B44" s="4">
        <v>134400</v>
      </c>
      <c r="C44" s="4">
        <v>46800</v>
      </c>
      <c r="D44" s="4">
        <v>87600</v>
      </c>
      <c r="E44" s="4">
        <v>3947680000</v>
      </c>
      <c r="F44" s="4">
        <f t="shared" si="0"/>
        <v>-45934548818</v>
      </c>
      <c r="G44" s="4">
        <v>0</v>
      </c>
      <c r="H44" s="4">
        <v>0</v>
      </c>
      <c r="I44" s="4">
        <v>0</v>
      </c>
      <c r="J44" s="4">
        <v>160175000</v>
      </c>
      <c r="K44" s="24">
        <f t="shared" si="1"/>
        <v>84072270000</v>
      </c>
      <c r="L44" s="4">
        <v>384</v>
      </c>
      <c r="M44" s="4">
        <v>248</v>
      </c>
      <c r="N44" s="4">
        <v>13</v>
      </c>
      <c r="O44" s="4">
        <v>6</v>
      </c>
      <c r="P44" s="4">
        <v>206300</v>
      </c>
      <c r="Q44" s="4">
        <v>136400</v>
      </c>
      <c r="R44" s="5">
        <v>1.7000000000000001E-2</v>
      </c>
      <c r="S44" s="4">
        <v>365600</v>
      </c>
      <c r="V44" s="5">
        <v>3.0899999999999997E-2</v>
      </c>
    </row>
    <row r="45" spans="1:22" x14ac:dyDescent="0.2">
      <c r="A45" s="16" t="s">
        <v>246</v>
      </c>
      <c r="B45" s="4">
        <v>36300</v>
      </c>
      <c r="C45" s="4">
        <v>0</v>
      </c>
      <c r="D45" s="4">
        <v>36300</v>
      </c>
      <c r="E45" s="4">
        <v>1613605837</v>
      </c>
      <c r="F45" s="4">
        <f t="shared" si="0"/>
        <v>-49882228818</v>
      </c>
      <c r="G45" s="4">
        <v>0</v>
      </c>
      <c r="H45" s="4">
        <v>0</v>
      </c>
      <c r="I45" s="4">
        <v>0</v>
      </c>
      <c r="J45" s="4">
        <v>160175000</v>
      </c>
      <c r="K45" s="24">
        <f t="shared" si="1"/>
        <v>83912095000</v>
      </c>
      <c r="L45" s="4">
        <v>132</v>
      </c>
      <c r="M45" s="4">
        <v>102</v>
      </c>
      <c r="N45" s="4">
        <v>5</v>
      </c>
      <c r="O45" s="4">
        <v>2</v>
      </c>
      <c r="P45" s="4">
        <v>69200</v>
      </c>
      <c r="Q45" s="4">
        <v>38400</v>
      </c>
      <c r="R45" s="5">
        <v>-7.9000000000000008E-3</v>
      </c>
      <c r="S45" s="4">
        <v>115300</v>
      </c>
      <c r="V45" s="5">
        <v>1.5600000000000001E-2</v>
      </c>
    </row>
    <row r="46" spans="1:22" x14ac:dyDescent="0.2">
      <c r="A46" s="16" t="s">
        <v>245</v>
      </c>
      <c r="B46" s="4">
        <v>55200</v>
      </c>
      <c r="C46" s="4">
        <v>3100</v>
      </c>
      <c r="D46" s="4">
        <v>52100</v>
      </c>
      <c r="E46" s="4">
        <v>2319970000</v>
      </c>
      <c r="F46" s="4">
        <f t="shared" si="0"/>
        <v>-51495834655</v>
      </c>
      <c r="G46" s="4">
        <v>0</v>
      </c>
      <c r="H46" s="4">
        <v>0</v>
      </c>
      <c r="I46" s="4">
        <v>0</v>
      </c>
      <c r="J46" s="4">
        <v>-191435000</v>
      </c>
      <c r="K46" s="24">
        <f t="shared" si="1"/>
        <v>83751920000</v>
      </c>
      <c r="L46" s="4">
        <v>82</v>
      </c>
      <c r="M46" s="4">
        <v>305</v>
      </c>
      <c r="N46" s="4">
        <v>8</v>
      </c>
      <c r="O46" s="4">
        <v>3</v>
      </c>
      <c r="P46" s="4">
        <v>64400</v>
      </c>
      <c r="Q46" s="4">
        <v>107600</v>
      </c>
      <c r="R46" s="5">
        <v>2.3E-3</v>
      </c>
      <c r="S46" s="4">
        <v>173100</v>
      </c>
      <c r="V46" s="5">
        <v>1.89E-2</v>
      </c>
    </row>
    <row r="47" spans="1:22" x14ac:dyDescent="0.2">
      <c r="A47" s="16" t="s">
        <v>244</v>
      </c>
      <c r="B47" s="4">
        <v>60200</v>
      </c>
      <c r="C47" s="4">
        <v>4200</v>
      </c>
      <c r="D47" s="4">
        <v>56000</v>
      </c>
      <c r="E47" s="4">
        <v>2479660000</v>
      </c>
      <c r="F47" s="4">
        <f t="shared" ref="F47:F73" si="2">E47+F48</f>
        <v>-53815804655</v>
      </c>
      <c r="G47" s="4">
        <v>0</v>
      </c>
      <c r="H47" s="4">
        <v>0</v>
      </c>
      <c r="I47" s="4">
        <v>0</v>
      </c>
      <c r="J47" s="4">
        <v>35465000</v>
      </c>
      <c r="K47" s="24">
        <f t="shared" ref="K47:K73" si="3">J47+K48</f>
        <v>83943355000</v>
      </c>
      <c r="L47" s="4">
        <v>222</v>
      </c>
      <c r="M47" s="4">
        <v>76</v>
      </c>
      <c r="N47" s="4">
        <v>17</v>
      </c>
      <c r="O47" s="4">
        <v>4</v>
      </c>
      <c r="P47" s="4">
        <v>210800</v>
      </c>
      <c r="Q47" s="4">
        <v>57600</v>
      </c>
      <c r="R47" s="5">
        <v>1.49E-2</v>
      </c>
      <c r="S47" s="4">
        <v>276300</v>
      </c>
      <c r="V47" s="5">
        <v>2.3599999999999999E-2</v>
      </c>
    </row>
    <row r="48" spans="1:22" x14ac:dyDescent="0.2">
      <c r="A48" s="16" t="s">
        <v>243</v>
      </c>
      <c r="B48" s="4">
        <v>7700</v>
      </c>
      <c r="C48" s="4">
        <v>5200</v>
      </c>
      <c r="D48" s="4">
        <v>2500</v>
      </c>
      <c r="E48" s="4">
        <v>108590000</v>
      </c>
      <c r="F48" s="4">
        <f t="shared" si="2"/>
        <v>-56295464655</v>
      </c>
      <c r="G48" s="4">
        <v>0</v>
      </c>
      <c r="H48" s="4">
        <v>0</v>
      </c>
      <c r="I48" s="4">
        <v>0</v>
      </c>
      <c r="J48" s="4">
        <v>73410000</v>
      </c>
      <c r="K48" s="24">
        <f t="shared" si="3"/>
        <v>83907890000</v>
      </c>
      <c r="L48" s="4">
        <v>214</v>
      </c>
      <c r="M48" s="4">
        <v>117</v>
      </c>
      <c r="N48" s="4">
        <v>14</v>
      </c>
      <c r="O48" s="4">
        <v>4</v>
      </c>
      <c r="P48" s="4">
        <v>140700</v>
      </c>
      <c r="Q48" s="4">
        <v>64200</v>
      </c>
      <c r="R48" s="5">
        <v>1.5100000000000001E-2</v>
      </c>
      <c r="S48" s="4">
        <v>213100</v>
      </c>
      <c r="V48" s="5">
        <v>2.6099999999999998E-2</v>
      </c>
    </row>
    <row r="49" spans="1:22" x14ac:dyDescent="0.2">
      <c r="A49" s="16" t="s">
        <v>236</v>
      </c>
      <c r="B49" s="4">
        <v>98500</v>
      </c>
      <c r="C49" s="4">
        <v>71700</v>
      </c>
      <c r="D49" s="4">
        <v>26800</v>
      </c>
      <c r="E49" s="4">
        <v>1157430000</v>
      </c>
      <c r="F49" s="4">
        <f t="shared" si="2"/>
        <v>-56404054655</v>
      </c>
      <c r="G49" s="4">
        <v>0</v>
      </c>
      <c r="H49" s="4">
        <v>0</v>
      </c>
      <c r="I49" s="4">
        <v>0</v>
      </c>
      <c r="J49" s="4">
        <v>73410000</v>
      </c>
      <c r="K49" s="24">
        <f t="shared" si="3"/>
        <v>83834480000</v>
      </c>
      <c r="L49" s="4">
        <v>120</v>
      </c>
      <c r="M49" s="4">
        <v>211</v>
      </c>
      <c r="N49" s="4">
        <v>8</v>
      </c>
      <c r="O49" s="4">
        <v>12</v>
      </c>
      <c r="P49" s="4">
        <v>91100</v>
      </c>
      <c r="Q49" s="4">
        <v>138100</v>
      </c>
      <c r="R49" s="5">
        <v>4.6999999999999993E-3</v>
      </c>
      <c r="S49" s="4">
        <v>230900</v>
      </c>
      <c r="V49" s="5">
        <v>1.1599999999999999E-2</v>
      </c>
    </row>
    <row r="50" spans="1:22" x14ac:dyDescent="0.2">
      <c r="A50" s="16" t="s">
        <v>235</v>
      </c>
      <c r="B50" s="4">
        <v>37900</v>
      </c>
      <c r="C50" s="4">
        <v>67300</v>
      </c>
      <c r="D50" s="4">
        <v>-29400</v>
      </c>
      <c r="E50" s="4">
        <v>-1266270000</v>
      </c>
      <c r="F50" s="4">
        <f t="shared" si="2"/>
        <v>-57561484655</v>
      </c>
      <c r="G50" s="4">
        <v>0</v>
      </c>
      <c r="H50" s="4">
        <v>0</v>
      </c>
      <c r="I50" s="4">
        <v>0</v>
      </c>
      <c r="J50" s="4">
        <v>56025000</v>
      </c>
      <c r="K50" s="24">
        <f t="shared" si="3"/>
        <v>83761070000</v>
      </c>
      <c r="L50" s="4">
        <v>150</v>
      </c>
      <c r="M50" s="4">
        <v>113</v>
      </c>
      <c r="N50" s="4">
        <v>12</v>
      </c>
      <c r="O50" s="4">
        <v>4</v>
      </c>
      <c r="P50" s="4">
        <v>111200</v>
      </c>
      <c r="Q50" s="4">
        <v>58600</v>
      </c>
      <c r="R50" s="5">
        <v>9.3999999999999986E-3</v>
      </c>
      <c r="S50" s="4">
        <v>176900</v>
      </c>
      <c r="V50" s="5">
        <v>1.3899999999999999E-2</v>
      </c>
    </row>
    <row r="51" spans="1:22" x14ac:dyDescent="0.2">
      <c r="A51" s="16" t="s">
        <v>234</v>
      </c>
      <c r="B51" s="4">
        <v>24200</v>
      </c>
      <c r="C51" s="4">
        <v>53800</v>
      </c>
      <c r="D51" s="4">
        <v>-29600</v>
      </c>
      <c r="E51" s="4">
        <v>-1261820000</v>
      </c>
      <c r="F51" s="4">
        <f t="shared" si="2"/>
        <v>-56295214655</v>
      </c>
      <c r="G51" s="4">
        <v>0</v>
      </c>
      <c r="H51" s="4">
        <v>0</v>
      </c>
      <c r="I51" s="4">
        <v>0</v>
      </c>
      <c r="J51" s="4">
        <v>183455000</v>
      </c>
      <c r="K51" s="24">
        <f t="shared" si="3"/>
        <v>83705045000</v>
      </c>
      <c r="L51" s="4">
        <v>124</v>
      </c>
      <c r="M51" s="4">
        <v>148</v>
      </c>
      <c r="N51" s="4">
        <v>0</v>
      </c>
      <c r="O51" s="4">
        <v>1</v>
      </c>
      <c r="P51" s="4">
        <v>34700</v>
      </c>
      <c r="Q51" s="4">
        <v>47500</v>
      </c>
      <c r="R51" s="5">
        <v>-6.9999999999999993E-3</v>
      </c>
      <c r="S51" s="4">
        <v>89600</v>
      </c>
      <c r="V51" s="5">
        <v>9.3999999999999986E-3</v>
      </c>
    </row>
    <row r="52" spans="1:22" x14ac:dyDescent="0.2">
      <c r="A52" s="16" t="s">
        <v>233</v>
      </c>
      <c r="B52" s="4">
        <v>3500</v>
      </c>
      <c r="C52" s="4">
        <v>18600</v>
      </c>
      <c r="D52" s="4">
        <v>-15100</v>
      </c>
      <c r="E52" s="4">
        <v>-643970000</v>
      </c>
      <c r="F52" s="4">
        <f t="shared" si="2"/>
        <v>-55033394655</v>
      </c>
      <c r="G52" s="4">
        <v>0</v>
      </c>
      <c r="H52" s="4">
        <v>0</v>
      </c>
      <c r="I52" s="4">
        <v>0</v>
      </c>
      <c r="J52" s="4">
        <v>21415000</v>
      </c>
      <c r="K52" s="24">
        <f t="shared" si="3"/>
        <v>83521590000</v>
      </c>
      <c r="L52" s="4">
        <v>72</v>
      </c>
      <c r="M52" s="4">
        <v>61</v>
      </c>
      <c r="N52" s="4">
        <v>5</v>
      </c>
      <c r="O52" s="4">
        <v>1</v>
      </c>
      <c r="P52" s="4">
        <v>50000</v>
      </c>
      <c r="Q52" s="4">
        <v>24700</v>
      </c>
      <c r="R52" s="5">
        <v>1.0700000000000001E-2</v>
      </c>
      <c r="S52" s="4">
        <v>79000</v>
      </c>
      <c r="V52" s="5">
        <v>1.7500000000000002E-2</v>
      </c>
    </row>
    <row r="53" spans="1:22" x14ac:dyDescent="0.2">
      <c r="A53" s="16" t="s">
        <v>232</v>
      </c>
      <c r="B53" s="4">
        <v>71300</v>
      </c>
      <c r="C53" s="4">
        <v>166200</v>
      </c>
      <c r="D53" s="4">
        <v>-94900</v>
      </c>
      <c r="E53" s="4">
        <v>-4059100000</v>
      </c>
      <c r="F53" s="4">
        <f t="shared" si="2"/>
        <v>-54389424655</v>
      </c>
      <c r="G53" s="4">
        <v>0</v>
      </c>
      <c r="H53" s="4">
        <v>0</v>
      </c>
      <c r="I53" s="4">
        <v>0</v>
      </c>
      <c r="J53" s="4">
        <v>325750000</v>
      </c>
      <c r="K53" s="24">
        <f t="shared" si="3"/>
        <v>83500175000</v>
      </c>
      <c r="L53" s="4">
        <v>216</v>
      </c>
      <c r="M53" s="4">
        <v>627</v>
      </c>
      <c r="N53" s="4">
        <v>4</v>
      </c>
      <c r="O53" s="4">
        <v>13</v>
      </c>
      <c r="P53" s="4">
        <v>94200</v>
      </c>
      <c r="Q53" s="4">
        <v>287200</v>
      </c>
      <c r="R53" s="5">
        <v>-3.4099999999999998E-2</v>
      </c>
      <c r="S53" s="4">
        <v>400100</v>
      </c>
      <c r="V53" s="5">
        <v>3.6400000000000002E-2</v>
      </c>
    </row>
    <row r="54" spans="1:22" x14ac:dyDescent="0.2">
      <c r="A54" s="16" t="s">
        <v>231</v>
      </c>
      <c r="B54" s="4">
        <v>38600</v>
      </c>
      <c r="C54" s="4">
        <v>94100</v>
      </c>
      <c r="D54" s="4">
        <v>-55500</v>
      </c>
      <c r="E54" s="4">
        <v>-2419000000</v>
      </c>
      <c r="F54" s="4">
        <f t="shared" si="2"/>
        <v>-50330324655</v>
      </c>
      <c r="G54" s="4">
        <v>0</v>
      </c>
      <c r="H54" s="4">
        <v>0</v>
      </c>
      <c r="I54" s="4">
        <v>0</v>
      </c>
      <c r="J54" s="4">
        <v>-39180000</v>
      </c>
      <c r="K54" s="24">
        <f t="shared" si="3"/>
        <v>83174425000</v>
      </c>
      <c r="L54" s="4">
        <v>66</v>
      </c>
      <c r="M54" s="4">
        <v>131</v>
      </c>
      <c r="N54" s="4">
        <v>4</v>
      </c>
      <c r="O54" s="4">
        <v>13</v>
      </c>
      <c r="P54" s="4">
        <v>55100</v>
      </c>
      <c r="Q54" s="4">
        <v>126700</v>
      </c>
      <c r="R54" s="5">
        <v>4.5999999999999999E-3</v>
      </c>
      <c r="S54" s="4">
        <v>1521700</v>
      </c>
      <c r="V54" s="5">
        <v>1.26E-2</v>
      </c>
    </row>
    <row r="55" spans="1:22" x14ac:dyDescent="0.2">
      <c r="A55" s="16" t="s">
        <v>230</v>
      </c>
      <c r="B55" s="4">
        <v>113900</v>
      </c>
      <c r="C55" s="4">
        <v>342000</v>
      </c>
      <c r="D55" s="4">
        <v>-228100</v>
      </c>
      <c r="E55" s="4">
        <v>-9963850000</v>
      </c>
      <c r="F55" s="4">
        <f t="shared" si="2"/>
        <v>-47911324655</v>
      </c>
      <c r="G55" s="4">
        <v>0</v>
      </c>
      <c r="H55" s="4">
        <v>0</v>
      </c>
      <c r="I55" s="4">
        <v>0</v>
      </c>
      <c r="J55" s="4">
        <v>413435000</v>
      </c>
      <c r="K55" s="24">
        <f t="shared" si="3"/>
        <v>83213605000</v>
      </c>
      <c r="L55" s="4">
        <v>183</v>
      </c>
      <c r="M55" s="4">
        <v>308</v>
      </c>
      <c r="N55" s="4">
        <v>23</v>
      </c>
      <c r="O55" s="4">
        <v>41</v>
      </c>
      <c r="P55" s="4">
        <v>220000</v>
      </c>
      <c r="Q55" s="4">
        <v>366200</v>
      </c>
      <c r="R55" s="5">
        <v>4.5999999999999999E-3</v>
      </c>
      <c r="S55" s="4">
        <v>587800</v>
      </c>
      <c r="V55" s="5">
        <v>2.2599999999999999E-2</v>
      </c>
    </row>
    <row r="56" spans="1:22" x14ac:dyDescent="0.2">
      <c r="A56" s="16" t="s">
        <v>229</v>
      </c>
      <c r="B56" s="4">
        <v>63200</v>
      </c>
      <c r="C56" s="4">
        <v>157000</v>
      </c>
      <c r="D56" s="4">
        <v>-93800</v>
      </c>
      <c r="E56" s="4">
        <v>-4085160000</v>
      </c>
      <c r="F56" s="4">
        <f t="shared" si="2"/>
        <v>-37947474655</v>
      </c>
      <c r="G56" s="4">
        <v>0</v>
      </c>
      <c r="H56" s="4">
        <v>0</v>
      </c>
      <c r="I56" s="4">
        <v>0</v>
      </c>
      <c r="J56" s="4">
        <v>413435000</v>
      </c>
      <c r="K56" s="24">
        <f t="shared" si="3"/>
        <v>82800170000</v>
      </c>
      <c r="L56" s="4">
        <v>152</v>
      </c>
      <c r="M56" s="4">
        <v>276</v>
      </c>
      <c r="N56" s="4">
        <v>6</v>
      </c>
      <c r="O56" s="4">
        <v>22</v>
      </c>
      <c r="P56" s="4">
        <v>95900</v>
      </c>
      <c r="Q56" s="4">
        <v>181800</v>
      </c>
      <c r="R56" s="5">
        <v>-5.6999999999999993E-3</v>
      </c>
      <c r="S56" s="4">
        <v>285200</v>
      </c>
      <c r="V56" s="5">
        <v>1.6E-2</v>
      </c>
    </row>
    <row r="57" spans="1:22" x14ac:dyDescent="0.2">
      <c r="A57" s="16" t="s">
        <v>228</v>
      </c>
      <c r="B57" s="4">
        <v>70800</v>
      </c>
      <c r="C57" s="4">
        <v>71900</v>
      </c>
      <c r="D57" s="4">
        <v>-1100</v>
      </c>
      <c r="E57" s="4">
        <v>-41130000</v>
      </c>
      <c r="F57" s="4">
        <f t="shared" si="2"/>
        <v>-33862314655</v>
      </c>
      <c r="K57" s="24">
        <f t="shared" si="3"/>
        <v>82386735000</v>
      </c>
      <c r="L57" s="4">
        <v>88</v>
      </c>
      <c r="M57" s="4">
        <v>139</v>
      </c>
      <c r="N57" s="4">
        <v>3</v>
      </c>
      <c r="O57" s="4">
        <v>10</v>
      </c>
      <c r="P57" s="4">
        <v>57400</v>
      </c>
      <c r="Q57" s="4">
        <v>125500</v>
      </c>
      <c r="R57" s="5">
        <v>-5.6999999999999993E-3</v>
      </c>
      <c r="S57" s="4">
        <v>207500</v>
      </c>
      <c r="V57" s="5">
        <v>1.37E-2</v>
      </c>
    </row>
    <row r="58" spans="1:22" x14ac:dyDescent="0.2">
      <c r="A58" s="16" t="s">
        <v>227</v>
      </c>
      <c r="B58" s="4">
        <v>41800</v>
      </c>
      <c r="C58" s="4">
        <v>42000</v>
      </c>
      <c r="D58" s="4">
        <v>-200</v>
      </c>
      <c r="E58" s="4">
        <v>-9220000</v>
      </c>
      <c r="F58" s="4">
        <f t="shared" si="2"/>
        <v>-33821184655</v>
      </c>
      <c r="G58" s="4">
        <v>0</v>
      </c>
      <c r="H58" s="4">
        <v>0</v>
      </c>
      <c r="I58" s="4">
        <v>0</v>
      </c>
      <c r="J58" s="4">
        <v>26400000</v>
      </c>
      <c r="K58" s="24">
        <f t="shared" si="3"/>
        <v>82386735000</v>
      </c>
      <c r="L58" s="4">
        <v>142</v>
      </c>
      <c r="M58" s="4">
        <v>193</v>
      </c>
      <c r="N58" s="4">
        <v>6</v>
      </c>
      <c r="O58" s="4">
        <v>4</v>
      </c>
      <c r="P58" s="4">
        <v>84200</v>
      </c>
      <c r="Q58" s="4">
        <v>100200</v>
      </c>
      <c r="R58" s="5">
        <v>-2.2000000000000001E-3</v>
      </c>
      <c r="S58" s="4">
        <v>198800</v>
      </c>
      <c r="V58" s="5">
        <v>6.8999999999999999E-3</v>
      </c>
    </row>
    <row r="59" spans="1:22" x14ac:dyDescent="0.2">
      <c r="A59" s="16" t="s">
        <v>226</v>
      </c>
      <c r="B59" s="4">
        <v>137500</v>
      </c>
      <c r="C59" s="4">
        <v>99900</v>
      </c>
      <c r="D59" s="4">
        <v>37600</v>
      </c>
      <c r="E59" s="4">
        <v>1650180000</v>
      </c>
      <c r="F59" s="4">
        <f t="shared" si="2"/>
        <v>-33811964655</v>
      </c>
      <c r="K59" s="24">
        <f t="shared" si="3"/>
        <v>82360335000</v>
      </c>
      <c r="L59" s="4">
        <v>153</v>
      </c>
      <c r="M59" s="4">
        <v>406</v>
      </c>
      <c r="N59" s="4">
        <v>14</v>
      </c>
      <c r="O59" s="4">
        <v>12</v>
      </c>
      <c r="P59" s="4">
        <v>137000</v>
      </c>
      <c r="Q59" s="4">
        <v>175400</v>
      </c>
      <c r="R59" s="5">
        <v>2.3E-3</v>
      </c>
      <c r="S59" s="4">
        <v>323200</v>
      </c>
      <c r="V59" s="5">
        <v>1.2500000000000001E-2</v>
      </c>
    </row>
    <row r="60" spans="1:22" x14ac:dyDescent="0.2">
      <c r="A60" s="16" t="s">
        <v>225</v>
      </c>
      <c r="B60" s="4">
        <v>347300</v>
      </c>
      <c r="C60" s="4">
        <v>353300</v>
      </c>
      <c r="D60" s="4">
        <v>-6000</v>
      </c>
      <c r="E60" s="4">
        <v>-247030000</v>
      </c>
      <c r="F60" s="4">
        <f t="shared" si="2"/>
        <v>-35462144655</v>
      </c>
      <c r="G60" s="4">
        <v>0</v>
      </c>
      <c r="H60" s="4">
        <v>0</v>
      </c>
      <c r="I60" s="4">
        <v>0</v>
      </c>
      <c r="J60" s="4">
        <v>-83705000</v>
      </c>
      <c r="K60" s="24">
        <f t="shared" si="3"/>
        <v>82360335000</v>
      </c>
      <c r="L60" s="4">
        <v>378</v>
      </c>
      <c r="M60" s="4">
        <v>376</v>
      </c>
      <c r="N60" s="4">
        <v>53</v>
      </c>
      <c r="O60" s="4">
        <v>47</v>
      </c>
      <c r="P60" s="4">
        <v>477500</v>
      </c>
      <c r="Q60" s="4">
        <v>435000</v>
      </c>
      <c r="R60" s="5">
        <v>1.8600000000000002E-2</v>
      </c>
      <c r="S60" s="4">
        <v>960300</v>
      </c>
      <c r="V60" s="5">
        <v>2.9300000000000003E-2</v>
      </c>
    </row>
    <row r="61" spans="1:22" x14ac:dyDescent="0.2">
      <c r="A61" s="16" t="s">
        <v>224</v>
      </c>
      <c r="B61" s="4">
        <v>32300</v>
      </c>
      <c r="C61" s="4">
        <v>174000</v>
      </c>
      <c r="D61" s="4">
        <v>-141700</v>
      </c>
      <c r="E61" s="4">
        <v>-6104040000</v>
      </c>
      <c r="F61" s="4">
        <f t="shared" si="2"/>
        <v>-35215114655</v>
      </c>
      <c r="G61" s="4">
        <v>0</v>
      </c>
      <c r="H61" s="4">
        <v>0</v>
      </c>
      <c r="I61" s="4">
        <v>0</v>
      </c>
      <c r="J61" s="4">
        <v>78060000</v>
      </c>
      <c r="K61" s="24">
        <f t="shared" si="3"/>
        <v>82444040000</v>
      </c>
      <c r="L61" s="4">
        <v>112</v>
      </c>
      <c r="M61" s="4">
        <v>188</v>
      </c>
      <c r="N61" s="4">
        <v>17</v>
      </c>
      <c r="O61" s="4">
        <v>23</v>
      </c>
      <c r="P61" s="4">
        <v>102900</v>
      </c>
      <c r="Q61" s="4">
        <v>176500</v>
      </c>
      <c r="R61" s="5">
        <v>5.8999999999999999E-3</v>
      </c>
      <c r="S61" s="4">
        <v>285800</v>
      </c>
      <c r="V61" s="5">
        <v>1.95E-2</v>
      </c>
    </row>
    <row r="62" spans="1:22" x14ac:dyDescent="0.2">
      <c r="A62" s="16" t="s">
        <v>223</v>
      </c>
      <c r="B62" s="4">
        <v>3800</v>
      </c>
      <c r="C62" s="4">
        <v>244700</v>
      </c>
      <c r="D62" s="4">
        <v>-240900</v>
      </c>
      <c r="E62" s="4">
        <v>-10337540000</v>
      </c>
      <c r="F62" s="4">
        <f t="shared" si="2"/>
        <v>-29111074655</v>
      </c>
      <c r="G62" s="4">
        <v>0</v>
      </c>
      <c r="H62" s="4">
        <v>0</v>
      </c>
      <c r="I62" s="4">
        <v>0</v>
      </c>
      <c r="J62" s="4">
        <v>240030000</v>
      </c>
      <c r="K62" s="24">
        <f t="shared" si="3"/>
        <v>82365980000</v>
      </c>
      <c r="L62" s="4">
        <v>107</v>
      </c>
      <c r="M62" s="4">
        <v>265</v>
      </c>
      <c r="N62" s="4">
        <v>8</v>
      </c>
      <c r="O62" s="4">
        <v>23</v>
      </c>
      <c r="P62" s="4">
        <v>87600</v>
      </c>
      <c r="Q62" s="4">
        <v>199400</v>
      </c>
      <c r="R62" s="5">
        <v>2.3999999999999998E-3</v>
      </c>
      <c r="S62" s="4">
        <v>343300</v>
      </c>
      <c r="V62" s="5">
        <v>4.6999999999999993E-3</v>
      </c>
    </row>
    <row r="63" spans="1:22" x14ac:dyDescent="0.2">
      <c r="A63" s="16" t="s">
        <v>222</v>
      </c>
      <c r="B63" s="4">
        <v>200760</v>
      </c>
      <c r="C63" s="4">
        <v>446960</v>
      </c>
      <c r="D63" s="4">
        <v>-246200</v>
      </c>
      <c r="E63" s="4">
        <v>-10497320000</v>
      </c>
      <c r="F63" s="4">
        <f t="shared" si="2"/>
        <v>-18773534655</v>
      </c>
      <c r="G63" s="4">
        <v>0</v>
      </c>
      <c r="H63" s="4">
        <v>0</v>
      </c>
      <c r="I63" s="4">
        <v>0</v>
      </c>
      <c r="J63" s="4">
        <v>763705000</v>
      </c>
      <c r="K63" s="24">
        <f t="shared" si="3"/>
        <v>82125950000</v>
      </c>
      <c r="L63" s="4">
        <v>96</v>
      </c>
      <c r="M63" s="4">
        <v>330</v>
      </c>
      <c r="N63" s="4">
        <v>6</v>
      </c>
      <c r="O63" s="4">
        <v>42</v>
      </c>
      <c r="P63" s="4">
        <v>73000</v>
      </c>
      <c r="Q63" s="4">
        <v>411500</v>
      </c>
      <c r="R63" s="5">
        <v>8.3000000000000001E-3</v>
      </c>
      <c r="S63" s="4">
        <v>650960</v>
      </c>
      <c r="V63" s="5">
        <v>2.3E-2</v>
      </c>
    </row>
    <row r="64" spans="1:22" x14ac:dyDescent="0.2">
      <c r="A64" s="16" t="s">
        <v>221</v>
      </c>
      <c r="B64" s="4">
        <v>73200</v>
      </c>
      <c r="C64" s="4">
        <v>202450</v>
      </c>
      <c r="D64" s="4">
        <v>-129250</v>
      </c>
      <c r="E64" s="4">
        <v>-5517430000</v>
      </c>
      <c r="F64" s="4">
        <f t="shared" si="2"/>
        <v>-8276214655</v>
      </c>
      <c r="G64" s="4">
        <v>0</v>
      </c>
      <c r="H64" s="4">
        <v>0</v>
      </c>
      <c r="I64" s="4">
        <v>0</v>
      </c>
      <c r="J64" s="4">
        <v>477395000</v>
      </c>
      <c r="K64" s="24">
        <f t="shared" si="3"/>
        <v>81362245000</v>
      </c>
      <c r="L64" s="4">
        <v>38</v>
      </c>
      <c r="M64" s="4">
        <v>412</v>
      </c>
      <c r="N64" s="4">
        <v>6</v>
      </c>
      <c r="O64" s="4">
        <v>14</v>
      </c>
      <c r="P64" s="4">
        <v>35900</v>
      </c>
      <c r="Q64" s="4">
        <v>214300</v>
      </c>
      <c r="R64" s="5">
        <v>-1.1699999999999999E-2</v>
      </c>
      <c r="S64" s="4">
        <v>276600</v>
      </c>
      <c r="V64" s="5">
        <v>1.1699999999999999E-2</v>
      </c>
    </row>
    <row r="65" spans="1:22" x14ac:dyDescent="0.2">
      <c r="A65" s="16" t="s">
        <v>220</v>
      </c>
      <c r="B65" s="4">
        <v>0</v>
      </c>
      <c r="C65" s="4">
        <v>100400</v>
      </c>
      <c r="D65" s="4">
        <v>-100400</v>
      </c>
      <c r="E65" s="4">
        <v>-4282970000</v>
      </c>
      <c r="F65" s="4">
        <f t="shared" si="2"/>
        <v>-2758784655</v>
      </c>
      <c r="G65" s="4">
        <v>0</v>
      </c>
      <c r="H65" s="4">
        <v>0</v>
      </c>
      <c r="I65" s="4">
        <v>0</v>
      </c>
      <c r="J65" s="4">
        <v>153840000</v>
      </c>
      <c r="K65" s="24">
        <f t="shared" si="3"/>
        <v>80884850000</v>
      </c>
      <c r="L65" s="4">
        <v>44</v>
      </c>
      <c r="M65" s="4">
        <v>273</v>
      </c>
      <c r="N65" s="4">
        <v>1</v>
      </c>
      <c r="O65" s="4">
        <v>18</v>
      </c>
      <c r="P65" s="4">
        <v>26600</v>
      </c>
      <c r="Q65" s="4">
        <v>187500</v>
      </c>
      <c r="R65" s="5">
        <v>2.3999999999999998E-3</v>
      </c>
      <c r="S65" s="4">
        <v>226200</v>
      </c>
      <c r="V65" s="5">
        <v>1.1699999999999999E-2</v>
      </c>
    </row>
    <row r="66" spans="1:22" x14ac:dyDescent="0.2">
      <c r="A66" s="16" t="s">
        <v>219</v>
      </c>
      <c r="B66" s="4">
        <v>32700</v>
      </c>
      <c r="C66" s="4">
        <v>81400</v>
      </c>
      <c r="D66" s="4">
        <v>-48700</v>
      </c>
      <c r="E66" s="4">
        <v>-2086100000</v>
      </c>
      <c r="F66" s="4">
        <f t="shared" si="2"/>
        <v>1524185345</v>
      </c>
      <c r="G66" s="4">
        <v>0</v>
      </c>
      <c r="H66" s="4">
        <v>0</v>
      </c>
      <c r="I66" s="4">
        <v>0</v>
      </c>
      <c r="J66" s="4">
        <v>793510000</v>
      </c>
      <c r="K66" s="24">
        <f t="shared" si="3"/>
        <v>80731010000</v>
      </c>
      <c r="L66" s="4">
        <v>121</v>
      </c>
      <c r="M66" s="4">
        <v>118</v>
      </c>
      <c r="N66" s="4">
        <v>0</v>
      </c>
      <c r="O66" s="4">
        <v>8</v>
      </c>
      <c r="P66" s="4">
        <v>42400</v>
      </c>
      <c r="Q66" s="4">
        <v>79000</v>
      </c>
      <c r="R66" s="5">
        <v>-1.1000000000000001E-3</v>
      </c>
      <c r="S66" s="4">
        <v>129000</v>
      </c>
      <c r="V66" s="5">
        <v>6.9999999999999993E-3</v>
      </c>
    </row>
    <row r="67" spans="1:22" x14ac:dyDescent="0.2">
      <c r="A67" s="16" t="s">
        <v>218</v>
      </c>
      <c r="B67" s="4">
        <v>3900</v>
      </c>
      <c r="C67" s="4">
        <v>100900</v>
      </c>
      <c r="D67" s="4">
        <v>-97000</v>
      </c>
      <c r="E67" s="4">
        <v>-4152110000</v>
      </c>
      <c r="F67" s="4">
        <f t="shared" si="2"/>
        <v>3610285345</v>
      </c>
      <c r="G67" s="4">
        <v>0</v>
      </c>
      <c r="H67" s="4">
        <v>0</v>
      </c>
      <c r="I67" s="4">
        <v>0</v>
      </c>
      <c r="J67" s="4">
        <v>793510000</v>
      </c>
      <c r="K67" s="24">
        <f t="shared" si="3"/>
        <v>79937500000</v>
      </c>
      <c r="L67" s="4">
        <v>53</v>
      </c>
      <c r="M67" s="4">
        <v>123</v>
      </c>
      <c r="N67" s="4">
        <v>0</v>
      </c>
      <c r="O67" s="4">
        <v>13</v>
      </c>
      <c r="P67" s="4">
        <v>20500</v>
      </c>
      <c r="Q67" s="4">
        <v>86500</v>
      </c>
      <c r="R67" s="5">
        <v>-4.5999999999999999E-3</v>
      </c>
      <c r="S67" s="4">
        <v>117400</v>
      </c>
      <c r="V67" s="5">
        <v>1.3999999999999999E-2</v>
      </c>
    </row>
    <row r="68" spans="1:22" x14ac:dyDescent="0.2">
      <c r="A68" s="16" t="s">
        <v>217</v>
      </c>
      <c r="B68" s="4">
        <v>6800</v>
      </c>
      <c r="C68" s="4">
        <v>35300</v>
      </c>
      <c r="D68" s="4">
        <v>-28500</v>
      </c>
      <c r="E68" s="4">
        <v>-1220050000</v>
      </c>
      <c r="F68" s="4">
        <f t="shared" si="2"/>
        <v>7762395345</v>
      </c>
      <c r="G68" s="4">
        <v>0</v>
      </c>
      <c r="H68" s="4">
        <v>0</v>
      </c>
      <c r="I68" s="4">
        <v>0</v>
      </c>
      <c r="J68" s="4">
        <v>741755000</v>
      </c>
      <c r="K68" s="24">
        <f t="shared" si="3"/>
        <v>79143990000</v>
      </c>
      <c r="L68" s="4">
        <v>73</v>
      </c>
      <c r="M68" s="4">
        <v>420</v>
      </c>
      <c r="N68" s="4">
        <v>3</v>
      </c>
      <c r="O68" s="4">
        <v>1</v>
      </c>
      <c r="P68" s="4">
        <v>39600</v>
      </c>
      <c r="Q68" s="4">
        <v>104500</v>
      </c>
      <c r="R68" s="5">
        <v>-1.1000000000000001E-3</v>
      </c>
      <c r="S68" s="4">
        <v>156000</v>
      </c>
      <c r="V68" s="5">
        <v>2.0799999999999999E-2</v>
      </c>
    </row>
    <row r="69" spans="1:22" x14ac:dyDescent="0.2">
      <c r="A69" s="16" t="s">
        <v>216</v>
      </c>
      <c r="B69" s="4">
        <v>38800</v>
      </c>
      <c r="C69" s="4">
        <v>5400</v>
      </c>
      <c r="D69" s="4">
        <v>33400</v>
      </c>
      <c r="E69" s="4">
        <v>1446650000</v>
      </c>
      <c r="F69" s="4">
        <f t="shared" si="2"/>
        <v>8982445345</v>
      </c>
      <c r="G69" s="4">
        <v>0</v>
      </c>
      <c r="H69" s="4">
        <v>0</v>
      </c>
      <c r="I69" s="4">
        <v>0</v>
      </c>
      <c r="J69" s="4">
        <v>963400000</v>
      </c>
      <c r="K69" s="24">
        <f t="shared" si="3"/>
        <v>78402235000</v>
      </c>
      <c r="L69" s="4">
        <v>30</v>
      </c>
      <c r="M69" s="4">
        <v>393</v>
      </c>
      <c r="N69" s="4">
        <v>1</v>
      </c>
      <c r="O69" s="4">
        <v>12</v>
      </c>
      <c r="P69" s="4">
        <v>15800</v>
      </c>
      <c r="Q69" s="4">
        <v>153000</v>
      </c>
      <c r="R69" s="5">
        <v>-2.3E-3</v>
      </c>
      <c r="S69" s="4">
        <v>178500</v>
      </c>
      <c r="V69" s="5">
        <v>9.1999999999999998E-3</v>
      </c>
    </row>
    <row r="70" spans="1:22" x14ac:dyDescent="0.2">
      <c r="A70" s="16" t="s">
        <v>215</v>
      </c>
      <c r="B70" s="4">
        <v>4700</v>
      </c>
      <c r="C70" s="4">
        <v>59600</v>
      </c>
      <c r="D70" s="4">
        <v>-54900</v>
      </c>
      <c r="E70" s="4">
        <v>-2387400000</v>
      </c>
      <c r="F70" s="4">
        <f t="shared" si="2"/>
        <v>7535795345</v>
      </c>
      <c r="G70" s="4">
        <v>0</v>
      </c>
      <c r="H70" s="4">
        <v>0</v>
      </c>
      <c r="I70" s="4">
        <v>0</v>
      </c>
      <c r="J70" s="4">
        <v>833770000</v>
      </c>
      <c r="K70" s="24">
        <f t="shared" si="3"/>
        <v>77438835000</v>
      </c>
      <c r="L70" s="4">
        <v>69</v>
      </c>
      <c r="M70" s="4">
        <v>127</v>
      </c>
      <c r="N70" s="4">
        <v>1</v>
      </c>
      <c r="O70" s="4">
        <v>2</v>
      </c>
      <c r="P70" s="4">
        <v>28000</v>
      </c>
      <c r="Q70" s="4">
        <v>93000</v>
      </c>
      <c r="R70" s="5">
        <v>-1.4999999999999999E-2</v>
      </c>
      <c r="S70" s="4">
        <v>138300</v>
      </c>
      <c r="V70" s="5">
        <v>1.4800000000000001E-2</v>
      </c>
    </row>
    <row r="71" spans="1:22" x14ac:dyDescent="0.2">
      <c r="A71" s="16" t="s">
        <v>214</v>
      </c>
      <c r="B71" s="4">
        <v>5400</v>
      </c>
      <c r="C71" s="4">
        <v>46100</v>
      </c>
      <c r="D71" s="4">
        <v>-40700</v>
      </c>
      <c r="E71" s="4">
        <v>-1775350000</v>
      </c>
      <c r="F71" s="4">
        <f t="shared" si="2"/>
        <v>9923195345</v>
      </c>
      <c r="G71" s="4">
        <v>0</v>
      </c>
      <c r="H71" s="4">
        <v>0</v>
      </c>
      <c r="I71" s="4">
        <v>0</v>
      </c>
      <c r="J71" s="4">
        <v>480755000</v>
      </c>
      <c r="K71" s="24">
        <f t="shared" si="3"/>
        <v>76605065000</v>
      </c>
      <c r="L71" s="4">
        <v>47</v>
      </c>
      <c r="M71" s="4">
        <v>174</v>
      </c>
      <c r="N71" s="4">
        <v>7</v>
      </c>
      <c r="O71" s="4">
        <v>5</v>
      </c>
      <c r="P71" s="4">
        <v>76100</v>
      </c>
      <c r="Q71" s="4">
        <v>85400</v>
      </c>
      <c r="R71" s="5">
        <v>1.1599999999999999E-2</v>
      </c>
      <c r="S71" s="4">
        <v>186400</v>
      </c>
      <c r="V71" s="5">
        <v>2.2799999999999997E-2</v>
      </c>
    </row>
    <row r="72" spans="1:22" x14ac:dyDescent="0.2">
      <c r="A72" s="16" t="s">
        <v>213</v>
      </c>
      <c r="B72" s="4">
        <v>2800</v>
      </c>
      <c r="C72" s="4">
        <v>100</v>
      </c>
      <c r="D72" s="4">
        <v>2700</v>
      </c>
      <c r="E72" s="4">
        <v>117590000</v>
      </c>
      <c r="F72" s="4">
        <f t="shared" si="2"/>
        <v>11698545345</v>
      </c>
      <c r="G72" s="4">
        <v>0</v>
      </c>
      <c r="H72" s="4">
        <v>0</v>
      </c>
      <c r="I72" s="4">
        <v>0</v>
      </c>
      <c r="J72" s="4">
        <v>482570000</v>
      </c>
      <c r="K72" s="24">
        <f t="shared" si="3"/>
        <v>76124310000</v>
      </c>
      <c r="L72" s="4">
        <v>25</v>
      </c>
      <c r="M72" s="4">
        <v>61</v>
      </c>
      <c r="N72" s="4">
        <v>2</v>
      </c>
      <c r="O72" s="4">
        <v>2</v>
      </c>
      <c r="P72" s="4">
        <v>13900</v>
      </c>
      <c r="Q72" s="4">
        <v>42600</v>
      </c>
      <c r="R72" s="5">
        <v>-1.1000000000000001E-3</v>
      </c>
      <c r="S72" s="4">
        <v>63300</v>
      </c>
      <c r="V72" s="5">
        <v>1.15E-2</v>
      </c>
    </row>
    <row r="73" spans="1:22" x14ac:dyDescent="0.2">
      <c r="A73" s="16" t="s">
        <v>212</v>
      </c>
      <c r="B73" s="4">
        <v>1000</v>
      </c>
      <c r="C73" s="4">
        <v>2000</v>
      </c>
      <c r="D73" s="4">
        <v>-1000</v>
      </c>
      <c r="E73" s="4">
        <v>-44200000</v>
      </c>
      <c r="F73" s="4">
        <f t="shared" si="2"/>
        <v>11580955345</v>
      </c>
      <c r="G73" s="4">
        <v>0</v>
      </c>
      <c r="H73" s="4">
        <v>0</v>
      </c>
      <c r="I73" s="4">
        <v>0</v>
      </c>
      <c r="J73" s="4">
        <v>292450000</v>
      </c>
      <c r="K73" s="24">
        <f t="shared" si="3"/>
        <v>75641740000</v>
      </c>
      <c r="L73" s="4">
        <v>65</v>
      </c>
      <c r="M73" s="4">
        <v>61</v>
      </c>
      <c r="N73" s="4">
        <v>4</v>
      </c>
      <c r="O73" s="4">
        <v>1</v>
      </c>
      <c r="P73" s="4">
        <v>46800</v>
      </c>
      <c r="Q73" s="4">
        <v>33900</v>
      </c>
      <c r="R73" s="5">
        <v>-1.1399999999999999E-2</v>
      </c>
      <c r="S73" s="4">
        <v>80700</v>
      </c>
      <c r="V73" s="5">
        <v>1.1399999999999999E-2</v>
      </c>
    </row>
    <row r="74" spans="1:22" x14ac:dyDescent="0.2">
      <c r="A74" s="16" t="s">
        <v>211</v>
      </c>
      <c r="B74" s="4">
        <v>29600</v>
      </c>
      <c r="C74" s="4">
        <v>15100</v>
      </c>
      <c r="D74" s="4">
        <v>14500</v>
      </c>
      <c r="E74" s="4">
        <v>629130000</v>
      </c>
      <c r="F74" s="4">
        <f t="shared" ref="F74:F100" si="4">E74+F75</f>
        <v>11625155345</v>
      </c>
      <c r="G74" s="4">
        <v>0</v>
      </c>
      <c r="H74" s="4">
        <v>0</v>
      </c>
      <c r="I74" s="4">
        <v>0</v>
      </c>
      <c r="J74" s="4">
        <v>239690000</v>
      </c>
      <c r="K74" s="24">
        <f t="shared" ref="K74:K92" si="5">J74+K75</f>
        <v>75349290000</v>
      </c>
      <c r="L74" s="4">
        <v>219</v>
      </c>
      <c r="M74" s="4">
        <v>189</v>
      </c>
      <c r="N74" s="4">
        <v>10</v>
      </c>
      <c r="O74" s="4">
        <v>2</v>
      </c>
      <c r="P74" s="4">
        <v>104900</v>
      </c>
      <c r="Q74" s="4">
        <v>65700</v>
      </c>
      <c r="R74" s="5">
        <v>2.9300000000000003E-2</v>
      </c>
      <c r="S74" s="4">
        <v>243700</v>
      </c>
      <c r="V74" s="5">
        <v>3.3000000000000002E-2</v>
      </c>
    </row>
    <row r="75" spans="1:22" x14ac:dyDescent="0.2">
      <c r="A75" s="16" t="s">
        <v>210</v>
      </c>
      <c r="B75" s="4">
        <v>53200</v>
      </c>
      <c r="C75" s="4">
        <v>2000</v>
      </c>
      <c r="D75" s="4">
        <v>51200</v>
      </c>
      <c r="E75" s="4">
        <v>2183840000</v>
      </c>
      <c r="F75" s="4">
        <f t="shared" si="4"/>
        <v>10996025345</v>
      </c>
      <c r="G75" s="4">
        <v>0</v>
      </c>
      <c r="H75" s="4">
        <v>0</v>
      </c>
      <c r="I75" s="4">
        <v>0</v>
      </c>
      <c r="J75" s="4">
        <v>239690000</v>
      </c>
      <c r="K75" s="24">
        <f t="shared" si="5"/>
        <v>75109600000</v>
      </c>
      <c r="L75" s="4">
        <v>80</v>
      </c>
      <c r="M75" s="4">
        <v>173</v>
      </c>
      <c r="N75" s="4">
        <v>4</v>
      </c>
      <c r="O75" s="4">
        <v>11</v>
      </c>
      <c r="P75" s="4">
        <v>58600</v>
      </c>
      <c r="Q75" s="4">
        <v>115600</v>
      </c>
      <c r="R75" s="5">
        <v>0</v>
      </c>
      <c r="S75" s="4">
        <v>181100</v>
      </c>
      <c r="V75" s="5">
        <v>5.8999999999999999E-3</v>
      </c>
    </row>
    <row r="76" spans="1:22" x14ac:dyDescent="0.2">
      <c r="A76" s="16" t="s">
        <v>208</v>
      </c>
      <c r="B76" s="4">
        <v>600</v>
      </c>
      <c r="C76" s="4">
        <v>2900</v>
      </c>
      <c r="D76" s="4">
        <v>-2300</v>
      </c>
      <c r="E76" s="4">
        <v>-98270000</v>
      </c>
      <c r="F76" s="4">
        <f t="shared" si="4"/>
        <v>8812185345</v>
      </c>
      <c r="G76" s="4">
        <v>0</v>
      </c>
      <c r="H76" s="4">
        <v>0</v>
      </c>
      <c r="I76" s="4">
        <v>0</v>
      </c>
      <c r="J76" s="4">
        <v>225820000</v>
      </c>
      <c r="K76" s="24">
        <f t="shared" si="5"/>
        <v>74869910000</v>
      </c>
      <c r="R76" s="5">
        <v>0</v>
      </c>
      <c r="S76" s="4">
        <v>46800</v>
      </c>
      <c r="V76" s="5">
        <v>4.6999999999999993E-3</v>
      </c>
    </row>
    <row r="77" spans="1:22" x14ac:dyDescent="0.2">
      <c r="A77" s="16" t="s">
        <v>207</v>
      </c>
      <c r="B77" s="4">
        <v>30000</v>
      </c>
      <c r="C77" s="4">
        <v>100</v>
      </c>
      <c r="D77" s="4">
        <v>29900</v>
      </c>
      <c r="E77" s="4">
        <v>1271190000</v>
      </c>
      <c r="F77" s="4">
        <f t="shared" si="4"/>
        <v>8910455345</v>
      </c>
      <c r="G77" s="4">
        <v>0</v>
      </c>
      <c r="H77" s="4">
        <v>0</v>
      </c>
      <c r="I77" s="4">
        <v>0</v>
      </c>
      <c r="J77" s="4">
        <v>647780000</v>
      </c>
      <c r="K77" s="24">
        <f t="shared" si="5"/>
        <v>74644090000</v>
      </c>
      <c r="R77" s="5">
        <v>3.5999999999999999E-3</v>
      </c>
      <c r="S77" s="4">
        <v>244000</v>
      </c>
      <c r="V77" s="5">
        <v>1.06E-2</v>
      </c>
    </row>
    <row r="78" spans="1:22" x14ac:dyDescent="0.2">
      <c r="A78" s="16" t="s">
        <v>206</v>
      </c>
      <c r="B78" s="4">
        <v>34500</v>
      </c>
      <c r="C78" s="4">
        <v>13000</v>
      </c>
      <c r="D78" s="4">
        <v>21500</v>
      </c>
      <c r="E78" s="4">
        <v>912580000</v>
      </c>
      <c r="F78" s="4">
        <f t="shared" si="4"/>
        <v>7639265345</v>
      </c>
      <c r="G78" s="4">
        <v>0</v>
      </c>
      <c r="H78" s="4">
        <v>0</v>
      </c>
      <c r="I78" s="4">
        <v>0</v>
      </c>
      <c r="J78" s="4">
        <v>554920000</v>
      </c>
      <c r="K78" s="24">
        <f t="shared" si="5"/>
        <v>73996310000</v>
      </c>
      <c r="R78" s="5">
        <v>-6.9999999999999993E-3</v>
      </c>
      <c r="S78" s="4">
        <v>216200</v>
      </c>
      <c r="V78" s="5">
        <v>1.29E-2</v>
      </c>
    </row>
    <row r="79" spans="1:22" x14ac:dyDescent="0.2">
      <c r="A79" s="16" t="s">
        <v>205</v>
      </c>
      <c r="B79" s="4">
        <v>61600</v>
      </c>
      <c r="C79" s="4">
        <v>77300</v>
      </c>
      <c r="D79" s="4">
        <v>-15700</v>
      </c>
      <c r="E79" s="4">
        <v>-671160000</v>
      </c>
      <c r="F79" s="4">
        <f t="shared" si="4"/>
        <v>6726685345</v>
      </c>
      <c r="G79" s="4">
        <v>0</v>
      </c>
      <c r="H79" s="4">
        <v>0</v>
      </c>
      <c r="I79" s="4">
        <v>0</v>
      </c>
      <c r="J79" s="4">
        <v>212550000</v>
      </c>
      <c r="K79" s="24">
        <f t="shared" si="5"/>
        <v>73441390000</v>
      </c>
      <c r="R79" s="5">
        <v>2.3999999999999998E-3</v>
      </c>
      <c r="S79" s="4">
        <v>202100</v>
      </c>
      <c r="V79" s="5">
        <v>1.0500000000000001E-2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7397845345</v>
      </c>
      <c r="G80" s="4">
        <v>0</v>
      </c>
      <c r="H80" s="4">
        <v>0</v>
      </c>
      <c r="I80" s="4">
        <v>0</v>
      </c>
      <c r="J80" s="4">
        <v>203960000</v>
      </c>
      <c r="K80" s="24">
        <f t="shared" si="5"/>
        <v>73228840000</v>
      </c>
      <c r="R80" s="5">
        <v>2.3999999999999998E-3</v>
      </c>
      <c r="S80" s="4">
        <v>122100</v>
      </c>
      <c r="V80" s="5">
        <v>1.1699999999999999E-2</v>
      </c>
    </row>
    <row r="81" spans="1:22" x14ac:dyDescent="0.2">
      <c r="A81" s="16" t="s">
        <v>203</v>
      </c>
      <c r="B81" s="4">
        <v>100</v>
      </c>
      <c r="C81" s="4">
        <v>300</v>
      </c>
      <c r="D81" s="4">
        <v>-200</v>
      </c>
      <c r="E81" s="4">
        <v>-8534655</v>
      </c>
      <c r="F81" s="4">
        <f t="shared" si="4"/>
        <v>7397845345</v>
      </c>
      <c r="G81" s="4">
        <v>0</v>
      </c>
      <c r="H81" s="4">
        <v>0</v>
      </c>
      <c r="I81" s="4">
        <v>0</v>
      </c>
      <c r="J81" s="4">
        <v>579530000</v>
      </c>
      <c r="K81" s="24">
        <f t="shared" si="5"/>
        <v>73024880000</v>
      </c>
      <c r="R81" s="5">
        <v>-1.1000000000000001E-3</v>
      </c>
      <c r="S81" s="4">
        <v>148000</v>
      </c>
      <c r="V81" s="5">
        <v>9.3999999999999986E-3</v>
      </c>
    </row>
    <row r="82" spans="1:22" x14ac:dyDescent="0.2">
      <c r="A82" s="16" t="s">
        <v>200</v>
      </c>
      <c r="B82" s="4">
        <v>67200</v>
      </c>
      <c r="C82" s="4">
        <v>1900</v>
      </c>
      <c r="D82" s="4">
        <v>65300</v>
      </c>
      <c r="E82" s="4">
        <v>2773590000</v>
      </c>
      <c r="F82" s="4">
        <f t="shared" si="4"/>
        <v>7406380000</v>
      </c>
      <c r="G82" s="4">
        <v>0</v>
      </c>
      <c r="H82" s="4">
        <v>0</v>
      </c>
      <c r="I82" s="4">
        <v>0</v>
      </c>
      <c r="J82" s="4">
        <v>579530000</v>
      </c>
      <c r="K82" s="24">
        <f t="shared" si="5"/>
        <v>72445350000</v>
      </c>
      <c r="R82" s="5">
        <v>2.0299999999999999E-2</v>
      </c>
      <c r="S82" s="4">
        <v>198700</v>
      </c>
      <c r="V82" s="5">
        <v>2.23E-2</v>
      </c>
    </row>
    <row r="83" spans="1:22" x14ac:dyDescent="0.2">
      <c r="A83" s="16" t="s">
        <v>199</v>
      </c>
      <c r="B83" s="4">
        <v>7900</v>
      </c>
      <c r="C83" s="4">
        <v>5500</v>
      </c>
      <c r="D83" s="4">
        <v>2400</v>
      </c>
      <c r="E83" s="4">
        <v>101200000</v>
      </c>
      <c r="F83" s="4">
        <f t="shared" si="4"/>
        <v>4632790000</v>
      </c>
      <c r="G83" s="4">
        <v>0</v>
      </c>
      <c r="H83" s="4">
        <v>0</v>
      </c>
      <c r="I83" s="4">
        <v>0</v>
      </c>
      <c r="J83" s="4">
        <v>-167985000</v>
      </c>
      <c r="K83" s="24">
        <f t="shared" si="5"/>
        <v>71865820000</v>
      </c>
      <c r="R83" s="5">
        <v>-1.1000000000000001E-3</v>
      </c>
      <c r="S83" s="4">
        <v>223500</v>
      </c>
      <c r="V83" s="5">
        <v>7.1999999999999998E-3</v>
      </c>
    </row>
    <row r="84" spans="1:22" x14ac:dyDescent="0.2">
      <c r="A84" s="16" t="s">
        <v>193</v>
      </c>
      <c r="B84" s="4">
        <v>8200</v>
      </c>
      <c r="C84" s="4">
        <v>0</v>
      </c>
      <c r="D84" s="4">
        <v>8200</v>
      </c>
      <c r="E84" s="4">
        <v>343020000</v>
      </c>
      <c r="F84" s="4">
        <f t="shared" si="4"/>
        <v>4531590000</v>
      </c>
      <c r="G84" s="4">
        <v>0</v>
      </c>
      <c r="H84" s="4">
        <v>0</v>
      </c>
      <c r="I84" s="4">
        <v>0</v>
      </c>
      <c r="J84" s="4">
        <v>33495000</v>
      </c>
      <c r="K84" s="24">
        <f t="shared" si="5"/>
        <v>72033805000</v>
      </c>
      <c r="R84" s="5">
        <v>3.5999999999999999E-3</v>
      </c>
      <c r="S84" s="4">
        <v>63700</v>
      </c>
      <c r="V84" s="5">
        <v>6.0000000000000001E-3</v>
      </c>
    </row>
    <row r="85" spans="1:22" x14ac:dyDescent="0.2">
      <c r="A85" s="16" t="s">
        <v>192</v>
      </c>
      <c r="B85" s="4">
        <v>6521</v>
      </c>
      <c r="C85" s="4">
        <v>4200</v>
      </c>
      <c r="D85" s="4">
        <v>2321</v>
      </c>
      <c r="E85" s="4">
        <v>96980000</v>
      </c>
      <c r="F85" s="4">
        <f t="shared" si="4"/>
        <v>4188570000</v>
      </c>
      <c r="G85" s="4">
        <v>0</v>
      </c>
      <c r="H85" s="4">
        <v>0</v>
      </c>
      <c r="I85" s="4">
        <v>0</v>
      </c>
      <c r="J85" s="4">
        <v>208000000</v>
      </c>
      <c r="K85" s="24">
        <f t="shared" si="5"/>
        <v>72000310000</v>
      </c>
      <c r="R85" s="5">
        <v>0</v>
      </c>
      <c r="S85" s="4">
        <v>121900</v>
      </c>
      <c r="V85" s="5">
        <v>6.0000000000000001E-3</v>
      </c>
    </row>
    <row r="86" spans="1:22" x14ac:dyDescent="0.2">
      <c r="A86" s="16" t="s">
        <v>191</v>
      </c>
      <c r="B86" s="4">
        <v>18400</v>
      </c>
      <c r="C86" s="4">
        <v>400</v>
      </c>
      <c r="D86" s="4">
        <v>18000</v>
      </c>
      <c r="E86" s="4">
        <v>748730000</v>
      </c>
      <c r="F86" s="4">
        <f t="shared" si="4"/>
        <v>4091590000</v>
      </c>
      <c r="G86" s="4">
        <v>0</v>
      </c>
      <c r="H86" s="4">
        <v>0</v>
      </c>
      <c r="I86" s="4">
        <v>0</v>
      </c>
      <c r="J86" s="4">
        <v>399880000</v>
      </c>
      <c r="K86" s="24">
        <f t="shared" si="5"/>
        <v>71792310000</v>
      </c>
      <c r="R86" s="5">
        <v>4.8999999999999998E-3</v>
      </c>
      <c r="S86" s="4">
        <v>134800</v>
      </c>
      <c r="V86" s="5">
        <v>1.32E-2</v>
      </c>
    </row>
    <row r="87" spans="1:22" x14ac:dyDescent="0.2">
      <c r="A87" s="16" t="s">
        <v>190</v>
      </c>
      <c r="B87" s="4">
        <v>56800</v>
      </c>
      <c r="C87" s="4">
        <v>300</v>
      </c>
      <c r="D87" s="4">
        <v>56500</v>
      </c>
      <c r="E87" s="4">
        <v>2340010000</v>
      </c>
      <c r="F87" s="4">
        <f t="shared" si="4"/>
        <v>3342860000</v>
      </c>
      <c r="G87" s="4">
        <v>0</v>
      </c>
      <c r="H87" s="4">
        <v>0</v>
      </c>
      <c r="I87" s="4">
        <v>0</v>
      </c>
      <c r="J87" s="4">
        <v>817855000</v>
      </c>
      <c r="K87" s="24">
        <f t="shared" si="5"/>
        <v>71392430000</v>
      </c>
      <c r="R87" s="5">
        <v>-2.3999999999999998E-3</v>
      </c>
      <c r="S87" s="4">
        <v>173000</v>
      </c>
      <c r="V87" s="5">
        <v>1.6799999999999999E-2</v>
      </c>
    </row>
    <row r="88" spans="1:22" x14ac:dyDescent="0.2">
      <c r="A88" s="16" t="s">
        <v>189</v>
      </c>
      <c r="B88" s="4">
        <v>31900</v>
      </c>
      <c r="C88" s="4">
        <v>0</v>
      </c>
      <c r="D88" s="4">
        <v>31900</v>
      </c>
      <c r="E88" s="4">
        <v>1326450000</v>
      </c>
      <c r="F88" s="4">
        <f t="shared" si="4"/>
        <v>1002850000</v>
      </c>
      <c r="G88" s="4">
        <v>0</v>
      </c>
      <c r="H88" s="4">
        <v>0</v>
      </c>
      <c r="I88" s="4">
        <v>0</v>
      </c>
      <c r="J88" s="4">
        <v>273845000</v>
      </c>
      <c r="K88" s="24">
        <f t="shared" si="5"/>
        <v>70574575000</v>
      </c>
      <c r="R88" s="5">
        <v>1.2199999999999999E-2</v>
      </c>
      <c r="S88" s="4">
        <v>132100</v>
      </c>
      <c r="V88" s="5">
        <v>1.44E-2</v>
      </c>
    </row>
    <row r="89" spans="1:22" x14ac:dyDescent="0.2">
      <c r="A89" s="16" t="s">
        <v>188</v>
      </c>
      <c r="B89" s="4">
        <v>23000</v>
      </c>
      <c r="C89" s="4">
        <v>13700</v>
      </c>
      <c r="D89" s="4">
        <v>9300</v>
      </c>
      <c r="E89" s="4">
        <v>382880000</v>
      </c>
      <c r="F89" s="4">
        <f t="shared" si="4"/>
        <v>-323600000</v>
      </c>
      <c r="K89" s="24">
        <f t="shared" si="5"/>
        <v>70300730000</v>
      </c>
      <c r="R89" s="5">
        <v>1.2999999999999999E-3</v>
      </c>
      <c r="S89" s="4">
        <v>109600</v>
      </c>
      <c r="V89" s="5">
        <v>4.8999999999999998E-3</v>
      </c>
    </row>
    <row r="90" spans="1:22" x14ac:dyDescent="0.2">
      <c r="A90" s="16" t="s">
        <v>187</v>
      </c>
      <c r="B90" s="4">
        <v>7200</v>
      </c>
      <c r="C90" s="4">
        <v>200</v>
      </c>
      <c r="D90" s="4">
        <v>7000</v>
      </c>
      <c r="E90" s="4">
        <v>286700000</v>
      </c>
      <c r="F90" s="4">
        <f t="shared" si="4"/>
        <v>-706480000</v>
      </c>
      <c r="G90" s="4">
        <v>0</v>
      </c>
      <c r="H90" s="4">
        <v>0</v>
      </c>
      <c r="I90" s="4">
        <v>0</v>
      </c>
      <c r="J90" s="4">
        <v>199935000</v>
      </c>
      <c r="K90" s="24">
        <f t="shared" si="5"/>
        <v>70300730000</v>
      </c>
      <c r="R90" s="5">
        <v>3.7000000000000002E-3</v>
      </c>
      <c r="S90" s="4">
        <v>32400</v>
      </c>
      <c r="V90" s="5">
        <v>8.6E-3</v>
      </c>
    </row>
    <row r="91" spans="1:22" x14ac:dyDescent="0.2">
      <c r="A91" s="16" t="s">
        <v>186</v>
      </c>
      <c r="B91" s="4">
        <v>12100</v>
      </c>
      <c r="C91" s="4">
        <v>2000</v>
      </c>
      <c r="D91" s="4">
        <v>10100</v>
      </c>
      <c r="E91" s="4">
        <v>412980000</v>
      </c>
      <c r="F91" s="4">
        <f t="shared" si="4"/>
        <v>-993180000</v>
      </c>
      <c r="G91" s="4">
        <v>0</v>
      </c>
      <c r="H91" s="4">
        <v>0</v>
      </c>
      <c r="I91" s="4">
        <v>0</v>
      </c>
      <c r="J91" s="4">
        <v>568710000</v>
      </c>
      <c r="K91" s="24">
        <f t="shared" si="5"/>
        <v>70100795000</v>
      </c>
      <c r="R91" s="5">
        <v>-4.7999999999999996E-3</v>
      </c>
      <c r="S91" s="4">
        <v>162700</v>
      </c>
      <c r="V91" s="5">
        <v>1.9299999999999998E-2</v>
      </c>
    </row>
    <row r="92" spans="1:22" x14ac:dyDescent="0.2">
      <c r="A92" s="16" t="s">
        <v>185</v>
      </c>
      <c r="B92" s="4">
        <v>3600</v>
      </c>
      <c r="C92" s="4">
        <v>0</v>
      </c>
      <c r="D92" s="4">
        <v>3600</v>
      </c>
      <c r="E92" s="4">
        <v>148100000</v>
      </c>
      <c r="F92" s="4">
        <f t="shared" si="4"/>
        <v>-1406160000</v>
      </c>
      <c r="G92" s="4">
        <v>0</v>
      </c>
      <c r="H92" s="4">
        <v>0</v>
      </c>
      <c r="I92" s="4">
        <v>0</v>
      </c>
      <c r="J92" s="4">
        <v>440200000</v>
      </c>
      <c r="K92" s="24">
        <f t="shared" si="5"/>
        <v>69532085000</v>
      </c>
      <c r="R92" s="5">
        <v>7.4000000000000003E-3</v>
      </c>
      <c r="S92" s="4">
        <v>41900</v>
      </c>
      <c r="V92" s="5">
        <v>1.21E-2</v>
      </c>
    </row>
    <row r="93" spans="1:22" x14ac:dyDescent="0.2">
      <c r="A93" s="16" t="s">
        <v>184</v>
      </c>
      <c r="B93" s="4">
        <v>3400</v>
      </c>
      <c r="C93" s="4">
        <v>2700</v>
      </c>
      <c r="D93" s="4">
        <v>700</v>
      </c>
      <c r="E93" s="4">
        <v>27190000</v>
      </c>
      <c r="F93" s="4">
        <f t="shared" si="4"/>
        <v>-1554260000</v>
      </c>
      <c r="G93" s="4">
        <v>0</v>
      </c>
      <c r="H93" s="4">
        <v>0</v>
      </c>
      <c r="I93" s="4">
        <v>0</v>
      </c>
      <c r="J93" s="4">
        <v>232020000</v>
      </c>
      <c r="K93" s="24">
        <f>J93+K94</f>
        <v>69091885000</v>
      </c>
      <c r="R93" s="5">
        <v>-9.7000000000000003E-3</v>
      </c>
      <c r="S93" s="4">
        <v>115300</v>
      </c>
      <c r="V93" s="5">
        <v>2.4E-2</v>
      </c>
    </row>
    <row r="94" spans="1:22" x14ac:dyDescent="0.2">
      <c r="A94" s="16" t="s">
        <v>183</v>
      </c>
      <c r="B94" s="4">
        <v>4000</v>
      </c>
      <c r="C94" s="4">
        <v>41200</v>
      </c>
      <c r="D94" s="4">
        <v>-37200</v>
      </c>
      <c r="E94" s="4">
        <v>-1547810000</v>
      </c>
      <c r="F94" s="4">
        <f t="shared" si="4"/>
        <v>-1581450000</v>
      </c>
      <c r="G94" s="4">
        <v>0</v>
      </c>
      <c r="H94" s="4">
        <v>0</v>
      </c>
      <c r="I94" s="4">
        <v>0</v>
      </c>
      <c r="J94" s="4">
        <v>68859865000</v>
      </c>
      <c r="K94" s="24">
        <f>J94</f>
        <v>68859865000</v>
      </c>
      <c r="R94" s="5">
        <v>-2.4199999999999999E-2</v>
      </c>
      <c r="S94" s="4">
        <v>162900</v>
      </c>
      <c r="V94" s="5">
        <v>2.8300000000000002E-2</v>
      </c>
    </row>
    <row r="95" spans="1:22" x14ac:dyDescent="0.2">
      <c r="A95" s="16" t="s">
        <v>182</v>
      </c>
      <c r="B95" s="4">
        <v>26600</v>
      </c>
      <c r="C95" s="4">
        <v>30500</v>
      </c>
      <c r="D95" s="4">
        <v>-3900</v>
      </c>
      <c r="E95" s="4">
        <v>-167900000</v>
      </c>
      <c r="F95" s="4">
        <f t="shared" si="4"/>
        <v>-33640000</v>
      </c>
      <c r="K95" s="24"/>
      <c r="R95" s="5">
        <v>-4.6999999999999993E-3</v>
      </c>
      <c r="S95" s="4">
        <v>1629700</v>
      </c>
      <c r="V95" s="5">
        <v>2.1000000000000001E-2</v>
      </c>
    </row>
    <row r="96" spans="1:22" x14ac:dyDescent="0.2">
      <c r="A96" s="16" t="s">
        <v>177</v>
      </c>
      <c r="B96" s="4">
        <v>65100</v>
      </c>
      <c r="C96" s="4">
        <v>800</v>
      </c>
      <c r="D96" s="4">
        <v>64300</v>
      </c>
      <c r="E96" s="4">
        <v>2719540000</v>
      </c>
      <c r="F96" s="4">
        <f t="shared" si="4"/>
        <v>134260000</v>
      </c>
      <c r="K96" s="24"/>
      <c r="R96" s="5">
        <v>2.0499999999999997E-2</v>
      </c>
      <c r="S96" s="4">
        <v>342700</v>
      </c>
      <c r="V96" s="5">
        <v>2.46E-2</v>
      </c>
    </row>
    <row r="97" spans="1:22" x14ac:dyDescent="0.2">
      <c r="A97" s="16" t="s">
        <v>175</v>
      </c>
      <c r="B97" s="4">
        <v>14038</v>
      </c>
      <c r="C97" s="4">
        <v>9700</v>
      </c>
      <c r="D97" s="4">
        <v>4338</v>
      </c>
      <c r="E97" s="4">
        <v>179360000</v>
      </c>
      <c r="F97" s="4">
        <f t="shared" si="4"/>
        <v>-2585280000</v>
      </c>
      <c r="K97" s="24"/>
      <c r="R97" s="5">
        <v>2.0899999999999998E-2</v>
      </c>
      <c r="S97" s="4">
        <v>237100</v>
      </c>
      <c r="V97" s="5">
        <v>2.76E-2</v>
      </c>
    </row>
    <row r="98" spans="1:22" x14ac:dyDescent="0.2">
      <c r="A98" s="16" t="s">
        <v>174</v>
      </c>
      <c r="B98" s="4">
        <v>800</v>
      </c>
      <c r="C98" s="4">
        <v>20400</v>
      </c>
      <c r="D98" s="4">
        <v>-19600</v>
      </c>
      <c r="E98" s="4">
        <v>-796740000</v>
      </c>
      <c r="F98" s="4">
        <f t="shared" si="4"/>
        <v>-2764640000</v>
      </c>
      <c r="K98" s="24"/>
      <c r="R98" s="5">
        <v>5.0000000000000001E-3</v>
      </c>
      <c r="S98" s="4">
        <v>310200</v>
      </c>
      <c r="V98" s="5">
        <v>8.6E-3</v>
      </c>
    </row>
    <row r="99" spans="1:22" x14ac:dyDescent="0.2">
      <c r="A99" s="16" t="s">
        <v>164</v>
      </c>
      <c r="B99" s="4">
        <v>23100</v>
      </c>
      <c r="C99" s="4">
        <v>3100</v>
      </c>
      <c r="D99" s="4">
        <v>20000</v>
      </c>
      <c r="E99" s="4">
        <v>814160000</v>
      </c>
      <c r="F99" s="4">
        <f t="shared" si="4"/>
        <v>-1967900000</v>
      </c>
      <c r="K99" s="24"/>
      <c r="R99" s="5">
        <v>-4.8999999999999998E-3</v>
      </c>
      <c r="S99" s="4">
        <v>127800</v>
      </c>
      <c r="V99" s="5">
        <v>8.6E-3</v>
      </c>
    </row>
    <row r="100" spans="1:22" x14ac:dyDescent="0.2">
      <c r="A100" s="16" t="s">
        <v>156</v>
      </c>
      <c r="B100" s="4">
        <v>30900</v>
      </c>
      <c r="C100" s="4">
        <v>47200</v>
      </c>
      <c r="D100" s="4">
        <v>-16300</v>
      </c>
      <c r="E100" s="4">
        <v>-665320000</v>
      </c>
      <c r="F100" s="4">
        <f t="shared" si="4"/>
        <v>-2782060000</v>
      </c>
      <c r="K100" s="24"/>
      <c r="R100" s="5">
        <v>0</v>
      </c>
      <c r="S100" s="4">
        <v>185000</v>
      </c>
      <c r="V100" s="5">
        <v>8.6E-3</v>
      </c>
    </row>
    <row r="101" spans="1:22" x14ac:dyDescent="0.2">
      <c r="A101" s="16" t="s">
        <v>155</v>
      </c>
      <c r="B101" s="4">
        <v>8500</v>
      </c>
      <c r="C101" s="4">
        <v>100</v>
      </c>
      <c r="D101" s="4">
        <v>8400</v>
      </c>
      <c r="E101" s="4">
        <v>342510000</v>
      </c>
      <c r="F101" s="4">
        <f>E101+F102</f>
        <v>-2116740000</v>
      </c>
      <c r="K101" s="24"/>
      <c r="R101" s="5">
        <v>2.5000000000000001E-3</v>
      </c>
      <c r="S101" s="4">
        <v>137700</v>
      </c>
      <c r="V101" s="5">
        <v>6.1999999999999998E-3</v>
      </c>
    </row>
    <row r="102" spans="1:22" x14ac:dyDescent="0.2">
      <c r="A102" s="16" t="s">
        <v>154</v>
      </c>
      <c r="B102" s="4">
        <v>19600</v>
      </c>
      <c r="C102" s="4">
        <v>80100</v>
      </c>
      <c r="D102" s="4">
        <v>-60500</v>
      </c>
      <c r="E102" s="4">
        <v>-2459250000</v>
      </c>
      <c r="F102" s="4">
        <f>E102</f>
        <v>-2459250000</v>
      </c>
      <c r="K102" s="24"/>
      <c r="R102" s="5">
        <v>-1.2199999999999999E-2</v>
      </c>
      <c r="S102" s="4">
        <v>194100</v>
      </c>
      <c r="V102" s="5">
        <v>2.06E-2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0420-AF36-064A-AF2F-1D3F8A217A1D}">
  <sheetPr codeName="Sheet54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2.6640625"/>
    <col min="3" max="3" customWidth="true" width="13.0"/>
    <col min="4" max="4" customWidth="true" width="17.1640625"/>
    <col min="5" max="5" customWidth="true" width="19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6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016">
        <v>344</v>
      </c>
      <c r="B3" t="n" s="3017">
        <v>76700.0</v>
      </c>
      <c r="C3" t="n" s="3018">
        <v>134200.0</v>
      </c>
      <c r="D3" t="n" s="3019">
        <v>-57500.0</v>
      </c>
      <c r="E3" t="n" s="3020">
        <v>-4.815E9</v>
      </c>
      <c r="G3" t="n" s="3006">
        <v>74800.0</v>
      </c>
      <c r="H3" t="n" s="3007">
        <v>0.0</v>
      </c>
      <c r="I3" t="n" s="3008">
        <v>74800.0</v>
      </c>
      <c r="J3" t="n" s="3009">
        <v>6.27329E9</v>
      </c>
      <c r="L3" t="n" s="3010">
        <v>655.0</v>
      </c>
      <c r="M3" t="n" s="3011">
        <v>1320.0</v>
      </c>
      <c r="N3" t="n" s="3012">
        <v>73.0</v>
      </c>
      <c r="O3" t="n" s="3013">
        <v>95.0</v>
      </c>
      <c r="P3" t="n" s="3014">
        <v>390000.0</v>
      </c>
      <c r="Q3" t="n" s="3015">
        <v>576900.0</v>
      </c>
      <c r="R3" t="n" s="3004">
        <v>0.0109</v>
      </c>
      <c r="S3" t="n" s="3003">
        <v>1135000.0</v>
      </c>
      <c r="V3" t="n" s="3005">
        <v>0.011899999999999999</v>
      </c>
    </row>
    <row r="4">
      <c r="A4" t="s" s="949">
        <v>343</v>
      </c>
      <c r="B4" t="n" s="950">
        <v>32400.0</v>
      </c>
      <c r="C4" t="n" s="951">
        <v>795300.0</v>
      </c>
      <c r="D4" t="n" s="952">
        <v>-762900.0</v>
      </c>
      <c r="E4" t="n" s="953">
        <v>-6.328824E10</v>
      </c>
      <c r="G4" t="n" s="939">
        <v>45200.0</v>
      </c>
      <c r="H4" t="n" s="940">
        <v>166400.0</v>
      </c>
      <c r="I4" t="n" s="941">
        <v>-121200.0</v>
      </c>
      <c r="J4" t="n" s="942">
        <v>-1.009084E10</v>
      </c>
      <c r="L4" t="n" s="943">
        <v>1436.0</v>
      </c>
      <c r="M4" t="n" s="944">
        <v>2476.0</v>
      </c>
      <c r="N4" t="n" s="945">
        <v>255.0</v>
      </c>
      <c r="O4" t="n" s="946">
        <v>241.0</v>
      </c>
      <c r="P4" t="n" s="947">
        <v>1204400.0</v>
      </c>
      <c r="Q4" t="n" s="948">
        <v>1510100.0</v>
      </c>
      <c r="R4" t="n" s="937">
        <v>0.0037</v>
      </c>
      <c r="S4" t="n" s="936">
        <v>2861500.0</v>
      </c>
      <c r="V4" t="n" s="938">
        <v>0.0296</v>
      </c>
    </row>
    <row r="5" spans="1:22" x14ac:dyDescent="0.2">
      <c r="A5" s="16" t="s">
        <v>342</v>
      </c>
      <c r="B5" s="4">
        <v>70700</v>
      </c>
      <c r="C5" s="4">
        <v>511350</v>
      </c>
      <c r="D5" s="4">
        <v>-440650</v>
      </c>
      <c r="E5" s="4">
        <v>-36683273534</v>
      </c>
      <c r="F5" s="4">
        <f t="shared" ref="F5:F46" si="0">E5+F6</f>
        <v>-9254888075</v>
      </c>
      <c r="G5" s="4">
        <v>0</v>
      </c>
      <c r="H5" s="4">
        <v>0</v>
      </c>
      <c r="I5" s="4">
        <v>0</v>
      </c>
      <c r="J5" s="4">
        <v>-4173980000</v>
      </c>
      <c r="K5" s="24">
        <f t="shared" ref="K5:K46" si="1">K6+J5</f>
        <v>-561612513000</v>
      </c>
      <c r="L5" s="4">
        <v>708</v>
      </c>
      <c r="M5" s="4">
        <v>1631</v>
      </c>
      <c r="N5" s="4">
        <v>95</v>
      </c>
      <c r="O5" s="4">
        <v>144</v>
      </c>
      <c r="P5" s="4">
        <v>450500</v>
      </c>
      <c r="Q5" s="4">
        <v>905100</v>
      </c>
      <c r="R5" s="5">
        <v>-7.1999999999999998E-3</v>
      </c>
      <c r="S5" s="4">
        <v>1486400</v>
      </c>
      <c r="T5" s="4">
        <f t="shared" ref="T5:T73" si="2">AVERAGE(S6:S15)</f>
        <v>1648320</v>
      </c>
      <c r="U5" s="4">
        <f t="shared" ref="U5:U46" si="3">MIN(S6:S10)</f>
        <v>924900</v>
      </c>
      <c r="V5" s="5">
        <v>2.9600000000000001E-2</v>
      </c>
    </row>
    <row r="6" spans="1:22" x14ac:dyDescent="0.2">
      <c r="A6" s="16" t="s">
        <v>341</v>
      </c>
      <c r="B6" s="4">
        <v>296600</v>
      </c>
      <c r="C6" s="4">
        <v>361000</v>
      </c>
      <c r="D6" s="4">
        <v>-64400</v>
      </c>
      <c r="E6" s="4">
        <v>-5357550000</v>
      </c>
      <c r="F6" s="4">
        <f t="shared" si="0"/>
        <v>27428385459</v>
      </c>
      <c r="G6" s="4">
        <v>0</v>
      </c>
      <c r="H6" s="4">
        <v>0</v>
      </c>
      <c r="I6" s="4">
        <v>0</v>
      </c>
      <c r="J6" s="4">
        <v>-4173980000</v>
      </c>
      <c r="K6" s="24">
        <f t="shared" si="1"/>
        <v>-557438533000</v>
      </c>
      <c r="L6" s="4">
        <v>779</v>
      </c>
      <c r="M6" s="4">
        <v>1142</v>
      </c>
      <c r="N6" s="4">
        <v>134</v>
      </c>
      <c r="O6" s="4">
        <v>177</v>
      </c>
      <c r="P6" s="4">
        <v>647600</v>
      </c>
      <c r="Q6" s="4">
        <v>965600</v>
      </c>
      <c r="R6" s="5">
        <v>3.7000000000000002E-3</v>
      </c>
      <c r="S6" s="4">
        <v>1617200</v>
      </c>
      <c r="T6" s="4">
        <f t="shared" si="2"/>
        <v>1605620</v>
      </c>
      <c r="U6" s="4">
        <f t="shared" si="3"/>
        <v>924900</v>
      </c>
      <c r="V6" s="5">
        <v>1.55E-2</v>
      </c>
    </row>
    <row r="7" spans="1:22" x14ac:dyDescent="0.2">
      <c r="A7" s="16" t="s">
        <v>340</v>
      </c>
      <c r="B7" s="4">
        <v>201500</v>
      </c>
      <c r="C7" s="4">
        <v>166000</v>
      </c>
      <c r="D7" s="4">
        <v>35500</v>
      </c>
      <c r="E7" s="4">
        <v>2919620000</v>
      </c>
      <c r="F7" s="4">
        <f t="shared" si="0"/>
        <v>32785935459</v>
      </c>
      <c r="G7" s="4">
        <v>5200</v>
      </c>
      <c r="H7" s="4">
        <v>200</v>
      </c>
      <c r="I7" s="4">
        <v>5000</v>
      </c>
      <c r="J7" s="4">
        <v>414000000</v>
      </c>
      <c r="K7" s="24">
        <f t="shared" si="1"/>
        <v>-553264553000</v>
      </c>
      <c r="L7" s="4">
        <v>543</v>
      </c>
      <c r="M7" s="4">
        <v>744</v>
      </c>
      <c r="N7" s="4">
        <v>95</v>
      </c>
      <c r="O7" s="4">
        <v>85</v>
      </c>
      <c r="P7" s="4">
        <v>422600</v>
      </c>
      <c r="Q7" s="4">
        <v>448800</v>
      </c>
      <c r="R7" s="5">
        <v>-7.1999999999999998E-3</v>
      </c>
      <c r="S7" s="4">
        <v>924900</v>
      </c>
      <c r="T7" s="4">
        <f t="shared" si="2"/>
        <v>1765400</v>
      </c>
      <c r="U7" s="4">
        <f t="shared" si="3"/>
        <v>1530900</v>
      </c>
      <c r="V7" s="5">
        <v>1.2E-2</v>
      </c>
    </row>
    <row r="8" spans="1:22" x14ac:dyDescent="0.2">
      <c r="A8" s="16" t="s">
        <v>339</v>
      </c>
      <c r="B8" s="4">
        <v>82000</v>
      </c>
      <c r="C8" s="4">
        <v>169300</v>
      </c>
      <c r="D8" s="4">
        <v>-87300</v>
      </c>
      <c r="E8" s="4">
        <v>-7342570000</v>
      </c>
      <c r="F8" s="4">
        <f t="shared" si="0"/>
        <v>29866315459</v>
      </c>
      <c r="G8" s="4">
        <v>134500</v>
      </c>
      <c r="H8" s="4">
        <v>45300</v>
      </c>
      <c r="I8" s="4">
        <v>89200</v>
      </c>
      <c r="J8" s="4">
        <v>7465970000</v>
      </c>
      <c r="K8" s="24">
        <f t="shared" si="1"/>
        <v>-553678553000</v>
      </c>
      <c r="L8" s="4">
        <v>819</v>
      </c>
      <c r="M8" s="4">
        <v>2579</v>
      </c>
      <c r="N8" s="4">
        <v>104</v>
      </c>
      <c r="O8" s="4">
        <v>238</v>
      </c>
      <c r="P8" s="4">
        <v>693200</v>
      </c>
      <c r="Q8" s="4">
        <v>1491700</v>
      </c>
      <c r="R8" s="5">
        <v>-2.3900000000000001E-2</v>
      </c>
      <c r="S8" s="4">
        <v>2225500</v>
      </c>
      <c r="T8" s="4">
        <f t="shared" si="2"/>
        <v>1695640</v>
      </c>
      <c r="U8" s="4">
        <f t="shared" si="3"/>
        <v>1474600</v>
      </c>
      <c r="V8" s="5">
        <v>4.24E-2</v>
      </c>
    </row>
    <row r="9" spans="1:22" x14ac:dyDescent="0.2">
      <c r="A9" s="16" t="s">
        <v>338</v>
      </c>
      <c r="B9" s="4">
        <v>79500</v>
      </c>
      <c r="C9" s="4">
        <v>10000</v>
      </c>
      <c r="D9" s="4">
        <v>69500</v>
      </c>
      <c r="E9" s="4">
        <v>5891610000</v>
      </c>
      <c r="F9" s="4">
        <f t="shared" si="0"/>
        <v>37208885459</v>
      </c>
      <c r="G9" s="4">
        <v>303800</v>
      </c>
      <c r="H9" s="4">
        <v>5400</v>
      </c>
      <c r="I9" s="4">
        <v>298400</v>
      </c>
      <c r="J9" s="4">
        <v>25192090000</v>
      </c>
      <c r="K9" s="24">
        <f t="shared" si="1"/>
        <v>-561144523000</v>
      </c>
      <c r="L9" s="4">
        <v>1047</v>
      </c>
      <c r="M9" s="4">
        <v>1178</v>
      </c>
      <c r="N9" s="4">
        <v>101</v>
      </c>
      <c r="O9" s="4">
        <v>146</v>
      </c>
      <c r="P9" s="4">
        <v>604500</v>
      </c>
      <c r="Q9" s="4">
        <v>787600</v>
      </c>
      <c r="R9" s="5">
        <v>1.7899999999999999E-2</v>
      </c>
      <c r="S9" s="4">
        <v>1530900</v>
      </c>
      <c r="T9" s="4">
        <f t="shared" si="2"/>
        <v>1755760</v>
      </c>
      <c r="U9" s="4">
        <f t="shared" si="3"/>
        <v>1474600</v>
      </c>
      <c r="V9" s="5">
        <v>2.3399999999999997E-2</v>
      </c>
    </row>
    <row r="10" spans="1:22" x14ac:dyDescent="0.2">
      <c r="A10" s="16" t="s">
        <v>337</v>
      </c>
      <c r="B10" s="4">
        <v>40600</v>
      </c>
      <c r="C10" s="4">
        <v>42400</v>
      </c>
      <c r="D10" s="4">
        <v>-1800</v>
      </c>
      <c r="E10" s="4">
        <v>-137810000</v>
      </c>
      <c r="F10" s="4">
        <f t="shared" si="0"/>
        <v>31317275459</v>
      </c>
      <c r="G10" s="4">
        <v>0</v>
      </c>
      <c r="H10" s="4">
        <v>0</v>
      </c>
      <c r="I10" s="4">
        <v>0</v>
      </c>
      <c r="J10" s="4">
        <v>5861040000</v>
      </c>
      <c r="K10" s="24">
        <f t="shared" si="1"/>
        <v>-586336613000</v>
      </c>
      <c r="L10" s="4">
        <v>739</v>
      </c>
      <c r="M10" s="4">
        <v>2133</v>
      </c>
      <c r="N10" s="4">
        <v>89</v>
      </c>
      <c r="O10" s="4">
        <v>189</v>
      </c>
      <c r="P10" s="4">
        <v>530200</v>
      </c>
      <c r="Q10" s="4">
        <v>1065300</v>
      </c>
      <c r="R10" s="5">
        <v>-1.54E-2</v>
      </c>
      <c r="S10" s="4">
        <v>1682000</v>
      </c>
      <c r="T10" s="4">
        <f t="shared" si="2"/>
        <v>1776420</v>
      </c>
      <c r="U10" s="4">
        <f t="shared" si="3"/>
        <v>1474600</v>
      </c>
      <c r="V10" s="5">
        <v>3.2500000000000001E-2</v>
      </c>
    </row>
    <row r="11" spans="1:22" x14ac:dyDescent="0.2">
      <c r="A11" s="16" t="s">
        <v>336</v>
      </c>
      <c r="B11" s="4">
        <v>85300</v>
      </c>
      <c r="C11" s="4">
        <v>56900</v>
      </c>
      <c r="D11" s="4">
        <v>28400</v>
      </c>
      <c r="E11" s="4">
        <v>2389233047</v>
      </c>
      <c r="F11" s="4">
        <f t="shared" si="0"/>
        <v>31455085459</v>
      </c>
      <c r="G11" s="4">
        <v>0</v>
      </c>
      <c r="H11" s="4">
        <v>0</v>
      </c>
      <c r="I11" s="4">
        <v>0</v>
      </c>
      <c r="J11" s="4">
        <v>-10091090000</v>
      </c>
      <c r="K11" s="24">
        <f t="shared" si="1"/>
        <v>-592197653000</v>
      </c>
      <c r="L11" s="4">
        <v>995</v>
      </c>
      <c r="M11" s="4">
        <v>1219</v>
      </c>
      <c r="N11" s="4">
        <v>118</v>
      </c>
      <c r="O11" s="4">
        <v>118</v>
      </c>
      <c r="P11" s="4">
        <v>697400</v>
      </c>
      <c r="Q11" s="4">
        <v>638600</v>
      </c>
      <c r="R11" s="5">
        <v>1.67E-2</v>
      </c>
      <c r="S11" s="4">
        <v>1673100</v>
      </c>
      <c r="T11" s="4">
        <f t="shared" si="2"/>
        <v>2168580</v>
      </c>
      <c r="U11" s="4">
        <f t="shared" si="3"/>
        <v>1190200</v>
      </c>
      <c r="V11" s="5">
        <v>2.58E-2</v>
      </c>
    </row>
    <row r="12" spans="1:22" x14ac:dyDescent="0.2">
      <c r="A12" s="16" t="s">
        <v>335</v>
      </c>
      <c r="B12" s="4">
        <v>37900</v>
      </c>
      <c r="C12" s="4">
        <v>20000</v>
      </c>
      <c r="D12" s="4">
        <v>17900</v>
      </c>
      <c r="E12" s="4">
        <v>1507470000</v>
      </c>
      <c r="F12" s="4">
        <f t="shared" si="0"/>
        <v>29065852412</v>
      </c>
      <c r="G12" s="4">
        <v>0</v>
      </c>
      <c r="H12" s="4">
        <v>0</v>
      </c>
      <c r="I12" s="4">
        <v>0</v>
      </c>
      <c r="J12" s="4">
        <v>5230890000</v>
      </c>
      <c r="K12" s="24">
        <f t="shared" si="1"/>
        <v>-582106563000</v>
      </c>
      <c r="L12" s="4">
        <v>891</v>
      </c>
      <c r="M12" s="4">
        <v>1615</v>
      </c>
      <c r="N12" s="4">
        <v>101</v>
      </c>
      <c r="O12" s="4">
        <v>165</v>
      </c>
      <c r="P12" s="4">
        <v>597200</v>
      </c>
      <c r="Q12" s="4">
        <v>940700</v>
      </c>
      <c r="R12" s="5">
        <v>-1.0700000000000001E-2</v>
      </c>
      <c r="S12" s="4">
        <v>1641600</v>
      </c>
      <c r="T12" s="4">
        <f t="shared" si="2"/>
        <v>2270960</v>
      </c>
      <c r="U12" s="4">
        <f t="shared" si="3"/>
        <v>1190200</v>
      </c>
      <c r="V12" s="5">
        <v>1.8799999999999997E-2</v>
      </c>
    </row>
    <row r="13" spans="1:22" x14ac:dyDescent="0.2">
      <c r="A13" s="16" t="s">
        <v>333</v>
      </c>
      <c r="B13" s="4">
        <v>33000</v>
      </c>
      <c r="C13" s="4">
        <v>38300</v>
      </c>
      <c r="D13" s="4">
        <v>-5300</v>
      </c>
      <c r="E13" s="4">
        <v>-452250000</v>
      </c>
      <c r="F13" s="4">
        <f t="shared" si="0"/>
        <v>27558382412</v>
      </c>
      <c r="G13" s="4">
        <v>83200</v>
      </c>
      <c r="H13" s="4">
        <v>21300</v>
      </c>
      <c r="I13" s="4">
        <v>61900</v>
      </c>
      <c r="J13" s="4">
        <v>5230890000</v>
      </c>
      <c r="K13" s="24">
        <f t="shared" si="1"/>
        <v>-587337453000</v>
      </c>
      <c r="L13" s="4">
        <v>966</v>
      </c>
      <c r="M13" s="4">
        <v>1643</v>
      </c>
      <c r="N13" s="4">
        <v>113</v>
      </c>
      <c r="O13" s="4">
        <v>150</v>
      </c>
      <c r="P13" s="4">
        <v>517800</v>
      </c>
      <c r="Q13" s="4">
        <v>870100</v>
      </c>
      <c r="R13" s="5">
        <v>4.7999999999999996E-3</v>
      </c>
      <c r="S13" s="4">
        <v>1474600</v>
      </c>
      <c r="T13" s="4">
        <f t="shared" si="2"/>
        <v>2538610</v>
      </c>
      <c r="U13" s="4">
        <f t="shared" si="3"/>
        <v>1190200</v>
      </c>
      <c r="V13" s="5">
        <v>1.5300000000000001E-2</v>
      </c>
    </row>
    <row r="14" spans="1:22" x14ac:dyDescent="0.2">
      <c r="A14" s="16" t="s">
        <v>332</v>
      </c>
      <c r="B14" s="4">
        <v>40600</v>
      </c>
      <c r="C14" s="4">
        <v>9600</v>
      </c>
      <c r="D14" s="4">
        <v>31000</v>
      </c>
      <c r="E14" s="4">
        <v>2616170000</v>
      </c>
      <c r="F14" s="4">
        <f t="shared" si="0"/>
        <v>28010632412</v>
      </c>
      <c r="G14" s="4">
        <v>138300</v>
      </c>
      <c r="H14" s="4">
        <v>221800</v>
      </c>
      <c r="I14" s="4">
        <v>-83500</v>
      </c>
      <c r="J14" s="4">
        <v>-6739520000</v>
      </c>
      <c r="K14" s="24">
        <f t="shared" si="1"/>
        <v>-592568343000</v>
      </c>
      <c r="L14" s="4">
        <v>1926</v>
      </c>
      <c r="M14" s="4">
        <v>1548</v>
      </c>
      <c r="N14" s="4">
        <v>227</v>
      </c>
      <c r="O14" s="4">
        <v>201</v>
      </c>
      <c r="P14" s="4">
        <v>1083800</v>
      </c>
      <c r="Q14" s="4">
        <v>980000</v>
      </c>
      <c r="R14" s="5">
        <v>1.6899999999999998E-2</v>
      </c>
      <c r="S14" s="4">
        <v>2152900</v>
      </c>
      <c r="T14" s="4">
        <f t="shared" si="2"/>
        <v>2497990</v>
      </c>
      <c r="U14" s="4">
        <f t="shared" si="3"/>
        <v>1190200</v>
      </c>
      <c r="V14" s="5">
        <v>2.23E-2</v>
      </c>
    </row>
    <row r="15" spans="1:22" x14ac:dyDescent="0.2">
      <c r="A15" s="16" t="s">
        <v>331</v>
      </c>
      <c r="B15" s="4">
        <v>8600</v>
      </c>
      <c r="C15" s="4">
        <v>154400</v>
      </c>
      <c r="D15" s="4">
        <v>-145800</v>
      </c>
      <c r="E15" s="4">
        <v>-12098910000</v>
      </c>
      <c r="F15" s="4">
        <f t="shared" si="0"/>
        <v>25394462412</v>
      </c>
      <c r="G15" s="4">
        <v>0</v>
      </c>
      <c r="H15" s="4">
        <v>0</v>
      </c>
      <c r="I15" s="4">
        <v>0</v>
      </c>
      <c r="J15" s="4">
        <v>-16786510000</v>
      </c>
      <c r="K15" s="24">
        <f t="shared" si="1"/>
        <v>-585828823000</v>
      </c>
      <c r="L15" s="4">
        <v>1076</v>
      </c>
      <c r="M15" s="4">
        <v>1284</v>
      </c>
      <c r="N15" s="4">
        <v>116</v>
      </c>
      <c r="O15" s="4">
        <v>140</v>
      </c>
      <c r="P15" s="4">
        <v>702000</v>
      </c>
      <c r="Q15" s="4">
        <v>748500</v>
      </c>
      <c r="R15" s="5">
        <v>8.6E-3</v>
      </c>
      <c r="S15" s="4">
        <v>1560500</v>
      </c>
      <c r="T15" s="4">
        <f t="shared" si="2"/>
        <v>2904380</v>
      </c>
      <c r="U15" s="4">
        <f t="shared" si="3"/>
        <v>1190200</v>
      </c>
      <c r="V15" s="5">
        <v>1.8000000000000002E-2</v>
      </c>
    </row>
    <row r="16" spans="1:22" x14ac:dyDescent="0.2">
      <c r="A16" s="16" t="s">
        <v>330</v>
      </c>
      <c r="B16" s="4">
        <v>16600</v>
      </c>
      <c r="C16" s="4">
        <v>207700</v>
      </c>
      <c r="D16" s="4">
        <v>-191100</v>
      </c>
      <c r="E16" s="4">
        <v>-15707809867</v>
      </c>
      <c r="F16" s="4">
        <f t="shared" si="0"/>
        <v>37493372412</v>
      </c>
      <c r="G16" s="4">
        <v>0</v>
      </c>
      <c r="H16" s="4">
        <v>0</v>
      </c>
      <c r="I16" s="4">
        <v>0</v>
      </c>
      <c r="J16" s="4">
        <v>1304490000</v>
      </c>
      <c r="K16" s="24">
        <f t="shared" si="1"/>
        <v>-569042313000</v>
      </c>
      <c r="L16" s="4">
        <v>818</v>
      </c>
      <c r="M16" s="4">
        <v>1467</v>
      </c>
      <c r="N16" s="4">
        <v>69</v>
      </c>
      <c r="O16" s="4">
        <v>90</v>
      </c>
      <c r="P16" s="4">
        <v>429300</v>
      </c>
      <c r="Q16" s="4">
        <v>650200</v>
      </c>
      <c r="R16" s="5">
        <v>2.5000000000000001E-3</v>
      </c>
      <c r="S16" s="4">
        <v>1190200</v>
      </c>
      <c r="T16" s="4">
        <f t="shared" si="2"/>
        <v>2913800</v>
      </c>
      <c r="U16" s="4">
        <f t="shared" si="3"/>
        <v>1527900</v>
      </c>
      <c r="V16" s="5">
        <v>2.0400000000000001E-2</v>
      </c>
    </row>
    <row r="17" spans="1:22" x14ac:dyDescent="0.2">
      <c r="A17" s="16" t="s">
        <v>329</v>
      </c>
      <c r="B17" s="4">
        <v>47100</v>
      </c>
      <c r="C17" s="4">
        <v>238810</v>
      </c>
      <c r="D17" s="4">
        <v>-191710</v>
      </c>
      <c r="E17" s="4">
        <v>-15837651969</v>
      </c>
      <c r="F17" s="4">
        <f t="shared" si="0"/>
        <v>53201182279</v>
      </c>
      <c r="G17" s="4">
        <v>42800</v>
      </c>
      <c r="H17" s="4">
        <v>0</v>
      </c>
      <c r="I17" s="4">
        <v>42800</v>
      </c>
      <c r="J17" s="4">
        <v>3542080000</v>
      </c>
      <c r="K17" s="24">
        <f t="shared" si="1"/>
        <v>-570346803000</v>
      </c>
      <c r="L17" s="4">
        <v>1019</v>
      </c>
      <c r="M17" s="4">
        <v>2894</v>
      </c>
      <c r="N17" s="4">
        <v>90</v>
      </c>
      <c r="O17" s="4">
        <v>280</v>
      </c>
      <c r="P17" s="4">
        <v>646900</v>
      </c>
      <c r="Q17" s="4">
        <v>1709600</v>
      </c>
      <c r="R17" s="5">
        <v>-1.8200000000000001E-2</v>
      </c>
      <c r="S17" s="4">
        <v>2522700</v>
      </c>
      <c r="T17" s="4">
        <f t="shared" si="2"/>
        <v>2867160</v>
      </c>
      <c r="U17" s="4">
        <f t="shared" si="3"/>
        <v>1527900</v>
      </c>
      <c r="V17" s="5">
        <v>3.2099999999999997E-2</v>
      </c>
    </row>
    <row r="18" spans="1:22" x14ac:dyDescent="0.2">
      <c r="A18" s="16" t="s">
        <v>328</v>
      </c>
      <c r="B18" s="4">
        <v>15700</v>
      </c>
      <c r="C18" s="4">
        <v>380900</v>
      </c>
      <c r="D18" s="4">
        <v>-365200</v>
      </c>
      <c r="E18" s="4">
        <v>-30644590000</v>
      </c>
      <c r="F18" s="4">
        <f t="shared" si="0"/>
        <v>69038834248</v>
      </c>
      <c r="G18" s="4">
        <v>20900</v>
      </c>
      <c r="H18" s="4">
        <v>192400</v>
      </c>
      <c r="I18" s="4">
        <v>-171500</v>
      </c>
      <c r="J18" s="4">
        <v>-14374960000</v>
      </c>
      <c r="K18" s="24">
        <f t="shared" si="1"/>
        <v>-573888883000</v>
      </c>
      <c r="L18" s="4">
        <v>708</v>
      </c>
      <c r="M18" s="4">
        <v>2220</v>
      </c>
      <c r="N18" s="4">
        <v>69</v>
      </c>
      <c r="O18" s="4">
        <v>194</v>
      </c>
      <c r="P18" s="4">
        <v>402600</v>
      </c>
      <c r="Q18" s="4">
        <v>957800</v>
      </c>
      <c r="R18" s="5">
        <v>-8.3000000000000001E-3</v>
      </c>
      <c r="S18" s="4">
        <v>1527900</v>
      </c>
      <c r="T18" s="4">
        <f t="shared" si="2"/>
        <v>2879630</v>
      </c>
      <c r="U18" s="4">
        <f t="shared" si="3"/>
        <v>1888600</v>
      </c>
      <c r="V18" s="5">
        <v>2.46E-2</v>
      </c>
    </row>
    <row r="19" spans="1:22" x14ac:dyDescent="0.2">
      <c r="A19" s="16" t="s">
        <v>327</v>
      </c>
      <c r="B19" s="4">
        <v>31200</v>
      </c>
      <c r="C19" s="4">
        <v>342100</v>
      </c>
      <c r="D19" s="4">
        <v>-310900</v>
      </c>
      <c r="E19" s="4">
        <v>-26437500000</v>
      </c>
      <c r="F19" s="4">
        <f t="shared" si="0"/>
        <v>99683424248</v>
      </c>
      <c r="G19" s="4">
        <v>0</v>
      </c>
      <c r="H19" s="4">
        <v>0</v>
      </c>
      <c r="I19" s="4">
        <v>0</v>
      </c>
      <c r="J19" s="4">
        <v>-10674480000</v>
      </c>
      <c r="K19" s="24">
        <f t="shared" si="1"/>
        <v>-559513923000</v>
      </c>
      <c r="L19" s="4">
        <v>1167</v>
      </c>
      <c r="M19" s="4">
        <v>1902</v>
      </c>
      <c r="N19" s="4">
        <v>163</v>
      </c>
      <c r="O19" s="4">
        <v>218</v>
      </c>
      <c r="P19" s="4">
        <v>815000</v>
      </c>
      <c r="Q19" s="4">
        <v>1189800</v>
      </c>
      <c r="R19" s="5">
        <v>-7.0999999999999995E-3</v>
      </c>
      <c r="S19" s="4">
        <v>2132100</v>
      </c>
      <c r="T19" s="4">
        <f t="shared" si="2"/>
        <v>2752890</v>
      </c>
      <c r="U19" s="4">
        <f t="shared" si="3"/>
        <v>1746700</v>
      </c>
      <c r="V19" s="5">
        <v>2.3199999999999998E-2</v>
      </c>
    </row>
    <row r="20" spans="1:22" x14ac:dyDescent="0.2">
      <c r="A20" s="16" t="s">
        <v>326</v>
      </c>
      <c r="B20" s="4">
        <v>1500</v>
      </c>
      <c r="C20" s="4">
        <v>518900</v>
      </c>
      <c r="D20" s="4">
        <v>-517400</v>
      </c>
      <c r="E20" s="4">
        <v>-43637050000</v>
      </c>
      <c r="F20" s="4">
        <f t="shared" si="0"/>
        <v>126120924248</v>
      </c>
      <c r="G20" s="4">
        <v>0</v>
      </c>
      <c r="H20" s="4">
        <v>0</v>
      </c>
      <c r="I20" s="4">
        <v>0</v>
      </c>
      <c r="J20" s="4">
        <v>-10674480000</v>
      </c>
      <c r="K20" s="24">
        <f t="shared" si="1"/>
        <v>-548839443000</v>
      </c>
      <c r="L20" s="4">
        <v>815</v>
      </c>
      <c r="M20" s="4">
        <v>2390</v>
      </c>
      <c r="N20" s="4">
        <v>84</v>
      </c>
      <c r="O20" s="4">
        <v>204</v>
      </c>
      <c r="P20" s="4">
        <v>514600</v>
      </c>
      <c r="Q20" s="4">
        <v>1218600</v>
      </c>
      <c r="R20" s="5">
        <v>2.3999999999999998E-3</v>
      </c>
      <c r="S20" s="4">
        <v>1888600</v>
      </c>
      <c r="T20" s="4">
        <f t="shared" si="2"/>
        <v>2730490</v>
      </c>
      <c r="U20" s="4">
        <f t="shared" si="3"/>
        <v>1746700</v>
      </c>
      <c r="V20" s="5">
        <v>2.7999999999999997E-2</v>
      </c>
    </row>
    <row r="21" spans="1:22" x14ac:dyDescent="0.2">
      <c r="A21" s="16" t="s">
        <v>325</v>
      </c>
      <c r="B21" s="4">
        <v>163200</v>
      </c>
      <c r="C21" s="4">
        <v>490900</v>
      </c>
      <c r="D21" s="4">
        <v>-327700</v>
      </c>
      <c r="E21" s="4">
        <v>-27978600000</v>
      </c>
      <c r="F21" s="4">
        <f t="shared" si="0"/>
        <v>169757974248</v>
      </c>
      <c r="G21" s="4">
        <v>0</v>
      </c>
      <c r="H21" s="4">
        <v>0</v>
      </c>
      <c r="I21" s="4">
        <v>0</v>
      </c>
      <c r="J21" s="4">
        <v>-242363352000</v>
      </c>
      <c r="K21" s="24">
        <f t="shared" si="1"/>
        <v>-538164963000</v>
      </c>
      <c r="L21" s="4">
        <v>1222</v>
      </c>
      <c r="M21" s="4">
        <v>2785</v>
      </c>
      <c r="N21" s="4">
        <v>193</v>
      </c>
      <c r="O21" s="4">
        <v>297</v>
      </c>
      <c r="P21" s="4">
        <v>961300</v>
      </c>
      <c r="Q21" s="4">
        <v>1604400</v>
      </c>
      <c r="R21" s="5">
        <v>6.0000000000000001E-3</v>
      </c>
      <c r="S21" s="4">
        <v>5594700</v>
      </c>
      <c r="T21" s="4">
        <f t="shared" si="2"/>
        <v>2516600</v>
      </c>
      <c r="U21" s="4">
        <f t="shared" si="3"/>
        <v>1284400</v>
      </c>
      <c r="V21" s="5">
        <v>4.8099999999999997E-2</v>
      </c>
    </row>
    <row r="22" spans="1:22" x14ac:dyDescent="0.2">
      <c r="A22" s="16" t="s">
        <v>324</v>
      </c>
      <c r="B22" s="4">
        <v>9200</v>
      </c>
      <c r="C22" s="4">
        <v>491100</v>
      </c>
      <c r="D22" s="4">
        <v>-481900</v>
      </c>
      <c r="E22" s="4">
        <v>-40865640000</v>
      </c>
      <c r="F22" s="4">
        <f t="shared" si="0"/>
        <v>197736574248</v>
      </c>
      <c r="G22" s="4">
        <v>23400</v>
      </c>
      <c r="H22" s="4">
        <v>402500</v>
      </c>
      <c r="I22" s="4">
        <v>-379100</v>
      </c>
      <c r="J22" s="4">
        <v>-31451030000</v>
      </c>
      <c r="K22" s="24">
        <f t="shared" si="1"/>
        <v>-295801611000</v>
      </c>
      <c r="L22" s="4">
        <v>981</v>
      </c>
      <c r="M22" s="4">
        <v>2164</v>
      </c>
      <c r="N22" s="4">
        <v>87</v>
      </c>
      <c r="O22" s="4">
        <v>152</v>
      </c>
      <c r="P22" s="4">
        <v>519500</v>
      </c>
      <c r="Q22" s="4">
        <v>945600</v>
      </c>
      <c r="R22" s="5">
        <v>-1.54E-2</v>
      </c>
      <c r="S22" s="4">
        <v>2665400</v>
      </c>
      <c r="T22" s="4">
        <f t="shared" si="2"/>
        <v>2470080</v>
      </c>
      <c r="U22" s="4">
        <f t="shared" si="3"/>
        <v>1284400</v>
      </c>
      <c r="V22" s="5">
        <v>1.8799999999999997E-2</v>
      </c>
    </row>
    <row r="23" spans="1:22" x14ac:dyDescent="0.2">
      <c r="A23" s="16" t="s">
        <v>323</v>
      </c>
      <c r="B23" s="4">
        <v>236300</v>
      </c>
      <c r="C23" s="4">
        <v>173700</v>
      </c>
      <c r="D23" s="4">
        <v>62600</v>
      </c>
      <c r="E23" s="4">
        <v>5286740000</v>
      </c>
      <c r="F23" s="4">
        <f t="shared" si="0"/>
        <v>238602214248</v>
      </c>
      <c r="G23" s="4">
        <v>2028000</v>
      </c>
      <c r="H23" s="4">
        <v>34000</v>
      </c>
      <c r="I23" s="4">
        <v>1994000</v>
      </c>
      <c r="J23" s="4">
        <v>170678160000</v>
      </c>
      <c r="K23" s="24">
        <f t="shared" si="1"/>
        <v>-264350581000</v>
      </c>
      <c r="L23" s="4">
        <v>933</v>
      </c>
      <c r="M23" s="4">
        <v>1888</v>
      </c>
      <c r="N23" s="4">
        <v>133</v>
      </c>
      <c r="O23" s="4">
        <v>236</v>
      </c>
      <c r="P23" s="4">
        <v>690300</v>
      </c>
      <c r="Q23" s="4">
        <v>1269800</v>
      </c>
      <c r="R23" s="5">
        <v>1.55E-2</v>
      </c>
      <c r="S23" s="4">
        <v>4151100</v>
      </c>
      <c r="T23" s="4">
        <f t="shared" si="2"/>
        <v>2251180</v>
      </c>
      <c r="U23" s="4">
        <f t="shared" si="3"/>
        <v>1284400</v>
      </c>
      <c r="V23" s="5">
        <v>3.5099999999999999E-2</v>
      </c>
    </row>
    <row r="24" spans="1:22" x14ac:dyDescent="0.2">
      <c r="A24" s="16" t="s">
        <v>322</v>
      </c>
      <c r="B24" s="4">
        <v>156200</v>
      </c>
      <c r="C24" s="4">
        <v>412300</v>
      </c>
      <c r="D24" s="4">
        <v>-256100</v>
      </c>
      <c r="E24" s="4">
        <v>-21522880000</v>
      </c>
      <c r="F24" s="4">
        <f t="shared" si="0"/>
        <v>233315474248</v>
      </c>
      <c r="G24" s="4">
        <v>181500</v>
      </c>
      <c r="H24" s="4">
        <v>26600</v>
      </c>
      <c r="I24" s="4">
        <v>154900</v>
      </c>
      <c r="J24" s="4">
        <v>12972210000</v>
      </c>
      <c r="K24" s="24">
        <f t="shared" si="1"/>
        <v>-435028741000</v>
      </c>
      <c r="L24" s="4">
        <v>592</v>
      </c>
      <c r="M24" s="4">
        <v>1717</v>
      </c>
      <c r="N24" s="4">
        <v>87</v>
      </c>
      <c r="O24" s="4">
        <v>228</v>
      </c>
      <c r="P24" s="4">
        <v>448200</v>
      </c>
      <c r="Q24" s="4">
        <v>1004500</v>
      </c>
      <c r="R24" s="5">
        <v>0</v>
      </c>
      <c r="S24" s="4">
        <v>1746700</v>
      </c>
      <c r="T24" s="4">
        <f t="shared" si="2"/>
        <v>2350500</v>
      </c>
      <c r="U24" s="4">
        <f t="shared" si="3"/>
        <v>864700</v>
      </c>
      <c r="V24" s="5">
        <v>1.77E-2</v>
      </c>
    </row>
    <row r="25" spans="1:22" x14ac:dyDescent="0.2">
      <c r="A25" s="16" t="s">
        <v>321</v>
      </c>
      <c r="B25" s="4">
        <v>874200</v>
      </c>
      <c r="C25" s="4">
        <v>580722</v>
      </c>
      <c r="D25" s="4">
        <v>293478</v>
      </c>
      <c r="E25" s="4">
        <v>24822170000</v>
      </c>
      <c r="F25" s="4">
        <f t="shared" si="0"/>
        <v>254838354248</v>
      </c>
      <c r="G25" s="4">
        <v>0</v>
      </c>
      <c r="H25" s="4">
        <v>0</v>
      </c>
      <c r="I25" s="4">
        <v>0</v>
      </c>
      <c r="J25" s="4">
        <v>-53578150000</v>
      </c>
      <c r="K25" s="24">
        <f t="shared" si="1"/>
        <v>-448000951000</v>
      </c>
      <c r="L25" s="4">
        <v>4038</v>
      </c>
      <c r="M25" s="4">
        <v>2387</v>
      </c>
      <c r="N25" s="4">
        <v>649</v>
      </c>
      <c r="O25" s="4">
        <v>314</v>
      </c>
      <c r="P25" s="4">
        <v>3640100</v>
      </c>
      <c r="Q25" s="4">
        <v>1739500</v>
      </c>
      <c r="R25" s="5">
        <v>3.44E-2</v>
      </c>
      <c r="S25" s="4">
        <v>5624400</v>
      </c>
      <c r="T25" s="4">
        <f t="shared" si="2"/>
        <v>1857440</v>
      </c>
      <c r="U25" s="4">
        <f t="shared" si="3"/>
        <v>864700</v>
      </c>
      <c r="V25" s="5">
        <v>6.59E-2</v>
      </c>
    </row>
    <row r="26" spans="1:22" x14ac:dyDescent="0.2">
      <c r="A26" s="16" t="s">
        <v>320</v>
      </c>
      <c r="B26" s="4">
        <v>138100</v>
      </c>
      <c r="C26" s="4">
        <v>109500</v>
      </c>
      <c r="D26" s="4">
        <v>28600</v>
      </c>
      <c r="E26" s="4">
        <v>2376410000</v>
      </c>
      <c r="F26" s="4">
        <f t="shared" si="0"/>
        <v>230016184248</v>
      </c>
      <c r="G26" s="4">
        <v>0</v>
      </c>
      <c r="H26" s="4">
        <v>0</v>
      </c>
      <c r="I26" s="4">
        <v>0</v>
      </c>
      <c r="J26" s="4">
        <v>-14043290000</v>
      </c>
      <c r="K26" s="24">
        <f t="shared" si="1"/>
        <v>-394422801000</v>
      </c>
      <c r="L26" s="4">
        <v>609</v>
      </c>
      <c r="M26" s="4">
        <v>744</v>
      </c>
      <c r="N26" s="4">
        <v>127</v>
      </c>
      <c r="O26" s="4">
        <v>91</v>
      </c>
      <c r="P26" s="4">
        <v>611500</v>
      </c>
      <c r="Q26" s="4">
        <v>494800</v>
      </c>
      <c r="R26" s="5">
        <v>1.2999999999999999E-3</v>
      </c>
      <c r="S26" s="4">
        <v>1284400</v>
      </c>
      <c r="T26" s="4">
        <f t="shared" si="2"/>
        <v>1819180</v>
      </c>
      <c r="U26" s="4">
        <f t="shared" si="3"/>
        <v>864700</v>
      </c>
      <c r="V26" s="5">
        <v>1.72E-2</v>
      </c>
    </row>
    <row r="27" spans="1:22" x14ac:dyDescent="0.2">
      <c r="A27" s="16" t="s">
        <v>319</v>
      </c>
      <c r="B27" s="4">
        <v>295000</v>
      </c>
      <c r="C27" s="4">
        <v>156400</v>
      </c>
      <c r="D27" s="4">
        <v>138600</v>
      </c>
      <c r="E27" s="4">
        <v>11191760000</v>
      </c>
      <c r="F27" s="4">
        <f t="shared" si="0"/>
        <v>227639774248</v>
      </c>
      <c r="G27" s="4">
        <v>0</v>
      </c>
      <c r="H27" s="4">
        <v>0</v>
      </c>
      <c r="I27" s="4">
        <v>0</v>
      </c>
      <c r="J27" s="4">
        <v>-43185220000</v>
      </c>
      <c r="K27" s="24">
        <f t="shared" si="1"/>
        <v>-380379511000</v>
      </c>
      <c r="L27" s="4">
        <v>1000</v>
      </c>
      <c r="M27" s="4">
        <v>1099</v>
      </c>
      <c r="N27" s="4">
        <v>189</v>
      </c>
      <c r="O27" s="4">
        <v>122</v>
      </c>
      <c r="P27" s="4">
        <v>965900</v>
      </c>
      <c r="Q27" s="4">
        <v>801500</v>
      </c>
      <c r="R27" s="5">
        <v>2.92E-2</v>
      </c>
      <c r="S27" s="4">
        <v>2056300</v>
      </c>
      <c r="T27" s="4">
        <f t="shared" si="2"/>
        <v>1678520</v>
      </c>
      <c r="U27" s="4">
        <f t="shared" si="3"/>
        <v>864700</v>
      </c>
      <c r="V27" s="5">
        <v>3.4500000000000003E-2</v>
      </c>
    </row>
    <row r="28" spans="1:22" x14ac:dyDescent="0.2">
      <c r="A28" s="16" t="s">
        <v>318</v>
      </c>
      <c r="B28" s="4">
        <v>157500</v>
      </c>
      <c r="C28" s="4">
        <v>339400</v>
      </c>
      <c r="D28" s="4">
        <v>-181900</v>
      </c>
      <c r="E28" s="4">
        <v>-14234860000</v>
      </c>
      <c r="F28" s="4">
        <f t="shared" si="0"/>
        <v>216448014248</v>
      </c>
      <c r="G28" s="4">
        <v>0</v>
      </c>
      <c r="H28" s="4">
        <v>0</v>
      </c>
      <c r="I28" s="4">
        <v>0</v>
      </c>
      <c r="J28" s="4">
        <v>-43185220000</v>
      </c>
      <c r="K28" s="24">
        <f t="shared" si="1"/>
        <v>-337194291000</v>
      </c>
      <c r="L28" s="4">
        <v>397</v>
      </c>
      <c r="M28" s="4">
        <v>1676</v>
      </c>
      <c r="N28" s="4">
        <v>55</v>
      </c>
      <c r="O28" s="4">
        <v>236</v>
      </c>
      <c r="P28" s="4">
        <v>272800</v>
      </c>
      <c r="Q28" s="4">
        <v>1173500</v>
      </c>
      <c r="R28" s="5">
        <v>-1.01E-2</v>
      </c>
      <c r="S28" s="4">
        <v>1652600</v>
      </c>
      <c r="T28" s="4">
        <f t="shared" si="2"/>
        <v>1608180</v>
      </c>
      <c r="U28" s="4">
        <f t="shared" si="3"/>
        <v>864700</v>
      </c>
      <c r="V28" s="5">
        <v>3.4799999999999998E-2</v>
      </c>
    </row>
    <row r="29" spans="1:22" x14ac:dyDescent="0.2">
      <c r="A29" s="16" t="s">
        <v>317</v>
      </c>
      <c r="B29" s="4">
        <v>25000</v>
      </c>
      <c r="C29" s="4">
        <v>2400</v>
      </c>
      <c r="D29" s="4">
        <v>22600</v>
      </c>
      <c r="E29" s="4">
        <v>1803480000</v>
      </c>
      <c r="F29" s="4">
        <f t="shared" si="0"/>
        <v>230682874248</v>
      </c>
      <c r="G29" s="4">
        <v>298000</v>
      </c>
      <c r="H29" s="4">
        <v>217100</v>
      </c>
      <c r="I29" s="4">
        <v>80900</v>
      </c>
      <c r="J29" s="4">
        <v>6484830000</v>
      </c>
      <c r="K29" s="24">
        <f t="shared" si="1"/>
        <v>-294009071000</v>
      </c>
      <c r="L29" s="4">
        <v>548</v>
      </c>
      <c r="M29" s="4">
        <v>884</v>
      </c>
      <c r="N29" s="4">
        <v>63</v>
      </c>
      <c r="O29" s="4">
        <v>74</v>
      </c>
      <c r="P29" s="4">
        <v>339000</v>
      </c>
      <c r="Q29" s="4">
        <v>524700</v>
      </c>
      <c r="R29" s="5">
        <v>-2.5000000000000001E-3</v>
      </c>
      <c r="S29" s="4">
        <v>864700</v>
      </c>
      <c r="T29" s="4">
        <f t="shared" si="2"/>
        <v>1655460</v>
      </c>
      <c r="U29" s="4">
        <f t="shared" si="3"/>
        <v>1664600</v>
      </c>
      <c r="V29" s="5">
        <v>1.8600000000000002E-2</v>
      </c>
    </row>
    <row r="30" spans="1:22" x14ac:dyDescent="0.2">
      <c r="A30" s="16" t="s">
        <v>316</v>
      </c>
      <c r="B30" s="4">
        <v>369600</v>
      </c>
      <c r="C30" s="4">
        <v>13300</v>
      </c>
      <c r="D30" s="4">
        <v>356300</v>
      </c>
      <c r="E30" s="4">
        <v>28457430000</v>
      </c>
      <c r="F30" s="4">
        <f t="shared" si="0"/>
        <v>228879394248</v>
      </c>
      <c r="G30" s="4">
        <v>45900</v>
      </c>
      <c r="H30" s="4">
        <v>23800</v>
      </c>
      <c r="I30" s="4">
        <v>22100</v>
      </c>
      <c r="J30" s="4">
        <v>1740770000</v>
      </c>
      <c r="K30" s="24">
        <f t="shared" si="1"/>
        <v>-300493901000</v>
      </c>
      <c r="L30" s="4">
        <v>1202</v>
      </c>
      <c r="M30" s="4">
        <v>1066</v>
      </c>
      <c r="N30" s="4">
        <v>103</v>
      </c>
      <c r="O30" s="4">
        <v>118</v>
      </c>
      <c r="P30" s="4">
        <v>783400</v>
      </c>
      <c r="Q30" s="4">
        <v>844300</v>
      </c>
      <c r="R30" s="5">
        <v>-6.1999999999999998E-3</v>
      </c>
      <c r="S30" s="4">
        <v>1664600</v>
      </c>
      <c r="T30" s="4">
        <f t="shared" si="2"/>
        <v>1563170</v>
      </c>
      <c r="U30" s="4">
        <f t="shared" si="3"/>
        <v>693800</v>
      </c>
      <c r="V30" s="5">
        <v>2.98E-2</v>
      </c>
    </row>
    <row r="31" spans="1:22" x14ac:dyDescent="0.2">
      <c r="A31" s="16" t="s">
        <v>315</v>
      </c>
      <c r="B31" s="4">
        <v>917200</v>
      </c>
      <c r="C31" s="4">
        <v>146400</v>
      </c>
      <c r="D31" s="4">
        <v>770800</v>
      </c>
      <c r="E31" s="4">
        <v>62078060000</v>
      </c>
      <c r="F31" s="4">
        <f t="shared" si="0"/>
        <v>200421964248</v>
      </c>
      <c r="G31" s="4">
        <v>0</v>
      </c>
      <c r="H31" s="4">
        <v>0</v>
      </c>
      <c r="I31" s="4">
        <v>0</v>
      </c>
      <c r="J31" s="4">
        <v>2029160000</v>
      </c>
      <c r="K31" s="24">
        <f t="shared" si="1"/>
        <v>-302234671000</v>
      </c>
      <c r="L31" s="4">
        <v>1721</v>
      </c>
      <c r="M31" s="4">
        <v>1391</v>
      </c>
      <c r="N31" s="4">
        <v>378</v>
      </c>
      <c r="O31" s="4">
        <v>265</v>
      </c>
      <c r="P31" s="4">
        <v>2057400</v>
      </c>
      <c r="Q31" s="4">
        <v>1392100</v>
      </c>
      <c r="R31" s="5">
        <v>2.6800000000000001E-2</v>
      </c>
      <c r="S31" s="4">
        <v>3455800</v>
      </c>
      <c r="T31" s="4">
        <f t="shared" si="2"/>
        <v>1494400</v>
      </c>
      <c r="U31" s="4">
        <f t="shared" si="3"/>
        <v>693800</v>
      </c>
      <c r="V31" s="5">
        <v>2.9600000000000001E-2</v>
      </c>
    </row>
    <row r="32" spans="1:22" x14ac:dyDescent="0.2">
      <c r="A32" s="16" t="s">
        <v>314</v>
      </c>
      <c r="B32" s="4">
        <v>150000</v>
      </c>
      <c r="C32" s="4">
        <v>150300</v>
      </c>
      <c r="D32" s="4">
        <v>-300</v>
      </c>
      <c r="E32" s="4">
        <v>-23550000</v>
      </c>
      <c r="F32" s="4">
        <f t="shared" si="0"/>
        <v>138343904248</v>
      </c>
      <c r="G32" s="4">
        <v>66800</v>
      </c>
      <c r="H32" s="4">
        <v>41000</v>
      </c>
      <c r="I32" s="4">
        <v>25800</v>
      </c>
      <c r="J32" s="4">
        <v>2029160000</v>
      </c>
      <c r="K32" s="24">
        <f t="shared" si="1"/>
        <v>-304263831000</v>
      </c>
      <c r="L32" s="4">
        <v>844</v>
      </c>
      <c r="M32" s="4">
        <v>1040</v>
      </c>
      <c r="N32" s="4">
        <v>144</v>
      </c>
      <c r="O32" s="4">
        <v>184</v>
      </c>
      <c r="P32" s="4">
        <v>912900</v>
      </c>
      <c r="Q32" s="4">
        <v>1105300</v>
      </c>
      <c r="R32" s="5">
        <v>1.2999999999999999E-3</v>
      </c>
      <c r="S32" s="4">
        <v>2200200</v>
      </c>
      <c r="T32" s="4">
        <f t="shared" si="2"/>
        <v>1365500</v>
      </c>
      <c r="U32" s="4">
        <f t="shared" si="3"/>
        <v>649700</v>
      </c>
      <c r="V32" s="5">
        <v>3.04E-2</v>
      </c>
    </row>
    <row r="33" spans="1:22" x14ac:dyDescent="0.2">
      <c r="A33" s="16" t="s">
        <v>313</v>
      </c>
      <c r="B33" s="4">
        <v>34000</v>
      </c>
      <c r="C33" s="4">
        <v>5500</v>
      </c>
      <c r="D33" s="4">
        <v>28500</v>
      </c>
      <c r="E33" s="4">
        <v>2321800000</v>
      </c>
      <c r="F33" s="4">
        <f t="shared" si="0"/>
        <v>138367454248</v>
      </c>
      <c r="G33" s="4">
        <v>29000</v>
      </c>
      <c r="H33" s="4">
        <v>2400</v>
      </c>
      <c r="I33" s="4">
        <v>26600</v>
      </c>
      <c r="J33" s="4">
        <v>2161400000</v>
      </c>
      <c r="K33" s="24">
        <f t="shared" si="1"/>
        <v>-306292991000</v>
      </c>
      <c r="L33" s="4">
        <v>796</v>
      </c>
      <c r="M33" s="4">
        <v>1032</v>
      </c>
      <c r="N33" s="4">
        <v>158</v>
      </c>
      <c r="O33" s="4">
        <v>184</v>
      </c>
      <c r="P33" s="4">
        <v>737900</v>
      </c>
      <c r="Q33" s="4">
        <v>1163600</v>
      </c>
      <c r="R33" s="5">
        <v>-4.3400000000000001E-2</v>
      </c>
      <c r="S33" s="4">
        <v>1962100</v>
      </c>
      <c r="T33" s="4">
        <f t="shared" si="2"/>
        <v>1302160</v>
      </c>
      <c r="U33" s="4">
        <f t="shared" si="3"/>
        <v>649700</v>
      </c>
      <c r="V33" s="5">
        <v>6.4399999999999999E-2</v>
      </c>
    </row>
    <row r="34" spans="1:22" x14ac:dyDescent="0.2">
      <c r="A34" s="16" t="s">
        <v>270</v>
      </c>
      <c r="B34" s="4">
        <v>50000</v>
      </c>
      <c r="C34" s="4">
        <v>170000</v>
      </c>
      <c r="D34" s="4">
        <v>-120000</v>
      </c>
      <c r="E34" s="4">
        <v>-9696420000</v>
      </c>
      <c r="F34" s="4">
        <f t="shared" si="0"/>
        <v>136045654248</v>
      </c>
      <c r="G34" s="4">
        <v>61200</v>
      </c>
      <c r="H34" s="4">
        <v>148700</v>
      </c>
      <c r="I34" s="4">
        <v>-87500</v>
      </c>
      <c r="J34" s="4">
        <v>-7015420000</v>
      </c>
      <c r="K34" s="24">
        <f t="shared" si="1"/>
        <v>-308454391000</v>
      </c>
      <c r="L34" s="4">
        <v>1739</v>
      </c>
      <c r="M34" s="4">
        <v>1101</v>
      </c>
      <c r="N34" s="4">
        <v>305</v>
      </c>
      <c r="O34" s="4">
        <v>196</v>
      </c>
      <c r="P34" s="4">
        <v>1585600</v>
      </c>
      <c r="Q34" s="4">
        <v>1021500</v>
      </c>
      <c r="R34" s="5">
        <v>3.0299999999999997E-2</v>
      </c>
      <c r="S34" s="4">
        <v>2739900</v>
      </c>
      <c r="T34" s="4">
        <f t="shared" si="2"/>
        <v>1100130</v>
      </c>
      <c r="U34" s="4">
        <f t="shared" si="3"/>
        <v>649700</v>
      </c>
      <c r="V34" s="5">
        <v>3.5200000000000002E-2</v>
      </c>
    </row>
    <row r="35" spans="1:22" x14ac:dyDescent="0.2">
      <c r="A35" s="16" t="s">
        <v>269</v>
      </c>
      <c r="B35" s="4">
        <v>1400</v>
      </c>
      <c r="C35" s="4">
        <v>0</v>
      </c>
      <c r="D35" s="4">
        <v>1400</v>
      </c>
      <c r="E35" s="4">
        <v>108760000</v>
      </c>
      <c r="F35" s="4">
        <f t="shared" si="0"/>
        <v>145742074248</v>
      </c>
      <c r="G35" s="4">
        <v>141700</v>
      </c>
      <c r="H35" s="4">
        <v>6400</v>
      </c>
      <c r="I35" s="4">
        <v>135300</v>
      </c>
      <c r="J35" s="4">
        <v>10626030000</v>
      </c>
      <c r="K35" s="24">
        <f t="shared" si="1"/>
        <v>-301438971000</v>
      </c>
      <c r="L35" s="4">
        <v>357</v>
      </c>
      <c r="M35" s="4">
        <v>368</v>
      </c>
      <c r="N35" s="4">
        <v>41</v>
      </c>
      <c r="O35" s="4">
        <v>42</v>
      </c>
      <c r="P35" s="4">
        <v>327100</v>
      </c>
      <c r="Q35" s="4">
        <v>265600</v>
      </c>
      <c r="R35" s="5">
        <v>3.8E-3</v>
      </c>
      <c r="S35" s="4">
        <v>693800</v>
      </c>
      <c r="T35" s="4">
        <f t="shared" si="2"/>
        <v>1111330</v>
      </c>
      <c r="U35" s="4">
        <f t="shared" si="3"/>
        <v>649700</v>
      </c>
      <c r="V35" s="5">
        <v>2.2700000000000001E-2</v>
      </c>
    </row>
    <row r="36" spans="1:22" x14ac:dyDescent="0.2">
      <c r="A36" s="16" t="s">
        <v>268</v>
      </c>
      <c r="B36" s="4">
        <v>5400</v>
      </c>
      <c r="C36" s="4">
        <v>0</v>
      </c>
      <c r="D36" s="4">
        <v>5400</v>
      </c>
      <c r="E36" s="4">
        <v>425698383</v>
      </c>
      <c r="F36" s="4">
        <f t="shared" si="0"/>
        <v>145633314248</v>
      </c>
      <c r="G36" s="4">
        <v>13200</v>
      </c>
      <c r="H36" s="4">
        <v>119000</v>
      </c>
      <c r="I36" s="4">
        <v>-105800</v>
      </c>
      <c r="J36" s="4">
        <v>-8314540000</v>
      </c>
      <c r="K36" s="24">
        <f t="shared" si="1"/>
        <v>-312065001000</v>
      </c>
      <c r="L36" s="4">
        <v>346</v>
      </c>
      <c r="M36" s="4">
        <v>358</v>
      </c>
      <c r="N36" s="4">
        <v>57</v>
      </c>
      <c r="O36" s="4">
        <v>69</v>
      </c>
      <c r="P36" s="4">
        <v>404900</v>
      </c>
      <c r="Q36" s="4">
        <v>375600</v>
      </c>
      <c r="R36" s="5">
        <v>5.1000000000000004E-3</v>
      </c>
      <c r="S36" s="4">
        <v>901800</v>
      </c>
      <c r="T36" s="4">
        <f t="shared" si="2"/>
        <v>1215380</v>
      </c>
      <c r="U36" s="4">
        <f t="shared" si="3"/>
        <v>649700</v>
      </c>
      <c r="V36" s="5">
        <v>2.0099999999999996E-2</v>
      </c>
    </row>
    <row r="37" spans="1:22" x14ac:dyDescent="0.2">
      <c r="A37" s="16" t="s">
        <v>254</v>
      </c>
      <c r="B37" s="4">
        <v>30700</v>
      </c>
      <c r="C37" s="4">
        <v>0</v>
      </c>
      <c r="D37" s="4">
        <v>30700</v>
      </c>
      <c r="E37" s="4">
        <v>2399080000</v>
      </c>
      <c r="F37" s="4">
        <f t="shared" si="0"/>
        <v>145207615865</v>
      </c>
      <c r="G37" s="4">
        <v>15000</v>
      </c>
      <c r="H37" s="4">
        <v>37400</v>
      </c>
      <c r="I37" s="4">
        <v>-22400</v>
      </c>
      <c r="J37" s="4">
        <v>-1740560000</v>
      </c>
      <c r="K37" s="24">
        <f t="shared" si="1"/>
        <v>-303750461000</v>
      </c>
      <c r="L37" s="4">
        <v>573</v>
      </c>
      <c r="M37" s="4">
        <v>377</v>
      </c>
      <c r="N37" s="4">
        <v>52</v>
      </c>
      <c r="O37" s="4">
        <v>32</v>
      </c>
      <c r="P37" s="4">
        <v>316200</v>
      </c>
      <c r="Q37" s="4">
        <v>204800</v>
      </c>
      <c r="R37" s="5">
        <v>1.4199999999999999E-2</v>
      </c>
      <c r="S37" s="4">
        <v>649700</v>
      </c>
      <c r="T37" s="4">
        <f t="shared" si="2"/>
        <v>1232840</v>
      </c>
      <c r="U37" s="4">
        <f t="shared" si="3"/>
        <v>741700</v>
      </c>
      <c r="V37" s="5">
        <v>1.5300000000000001E-2</v>
      </c>
    </row>
    <row r="38" spans="1:22" x14ac:dyDescent="0.2">
      <c r="A38" s="16" t="s">
        <v>253</v>
      </c>
      <c r="B38" s="4">
        <v>102500</v>
      </c>
      <c r="C38" s="4">
        <v>1400</v>
      </c>
      <c r="D38" s="4">
        <v>101100</v>
      </c>
      <c r="E38" s="4">
        <v>7946210000</v>
      </c>
      <c r="F38" s="4">
        <f t="shared" si="0"/>
        <v>142808535865</v>
      </c>
      <c r="G38" s="4">
        <v>73500</v>
      </c>
      <c r="H38" s="4">
        <v>0</v>
      </c>
      <c r="I38" s="4">
        <v>73500</v>
      </c>
      <c r="J38" s="4">
        <v>5703720000</v>
      </c>
      <c r="K38" s="24">
        <f t="shared" si="1"/>
        <v>-302009901000</v>
      </c>
      <c r="L38" s="4">
        <v>405</v>
      </c>
      <c r="M38" s="4">
        <v>661</v>
      </c>
      <c r="N38" s="4">
        <v>46</v>
      </c>
      <c r="O38" s="4">
        <v>108</v>
      </c>
      <c r="P38" s="4">
        <v>282900</v>
      </c>
      <c r="Q38" s="4">
        <v>571600</v>
      </c>
      <c r="R38" s="5">
        <v>-6.4000000000000003E-3</v>
      </c>
      <c r="S38" s="4">
        <v>949200</v>
      </c>
      <c r="T38" s="4">
        <f t="shared" si="2"/>
        <v>1269340</v>
      </c>
      <c r="U38" s="4">
        <f t="shared" si="3"/>
        <v>741700</v>
      </c>
      <c r="V38" s="5">
        <v>2.1700000000000001E-2</v>
      </c>
    </row>
    <row r="39" spans="1:22" x14ac:dyDescent="0.2">
      <c r="A39" s="16" t="s">
        <v>252</v>
      </c>
      <c r="B39" s="4">
        <v>75000</v>
      </c>
      <c r="C39" s="4">
        <v>80400</v>
      </c>
      <c r="D39" s="4">
        <v>-5400</v>
      </c>
      <c r="E39" s="4">
        <v>-426760000</v>
      </c>
      <c r="F39" s="4">
        <f t="shared" si="0"/>
        <v>134862325865</v>
      </c>
      <c r="G39" s="4">
        <v>0</v>
      </c>
      <c r="H39" s="4">
        <v>0</v>
      </c>
      <c r="I39" s="4">
        <v>0</v>
      </c>
      <c r="J39" s="4">
        <v>6531530000</v>
      </c>
      <c r="K39" s="24">
        <f t="shared" si="1"/>
        <v>-307713621000</v>
      </c>
      <c r="L39" s="4">
        <v>862</v>
      </c>
      <c r="M39" s="4">
        <v>757</v>
      </c>
      <c r="N39" s="4">
        <v>67</v>
      </c>
      <c r="O39" s="4">
        <v>114</v>
      </c>
      <c r="P39" s="4">
        <v>390500</v>
      </c>
      <c r="Q39" s="4">
        <v>640500</v>
      </c>
      <c r="R39" s="5">
        <v>-2.3E-2</v>
      </c>
      <c r="S39" s="4">
        <v>1337500</v>
      </c>
      <c r="T39" s="4">
        <f t="shared" si="2"/>
        <v>1263090</v>
      </c>
      <c r="U39" s="4">
        <f t="shared" si="3"/>
        <v>719600</v>
      </c>
      <c r="V39" s="5">
        <v>2.0199999999999999E-2</v>
      </c>
    </row>
    <row r="40" spans="1:22" x14ac:dyDescent="0.2">
      <c r="A40" s="16" t="s">
        <v>251</v>
      </c>
      <c r="B40" s="4">
        <v>17800</v>
      </c>
      <c r="C40" s="4">
        <v>30700</v>
      </c>
      <c r="D40" s="4">
        <v>-12900</v>
      </c>
      <c r="E40" s="4">
        <v>-1022640000</v>
      </c>
      <c r="F40" s="4">
        <f t="shared" si="0"/>
        <v>135289085865</v>
      </c>
      <c r="G40" s="4">
        <v>81600</v>
      </c>
      <c r="H40" s="4">
        <v>0</v>
      </c>
      <c r="I40" s="4">
        <v>81600</v>
      </c>
      <c r="J40" s="4">
        <v>6531530000</v>
      </c>
      <c r="K40" s="24">
        <f t="shared" si="1"/>
        <v>-314245151000</v>
      </c>
      <c r="L40" s="4">
        <v>899</v>
      </c>
      <c r="M40" s="4">
        <v>633</v>
      </c>
      <c r="N40" s="4">
        <v>48</v>
      </c>
      <c r="O40" s="4">
        <v>64</v>
      </c>
      <c r="P40" s="4">
        <v>309500</v>
      </c>
      <c r="Q40" s="4">
        <v>362600</v>
      </c>
      <c r="R40" s="5">
        <v>-8.6999999999999994E-3</v>
      </c>
      <c r="S40" s="4">
        <v>741700</v>
      </c>
      <c r="T40" s="4">
        <f t="shared" si="2"/>
        <v>1295170</v>
      </c>
      <c r="U40" s="4">
        <f t="shared" si="3"/>
        <v>719600</v>
      </c>
      <c r="V40" s="5">
        <v>2.1000000000000001E-2</v>
      </c>
    </row>
    <row r="41" spans="1:22" x14ac:dyDescent="0.2">
      <c r="A41" s="16" t="s">
        <v>250</v>
      </c>
      <c r="B41" s="4">
        <v>700</v>
      </c>
      <c r="C41" s="4">
        <v>102800</v>
      </c>
      <c r="D41" s="4">
        <v>-102100</v>
      </c>
      <c r="E41" s="4">
        <v>-8266610000</v>
      </c>
      <c r="F41" s="4">
        <f t="shared" si="0"/>
        <v>136311725865</v>
      </c>
      <c r="G41" s="4">
        <v>0</v>
      </c>
      <c r="H41" s="4">
        <v>0</v>
      </c>
      <c r="I41" s="4">
        <v>0</v>
      </c>
      <c r="J41" s="4">
        <v>-29522470000</v>
      </c>
      <c r="K41" s="24">
        <f t="shared" si="1"/>
        <v>-320776681000</v>
      </c>
      <c r="L41" s="4">
        <v>1792</v>
      </c>
      <c r="M41" s="4">
        <v>1597</v>
      </c>
      <c r="N41" s="4">
        <v>254</v>
      </c>
      <c r="O41" s="4">
        <v>212</v>
      </c>
      <c r="P41" s="4">
        <v>1572600</v>
      </c>
      <c r="Q41" s="4">
        <v>1190600</v>
      </c>
      <c r="R41" s="5">
        <v>3.8E-3</v>
      </c>
      <c r="S41" s="4">
        <v>2768100</v>
      </c>
      <c r="T41" s="4">
        <f t="shared" si="2"/>
        <v>1223530</v>
      </c>
      <c r="U41" s="4">
        <f t="shared" si="3"/>
        <v>719600</v>
      </c>
      <c r="V41" s="5">
        <v>4.4500000000000005E-2</v>
      </c>
    </row>
    <row r="42" spans="1:22" x14ac:dyDescent="0.2">
      <c r="A42" s="16" t="s">
        <v>249</v>
      </c>
      <c r="B42" s="4">
        <v>119200</v>
      </c>
      <c r="C42" s="4">
        <v>12200</v>
      </c>
      <c r="D42" s="4">
        <v>107000</v>
      </c>
      <c r="E42" s="4">
        <v>8651900000</v>
      </c>
      <c r="F42" s="4">
        <f t="shared" si="0"/>
        <v>144578335865</v>
      </c>
      <c r="G42" s="4">
        <v>61200</v>
      </c>
      <c r="H42" s="4">
        <v>42600</v>
      </c>
      <c r="I42" s="4">
        <v>18600</v>
      </c>
      <c r="J42" s="4">
        <v>1467840000</v>
      </c>
      <c r="K42" s="24">
        <f t="shared" si="1"/>
        <v>-291254211000</v>
      </c>
      <c r="L42" s="4">
        <v>395</v>
      </c>
      <c r="M42" s="4">
        <v>573</v>
      </c>
      <c r="N42" s="4">
        <v>74</v>
      </c>
      <c r="O42" s="4">
        <v>55</v>
      </c>
      <c r="P42" s="4">
        <v>337000</v>
      </c>
      <c r="Q42" s="4">
        <v>349200</v>
      </c>
      <c r="R42" s="5">
        <v>8.8999999999999999E-3</v>
      </c>
      <c r="S42" s="4">
        <v>911200</v>
      </c>
      <c r="T42" s="4">
        <f t="shared" si="2"/>
        <v>1392690</v>
      </c>
      <c r="U42" s="4">
        <f t="shared" si="3"/>
        <v>719600</v>
      </c>
      <c r="V42" s="5">
        <v>1.38E-2</v>
      </c>
    </row>
    <row r="43" spans="1:22" x14ac:dyDescent="0.2">
      <c r="A43" s="16" t="s">
        <v>248</v>
      </c>
      <c r="B43" s="4">
        <v>259100</v>
      </c>
      <c r="C43" s="4">
        <v>17800</v>
      </c>
      <c r="D43" s="4">
        <v>241300</v>
      </c>
      <c r="E43" s="4">
        <v>19503560000</v>
      </c>
      <c r="F43" s="4">
        <f t="shared" si="0"/>
        <v>135926435865</v>
      </c>
      <c r="G43" s="4">
        <v>115800</v>
      </c>
      <c r="H43" s="4">
        <v>27100</v>
      </c>
      <c r="I43" s="4">
        <v>88700</v>
      </c>
      <c r="J43" s="4">
        <v>7112460000</v>
      </c>
      <c r="K43" s="24">
        <f t="shared" si="1"/>
        <v>-292722051000</v>
      </c>
      <c r="L43" s="4">
        <v>936</v>
      </c>
      <c r="M43" s="4">
        <v>840</v>
      </c>
      <c r="N43" s="4">
        <v>94</v>
      </c>
      <c r="O43" s="4">
        <v>85</v>
      </c>
      <c r="P43" s="4">
        <v>590000</v>
      </c>
      <c r="Q43" s="4">
        <v>550000</v>
      </c>
      <c r="R43" s="5">
        <v>-2.5000000000000001E-3</v>
      </c>
      <c r="S43" s="4">
        <v>1328700</v>
      </c>
      <c r="T43" s="4">
        <f t="shared" si="2"/>
        <v>1593300</v>
      </c>
      <c r="U43" s="4">
        <f t="shared" si="3"/>
        <v>719600</v>
      </c>
      <c r="V43" s="5">
        <v>2.4700000000000003E-2</v>
      </c>
    </row>
    <row r="44" spans="1:22" x14ac:dyDescent="0.2">
      <c r="A44" s="16" t="s">
        <v>247</v>
      </c>
      <c r="B44" s="4">
        <v>24393</v>
      </c>
      <c r="C44" s="4">
        <v>700</v>
      </c>
      <c r="D44" s="4">
        <v>23693</v>
      </c>
      <c r="E44" s="4">
        <v>1900320000</v>
      </c>
      <c r="F44" s="4">
        <f t="shared" si="0"/>
        <v>116422875865</v>
      </c>
      <c r="G44" s="4">
        <v>0</v>
      </c>
      <c r="H44" s="4">
        <v>0</v>
      </c>
      <c r="I44" s="4">
        <v>0</v>
      </c>
      <c r="J44" s="4">
        <v>4149120000</v>
      </c>
      <c r="K44" s="24">
        <f t="shared" si="1"/>
        <v>-299834511000</v>
      </c>
      <c r="L44" s="4">
        <v>410</v>
      </c>
      <c r="M44" s="4">
        <v>612</v>
      </c>
      <c r="N44" s="4">
        <v>39</v>
      </c>
      <c r="O44" s="4">
        <v>32</v>
      </c>
      <c r="P44" s="4">
        <v>296200</v>
      </c>
      <c r="Q44" s="4">
        <v>285200</v>
      </c>
      <c r="R44" s="5">
        <v>-3.7000000000000002E-3</v>
      </c>
      <c r="S44" s="4">
        <v>719600</v>
      </c>
      <c r="T44" s="4">
        <f t="shared" si="2"/>
        <v>1700790</v>
      </c>
      <c r="U44" s="4">
        <f t="shared" si="3"/>
        <v>805800</v>
      </c>
      <c r="V44" s="5">
        <v>1.1299999999999999E-2</v>
      </c>
    </row>
    <row r="45" spans="1:22" x14ac:dyDescent="0.2">
      <c r="A45" s="16" t="s">
        <v>246</v>
      </c>
      <c r="B45" s="4">
        <v>12810</v>
      </c>
      <c r="C45" s="4">
        <v>119200</v>
      </c>
      <c r="D45" s="4">
        <v>-106390</v>
      </c>
      <c r="E45" s="4">
        <v>-8479586669</v>
      </c>
      <c r="F45" s="4">
        <f t="shared" si="0"/>
        <v>114522555865</v>
      </c>
      <c r="G45" s="4">
        <v>0</v>
      </c>
      <c r="H45" s="4">
        <v>0</v>
      </c>
      <c r="I45" s="4">
        <v>0</v>
      </c>
      <c r="J45" s="4">
        <v>4149120000</v>
      </c>
      <c r="K45" s="24">
        <f t="shared" si="1"/>
        <v>-303983631000</v>
      </c>
      <c r="L45" s="4">
        <v>401</v>
      </c>
      <c r="M45" s="4">
        <v>695</v>
      </c>
      <c r="N45" s="4">
        <v>64</v>
      </c>
      <c r="O45" s="4">
        <v>84</v>
      </c>
      <c r="P45" s="4">
        <v>261200</v>
      </c>
      <c r="Q45" s="4">
        <v>435500</v>
      </c>
      <c r="R45" s="5">
        <v>0</v>
      </c>
      <c r="S45" s="4">
        <v>805800</v>
      </c>
      <c r="T45" s="4">
        <f t="shared" si="2"/>
        <v>1801680</v>
      </c>
      <c r="U45" s="4">
        <f t="shared" si="3"/>
        <v>824300</v>
      </c>
      <c r="V45" s="5">
        <v>2.23E-2</v>
      </c>
    </row>
    <row r="46" spans="1:22" x14ac:dyDescent="0.2">
      <c r="A46" s="16" t="s">
        <v>245</v>
      </c>
      <c r="B46" s="4">
        <v>81534</v>
      </c>
      <c r="C46" s="4">
        <v>259100</v>
      </c>
      <c r="D46" s="4">
        <v>-177566</v>
      </c>
      <c r="E46" s="4">
        <v>-14268110000</v>
      </c>
      <c r="F46" s="4">
        <f t="shared" si="0"/>
        <v>123002142534</v>
      </c>
      <c r="G46" s="4">
        <v>34000</v>
      </c>
      <c r="H46" s="4">
        <v>111100</v>
      </c>
      <c r="I46" s="4">
        <v>-77100</v>
      </c>
      <c r="J46" s="4">
        <v>-6113170000</v>
      </c>
      <c r="K46" s="24">
        <f t="shared" si="1"/>
        <v>-308132751000</v>
      </c>
      <c r="L46" s="4">
        <v>1202</v>
      </c>
      <c r="M46" s="4">
        <v>769</v>
      </c>
      <c r="N46" s="4">
        <v>170</v>
      </c>
      <c r="O46" s="4">
        <v>110</v>
      </c>
      <c r="P46" s="4">
        <v>956500</v>
      </c>
      <c r="Q46" s="4">
        <v>604000</v>
      </c>
      <c r="R46" s="5">
        <v>1.3999999999999999E-2</v>
      </c>
      <c r="S46" s="4">
        <v>1942300</v>
      </c>
      <c r="T46" s="4">
        <f t="shared" si="2"/>
        <v>1872620</v>
      </c>
      <c r="U46" s="4">
        <f t="shared" si="3"/>
        <v>824300</v>
      </c>
      <c r="V46" s="5">
        <v>3.2099999999999997E-2</v>
      </c>
    </row>
    <row r="47" spans="1:22" x14ac:dyDescent="0.2">
      <c r="A47" s="16" t="s">
        <v>244</v>
      </c>
      <c r="B47" s="4">
        <v>17700</v>
      </c>
      <c r="C47" s="4">
        <v>20000</v>
      </c>
      <c r="D47" s="4">
        <v>-2300</v>
      </c>
      <c r="E47" s="4">
        <v>-178030000</v>
      </c>
      <c r="F47" s="4">
        <f t="shared" ref="F47:F73" si="4">E47+F48</f>
        <v>137270252534</v>
      </c>
      <c r="G47" s="4">
        <v>30600</v>
      </c>
      <c r="H47" s="4">
        <v>138400</v>
      </c>
      <c r="I47" s="4">
        <v>-107800</v>
      </c>
      <c r="J47" s="4">
        <v>-8382800000</v>
      </c>
      <c r="K47" s="24">
        <f t="shared" ref="K47:K73" si="5">K48+J47</f>
        <v>-302019581000</v>
      </c>
      <c r="L47" s="4">
        <v>564</v>
      </c>
      <c r="M47" s="4">
        <v>556</v>
      </c>
      <c r="N47" s="4">
        <v>92</v>
      </c>
      <c r="O47" s="4">
        <v>56</v>
      </c>
      <c r="P47" s="4">
        <v>451900</v>
      </c>
      <c r="Q47" s="4">
        <v>334800</v>
      </c>
      <c r="R47" s="5">
        <v>1.03E-2</v>
      </c>
      <c r="S47" s="4">
        <v>824300</v>
      </c>
      <c r="T47" s="4">
        <f t="shared" si="2"/>
        <v>1982680</v>
      </c>
      <c r="U47" s="4">
        <f t="shared" ref="U47:U73" si="6">MIN(S48:S52)</f>
        <v>1062500</v>
      </c>
      <c r="V47" s="5">
        <v>1.6500000000000001E-2</v>
      </c>
    </row>
    <row r="48" spans="1:22" x14ac:dyDescent="0.2">
      <c r="A48" s="16" t="s">
        <v>243</v>
      </c>
      <c r="B48" s="4">
        <v>40500</v>
      </c>
      <c r="C48" s="4">
        <v>17200</v>
      </c>
      <c r="D48" s="4">
        <v>23300</v>
      </c>
      <c r="E48" s="4">
        <v>1835350000</v>
      </c>
      <c r="F48" s="4">
        <f t="shared" si="4"/>
        <v>137448282534</v>
      </c>
      <c r="G48" s="4">
        <v>70400</v>
      </c>
      <c r="H48" s="4">
        <v>106800</v>
      </c>
      <c r="I48" s="4">
        <v>-36400</v>
      </c>
      <c r="J48" s="4">
        <v>-2822920000</v>
      </c>
      <c r="K48" s="24">
        <f t="shared" si="5"/>
        <v>-293636781000</v>
      </c>
      <c r="L48" s="4">
        <v>866</v>
      </c>
      <c r="M48" s="4">
        <v>1052</v>
      </c>
      <c r="N48" s="4">
        <v>116</v>
      </c>
      <c r="O48" s="4">
        <v>113</v>
      </c>
      <c r="P48" s="4">
        <v>598300</v>
      </c>
      <c r="Q48" s="4">
        <v>663500</v>
      </c>
      <c r="R48" s="5">
        <v>-6.4000000000000003E-3</v>
      </c>
      <c r="S48" s="4">
        <v>1314200</v>
      </c>
      <c r="T48" s="4">
        <f t="shared" si="2"/>
        <v>2089260</v>
      </c>
      <c r="U48" s="4">
        <f t="shared" si="6"/>
        <v>1062500</v>
      </c>
      <c r="V48" s="5">
        <v>2.52E-2</v>
      </c>
    </row>
    <row r="49" spans="1:22" x14ac:dyDescent="0.2">
      <c r="A49" s="16" t="s">
        <v>236</v>
      </c>
      <c r="B49" s="4">
        <v>142500</v>
      </c>
      <c r="C49" s="4">
        <v>81534</v>
      </c>
      <c r="D49" s="4">
        <v>60966</v>
      </c>
      <c r="E49" s="4">
        <v>4901350000</v>
      </c>
      <c r="F49" s="4">
        <f t="shared" si="4"/>
        <v>135612932534</v>
      </c>
      <c r="G49" s="4">
        <v>280500</v>
      </c>
      <c r="H49" s="4">
        <v>122400</v>
      </c>
      <c r="I49" s="4">
        <v>158100</v>
      </c>
      <c r="J49" s="4">
        <v>12349900000</v>
      </c>
      <c r="K49" s="24">
        <f t="shared" si="5"/>
        <v>-290813861000</v>
      </c>
      <c r="L49" s="4">
        <v>518</v>
      </c>
      <c r="M49" s="4">
        <v>951</v>
      </c>
      <c r="N49" s="4">
        <v>75</v>
      </c>
      <c r="O49" s="4">
        <v>122</v>
      </c>
      <c r="P49" s="4">
        <v>429700</v>
      </c>
      <c r="Q49" s="4">
        <v>652000</v>
      </c>
      <c r="R49" s="5">
        <v>2.5999999999999999E-3</v>
      </c>
      <c r="S49" s="4">
        <v>1275000</v>
      </c>
      <c r="T49" s="4">
        <f t="shared" si="2"/>
        <v>2209100</v>
      </c>
      <c r="U49" s="4">
        <f t="shared" si="6"/>
        <v>1062500</v>
      </c>
      <c r="V49" s="5">
        <v>1.9E-2</v>
      </c>
    </row>
    <row r="50" spans="1:22" x14ac:dyDescent="0.2">
      <c r="A50" s="16" t="s">
        <v>235</v>
      </c>
      <c r="B50" s="4">
        <v>88026</v>
      </c>
      <c r="C50" s="4">
        <v>17700</v>
      </c>
      <c r="D50" s="4">
        <v>70326</v>
      </c>
      <c r="E50" s="4">
        <v>5613200000</v>
      </c>
      <c r="F50" s="4">
        <f t="shared" si="4"/>
        <v>130711582534</v>
      </c>
      <c r="G50" s="4">
        <v>172600</v>
      </c>
      <c r="H50" s="4">
        <v>153000</v>
      </c>
      <c r="I50" s="4">
        <v>19600</v>
      </c>
      <c r="J50" s="4">
        <v>1546240000</v>
      </c>
      <c r="K50" s="24">
        <f t="shared" si="5"/>
        <v>-303163761000</v>
      </c>
      <c r="L50" s="4">
        <v>394</v>
      </c>
      <c r="M50" s="4">
        <v>1045</v>
      </c>
      <c r="N50" s="4">
        <v>41</v>
      </c>
      <c r="O50" s="4">
        <v>90</v>
      </c>
      <c r="P50" s="4">
        <v>356300</v>
      </c>
      <c r="Q50" s="4">
        <v>610400</v>
      </c>
      <c r="R50" s="5">
        <v>5.1999999999999998E-3</v>
      </c>
      <c r="S50" s="4">
        <v>1062500</v>
      </c>
      <c r="T50" s="4">
        <f t="shared" si="2"/>
        <v>2357110</v>
      </c>
      <c r="U50" s="4">
        <f t="shared" si="6"/>
        <v>1794500</v>
      </c>
      <c r="V50" s="5">
        <v>2.52E-2</v>
      </c>
    </row>
    <row r="51" spans="1:22" x14ac:dyDescent="0.2">
      <c r="A51" s="16" t="s">
        <v>234</v>
      </c>
      <c r="B51" s="4">
        <v>262200</v>
      </c>
      <c r="C51" s="4">
        <v>40500</v>
      </c>
      <c r="D51" s="4">
        <v>221700</v>
      </c>
      <c r="E51" s="4">
        <v>17332400000</v>
      </c>
      <c r="F51" s="4">
        <f t="shared" si="4"/>
        <v>125098382534</v>
      </c>
      <c r="G51" s="4">
        <v>22600</v>
      </c>
      <c r="H51" s="4">
        <v>615400</v>
      </c>
      <c r="I51" s="4">
        <v>-592800</v>
      </c>
      <c r="J51" s="4">
        <v>-46018890000</v>
      </c>
      <c r="K51" s="24">
        <f t="shared" si="5"/>
        <v>-304710001000</v>
      </c>
      <c r="L51" s="4">
        <v>1085</v>
      </c>
      <c r="M51" s="4">
        <v>1373</v>
      </c>
      <c r="N51" s="4">
        <v>163</v>
      </c>
      <c r="O51" s="4">
        <v>159</v>
      </c>
      <c r="P51" s="4">
        <v>934200</v>
      </c>
      <c r="Q51" s="4">
        <v>1047200</v>
      </c>
      <c r="R51" s="5">
        <v>1.3000000000000001E-2</v>
      </c>
      <c r="S51" s="4">
        <v>2051700</v>
      </c>
      <c r="T51" s="4">
        <f t="shared" si="2"/>
        <v>2391990</v>
      </c>
      <c r="U51" s="4">
        <f t="shared" si="6"/>
        <v>1794500</v>
      </c>
      <c r="V51" s="5">
        <v>2.9300000000000003E-2</v>
      </c>
    </row>
    <row r="52" spans="1:22" x14ac:dyDescent="0.2">
      <c r="A52" s="16" t="s">
        <v>233</v>
      </c>
      <c r="B52" s="4">
        <v>456500</v>
      </c>
      <c r="C52" s="4">
        <v>347700</v>
      </c>
      <c r="D52" s="4">
        <v>108800</v>
      </c>
      <c r="E52" s="4">
        <v>8381270000</v>
      </c>
      <c r="F52" s="4">
        <f t="shared" si="4"/>
        <v>107765982534</v>
      </c>
      <c r="G52" s="4">
        <v>0</v>
      </c>
      <c r="H52" s="4">
        <v>0</v>
      </c>
      <c r="I52" s="4">
        <v>0</v>
      </c>
      <c r="J52" s="4">
        <v>-79086040000</v>
      </c>
      <c r="K52" s="24">
        <f t="shared" si="5"/>
        <v>-258691111000</v>
      </c>
      <c r="L52" s="4">
        <v>636</v>
      </c>
      <c r="M52" s="4">
        <v>2188</v>
      </c>
      <c r="N52" s="4">
        <v>113</v>
      </c>
      <c r="O52" s="4">
        <v>217</v>
      </c>
      <c r="P52" s="4">
        <v>630700</v>
      </c>
      <c r="Q52" s="4">
        <v>1244300</v>
      </c>
      <c r="R52" s="5">
        <v>-1.1599999999999999E-2</v>
      </c>
      <c r="S52" s="4">
        <v>2602800</v>
      </c>
      <c r="T52" s="4">
        <f t="shared" si="2"/>
        <v>2288910</v>
      </c>
      <c r="U52" s="4">
        <f t="shared" si="6"/>
        <v>1794500</v>
      </c>
      <c r="V52" s="5">
        <v>2.5699999999999997E-2</v>
      </c>
    </row>
    <row r="53" spans="1:22" x14ac:dyDescent="0.2">
      <c r="A53" s="16" t="s">
        <v>232</v>
      </c>
      <c r="B53" s="4">
        <v>633900</v>
      </c>
      <c r="C53" s="4">
        <v>88000</v>
      </c>
      <c r="D53" s="4">
        <v>545900</v>
      </c>
      <c r="E53" s="4">
        <v>41912460000</v>
      </c>
      <c r="F53" s="4">
        <f t="shared" si="4"/>
        <v>99384712534</v>
      </c>
      <c r="G53" s="4">
        <v>57400</v>
      </c>
      <c r="H53" s="4">
        <v>78400</v>
      </c>
      <c r="I53" s="4">
        <v>-21000</v>
      </c>
      <c r="J53" s="4">
        <v>-1670710000</v>
      </c>
      <c r="K53" s="24">
        <f t="shared" si="5"/>
        <v>-179605071000</v>
      </c>
      <c r="L53" s="4">
        <v>1501</v>
      </c>
      <c r="M53" s="4">
        <v>2366</v>
      </c>
      <c r="N53" s="4">
        <v>158</v>
      </c>
      <c r="O53" s="4">
        <v>327</v>
      </c>
      <c r="P53" s="4">
        <v>1141500</v>
      </c>
      <c r="Q53" s="4">
        <v>1785500</v>
      </c>
      <c r="R53" s="5">
        <v>-2.69E-2</v>
      </c>
      <c r="S53" s="4">
        <v>3334800</v>
      </c>
      <c r="T53" s="4">
        <f t="shared" si="2"/>
        <v>2172080</v>
      </c>
      <c r="U53" s="4">
        <f t="shared" si="6"/>
        <v>1794500</v>
      </c>
      <c r="V53" s="5">
        <v>6.2800000000000009E-2</v>
      </c>
    </row>
    <row r="54" spans="1:22" x14ac:dyDescent="0.2">
      <c r="A54" s="16" t="s">
        <v>231</v>
      </c>
      <c r="B54" s="4">
        <v>747400</v>
      </c>
      <c r="C54" s="4">
        <v>296200</v>
      </c>
      <c r="D54" s="4">
        <v>451200</v>
      </c>
      <c r="E54" s="4">
        <v>35981610000</v>
      </c>
      <c r="F54" s="4">
        <f t="shared" si="4"/>
        <v>57472252534</v>
      </c>
      <c r="G54" s="4">
        <v>0</v>
      </c>
      <c r="H54" s="4">
        <v>0</v>
      </c>
      <c r="I54" s="4">
        <v>0</v>
      </c>
      <c r="J54" s="4">
        <v>-2529650000</v>
      </c>
      <c r="K54" s="24">
        <f t="shared" si="5"/>
        <v>-177934361000</v>
      </c>
      <c r="L54" s="4">
        <v>878</v>
      </c>
      <c r="M54" s="4">
        <v>1246</v>
      </c>
      <c r="N54" s="4">
        <v>136</v>
      </c>
      <c r="O54" s="4">
        <v>132</v>
      </c>
      <c r="P54" s="4">
        <v>792700</v>
      </c>
      <c r="Q54" s="4">
        <v>916200</v>
      </c>
      <c r="R54" s="5">
        <v>-7.4000000000000003E-3</v>
      </c>
      <c r="S54" s="4">
        <v>1794500</v>
      </c>
      <c r="T54" s="4">
        <f t="shared" si="2"/>
        <v>2291640</v>
      </c>
      <c r="U54" s="4">
        <f t="shared" si="6"/>
        <v>1814700</v>
      </c>
      <c r="V54" s="5">
        <v>1.4999999999999999E-2</v>
      </c>
    </row>
    <row r="55" spans="1:22" x14ac:dyDescent="0.2">
      <c r="A55" s="16" t="s">
        <v>230</v>
      </c>
      <c r="B55" s="4">
        <v>331800</v>
      </c>
      <c r="C55" s="4">
        <v>316432</v>
      </c>
      <c r="D55" s="4">
        <v>15368</v>
      </c>
      <c r="E55" s="4">
        <v>1183850000</v>
      </c>
      <c r="F55" s="4">
        <f t="shared" si="4"/>
        <v>21490642534</v>
      </c>
      <c r="G55" s="4">
        <v>0</v>
      </c>
      <c r="H55" s="4">
        <v>0</v>
      </c>
      <c r="I55" s="4">
        <v>0</v>
      </c>
      <c r="J55" s="4">
        <v>1112660000</v>
      </c>
      <c r="K55" s="24">
        <f t="shared" si="5"/>
        <v>-175404711000</v>
      </c>
      <c r="L55" s="4">
        <v>1131</v>
      </c>
      <c r="M55" s="4">
        <v>1182</v>
      </c>
      <c r="N55" s="4">
        <v>164</v>
      </c>
      <c r="O55" s="4">
        <v>143</v>
      </c>
      <c r="P55" s="4">
        <v>909300</v>
      </c>
      <c r="Q55" s="4">
        <v>860900</v>
      </c>
      <c r="R55" s="5">
        <v>0</v>
      </c>
      <c r="S55" s="4">
        <v>1814700</v>
      </c>
      <c r="T55" s="4">
        <f t="shared" si="2"/>
        <v>2272860</v>
      </c>
      <c r="U55" s="4">
        <f t="shared" si="6"/>
        <v>1924900</v>
      </c>
      <c r="V55" s="5">
        <v>2.4399999999999998E-2</v>
      </c>
    </row>
    <row r="56" spans="1:22" x14ac:dyDescent="0.2">
      <c r="A56" s="16" t="s">
        <v>229</v>
      </c>
      <c r="B56" s="4">
        <v>222800</v>
      </c>
      <c r="C56" s="4">
        <v>530780</v>
      </c>
      <c r="D56" s="4">
        <v>-307980</v>
      </c>
      <c r="E56" s="4">
        <v>-24781660000</v>
      </c>
      <c r="F56" s="4">
        <f t="shared" si="4"/>
        <v>20306792534</v>
      </c>
      <c r="G56" s="4">
        <v>0</v>
      </c>
      <c r="H56" s="4">
        <v>0</v>
      </c>
      <c r="I56" s="4">
        <v>0</v>
      </c>
      <c r="J56" s="4">
        <v>1112660000</v>
      </c>
      <c r="K56" s="24">
        <f t="shared" si="5"/>
        <v>-176517371000</v>
      </c>
      <c r="L56" s="4">
        <v>1532</v>
      </c>
      <c r="M56" s="4">
        <v>1293</v>
      </c>
      <c r="N56" s="4">
        <v>240</v>
      </c>
      <c r="O56" s="4">
        <v>214</v>
      </c>
      <c r="P56" s="4">
        <v>1343600</v>
      </c>
      <c r="Q56" s="4">
        <v>1092200</v>
      </c>
      <c r="R56" s="5">
        <v>2.81E-2</v>
      </c>
      <c r="S56" s="4">
        <v>2651700</v>
      </c>
      <c r="T56" s="4">
        <f t="shared" si="2"/>
        <v>2207470</v>
      </c>
      <c r="U56" s="4">
        <f t="shared" si="6"/>
        <v>1924900</v>
      </c>
      <c r="V56" s="5">
        <v>4.2599999999999999E-2</v>
      </c>
    </row>
    <row r="57" spans="1:22" x14ac:dyDescent="0.2">
      <c r="A57" s="16" t="s">
        <v>228</v>
      </c>
      <c r="B57" s="4">
        <v>310500</v>
      </c>
      <c r="C57" s="4">
        <v>295156</v>
      </c>
      <c r="D57" s="4">
        <v>15344</v>
      </c>
      <c r="E57" s="4">
        <v>1575680000</v>
      </c>
      <c r="F57" s="4">
        <f t="shared" si="4"/>
        <v>45088452534</v>
      </c>
      <c r="G57" s="4">
        <v>16200</v>
      </c>
      <c r="H57" s="4">
        <v>74800</v>
      </c>
      <c r="I57" s="4">
        <v>-58600</v>
      </c>
      <c r="J57" s="4">
        <v>-4558690000</v>
      </c>
      <c r="K57" s="24">
        <f t="shared" si="5"/>
        <v>-177630031000</v>
      </c>
      <c r="L57" s="4">
        <v>1485</v>
      </c>
      <c r="M57" s="4">
        <v>933</v>
      </c>
      <c r="N57" s="4">
        <v>158</v>
      </c>
      <c r="O57" s="4">
        <v>126</v>
      </c>
      <c r="P57" s="4">
        <v>1074200</v>
      </c>
      <c r="Q57" s="4">
        <v>714500</v>
      </c>
      <c r="R57" s="5">
        <v>1.04E-2</v>
      </c>
      <c r="S57" s="4">
        <v>1924900</v>
      </c>
      <c r="T57" s="4">
        <f t="shared" si="2"/>
        <v>2194980</v>
      </c>
      <c r="U57" s="4">
        <f t="shared" si="6"/>
        <v>1572000</v>
      </c>
      <c r="V57" s="5">
        <v>3.6299999999999999E-2</v>
      </c>
    </row>
    <row r="58" spans="1:22" x14ac:dyDescent="0.2">
      <c r="A58" s="16" t="s">
        <v>227</v>
      </c>
      <c r="B58" s="4">
        <v>334402</v>
      </c>
      <c r="C58" s="4">
        <v>291140</v>
      </c>
      <c r="D58" s="4">
        <v>43262</v>
      </c>
      <c r="E58" s="4">
        <v>3370520000</v>
      </c>
      <c r="F58" s="4">
        <f t="shared" si="4"/>
        <v>43512772534</v>
      </c>
      <c r="G58" s="4">
        <v>22200</v>
      </c>
      <c r="H58" s="4">
        <v>34000</v>
      </c>
      <c r="I58" s="4">
        <v>-11800</v>
      </c>
      <c r="J58" s="4">
        <v>-942780000</v>
      </c>
      <c r="K58" s="24">
        <f t="shared" si="5"/>
        <v>-173071341000</v>
      </c>
      <c r="L58" s="4">
        <v>1124</v>
      </c>
      <c r="M58" s="4">
        <v>2280</v>
      </c>
      <c r="N58" s="4">
        <v>102</v>
      </c>
      <c r="O58" s="4">
        <v>256</v>
      </c>
      <c r="P58" s="4">
        <v>722700</v>
      </c>
      <c r="Q58" s="4">
        <v>1474900</v>
      </c>
      <c r="R58" s="5">
        <v>-9.0000000000000011E-3</v>
      </c>
      <c r="S58" s="4">
        <v>2380000</v>
      </c>
      <c r="T58" s="4">
        <f t="shared" si="2"/>
        <v>2285520</v>
      </c>
      <c r="U58" s="4">
        <f t="shared" si="6"/>
        <v>1572000</v>
      </c>
      <c r="V58" s="5">
        <v>3.6900000000000002E-2</v>
      </c>
    </row>
    <row r="59" spans="1:22" x14ac:dyDescent="0.2">
      <c r="A59" s="16" t="s">
        <v>226</v>
      </c>
      <c r="B59" s="4">
        <v>289012</v>
      </c>
      <c r="C59" s="4">
        <v>301620</v>
      </c>
      <c r="D59" s="4">
        <v>-12608</v>
      </c>
      <c r="E59" s="4">
        <v>-662920000</v>
      </c>
      <c r="F59" s="4">
        <f t="shared" si="4"/>
        <v>40142252534</v>
      </c>
      <c r="K59" s="24">
        <f t="shared" si="5"/>
        <v>-172128561000</v>
      </c>
      <c r="L59" s="4">
        <v>1092</v>
      </c>
      <c r="M59" s="4">
        <v>1484</v>
      </c>
      <c r="N59" s="4">
        <v>207</v>
      </c>
      <c r="O59" s="4">
        <v>205</v>
      </c>
      <c r="P59" s="4">
        <v>1157600</v>
      </c>
      <c r="Q59" s="4">
        <v>1308500</v>
      </c>
      <c r="R59" s="5">
        <v>-2.1700000000000001E-2</v>
      </c>
      <c r="S59" s="4">
        <v>2473400</v>
      </c>
      <c r="T59" s="4">
        <f t="shared" si="2"/>
        <v>2151800</v>
      </c>
      <c r="U59" s="4">
        <f t="shared" si="6"/>
        <v>1572000</v>
      </c>
      <c r="V59" s="5">
        <v>3.1E-2</v>
      </c>
    </row>
    <row r="60" spans="1:22" x14ac:dyDescent="0.2">
      <c r="A60" s="16" t="s">
        <v>225</v>
      </c>
      <c r="B60" s="4">
        <v>739900</v>
      </c>
      <c r="C60" s="4">
        <v>620200</v>
      </c>
      <c r="D60" s="4">
        <v>119700</v>
      </c>
      <c r="E60" s="4">
        <v>9688760000</v>
      </c>
      <c r="F60" s="4">
        <f t="shared" si="4"/>
        <v>40805172534</v>
      </c>
      <c r="G60" s="4">
        <v>0</v>
      </c>
      <c r="H60" s="4">
        <v>0</v>
      </c>
      <c r="I60" s="4">
        <v>0</v>
      </c>
      <c r="J60" s="4">
        <v>-16451970000</v>
      </c>
      <c r="K60" s="24">
        <f t="shared" si="5"/>
        <v>-172128561000</v>
      </c>
      <c r="L60" s="4">
        <v>1239</v>
      </c>
      <c r="M60" s="4">
        <v>1241</v>
      </c>
      <c r="N60" s="4">
        <v>275</v>
      </c>
      <c r="O60" s="4">
        <v>180</v>
      </c>
      <c r="P60" s="4">
        <v>1279500</v>
      </c>
      <c r="Q60" s="4">
        <v>931400</v>
      </c>
      <c r="R60" s="5">
        <v>1.5300000000000001E-2</v>
      </c>
      <c r="S60" s="4">
        <v>2542600</v>
      </c>
      <c r="T60" s="4">
        <f t="shared" si="2"/>
        <v>1948260</v>
      </c>
      <c r="U60" s="4">
        <f t="shared" si="6"/>
        <v>1572000</v>
      </c>
      <c r="V60" s="5">
        <v>2.87E-2</v>
      </c>
    </row>
    <row r="61" spans="1:22" x14ac:dyDescent="0.2">
      <c r="A61" s="16" t="s">
        <v>224</v>
      </c>
      <c r="B61" s="4">
        <v>536646</v>
      </c>
      <c r="C61" s="4">
        <v>810000</v>
      </c>
      <c r="D61" s="4">
        <v>-273354</v>
      </c>
      <c r="E61" s="4">
        <v>-21346350000</v>
      </c>
      <c r="F61" s="4">
        <f t="shared" si="4"/>
        <v>31116412534</v>
      </c>
      <c r="G61" s="4">
        <v>0</v>
      </c>
      <c r="H61" s="4">
        <v>0</v>
      </c>
      <c r="I61" s="4">
        <v>0</v>
      </c>
      <c r="J61" s="4">
        <v>-9960310000</v>
      </c>
      <c r="K61" s="24">
        <f t="shared" si="5"/>
        <v>-155676591000</v>
      </c>
      <c r="L61" s="4">
        <v>620</v>
      </c>
      <c r="M61" s="4">
        <v>1838</v>
      </c>
      <c r="N61" s="4">
        <v>124</v>
      </c>
      <c r="O61" s="4">
        <v>254</v>
      </c>
      <c r="P61" s="4">
        <v>640200</v>
      </c>
      <c r="Q61" s="4">
        <v>1239000</v>
      </c>
      <c r="R61" s="5">
        <v>-1.52E-2</v>
      </c>
      <c r="S61" s="4">
        <v>2400500</v>
      </c>
      <c r="T61" s="4">
        <f t="shared" si="2"/>
        <v>1804220</v>
      </c>
      <c r="U61" s="4">
        <f t="shared" si="6"/>
        <v>1572000</v>
      </c>
      <c r="V61" s="5">
        <v>2.8900000000000002E-2</v>
      </c>
    </row>
    <row r="62" spans="1:22" x14ac:dyDescent="0.2">
      <c r="A62" s="16" t="s">
        <v>223</v>
      </c>
      <c r="B62" s="4">
        <v>285795</v>
      </c>
      <c r="C62" s="4">
        <v>289000</v>
      </c>
      <c r="D62" s="4">
        <v>-3205</v>
      </c>
      <c r="E62" s="4">
        <v>-270260000</v>
      </c>
      <c r="F62" s="4">
        <f t="shared" si="4"/>
        <v>52462762534</v>
      </c>
      <c r="G62" s="4">
        <v>0</v>
      </c>
      <c r="H62" s="4">
        <v>0</v>
      </c>
      <c r="I62" s="4">
        <v>0</v>
      </c>
      <c r="J62" s="4">
        <v>-16502970000</v>
      </c>
      <c r="K62" s="24">
        <f t="shared" si="5"/>
        <v>-145716281000</v>
      </c>
      <c r="L62" s="4">
        <v>743</v>
      </c>
      <c r="M62" s="4">
        <v>930</v>
      </c>
      <c r="N62" s="4">
        <v>165</v>
      </c>
      <c r="O62" s="4">
        <v>129</v>
      </c>
      <c r="P62" s="4">
        <v>877300</v>
      </c>
      <c r="Q62" s="4">
        <v>693100</v>
      </c>
      <c r="R62" s="5">
        <v>-5.0000000000000001E-3</v>
      </c>
      <c r="S62" s="4">
        <v>1572000</v>
      </c>
      <c r="T62" s="4">
        <f t="shared" si="2"/>
        <v>1795710</v>
      </c>
      <c r="U62" s="4">
        <f t="shared" si="6"/>
        <v>1626900</v>
      </c>
      <c r="V62" s="5">
        <v>1.6200000000000003E-2</v>
      </c>
    </row>
    <row r="63" spans="1:22" x14ac:dyDescent="0.2">
      <c r="A63" s="16" t="s">
        <v>222</v>
      </c>
      <c r="B63" s="4">
        <v>686246</v>
      </c>
      <c r="C63" s="4">
        <v>807912</v>
      </c>
      <c r="D63" s="4">
        <v>-121666</v>
      </c>
      <c r="E63" s="4">
        <v>-9785380000</v>
      </c>
      <c r="F63" s="4">
        <f t="shared" si="4"/>
        <v>52733022534</v>
      </c>
      <c r="G63" s="4">
        <v>0</v>
      </c>
      <c r="H63" s="4">
        <v>0</v>
      </c>
      <c r="I63" s="4">
        <v>0</v>
      </c>
      <c r="J63" s="4">
        <v>-14080730000</v>
      </c>
      <c r="K63" s="24">
        <f t="shared" si="5"/>
        <v>-129213311000</v>
      </c>
      <c r="L63" s="4">
        <v>1197</v>
      </c>
      <c r="M63" s="4">
        <v>1204</v>
      </c>
      <c r="N63" s="4">
        <v>215</v>
      </c>
      <c r="O63" s="4">
        <v>204</v>
      </c>
      <c r="P63" s="4">
        <v>1020400</v>
      </c>
      <c r="Q63" s="4">
        <v>1021500</v>
      </c>
      <c r="R63" s="5">
        <v>-1.1999999999999999E-3</v>
      </c>
      <c r="S63" s="4">
        <v>2166500</v>
      </c>
      <c r="T63" s="4">
        <f t="shared" si="2"/>
        <v>1789880</v>
      </c>
      <c r="U63" s="4">
        <f t="shared" si="6"/>
        <v>1626900</v>
      </c>
      <c r="V63" s="5">
        <v>2.58E-2</v>
      </c>
    </row>
    <row r="64" spans="1:22" x14ac:dyDescent="0.2">
      <c r="A64" s="16" t="s">
        <v>221</v>
      </c>
      <c r="B64" s="4">
        <v>314300</v>
      </c>
      <c r="C64" s="4">
        <v>335200</v>
      </c>
      <c r="D64" s="4">
        <v>-20900</v>
      </c>
      <c r="E64" s="4">
        <v>-1890180000</v>
      </c>
      <c r="F64" s="4">
        <f t="shared" si="4"/>
        <v>62518402534</v>
      </c>
      <c r="G64" s="4">
        <v>0</v>
      </c>
      <c r="H64" s="4">
        <v>0</v>
      </c>
      <c r="I64" s="4">
        <v>0</v>
      </c>
      <c r="J64" s="4">
        <v>-17497360000</v>
      </c>
      <c r="K64" s="24">
        <f t="shared" si="5"/>
        <v>-115132581000</v>
      </c>
      <c r="L64" s="4">
        <v>2048</v>
      </c>
      <c r="M64" s="4">
        <v>1087</v>
      </c>
      <c r="N64" s="4">
        <v>371</v>
      </c>
      <c r="O64" s="4">
        <v>146</v>
      </c>
      <c r="P64" s="4">
        <v>1873000</v>
      </c>
      <c r="Q64" s="4">
        <v>846200</v>
      </c>
      <c r="R64" s="5">
        <v>5.9299999999999999E-2</v>
      </c>
      <c r="S64" s="4">
        <v>2990100</v>
      </c>
      <c r="T64" s="4">
        <f t="shared" si="2"/>
        <v>1587490</v>
      </c>
      <c r="U64" s="4">
        <f t="shared" si="6"/>
        <v>1136200</v>
      </c>
      <c r="V64" s="5">
        <v>7.3899999999999993E-2</v>
      </c>
    </row>
    <row r="65" spans="1:22" x14ac:dyDescent="0.2">
      <c r="A65" s="16" t="s">
        <v>220</v>
      </c>
      <c r="B65" s="4">
        <v>344900</v>
      </c>
      <c r="C65" s="4">
        <v>165600</v>
      </c>
      <c r="D65" s="4">
        <v>179300</v>
      </c>
      <c r="E65" s="4">
        <v>13703710000</v>
      </c>
      <c r="F65" s="4">
        <f t="shared" si="4"/>
        <v>64408582534</v>
      </c>
      <c r="G65" s="4">
        <v>0</v>
      </c>
      <c r="H65" s="4">
        <v>0</v>
      </c>
      <c r="I65" s="4">
        <v>0</v>
      </c>
      <c r="J65" s="4">
        <v>-5201660000</v>
      </c>
      <c r="K65" s="24">
        <f t="shared" si="5"/>
        <v>-97635221000</v>
      </c>
      <c r="L65" s="4">
        <v>925</v>
      </c>
      <c r="M65" s="4">
        <v>955</v>
      </c>
      <c r="N65" s="4">
        <v>141</v>
      </c>
      <c r="O65" s="4">
        <v>135</v>
      </c>
      <c r="P65" s="4">
        <v>703700</v>
      </c>
      <c r="Q65" s="4">
        <v>763200</v>
      </c>
      <c r="R65" s="5">
        <v>1.34E-2</v>
      </c>
      <c r="S65" s="4">
        <v>1626900</v>
      </c>
      <c r="T65" s="4">
        <f t="shared" si="2"/>
        <v>1499270</v>
      </c>
      <c r="U65" s="4">
        <f t="shared" si="6"/>
        <v>507200</v>
      </c>
      <c r="V65" s="5">
        <v>2.64E-2</v>
      </c>
    </row>
    <row r="66" spans="1:22" x14ac:dyDescent="0.2">
      <c r="A66" s="16" t="s">
        <v>219</v>
      </c>
      <c r="B66" s="4">
        <v>184400</v>
      </c>
      <c r="C66" s="4">
        <v>177900</v>
      </c>
      <c r="D66" s="4">
        <v>6500</v>
      </c>
      <c r="E66" s="4">
        <v>460450000</v>
      </c>
      <c r="F66" s="4">
        <f t="shared" si="4"/>
        <v>50704872534</v>
      </c>
      <c r="G66" s="4">
        <v>39600</v>
      </c>
      <c r="H66" s="4">
        <v>63200</v>
      </c>
      <c r="I66" s="4">
        <v>-23600</v>
      </c>
      <c r="J66" s="4">
        <v>-1797340000</v>
      </c>
      <c r="K66" s="24">
        <f t="shared" si="5"/>
        <v>-92433561000</v>
      </c>
      <c r="L66" s="4">
        <v>1056</v>
      </c>
      <c r="M66" s="4">
        <v>1011</v>
      </c>
      <c r="N66" s="4">
        <v>176</v>
      </c>
      <c r="O66" s="4">
        <v>154</v>
      </c>
      <c r="P66" s="4">
        <v>969900</v>
      </c>
      <c r="Q66" s="4">
        <v>975500</v>
      </c>
      <c r="R66" s="5">
        <v>1.2199999999999999E-2</v>
      </c>
      <c r="S66" s="4">
        <v>1997800</v>
      </c>
      <c r="T66" s="4">
        <f t="shared" si="2"/>
        <v>1405450</v>
      </c>
      <c r="U66" s="4">
        <f t="shared" si="6"/>
        <v>507200</v>
      </c>
      <c r="V66" s="5">
        <v>3.0200000000000001E-2</v>
      </c>
    </row>
    <row r="67" spans="1:22" x14ac:dyDescent="0.2">
      <c r="A67" s="16" t="s">
        <v>218</v>
      </c>
      <c r="B67" s="4">
        <v>556600</v>
      </c>
      <c r="C67" s="4">
        <v>506500</v>
      </c>
      <c r="D67" s="4">
        <v>50100</v>
      </c>
      <c r="E67" s="4">
        <v>3697390000</v>
      </c>
      <c r="F67" s="4">
        <f t="shared" si="4"/>
        <v>50244422534</v>
      </c>
      <c r="G67" s="4">
        <v>0</v>
      </c>
      <c r="H67" s="4">
        <v>0</v>
      </c>
      <c r="I67" s="4">
        <v>0</v>
      </c>
      <c r="J67" s="4">
        <v>-10378431000</v>
      </c>
      <c r="K67" s="24">
        <f t="shared" si="5"/>
        <v>-90636221000</v>
      </c>
      <c r="L67" s="4">
        <v>856</v>
      </c>
      <c r="M67" s="4">
        <v>889</v>
      </c>
      <c r="N67" s="4">
        <v>131</v>
      </c>
      <c r="O67" s="4">
        <v>159</v>
      </c>
      <c r="P67" s="4">
        <v>706500</v>
      </c>
      <c r="Q67" s="4">
        <v>836700</v>
      </c>
      <c r="R67" s="5">
        <v>0</v>
      </c>
      <c r="S67" s="4">
        <v>1800000</v>
      </c>
      <c r="T67" s="4">
        <f t="shared" si="2"/>
        <v>1325970</v>
      </c>
      <c r="U67" s="4">
        <f t="shared" si="6"/>
        <v>507200</v>
      </c>
      <c r="V67" s="5">
        <v>1.8700000000000001E-2</v>
      </c>
    </row>
    <row r="68" spans="1:22" x14ac:dyDescent="0.2">
      <c r="A68" s="16" t="s">
        <v>217</v>
      </c>
      <c r="B68" s="4">
        <v>487400</v>
      </c>
      <c r="C68" s="4">
        <v>132200</v>
      </c>
      <c r="D68" s="4">
        <v>355200</v>
      </c>
      <c r="E68" s="4">
        <v>26002170000</v>
      </c>
      <c r="F68" s="4">
        <f t="shared" si="4"/>
        <v>46547032534</v>
      </c>
      <c r="G68" s="4">
        <v>0</v>
      </c>
      <c r="H68" s="4">
        <v>0</v>
      </c>
      <c r="I68" s="4">
        <v>0</v>
      </c>
      <c r="J68" s="4">
        <v>-13355100000</v>
      </c>
      <c r="K68" s="24">
        <f t="shared" si="5"/>
        <v>-80257790000</v>
      </c>
      <c r="L68" s="4">
        <v>2563</v>
      </c>
      <c r="M68" s="4">
        <v>1028</v>
      </c>
      <c r="N68" s="4">
        <v>352</v>
      </c>
      <c r="O68" s="4">
        <v>179</v>
      </c>
      <c r="P68" s="4">
        <v>2059500</v>
      </c>
      <c r="Q68" s="4">
        <v>1037100</v>
      </c>
      <c r="R68" s="5">
        <v>6.1699999999999998E-2</v>
      </c>
      <c r="S68" s="4">
        <v>3285400</v>
      </c>
      <c r="T68" s="4">
        <f t="shared" si="2"/>
        <v>1105960</v>
      </c>
      <c r="U68" s="4">
        <f t="shared" si="6"/>
        <v>507200</v>
      </c>
      <c r="V68" s="5">
        <v>6.7199999999999996E-2</v>
      </c>
    </row>
    <row r="69" spans="1:22" x14ac:dyDescent="0.2">
      <c r="A69" s="16" t="s">
        <v>216</v>
      </c>
      <c r="B69" s="4">
        <v>237910</v>
      </c>
      <c r="C69" s="4">
        <v>179099</v>
      </c>
      <c r="D69" s="4">
        <v>58811</v>
      </c>
      <c r="E69" s="4">
        <v>4107090000</v>
      </c>
      <c r="F69" s="4">
        <f t="shared" si="4"/>
        <v>20544862534</v>
      </c>
      <c r="G69" s="4">
        <v>30000</v>
      </c>
      <c r="H69" s="4">
        <v>113500</v>
      </c>
      <c r="I69" s="4">
        <v>-83500</v>
      </c>
      <c r="J69" s="4">
        <v>-5961280000</v>
      </c>
      <c r="K69" s="24">
        <f t="shared" si="5"/>
        <v>-66902690000</v>
      </c>
      <c r="L69" s="4">
        <v>400</v>
      </c>
      <c r="M69" s="4">
        <v>1161</v>
      </c>
      <c r="N69" s="4">
        <v>34</v>
      </c>
      <c r="O69" s="4">
        <v>118</v>
      </c>
      <c r="P69" s="4">
        <v>263000</v>
      </c>
      <c r="Q69" s="4">
        <v>853100</v>
      </c>
      <c r="R69" s="5">
        <v>-2.1400000000000002E-2</v>
      </c>
      <c r="S69" s="4">
        <v>1136200</v>
      </c>
      <c r="T69" s="4">
        <f t="shared" si="2"/>
        <v>1092110</v>
      </c>
      <c r="U69" s="4">
        <f t="shared" si="6"/>
        <v>507200</v>
      </c>
      <c r="V69" s="5">
        <v>3.3399999999999999E-2</v>
      </c>
    </row>
    <row r="70" spans="1:22" x14ac:dyDescent="0.2">
      <c r="A70" s="16" t="s">
        <v>215</v>
      </c>
      <c r="B70" s="4">
        <v>43600</v>
      </c>
      <c r="C70" s="4">
        <v>6600</v>
      </c>
      <c r="D70" s="4">
        <v>37000</v>
      </c>
      <c r="E70" s="4">
        <v>2629350000</v>
      </c>
      <c r="F70" s="4">
        <f t="shared" si="4"/>
        <v>16437772534</v>
      </c>
      <c r="G70" s="4">
        <v>0</v>
      </c>
      <c r="H70" s="4">
        <v>0</v>
      </c>
      <c r="I70" s="4">
        <v>0</v>
      </c>
      <c r="J70" s="4">
        <v>-491550000</v>
      </c>
      <c r="K70" s="24">
        <f t="shared" si="5"/>
        <v>-60941410000</v>
      </c>
      <c r="L70" s="4">
        <v>249</v>
      </c>
      <c r="M70" s="4">
        <v>497</v>
      </c>
      <c r="N70" s="4">
        <v>23</v>
      </c>
      <c r="O70" s="4">
        <v>58</v>
      </c>
      <c r="P70" s="4">
        <v>162100</v>
      </c>
      <c r="Q70" s="4">
        <v>313300</v>
      </c>
      <c r="R70" s="5">
        <v>-5.6000000000000008E-3</v>
      </c>
      <c r="S70" s="4">
        <v>507200</v>
      </c>
      <c r="T70" s="4">
        <f t="shared" si="2"/>
        <v>1081200</v>
      </c>
      <c r="U70" s="4">
        <f t="shared" si="6"/>
        <v>744700</v>
      </c>
      <c r="V70" s="5">
        <v>1.95E-2</v>
      </c>
    </row>
    <row r="71" spans="1:22" x14ac:dyDescent="0.2">
      <c r="A71" s="16" t="s">
        <v>214</v>
      </c>
      <c r="B71" s="4">
        <v>269148</v>
      </c>
      <c r="C71" s="4">
        <v>64600</v>
      </c>
      <c r="D71" s="4">
        <v>204548</v>
      </c>
      <c r="E71" s="4">
        <v>14608130000</v>
      </c>
      <c r="F71" s="4">
        <f t="shared" si="4"/>
        <v>13808422534</v>
      </c>
      <c r="G71" s="4">
        <v>0</v>
      </c>
      <c r="H71" s="4">
        <v>0</v>
      </c>
      <c r="I71" s="4">
        <v>0</v>
      </c>
      <c r="J71" s="4">
        <v>-4960840000</v>
      </c>
      <c r="K71" s="24">
        <f t="shared" si="5"/>
        <v>-60449860000</v>
      </c>
      <c r="L71" s="4">
        <v>873</v>
      </c>
      <c r="M71" s="4">
        <v>740</v>
      </c>
      <c r="N71" s="4">
        <v>53</v>
      </c>
      <c r="O71" s="4">
        <v>47</v>
      </c>
      <c r="P71" s="4">
        <v>460200</v>
      </c>
      <c r="Q71" s="4">
        <v>480600</v>
      </c>
      <c r="R71" s="5">
        <v>-4.0999999999999995E-3</v>
      </c>
      <c r="S71" s="4">
        <v>960100</v>
      </c>
      <c r="T71" s="4">
        <f t="shared" si="2"/>
        <v>1250910</v>
      </c>
      <c r="U71" s="4">
        <f t="shared" si="6"/>
        <v>744700</v>
      </c>
      <c r="V71" s="5">
        <v>1.3999999999999999E-2</v>
      </c>
    </row>
    <row r="72" spans="1:22" x14ac:dyDescent="0.2">
      <c r="A72" s="16" t="s">
        <v>213</v>
      </c>
      <c r="B72" s="4">
        <v>663600</v>
      </c>
      <c r="C72" s="4">
        <v>133900</v>
      </c>
      <c r="D72" s="4">
        <v>529700</v>
      </c>
      <c r="E72" s="4">
        <v>37845480000</v>
      </c>
      <c r="F72" s="4">
        <f t="shared" si="4"/>
        <v>-799707466</v>
      </c>
      <c r="G72" s="4">
        <v>0</v>
      </c>
      <c r="H72" s="4">
        <v>0</v>
      </c>
      <c r="I72" s="4">
        <v>0</v>
      </c>
      <c r="J72" s="4">
        <v>87650000</v>
      </c>
      <c r="K72" s="24">
        <f t="shared" si="5"/>
        <v>-55489020000</v>
      </c>
      <c r="L72" s="4">
        <v>1296</v>
      </c>
      <c r="M72" s="4">
        <v>555</v>
      </c>
      <c r="N72" s="4">
        <v>151</v>
      </c>
      <c r="O72" s="4">
        <v>83</v>
      </c>
      <c r="P72" s="4">
        <v>842800</v>
      </c>
      <c r="Q72" s="4">
        <v>431800</v>
      </c>
      <c r="R72" s="5">
        <v>1.84E-2</v>
      </c>
      <c r="S72" s="4">
        <v>1486900</v>
      </c>
      <c r="T72" s="4">
        <f t="shared" si="2"/>
        <v>1162560</v>
      </c>
      <c r="U72" s="4">
        <f t="shared" si="6"/>
        <v>744700</v>
      </c>
      <c r="V72" s="5">
        <v>2.5000000000000001E-2</v>
      </c>
    </row>
    <row r="73" spans="1:22" x14ac:dyDescent="0.2">
      <c r="A73" s="16" t="s">
        <v>212</v>
      </c>
      <c r="B73" s="4">
        <v>718400</v>
      </c>
      <c r="C73" s="4">
        <v>693530</v>
      </c>
      <c r="D73" s="4">
        <v>24870</v>
      </c>
      <c r="E73" s="4">
        <v>1980400000</v>
      </c>
      <c r="F73" s="4">
        <f t="shared" si="4"/>
        <v>-38645187466</v>
      </c>
      <c r="G73" s="4">
        <v>15800</v>
      </c>
      <c r="H73" s="4">
        <v>203300</v>
      </c>
      <c r="I73" s="4">
        <v>-187500</v>
      </c>
      <c r="J73" s="4">
        <v>-13246390000</v>
      </c>
      <c r="K73" s="24">
        <f t="shared" si="5"/>
        <v>-55576670000</v>
      </c>
      <c r="L73" s="4">
        <v>1160</v>
      </c>
      <c r="M73" s="4">
        <v>1289</v>
      </c>
      <c r="N73" s="4">
        <v>172</v>
      </c>
      <c r="O73" s="4">
        <v>151</v>
      </c>
      <c r="P73" s="4">
        <v>956700</v>
      </c>
      <c r="Q73" s="4">
        <v>981000</v>
      </c>
      <c r="R73" s="5">
        <v>1.29E-2</v>
      </c>
      <c r="S73" s="4">
        <v>2108200</v>
      </c>
      <c r="T73" s="4">
        <f t="shared" si="2"/>
        <v>988810</v>
      </c>
      <c r="U73" s="4">
        <f t="shared" si="6"/>
        <v>744700</v>
      </c>
      <c r="V73" s="5">
        <v>1.6899999999999998E-2</v>
      </c>
    </row>
    <row r="74" spans="1:22" x14ac:dyDescent="0.2">
      <c r="A74" s="16" t="s">
        <v>211</v>
      </c>
      <c r="B74" s="4">
        <v>160800</v>
      </c>
      <c r="C74" s="4">
        <v>156900</v>
      </c>
      <c r="D74" s="4">
        <v>3900</v>
      </c>
      <c r="E74" s="4">
        <v>285940000</v>
      </c>
      <c r="F74" s="4">
        <f t="shared" ref="F74:F79" si="7">E74+F75</f>
        <v>-40625587466</v>
      </c>
      <c r="G74" s="4">
        <v>75200</v>
      </c>
      <c r="H74" s="4">
        <v>6700</v>
      </c>
      <c r="I74" s="4">
        <v>68500</v>
      </c>
      <c r="J74" s="4">
        <v>4776570000</v>
      </c>
      <c r="K74" s="24">
        <f t="shared" ref="K74:K79" si="8">K75+J74</f>
        <v>-42330280000</v>
      </c>
      <c r="L74" s="4">
        <v>825</v>
      </c>
      <c r="M74" s="4">
        <v>610</v>
      </c>
      <c r="N74" s="4">
        <v>77</v>
      </c>
      <c r="O74" s="4">
        <v>64</v>
      </c>
      <c r="P74" s="4">
        <v>497200</v>
      </c>
      <c r="Q74" s="4">
        <v>467700</v>
      </c>
      <c r="R74" s="5">
        <v>4.4000000000000003E-3</v>
      </c>
      <c r="S74" s="4">
        <v>966200</v>
      </c>
      <c r="T74" s="4">
        <f t="shared" ref="T74:T79" si="9">AVERAGE(S75:S84)</f>
        <v>944750</v>
      </c>
      <c r="U74" s="4">
        <f t="shared" ref="U74:U79" si="10">MIN(S75:S79)</f>
        <v>744700</v>
      </c>
      <c r="V74" s="5">
        <v>1.01E-2</v>
      </c>
    </row>
    <row r="75" spans="1:22" x14ac:dyDescent="0.2">
      <c r="A75" s="16" t="s">
        <v>210</v>
      </c>
      <c r="B75" s="4">
        <v>169300</v>
      </c>
      <c r="C75" s="4">
        <v>212400</v>
      </c>
      <c r="D75" s="4">
        <v>-43100</v>
      </c>
      <c r="E75" s="4">
        <v>-3009000000</v>
      </c>
      <c r="F75" s="4">
        <f t="shared" si="7"/>
        <v>-40911527466</v>
      </c>
      <c r="G75" s="4">
        <v>0</v>
      </c>
      <c r="H75" s="4">
        <v>0</v>
      </c>
      <c r="I75" s="4">
        <v>0</v>
      </c>
      <c r="J75" s="4">
        <v>166920000</v>
      </c>
      <c r="K75" s="24">
        <f t="shared" si="8"/>
        <v>-47106850000</v>
      </c>
      <c r="L75" s="4">
        <v>625</v>
      </c>
      <c r="M75" s="4">
        <v>519</v>
      </c>
      <c r="N75" s="4">
        <v>45</v>
      </c>
      <c r="O75" s="4">
        <v>67</v>
      </c>
      <c r="P75" s="4">
        <v>307000</v>
      </c>
      <c r="Q75" s="4">
        <v>437600</v>
      </c>
      <c r="R75" s="5">
        <v>0</v>
      </c>
      <c r="S75" s="4">
        <v>744700</v>
      </c>
      <c r="T75" s="4">
        <f t="shared" si="9"/>
        <v>901610</v>
      </c>
      <c r="U75" s="4">
        <f t="shared" si="10"/>
        <v>398100</v>
      </c>
      <c r="V75" s="5">
        <v>1.7100000000000001E-2</v>
      </c>
    </row>
    <row r="76" spans="1:22" x14ac:dyDescent="0.2">
      <c r="A76" s="16" t="s">
        <v>208</v>
      </c>
      <c r="B76" s="4">
        <v>68000</v>
      </c>
      <c r="C76" s="4">
        <v>264000</v>
      </c>
      <c r="D76" s="4">
        <v>-196000</v>
      </c>
      <c r="E76" s="4">
        <v>-13645770000</v>
      </c>
      <c r="F76" s="4">
        <f t="shared" si="7"/>
        <v>-37902527466</v>
      </c>
      <c r="G76" s="4">
        <v>0</v>
      </c>
      <c r="H76" s="4">
        <v>0</v>
      </c>
      <c r="I76" s="4">
        <v>0</v>
      </c>
      <c r="J76" s="4">
        <v>-2619130000</v>
      </c>
      <c r="K76" s="24">
        <f t="shared" si="8"/>
        <v>-47273770000</v>
      </c>
      <c r="L76" s="4">
        <v>629</v>
      </c>
      <c r="M76" s="4">
        <v>702</v>
      </c>
      <c r="N76" s="4">
        <v>80</v>
      </c>
      <c r="O76" s="4">
        <v>67</v>
      </c>
      <c r="P76" s="4">
        <v>595800</v>
      </c>
      <c r="Q76" s="4">
        <v>453800</v>
      </c>
      <c r="R76" s="5">
        <v>7.3000000000000001E-3</v>
      </c>
      <c r="S76" s="4">
        <v>1059600</v>
      </c>
      <c r="T76" s="4">
        <f t="shared" si="9"/>
        <v>857460</v>
      </c>
      <c r="U76" s="4">
        <f t="shared" si="10"/>
        <v>398100</v>
      </c>
      <c r="V76" s="5">
        <v>1.7100000000000001E-2</v>
      </c>
    </row>
    <row r="77" spans="1:22" x14ac:dyDescent="0.2">
      <c r="A77" s="16" t="s">
        <v>207</v>
      </c>
      <c r="B77" s="4">
        <v>12400</v>
      </c>
      <c r="C77" s="4">
        <v>350000</v>
      </c>
      <c r="D77" s="4">
        <v>-337600</v>
      </c>
      <c r="E77" s="4">
        <v>-23166000000</v>
      </c>
      <c r="F77" s="4">
        <f t="shared" si="7"/>
        <v>-24256757466</v>
      </c>
      <c r="G77" s="4">
        <v>14800</v>
      </c>
      <c r="H77" s="4">
        <v>0</v>
      </c>
      <c r="I77" s="4">
        <v>14800</v>
      </c>
      <c r="J77" s="4">
        <v>1018000000</v>
      </c>
      <c r="K77" s="24">
        <f t="shared" si="8"/>
        <v>-44654640000</v>
      </c>
      <c r="L77" s="4">
        <v>479</v>
      </c>
      <c r="M77" s="4">
        <v>586</v>
      </c>
      <c r="N77" s="4">
        <v>93</v>
      </c>
      <c r="O77" s="4">
        <v>73</v>
      </c>
      <c r="P77" s="4">
        <v>489900</v>
      </c>
      <c r="Q77" s="4">
        <v>397100</v>
      </c>
      <c r="R77" s="5">
        <v>3.0000000000000001E-3</v>
      </c>
      <c r="S77" s="4">
        <v>1005200</v>
      </c>
      <c r="T77" s="4">
        <f t="shared" si="9"/>
        <v>870840</v>
      </c>
      <c r="U77" s="4">
        <f t="shared" si="10"/>
        <v>398100</v>
      </c>
      <c r="V77" s="5">
        <v>1.1599999999999999E-2</v>
      </c>
    </row>
    <row r="78" spans="1:22" x14ac:dyDescent="0.2">
      <c r="A78" s="16" t="s">
        <v>206</v>
      </c>
      <c r="B78" s="4">
        <v>315200</v>
      </c>
      <c r="C78" s="4">
        <v>154000</v>
      </c>
      <c r="D78" s="4">
        <v>161200</v>
      </c>
      <c r="E78" s="4">
        <v>11095670000</v>
      </c>
      <c r="F78" s="4">
        <f t="shared" si="7"/>
        <v>-1090757466</v>
      </c>
      <c r="G78" s="4">
        <v>0</v>
      </c>
      <c r="H78" s="4">
        <v>0</v>
      </c>
      <c r="I78" s="4">
        <v>0</v>
      </c>
      <c r="J78" s="4">
        <v>-11048070000</v>
      </c>
      <c r="K78" s="24">
        <f t="shared" si="8"/>
        <v>-45672640000</v>
      </c>
      <c r="L78" s="4">
        <v>640</v>
      </c>
      <c r="M78" s="4">
        <v>415</v>
      </c>
      <c r="N78" s="4">
        <v>107</v>
      </c>
      <c r="O78" s="4">
        <v>76</v>
      </c>
      <c r="P78" s="4">
        <v>597200</v>
      </c>
      <c r="Q78" s="4">
        <v>460100</v>
      </c>
      <c r="R78" s="5">
        <v>0</v>
      </c>
      <c r="S78" s="4">
        <v>1085300</v>
      </c>
      <c r="T78" s="4">
        <f t="shared" si="9"/>
        <v>822130</v>
      </c>
      <c r="U78" s="4">
        <f t="shared" si="10"/>
        <v>370700</v>
      </c>
      <c r="V78" s="5">
        <v>1.8700000000000001E-2</v>
      </c>
    </row>
    <row r="79" spans="1:22" x14ac:dyDescent="0.2">
      <c r="A79" s="16" t="s">
        <v>205</v>
      </c>
      <c r="B79" s="4">
        <v>109000</v>
      </c>
      <c r="C79" s="4">
        <v>503700</v>
      </c>
      <c r="D79" s="4">
        <v>-394700</v>
      </c>
      <c r="E79" s="4">
        <v>-26991600000</v>
      </c>
      <c r="F79" s="4">
        <f t="shared" si="7"/>
        <v>-12186427466</v>
      </c>
      <c r="G79" s="4">
        <v>0</v>
      </c>
      <c r="H79" s="4">
        <v>0</v>
      </c>
      <c r="I79" s="4">
        <v>0</v>
      </c>
      <c r="J79" s="4">
        <v>-4650930000</v>
      </c>
      <c r="K79" s="24">
        <f t="shared" si="8"/>
        <v>-34624570000</v>
      </c>
      <c r="L79" s="4">
        <v>324</v>
      </c>
      <c r="M79" s="4">
        <v>693</v>
      </c>
      <c r="N79" s="4">
        <v>36</v>
      </c>
      <c r="O79" s="4">
        <v>76</v>
      </c>
      <c r="P79" s="4">
        <v>219600</v>
      </c>
      <c r="Q79" s="4">
        <v>460800</v>
      </c>
      <c r="R79" s="5">
        <v>-2.8999999999999998E-3</v>
      </c>
      <c r="S79" s="4">
        <v>997700</v>
      </c>
      <c r="T79" s="4">
        <f t="shared" si="9"/>
        <v>813790</v>
      </c>
      <c r="U79" s="4">
        <f t="shared" si="10"/>
        <v>370700</v>
      </c>
      <c r="V79" s="5">
        <v>1.7399999999999999E-2</v>
      </c>
    </row>
    <row r="80" spans="1:22" x14ac:dyDescent="0.2">
      <c r="A80" s="16" t="s">
        <v>204</v>
      </c>
      <c r="B80" s="4">
        <v>140900</v>
      </c>
      <c r="C80" s="4">
        <v>3300</v>
      </c>
      <c r="D80" s="4">
        <v>137600</v>
      </c>
      <c r="E80" s="4">
        <v>9461487988</v>
      </c>
      <c r="F80" s="4">
        <f t="shared" ref="F80:F90" si="11">E80+F81</f>
        <v>14805172534</v>
      </c>
      <c r="G80" s="4">
        <v>0</v>
      </c>
      <c r="H80" s="4">
        <v>0</v>
      </c>
      <c r="I80" s="4">
        <v>0</v>
      </c>
      <c r="J80" s="4">
        <v>-96280000</v>
      </c>
      <c r="K80" s="24">
        <f t="shared" ref="K80:K90" si="12">K81+J80</f>
        <v>-29973640000</v>
      </c>
      <c r="L80" s="4">
        <v>381</v>
      </c>
      <c r="M80" s="4">
        <v>260</v>
      </c>
      <c r="N80" s="4">
        <v>34</v>
      </c>
      <c r="O80" s="4">
        <v>21</v>
      </c>
      <c r="P80" s="4">
        <v>203100</v>
      </c>
      <c r="Q80" s="4">
        <v>157400</v>
      </c>
      <c r="R80" s="5">
        <v>1.3300000000000001E-2</v>
      </c>
      <c r="S80" s="4">
        <v>398100</v>
      </c>
      <c r="T80" s="4">
        <f t="shared" ref="T80:T96" si="13">AVERAGE(S81:S90)</f>
        <v>873900</v>
      </c>
      <c r="U80" s="4">
        <f t="shared" ref="U80:U90" si="14">MIN(S81:S85)</f>
        <v>313300</v>
      </c>
      <c r="V80" s="5">
        <v>1.3100000000000001E-2</v>
      </c>
    </row>
    <row r="81" spans="1:22" x14ac:dyDescent="0.2">
      <c r="A81" s="16" t="s">
        <v>203</v>
      </c>
      <c r="B81" s="4">
        <v>495630</v>
      </c>
      <c r="C81" s="4">
        <v>823000</v>
      </c>
      <c r="D81" s="4">
        <v>-327370</v>
      </c>
      <c r="E81" s="4">
        <v>-22358295454</v>
      </c>
      <c r="F81" s="4">
        <f t="shared" si="11"/>
        <v>5343684546</v>
      </c>
      <c r="G81" s="4">
        <v>8200</v>
      </c>
      <c r="H81" s="4">
        <v>9500</v>
      </c>
      <c r="I81" s="4">
        <v>-1300</v>
      </c>
      <c r="J81" s="4">
        <v>-96280000</v>
      </c>
      <c r="K81" s="24">
        <f t="shared" si="12"/>
        <v>-29877360000</v>
      </c>
      <c r="L81" s="4">
        <v>921</v>
      </c>
      <c r="M81" s="4">
        <v>2342</v>
      </c>
      <c r="N81" s="4">
        <v>86</v>
      </c>
      <c r="O81" s="4">
        <v>305</v>
      </c>
      <c r="P81" s="4">
        <v>601300</v>
      </c>
      <c r="Q81" s="4">
        <v>1850300</v>
      </c>
      <c r="R81" s="5">
        <v>-2.0499999999999997E-2</v>
      </c>
      <c r="S81" s="4">
        <v>2657200</v>
      </c>
      <c r="T81" s="4">
        <f t="shared" si="13"/>
        <v>661286</v>
      </c>
      <c r="U81" s="4">
        <f t="shared" si="14"/>
        <v>313300</v>
      </c>
      <c r="V81" s="5">
        <v>3.4500000000000003E-2</v>
      </c>
    </row>
    <row r="82" spans="1:22" x14ac:dyDescent="0.2">
      <c r="A82" s="16" t="s">
        <v>200</v>
      </c>
      <c r="B82" s="4">
        <v>277900</v>
      </c>
      <c r="C82" s="4">
        <v>136300</v>
      </c>
      <c r="D82" s="4">
        <v>141600</v>
      </c>
      <c r="E82" s="4">
        <v>9881260000</v>
      </c>
      <c r="F82" s="4">
        <f t="shared" si="11"/>
        <v>27701980000</v>
      </c>
      <c r="G82" s="4">
        <v>11500</v>
      </c>
      <c r="H82" s="4">
        <v>59800</v>
      </c>
      <c r="I82" s="4">
        <v>-48300</v>
      </c>
      <c r="J82" s="4">
        <v>-3360280000</v>
      </c>
      <c r="K82" s="24">
        <f t="shared" si="12"/>
        <v>-29781080000</v>
      </c>
      <c r="L82" s="4">
        <v>202</v>
      </c>
      <c r="M82" s="4">
        <v>316</v>
      </c>
      <c r="N82" s="4">
        <v>21</v>
      </c>
      <c r="O82" s="4">
        <v>54</v>
      </c>
      <c r="P82" s="4">
        <v>143700</v>
      </c>
      <c r="Q82" s="4">
        <v>399700</v>
      </c>
      <c r="R82" s="5">
        <v>-7.0999999999999995E-3</v>
      </c>
      <c r="S82" s="4">
        <v>603400</v>
      </c>
      <c r="T82" s="4">
        <f t="shared" si="13"/>
        <v>714990.1</v>
      </c>
      <c r="U82" s="4">
        <f t="shared" si="14"/>
        <v>313300</v>
      </c>
      <c r="V82" s="5">
        <v>0.01</v>
      </c>
    </row>
    <row r="83" spans="1:22" x14ac:dyDescent="0.2">
      <c r="A83" s="16" t="s">
        <v>199</v>
      </c>
      <c r="B83" s="4">
        <v>47500</v>
      </c>
      <c r="C83" s="4">
        <v>111400</v>
      </c>
      <c r="D83" s="4">
        <v>-63900</v>
      </c>
      <c r="E83" s="4">
        <v>-4467880000</v>
      </c>
      <c r="F83" s="4">
        <f t="shared" si="11"/>
        <v>17820720000</v>
      </c>
      <c r="G83" s="4">
        <v>0</v>
      </c>
      <c r="H83" s="4">
        <v>0</v>
      </c>
      <c r="I83" s="4">
        <v>0</v>
      </c>
      <c r="J83" s="4">
        <v>-3950360000</v>
      </c>
      <c r="K83" s="24">
        <f t="shared" si="12"/>
        <v>-26420800000</v>
      </c>
      <c r="L83" s="4">
        <v>638</v>
      </c>
      <c r="M83" s="4">
        <v>193</v>
      </c>
      <c r="N83" s="4">
        <v>30</v>
      </c>
      <c r="O83" s="4">
        <v>16</v>
      </c>
      <c r="P83" s="4">
        <v>252600</v>
      </c>
      <c r="Q83" s="4">
        <v>118100</v>
      </c>
      <c r="R83" s="5">
        <v>-1.4000000000000002E-3</v>
      </c>
      <c r="S83" s="4">
        <v>370700</v>
      </c>
      <c r="T83" s="4">
        <f t="shared" si="13"/>
        <v>775497</v>
      </c>
      <c r="U83" s="4">
        <f t="shared" si="14"/>
        <v>313300</v>
      </c>
      <c r="V83" s="5">
        <v>8.6E-3</v>
      </c>
    </row>
    <row r="84" spans="1:22" x14ac:dyDescent="0.2">
      <c r="A84" s="16" t="s">
        <v>193</v>
      </c>
      <c r="B84" s="4">
        <v>193800</v>
      </c>
      <c r="C84" s="4">
        <v>122200</v>
      </c>
      <c r="D84" s="4">
        <v>71600</v>
      </c>
      <c r="E84" s="4">
        <v>5035880000</v>
      </c>
      <c r="F84" s="4">
        <f t="shared" si="11"/>
        <v>22288600000</v>
      </c>
      <c r="G84" s="4">
        <v>23000</v>
      </c>
      <c r="H84" s="4">
        <v>15000</v>
      </c>
      <c r="I84" s="4">
        <v>8000</v>
      </c>
      <c r="J84" s="4">
        <v>565610000</v>
      </c>
      <c r="K84" s="24">
        <f t="shared" si="12"/>
        <v>-22470440000</v>
      </c>
      <c r="L84" s="4">
        <v>402</v>
      </c>
      <c r="M84" s="4">
        <v>323</v>
      </c>
      <c r="N84" s="4">
        <v>35</v>
      </c>
      <c r="O84" s="4">
        <v>28</v>
      </c>
      <c r="P84" s="4">
        <v>264000</v>
      </c>
      <c r="Q84" s="4">
        <v>230100</v>
      </c>
      <c r="R84" s="5">
        <v>1.5E-3</v>
      </c>
      <c r="S84" s="4">
        <v>525600</v>
      </c>
      <c r="T84" s="4">
        <f t="shared" si="13"/>
        <v>885038.2</v>
      </c>
      <c r="U84" s="4">
        <f t="shared" si="14"/>
        <v>313300</v>
      </c>
      <c r="V84" s="5">
        <v>0.01</v>
      </c>
    </row>
    <row r="85" spans="1:22" x14ac:dyDescent="0.2">
      <c r="A85" s="16" t="s">
        <v>192</v>
      </c>
      <c r="B85" s="4">
        <v>110200</v>
      </c>
      <c r="C85" s="4">
        <v>52300</v>
      </c>
      <c r="D85" s="4">
        <v>57900</v>
      </c>
      <c r="E85" s="4">
        <v>4048550000</v>
      </c>
      <c r="F85" s="4">
        <f t="shared" si="11"/>
        <v>17252720000</v>
      </c>
      <c r="G85" s="4">
        <v>15200</v>
      </c>
      <c r="H85" s="4">
        <v>1800</v>
      </c>
      <c r="I85" s="4">
        <v>13400</v>
      </c>
      <c r="J85" s="4">
        <v>936190000</v>
      </c>
      <c r="K85" s="24">
        <f t="shared" si="12"/>
        <v>-23036050000</v>
      </c>
      <c r="L85" s="4">
        <v>87</v>
      </c>
      <c r="M85" s="4">
        <v>596</v>
      </c>
      <c r="N85" s="4">
        <v>9</v>
      </c>
      <c r="O85" s="4">
        <v>30</v>
      </c>
      <c r="P85" s="4">
        <v>49000</v>
      </c>
      <c r="Q85" s="4">
        <v>197500</v>
      </c>
      <c r="R85" s="5">
        <v>-2.8000000000000004E-3</v>
      </c>
      <c r="S85" s="4">
        <v>313300</v>
      </c>
      <c r="T85" s="4">
        <f t="shared" si="13"/>
        <v>935091</v>
      </c>
      <c r="U85" s="4">
        <f t="shared" si="14"/>
        <v>598200</v>
      </c>
      <c r="V85" s="5">
        <v>1.4199999999999999E-2</v>
      </c>
    </row>
    <row r="86" spans="1:22" x14ac:dyDescent="0.2">
      <c r="A86" s="16" t="s">
        <v>191</v>
      </c>
      <c r="B86" s="4">
        <v>246800</v>
      </c>
      <c r="C86" s="4">
        <v>2400</v>
      </c>
      <c r="D86" s="4">
        <v>244400</v>
      </c>
      <c r="E86" s="4">
        <v>17110590000</v>
      </c>
      <c r="F86" s="4">
        <f t="shared" si="11"/>
        <v>13204170000</v>
      </c>
      <c r="G86" s="4">
        <v>0</v>
      </c>
      <c r="H86" s="4">
        <v>0</v>
      </c>
      <c r="I86" s="4">
        <v>0</v>
      </c>
      <c r="J86" s="4">
        <v>102580000</v>
      </c>
      <c r="K86" s="24">
        <f t="shared" si="12"/>
        <v>-23972240000</v>
      </c>
      <c r="L86" s="4">
        <v>588</v>
      </c>
      <c r="M86" s="4">
        <v>238</v>
      </c>
      <c r="N86" s="4">
        <v>42</v>
      </c>
      <c r="O86" s="4">
        <v>51</v>
      </c>
      <c r="P86" s="4">
        <v>283700</v>
      </c>
      <c r="Q86" s="4">
        <v>247400</v>
      </c>
      <c r="R86" s="5">
        <v>1.5E-3</v>
      </c>
      <c r="S86" s="4">
        <v>618100</v>
      </c>
      <c r="T86" s="4">
        <f t="shared" si="13"/>
        <v>1022098.2</v>
      </c>
      <c r="U86" s="4">
        <f t="shared" si="14"/>
        <v>531060</v>
      </c>
      <c r="V86" s="5">
        <v>0.01</v>
      </c>
    </row>
    <row r="87" spans="1:22" x14ac:dyDescent="0.2">
      <c r="A87" s="16" t="s">
        <v>190</v>
      </c>
      <c r="B87" s="4">
        <v>149000</v>
      </c>
      <c r="C87" s="4">
        <v>227500</v>
      </c>
      <c r="D87" s="4">
        <v>-78500</v>
      </c>
      <c r="E87" s="4">
        <v>-5427130000</v>
      </c>
      <c r="F87" s="4">
        <f t="shared" si="11"/>
        <v>-3906420000</v>
      </c>
      <c r="G87" s="4">
        <v>0</v>
      </c>
      <c r="H87" s="4">
        <v>0</v>
      </c>
      <c r="I87" s="4">
        <v>0</v>
      </c>
      <c r="J87" s="4">
        <v>-3802690000</v>
      </c>
      <c r="K87" s="24">
        <f t="shared" si="12"/>
        <v>-24074820000</v>
      </c>
      <c r="L87" s="4">
        <v>1202</v>
      </c>
      <c r="M87" s="4">
        <v>575</v>
      </c>
      <c r="N87" s="4">
        <v>83</v>
      </c>
      <c r="O87" s="4">
        <v>57</v>
      </c>
      <c r="P87" s="4">
        <v>634200</v>
      </c>
      <c r="Q87" s="4">
        <v>404700</v>
      </c>
      <c r="R87" s="5">
        <v>1.7500000000000002E-2</v>
      </c>
      <c r="S87" s="4">
        <v>1139000</v>
      </c>
      <c r="T87" s="4">
        <f t="shared" si="13"/>
        <v>983248.2</v>
      </c>
      <c r="U87" s="4">
        <f t="shared" si="14"/>
        <v>531060</v>
      </c>
      <c r="V87" s="5">
        <v>2.1400000000000002E-2</v>
      </c>
    </row>
    <row r="88" spans="1:22" x14ac:dyDescent="0.2">
      <c r="A88" s="16" t="s">
        <v>189</v>
      </c>
      <c r="B88" s="4">
        <v>270220</v>
      </c>
      <c r="C88" s="4">
        <v>188400</v>
      </c>
      <c r="D88" s="4">
        <v>81820</v>
      </c>
      <c r="E88" s="4">
        <v>5636190000</v>
      </c>
      <c r="F88" s="4">
        <f t="shared" si="11"/>
        <v>1520710000</v>
      </c>
      <c r="G88" s="4">
        <v>0</v>
      </c>
      <c r="H88" s="4">
        <v>0</v>
      </c>
      <c r="I88" s="4">
        <v>0</v>
      </c>
      <c r="J88" s="4">
        <v>-32480000</v>
      </c>
      <c r="K88" s="24">
        <f t="shared" si="12"/>
        <v>-20272130000</v>
      </c>
      <c r="L88" s="4">
        <v>187</v>
      </c>
      <c r="M88" s="4">
        <v>377</v>
      </c>
      <c r="N88" s="4">
        <v>19</v>
      </c>
      <c r="O88" s="4">
        <v>56</v>
      </c>
      <c r="P88" s="4">
        <v>133700</v>
      </c>
      <c r="Q88" s="4">
        <v>451600</v>
      </c>
      <c r="R88" s="5">
        <v>-5.7999999999999996E-3</v>
      </c>
      <c r="S88" s="4">
        <v>598200</v>
      </c>
      <c r="T88" s="4">
        <f t="shared" si="13"/>
        <v>988234.9</v>
      </c>
      <c r="U88" s="4">
        <f t="shared" si="14"/>
        <v>531060</v>
      </c>
      <c r="V88" s="5">
        <v>8.6999999999999994E-3</v>
      </c>
    </row>
    <row r="89" spans="1:22" x14ac:dyDescent="0.2">
      <c r="A89" s="16" t="s">
        <v>188</v>
      </c>
      <c r="B89" s="4">
        <v>307420</v>
      </c>
      <c r="C89" s="4">
        <v>387800</v>
      </c>
      <c r="D89" s="4">
        <v>-80380</v>
      </c>
      <c r="E89" s="4">
        <v>-5554800000</v>
      </c>
      <c r="F89" s="4">
        <f t="shared" si="11"/>
        <v>-4115480000</v>
      </c>
      <c r="K89" s="24">
        <f t="shared" si="12"/>
        <v>-20239650000</v>
      </c>
      <c r="L89" s="4">
        <v>354</v>
      </c>
      <c r="M89" s="4">
        <v>600</v>
      </c>
      <c r="N89" s="4">
        <v>36</v>
      </c>
      <c r="O89" s="4">
        <v>74</v>
      </c>
      <c r="P89" s="4">
        <v>258700</v>
      </c>
      <c r="Q89" s="4">
        <v>655200</v>
      </c>
      <c r="R89" s="5">
        <v>-1.4000000000000002E-3</v>
      </c>
      <c r="S89" s="4">
        <v>914300</v>
      </c>
      <c r="T89" s="4">
        <f t="shared" si="13"/>
        <v>974905.3</v>
      </c>
      <c r="U89" s="4">
        <f t="shared" si="14"/>
        <v>531060</v>
      </c>
      <c r="V89" s="5">
        <v>1.15E-2</v>
      </c>
    </row>
    <row r="90" spans="1:22" x14ac:dyDescent="0.2">
      <c r="A90" s="16" t="s">
        <v>187</v>
      </c>
      <c r="B90" s="4">
        <v>60400</v>
      </c>
      <c r="C90" s="4">
        <v>532300</v>
      </c>
      <c r="D90" s="4">
        <v>-471900</v>
      </c>
      <c r="E90" s="4">
        <v>-32455310000</v>
      </c>
      <c r="F90" s="4">
        <f t="shared" si="11"/>
        <v>1439320000</v>
      </c>
      <c r="G90" s="4">
        <v>0</v>
      </c>
      <c r="H90" s="4">
        <v>0</v>
      </c>
      <c r="I90" s="4">
        <v>0</v>
      </c>
      <c r="J90" s="4">
        <v>-1411840000</v>
      </c>
      <c r="K90" s="24">
        <f t="shared" si="12"/>
        <v>-20239650000</v>
      </c>
      <c r="L90" s="4">
        <v>552</v>
      </c>
      <c r="M90" s="4">
        <v>1037</v>
      </c>
      <c r="N90" s="4">
        <v>36</v>
      </c>
      <c r="O90" s="4">
        <v>88</v>
      </c>
      <c r="P90" s="4">
        <v>296600</v>
      </c>
      <c r="Q90" s="4">
        <v>606000</v>
      </c>
      <c r="R90" s="5">
        <v>-4.3E-3</v>
      </c>
      <c r="S90" s="4">
        <v>999200</v>
      </c>
      <c r="T90" s="4">
        <f t="shared" si="13"/>
        <v>998332.5</v>
      </c>
      <c r="U90" s="4">
        <f t="shared" si="14"/>
        <v>531060</v>
      </c>
      <c r="V90" s="5">
        <v>1.7299999999999999E-2</v>
      </c>
    </row>
    <row r="91" spans="1:22" x14ac:dyDescent="0.2">
      <c r="A91" s="16" t="s">
        <v>186</v>
      </c>
      <c r="B91" s="4">
        <v>144000</v>
      </c>
      <c r="C91" s="4">
        <v>6900</v>
      </c>
      <c r="D91" s="4">
        <v>137100</v>
      </c>
      <c r="E91" s="4">
        <v>9547080000</v>
      </c>
      <c r="F91" s="4">
        <f t="shared" ref="F91:F102" si="15">E91+F92</f>
        <v>33894630000</v>
      </c>
      <c r="G91" s="4">
        <v>0</v>
      </c>
      <c r="H91" s="4">
        <v>0</v>
      </c>
      <c r="I91" s="4">
        <v>0</v>
      </c>
      <c r="J91" s="4">
        <v>-2569680000</v>
      </c>
      <c r="K91" s="24">
        <f t="shared" ref="K91:K102" si="16">K92+J91</f>
        <v>-18827810000</v>
      </c>
      <c r="L91" s="4">
        <v>392</v>
      </c>
      <c r="M91" s="4">
        <v>614</v>
      </c>
      <c r="N91" s="4">
        <v>47</v>
      </c>
      <c r="O91" s="4">
        <v>25</v>
      </c>
      <c r="P91" s="4">
        <v>253900</v>
      </c>
      <c r="Q91" s="4">
        <v>249000</v>
      </c>
      <c r="R91" s="5">
        <v>1.3100000000000001E-2</v>
      </c>
      <c r="S91" s="4">
        <v>531060</v>
      </c>
      <c r="T91" s="4">
        <f t="shared" si="13"/>
        <v>1020280.9</v>
      </c>
      <c r="U91" s="4">
        <f t="shared" ref="U91:U102" si="17">MIN(S92:S96)</f>
        <v>813828</v>
      </c>
      <c r="V91" s="5">
        <v>2.41E-2</v>
      </c>
    </row>
    <row r="92" spans="1:22" x14ac:dyDescent="0.2">
      <c r="A92" s="16" t="s">
        <v>185</v>
      </c>
      <c r="B92" s="4">
        <v>254500</v>
      </c>
      <c r="C92" s="4">
        <v>443900</v>
      </c>
      <c r="D92" s="4">
        <v>-189400</v>
      </c>
      <c r="E92" s="4">
        <v>-12923980000</v>
      </c>
      <c r="F92" s="4">
        <f t="shared" si="15"/>
        <v>24347550000</v>
      </c>
      <c r="G92" s="4">
        <v>0</v>
      </c>
      <c r="H92" s="4">
        <v>0</v>
      </c>
      <c r="I92" s="4">
        <v>0</v>
      </c>
      <c r="J92" s="4">
        <v>-3170140000</v>
      </c>
      <c r="K92" s="24">
        <f t="shared" si="16"/>
        <v>-16258130000</v>
      </c>
      <c r="L92" s="4">
        <v>699</v>
      </c>
      <c r="M92" s="4">
        <v>1096</v>
      </c>
      <c r="N92" s="4">
        <v>61</v>
      </c>
      <c r="O92" s="4">
        <v>74</v>
      </c>
      <c r="P92" s="4">
        <v>423100</v>
      </c>
      <c r="Q92" s="4">
        <v>716800</v>
      </c>
      <c r="R92" s="5">
        <v>-5.6999999999999993E-3</v>
      </c>
      <c r="S92" s="4">
        <v>1140441</v>
      </c>
      <c r="T92" s="4">
        <f t="shared" si="13"/>
        <v>999322.8</v>
      </c>
      <c r="U92" s="4">
        <f t="shared" si="17"/>
        <v>750500</v>
      </c>
      <c r="V92" s="5">
        <v>1.8799999999999997E-2</v>
      </c>
    </row>
    <row r="93" spans="1:22" x14ac:dyDescent="0.2">
      <c r="A93" s="16" t="s">
        <v>184</v>
      </c>
      <c r="B93" s="4">
        <v>451500</v>
      </c>
      <c r="C93" s="4">
        <v>403565</v>
      </c>
      <c r="D93" s="4">
        <v>47935</v>
      </c>
      <c r="E93" s="4">
        <v>3290600000</v>
      </c>
      <c r="F93" s="4">
        <f t="shared" si="15"/>
        <v>37271530000</v>
      </c>
      <c r="G93" s="4">
        <v>0</v>
      </c>
      <c r="H93" s="4">
        <v>0</v>
      </c>
      <c r="I93" s="4">
        <v>0</v>
      </c>
      <c r="J93" s="4">
        <v>-826430000</v>
      </c>
      <c r="K93" s="24">
        <f t="shared" si="16"/>
        <v>-13087990000</v>
      </c>
      <c r="L93" s="4">
        <v>401</v>
      </c>
      <c r="M93" s="4">
        <v>745</v>
      </c>
      <c r="N93" s="4">
        <v>36</v>
      </c>
      <c r="O93" s="4">
        <v>85</v>
      </c>
      <c r="P93" s="4">
        <v>261900</v>
      </c>
      <c r="Q93" s="4">
        <v>688200</v>
      </c>
      <c r="R93" s="5">
        <v>-1.5600000000000001E-2</v>
      </c>
      <c r="S93" s="4">
        <v>975769</v>
      </c>
      <c r="T93" s="4">
        <f t="shared" si="13"/>
        <v>1001939.8888888889</v>
      </c>
      <c r="U93" s="4">
        <f t="shared" si="17"/>
        <v>648067</v>
      </c>
      <c r="V93" s="5">
        <v>2.1299999999999999E-2</v>
      </c>
    </row>
    <row r="94" spans="1:22" x14ac:dyDescent="0.2">
      <c r="A94" s="16" t="s">
        <v>183</v>
      </c>
      <c r="B94" s="4">
        <v>389100</v>
      </c>
      <c r="C94" s="4">
        <v>269900</v>
      </c>
      <c r="D94" s="4">
        <v>119200</v>
      </c>
      <c r="E94" s="4">
        <v>8346670000</v>
      </c>
      <c r="F94" s="4">
        <f t="shared" si="15"/>
        <v>33980930000</v>
      </c>
      <c r="G94" s="4">
        <v>33800</v>
      </c>
      <c r="H94" s="4">
        <v>285100</v>
      </c>
      <c r="I94" s="4">
        <v>-251300</v>
      </c>
      <c r="J94" s="4">
        <v>-17730440000</v>
      </c>
      <c r="K94" s="24">
        <f t="shared" si="16"/>
        <v>-12261560000</v>
      </c>
      <c r="L94" s="4">
        <v>721</v>
      </c>
      <c r="M94" s="4">
        <v>1175</v>
      </c>
      <c r="N94" s="4">
        <v>118</v>
      </c>
      <c r="O94" s="4">
        <v>158</v>
      </c>
      <c r="P94" s="4">
        <v>621500</v>
      </c>
      <c r="Q94" s="4">
        <v>883000</v>
      </c>
      <c r="R94" s="5">
        <v>-1.67E-2</v>
      </c>
      <c r="S94" s="4">
        <v>1621012</v>
      </c>
      <c r="T94" s="4">
        <f t="shared" si="13"/>
        <v>924555.875</v>
      </c>
      <c r="U94" s="4">
        <f t="shared" si="17"/>
        <v>648067</v>
      </c>
      <c r="V94" s="5">
        <v>2.7999999999999997E-2</v>
      </c>
    </row>
    <row r="95" spans="1:22" x14ac:dyDescent="0.2">
      <c r="A95" s="16" t="s">
        <v>182</v>
      </c>
      <c r="B95" s="4">
        <v>117800</v>
      </c>
      <c r="C95" s="4">
        <v>310200</v>
      </c>
      <c r="D95" s="4">
        <v>-192400</v>
      </c>
      <c r="E95" s="4">
        <v>-13678840000</v>
      </c>
      <c r="F95" s="4">
        <f t="shared" si="15"/>
        <v>25634260000</v>
      </c>
      <c r="K95" s="24">
        <f t="shared" si="16"/>
        <v>5468880000</v>
      </c>
      <c r="L95" s="4">
        <v>371</v>
      </c>
      <c r="M95" s="4">
        <v>576</v>
      </c>
      <c r="N95" s="4">
        <v>41</v>
      </c>
      <c r="O95" s="4">
        <v>75</v>
      </c>
      <c r="P95" s="4">
        <v>326500</v>
      </c>
      <c r="Q95" s="4">
        <v>453700</v>
      </c>
      <c r="R95" s="5">
        <v>-1.2999999999999999E-3</v>
      </c>
      <c r="S95" s="4">
        <v>813828</v>
      </c>
      <c r="T95" s="4">
        <f t="shared" si="13"/>
        <v>940374.14285714284</v>
      </c>
      <c r="U95" s="4">
        <f t="shared" si="17"/>
        <v>648067</v>
      </c>
      <c r="V95" s="5">
        <v>1.67E-2</v>
      </c>
    </row>
    <row r="96" spans="1:22" x14ac:dyDescent="0.2">
      <c r="A96" s="16" t="s">
        <v>177</v>
      </c>
      <c r="B96" s="4">
        <v>313600</v>
      </c>
      <c r="C96" s="4">
        <v>134800</v>
      </c>
      <c r="D96" s="4">
        <v>178800</v>
      </c>
      <c r="E96" s="4">
        <v>12814520000</v>
      </c>
      <c r="F96" s="4">
        <f t="shared" si="15"/>
        <v>39313100000</v>
      </c>
      <c r="K96" s="24">
        <f t="shared" si="16"/>
        <v>5468880000</v>
      </c>
      <c r="L96" s="4">
        <v>1028</v>
      </c>
      <c r="M96" s="4">
        <v>973</v>
      </c>
      <c r="N96" s="4">
        <v>133</v>
      </c>
      <c r="O96" s="4">
        <v>131</v>
      </c>
      <c r="P96" s="4">
        <v>714600</v>
      </c>
      <c r="Q96" s="4">
        <v>707200</v>
      </c>
      <c r="R96" s="5">
        <v>-1.2999999999999999E-3</v>
      </c>
      <c r="S96" s="4">
        <v>1488172</v>
      </c>
      <c r="T96" s="4">
        <f t="shared" si="13"/>
        <v>849074.5</v>
      </c>
      <c r="U96" s="4">
        <f t="shared" si="17"/>
        <v>648067</v>
      </c>
      <c r="V96" s="5">
        <v>3.5299999999999998E-2</v>
      </c>
    </row>
    <row r="97" spans="1:22" x14ac:dyDescent="0.2">
      <c r="A97" s="16" t="s">
        <v>175</v>
      </c>
      <c r="B97" s="4">
        <v>448200</v>
      </c>
      <c r="C97" s="4">
        <v>167700</v>
      </c>
      <c r="D97" s="4">
        <v>280500</v>
      </c>
      <c r="E97" s="4">
        <v>20075030000</v>
      </c>
      <c r="F97" s="4">
        <f t="shared" si="15"/>
        <v>26498580000</v>
      </c>
      <c r="K97" s="24">
        <f t="shared" si="16"/>
        <v>5468880000</v>
      </c>
      <c r="L97" s="4">
        <v>408</v>
      </c>
      <c r="M97" s="4">
        <v>441</v>
      </c>
      <c r="N97" s="4">
        <v>81</v>
      </c>
      <c r="O97" s="4">
        <v>71</v>
      </c>
      <c r="P97" s="4">
        <v>388800</v>
      </c>
      <c r="Q97" s="4">
        <v>343700</v>
      </c>
      <c r="R97" s="5">
        <v>0</v>
      </c>
      <c r="S97" s="4">
        <v>750500</v>
      </c>
      <c r="T97" s="4">
        <f t="shared" ref="T97:T102" si="18">AVERAGE(S98:S107)</f>
        <v>868789.4</v>
      </c>
      <c r="U97" s="4">
        <f t="shared" si="17"/>
        <v>648067</v>
      </c>
      <c r="V97" s="5">
        <v>1.3899999999999999E-2</v>
      </c>
    </row>
    <row r="98" spans="1:22" x14ac:dyDescent="0.2">
      <c r="A98" s="16" t="s">
        <v>174</v>
      </c>
      <c r="B98" s="4">
        <v>42602</v>
      </c>
      <c r="C98" s="4">
        <v>59000</v>
      </c>
      <c r="D98" s="4">
        <v>-16398</v>
      </c>
      <c r="E98" s="4">
        <v>-1171310000</v>
      </c>
      <c r="F98" s="4">
        <f t="shared" si="15"/>
        <v>6423550000</v>
      </c>
      <c r="K98" s="24">
        <f t="shared" si="16"/>
        <v>5468880000</v>
      </c>
      <c r="L98" s="4">
        <v>304</v>
      </c>
      <c r="M98" s="4">
        <v>395</v>
      </c>
      <c r="N98" s="4">
        <v>30</v>
      </c>
      <c r="O98" s="4">
        <v>54</v>
      </c>
      <c r="P98" s="4">
        <v>192200</v>
      </c>
      <c r="Q98" s="4">
        <v>315900</v>
      </c>
      <c r="R98" s="5">
        <v>8.5000000000000006E-3</v>
      </c>
      <c r="S98" s="4">
        <v>648067</v>
      </c>
      <c r="T98" s="4">
        <f t="shared" si="18"/>
        <v>923970</v>
      </c>
      <c r="U98" s="4">
        <f t="shared" si="17"/>
        <v>750544</v>
      </c>
      <c r="V98" s="5">
        <v>1.5300000000000001E-2</v>
      </c>
    </row>
    <row r="99" spans="1:22" x14ac:dyDescent="0.2">
      <c r="A99" s="16" t="s">
        <v>164</v>
      </c>
      <c r="B99" s="4">
        <v>65400</v>
      </c>
      <c r="C99" s="4">
        <v>125790</v>
      </c>
      <c r="D99" s="4">
        <v>-60390</v>
      </c>
      <c r="E99" s="4">
        <v>-4304120000</v>
      </c>
      <c r="F99" s="4">
        <f t="shared" si="15"/>
        <v>7594860000</v>
      </c>
      <c r="K99" s="24">
        <f t="shared" si="16"/>
        <v>5468880000</v>
      </c>
      <c r="L99" s="4">
        <v>349</v>
      </c>
      <c r="M99" s="4">
        <v>543</v>
      </c>
      <c r="N99" s="4">
        <v>46</v>
      </c>
      <c r="O99" s="4">
        <v>80</v>
      </c>
      <c r="P99" s="4">
        <v>239300</v>
      </c>
      <c r="Q99" s="4">
        <v>428900</v>
      </c>
      <c r="R99" s="5">
        <v>-8.3000000000000001E-3</v>
      </c>
      <c r="S99" s="4">
        <v>781004</v>
      </c>
      <c r="T99" s="4">
        <f t="shared" si="18"/>
        <v>971625.33333333337</v>
      </c>
      <c r="U99" s="4">
        <f t="shared" si="17"/>
        <v>750544</v>
      </c>
      <c r="V99" s="5">
        <v>9.7999999999999997E-3</v>
      </c>
    </row>
    <row r="100" spans="1:22" x14ac:dyDescent="0.2">
      <c r="A100" s="16" t="s">
        <v>156</v>
      </c>
      <c r="B100" s="4">
        <v>182900</v>
      </c>
      <c r="C100" s="4">
        <v>132500</v>
      </c>
      <c r="D100" s="4">
        <v>50400</v>
      </c>
      <c r="E100" s="4">
        <v>3619560000</v>
      </c>
      <c r="F100" s="4">
        <f t="shared" si="15"/>
        <v>11898980000</v>
      </c>
      <c r="G100" s="4">
        <v>83200</v>
      </c>
      <c r="H100" s="4">
        <v>7200</v>
      </c>
      <c r="I100" s="4">
        <v>76000</v>
      </c>
      <c r="J100" s="4">
        <v>5468880000</v>
      </c>
      <c r="K100" s="24">
        <f t="shared" si="16"/>
        <v>5468880000</v>
      </c>
      <c r="L100" s="4">
        <v>592</v>
      </c>
      <c r="M100" s="4">
        <v>1060</v>
      </c>
      <c r="N100" s="4">
        <v>60</v>
      </c>
      <c r="O100" s="4">
        <v>113</v>
      </c>
      <c r="P100" s="4">
        <v>565500</v>
      </c>
      <c r="Q100" s="4">
        <v>667200</v>
      </c>
      <c r="R100" s="5">
        <v>-4.0999999999999995E-3</v>
      </c>
      <c r="S100" s="4">
        <v>1233472</v>
      </c>
      <c r="T100" s="4">
        <f t="shared" si="18"/>
        <v>840702</v>
      </c>
      <c r="U100" s="4">
        <f t="shared" si="17"/>
        <v>750544</v>
      </c>
      <c r="V100" s="5">
        <v>2.2099999999999998E-2</v>
      </c>
    </row>
    <row r="101" spans="1:22" x14ac:dyDescent="0.2">
      <c r="A101" s="16" t="s">
        <v>155</v>
      </c>
      <c r="B101" s="4">
        <v>150600</v>
      </c>
      <c r="C101" s="4">
        <v>93400</v>
      </c>
      <c r="D101" s="4">
        <v>57200</v>
      </c>
      <c r="E101" s="4">
        <v>4107170000</v>
      </c>
      <c r="F101" s="4">
        <f t="shared" si="15"/>
        <v>8279420000</v>
      </c>
      <c r="K101" s="24">
        <f t="shared" si="16"/>
        <v>0</v>
      </c>
      <c r="L101" s="4">
        <v>496</v>
      </c>
      <c r="M101" s="4">
        <v>585</v>
      </c>
      <c r="N101" s="4">
        <v>46</v>
      </c>
      <c r="O101" s="4">
        <v>53</v>
      </c>
      <c r="P101" s="4">
        <v>329800</v>
      </c>
      <c r="Q101" s="4">
        <v>368900</v>
      </c>
      <c r="R101" s="5">
        <v>4.1999999999999997E-3</v>
      </c>
      <c r="S101" s="4">
        <v>750544</v>
      </c>
      <c r="T101" s="4">
        <f t="shared" si="18"/>
        <v>930860</v>
      </c>
      <c r="U101" s="4">
        <f t="shared" si="17"/>
        <v>930860</v>
      </c>
      <c r="V101" s="5">
        <v>1.5300000000000001E-2</v>
      </c>
    </row>
    <row r="102" spans="1:22" x14ac:dyDescent="0.2">
      <c r="A102" s="16" t="s">
        <v>154</v>
      </c>
      <c r="B102" s="4">
        <v>140600</v>
      </c>
      <c r="C102" s="4">
        <v>81530</v>
      </c>
      <c r="D102" s="4">
        <v>59070</v>
      </c>
      <c r="E102" s="4">
        <v>4172250000</v>
      </c>
      <c r="F102" s="4">
        <f t="shared" si="15"/>
        <v>4172250000</v>
      </c>
      <c r="K102" s="24">
        <f t="shared" si="16"/>
        <v>0</v>
      </c>
      <c r="L102" s="4">
        <v>614</v>
      </c>
      <c r="M102" s="4">
        <v>713</v>
      </c>
      <c r="N102" s="4">
        <v>76</v>
      </c>
      <c r="O102" s="4">
        <v>96</v>
      </c>
      <c r="P102" s="4">
        <v>395700</v>
      </c>
      <c r="Q102" s="4">
        <v>496700</v>
      </c>
      <c r="R102" s="5">
        <v>1.7100000000000001E-2</v>
      </c>
      <c r="S102" s="4">
        <v>930860</v>
      </c>
      <c r="T102" s="4" t="e">
        <f t="shared" si="18"/>
        <v>#DIV/0!</v>
      </c>
      <c r="U102" s="4">
        <f t="shared" si="17"/>
        <v>0</v>
      </c>
      <c r="V102" s="5">
        <v>2.0799999999999999E-2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 t="shared" ref="F168:F222" si="19"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19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19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19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19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19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19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19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19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19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19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19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19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19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19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19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19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19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19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19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19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19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19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19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19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19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>E223+F224</f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8C9C-C404-BA4A-BAD1-DCBAF02DF8CD}">
  <sheetPr codeName="Sheet55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4.6640625"/>
    <col min="4" max="4" customWidth="true" width="16.33203125"/>
    <col min="5" max="5" customWidth="true" width="20.8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7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034">
        <v>344</v>
      </c>
      <c r="B3" t="n" s="3035">
        <v>95500.0</v>
      </c>
      <c r="C3" t="n" s="3036">
        <v>583300.0</v>
      </c>
      <c r="D3" t="n" s="3037">
        <v>-487800.0</v>
      </c>
      <c r="E3" t="n" s="3038">
        <v>-8.04993E9</v>
      </c>
      <c r="G3" t="n" s="3024">
        <v>0.0</v>
      </c>
      <c r="H3" t="n" s="3025">
        <v>0.0</v>
      </c>
      <c r="I3" t="n" s="3026">
        <v>0.0</v>
      </c>
      <c r="J3" t="n" s="3027">
        <v>0.0</v>
      </c>
      <c r="L3" t="n" s="3028">
        <v>714.0</v>
      </c>
      <c r="M3" t="n" s="3029">
        <v>1479.0</v>
      </c>
      <c r="N3" t="n" s="3030">
        <v>27.0</v>
      </c>
      <c r="O3" t="n" s="3031">
        <v>96.0</v>
      </c>
      <c r="P3" t="n" s="3032">
        <v>1036000.0</v>
      </c>
      <c r="Q3" t="n" s="3033">
        <v>2952800.0</v>
      </c>
      <c r="R3" t="n" s="3022">
        <v>-0.0727</v>
      </c>
      <c r="S3" t="n" s="3021">
        <v>5178500.0</v>
      </c>
      <c r="V3" t="n" s="3023">
        <v>0.06509999999999999</v>
      </c>
    </row>
    <row r="4">
      <c r="A4" t="s" s="967">
        <v>343</v>
      </c>
      <c r="B4" t="n" s="968">
        <v>277400.0</v>
      </c>
      <c r="C4" t="n" s="969">
        <v>909700.0</v>
      </c>
      <c r="D4" t="n" s="970">
        <v>-632300.0</v>
      </c>
      <c r="E4" t="n" s="971">
        <v>-1.058271E10</v>
      </c>
      <c r="G4" t="n" s="957">
        <v>0.0</v>
      </c>
      <c r="H4" t="n" s="958">
        <v>0.0</v>
      </c>
      <c r="I4" t="n" s="959">
        <v>0.0</v>
      </c>
      <c r="J4" t="n" s="960">
        <v>0.0</v>
      </c>
      <c r="L4" t="n" s="961">
        <v>948.0</v>
      </c>
      <c r="M4" t="n" s="962">
        <v>1479.0</v>
      </c>
      <c r="N4" t="n" s="963">
        <v>52.0</v>
      </c>
      <c r="O4" t="n" s="964">
        <v>103.0</v>
      </c>
      <c r="P4" t="n" s="965">
        <v>1645400.0</v>
      </c>
      <c r="Q4" t="n" s="966">
        <v>3294000.0</v>
      </c>
      <c r="R4" t="n" s="955">
        <v>-0.011699999999999999</v>
      </c>
      <c r="S4" t="n" s="954">
        <v>4848000.0</v>
      </c>
      <c r="V4" t="n" s="956">
        <v>0.053</v>
      </c>
    </row>
    <row r="5" spans="1:22" x14ac:dyDescent="0.2">
      <c r="A5" s="16" t="s">
        <v>342</v>
      </c>
      <c r="B5" s="4">
        <v>126400</v>
      </c>
      <c r="C5" s="4">
        <v>77100</v>
      </c>
      <c r="D5" s="4">
        <v>49300</v>
      </c>
      <c r="E5" s="4">
        <v>876330000</v>
      </c>
      <c r="F5" s="4">
        <f t="shared" ref="F5:F46" si="0">E5+F6</f>
        <v>37713361563</v>
      </c>
      <c r="G5" s="4">
        <v>48000</v>
      </c>
      <c r="H5" s="4">
        <v>466800</v>
      </c>
      <c r="I5" s="4">
        <v>-418800</v>
      </c>
      <c r="J5" s="4">
        <v>-6462197000</v>
      </c>
      <c r="K5" s="24">
        <f t="shared" ref="K5:K46" si="1">K6+J5</f>
        <v>8904053000</v>
      </c>
      <c r="L5" s="4">
        <v>2403</v>
      </c>
      <c r="M5" s="4">
        <v>1281</v>
      </c>
      <c r="N5" s="4">
        <v>140</v>
      </c>
      <c r="O5" s="4">
        <v>100</v>
      </c>
      <c r="P5" s="4">
        <v>4150900</v>
      </c>
      <c r="Q5" s="4">
        <v>2353000</v>
      </c>
      <c r="R5" s="5">
        <v>3.9399999999999998E-2</v>
      </c>
      <c r="S5" s="4">
        <v>6915600</v>
      </c>
      <c r="T5" s="4">
        <f t="shared" ref="T5:T73" si="2">AVERAGE(S6:S15)</f>
        <v>4159390</v>
      </c>
      <c r="U5" s="4">
        <f t="shared" ref="U5:U46" si="3">MIN(S6:S10)</f>
        <v>2565300</v>
      </c>
      <c r="V5" s="5">
        <v>6.5199999999999994E-2</v>
      </c>
    </row>
    <row r="6" spans="1:22" x14ac:dyDescent="0.2">
      <c r="A6" s="16" t="s">
        <v>341</v>
      </c>
      <c r="B6" s="4">
        <v>120800</v>
      </c>
      <c r="C6" s="4">
        <v>156300</v>
      </c>
      <c r="D6" s="4">
        <v>-35500</v>
      </c>
      <c r="E6" s="4">
        <v>-620980000</v>
      </c>
      <c r="F6" s="4">
        <f t="shared" si="0"/>
        <v>36837031563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15366250000</v>
      </c>
      <c r="L6" s="4">
        <v>664</v>
      </c>
      <c r="M6" s="4">
        <v>568</v>
      </c>
      <c r="N6" s="4">
        <v>40</v>
      </c>
      <c r="O6" s="4">
        <v>47</v>
      </c>
      <c r="P6" s="4">
        <v>1251700</v>
      </c>
      <c r="Q6" s="4">
        <v>1188700</v>
      </c>
      <c r="R6" s="5">
        <v>2.4900000000000002E-2</v>
      </c>
      <c r="S6" s="4">
        <v>2565300</v>
      </c>
      <c r="T6" s="4">
        <f t="shared" si="2"/>
        <v>4189070</v>
      </c>
      <c r="U6" s="4">
        <f t="shared" si="3"/>
        <v>3257300</v>
      </c>
      <c r="V6" s="5">
        <v>3.2799999999999996E-2</v>
      </c>
    </row>
    <row r="7" spans="1:22" x14ac:dyDescent="0.2">
      <c r="A7" s="16" t="s">
        <v>340</v>
      </c>
      <c r="B7" s="4">
        <v>266300</v>
      </c>
      <c r="C7" s="4">
        <v>147700</v>
      </c>
      <c r="D7" s="4">
        <v>118600</v>
      </c>
      <c r="E7" s="4">
        <v>1873250000</v>
      </c>
      <c r="F7" s="4">
        <f t="shared" si="0"/>
        <v>37458011563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15366250000</v>
      </c>
      <c r="L7" s="4">
        <v>627</v>
      </c>
      <c r="M7" s="4">
        <v>1051</v>
      </c>
      <c r="N7" s="4">
        <v>26</v>
      </c>
      <c r="O7" s="4">
        <v>52</v>
      </c>
      <c r="P7" s="4">
        <v>1000200</v>
      </c>
      <c r="Q7" s="4">
        <v>1801300</v>
      </c>
      <c r="R7" s="5">
        <v>9.4999999999999998E-3</v>
      </c>
      <c r="S7" s="4">
        <v>3257300</v>
      </c>
      <c r="T7" s="4">
        <f t="shared" si="2"/>
        <v>4711990</v>
      </c>
      <c r="U7" s="4">
        <f t="shared" si="3"/>
        <v>3061500</v>
      </c>
      <c r="V7" s="5">
        <v>5.6299999999999996E-2</v>
      </c>
    </row>
    <row r="8" spans="1:22" x14ac:dyDescent="0.2">
      <c r="A8" s="16" t="s">
        <v>339</v>
      </c>
      <c r="B8" s="4">
        <v>428600</v>
      </c>
      <c r="C8" s="4">
        <v>302300</v>
      </c>
      <c r="D8" s="4">
        <v>126300</v>
      </c>
      <c r="E8" s="4">
        <v>2017750000</v>
      </c>
      <c r="F8" s="4">
        <f t="shared" si="0"/>
        <v>35584761563</v>
      </c>
      <c r="G8" s="4">
        <v>0</v>
      </c>
      <c r="H8" s="4">
        <v>0</v>
      </c>
      <c r="I8" s="4">
        <v>0</v>
      </c>
      <c r="J8" s="4">
        <v>1652100000</v>
      </c>
      <c r="K8" s="24">
        <f t="shared" si="1"/>
        <v>15366250000</v>
      </c>
      <c r="L8" s="4">
        <v>1253</v>
      </c>
      <c r="M8" s="4">
        <v>1556</v>
      </c>
      <c r="N8" s="4">
        <v>76</v>
      </c>
      <c r="O8" s="4">
        <v>106</v>
      </c>
      <c r="P8" s="4">
        <v>2089500</v>
      </c>
      <c r="Q8" s="4">
        <v>2939300</v>
      </c>
      <c r="R8" s="5">
        <v>-3.0999999999999999E-3</v>
      </c>
      <c r="S8" s="4">
        <v>5118900</v>
      </c>
      <c r="T8" s="4">
        <f t="shared" si="2"/>
        <v>4639880</v>
      </c>
      <c r="U8" s="4">
        <f t="shared" si="3"/>
        <v>3061500</v>
      </c>
      <c r="V8" s="5">
        <v>8.3900000000000002E-2</v>
      </c>
    </row>
    <row r="9" spans="1:22" x14ac:dyDescent="0.2">
      <c r="A9" s="16" t="s">
        <v>338</v>
      </c>
      <c r="B9" s="4">
        <v>482300</v>
      </c>
      <c r="C9" s="4">
        <v>78400</v>
      </c>
      <c r="D9" s="4">
        <v>403900</v>
      </c>
      <c r="E9" s="4">
        <v>6513500000</v>
      </c>
      <c r="F9" s="4">
        <f t="shared" si="0"/>
        <v>33567011563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13714150000</v>
      </c>
      <c r="L9" s="4">
        <v>765</v>
      </c>
      <c r="M9" s="4">
        <v>1269</v>
      </c>
      <c r="N9" s="4">
        <v>57</v>
      </c>
      <c r="O9" s="4">
        <v>83</v>
      </c>
      <c r="P9" s="4">
        <v>1689700</v>
      </c>
      <c r="Q9" s="4">
        <v>2516900</v>
      </c>
      <c r="R9" s="5">
        <v>-2.4900000000000002E-2</v>
      </c>
      <c r="S9" s="4">
        <v>4086100</v>
      </c>
      <c r="T9" s="4">
        <f t="shared" si="2"/>
        <v>4860270</v>
      </c>
      <c r="U9" s="4">
        <f t="shared" si="3"/>
        <v>3061500</v>
      </c>
      <c r="V9" s="5">
        <v>4.82E-2</v>
      </c>
    </row>
    <row r="10" spans="1:22" x14ac:dyDescent="0.2">
      <c r="A10" s="16" t="s">
        <v>337</v>
      </c>
      <c r="B10" s="4">
        <v>178800</v>
      </c>
      <c r="C10" s="4">
        <v>466100</v>
      </c>
      <c r="D10" s="4">
        <v>-287300</v>
      </c>
      <c r="E10" s="4">
        <v>-4824690000</v>
      </c>
      <c r="F10" s="4">
        <f t="shared" si="0"/>
        <v>27053511563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13714150000</v>
      </c>
      <c r="L10" s="4">
        <v>1069</v>
      </c>
      <c r="M10" s="4">
        <v>1391</v>
      </c>
      <c r="N10" s="4">
        <v>47</v>
      </c>
      <c r="O10" s="4">
        <v>68</v>
      </c>
      <c r="P10" s="4">
        <v>1601100</v>
      </c>
      <c r="Q10" s="4">
        <v>1972900</v>
      </c>
      <c r="R10" s="5">
        <v>3.0999999999999999E-3</v>
      </c>
      <c r="S10" s="4">
        <v>3631900</v>
      </c>
      <c r="T10" s="4">
        <f t="shared" si="2"/>
        <v>5096620</v>
      </c>
      <c r="U10" s="4">
        <f t="shared" si="3"/>
        <v>3061500</v>
      </c>
      <c r="V10" s="5">
        <v>5.8200000000000002E-2</v>
      </c>
    </row>
    <row r="11" spans="1:22" x14ac:dyDescent="0.2">
      <c r="A11" s="16" t="s">
        <v>336</v>
      </c>
      <c r="B11" s="4">
        <v>265000</v>
      </c>
      <c r="C11" s="4">
        <v>162700</v>
      </c>
      <c r="D11" s="4">
        <v>102300</v>
      </c>
      <c r="E11" s="4">
        <v>1611240000</v>
      </c>
      <c r="F11" s="4">
        <f t="shared" si="0"/>
        <v>31878201563</v>
      </c>
      <c r="G11" s="4">
        <v>0</v>
      </c>
      <c r="H11" s="4">
        <v>0</v>
      </c>
      <c r="I11" s="4">
        <v>0</v>
      </c>
      <c r="J11" s="4">
        <v>1595450000</v>
      </c>
      <c r="K11" s="24">
        <f t="shared" si="1"/>
        <v>13714150000</v>
      </c>
      <c r="L11" s="4">
        <v>2016</v>
      </c>
      <c r="M11" s="4">
        <v>943</v>
      </c>
      <c r="N11" s="4">
        <v>124</v>
      </c>
      <c r="O11" s="4">
        <v>59</v>
      </c>
      <c r="P11" s="4">
        <v>3677200</v>
      </c>
      <c r="Q11" s="4">
        <v>1885800</v>
      </c>
      <c r="R11" s="5">
        <v>6.8699999999999997E-2</v>
      </c>
      <c r="S11" s="4">
        <v>5584000</v>
      </c>
      <c r="T11" s="4">
        <f t="shared" si="2"/>
        <v>4638620</v>
      </c>
      <c r="U11" s="4">
        <f t="shared" si="3"/>
        <v>2862100</v>
      </c>
      <c r="V11" s="5">
        <v>7.9600000000000004E-2</v>
      </c>
    </row>
    <row r="12" spans="1:22" x14ac:dyDescent="0.2">
      <c r="A12" s="16" t="s">
        <v>335</v>
      </c>
      <c r="B12" s="4">
        <v>198100</v>
      </c>
      <c r="C12" s="4">
        <v>83100</v>
      </c>
      <c r="D12" s="4">
        <v>115000</v>
      </c>
      <c r="E12" s="4">
        <v>1741360000</v>
      </c>
      <c r="F12" s="4">
        <f t="shared" si="0"/>
        <v>30266961563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12118700000</v>
      </c>
      <c r="L12" s="4">
        <v>781</v>
      </c>
      <c r="M12" s="4">
        <v>885</v>
      </c>
      <c r="N12" s="4">
        <v>29</v>
      </c>
      <c r="O12" s="4">
        <v>48</v>
      </c>
      <c r="P12" s="4">
        <v>1243100</v>
      </c>
      <c r="Q12" s="4">
        <v>1678800</v>
      </c>
      <c r="R12" s="5">
        <v>1.3300000000000001E-2</v>
      </c>
      <c r="S12" s="4">
        <v>3061500</v>
      </c>
      <c r="T12" s="4">
        <f t="shared" si="2"/>
        <v>4487320</v>
      </c>
      <c r="U12" s="4">
        <f t="shared" si="3"/>
        <v>2862100</v>
      </c>
      <c r="V12" s="5">
        <v>3.5400000000000001E-2</v>
      </c>
    </row>
    <row r="13" spans="1:22" x14ac:dyDescent="0.2">
      <c r="A13" s="16" t="s">
        <v>333</v>
      </c>
      <c r="B13" s="4">
        <v>381900</v>
      </c>
      <c r="C13" s="4">
        <v>63400</v>
      </c>
      <c r="D13" s="4">
        <v>318500</v>
      </c>
      <c r="E13" s="4">
        <v>4794820000</v>
      </c>
      <c r="F13" s="4">
        <f t="shared" si="0"/>
        <v>28525601563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12118700000</v>
      </c>
      <c r="L13" s="4">
        <v>1116</v>
      </c>
      <c r="M13" s="4">
        <v>1294</v>
      </c>
      <c r="N13" s="4">
        <v>48</v>
      </c>
      <c r="O13" s="4">
        <v>77</v>
      </c>
      <c r="P13" s="4">
        <v>1628500</v>
      </c>
      <c r="Q13" s="4">
        <v>2318200</v>
      </c>
      <c r="R13" s="5">
        <v>0</v>
      </c>
      <c r="S13" s="4">
        <v>3999900</v>
      </c>
      <c r="T13" s="4">
        <f t="shared" si="2"/>
        <v>4163920</v>
      </c>
      <c r="U13" s="4">
        <f t="shared" si="3"/>
        <v>2862100</v>
      </c>
      <c r="V13" s="5">
        <v>5.1799999999999999E-2</v>
      </c>
    </row>
    <row r="14" spans="1:22" x14ac:dyDescent="0.2">
      <c r="A14" s="16" t="s">
        <v>332</v>
      </c>
      <c r="B14" s="4">
        <v>545400</v>
      </c>
      <c r="C14" s="4">
        <v>168800</v>
      </c>
      <c r="D14" s="4">
        <v>376600</v>
      </c>
      <c r="E14" s="4">
        <v>5767545717</v>
      </c>
      <c r="F14" s="4">
        <f t="shared" si="0"/>
        <v>23730781563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12118700000</v>
      </c>
      <c r="L14" s="4">
        <v>934</v>
      </c>
      <c r="M14" s="4">
        <v>1358</v>
      </c>
      <c r="N14" s="4">
        <v>66</v>
      </c>
      <c r="O14" s="4">
        <v>81</v>
      </c>
      <c r="P14" s="4">
        <v>1671500</v>
      </c>
      <c r="Q14" s="4">
        <v>2331900</v>
      </c>
      <c r="R14" s="5">
        <v>1.01E-2</v>
      </c>
      <c r="S14" s="4">
        <v>4078800</v>
      </c>
      <c r="T14" s="4">
        <f t="shared" si="2"/>
        <v>3792460</v>
      </c>
      <c r="U14" s="4">
        <f t="shared" si="3"/>
        <v>2862100</v>
      </c>
      <c r="V14" s="5">
        <v>4.7699999999999992E-2</v>
      </c>
    </row>
    <row r="15" spans="1:22" x14ac:dyDescent="0.2">
      <c r="A15" s="16" t="s">
        <v>331</v>
      </c>
      <c r="B15" s="4">
        <v>205500</v>
      </c>
      <c r="C15" s="4">
        <v>217000</v>
      </c>
      <c r="D15" s="4">
        <v>-11500</v>
      </c>
      <c r="E15" s="4">
        <v>-194920000</v>
      </c>
      <c r="F15" s="4">
        <f t="shared" si="0"/>
        <v>17963235846</v>
      </c>
      <c r="G15" s="4">
        <v>166800</v>
      </c>
      <c r="H15" s="4">
        <v>0</v>
      </c>
      <c r="I15" s="4">
        <v>166800</v>
      </c>
      <c r="J15" s="4">
        <v>2493660000</v>
      </c>
      <c r="K15" s="24">
        <f t="shared" si="1"/>
        <v>12118700000</v>
      </c>
      <c r="L15" s="4">
        <v>1229</v>
      </c>
      <c r="M15" s="4">
        <v>1134</v>
      </c>
      <c r="N15" s="4">
        <v>87</v>
      </c>
      <c r="O15" s="4">
        <v>96</v>
      </c>
      <c r="P15" s="4">
        <v>2842300</v>
      </c>
      <c r="Q15" s="4">
        <v>3351600</v>
      </c>
      <c r="R15" s="5">
        <v>6.7900000000000002E-2</v>
      </c>
      <c r="S15" s="4">
        <v>6210200</v>
      </c>
      <c r="T15" s="4">
        <f t="shared" si="2"/>
        <v>3272940</v>
      </c>
      <c r="U15" s="4">
        <f t="shared" si="3"/>
        <v>2862100</v>
      </c>
      <c r="V15" s="5">
        <v>7.3599999999999999E-2</v>
      </c>
    </row>
    <row r="16" spans="1:22" x14ac:dyDescent="0.2">
      <c r="A16" s="16" t="s">
        <v>330</v>
      </c>
      <c r="B16" s="4">
        <v>238700</v>
      </c>
      <c r="C16" s="4">
        <v>221960</v>
      </c>
      <c r="D16" s="4">
        <v>16740</v>
      </c>
      <c r="E16" s="4">
        <v>231450694</v>
      </c>
      <c r="F16" s="4">
        <f t="shared" si="0"/>
        <v>18158155846</v>
      </c>
      <c r="G16" s="4">
        <v>0</v>
      </c>
      <c r="H16" s="4">
        <v>0</v>
      </c>
      <c r="I16" s="4">
        <v>0</v>
      </c>
      <c r="J16" s="4">
        <v>-830000</v>
      </c>
      <c r="K16" s="24">
        <f t="shared" si="1"/>
        <v>9625040000</v>
      </c>
      <c r="L16" s="4">
        <v>896</v>
      </c>
      <c r="M16" s="4">
        <v>955</v>
      </c>
      <c r="N16" s="4">
        <v>27</v>
      </c>
      <c r="O16" s="4">
        <v>34</v>
      </c>
      <c r="P16" s="4">
        <v>1272400</v>
      </c>
      <c r="Q16" s="4">
        <v>1476300</v>
      </c>
      <c r="R16" s="5">
        <v>1.4499999999999999E-2</v>
      </c>
      <c r="S16" s="4">
        <v>2862100</v>
      </c>
      <c r="T16" s="4">
        <f t="shared" si="2"/>
        <v>3034290</v>
      </c>
      <c r="U16" s="4">
        <f t="shared" si="3"/>
        <v>1004000</v>
      </c>
      <c r="V16" s="5">
        <v>4.58E-2</v>
      </c>
    </row>
    <row r="17" spans="1:22" x14ac:dyDescent="0.2">
      <c r="A17" s="16" t="s">
        <v>329</v>
      </c>
      <c r="B17" s="4">
        <v>176200</v>
      </c>
      <c r="C17" s="4">
        <v>42700</v>
      </c>
      <c r="D17" s="4">
        <v>133500</v>
      </c>
      <c r="E17" s="4">
        <v>1809860000</v>
      </c>
      <c r="F17" s="4">
        <f t="shared" si="0"/>
        <v>17926705152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9625870000</v>
      </c>
      <c r="L17" s="4">
        <v>2331</v>
      </c>
      <c r="M17" s="4">
        <v>1424</v>
      </c>
      <c r="N17" s="4">
        <v>153</v>
      </c>
      <c r="O17" s="4">
        <v>99</v>
      </c>
      <c r="P17" s="4">
        <v>5268700</v>
      </c>
      <c r="Q17" s="4">
        <v>3119700</v>
      </c>
      <c r="R17" s="5">
        <v>6.9800000000000001E-2</v>
      </c>
      <c r="S17" s="4">
        <v>8486500</v>
      </c>
      <c r="T17" s="4">
        <f t="shared" si="2"/>
        <v>2252160</v>
      </c>
      <c r="U17" s="4">
        <f t="shared" si="3"/>
        <v>1004000</v>
      </c>
      <c r="V17" s="5">
        <v>6.1600000000000002E-2</v>
      </c>
    </row>
    <row r="18" spans="1:22" x14ac:dyDescent="0.2">
      <c r="A18" s="16" t="s">
        <v>328</v>
      </c>
      <c r="B18" s="4">
        <v>187200</v>
      </c>
      <c r="C18" s="4">
        <v>75800</v>
      </c>
      <c r="D18" s="4">
        <v>111400</v>
      </c>
      <c r="E18" s="4">
        <v>1445330000</v>
      </c>
      <c r="F18" s="4">
        <f t="shared" si="0"/>
        <v>16116845152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9625870000</v>
      </c>
      <c r="L18" s="4">
        <v>1245</v>
      </c>
      <c r="M18" s="4">
        <v>1105</v>
      </c>
      <c r="N18" s="4">
        <v>60</v>
      </c>
      <c r="O18" s="4">
        <v>50</v>
      </c>
      <c r="P18" s="4">
        <v>2242000</v>
      </c>
      <c r="Q18" s="4">
        <v>2055600</v>
      </c>
      <c r="R18" s="5">
        <v>1.5800000000000002E-2</v>
      </c>
      <c r="S18" s="4">
        <v>4397800</v>
      </c>
      <c r="T18" s="4">
        <f t="shared" si="2"/>
        <v>1879590</v>
      </c>
      <c r="U18" s="4">
        <f t="shared" si="3"/>
        <v>765900</v>
      </c>
      <c r="V18" s="5">
        <v>3.78E-2</v>
      </c>
    </row>
    <row r="19" spans="1:22" x14ac:dyDescent="0.2">
      <c r="A19" s="16" t="s">
        <v>327</v>
      </c>
      <c r="B19" s="4">
        <v>766800</v>
      </c>
      <c r="C19" s="4">
        <v>116000</v>
      </c>
      <c r="D19" s="4">
        <v>650800</v>
      </c>
      <c r="E19" s="4">
        <v>8020360000</v>
      </c>
      <c r="F19" s="4">
        <f t="shared" si="0"/>
        <v>14671515152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9625870000</v>
      </c>
      <c r="L19" s="4">
        <v>2277</v>
      </c>
      <c r="M19" s="4">
        <v>1281</v>
      </c>
      <c r="N19" s="4">
        <v>94</v>
      </c>
      <c r="O19" s="4">
        <v>58</v>
      </c>
      <c r="P19" s="4">
        <v>3934700</v>
      </c>
      <c r="Q19" s="4">
        <v>2341100</v>
      </c>
      <c r="R19" s="5">
        <v>6.7299999999999999E-2</v>
      </c>
      <c r="S19" s="4">
        <v>6290000</v>
      </c>
      <c r="T19" s="4">
        <f t="shared" si="2"/>
        <v>1330090</v>
      </c>
      <c r="U19" s="4">
        <f t="shared" si="3"/>
        <v>364200</v>
      </c>
      <c r="V19" s="5">
        <v>5.91E-2</v>
      </c>
    </row>
    <row r="20" spans="1:22" x14ac:dyDescent="0.2">
      <c r="A20" s="16" t="s">
        <v>326</v>
      </c>
      <c r="B20" s="4">
        <v>448300</v>
      </c>
      <c r="C20" s="4">
        <v>35100</v>
      </c>
      <c r="D20" s="4">
        <v>413200</v>
      </c>
      <c r="E20" s="4">
        <v>4872620000</v>
      </c>
      <c r="F20" s="4">
        <f t="shared" si="0"/>
        <v>6651155152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9625870000</v>
      </c>
      <c r="L20" s="4">
        <v>1449</v>
      </c>
      <c r="M20" s="4">
        <v>1083</v>
      </c>
      <c r="N20" s="4">
        <v>83</v>
      </c>
      <c r="O20" s="4">
        <v>67</v>
      </c>
      <c r="P20" s="4">
        <v>3456500</v>
      </c>
      <c r="Q20" s="4">
        <v>2527500</v>
      </c>
      <c r="R20" s="5">
        <v>6.7299999999999999E-2</v>
      </c>
      <c r="S20" s="4">
        <v>5995400</v>
      </c>
      <c r="T20" s="4">
        <f t="shared" si="2"/>
        <v>898740</v>
      </c>
      <c r="U20" s="4">
        <f t="shared" si="3"/>
        <v>364200</v>
      </c>
      <c r="V20" s="5">
        <v>7.5700000000000003E-2</v>
      </c>
    </row>
    <row r="21" spans="1:22" x14ac:dyDescent="0.2">
      <c r="A21" s="16" t="s">
        <v>325</v>
      </c>
      <c r="B21" s="4">
        <v>1900</v>
      </c>
      <c r="C21" s="4">
        <v>1500</v>
      </c>
      <c r="D21" s="4">
        <v>400</v>
      </c>
      <c r="E21" s="4">
        <v>4460000</v>
      </c>
      <c r="F21" s="4">
        <f t="shared" si="0"/>
        <v>1778535152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9625870000</v>
      </c>
      <c r="L21" s="4">
        <v>243</v>
      </c>
      <c r="M21" s="4">
        <v>336</v>
      </c>
      <c r="N21" s="4">
        <v>7</v>
      </c>
      <c r="O21" s="4">
        <v>10</v>
      </c>
      <c r="P21" s="4">
        <v>382500</v>
      </c>
      <c r="Q21" s="4">
        <v>621500</v>
      </c>
      <c r="R21" s="5">
        <v>4.5999999999999999E-3</v>
      </c>
      <c r="S21" s="4">
        <v>1004000</v>
      </c>
      <c r="T21" s="4">
        <f t="shared" si="2"/>
        <v>851910</v>
      </c>
      <c r="U21" s="4">
        <f t="shared" si="3"/>
        <v>364200</v>
      </c>
      <c r="V21" s="5">
        <v>1.78E-2</v>
      </c>
    </row>
    <row r="22" spans="1:22" x14ac:dyDescent="0.2">
      <c r="A22" s="16" t="s">
        <v>324</v>
      </c>
      <c r="B22" s="4">
        <v>137800</v>
      </c>
      <c r="C22" s="4">
        <v>4100</v>
      </c>
      <c r="D22" s="4">
        <v>133700</v>
      </c>
      <c r="E22" s="4">
        <v>1467940000</v>
      </c>
      <c r="F22" s="4">
        <f t="shared" si="0"/>
        <v>1774075152</v>
      </c>
      <c r="K22" s="24">
        <f t="shared" si="1"/>
        <v>9625870000</v>
      </c>
      <c r="L22" s="4">
        <v>556</v>
      </c>
      <c r="M22" s="4">
        <v>346</v>
      </c>
      <c r="N22" s="4">
        <v>23</v>
      </c>
      <c r="O22" s="4">
        <v>6</v>
      </c>
      <c r="P22" s="4">
        <v>1055000</v>
      </c>
      <c r="Q22" s="4">
        <v>455400</v>
      </c>
      <c r="R22" s="5">
        <v>4.2300000000000004E-2</v>
      </c>
      <c r="S22" s="4">
        <v>1548500</v>
      </c>
      <c r="T22" s="4">
        <f t="shared" si="2"/>
        <v>873960</v>
      </c>
      <c r="U22" s="4">
        <f t="shared" si="3"/>
        <v>364200</v>
      </c>
      <c r="V22" s="5">
        <v>3.61E-2</v>
      </c>
    </row>
    <row r="23" spans="1:22" x14ac:dyDescent="0.2">
      <c r="A23" s="16" t="s">
        <v>323</v>
      </c>
      <c r="B23" s="4">
        <v>600</v>
      </c>
      <c r="C23" s="4">
        <v>13400</v>
      </c>
      <c r="D23" s="4">
        <v>-12800</v>
      </c>
      <c r="E23" s="4">
        <v>-136430000</v>
      </c>
      <c r="F23" s="4">
        <f t="shared" si="0"/>
        <v>306135152</v>
      </c>
      <c r="K23" s="24">
        <f t="shared" si="1"/>
        <v>9625870000</v>
      </c>
      <c r="L23" s="4">
        <v>180</v>
      </c>
      <c r="M23" s="4">
        <v>433</v>
      </c>
      <c r="N23" s="4">
        <v>13</v>
      </c>
      <c r="O23" s="4">
        <v>10</v>
      </c>
      <c r="P23" s="4">
        <v>346600</v>
      </c>
      <c r="Q23" s="4">
        <v>439900</v>
      </c>
      <c r="R23" s="5">
        <v>9.4999999999999998E-3</v>
      </c>
      <c r="S23" s="4">
        <v>765900</v>
      </c>
      <c r="T23" s="4">
        <f t="shared" si="2"/>
        <v>947500</v>
      </c>
      <c r="U23" s="4">
        <f t="shared" si="3"/>
        <v>364200</v>
      </c>
      <c r="V23" s="5">
        <v>1.8700000000000001E-2</v>
      </c>
    </row>
    <row r="24" spans="1:22" x14ac:dyDescent="0.2">
      <c r="A24" s="16" t="s">
        <v>322</v>
      </c>
      <c r="B24" s="4">
        <v>4500</v>
      </c>
      <c r="C24" s="4">
        <v>32800</v>
      </c>
      <c r="D24" s="4">
        <v>-28300</v>
      </c>
      <c r="E24" s="4">
        <v>-297610000</v>
      </c>
      <c r="F24" s="4">
        <f t="shared" si="0"/>
        <v>442565152</v>
      </c>
      <c r="K24" s="24">
        <f t="shared" si="1"/>
        <v>9625870000</v>
      </c>
      <c r="L24" s="4">
        <v>122</v>
      </c>
      <c r="M24" s="4">
        <v>166</v>
      </c>
      <c r="N24" s="4">
        <v>2</v>
      </c>
      <c r="O24" s="4">
        <v>4</v>
      </c>
      <c r="P24" s="4">
        <v>135300</v>
      </c>
      <c r="Q24" s="4">
        <v>228900</v>
      </c>
      <c r="R24" s="5">
        <v>-4.6999999999999993E-3</v>
      </c>
      <c r="S24" s="4">
        <v>364200</v>
      </c>
      <c r="T24" s="4">
        <f t="shared" si="2"/>
        <v>981250</v>
      </c>
      <c r="U24" s="4">
        <f t="shared" si="3"/>
        <v>475600</v>
      </c>
      <c r="V24" s="5">
        <v>1.8799999999999997E-2</v>
      </c>
    </row>
    <row r="25" spans="1:22" x14ac:dyDescent="0.2">
      <c r="A25" s="16" t="s">
        <v>321</v>
      </c>
      <c r="B25" s="4">
        <v>1400</v>
      </c>
      <c r="C25" s="4">
        <v>7600</v>
      </c>
      <c r="D25" s="4">
        <v>-6200</v>
      </c>
      <c r="E25" s="4">
        <v>-65290000</v>
      </c>
      <c r="F25" s="4">
        <f t="shared" si="0"/>
        <v>740175152</v>
      </c>
      <c r="K25" s="24">
        <f t="shared" si="1"/>
        <v>9625870000</v>
      </c>
      <c r="L25" s="4">
        <v>516</v>
      </c>
      <c r="M25" s="4">
        <v>250</v>
      </c>
      <c r="N25" s="4">
        <v>14</v>
      </c>
      <c r="O25" s="4">
        <v>5</v>
      </c>
      <c r="P25" s="4">
        <v>642200</v>
      </c>
      <c r="Q25" s="4">
        <v>321900</v>
      </c>
      <c r="R25" s="5">
        <v>2.4199999999999999E-2</v>
      </c>
      <c r="S25" s="4">
        <v>1015000</v>
      </c>
      <c r="T25" s="4">
        <f t="shared" si="2"/>
        <v>1026910</v>
      </c>
      <c r="U25" s="4">
        <f t="shared" si="3"/>
        <v>475600</v>
      </c>
      <c r="V25" s="5">
        <v>4.6799999999999994E-2</v>
      </c>
    </row>
    <row r="26" spans="1:22" x14ac:dyDescent="0.2">
      <c r="A26" s="16" t="s">
        <v>320</v>
      </c>
      <c r="B26" s="4">
        <v>1100</v>
      </c>
      <c r="C26" s="4">
        <v>55800</v>
      </c>
      <c r="D26" s="4">
        <v>-54700</v>
      </c>
      <c r="E26" s="4">
        <v>-567970000</v>
      </c>
      <c r="F26" s="4">
        <f t="shared" si="0"/>
        <v>805465152</v>
      </c>
      <c r="K26" s="24">
        <f t="shared" si="1"/>
        <v>9625870000</v>
      </c>
      <c r="L26" s="4">
        <v>181</v>
      </c>
      <c r="M26" s="4">
        <v>189</v>
      </c>
      <c r="N26" s="4">
        <v>0</v>
      </c>
      <c r="O26" s="4">
        <v>4</v>
      </c>
      <c r="P26" s="4">
        <v>199900</v>
      </c>
      <c r="Q26" s="4">
        <v>265200</v>
      </c>
      <c r="R26" s="5">
        <v>0</v>
      </c>
      <c r="S26" s="4">
        <v>475600</v>
      </c>
      <c r="T26" s="4">
        <f t="shared" si="2"/>
        <v>1057390</v>
      </c>
      <c r="U26" s="4">
        <f t="shared" si="3"/>
        <v>535700</v>
      </c>
      <c r="V26" s="5">
        <v>2.4E-2</v>
      </c>
    </row>
    <row r="27" spans="1:22" x14ac:dyDescent="0.2">
      <c r="A27" s="16" t="s">
        <v>319</v>
      </c>
      <c r="B27" s="4">
        <v>30400</v>
      </c>
      <c r="C27" s="4">
        <v>24200</v>
      </c>
      <c r="D27" s="4">
        <v>6200</v>
      </c>
      <c r="E27" s="4">
        <v>61640000</v>
      </c>
      <c r="F27" s="4">
        <f t="shared" si="0"/>
        <v>1373435152</v>
      </c>
      <c r="K27" s="24">
        <f t="shared" si="1"/>
        <v>9625870000</v>
      </c>
      <c r="L27" s="4">
        <v>418</v>
      </c>
      <c r="M27" s="4">
        <v>209</v>
      </c>
      <c r="N27" s="4">
        <v>5</v>
      </c>
      <c r="O27" s="4">
        <v>0</v>
      </c>
      <c r="P27" s="4">
        <v>394800</v>
      </c>
      <c r="Q27" s="4">
        <v>218100</v>
      </c>
      <c r="R27" s="5">
        <v>4.0300000000000002E-2</v>
      </c>
      <c r="S27" s="4">
        <v>665200</v>
      </c>
      <c r="T27" s="4">
        <f t="shared" si="2"/>
        <v>1089910</v>
      </c>
      <c r="U27" s="4">
        <f t="shared" si="3"/>
        <v>535700</v>
      </c>
      <c r="V27" s="5">
        <v>4.3299999999999998E-2</v>
      </c>
    </row>
    <row r="28" spans="1:22" x14ac:dyDescent="0.2">
      <c r="A28" s="16" t="s">
        <v>318</v>
      </c>
      <c r="B28" s="4">
        <v>0</v>
      </c>
      <c r="C28" s="4">
        <v>89900</v>
      </c>
      <c r="D28" s="4">
        <v>-89900</v>
      </c>
      <c r="E28" s="4">
        <v>-896240000</v>
      </c>
      <c r="F28" s="4">
        <f t="shared" si="0"/>
        <v>1311795152</v>
      </c>
      <c r="K28" s="24">
        <f t="shared" si="1"/>
        <v>9625870000</v>
      </c>
      <c r="L28" s="4">
        <v>133</v>
      </c>
      <c r="M28" s="4">
        <v>380</v>
      </c>
      <c r="N28" s="4">
        <v>1</v>
      </c>
      <c r="O28" s="4">
        <v>3</v>
      </c>
      <c r="P28" s="4">
        <v>185600</v>
      </c>
      <c r="Q28" s="4">
        <v>486500</v>
      </c>
      <c r="R28" s="5">
        <v>-0.01</v>
      </c>
      <c r="S28" s="4">
        <v>672100</v>
      </c>
      <c r="T28" s="4">
        <f t="shared" si="2"/>
        <v>1202000</v>
      </c>
      <c r="U28" s="4">
        <f t="shared" si="3"/>
        <v>535700</v>
      </c>
      <c r="V28" s="5">
        <v>1.9900000000000001E-2</v>
      </c>
    </row>
    <row r="29" spans="1:22" x14ac:dyDescent="0.2">
      <c r="A29" s="16" t="s">
        <v>317</v>
      </c>
      <c r="B29" s="4">
        <v>52600</v>
      </c>
      <c r="C29" s="4">
        <v>84700</v>
      </c>
      <c r="D29" s="4">
        <v>-32100</v>
      </c>
      <c r="E29" s="4">
        <v>-322220000</v>
      </c>
      <c r="F29" s="4">
        <f t="shared" si="0"/>
        <v>2208035152</v>
      </c>
      <c r="K29" s="24">
        <f t="shared" si="1"/>
        <v>9625870000</v>
      </c>
      <c r="L29" s="4">
        <v>308</v>
      </c>
      <c r="M29" s="4">
        <v>313</v>
      </c>
      <c r="N29" s="4">
        <v>3</v>
      </c>
      <c r="O29" s="4">
        <v>5</v>
      </c>
      <c r="P29" s="4">
        <v>393500</v>
      </c>
      <c r="Q29" s="4">
        <v>407000</v>
      </c>
      <c r="R29" s="5">
        <v>1.52E-2</v>
      </c>
      <c r="S29" s="4">
        <v>795000</v>
      </c>
      <c r="T29" s="4">
        <f t="shared" si="2"/>
        <v>1265070</v>
      </c>
      <c r="U29" s="4">
        <f t="shared" si="3"/>
        <v>535700</v>
      </c>
      <c r="V29" s="5">
        <v>1.8799999999999997E-2</v>
      </c>
    </row>
    <row r="30" spans="1:22" x14ac:dyDescent="0.2">
      <c r="A30" s="16" t="s">
        <v>316</v>
      </c>
      <c r="B30" s="4">
        <v>117100</v>
      </c>
      <c r="C30" s="4">
        <v>1900</v>
      </c>
      <c r="D30" s="4">
        <v>115200</v>
      </c>
      <c r="E30" s="4">
        <v>1145710000</v>
      </c>
      <c r="F30" s="4">
        <f t="shared" si="0"/>
        <v>2530255152</v>
      </c>
      <c r="K30" s="24">
        <f t="shared" si="1"/>
        <v>9625870000</v>
      </c>
      <c r="L30" s="4">
        <v>473</v>
      </c>
      <c r="M30" s="4">
        <v>729</v>
      </c>
      <c r="N30" s="4">
        <v>8</v>
      </c>
      <c r="O30" s="4">
        <v>7</v>
      </c>
      <c r="P30" s="4">
        <v>721400</v>
      </c>
      <c r="Q30" s="4">
        <v>952900</v>
      </c>
      <c r="R30" s="5">
        <v>-3.0299999999999997E-2</v>
      </c>
      <c r="S30" s="4">
        <v>1681900</v>
      </c>
      <c r="T30" s="4">
        <f t="shared" si="2"/>
        <v>1236260</v>
      </c>
      <c r="U30" s="4">
        <f t="shared" si="3"/>
        <v>535700</v>
      </c>
      <c r="V30" s="5">
        <v>3.8300000000000001E-2</v>
      </c>
    </row>
    <row r="31" spans="1:22" x14ac:dyDescent="0.2">
      <c r="A31" s="16" t="s">
        <v>315</v>
      </c>
      <c r="B31" s="4">
        <v>600</v>
      </c>
      <c r="C31" s="4">
        <v>18400</v>
      </c>
      <c r="D31" s="4">
        <v>-17800</v>
      </c>
      <c r="E31" s="4">
        <v>-185020000</v>
      </c>
      <c r="F31" s="4">
        <f t="shared" si="0"/>
        <v>1384545152</v>
      </c>
      <c r="G31" s="4">
        <v>0</v>
      </c>
      <c r="H31" s="4">
        <v>0</v>
      </c>
      <c r="I31" s="4">
        <v>0</v>
      </c>
      <c r="J31" s="4">
        <v>-169600000</v>
      </c>
      <c r="K31" s="24">
        <f t="shared" si="1"/>
        <v>9625870000</v>
      </c>
      <c r="L31" s="4">
        <v>159</v>
      </c>
      <c r="M31" s="4">
        <v>386</v>
      </c>
      <c r="N31" s="4">
        <v>1</v>
      </c>
      <c r="O31" s="4">
        <v>3</v>
      </c>
      <c r="P31" s="4">
        <v>137400</v>
      </c>
      <c r="Q31" s="4">
        <v>398300</v>
      </c>
      <c r="R31" s="5">
        <v>-1.9599999999999999E-2</v>
      </c>
      <c r="S31" s="4">
        <v>535700</v>
      </c>
      <c r="T31" s="4">
        <f t="shared" si="2"/>
        <v>1540090</v>
      </c>
      <c r="U31" s="4">
        <f t="shared" si="3"/>
        <v>701700</v>
      </c>
      <c r="V31" s="5">
        <v>4.2300000000000004E-2</v>
      </c>
    </row>
    <row r="32" spans="1:22" x14ac:dyDescent="0.2">
      <c r="A32" s="16" t="s">
        <v>314</v>
      </c>
      <c r="B32" s="4">
        <v>177600</v>
      </c>
      <c r="C32" s="4">
        <v>53400</v>
      </c>
      <c r="D32" s="4">
        <v>124200</v>
      </c>
      <c r="E32" s="4">
        <v>1247250000</v>
      </c>
      <c r="F32" s="4">
        <f t="shared" si="0"/>
        <v>1569565152</v>
      </c>
      <c r="G32" s="4">
        <v>0</v>
      </c>
      <c r="H32" s="4">
        <v>0</v>
      </c>
      <c r="I32" s="4">
        <v>0</v>
      </c>
      <c r="J32" s="4">
        <v>-169600000</v>
      </c>
      <c r="K32" s="24">
        <f t="shared" si="1"/>
        <v>9795470000</v>
      </c>
      <c r="L32" s="4">
        <v>536</v>
      </c>
      <c r="M32" s="4">
        <v>850</v>
      </c>
      <c r="N32" s="4">
        <v>8</v>
      </c>
      <c r="O32" s="4">
        <v>19</v>
      </c>
      <c r="P32" s="4">
        <v>602300</v>
      </c>
      <c r="Q32" s="4">
        <v>1112600</v>
      </c>
      <c r="R32" s="5">
        <v>-3.3599999999999998E-2</v>
      </c>
      <c r="S32" s="4">
        <v>1769000</v>
      </c>
      <c r="T32" s="4">
        <f t="shared" si="2"/>
        <v>1469210</v>
      </c>
      <c r="U32" s="4">
        <f t="shared" si="3"/>
        <v>701700</v>
      </c>
      <c r="V32" s="5">
        <v>6.9500000000000006E-2</v>
      </c>
    </row>
    <row r="33" spans="1:22" x14ac:dyDescent="0.2">
      <c r="A33" s="16" t="s">
        <v>313</v>
      </c>
      <c r="B33" s="4">
        <v>2700</v>
      </c>
      <c r="C33" s="4">
        <v>144200</v>
      </c>
      <c r="D33" s="4">
        <v>-141500</v>
      </c>
      <c r="E33" s="4">
        <v>-1588500000</v>
      </c>
      <c r="F33" s="4">
        <f t="shared" si="0"/>
        <v>322315152</v>
      </c>
      <c r="K33" s="24">
        <f t="shared" si="1"/>
        <v>9965070000</v>
      </c>
      <c r="L33" s="4">
        <v>179</v>
      </c>
      <c r="M33" s="4">
        <v>717</v>
      </c>
      <c r="N33" s="4">
        <v>2</v>
      </c>
      <c r="O33" s="4">
        <v>15</v>
      </c>
      <c r="P33" s="4">
        <v>178800</v>
      </c>
      <c r="Q33" s="4">
        <v>1326600</v>
      </c>
      <c r="R33" s="5">
        <v>-7.4400000000000008E-2</v>
      </c>
      <c r="S33" s="4">
        <v>1501300</v>
      </c>
      <c r="T33" s="4">
        <f t="shared" si="2"/>
        <v>1450670</v>
      </c>
      <c r="U33" s="4">
        <f t="shared" si="3"/>
        <v>701700</v>
      </c>
      <c r="V33" s="5">
        <v>7.3300000000000004E-2</v>
      </c>
    </row>
    <row r="34" spans="1:22" x14ac:dyDescent="0.2">
      <c r="A34" s="16" t="s">
        <v>270</v>
      </c>
      <c r="B34" s="4">
        <v>0</v>
      </c>
      <c r="C34" s="4">
        <v>8100</v>
      </c>
      <c r="D34" s="4">
        <v>-8100</v>
      </c>
      <c r="E34" s="4">
        <v>-92840000</v>
      </c>
      <c r="F34" s="4">
        <f t="shared" si="0"/>
        <v>1910815152</v>
      </c>
      <c r="G34" s="4">
        <v>0</v>
      </c>
      <c r="H34" s="4">
        <v>0</v>
      </c>
      <c r="I34" s="4">
        <v>0</v>
      </c>
      <c r="J34" s="4">
        <v>-1929490000</v>
      </c>
      <c r="K34" s="24">
        <f t="shared" si="1"/>
        <v>9965070000</v>
      </c>
      <c r="L34" s="4">
        <v>230</v>
      </c>
      <c r="M34" s="4">
        <v>244</v>
      </c>
      <c r="N34" s="4">
        <v>4</v>
      </c>
      <c r="O34" s="4">
        <v>13</v>
      </c>
      <c r="P34" s="4">
        <v>311400</v>
      </c>
      <c r="Q34" s="4">
        <v>389900</v>
      </c>
      <c r="R34" s="5">
        <v>2.2200000000000001E-2</v>
      </c>
      <c r="S34" s="4">
        <v>701700</v>
      </c>
      <c r="T34" s="4">
        <f t="shared" si="2"/>
        <v>1518120</v>
      </c>
      <c r="U34" s="4">
        <f t="shared" si="3"/>
        <v>780400</v>
      </c>
      <c r="V34" s="5">
        <v>2.1700000000000001E-2</v>
      </c>
    </row>
    <row r="35" spans="1:22" x14ac:dyDescent="0.2">
      <c r="A35" s="16" t="s">
        <v>269</v>
      </c>
      <c r="B35" s="4">
        <v>44200</v>
      </c>
      <c r="C35" s="4">
        <v>0</v>
      </c>
      <c r="D35" s="4">
        <v>44200</v>
      </c>
      <c r="E35" s="4">
        <v>495340000</v>
      </c>
      <c r="F35" s="4">
        <f t="shared" si="0"/>
        <v>2003655152</v>
      </c>
      <c r="G35" s="4">
        <v>0</v>
      </c>
      <c r="H35" s="4">
        <v>0</v>
      </c>
      <c r="I35" s="4">
        <v>0</v>
      </c>
      <c r="J35" s="4">
        <v>-7531795000</v>
      </c>
      <c r="K35" s="24">
        <f t="shared" si="1"/>
        <v>11894560000</v>
      </c>
      <c r="L35" s="4">
        <v>356</v>
      </c>
      <c r="M35" s="4">
        <v>743</v>
      </c>
      <c r="N35" s="4">
        <v>5</v>
      </c>
      <c r="O35" s="4">
        <v>22</v>
      </c>
      <c r="P35" s="4">
        <v>402500</v>
      </c>
      <c r="Q35" s="4">
        <v>1017800</v>
      </c>
      <c r="R35" s="5">
        <v>-8.8000000000000005E-3</v>
      </c>
      <c r="S35" s="4">
        <v>1471600</v>
      </c>
      <c r="T35" s="4">
        <f t="shared" si="2"/>
        <v>1527460</v>
      </c>
      <c r="U35" s="4">
        <f t="shared" si="3"/>
        <v>780400</v>
      </c>
      <c r="V35" s="5">
        <v>2.2000000000000002E-2</v>
      </c>
    </row>
    <row r="36" spans="1:22" x14ac:dyDescent="0.2">
      <c r="A36" s="16" t="s">
        <v>268</v>
      </c>
      <c r="B36" s="4">
        <v>0</v>
      </c>
      <c r="C36" s="4">
        <v>16500</v>
      </c>
      <c r="D36" s="4">
        <v>-16500</v>
      </c>
      <c r="E36" s="4">
        <v>-190230000</v>
      </c>
      <c r="F36" s="4">
        <f t="shared" si="0"/>
        <v>1508315152</v>
      </c>
      <c r="K36" s="24">
        <f t="shared" si="1"/>
        <v>19426355000</v>
      </c>
      <c r="L36" s="4">
        <v>205</v>
      </c>
      <c r="M36" s="4">
        <v>427</v>
      </c>
      <c r="N36" s="4">
        <v>2</v>
      </c>
      <c r="O36" s="4">
        <v>8</v>
      </c>
      <c r="P36" s="4">
        <v>186200</v>
      </c>
      <c r="Q36" s="4">
        <v>542300</v>
      </c>
      <c r="R36" s="5">
        <v>-1.7500000000000002E-2</v>
      </c>
      <c r="S36" s="4">
        <v>780400</v>
      </c>
      <c r="T36" s="4">
        <f t="shared" si="2"/>
        <v>1812610</v>
      </c>
      <c r="U36" s="4">
        <f t="shared" si="3"/>
        <v>990400</v>
      </c>
      <c r="V36" s="5">
        <v>2.5699999999999997E-2</v>
      </c>
    </row>
    <row r="37" spans="1:22" x14ac:dyDescent="0.2">
      <c r="A37" s="16" t="s">
        <v>254</v>
      </c>
      <c r="B37" s="4">
        <v>5300</v>
      </c>
      <c r="C37" s="4">
        <v>25000</v>
      </c>
      <c r="D37" s="4">
        <v>-19700</v>
      </c>
      <c r="E37" s="4">
        <v>-225480000</v>
      </c>
      <c r="F37" s="4">
        <f t="shared" si="0"/>
        <v>1698545152</v>
      </c>
      <c r="K37" s="24">
        <f t="shared" si="1"/>
        <v>19426355000</v>
      </c>
      <c r="L37" s="4">
        <v>322</v>
      </c>
      <c r="M37" s="4">
        <v>567</v>
      </c>
      <c r="N37" s="4">
        <v>5</v>
      </c>
      <c r="O37" s="4">
        <v>15</v>
      </c>
      <c r="P37" s="4">
        <v>360300</v>
      </c>
      <c r="Q37" s="4">
        <v>629500</v>
      </c>
      <c r="R37" s="5">
        <v>1.32E-2</v>
      </c>
      <c r="S37" s="4">
        <v>990400</v>
      </c>
      <c r="T37" s="4">
        <f t="shared" si="2"/>
        <v>1804870</v>
      </c>
      <c r="U37" s="4">
        <f t="shared" si="3"/>
        <v>1060200</v>
      </c>
      <c r="V37" s="5">
        <v>2.5899999999999999E-2</v>
      </c>
    </row>
    <row r="38" spans="1:22" x14ac:dyDescent="0.2">
      <c r="A38" s="16" t="s">
        <v>253</v>
      </c>
      <c r="B38" s="4">
        <v>200</v>
      </c>
      <c r="C38" s="4">
        <v>232300</v>
      </c>
      <c r="D38" s="4">
        <v>-232100</v>
      </c>
      <c r="E38" s="4">
        <v>-2690730000</v>
      </c>
      <c r="F38" s="4">
        <f t="shared" si="0"/>
        <v>1924025152</v>
      </c>
      <c r="G38" s="4">
        <v>0</v>
      </c>
      <c r="H38" s="4">
        <v>0</v>
      </c>
      <c r="I38" s="4">
        <v>0</v>
      </c>
      <c r="J38" s="4">
        <v>-8677835000</v>
      </c>
      <c r="K38" s="24">
        <f t="shared" si="1"/>
        <v>19426355000</v>
      </c>
      <c r="L38" s="4">
        <v>358</v>
      </c>
      <c r="M38" s="4">
        <v>775</v>
      </c>
      <c r="N38" s="4">
        <v>9</v>
      </c>
      <c r="O38" s="4">
        <v>28</v>
      </c>
      <c r="P38" s="4">
        <v>483400</v>
      </c>
      <c r="Q38" s="4">
        <v>1275100</v>
      </c>
      <c r="R38" s="5">
        <v>-1.7399999999999999E-2</v>
      </c>
      <c r="S38" s="4">
        <v>1793000</v>
      </c>
      <c r="T38" s="4">
        <f t="shared" si="2"/>
        <v>1767020</v>
      </c>
      <c r="U38" s="4">
        <f t="shared" si="3"/>
        <v>1060200</v>
      </c>
      <c r="V38" s="5">
        <v>2.9700000000000001E-2</v>
      </c>
    </row>
    <row r="39" spans="1:22" x14ac:dyDescent="0.2">
      <c r="A39" s="16" t="s">
        <v>252</v>
      </c>
      <c r="B39" s="4">
        <v>61000</v>
      </c>
      <c r="C39" s="4">
        <v>0</v>
      </c>
      <c r="D39" s="4">
        <v>61000</v>
      </c>
      <c r="E39" s="4">
        <v>717470000</v>
      </c>
      <c r="F39" s="4">
        <f t="shared" si="0"/>
        <v>4614755152</v>
      </c>
      <c r="G39" s="4">
        <v>0</v>
      </c>
      <c r="H39" s="4">
        <v>0</v>
      </c>
      <c r="I39" s="4">
        <v>0</v>
      </c>
      <c r="J39" s="4">
        <v>-5217470000</v>
      </c>
      <c r="K39" s="24">
        <f t="shared" si="1"/>
        <v>28104190000</v>
      </c>
      <c r="L39" s="4">
        <v>294</v>
      </c>
      <c r="M39" s="4">
        <v>700</v>
      </c>
      <c r="N39" s="4">
        <v>5</v>
      </c>
      <c r="O39" s="4">
        <v>18</v>
      </c>
      <c r="P39" s="4">
        <v>346900</v>
      </c>
      <c r="Q39" s="4">
        <v>1060400</v>
      </c>
      <c r="R39" s="5">
        <v>-2.1400000000000002E-2</v>
      </c>
      <c r="S39" s="4">
        <v>1425700</v>
      </c>
      <c r="T39" s="4">
        <f t="shared" si="2"/>
        <v>1774980</v>
      </c>
      <c r="U39" s="4">
        <f t="shared" si="3"/>
        <v>1060200</v>
      </c>
      <c r="V39" s="5">
        <v>2.1099999999999997E-2</v>
      </c>
    </row>
    <row r="40" spans="1:22" x14ac:dyDescent="0.2">
      <c r="A40" s="16" t="s">
        <v>251</v>
      </c>
      <c r="B40" s="4">
        <v>0</v>
      </c>
      <c r="C40" s="4">
        <v>114000</v>
      </c>
      <c r="D40" s="4">
        <v>-114000</v>
      </c>
      <c r="E40" s="4">
        <v>-1360750000</v>
      </c>
      <c r="F40" s="4">
        <f t="shared" si="0"/>
        <v>3897285152</v>
      </c>
      <c r="G40" s="4">
        <v>0</v>
      </c>
      <c r="H40" s="4">
        <v>0</v>
      </c>
      <c r="I40" s="4">
        <v>0</v>
      </c>
      <c r="J40" s="4">
        <v>-5217470000</v>
      </c>
      <c r="K40" s="24">
        <f t="shared" si="1"/>
        <v>33321660000</v>
      </c>
      <c r="L40" s="4">
        <v>206</v>
      </c>
      <c r="M40" s="4">
        <v>636</v>
      </c>
      <c r="N40" s="4">
        <v>4</v>
      </c>
      <c r="O40" s="4">
        <v>26</v>
      </c>
      <c r="P40" s="4">
        <v>268500</v>
      </c>
      <c r="Q40" s="4">
        <v>1109000</v>
      </c>
      <c r="R40" s="5">
        <v>-8.3999999999999995E-3</v>
      </c>
      <c r="S40" s="4">
        <v>1393800</v>
      </c>
      <c r="T40" s="4">
        <f t="shared" si="2"/>
        <v>1772070</v>
      </c>
      <c r="U40" s="4">
        <f t="shared" si="3"/>
        <v>1060200</v>
      </c>
      <c r="V40" s="5">
        <v>2.0799999999999999E-2</v>
      </c>
    </row>
    <row r="41" spans="1:22" x14ac:dyDescent="0.2">
      <c r="A41" s="16" t="s">
        <v>250</v>
      </c>
      <c r="B41" s="4">
        <v>379000</v>
      </c>
      <c r="C41" s="4">
        <v>67000</v>
      </c>
      <c r="D41" s="4">
        <v>312000</v>
      </c>
      <c r="E41" s="4">
        <v>3803850000</v>
      </c>
      <c r="F41" s="4">
        <f t="shared" si="0"/>
        <v>5258035152</v>
      </c>
      <c r="K41" s="24">
        <f t="shared" si="1"/>
        <v>38539130000</v>
      </c>
      <c r="L41" s="4">
        <v>1033</v>
      </c>
      <c r="M41" s="4">
        <v>1065</v>
      </c>
      <c r="N41" s="4">
        <v>37</v>
      </c>
      <c r="O41" s="4">
        <v>35</v>
      </c>
      <c r="P41" s="4">
        <v>1592600</v>
      </c>
      <c r="Q41" s="4">
        <v>1922600</v>
      </c>
      <c r="R41" s="5">
        <v>0</v>
      </c>
      <c r="S41" s="4">
        <v>3574000</v>
      </c>
      <c r="T41" s="4">
        <f t="shared" si="2"/>
        <v>1525470</v>
      </c>
      <c r="U41" s="4">
        <f t="shared" si="3"/>
        <v>1060200</v>
      </c>
      <c r="V41" s="5">
        <v>3.6299999999999999E-2</v>
      </c>
    </row>
    <row r="42" spans="1:22" x14ac:dyDescent="0.2">
      <c r="A42" s="16" t="s">
        <v>249</v>
      </c>
      <c r="B42" s="4">
        <v>0</v>
      </c>
      <c r="C42" s="4">
        <v>174000</v>
      </c>
      <c r="D42" s="4">
        <v>-174000</v>
      </c>
      <c r="E42" s="4">
        <v>-2069790000</v>
      </c>
      <c r="F42" s="4">
        <f t="shared" si="0"/>
        <v>1454185152</v>
      </c>
      <c r="K42" s="24">
        <f t="shared" si="1"/>
        <v>38539130000</v>
      </c>
      <c r="L42" s="4">
        <v>357</v>
      </c>
      <c r="M42" s="4">
        <v>452</v>
      </c>
      <c r="N42" s="4">
        <v>10</v>
      </c>
      <c r="O42" s="4">
        <v>6</v>
      </c>
      <c r="P42" s="4">
        <v>553700</v>
      </c>
      <c r="Q42" s="4">
        <v>506300</v>
      </c>
      <c r="R42" s="5">
        <v>1.2699999999999999E-2</v>
      </c>
      <c r="S42" s="4">
        <v>1060200</v>
      </c>
      <c r="T42" s="4">
        <f t="shared" si="2"/>
        <v>1543810</v>
      </c>
      <c r="U42" s="4">
        <f t="shared" si="3"/>
        <v>913000</v>
      </c>
      <c r="V42" s="5">
        <v>2.0899999999999998E-2</v>
      </c>
    </row>
    <row r="43" spans="1:22" x14ac:dyDescent="0.2">
      <c r="A43" s="16" t="s">
        <v>248</v>
      </c>
      <c r="B43" s="4">
        <v>0</v>
      </c>
      <c r="C43" s="4">
        <v>289200</v>
      </c>
      <c r="D43" s="4">
        <v>-289200</v>
      </c>
      <c r="E43" s="4">
        <v>-3438380000</v>
      </c>
      <c r="F43" s="4">
        <f t="shared" si="0"/>
        <v>3523975152</v>
      </c>
      <c r="K43" s="24">
        <f t="shared" si="1"/>
        <v>38539130000</v>
      </c>
      <c r="L43" s="4">
        <v>361</v>
      </c>
      <c r="M43" s="4">
        <v>516</v>
      </c>
      <c r="N43" s="4">
        <v>3</v>
      </c>
      <c r="O43" s="4">
        <v>14</v>
      </c>
      <c r="P43" s="4">
        <v>442300</v>
      </c>
      <c r="Q43" s="4">
        <v>816900</v>
      </c>
      <c r="R43" s="5">
        <v>-4.1999999999999997E-3</v>
      </c>
      <c r="S43" s="4">
        <v>1315900</v>
      </c>
      <c r="T43" s="4">
        <f t="shared" si="2"/>
        <v>1723150</v>
      </c>
      <c r="U43" s="4">
        <f t="shared" si="3"/>
        <v>913000</v>
      </c>
      <c r="V43" s="5">
        <v>2.0799999999999999E-2</v>
      </c>
    </row>
    <row r="44" spans="1:22" x14ac:dyDescent="0.2">
      <c r="A44" s="16" t="s">
        <v>247</v>
      </c>
      <c r="B44" s="4">
        <v>11600</v>
      </c>
      <c r="C44" s="4">
        <v>2000</v>
      </c>
      <c r="D44" s="4">
        <v>9600</v>
      </c>
      <c r="E44" s="4">
        <v>114610000</v>
      </c>
      <c r="F44" s="4">
        <f t="shared" si="0"/>
        <v>6962355152</v>
      </c>
      <c r="K44" s="24">
        <f t="shared" si="1"/>
        <v>38539130000</v>
      </c>
      <c r="L44" s="4">
        <v>330</v>
      </c>
      <c r="M44" s="4">
        <v>672</v>
      </c>
      <c r="N44" s="4">
        <v>6</v>
      </c>
      <c r="O44" s="4">
        <v>14</v>
      </c>
      <c r="P44" s="4">
        <v>336900</v>
      </c>
      <c r="Q44" s="4">
        <v>835000</v>
      </c>
      <c r="R44" s="5">
        <v>-2.52E-2</v>
      </c>
      <c r="S44" s="4">
        <v>1376200</v>
      </c>
      <c r="T44" s="4">
        <f t="shared" si="2"/>
        <v>1723250</v>
      </c>
      <c r="U44" s="4">
        <f t="shared" si="3"/>
        <v>913000</v>
      </c>
      <c r="V44" s="5">
        <v>2.86E-2</v>
      </c>
    </row>
    <row r="45" spans="1:22" x14ac:dyDescent="0.2">
      <c r="A45" s="16" t="s">
        <v>246</v>
      </c>
      <c r="B45" s="4">
        <v>33400</v>
      </c>
      <c r="C45" s="4">
        <v>28800</v>
      </c>
      <c r="D45" s="4">
        <v>4600</v>
      </c>
      <c r="E45" s="4">
        <v>56321357</v>
      </c>
      <c r="F45" s="4">
        <f t="shared" si="0"/>
        <v>6847745152</v>
      </c>
      <c r="K45" s="24">
        <f t="shared" si="1"/>
        <v>38539130000</v>
      </c>
      <c r="L45" s="4">
        <v>532</v>
      </c>
      <c r="M45" s="4">
        <v>898</v>
      </c>
      <c r="N45" s="4">
        <v>6</v>
      </c>
      <c r="O45" s="4">
        <v>14</v>
      </c>
      <c r="P45" s="4">
        <v>493000</v>
      </c>
      <c r="Q45" s="4">
        <v>1041800</v>
      </c>
      <c r="R45" s="5">
        <v>-1.2199999999999999E-2</v>
      </c>
      <c r="S45" s="4">
        <v>1565000</v>
      </c>
      <c r="T45" s="4">
        <f t="shared" si="2"/>
        <v>2014790</v>
      </c>
      <c r="U45" s="4">
        <f t="shared" si="3"/>
        <v>913000</v>
      </c>
      <c r="V45" s="5">
        <v>2.8199999999999999E-2</v>
      </c>
    </row>
    <row r="46" spans="1:22" x14ac:dyDescent="0.2">
      <c r="A46" s="16" t="s">
        <v>245</v>
      </c>
      <c r="B46" s="4">
        <v>589000</v>
      </c>
      <c r="C46" s="4">
        <v>0</v>
      </c>
      <c r="D46" s="4">
        <v>589000</v>
      </c>
      <c r="E46" s="4">
        <v>7138170000</v>
      </c>
      <c r="F46" s="4">
        <f t="shared" si="0"/>
        <v>6791423795</v>
      </c>
      <c r="K46" s="24">
        <f t="shared" si="1"/>
        <v>38539130000</v>
      </c>
      <c r="L46" s="4">
        <v>1324</v>
      </c>
      <c r="M46" s="4">
        <v>690</v>
      </c>
      <c r="N46" s="4">
        <v>53</v>
      </c>
      <c r="O46" s="4">
        <v>10</v>
      </c>
      <c r="P46" s="4">
        <v>2455400</v>
      </c>
      <c r="Q46" s="4">
        <v>1023300</v>
      </c>
      <c r="R46" s="5">
        <v>3.7900000000000003E-2</v>
      </c>
      <c r="S46" s="4">
        <v>3631900</v>
      </c>
      <c r="T46" s="4">
        <f t="shared" si="2"/>
        <v>1784020</v>
      </c>
      <c r="U46" s="4">
        <f t="shared" si="3"/>
        <v>913000</v>
      </c>
      <c r="V46" s="5">
        <v>4.4400000000000002E-2</v>
      </c>
    </row>
    <row r="47" spans="1:22" x14ac:dyDescent="0.2">
      <c r="F47" s="4">
        <f t="shared" ref="F47:F73" si="4">E47+F48</f>
        <v>-346746205</v>
      </c>
      <c r="K47" s="24">
        <f t="shared" ref="K47:K73" si="5">K48+J47</f>
        <v>38539130000</v>
      </c>
      <c r="L47" s="4">
        <v>313</v>
      </c>
      <c r="M47" s="4">
        <v>300</v>
      </c>
      <c r="N47" s="4">
        <v>10</v>
      </c>
      <c r="O47" s="4">
        <v>10</v>
      </c>
      <c r="P47" s="4">
        <v>453200</v>
      </c>
      <c r="Q47" s="4">
        <v>459800</v>
      </c>
      <c r="R47" s="5">
        <v>1.2800000000000001E-2</v>
      </c>
      <c r="S47" s="4">
        <v>913000</v>
      </c>
      <c r="T47" s="4">
        <f t="shared" si="2"/>
        <v>1886030</v>
      </c>
      <c r="U47" s="4">
        <f t="shared" ref="U47:U73" si="6">MIN(S48:S52)</f>
        <v>1108000</v>
      </c>
      <c r="V47" s="5">
        <v>2.52E-2</v>
      </c>
    </row>
    <row r="48" spans="1:22" x14ac:dyDescent="0.2">
      <c r="A48" s="16" t="s">
        <v>243</v>
      </c>
      <c r="B48" s="4">
        <v>19300</v>
      </c>
      <c r="C48" s="4">
        <v>7000</v>
      </c>
      <c r="D48" s="4">
        <v>12300</v>
      </c>
      <c r="E48" s="4">
        <v>143980000</v>
      </c>
      <c r="F48" s="4">
        <f t="shared" si="4"/>
        <v>-346746205</v>
      </c>
      <c r="K48" s="24">
        <f t="shared" si="5"/>
        <v>38539130000</v>
      </c>
      <c r="L48" s="4">
        <v>288</v>
      </c>
      <c r="M48" s="4">
        <v>701</v>
      </c>
      <c r="N48" s="4">
        <v>5</v>
      </c>
      <c r="O48" s="4">
        <v>16</v>
      </c>
      <c r="P48" s="4">
        <v>418600</v>
      </c>
      <c r="Q48" s="4">
        <v>982700</v>
      </c>
      <c r="R48" s="5">
        <v>-8.5000000000000006E-3</v>
      </c>
      <c r="S48" s="4">
        <v>1414500</v>
      </c>
      <c r="T48" s="4">
        <f t="shared" si="2"/>
        <v>1913810</v>
      </c>
      <c r="U48" s="4">
        <f t="shared" si="6"/>
        <v>1108000</v>
      </c>
      <c r="V48" s="5">
        <v>2.5099999999999997E-2</v>
      </c>
    </row>
    <row r="49" spans="1:22" x14ac:dyDescent="0.2">
      <c r="A49" s="16" t="s">
        <v>236</v>
      </c>
      <c r="B49" s="4">
        <v>100</v>
      </c>
      <c r="C49" s="4">
        <v>19600</v>
      </c>
      <c r="D49" s="4">
        <v>-19500</v>
      </c>
      <c r="E49" s="4">
        <v>-232060000</v>
      </c>
      <c r="F49" s="4">
        <f t="shared" si="4"/>
        <v>-490726205</v>
      </c>
      <c r="K49" s="24">
        <f t="shared" si="5"/>
        <v>38539130000</v>
      </c>
      <c r="L49" s="4">
        <v>397</v>
      </c>
      <c r="M49" s="4">
        <v>642</v>
      </c>
      <c r="N49" s="4">
        <v>13</v>
      </c>
      <c r="O49" s="4">
        <v>17</v>
      </c>
      <c r="P49" s="4">
        <v>637300</v>
      </c>
      <c r="Q49" s="4">
        <v>838600</v>
      </c>
      <c r="R49" s="5">
        <v>-4.1999999999999997E-3</v>
      </c>
      <c r="S49" s="4">
        <v>1505300</v>
      </c>
      <c r="T49" s="4">
        <f t="shared" si="2"/>
        <v>1957770</v>
      </c>
      <c r="U49" s="4">
        <f t="shared" si="6"/>
        <v>1108000</v>
      </c>
      <c r="V49" s="5">
        <v>1.67E-2</v>
      </c>
    </row>
    <row r="50" spans="1:22" x14ac:dyDescent="0.2">
      <c r="A50" s="16" t="s">
        <v>235</v>
      </c>
      <c r="B50" s="4">
        <v>1400</v>
      </c>
      <c r="C50" s="4">
        <v>37500</v>
      </c>
      <c r="D50" s="4">
        <v>-36100</v>
      </c>
      <c r="E50" s="4">
        <v>-429670000</v>
      </c>
      <c r="F50" s="4">
        <f t="shared" si="4"/>
        <v>-258666205</v>
      </c>
      <c r="K50" s="24">
        <f t="shared" si="5"/>
        <v>38539130000</v>
      </c>
      <c r="L50" s="4">
        <v>431</v>
      </c>
      <c r="M50" s="4">
        <v>420</v>
      </c>
      <c r="N50" s="4">
        <v>14</v>
      </c>
      <c r="O50" s="4">
        <v>16</v>
      </c>
      <c r="P50" s="4">
        <v>655700</v>
      </c>
      <c r="Q50" s="4">
        <v>709000</v>
      </c>
      <c r="R50" s="5">
        <v>1.7100000000000001E-2</v>
      </c>
      <c r="S50" s="4">
        <v>1364700</v>
      </c>
      <c r="T50" s="4">
        <f t="shared" si="2"/>
        <v>2037040</v>
      </c>
      <c r="U50" s="4">
        <f t="shared" si="6"/>
        <v>1108000</v>
      </c>
      <c r="V50" s="5">
        <v>2.0899999999999998E-2</v>
      </c>
    </row>
    <row r="51" spans="1:22" x14ac:dyDescent="0.2">
      <c r="A51" s="16" t="s">
        <v>234</v>
      </c>
      <c r="B51" s="4">
        <v>900</v>
      </c>
      <c r="C51" s="4">
        <v>255500</v>
      </c>
      <c r="D51" s="4">
        <v>-254600</v>
      </c>
      <c r="E51" s="4">
        <v>-2960540000</v>
      </c>
      <c r="F51" s="4">
        <f t="shared" si="4"/>
        <v>171003795</v>
      </c>
      <c r="K51" s="24">
        <f t="shared" si="5"/>
        <v>38539130000</v>
      </c>
      <c r="L51" s="4">
        <v>396</v>
      </c>
      <c r="M51" s="4">
        <v>369</v>
      </c>
      <c r="N51" s="4">
        <v>9</v>
      </c>
      <c r="O51" s="4">
        <v>11</v>
      </c>
      <c r="P51" s="4">
        <v>530700</v>
      </c>
      <c r="Q51" s="4">
        <v>576300</v>
      </c>
      <c r="R51" s="5">
        <v>8.6999999999999994E-3</v>
      </c>
      <c r="S51" s="4">
        <v>1108000</v>
      </c>
      <c r="T51" s="4">
        <f t="shared" si="2"/>
        <v>2128500</v>
      </c>
      <c r="U51" s="4">
        <f t="shared" si="6"/>
        <v>1243600</v>
      </c>
      <c r="V51" s="5">
        <v>1.29E-2</v>
      </c>
    </row>
    <row r="52" spans="1:22" x14ac:dyDescent="0.2">
      <c r="A52" s="16" t="s">
        <v>233</v>
      </c>
      <c r="B52" s="4">
        <v>0</v>
      </c>
      <c r="C52" s="4">
        <v>380900</v>
      </c>
      <c r="D52" s="4">
        <v>-380900</v>
      </c>
      <c r="E52" s="4">
        <v>-4441740000</v>
      </c>
      <c r="F52" s="4">
        <f t="shared" si="4"/>
        <v>3131543795</v>
      </c>
      <c r="K52" s="24">
        <f t="shared" si="5"/>
        <v>38539130000</v>
      </c>
      <c r="L52" s="4">
        <v>349</v>
      </c>
      <c r="M52" s="4">
        <v>367</v>
      </c>
      <c r="N52" s="4">
        <v>6</v>
      </c>
      <c r="O52" s="4">
        <v>10</v>
      </c>
      <c r="P52" s="4">
        <v>508100</v>
      </c>
      <c r="Q52" s="4">
        <v>621900</v>
      </c>
      <c r="R52" s="5">
        <v>0</v>
      </c>
      <c r="S52" s="4">
        <v>1243600</v>
      </c>
      <c r="T52" s="4">
        <f t="shared" si="2"/>
        <v>2138080</v>
      </c>
      <c r="U52" s="4">
        <f t="shared" si="6"/>
        <v>1324200</v>
      </c>
      <c r="V52" s="5">
        <v>1.7100000000000001E-2</v>
      </c>
    </row>
    <row r="53" spans="1:22" x14ac:dyDescent="0.2">
      <c r="A53" s="16" t="s">
        <v>232</v>
      </c>
      <c r="B53" s="4">
        <v>6200</v>
      </c>
      <c r="C53" s="4">
        <v>75400</v>
      </c>
      <c r="D53" s="4">
        <v>-69200</v>
      </c>
      <c r="E53" s="4">
        <v>-816000000</v>
      </c>
      <c r="F53" s="4">
        <f t="shared" si="4"/>
        <v>7573283795</v>
      </c>
      <c r="K53" s="24">
        <f t="shared" si="5"/>
        <v>38539130000</v>
      </c>
      <c r="L53" s="4">
        <v>732</v>
      </c>
      <c r="M53" s="4">
        <v>1499</v>
      </c>
      <c r="N53" s="4">
        <v>18</v>
      </c>
      <c r="O53" s="4">
        <v>35</v>
      </c>
      <c r="P53" s="4">
        <v>958700</v>
      </c>
      <c r="Q53" s="4">
        <v>2042400</v>
      </c>
      <c r="R53" s="5">
        <v>-3.44E-2</v>
      </c>
      <c r="S53" s="4">
        <v>3109300</v>
      </c>
      <c r="T53" s="4">
        <f t="shared" si="2"/>
        <v>2205320</v>
      </c>
      <c r="U53" s="4">
        <f t="shared" si="6"/>
        <v>1324200</v>
      </c>
      <c r="V53" s="5">
        <v>5.3800000000000001E-2</v>
      </c>
    </row>
    <row r="54" spans="1:22" x14ac:dyDescent="0.2">
      <c r="A54" s="16" t="s">
        <v>231</v>
      </c>
      <c r="B54" s="4">
        <v>0</v>
      </c>
      <c r="C54" s="4">
        <v>7000</v>
      </c>
      <c r="D54" s="4">
        <v>-7000</v>
      </c>
      <c r="E54" s="4">
        <v>-85050000</v>
      </c>
      <c r="F54" s="4">
        <f t="shared" si="4"/>
        <v>8389283795</v>
      </c>
      <c r="K54" s="24">
        <f t="shared" si="5"/>
        <v>38539130000</v>
      </c>
      <c r="L54" s="4">
        <v>354</v>
      </c>
      <c r="M54" s="4">
        <v>568</v>
      </c>
      <c r="N54" s="4">
        <v>6</v>
      </c>
      <c r="O54" s="4">
        <v>13</v>
      </c>
      <c r="P54" s="4">
        <v>396300</v>
      </c>
      <c r="Q54" s="4">
        <v>996500</v>
      </c>
      <c r="R54" s="5">
        <v>-1.66E-2</v>
      </c>
      <c r="S54" s="4">
        <v>1377200</v>
      </c>
      <c r="T54" s="4">
        <f t="shared" si="2"/>
        <v>2200870</v>
      </c>
      <c r="U54" s="4">
        <f t="shared" si="6"/>
        <v>1324200</v>
      </c>
      <c r="V54" s="5">
        <v>2.4399999999999998E-2</v>
      </c>
    </row>
    <row r="55" spans="1:22" x14ac:dyDescent="0.2">
      <c r="A55" s="16" t="s">
        <v>230</v>
      </c>
      <c r="B55" s="4">
        <v>717100</v>
      </c>
      <c r="C55" s="4">
        <v>2400</v>
      </c>
      <c r="D55" s="4">
        <v>714700</v>
      </c>
      <c r="E55" s="4">
        <v>8728930000</v>
      </c>
      <c r="F55" s="4">
        <f t="shared" si="4"/>
        <v>8474333795</v>
      </c>
      <c r="K55" s="24">
        <f t="shared" si="5"/>
        <v>38539130000</v>
      </c>
      <c r="L55" s="4">
        <v>1292</v>
      </c>
      <c r="M55" s="4">
        <v>1146</v>
      </c>
      <c r="N55" s="4">
        <v>53</v>
      </c>
      <c r="O55" s="4">
        <v>50</v>
      </c>
      <c r="P55" s="4">
        <v>2360200</v>
      </c>
      <c r="Q55" s="4">
        <v>2120100</v>
      </c>
      <c r="R55" s="5">
        <v>2.53E-2</v>
      </c>
      <c r="S55" s="4">
        <v>4480400</v>
      </c>
      <c r="T55" s="4">
        <f t="shared" si="2"/>
        <v>1923550</v>
      </c>
      <c r="U55" s="4">
        <f t="shared" si="6"/>
        <v>1324200</v>
      </c>
      <c r="V55" s="5">
        <v>4.82E-2</v>
      </c>
    </row>
    <row r="56" spans="1:22" x14ac:dyDescent="0.2">
      <c r="A56" s="16" t="s">
        <v>229</v>
      </c>
      <c r="B56" s="4">
        <v>0</v>
      </c>
      <c r="C56" s="4">
        <v>1000</v>
      </c>
      <c r="D56" s="4">
        <v>-1000</v>
      </c>
      <c r="E56" s="4">
        <v>-11850000</v>
      </c>
      <c r="F56" s="4">
        <f t="shared" si="4"/>
        <v>-254596205</v>
      </c>
      <c r="K56" s="24">
        <f t="shared" si="5"/>
        <v>38539130000</v>
      </c>
      <c r="L56" s="4">
        <v>305</v>
      </c>
      <c r="M56" s="4">
        <v>451</v>
      </c>
      <c r="N56" s="4">
        <v>15</v>
      </c>
      <c r="O56" s="4">
        <v>22</v>
      </c>
      <c r="P56" s="4">
        <v>512400</v>
      </c>
      <c r="Q56" s="4">
        <v>812400</v>
      </c>
      <c r="R56" s="5">
        <v>4.3E-3</v>
      </c>
      <c r="S56" s="4">
        <v>1324200</v>
      </c>
      <c r="T56" s="4">
        <f t="shared" si="2"/>
        <v>1973140</v>
      </c>
      <c r="U56" s="4">
        <f t="shared" si="6"/>
        <v>1692300</v>
      </c>
      <c r="V56" s="5">
        <v>1.67E-2</v>
      </c>
    </row>
    <row r="57" spans="1:22" x14ac:dyDescent="0.2">
      <c r="A57" s="16" t="s">
        <v>228</v>
      </c>
      <c r="B57" s="4">
        <v>69800</v>
      </c>
      <c r="C57" s="4">
        <v>2300</v>
      </c>
      <c r="D57" s="4">
        <v>67500</v>
      </c>
      <c r="E57" s="4">
        <v>793080000</v>
      </c>
      <c r="F57" s="4">
        <f t="shared" si="4"/>
        <v>-242746205</v>
      </c>
      <c r="K57" s="24">
        <f t="shared" si="5"/>
        <v>38539130000</v>
      </c>
      <c r="L57" s="4">
        <v>454</v>
      </c>
      <c r="M57" s="4">
        <v>581</v>
      </c>
      <c r="N57" s="4">
        <v>29</v>
      </c>
      <c r="O57" s="4">
        <v>21</v>
      </c>
      <c r="P57" s="4">
        <v>953400</v>
      </c>
      <c r="Q57" s="4">
        <v>913500</v>
      </c>
      <c r="R57" s="5">
        <v>1.29E-2</v>
      </c>
      <c r="S57" s="4">
        <v>1933100</v>
      </c>
      <c r="T57" s="4">
        <f t="shared" si="2"/>
        <v>1922270</v>
      </c>
      <c r="U57" s="4">
        <f t="shared" si="6"/>
        <v>1339400</v>
      </c>
      <c r="V57" s="5">
        <v>3.7400000000000003E-2</v>
      </c>
    </row>
    <row r="58" spans="1:22" x14ac:dyDescent="0.2">
      <c r="A58" s="16" t="s">
        <v>227</v>
      </c>
      <c r="B58" s="4">
        <v>0</v>
      </c>
      <c r="C58" s="4">
        <v>27700</v>
      </c>
      <c r="D58" s="4">
        <v>-27700</v>
      </c>
      <c r="E58" s="4">
        <v>-330270000</v>
      </c>
      <c r="F58" s="4">
        <f t="shared" si="4"/>
        <v>-1035826205</v>
      </c>
      <c r="K58" s="24">
        <f t="shared" si="5"/>
        <v>38539130000</v>
      </c>
      <c r="L58" s="4">
        <v>373</v>
      </c>
      <c r="M58" s="4">
        <v>636</v>
      </c>
      <c r="N58" s="4">
        <v>13</v>
      </c>
      <c r="O58" s="4">
        <v>17</v>
      </c>
      <c r="P58" s="4">
        <v>610000</v>
      </c>
      <c r="Q58" s="4">
        <v>1065400</v>
      </c>
      <c r="R58" s="5">
        <v>-1.2800000000000001E-2</v>
      </c>
      <c r="S58" s="4">
        <v>1692300</v>
      </c>
      <c r="T58" s="4">
        <f t="shared" si="2"/>
        <v>2004850</v>
      </c>
      <c r="U58" s="4">
        <f t="shared" si="6"/>
        <v>1339400</v>
      </c>
      <c r="V58" s="5">
        <v>3.32E-2</v>
      </c>
    </row>
    <row r="59" spans="1:22" x14ac:dyDescent="0.2">
      <c r="A59" s="16" t="s">
        <v>226</v>
      </c>
      <c r="B59" s="4">
        <v>1200</v>
      </c>
      <c r="C59" s="4">
        <v>312600</v>
      </c>
      <c r="D59" s="4">
        <v>-311400</v>
      </c>
      <c r="E59" s="4">
        <v>-3711940000</v>
      </c>
      <c r="F59" s="4">
        <f t="shared" si="4"/>
        <v>-705556205</v>
      </c>
      <c r="K59" s="24">
        <f t="shared" si="5"/>
        <v>38539130000</v>
      </c>
      <c r="L59" s="4">
        <v>564</v>
      </c>
      <c r="M59" s="4">
        <v>870</v>
      </c>
      <c r="N59" s="4">
        <v>11</v>
      </c>
      <c r="O59" s="4">
        <v>24</v>
      </c>
      <c r="P59" s="4">
        <v>664000</v>
      </c>
      <c r="Q59" s="4">
        <v>1278700</v>
      </c>
      <c r="R59" s="5">
        <v>-2.1000000000000001E-2</v>
      </c>
      <c r="S59" s="4">
        <v>1944900</v>
      </c>
      <c r="T59" s="4">
        <f t="shared" si="2"/>
        <v>2051130</v>
      </c>
      <c r="U59" s="4">
        <f t="shared" si="6"/>
        <v>1332700</v>
      </c>
      <c r="V59" s="5">
        <v>3.2799999999999996E-2</v>
      </c>
    </row>
    <row r="60" spans="1:22" x14ac:dyDescent="0.2">
      <c r="A60" s="16" t="s">
        <v>225</v>
      </c>
      <c r="B60" s="4">
        <v>0</v>
      </c>
      <c r="C60" s="4">
        <v>430800</v>
      </c>
      <c r="D60" s="4">
        <v>-430800</v>
      </c>
      <c r="E60" s="4">
        <v>-5187450000</v>
      </c>
      <c r="F60" s="4">
        <f t="shared" si="4"/>
        <v>3006383795</v>
      </c>
      <c r="G60" s="4">
        <v>0</v>
      </c>
      <c r="H60" s="4">
        <v>0</v>
      </c>
      <c r="I60" s="4">
        <v>0</v>
      </c>
      <c r="J60" s="4">
        <v>-2040875000</v>
      </c>
      <c r="K60" s="24">
        <f t="shared" si="5"/>
        <v>38539130000</v>
      </c>
      <c r="L60" s="4">
        <v>472</v>
      </c>
      <c r="M60" s="4">
        <v>811</v>
      </c>
      <c r="N60" s="4">
        <v>16</v>
      </c>
      <c r="O60" s="4">
        <v>29</v>
      </c>
      <c r="P60" s="4">
        <v>791200</v>
      </c>
      <c r="Q60" s="4">
        <v>1296800</v>
      </c>
      <c r="R60" s="5">
        <v>0</v>
      </c>
      <c r="S60" s="4">
        <v>2157400</v>
      </c>
      <c r="T60" s="4">
        <f t="shared" si="2"/>
        <v>2038950</v>
      </c>
      <c r="U60" s="4">
        <f t="shared" si="6"/>
        <v>1332700</v>
      </c>
      <c r="V60" s="5">
        <v>1.6500000000000001E-2</v>
      </c>
    </row>
    <row r="61" spans="1:22" x14ac:dyDescent="0.2">
      <c r="A61" s="16" t="s">
        <v>224</v>
      </c>
      <c r="B61" s="4">
        <v>22100</v>
      </c>
      <c r="C61" s="4">
        <v>2200</v>
      </c>
      <c r="D61" s="4">
        <v>19900</v>
      </c>
      <c r="E61" s="4">
        <v>245210000</v>
      </c>
      <c r="F61" s="4">
        <f t="shared" si="4"/>
        <v>8193833795</v>
      </c>
      <c r="G61" s="4">
        <v>0</v>
      </c>
      <c r="H61" s="4">
        <v>0</v>
      </c>
      <c r="I61" s="4">
        <v>0</v>
      </c>
      <c r="J61" s="4">
        <v>-8419135000</v>
      </c>
      <c r="K61" s="24">
        <f t="shared" si="5"/>
        <v>40580005000</v>
      </c>
      <c r="L61" s="4">
        <v>299</v>
      </c>
      <c r="M61" s="4">
        <v>847</v>
      </c>
      <c r="N61" s="4">
        <v>13</v>
      </c>
      <c r="O61" s="4">
        <v>29</v>
      </c>
      <c r="P61" s="4">
        <v>432900</v>
      </c>
      <c r="Q61" s="4">
        <v>1329700</v>
      </c>
      <c r="R61" s="5">
        <v>-3.3000000000000002E-2</v>
      </c>
      <c r="S61" s="4">
        <v>2022600</v>
      </c>
      <c r="T61" s="4">
        <f t="shared" si="2"/>
        <v>1939510</v>
      </c>
      <c r="U61" s="4">
        <f t="shared" si="6"/>
        <v>1332700</v>
      </c>
      <c r="V61" s="5">
        <v>4.3499999999999997E-2</v>
      </c>
    </row>
    <row r="62" spans="1:22" x14ac:dyDescent="0.2">
      <c r="A62" s="16" t="s">
        <v>223</v>
      </c>
      <c r="B62" s="4">
        <v>1100</v>
      </c>
      <c r="C62" s="4">
        <v>17500</v>
      </c>
      <c r="D62" s="4">
        <v>-16400</v>
      </c>
      <c r="E62" s="4">
        <v>-202650000</v>
      </c>
      <c r="F62" s="4">
        <f t="shared" si="4"/>
        <v>7948623795</v>
      </c>
      <c r="K62" s="24">
        <f t="shared" si="5"/>
        <v>48999140000</v>
      </c>
      <c r="L62" s="4">
        <v>402</v>
      </c>
      <c r="M62" s="4">
        <v>525</v>
      </c>
      <c r="N62" s="4">
        <v>12</v>
      </c>
      <c r="O62" s="4">
        <v>15</v>
      </c>
      <c r="P62" s="4">
        <v>638400</v>
      </c>
      <c r="Q62" s="4">
        <v>701000</v>
      </c>
      <c r="R62" s="5">
        <v>0</v>
      </c>
      <c r="S62" s="4">
        <v>1339400</v>
      </c>
      <c r="T62" s="4">
        <f t="shared" si="2"/>
        <v>1982620</v>
      </c>
      <c r="U62" s="4">
        <f t="shared" si="6"/>
        <v>1332700</v>
      </c>
      <c r="V62" s="5">
        <v>2.3900000000000001E-2</v>
      </c>
    </row>
    <row r="63" spans="1:22" x14ac:dyDescent="0.2">
      <c r="A63" s="16" t="s">
        <v>222</v>
      </c>
      <c r="B63" s="4">
        <v>737700</v>
      </c>
      <c r="C63" s="4">
        <v>18600</v>
      </c>
      <c r="D63" s="4">
        <v>719100</v>
      </c>
      <c r="E63" s="4">
        <v>8899850000</v>
      </c>
      <c r="F63" s="4">
        <f t="shared" si="4"/>
        <v>8151273795</v>
      </c>
      <c r="K63" s="24">
        <f t="shared" si="5"/>
        <v>48999140000</v>
      </c>
      <c r="L63" s="4">
        <v>1274</v>
      </c>
      <c r="M63" s="4">
        <v>895</v>
      </c>
      <c r="N63" s="4">
        <v>56</v>
      </c>
      <c r="O63" s="4">
        <v>35</v>
      </c>
      <c r="P63" s="4">
        <v>2175100</v>
      </c>
      <c r="Q63" s="4">
        <v>1502600</v>
      </c>
      <c r="R63" s="5">
        <v>3.3099999999999997E-2</v>
      </c>
      <c r="S63" s="4">
        <v>3781700</v>
      </c>
      <c r="T63" s="4">
        <f t="shared" si="2"/>
        <v>1783270</v>
      </c>
      <c r="U63" s="4">
        <f t="shared" si="6"/>
        <v>1332700</v>
      </c>
      <c r="V63" s="5">
        <v>3.5799999999999998E-2</v>
      </c>
    </row>
    <row r="64" spans="1:22" x14ac:dyDescent="0.2">
      <c r="A64" s="16" t="s">
        <v>221</v>
      </c>
      <c r="B64" s="4">
        <v>2000</v>
      </c>
      <c r="C64" s="4">
        <v>29100</v>
      </c>
      <c r="D64" s="4">
        <v>-27100</v>
      </c>
      <c r="E64" s="4">
        <v>-326810000</v>
      </c>
      <c r="F64" s="4">
        <f t="shared" si="4"/>
        <v>-748576205</v>
      </c>
      <c r="K64" s="24">
        <f t="shared" si="5"/>
        <v>48999140000</v>
      </c>
      <c r="L64" s="4">
        <v>417</v>
      </c>
      <c r="M64" s="4">
        <v>431</v>
      </c>
      <c r="N64" s="4">
        <v>12</v>
      </c>
      <c r="O64" s="4">
        <v>12</v>
      </c>
      <c r="P64" s="4">
        <v>616300</v>
      </c>
      <c r="Q64" s="4">
        <v>716000</v>
      </c>
      <c r="R64" s="5">
        <v>1.6899999999999998E-2</v>
      </c>
      <c r="S64" s="4">
        <v>1332700</v>
      </c>
      <c r="T64" s="4">
        <f t="shared" si="2"/>
        <v>1780940</v>
      </c>
      <c r="U64" s="4">
        <f t="shared" si="6"/>
        <v>1424400</v>
      </c>
      <c r="V64" s="5">
        <v>2.4700000000000003E-2</v>
      </c>
    </row>
    <row r="65" spans="1:22" x14ac:dyDescent="0.2">
      <c r="A65" s="16" t="s">
        <v>220</v>
      </c>
      <c r="B65" s="4">
        <v>1200</v>
      </c>
      <c r="C65" s="4">
        <v>206000</v>
      </c>
      <c r="D65" s="4">
        <v>-204800</v>
      </c>
      <c r="E65" s="4">
        <v>-2448900000</v>
      </c>
      <c r="F65" s="4">
        <f t="shared" si="4"/>
        <v>-421766205</v>
      </c>
      <c r="K65" s="24">
        <f t="shared" si="5"/>
        <v>48999140000</v>
      </c>
      <c r="L65" s="4">
        <v>403</v>
      </c>
      <c r="M65" s="4">
        <v>779</v>
      </c>
      <c r="N65" s="4">
        <v>14</v>
      </c>
      <c r="O65" s="4">
        <v>27</v>
      </c>
      <c r="P65" s="4">
        <v>566800</v>
      </c>
      <c r="Q65" s="4">
        <v>1140700</v>
      </c>
      <c r="R65" s="5">
        <v>-1.6799999999999999E-2</v>
      </c>
      <c r="S65" s="4">
        <v>1707200</v>
      </c>
      <c r="T65" s="4">
        <f t="shared" si="2"/>
        <v>1786760</v>
      </c>
      <c r="U65" s="4">
        <f t="shared" si="6"/>
        <v>1424400</v>
      </c>
      <c r="V65" s="5">
        <v>2.87E-2</v>
      </c>
    </row>
    <row r="66" spans="1:22" x14ac:dyDescent="0.2">
      <c r="A66" s="16" t="s">
        <v>219</v>
      </c>
      <c r="B66" s="4">
        <v>24000</v>
      </c>
      <c r="C66" s="4">
        <v>243200</v>
      </c>
      <c r="D66" s="4">
        <v>-219200</v>
      </c>
      <c r="E66" s="4">
        <v>-2634760000</v>
      </c>
      <c r="F66" s="4">
        <f t="shared" si="4"/>
        <v>2027133795</v>
      </c>
      <c r="K66" s="24">
        <f t="shared" si="5"/>
        <v>48999140000</v>
      </c>
      <c r="L66" s="4">
        <v>459</v>
      </c>
      <c r="M66" s="4">
        <v>688</v>
      </c>
      <c r="N66" s="4">
        <v>11</v>
      </c>
      <c r="O66" s="4">
        <v>32</v>
      </c>
      <c r="P66" s="4">
        <v>611900</v>
      </c>
      <c r="Q66" s="4">
        <v>1165300</v>
      </c>
      <c r="R66" s="5">
        <v>4.1999999999999997E-3</v>
      </c>
      <c r="S66" s="4">
        <v>1820100</v>
      </c>
      <c r="T66" s="4">
        <f t="shared" si="2"/>
        <v>1843520</v>
      </c>
      <c r="U66" s="4">
        <f t="shared" si="6"/>
        <v>1028200</v>
      </c>
      <c r="V66" s="5">
        <v>2.4500000000000001E-2</v>
      </c>
    </row>
    <row r="67" spans="1:22" x14ac:dyDescent="0.2">
      <c r="A67" s="16" t="s">
        <v>218</v>
      </c>
      <c r="B67" s="4">
        <v>2900</v>
      </c>
      <c r="C67" s="4">
        <v>275200</v>
      </c>
      <c r="D67" s="4">
        <v>-272300</v>
      </c>
      <c r="E67" s="4">
        <v>-3290720000</v>
      </c>
      <c r="F67" s="4">
        <f t="shared" si="4"/>
        <v>4661893795</v>
      </c>
      <c r="K67" s="24">
        <f t="shared" si="5"/>
        <v>48999140000</v>
      </c>
      <c r="L67" s="4">
        <v>373</v>
      </c>
      <c r="M67" s="4">
        <v>356</v>
      </c>
      <c r="N67" s="4">
        <v>11</v>
      </c>
      <c r="O67" s="4">
        <v>21</v>
      </c>
      <c r="P67" s="4">
        <v>616700</v>
      </c>
      <c r="Q67" s="4">
        <v>814400</v>
      </c>
      <c r="R67" s="5">
        <v>-1.24E-2</v>
      </c>
      <c r="S67" s="4">
        <v>1424400</v>
      </c>
      <c r="T67" s="4">
        <f t="shared" si="2"/>
        <v>1810260</v>
      </c>
      <c r="U67" s="4">
        <f t="shared" si="6"/>
        <v>1028200</v>
      </c>
      <c r="V67" s="5">
        <v>2.4399999999999998E-2</v>
      </c>
    </row>
    <row r="68" spans="1:22" x14ac:dyDescent="0.2">
      <c r="A68" s="16" t="s">
        <v>217</v>
      </c>
      <c r="B68" s="4">
        <v>222000</v>
      </c>
      <c r="C68" s="4">
        <v>105100</v>
      </c>
      <c r="D68" s="4">
        <v>116900</v>
      </c>
      <c r="E68" s="4">
        <v>1453170000</v>
      </c>
      <c r="F68" s="4">
        <f t="shared" si="4"/>
        <v>7952613795</v>
      </c>
      <c r="K68" s="24">
        <f t="shared" si="5"/>
        <v>48999140000</v>
      </c>
      <c r="L68" s="4">
        <v>908</v>
      </c>
      <c r="M68" s="4">
        <v>505</v>
      </c>
      <c r="N68" s="4">
        <v>45</v>
      </c>
      <c r="O68" s="4">
        <v>12</v>
      </c>
      <c r="P68" s="4">
        <v>1699000</v>
      </c>
      <c r="Q68" s="4">
        <v>752200</v>
      </c>
      <c r="R68" s="5">
        <v>2.9600000000000001E-2</v>
      </c>
      <c r="S68" s="4">
        <v>2518100</v>
      </c>
      <c r="T68" s="4">
        <f t="shared" si="2"/>
        <v>1903280</v>
      </c>
      <c r="U68" s="4">
        <f t="shared" si="6"/>
        <v>1028200</v>
      </c>
      <c r="V68" s="5">
        <v>4.4800000000000006E-2</v>
      </c>
    </row>
    <row r="69" spans="1:22" x14ac:dyDescent="0.2">
      <c r="A69" s="16" t="s">
        <v>216</v>
      </c>
      <c r="B69" s="4">
        <v>100600</v>
      </c>
      <c r="C69" s="4">
        <v>222200</v>
      </c>
      <c r="D69" s="4">
        <v>-121600</v>
      </c>
      <c r="E69" s="4">
        <v>-1447680000</v>
      </c>
      <c r="F69" s="4">
        <f t="shared" si="4"/>
        <v>6499443795</v>
      </c>
      <c r="K69" s="24">
        <f t="shared" si="5"/>
        <v>48999140000</v>
      </c>
      <c r="L69" s="4">
        <v>557</v>
      </c>
      <c r="M69" s="4">
        <v>1040</v>
      </c>
      <c r="N69" s="4">
        <v>20</v>
      </c>
      <c r="O69" s="4">
        <v>26</v>
      </c>
      <c r="P69" s="4">
        <v>878200</v>
      </c>
      <c r="Q69" s="4">
        <v>1524100</v>
      </c>
      <c r="R69" s="5">
        <v>-2.53E-2</v>
      </c>
      <c r="S69" s="4">
        <v>2407700</v>
      </c>
      <c r="T69" s="4">
        <f t="shared" si="2"/>
        <v>1818640</v>
      </c>
      <c r="U69" s="4">
        <f t="shared" si="6"/>
        <v>1028200</v>
      </c>
      <c r="V69" s="5">
        <v>4.4600000000000001E-2</v>
      </c>
    </row>
    <row r="70" spans="1:22" x14ac:dyDescent="0.2">
      <c r="A70" s="16" t="s">
        <v>215</v>
      </c>
      <c r="B70" s="4">
        <v>414500</v>
      </c>
      <c r="C70" s="4">
        <v>10000</v>
      </c>
      <c r="D70" s="4">
        <v>404500</v>
      </c>
      <c r="E70" s="4">
        <v>4926640000</v>
      </c>
      <c r="F70" s="4">
        <f t="shared" si="4"/>
        <v>7947123795</v>
      </c>
      <c r="G70" s="4">
        <v>615000</v>
      </c>
      <c r="H70" s="4">
        <v>0</v>
      </c>
      <c r="I70" s="4">
        <v>615000</v>
      </c>
      <c r="J70" s="4">
        <v>7496595000</v>
      </c>
      <c r="K70" s="24">
        <f t="shared" si="5"/>
        <v>48999140000</v>
      </c>
      <c r="L70" s="4">
        <v>678</v>
      </c>
      <c r="M70" s="4">
        <v>454</v>
      </c>
      <c r="N70" s="4">
        <v>35</v>
      </c>
      <c r="O70" s="4">
        <v>5</v>
      </c>
      <c r="P70" s="4">
        <v>1351200</v>
      </c>
      <c r="Q70" s="4">
        <v>646100</v>
      </c>
      <c r="R70" s="5">
        <v>8.3000000000000001E-3</v>
      </c>
      <c r="S70" s="4">
        <v>2035600</v>
      </c>
      <c r="T70" s="4">
        <f t="shared" si="2"/>
        <v>1689140</v>
      </c>
      <c r="U70" s="4">
        <f t="shared" si="6"/>
        <v>1028200</v>
      </c>
      <c r="V70" s="5">
        <v>2.8500000000000001E-2</v>
      </c>
    </row>
    <row r="71" spans="1:22" x14ac:dyDescent="0.2">
      <c r="A71" s="16" t="s">
        <v>214</v>
      </c>
      <c r="B71" s="4">
        <v>85500</v>
      </c>
      <c r="C71" s="4">
        <v>7300</v>
      </c>
      <c r="D71" s="4">
        <v>78200</v>
      </c>
      <c r="E71" s="4">
        <v>948970000</v>
      </c>
      <c r="F71" s="4">
        <f t="shared" si="4"/>
        <v>3020483795</v>
      </c>
      <c r="K71" s="24">
        <f t="shared" si="5"/>
        <v>41502545000</v>
      </c>
      <c r="L71" s="4">
        <v>376</v>
      </c>
      <c r="M71" s="4">
        <v>404</v>
      </c>
      <c r="N71" s="4">
        <v>6</v>
      </c>
      <c r="O71" s="4">
        <v>10</v>
      </c>
      <c r="P71" s="4">
        <v>453300</v>
      </c>
      <c r="Q71" s="4">
        <v>570500</v>
      </c>
      <c r="R71" s="5">
        <v>-4.0999999999999995E-3</v>
      </c>
      <c r="S71" s="4">
        <v>1028200</v>
      </c>
      <c r="T71" s="4">
        <f t="shared" si="2"/>
        <v>1729160</v>
      </c>
      <c r="U71" s="4">
        <f t="shared" si="6"/>
        <v>1309400</v>
      </c>
      <c r="V71" s="5">
        <v>2.8500000000000001E-2</v>
      </c>
    </row>
    <row r="72" spans="1:22" x14ac:dyDescent="0.2">
      <c r="A72" s="16" t="s">
        <v>213</v>
      </c>
      <c r="B72" s="4">
        <v>1900</v>
      </c>
      <c r="C72" s="4">
        <v>178700</v>
      </c>
      <c r="D72" s="4">
        <v>-176800</v>
      </c>
      <c r="E72" s="4">
        <v>-2121460000</v>
      </c>
      <c r="F72" s="4">
        <f t="shared" si="4"/>
        <v>2071513795</v>
      </c>
      <c r="K72" s="24">
        <f t="shared" si="5"/>
        <v>41502545000</v>
      </c>
      <c r="L72" s="4">
        <v>368</v>
      </c>
      <c r="M72" s="4">
        <v>780</v>
      </c>
      <c r="N72" s="4">
        <v>9</v>
      </c>
      <c r="O72" s="4">
        <v>30</v>
      </c>
      <c r="P72" s="4">
        <v>611400</v>
      </c>
      <c r="Q72" s="4">
        <v>1158100</v>
      </c>
      <c r="R72" s="5">
        <v>4.1999999999999997E-3</v>
      </c>
      <c r="S72" s="4">
        <v>1770500</v>
      </c>
      <c r="T72" s="4">
        <f t="shared" si="2"/>
        <v>1675050</v>
      </c>
      <c r="U72" s="4">
        <f t="shared" si="6"/>
        <v>1091800</v>
      </c>
      <c r="V72" s="5">
        <v>2.06E-2</v>
      </c>
    </row>
    <row r="73" spans="1:22" x14ac:dyDescent="0.2">
      <c r="A73" s="16" t="s">
        <v>212</v>
      </c>
      <c r="B73" s="4">
        <v>182500</v>
      </c>
      <c r="C73" s="4">
        <v>208300</v>
      </c>
      <c r="D73" s="4">
        <v>-25800</v>
      </c>
      <c r="E73" s="4">
        <v>-284100000</v>
      </c>
      <c r="F73" s="4">
        <f t="shared" si="4"/>
        <v>4192973795</v>
      </c>
      <c r="K73" s="24">
        <f t="shared" si="5"/>
        <v>41502545000</v>
      </c>
      <c r="L73" s="4">
        <v>436</v>
      </c>
      <c r="M73" s="4">
        <v>628</v>
      </c>
      <c r="N73" s="4">
        <v>16</v>
      </c>
      <c r="O73" s="4">
        <v>21</v>
      </c>
      <c r="P73" s="4">
        <v>759000</v>
      </c>
      <c r="Q73" s="4">
        <v>964400</v>
      </c>
      <c r="R73" s="5">
        <v>-1.24E-2</v>
      </c>
      <c r="S73" s="4">
        <v>1788200</v>
      </c>
      <c r="T73" s="4">
        <f t="shared" si="2"/>
        <v>1557730</v>
      </c>
      <c r="U73" s="4">
        <f t="shared" si="6"/>
        <v>1091800</v>
      </c>
      <c r="V73" s="5">
        <v>3.2199999999999999E-2</v>
      </c>
    </row>
    <row r="74" spans="1:22" x14ac:dyDescent="0.2">
      <c r="A74" s="16" t="s">
        <v>211</v>
      </c>
      <c r="B74" s="4">
        <v>34900</v>
      </c>
      <c r="C74" s="4">
        <v>55300</v>
      </c>
      <c r="D74" s="4">
        <v>-20400</v>
      </c>
      <c r="E74" s="4">
        <v>-249890000</v>
      </c>
      <c r="F74" s="4">
        <f t="shared" ref="F74:F79" si="7">E74+F75</f>
        <v>4477073795</v>
      </c>
      <c r="K74" s="24">
        <f t="shared" ref="K74:K79" si="8">K75+J74</f>
        <v>41502545000</v>
      </c>
      <c r="L74" s="4">
        <v>488</v>
      </c>
      <c r="M74" s="4">
        <v>401</v>
      </c>
      <c r="N74" s="4">
        <v>7</v>
      </c>
      <c r="O74" s="4">
        <v>17</v>
      </c>
      <c r="P74" s="4">
        <v>651400</v>
      </c>
      <c r="Q74" s="4">
        <v>657000</v>
      </c>
      <c r="R74" s="5">
        <v>1.2500000000000001E-2</v>
      </c>
      <c r="S74" s="4">
        <v>1309400</v>
      </c>
      <c r="T74" s="4">
        <f t="shared" ref="T74:T79" si="9">AVERAGE(S75:S84)</f>
        <v>1517650</v>
      </c>
      <c r="U74" s="4">
        <f t="shared" ref="U74:U79" si="10">MIN(S75:S79)</f>
        <v>1091800</v>
      </c>
      <c r="V74" s="5">
        <v>3.2400000000000005E-2</v>
      </c>
    </row>
    <row r="75" spans="1:22" x14ac:dyDescent="0.2">
      <c r="A75" s="16" t="s">
        <v>210</v>
      </c>
      <c r="B75" s="4">
        <v>25500</v>
      </c>
      <c r="C75" s="4">
        <v>327300</v>
      </c>
      <c r="D75" s="4">
        <v>-301800</v>
      </c>
      <c r="E75" s="4">
        <v>-3685390000</v>
      </c>
      <c r="F75" s="4">
        <f t="shared" si="7"/>
        <v>4726963795</v>
      </c>
      <c r="K75" s="24">
        <f t="shared" si="8"/>
        <v>41502545000</v>
      </c>
      <c r="L75" s="4">
        <v>407</v>
      </c>
      <c r="M75" s="4">
        <v>766</v>
      </c>
      <c r="N75" s="4">
        <v>7</v>
      </c>
      <c r="O75" s="4">
        <v>25</v>
      </c>
      <c r="P75" s="4">
        <v>561000</v>
      </c>
      <c r="Q75" s="4">
        <v>1204100</v>
      </c>
      <c r="R75" s="5">
        <v>-2.07E-2</v>
      </c>
      <c r="S75" s="4">
        <v>1765400</v>
      </c>
      <c r="T75" s="4">
        <f t="shared" si="9"/>
        <v>1419310</v>
      </c>
      <c r="U75" s="4">
        <f t="shared" si="10"/>
        <v>740600</v>
      </c>
      <c r="V75" s="5">
        <v>4.7699999999999992E-2</v>
      </c>
    </row>
    <row r="76" spans="1:22" x14ac:dyDescent="0.2">
      <c r="A76" s="16" t="s">
        <v>208</v>
      </c>
      <c r="B76" s="4">
        <v>376100</v>
      </c>
      <c r="C76" s="4">
        <v>4100</v>
      </c>
      <c r="D76" s="4">
        <v>372000</v>
      </c>
      <c r="E76" s="4">
        <v>4571990000</v>
      </c>
      <c r="F76" s="4">
        <f t="shared" si="7"/>
        <v>8412353795</v>
      </c>
      <c r="K76" s="24">
        <f t="shared" si="8"/>
        <v>41502545000</v>
      </c>
      <c r="L76" s="4">
        <v>782</v>
      </c>
      <c r="M76" s="4">
        <v>726</v>
      </c>
      <c r="N76" s="4">
        <v>22</v>
      </c>
      <c r="O76" s="4">
        <v>24</v>
      </c>
      <c r="P76" s="4">
        <v>1264200</v>
      </c>
      <c r="Q76" s="4">
        <v>1122500</v>
      </c>
      <c r="R76" s="5">
        <v>2.5099999999999997E-2</v>
      </c>
      <c r="S76" s="4">
        <v>2387700</v>
      </c>
      <c r="T76" s="4">
        <f t="shared" si="9"/>
        <v>1506420</v>
      </c>
      <c r="U76" s="4">
        <f t="shared" si="10"/>
        <v>740600</v>
      </c>
      <c r="V76" s="5">
        <v>2.4199999999999999E-2</v>
      </c>
    </row>
    <row r="77" spans="1:22" x14ac:dyDescent="0.2">
      <c r="A77" s="16" t="s">
        <v>207</v>
      </c>
      <c r="B77" s="4">
        <v>5100</v>
      </c>
      <c r="C77" s="4">
        <v>1000</v>
      </c>
      <c r="D77" s="4">
        <v>4100</v>
      </c>
      <c r="E77" s="4">
        <v>48790000</v>
      </c>
      <c r="F77" s="4">
        <f t="shared" si="7"/>
        <v>3840363795</v>
      </c>
      <c r="K77" s="24">
        <f t="shared" si="8"/>
        <v>41502545000</v>
      </c>
      <c r="L77" s="4">
        <v>283</v>
      </c>
      <c r="M77" s="4">
        <v>368</v>
      </c>
      <c r="N77" s="4">
        <v>9</v>
      </c>
      <c r="O77" s="4">
        <v>10</v>
      </c>
      <c r="P77" s="4">
        <v>381700</v>
      </c>
      <c r="Q77" s="4">
        <v>547100</v>
      </c>
      <c r="R77" s="5">
        <v>1.2699999999999999E-2</v>
      </c>
      <c r="S77" s="4">
        <v>1091800</v>
      </c>
      <c r="T77" s="4">
        <f t="shared" si="9"/>
        <v>1482350</v>
      </c>
      <c r="U77" s="4">
        <f t="shared" si="10"/>
        <v>740600</v>
      </c>
      <c r="V77" s="5">
        <v>1.66E-2</v>
      </c>
    </row>
    <row r="78" spans="1:22" x14ac:dyDescent="0.2">
      <c r="A78" s="16" t="s">
        <v>206</v>
      </c>
      <c r="B78" s="4">
        <v>414100</v>
      </c>
      <c r="C78" s="4">
        <v>4400</v>
      </c>
      <c r="D78" s="4">
        <v>409700</v>
      </c>
      <c r="E78" s="4">
        <v>4905160000</v>
      </c>
      <c r="F78" s="4">
        <f t="shared" si="7"/>
        <v>3791573795</v>
      </c>
      <c r="G78" s="4">
        <v>600000</v>
      </c>
      <c r="H78" s="4">
        <v>0</v>
      </c>
      <c r="I78" s="4">
        <v>600000</v>
      </c>
      <c r="J78" s="4">
        <v>7182575000</v>
      </c>
      <c r="K78" s="24">
        <f t="shared" si="8"/>
        <v>41502545000</v>
      </c>
      <c r="L78" s="4">
        <v>1200</v>
      </c>
      <c r="M78" s="4">
        <v>777</v>
      </c>
      <c r="N78" s="4">
        <v>53</v>
      </c>
      <c r="O78" s="4">
        <v>23</v>
      </c>
      <c r="P78" s="4">
        <v>2248900</v>
      </c>
      <c r="Q78" s="4">
        <v>1123600</v>
      </c>
      <c r="R78" s="5">
        <v>1.72E-2</v>
      </c>
      <c r="S78" s="4">
        <v>3448300</v>
      </c>
      <c r="T78" s="4">
        <f t="shared" si="9"/>
        <v>1254320</v>
      </c>
      <c r="U78" s="4">
        <f t="shared" si="10"/>
        <v>615000</v>
      </c>
      <c r="V78" s="5">
        <v>4.5100000000000001E-2</v>
      </c>
    </row>
    <row r="79" spans="1:22" x14ac:dyDescent="0.2">
      <c r="A79" s="16" t="s">
        <v>205</v>
      </c>
      <c r="B79" s="4">
        <v>14900</v>
      </c>
      <c r="C79" s="4">
        <v>12300</v>
      </c>
      <c r="D79" s="4">
        <v>2600</v>
      </c>
      <c r="E79" s="4">
        <v>26670000</v>
      </c>
      <c r="F79" s="4">
        <f t="shared" si="7"/>
        <v>-1113586205</v>
      </c>
      <c r="G79" s="4">
        <v>410000</v>
      </c>
      <c r="H79" s="4">
        <v>0</v>
      </c>
      <c r="I79" s="4">
        <v>410000</v>
      </c>
      <c r="J79" s="4">
        <v>4821125000</v>
      </c>
      <c r="K79" s="24">
        <f t="shared" si="8"/>
        <v>34319970000</v>
      </c>
      <c r="L79" s="4">
        <v>523</v>
      </c>
      <c r="M79" s="4">
        <v>437</v>
      </c>
      <c r="N79" s="4">
        <v>24</v>
      </c>
      <c r="O79" s="4">
        <v>8</v>
      </c>
      <c r="P79" s="4">
        <v>920700</v>
      </c>
      <c r="Q79" s="4">
        <v>632900</v>
      </c>
      <c r="R79" s="5">
        <v>4.4000000000000003E-3</v>
      </c>
      <c r="S79" s="4">
        <v>1561300</v>
      </c>
      <c r="T79" s="4">
        <f t="shared" si="9"/>
        <v>1233150</v>
      </c>
      <c r="U79" s="4">
        <f t="shared" si="10"/>
        <v>615000</v>
      </c>
      <c r="V79" s="5">
        <v>3.3799999999999997E-2</v>
      </c>
    </row>
    <row r="80" spans="1:22" x14ac:dyDescent="0.2">
      <c r="A80" s="16" t="s">
        <v>204</v>
      </c>
      <c r="B80" s="4">
        <v>55100</v>
      </c>
      <c r="C80" s="4">
        <v>8500</v>
      </c>
      <c r="D80" s="4">
        <v>46600</v>
      </c>
      <c r="E80" s="4">
        <v>535701167</v>
      </c>
      <c r="F80" s="4">
        <f t="shared" ref="F80:F90" si="11">E80+F81</f>
        <v>-1140256205</v>
      </c>
      <c r="K80" s="24">
        <f t="shared" ref="K80:K90" si="12">K81+J80</f>
        <v>29498845000</v>
      </c>
      <c r="L80" s="4">
        <v>220</v>
      </c>
      <c r="M80" s="4">
        <v>278</v>
      </c>
      <c r="N80" s="4">
        <v>3</v>
      </c>
      <c r="O80" s="4">
        <v>5</v>
      </c>
      <c r="P80" s="4">
        <v>287000</v>
      </c>
      <c r="Q80" s="4">
        <v>323900</v>
      </c>
      <c r="R80" s="5">
        <v>1.7600000000000001E-2</v>
      </c>
      <c r="S80" s="4">
        <v>740600</v>
      </c>
      <c r="T80" s="4">
        <f t="shared" ref="T80:T96" si="13">AVERAGE(S81:S90)</f>
        <v>1445680</v>
      </c>
      <c r="U80" s="4">
        <f t="shared" ref="U80:U90" si="14">MIN(S81:S85)</f>
        <v>615000</v>
      </c>
      <c r="V80" s="5">
        <v>2.5899999999999999E-2</v>
      </c>
    </row>
    <row r="81" spans="1:22" x14ac:dyDescent="0.2">
      <c r="A81" s="16" t="s">
        <v>203</v>
      </c>
      <c r="B81" s="4">
        <v>7100</v>
      </c>
      <c r="C81" s="4">
        <v>56200</v>
      </c>
      <c r="D81" s="4">
        <v>-49100</v>
      </c>
      <c r="E81" s="4">
        <v>-560860000</v>
      </c>
      <c r="F81" s="4">
        <f t="shared" si="11"/>
        <v>-1675957372</v>
      </c>
      <c r="K81" s="24">
        <f t="shared" si="12"/>
        <v>29498845000</v>
      </c>
      <c r="L81" s="4">
        <v>185</v>
      </c>
      <c r="M81" s="4">
        <v>850</v>
      </c>
      <c r="N81" s="4">
        <v>2</v>
      </c>
      <c r="O81" s="4">
        <v>21</v>
      </c>
      <c r="P81" s="4">
        <v>199800</v>
      </c>
      <c r="Q81" s="4">
        <v>1133300</v>
      </c>
      <c r="R81" s="5">
        <v>-2.1899999999999999E-2</v>
      </c>
      <c r="S81" s="4">
        <v>1428400</v>
      </c>
      <c r="T81" s="4">
        <f t="shared" si="13"/>
        <v>1532266.7</v>
      </c>
      <c r="U81" s="4">
        <f t="shared" si="14"/>
        <v>615000</v>
      </c>
      <c r="V81" s="5">
        <v>0.03</v>
      </c>
    </row>
    <row r="82" spans="1:22" x14ac:dyDescent="0.2">
      <c r="A82" s="16" t="s">
        <v>200</v>
      </c>
      <c r="B82" s="4">
        <v>8200</v>
      </c>
      <c r="C82" s="4">
        <v>55100</v>
      </c>
      <c r="D82" s="4">
        <v>-46900</v>
      </c>
      <c r="E82" s="4">
        <v>-541328391</v>
      </c>
      <c r="F82" s="4">
        <f t="shared" si="11"/>
        <v>-1115097372</v>
      </c>
      <c r="K82" s="24">
        <f t="shared" si="12"/>
        <v>29498845000</v>
      </c>
      <c r="L82" s="4">
        <v>321</v>
      </c>
      <c r="M82" s="4">
        <v>502</v>
      </c>
      <c r="N82" s="4">
        <v>4</v>
      </c>
      <c r="O82" s="4">
        <v>15</v>
      </c>
      <c r="P82" s="4">
        <v>536600</v>
      </c>
      <c r="Q82" s="4">
        <v>689800</v>
      </c>
      <c r="R82" s="5">
        <v>0</v>
      </c>
      <c r="S82" s="4">
        <v>1229400</v>
      </c>
      <c r="T82" s="4">
        <f t="shared" si="13"/>
        <v>1465095.1</v>
      </c>
      <c r="U82" s="4">
        <f t="shared" si="14"/>
        <v>615000</v>
      </c>
      <c r="V82" s="5">
        <v>2.1400000000000002E-2</v>
      </c>
    </row>
    <row r="83" spans="1:22" x14ac:dyDescent="0.2">
      <c r="A83" s="16" t="s">
        <v>199</v>
      </c>
      <c r="B83" s="4">
        <v>1300</v>
      </c>
      <c r="C83" s="4">
        <v>7200</v>
      </c>
      <c r="D83" s="4">
        <v>-5900</v>
      </c>
      <c r="E83" s="4">
        <v>-69630000</v>
      </c>
      <c r="F83" s="4">
        <f t="shared" si="11"/>
        <v>-573768981</v>
      </c>
      <c r="K83" s="24">
        <f t="shared" si="12"/>
        <v>29498845000</v>
      </c>
      <c r="L83" s="4">
        <v>121</v>
      </c>
      <c r="M83" s="4">
        <v>317</v>
      </c>
      <c r="N83" s="4">
        <v>1</v>
      </c>
      <c r="O83" s="4">
        <v>8</v>
      </c>
      <c r="P83" s="4">
        <v>135300</v>
      </c>
      <c r="Q83" s="4">
        <v>451500</v>
      </c>
      <c r="R83" s="5">
        <v>-4.1999999999999997E-3</v>
      </c>
      <c r="S83" s="4">
        <v>615000</v>
      </c>
      <c r="T83" s="4">
        <f t="shared" si="13"/>
        <v>1510016</v>
      </c>
      <c r="U83" s="4">
        <f t="shared" si="14"/>
        <v>782000</v>
      </c>
      <c r="V83" s="5">
        <v>2.1099999999999997E-2</v>
      </c>
    </row>
    <row r="84" spans="1:22" x14ac:dyDescent="0.2">
      <c r="A84" s="16" t="s">
        <v>193</v>
      </c>
      <c r="B84" s="4">
        <v>2000</v>
      </c>
      <c r="C84" s="4">
        <v>0</v>
      </c>
      <c r="D84" s="4">
        <v>2000</v>
      </c>
      <c r="E84" s="4">
        <v>23400000</v>
      </c>
      <c r="F84" s="4">
        <f t="shared" si="11"/>
        <v>-504138981</v>
      </c>
      <c r="G84" s="4">
        <v>200000</v>
      </c>
      <c r="H84" s="4">
        <v>0</v>
      </c>
      <c r="I84" s="4">
        <v>200000</v>
      </c>
      <c r="J84" s="4">
        <v>2358500000</v>
      </c>
      <c r="K84" s="24">
        <f t="shared" si="12"/>
        <v>29498845000</v>
      </c>
      <c r="L84" s="4">
        <v>221</v>
      </c>
      <c r="M84" s="4">
        <v>427</v>
      </c>
      <c r="N84" s="4">
        <v>6</v>
      </c>
      <c r="O84" s="4">
        <v>15</v>
      </c>
      <c r="P84" s="4">
        <v>257500</v>
      </c>
      <c r="Q84" s="4">
        <v>598300</v>
      </c>
      <c r="R84" s="5">
        <v>0</v>
      </c>
      <c r="S84" s="4">
        <v>908600</v>
      </c>
      <c r="T84" s="4">
        <f t="shared" si="13"/>
        <v>1663846.8</v>
      </c>
      <c r="U84" s="4">
        <f t="shared" si="14"/>
        <v>782000</v>
      </c>
      <c r="V84" s="5">
        <v>2.53E-2</v>
      </c>
    </row>
    <row r="85" spans="1:22" x14ac:dyDescent="0.2">
      <c r="A85" s="16" t="s">
        <v>192</v>
      </c>
      <c r="B85" s="4">
        <v>2000</v>
      </c>
      <c r="C85" s="4">
        <v>11600</v>
      </c>
      <c r="D85" s="4">
        <v>-9600</v>
      </c>
      <c r="E85" s="4">
        <v>-114360000</v>
      </c>
      <c r="F85" s="4">
        <f t="shared" si="11"/>
        <v>-527538981</v>
      </c>
      <c r="K85" s="24">
        <f t="shared" si="12"/>
        <v>27140345000</v>
      </c>
      <c r="L85" s="4">
        <v>258</v>
      </c>
      <c r="M85" s="4">
        <v>332</v>
      </c>
      <c r="N85" s="4">
        <v>2</v>
      </c>
      <c r="O85" s="4">
        <v>9</v>
      </c>
      <c r="P85" s="4">
        <v>292500</v>
      </c>
      <c r="Q85" s="4">
        <v>454100</v>
      </c>
      <c r="R85" s="5">
        <v>-1.2800000000000001E-2</v>
      </c>
      <c r="S85" s="4">
        <v>782000</v>
      </c>
      <c r="T85" s="4">
        <f t="shared" si="13"/>
        <v>1693880.3</v>
      </c>
      <c r="U85" s="4">
        <f t="shared" si="14"/>
        <v>851100</v>
      </c>
      <c r="V85" s="5">
        <v>2.1000000000000001E-2</v>
      </c>
    </row>
    <row r="86" spans="1:22" x14ac:dyDescent="0.2">
      <c r="A86" s="16" t="s">
        <v>191</v>
      </c>
      <c r="B86" s="4">
        <v>62400</v>
      </c>
      <c r="C86" s="4">
        <v>181500</v>
      </c>
      <c r="D86" s="4">
        <v>-119100</v>
      </c>
      <c r="E86" s="4">
        <v>-1419320000</v>
      </c>
      <c r="F86" s="4">
        <f t="shared" si="11"/>
        <v>-413178981</v>
      </c>
      <c r="G86" s="4">
        <v>525100</v>
      </c>
      <c r="H86" s="4">
        <v>0</v>
      </c>
      <c r="I86" s="4">
        <v>525100</v>
      </c>
      <c r="J86" s="4">
        <v>6253405000</v>
      </c>
      <c r="K86" s="24">
        <f t="shared" si="12"/>
        <v>27140345000</v>
      </c>
      <c r="L86" s="4">
        <v>999</v>
      </c>
      <c r="M86" s="4">
        <v>714</v>
      </c>
      <c r="N86" s="4">
        <v>30</v>
      </c>
      <c r="O86" s="4">
        <v>41</v>
      </c>
      <c r="P86" s="4">
        <v>1784000</v>
      </c>
      <c r="Q86" s="4">
        <v>1456300</v>
      </c>
      <c r="R86" s="5">
        <v>1.72E-2</v>
      </c>
      <c r="S86" s="4">
        <v>3258800</v>
      </c>
      <c r="T86" s="4">
        <f t="shared" si="13"/>
        <v>1882582.3</v>
      </c>
      <c r="U86" s="4">
        <f t="shared" si="14"/>
        <v>851100</v>
      </c>
      <c r="V86" s="5">
        <v>4.8799999999999996E-2</v>
      </c>
    </row>
    <row r="87" spans="1:22" x14ac:dyDescent="0.2">
      <c r="A87" s="16" t="s">
        <v>190</v>
      </c>
      <c r="B87" s="4">
        <v>0</v>
      </c>
      <c r="C87" s="4">
        <v>11900</v>
      </c>
      <c r="D87" s="4">
        <v>-11900</v>
      </c>
      <c r="E87" s="4">
        <v>-138286431</v>
      </c>
      <c r="F87" s="4">
        <f t="shared" si="11"/>
        <v>1006141019</v>
      </c>
      <c r="K87" s="24">
        <f t="shared" si="12"/>
        <v>20886940000</v>
      </c>
      <c r="L87" s="4">
        <v>339</v>
      </c>
      <c r="M87" s="4">
        <v>361</v>
      </c>
      <c r="N87" s="4">
        <v>7</v>
      </c>
      <c r="O87" s="4">
        <v>6</v>
      </c>
      <c r="P87" s="4">
        <v>403800</v>
      </c>
      <c r="Q87" s="4">
        <v>430900</v>
      </c>
      <c r="R87" s="5">
        <v>4.4000000000000003E-3</v>
      </c>
      <c r="S87" s="4">
        <v>851100</v>
      </c>
      <c r="T87" s="4">
        <f t="shared" si="13"/>
        <v>1904822.3</v>
      </c>
      <c r="U87" s="4">
        <f t="shared" si="14"/>
        <v>557684</v>
      </c>
      <c r="V87" s="5">
        <v>2.9700000000000001E-2</v>
      </c>
    </row>
    <row r="88" spans="1:22" x14ac:dyDescent="0.2">
      <c r="A88" s="16" t="s">
        <v>189</v>
      </c>
      <c r="B88" s="4">
        <v>600</v>
      </c>
      <c r="C88" s="4">
        <v>0</v>
      </c>
      <c r="D88" s="4">
        <v>600</v>
      </c>
      <c r="E88" s="4">
        <v>6917450</v>
      </c>
      <c r="F88" s="4">
        <f t="shared" si="11"/>
        <v>1144427450</v>
      </c>
      <c r="K88" s="24">
        <f t="shared" si="12"/>
        <v>20886940000</v>
      </c>
      <c r="L88" s="4">
        <v>232</v>
      </c>
      <c r="M88" s="4">
        <v>550</v>
      </c>
      <c r="N88" s="4">
        <v>8</v>
      </c>
      <c r="O88" s="4">
        <v>13</v>
      </c>
      <c r="P88" s="4">
        <v>331100</v>
      </c>
      <c r="Q88" s="4">
        <v>755300</v>
      </c>
      <c r="R88" s="5">
        <v>-8.6E-3</v>
      </c>
      <c r="S88" s="4">
        <v>1168000</v>
      </c>
      <c r="T88" s="4">
        <f t="shared" si="13"/>
        <v>1929134.4</v>
      </c>
      <c r="U88" s="4">
        <f t="shared" si="14"/>
        <v>557684</v>
      </c>
      <c r="V88" s="5">
        <v>2.1400000000000002E-2</v>
      </c>
    </row>
    <row r="89" spans="1:22" x14ac:dyDescent="0.2">
      <c r="A89" s="16" t="s">
        <v>188</v>
      </c>
      <c r="B89" s="4">
        <v>4600</v>
      </c>
      <c r="C89" s="4">
        <v>0</v>
      </c>
      <c r="D89" s="4">
        <v>4600</v>
      </c>
      <c r="E89" s="4">
        <v>53880000</v>
      </c>
      <c r="F89" s="4">
        <f t="shared" si="11"/>
        <v>1137510000</v>
      </c>
      <c r="G89" s="4">
        <v>80000</v>
      </c>
      <c r="H89" s="4">
        <v>0</v>
      </c>
      <c r="I89" s="4">
        <v>80000</v>
      </c>
      <c r="J89" s="4">
        <v>940475000</v>
      </c>
      <c r="K89" s="24">
        <f t="shared" si="12"/>
        <v>20886940000</v>
      </c>
      <c r="L89" s="4">
        <v>448</v>
      </c>
      <c r="M89" s="4">
        <v>483</v>
      </c>
      <c r="N89" s="4">
        <v>7</v>
      </c>
      <c r="O89" s="4">
        <v>13</v>
      </c>
      <c r="P89" s="4">
        <v>600100</v>
      </c>
      <c r="Q89" s="4">
        <v>749500</v>
      </c>
      <c r="R89" s="5">
        <v>-8.5000000000000006E-3</v>
      </c>
      <c r="S89" s="4">
        <v>1349600</v>
      </c>
      <c r="T89" s="4">
        <f t="shared" si="13"/>
        <v>1900490.6</v>
      </c>
      <c r="U89" s="4">
        <f t="shared" si="14"/>
        <v>557684</v>
      </c>
      <c r="V89" s="5">
        <v>3.3399999999999999E-2</v>
      </c>
    </row>
    <row r="90" spans="1:22" x14ac:dyDescent="0.2">
      <c r="A90" s="16" t="s">
        <v>187</v>
      </c>
      <c r="B90" s="4">
        <v>1000</v>
      </c>
      <c r="C90" s="4">
        <v>7300</v>
      </c>
      <c r="D90" s="4">
        <v>-6300</v>
      </c>
      <c r="E90" s="4">
        <v>-75740000</v>
      </c>
      <c r="F90" s="4">
        <f t="shared" si="11"/>
        <v>1083630000</v>
      </c>
      <c r="G90" s="4">
        <v>1295900</v>
      </c>
      <c r="H90" s="4">
        <v>0</v>
      </c>
      <c r="I90" s="4">
        <v>1295900</v>
      </c>
      <c r="J90" s="4">
        <v>15475410000</v>
      </c>
      <c r="K90" s="24">
        <f t="shared" si="12"/>
        <v>19946465000</v>
      </c>
      <c r="L90" s="4">
        <v>852</v>
      </c>
      <c r="M90" s="4">
        <v>605</v>
      </c>
      <c r="N90" s="4">
        <v>44</v>
      </c>
      <c r="O90" s="4">
        <v>17</v>
      </c>
      <c r="P90" s="4">
        <v>1858400</v>
      </c>
      <c r="Q90" s="4">
        <v>958900</v>
      </c>
      <c r="R90" s="5">
        <v>8.6E-3</v>
      </c>
      <c r="S90" s="4">
        <v>2865900</v>
      </c>
      <c r="T90" s="4">
        <f t="shared" si="13"/>
        <v>1800351.7</v>
      </c>
      <c r="U90" s="4">
        <f t="shared" si="14"/>
        <v>557684</v>
      </c>
      <c r="V90" s="5">
        <v>3.7200000000000004E-2</v>
      </c>
    </row>
    <row r="91" spans="1:22" x14ac:dyDescent="0.2">
      <c r="A91" s="16" t="s">
        <v>186</v>
      </c>
      <c r="B91" s="4">
        <v>156300</v>
      </c>
      <c r="C91" s="4">
        <v>0</v>
      </c>
      <c r="D91" s="4">
        <v>156300</v>
      </c>
      <c r="E91" s="4">
        <v>1817320000</v>
      </c>
      <c r="F91" s="4">
        <f t="shared" ref="F91:F102" si="15">E91+F92</f>
        <v>1159370000</v>
      </c>
      <c r="G91" s="4">
        <v>380000</v>
      </c>
      <c r="H91" s="4">
        <v>0</v>
      </c>
      <c r="I91" s="4">
        <v>380000</v>
      </c>
      <c r="J91" s="4">
        <v>4471055000</v>
      </c>
      <c r="K91" s="24">
        <f t="shared" ref="K91:K102" si="16">K92+J91</f>
        <v>4471055000</v>
      </c>
      <c r="L91" s="4">
        <v>795</v>
      </c>
      <c r="M91" s="4">
        <v>645</v>
      </c>
      <c r="N91" s="4">
        <v>29</v>
      </c>
      <c r="O91" s="4">
        <v>20</v>
      </c>
      <c r="P91" s="4">
        <v>1268300</v>
      </c>
      <c r="Q91" s="4">
        <v>942600</v>
      </c>
      <c r="R91" s="5">
        <v>2.64E-2</v>
      </c>
      <c r="S91" s="4">
        <v>2294267</v>
      </c>
      <c r="T91" s="4">
        <f t="shared" si="13"/>
        <v>1693424.9</v>
      </c>
      <c r="U91" s="4">
        <f t="shared" ref="U91:U102" si="17">MIN(S92:S96)</f>
        <v>557684</v>
      </c>
      <c r="V91" s="5">
        <v>2.9500000000000002E-2</v>
      </c>
    </row>
    <row r="92" spans="1:22" x14ac:dyDescent="0.2">
      <c r="A92" s="16" t="s">
        <v>185</v>
      </c>
      <c r="B92" s="4">
        <v>1200</v>
      </c>
      <c r="C92" s="4">
        <v>400</v>
      </c>
      <c r="D92" s="4">
        <v>800</v>
      </c>
      <c r="E92" s="4">
        <v>9160000</v>
      </c>
      <c r="F92" s="4">
        <f t="shared" si="15"/>
        <v>-657950000</v>
      </c>
      <c r="K92" s="24">
        <f t="shared" si="16"/>
        <v>0</v>
      </c>
      <c r="L92" s="4">
        <v>243</v>
      </c>
      <c r="M92" s="4">
        <v>305</v>
      </c>
      <c r="N92" s="4">
        <v>2</v>
      </c>
      <c r="O92" s="4">
        <v>2</v>
      </c>
      <c r="P92" s="4">
        <v>235400</v>
      </c>
      <c r="Q92" s="4">
        <v>322000</v>
      </c>
      <c r="R92" s="5">
        <v>8.8999999999999999E-3</v>
      </c>
      <c r="S92" s="4">
        <v>557684</v>
      </c>
      <c r="T92" s="4">
        <f t="shared" si="13"/>
        <v>1769375</v>
      </c>
      <c r="U92" s="4">
        <f t="shared" si="17"/>
        <v>1064209</v>
      </c>
      <c r="V92" s="5">
        <v>1.7500000000000002E-2</v>
      </c>
    </row>
    <row r="93" spans="1:22" x14ac:dyDescent="0.2">
      <c r="A93" s="16" t="s">
        <v>184</v>
      </c>
      <c r="B93" s="4">
        <v>100</v>
      </c>
      <c r="C93" s="4">
        <v>0</v>
      </c>
      <c r="D93" s="4">
        <v>100</v>
      </c>
      <c r="E93" s="4">
        <v>1160000</v>
      </c>
      <c r="F93" s="4">
        <f t="shared" si="15"/>
        <v>-667110000</v>
      </c>
      <c r="K93" s="24">
        <f t="shared" si="16"/>
        <v>0</v>
      </c>
      <c r="L93" s="4">
        <v>373</v>
      </c>
      <c r="M93" s="4">
        <v>381</v>
      </c>
      <c r="N93" s="4">
        <v>8</v>
      </c>
      <c r="O93" s="4">
        <v>7</v>
      </c>
      <c r="P93" s="4">
        <v>489000</v>
      </c>
      <c r="Q93" s="4">
        <v>574900</v>
      </c>
      <c r="R93" s="5">
        <v>0</v>
      </c>
      <c r="S93" s="4">
        <v>1064209</v>
      </c>
      <c r="T93" s="4">
        <f t="shared" si="13"/>
        <v>1847726.7777777778</v>
      </c>
      <c r="U93" s="4">
        <f t="shared" si="17"/>
        <v>1073500</v>
      </c>
      <c r="V93" s="5">
        <v>3.0099999999999998E-2</v>
      </c>
    </row>
    <row r="94" spans="1:22" x14ac:dyDescent="0.2">
      <c r="A94" s="16" t="s">
        <v>183</v>
      </c>
      <c r="B94" s="4">
        <v>6100</v>
      </c>
      <c r="C94" s="4">
        <v>0</v>
      </c>
      <c r="D94" s="4">
        <v>6100</v>
      </c>
      <c r="E94" s="4">
        <v>67100000</v>
      </c>
      <c r="F94" s="4">
        <f t="shared" si="15"/>
        <v>-668270000</v>
      </c>
      <c r="K94" s="24">
        <f t="shared" si="16"/>
        <v>0</v>
      </c>
      <c r="L94" s="4">
        <v>579</v>
      </c>
      <c r="M94" s="4">
        <v>1166</v>
      </c>
      <c r="N94" s="4">
        <v>17</v>
      </c>
      <c r="O94" s="4">
        <v>17</v>
      </c>
      <c r="P94" s="4">
        <v>834400</v>
      </c>
      <c r="Q94" s="4">
        <v>1487500</v>
      </c>
      <c r="R94" s="5">
        <v>-2.58E-2</v>
      </c>
      <c r="S94" s="4">
        <v>2446908</v>
      </c>
      <c r="T94" s="4">
        <f t="shared" si="13"/>
        <v>1772829.125</v>
      </c>
      <c r="U94" s="4">
        <f t="shared" si="17"/>
        <v>1063162</v>
      </c>
      <c r="V94" s="5">
        <v>6.4199999999999993E-2</v>
      </c>
    </row>
    <row r="95" spans="1:22" x14ac:dyDescent="0.2">
      <c r="A95" s="16" t="s">
        <v>182</v>
      </c>
      <c r="B95" s="4">
        <v>0</v>
      </c>
      <c r="C95" s="4">
        <v>8900</v>
      </c>
      <c r="D95" s="4">
        <v>-8900</v>
      </c>
      <c r="E95" s="4">
        <v>-103660000</v>
      </c>
      <c r="F95" s="4">
        <f t="shared" si="15"/>
        <v>-735370000</v>
      </c>
      <c r="K95" s="24">
        <f t="shared" si="16"/>
        <v>0</v>
      </c>
      <c r="L95" s="4">
        <v>345</v>
      </c>
      <c r="M95" s="4">
        <v>483</v>
      </c>
      <c r="N95" s="4">
        <v>8</v>
      </c>
      <c r="O95" s="4">
        <v>12</v>
      </c>
      <c r="P95" s="4">
        <v>494200</v>
      </c>
      <c r="Q95" s="4">
        <v>587900</v>
      </c>
      <c r="R95" s="5">
        <v>-1.6899999999999998E-2</v>
      </c>
      <c r="S95" s="4">
        <v>1082335</v>
      </c>
      <c r="T95" s="4">
        <f t="shared" si="13"/>
        <v>1871471.142857143</v>
      </c>
      <c r="U95" s="4">
        <f t="shared" si="17"/>
        <v>1063162</v>
      </c>
      <c r="V95" s="5">
        <v>2.9500000000000002E-2</v>
      </c>
    </row>
    <row r="96" spans="1:22" x14ac:dyDescent="0.2">
      <c r="A96" s="16" t="s">
        <v>177</v>
      </c>
      <c r="B96" s="4">
        <v>80100</v>
      </c>
      <c r="C96" s="4">
        <v>25600</v>
      </c>
      <c r="D96" s="4">
        <v>54500</v>
      </c>
      <c r="E96" s="4">
        <v>650630000</v>
      </c>
      <c r="F96" s="4">
        <f t="shared" si="15"/>
        <v>-631710000</v>
      </c>
      <c r="K96" s="24">
        <f t="shared" si="16"/>
        <v>0</v>
      </c>
      <c r="L96" s="4">
        <v>1521</v>
      </c>
      <c r="M96" s="4">
        <v>1657</v>
      </c>
      <c r="N96" s="4">
        <v>65</v>
      </c>
      <c r="O96" s="4">
        <v>54</v>
      </c>
      <c r="P96" s="4">
        <v>2623900</v>
      </c>
      <c r="Q96" s="4">
        <v>2464600</v>
      </c>
      <c r="R96" s="5">
        <v>3.5099999999999999E-2</v>
      </c>
      <c r="S96" s="4">
        <v>5145820</v>
      </c>
      <c r="T96" s="4">
        <f t="shared" si="13"/>
        <v>1325746.3333333333</v>
      </c>
      <c r="U96" s="4">
        <f t="shared" si="17"/>
        <v>1063162</v>
      </c>
      <c r="V96" s="5">
        <v>6.1799999999999994E-2</v>
      </c>
    </row>
    <row r="97" spans="1:22" x14ac:dyDescent="0.2">
      <c r="A97" s="16" t="s">
        <v>175</v>
      </c>
      <c r="B97" s="4">
        <v>0</v>
      </c>
      <c r="C97" s="4">
        <v>26400</v>
      </c>
      <c r="D97" s="4">
        <v>-26400</v>
      </c>
      <c r="E97" s="4">
        <v>-300220000</v>
      </c>
      <c r="F97" s="4">
        <f t="shared" si="15"/>
        <v>-1282340000</v>
      </c>
      <c r="K97" s="24">
        <f t="shared" si="16"/>
        <v>0</v>
      </c>
      <c r="L97" s="4">
        <v>290</v>
      </c>
      <c r="M97" s="4">
        <v>387</v>
      </c>
      <c r="N97" s="4">
        <v>4</v>
      </c>
      <c r="O97" s="4">
        <v>13</v>
      </c>
      <c r="P97" s="4">
        <v>411800</v>
      </c>
      <c r="Q97" s="4">
        <v>626300</v>
      </c>
      <c r="R97" s="5">
        <v>4.5000000000000005E-3</v>
      </c>
      <c r="S97" s="4">
        <v>1073500</v>
      </c>
      <c r="T97" s="4">
        <f t="shared" ref="T97:T102" si="18">AVERAGE(S98:S107)</f>
        <v>1376195.6</v>
      </c>
      <c r="U97" s="4">
        <f t="shared" si="17"/>
        <v>1063162</v>
      </c>
      <c r="V97" s="5">
        <v>1.7399999999999999E-2</v>
      </c>
    </row>
    <row r="98" spans="1:22" x14ac:dyDescent="0.2">
      <c r="A98" s="16" t="s">
        <v>174</v>
      </c>
      <c r="B98" s="4">
        <v>0</v>
      </c>
      <c r="C98" s="4">
        <v>36100</v>
      </c>
      <c r="D98" s="4">
        <v>-36100</v>
      </c>
      <c r="E98" s="4">
        <v>-410020000</v>
      </c>
      <c r="F98" s="4">
        <f t="shared" si="15"/>
        <v>-982120000</v>
      </c>
      <c r="K98" s="24">
        <f t="shared" si="16"/>
        <v>0</v>
      </c>
      <c r="L98" s="4">
        <v>448</v>
      </c>
      <c r="M98" s="4">
        <v>511</v>
      </c>
      <c r="N98" s="4">
        <v>12</v>
      </c>
      <c r="O98" s="4">
        <v>19</v>
      </c>
      <c r="P98" s="4">
        <v>583400</v>
      </c>
      <c r="Q98" s="4">
        <v>773500</v>
      </c>
      <c r="R98" s="5">
        <v>-4.3E-3</v>
      </c>
      <c r="S98" s="4">
        <v>1411121</v>
      </c>
      <c r="T98" s="4">
        <f t="shared" si="18"/>
        <v>1367464.25</v>
      </c>
      <c r="U98" s="4">
        <f t="shared" si="17"/>
        <v>1063162</v>
      </c>
      <c r="V98" s="5">
        <v>1.7399999999999999E-2</v>
      </c>
    </row>
    <row r="99" spans="1:22" x14ac:dyDescent="0.2">
      <c r="A99" s="16" t="s">
        <v>164</v>
      </c>
      <c r="B99" s="4">
        <v>0</v>
      </c>
      <c r="C99" s="4">
        <v>12400</v>
      </c>
      <c r="D99" s="4">
        <v>-12400</v>
      </c>
      <c r="E99" s="4">
        <v>-141980000</v>
      </c>
      <c r="F99" s="4">
        <f t="shared" si="15"/>
        <v>-572100000</v>
      </c>
      <c r="K99" s="24">
        <f t="shared" si="16"/>
        <v>0</v>
      </c>
      <c r="L99" s="4">
        <v>341</v>
      </c>
      <c r="M99" s="4">
        <v>489</v>
      </c>
      <c r="N99" s="4">
        <v>4</v>
      </c>
      <c r="O99" s="4">
        <v>9</v>
      </c>
      <c r="P99" s="4">
        <v>416600</v>
      </c>
      <c r="Q99" s="4">
        <v>603600</v>
      </c>
      <c r="R99" s="5">
        <v>-8.6E-3</v>
      </c>
      <c r="S99" s="4">
        <v>1063162</v>
      </c>
      <c r="T99" s="4">
        <f t="shared" si="18"/>
        <v>1468898.3333333333</v>
      </c>
      <c r="U99" s="4">
        <f t="shared" si="17"/>
        <v>1224999</v>
      </c>
      <c r="V99" s="5">
        <v>2.1600000000000001E-2</v>
      </c>
    </row>
    <row r="100" spans="1:22" x14ac:dyDescent="0.2">
      <c r="A100" s="16" t="s">
        <v>156</v>
      </c>
      <c r="B100" s="4">
        <v>16700</v>
      </c>
      <c r="C100" s="4">
        <v>0</v>
      </c>
      <c r="D100" s="4">
        <v>16700</v>
      </c>
      <c r="E100" s="4">
        <v>193740000</v>
      </c>
      <c r="F100" s="4">
        <f t="shared" si="15"/>
        <v>-430120000</v>
      </c>
      <c r="K100" s="24">
        <f t="shared" si="16"/>
        <v>0</v>
      </c>
      <c r="L100" s="4">
        <v>557</v>
      </c>
      <c r="M100" s="4">
        <v>687</v>
      </c>
      <c r="N100" s="4">
        <v>19</v>
      </c>
      <c r="O100" s="4">
        <v>17</v>
      </c>
      <c r="P100" s="4">
        <v>849700</v>
      </c>
      <c r="Q100" s="4">
        <v>1008300</v>
      </c>
      <c r="R100" s="5">
        <v>-8.6E-3</v>
      </c>
      <c r="S100" s="4">
        <v>1864511</v>
      </c>
      <c r="T100" s="4">
        <f t="shared" si="18"/>
        <v>1271092</v>
      </c>
      <c r="U100" s="4">
        <f t="shared" si="17"/>
        <v>1224999</v>
      </c>
      <c r="V100" s="5">
        <v>2.9700000000000001E-2</v>
      </c>
    </row>
    <row r="101" spans="1:22" x14ac:dyDescent="0.2">
      <c r="A101" s="16" t="s">
        <v>155</v>
      </c>
      <c r="B101" s="4">
        <v>24100</v>
      </c>
      <c r="C101" s="4">
        <v>17600</v>
      </c>
      <c r="D101" s="4">
        <v>6500</v>
      </c>
      <c r="E101" s="4">
        <v>75350000</v>
      </c>
      <c r="F101" s="4">
        <f t="shared" si="15"/>
        <v>-623860000</v>
      </c>
      <c r="K101" s="24">
        <f t="shared" si="16"/>
        <v>0</v>
      </c>
      <c r="L101" s="4">
        <v>413</v>
      </c>
      <c r="M101" s="4">
        <v>402</v>
      </c>
      <c r="N101" s="4">
        <v>21</v>
      </c>
      <c r="O101" s="4">
        <v>7</v>
      </c>
      <c r="P101" s="4">
        <v>759900</v>
      </c>
      <c r="Q101" s="4">
        <v>464800</v>
      </c>
      <c r="R101" s="5">
        <v>2.6600000000000002E-2</v>
      </c>
      <c r="S101" s="4">
        <v>1224999</v>
      </c>
      <c r="T101" s="4">
        <f t="shared" si="18"/>
        <v>1317185</v>
      </c>
      <c r="U101" s="4">
        <f t="shared" si="17"/>
        <v>1317185</v>
      </c>
      <c r="V101" s="5">
        <v>3.8800000000000001E-2</v>
      </c>
    </row>
    <row r="102" spans="1:22" x14ac:dyDescent="0.2">
      <c r="A102" s="16" t="s">
        <v>154</v>
      </c>
      <c r="B102" s="4">
        <v>0</v>
      </c>
      <c r="C102" s="4">
        <v>61400</v>
      </c>
      <c r="D102" s="4">
        <v>-61400</v>
      </c>
      <c r="E102" s="4">
        <v>-699210000</v>
      </c>
      <c r="F102" s="4">
        <f t="shared" si="15"/>
        <v>-699210000</v>
      </c>
      <c r="K102" s="24">
        <f t="shared" si="16"/>
        <v>0</v>
      </c>
      <c r="L102" s="4">
        <v>368</v>
      </c>
      <c r="M102" s="4">
        <v>559</v>
      </c>
      <c r="N102" s="4">
        <v>6</v>
      </c>
      <c r="O102" s="4">
        <v>14</v>
      </c>
      <c r="P102" s="4">
        <v>458300</v>
      </c>
      <c r="Q102" s="4">
        <v>820900</v>
      </c>
      <c r="R102" s="5">
        <v>-8.6999999999999994E-3</v>
      </c>
      <c r="S102" s="4">
        <v>1317185</v>
      </c>
      <c r="T102" s="4" t="e">
        <f t="shared" si="18"/>
        <v>#DIV/0!</v>
      </c>
      <c r="U102" s="4">
        <f t="shared" si="17"/>
        <v>0</v>
      </c>
      <c r="V102" s="5">
        <v>3.4500000000000003E-2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91B7-9852-F746-8782-8FF99E3D0379}">
  <sheetPr codeName="Sheet56"/>
  <dimension ref="A1:V258"/>
  <sheetViews>
    <sheetView topLeftCell="F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4.6640625"/>
    <col min="4" max="4" customWidth="true" width="16.33203125"/>
    <col min="5" max="5" customWidth="true" width="20.8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7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052">
        <v>344</v>
      </c>
      <c r="B3" t="n" s="3053">
        <v>313900.0</v>
      </c>
      <c r="C3" t="n" s="3054">
        <v>297228.0</v>
      </c>
      <c r="D3" t="n" s="3055">
        <v>16672.0</v>
      </c>
      <c r="E3" t="n" s="3056">
        <v>3.5659E8</v>
      </c>
      <c r="G3" t="n" s="3042">
        <v>0.0</v>
      </c>
      <c r="H3" t="n" s="3043">
        <v>0.0</v>
      </c>
      <c r="I3" t="n" s="3044">
        <v>0.0</v>
      </c>
      <c r="J3" t="n" s="3045">
        <v>0.0</v>
      </c>
      <c r="L3" t="n" s="3046">
        <v>3182.0</v>
      </c>
      <c r="M3" t="n" s="3047">
        <v>3295.0</v>
      </c>
      <c r="N3" t="n" s="3048">
        <v>346.0</v>
      </c>
      <c r="O3" t="n" s="3049">
        <v>455.0</v>
      </c>
      <c r="P3" t="n" s="3050">
        <v>6046900.0</v>
      </c>
      <c r="Q3" t="n" s="3051">
        <v>7228700.0</v>
      </c>
      <c r="R3" t="n" s="3040">
        <v>0.0377</v>
      </c>
      <c r="S3" t="n" s="3039">
        <v>1.45887E7</v>
      </c>
      <c r="V3" t="n" s="3041">
        <v>0.0403</v>
      </c>
    </row>
    <row r="4">
      <c r="A4" t="s" s="985">
        <v>343</v>
      </c>
      <c r="B4" t="n" s="986">
        <v>262200.0</v>
      </c>
      <c r="C4" t="n" s="987">
        <v>321700.0</v>
      </c>
      <c r="D4" t="n" s="988">
        <v>-59500.0</v>
      </c>
      <c r="E4" t="n" s="989">
        <v>-1.29317E9</v>
      </c>
      <c r="G4" t="n" s="975">
        <v>9370000.0</v>
      </c>
      <c r="H4" t="n" s="976">
        <v>0.0</v>
      </c>
      <c r="I4" t="n" s="977">
        <v>9370000.0</v>
      </c>
      <c r="J4" t="n" s="978">
        <v>1.9661126E11</v>
      </c>
      <c r="L4" t="n" s="979">
        <v>2942.0</v>
      </c>
      <c r="M4" t="n" s="980">
        <v>2632.0</v>
      </c>
      <c r="N4" t="n" s="981">
        <v>588.0</v>
      </c>
      <c r="O4" t="n" s="982">
        <v>387.0</v>
      </c>
      <c r="P4" t="n" s="983">
        <v>1.41496E7</v>
      </c>
      <c r="Q4" t="n" s="984">
        <v>7144500.0</v>
      </c>
      <c r="R4" t="n" s="973">
        <v>0.012</v>
      </c>
      <c r="S4" t="n" s="972">
        <v>5.09877E7</v>
      </c>
      <c r="V4" t="n" s="974">
        <v>0.0443</v>
      </c>
    </row>
    <row r="5" spans="1:22" x14ac:dyDescent="0.2">
      <c r="A5" s="16" t="s">
        <v>342</v>
      </c>
      <c r="B5" s="4">
        <v>20700</v>
      </c>
      <c r="C5" s="4">
        <v>46200</v>
      </c>
      <c r="D5" s="4">
        <v>-25500</v>
      </c>
      <c r="E5" s="4">
        <v>-540700000</v>
      </c>
      <c r="F5" s="4">
        <f t="shared" ref="F5:F46" si="0">E5+F6</f>
        <v>22634749500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-62442705000</v>
      </c>
      <c r="L5" s="4">
        <v>864</v>
      </c>
      <c r="M5" s="4">
        <v>1314</v>
      </c>
      <c r="N5" s="4">
        <v>75</v>
      </c>
      <c r="O5" s="4">
        <v>126</v>
      </c>
      <c r="P5" s="4">
        <v>1431200</v>
      </c>
      <c r="Q5" s="4">
        <v>2135100</v>
      </c>
      <c r="R5" s="5">
        <v>-9.4999999999999998E-3</v>
      </c>
      <c r="S5" s="4">
        <v>3882400</v>
      </c>
      <c r="T5" s="4">
        <f t="shared" ref="T5:T73" si="2">AVERAGE(S6:S15)</f>
        <v>5888440</v>
      </c>
      <c r="U5" s="4">
        <f t="shared" ref="U5:U46" si="3">MIN(S6:S10)</f>
        <v>3475400</v>
      </c>
      <c r="V5" s="5">
        <v>2.5600000000000001E-2</v>
      </c>
    </row>
    <row r="6" spans="1:22" x14ac:dyDescent="0.2">
      <c r="A6" s="16" t="s">
        <v>341</v>
      </c>
      <c r="B6" s="4">
        <v>27800</v>
      </c>
      <c r="C6" s="4">
        <v>190348</v>
      </c>
      <c r="D6" s="4">
        <v>-162548</v>
      </c>
      <c r="E6" s="4">
        <v>-3427980000</v>
      </c>
      <c r="F6" s="4">
        <f t="shared" si="0"/>
        <v>23175449500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-62442705000</v>
      </c>
      <c r="L6" s="4">
        <v>827</v>
      </c>
      <c r="M6" s="4">
        <v>968</v>
      </c>
      <c r="N6" s="4">
        <v>79</v>
      </c>
      <c r="O6" s="4">
        <v>100</v>
      </c>
      <c r="P6" s="4">
        <v>1657200</v>
      </c>
      <c r="Q6" s="4">
        <v>1689800</v>
      </c>
      <c r="R6" s="5">
        <v>1.44E-2</v>
      </c>
      <c r="S6" s="4">
        <v>3475400</v>
      </c>
      <c r="T6" s="4">
        <f t="shared" si="2"/>
        <v>5654630</v>
      </c>
      <c r="U6" s="4">
        <f t="shared" si="3"/>
        <v>3701500</v>
      </c>
      <c r="V6" s="5">
        <v>1.8799999999999997E-2</v>
      </c>
    </row>
    <row r="7" spans="1:22" x14ac:dyDescent="0.2">
      <c r="A7" s="16" t="s">
        <v>340</v>
      </c>
      <c r="B7" s="4">
        <v>17100</v>
      </c>
      <c r="C7" s="4">
        <v>19700</v>
      </c>
      <c r="D7" s="4">
        <v>-2600</v>
      </c>
      <c r="E7" s="4">
        <v>-60040000</v>
      </c>
      <c r="F7" s="4">
        <f t="shared" si="0"/>
        <v>26603429500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-62442705000</v>
      </c>
      <c r="L7" s="4">
        <v>767</v>
      </c>
      <c r="M7" s="4">
        <v>1490</v>
      </c>
      <c r="N7" s="4">
        <v>75</v>
      </c>
      <c r="O7" s="4">
        <v>119</v>
      </c>
      <c r="P7" s="4">
        <v>1338700</v>
      </c>
      <c r="Q7" s="4">
        <v>2380900</v>
      </c>
      <c r="R7" s="5">
        <v>-1.9099999999999999E-2</v>
      </c>
      <c r="S7" s="4">
        <v>3701500</v>
      </c>
      <c r="T7" s="4">
        <f t="shared" si="2"/>
        <v>5617660</v>
      </c>
      <c r="U7" s="4">
        <f t="shared" si="3"/>
        <v>4497000</v>
      </c>
      <c r="V7" s="5">
        <v>2.7999999999999997E-2</v>
      </c>
    </row>
    <row r="8" spans="1:22" x14ac:dyDescent="0.2">
      <c r="A8" s="16" t="s">
        <v>339</v>
      </c>
      <c r="B8" s="4">
        <v>50000</v>
      </c>
      <c r="C8" s="4">
        <v>23900</v>
      </c>
      <c r="D8" s="4">
        <v>26100</v>
      </c>
      <c r="E8" s="4">
        <v>544800000</v>
      </c>
      <c r="F8" s="4">
        <f t="shared" si="0"/>
        <v>26663469500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-62442705000</v>
      </c>
      <c r="L8" s="4">
        <v>1477</v>
      </c>
      <c r="M8" s="4">
        <v>3077</v>
      </c>
      <c r="N8" s="4">
        <v>156</v>
      </c>
      <c r="O8" s="4">
        <v>287</v>
      </c>
      <c r="P8" s="4">
        <v>2650300</v>
      </c>
      <c r="Q8" s="4">
        <v>4741900</v>
      </c>
      <c r="R8" s="5">
        <v>-1.8700000000000001E-2</v>
      </c>
      <c r="S8" s="4">
        <v>7652200</v>
      </c>
      <c r="T8" s="4">
        <f t="shared" si="2"/>
        <v>5091610</v>
      </c>
      <c r="U8" s="4">
        <f t="shared" si="3"/>
        <v>4497000</v>
      </c>
      <c r="V8" s="5">
        <v>5.2600000000000001E-2</v>
      </c>
    </row>
    <row r="9" spans="1:22" x14ac:dyDescent="0.2">
      <c r="A9" s="16" t="s">
        <v>338</v>
      </c>
      <c r="B9" s="4">
        <v>510000</v>
      </c>
      <c r="C9" s="4">
        <v>7300</v>
      </c>
      <c r="D9" s="4">
        <v>502700</v>
      </c>
      <c r="E9" s="4">
        <v>11086780000</v>
      </c>
      <c r="F9" s="4">
        <f t="shared" si="0"/>
        <v>26118669500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-62442705000</v>
      </c>
      <c r="L9" s="4">
        <v>1582</v>
      </c>
      <c r="M9" s="4">
        <v>2392</v>
      </c>
      <c r="N9" s="4">
        <v>252</v>
      </c>
      <c r="O9" s="4">
        <v>368</v>
      </c>
      <c r="P9" s="4">
        <v>4004500</v>
      </c>
      <c r="Q9" s="4">
        <v>6642900</v>
      </c>
      <c r="R9" s="5">
        <v>-4.5999999999999999E-3</v>
      </c>
      <c r="S9" s="4">
        <v>10662900</v>
      </c>
      <c r="T9" s="4">
        <f t="shared" si="2"/>
        <v>4294990</v>
      </c>
      <c r="U9" s="4">
        <f t="shared" si="3"/>
        <v>2335700</v>
      </c>
      <c r="V9" s="5">
        <v>3.1400000000000004E-2</v>
      </c>
    </row>
    <row r="10" spans="1:22" x14ac:dyDescent="0.2">
      <c r="A10" s="16" t="s">
        <v>337</v>
      </c>
      <c r="B10" s="4">
        <v>41900</v>
      </c>
      <c r="C10" s="4">
        <v>313900</v>
      </c>
      <c r="D10" s="4">
        <v>-272000</v>
      </c>
      <c r="E10" s="4">
        <v>-5998600000</v>
      </c>
      <c r="F10" s="4">
        <f t="shared" si="0"/>
        <v>15031889500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-62442705000</v>
      </c>
      <c r="L10" s="4">
        <v>1041</v>
      </c>
      <c r="M10" s="4">
        <v>1992</v>
      </c>
      <c r="N10" s="4">
        <v>123</v>
      </c>
      <c r="O10" s="4">
        <v>236</v>
      </c>
      <c r="P10" s="4">
        <v>2036800</v>
      </c>
      <c r="Q10" s="4">
        <v>3780100</v>
      </c>
      <c r="R10" s="5">
        <v>-1.6E-2</v>
      </c>
      <c r="S10" s="4">
        <v>5979900</v>
      </c>
      <c r="T10" s="4">
        <f t="shared" si="2"/>
        <v>4031670</v>
      </c>
      <c r="U10" s="4">
        <f t="shared" si="3"/>
        <v>2335700</v>
      </c>
      <c r="V10" s="5">
        <v>4.2000000000000003E-2</v>
      </c>
    </row>
    <row r="11" spans="1:22" x14ac:dyDescent="0.2">
      <c r="A11" s="16" t="s">
        <v>336</v>
      </c>
      <c r="B11" s="4">
        <v>30600</v>
      </c>
      <c r="C11" s="4">
        <v>6000</v>
      </c>
      <c r="D11" s="4">
        <v>24600</v>
      </c>
      <c r="E11" s="4">
        <v>538870000</v>
      </c>
      <c r="F11" s="4">
        <f t="shared" si="0"/>
        <v>21030489500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-62442705000</v>
      </c>
      <c r="L11" s="4">
        <v>1190</v>
      </c>
      <c r="M11" s="4">
        <v>1522</v>
      </c>
      <c r="N11" s="4">
        <v>100</v>
      </c>
      <c r="O11" s="4">
        <v>141</v>
      </c>
      <c r="P11" s="4">
        <v>1858000</v>
      </c>
      <c r="Q11" s="4">
        <v>2439000</v>
      </c>
      <c r="R11" s="5">
        <v>-1.1200000000000002E-2</v>
      </c>
      <c r="S11" s="4">
        <v>4497000</v>
      </c>
      <c r="T11" s="4">
        <f t="shared" si="2"/>
        <v>3888140</v>
      </c>
      <c r="U11" s="4">
        <f t="shared" si="3"/>
        <v>1137300</v>
      </c>
      <c r="V11" s="5">
        <v>2.8900000000000002E-2</v>
      </c>
    </row>
    <row r="12" spans="1:22" x14ac:dyDescent="0.2">
      <c r="A12" s="16" t="s">
        <v>335</v>
      </c>
      <c r="B12" s="4">
        <v>307300</v>
      </c>
      <c r="C12" s="4">
        <v>78900</v>
      </c>
      <c r="D12" s="4">
        <v>228400</v>
      </c>
      <c r="E12" s="4">
        <v>4998490000</v>
      </c>
      <c r="F12" s="4">
        <f t="shared" si="0"/>
        <v>20491619500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-62442705000</v>
      </c>
      <c r="L12" s="4">
        <v>2358</v>
      </c>
      <c r="M12" s="4">
        <v>1558</v>
      </c>
      <c r="N12" s="4">
        <v>247</v>
      </c>
      <c r="O12" s="4">
        <v>143</v>
      </c>
      <c r="P12" s="4">
        <v>4097700</v>
      </c>
      <c r="Q12" s="4">
        <v>2464400</v>
      </c>
      <c r="R12" s="5">
        <v>4.4299999999999999E-2</v>
      </c>
      <c r="S12" s="4">
        <v>7174400</v>
      </c>
      <c r="T12" s="4">
        <f t="shared" si="2"/>
        <v>3674270</v>
      </c>
      <c r="U12" s="4">
        <f t="shared" si="3"/>
        <v>1137300</v>
      </c>
      <c r="V12" s="5">
        <v>5.9000000000000004E-2</v>
      </c>
    </row>
    <row r="13" spans="1:22" x14ac:dyDescent="0.2">
      <c r="A13" s="16" t="s">
        <v>333</v>
      </c>
      <c r="B13" s="4">
        <v>291800</v>
      </c>
      <c r="C13" s="4">
        <v>4500</v>
      </c>
      <c r="D13" s="4">
        <v>287300</v>
      </c>
      <c r="E13" s="4">
        <v>6110630000</v>
      </c>
      <c r="F13" s="4">
        <f t="shared" si="0"/>
        <v>15493129500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-62442705000</v>
      </c>
      <c r="L13" s="4">
        <v>1191</v>
      </c>
      <c r="M13" s="4">
        <v>1022</v>
      </c>
      <c r="N13" s="4">
        <v>135</v>
      </c>
      <c r="O13" s="4">
        <v>103</v>
      </c>
      <c r="P13" s="4">
        <v>2153200</v>
      </c>
      <c r="Q13" s="4">
        <v>1832900</v>
      </c>
      <c r="R13" s="5">
        <v>1.4199999999999999E-2</v>
      </c>
      <c r="S13" s="4">
        <v>7259100</v>
      </c>
      <c r="T13" s="4">
        <f t="shared" si="2"/>
        <v>3121100</v>
      </c>
      <c r="U13" s="4">
        <f t="shared" si="3"/>
        <v>1137300</v>
      </c>
      <c r="V13" s="5">
        <v>2.7699999999999999E-2</v>
      </c>
    </row>
    <row r="14" spans="1:22" x14ac:dyDescent="0.2">
      <c r="A14" s="16" t="s">
        <v>332</v>
      </c>
      <c r="B14" s="4">
        <v>14800</v>
      </c>
      <c r="C14" s="4">
        <v>0</v>
      </c>
      <c r="D14" s="4">
        <v>14800</v>
      </c>
      <c r="E14" s="4">
        <v>313407980</v>
      </c>
      <c r="F14" s="4">
        <f t="shared" si="0"/>
        <v>9382499500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-62442705000</v>
      </c>
      <c r="L14" s="4">
        <v>510</v>
      </c>
      <c r="M14" s="4">
        <v>865</v>
      </c>
      <c r="N14" s="4">
        <v>36</v>
      </c>
      <c r="O14" s="4">
        <v>87</v>
      </c>
      <c r="P14" s="4">
        <v>709400</v>
      </c>
      <c r="Q14" s="4">
        <v>1530000</v>
      </c>
      <c r="R14" s="5">
        <v>0</v>
      </c>
      <c r="S14" s="4">
        <v>2335700</v>
      </c>
      <c r="T14" s="4">
        <f t="shared" si="2"/>
        <v>3247300</v>
      </c>
      <c r="U14" s="4">
        <f t="shared" si="3"/>
        <v>1137300</v>
      </c>
      <c r="V14" s="5">
        <v>1.6399999999999998E-2</v>
      </c>
    </row>
    <row r="15" spans="1:22" x14ac:dyDescent="0.2">
      <c r="A15" s="16" t="s">
        <v>331</v>
      </c>
      <c r="B15" s="4">
        <v>76810</v>
      </c>
      <c r="C15" s="4">
        <v>28700</v>
      </c>
      <c r="D15" s="4">
        <v>48110</v>
      </c>
      <c r="E15" s="4">
        <v>1000220000</v>
      </c>
      <c r="F15" s="4">
        <f t="shared" si="0"/>
        <v>9069091520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-62442705000</v>
      </c>
      <c r="L15" s="4">
        <v>922</v>
      </c>
      <c r="M15" s="4">
        <v>955</v>
      </c>
      <c r="N15" s="4">
        <v>93</v>
      </c>
      <c r="O15" s="4">
        <v>69</v>
      </c>
      <c r="P15" s="4">
        <v>1540200</v>
      </c>
      <c r="Q15" s="4">
        <v>1357400</v>
      </c>
      <c r="R15" s="5">
        <v>9.5999999999999992E-3</v>
      </c>
      <c r="S15" s="4">
        <v>6146300</v>
      </c>
      <c r="T15" s="4">
        <f t="shared" si="2"/>
        <v>2900050</v>
      </c>
      <c r="U15" s="4">
        <f t="shared" si="3"/>
        <v>1137300</v>
      </c>
      <c r="V15" s="5">
        <v>3.4700000000000002E-2</v>
      </c>
    </row>
    <row r="16" spans="1:22" x14ac:dyDescent="0.2">
      <c r="A16" s="16" t="s">
        <v>330</v>
      </c>
      <c r="B16" s="4">
        <v>0</v>
      </c>
      <c r="C16" s="4">
        <v>20600</v>
      </c>
      <c r="D16" s="4">
        <v>-20600</v>
      </c>
      <c r="E16" s="4">
        <v>-430830000</v>
      </c>
      <c r="F16" s="4">
        <f t="shared" si="0"/>
        <v>8068871520</v>
      </c>
      <c r="G16" s="4">
        <v>0</v>
      </c>
      <c r="H16" s="4">
        <v>0</v>
      </c>
      <c r="I16" s="4">
        <v>0</v>
      </c>
      <c r="J16" s="4">
        <v>1045000000</v>
      </c>
      <c r="K16" s="24">
        <f t="shared" si="1"/>
        <v>-62442705000</v>
      </c>
      <c r="L16" s="4">
        <v>350</v>
      </c>
      <c r="M16" s="4">
        <v>412</v>
      </c>
      <c r="N16" s="4">
        <v>20</v>
      </c>
      <c r="O16" s="4">
        <v>35</v>
      </c>
      <c r="P16" s="4">
        <v>450200</v>
      </c>
      <c r="Q16" s="4">
        <v>635300</v>
      </c>
      <c r="R16" s="5">
        <v>4.7999999999999996E-3</v>
      </c>
      <c r="S16" s="4">
        <v>1137300</v>
      </c>
      <c r="T16" s="4">
        <f t="shared" si="2"/>
        <v>2912200</v>
      </c>
      <c r="U16" s="4">
        <f t="shared" si="3"/>
        <v>2391700</v>
      </c>
      <c r="V16" s="5">
        <v>1.1899999999999999E-2</v>
      </c>
    </row>
    <row r="17" spans="1:22" x14ac:dyDescent="0.2">
      <c r="A17" s="16" t="s">
        <v>329</v>
      </c>
      <c r="B17" s="4">
        <v>6100</v>
      </c>
      <c r="C17" s="4">
        <v>11400</v>
      </c>
      <c r="D17" s="4">
        <v>-5300</v>
      </c>
      <c r="E17" s="4">
        <v>-111193602</v>
      </c>
      <c r="F17" s="4">
        <f t="shared" si="0"/>
        <v>8499701520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-63487705000</v>
      </c>
      <c r="L17" s="4">
        <v>430</v>
      </c>
      <c r="M17" s="4">
        <v>709</v>
      </c>
      <c r="N17" s="4">
        <v>36</v>
      </c>
      <c r="O17" s="4">
        <v>62</v>
      </c>
      <c r="P17" s="4">
        <v>623100</v>
      </c>
      <c r="Q17" s="4">
        <v>1101900</v>
      </c>
      <c r="R17" s="5">
        <v>0</v>
      </c>
      <c r="S17" s="4">
        <v>3331800</v>
      </c>
      <c r="T17" s="4">
        <f t="shared" si="2"/>
        <v>2899390</v>
      </c>
      <c r="U17" s="4">
        <f t="shared" si="3"/>
        <v>2391700</v>
      </c>
      <c r="V17" s="5">
        <v>2.3599999999999999E-2</v>
      </c>
    </row>
    <row r="18" spans="1:22" x14ac:dyDescent="0.2">
      <c r="A18" s="16" t="s">
        <v>328</v>
      </c>
      <c r="B18" s="4">
        <v>32700</v>
      </c>
      <c r="C18" s="4">
        <v>117900</v>
      </c>
      <c r="D18" s="4">
        <v>-85200</v>
      </c>
      <c r="E18" s="4">
        <v>-1784680000</v>
      </c>
      <c r="F18" s="4">
        <f t="shared" si="0"/>
        <v>8610895122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-63487705000</v>
      </c>
      <c r="L18" s="4">
        <v>537</v>
      </c>
      <c r="M18" s="4">
        <v>920</v>
      </c>
      <c r="N18" s="4">
        <v>44</v>
      </c>
      <c r="O18" s="4">
        <v>80</v>
      </c>
      <c r="P18" s="4">
        <v>973100</v>
      </c>
      <c r="Q18" s="4">
        <v>1324500</v>
      </c>
      <c r="R18" s="5">
        <v>-7.0999999999999995E-3</v>
      </c>
      <c r="S18" s="4">
        <v>2391700</v>
      </c>
      <c r="T18" s="4">
        <f t="shared" si="2"/>
        <v>2795330</v>
      </c>
      <c r="U18" s="4">
        <f t="shared" si="3"/>
        <v>1727400</v>
      </c>
      <c r="V18" s="5">
        <v>3.2899999999999999E-2</v>
      </c>
    </row>
    <row r="19" spans="1:22" x14ac:dyDescent="0.2">
      <c r="A19" s="16" t="s">
        <v>327</v>
      </c>
      <c r="B19" s="4">
        <v>20400</v>
      </c>
      <c r="C19" s="4">
        <v>312600</v>
      </c>
      <c r="D19" s="4">
        <v>-292200</v>
      </c>
      <c r="E19" s="4">
        <v>-6223620000</v>
      </c>
      <c r="F19" s="4">
        <f t="shared" si="0"/>
        <v>10395575122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-63487705000</v>
      </c>
      <c r="L19" s="4">
        <v>654</v>
      </c>
      <c r="M19" s="4">
        <v>956</v>
      </c>
      <c r="N19" s="4">
        <v>62</v>
      </c>
      <c r="O19" s="4">
        <v>102</v>
      </c>
      <c r="P19" s="4">
        <v>994200</v>
      </c>
      <c r="Q19" s="4">
        <v>1577200</v>
      </c>
      <c r="R19" s="5">
        <v>-1.4199999999999999E-2</v>
      </c>
      <c r="S19" s="4">
        <v>2696700</v>
      </c>
      <c r="T19" s="4">
        <f t="shared" si="2"/>
        <v>2765930</v>
      </c>
      <c r="U19" s="4">
        <f t="shared" si="3"/>
        <v>1727400</v>
      </c>
      <c r="V19" s="5">
        <v>2.5699999999999997E-2</v>
      </c>
    </row>
    <row r="20" spans="1:22" x14ac:dyDescent="0.2">
      <c r="A20" s="16" t="s">
        <v>326</v>
      </c>
      <c r="B20" s="4">
        <v>0</v>
      </c>
      <c r="C20" s="4">
        <v>59300</v>
      </c>
      <c r="D20" s="4">
        <v>-59300</v>
      </c>
      <c r="E20" s="4">
        <v>-1266880000</v>
      </c>
      <c r="F20" s="4">
        <f t="shared" si="0"/>
        <v>16619195122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-63487705000</v>
      </c>
      <c r="L20" s="4">
        <v>921</v>
      </c>
      <c r="M20" s="4">
        <v>971</v>
      </c>
      <c r="N20" s="4">
        <v>104</v>
      </c>
      <c r="O20" s="4">
        <v>79</v>
      </c>
      <c r="P20" s="4">
        <v>1632600</v>
      </c>
      <c r="Q20" s="4">
        <v>1579300</v>
      </c>
      <c r="R20" s="5">
        <v>4.7999999999999996E-3</v>
      </c>
      <c r="S20" s="4">
        <v>3346700</v>
      </c>
      <c r="T20" s="4">
        <f t="shared" si="2"/>
        <v>2785520</v>
      </c>
      <c r="U20" s="4">
        <f t="shared" si="3"/>
        <v>1727400</v>
      </c>
      <c r="V20" s="5">
        <v>4.1500000000000002E-2</v>
      </c>
    </row>
    <row r="21" spans="1:22" x14ac:dyDescent="0.2">
      <c r="A21" s="16" t="s">
        <v>325</v>
      </c>
      <c r="B21" s="4">
        <v>10300</v>
      </c>
      <c r="C21" s="4">
        <v>112400</v>
      </c>
      <c r="D21" s="4">
        <v>-102100</v>
      </c>
      <c r="E21" s="4">
        <v>-2168400000</v>
      </c>
      <c r="F21" s="4">
        <f t="shared" si="0"/>
        <v>17886075122</v>
      </c>
      <c r="G21" s="4">
        <v>50000</v>
      </c>
      <c r="H21" s="4">
        <v>0</v>
      </c>
      <c r="I21" s="4">
        <v>50000</v>
      </c>
      <c r="J21" s="4">
        <v>1056475000</v>
      </c>
      <c r="K21" s="24">
        <f t="shared" si="1"/>
        <v>-63487705000</v>
      </c>
      <c r="L21" s="4">
        <v>1054</v>
      </c>
      <c r="M21" s="4">
        <v>803</v>
      </c>
      <c r="N21" s="4">
        <v>96</v>
      </c>
      <c r="O21" s="4">
        <v>76</v>
      </c>
      <c r="P21" s="4">
        <v>1751600</v>
      </c>
      <c r="Q21" s="4">
        <v>1308600</v>
      </c>
      <c r="R21" s="5">
        <v>2.4199999999999999E-2</v>
      </c>
      <c r="S21" s="4">
        <v>3061700</v>
      </c>
      <c r="T21" s="4">
        <f t="shared" si="2"/>
        <v>2678890</v>
      </c>
      <c r="U21" s="4">
        <f t="shared" si="3"/>
        <v>1258800</v>
      </c>
      <c r="V21" s="5">
        <v>3.7499999999999999E-2</v>
      </c>
    </row>
    <row r="22" spans="1:22" x14ac:dyDescent="0.2">
      <c r="A22" s="16" t="s">
        <v>324</v>
      </c>
      <c r="B22" s="4">
        <v>425200</v>
      </c>
      <c r="C22" s="4">
        <v>11700</v>
      </c>
      <c r="D22" s="4">
        <v>413500</v>
      </c>
      <c r="E22" s="4">
        <v>8450630000</v>
      </c>
      <c r="F22" s="4">
        <f t="shared" si="0"/>
        <v>20054475122</v>
      </c>
      <c r="K22" s="24">
        <f t="shared" si="1"/>
        <v>-64544180000</v>
      </c>
      <c r="L22" s="4">
        <v>832</v>
      </c>
      <c r="M22" s="4">
        <v>651</v>
      </c>
      <c r="N22" s="4">
        <v>72</v>
      </c>
      <c r="O22" s="4">
        <v>42</v>
      </c>
      <c r="P22" s="4">
        <v>1310400</v>
      </c>
      <c r="Q22" s="4">
        <v>859100</v>
      </c>
      <c r="R22" s="5">
        <v>3.5000000000000003E-2</v>
      </c>
      <c r="S22" s="4">
        <v>5035700</v>
      </c>
      <c r="T22" s="4">
        <f t="shared" si="2"/>
        <v>2612660</v>
      </c>
      <c r="U22" s="4">
        <f t="shared" si="3"/>
        <v>1258800</v>
      </c>
      <c r="V22" s="5">
        <v>3.3799999999999997E-2</v>
      </c>
    </row>
    <row r="23" spans="1:22" x14ac:dyDescent="0.2">
      <c r="A23" s="16" t="s">
        <v>323</v>
      </c>
      <c r="B23" s="4">
        <v>10000</v>
      </c>
      <c r="C23" s="4">
        <v>12100</v>
      </c>
      <c r="D23" s="4">
        <v>-2100</v>
      </c>
      <c r="E23" s="4">
        <v>-43140000</v>
      </c>
      <c r="F23" s="4">
        <f t="shared" si="0"/>
        <v>11603845122</v>
      </c>
      <c r="K23" s="24">
        <f t="shared" si="1"/>
        <v>-64544180000</v>
      </c>
      <c r="L23" s="4">
        <v>410</v>
      </c>
      <c r="M23" s="4">
        <v>843</v>
      </c>
      <c r="N23" s="4">
        <v>30</v>
      </c>
      <c r="O23" s="4">
        <v>52</v>
      </c>
      <c r="P23" s="4">
        <v>563300</v>
      </c>
      <c r="Q23" s="4">
        <v>1164000</v>
      </c>
      <c r="R23" s="5">
        <v>-7.4000000000000003E-3</v>
      </c>
      <c r="S23" s="4">
        <v>1727400</v>
      </c>
      <c r="T23" s="4">
        <f t="shared" si="2"/>
        <v>2955510</v>
      </c>
      <c r="U23" s="4">
        <f t="shared" si="3"/>
        <v>1258800</v>
      </c>
      <c r="V23" s="5">
        <v>1.9699999999999999E-2</v>
      </c>
    </row>
    <row r="24" spans="1:22" x14ac:dyDescent="0.2">
      <c r="A24" s="16" t="s">
        <v>322</v>
      </c>
      <c r="B24" s="4">
        <v>15000</v>
      </c>
      <c r="C24" s="4">
        <v>30500</v>
      </c>
      <c r="D24" s="4">
        <v>-15500</v>
      </c>
      <c r="E24" s="4">
        <v>-312170000</v>
      </c>
      <c r="F24" s="4">
        <f t="shared" si="0"/>
        <v>11646985122</v>
      </c>
      <c r="K24" s="24">
        <f t="shared" si="1"/>
        <v>-64544180000</v>
      </c>
      <c r="L24" s="4">
        <v>476</v>
      </c>
      <c r="M24" s="4">
        <v>657</v>
      </c>
      <c r="N24" s="4">
        <v>25</v>
      </c>
      <c r="O24" s="4">
        <v>42</v>
      </c>
      <c r="P24" s="4">
        <v>564800</v>
      </c>
      <c r="Q24" s="4">
        <v>917100</v>
      </c>
      <c r="R24" s="5">
        <v>-1.4800000000000001E-2</v>
      </c>
      <c r="S24" s="4">
        <v>3597700</v>
      </c>
      <c r="T24" s="4">
        <f t="shared" si="2"/>
        <v>2826320</v>
      </c>
      <c r="U24" s="4">
        <f t="shared" si="3"/>
        <v>1258800</v>
      </c>
      <c r="V24" s="5">
        <v>2.2000000000000002E-2</v>
      </c>
    </row>
    <row r="25" spans="1:22" x14ac:dyDescent="0.2">
      <c r="A25" s="16" t="s">
        <v>321</v>
      </c>
      <c r="B25" s="4">
        <v>0</v>
      </c>
      <c r="C25" s="4">
        <v>51300</v>
      </c>
      <c r="D25" s="4">
        <v>-51300</v>
      </c>
      <c r="E25" s="4">
        <v>-1055490000</v>
      </c>
      <c r="F25" s="4">
        <f t="shared" si="0"/>
        <v>11959155122</v>
      </c>
      <c r="G25" s="4">
        <v>50000</v>
      </c>
      <c r="H25" s="4">
        <v>0</v>
      </c>
      <c r="I25" s="4">
        <v>50000</v>
      </c>
      <c r="J25" s="4">
        <v>1025000000</v>
      </c>
      <c r="K25" s="24">
        <f t="shared" si="1"/>
        <v>-64544180000</v>
      </c>
      <c r="L25" s="4">
        <v>1137</v>
      </c>
      <c r="M25" s="4">
        <v>683</v>
      </c>
      <c r="N25" s="4">
        <v>62</v>
      </c>
      <c r="O25" s="4">
        <v>56</v>
      </c>
      <c r="P25" s="4">
        <v>1399400</v>
      </c>
      <c r="Q25" s="4">
        <v>1263600</v>
      </c>
      <c r="R25" s="5">
        <v>1.7500000000000002E-2</v>
      </c>
      <c r="S25" s="4">
        <v>2673800</v>
      </c>
      <c r="T25" s="4">
        <f t="shared" si="2"/>
        <v>3136260</v>
      </c>
      <c r="U25" s="4">
        <f t="shared" si="3"/>
        <v>1258800</v>
      </c>
      <c r="V25" s="5">
        <v>4.8000000000000001E-2</v>
      </c>
    </row>
    <row r="26" spans="1:22" x14ac:dyDescent="0.2">
      <c r="A26" s="16" t="s">
        <v>320</v>
      </c>
      <c r="B26" s="4">
        <v>161200</v>
      </c>
      <c r="C26" s="4">
        <v>89400</v>
      </c>
      <c r="D26" s="4">
        <v>71800</v>
      </c>
      <c r="E26" s="4">
        <v>1457970000</v>
      </c>
      <c r="F26" s="4">
        <f t="shared" si="0"/>
        <v>13014645122</v>
      </c>
      <c r="K26" s="24">
        <f t="shared" si="1"/>
        <v>-65569180000</v>
      </c>
      <c r="L26" s="4">
        <v>338</v>
      </c>
      <c r="M26" s="4">
        <v>637</v>
      </c>
      <c r="N26" s="4">
        <v>12</v>
      </c>
      <c r="O26" s="4">
        <v>36</v>
      </c>
      <c r="P26" s="4">
        <v>375900</v>
      </c>
      <c r="Q26" s="4">
        <v>881100</v>
      </c>
      <c r="R26" s="5">
        <v>-1.24E-2</v>
      </c>
      <c r="S26" s="4">
        <v>1258800</v>
      </c>
      <c r="T26" s="4">
        <f t="shared" si="2"/>
        <v>3368460</v>
      </c>
      <c r="U26" s="4">
        <f t="shared" si="3"/>
        <v>1351100</v>
      </c>
      <c r="V26" s="5">
        <v>1.72E-2</v>
      </c>
    </row>
    <row r="27" spans="1:22" x14ac:dyDescent="0.2">
      <c r="A27" s="16" t="s">
        <v>319</v>
      </c>
      <c r="B27" s="4">
        <v>116300</v>
      </c>
      <c r="C27" s="4">
        <v>31600</v>
      </c>
      <c r="D27" s="4">
        <v>84700</v>
      </c>
      <c r="E27" s="4">
        <v>1714350000</v>
      </c>
      <c r="F27" s="4">
        <f t="shared" si="0"/>
        <v>11556675122</v>
      </c>
      <c r="K27" s="24">
        <f t="shared" si="1"/>
        <v>-65569180000</v>
      </c>
      <c r="L27" s="4">
        <v>752</v>
      </c>
      <c r="M27" s="4">
        <v>517</v>
      </c>
      <c r="N27" s="4">
        <v>63</v>
      </c>
      <c r="O27" s="4">
        <v>37</v>
      </c>
      <c r="P27" s="4">
        <v>1055900</v>
      </c>
      <c r="Q27" s="4">
        <v>660100</v>
      </c>
      <c r="R27" s="5">
        <v>3.04E-2</v>
      </c>
      <c r="S27" s="4">
        <v>3203700</v>
      </c>
      <c r="T27" s="4">
        <f t="shared" si="2"/>
        <v>3518100</v>
      </c>
      <c r="U27" s="4">
        <f t="shared" si="3"/>
        <v>1351100</v>
      </c>
      <c r="V27" s="5">
        <v>2.2099999999999998E-2</v>
      </c>
    </row>
    <row r="28" spans="1:22" x14ac:dyDescent="0.2">
      <c r="A28" s="16" t="s">
        <v>318</v>
      </c>
      <c r="B28" s="4">
        <v>336300</v>
      </c>
      <c r="C28" s="4">
        <v>39800</v>
      </c>
      <c r="D28" s="4">
        <v>296500</v>
      </c>
      <c r="E28" s="4">
        <v>5873470000</v>
      </c>
      <c r="F28" s="4">
        <f t="shared" si="0"/>
        <v>9842325122</v>
      </c>
      <c r="K28" s="24">
        <f t="shared" si="1"/>
        <v>-65569180000</v>
      </c>
      <c r="L28" s="4">
        <v>348</v>
      </c>
      <c r="M28" s="4">
        <v>651</v>
      </c>
      <c r="N28" s="4">
        <v>13</v>
      </c>
      <c r="O28" s="4">
        <v>25</v>
      </c>
      <c r="P28" s="4">
        <v>466400</v>
      </c>
      <c r="Q28" s="4">
        <v>883600</v>
      </c>
      <c r="R28" s="5">
        <v>-7.4999999999999997E-3</v>
      </c>
      <c r="S28" s="4">
        <v>1351100</v>
      </c>
      <c r="T28" s="4">
        <f t="shared" si="2"/>
        <v>3792070</v>
      </c>
      <c r="U28" s="4">
        <f t="shared" si="3"/>
        <v>1995400</v>
      </c>
      <c r="V28" s="5">
        <v>1.7600000000000001E-2</v>
      </c>
    </row>
    <row r="29" spans="1:22" x14ac:dyDescent="0.2">
      <c r="A29" s="16" t="s">
        <v>317</v>
      </c>
      <c r="B29" s="4">
        <v>43000</v>
      </c>
      <c r="C29" s="4">
        <v>69600</v>
      </c>
      <c r="D29" s="4">
        <v>-26600</v>
      </c>
      <c r="E29" s="4">
        <v>-526320000</v>
      </c>
      <c r="F29" s="4">
        <f t="shared" si="0"/>
        <v>3968855122</v>
      </c>
      <c r="K29" s="24">
        <f t="shared" si="1"/>
        <v>-65569180000</v>
      </c>
      <c r="L29" s="4">
        <v>454</v>
      </c>
      <c r="M29" s="4">
        <v>414</v>
      </c>
      <c r="N29" s="4">
        <v>22</v>
      </c>
      <c r="O29" s="4">
        <v>24</v>
      </c>
      <c r="P29" s="4">
        <v>580100</v>
      </c>
      <c r="Q29" s="4">
        <v>732100</v>
      </c>
      <c r="R29" s="5">
        <v>2.58E-2</v>
      </c>
      <c r="S29" s="4">
        <v>2402700</v>
      </c>
      <c r="T29" s="4">
        <f t="shared" si="2"/>
        <v>4210130</v>
      </c>
      <c r="U29" s="4">
        <f t="shared" si="3"/>
        <v>1995400</v>
      </c>
      <c r="V29" s="5">
        <v>1.5100000000000001E-2</v>
      </c>
    </row>
    <row r="30" spans="1:22" x14ac:dyDescent="0.2">
      <c r="A30" s="16" t="s">
        <v>316</v>
      </c>
      <c r="B30" s="4">
        <v>169600</v>
      </c>
      <c r="C30" s="4">
        <v>117300</v>
      </c>
      <c r="D30" s="4">
        <v>52300</v>
      </c>
      <c r="E30" s="4">
        <v>1023270000</v>
      </c>
      <c r="F30" s="4">
        <f t="shared" si="0"/>
        <v>4495175122</v>
      </c>
      <c r="K30" s="24">
        <f t="shared" si="1"/>
        <v>-65569180000</v>
      </c>
      <c r="L30" s="4">
        <v>771</v>
      </c>
      <c r="M30" s="4">
        <v>1538</v>
      </c>
      <c r="N30" s="4">
        <v>46</v>
      </c>
      <c r="O30" s="4">
        <v>75</v>
      </c>
      <c r="P30" s="4">
        <v>1193400</v>
      </c>
      <c r="Q30" s="4">
        <v>2255900</v>
      </c>
      <c r="R30" s="5">
        <v>-3.0899999999999997E-2</v>
      </c>
      <c r="S30" s="4">
        <v>3542600</v>
      </c>
      <c r="T30" s="4">
        <f t="shared" si="2"/>
        <v>4356610</v>
      </c>
      <c r="U30" s="4">
        <f t="shared" si="3"/>
        <v>1995400</v>
      </c>
      <c r="V30" s="5">
        <v>4.2199999999999994E-2</v>
      </c>
    </row>
    <row r="31" spans="1:22" x14ac:dyDescent="0.2">
      <c r="A31" s="16" t="s">
        <v>315</v>
      </c>
      <c r="B31" s="4">
        <v>200</v>
      </c>
      <c r="C31" s="4">
        <v>52800</v>
      </c>
      <c r="D31" s="4">
        <v>-52600</v>
      </c>
      <c r="E31" s="4">
        <v>-1064790000</v>
      </c>
      <c r="F31" s="4">
        <f t="shared" si="0"/>
        <v>3471905122</v>
      </c>
      <c r="K31" s="24">
        <f t="shared" si="1"/>
        <v>-65569180000</v>
      </c>
      <c r="L31" s="4">
        <v>504</v>
      </c>
      <c r="M31" s="4">
        <v>807</v>
      </c>
      <c r="N31" s="4">
        <v>32</v>
      </c>
      <c r="O31" s="4">
        <v>56</v>
      </c>
      <c r="P31" s="4">
        <v>615500</v>
      </c>
      <c r="Q31" s="4">
        <v>1379600</v>
      </c>
      <c r="R31" s="5">
        <v>-9.8999999999999991E-3</v>
      </c>
      <c r="S31" s="4">
        <v>1995400</v>
      </c>
      <c r="T31" s="4">
        <f t="shared" si="2"/>
        <v>4816980</v>
      </c>
      <c r="U31" s="4">
        <f t="shared" si="3"/>
        <v>2305800</v>
      </c>
      <c r="V31" s="5">
        <v>2.4399999999999998E-2</v>
      </c>
    </row>
    <row r="32" spans="1:22" x14ac:dyDescent="0.2">
      <c r="A32" s="16" t="s">
        <v>314</v>
      </c>
      <c r="B32" s="4">
        <v>227600</v>
      </c>
      <c r="C32" s="4">
        <v>177200</v>
      </c>
      <c r="D32" s="4">
        <v>50400</v>
      </c>
      <c r="E32" s="4">
        <v>939130000</v>
      </c>
      <c r="F32" s="4">
        <f t="shared" si="0"/>
        <v>4536695122</v>
      </c>
      <c r="K32" s="24">
        <f t="shared" si="1"/>
        <v>-65569180000</v>
      </c>
      <c r="L32" s="4">
        <v>1083</v>
      </c>
      <c r="M32" s="4">
        <v>1967</v>
      </c>
      <c r="N32" s="4">
        <v>54</v>
      </c>
      <c r="O32" s="4">
        <v>124</v>
      </c>
      <c r="P32" s="4">
        <v>1381300</v>
      </c>
      <c r="Q32" s="4">
        <v>2787500</v>
      </c>
      <c r="R32" s="5">
        <v>-1.9799999999999998E-2</v>
      </c>
      <c r="S32" s="4">
        <v>4373400</v>
      </c>
      <c r="T32" s="4">
        <f t="shared" si="2"/>
        <v>4873660</v>
      </c>
      <c r="U32" s="4">
        <f t="shared" si="3"/>
        <v>2305800</v>
      </c>
      <c r="V32" s="5">
        <v>5.0799999999999998E-2</v>
      </c>
    </row>
    <row r="33" spans="1:22" x14ac:dyDescent="0.2">
      <c r="A33" s="16" t="s">
        <v>313</v>
      </c>
      <c r="B33" s="4">
        <v>10700</v>
      </c>
      <c r="C33" s="4">
        <v>237000</v>
      </c>
      <c r="D33" s="4">
        <v>-226300</v>
      </c>
      <c r="E33" s="4">
        <v>-4949230000</v>
      </c>
      <c r="F33" s="4">
        <f t="shared" si="0"/>
        <v>3597565122</v>
      </c>
      <c r="K33" s="24">
        <f t="shared" si="1"/>
        <v>-65569180000</v>
      </c>
      <c r="L33" s="4">
        <v>617</v>
      </c>
      <c r="M33" s="4">
        <v>1856</v>
      </c>
      <c r="N33" s="4">
        <v>50</v>
      </c>
      <c r="O33" s="4">
        <v>169</v>
      </c>
      <c r="P33" s="4">
        <v>1983200</v>
      </c>
      <c r="Q33" s="4">
        <v>3152500</v>
      </c>
      <c r="R33" s="5">
        <v>-7.2800000000000004E-2</v>
      </c>
      <c r="S33" s="4">
        <v>5155900</v>
      </c>
      <c r="T33" s="4">
        <f t="shared" si="2"/>
        <v>4880140</v>
      </c>
      <c r="U33" s="4">
        <f t="shared" si="3"/>
        <v>2305800</v>
      </c>
      <c r="V33" s="5">
        <v>6.7900000000000002E-2</v>
      </c>
    </row>
    <row r="34" spans="1:22" x14ac:dyDescent="0.2">
      <c r="A34" s="16" t="s">
        <v>270</v>
      </c>
      <c r="B34" s="4">
        <v>27300</v>
      </c>
      <c r="C34" s="4">
        <v>44000</v>
      </c>
      <c r="D34" s="4">
        <v>-16700</v>
      </c>
      <c r="E34" s="4">
        <v>-364400000</v>
      </c>
      <c r="F34" s="4">
        <f t="shared" si="0"/>
        <v>8546795122</v>
      </c>
      <c r="K34" s="24">
        <f t="shared" si="1"/>
        <v>-65569180000</v>
      </c>
      <c r="L34" s="4">
        <v>874</v>
      </c>
      <c r="M34" s="4">
        <v>493</v>
      </c>
      <c r="N34" s="4">
        <v>79</v>
      </c>
      <c r="O34" s="4">
        <v>47</v>
      </c>
      <c r="P34" s="4">
        <v>1380900</v>
      </c>
      <c r="Q34" s="4">
        <v>805800</v>
      </c>
      <c r="R34" s="5">
        <v>2.5600000000000001E-2</v>
      </c>
      <c r="S34" s="4">
        <v>2305800</v>
      </c>
      <c r="T34" s="4">
        <f t="shared" si="2"/>
        <v>6741490</v>
      </c>
      <c r="U34" s="4">
        <f t="shared" si="3"/>
        <v>3580800</v>
      </c>
      <c r="V34" s="5">
        <v>2.2700000000000001E-2</v>
      </c>
    </row>
    <row r="35" spans="1:22" x14ac:dyDescent="0.2">
      <c r="A35" s="16" t="s">
        <v>269</v>
      </c>
      <c r="B35" s="4">
        <v>154300</v>
      </c>
      <c r="C35" s="4">
        <v>1000</v>
      </c>
      <c r="D35" s="4">
        <v>153300</v>
      </c>
      <c r="E35" s="4">
        <v>3286320000</v>
      </c>
      <c r="F35" s="4">
        <f t="shared" si="0"/>
        <v>8911195122</v>
      </c>
      <c r="K35" s="24">
        <f t="shared" si="1"/>
        <v>-65569180000</v>
      </c>
      <c r="L35" s="4">
        <v>838</v>
      </c>
      <c r="M35" s="4">
        <v>916</v>
      </c>
      <c r="N35" s="4">
        <v>60</v>
      </c>
      <c r="O35" s="4">
        <v>74</v>
      </c>
      <c r="P35" s="4">
        <v>1301100</v>
      </c>
      <c r="Q35" s="4">
        <v>1260000</v>
      </c>
      <c r="R35" s="5">
        <v>0</v>
      </c>
      <c r="S35" s="4">
        <v>5773200</v>
      </c>
      <c r="T35" s="4">
        <f t="shared" si="2"/>
        <v>6903960</v>
      </c>
      <c r="U35" s="4">
        <f t="shared" si="3"/>
        <v>3580800</v>
      </c>
      <c r="V35" s="5">
        <v>2.0799999999999999E-2</v>
      </c>
    </row>
    <row r="36" spans="1:22" x14ac:dyDescent="0.2">
      <c r="A36" s="16" t="s">
        <v>268</v>
      </c>
      <c r="B36" s="4">
        <v>126700</v>
      </c>
      <c r="C36" s="4">
        <v>6900</v>
      </c>
      <c r="D36" s="4">
        <v>119800</v>
      </c>
      <c r="E36" s="4">
        <v>2640530000</v>
      </c>
      <c r="F36" s="4">
        <f t="shared" si="0"/>
        <v>5624875122</v>
      </c>
      <c r="K36" s="24">
        <f t="shared" si="1"/>
        <v>-65569180000</v>
      </c>
      <c r="L36" s="4">
        <v>559</v>
      </c>
      <c r="M36" s="4">
        <v>1384</v>
      </c>
      <c r="N36" s="4">
        <v>46</v>
      </c>
      <c r="O36" s="4">
        <v>125</v>
      </c>
      <c r="P36" s="4">
        <v>893100</v>
      </c>
      <c r="Q36" s="4">
        <v>2661500</v>
      </c>
      <c r="R36" s="5">
        <v>-2.3199999999999998E-2</v>
      </c>
      <c r="S36" s="4">
        <v>3580800</v>
      </c>
      <c r="T36" s="4">
        <f t="shared" si="2"/>
        <v>7884330</v>
      </c>
      <c r="U36" s="4">
        <f t="shared" si="3"/>
        <v>4090800</v>
      </c>
      <c r="V36" s="5">
        <v>3.3700000000000001E-2</v>
      </c>
    </row>
    <row r="37" spans="1:22" x14ac:dyDescent="0.2">
      <c r="A37" s="16" t="s">
        <v>254</v>
      </c>
      <c r="B37" s="4">
        <v>164600</v>
      </c>
      <c r="C37" s="4">
        <v>4400</v>
      </c>
      <c r="D37" s="4">
        <v>160200</v>
      </c>
      <c r="E37" s="4">
        <v>3513820000</v>
      </c>
      <c r="F37" s="4">
        <f t="shared" si="0"/>
        <v>2984345122</v>
      </c>
      <c r="K37" s="24">
        <f t="shared" si="1"/>
        <v>-65569180000</v>
      </c>
      <c r="L37" s="4">
        <v>642</v>
      </c>
      <c r="M37" s="4">
        <v>1438</v>
      </c>
      <c r="N37" s="4">
        <v>62</v>
      </c>
      <c r="O37" s="4">
        <v>141</v>
      </c>
      <c r="P37" s="4">
        <v>1041300</v>
      </c>
      <c r="Q37" s="4">
        <v>2522900</v>
      </c>
      <c r="R37" s="5">
        <v>0</v>
      </c>
      <c r="S37" s="4">
        <v>4700100</v>
      </c>
      <c r="T37" s="4">
        <f t="shared" si="2"/>
        <v>7726200</v>
      </c>
      <c r="U37" s="4">
        <f t="shared" si="3"/>
        <v>4090800</v>
      </c>
      <c r="V37" s="5">
        <v>2.9100000000000001E-2</v>
      </c>
    </row>
    <row r="38" spans="1:22" x14ac:dyDescent="0.2">
      <c r="A38" s="16" t="s">
        <v>253</v>
      </c>
      <c r="B38" s="4">
        <v>85400</v>
      </c>
      <c r="C38" s="4">
        <v>2900</v>
      </c>
      <c r="D38" s="4">
        <v>82500</v>
      </c>
      <c r="E38" s="4">
        <v>1834580000</v>
      </c>
      <c r="F38" s="4">
        <f t="shared" si="0"/>
        <v>-529474878</v>
      </c>
      <c r="K38" s="24">
        <f t="shared" si="1"/>
        <v>-65569180000</v>
      </c>
      <c r="L38" s="4">
        <v>614</v>
      </c>
      <c r="M38" s="4">
        <v>900</v>
      </c>
      <c r="N38" s="4">
        <v>52</v>
      </c>
      <c r="O38" s="4">
        <v>94</v>
      </c>
      <c r="P38" s="4">
        <v>961900</v>
      </c>
      <c r="Q38" s="4">
        <v>2273300</v>
      </c>
      <c r="R38" s="5">
        <v>-2.9399999999999999E-2</v>
      </c>
      <c r="S38" s="4">
        <v>4090800</v>
      </c>
      <c r="T38" s="4">
        <f t="shared" si="2"/>
        <v>8053060</v>
      </c>
      <c r="U38" s="4">
        <f t="shared" si="3"/>
        <v>4940200</v>
      </c>
      <c r="V38" s="5">
        <v>2.87E-2</v>
      </c>
    </row>
    <row r="39" spans="1:22" x14ac:dyDescent="0.2">
      <c r="A39" s="16" t="s">
        <v>252</v>
      </c>
      <c r="B39" s="4">
        <v>10350</v>
      </c>
      <c r="C39" s="4">
        <v>232700</v>
      </c>
      <c r="D39" s="4">
        <v>-222350</v>
      </c>
      <c r="E39" s="4">
        <v>-5017780000</v>
      </c>
      <c r="F39" s="4">
        <f t="shared" si="0"/>
        <v>-2364054878</v>
      </c>
      <c r="K39" s="24">
        <f t="shared" si="1"/>
        <v>-65569180000</v>
      </c>
      <c r="L39" s="4">
        <v>1061</v>
      </c>
      <c r="M39" s="4">
        <v>1114</v>
      </c>
      <c r="N39" s="4">
        <v>136</v>
      </c>
      <c r="O39" s="4">
        <v>144</v>
      </c>
      <c r="P39" s="4">
        <v>2677900</v>
      </c>
      <c r="Q39" s="4">
        <v>2260400</v>
      </c>
      <c r="R39" s="5">
        <v>-8.8000000000000005E-3</v>
      </c>
      <c r="S39" s="4">
        <v>6583300</v>
      </c>
      <c r="T39" s="4">
        <f t="shared" si="2"/>
        <v>8001320</v>
      </c>
      <c r="U39" s="4">
        <f t="shared" si="3"/>
        <v>4940200</v>
      </c>
      <c r="V39" s="5">
        <v>3.6600000000000001E-2</v>
      </c>
    </row>
    <row r="40" spans="1:22" x14ac:dyDescent="0.2">
      <c r="A40" s="16" t="s">
        <v>251</v>
      </c>
      <c r="B40" s="4">
        <v>4850</v>
      </c>
      <c r="C40" s="4">
        <v>546400</v>
      </c>
      <c r="D40" s="4">
        <v>-541550</v>
      </c>
      <c r="E40" s="4">
        <v>-12308720000</v>
      </c>
      <c r="F40" s="4">
        <f t="shared" si="0"/>
        <v>2653725122</v>
      </c>
      <c r="K40" s="24">
        <f t="shared" si="1"/>
        <v>-65569180000</v>
      </c>
      <c r="L40" s="4">
        <v>959</v>
      </c>
      <c r="M40" s="4">
        <v>1850</v>
      </c>
      <c r="N40" s="4">
        <v>109</v>
      </c>
      <c r="O40" s="4">
        <v>162</v>
      </c>
      <c r="P40" s="4">
        <v>1834500</v>
      </c>
      <c r="Q40" s="4">
        <v>2887300</v>
      </c>
      <c r="R40" s="5">
        <v>0</v>
      </c>
      <c r="S40" s="4">
        <v>5007400</v>
      </c>
      <c r="T40" s="4">
        <f t="shared" si="2"/>
        <v>8335960</v>
      </c>
      <c r="U40" s="4">
        <f t="shared" si="3"/>
        <v>4940200</v>
      </c>
      <c r="V40" s="5">
        <v>2.6099999999999998E-2</v>
      </c>
    </row>
    <row r="41" spans="1:22" x14ac:dyDescent="0.2">
      <c r="A41" s="16" t="s">
        <v>250</v>
      </c>
      <c r="B41" s="4">
        <v>0</v>
      </c>
      <c r="C41" s="4">
        <v>1152900</v>
      </c>
      <c r="D41" s="4">
        <v>-1152900</v>
      </c>
      <c r="E41" s="4">
        <v>-26979360000</v>
      </c>
      <c r="F41" s="4">
        <f t="shared" si="0"/>
        <v>14962445122</v>
      </c>
      <c r="K41" s="24">
        <f t="shared" si="1"/>
        <v>-65569180000</v>
      </c>
      <c r="L41" s="4">
        <v>1462</v>
      </c>
      <c r="M41" s="4">
        <v>2074</v>
      </c>
      <c r="N41" s="4">
        <v>190</v>
      </c>
      <c r="O41" s="4">
        <v>234</v>
      </c>
      <c r="P41" s="4">
        <v>3022200</v>
      </c>
      <c r="Q41" s="4">
        <v>3576300</v>
      </c>
      <c r="R41" s="5">
        <v>-1.09E-2</v>
      </c>
      <c r="S41" s="4">
        <v>6599100</v>
      </c>
      <c r="T41" s="4">
        <f t="shared" si="2"/>
        <v>8154350</v>
      </c>
      <c r="U41" s="4">
        <f t="shared" si="3"/>
        <v>4940200</v>
      </c>
      <c r="V41" s="5">
        <v>0.04</v>
      </c>
    </row>
    <row r="42" spans="1:22" x14ac:dyDescent="0.2">
      <c r="A42" s="16" t="s">
        <v>249</v>
      </c>
      <c r="B42" s="4">
        <v>264800</v>
      </c>
      <c r="C42" s="4">
        <v>470400</v>
      </c>
      <c r="D42" s="4">
        <v>-205600</v>
      </c>
      <c r="E42" s="4">
        <v>-4787660000</v>
      </c>
      <c r="F42" s="4">
        <f t="shared" si="0"/>
        <v>41941805122</v>
      </c>
      <c r="G42" s="4">
        <v>0</v>
      </c>
      <c r="H42" s="4">
        <v>0</v>
      </c>
      <c r="I42" s="4">
        <v>0</v>
      </c>
      <c r="J42" s="4">
        <v>-1828500000</v>
      </c>
      <c r="K42" s="24">
        <f t="shared" si="1"/>
        <v>-65569180000</v>
      </c>
      <c r="L42" s="4">
        <v>1267</v>
      </c>
      <c r="M42" s="4">
        <v>1410</v>
      </c>
      <c r="N42" s="4">
        <v>159</v>
      </c>
      <c r="O42" s="4">
        <v>139</v>
      </c>
      <c r="P42" s="4">
        <v>2415000</v>
      </c>
      <c r="Q42" s="4">
        <v>2387400</v>
      </c>
      <c r="R42" s="5">
        <v>6.6E-3</v>
      </c>
      <c r="S42" s="4">
        <v>4940200</v>
      </c>
      <c r="T42" s="4">
        <f t="shared" si="2"/>
        <v>7967900</v>
      </c>
      <c r="U42" s="4">
        <f t="shared" si="3"/>
        <v>3118800</v>
      </c>
      <c r="V42" s="5">
        <v>2.7999999999999997E-2</v>
      </c>
    </row>
    <row r="43" spans="1:22" x14ac:dyDescent="0.2">
      <c r="A43" s="16" t="s">
        <v>248</v>
      </c>
      <c r="B43" s="4">
        <v>107000</v>
      </c>
      <c r="C43" s="4">
        <v>510800</v>
      </c>
      <c r="D43" s="4">
        <v>-403800</v>
      </c>
      <c r="E43" s="4">
        <v>-9344440000</v>
      </c>
      <c r="F43" s="4">
        <f t="shared" si="0"/>
        <v>46729465122</v>
      </c>
      <c r="K43" s="24">
        <f t="shared" si="1"/>
        <v>-63740680000</v>
      </c>
      <c r="L43" s="4">
        <v>997</v>
      </c>
      <c r="M43" s="4">
        <v>1988</v>
      </c>
      <c r="N43" s="4">
        <v>109</v>
      </c>
      <c r="O43" s="4">
        <v>184</v>
      </c>
      <c r="P43" s="4">
        <v>1610700</v>
      </c>
      <c r="Q43" s="4">
        <v>3364300</v>
      </c>
      <c r="R43" s="5">
        <v>-6.5000000000000006E-3</v>
      </c>
      <c r="S43" s="4">
        <v>5220700</v>
      </c>
      <c r="T43" s="4">
        <f t="shared" si="2"/>
        <v>8167100</v>
      </c>
      <c r="U43" s="4">
        <f t="shared" si="3"/>
        <v>3118800</v>
      </c>
      <c r="V43" s="5">
        <v>0.03</v>
      </c>
    </row>
    <row r="44" spans="1:22" x14ac:dyDescent="0.2">
      <c r="A44" s="16" t="s">
        <v>247</v>
      </c>
      <c r="B44" s="4">
        <v>72100</v>
      </c>
      <c r="C44" s="4">
        <v>98400</v>
      </c>
      <c r="D44" s="4">
        <v>-26300</v>
      </c>
      <c r="E44" s="4">
        <v>-618110000</v>
      </c>
      <c r="F44" s="4">
        <f t="shared" si="0"/>
        <v>56073905122</v>
      </c>
      <c r="K44" s="24">
        <f t="shared" si="1"/>
        <v>-63740680000</v>
      </c>
      <c r="L44" s="4">
        <v>1299</v>
      </c>
      <c r="M44" s="4">
        <v>1961</v>
      </c>
      <c r="N44" s="4">
        <v>135</v>
      </c>
      <c r="O44" s="4">
        <v>205</v>
      </c>
      <c r="P44" s="4">
        <v>2137600</v>
      </c>
      <c r="Q44" s="4">
        <v>3870800</v>
      </c>
      <c r="R44" s="5">
        <v>-1.0700000000000001E-2</v>
      </c>
      <c r="S44" s="4">
        <v>20919300</v>
      </c>
      <c r="T44" s="4">
        <f t="shared" si="2"/>
        <v>6548440</v>
      </c>
      <c r="U44" s="4">
        <f t="shared" si="3"/>
        <v>3118800</v>
      </c>
      <c r="V44" s="5">
        <v>2.9500000000000002E-2</v>
      </c>
    </row>
    <row r="45" spans="1:22" x14ac:dyDescent="0.2">
      <c r="A45" s="16" t="s">
        <v>246</v>
      </c>
      <c r="B45" s="4">
        <v>210400</v>
      </c>
      <c r="C45" s="4">
        <v>196800</v>
      </c>
      <c r="D45" s="4">
        <v>13600</v>
      </c>
      <c r="E45" s="4">
        <v>319888858</v>
      </c>
      <c r="F45" s="4">
        <f t="shared" si="0"/>
        <v>56692015122</v>
      </c>
      <c r="K45" s="24">
        <f t="shared" si="1"/>
        <v>-63740680000</v>
      </c>
      <c r="L45" s="4">
        <v>1855</v>
      </c>
      <c r="M45" s="4">
        <v>2000</v>
      </c>
      <c r="N45" s="4">
        <v>215</v>
      </c>
      <c r="O45" s="4">
        <v>199</v>
      </c>
      <c r="P45" s="4">
        <v>3597200</v>
      </c>
      <c r="Q45" s="4">
        <v>3428900</v>
      </c>
      <c r="R45" s="5">
        <v>-6.4000000000000003E-3</v>
      </c>
      <c r="S45" s="4">
        <v>7397900</v>
      </c>
      <c r="T45" s="4">
        <f t="shared" si="2"/>
        <v>6625540</v>
      </c>
      <c r="U45" s="4">
        <f t="shared" si="3"/>
        <v>3118800</v>
      </c>
      <c r="V45" s="5">
        <v>2.1099999999999997E-2</v>
      </c>
    </row>
    <row r="46" spans="1:22" x14ac:dyDescent="0.2">
      <c r="A46" s="16" t="s">
        <v>245</v>
      </c>
      <c r="B46" s="4">
        <v>2083000</v>
      </c>
      <c r="C46" s="4">
        <v>92100</v>
      </c>
      <c r="D46" s="4">
        <v>1990900</v>
      </c>
      <c r="E46" s="4">
        <v>45332240000</v>
      </c>
      <c r="F46" s="4">
        <f t="shared" si="0"/>
        <v>56372126264</v>
      </c>
      <c r="K46" s="24">
        <f t="shared" si="1"/>
        <v>-63740680000</v>
      </c>
      <c r="L46" s="4">
        <v>4215</v>
      </c>
      <c r="M46" s="4">
        <v>2601</v>
      </c>
      <c r="N46" s="4">
        <v>589</v>
      </c>
      <c r="O46" s="4">
        <v>274</v>
      </c>
      <c r="P46" s="4">
        <v>8637200</v>
      </c>
      <c r="Q46" s="4">
        <v>4497200</v>
      </c>
      <c r="R46" s="5">
        <v>6.8099999999999994E-2</v>
      </c>
      <c r="S46" s="4">
        <v>13384500</v>
      </c>
      <c r="T46" s="4">
        <f t="shared" si="2"/>
        <v>5698150</v>
      </c>
      <c r="U46" s="4">
        <f t="shared" si="3"/>
        <v>3118800</v>
      </c>
      <c r="V46" s="5">
        <v>6.3700000000000007E-2</v>
      </c>
    </row>
    <row r="47" spans="1:22" x14ac:dyDescent="0.2">
      <c r="A47" s="16" t="s">
        <v>244</v>
      </c>
      <c r="B47" s="4">
        <v>60200</v>
      </c>
      <c r="C47" s="4">
        <v>107652</v>
      </c>
      <c r="D47" s="4">
        <v>-47452</v>
      </c>
      <c r="E47" s="4">
        <v>-1039420000</v>
      </c>
      <c r="F47" s="4">
        <f t="shared" ref="F47:F73" si="4">E47+F48</f>
        <v>11039886264</v>
      </c>
      <c r="K47" s="24">
        <f t="shared" ref="K47:K73" si="5">K48+J47</f>
        <v>-63740680000</v>
      </c>
      <c r="L47" s="4">
        <v>672</v>
      </c>
      <c r="M47" s="4">
        <v>664</v>
      </c>
      <c r="N47" s="4">
        <v>87</v>
      </c>
      <c r="O47" s="4">
        <v>86</v>
      </c>
      <c r="P47" s="4">
        <v>1477600</v>
      </c>
      <c r="Q47" s="4">
        <v>1279000</v>
      </c>
      <c r="R47" s="5">
        <v>9.1999999999999998E-3</v>
      </c>
      <c r="S47" s="4">
        <v>3118800</v>
      </c>
      <c r="T47" s="4">
        <f t="shared" si="2"/>
        <v>5813840</v>
      </c>
      <c r="U47" s="4">
        <f t="shared" ref="U47:U73" si="6">MIN(S48:S52)</f>
        <v>3075700</v>
      </c>
      <c r="V47" s="5">
        <v>2.0400000000000001E-2</v>
      </c>
    </row>
    <row r="48" spans="1:22" x14ac:dyDescent="0.2">
      <c r="A48" s="16" t="s">
        <v>243</v>
      </c>
      <c r="B48" s="4">
        <v>125500</v>
      </c>
      <c r="C48" s="4">
        <v>17200</v>
      </c>
      <c r="D48" s="4">
        <v>108300</v>
      </c>
      <c r="E48" s="4">
        <v>2400220000</v>
      </c>
      <c r="F48" s="4">
        <f t="shared" si="4"/>
        <v>12079306264</v>
      </c>
      <c r="K48" s="24">
        <f t="shared" si="5"/>
        <v>-63740680000</v>
      </c>
      <c r="L48" s="4">
        <v>674</v>
      </c>
      <c r="M48" s="4">
        <v>1910</v>
      </c>
      <c r="N48" s="4">
        <v>65</v>
      </c>
      <c r="O48" s="4">
        <v>212</v>
      </c>
      <c r="P48" s="4">
        <v>1112600</v>
      </c>
      <c r="Q48" s="4">
        <v>3663500</v>
      </c>
      <c r="R48" s="5">
        <v>-1.1399999999999999E-2</v>
      </c>
      <c r="S48" s="4">
        <v>7359400</v>
      </c>
      <c r="T48" s="4">
        <f t="shared" si="2"/>
        <v>5445820</v>
      </c>
      <c r="U48" s="4">
        <f t="shared" si="6"/>
        <v>3075700</v>
      </c>
      <c r="V48" s="5">
        <v>3.7900000000000003E-2</v>
      </c>
    </row>
    <row r="49" spans="1:22" x14ac:dyDescent="0.2">
      <c r="A49" s="16" t="s">
        <v>236</v>
      </c>
      <c r="B49" s="4">
        <v>454480</v>
      </c>
      <c r="C49" s="4">
        <v>247900</v>
      </c>
      <c r="D49" s="4">
        <v>206580</v>
      </c>
      <c r="E49" s="4">
        <v>4655730000</v>
      </c>
      <c r="F49" s="4">
        <f t="shared" si="4"/>
        <v>9679086264</v>
      </c>
      <c r="K49" s="24">
        <f t="shared" si="5"/>
        <v>-63740680000</v>
      </c>
      <c r="L49" s="4">
        <v>941</v>
      </c>
      <c r="M49" s="4">
        <v>1486</v>
      </c>
      <c r="N49" s="4">
        <v>120</v>
      </c>
      <c r="O49" s="4">
        <v>170</v>
      </c>
      <c r="P49" s="4">
        <v>1893000</v>
      </c>
      <c r="Q49" s="4">
        <v>2734100</v>
      </c>
      <c r="R49" s="5">
        <v>-4.5000000000000005E-3</v>
      </c>
      <c r="S49" s="4">
        <v>6065900</v>
      </c>
      <c r="T49" s="4">
        <f t="shared" si="2"/>
        <v>5308750</v>
      </c>
      <c r="U49" s="4">
        <f t="shared" si="6"/>
        <v>3075700</v>
      </c>
      <c r="V49" s="5">
        <v>1.78E-2</v>
      </c>
    </row>
    <row r="50" spans="1:22" x14ac:dyDescent="0.2">
      <c r="A50" s="16" t="s">
        <v>235</v>
      </c>
      <c r="B50" s="4">
        <v>253900</v>
      </c>
      <c r="C50" s="4">
        <v>187500</v>
      </c>
      <c r="D50" s="4">
        <v>66400</v>
      </c>
      <c r="E50" s="4">
        <v>1443950000</v>
      </c>
      <c r="F50" s="4">
        <f t="shared" si="4"/>
        <v>5023356264</v>
      </c>
      <c r="K50" s="24">
        <f t="shared" si="5"/>
        <v>-63740680000</v>
      </c>
      <c r="L50" s="4">
        <v>1044</v>
      </c>
      <c r="M50" s="4">
        <v>967</v>
      </c>
      <c r="N50" s="4">
        <v>104</v>
      </c>
      <c r="O50" s="4">
        <v>126</v>
      </c>
      <c r="P50" s="4">
        <v>1817300</v>
      </c>
      <c r="Q50" s="4">
        <v>2119200</v>
      </c>
      <c r="R50" s="5">
        <v>1.37E-2</v>
      </c>
      <c r="S50" s="4">
        <v>8353800</v>
      </c>
      <c r="T50" s="4">
        <f t="shared" si="2"/>
        <v>5144310</v>
      </c>
      <c r="U50" s="4">
        <f t="shared" si="6"/>
        <v>3075700</v>
      </c>
      <c r="V50" s="5">
        <v>2.23E-2</v>
      </c>
    </row>
    <row r="51" spans="1:22" x14ac:dyDescent="0.2">
      <c r="A51" s="16" t="s">
        <v>234</v>
      </c>
      <c r="B51" s="4">
        <v>8900</v>
      </c>
      <c r="C51" s="4">
        <v>20700</v>
      </c>
      <c r="D51" s="4">
        <v>-11800</v>
      </c>
      <c r="E51" s="4">
        <v>-260000000</v>
      </c>
      <c r="F51" s="4">
        <f t="shared" si="4"/>
        <v>3579406264</v>
      </c>
      <c r="K51" s="24">
        <f t="shared" si="5"/>
        <v>-63740680000</v>
      </c>
      <c r="L51" s="4">
        <v>505</v>
      </c>
      <c r="M51" s="4">
        <v>724</v>
      </c>
      <c r="N51" s="4">
        <v>40</v>
      </c>
      <c r="O51" s="4">
        <v>64</v>
      </c>
      <c r="P51" s="4">
        <v>650900</v>
      </c>
      <c r="Q51" s="4">
        <v>1353100</v>
      </c>
      <c r="R51" s="5">
        <v>4.5999999999999999E-3</v>
      </c>
      <c r="S51" s="4">
        <v>4783000</v>
      </c>
      <c r="T51" s="4">
        <f t="shared" si="2"/>
        <v>5488500</v>
      </c>
      <c r="U51" s="4">
        <f t="shared" si="6"/>
        <v>3075700</v>
      </c>
      <c r="V51" s="5">
        <v>1.5900000000000001E-2</v>
      </c>
    </row>
    <row r="52" spans="1:22" x14ac:dyDescent="0.2">
      <c r="A52" s="16" t="s">
        <v>233</v>
      </c>
      <c r="B52" s="4">
        <v>221900</v>
      </c>
      <c r="C52" s="4">
        <v>41000</v>
      </c>
      <c r="D52" s="4">
        <v>180900</v>
      </c>
      <c r="E52" s="4">
        <v>3911510000</v>
      </c>
      <c r="F52" s="4">
        <f t="shared" si="4"/>
        <v>3839406264</v>
      </c>
      <c r="G52" s="4">
        <v>0</v>
      </c>
      <c r="H52" s="4">
        <v>0</v>
      </c>
      <c r="I52" s="4">
        <v>0</v>
      </c>
      <c r="J52" s="4">
        <v>-1086500000</v>
      </c>
      <c r="K52" s="24">
        <f t="shared" si="5"/>
        <v>-63740680000</v>
      </c>
      <c r="L52" s="4">
        <v>849</v>
      </c>
      <c r="M52" s="4">
        <v>875</v>
      </c>
      <c r="N52" s="4">
        <v>87</v>
      </c>
      <c r="O52" s="4">
        <v>92</v>
      </c>
      <c r="P52" s="4">
        <v>1456100</v>
      </c>
      <c r="Q52" s="4">
        <v>1529200</v>
      </c>
      <c r="R52" s="5">
        <v>2.1099999999999997E-2</v>
      </c>
      <c r="S52" s="4">
        <v>3075700</v>
      </c>
      <c r="T52" s="4">
        <f t="shared" si="2"/>
        <v>5611850</v>
      </c>
      <c r="U52" s="4">
        <f t="shared" si="6"/>
        <v>4110600</v>
      </c>
      <c r="V52" s="5">
        <v>3.1699999999999999E-2</v>
      </c>
    </row>
    <row r="53" spans="1:22" x14ac:dyDescent="0.2">
      <c r="A53" s="16" t="s">
        <v>232</v>
      </c>
      <c r="B53" s="4">
        <v>166900</v>
      </c>
      <c r="C53" s="4">
        <v>178900</v>
      </c>
      <c r="D53" s="4">
        <v>-12000</v>
      </c>
      <c r="E53" s="4">
        <v>-293120000</v>
      </c>
      <c r="F53" s="4">
        <f t="shared" si="4"/>
        <v>-72103736</v>
      </c>
      <c r="K53" s="24">
        <f t="shared" si="5"/>
        <v>-62654180000</v>
      </c>
      <c r="L53" s="4">
        <v>1320</v>
      </c>
      <c r="M53" s="4">
        <v>3072</v>
      </c>
      <c r="N53" s="4">
        <v>138</v>
      </c>
      <c r="O53" s="4">
        <v>264</v>
      </c>
      <c r="P53" s="4">
        <v>2292900</v>
      </c>
      <c r="Q53" s="4">
        <v>4754900</v>
      </c>
      <c r="R53" s="5">
        <v>-3.9800000000000002E-2</v>
      </c>
      <c r="S53" s="4">
        <v>7212700</v>
      </c>
      <c r="T53" s="4">
        <f t="shared" si="2"/>
        <v>5435240</v>
      </c>
      <c r="U53" s="4">
        <f t="shared" si="6"/>
        <v>3679200</v>
      </c>
      <c r="V53" s="5">
        <v>6.25E-2</v>
      </c>
    </row>
    <row r="54" spans="1:22" x14ac:dyDescent="0.2">
      <c r="A54" s="16" t="s">
        <v>231</v>
      </c>
      <c r="B54" s="4">
        <v>45600</v>
      </c>
      <c r="C54" s="4">
        <v>257200</v>
      </c>
      <c r="D54" s="4">
        <v>-211600</v>
      </c>
      <c r="E54" s="4">
        <v>-4807140000</v>
      </c>
      <c r="F54" s="4">
        <f t="shared" si="4"/>
        <v>221016264</v>
      </c>
      <c r="G54" s="4">
        <v>0</v>
      </c>
      <c r="H54" s="4">
        <v>0</v>
      </c>
      <c r="I54" s="4">
        <v>0</v>
      </c>
      <c r="J54" s="4">
        <v>-22150000</v>
      </c>
      <c r="K54" s="24">
        <f t="shared" si="5"/>
        <v>-62654180000</v>
      </c>
      <c r="L54" s="4">
        <v>1214</v>
      </c>
      <c r="M54" s="4">
        <v>1729</v>
      </c>
      <c r="N54" s="4">
        <v>104</v>
      </c>
      <c r="O54" s="4">
        <v>160</v>
      </c>
      <c r="P54" s="4">
        <v>1879100</v>
      </c>
      <c r="Q54" s="4">
        <v>2587400</v>
      </c>
      <c r="R54" s="5">
        <v>-2.2499999999999999E-2</v>
      </c>
      <c r="S54" s="4">
        <v>4732700</v>
      </c>
      <c r="T54" s="4">
        <f t="shared" si="2"/>
        <v>6180620</v>
      </c>
      <c r="U54" s="4">
        <f t="shared" si="6"/>
        <v>3679200</v>
      </c>
      <c r="V54" s="5">
        <v>3.2899999999999999E-2</v>
      </c>
    </row>
    <row r="55" spans="1:22" x14ac:dyDescent="0.2">
      <c r="A55" s="16" t="s">
        <v>230</v>
      </c>
      <c r="B55" s="4">
        <v>103100</v>
      </c>
      <c r="C55" s="4">
        <v>84445</v>
      </c>
      <c r="D55" s="4">
        <v>18655</v>
      </c>
      <c r="E55" s="4">
        <v>412110000</v>
      </c>
      <c r="F55" s="4">
        <f t="shared" si="4"/>
        <v>5028156264</v>
      </c>
      <c r="G55" s="4">
        <v>0</v>
      </c>
      <c r="H55" s="4">
        <v>0</v>
      </c>
      <c r="I55" s="4">
        <v>0</v>
      </c>
      <c r="J55" s="4">
        <v>-1292800000</v>
      </c>
      <c r="K55" s="24">
        <f t="shared" si="5"/>
        <v>-62632030000</v>
      </c>
      <c r="L55" s="4">
        <v>2111</v>
      </c>
      <c r="M55" s="4">
        <v>2082</v>
      </c>
      <c r="N55" s="4">
        <v>231</v>
      </c>
      <c r="O55" s="4">
        <v>187</v>
      </c>
      <c r="P55" s="4">
        <v>4088100</v>
      </c>
      <c r="Q55" s="4">
        <v>3404100</v>
      </c>
      <c r="R55" s="5">
        <v>2.9500000000000002E-2</v>
      </c>
      <c r="S55" s="4">
        <v>8168900</v>
      </c>
      <c r="T55" s="4">
        <f t="shared" si="2"/>
        <v>6061150</v>
      </c>
      <c r="U55" s="4">
        <f t="shared" si="6"/>
        <v>3679200</v>
      </c>
      <c r="V55" s="5">
        <v>4.1500000000000002E-2</v>
      </c>
    </row>
    <row r="56" spans="1:22" x14ac:dyDescent="0.2">
      <c r="A56" s="16" t="s">
        <v>229</v>
      </c>
      <c r="B56" s="4">
        <v>4800</v>
      </c>
      <c r="C56" s="4">
        <v>27000</v>
      </c>
      <c r="D56" s="4">
        <v>-22200</v>
      </c>
      <c r="E56" s="4">
        <v>-480220000</v>
      </c>
      <c r="F56" s="4">
        <f t="shared" si="4"/>
        <v>4616046264</v>
      </c>
      <c r="G56" s="4">
        <v>0</v>
      </c>
      <c r="H56" s="4">
        <v>0</v>
      </c>
      <c r="I56" s="4">
        <v>0</v>
      </c>
      <c r="J56" s="4">
        <v>-1292800000</v>
      </c>
      <c r="K56" s="24">
        <f t="shared" si="5"/>
        <v>-61339230000</v>
      </c>
      <c r="L56" s="4">
        <v>1212</v>
      </c>
      <c r="M56" s="4">
        <v>972</v>
      </c>
      <c r="N56" s="4">
        <v>132</v>
      </c>
      <c r="O56" s="4">
        <v>88</v>
      </c>
      <c r="P56" s="4">
        <v>2336600</v>
      </c>
      <c r="Q56" s="4">
        <v>1581600</v>
      </c>
      <c r="R56" s="5">
        <v>1.8500000000000003E-2</v>
      </c>
      <c r="S56" s="4">
        <v>4110600</v>
      </c>
      <c r="T56" s="4">
        <f t="shared" si="2"/>
        <v>6258780</v>
      </c>
      <c r="U56" s="4">
        <f t="shared" si="6"/>
        <v>3679200</v>
      </c>
      <c r="V56" s="5">
        <v>2.4900000000000002E-2</v>
      </c>
    </row>
    <row r="57" spans="1:22" x14ac:dyDescent="0.2">
      <c r="A57" s="16" t="s">
        <v>228</v>
      </c>
      <c r="B57" s="4">
        <v>437100</v>
      </c>
      <c r="C57" s="4">
        <v>9095</v>
      </c>
      <c r="D57" s="4">
        <v>428005</v>
      </c>
      <c r="E57" s="4">
        <v>9150520000</v>
      </c>
      <c r="F57" s="4">
        <f t="shared" si="4"/>
        <v>5096266264</v>
      </c>
      <c r="K57" s="24">
        <f t="shared" si="5"/>
        <v>-60046430000</v>
      </c>
      <c r="L57" s="4">
        <v>1113</v>
      </c>
      <c r="M57" s="4">
        <v>1300</v>
      </c>
      <c r="N57" s="4">
        <v>126</v>
      </c>
      <c r="O57" s="4">
        <v>121</v>
      </c>
      <c r="P57" s="4">
        <v>2048400</v>
      </c>
      <c r="Q57" s="4">
        <v>2079100</v>
      </c>
      <c r="R57" s="5">
        <v>2.1299999999999999E-2</v>
      </c>
      <c r="S57" s="4">
        <v>4275700</v>
      </c>
      <c r="T57" s="4">
        <f t="shared" si="2"/>
        <v>6158660</v>
      </c>
      <c r="U57" s="4">
        <f t="shared" si="6"/>
        <v>3679200</v>
      </c>
      <c r="V57" s="5">
        <v>3.44E-2</v>
      </c>
    </row>
    <row r="58" spans="1:22" x14ac:dyDescent="0.2">
      <c r="A58" s="16" t="s">
        <v>227</v>
      </c>
      <c r="B58" s="4">
        <v>61380</v>
      </c>
      <c r="C58" s="4">
        <v>79900</v>
      </c>
      <c r="D58" s="4">
        <v>-18520</v>
      </c>
      <c r="E58" s="4">
        <v>-399050000</v>
      </c>
      <c r="F58" s="4">
        <f t="shared" si="4"/>
        <v>-4054253736</v>
      </c>
      <c r="K58" s="24">
        <f t="shared" si="5"/>
        <v>-60046430000</v>
      </c>
      <c r="L58" s="4">
        <v>773</v>
      </c>
      <c r="M58" s="4">
        <v>1393</v>
      </c>
      <c r="N58" s="4">
        <v>69</v>
      </c>
      <c r="O58" s="4">
        <v>104</v>
      </c>
      <c r="P58" s="4">
        <v>1172300</v>
      </c>
      <c r="Q58" s="4">
        <v>2225600</v>
      </c>
      <c r="R58" s="5">
        <v>-1.6500000000000001E-2</v>
      </c>
      <c r="S58" s="4">
        <v>3679200</v>
      </c>
      <c r="T58" s="4">
        <f t="shared" si="2"/>
        <v>6156520</v>
      </c>
      <c r="U58" s="4">
        <f t="shared" si="6"/>
        <v>4309200</v>
      </c>
      <c r="V58" s="5">
        <v>3.4500000000000003E-2</v>
      </c>
    </row>
    <row r="59" spans="1:22" x14ac:dyDescent="0.2">
      <c r="A59" s="16" t="s">
        <v>226</v>
      </c>
      <c r="B59" s="4">
        <v>28100</v>
      </c>
      <c r="C59" s="4">
        <v>10900</v>
      </c>
      <c r="D59" s="4">
        <v>17200</v>
      </c>
      <c r="E59" s="4">
        <v>377760000</v>
      </c>
      <c r="F59" s="4">
        <f t="shared" si="4"/>
        <v>-3655203736</v>
      </c>
      <c r="K59" s="24">
        <f t="shared" si="5"/>
        <v>-60046430000</v>
      </c>
      <c r="L59" s="4">
        <v>1002</v>
      </c>
      <c r="M59" s="4">
        <v>2170</v>
      </c>
      <c r="N59" s="4">
        <v>63</v>
      </c>
      <c r="O59" s="4">
        <v>181</v>
      </c>
      <c r="P59" s="4">
        <v>1220700</v>
      </c>
      <c r="Q59" s="4">
        <v>3275600</v>
      </c>
      <c r="R59" s="5">
        <v>-1.8500000000000003E-2</v>
      </c>
      <c r="S59" s="4">
        <v>4695200</v>
      </c>
      <c r="T59" s="4">
        <f t="shared" si="2"/>
        <v>6333450</v>
      </c>
      <c r="U59" s="4">
        <f t="shared" si="6"/>
        <v>4309200</v>
      </c>
      <c r="V59" s="5">
        <v>2.7200000000000002E-2</v>
      </c>
    </row>
    <row r="60" spans="1:22" x14ac:dyDescent="0.2">
      <c r="A60" s="16" t="s">
        <v>225</v>
      </c>
      <c r="B60" s="4">
        <v>10900</v>
      </c>
      <c r="C60" s="4">
        <v>47400</v>
      </c>
      <c r="D60" s="4">
        <v>-36500</v>
      </c>
      <c r="E60" s="4">
        <v>-807810000</v>
      </c>
      <c r="F60" s="4">
        <f t="shared" si="4"/>
        <v>-4032963736</v>
      </c>
      <c r="G60" s="4">
        <v>0</v>
      </c>
      <c r="H60" s="4">
        <v>0</v>
      </c>
      <c r="I60" s="4">
        <v>0</v>
      </c>
      <c r="J60" s="4">
        <v>262800000</v>
      </c>
      <c r="K60" s="24">
        <f t="shared" si="5"/>
        <v>-60046430000</v>
      </c>
      <c r="L60" s="4">
        <v>1291</v>
      </c>
      <c r="M60" s="4">
        <v>2201</v>
      </c>
      <c r="N60" s="4">
        <v>122</v>
      </c>
      <c r="O60" s="4">
        <v>246</v>
      </c>
      <c r="P60" s="4">
        <v>1958800</v>
      </c>
      <c r="Q60" s="4">
        <v>4236100</v>
      </c>
      <c r="R60" s="5">
        <v>-6.8000000000000005E-3</v>
      </c>
      <c r="S60" s="4">
        <v>6709400</v>
      </c>
      <c r="T60" s="4">
        <f t="shared" si="2"/>
        <v>6763450</v>
      </c>
      <c r="U60" s="4">
        <f t="shared" si="6"/>
        <v>4309200</v>
      </c>
      <c r="V60" s="5">
        <v>2.7000000000000003E-2</v>
      </c>
    </row>
    <row r="61" spans="1:22" x14ac:dyDescent="0.2">
      <c r="A61" s="16" t="s">
        <v>224</v>
      </c>
      <c r="B61" s="4">
        <v>101400</v>
      </c>
      <c r="C61" s="4">
        <v>25700</v>
      </c>
      <c r="D61" s="4">
        <v>75700</v>
      </c>
      <c r="E61" s="4">
        <v>1694910000</v>
      </c>
      <c r="F61" s="4">
        <f t="shared" si="4"/>
        <v>-3225153736</v>
      </c>
      <c r="G61" s="4">
        <v>0</v>
      </c>
      <c r="H61" s="4">
        <v>0</v>
      </c>
      <c r="I61" s="4">
        <v>0</v>
      </c>
      <c r="J61" s="4">
        <v>309400000</v>
      </c>
      <c r="K61" s="24">
        <f t="shared" si="5"/>
        <v>-60309230000</v>
      </c>
      <c r="L61" s="4">
        <v>666</v>
      </c>
      <c r="M61" s="4">
        <v>2342</v>
      </c>
      <c r="N61" s="4">
        <v>72</v>
      </c>
      <c r="O61" s="4">
        <v>292</v>
      </c>
      <c r="P61" s="4">
        <v>1121500</v>
      </c>
      <c r="Q61" s="4">
        <v>4344900</v>
      </c>
      <c r="R61" s="5">
        <v>-1.8000000000000002E-2</v>
      </c>
      <c r="S61" s="4">
        <v>8224900</v>
      </c>
      <c r="T61" s="4">
        <f t="shared" si="2"/>
        <v>6343840</v>
      </c>
      <c r="U61" s="4">
        <f t="shared" si="6"/>
        <v>4309200</v>
      </c>
      <c r="V61" s="5">
        <v>3.0899999999999997E-2</v>
      </c>
    </row>
    <row r="62" spans="1:22" x14ac:dyDescent="0.2">
      <c r="A62" s="16" t="s">
        <v>223</v>
      </c>
      <c r="B62" s="4">
        <v>200</v>
      </c>
      <c r="C62" s="4">
        <v>73900</v>
      </c>
      <c r="D62" s="4">
        <v>-73700</v>
      </c>
      <c r="E62" s="4">
        <v>-1664150000</v>
      </c>
      <c r="F62" s="4">
        <f t="shared" si="4"/>
        <v>-4920063736</v>
      </c>
      <c r="K62" s="24">
        <f t="shared" si="5"/>
        <v>-60618630000</v>
      </c>
      <c r="L62" s="4">
        <v>795</v>
      </c>
      <c r="M62" s="4">
        <v>1768</v>
      </c>
      <c r="N62" s="4">
        <v>56</v>
      </c>
      <c r="O62" s="4">
        <v>184</v>
      </c>
      <c r="P62" s="4">
        <v>1078800</v>
      </c>
      <c r="Q62" s="4">
        <v>3080500</v>
      </c>
      <c r="R62" s="5">
        <v>-4.4000000000000003E-3</v>
      </c>
      <c r="S62" s="4">
        <v>4309200</v>
      </c>
      <c r="T62" s="4">
        <f t="shared" si="2"/>
        <v>6546410</v>
      </c>
      <c r="U62" s="4">
        <f t="shared" si="6"/>
        <v>3274500</v>
      </c>
      <c r="V62" s="5">
        <v>1.77E-2</v>
      </c>
    </row>
    <row r="63" spans="1:22" x14ac:dyDescent="0.2">
      <c r="A63" s="16" t="s">
        <v>222</v>
      </c>
      <c r="B63" s="4">
        <v>47700</v>
      </c>
      <c r="C63" s="4">
        <v>803200</v>
      </c>
      <c r="D63" s="4">
        <v>-755500</v>
      </c>
      <c r="E63" s="4">
        <v>-17191710000</v>
      </c>
      <c r="F63" s="4">
        <f t="shared" si="4"/>
        <v>-3255913736</v>
      </c>
      <c r="K63" s="24">
        <f t="shared" si="5"/>
        <v>-60618630000</v>
      </c>
      <c r="L63" s="4">
        <v>872</v>
      </c>
      <c r="M63" s="4">
        <v>1502</v>
      </c>
      <c r="N63" s="4">
        <v>113</v>
      </c>
      <c r="O63" s="4">
        <v>187</v>
      </c>
      <c r="P63" s="4">
        <v>1720400</v>
      </c>
      <c r="Q63" s="4">
        <v>3287000</v>
      </c>
      <c r="R63" s="5">
        <v>-8.8000000000000005E-3</v>
      </c>
      <c r="S63" s="4">
        <v>5446600</v>
      </c>
      <c r="T63" s="4">
        <f t="shared" si="2"/>
        <v>6423800</v>
      </c>
      <c r="U63" s="4">
        <f t="shared" si="6"/>
        <v>3274500</v>
      </c>
      <c r="V63" s="5">
        <v>2.81E-2</v>
      </c>
    </row>
    <row r="64" spans="1:22" x14ac:dyDescent="0.2">
      <c r="A64" s="16" t="s">
        <v>221</v>
      </c>
      <c r="B64" s="4">
        <v>4500</v>
      </c>
      <c r="C64" s="4">
        <v>1610</v>
      </c>
      <c r="D64" s="4">
        <v>2890</v>
      </c>
      <c r="E64" s="4">
        <v>65110000</v>
      </c>
      <c r="F64" s="4">
        <f t="shared" si="4"/>
        <v>13935796264</v>
      </c>
      <c r="K64" s="24">
        <f t="shared" si="5"/>
        <v>-60618630000</v>
      </c>
      <c r="L64" s="4">
        <v>906</v>
      </c>
      <c r="M64" s="4">
        <v>1478</v>
      </c>
      <c r="N64" s="4">
        <v>84</v>
      </c>
      <c r="O64" s="4">
        <v>130</v>
      </c>
      <c r="P64" s="4">
        <v>1474100</v>
      </c>
      <c r="Q64" s="4">
        <v>1969800</v>
      </c>
      <c r="R64" s="5">
        <v>1.34E-2</v>
      </c>
      <c r="S64" s="4">
        <v>12186500</v>
      </c>
      <c r="T64" s="4">
        <f t="shared" si="2"/>
        <v>5679070</v>
      </c>
      <c r="U64" s="4">
        <f t="shared" si="6"/>
        <v>3274500</v>
      </c>
      <c r="V64" s="5">
        <v>2.41E-2</v>
      </c>
    </row>
    <row r="65" spans="1:22" x14ac:dyDescent="0.2">
      <c r="A65" s="16" t="s">
        <v>220</v>
      </c>
      <c r="B65" s="4">
        <v>370510</v>
      </c>
      <c r="C65" s="4">
        <v>298700</v>
      </c>
      <c r="D65" s="4">
        <v>71810</v>
      </c>
      <c r="E65" s="4">
        <v>1472100000</v>
      </c>
      <c r="F65" s="4">
        <f t="shared" si="4"/>
        <v>13870686264</v>
      </c>
      <c r="K65" s="24">
        <f t="shared" si="5"/>
        <v>-60618630000</v>
      </c>
      <c r="L65" s="4">
        <v>986</v>
      </c>
      <c r="M65" s="4">
        <v>1920</v>
      </c>
      <c r="N65" s="4">
        <v>134</v>
      </c>
      <c r="O65" s="4">
        <v>291</v>
      </c>
      <c r="P65" s="4">
        <v>1966900</v>
      </c>
      <c r="Q65" s="4">
        <v>4820300</v>
      </c>
      <c r="R65" s="5">
        <v>-1.55E-2</v>
      </c>
      <c r="S65" s="4">
        <v>6974200</v>
      </c>
      <c r="T65" s="4">
        <f t="shared" si="2"/>
        <v>5528220</v>
      </c>
      <c r="U65" s="4">
        <f t="shared" si="6"/>
        <v>3274500</v>
      </c>
      <c r="V65" s="5">
        <v>4.3400000000000001E-2</v>
      </c>
    </row>
    <row r="66" spans="1:22" x14ac:dyDescent="0.2">
      <c r="A66" s="16" t="s">
        <v>219</v>
      </c>
      <c r="B66" s="4">
        <v>774110</v>
      </c>
      <c r="C66" s="4">
        <v>129300</v>
      </c>
      <c r="D66" s="4">
        <v>644810</v>
      </c>
      <c r="E66" s="4">
        <v>14809900000</v>
      </c>
      <c r="F66" s="4">
        <f t="shared" si="4"/>
        <v>12398586264</v>
      </c>
      <c r="G66" s="4">
        <v>0</v>
      </c>
      <c r="H66" s="4">
        <v>0</v>
      </c>
      <c r="I66" s="4">
        <v>0</v>
      </c>
      <c r="J66" s="4">
        <v>-14470000</v>
      </c>
      <c r="K66" s="24">
        <f t="shared" si="5"/>
        <v>-60618630000</v>
      </c>
      <c r="L66" s="4">
        <v>1824</v>
      </c>
      <c r="M66" s="4">
        <v>1479</v>
      </c>
      <c r="N66" s="4">
        <v>240</v>
      </c>
      <c r="O66" s="4">
        <v>140</v>
      </c>
      <c r="P66" s="4">
        <v>3558500</v>
      </c>
      <c r="Q66" s="4">
        <v>2359600</v>
      </c>
      <c r="R66" s="5">
        <v>1.11E-2</v>
      </c>
      <c r="S66" s="4">
        <v>6086900</v>
      </c>
      <c r="T66" s="4">
        <f t="shared" si="2"/>
        <v>5248910</v>
      </c>
      <c r="U66" s="4">
        <f t="shared" si="6"/>
        <v>3274500</v>
      </c>
      <c r="V66" s="5">
        <v>3.44E-2</v>
      </c>
    </row>
    <row r="67" spans="1:22" x14ac:dyDescent="0.2">
      <c r="A67" s="16" t="s">
        <v>218</v>
      </c>
      <c r="B67" s="4">
        <v>2600</v>
      </c>
      <c r="C67" s="4">
        <v>72800</v>
      </c>
      <c r="D67" s="4">
        <v>-70200</v>
      </c>
      <c r="E67" s="4">
        <v>-1586510000</v>
      </c>
      <c r="F67" s="4">
        <f t="shared" si="4"/>
        <v>-2411313736</v>
      </c>
      <c r="G67" s="4">
        <v>0</v>
      </c>
      <c r="H67" s="4">
        <v>0</v>
      </c>
      <c r="I67" s="4">
        <v>0</v>
      </c>
      <c r="J67" s="4">
        <v>-14470000</v>
      </c>
      <c r="K67" s="24">
        <f t="shared" si="5"/>
        <v>-60604160000</v>
      </c>
      <c r="L67" s="4">
        <v>591</v>
      </c>
      <c r="M67" s="4">
        <v>863</v>
      </c>
      <c r="N67" s="4">
        <v>75</v>
      </c>
      <c r="O67" s="4">
        <v>107</v>
      </c>
      <c r="P67" s="4">
        <v>1138700</v>
      </c>
      <c r="Q67" s="4">
        <v>1960300</v>
      </c>
      <c r="R67" s="5">
        <v>0</v>
      </c>
      <c r="S67" s="4">
        <v>3274500</v>
      </c>
      <c r="T67" s="4">
        <f t="shared" si="2"/>
        <v>5307430</v>
      </c>
      <c r="U67" s="4">
        <f t="shared" si="6"/>
        <v>3657800</v>
      </c>
      <c r="V67" s="5">
        <v>1.54E-2</v>
      </c>
    </row>
    <row r="68" spans="1:22" x14ac:dyDescent="0.2">
      <c r="A68" s="16" t="s">
        <v>217</v>
      </c>
      <c r="B68" s="4">
        <v>272400</v>
      </c>
      <c r="C68" s="4">
        <v>31000</v>
      </c>
      <c r="D68" s="4">
        <v>241400</v>
      </c>
      <c r="E68" s="4">
        <v>5400740000</v>
      </c>
      <c r="F68" s="4">
        <f t="shared" si="4"/>
        <v>-824803736</v>
      </c>
      <c r="K68" s="24">
        <f t="shared" si="5"/>
        <v>-60589690000</v>
      </c>
      <c r="L68" s="4">
        <v>1102</v>
      </c>
      <c r="M68" s="4">
        <v>880</v>
      </c>
      <c r="N68" s="4">
        <v>137</v>
      </c>
      <c r="O68" s="4">
        <v>91</v>
      </c>
      <c r="P68" s="4">
        <v>2201700</v>
      </c>
      <c r="Q68" s="4">
        <v>1443400</v>
      </c>
      <c r="R68" s="5">
        <v>2.2700000000000001E-2</v>
      </c>
      <c r="S68" s="4">
        <v>3657800</v>
      </c>
      <c r="T68" s="4">
        <f t="shared" si="2"/>
        <v>5386090</v>
      </c>
      <c r="U68" s="4">
        <f t="shared" si="6"/>
        <v>4028800</v>
      </c>
      <c r="V68" s="5">
        <v>3.3099999999999997E-2</v>
      </c>
    </row>
    <row r="69" spans="1:22" x14ac:dyDescent="0.2">
      <c r="A69" s="16" t="s">
        <v>216</v>
      </c>
      <c r="B69" s="4">
        <v>33100</v>
      </c>
      <c r="C69" s="4">
        <v>418700</v>
      </c>
      <c r="D69" s="4">
        <v>-385600</v>
      </c>
      <c r="E69" s="4">
        <v>-8662370000</v>
      </c>
      <c r="F69" s="4">
        <f t="shared" si="4"/>
        <v>-6225543736</v>
      </c>
      <c r="K69" s="24">
        <f t="shared" si="5"/>
        <v>-60589690000</v>
      </c>
      <c r="L69" s="4">
        <v>1380</v>
      </c>
      <c r="M69" s="4">
        <v>1865</v>
      </c>
      <c r="N69" s="4">
        <v>146</v>
      </c>
      <c r="O69" s="4">
        <v>240</v>
      </c>
      <c r="P69" s="4">
        <v>2438000</v>
      </c>
      <c r="Q69" s="4">
        <v>3963200</v>
      </c>
      <c r="R69" s="5">
        <v>-2.0299999999999999E-2</v>
      </c>
      <c r="S69" s="4">
        <v>6464500</v>
      </c>
      <c r="T69" s="4">
        <f t="shared" si="2"/>
        <v>5458160</v>
      </c>
      <c r="U69" s="4">
        <f t="shared" si="6"/>
        <v>4028800</v>
      </c>
      <c r="V69" s="5">
        <v>4.3499999999999997E-2</v>
      </c>
    </row>
    <row r="70" spans="1:22" x14ac:dyDescent="0.2">
      <c r="A70" s="16" t="s">
        <v>215</v>
      </c>
      <c r="B70" s="4">
        <v>13200</v>
      </c>
      <c r="C70" s="4">
        <v>121100</v>
      </c>
      <c r="D70" s="4">
        <v>-107900</v>
      </c>
      <c r="E70" s="4">
        <v>-2448070000</v>
      </c>
      <c r="F70" s="4">
        <f t="shared" si="4"/>
        <v>2436826264</v>
      </c>
      <c r="K70" s="24">
        <f t="shared" si="5"/>
        <v>-60589690000</v>
      </c>
      <c r="L70" s="4">
        <v>705</v>
      </c>
      <c r="M70" s="4">
        <v>880</v>
      </c>
      <c r="N70" s="4">
        <v>70</v>
      </c>
      <c r="O70" s="4">
        <v>101</v>
      </c>
      <c r="P70" s="4">
        <v>1117300</v>
      </c>
      <c r="Q70" s="4">
        <v>1652100</v>
      </c>
      <c r="R70" s="5">
        <v>-4.4000000000000003E-3</v>
      </c>
      <c r="S70" s="4">
        <v>11009400</v>
      </c>
      <c r="T70" s="4">
        <f t="shared" si="2"/>
        <v>5926390</v>
      </c>
      <c r="U70" s="4">
        <f t="shared" si="6"/>
        <v>4028800</v>
      </c>
      <c r="V70" s="5">
        <v>1.54E-2</v>
      </c>
    </row>
    <row r="71" spans="1:22" x14ac:dyDescent="0.2">
      <c r="A71" s="16" t="s">
        <v>214</v>
      </c>
      <c r="B71" s="4">
        <v>9900</v>
      </c>
      <c r="C71" s="4">
        <v>898400</v>
      </c>
      <c r="D71" s="4">
        <v>-888500</v>
      </c>
      <c r="E71" s="4">
        <v>-20219630000</v>
      </c>
      <c r="F71" s="4">
        <f t="shared" si="4"/>
        <v>4884896264</v>
      </c>
      <c r="K71" s="24">
        <f t="shared" si="5"/>
        <v>-60589690000</v>
      </c>
      <c r="L71" s="4">
        <v>1083</v>
      </c>
      <c r="M71" s="4">
        <v>1210</v>
      </c>
      <c r="N71" s="4">
        <v>97</v>
      </c>
      <c r="O71" s="4">
        <v>120</v>
      </c>
      <c r="P71" s="4">
        <v>1777200</v>
      </c>
      <c r="Q71" s="4">
        <v>2099100</v>
      </c>
      <c r="R71" s="5">
        <v>-1.1000000000000001E-2</v>
      </c>
      <c r="S71" s="4">
        <v>4028800</v>
      </c>
      <c r="T71" s="4">
        <f t="shared" si="2"/>
        <v>5839750</v>
      </c>
      <c r="U71" s="4">
        <f t="shared" si="6"/>
        <v>3293800</v>
      </c>
      <c r="V71" s="5">
        <v>3.2400000000000005E-2</v>
      </c>
    </row>
    <row r="72" spans="1:22" x14ac:dyDescent="0.2">
      <c r="A72" s="16" t="s">
        <v>213</v>
      </c>
      <c r="B72" s="4">
        <v>168700</v>
      </c>
      <c r="C72" s="4">
        <v>342400</v>
      </c>
      <c r="D72" s="4">
        <v>-173700</v>
      </c>
      <c r="E72" s="4">
        <v>-3773700000</v>
      </c>
      <c r="F72" s="4">
        <f t="shared" si="4"/>
        <v>25104526264</v>
      </c>
      <c r="G72" s="4">
        <v>0</v>
      </c>
      <c r="H72" s="4">
        <v>0</v>
      </c>
      <c r="I72" s="4">
        <v>0</v>
      </c>
      <c r="J72" s="4">
        <v>-23151370000</v>
      </c>
      <c r="K72" s="24">
        <f t="shared" si="5"/>
        <v>-60589690000</v>
      </c>
      <c r="L72" s="4">
        <v>1561</v>
      </c>
      <c r="M72" s="4">
        <v>1424</v>
      </c>
      <c r="N72" s="4">
        <v>137</v>
      </c>
      <c r="O72" s="4">
        <v>212</v>
      </c>
      <c r="P72" s="4">
        <v>2304500</v>
      </c>
      <c r="Q72" s="4">
        <v>2823100</v>
      </c>
      <c r="R72" s="5">
        <v>3.39E-2</v>
      </c>
      <c r="S72" s="4">
        <v>6334900</v>
      </c>
      <c r="T72" s="4">
        <f t="shared" si="2"/>
        <v>5713200</v>
      </c>
      <c r="U72" s="4">
        <f t="shared" si="6"/>
        <v>3293800</v>
      </c>
      <c r="V72" s="5">
        <v>4.3700000000000003E-2</v>
      </c>
    </row>
    <row r="73" spans="1:22" x14ac:dyDescent="0.2">
      <c r="A73" s="16" t="s">
        <v>212</v>
      </c>
      <c r="B73" s="4">
        <v>27600</v>
      </c>
      <c r="C73" s="4">
        <v>197900</v>
      </c>
      <c r="D73" s="4">
        <v>-170300</v>
      </c>
      <c r="E73" s="4">
        <v>-3814280000</v>
      </c>
      <c r="F73" s="4">
        <f t="shared" si="4"/>
        <v>28878226264</v>
      </c>
      <c r="G73" s="4">
        <v>0</v>
      </c>
      <c r="H73" s="4">
        <v>0</v>
      </c>
      <c r="I73" s="4">
        <v>0</v>
      </c>
      <c r="J73" s="4">
        <v>-14237775000</v>
      </c>
      <c r="K73" s="24">
        <f t="shared" si="5"/>
        <v>-37438320000</v>
      </c>
      <c r="L73" s="4">
        <v>602</v>
      </c>
      <c r="M73" s="4">
        <v>1158</v>
      </c>
      <c r="N73" s="4">
        <v>54</v>
      </c>
      <c r="O73" s="4">
        <v>147</v>
      </c>
      <c r="P73" s="4">
        <v>945500</v>
      </c>
      <c r="Q73" s="4">
        <v>2034900</v>
      </c>
      <c r="R73" s="5">
        <v>-1.3500000000000002E-2</v>
      </c>
      <c r="S73" s="4">
        <v>4220500</v>
      </c>
      <c r="T73" s="4">
        <f t="shared" si="2"/>
        <v>5416700</v>
      </c>
      <c r="U73" s="4">
        <f t="shared" si="6"/>
        <v>3293800</v>
      </c>
      <c r="V73" s="5">
        <v>3.0800000000000001E-2</v>
      </c>
    </row>
    <row r="74" spans="1:22" x14ac:dyDescent="0.2">
      <c r="A74" s="16" t="s">
        <v>211</v>
      </c>
      <c r="B74" s="4">
        <v>950900</v>
      </c>
      <c r="C74" s="4">
        <v>57600</v>
      </c>
      <c r="D74" s="4">
        <v>893300</v>
      </c>
      <c r="E74" s="4">
        <v>19902280000</v>
      </c>
      <c r="F74" s="4">
        <f t="shared" ref="F74:F79" si="7">E74+F75</f>
        <v>32692506264</v>
      </c>
      <c r="G74" s="4">
        <v>0</v>
      </c>
      <c r="H74" s="4">
        <v>0</v>
      </c>
      <c r="I74" s="4">
        <v>0</v>
      </c>
      <c r="J74" s="4">
        <v>-40277280000</v>
      </c>
      <c r="K74" s="24">
        <f t="shared" ref="K74:K79" si="8">K75+J74</f>
        <v>-23200545000</v>
      </c>
      <c r="L74" s="4">
        <v>1307</v>
      </c>
      <c r="M74" s="4">
        <v>1004</v>
      </c>
      <c r="N74" s="4">
        <v>171</v>
      </c>
      <c r="O74" s="4">
        <v>129</v>
      </c>
      <c r="P74" s="4">
        <v>2596200</v>
      </c>
      <c r="Q74" s="4">
        <v>1959700</v>
      </c>
      <c r="R74" s="5">
        <v>2.52E-2</v>
      </c>
      <c r="S74" s="4">
        <v>4739200</v>
      </c>
      <c r="T74" s="4">
        <f t="shared" ref="T74:T79" si="9">AVERAGE(S75:S84)</f>
        <v>5100130</v>
      </c>
      <c r="U74" s="4">
        <f t="shared" ref="U74:U79" si="10">MIN(S75:S79)</f>
        <v>3293800</v>
      </c>
      <c r="V74" s="5">
        <v>3.9699999999999999E-2</v>
      </c>
    </row>
    <row r="75" spans="1:22" x14ac:dyDescent="0.2">
      <c r="A75" s="16" t="s">
        <v>210</v>
      </c>
      <c r="B75" s="4">
        <v>356400</v>
      </c>
      <c r="C75" s="4">
        <v>11900</v>
      </c>
      <c r="D75" s="4">
        <v>344500</v>
      </c>
      <c r="E75" s="4">
        <v>7604220000</v>
      </c>
      <c r="F75" s="4">
        <f t="shared" si="7"/>
        <v>12790226264</v>
      </c>
      <c r="G75" s="4">
        <v>0</v>
      </c>
      <c r="H75" s="4">
        <v>0</v>
      </c>
      <c r="I75" s="4">
        <v>0</v>
      </c>
      <c r="J75" s="4">
        <v>-40277280000</v>
      </c>
      <c r="K75" s="24">
        <f t="shared" si="8"/>
        <v>17076735000</v>
      </c>
      <c r="L75" s="4">
        <v>841</v>
      </c>
      <c r="M75" s="4">
        <v>1912</v>
      </c>
      <c r="N75" s="4">
        <v>88</v>
      </c>
      <c r="O75" s="4">
        <v>242</v>
      </c>
      <c r="P75" s="4">
        <v>1504500</v>
      </c>
      <c r="Q75" s="4">
        <v>3738000</v>
      </c>
      <c r="R75" s="5">
        <v>-1.5900000000000001E-2</v>
      </c>
      <c r="S75" s="4">
        <v>5465700</v>
      </c>
      <c r="T75" s="4">
        <f t="shared" si="9"/>
        <v>5101640</v>
      </c>
      <c r="U75" s="4">
        <f t="shared" si="10"/>
        <v>3293800</v>
      </c>
      <c r="V75" s="5">
        <v>3.1300000000000001E-2</v>
      </c>
    </row>
    <row r="76" spans="1:22" x14ac:dyDescent="0.2">
      <c r="A76" s="16" t="s">
        <v>208</v>
      </c>
      <c r="B76" s="4">
        <v>21600</v>
      </c>
      <c r="C76" s="4">
        <v>315600</v>
      </c>
      <c r="D76" s="4">
        <v>-294000</v>
      </c>
      <c r="E76" s="4">
        <v>-6593920000</v>
      </c>
      <c r="F76" s="4">
        <f t="shared" si="7"/>
        <v>5186006264</v>
      </c>
      <c r="G76" s="4">
        <v>0</v>
      </c>
      <c r="H76" s="4">
        <v>0</v>
      </c>
      <c r="I76" s="4">
        <v>0</v>
      </c>
      <c r="J76" s="4">
        <v>-8803740000</v>
      </c>
      <c r="K76" s="24">
        <f t="shared" si="8"/>
        <v>57354015000</v>
      </c>
      <c r="L76" s="4">
        <v>525</v>
      </c>
      <c r="M76" s="4">
        <v>968</v>
      </c>
      <c r="N76" s="4">
        <v>73</v>
      </c>
      <c r="O76" s="4">
        <v>138</v>
      </c>
      <c r="P76" s="4">
        <v>1096700</v>
      </c>
      <c r="Q76" s="4">
        <v>2197100</v>
      </c>
      <c r="R76" s="5">
        <v>-8.8999999999999999E-3</v>
      </c>
      <c r="S76" s="4">
        <v>3293800</v>
      </c>
      <c r="T76" s="4">
        <f t="shared" si="9"/>
        <v>4998180</v>
      </c>
      <c r="U76" s="4">
        <f t="shared" si="10"/>
        <v>3162400</v>
      </c>
      <c r="V76" s="5">
        <v>2.2099999999999998E-2</v>
      </c>
    </row>
    <row r="77" spans="1:22" x14ac:dyDescent="0.2">
      <c r="A77" s="16" t="s">
        <v>207</v>
      </c>
      <c r="B77" s="4">
        <v>282700</v>
      </c>
      <c r="C77" s="4">
        <v>115200</v>
      </c>
      <c r="D77" s="4">
        <v>167500</v>
      </c>
      <c r="E77" s="4">
        <v>3745550000</v>
      </c>
      <c r="F77" s="4">
        <f t="shared" si="7"/>
        <v>11779926264</v>
      </c>
      <c r="G77" s="4">
        <v>0</v>
      </c>
      <c r="H77" s="4">
        <v>0</v>
      </c>
      <c r="I77" s="4">
        <v>0</v>
      </c>
      <c r="J77" s="4">
        <v>-9770700000</v>
      </c>
      <c r="K77" s="24">
        <f t="shared" si="8"/>
        <v>66157755000</v>
      </c>
      <c r="L77" s="4">
        <v>1316</v>
      </c>
      <c r="M77" s="4">
        <v>714</v>
      </c>
      <c r="N77" s="4">
        <v>116</v>
      </c>
      <c r="O77" s="4">
        <v>136</v>
      </c>
      <c r="P77" s="4">
        <v>1700500</v>
      </c>
      <c r="Q77" s="4">
        <v>1972200</v>
      </c>
      <c r="R77" s="5">
        <v>1.5900000000000001E-2</v>
      </c>
      <c r="S77" s="4">
        <v>3859700</v>
      </c>
      <c r="T77" s="4">
        <f t="shared" si="9"/>
        <v>4908760</v>
      </c>
      <c r="U77" s="4">
        <f t="shared" si="10"/>
        <v>3162400</v>
      </c>
      <c r="V77" s="5">
        <v>3.32E-2</v>
      </c>
    </row>
    <row r="78" spans="1:22" x14ac:dyDescent="0.2">
      <c r="A78" s="16" t="s">
        <v>206</v>
      </c>
      <c r="B78" s="4">
        <v>123100</v>
      </c>
      <c r="C78" s="4">
        <v>22400</v>
      </c>
      <c r="D78" s="4">
        <v>100700</v>
      </c>
      <c r="E78" s="4">
        <v>2224830000</v>
      </c>
      <c r="F78" s="4">
        <f t="shared" si="7"/>
        <v>8034376264</v>
      </c>
      <c r="G78" s="4">
        <v>0</v>
      </c>
      <c r="H78" s="4">
        <v>0</v>
      </c>
      <c r="I78" s="4">
        <v>0</v>
      </c>
      <c r="J78" s="4">
        <v>-23543275000</v>
      </c>
      <c r="K78" s="24">
        <f t="shared" si="8"/>
        <v>75928455000</v>
      </c>
      <c r="L78" s="4">
        <v>1455</v>
      </c>
      <c r="M78" s="4">
        <v>984</v>
      </c>
      <c r="N78" s="4">
        <v>122</v>
      </c>
      <c r="O78" s="4">
        <v>179</v>
      </c>
      <c r="P78" s="4">
        <v>1791700</v>
      </c>
      <c r="Q78" s="4">
        <v>2526900</v>
      </c>
      <c r="R78" s="5">
        <v>2.3E-3</v>
      </c>
      <c r="S78" s="4">
        <v>4444400</v>
      </c>
      <c r="T78" s="4">
        <f t="shared" si="9"/>
        <v>4702680</v>
      </c>
      <c r="U78" s="4">
        <f t="shared" si="10"/>
        <v>1255500</v>
      </c>
      <c r="V78" s="5">
        <v>3.1E-2</v>
      </c>
    </row>
    <row r="79" spans="1:22" x14ac:dyDescent="0.2">
      <c r="A79" s="16" t="s">
        <v>205</v>
      </c>
      <c r="B79" s="4">
        <v>171600</v>
      </c>
      <c r="C79" s="4">
        <v>74400</v>
      </c>
      <c r="D79" s="4">
        <v>97200</v>
      </c>
      <c r="E79" s="4">
        <v>2151703402</v>
      </c>
      <c r="F79" s="4">
        <f t="shared" si="7"/>
        <v>5809546264</v>
      </c>
      <c r="G79" s="4">
        <v>0</v>
      </c>
      <c r="H79" s="4">
        <v>0</v>
      </c>
      <c r="I79" s="4">
        <v>0</v>
      </c>
      <c r="J79" s="4">
        <v>50500000000</v>
      </c>
      <c r="K79" s="24">
        <f t="shared" si="8"/>
        <v>99471730000</v>
      </c>
      <c r="L79" s="4">
        <v>1294</v>
      </c>
      <c r="M79" s="4">
        <v>1051</v>
      </c>
      <c r="N79" s="4">
        <v>156</v>
      </c>
      <c r="O79" s="4">
        <v>117</v>
      </c>
      <c r="P79" s="4">
        <v>2348100</v>
      </c>
      <c r="Q79" s="4">
        <v>1907800</v>
      </c>
      <c r="R79" s="5">
        <v>1.6200000000000003E-2</v>
      </c>
      <c r="S79" s="4">
        <v>7185200</v>
      </c>
      <c r="T79" s="4">
        <f t="shared" si="9"/>
        <v>4225180</v>
      </c>
      <c r="U79" s="4">
        <f t="shared" si="10"/>
        <v>1255500</v>
      </c>
      <c r="V79" s="5">
        <v>4.8600000000000004E-2</v>
      </c>
    </row>
    <row r="80" spans="1:22" x14ac:dyDescent="0.2">
      <c r="A80" s="16" t="s">
        <v>204</v>
      </c>
      <c r="B80" s="4">
        <v>722100</v>
      </c>
      <c r="C80" s="4">
        <v>131100</v>
      </c>
      <c r="D80" s="4">
        <v>591000</v>
      </c>
      <c r="E80" s="4">
        <v>12612798979</v>
      </c>
      <c r="F80" s="4">
        <f t="shared" ref="F80:F90" si="11">E80+F81</f>
        <v>3657842862</v>
      </c>
      <c r="G80" s="4">
        <v>2500000</v>
      </c>
      <c r="H80" s="4">
        <v>0</v>
      </c>
      <c r="I80" s="4">
        <v>2500000</v>
      </c>
      <c r="J80" s="4">
        <v>50500000000</v>
      </c>
      <c r="K80" s="24">
        <f t="shared" ref="K80:K90" si="12">K81+J80</f>
        <v>48971730000</v>
      </c>
      <c r="L80" s="4">
        <v>1916</v>
      </c>
      <c r="M80" s="4">
        <v>1020</v>
      </c>
      <c r="N80" s="4">
        <v>222</v>
      </c>
      <c r="O80" s="4">
        <v>98</v>
      </c>
      <c r="P80" s="4">
        <v>3420200</v>
      </c>
      <c r="Q80" s="4">
        <v>1854300</v>
      </c>
      <c r="R80" s="5">
        <v>5.8600000000000006E-2</v>
      </c>
      <c r="S80" s="4">
        <v>15691700</v>
      </c>
      <c r="T80" s="4">
        <f t="shared" ref="T80:T96" si="13">AVERAGE(S81:S90)</f>
        <v>2949190</v>
      </c>
      <c r="U80" s="4">
        <f t="shared" ref="U80:U90" si="14">MIN(S81:S85)</f>
        <v>1255500</v>
      </c>
      <c r="V80" s="5">
        <v>5.9800000000000006E-2</v>
      </c>
    </row>
    <row r="81" spans="1:22" x14ac:dyDescent="0.2">
      <c r="A81" s="16" t="s">
        <v>203</v>
      </c>
      <c r="B81" s="4">
        <v>22900</v>
      </c>
      <c r="C81" s="4">
        <v>100</v>
      </c>
      <c r="D81" s="4">
        <v>22800</v>
      </c>
      <c r="E81" s="4">
        <v>471021836</v>
      </c>
      <c r="F81" s="4">
        <f t="shared" si="11"/>
        <v>-8954956117</v>
      </c>
      <c r="G81" s="4">
        <v>50000</v>
      </c>
      <c r="H81" s="4">
        <v>0</v>
      </c>
      <c r="I81" s="4">
        <v>50000</v>
      </c>
      <c r="J81" s="4">
        <v>1040000000</v>
      </c>
      <c r="K81" s="24">
        <f t="shared" si="12"/>
        <v>-1528270000</v>
      </c>
      <c r="L81" s="4">
        <v>601</v>
      </c>
      <c r="M81" s="4">
        <v>1075</v>
      </c>
      <c r="N81" s="4">
        <v>67</v>
      </c>
      <c r="O81" s="4">
        <v>99</v>
      </c>
      <c r="P81" s="4">
        <v>1113100</v>
      </c>
      <c r="Q81" s="4">
        <v>1974900</v>
      </c>
      <c r="R81" s="5">
        <v>-1.46E-2</v>
      </c>
      <c r="S81" s="4">
        <v>3162400</v>
      </c>
      <c r="T81" s="4">
        <f t="shared" si="13"/>
        <v>2834191.3</v>
      </c>
      <c r="U81" s="4">
        <f t="shared" si="14"/>
        <v>1255500</v>
      </c>
      <c r="V81" s="5">
        <v>2.4E-2</v>
      </c>
    </row>
    <row r="82" spans="1:22" x14ac:dyDescent="0.2">
      <c r="A82" s="16" t="s">
        <v>200</v>
      </c>
      <c r="B82" s="4">
        <v>83200</v>
      </c>
      <c r="C82" s="4">
        <v>8800</v>
      </c>
      <c r="D82" s="4">
        <v>74400</v>
      </c>
      <c r="E82" s="4">
        <v>1531152047</v>
      </c>
      <c r="F82" s="4">
        <f t="shared" si="11"/>
        <v>-9425977953</v>
      </c>
      <c r="K82" s="24">
        <f t="shared" si="12"/>
        <v>-2568270000</v>
      </c>
      <c r="L82" s="4">
        <v>1735</v>
      </c>
      <c r="M82" s="4">
        <v>1111</v>
      </c>
      <c r="N82" s="4">
        <v>158</v>
      </c>
      <c r="O82" s="4">
        <v>96</v>
      </c>
      <c r="P82" s="4">
        <v>2921000</v>
      </c>
      <c r="Q82" s="4">
        <v>1772900</v>
      </c>
      <c r="R82" s="5">
        <v>4.0099999999999997E-2</v>
      </c>
      <c r="S82" s="4">
        <v>5069400</v>
      </c>
      <c r="T82" s="4">
        <f t="shared" si="13"/>
        <v>2694462.5</v>
      </c>
      <c r="U82" s="4">
        <f t="shared" si="14"/>
        <v>1255500</v>
      </c>
      <c r="V82" s="5">
        <v>3.61E-2</v>
      </c>
    </row>
    <row r="83" spans="1:22" x14ac:dyDescent="0.2">
      <c r="A83" s="16" t="s">
        <v>199</v>
      </c>
      <c r="B83" s="4">
        <v>5200</v>
      </c>
      <c r="C83" s="4">
        <v>31</v>
      </c>
      <c r="D83" s="4">
        <v>5169</v>
      </c>
      <c r="E83" s="4">
        <v>103710000</v>
      </c>
      <c r="F83" s="4">
        <f t="shared" si="11"/>
        <v>-10957130000</v>
      </c>
      <c r="K83" s="24">
        <f t="shared" si="12"/>
        <v>-2568270000</v>
      </c>
      <c r="L83" s="4">
        <v>302</v>
      </c>
      <c r="M83" s="4">
        <v>544</v>
      </c>
      <c r="N83" s="4">
        <v>18</v>
      </c>
      <c r="O83" s="4">
        <v>34</v>
      </c>
      <c r="P83" s="4">
        <v>406200</v>
      </c>
      <c r="Q83" s="4">
        <v>849300</v>
      </c>
      <c r="R83" s="5">
        <v>5.1000000000000004E-3</v>
      </c>
      <c r="S83" s="4">
        <v>1255500</v>
      </c>
      <c r="T83" s="4">
        <f t="shared" si="13"/>
        <v>2869050.6</v>
      </c>
      <c r="U83" s="4">
        <f t="shared" si="14"/>
        <v>1573500</v>
      </c>
      <c r="V83" s="5">
        <v>1.4999999999999999E-2</v>
      </c>
    </row>
    <row r="84" spans="1:22" x14ac:dyDescent="0.2">
      <c r="A84" s="16" t="s">
        <v>193</v>
      </c>
      <c r="B84" s="4">
        <v>100</v>
      </c>
      <c r="C84" s="4">
        <v>8200</v>
      </c>
      <c r="D84" s="4">
        <v>-8100</v>
      </c>
      <c r="E84" s="4">
        <v>-162160000</v>
      </c>
      <c r="F84" s="4">
        <f t="shared" si="11"/>
        <v>-11060840000</v>
      </c>
      <c r="G84" s="4">
        <v>0</v>
      </c>
      <c r="H84" s="4">
        <v>0</v>
      </c>
      <c r="I84" s="4">
        <v>0</v>
      </c>
      <c r="J84" s="4">
        <v>-1981270000</v>
      </c>
      <c r="K84" s="24">
        <f t="shared" si="12"/>
        <v>-2568270000</v>
      </c>
      <c r="L84" s="4">
        <v>292</v>
      </c>
      <c r="M84" s="4">
        <v>574</v>
      </c>
      <c r="N84" s="4">
        <v>20</v>
      </c>
      <c r="O84" s="4">
        <v>54</v>
      </c>
      <c r="P84" s="4">
        <v>379600</v>
      </c>
      <c r="Q84" s="4">
        <v>995500</v>
      </c>
      <c r="R84" s="5">
        <v>-5.0000000000000001E-3</v>
      </c>
      <c r="S84" s="4">
        <v>1573500</v>
      </c>
      <c r="T84" s="4">
        <f t="shared" si="13"/>
        <v>3070024.8</v>
      </c>
      <c r="U84" s="4">
        <f t="shared" si="14"/>
        <v>2259200</v>
      </c>
      <c r="V84" s="5">
        <v>0.01</v>
      </c>
    </row>
    <row r="85" spans="1:22" x14ac:dyDescent="0.2">
      <c r="A85" s="16" t="s">
        <v>192</v>
      </c>
      <c r="B85" s="4">
        <v>117000</v>
      </c>
      <c r="C85" s="4">
        <v>74900</v>
      </c>
      <c r="D85" s="4">
        <v>42100</v>
      </c>
      <c r="E85" s="4">
        <v>815800000</v>
      </c>
      <c r="F85" s="4">
        <f t="shared" si="11"/>
        <v>-10898680000</v>
      </c>
      <c r="K85" s="24">
        <f t="shared" si="12"/>
        <v>-587000000</v>
      </c>
      <c r="L85" s="4">
        <v>423</v>
      </c>
      <c r="M85" s="4">
        <v>794</v>
      </c>
      <c r="N85" s="4">
        <v>55</v>
      </c>
      <c r="O85" s="4">
        <v>96</v>
      </c>
      <c r="P85" s="4">
        <v>1258800</v>
      </c>
      <c r="Q85" s="4">
        <v>1516000</v>
      </c>
      <c r="R85" s="5">
        <v>-5.0000000000000001E-3</v>
      </c>
      <c r="S85" s="4">
        <v>5480800</v>
      </c>
      <c r="T85" s="4">
        <f t="shared" si="13"/>
        <v>2860437.3</v>
      </c>
      <c r="U85" s="4">
        <f t="shared" si="14"/>
        <v>2259200</v>
      </c>
      <c r="V85" s="5">
        <v>2.2099999999999998E-2</v>
      </c>
    </row>
    <row r="86" spans="1:22" x14ac:dyDescent="0.2">
      <c r="A86" s="16" t="s">
        <v>191</v>
      </c>
      <c r="B86" s="4">
        <v>0</v>
      </c>
      <c r="C86" s="4">
        <v>40600</v>
      </c>
      <c r="D86" s="4">
        <v>-40600</v>
      </c>
      <c r="E86" s="4">
        <v>-827220000</v>
      </c>
      <c r="F86" s="4">
        <f t="shared" si="11"/>
        <v>-11714480000</v>
      </c>
      <c r="K86" s="24">
        <f t="shared" si="12"/>
        <v>-587000000</v>
      </c>
      <c r="L86" s="4">
        <v>360</v>
      </c>
      <c r="M86" s="4">
        <v>790</v>
      </c>
      <c r="N86" s="4">
        <v>32</v>
      </c>
      <c r="O86" s="4">
        <v>89</v>
      </c>
      <c r="P86" s="4">
        <v>767500</v>
      </c>
      <c r="Q86" s="4">
        <v>1481200</v>
      </c>
      <c r="R86" s="5">
        <v>-1.24E-2</v>
      </c>
      <c r="S86" s="4">
        <v>2259200</v>
      </c>
      <c r="T86" s="4">
        <f t="shared" si="13"/>
        <v>3143427.5</v>
      </c>
      <c r="U86" s="4">
        <f t="shared" si="14"/>
        <v>2012413</v>
      </c>
      <c r="V86" s="5">
        <v>2.4399999999999998E-2</v>
      </c>
    </row>
    <row r="87" spans="1:22" x14ac:dyDescent="0.2">
      <c r="A87" s="16" t="s">
        <v>190</v>
      </c>
      <c r="B87" s="4">
        <v>0</v>
      </c>
      <c r="C87" s="4">
        <v>75800</v>
      </c>
      <c r="D87" s="4">
        <v>-75800</v>
      </c>
      <c r="E87" s="4">
        <v>-1544890000</v>
      </c>
      <c r="F87" s="4">
        <f t="shared" si="11"/>
        <v>-10887260000</v>
      </c>
      <c r="K87" s="24">
        <f t="shared" si="12"/>
        <v>-587000000</v>
      </c>
      <c r="L87" s="4">
        <v>802</v>
      </c>
      <c r="M87" s="4">
        <v>844</v>
      </c>
      <c r="N87" s="4">
        <v>62</v>
      </c>
      <c r="O87" s="4">
        <v>97</v>
      </c>
      <c r="P87" s="4">
        <v>1203400</v>
      </c>
      <c r="Q87" s="4">
        <v>1690200</v>
      </c>
      <c r="R87" s="5">
        <v>5.0000000000000001E-3</v>
      </c>
      <c r="S87" s="4">
        <v>2965500</v>
      </c>
      <c r="T87" s="4">
        <f t="shared" si="13"/>
        <v>3256837.5</v>
      </c>
      <c r="U87" s="4">
        <f t="shared" si="14"/>
        <v>2012413</v>
      </c>
      <c r="V87" s="5">
        <v>3.6299999999999999E-2</v>
      </c>
    </row>
    <row r="88" spans="1:22" x14ac:dyDescent="0.2">
      <c r="A88" s="16" t="s">
        <v>189</v>
      </c>
      <c r="B88" s="4">
        <v>40200</v>
      </c>
      <c r="C88" s="4">
        <v>42500</v>
      </c>
      <c r="D88" s="4">
        <v>-2300</v>
      </c>
      <c r="E88" s="4">
        <v>-56980000</v>
      </c>
      <c r="F88" s="4">
        <f t="shared" si="11"/>
        <v>-9342370000</v>
      </c>
      <c r="K88" s="24">
        <f t="shared" si="12"/>
        <v>-587000000</v>
      </c>
      <c r="L88" s="4">
        <v>454</v>
      </c>
      <c r="M88" s="4">
        <v>993</v>
      </c>
      <c r="N88" s="4">
        <v>41</v>
      </c>
      <c r="O88" s="4">
        <v>62</v>
      </c>
      <c r="P88" s="4">
        <v>733600</v>
      </c>
      <c r="Q88" s="4">
        <v>1319600</v>
      </c>
      <c r="R88" s="5">
        <v>0</v>
      </c>
      <c r="S88" s="4">
        <v>2383600</v>
      </c>
      <c r="T88" s="4">
        <f t="shared" si="13"/>
        <v>3443446.6</v>
      </c>
      <c r="U88" s="4">
        <f t="shared" si="14"/>
        <v>2012413</v>
      </c>
      <c r="V88" s="5">
        <v>3.6499999999999998E-2</v>
      </c>
    </row>
    <row r="89" spans="1:22" x14ac:dyDescent="0.2">
      <c r="A89" s="16" t="s">
        <v>188</v>
      </c>
      <c r="B89" s="4">
        <v>22900</v>
      </c>
      <c r="C89" s="4">
        <v>3800</v>
      </c>
      <c r="D89" s="4">
        <v>19100</v>
      </c>
      <c r="E89" s="4">
        <v>386100000</v>
      </c>
      <c r="F89" s="4">
        <f t="shared" si="11"/>
        <v>-9285390000</v>
      </c>
      <c r="K89" s="24">
        <f t="shared" si="12"/>
        <v>-587000000</v>
      </c>
      <c r="L89" s="4">
        <v>534</v>
      </c>
      <c r="M89" s="4">
        <v>973</v>
      </c>
      <c r="N89" s="4">
        <v>29</v>
      </c>
      <c r="O89" s="4">
        <v>105</v>
      </c>
      <c r="P89" s="4">
        <v>655100</v>
      </c>
      <c r="Q89" s="4">
        <v>1753100</v>
      </c>
      <c r="R89" s="5">
        <v>2.5000000000000001E-3</v>
      </c>
      <c r="S89" s="4">
        <v>2410200</v>
      </c>
      <c r="T89" s="4">
        <f t="shared" si="13"/>
        <v>3625379.7</v>
      </c>
      <c r="U89" s="4">
        <f t="shared" si="14"/>
        <v>2012413</v>
      </c>
      <c r="V89" s="5">
        <v>3.5900000000000001E-2</v>
      </c>
    </row>
    <row r="90" spans="1:22" x14ac:dyDescent="0.2">
      <c r="A90" s="16" t="s">
        <v>187</v>
      </c>
      <c r="B90" s="4">
        <v>15900</v>
      </c>
      <c r="C90" s="4">
        <v>15700</v>
      </c>
      <c r="D90" s="4">
        <v>200</v>
      </c>
      <c r="E90" s="4">
        <v>5680000</v>
      </c>
      <c r="F90" s="4">
        <f t="shared" si="11"/>
        <v>-9671490000</v>
      </c>
      <c r="K90" s="24">
        <f t="shared" si="12"/>
        <v>-587000000</v>
      </c>
      <c r="L90" s="4">
        <v>805</v>
      </c>
      <c r="M90" s="4">
        <v>1062</v>
      </c>
      <c r="N90" s="4">
        <v>59</v>
      </c>
      <c r="O90" s="4">
        <v>77</v>
      </c>
      <c r="P90" s="4">
        <v>1219300</v>
      </c>
      <c r="Q90" s="4">
        <v>1415500</v>
      </c>
      <c r="R90" s="5">
        <v>-1.4800000000000001E-2</v>
      </c>
      <c r="S90" s="4">
        <v>2931800</v>
      </c>
      <c r="T90" s="4">
        <f t="shared" si="13"/>
        <v>3786813.1</v>
      </c>
      <c r="U90" s="4">
        <f t="shared" si="14"/>
        <v>2012413</v>
      </c>
      <c r="V90" s="5">
        <v>2.8999999999999998E-2</v>
      </c>
    </row>
    <row r="91" spans="1:22" x14ac:dyDescent="0.2">
      <c r="A91" s="16" t="s">
        <v>186</v>
      </c>
      <c r="B91" s="4">
        <v>1000</v>
      </c>
      <c r="C91" s="4">
        <v>46700</v>
      </c>
      <c r="D91" s="4">
        <v>-45700</v>
      </c>
      <c r="E91" s="4">
        <v>-936390000</v>
      </c>
      <c r="F91" s="4">
        <f t="shared" ref="F91:F102" si="15">E91+F92</f>
        <v>-9677170000</v>
      </c>
      <c r="K91" s="24">
        <f t="shared" ref="K91:K102" si="16">K92+J91</f>
        <v>-587000000</v>
      </c>
      <c r="L91" s="4">
        <v>120</v>
      </c>
      <c r="M91" s="4">
        <v>438</v>
      </c>
      <c r="N91" s="4">
        <v>20</v>
      </c>
      <c r="O91" s="4">
        <v>35</v>
      </c>
      <c r="P91" s="4">
        <v>270000</v>
      </c>
      <c r="Q91" s="4">
        <v>803500</v>
      </c>
      <c r="R91" s="5">
        <v>6.9199999999999998E-2</v>
      </c>
      <c r="S91" s="4">
        <v>2012413</v>
      </c>
      <c r="T91" s="4">
        <f t="shared" si="13"/>
        <v>3640350.7</v>
      </c>
      <c r="U91" s="4">
        <f t="shared" ref="U91:U102" si="17">MIN(S92:S96)</f>
        <v>3001381</v>
      </c>
      <c r="V91" s="5">
        <v>7.4000000000000003E-3</v>
      </c>
    </row>
    <row r="92" spans="1:22" x14ac:dyDescent="0.2">
      <c r="A92" s="16" t="s">
        <v>185</v>
      </c>
      <c r="B92" s="4">
        <v>4510</v>
      </c>
      <c r="C92" s="4">
        <v>80000</v>
      </c>
      <c r="D92" s="4">
        <v>-75490</v>
      </c>
      <c r="E92" s="4">
        <v>-2142940000</v>
      </c>
      <c r="F92" s="4">
        <f t="shared" si="15"/>
        <v>-8740780000</v>
      </c>
      <c r="K92" s="24">
        <f t="shared" si="16"/>
        <v>-587000000</v>
      </c>
      <c r="L92" s="4">
        <v>1095</v>
      </c>
      <c r="M92" s="4">
        <v>1338</v>
      </c>
      <c r="N92" s="4">
        <v>75</v>
      </c>
      <c r="O92" s="4">
        <v>99</v>
      </c>
      <c r="P92" s="4">
        <v>1246800</v>
      </c>
      <c r="Q92" s="4">
        <v>1512100</v>
      </c>
      <c r="R92" s="5">
        <v>-5.1999999999999998E-3</v>
      </c>
      <c r="S92" s="4">
        <v>3672112</v>
      </c>
      <c r="T92" s="4">
        <f t="shared" si="13"/>
        <v>3326404.9</v>
      </c>
      <c r="U92" s="4">
        <f t="shared" si="17"/>
        <v>3001381</v>
      </c>
      <c r="V92" s="5">
        <v>2.4399999999999998E-2</v>
      </c>
    </row>
    <row r="93" spans="1:22" x14ac:dyDescent="0.2">
      <c r="A93" s="16" t="s">
        <v>184</v>
      </c>
      <c r="B93" s="4">
        <v>58300</v>
      </c>
      <c r="C93" s="4">
        <v>22050</v>
      </c>
      <c r="D93" s="4">
        <v>36250</v>
      </c>
      <c r="E93" s="4">
        <v>1079500000</v>
      </c>
      <c r="F93" s="4">
        <f t="shared" si="15"/>
        <v>-6597840000</v>
      </c>
      <c r="G93" s="4">
        <v>0</v>
      </c>
      <c r="H93" s="4">
        <v>0</v>
      </c>
      <c r="I93" s="4">
        <v>0</v>
      </c>
      <c r="J93" s="4">
        <v>-587000000</v>
      </c>
      <c r="K93" s="24">
        <f t="shared" si="16"/>
        <v>-587000000</v>
      </c>
      <c r="L93" s="4">
        <v>751</v>
      </c>
      <c r="M93" s="4">
        <v>1510</v>
      </c>
      <c r="N93" s="4">
        <v>55</v>
      </c>
      <c r="O93" s="4">
        <v>132</v>
      </c>
      <c r="P93" s="4">
        <v>1132400</v>
      </c>
      <c r="Q93" s="4">
        <v>1862000</v>
      </c>
      <c r="R93" s="5">
        <v>-2.7300000000000001E-2</v>
      </c>
      <c r="S93" s="4">
        <v>3001381</v>
      </c>
      <c r="T93" s="4">
        <f t="shared" si="13"/>
        <v>3362518.6666666665</v>
      </c>
      <c r="U93" s="4">
        <f t="shared" si="17"/>
        <v>3384925</v>
      </c>
      <c r="V93" s="5">
        <v>4.0500000000000001E-2</v>
      </c>
    </row>
    <row r="94" spans="1:22" x14ac:dyDescent="0.2">
      <c r="A94" s="16" t="s">
        <v>183</v>
      </c>
      <c r="B94" s="4">
        <v>21000</v>
      </c>
      <c r="C94" s="4">
        <v>7600</v>
      </c>
      <c r="D94" s="4">
        <v>13400</v>
      </c>
      <c r="E94" s="4">
        <v>398770000</v>
      </c>
      <c r="F94" s="4">
        <f t="shared" si="15"/>
        <v>-7677340000</v>
      </c>
      <c r="K94" s="24">
        <f t="shared" si="16"/>
        <v>0</v>
      </c>
      <c r="L94" s="4">
        <v>947</v>
      </c>
      <c r="M94" s="4">
        <v>2036</v>
      </c>
      <c r="N94" s="4">
        <v>77</v>
      </c>
      <c r="O94" s="4">
        <v>159</v>
      </c>
      <c r="P94" s="4">
        <v>1132700</v>
      </c>
      <c r="Q94" s="4">
        <v>2301200</v>
      </c>
      <c r="R94" s="5">
        <v>-3.9300000000000002E-2</v>
      </c>
      <c r="S94" s="4">
        <v>3583242</v>
      </c>
      <c r="T94" s="4">
        <f t="shared" si="13"/>
        <v>3334928.25</v>
      </c>
      <c r="U94" s="4">
        <f t="shared" si="17"/>
        <v>3384925</v>
      </c>
      <c r="V94" s="5">
        <v>3.95E-2</v>
      </c>
    </row>
    <row r="95" spans="1:22" x14ac:dyDescent="0.2">
      <c r="A95" s="16" t="s">
        <v>182</v>
      </c>
      <c r="B95" s="4">
        <v>9300</v>
      </c>
      <c r="C95" s="4">
        <v>183176</v>
      </c>
      <c r="D95" s="4">
        <v>-173876</v>
      </c>
      <c r="E95" s="4">
        <v>-5344040000</v>
      </c>
      <c r="F95" s="4">
        <f t="shared" si="15"/>
        <v>-8076110000</v>
      </c>
      <c r="K95" s="24">
        <f t="shared" si="16"/>
        <v>0</v>
      </c>
      <c r="L95" s="4">
        <v>451</v>
      </c>
      <c r="M95" s="4">
        <v>1953</v>
      </c>
      <c r="N95" s="4">
        <v>31</v>
      </c>
      <c r="O95" s="4">
        <v>188</v>
      </c>
      <c r="P95" s="4">
        <v>460300</v>
      </c>
      <c r="Q95" s="4">
        <v>2914700</v>
      </c>
      <c r="R95" s="5">
        <v>-3.1699999999999999E-2</v>
      </c>
      <c r="S95" s="4">
        <v>3384925</v>
      </c>
      <c r="T95" s="4">
        <f t="shared" si="13"/>
        <v>3327785.8571428573</v>
      </c>
      <c r="U95" s="4">
        <f t="shared" si="17"/>
        <v>4099600</v>
      </c>
      <c r="V95" s="5">
        <v>4.0899999999999999E-2</v>
      </c>
    </row>
    <row r="96" spans="1:22" x14ac:dyDescent="0.2">
      <c r="A96" s="16" t="s">
        <v>177</v>
      </c>
      <c r="B96" s="4">
        <v>12500</v>
      </c>
      <c r="C96" s="4">
        <v>11100</v>
      </c>
      <c r="D96" s="4">
        <v>1400</v>
      </c>
      <c r="E96" s="4">
        <v>45920000</v>
      </c>
      <c r="F96" s="4">
        <f t="shared" si="15"/>
        <v>-2732070000</v>
      </c>
      <c r="K96" s="24">
        <f t="shared" si="16"/>
        <v>0</v>
      </c>
      <c r="L96" s="4">
        <v>1025</v>
      </c>
      <c r="M96" s="4">
        <v>1361</v>
      </c>
      <c r="N96" s="4">
        <v>150</v>
      </c>
      <c r="O96" s="4">
        <v>204</v>
      </c>
      <c r="P96" s="4">
        <v>1843400</v>
      </c>
      <c r="Q96" s="4">
        <v>3064400</v>
      </c>
      <c r="R96" s="5">
        <v>0</v>
      </c>
      <c r="S96" s="4">
        <v>5089102</v>
      </c>
      <c r="T96" s="4">
        <f t="shared" si="13"/>
        <v>3034233.1666666665</v>
      </c>
      <c r="U96" s="4">
        <f t="shared" si="17"/>
        <v>547789</v>
      </c>
      <c r="V96" s="5">
        <v>0.04</v>
      </c>
    </row>
    <row r="97" spans="1:22" x14ac:dyDescent="0.2">
      <c r="A97" s="16" t="s">
        <v>175</v>
      </c>
      <c r="B97" s="4">
        <v>65900</v>
      </c>
      <c r="C97" s="4">
        <v>158900</v>
      </c>
      <c r="D97" s="4">
        <v>-93000</v>
      </c>
      <c r="E97" s="4">
        <v>-2927180000</v>
      </c>
      <c r="F97" s="4">
        <f t="shared" si="15"/>
        <v>-2777990000</v>
      </c>
      <c r="K97" s="24">
        <f t="shared" si="16"/>
        <v>0</v>
      </c>
      <c r="L97" s="4">
        <v>460</v>
      </c>
      <c r="M97" s="4">
        <v>1355</v>
      </c>
      <c r="N97" s="4">
        <v>99</v>
      </c>
      <c r="O97" s="4">
        <v>214</v>
      </c>
      <c r="P97" s="4">
        <v>1197400</v>
      </c>
      <c r="Q97" s="4">
        <v>2777000</v>
      </c>
      <c r="R97" s="5">
        <v>-7.8000000000000005E-3</v>
      </c>
      <c r="S97" s="4">
        <v>4099600</v>
      </c>
      <c r="T97" s="4">
        <f t="shared" ref="T97:T102" si="18">AVERAGE(S98:S107)</f>
        <v>2821159.8</v>
      </c>
      <c r="U97" s="4">
        <f t="shared" si="17"/>
        <v>532654</v>
      </c>
      <c r="V97" s="5">
        <v>2.52E-2</v>
      </c>
    </row>
    <row r="98" spans="1:22" x14ac:dyDescent="0.2">
      <c r="A98" s="16" t="s">
        <v>174</v>
      </c>
      <c r="B98" s="4">
        <v>78550</v>
      </c>
      <c r="C98" s="4">
        <v>5200</v>
      </c>
      <c r="D98" s="4">
        <v>73350</v>
      </c>
      <c r="E98" s="4">
        <v>2299390000</v>
      </c>
      <c r="F98" s="4">
        <f t="shared" si="15"/>
        <v>149190000</v>
      </c>
      <c r="K98" s="24">
        <f t="shared" si="16"/>
        <v>0</v>
      </c>
      <c r="L98" s="4">
        <v>842</v>
      </c>
      <c r="M98" s="4">
        <v>1801</v>
      </c>
      <c r="N98" s="4">
        <v>104</v>
      </c>
      <c r="O98" s="4">
        <v>206</v>
      </c>
      <c r="P98" s="4">
        <v>1345800</v>
      </c>
      <c r="Q98" s="4">
        <v>2692500</v>
      </c>
      <c r="R98" s="5">
        <v>1.6000000000000001E-3</v>
      </c>
      <c r="S98" s="4">
        <v>4249691</v>
      </c>
      <c r="T98" s="4">
        <f t="shared" si="18"/>
        <v>2464027</v>
      </c>
      <c r="U98" s="4">
        <f t="shared" si="17"/>
        <v>532654</v>
      </c>
      <c r="V98" s="5">
        <v>4.6199999999999998E-2</v>
      </c>
    </row>
    <row r="99" spans="1:22" x14ac:dyDescent="0.2">
      <c r="A99" s="16" t="s">
        <v>164</v>
      </c>
      <c r="B99" s="4">
        <v>1100</v>
      </c>
      <c r="C99" s="4">
        <v>21675</v>
      </c>
      <c r="D99" s="4">
        <v>-20575</v>
      </c>
      <c r="E99" s="4">
        <v>-646650000</v>
      </c>
      <c r="F99" s="4">
        <f t="shared" si="15"/>
        <v>-2150200000</v>
      </c>
      <c r="K99" s="24">
        <f t="shared" si="16"/>
        <v>0</v>
      </c>
      <c r="L99" s="4">
        <v>1013</v>
      </c>
      <c r="M99" s="4">
        <v>987</v>
      </c>
      <c r="N99" s="4">
        <v>149</v>
      </c>
      <c r="O99" s="4">
        <v>131</v>
      </c>
      <c r="P99" s="4">
        <v>1723900</v>
      </c>
      <c r="Q99" s="4">
        <v>1940000</v>
      </c>
      <c r="R99" s="5">
        <v>2.4300000000000002E-2</v>
      </c>
      <c r="S99" s="4">
        <v>4229531</v>
      </c>
      <c r="T99" s="4">
        <f t="shared" si="18"/>
        <v>1875525.6666666667</v>
      </c>
      <c r="U99" s="4">
        <f t="shared" si="17"/>
        <v>532654</v>
      </c>
      <c r="V99" s="5">
        <v>2.69E-2</v>
      </c>
    </row>
    <row r="100" spans="1:22" x14ac:dyDescent="0.2">
      <c r="A100" s="16" t="s">
        <v>156</v>
      </c>
      <c r="B100" s="4">
        <v>42473</v>
      </c>
      <c r="C100" s="4">
        <v>85000</v>
      </c>
      <c r="D100" s="4">
        <v>-42527</v>
      </c>
      <c r="E100" s="4">
        <v>-1337780000</v>
      </c>
      <c r="F100" s="4">
        <f t="shared" si="15"/>
        <v>-1503550000</v>
      </c>
      <c r="K100" s="24">
        <f t="shared" si="16"/>
        <v>0</v>
      </c>
      <c r="L100" s="4">
        <v>1857</v>
      </c>
      <c r="M100" s="4">
        <v>875</v>
      </c>
      <c r="N100" s="4">
        <v>232</v>
      </c>
      <c r="O100" s="4">
        <v>91</v>
      </c>
      <c r="P100" s="4">
        <v>3013700</v>
      </c>
      <c r="Q100" s="4">
        <v>1382100</v>
      </c>
      <c r="R100" s="5">
        <v>6.7299999999999999E-2</v>
      </c>
      <c r="S100" s="4">
        <v>4546134</v>
      </c>
      <c r="T100" s="4">
        <f t="shared" si="18"/>
        <v>540221.5</v>
      </c>
      <c r="U100" s="4">
        <f t="shared" si="17"/>
        <v>532654</v>
      </c>
      <c r="V100" s="5">
        <v>5.6500000000000002E-2</v>
      </c>
    </row>
    <row r="101" spans="1:22" x14ac:dyDescent="0.2">
      <c r="A101" s="16" t="s">
        <v>155</v>
      </c>
      <c r="B101" s="4">
        <v>0</v>
      </c>
      <c r="C101" s="4">
        <v>2300</v>
      </c>
      <c r="D101" s="4">
        <v>-2300</v>
      </c>
      <c r="E101" s="4">
        <v>-66650000</v>
      </c>
      <c r="F101" s="4">
        <f t="shared" si="15"/>
        <v>-165770000</v>
      </c>
      <c r="K101" s="24">
        <f t="shared" si="16"/>
        <v>0</v>
      </c>
      <c r="L101" s="4">
        <v>130</v>
      </c>
      <c r="M101" s="4">
        <v>254</v>
      </c>
      <c r="N101" s="4">
        <v>17</v>
      </c>
      <c r="O101" s="4">
        <v>22</v>
      </c>
      <c r="P101" s="4">
        <v>253400</v>
      </c>
      <c r="Q101" s="4">
        <v>287600</v>
      </c>
      <c r="R101" s="5">
        <v>5.1999999999999998E-3</v>
      </c>
      <c r="S101" s="4">
        <v>547789</v>
      </c>
      <c r="T101" s="4">
        <f t="shared" si="18"/>
        <v>532654</v>
      </c>
      <c r="U101" s="4">
        <f t="shared" si="17"/>
        <v>532654</v>
      </c>
      <c r="V101" s="5">
        <v>1.38E-2</v>
      </c>
    </row>
    <row r="102" spans="1:22" x14ac:dyDescent="0.2">
      <c r="A102" s="16" t="s">
        <v>154</v>
      </c>
      <c r="B102" s="4">
        <v>0</v>
      </c>
      <c r="C102" s="4">
        <v>3400</v>
      </c>
      <c r="D102" s="4">
        <v>-3400</v>
      </c>
      <c r="E102" s="4">
        <v>-99120000</v>
      </c>
      <c r="F102" s="4">
        <f t="shared" si="15"/>
        <v>-99120000</v>
      </c>
      <c r="K102" s="24">
        <f t="shared" si="16"/>
        <v>0</v>
      </c>
      <c r="L102" s="4">
        <v>310</v>
      </c>
      <c r="M102" s="4">
        <v>229</v>
      </c>
      <c r="N102" s="4">
        <v>14</v>
      </c>
      <c r="O102" s="4">
        <v>20</v>
      </c>
      <c r="P102" s="4">
        <v>253700</v>
      </c>
      <c r="Q102" s="4">
        <v>232600</v>
      </c>
      <c r="R102" s="5">
        <v>-5.1000000000000004E-3</v>
      </c>
      <c r="S102" s="4">
        <v>532654</v>
      </c>
      <c r="T102" s="4" t="e">
        <f t="shared" si="18"/>
        <v>#DIV/0!</v>
      </c>
      <c r="U102" s="4">
        <f t="shared" si="17"/>
        <v>0</v>
      </c>
      <c r="V102" s="5">
        <v>3.8399999999999997E-2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F0E77-9111-964F-895C-5F77F2212077}">
  <sheetPr codeName="Sheet121"/>
  <dimension ref="A1:V102"/>
  <sheetViews>
    <sheetView workbookViewId="0">
      <selection activeCell="U4" sqref="U3:U4"/>
    </sheetView>
  </sheetViews>
  <sheetFormatPr baseColWidth="10" defaultRowHeight="16" x14ac:dyDescent="0.2"/>
  <cols>
    <col min="5" max="5" customWidth="true" width="14.33203125"/>
    <col min="6" max="6" customWidth="true" width="16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G3" t="n" s="3060">
        <v>0.0</v>
      </c>
      <c r="H3" t="n" s="3061">
        <v>0.0</v>
      </c>
      <c r="I3" t="n" s="3062">
        <v>0.0</v>
      </c>
      <c r="J3" t="n" s="3063">
        <v>0.0</v>
      </c>
      <c r="L3" t="n" s="3064">
        <v>23.0</v>
      </c>
      <c r="M3" t="n" s="3065">
        <v>32.0</v>
      </c>
      <c r="N3" t="n" s="3066">
        <v>0.0</v>
      </c>
      <c r="O3" t="n" s="3067">
        <v>1.0</v>
      </c>
      <c r="P3" t="n" s="3068">
        <v>12400.0</v>
      </c>
      <c r="Q3" t="n" s="3069">
        <v>29800.0</v>
      </c>
      <c r="R3" t="n" s="3058">
        <v>-0.0088</v>
      </c>
      <c r="S3" t="n" s="3057">
        <v>44000.0</v>
      </c>
      <c r="V3" t="n" s="3059">
        <v>0.0222</v>
      </c>
    </row>
    <row r="4">
      <c r="G4" t="n" s="993">
        <v>0.0</v>
      </c>
      <c r="H4" t="n" s="994">
        <v>0.0</v>
      </c>
      <c r="I4" t="n" s="995">
        <v>0.0</v>
      </c>
      <c r="J4" t="n" s="996">
        <v>0.0</v>
      </c>
      <c r="L4" t="n" s="997">
        <v>42.0</v>
      </c>
      <c r="M4" t="n" s="998">
        <v>53.0</v>
      </c>
      <c r="N4" t="n" s="999">
        <v>1.0</v>
      </c>
      <c r="O4" t="n" s="1000">
        <v>3.0</v>
      </c>
      <c r="P4" t="n" s="1001">
        <v>36200.0</v>
      </c>
      <c r="Q4" t="n" s="1002">
        <v>80100.0</v>
      </c>
      <c r="R4" t="n" s="991">
        <v>-0.0044</v>
      </c>
      <c r="S4" t="n" s="990">
        <v>116400.0</v>
      </c>
      <c r="V4" t="n" s="992">
        <v>0.030899999999999997</v>
      </c>
    </row>
    <row r="5" spans="1:22" x14ac:dyDescent="0.2">
      <c r="F5" s="4">
        <f t="shared" ref="F5:F46" si="0">E5+F6</f>
        <v>21252053802</v>
      </c>
      <c r="G5" s="4">
        <v>0</v>
      </c>
      <c r="H5" s="4">
        <v>0</v>
      </c>
      <c r="I5" s="4">
        <v>0</v>
      </c>
      <c r="J5" s="4">
        <v>0</v>
      </c>
      <c r="K5" s="24"/>
      <c r="L5" s="4">
        <v>45</v>
      </c>
      <c r="M5" s="4">
        <v>45</v>
      </c>
      <c r="N5" s="4">
        <v>2</v>
      </c>
      <c r="O5" s="4">
        <v>0</v>
      </c>
      <c r="P5" s="4">
        <v>38300</v>
      </c>
      <c r="Q5" s="4">
        <v>47500</v>
      </c>
      <c r="R5" s="5">
        <v>-8.6999999999999994E-3</v>
      </c>
      <c r="S5" s="4">
        <v>91200</v>
      </c>
      <c r="V5" s="5">
        <v>3.0800000000000001E-2</v>
      </c>
    </row>
    <row r="6" spans="1:22" x14ac:dyDescent="0.2">
      <c r="F6" s="4">
        <f t="shared" si="0"/>
        <v>21252053802</v>
      </c>
      <c r="G6" s="4">
        <v>0</v>
      </c>
      <c r="H6" s="4">
        <v>0</v>
      </c>
      <c r="I6" s="4">
        <v>0</v>
      </c>
      <c r="J6" s="4">
        <v>0</v>
      </c>
      <c r="K6" s="24"/>
      <c r="L6" s="4">
        <v>29</v>
      </c>
      <c r="M6" s="4">
        <v>37</v>
      </c>
      <c r="N6" s="4">
        <v>1</v>
      </c>
      <c r="O6" s="4">
        <v>0</v>
      </c>
      <c r="P6" s="4">
        <v>28300</v>
      </c>
      <c r="Q6" s="4">
        <v>27500</v>
      </c>
      <c r="R6" s="5">
        <v>1.77E-2</v>
      </c>
      <c r="S6" s="4">
        <v>57300</v>
      </c>
      <c r="V6" s="5">
        <v>2.18E-2</v>
      </c>
    </row>
    <row r="7" spans="1:22" x14ac:dyDescent="0.2">
      <c r="A7" s="16" t="s">
        <v>340</v>
      </c>
      <c r="B7" s="4">
        <v>3000</v>
      </c>
      <c r="C7" s="4">
        <v>0</v>
      </c>
      <c r="D7" s="4">
        <v>3000</v>
      </c>
      <c r="E7" s="4">
        <v>67955974</v>
      </c>
      <c r="F7" s="4">
        <f t="shared" si="0"/>
        <v>21252053802</v>
      </c>
      <c r="G7" s="4">
        <v>0</v>
      </c>
      <c r="H7" s="4">
        <v>0</v>
      </c>
      <c r="I7" s="4">
        <v>0</v>
      </c>
      <c r="J7" s="4">
        <v>0</v>
      </c>
      <c r="K7" s="24"/>
      <c r="L7" s="4">
        <v>38</v>
      </c>
      <c r="M7" s="4">
        <v>60</v>
      </c>
      <c r="N7" s="4">
        <v>1</v>
      </c>
      <c r="O7" s="4">
        <v>3</v>
      </c>
      <c r="P7" s="4">
        <v>28000</v>
      </c>
      <c r="Q7" s="4">
        <v>64400</v>
      </c>
      <c r="R7" s="5">
        <v>9.0000000000000011E-3</v>
      </c>
      <c r="S7" s="4">
        <v>92900</v>
      </c>
      <c r="V7" s="5">
        <v>4.7100000000000003E-2</v>
      </c>
    </row>
    <row r="8" spans="1:22" x14ac:dyDescent="0.2">
      <c r="A8" s="16" t="s">
        <v>339</v>
      </c>
      <c r="B8" s="4">
        <v>5000</v>
      </c>
      <c r="C8" s="4">
        <v>0</v>
      </c>
      <c r="D8" s="4">
        <v>5000</v>
      </c>
      <c r="E8" s="4">
        <v>109883899</v>
      </c>
      <c r="F8" s="4">
        <f t="shared" si="0"/>
        <v>21184097828</v>
      </c>
      <c r="G8" s="4">
        <v>0</v>
      </c>
      <c r="H8" s="4">
        <v>0</v>
      </c>
      <c r="I8" s="4">
        <v>0</v>
      </c>
      <c r="J8" s="4">
        <v>0</v>
      </c>
      <c r="K8" s="24"/>
      <c r="L8" s="4">
        <v>93</v>
      </c>
      <c r="M8" s="4">
        <v>83</v>
      </c>
      <c r="N8" s="4">
        <v>4</v>
      </c>
      <c r="O8" s="4">
        <v>8</v>
      </c>
      <c r="P8" s="4">
        <v>82500</v>
      </c>
      <c r="Q8" s="4">
        <v>122600</v>
      </c>
      <c r="R8" s="5">
        <v>-8.8999999999999999E-3</v>
      </c>
      <c r="S8" s="4">
        <v>214900</v>
      </c>
      <c r="V8" s="5">
        <v>6.5599999999999992E-2</v>
      </c>
    </row>
    <row r="9" spans="1:22" x14ac:dyDescent="0.2">
      <c r="F9" s="4">
        <f t="shared" si="0"/>
        <v>21074213929</v>
      </c>
      <c r="G9" s="4">
        <v>0</v>
      </c>
      <c r="H9" s="4">
        <v>0</v>
      </c>
      <c r="I9" s="4">
        <v>0</v>
      </c>
      <c r="J9" s="4">
        <v>0</v>
      </c>
      <c r="K9" s="24"/>
      <c r="L9" s="4">
        <v>55</v>
      </c>
      <c r="M9" s="4">
        <v>50</v>
      </c>
      <c r="N9" s="4">
        <v>1</v>
      </c>
      <c r="O9" s="4">
        <v>3</v>
      </c>
      <c r="P9" s="4">
        <v>40900</v>
      </c>
      <c r="Q9" s="4">
        <v>58000</v>
      </c>
      <c r="R9" s="5">
        <v>-8.8000000000000005E-3</v>
      </c>
      <c r="S9" s="4">
        <v>134100</v>
      </c>
      <c r="V9" s="5">
        <v>4.3499999999999997E-2</v>
      </c>
    </row>
    <row r="10" spans="1:22" x14ac:dyDescent="0.2">
      <c r="A10" s="16" t="s">
        <v>337</v>
      </c>
      <c r="B10" s="4">
        <v>1000</v>
      </c>
      <c r="C10" s="4">
        <v>0</v>
      </c>
      <c r="D10" s="4">
        <v>1000</v>
      </c>
      <c r="E10" s="4">
        <v>22811897</v>
      </c>
      <c r="F10" s="4">
        <f t="shared" si="0"/>
        <v>21074213929</v>
      </c>
      <c r="G10" s="4">
        <v>0</v>
      </c>
      <c r="H10" s="4">
        <v>0</v>
      </c>
      <c r="I10" s="4">
        <v>0</v>
      </c>
      <c r="J10" s="4">
        <v>0</v>
      </c>
      <c r="K10" s="24"/>
      <c r="L10" s="4">
        <v>99</v>
      </c>
      <c r="M10" s="4">
        <v>84</v>
      </c>
      <c r="N10" s="4">
        <v>8</v>
      </c>
      <c r="O10" s="4">
        <v>3</v>
      </c>
      <c r="P10" s="4">
        <v>154600</v>
      </c>
      <c r="Q10" s="4">
        <v>77100</v>
      </c>
      <c r="R10" s="5">
        <v>-8.6999999999999994E-3</v>
      </c>
      <c r="S10" s="4">
        <v>236200</v>
      </c>
      <c r="V10" s="5">
        <v>4.6900000000000004E-2</v>
      </c>
    </row>
    <row r="11" spans="1:22" x14ac:dyDescent="0.2">
      <c r="F11" s="4">
        <f t="shared" si="0"/>
        <v>21051402032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120</v>
      </c>
      <c r="M11" s="4">
        <v>88</v>
      </c>
      <c r="N11" s="4">
        <v>11</v>
      </c>
      <c r="O11" s="4">
        <v>2</v>
      </c>
      <c r="P11" s="4">
        <v>173600</v>
      </c>
      <c r="Q11" s="4">
        <v>75100</v>
      </c>
      <c r="R11" s="5">
        <v>9.5299999999999996E-2</v>
      </c>
      <c r="S11" s="4">
        <v>254800</v>
      </c>
      <c r="V11" s="5">
        <v>0.1182</v>
      </c>
    </row>
    <row r="12" spans="1:22" x14ac:dyDescent="0.2">
      <c r="A12" s="16" t="s">
        <v>335</v>
      </c>
      <c r="B12" s="4">
        <v>0</v>
      </c>
      <c r="C12" s="4">
        <v>9400</v>
      </c>
      <c r="D12" s="4">
        <v>-9400</v>
      </c>
      <c r="E12" s="4">
        <v>-196801818</v>
      </c>
      <c r="F12" s="4">
        <f t="shared" si="0"/>
        <v>21051402032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42</v>
      </c>
      <c r="M12" s="4">
        <v>57</v>
      </c>
      <c r="N12" s="4">
        <v>3</v>
      </c>
      <c r="O12" s="4">
        <v>5</v>
      </c>
      <c r="P12" s="4">
        <v>53200</v>
      </c>
      <c r="Q12" s="4">
        <v>87400</v>
      </c>
      <c r="R12" s="5">
        <v>1.4499999999999999E-2</v>
      </c>
      <c r="S12" s="4">
        <v>148500</v>
      </c>
      <c r="V12" s="5">
        <v>2.8199999999999999E-2</v>
      </c>
    </row>
    <row r="13" spans="1:22" x14ac:dyDescent="0.2">
      <c r="A13" s="16" t="s">
        <v>333</v>
      </c>
      <c r="B13" s="4">
        <v>500</v>
      </c>
      <c r="C13" s="4">
        <v>0</v>
      </c>
      <c r="D13" s="4">
        <v>500</v>
      </c>
      <c r="E13" s="4">
        <v>10335276</v>
      </c>
      <c r="F13" s="4">
        <f t="shared" si="0"/>
        <v>21248203850</v>
      </c>
      <c r="G13" s="4">
        <v>0</v>
      </c>
      <c r="H13" s="4">
        <v>0</v>
      </c>
      <c r="I13" s="4">
        <v>0</v>
      </c>
      <c r="J13" s="4">
        <v>0</v>
      </c>
      <c r="K13" s="24"/>
      <c r="L13" s="4">
        <v>50</v>
      </c>
      <c r="M13" s="4">
        <v>45</v>
      </c>
      <c r="N13" s="4">
        <v>1</v>
      </c>
      <c r="O13" s="4">
        <v>2</v>
      </c>
      <c r="P13" s="4">
        <v>54100</v>
      </c>
      <c r="Q13" s="4">
        <v>56600</v>
      </c>
      <c r="R13" s="5">
        <v>-2.8900000000000002E-2</v>
      </c>
      <c r="S13" s="4">
        <v>114100</v>
      </c>
      <c r="V13" s="5">
        <v>4.7E-2</v>
      </c>
    </row>
    <row r="14" spans="1:22" x14ac:dyDescent="0.2">
      <c r="A14" s="16" t="s">
        <v>332</v>
      </c>
      <c r="B14" s="4">
        <v>600</v>
      </c>
      <c r="C14" s="4">
        <v>0</v>
      </c>
      <c r="D14" s="4">
        <v>600</v>
      </c>
      <c r="E14" s="4">
        <v>12722575</v>
      </c>
      <c r="F14" s="4">
        <f t="shared" si="0"/>
        <v>21237868574</v>
      </c>
      <c r="G14" s="4">
        <v>0</v>
      </c>
      <c r="H14" s="4">
        <v>0</v>
      </c>
      <c r="I14" s="4">
        <v>0</v>
      </c>
      <c r="J14" s="4">
        <v>0</v>
      </c>
      <c r="K14" s="24"/>
      <c r="L14" s="4">
        <v>41</v>
      </c>
      <c r="M14" s="4">
        <v>32</v>
      </c>
      <c r="N14" s="4">
        <v>4</v>
      </c>
      <c r="O14" s="4">
        <v>2</v>
      </c>
      <c r="P14" s="4">
        <v>52800</v>
      </c>
      <c r="Q14" s="4">
        <v>39500</v>
      </c>
      <c r="R14" s="5">
        <v>0</v>
      </c>
      <c r="S14" s="4">
        <v>93200</v>
      </c>
      <c r="V14" s="5">
        <v>3.2300000000000002E-2</v>
      </c>
    </row>
    <row r="15" spans="1:22" x14ac:dyDescent="0.2">
      <c r="F15" s="4">
        <f t="shared" si="0"/>
        <v>21225145999</v>
      </c>
      <c r="G15" s="4">
        <v>0</v>
      </c>
      <c r="H15" s="4">
        <v>0</v>
      </c>
      <c r="I15" s="4">
        <v>0</v>
      </c>
      <c r="J15" s="4">
        <v>0</v>
      </c>
      <c r="K15" s="24"/>
      <c r="L15" s="4">
        <v>92</v>
      </c>
      <c r="M15" s="4">
        <v>88</v>
      </c>
      <c r="N15" s="4">
        <v>5</v>
      </c>
      <c r="O15" s="4">
        <v>2</v>
      </c>
      <c r="P15" s="4">
        <v>114100</v>
      </c>
      <c r="Q15" s="4">
        <v>88500</v>
      </c>
      <c r="R15" s="5">
        <v>5.9800000000000006E-2</v>
      </c>
      <c r="S15" s="4">
        <v>214700</v>
      </c>
      <c r="V15" s="5">
        <v>9.0999999999999998E-2</v>
      </c>
    </row>
    <row r="16" spans="1:22" x14ac:dyDescent="0.2">
      <c r="F16" s="4">
        <f t="shared" si="0"/>
        <v>21225145999</v>
      </c>
      <c r="G16" s="4">
        <v>0</v>
      </c>
      <c r="H16" s="4">
        <v>0</v>
      </c>
      <c r="I16" s="4">
        <v>0</v>
      </c>
      <c r="J16" s="4">
        <v>0</v>
      </c>
      <c r="K16" s="24"/>
      <c r="L16" s="4">
        <v>27</v>
      </c>
      <c r="M16" s="4">
        <v>27</v>
      </c>
      <c r="N16" s="4">
        <v>0</v>
      </c>
      <c r="O16" s="4">
        <v>0</v>
      </c>
      <c r="P16" s="4">
        <v>16300</v>
      </c>
      <c r="Q16" s="4">
        <v>22400</v>
      </c>
      <c r="R16" s="5">
        <v>-9.8999999999999991E-3</v>
      </c>
      <c r="S16" s="4">
        <v>39900</v>
      </c>
      <c r="V16" s="5">
        <v>2.9600000000000001E-2</v>
      </c>
    </row>
    <row r="17" spans="1:22" x14ac:dyDescent="0.2">
      <c r="F17" s="4">
        <f t="shared" si="0"/>
        <v>21225145999</v>
      </c>
      <c r="G17" s="4">
        <v>0</v>
      </c>
      <c r="H17" s="4">
        <v>0</v>
      </c>
      <c r="I17" s="4">
        <v>0</v>
      </c>
      <c r="J17" s="4">
        <v>0</v>
      </c>
      <c r="K17" s="24"/>
      <c r="L17" s="4">
        <v>41</v>
      </c>
      <c r="M17" s="4">
        <v>36</v>
      </c>
      <c r="N17" s="4">
        <v>1</v>
      </c>
      <c r="O17" s="4">
        <v>1</v>
      </c>
      <c r="P17" s="4">
        <v>25600</v>
      </c>
      <c r="Q17" s="4">
        <v>41600</v>
      </c>
      <c r="R17" s="5">
        <v>-9.7999999999999997E-3</v>
      </c>
      <c r="S17" s="4">
        <v>71000</v>
      </c>
      <c r="V17" s="5">
        <v>4.3499999999999997E-2</v>
      </c>
    </row>
    <row r="18" spans="1:22" x14ac:dyDescent="0.2">
      <c r="F18" s="4">
        <f t="shared" si="0"/>
        <v>21225145999</v>
      </c>
      <c r="G18" s="4">
        <v>0</v>
      </c>
      <c r="H18" s="4">
        <v>0</v>
      </c>
      <c r="I18" s="4">
        <v>0</v>
      </c>
      <c r="J18" s="4">
        <v>0</v>
      </c>
      <c r="K18" s="24"/>
      <c r="L18" s="4">
        <v>34</v>
      </c>
      <c r="M18" s="4">
        <v>53</v>
      </c>
      <c r="N18" s="4">
        <v>0</v>
      </c>
      <c r="O18" s="4">
        <v>3</v>
      </c>
      <c r="P18" s="4">
        <v>31900</v>
      </c>
      <c r="Q18" s="4">
        <v>48700</v>
      </c>
      <c r="R18" s="5">
        <v>-9.7000000000000003E-3</v>
      </c>
      <c r="S18" s="4">
        <v>91000</v>
      </c>
      <c r="V18" s="5">
        <v>5.67E-2</v>
      </c>
    </row>
    <row r="19" spans="1:22" x14ac:dyDescent="0.2">
      <c r="A19" s="16" t="s">
        <v>327</v>
      </c>
      <c r="B19" s="4">
        <v>0</v>
      </c>
      <c r="C19" s="4">
        <v>1000</v>
      </c>
      <c r="D19" s="4">
        <v>-1000</v>
      </c>
      <c r="E19" s="4">
        <v>-20378521</v>
      </c>
      <c r="F19" s="4">
        <f t="shared" si="0"/>
        <v>21225145999</v>
      </c>
      <c r="G19" s="4">
        <v>0</v>
      </c>
      <c r="H19" s="4">
        <v>0</v>
      </c>
      <c r="I19" s="4">
        <v>0</v>
      </c>
      <c r="J19" s="4">
        <v>0</v>
      </c>
      <c r="K19" s="24"/>
      <c r="L19" s="4">
        <v>98</v>
      </c>
      <c r="M19" s="4">
        <v>76</v>
      </c>
      <c r="N19" s="4">
        <v>8</v>
      </c>
      <c r="O19" s="4">
        <v>1</v>
      </c>
      <c r="P19" s="4">
        <v>184800</v>
      </c>
      <c r="Q19" s="4">
        <v>64900</v>
      </c>
      <c r="R19" s="5">
        <v>7.2599999999999998E-2</v>
      </c>
      <c r="S19" s="4">
        <v>255600</v>
      </c>
      <c r="V19" s="5">
        <v>8.9700000000000002E-2</v>
      </c>
    </row>
    <row r="20" spans="1:22" x14ac:dyDescent="0.2">
      <c r="F20" s="4">
        <f t="shared" si="0"/>
        <v>21245524520</v>
      </c>
      <c r="G20" s="4">
        <v>0</v>
      </c>
      <c r="H20" s="4">
        <v>0</v>
      </c>
      <c r="I20" s="4">
        <v>0</v>
      </c>
      <c r="J20" s="4">
        <v>0</v>
      </c>
      <c r="K20" s="24"/>
      <c r="L20" s="4">
        <v>16</v>
      </c>
      <c r="M20" s="4">
        <v>12</v>
      </c>
      <c r="N20" s="4">
        <v>0</v>
      </c>
      <c r="O20" s="4">
        <v>0</v>
      </c>
      <c r="P20" s="4">
        <v>9900</v>
      </c>
      <c r="Q20" s="4">
        <v>6700</v>
      </c>
      <c r="R20" s="5">
        <v>0</v>
      </c>
      <c r="S20" s="4">
        <v>18400</v>
      </c>
      <c r="V20" s="5">
        <v>1.04E-2</v>
      </c>
    </row>
    <row r="21" spans="1:22" x14ac:dyDescent="0.2">
      <c r="F21" s="4">
        <f t="shared" si="0"/>
        <v>21245524520</v>
      </c>
      <c r="G21" s="4">
        <v>0</v>
      </c>
      <c r="H21" s="4">
        <v>0</v>
      </c>
      <c r="I21" s="4">
        <v>0</v>
      </c>
      <c r="J21" s="4">
        <v>0</v>
      </c>
      <c r="K21" s="24"/>
      <c r="L21" s="4">
        <v>18</v>
      </c>
      <c r="M21" s="4">
        <v>30</v>
      </c>
      <c r="N21" s="4">
        <v>1</v>
      </c>
      <c r="O21" s="4">
        <v>1</v>
      </c>
      <c r="P21" s="4">
        <v>19200</v>
      </c>
      <c r="Q21" s="4">
        <v>23100</v>
      </c>
      <c r="R21" s="5">
        <v>2.12E-2</v>
      </c>
      <c r="S21" s="4">
        <v>42300</v>
      </c>
      <c r="V21" s="5">
        <v>2.0799999999999999E-2</v>
      </c>
    </row>
    <row r="22" spans="1:22" x14ac:dyDescent="0.2">
      <c r="F22" s="4">
        <f t="shared" si="0"/>
        <v>21245524520</v>
      </c>
      <c r="K22" s="24"/>
      <c r="L22" s="4">
        <v>30</v>
      </c>
      <c r="M22" s="4">
        <v>31</v>
      </c>
      <c r="N22" s="4">
        <v>3</v>
      </c>
      <c r="O22" s="4">
        <v>1</v>
      </c>
      <c r="P22" s="4">
        <v>41900</v>
      </c>
      <c r="Q22" s="4">
        <v>29400</v>
      </c>
      <c r="R22" s="5">
        <v>3.85E-2</v>
      </c>
      <c r="S22" s="4">
        <v>86000</v>
      </c>
      <c r="V22" s="5">
        <v>3.7100000000000001E-2</v>
      </c>
    </row>
    <row r="23" spans="1:22" x14ac:dyDescent="0.2">
      <c r="F23" s="4">
        <f t="shared" si="0"/>
        <v>21245524520</v>
      </c>
      <c r="K23" s="24"/>
      <c r="L23" s="4">
        <v>10</v>
      </c>
      <c r="M23" s="4">
        <v>12</v>
      </c>
      <c r="N23" s="4">
        <v>0</v>
      </c>
      <c r="O23" s="4">
        <v>0</v>
      </c>
      <c r="P23" s="4">
        <v>10100</v>
      </c>
      <c r="Q23" s="4">
        <v>12600</v>
      </c>
      <c r="R23" s="5">
        <v>-5.4000000000000003E-3</v>
      </c>
      <c r="S23" s="4">
        <v>29300</v>
      </c>
      <c r="V23" s="5">
        <v>1.6399999999999998E-2</v>
      </c>
    </row>
    <row r="24" spans="1:22" x14ac:dyDescent="0.2">
      <c r="F24" s="4">
        <f t="shared" si="0"/>
        <v>21245524520</v>
      </c>
      <c r="K24" s="24"/>
      <c r="L24" s="4">
        <v>8</v>
      </c>
      <c r="M24" s="4">
        <v>12</v>
      </c>
      <c r="N24" s="4">
        <v>0</v>
      </c>
      <c r="O24" s="4">
        <v>0</v>
      </c>
      <c r="P24" s="4">
        <v>3000</v>
      </c>
      <c r="Q24" s="4">
        <v>15100</v>
      </c>
      <c r="R24" s="5">
        <v>-5.4000000000000003E-3</v>
      </c>
      <c r="S24" s="4">
        <v>18100</v>
      </c>
      <c r="V24" s="5">
        <v>3.2300000000000002E-2</v>
      </c>
    </row>
    <row r="25" spans="1:22" x14ac:dyDescent="0.2">
      <c r="F25" s="4">
        <f t="shared" si="0"/>
        <v>21245524520</v>
      </c>
      <c r="K25" s="24"/>
      <c r="L25" s="4">
        <v>27</v>
      </c>
      <c r="M25" s="4">
        <v>8</v>
      </c>
      <c r="N25" s="4">
        <v>0</v>
      </c>
      <c r="O25" s="4">
        <v>0</v>
      </c>
      <c r="P25" s="4">
        <v>16700</v>
      </c>
      <c r="Q25" s="4">
        <v>7900</v>
      </c>
      <c r="R25" s="5">
        <v>5.5000000000000005E-3</v>
      </c>
      <c r="S25" s="4">
        <v>26900</v>
      </c>
      <c r="V25" s="5">
        <v>2.7099999999999999E-2</v>
      </c>
    </row>
    <row r="26" spans="1:22" x14ac:dyDescent="0.2">
      <c r="F26" s="4">
        <f t="shared" si="0"/>
        <v>21245524520</v>
      </c>
      <c r="K26" s="24"/>
      <c r="L26" s="4">
        <v>15</v>
      </c>
      <c r="M26" s="4">
        <v>11</v>
      </c>
      <c r="N26" s="4">
        <v>0</v>
      </c>
      <c r="O26" s="4">
        <v>0</v>
      </c>
      <c r="P26" s="4">
        <v>11000</v>
      </c>
      <c r="Q26" s="4">
        <v>8300</v>
      </c>
      <c r="R26" s="5">
        <v>-5.4000000000000003E-3</v>
      </c>
      <c r="S26" s="4">
        <v>19300</v>
      </c>
      <c r="V26" s="5">
        <v>1.6399999999999998E-2</v>
      </c>
    </row>
    <row r="27" spans="1:22" x14ac:dyDescent="0.2">
      <c r="F27" s="4">
        <f t="shared" si="0"/>
        <v>21245524520</v>
      </c>
      <c r="K27" s="24"/>
      <c r="L27" s="4">
        <v>27</v>
      </c>
      <c r="M27" s="4">
        <v>18</v>
      </c>
      <c r="N27" s="4">
        <v>0</v>
      </c>
      <c r="O27" s="4">
        <v>0</v>
      </c>
      <c r="P27" s="4">
        <v>17900</v>
      </c>
      <c r="Q27" s="4">
        <v>9500</v>
      </c>
      <c r="R27" s="5">
        <v>2.23E-2</v>
      </c>
      <c r="S27" s="4">
        <v>31500</v>
      </c>
      <c r="V27" s="5">
        <v>2.18E-2</v>
      </c>
    </row>
    <row r="28" spans="1:22" x14ac:dyDescent="0.2">
      <c r="A28" s="16" t="s">
        <v>318</v>
      </c>
      <c r="B28" s="4">
        <v>800</v>
      </c>
      <c r="C28" s="4">
        <v>0</v>
      </c>
      <c r="D28" s="4">
        <v>800</v>
      </c>
      <c r="E28" s="4">
        <v>14469278</v>
      </c>
      <c r="F28" s="4">
        <f t="shared" si="0"/>
        <v>21245524520</v>
      </c>
      <c r="K28" s="24"/>
      <c r="L28" s="4">
        <v>27</v>
      </c>
      <c r="M28" s="4">
        <v>16</v>
      </c>
      <c r="N28" s="4">
        <v>0</v>
      </c>
      <c r="O28" s="4">
        <v>1</v>
      </c>
      <c r="P28" s="4">
        <v>10400</v>
      </c>
      <c r="Q28" s="4">
        <v>18500</v>
      </c>
      <c r="R28" s="5">
        <v>-1.66E-2</v>
      </c>
      <c r="S28" s="4">
        <v>29100</v>
      </c>
      <c r="V28" s="5">
        <v>2.7200000000000002E-2</v>
      </c>
    </row>
    <row r="29" spans="1:22" x14ac:dyDescent="0.2">
      <c r="F29" s="4">
        <f t="shared" si="0"/>
        <v>21231055242</v>
      </c>
      <c r="K29" s="24"/>
      <c r="L29" s="4">
        <v>18</v>
      </c>
      <c r="M29" s="4">
        <v>8</v>
      </c>
      <c r="N29" s="4">
        <v>0</v>
      </c>
      <c r="O29" s="4">
        <v>0</v>
      </c>
      <c r="P29" s="4">
        <v>6100</v>
      </c>
      <c r="Q29" s="4">
        <v>4200</v>
      </c>
      <c r="R29" s="5">
        <v>0</v>
      </c>
      <c r="S29" s="4">
        <v>11500</v>
      </c>
      <c r="V29" s="5">
        <v>1.6299999999999999E-2</v>
      </c>
    </row>
    <row r="30" spans="1:22" x14ac:dyDescent="0.2">
      <c r="F30" s="4">
        <f t="shared" si="0"/>
        <v>21231055242</v>
      </c>
      <c r="K30" s="24"/>
      <c r="L30" s="4">
        <v>23</v>
      </c>
      <c r="M30" s="4">
        <v>33</v>
      </c>
      <c r="N30" s="4">
        <v>0</v>
      </c>
      <c r="O30" s="4">
        <v>0</v>
      </c>
      <c r="P30" s="4">
        <v>10300</v>
      </c>
      <c r="Q30" s="4">
        <v>15800</v>
      </c>
      <c r="R30" s="5">
        <v>-2.7300000000000001E-2</v>
      </c>
      <c r="S30" s="4">
        <v>33400</v>
      </c>
      <c r="V30" s="5">
        <v>3.2300000000000002E-2</v>
      </c>
    </row>
    <row r="31" spans="1:22" x14ac:dyDescent="0.2">
      <c r="F31" s="4">
        <f t="shared" si="0"/>
        <v>21231055242</v>
      </c>
      <c r="K31" s="24"/>
      <c r="L31" s="4">
        <v>8</v>
      </c>
      <c r="M31" s="4">
        <v>17</v>
      </c>
      <c r="N31" s="4">
        <v>0</v>
      </c>
      <c r="O31" s="4">
        <v>0</v>
      </c>
      <c r="P31" s="4">
        <v>2600</v>
      </c>
      <c r="Q31" s="4">
        <v>5600</v>
      </c>
      <c r="R31" s="5">
        <v>-5.3E-3</v>
      </c>
      <c r="S31" s="4">
        <v>10100</v>
      </c>
      <c r="V31" s="5">
        <v>2.1099999999999997E-2</v>
      </c>
    </row>
    <row r="32" spans="1:22" x14ac:dyDescent="0.2">
      <c r="A32" s="16" t="s">
        <v>314</v>
      </c>
      <c r="B32" s="4">
        <v>88300</v>
      </c>
      <c r="C32" s="4">
        <v>0</v>
      </c>
      <c r="D32" s="4">
        <v>88300</v>
      </c>
      <c r="E32" s="4">
        <v>1654059827</v>
      </c>
      <c r="F32" s="4">
        <f t="shared" si="0"/>
        <v>21231055242</v>
      </c>
      <c r="K32" s="24"/>
      <c r="L32" s="4">
        <v>53</v>
      </c>
      <c r="M32" s="4">
        <v>49</v>
      </c>
      <c r="N32" s="4">
        <v>1</v>
      </c>
      <c r="O32" s="4">
        <v>2</v>
      </c>
      <c r="P32" s="4">
        <v>47700</v>
      </c>
      <c r="Q32" s="4">
        <v>69400</v>
      </c>
      <c r="R32" s="5">
        <v>-1.0500000000000001E-2</v>
      </c>
      <c r="S32" s="4">
        <v>138500</v>
      </c>
      <c r="V32" s="5">
        <v>5.2400000000000002E-2</v>
      </c>
    </row>
    <row r="33" spans="1:22" x14ac:dyDescent="0.2">
      <c r="A33" s="16" t="s">
        <v>313</v>
      </c>
      <c r="B33" s="4">
        <v>75500</v>
      </c>
      <c r="C33" s="4">
        <v>0</v>
      </c>
      <c r="D33" s="4">
        <v>75500</v>
      </c>
      <c r="E33" s="4">
        <v>1457731692</v>
      </c>
      <c r="F33" s="4">
        <f t="shared" si="0"/>
        <v>19576995415</v>
      </c>
      <c r="K33" s="24"/>
      <c r="L33" s="4">
        <v>22</v>
      </c>
      <c r="M33" s="4">
        <v>48</v>
      </c>
      <c r="N33" s="4">
        <v>2</v>
      </c>
      <c r="O33" s="4">
        <v>1</v>
      </c>
      <c r="P33" s="4">
        <v>23500</v>
      </c>
      <c r="Q33" s="4">
        <v>100700</v>
      </c>
      <c r="R33" s="5">
        <v>-3.1400000000000004E-2</v>
      </c>
      <c r="S33" s="4">
        <v>125900</v>
      </c>
      <c r="V33" s="5">
        <v>4.5499999999999999E-2</v>
      </c>
    </row>
    <row r="34" spans="1:22" x14ac:dyDescent="0.2">
      <c r="F34" s="4">
        <f t="shared" si="0"/>
        <v>18119263723</v>
      </c>
      <c r="K34" s="24"/>
      <c r="L34" s="4">
        <v>7</v>
      </c>
      <c r="M34" s="4">
        <v>11</v>
      </c>
      <c r="N34" s="4">
        <v>0</v>
      </c>
      <c r="O34" s="4">
        <v>0</v>
      </c>
      <c r="P34" s="4">
        <v>9900</v>
      </c>
      <c r="Q34" s="4">
        <v>10800</v>
      </c>
      <c r="R34" s="5">
        <v>0</v>
      </c>
      <c r="S34" s="4">
        <v>22800</v>
      </c>
      <c r="V34" s="5">
        <v>1.01E-2</v>
      </c>
    </row>
    <row r="35" spans="1:22" x14ac:dyDescent="0.2">
      <c r="F35" s="4">
        <f t="shared" si="0"/>
        <v>18119263723</v>
      </c>
      <c r="K35" s="24"/>
      <c r="L35" s="4">
        <v>8</v>
      </c>
      <c r="M35" s="4">
        <v>21</v>
      </c>
      <c r="N35" s="4">
        <v>0</v>
      </c>
      <c r="O35" s="4">
        <v>0</v>
      </c>
      <c r="P35" s="4">
        <v>2500</v>
      </c>
      <c r="Q35" s="4">
        <v>19800</v>
      </c>
      <c r="R35" s="5">
        <v>0</v>
      </c>
      <c r="S35" s="4">
        <v>23800</v>
      </c>
      <c r="V35" s="5">
        <v>1.0200000000000001E-2</v>
      </c>
    </row>
    <row r="36" spans="1:22" x14ac:dyDescent="0.2">
      <c r="F36" s="4">
        <f t="shared" si="0"/>
        <v>18119263723</v>
      </c>
      <c r="K36" s="24"/>
      <c r="L36" s="4">
        <v>11</v>
      </c>
      <c r="M36" s="4">
        <v>20</v>
      </c>
      <c r="N36" s="4">
        <v>0</v>
      </c>
      <c r="O36" s="4">
        <v>0</v>
      </c>
      <c r="P36" s="4">
        <v>3400</v>
      </c>
      <c r="Q36" s="4">
        <v>19500</v>
      </c>
      <c r="R36" s="5">
        <v>1.03E-2</v>
      </c>
      <c r="S36" s="4">
        <v>27000</v>
      </c>
      <c r="V36" s="5">
        <v>2.0199999999999999E-2</v>
      </c>
    </row>
    <row r="37" spans="1:22" x14ac:dyDescent="0.2">
      <c r="A37" s="16" t="s">
        <v>254</v>
      </c>
      <c r="B37" s="4">
        <v>0</v>
      </c>
      <c r="C37" s="4">
        <v>2600</v>
      </c>
      <c r="D37" s="4">
        <v>-2600</v>
      </c>
      <c r="E37" s="4">
        <v>-50677028</v>
      </c>
      <c r="F37" s="4">
        <f t="shared" si="0"/>
        <v>18119263723</v>
      </c>
      <c r="K37" s="24"/>
      <c r="L37" s="4">
        <v>15</v>
      </c>
      <c r="M37" s="4">
        <v>13</v>
      </c>
      <c r="N37" s="4">
        <v>0</v>
      </c>
      <c r="O37" s="4">
        <v>0</v>
      </c>
      <c r="P37" s="4">
        <v>12800</v>
      </c>
      <c r="Q37" s="4">
        <v>7100</v>
      </c>
      <c r="R37" s="5">
        <v>-5.1000000000000004E-3</v>
      </c>
      <c r="S37" s="4">
        <v>24900</v>
      </c>
      <c r="V37" s="5">
        <v>1.03E-2</v>
      </c>
    </row>
    <row r="38" spans="1:22" x14ac:dyDescent="0.2">
      <c r="A38" s="16" t="s">
        <v>253</v>
      </c>
      <c r="B38" s="4">
        <v>5700</v>
      </c>
      <c r="C38" s="4">
        <v>0</v>
      </c>
      <c r="D38" s="4">
        <v>5700</v>
      </c>
      <c r="E38" s="4">
        <v>111307577</v>
      </c>
      <c r="F38" s="4">
        <f t="shared" si="0"/>
        <v>18169940751</v>
      </c>
      <c r="K38" s="24"/>
      <c r="L38" s="4">
        <v>28</v>
      </c>
      <c r="M38" s="4">
        <v>22</v>
      </c>
      <c r="N38" s="4">
        <v>0</v>
      </c>
      <c r="O38" s="4">
        <v>3</v>
      </c>
      <c r="P38" s="4">
        <v>16000</v>
      </c>
      <c r="Q38" s="4">
        <v>40100</v>
      </c>
      <c r="R38" s="5">
        <v>-1.0200000000000001E-2</v>
      </c>
      <c r="S38" s="4">
        <v>58600</v>
      </c>
      <c r="V38" s="5">
        <v>2.53E-2</v>
      </c>
    </row>
    <row r="39" spans="1:22" x14ac:dyDescent="0.2">
      <c r="A39" s="16" t="s">
        <v>252</v>
      </c>
      <c r="B39" s="4">
        <v>72700</v>
      </c>
      <c r="C39" s="4">
        <v>0</v>
      </c>
      <c r="D39" s="4">
        <v>72700</v>
      </c>
      <c r="E39" s="4">
        <v>1438375289</v>
      </c>
      <c r="F39" s="4">
        <f t="shared" si="0"/>
        <v>18058633174</v>
      </c>
      <c r="K39" s="24"/>
      <c r="L39" s="4">
        <v>30</v>
      </c>
      <c r="M39" s="4">
        <v>28</v>
      </c>
      <c r="N39" s="4">
        <v>2</v>
      </c>
      <c r="O39" s="4">
        <v>3</v>
      </c>
      <c r="P39" s="4">
        <v>39900</v>
      </c>
      <c r="Q39" s="4">
        <v>75600</v>
      </c>
      <c r="R39" s="5">
        <v>-5.0000000000000001E-3</v>
      </c>
      <c r="S39" s="4">
        <v>119300</v>
      </c>
      <c r="V39" s="5">
        <v>1.5100000000000001E-2</v>
      </c>
    </row>
    <row r="40" spans="1:22" x14ac:dyDescent="0.2">
      <c r="A40" s="16" t="s">
        <v>251</v>
      </c>
      <c r="B40" s="4">
        <v>15900</v>
      </c>
      <c r="C40" s="4">
        <v>0</v>
      </c>
      <c r="D40" s="4">
        <v>15900</v>
      </c>
      <c r="E40" s="4">
        <v>317320889</v>
      </c>
      <c r="F40" s="4">
        <f t="shared" si="0"/>
        <v>16620257885</v>
      </c>
      <c r="K40" s="24"/>
      <c r="L40" s="4">
        <v>26</v>
      </c>
      <c r="M40" s="4">
        <v>21</v>
      </c>
      <c r="N40" s="4">
        <v>1</v>
      </c>
      <c r="O40" s="4">
        <v>1</v>
      </c>
      <c r="P40" s="4">
        <v>24700</v>
      </c>
      <c r="Q40" s="4">
        <v>38900</v>
      </c>
      <c r="R40" s="5">
        <v>-0.01</v>
      </c>
      <c r="S40" s="4">
        <v>68600</v>
      </c>
      <c r="V40" s="5">
        <v>1.9900000000000001E-2</v>
      </c>
    </row>
    <row r="41" spans="1:22" x14ac:dyDescent="0.2">
      <c r="F41" s="4">
        <f t="shared" si="0"/>
        <v>16302936996</v>
      </c>
      <c r="K41" s="24"/>
      <c r="L41" s="4">
        <v>30</v>
      </c>
      <c r="M41" s="4">
        <v>15</v>
      </c>
      <c r="N41" s="4">
        <v>0</v>
      </c>
      <c r="O41" s="4">
        <v>1</v>
      </c>
      <c r="P41" s="4">
        <v>21000</v>
      </c>
      <c r="Q41" s="4">
        <v>16100</v>
      </c>
      <c r="R41" s="5">
        <v>-4.8999999999999998E-3</v>
      </c>
      <c r="S41" s="4">
        <v>48400</v>
      </c>
      <c r="V41" s="5">
        <v>1.9599999999999999E-2</v>
      </c>
    </row>
    <row r="42" spans="1:22" x14ac:dyDescent="0.2">
      <c r="A42" s="16" t="s">
        <v>249</v>
      </c>
      <c r="B42" s="4">
        <v>22700</v>
      </c>
      <c r="C42" s="4">
        <v>100</v>
      </c>
      <c r="D42" s="4">
        <v>22600</v>
      </c>
      <c r="E42" s="4">
        <v>454529048</v>
      </c>
      <c r="F42" s="4">
        <f t="shared" si="0"/>
        <v>16302936996</v>
      </c>
      <c r="K42" s="24"/>
      <c r="L42" s="4">
        <v>12</v>
      </c>
      <c r="M42" s="4">
        <v>20</v>
      </c>
      <c r="N42" s="4">
        <v>0</v>
      </c>
      <c r="O42" s="4">
        <v>2</v>
      </c>
      <c r="P42" s="4">
        <v>10000</v>
      </c>
      <c r="Q42" s="4">
        <v>38600</v>
      </c>
      <c r="R42" s="5">
        <v>-9.8999999999999991E-3</v>
      </c>
      <c r="S42" s="4">
        <v>50400</v>
      </c>
      <c r="V42" s="5">
        <v>1.9699999999999999E-2</v>
      </c>
    </row>
    <row r="43" spans="1:22" x14ac:dyDescent="0.2">
      <c r="A43" s="16" t="s">
        <v>248</v>
      </c>
      <c r="B43" s="4">
        <v>10600</v>
      </c>
      <c r="C43" s="4">
        <v>0</v>
      </c>
      <c r="D43" s="4">
        <v>10600</v>
      </c>
      <c r="E43" s="4">
        <v>213560736</v>
      </c>
      <c r="F43" s="4">
        <f t="shared" si="0"/>
        <v>15848407948</v>
      </c>
      <c r="K43" s="24"/>
      <c r="L43" s="4">
        <v>11</v>
      </c>
      <c r="M43" s="4">
        <v>38</v>
      </c>
      <c r="N43" s="4">
        <v>0</v>
      </c>
      <c r="O43" s="4">
        <v>1</v>
      </c>
      <c r="P43" s="4">
        <v>7300</v>
      </c>
      <c r="Q43" s="4">
        <v>40800</v>
      </c>
      <c r="R43" s="5">
        <v>5.0000000000000001E-3</v>
      </c>
      <c r="S43" s="4">
        <v>48900</v>
      </c>
      <c r="V43" s="5">
        <v>2.46E-2</v>
      </c>
    </row>
    <row r="44" spans="1:22" x14ac:dyDescent="0.2">
      <c r="F44" s="4">
        <f t="shared" si="0"/>
        <v>15634847212</v>
      </c>
      <c r="K44" s="24"/>
      <c r="L44" s="4">
        <v>8</v>
      </c>
      <c r="M44" s="4">
        <v>20</v>
      </c>
      <c r="N44" s="4">
        <v>0</v>
      </c>
      <c r="O44" s="4">
        <v>2</v>
      </c>
      <c r="P44" s="4">
        <v>7100</v>
      </c>
      <c r="Q44" s="4">
        <v>32100</v>
      </c>
      <c r="R44" s="5">
        <v>-4.8999999999999998E-3</v>
      </c>
      <c r="S44" s="4">
        <v>43200</v>
      </c>
      <c r="V44" s="5">
        <v>2.4399999999999998E-2</v>
      </c>
    </row>
    <row r="45" spans="1:22" x14ac:dyDescent="0.2">
      <c r="F45" s="4">
        <f t="shared" si="0"/>
        <v>15634847212</v>
      </c>
      <c r="K45" s="24"/>
      <c r="L45" s="4">
        <v>25</v>
      </c>
      <c r="M45" s="4">
        <v>13</v>
      </c>
      <c r="N45" s="4">
        <v>0</v>
      </c>
      <c r="O45" s="4">
        <v>1</v>
      </c>
      <c r="P45" s="4">
        <v>14400</v>
      </c>
      <c r="Q45" s="4">
        <v>14800</v>
      </c>
      <c r="R45" s="5">
        <v>-9.7999999999999997E-3</v>
      </c>
      <c r="S45" s="4">
        <v>41500</v>
      </c>
      <c r="V45" s="5">
        <v>1.46E-2</v>
      </c>
    </row>
    <row r="46" spans="1:22" x14ac:dyDescent="0.2">
      <c r="A46" s="16" t="s">
        <v>245</v>
      </c>
      <c r="B46" s="4">
        <v>30500</v>
      </c>
      <c r="C46" s="4">
        <v>0</v>
      </c>
      <c r="D46" s="4">
        <v>30500</v>
      </c>
      <c r="E46" s="4">
        <v>625567508</v>
      </c>
      <c r="F46" s="4">
        <f t="shared" si="0"/>
        <v>15634847212</v>
      </c>
      <c r="K46" s="24"/>
      <c r="L46" s="4">
        <v>27</v>
      </c>
      <c r="M46" s="4">
        <v>21</v>
      </c>
      <c r="N46" s="4">
        <v>4</v>
      </c>
      <c r="O46" s="4">
        <v>3</v>
      </c>
      <c r="P46" s="4">
        <v>44000</v>
      </c>
      <c r="Q46" s="4">
        <v>49000</v>
      </c>
      <c r="R46" s="5">
        <v>2.4900000000000002E-2</v>
      </c>
      <c r="S46" s="4">
        <v>95100</v>
      </c>
      <c r="V46" s="5">
        <v>3.3700000000000001E-2</v>
      </c>
    </row>
    <row r="47" spans="1:22" x14ac:dyDescent="0.2">
      <c r="F47" s="4">
        <f t="shared" ref="F47:F73" si="1">E47+F48</f>
        <v>15009279704</v>
      </c>
      <c r="K47" s="24"/>
      <c r="L47" s="4">
        <v>18</v>
      </c>
      <c r="M47" s="4">
        <v>26</v>
      </c>
      <c r="N47" s="4">
        <v>0</v>
      </c>
      <c r="O47" s="4">
        <v>0</v>
      </c>
      <c r="P47" s="4">
        <v>11600</v>
      </c>
      <c r="Q47" s="4">
        <v>27900</v>
      </c>
      <c r="R47" s="5">
        <v>5.1000000000000004E-3</v>
      </c>
      <c r="S47" s="4">
        <v>44000</v>
      </c>
      <c r="V47" s="5">
        <v>4.4199999999999996E-2</v>
      </c>
    </row>
    <row r="48" spans="1:22" x14ac:dyDescent="0.2">
      <c r="F48" s="4">
        <f t="shared" si="1"/>
        <v>15009279704</v>
      </c>
      <c r="K48" s="24"/>
      <c r="L48" s="4">
        <v>18</v>
      </c>
      <c r="M48" s="4">
        <v>18</v>
      </c>
      <c r="N48" s="4">
        <v>0</v>
      </c>
      <c r="O48" s="4">
        <v>0</v>
      </c>
      <c r="P48" s="4">
        <v>14500</v>
      </c>
      <c r="Q48" s="4">
        <v>20700</v>
      </c>
    </row>
    <row r="49" spans="1:22" x14ac:dyDescent="0.2">
      <c r="A49" s="16" t="s">
        <v>236</v>
      </c>
      <c r="B49" s="4">
        <v>28300</v>
      </c>
      <c r="C49" s="4">
        <v>0</v>
      </c>
      <c r="D49" s="4">
        <v>28300</v>
      </c>
      <c r="E49" s="4">
        <v>575163288</v>
      </c>
      <c r="F49" s="4">
        <f t="shared" si="1"/>
        <v>15009279704</v>
      </c>
      <c r="K49" s="24"/>
      <c r="L49" s="4">
        <v>13</v>
      </c>
      <c r="M49" s="4">
        <v>26</v>
      </c>
      <c r="N49" s="4">
        <v>1</v>
      </c>
      <c r="O49" s="4">
        <v>0</v>
      </c>
      <c r="P49" s="4">
        <v>15600</v>
      </c>
      <c r="Q49" s="4">
        <v>23000</v>
      </c>
      <c r="R49" s="5">
        <v>9.8999999999999991E-3</v>
      </c>
      <c r="S49" s="4">
        <v>51700</v>
      </c>
      <c r="V49" s="5">
        <v>2.4300000000000002E-2</v>
      </c>
    </row>
    <row r="50" spans="1:22" x14ac:dyDescent="0.2">
      <c r="A50" s="16" t="s">
        <v>235</v>
      </c>
      <c r="B50" s="4">
        <v>10000</v>
      </c>
      <c r="C50" s="4">
        <v>0</v>
      </c>
      <c r="D50" s="4">
        <v>10000</v>
      </c>
      <c r="E50" s="4">
        <v>203056239</v>
      </c>
      <c r="F50" s="4">
        <f t="shared" si="1"/>
        <v>14434116416</v>
      </c>
      <c r="K50" s="24"/>
      <c r="L50" s="4">
        <v>18</v>
      </c>
      <c r="M50" s="4">
        <v>27</v>
      </c>
      <c r="N50" s="4">
        <v>0</v>
      </c>
      <c r="O50" s="4">
        <v>1</v>
      </c>
      <c r="P50" s="4">
        <v>15700</v>
      </c>
      <c r="Q50" s="4">
        <v>35700</v>
      </c>
      <c r="R50" s="5">
        <v>-4.8999999999999998E-3</v>
      </c>
      <c r="S50" s="4">
        <v>56900</v>
      </c>
      <c r="V50" s="5">
        <v>1.47E-2</v>
      </c>
    </row>
    <row r="51" spans="1:22" x14ac:dyDescent="0.2">
      <c r="F51" s="4">
        <f t="shared" si="1"/>
        <v>14231060177</v>
      </c>
      <c r="K51" s="24"/>
      <c r="L51" s="4">
        <v>33</v>
      </c>
      <c r="M51" s="4">
        <v>28</v>
      </c>
      <c r="N51" s="4">
        <v>0</v>
      </c>
      <c r="O51" s="4">
        <v>0</v>
      </c>
      <c r="P51" s="4">
        <v>22800</v>
      </c>
      <c r="Q51" s="4">
        <v>23600</v>
      </c>
    </row>
    <row r="52" spans="1:22" x14ac:dyDescent="0.2">
      <c r="F52" s="4">
        <f t="shared" si="1"/>
        <v>14231060177</v>
      </c>
      <c r="K52" s="24"/>
      <c r="L52" s="4">
        <v>18</v>
      </c>
      <c r="M52" s="4">
        <v>26</v>
      </c>
      <c r="N52" s="4">
        <v>0</v>
      </c>
      <c r="O52" s="4">
        <v>0</v>
      </c>
      <c r="P52" s="4">
        <v>19700</v>
      </c>
      <c r="Q52" s="4">
        <v>17700</v>
      </c>
    </row>
    <row r="53" spans="1:22" x14ac:dyDescent="0.2">
      <c r="F53" s="4">
        <f t="shared" si="1"/>
        <v>14231060177</v>
      </c>
      <c r="K53" s="24"/>
      <c r="L53" s="4">
        <v>67</v>
      </c>
      <c r="M53" s="4">
        <v>68</v>
      </c>
      <c r="N53" s="4">
        <v>0</v>
      </c>
      <c r="O53" s="4">
        <v>0</v>
      </c>
      <c r="P53" s="4">
        <v>38600</v>
      </c>
      <c r="Q53" s="4">
        <v>62900</v>
      </c>
    </row>
    <row r="54" spans="1:22" x14ac:dyDescent="0.2">
      <c r="F54" s="4">
        <f t="shared" si="1"/>
        <v>14231060177</v>
      </c>
      <c r="K54" s="24"/>
      <c r="L54" s="4">
        <v>35</v>
      </c>
      <c r="M54" s="4">
        <v>39</v>
      </c>
      <c r="N54" s="4">
        <v>1</v>
      </c>
      <c r="O54" s="4">
        <v>0</v>
      </c>
      <c r="P54" s="4">
        <v>33500</v>
      </c>
      <c r="Q54" s="4">
        <v>38800</v>
      </c>
    </row>
    <row r="55" spans="1:22" x14ac:dyDescent="0.2">
      <c r="F55" s="4">
        <f t="shared" si="1"/>
        <v>14231060177</v>
      </c>
      <c r="K55" s="24"/>
      <c r="L55" s="4">
        <v>118</v>
      </c>
      <c r="M55" s="4">
        <v>78</v>
      </c>
      <c r="N55" s="4">
        <v>9</v>
      </c>
      <c r="O55" s="4">
        <v>4</v>
      </c>
      <c r="P55" s="4">
        <v>135300</v>
      </c>
      <c r="Q55" s="4">
        <v>89200</v>
      </c>
    </row>
    <row r="56" spans="1:22" x14ac:dyDescent="0.2">
      <c r="A56" s="16" t="s">
        <v>229</v>
      </c>
      <c r="B56" s="4">
        <v>0</v>
      </c>
      <c r="C56" s="4">
        <v>5800</v>
      </c>
      <c r="D56" s="4">
        <v>-5800</v>
      </c>
      <c r="E56" s="4">
        <v>-114536680</v>
      </c>
      <c r="F56" s="4">
        <f t="shared" si="1"/>
        <v>14231060177</v>
      </c>
      <c r="K56" s="24"/>
      <c r="L56" s="4">
        <v>56</v>
      </c>
      <c r="M56" s="4">
        <v>52</v>
      </c>
      <c r="N56" s="4">
        <v>0</v>
      </c>
      <c r="O56" s="4">
        <v>0</v>
      </c>
      <c r="P56" s="4">
        <v>61900</v>
      </c>
      <c r="Q56" s="4">
        <v>62100</v>
      </c>
      <c r="R56" s="5">
        <v>2.6000000000000002E-2</v>
      </c>
      <c r="S56" s="4">
        <v>124100</v>
      </c>
      <c r="V56" s="5">
        <v>3.5000000000000003E-2</v>
      </c>
    </row>
    <row r="57" spans="1:22" x14ac:dyDescent="0.2">
      <c r="A57" s="16" t="s">
        <v>228</v>
      </c>
      <c r="B57" s="4">
        <v>0</v>
      </c>
      <c r="C57" s="4">
        <v>3000</v>
      </c>
      <c r="D57" s="4">
        <v>-3000</v>
      </c>
      <c r="E57" s="4">
        <v>-57748113</v>
      </c>
      <c r="F57" s="4">
        <f t="shared" si="1"/>
        <v>14345596857</v>
      </c>
      <c r="K57" s="24"/>
      <c r="L57" s="4">
        <v>15</v>
      </c>
      <c r="M57" s="4">
        <v>21</v>
      </c>
      <c r="N57" s="4">
        <v>1</v>
      </c>
      <c r="O57" s="4">
        <v>0</v>
      </c>
      <c r="P57" s="4">
        <v>11600</v>
      </c>
      <c r="Q57" s="4">
        <v>16400</v>
      </c>
      <c r="R57" s="5">
        <v>5.3E-3</v>
      </c>
      <c r="S57" s="4">
        <v>31800</v>
      </c>
      <c r="V57" s="5">
        <v>1.55E-2</v>
      </c>
    </row>
    <row r="58" spans="1:22" x14ac:dyDescent="0.2">
      <c r="A58" s="16" t="s">
        <v>227</v>
      </c>
      <c r="B58" s="4">
        <v>0</v>
      </c>
      <c r="C58" s="4">
        <v>1300</v>
      </c>
      <c r="D58" s="4">
        <v>-1300</v>
      </c>
      <c r="E58" s="4">
        <v>-25177955</v>
      </c>
      <c r="F58" s="4">
        <f t="shared" si="1"/>
        <v>14403344970</v>
      </c>
      <c r="K58" s="24"/>
      <c r="L58" s="4">
        <v>10</v>
      </c>
      <c r="M58" s="4">
        <v>29</v>
      </c>
      <c r="N58" s="4">
        <v>0</v>
      </c>
      <c r="O58" s="4">
        <v>0</v>
      </c>
      <c r="P58" s="4">
        <v>4300</v>
      </c>
      <c r="Q58" s="4">
        <v>20800</v>
      </c>
      <c r="R58" s="5">
        <v>-5.1999999999999998E-3</v>
      </c>
      <c r="S58" s="4">
        <v>26900</v>
      </c>
      <c r="V58" s="5">
        <v>1.54E-2</v>
      </c>
    </row>
    <row r="59" spans="1:22" x14ac:dyDescent="0.2">
      <c r="A59" s="16" t="s">
        <v>226</v>
      </c>
      <c r="B59" s="4">
        <v>96200</v>
      </c>
      <c r="C59" s="4">
        <v>18900</v>
      </c>
      <c r="D59" s="4">
        <v>77300</v>
      </c>
      <c r="E59" s="4">
        <v>1502031291</v>
      </c>
      <c r="F59" s="4">
        <f t="shared" si="1"/>
        <v>14428522925</v>
      </c>
      <c r="K59" s="24"/>
      <c r="L59" s="4">
        <v>38</v>
      </c>
      <c r="M59" s="4">
        <v>62</v>
      </c>
      <c r="N59" s="4">
        <v>1</v>
      </c>
      <c r="O59" s="4">
        <v>3</v>
      </c>
      <c r="P59" s="4">
        <v>53900</v>
      </c>
      <c r="Q59" s="4">
        <v>83700</v>
      </c>
      <c r="R59" s="5">
        <v>0</v>
      </c>
      <c r="S59" s="4">
        <v>144900</v>
      </c>
      <c r="V59" s="5">
        <v>2.06E-2</v>
      </c>
    </row>
    <row r="60" spans="1:22" x14ac:dyDescent="0.2">
      <c r="A60" s="16" t="s">
        <v>225</v>
      </c>
      <c r="B60" s="4">
        <v>18400</v>
      </c>
      <c r="C60" s="4">
        <v>0</v>
      </c>
      <c r="D60" s="4">
        <v>18400</v>
      </c>
      <c r="E60" s="4">
        <v>351658717</v>
      </c>
      <c r="F60" s="4">
        <f t="shared" si="1"/>
        <v>12926491634</v>
      </c>
      <c r="K60" s="24"/>
      <c r="L60" s="4">
        <v>28</v>
      </c>
      <c r="M60" s="4">
        <v>25</v>
      </c>
      <c r="N60" s="4">
        <v>0</v>
      </c>
      <c r="O60" s="4">
        <v>2</v>
      </c>
      <c r="P60" s="4">
        <v>24000</v>
      </c>
      <c r="Q60" s="4">
        <v>28700</v>
      </c>
      <c r="R60" s="5">
        <v>1.0500000000000001E-2</v>
      </c>
      <c r="S60" s="4">
        <v>53000</v>
      </c>
      <c r="V60" s="5">
        <v>2.07E-2</v>
      </c>
    </row>
    <row r="61" spans="1:22" x14ac:dyDescent="0.2">
      <c r="F61" s="4">
        <f t="shared" si="1"/>
        <v>12574832917</v>
      </c>
      <c r="K61" s="24"/>
      <c r="L61" s="4">
        <v>14</v>
      </c>
      <c r="M61" s="4">
        <v>17</v>
      </c>
      <c r="N61" s="4">
        <v>0</v>
      </c>
      <c r="O61" s="4">
        <v>1</v>
      </c>
      <c r="P61" s="4">
        <v>9100</v>
      </c>
      <c r="Q61" s="4">
        <v>43000</v>
      </c>
    </row>
    <row r="62" spans="1:22" x14ac:dyDescent="0.2">
      <c r="F62" s="4">
        <f t="shared" si="1"/>
        <v>12574832917</v>
      </c>
      <c r="K62" s="24"/>
      <c r="L62" s="4">
        <v>20</v>
      </c>
      <c r="M62" s="4">
        <v>20</v>
      </c>
      <c r="N62" s="4">
        <v>0</v>
      </c>
      <c r="O62" s="4">
        <v>0</v>
      </c>
      <c r="P62" s="4">
        <v>9100</v>
      </c>
      <c r="Q62" s="4">
        <v>13600</v>
      </c>
    </row>
    <row r="63" spans="1:22" x14ac:dyDescent="0.2">
      <c r="F63" s="4">
        <f t="shared" si="1"/>
        <v>12574832917</v>
      </c>
      <c r="K63" s="24"/>
      <c r="L63" s="4">
        <v>36</v>
      </c>
      <c r="M63" s="4">
        <v>47</v>
      </c>
      <c r="N63" s="4">
        <v>1</v>
      </c>
      <c r="O63" s="4">
        <v>0</v>
      </c>
      <c r="P63" s="4">
        <v>31000</v>
      </c>
      <c r="Q63" s="4">
        <v>36100</v>
      </c>
    </row>
    <row r="64" spans="1:22" x14ac:dyDescent="0.2">
      <c r="A64" s="16" t="s">
        <v>221</v>
      </c>
      <c r="B64" s="4">
        <v>71500</v>
      </c>
      <c r="C64" s="4">
        <v>0</v>
      </c>
      <c r="D64" s="4">
        <v>71500</v>
      </c>
      <c r="E64" s="4">
        <v>1368523869</v>
      </c>
      <c r="F64" s="4">
        <f t="shared" si="1"/>
        <v>12574832917</v>
      </c>
      <c r="K64" s="24"/>
      <c r="L64" s="4">
        <v>31</v>
      </c>
      <c r="M64" s="4">
        <v>39</v>
      </c>
      <c r="N64" s="4">
        <v>2</v>
      </c>
      <c r="O64" s="4">
        <v>2</v>
      </c>
      <c r="P64" s="4">
        <v>49900</v>
      </c>
      <c r="Q64" s="4">
        <v>42400</v>
      </c>
      <c r="R64" s="5">
        <v>3.1800000000000002E-2</v>
      </c>
      <c r="S64" s="4">
        <v>92800</v>
      </c>
      <c r="V64" s="5">
        <v>3.0800000000000001E-2</v>
      </c>
    </row>
    <row r="65" spans="1:22" x14ac:dyDescent="0.2">
      <c r="F65" s="4">
        <f t="shared" si="1"/>
        <v>11206309048</v>
      </c>
      <c r="K65" s="24"/>
      <c r="L65" s="4">
        <v>22</v>
      </c>
      <c r="M65" s="4">
        <v>18</v>
      </c>
      <c r="N65" s="4">
        <v>1</v>
      </c>
      <c r="O65" s="4">
        <v>0</v>
      </c>
      <c r="P65" s="4">
        <v>20000</v>
      </c>
      <c r="Q65" s="4">
        <v>28500</v>
      </c>
    </row>
    <row r="66" spans="1:22" x14ac:dyDescent="0.2">
      <c r="F66" s="4">
        <f t="shared" si="1"/>
        <v>11206309048</v>
      </c>
      <c r="K66" s="24"/>
      <c r="L66" s="4">
        <v>11</v>
      </c>
      <c r="M66" s="4">
        <v>24</v>
      </c>
      <c r="N66" s="4">
        <v>0</v>
      </c>
      <c r="O66" s="4">
        <v>2</v>
      </c>
      <c r="P66" s="4">
        <v>11000</v>
      </c>
      <c r="Q66" s="4">
        <v>33700</v>
      </c>
    </row>
    <row r="67" spans="1:22" x14ac:dyDescent="0.2">
      <c r="F67" s="4">
        <f t="shared" si="1"/>
        <v>11206309048</v>
      </c>
      <c r="K67" s="24"/>
      <c r="L67" s="4">
        <v>10</v>
      </c>
      <c r="M67" s="4">
        <v>20</v>
      </c>
      <c r="N67" s="4">
        <v>1</v>
      </c>
      <c r="O67" s="4">
        <v>0</v>
      </c>
      <c r="P67" s="4">
        <v>14000</v>
      </c>
      <c r="Q67" s="4">
        <v>17900</v>
      </c>
    </row>
    <row r="68" spans="1:22" x14ac:dyDescent="0.2">
      <c r="A68" s="16" t="s">
        <v>217</v>
      </c>
      <c r="B68" s="4">
        <v>8200</v>
      </c>
      <c r="C68" s="4">
        <v>0</v>
      </c>
      <c r="D68" s="4">
        <v>8200</v>
      </c>
      <c r="E68" s="4">
        <v>157577448</v>
      </c>
      <c r="F68" s="4">
        <f t="shared" si="1"/>
        <v>11206309048</v>
      </c>
      <c r="K68" s="24"/>
      <c r="L68" s="4">
        <v>25</v>
      </c>
      <c r="M68" s="4">
        <v>23</v>
      </c>
      <c r="N68" s="4">
        <v>0</v>
      </c>
      <c r="O68" s="4">
        <v>2</v>
      </c>
      <c r="P68" s="4">
        <v>13600</v>
      </c>
      <c r="Q68" s="4">
        <v>38800</v>
      </c>
      <c r="R68" s="5">
        <v>2.1099999999999997E-2</v>
      </c>
      <c r="S68" s="4">
        <v>52500</v>
      </c>
      <c r="V68" s="5">
        <v>3.0800000000000001E-2</v>
      </c>
    </row>
    <row r="69" spans="1:22" x14ac:dyDescent="0.2">
      <c r="A69" s="16" t="s">
        <v>216</v>
      </c>
      <c r="B69" s="4">
        <v>103200</v>
      </c>
      <c r="C69" s="4">
        <v>0</v>
      </c>
      <c r="D69" s="4">
        <v>103200</v>
      </c>
      <c r="E69" s="4">
        <v>1984768519</v>
      </c>
      <c r="F69" s="4">
        <f t="shared" si="1"/>
        <v>11048731600</v>
      </c>
      <c r="K69" s="24"/>
      <c r="L69" s="4">
        <v>12</v>
      </c>
      <c r="M69" s="4">
        <v>47</v>
      </c>
      <c r="N69" s="4">
        <v>1</v>
      </c>
      <c r="O69" s="4">
        <v>2</v>
      </c>
      <c r="P69" s="4">
        <v>19700</v>
      </c>
      <c r="Q69" s="4">
        <v>97500</v>
      </c>
      <c r="R69" s="5">
        <v>-1.5700000000000002E-2</v>
      </c>
      <c r="S69" s="4">
        <v>129600</v>
      </c>
      <c r="V69" s="5">
        <v>2.58E-2</v>
      </c>
    </row>
    <row r="70" spans="1:22" x14ac:dyDescent="0.2">
      <c r="A70" s="16" t="s">
        <v>215</v>
      </c>
      <c r="B70" s="4">
        <v>29600</v>
      </c>
      <c r="C70" s="4">
        <v>0</v>
      </c>
      <c r="D70" s="4">
        <v>29600</v>
      </c>
      <c r="E70" s="4">
        <v>572384606</v>
      </c>
      <c r="F70" s="4">
        <f t="shared" si="1"/>
        <v>9063963081</v>
      </c>
      <c r="K70" s="24"/>
      <c r="L70" s="4">
        <v>11</v>
      </c>
      <c r="M70" s="4">
        <v>21</v>
      </c>
      <c r="N70" s="4">
        <v>2</v>
      </c>
      <c r="O70" s="4">
        <v>1</v>
      </c>
      <c r="P70" s="4">
        <v>35300</v>
      </c>
      <c r="Q70" s="4">
        <v>28800</v>
      </c>
      <c r="R70" s="5">
        <v>5.3E-3</v>
      </c>
      <c r="S70" s="4">
        <v>68600</v>
      </c>
      <c r="V70" s="5">
        <v>1.04E-2</v>
      </c>
    </row>
    <row r="71" spans="1:22" x14ac:dyDescent="0.2">
      <c r="A71" s="16" t="s">
        <v>214</v>
      </c>
      <c r="B71" s="4">
        <v>59000</v>
      </c>
      <c r="C71" s="4">
        <v>0</v>
      </c>
      <c r="D71" s="4">
        <v>59000</v>
      </c>
      <c r="E71" s="4">
        <v>1123979272</v>
      </c>
      <c r="F71" s="4">
        <f t="shared" si="1"/>
        <v>8491578475</v>
      </c>
      <c r="K71" s="24"/>
      <c r="L71" s="4">
        <v>25</v>
      </c>
      <c r="M71" s="4">
        <v>39</v>
      </c>
      <c r="N71" s="4">
        <v>0</v>
      </c>
      <c r="O71" s="4">
        <v>4</v>
      </c>
      <c r="P71" s="4">
        <v>18000</v>
      </c>
      <c r="Q71" s="4">
        <v>72400</v>
      </c>
      <c r="R71" s="5">
        <v>-1.04E-2</v>
      </c>
      <c r="S71" s="4">
        <v>90700</v>
      </c>
      <c r="V71" s="5">
        <v>2.58E-2</v>
      </c>
    </row>
    <row r="72" spans="1:22" x14ac:dyDescent="0.2">
      <c r="A72" s="16" t="s">
        <v>213</v>
      </c>
      <c r="B72" s="4">
        <v>26400</v>
      </c>
      <c r="C72" s="4">
        <v>0</v>
      </c>
      <c r="D72" s="4">
        <v>26400</v>
      </c>
      <c r="E72" s="4">
        <v>507766718</v>
      </c>
      <c r="F72" s="4">
        <f t="shared" si="1"/>
        <v>7367599203</v>
      </c>
      <c r="K72" s="24"/>
      <c r="L72" s="4">
        <v>13</v>
      </c>
      <c r="M72" s="4">
        <v>31</v>
      </c>
      <c r="N72" s="4">
        <v>1</v>
      </c>
      <c r="O72" s="4">
        <v>1</v>
      </c>
      <c r="P72" s="4">
        <v>13200</v>
      </c>
      <c r="Q72" s="4">
        <v>41300</v>
      </c>
      <c r="R72" s="5">
        <v>5.1999999999999998E-3</v>
      </c>
      <c r="S72" s="4">
        <v>78600</v>
      </c>
      <c r="V72" s="5">
        <v>1.54E-2</v>
      </c>
    </row>
    <row r="73" spans="1:22" x14ac:dyDescent="0.2">
      <c r="A73" s="16" t="s">
        <v>212</v>
      </c>
      <c r="B73" s="4">
        <v>0</v>
      </c>
      <c r="C73" s="4">
        <v>0</v>
      </c>
      <c r="D73" s="4">
        <v>0</v>
      </c>
      <c r="E73" s="4">
        <v>0</v>
      </c>
      <c r="F73" s="4">
        <f t="shared" si="1"/>
        <v>6859832485</v>
      </c>
      <c r="K73" s="24"/>
      <c r="L73" s="4">
        <v>25</v>
      </c>
      <c r="M73" s="4">
        <v>46</v>
      </c>
      <c r="N73" s="4">
        <v>2</v>
      </c>
      <c r="O73" s="4">
        <v>3</v>
      </c>
      <c r="P73" s="4">
        <v>27800</v>
      </c>
      <c r="Q73" s="4">
        <v>77100</v>
      </c>
      <c r="R73" s="5">
        <v>0</v>
      </c>
      <c r="S73" s="4">
        <v>132500</v>
      </c>
      <c r="V73" s="5">
        <v>4.0300000000000002E-2</v>
      </c>
    </row>
    <row r="74" spans="1:22" x14ac:dyDescent="0.2">
      <c r="A74" s="16" t="s">
        <v>211</v>
      </c>
      <c r="B74" s="4">
        <v>33400</v>
      </c>
      <c r="C74" s="4">
        <v>0</v>
      </c>
      <c r="D74" s="4">
        <v>33400</v>
      </c>
      <c r="E74" s="4">
        <v>640721366</v>
      </c>
      <c r="F74" s="4">
        <f t="shared" ref="F74:F87" si="2">E74+F75</f>
        <v>6859832485</v>
      </c>
      <c r="K74" s="24"/>
      <c r="L74" s="4">
        <v>31</v>
      </c>
      <c r="M74" s="4">
        <v>37</v>
      </c>
      <c r="N74" s="4">
        <v>3</v>
      </c>
      <c r="O74" s="4">
        <v>2</v>
      </c>
      <c r="P74" s="4">
        <v>48200</v>
      </c>
      <c r="Q74" s="4">
        <v>35900</v>
      </c>
      <c r="R74" s="5">
        <v>2.12E-2</v>
      </c>
      <c r="S74" s="4">
        <v>84900</v>
      </c>
      <c r="V74" s="5">
        <v>3.1E-2</v>
      </c>
    </row>
    <row r="75" spans="1:22" x14ac:dyDescent="0.2">
      <c r="A75" s="16" t="s">
        <v>210</v>
      </c>
      <c r="B75" s="4">
        <v>27000</v>
      </c>
      <c r="C75" s="4">
        <v>0</v>
      </c>
      <c r="D75" s="4">
        <v>27000</v>
      </c>
      <c r="E75" s="4">
        <v>506416961</v>
      </c>
      <c r="F75" s="4">
        <f t="shared" si="2"/>
        <v>6219111119</v>
      </c>
      <c r="K75" s="24"/>
      <c r="L75" s="4">
        <v>15</v>
      </c>
      <c r="M75" s="4">
        <v>37</v>
      </c>
      <c r="N75" s="4">
        <v>2</v>
      </c>
      <c r="O75" s="4">
        <v>2</v>
      </c>
      <c r="P75" s="4">
        <v>34600</v>
      </c>
      <c r="Q75" s="4">
        <v>44300</v>
      </c>
      <c r="R75" s="5">
        <v>5.4000000000000003E-3</v>
      </c>
      <c r="S75" s="4">
        <v>84900</v>
      </c>
      <c r="V75" s="5">
        <v>1.06E-2</v>
      </c>
    </row>
    <row r="76" spans="1:22" x14ac:dyDescent="0.2">
      <c r="A76" s="16" t="s">
        <v>208</v>
      </c>
      <c r="B76" s="4">
        <v>26400</v>
      </c>
      <c r="C76" s="4">
        <v>0</v>
      </c>
      <c r="D76" s="4">
        <v>26400</v>
      </c>
      <c r="E76" s="4">
        <v>494934253</v>
      </c>
      <c r="F76" s="4">
        <f t="shared" si="2"/>
        <v>5712694158</v>
      </c>
      <c r="K76" s="24"/>
      <c r="R76" s="5">
        <v>0</v>
      </c>
      <c r="S76" s="4">
        <v>78300</v>
      </c>
      <c r="V76" s="5">
        <v>5.4000000000000003E-3</v>
      </c>
    </row>
    <row r="77" spans="1:22" x14ac:dyDescent="0.2">
      <c r="A77" s="16" t="s">
        <v>207</v>
      </c>
      <c r="B77" s="4">
        <v>63900</v>
      </c>
      <c r="C77" s="4">
        <v>0</v>
      </c>
      <c r="D77" s="4">
        <v>63900</v>
      </c>
      <c r="E77" s="4">
        <v>1194104184</v>
      </c>
      <c r="F77" s="4">
        <f t="shared" si="2"/>
        <v>5217759905</v>
      </c>
      <c r="K77" s="24"/>
      <c r="R77" s="5">
        <v>2.18E-2</v>
      </c>
      <c r="S77" s="4">
        <v>126900</v>
      </c>
      <c r="V77" s="5">
        <v>3.2000000000000001E-2</v>
      </c>
    </row>
    <row r="78" spans="1:22" x14ac:dyDescent="0.2">
      <c r="A78" s="16" t="s">
        <v>206</v>
      </c>
      <c r="B78" s="4">
        <v>5600</v>
      </c>
      <c r="C78" s="4">
        <v>0</v>
      </c>
      <c r="D78" s="4">
        <v>5600</v>
      </c>
      <c r="E78" s="4">
        <v>102768842</v>
      </c>
      <c r="F78" s="4">
        <f t="shared" si="2"/>
        <v>4023655721</v>
      </c>
      <c r="K78" s="24"/>
      <c r="R78" s="5">
        <v>1.66E-2</v>
      </c>
      <c r="S78" s="4">
        <v>57000</v>
      </c>
      <c r="V78" s="5">
        <v>3.7499999999999999E-2</v>
      </c>
    </row>
    <row r="79" spans="1:22" x14ac:dyDescent="0.2">
      <c r="A79" s="16" t="s">
        <v>205</v>
      </c>
      <c r="B79" s="4">
        <v>3000</v>
      </c>
      <c r="C79" s="4">
        <v>0</v>
      </c>
      <c r="D79" s="4">
        <v>3000</v>
      </c>
      <c r="E79" s="4">
        <v>54313025</v>
      </c>
      <c r="F79" s="4">
        <f t="shared" si="2"/>
        <v>3920886879</v>
      </c>
      <c r="K79" s="24"/>
      <c r="R79" s="5">
        <v>1.1200000000000002E-2</v>
      </c>
      <c r="S79" s="4">
        <v>69100</v>
      </c>
      <c r="V79" s="5">
        <v>1.6399999999999998E-2</v>
      </c>
    </row>
    <row r="80" spans="1:22" x14ac:dyDescent="0.2">
      <c r="A80" s="16" t="s">
        <v>204</v>
      </c>
      <c r="B80" s="4">
        <v>39300</v>
      </c>
      <c r="C80" s="4">
        <v>0</v>
      </c>
      <c r="D80" s="4">
        <v>39300</v>
      </c>
      <c r="E80" s="4">
        <v>705104424</v>
      </c>
      <c r="F80" s="4">
        <f t="shared" si="2"/>
        <v>3866573854</v>
      </c>
      <c r="K80" s="24"/>
      <c r="R80" s="5">
        <v>-5.5000000000000005E-3</v>
      </c>
      <c r="S80" s="4">
        <v>117100</v>
      </c>
      <c r="V80" s="5">
        <v>2.2099999999999998E-2</v>
      </c>
    </row>
    <row r="81" spans="1:22" x14ac:dyDescent="0.2">
      <c r="A81" s="16" t="s">
        <v>203</v>
      </c>
      <c r="B81" s="4">
        <v>97800</v>
      </c>
      <c r="C81" s="4">
        <v>0</v>
      </c>
      <c r="D81" s="4">
        <v>97800</v>
      </c>
      <c r="E81" s="4">
        <v>1758450157</v>
      </c>
      <c r="F81" s="4">
        <f t="shared" si="2"/>
        <v>3161469430</v>
      </c>
      <c r="K81" s="24"/>
      <c r="R81" s="5">
        <v>-5.5000000000000005E-3</v>
      </c>
      <c r="S81" s="4">
        <v>190600</v>
      </c>
      <c r="V81" s="5">
        <v>1.66E-2</v>
      </c>
    </row>
    <row r="82" spans="1:22" x14ac:dyDescent="0.2">
      <c r="A82" s="16" t="s">
        <v>200</v>
      </c>
      <c r="B82" s="4">
        <v>51200</v>
      </c>
      <c r="C82" s="4">
        <v>0</v>
      </c>
      <c r="D82" s="4">
        <v>51200</v>
      </c>
      <c r="E82" s="4">
        <v>925058106</v>
      </c>
      <c r="F82" s="4">
        <f t="shared" si="2"/>
        <v>1403019273</v>
      </c>
      <c r="K82" s="24"/>
      <c r="R82" s="5">
        <v>4.0300000000000002E-2</v>
      </c>
      <c r="S82" s="4">
        <v>224900</v>
      </c>
      <c r="V82" s="5">
        <v>6.4899999999999999E-2</v>
      </c>
    </row>
    <row r="83" spans="1:22" x14ac:dyDescent="0.2">
      <c r="A83" s="16" t="s">
        <v>199</v>
      </c>
      <c r="B83" s="4">
        <v>0</v>
      </c>
      <c r="C83" s="4">
        <v>0</v>
      </c>
      <c r="D83" s="4">
        <v>0</v>
      </c>
      <c r="E83" s="4">
        <v>0</v>
      </c>
      <c r="F83" s="4">
        <f t="shared" si="2"/>
        <v>477961167</v>
      </c>
      <c r="K83" s="24"/>
      <c r="R83" s="5">
        <v>5.4600000000000003E-2</v>
      </c>
      <c r="S83" s="4">
        <v>171100</v>
      </c>
      <c r="V83" s="5">
        <v>5.7500000000000002E-2</v>
      </c>
    </row>
    <row r="84" spans="1:22" x14ac:dyDescent="0.2">
      <c r="A84" s="16" t="s">
        <v>193</v>
      </c>
      <c r="B84" s="4">
        <v>28800</v>
      </c>
      <c r="C84" s="4">
        <v>0</v>
      </c>
      <c r="D84" s="4">
        <v>28800</v>
      </c>
      <c r="E84" s="4">
        <v>474694957</v>
      </c>
      <c r="F84" s="4">
        <f t="shared" si="2"/>
        <v>477961167</v>
      </c>
      <c r="K84" s="24"/>
      <c r="R84" s="5">
        <v>6.0999999999999995E-3</v>
      </c>
      <c r="S84" s="4">
        <v>69000</v>
      </c>
      <c r="V84" s="5">
        <v>2.3900000000000001E-2</v>
      </c>
    </row>
    <row r="85" spans="1:22" x14ac:dyDescent="0.2">
      <c r="A85" s="16" t="s">
        <v>192</v>
      </c>
      <c r="B85" s="4">
        <v>0</v>
      </c>
      <c r="C85" s="4">
        <v>0</v>
      </c>
      <c r="D85" s="4">
        <v>0</v>
      </c>
      <c r="E85" s="4">
        <v>0</v>
      </c>
      <c r="F85" s="4">
        <f t="shared" si="2"/>
        <v>3266210</v>
      </c>
      <c r="K85" s="24"/>
      <c r="R85" s="5">
        <v>0</v>
      </c>
      <c r="S85" s="4">
        <v>41100</v>
      </c>
      <c r="V85" s="5">
        <v>6.0999999999999995E-3</v>
      </c>
    </row>
    <row r="86" spans="1:22" x14ac:dyDescent="0.2">
      <c r="A86" s="16" t="s">
        <v>191</v>
      </c>
      <c r="B86" s="4">
        <v>0</v>
      </c>
      <c r="C86" s="4">
        <v>0</v>
      </c>
      <c r="D86" s="4">
        <v>0</v>
      </c>
      <c r="E86" s="4">
        <v>0</v>
      </c>
      <c r="F86" s="4">
        <f t="shared" si="2"/>
        <v>3266210</v>
      </c>
      <c r="K86" s="24"/>
      <c r="R86" s="5">
        <v>-1.21E-2</v>
      </c>
      <c r="S86" s="4">
        <v>24800</v>
      </c>
      <c r="V86" s="5">
        <v>1.8100000000000002E-2</v>
      </c>
    </row>
    <row r="87" spans="1:22" x14ac:dyDescent="0.2">
      <c r="A87" s="16" t="s">
        <v>190</v>
      </c>
      <c r="B87" s="4">
        <v>500</v>
      </c>
      <c r="C87" s="4">
        <v>0</v>
      </c>
      <c r="D87" s="4">
        <v>500</v>
      </c>
      <c r="E87" s="4">
        <v>8271429</v>
      </c>
      <c r="F87" s="4">
        <f t="shared" si="2"/>
        <v>3266210</v>
      </c>
      <c r="K87" s="24"/>
      <c r="R87" s="5">
        <v>0</v>
      </c>
      <c r="S87" s="4">
        <v>18200</v>
      </c>
      <c r="V87" s="5">
        <v>1.8000000000000002E-2</v>
      </c>
    </row>
    <row r="88" spans="1:22" x14ac:dyDescent="0.2">
      <c r="A88" s="16" t="s">
        <v>189</v>
      </c>
      <c r="B88" s="4">
        <v>0</v>
      </c>
      <c r="C88" s="4">
        <v>0</v>
      </c>
      <c r="D88" s="4">
        <v>0</v>
      </c>
      <c r="E88" s="4">
        <v>0</v>
      </c>
      <c r="F88" s="4">
        <f>E88+F89</f>
        <v>-5005219</v>
      </c>
      <c r="K88" s="24"/>
      <c r="R88" s="5">
        <v>0</v>
      </c>
      <c r="S88" s="4">
        <v>61800</v>
      </c>
      <c r="V88" s="5">
        <v>1.8000000000000002E-2</v>
      </c>
    </row>
    <row r="89" spans="1:22" x14ac:dyDescent="0.2">
      <c r="A89" s="16" t="s">
        <v>188</v>
      </c>
      <c r="B89" s="4">
        <v>0</v>
      </c>
      <c r="C89" s="4">
        <v>300</v>
      </c>
      <c r="D89" s="4">
        <v>-300</v>
      </c>
      <c r="E89" s="4">
        <v>-5005219</v>
      </c>
      <c r="F89" s="4">
        <f>E89</f>
        <v>-5005219</v>
      </c>
      <c r="K89" s="24"/>
      <c r="L89" s="4">
        <v>19</v>
      </c>
      <c r="M89" s="4">
        <v>26</v>
      </c>
      <c r="N89" s="4">
        <v>1</v>
      </c>
      <c r="O89" s="4">
        <v>0</v>
      </c>
      <c r="P89" s="4">
        <v>16300</v>
      </c>
      <c r="Q89" s="4">
        <v>20600</v>
      </c>
      <c r="R89" s="5">
        <v>-6.0000000000000001E-3</v>
      </c>
      <c r="S89" s="4">
        <v>38900</v>
      </c>
      <c r="V89" s="5">
        <v>6.0000000000000001E-3</v>
      </c>
    </row>
    <row r="90" spans="1:22" x14ac:dyDescent="0.2">
      <c r="K90" s="24"/>
    </row>
    <row r="91" spans="1:22" x14ac:dyDescent="0.2">
      <c r="K91" s="24"/>
    </row>
    <row r="92" spans="1:22" x14ac:dyDescent="0.2">
      <c r="K92" s="24"/>
    </row>
    <row r="93" spans="1:22" x14ac:dyDescent="0.2">
      <c r="K93" s="24"/>
    </row>
    <row r="94" spans="1:22" x14ac:dyDescent="0.2">
      <c r="K94" s="24"/>
    </row>
    <row r="95" spans="1:22" x14ac:dyDescent="0.2">
      <c r="K95" s="24"/>
    </row>
    <row r="96" spans="1:22" x14ac:dyDescent="0.2">
      <c r="K96" s="24"/>
    </row>
    <row r="97" spans="1:22" x14ac:dyDescent="0.2">
      <c r="K97" s="24"/>
    </row>
    <row r="98" spans="1:22" x14ac:dyDescent="0.2">
      <c r="K98" s="24"/>
    </row>
    <row r="99" spans="11:11" x14ac:dyDescent="0.2">
      <c r="K99" s="24"/>
    </row>
    <row r="100" spans="11:11" x14ac:dyDescent="0.2">
      <c r="K100" s="24"/>
    </row>
    <row r="101" spans="11:11" x14ac:dyDescent="0.2">
      <c r="K101" s="24"/>
    </row>
    <row r="102" spans="11:11" x14ac:dyDescent="0.2">
      <c r="K102" s="2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A470-ACED-AA4A-AA25-875F0FCDE6B6}">
  <sheetPr codeName="Sheet57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4.6640625"/>
    <col min="4" max="4" customWidth="true" width="16.33203125"/>
    <col min="5" max="5" customWidth="true" width="20.8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7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083">
        <v>344</v>
      </c>
      <c r="B3" t="n" s="3084">
        <v>101830.0</v>
      </c>
      <c r="C3" t="n" s="3085">
        <v>15153.0</v>
      </c>
      <c r="D3" t="n" s="3086">
        <v>86677.0</v>
      </c>
      <c r="E3" t="n" s="3087">
        <v>3.70073E9</v>
      </c>
      <c r="G3" t="n" s="3073">
        <v>0.0</v>
      </c>
      <c r="H3" t="n" s="3074">
        <v>0.0</v>
      </c>
      <c r="I3" t="n" s="3075">
        <v>0.0</v>
      </c>
      <c r="J3" t="n" s="3076">
        <v>-1.0696E7</v>
      </c>
      <c r="L3" t="n" s="3077">
        <v>2206.0</v>
      </c>
      <c r="M3" t="n" s="3078">
        <v>1876.0</v>
      </c>
      <c r="N3" t="n" s="3079">
        <v>140.0</v>
      </c>
      <c r="O3" t="n" s="3080">
        <v>152.0</v>
      </c>
      <c r="P3" t="n" s="3081">
        <v>1665300.0</v>
      </c>
      <c r="Q3" t="n" s="3082">
        <v>1809900.0</v>
      </c>
      <c r="R3" t="n" s="3071">
        <v>0.0095</v>
      </c>
      <c r="S3" t="n" s="3070">
        <v>3627553.0</v>
      </c>
      <c r="V3" t="n" s="3072">
        <v>0.0175</v>
      </c>
    </row>
    <row r="4">
      <c r="A4" t="s" s="1016">
        <v>343</v>
      </c>
      <c r="B4" t="n" s="1017">
        <v>119100.0</v>
      </c>
      <c r="C4" t="n" s="1018">
        <v>15412.0</v>
      </c>
      <c r="D4" t="n" s="1019">
        <v>103688.0</v>
      </c>
      <c r="E4" t="n" s="1020">
        <v>4.35434E9</v>
      </c>
      <c r="G4" t="n" s="1006">
        <v>0.0</v>
      </c>
      <c r="H4" t="n" s="1007">
        <v>0.0</v>
      </c>
      <c r="I4" t="n" s="1008">
        <v>0.0</v>
      </c>
      <c r="J4" t="n" s="1009">
        <v>-508000.0</v>
      </c>
      <c r="L4" t="n" s="1010">
        <v>1358.0</v>
      </c>
      <c r="M4" t="n" s="1011">
        <v>1958.0</v>
      </c>
      <c r="N4" t="n" s="1012">
        <v>119.0</v>
      </c>
      <c r="O4" t="n" s="1013">
        <v>182.0</v>
      </c>
      <c r="P4" t="n" s="1014">
        <v>1265800.0</v>
      </c>
      <c r="Q4" t="n" s="1015">
        <v>1937500.0</v>
      </c>
      <c r="R4" t="n" s="1004">
        <v>-0.0011</v>
      </c>
      <c r="S4" t="n" s="1003">
        <v>3323412.0</v>
      </c>
      <c r="V4" t="n" s="1005">
        <v>0.019</v>
      </c>
    </row>
    <row r="5" spans="1:22" x14ac:dyDescent="0.2">
      <c r="A5" s="16" t="s">
        <v>342</v>
      </c>
      <c r="B5" s="4">
        <v>110000</v>
      </c>
      <c r="C5" s="4">
        <v>23900</v>
      </c>
      <c r="D5" s="4">
        <v>86100</v>
      </c>
      <c r="E5" s="4">
        <v>3663110000</v>
      </c>
      <c r="F5" s="4">
        <f t="shared" ref="F5:F46" si="0">E5+F6</f>
        <v>-6009029301</v>
      </c>
      <c r="G5" s="4">
        <v>560000</v>
      </c>
      <c r="H5" s="4">
        <v>100</v>
      </c>
      <c r="I5" s="4">
        <v>559900</v>
      </c>
      <c r="J5" s="4">
        <v>23868205000</v>
      </c>
      <c r="K5" s="24">
        <f t="shared" ref="K5:K46" si="1">K6+J5</f>
        <v>118567851000</v>
      </c>
      <c r="L5" s="4">
        <v>2726</v>
      </c>
      <c r="M5" s="4">
        <v>2224</v>
      </c>
      <c r="N5" s="4">
        <v>279</v>
      </c>
      <c r="O5" s="4">
        <v>242</v>
      </c>
      <c r="P5" s="4">
        <v>2871800</v>
      </c>
      <c r="Q5" s="4">
        <v>2791400</v>
      </c>
      <c r="R5" s="5">
        <v>7.1999999999999998E-3</v>
      </c>
      <c r="S5" s="4">
        <v>5664300</v>
      </c>
      <c r="T5" s="4">
        <f t="shared" ref="T5:T73" si="2">AVERAGE(S6:S15)</f>
        <v>5709267.2000000002</v>
      </c>
      <c r="U5" s="4">
        <f t="shared" ref="U5:U46" si="3">MIN(S6:S10)</f>
        <v>1962776</v>
      </c>
      <c r="V5" s="5">
        <v>2.7900000000000001E-2</v>
      </c>
    </row>
    <row r="6" spans="1:22" x14ac:dyDescent="0.2">
      <c r="A6" s="16" t="s">
        <v>341</v>
      </c>
      <c r="B6" s="4">
        <v>20300</v>
      </c>
      <c r="C6" s="4">
        <v>9072</v>
      </c>
      <c r="D6" s="4">
        <v>11228</v>
      </c>
      <c r="E6" s="4">
        <v>467620000</v>
      </c>
      <c r="F6" s="4">
        <f t="shared" si="0"/>
        <v>-9672139301</v>
      </c>
      <c r="G6" s="4">
        <v>590000</v>
      </c>
      <c r="H6" s="4">
        <v>169</v>
      </c>
      <c r="I6" s="4">
        <v>589831</v>
      </c>
      <c r="J6" s="4">
        <v>24685451000</v>
      </c>
      <c r="K6" s="24">
        <f t="shared" si="1"/>
        <v>94699646000</v>
      </c>
      <c r="L6" s="4">
        <v>1394</v>
      </c>
      <c r="M6" s="4">
        <v>1697</v>
      </c>
      <c r="N6" s="4">
        <v>128</v>
      </c>
      <c r="O6" s="4">
        <v>150</v>
      </c>
      <c r="P6" s="4">
        <v>1405700</v>
      </c>
      <c r="Q6" s="4">
        <v>1803600</v>
      </c>
      <c r="R6" s="5">
        <v>6.0000000000000001E-3</v>
      </c>
      <c r="S6" s="4">
        <v>3363469</v>
      </c>
      <c r="T6" s="4">
        <f t="shared" si="2"/>
        <v>5732144.7999999998</v>
      </c>
      <c r="U6" s="4">
        <f t="shared" si="3"/>
        <v>1962776</v>
      </c>
      <c r="V6" s="5">
        <v>1.1899999999999999E-2</v>
      </c>
    </row>
    <row r="7" spans="1:22" x14ac:dyDescent="0.2">
      <c r="A7" s="16" t="s">
        <v>340</v>
      </c>
      <c r="B7" s="4">
        <v>118400</v>
      </c>
      <c r="C7" s="4">
        <v>3676</v>
      </c>
      <c r="D7" s="4">
        <v>114724</v>
      </c>
      <c r="E7" s="4">
        <v>4773360000</v>
      </c>
      <c r="F7" s="4">
        <f t="shared" si="0"/>
        <v>-10139759301</v>
      </c>
      <c r="G7" s="4">
        <v>0</v>
      </c>
      <c r="H7" s="4">
        <v>0</v>
      </c>
      <c r="I7" s="4">
        <v>0</v>
      </c>
      <c r="J7" s="4">
        <v>-7278000</v>
      </c>
      <c r="K7" s="24">
        <f t="shared" si="1"/>
        <v>70014195000</v>
      </c>
      <c r="L7" s="4">
        <v>1018</v>
      </c>
      <c r="M7" s="4">
        <v>1247</v>
      </c>
      <c r="N7" s="4">
        <v>73</v>
      </c>
      <c r="O7" s="4">
        <v>84</v>
      </c>
      <c r="P7" s="4">
        <v>921400</v>
      </c>
      <c r="Q7" s="4">
        <v>1041200</v>
      </c>
      <c r="R7" s="5">
        <v>9.7000000000000003E-3</v>
      </c>
      <c r="S7" s="4">
        <v>1962776</v>
      </c>
      <c r="T7" s="4">
        <f t="shared" si="2"/>
        <v>6132771.5</v>
      </c>
      <c r="U7" s="4">
        <f t="shared" si="3"/>
        <v>6089114</v>
      </c>
      <c r="V7" s="5">
        <v>1.2E-2</v>
      </c>
    </row>
    <row r="8" spans="1:22" x14ac:dyDescent="0.2">
      <c r="A8" s="16" t="s">
        <v>339</v>
      </c>
      <c r="B8" s="4">
        <v>8700</v>
      </c>
      <c r="C8" s="4">
        <v>107998</v>
      </c>
      <c r="D8" s="4">
        <v>-99298</v>
      </c>
      <c r="E8" s="4">
        <v>-4252850000</v>
      </c>
      <c r="F8" s="4">
        <f t="shared" si="0"/>
        <v>-14913119301</v>
      </c>
      <c r="G8" s="4">
        <v>0</v>
      </c>
      <c r="H8" s="4">
        <v>0</v>
      </c>
      <c r="I8" s="4">
        <v>0</v>
      </c>
      <c r="J8" s="4">
        <v>-4180000</v>
      </c>
      <c r="K8" s="24">
        <f t="shared" si="1"/>
        <v>70021473000</v>
      </c>
      <c r="L8" s="4">
        <v>3219</v>
      </c>
      <c r="M8" s="4">
        <v>7067</v>
      </c>
      <c r="N8" s="4">
        <v>219</v>
      </c>
      <c r="O8" s="4">
        <v>529</v>
      </c>
      <c r="P8" s="4">
        <v>2599000</v>
      </c>
      <c r="Q8" s="4">
        <v>6193900</v>
      </c>
      <c r="R8" s="5">
        <v>-3.1400000000000004E-2</v>
      </c>
      <c r="S8" s="4">
        <v>9052298</v>
      </c>
      <c r="T8" s="4">
        <f t="shared" si="2"/>
        <v>5440325.9000000004</v>
      </c>
      <c r="U8" s="4">
        <f t="shared" si="3"/>
        <v>6089114</v>
      </c>
      <c r="V8" s="5">
        <v>6.6900000000000001E-2</v>
      </c>
    </row>
    <row r="9" spans="1:22" x14ac:dyDescent="0.2">
      <c r="A9" s="16" t="s">
        <v>338</v>
      </c>
      <c r="B9" s="4">
        <v>51103</v>
      </c>
      <c r="C9" s="4">
        <v>48462</v>
      </c>
      <c r="D9" s="4">
        <v>2641</v>
      </c>
      <c r="E9" s="4">
        <v>93850000</v>
      </c>
      <c r="F9" s="4">
        <f t="shared" si="0"/>
        <v>-10660269301</v>
      </c>
      <c r="G9" s="4">
        <v>0</v>
      </c>
      <c r="H9" s="4">
        <v>0</v>
      </c>
      <c r="I9" s="4">
        <v>0</v>
      </c>
      <c r="J9" s="4">
        <v>-2675000</v>
      </c>
      <c r="K9" s="24">
        <f t="shared" si="1"/>
        <v>70025653000</v>
      </c>
      <c r="L9" s="4">
        <v>2121</v>
      </c>
      <c r="M9" s="4">
        <v>4315</v>
      </c>
      <c r="N9" s="4">
        <v>180</v>
      </c>
      <c r="O9" s="4">
        <v>405</v>
      </c>
      <c r="P9" s="4">
        <v>2169800</v>
      </c>
      <c r="Q9" s="4">
        <v>4372500</v>
      </c>
      <c r="R9" s="5">
        <v>-1.1699999999999999E-2</v>
      </c>
      <c r="S9" s="4">
        <v>6652962</v>
      </c>
      <c r="T9" s="4">
        <f t="shared" si="2"/>
        <v>5171970.2</v>
      </c>
      <c r="U9" s="4">
        <f t="shared" si="3"/>
        <v>3012131</v>
      </c>
      <c r="V9" s="5">
        <v>2.2000000000000002E-2</v>
      </c>
    </row>
    <row r="10" spans="1:22" x14ac:dyDescent="0.2">
      <c r="A10" s="16" t="s">
        <v>337</v>
      </c>
      <c r="B10" s="4">
        <v>3000</v>
      </c>
      <c r="C10" s="4">
        <v>378008</v>
      </c>
      <c r="D10" s="4">
        <v>-375008</v>
      </c>
      <c r="E10" s="4">
        <v>-16589990000</v>
      </c>
      <c r="F10" s="4">
        <f t="shared" si="0"/>
        <v>-10754119301</v>
      </c>
      <c r="G10" s="4">
        <v>0</v>
      </c>
      <c r="H10" s="4">
        <v>0</v>
      </c>
      <c r="I10" s="4">
        <v>0</v>
      </c>
      <c r="J10" s="4">
        <v>-2561000</v>
      </c>
      <c r="K10" s="24">
        <f t="shared" si="1"/>
        <v>70028328000</v>
      </c>
      <c r="L10" s="4">
        <v>2841</v>
      </c>
      <c r="M10" s="4">
        <v>4707</v>
      </c>
      <c r="N10" s="4">
        <v>232</v>
      </c>
      <c r="O10" s="4">
        <v>400</v>
      </c>
      <c r="P10" s="4">
        <v>2363400</v>
      </c>
      <c r="Q10" s="4">
        <v>4198400</v>
      </c>
      <c r="R10" s="5">
        <v>-2.3099999999999999E-2</v>
      </c>
      <c r="S10" s="4">
        <v>7222158</v>
      </c>
      <c r="T10" s="4">
        <f t="shared" si="2"/>
        <v>5271154.4000000004</v>
      </c>
      <c r="U10" s="4">
        <f t="shared" si="3"/>
        <v>3012131</v>
      </c>
      <c r="V10" s="5">
        <v>4.6799999999999994E-2</v>
      </c>
    </row>
    <row r="11" spans="1:22" x14ac:dyDescent="0.2">
      <c r="A11" s="16" t="s">
        <v>336</v>
      </c>
      <c r="B11" s="4">
        <v>19400</v>
      </c>
      <c r="C11" s="4">
        <v>98914</v>
      </c>
      <c r="D11" s="4">
        <v>-79514</v>
      </c>
      <c r="E11" s="4">
        <v>-3480940000</v>
      </c>
      <c r="F11" s="4">
        <f t="shared" si="0"/>
        <v>5835870699</v>
      </c>
      <c r="G11" s="4">
        <v>0</v>
      </c>
      <c r="H11" s="4">
        <v>0</v>
      </c>
      <c r="I11" s="4">
        <v>0</v>
      </c>
      <c r="J11" s="4">
        <v>-5004000</v>
      </c>
      <c r="K11" s="24">
        <f t="shared" si="1"/>
        <v>70030889000</v>
      </c>
      <c r="L11" s="4">
        <v>2121</v>
      </c>
      <c r="M11" s="4">
        <v>3290</v>
      </c>
      <c r="N11" s="4">
        <v>164</v>
      </c>
      <c r="O11" s="4">
        <v>254</v>
      </c>
      <c r="P11" s="4">
        <v>1831000</v>
      </c>
      <c r="Q11" s="4">
        <v>2800400</v>
      </c>
      <c r="R11" s="5">
        <v>3.4999999999999996E-3</v>
      </c>
      <c r="S11" s="4">
        <v>6089114</v>
      </c>
      <c r="T11" s="4">
        <f t="shared" si="2"/>
        <v>4869593</v>
      </c>
      <c r="U11" s="4">
        <f t="shared" si="3"/>
        <v>3012131</v>
      </c>
      <c r="V11" s="5">
        <v>2.7200000000000002E-2</v>
      </c>
    </row>
    <row r="12" spans="1:22" x14ac:dyDescent="0.2">
      <c r="A12" s="16" t="s">
        <v>335</v>
      </c>
      <c r="B12" s="4">
        <v>109700</v>
      </c>
      <c r="C12" s="4">
        <v>135372</v>
      </c>
      <c r="D12" s="4">
        <v>-25672</v>
      </c>
      <c r="E12" s="4">
        <v>-1184480000</v>
      </c>
      <c r="F12" s="4">
        <f t="shared" si="0"/>
        <v>9316810699</v>
      </c>
      <c r="G12" s="4">
        <v>0</v>
      </c>
      <c r="H12" s="4">
        <v>0</v>
      </c>
      <c r="I12" s="4">
        <v>0</v>
      </c>
      <c r="J12" s="4">
        <v>-30915535000</v>
      </c>
      <c r="K12" s="24">
        <f t="shared" si="1"/>
        <v>70035893000</v>
      </c>
      <c r="L12" s="4">
        <v>2911</v>
      </c>
      <c r="M12" s="4">
        <v>3257</v>
      </c>
      <c r="N12" s="4">
        <v>249</v>
      </c>
      <c r="O12" s="4">
        <v>271</v>
      </c>
      <c r="P12" s="4">
        <v>2891600</v>
      </c>
      <c r="Q12" s="4">
        <v>2824600</v>
      </c>
      <c r="R12" s="5">
        <v>2.0899999999999998E-2</v>
      </c>
      <c r="S12" s="4">
        <v>6685122</v>
      </c>
      <c r="T12" s="4">
        <f t="shared" si="2"/>
        <v>4661460.8</v>
      </c>
      <c r="U12" s="4">
        <f t="shared" si="3"/>
        <v>3012131</v>
      </c>
      <c r="V12" s="5">
        <v>2.92E-2</v>
      </c>
    </row>
    <row r="13" spans="1:22" x14ac:dyDescent="0.2">
      <c r="A13" s="16" t="s">
        <v>333</v>
      </c>
      <c r="B13" s="4">
        <v>316600</v>
      </c>
      <c r="C13" s="4">
        <v>169050</v>
      </c>
      <c r="D13" s="4">
        <v>147550</v>
      </c>
      <c r="E13" s="4">
        <v>6284760000</v>
      </c>
      <c r="F13" s="4">
        <f t="shared" si="0"/>
        <v>10501290699</v>
      </c>
      <c r="G13" s="4">
        <v>0</v>
      </c>
      <c r="H13" s="4">
        <v>0</v>
      </c>
      <c r="I13" s="4">
        <v>0</v>
      </c>
      <c r="J13" s="4">
        <v>-25594297000</v>
      </c>
      <c r="K13" s="24">
        <f t="shared" si="1"/>
        <v>100951428000</v>
      </c>
      <c r="L13" s="4">
        <v>3199</v>
      </c>
      <c r="M13" s="4">
        <v>2883</v>
      </c>
      <c r="N13" s="4">
        <v>321</v>
      </c>
      <c r="O13" s="4">
        <v>237</v>
      </c>
      <c r="P13" s="4">
        <v>3272200</v>
      </c>
      <c r="Q13" s="4">
        <v>2644600</v>
      </c>
      <c r="R13" s="5">
        <v>2.87E-2</v>
      </c>
      <c r="S13" s="4">
        <v>7187850</v>
      </c>
      <c r="T13" s="4">
        <f t="shared" si="2"/>
        <v>4083405.8</v>
      </c>
      <c r="U13" s="4">
        <f t="shared" si="3"/>
        <v>2127842</v>
      </c>
      <c r="V13" s="5">
        <v>3.5799999999999998E-2</v>
      </c>
    </row>
    <row r="14" spans="1:22" x14ac:dyDescent="0.2">
      <c r="A14" s="16" t="s">
        <v>332</v>
      </c>
      <c r="B14" s="4">
        <v>66500</v>
      </c>
      <c r="C14" s="4">
        <v>104231</v>
      </c>
      <c r="D14" s="4">
        <v>-37731</v>
      </c>
      <c r="E14" s="4">
        <v>-1594590000</v>
      </c>
      <c r="F14" s="4">
        <f t="shared" si="0"/>
        <v>4216530699</v>
      </c>
      <c r="G14" s="4">
        <v>0</v>
      </c>
      <c r="H14" s="4">
        <v>0</v>
      </c>
      <c r="I14" s="4">
        <v>0</v>
      </c>
      <c r="J14" s="4">
        <v>-25594297000</v>
      </c>
      <c r="K14" s="24">
        <f t="shared" si="1"/>
        <v>126545725000</v>
      </c>
      <c r="L14" s="4">
        <v>1241</v>
      </c>
      <c r="M14" s="4">
        <v>1641</v>
      </c>
      <c r="N14" s="4">
        <v>131</v>
      </c>
      <c r="O14" s="4">
        <v>137</v>
      </c>
      <c r="P14" s="4">
        <v>1483500</v>
      </c>
      <c r="Q14" s="4">
        <v>1523000</v>
      </c>
      <c r="R14" s="5">
        <v>1.1999999999999999E-3</v>
      </c>
      <c r="S14" s="4">
        <v>3012131</v>
      </c>
      <c r="T14" s="4">
        <f t="shared" si="2"/>
        <v>3867422.7</v>
      </c>
      <c r="U14" s="4">
        <f t="shared" si="3"/>
        <v>2127842</v>
      </c>
      <c r="V14" s="5">
        <v>1.1899999999999999E-2</v>
      </c>
    </row>
    <row r="15" spans="1:22" x14ac:dyDescent="0.2">
      <c r="A15" s="16" t="s">
        <v>331</v>
      </c>
      <c r="B15" s="4">
        <v>178600</v>
      </c>
      <c r="C15" s="4">
        <v>84792</v>
      </c>
      <c r="D15" s="4">
        <v>93808</v>
      </c>
      <c r="E15" s="4">
        <v>3950800000</v>
      </c>
      <c r="F15" s="4">
        <f t="shared" si="0"/>
        <v>5811120699</v>
      </c>
      <c r="G15" s="4">
        <v>50000</v>
      </c>
      <c r="H15" s="4">
        <v>447092</v>
      </c>
      <c r="I15" s="4">
        <v>-397092</v>
      </c>
      <c r="J15" s="4">
        <v>-16610060000</v>
      </c>
      <c r="K15" s="24">
        <f t="shared" si="1"/>
        <v>152140022000</v>
      </c>
      <c r="L15" s="4">
        <v>2053</v>
      </c>
      <c r="M15" s="4">
        <v>1959</v>
      </c>
      <c r="N15" s="4">
        <v>309</v>
      </c>
      <c r="O15" s="4">
        <v>201</v>
      </c>
      <c r="P15" s="4">
        <v>2671400</v>
      </c>
      <c r="Q15" s="4">
        <v>2009200</v>
      </c>
      <c r="R15" s="5">
        <v>1.46E-2</v>
      </c>
      <c r="S15" s="4">
        <v>5864792</v>
      </c>
      <c r="T15" s="4">
        <f t="shared" si="2"/>
        <v>3444623.5</v>
      </c>
      <c r="U15" s="4">
        <f t="shared" si="3"/>
        <v>2127842</v>
      </c>
      <c r="V15" s="5">
        <v>2.7200000000000002E-2</v>
      </c>
    </row>
    <row r="16" spans="1:22" x14ac:dyDescent="0.2">
      <c r="A16" s="16" t="s">
        <v>330</v>
      </c>
      <c r="B16" s="4">
        <v>24100</v>
      </c>
      <c r="C16" s="4">
        <v>63645</v>
      </c>
      <c r="D16" s="4">
        <v>-39545</v>
      </c>
      <c r="E16" s="4">
        <v>-1654950000</v>
      </c>
      <c r="F16" s="4">
        <f t="shared" si="0"/>
        <v>1860320699</v>
      </c>
      <c r="G16" s="4">
        <v>0</v>
      </c>
      <c r="H16" s="4">
        <v>0</v>
      </c>
      <c r="I16" s="4">
        <v>0</v>
      </c>
      <c r="J16" s="4">
        <v>-1904000</v>
      </c>
      <c r="K16" s="24">
        <f t="shared" si="1"/>
        <v>168750082000</v>
      </c>
      <c r="L16" s="4">
        <v>1144</v>
      </c>
      <c r="M16" s="4">
        <v>2091</v>
      </c>
      <c r="N16" s="4">
        <v>83</v>
      </c>
      <c r="O16" s="4">
        <v>175</v>
      </c>
      <c r="P16" s="4">
        <v>939300</v>
      </c>
      <c r="Q16" s="4">
        <v>1844700</v>
      </c>
      <c r="R16" s="5">
        <v>-8.3999999999999995E-3</v>
      </c>
      <c r="S16" s="4">
        <v>3592245</v>
      </c>
      <c r="T16" s="4">
        <f t="shared" si="2"/>
        <v>3169769</v>
      </c>
      <c r="U16" s="4">
        <f t="shared" si="3"/>
        <v>2073500</v>
      </c>
      <c r="V16" s="5">
        <v>2.1499999999999998E-2</v>
      </c>
    </row>
    <row r="17" spans="1:22" x14ac:dyDescent="0.2">
      <c r="A17" s="16" t="s">
        <v>329</v>
      </c>
      <c r="B17" s="4">
        <v>49200</v>
      </c>
      <c r="C17" s="4">
        <v>58240</v>
      </c>
      <c r="D17" s="4">
        <v>-9040</v>
      </c>
      <c r="E17" s="4">
        <v>-376650949</v>
      </c>
      <c r="F17" s="4">
        <f t="shared" si="0"/>
        <v>3515270699</v>
      </c>
      <c r="G17" s="4">
        <v>0</v>
      </c>
      <c r="H17" s="4">
        <v>0</v>
      </c>
      <c r="I17" s="4">
        <v>0</v>
      </c>
      <c r="J17" s="4">
        <v>-1846000</v>
      </c>
      <c r="K17" s="24">
        <f t="shared" si="1"/>
        <v>168751986000</v>
      </c>
      <c r="L17" s="4">
        <v>1686</v>
      </c>
      <c r="M17" s="4">
        <v>4050</v>
      </c>
      <c r="N17" s="4">
        <v>144</v>
      </c>
      <c r="O17" s="4">
        <v>316</v>
      </c>
      <c r="P17" s="4">
        <v>1591600</v>
      </c>
      <c r="Q17" s="4">
        <v>3777500</v>
      </c>
      <c r="R17" s="5">
        <v>-1.6799999999999999E-2</v>
      </c>
      <c r="S17" s="4">
        <v>5969043</v>
      </c>
      <c r="T17" s="4">
        <f t="shared" si="2"/>
        <v>2695804.7</v>
      </c>
      <c r="U17" s="4">
        <f t="shared" si="3"/>
        <v>2073500</v>
      </c>
      <c r="V17" s="5">
        <v>4.3400000000000001E-2</v>
      </c>
    </row>
    <row r="18" spans="1:22" x14ac:dyDescent="0.2">
      <c r="A18" s="16" t="s">
        <v>328</v>
      </c>
      <c r="B18" s="4">
        <v>5300</v>
      </c>
      <c r="C18" s="4">
        <v>17042</v>
      </c>
      <c r="D18" s="4">
        <v>-11742</v>
      </c>
      <c r="E18" s="4">
        <v>-505750000</v>
      </c>
      <c r="F18" s="4">
        <f t="shared" si="0"/>
        <v>3891921648</v>
      </c>
      <c r="G18" s="4">
        <v>0</v>
      </c>
      <c r="H18" s="4">
        <v>0</v>
      </c>
      <c r="I18" s="4">
        <v>0</v>
      </c>
      <c r="J18" s="4">
        <v>-213000</v>
      </c>
      <c r="K18" s="24">
        <f t="shared" si="1"/>
        <v>168753832000</v>
      </c>
      <c r="L18" s="4">
        <v>813</v>
      </c>
      <c r="M18" s="4">
        <v>1518</v>
      </c>
      <c r="N18" s="4">
        <v>55</v>
      </c>
      <c r="O18" s="4">
        <v>102</v>
      </c>
      <c r="P18" s="4">
        <v>684800</v>
      </c>
      <c r="Q18" s="4">
        <v>1179100</v>
      </c>
      <c r="R18" s="5">
        <v>-1.5300000000000001E-2</v>
      </c>
      <c r="S18" s="4">
        <v>2127842</v>
      </c>
      <c r="T18" s="4">
        <f t="shared" si="2"/>
        <v>2630370.5</v>
      </c>
      <c r="U18" s="4">
        <f t="shared" si="3"/>
        <v>1407300</v>
      </c>
      <c r="V18" s="5">
        <v>2.3300000000000001E-2</v>
      </c>
    </row>
    <row r="19" spans="1:22" x14ac:dyDescent="0.2">
      <c r="A19" s="16" t="s">
        <v>327</v>
      </c>
      <c r="B19" s="4">
        <v>377000</v>
      </c>
      <c r="C19" s="4">
        <v>28354</v>
      </c>
      <c r="D19" s="4">
        <v>348646</v>
      </c>
      <c r="E19" s="4">
        <v>14946970000</v>
      </c>
      <c r="F19" s="4">
        <f t="shared" si="0"/>
        <v>4397671648</v>
      </c>
      <c r="G19" s="4">
        <v>0</v>
      </c>
      <c r="H19" s="4">
        <v>0</v>
      </c>
      <c r="I19" s="4">
        <v>0</v>
      </c>
      <c r="J19" s="4">
        <v>82000000000</v>
      </c>
      <c r="K19" s="24">
        <f t="shared" si="1"/>
        <v>168754045000</v>
      </c>
      <c r="L19" s="4">
        <v>2203</v>
      </c>
      <c r="M19" s="4">
        <v>1627</v>
      </c>
      <c r="N19" s="4">
        <v>261</v>
      </c>
      <c r="O19" s="4">
        <v>142</v>
      </c>
      <c r="P19" s="4">
        <v>2304900</v>
      </c>
      <c r="Q19" s="4">
        <v>1584700</v>
      </c>
      <c r="R19" s="5">
        <v>9.4999999999999998E-3</v>
      </c>
      <c r="S19" s="4">
        <v>3969405</v>
      </c>
      <c r="T19" s="4">
        <f t="shared" si="2"/>
        <v>2406910</v>
      </c>
      <c r="U19" s="4">
        <f t="shared" si="3"/>
        <v>852300</v>
      </c>
      <c r="V19" s="5">
        <v>2.9900000000000003E-2</v>
      </c>
    </row>
    <row r="20" spans="1:22" x14ac:dyDescent="0.2">
      <c r="A20" s="16" t="s">
        <v>326</v>
      </c>
      <c r="B20" s="4">
        <v>48700</v>
      </c>
      <c r="C20" s="4">
        <v>125000</v>
      </c>
      <c r="D20" s="4">
        <v>-76300</v>
      </c>
      <c r="E20" s="4">
        <v>-3333660000</v>
      </c>
      <c r="F20" s="4">
        <f t="shared" si="0"/>
        <v>-10549298352</v>
      </c>
      <c r="G20" s="4">
        <v>2000000</v>
      </c>
      <c r="H20" s="4">
        <v>0</v>
      </c>
      <c r="I20" s="4">
        <v>2000000</v>
      </c>
      <c r="J20" s="4">
        <v>82000000000</v>
      </c>
      <c r="K20" s="24">
        <f t="shared" si="1"/>
        <v>86754045000</v>
      </c>
      <c r="L20" s="4">
        <v>1633</v>
      </c>
      <c r="M20" s="4">
        <v>1519</v>
      </c>
      <c r="N20" s="4">
        <v>149</v>
      </c>
      <c r="O20" s="4">
        <v>107</v>
      </c>
      <c r="P20" s="4">
        <v>1554600</v>
      </c>
      <c r="Q20" s="4">
        <v>1338800</v>
      </c>
      <c r="R20" s="5">
        <v>3.5999999999999999E-3</v>
      </c>
      <c r="S20" s="4">
        <v>8214000</v>
      </c>
      <c r="T20" s="4">
        <f t="shared" si="2"/>
        <v>1804100</v>
      </c>
      <c r="U20" s="4">
        <f t="shared" si="3"/>
        <v>852300</v>
      </c>
      <c r="V20" s="5">
        <v>3.5699999999999996E-2</v>
      </c>
    </row>
    <row r="21" spans="1:22" x14ac:dyDescent="0.2">
      <c r="A21" s="16" t="s">
        <v>325</v>
      </c>
      <c r="B21" s="4">
        <v>12200</v>
      </c>
      <c r="C21" s="4">
        <v>179611</v>
      </c>
      <c r="D21" s="4">
        <v>-167411</v>
      </c>
      <c r="E21" s="4">
        <v>-7123180000</v>
      </c>
      <c r="F21" s="4">
        <f t="shared" si="0"/>
        <v>-7215638352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4754045000</v>
      </c>
      <c r="L21" s="4">
        <v>1087</v>
      </c>
      <c r="M21" s="4">
        <v>1066</v>
      </c>
      <c r="N21" s="4">
        <v>85</v>
      </c>
      <c r="O21" s="4">
        <v>84</v>
      </c>
      <c r="P21" s="4">
        <v>888600</v>
      </c>
      <c r="Q21" s="4">
        <v>1021000</v>
      </c>
      <c r="R21" s="5">
        <v>-2.3E-3</v>
      </c>
      <c r="S21" s="4">
        <v>2073500</v>
      </c>
      <c r="T21" s="4">
        <f t="shared" si="2"/>
        <v>1756960</v>
      </c>
      <c r="U21" s="4">
        <f t="shared" si="3"/>
        <v>843700</v>
      </c>
      <c r="V21" s="5">
        <v>1.8700000000000001E-2</v>
      </c>
    </row>
    <row r="22" spans="1:22" x14ac:dyDescent="0.2">
      <c r="A22" s="16" t="s">
        <v>324</v>
      </c>
      <c r="B22" s="4">
        <v>131800</v>
      </c>
      <c r="C22" s="4">
        <v>35000</v>
      </c>
      <c r="D22" s="4">
        <v>96800</v>
      </c>
      <c r="E22" s="4">
        <v>3979090000</v>
      </c>
      <c r="F22" s="4">
        <f t="shared" si="0"/>
        <v>-92458352</v>
      </c>
      <c r="K22" s="24">
        <f t="shared" si="1"/>
        <v>4754045000</v>
      </c>
      <c r="L22" s="4">
        <v>1718</v>
      </c>
      <c r="M22" s="4">
        <v>761</v>
      </c>
      <c r="N22" s="4">
        <v>162</v>
      </c>
      <c r="O22" s="4">
        <v>47</v>
      </c>
      <c r="P22" s="4">
        <v>1767200</v>
      </c>
      <c r="Q22" s="4">
        <v>613300</v>
      </c>
      <c r="R22" s="5">
        <v>5.9900000000000002E-2</v>
      </c>
      <c r="S22" s="4">
        <v>4603800</v>
      </c>
      <c r="T22" s="4">
        <f t="shared" si="2"/>
        <v>1583940</v>
      </c>
      <c r="U22" s="4">
        <f t="shared" si="3"/>
        <v>843700</v>
      </c>
      <c r="V22" s="5">
        <v>4.9500000000000002E-2</v>
      </c>
    </row>
    <row r="23" spans="1:22" x14ac:dyDescent="0.2">
      <c r="A23" s="16" t="s">
        <v>323</v>
      </c>
      <c r="B23" s="4">
        <v>0</v>
      </c>
      <c r="C23" s="4">
        <v>87400</v>
      </c>
      <c r="D23" s="4">
        <v>-87400</v>
      </c>
      <c r="E23" s="4">
        <v>-3519580000</v>
      </c>
      <c r="F23" s="4">
        <f t="shared" si="0"/>
        <v>-4071548352</v>
      </c>
      <c r="K23" s="24">
        <f t="shared" si="1"/>
        <v>4754045000</v>
      </c>
      <c r="L23" s="4">
        <v>540</v>
      </c>
      <c r="M23" s="4">
        <v>1249</v>
      </c>
      <c r="N23" s="4">
        <v>37</v>
      </c>
      <c r="O23" s="4">
        <v>58</v>
      </c>
      <c r="P23" s="4">
        <v>446900</v>
      </c>
      <c r="Q23" s="4">
        <v>804900</v>
      </c>
      <c r="R23" s="5">
        <v>-1.1200000000000002E-2</v>
      </c>
      <c r="S23" s="4">
        <v>1407300</v>
      </c>
      <c r="T23" s="4">
        <f t="shared" si="2"/>
        <v>1698830</v>
      </c>
      <c r="U23" s="4">
        <f t="shared" si="3"/>
        <v>843700</v>
      </c>
      <c r="V23" s="5">
        <v>2.2099999999999998E-2</v>
      </c>
    </row>
    <row r="24" spans="1:22" x14ac:dyDescent="0.2">
      <c r="A24" s="16" t="s">
        <v>322</v>
      </c>
      <c r="B24" s="4">
        <v>11900</v>
      </c>
      <c r="C24" s="4">
        <v>300</v>
      </c>
      <c r="D24" s="4">
        <v>11600</v>
      </c>
      <c r="E24" s="4">
        <v>467010000</v>
      </c>
      <c r="F24" s="4">
        <f t="shared" si="0"/>
        <v>-551968352</v>
      </c>
      <c r="K24" s="24">
        <f t="shared" si="1"/>
        <v>4754045000</v>
      </c>
      <c r="L24" s="4">
        <v>430</v>
      </c>
      <c r="M24" s="4">
        <v>803</v>
      </c>
      <c r="N24" s="4">
        <v>30</v>
      </c>
      <c r="O24" s="4">
        <v>32</v>
      </c>
      <c r="P24" s="4">
        <v>336600</v>
      </c>
      <c r="Q24" s="4">
        <v>476200</v>
      </c>
      <c r="R24" s="5">
        <v>-1.6E-2</v>
      </c>
      <c r="S24" s="4">
        <v>852300</v>
      </c>
      <c r="T24" s="4">
        <f t="shared" si="2"/>
        <v>1729060</v>
      </c>
      <c r="U24" s="4">
        <f t="shared" si="3"/>
        <v>843700</v>
      </c>
      <c r="V24" s="5">
        <v>2.92E-2</v>
      </c>
    </row>
    <row r="25" spans="1:22" x14ac:dyDescent="0.2">
      <c r="A25" s="16" t="s">
        <v>321</v>
      </c>
      <c r="B25" s="4">
        <v>5318</v>
      </c>
      <c r="C25" s="4">
        <v>15750</v>
      </c>
      <c r="D25" s="4">
        <v>-10432</v>
      </c>
      <c r="E25" s="4">
        <v>-431260000</v>
      </c>
      <c r="F25" s="4">
        <f t="shared" si="0"/>
        <v>-1018978352</v>
      </c>
      <c r="K25" s="24">
        <f t="shared" si="1"/>
        <v>4754045000</v>
      </c>
      <c r="L25" s="4">
        <v>1218</v>
      </c>
      <c r="M25" s="4">
        <v>728</v>
      </c>
      <c r="N25" s="4">
        <v>95</v>
      </c>
      <c r="O25" s="4">
        <v>40</v>
      </c>
      <c r="P25" s="4">
        <v>988900</v>
      </c>
      <c r="Q25" s="4">
        <v>588300</v>
      </c>
      <c r="R25" s="5">
        <v>9.8999999999999991E-3</v>
      </c>
      <c r="S25" s="4">
        <v>1636800</v>
      </c>
      <c r="T25" s="4">
        <f t="shared" si="2"/>
        <v>1699860</v>
      </c>
      <c r="U25" s="4">
        <f t="shared" si="3"/>
        <v>843700</v>
      </c>
      <c r="V25" s="5">
        <v>3.2599999999999997E-2</v>
      </c>
    </row>
    <row r="26" spans="1:22" x14ac:dyDescent="0.2">
      <c r="A26" s="16" t="s">
        <v>320</v>
      </c>
      <c r="B26" s="4">
        <v>21000</v>
      </c>
      <c r="C26" s="4">
        <v>22000</v>
      </c>
      <c r="D26" s="4">
        <v>-1000</v>
      </c>
      <c r="E26" s="4">
        <v>-41910000</v>
      </c>
      <c r="F26" s="4">
        <f t="shared" si="0"/>
        <v>-587718352</v>
      </c>
      <c r="K26" s="24">
        <f t="shared" si="1"/>
        <v>4754045000</v>
      </c>
      <c r="L26" s="4">
        <v>500</v>
      </c>
      <c r="M26" s="4">
        <v>526</v>
      </c>
      <c r="N26" s="4">
        <v>32</v>
      </c>
      <c r="O26" s="4">
        <v>34</v>
      </c>
      <c r="P26" s="4">
        <v>391600</v>
      </c>
      <c r="Q26" s="4">
        <v>415600</v>
      </c>
      <c r="R26" s="5">
        <v>0</v>
      </c>
      <c r="S26" s="4">
        <v>843700</v>
      </c>
      <c r="T26" s="4">
        <f t="shared" si="2"/>
        <v>1688110</v>
      </c>
      <c r="U26" s="4">
        <f t="shared" si="3"/>
        <v>1229400</v>
      </c>
      <c r="V26" s="5">
        <v>1.72E-2</v>
      </c>
    </row>
    <row r="27" spans="1:22" x14ac:dyDescent="0.2">
      <c r="A27" s="16" t="s">
        <v>319</v>
      </c>
      <c r="B27" s="4">
        <v>2500</v>
      </c>
      <c r="C27" s="4">
        <v>66200</v>
      </c>
      <c r="D27" s="4">
        <v>-63700</v>
      </c>
      <c r="E27" s="4">
        <v>-2580140000</v>
      </c>
      <c r="F27" s="4">
        <f t="shared" si="0"/>
        <v>-545808352</v>
      </c>
      <c r="K27" s="24">
        <f t="shared" si="1"/>
        <v>4754045000</v>
      </c>
      <c r="L27" s="4">
        <v>1217</v>
      </c>
      <c r="M27" s="4">
        <v>437</v>
      </c>
      <c r="N27" s="4">
        <v>66</v>
      </c>
      <c r="O27" s="4">
        <v>21</v>
      </c>
      <c r="P27" s="4">
        <v>874700</v>
      </c>
      <c r="Q27" s="4">
        <v>306800</v>
      </c>
      <c r="R27" s="5">
        <v>2.9100000000000001E-2</v>
      </c>
      <c r="S27" s="4">
        <v>1229400</v>
      </c>
      <c r="T27" s="4">
        <f t="shared" si="2"/>
        <v>1681980</v>
      </c>
      <c r="U27" s="4">
        <f t="shared" si="3"/>
        <v>1473500</v>
      </c>
      <c r="V27" s="5">
        <v>3.0600000000000002E-2</v>
      </c>
    </row>
    <row r="28" spans="1:22" x14ac:dyDescent="0.2">
      <c r="A28" s="16" t="s">
        <v>318</v>
      </c>
      <c r="B28" s="4">
        <v>9400</v>
      </c>
      <c r="C28" s="4">
        <v>42700</v>
      </c>
      <c r="D28" s="4">
        <v>-33300</v>
      </c>
      <c r="E28" s="4">
        <v>-1304000000</v>
      </c>
      <c r="F28" s="4">
        <f t="shared" si="0"/>
        <v>2034331648</v>
      </c>
      <c r="K28" s="24">
        <f t="shared" si="1"/>
        <v>4754045000</v>
      </c>
      <c r="L28" s="4">
        <v>751</v>
      </c>
      <c r="M28" s="4">
        <v>793</v>
      </c>
      <c r="N28" s="4">
        <v>55</v>
      </c>
      <c r="O28" s="4">
        <v>68</v>
      </c>
      <c r="P28" s="4">
        <v>633400</v>
      </c>
      <c r="Q28" s="4">
        <v>835900</v>
      </c>
      <c r="R28" s="5">
        <v>2.5999999999999999E-3</v>
      </c>
      <c r="S28" s="4">
        <v>1473500</v>
      </c>
      <c r="T28" s="4">
        <f t="shared" si="2"/>
        <v>1731240</v>
      </c>
      <c r="U28" s="4">
        <f t="shared" si="3"/>
        <v>1602100</v>
      </c>
      <c r="V28" s="5">
        <v>2.1400000000000002E-2</v>
      </c>
    </row>
    <row r="29" spans="1:22" x14ac:dyDescent="0.2">
      <c r="A29" s="16" t="s">
        <v>317</v>
      </c>
      <c r="B29" s="4">
        <v>1100</v>
      </c>
      <c r="C29" s="4">
        <v>78260</v>
      </c>
      <c r="D29" s="4">
        <v>-77160</v>
      </c>
      <c r="E29" s="4">
        <v>-2997210000</v>
      </c>
      <c r="F29" s="4">
        <f t="shared" si="0"/>
        <v>3338331648</v>
      </c>
      <c r="K29" s="24">
        <f t="shared" si="1"/>
        <v>4754045000</v>
      </c>
      <c r="L29" s="4">
        <v>1128</v>
      </c>
      <c r="M29" s="4">
        <v>599</v>
      </c>
      <c r="N29" s="4">
        <v>94</v>
      </c>
      <c r="O29" s="4">
        <v>37</v>
      </c>
      <c r="P29" s="4">
        <v>1103400</v>
      </c>
      <c r="Q29" s="4">
        <v>496200</v>
      </c>
      <c r="R29" s="5">
        <v>3.95E-2</v>
      </c>
      <c r="S29" s="4">
        <v>1734800</v>
      </c>
      <c r="T29" s="4">
        <f t="shared" si="2"/>
        <v>1812090</v>
      </c>
      <c r="U29" s="4">
        <f t="shared" si="3"/>
        <v>1154600</v>
      </c>
      <c r="V29" s="5">
        <v>2.9100000000000001E-2</v>
      </c>
    </row>
    <row r="30" spans="1:22" x14ac:dyDescent="0.2">
      <c r="A30" s="16" t="s">
        <v>316</v>
      </c>
      <c r="B30" s="4">
        <v>29200</v>
      </c>
      <c r="C30" s="4">
        <v>1600</v>
      </c>
      <c r="D30" s="4">
        <v>27600</v>
      </c>
      <c r="E30" s="4">
        <v>1050180000</v>
      </c>
      <c r="F30" s="4">
        <f t="shared" si="0"/>
        <v>6335541648</v>
      </c>
      <c r="K30" s="24">
        <f t="shared" si="1"/>
        <v>4754045000</v>
      </c>
      <c r="L30" s="4">
        <v>1039</v>
      </c>
      <c r="M30" s="4">
        <v>1026</v>
      </c>
      <c r="N30" s="4">
        <v>89</v>
      </c>
      <c r="O30" s="4">
        <v>77</v>
      </c>
      <c r="P30" s="4">
        <v>1078100</v>
      </c>
      <c r="Q30" s="4">
        <v>1107700</v>
      </c>
      <c r="R30" s="5">
        <v>-7.8000000000000005E-3</v>
      </c>
      <c r="S30" s="4">
        <v>2185900</v>
      </c>
      <c r="T30" s="4">
        <f t="shared" si="2"/>
        <v>1765490</v>
      </c>
      <c r="U30" s="4">
        <f t="shared" si="3"/>
        <v>1154600</v>
      </c>
      <c r="V30" s="5">
        <v>3.1099999999999999E-2</v>
      </c>
    </row>
    <row r="31" spans="1:22" x14ac:dyDescent="0.2">
      <c r="A31" s="16" t="s">
        <v>315</v>
      </c>
      <c r="B31" s="4">
        <v>43300</v>
      </c>
      <c r="C31" s="4">
        <v>6750</v>
      </c>
      <c r="D31" s="4">
        <v>36550</v>
      </c>
      <c r="E31" s="4">
        <v>1414980000</v>
      </c>
      <c r="F31" s="4">
        <f t="shared" si="0"/>
        <v>5285361648</v>
      </c>
      <c r="K31" s="24">
        <f t="shared" si="1"/>
        <v>4754045000</v>
      </c>
      <c r="L31" s="4">
        <v>856</v>
      </c>
      <c r="M31" s="4">
        <v>1079</v>
      </c>
      <c r="N31" s="4">
        <v>49</v>
      </c>
      <c r="O31" s="4">
        <v>60</v>
      </c>
      <c r="P31" s="4">
        <v>649000</v>
      </c>
      <c r="Q31" s="4">
        <v>948700</v>
      </c>
      <c r="R31" s="5">
        <v>2.7000000000000001E-3</v>
      </c>
      <c r="S31" s="4">
        <v>1602100</v>
      </c>
      <c r="T31" s="4">
        <f t="shared" si="2"/>
        <v>2033970</v>
      </c>
      <c r="U31" s="4">
        <f t="shared" si="3"/>
        <v>726200</v>
      </c>
      <c r="V31" s="5">
        <v>1.9299999999999998E-2</v>
      </c>
    </row>
    <row r="32" spans="1:22" x14ac:dyDescent="0.2">
      <c r="A32" s="16" t="s">
        <v>314</v>
      </c>
      <c r="B32" s="4">
        <v>456400</v>
      </c>
      <c r="C32" s="4">
        <v>70200</v>
      </c>
      <c r="D32" s="4">
        <v>386200</v>
      </c>
      <c r="E32" s="4">
        <v>14429490000</v>
      </c>
      <c r="F32" s="4">
        <f t="shared" si="0"/>
        <v>3870381648</v>
      </c>
      <c r="K32" s="24">
        <f t="shared" si="1"/>
        <v>4754045000</v>
      </c>
      <c r="L32" s="4">
        <v>1304</v>
      </c>
      <c r="M32" s="4">
        <v>2122</v>
      </c>
      <c r="N32" s="4">
        <v>79</v>
      </c>
      <c r="O32" s="4">
        <v>123</v>
      </c>
      <c r="P32" s="4">
        <v>1215400</v>
      </c>
      <c r="Q32" s="4">
        <v>1594100</v>
      </c>
      <c r="R32" s="5">
        <v>-1.3000000000000001E-2</v>
      </c>
      <c r="S32" s="4">
        <v>2873600</v>
      </c>
      <c r="T32" s="4">
        <f t="shared" si="2"/>
        <v>1943170</v>
      </c>
      <c r="U32" s="4">
        <f t="shared" si="3"/>
        <v>726200</v>
      </c>
      <c r="V32" s="5">
        <v>4.3899999999999995E-2</v>
      </c>
    </row>
    <row r="33" spans="1:22" x14ac:dyDescent="0.2">
      <c r="A33" s="16" t="s">
        <v>313</v>
      </c>
      <c r="B33" s="4">
        <v>31800</v>
      </c>
      <c r="C33" s="4">
        <v>2100</v>
      </c>
      <c r="D33" s="4">
        <v>29700</v>
      </c>
      <c r="E33" s="4">
        <v>1166910000</v>
      </c>
      <c r="F33" s="4">
        <f t="shared" si="0"/>
        <v>-10559108352</v>
      </c>
      <c r="K33" s="24">
        <f t="shared" si="1"/>
        <v>4754045000</v>
      </c>
      <c r="L33" s="4">
        <v>605</v>
      </c>
      <c r="M33" s="4">
        <v>1972</v>
      </c>
      <c r="N33" s="4">
        <v>36</v>
      </c>
      <c r="O33" s="4">
        <v>121</v>
      </c>
      <c r="P33" s="4">
        <v>1028100</v>
      </c>
      <c r="Q33" s="4">
        <v>1506100</v>
      </c>
      <c r="R33" s="5">
        <v>-7.4800000000000005E-2</v>
      </c>
      <c r="S33" s="4">
        <v>2556200</v>
      </c>
      <c r="T33" s="4">
        <f t="shared" si="2"/>
        <v>1842330</v>
      </c>
      <c r="U33" s="4">
        <f t="shared" si="3"/>
        <v>726200</v>
      </c>
      <c r="V33" s="5">
        <v>7.0800000000000002E-2</v>
      </c>
    </row>
    <row r="34" spans="1:22" x14ac:dyDescent="0.2">
      <c r="A34" s="16" t="s">
        <v>270</v>
      </c>
      <c r="B34" s="4">
        <v>600</v>
      </c>
      <c r="C34" s="4">
        <v>92000</v>
      </c>
      <c r="D34" s="4">
        <v>-91400</v>
      </c>
      <c r="E34" s="4">
        <v>-3807810000</v>
      </c>
      <c r="F34" s="4">
        <f t="shared" si="0"/>
        <v>-11726018352</v>
      </c>
      <c r="G34" s="4">
        <v>0</v>
      </c>
      <c r="H34" s="4">
        <v>0</v>
      </c>
      <c r="I34" s="4">
        <v>0</v>
      </c>
      <c r="J34" s="4">
        <v>8330000</v>
      </c>
      <c r="K34" s="24">
        <f t="shared" si="1"/>
        <v>4754045000</v>
      </c>
      <c r="L34" s="4">
        <v>843</v>
      </c>
      <c r="M34" s="4">
        <v>684</v>
      </c>
      <c r="N34" s="4">
        <v>45</v>
      </c>
      <c r="O34" s="4">
        <v>49</v>
      </c>
      <c r="P34" s="4">
        <v>538400</v>
      </c>
      <c r="Q34" s="4">
        <v>541800</v>
      </c>
      <c r="R34" s="5">
        <v>1.5900000000000001E-2</v>
      </c>
      <c r="S34" s="4">
        <v>1154600</v>
      </c>
      <c r="T34" s="4">
        <f t="shared" si="2"/>
        <v>1903700</v>
      </c>
      <c r="U34" s="4">
        <f t="shared" si="3"/>
        <v>726200</v>
      </c>
      <c r="V34" s="5">
        <v>2.0400000000000001E-2</v>
      </c>
    </row>
    <row r="35" spans="1:22" x14ac:dyDescent="0.2">
      <c r="A35" s="16" t="s">
        <v>269</v>
      </c>
      <c r="B35" s="4">
        <v>48500</v>
      </c>
      <c r="C35" s="4">
        <v>3500</v>
      </c>
      <c r="D35" s="4">
        <v>45000</v>
      </c>
      <c r="E35" s="4">
        <v>1833040000</v>
      </c>
      <c r="F35" s="4">
        <f t="shared" si="0"/>
        <v>-7918208352</v>
      </c>
      <c r="G35" s="4">
        <v>0</v>
      </c>
      <c r="H35" s="4">
        <v>0</v>
      </c>
      <c r="I35" s="4">
        <v>0</v>
      </c>
      <c r="J35" s="4">
        <v>-8563780000</v>
      </c>
      <c r="K35" s="24">
        <f t="shared" si="1"/>
        <v>4745715000</v>
      </c>
      <c r="L35" s="4">
        <v>834</v>
      </c>
      <c r="M35" s="4">
        <v>1147</v>
      </c>
      <c r="N35" s="4">
        <v>28</v>
      </c>
      <c r="O35" s="4">
        <v>59</v>
      </c>
      <c r="P35" s="4">
        <v>497800</v>
      </c>
      <c r="Q35" s="4">
        <v>786000</v>
      </c>
      <c r="R35" s="5">
        <v>-3.5999999999999999E-3</v>
      </c>
      <c r="S35" s="4">
        <v>1344800</v>
      </c>
      <c r="T35" s="4">
        <f t="shared" si="2"/>
        <v>1925450</v>
      </c>
      <c r="U35" s="4">
        <f t="shared" si="3"/>
        <v>726200</v>
      </c>
      <c r="V35" s="5">
        <v>1.1000000000000001E-2</v>
      </c>
    </row>
    <row r="36" spans="1:22" x14ac:dyDescent="0.2">
      <c r="A36" s="16" t="s">
        <v>268</v>
      </c>
      <c r="B36" s="4">
        <v>1300</v>
      </c>
      <c r="C36" s="4">
        <v>38400</v>
      </c>
      <c r="D36" s="4">
        <v>-37100</v>
      </c>
      <c r="E36" s="4">
        <v>-1540250000</v>
      </c>
      <c r="F36" s="4">
        <f t="shared" si="0"/>
        <v>-9751248352</v>
      </c>
      <c r="G36" s="4">
        <v>0</v>
      </c>
      <c r="H36" s="4">
        <v>0</v>
      </c>
      <c r="I36" s="4">
        <v>0</v>
      </c>
      <c r="J36" s="4">
        <v>-1640000000</v>
      </c>
      <c r="K36" s="24">
        <f t="shared" si="1"/>
        <v>13309495000</v>
      </c>
      <c r="L36" s="4">
        <v>386</v>
      </c>
      <c r="M36" s="4">
        <v>679</v>
      </c>
      <c r="N36" s="4">
        <v>17</v>
      </c>
      <c r="O36" s="4">
        <v>35</v>
      </c>
      <c r="P36" s="4">
        <v>288300</v>
      </c>
      <c r="Q36" s="4">
        <v>601200</v>
      </c>
      <c r="R36" s="5">
        <v>-7.1999999999999998E-3</v>
      </c>
      <c r="S36" s="4">
        <v>726200</v>
      </c>
      <c r="T36" s="4">
        <f t="shared" si="2"/>
        <v>2118030</v>
      </c>
      <c r="U36" s="4">
        <f t="shared" si="3"/>
        <v>1168100</v>
      </c>
      <c r="V36" s="5">
        <v>2.0299999999999999E-2</v>
      </c>
    </row>
    <row r="37" spans="1:22" x14ac:dyDescent="0.2">
      <c r="A37" s="16" t="s">
        <v>254</v>
      </c>
      <c r="B37" s="4">
        <v>0</v>
      </c>
      <c r="C37" s="4">
        <v>33300</v>
      </c>
      <c r="D37" s="4">
        <v>-33300</v>
      </c>
      <c r="E37" s="4">
        <v>-1380040000</v>
      </c>
      <c r="F37" s="4">
        <f t="shared" si="0"/>
        <v>-8210998352</v>
      </c>
      <c r="G37" s="4">
        <v>0</v>
      </c>
      <c r="H37" s="4">
        <v>0</v>
      </c>
      <c r="I37" s="4">
        <v>0</v>
      </c>
      <c r="J37" s="4">
        <v>-1640000000</v>
      </c>
      <c r="K37" s="24">
        <f t="shared" si="1"/>
        <v>14949495000</v>
      </c>
      <c r="L37" s="4">
        <v>780</v>
      </c>
      <c r="M37" s="4">
        <v>998</v>
      </c>
      <c r="N37" s="4">
        <v>24</v>
      </c>
      <c r="O37" s="4">
        <v>46</v>
      </c>
      <c r="P37" s="4">
        <v>489000</v>
      </c>
      <c r="Q37" s="4">
        <v>679000</v>
      </c>
      <c r="R37" s="5">
        <v>1.3500000000000002E-2</v>
      </c>
      <c r="S37" s="4">
        <v>1168100</v>
      </c>
      <c r="T37" s="4">
        <f t="shared" si="2"/>
        <v>2146620</v>
      </c>
      <c r="U37" s="4">
        <f t="shared" si="3"/>
        <v>1719900</v>
      </c>
      <c r="V37" s="5">
        <v>2.29E-2</v>
      </c>
    </row>
    <row r="38" spans="1:22" x14ac:dyDescent="0.2">
      <c r="A38" s="16" t="s">
        <v>253</v>
      </c>
      <c r="B38" s="4">
        <v>1000</v>
      </c>
      <c r="C38" s="4">
        <v>77400</v>
      </c>
      <c r="D38" s="4">
        <v>-76400</v>
      </c>
      <c r="E38" s="4">
        <v>-3173570000</v>
      </c>
      <c r="F38" s="4">
        <f t="shared" si="0"/>
        <v>-6830958352</v>
      </c>
      <c r="G38" s="4">
        <v>0</v>
      </c>
      <c r="H38" s="4">
        <v>0</v>
      </c>
      <c r="I38" s="4">
        <v>0</v>
      </c>
      <c r="J38" s="4">
        <v>-10177530000</v>
      </c>
      <c r="K38" s="24">
        <f t="shared" si="1"/>
        <v>16589495000</v>
      </c>
      <c r="L38" s="4">
        <v>791</v>
      </c>
      <c r="M38" s="4">
        <v>1705</v>
      </c>
      <c r="N38" s="4">
        <v>42</v>
      </c>
      <c r="O38" s="4">
        <v>87</v>
      </c>
      <c r="P38" s="4">
        <v>652800</v>
      </c>
      <c r="Q38" s="4">
        <v>1309200</v>
      </c>
      <c r="R38" s="5">
        <v>-1.46E-2</v>
      </c>
      <c r="S38" s="4">
        <v>1966100</v>
      </c>
      <c r="T38" s="4">
        <f t="shared" si="2"/>
        <v>2227140</v>
      </c>
      <c r="U38" s="4">
        <f t="shared" si="3"/>
        <v>1547800</v>
      </c>
      <c r="V38" s="5">
        <v>2.3900000000000001E-2</v>
      </c>
    </row>
    <row r="39" spans="1:22" x14ac:dyDescent="0.2">
      <c r="A39" s="16" t="s">
        <v>252</v>
      </c>
      <c r="B39" s="4">
        <v>14400</v>
      </c>
      <c r="C39" s="4">
        <v>50</v>
      </c>
      <c r="D39" s="4">
        <v>14350</v>
      </c>
      <c r="E39" s="4">
        <v>604650000</v>
      </c>
      <c r="F39" s="4">
        <f t="shared" si="0"/>
        <v>-3657388352</v>
      </c>
      <c r="G39" s="4">
        <v>0</v>
      </c>
      <c r="H39" s="4">
        <v>0</v>
      </c>
      <c r="I39" s="4">
        <v>0</v>
      </c>
      <c r="J39" s="4">
        <v>-7354530000</v>
      </c>
      <c r="K39" s="24">
        <f t="shared" si="1"/>
        <v>26767025000</v>
      </c>
      <c r="L39" s="4">
        <v>991</v>
      </c>
      <c r="M39" s="4">
        <v>1753</v>
      </c>
      <c r="N39" s="4">
        <v>40</v>
      </c>
      <c r="O39" s="4">
        <v>116</v>
      </c>
      <c r="P39" s="4">
        <v>623100</v>
      </c>
      <c r="Q39" s="4">
        <v>1797600</v>
      </c>
      <c r="R39" s="5">
        <v>-2.6499999999999999E-2</v>
      </c>
      <c r="S39" s="4">
        <v>2543300</v>
      </c>
      <c r="T39" s="4">
        <f t="shared" si="2"/>
        <v>2237810</v>
      </c>
      <c r="U39" s="4">
        <f t="shared" si="3"/>
        <v>1547800</v>
      </c>
      <c r="V39" s="5">
        <v>2.2400000000000003E-2</v>
      </c>
    </row>
    <row r="40" spans="1:22" x14ac:dyDescent="0.2">
      <c r="A40" s="16" t="s">
        <v>251</v>
      </c>
      <c r="B40" s="4">
        <v>20500</v>
      </c>
      <c r="C40" s="4">
        <v>4000</v>
      </c>
      <c r="D40" s="4">
        <v>16500</v>
      </c>
      <c r="E40" s="4">
        <v>702640000</v>
      </c>
      <c r="F40" s="4">
        <f t="shared" si="0"/>
        <v>-4262038352</v>
      </c>
      <c r="G40" s="4">
        <v>0</v>
      </c>
      <c r="H40" s="4">
        <v>0</v>
      </c>
      <c r="I40" s="4">
        <v>0</v>
      </c>
      <c r="J40" s="4">
        <v>-7354530000</v>
      </c>
      <c r="K40" s="24">
        <f t="shared" si="1"/>
        <v>34121555000</v>
      </c>
      <c r="L40" s="4">
        <v>750</v>
      </c>
      <c r="M40" s="4">
        <v>1447</v>
      </c>
      <c r="N40" s="4">
        <v>43</v>
      </c>
      <c r="O40" s="4">
        <v>77</v>
      </c>
      <c r="P40" s="4">
        <v>527100</v>
      </c>
      <c r="Q40" s="4">
        <v>1118000</v>
      </c>
      <c r="R40" s="5">
        <v>-1.3999999999999999E-2</v>
      </c>
      <c r="S40" s="4">
        <v>1719900</v>
      </c>
      <c r="T40" s="4">
        <f t="shared" si="2"/>
        <v>2264580</v>
      </c>
      <c r="U40" s="4">
        <f t="shared" si="3"/>
        <v>1547800</v>
      </c>
      <c r="V40" s="5">
        <v>1.8500000000000003E-2</v>
      </c>
    </row>
    <row r="41" spans="1:22" x14ac:dyDescent="0.2">
      <c r="A41" s="16" t="s">
        <v>250</v>
      </c>
      <c r="B41" s="4">
        <v>113200</v>
      </c>
      <c r="C41" s="4">
        <v>30800</v>
      </c>
      <c r="D41" s="4">
        <v>82400</v>
      </c>
      <c r="E41" s="4">
        <v>3628410000</v>
      </c>
      <c r="F41" s="4">
        <f t="shared" si="0"/>
        <v>-4964678352</v>
      </c>
      <c r="G41" s="4">
        <v>100000</v>
      </c>
      <c r="H41" s="4">
        <v>0</v>
      </c>
      <c r="I41" s="4">
        <v>100000</v>
      </c>
      <c r="J41" s="4">
        <v>4397565000</v>
      </c>
      <c r="K41" s="24">
        <f t="shared" si="1"/>
        <v>41476085000</v>
      </c>
      <c r="L41" s="4">
        <v>2445</v>
      </c>
      <c r="M41" s="4">
        <v>2236</v>
      </c>
      <c r="N41" s="4">
        <v>194</v>
      </c>
      <c r="O41" s="4">
        <v>197</v>
      </c>
      <c r="P41" s="4">
        <v>2024100</v>
      </c>
      <c r="Q41" s="4">
        <v>2254700</v>
      </c>
      <c r="R41" s="5">
        <v>-4.5999999999999999E-3</v>
      </c>
      <c r="S41" s="4">
        <v>4286900</v>
      </c>
      <c r="T41" s="4">
        <f t="shared" si="2"/>
        <v>1975040</v>
      </c>
      <c r="U41" s="4">
        <f t="shared" si="3"/>
        <v>1547800</v>
      </c>
      <c r="V41" s="5">
        <v>2.7099999999999999E-2</v>
      </c>
    </row>
    <row r="42" spans="1:22" x14ac:dyDescent="0.2">
      <c r="A42" s="16" t="s">
        <v>249</v>
      </c>
      <c r="B42" s="4">
        <v>2308</v>
      </c>
      <c r="C42" s="4">
        <v>4800</v>
      </c>
      <c r="D42" s="4">
        <v>-2492</v>
      </c>
      <c r="E42" s="4">
        <v>-104810000</v>
      </c>
      <c r="F42" s="4">
        <f t="shared" si="0"/>
        <v>-8593088352</v>
      </c>
      <c r="G42" s="4">
        <v>0</v>
      </c>
      <c r="H42" s="4">
        <v>0</v>
      </c>
      <c r="I42" s="4">
        <v>0</v>
      </c>
      <c r="J42" s="4">
        <v>127792000</v>
      </c>
      <c r="K42" s="24">
        <f t="shared" si="1"/>
        <v>37078520000</v>
      </c>
      <c r="L42" s="4">
        <v>1137</v>
      </c>
      <c r="M42" s="4">
        <v>1241</v>
      </c>
      <c r="N42" s="4">
        <v>77</v>
      </c>
      <c r="O42" s="4">
        <v>68</v>
      </c>
      <c r="P42" s="4">
        <v>911600</v>
      </c>
      <c r="Q42" s="4">
        <v>913000</v>
      </c>
      <c r="R42" s="5">
        <v>1.6399999999999998E-2</v>
      </c>
      <c r="S42" s="4">
        <v>1965600</v>
      </c>
      <c r="T42" s="4">
        <f t="shared" si="2"/>
        <v>1897160</v>
      </c>
      <c r="U42" s="4">
        <f t="shared" si="3"/>
        <v>1454000</v>
      </c>
      <c r="V42" s="5">
        <v>2.6499999999999999E-2</v>
      </c>
    </row>
    <row r="43" spans="1:22" x14ac:dyDescent="0.2">
      <c r="A43" s="16" t="s">
        <v>248</v>
      </c>
      <c r="B43" s="4">
        <v>8700</v>
      </c>
      <c r="C43" s="4">
        <v>18400</v>
      </c>
      <c r="D43" s="4">
        <v>-9700</v>
      </c>
      <c r="E43" s="4">
        <v>-414090000</v>
      </c>
      <c r="F43" s="4">
        <f t="shared" si="0"/>
        <v>-8488278352</v>
      </c>
      <c r="K43" s="24">
        <f t="shared" si="1"/>
        <v>36950728000</v>
      </c>
      <c r="L43" s="4">
        <v>738</v>
      </c>
      <c r="M43" s="4">
        <v>1327</v>
      </c>
      <c r="N43" s="4">
        <v>34</v>
      </c>
      <c r="O43" s="4">
        <v>72</v>
      </c>
      <c r="P43" s="4">
        <v>458200</v>
      </c>
      <c r="Q43" s="4">
        <v>992000</v>
      </c>
      <c r="R43" s="5">
        <v>-4.5999999999999999E-3</v>
      </c>
      <c r="S43" s="4">
        <v>1547800</v>
      </c>
      <c r="T43" s="4">
        <f t="shared" si="2"/>
        <v>2343660</v>
      </c>
      <c r="U43" s="4">
        <f t="shared" si="3"/>
        <v>1454000</v>
      </c>
      <c r="V43" s="5">
        <v>1.3999999999999999E-2</v>
      </c>
    </row>
    <row r="44" spans="1:22" x14ac:dyDescent="0.2">
      <c r="A44" s="16" t="s">
        <v>247</v>
      </c>
      <c r="B44" s="4">
        <v>24300</v>
      </c>
      <c r="C44" s="4">
        <v>24300</v>
      </c>
      <c r="D44" s="4">
        <v>0</v>
      </c>
      <c r="E44" s="4">
        <v>-3870000</v>
      </c>
      <c r="F44" s="4">
        <f t="shared" si="0"/>
        <v>-8074188352</v>
      </c>
      <c r="G44" s="4">
        <v>0</v>
      </c>
      <c r="H44" s="4">
        <v>0</v>
      </c>
      <c r="I44" s="4">
        <v>0</v>
      </c>
      <c r="J44" s="4">
        <v>21734000</v>
      </c>
      <c r="K44" s="24">
        <f t="shared" si="1"/>
        <v>36950728000</v>
      </c>
      <c r="L44" s="4">
        <v>706</v>
      </c>
      <c r="M44" s="4">
        <v>1722</v>
      </c>
      <c r="N44" s="4">
        <v>24</v>
      </c>
      <c r="O44" s="4">
        <v>87</v>
      </c>
      <c r="P44" s="4">
        <v>419800</v>
      </c>
      <c r="Q44" s="4">
        <v>1287800</v>
      </c>
      <c r="R44" s="5">
        <v>-1.5100000000000001E-2</v>
      </c>
      <c r="S44" s="4">
        <v>1768300</v>
      </c>
      <c r="T44" s="4">
        <f t="shared" si="2"/>
        <v>2547200</v>
      </c>
      <c r="U44" s="4">
        <f t="shared" si="3"/>
        <v>1454000</v>
      </c>
      <c r="V44" s="5">
        <v>1.84E-2</v>
      </c>
    </row>
    <row r="45" spans="1:22" x14ac:dyDescent="0.2">
      <c r="A45" s="16" t="s">
        <v>246</v>
      </c>
      <c r="B45" s="4">
        <v>501</v>
      </c>
      <c r="C45" s="4">
        <v>22700</v>
      </c>
      <c r="D45" s="4">
        <v>-22199</v>
      </c>
      <c r="E45" s="4">
        <v>-965640000</v>
      </c>
      <c r="F45" s="4">
        <f t="shared" si="0"/>
        <v>-8070318352</v>
      </c>
      <c r="G45" s="4">
        <v>0</v>
      </c>
      <c r="H45" s="4">
        <v>0</v>
      </c>
      <c r="I45" s="4">
        <v>0</v>
      </c>
      <c r="J45" s="4">
        <v>21734000</v>
      </c>
      <c r="K45" s="24">
        <f t="shared" si="1"/>
        <v>36928994000</v>
      </c>
      <c r="L45" s="4">
        <v>645</v>
      </c>
      <c r="M45" s="4">
        <v>1203</v>
      </c>
      <c r="N45" s="4">
        <v>48</v>
      </c>
      <c r="O45" s="4">
        <v>87</v>
      </c>
      <c r="P45" s="4">
        <v>513900</v>
      </c>
      <c r="Q45" s="4">
        <v>986700</v>
      </c>
      <c r="R45" s="5">
        <v>0</v>
      </c>
      <c r="S45" s="4">
        <v>1562300</v>
      </c>
      <c r="T45" s="4">
        <f t="shared" si="2"/>
        <v>2892650</v>
      </c>
      <c r="U45" s="4">
        <f t="shared" si="3"/>
        <v>1454000</v>
      </c>
      <c r="V45" s="5">
        <v>1.7100000000000001E-2</v>
      </c>
    </row>
    <row r="46" spans="1:22" x14ac:dyDescent="0.2">
      <c r="A46" s="16" t="s">
        <v>245</v>
      </c>
      <c r="B46" s="4">
        <v>7591</v>
      </c>
      <c r="C46" s="4">
        <v>900</v>
      </c>
      <c r="D46" s="4">
        <v>6691</v>
      </c>
      <c r="E46" s="4">
        <v>289980000</v>
      </c>
      <c r="F46" s="4">
        <f t="shared" si="0"/>
        <v>-7104678352</v>
      </c>
      <c r="G46" s="4">
        <v>0</v>
      </c>
      <c r="H46" s="4">
        <v>0</v>
      </c>
      <c r="I46" s="4">
        <v>0</v>
      </c>
      <c r="J46" s="4">
        <v>849883000</v>
      </c>
      <c r="K46" s="24">
        <f t="shared" si="1"/>
        <v>36907260000</v>
      </c>
      <c r="L46" s="4">
        <v>1742</v>
      </c>
      <c r="M46" s="4">
        <v>1185</v>
      </c>
      <c r="N46" s="4">
        <v>131</v>
      </c>
      <c r="O46" s="4">
        <v>96</v>
      </c>
      <c r="P46" s="4">
        <v>1444700</v>
      </c>
      <c r="Q46" s="4">
        <v>1103100</v>
      </c>
      <c r="R46" s="5">
        <v>1.8799999999999997E-2</v>
      </c>
      <c r="S46" s="4">
        <v>2652000</v>
      </c>
      <c r="T46" s="4">
        <f t="shared" si="2"/>
        <v>2967030</v>
      </c>
      <c r="U46" s="4">
        <f t="shared" si="3"/>
        <v>1391500</v>
      </c>
      <c r="V46" s="5">
        <v>2.5099999999999997E-2</v>
      </c>
    </row>
    <row r="47" spans="1:22" x14ac:dyDescent="0.2">
      <c r="A47" s="16" t="s">
        <v>244</v>
      </c>
      <c r="B47" s="4">
        <v>15200</v>
      </c>
      <c r="C47" s="4">
        <v>7500</v>
      </c>
      <c r="D47" s="4">
        <v>7700</v>
      </c>
      <c r="E47" s="4">
        <v>326600000</v>
      </c>
      <c r="F47" s="4">
        <f t="shared" ref="F47:F73" si="4">E47+F48</f>
        <v>-7394658352</v>
      </c>
      <c r="K47" s="24">
        <f t="shared" ref="K47:K73" si="5">K48+J47</f>
        <v>36057377000</v>
      </c>
      <c r="L47" s="4">
        <v>854</v>
      </c>
      <c r="M47" s="4">
        <v>1014</v>
      </c>
      <c r="N47" s="4">
        <v>50</v>
      </c>
      <c r="O47" s="4">
        <v>54</v>
      </c>
      <c r="P47" s="4">
        <v>700300</v>
      </c>
      <c r="Q47" s="4">
        <v>750100</v>
      </c>
      <c r="R47" s="5">
        <v>7.0999999999999995E-3</v>
      </c>
      <c r="S47" s="4">
        <v>1454000</v>
      </c>
      <c r="T47" s="4">
        <f t="shared" si="2"/>
        <v>3580420</v>
      </c>
      <c r="U47" s="4">
        <f t="shared" ref="U47:U73" si="6">MIN(S48:S52)</f>
        <v>1186800</v>
      </c>
      <c r="V47" s="5">
        <v>2.3300000000000001E-2</v>
      </c>
    </row>
    <row r="48" spans="1:22" x14ac:dyDescent="0.2">
      <c r="A48" s="16" t="s">
        <v>243</v>
      </c>
      <c r="B48" s="4">
        <v>45800</v>
      </c>
      <c r="C48" s="4">
        <v>1000</v>
      </c>
      <c r="D48" s="4">
        <v>44800</v>
      </c>
      <c r="E48" s="4">
        <v>1920460000</v>
      </c>
      <c r="F48" s="4">
        <f t="shared" si="4"/>
        <v>-7721258352</v>
      </c>
      <c r="G48" s="4">
        <v>0</v>
      </c>
      <c r="H48" s="4">
        <v>0</v>
      </c>
      <c r="I48" s="4">
        <v>0</v>
      </c>
      <c r="J48" s="4">
        <v>-8620235000</v>
      </c>
      <c r="K48" s="24">
        <f t="shared" si="5"/>
        <v>36057377000</v>
      </c>
      <c r="L48" s="4">
        <v>915</v>
      </c>
      <c r="M48" s="4">
        <v>2335</v>
      </c>
      <c r="N48" s="4">
        <v>55</v>
      </c>
      <c r="O48" s="4">
        <v>172</v>
      </c>
      <c r="P48" s="4">
        <v>682000</v>
      </c>
      <c r="Q48" s="4">
        <v>2050900</v>
      </c>
      <c r="R48" s="5">
        <v>-1.29E-2</v>
      </c>
      <c r="S48" s="4">
        <v>2771300</v>
      </c>
      <c r="T48" s="4">
        <f t="shared" si="2"/>
        <v>3679530</v>
      </c>
      <c r="U48" s="4">
        <f t="shared" si="6"/>
        <v>1186800</v>
      </c>
      <c r="V48" s="5">
        <v>2.0899999999999998E-2</v>
      </c>
    </row>
    <row r="49" spans="1:22" x14ac:dyDescent="0.2">
      <c r="A49" s="16" t="s">
        <v>236</v>
      </c>
      <c r="B49" s="4">
        <v>2600</v>
      </c>
      <c r="C49" s="4">
        <v>4300</v>
      </c>
      <c r="D49" s="4">
        <v>-1700</v>
      </c>
      <c r="E49" s="4">
        <v>-73990000</v>
      </c>
      <c r="F49" s="4">
        <f t="shared" si="4"/>
        <v>-9641718352</v>
      </c>
      <c r="G49" s="4">
        <v>0</v>
      </c>
      <c r="H49" s="4">
        <v>0</v>
      </c>
      <c r="I49" s="4">
        <v>0</v>
      </c>
      <c r="J49" s="4">
        <v>-8620235000</v>
      </c>
      <c r="K49" s="24">
        <f t="shared" si="5"/>
        <v>44677612000</v>
      </c>
      <c r="L49" s="4">
        <v>926</v>
      </c>
      <c r="M49" s="4">
        <v>1617</v>
      </c>
      <c r="N49" s="4">
        <v>87</v>
      </c>
      <c r="O49" s="4">
        <v>167</v>
      </c>
      <c r="P49" s="4">
        <v>962600</v>
      </c>
      <c r="Q49" s="4">
        <v>1595100</v>
      </c>
      <c r="R49" s="5">
        <v>-2.3E-3</v>
      </c>
      <c r="S49" s="4">
        <v>2650000</v>
      </c>
      <c r="T49" s="4">
        <f t="shared" si="2"/>
        <v>3787480</v>
      </c>
      <c r="U49" s="4">
        <f t="shared" si="6"/>
        <v>1186800</v>
      </c>
      <c r="V49" s="5">
        <v>2.4E-2</v>
      </c>
    </row>
    <row r="50" spans="1:22" x14ac:dyDescent="0.2">
      <c r="A50" s="16" t="s">
        <v>235</v>
      </c>
      <c r="B50" s="4">
        <v>5500</v>
      </c>
      <c r="C50" s="4">
        <v>37300</v>
      </c>
      <c r="D50" s="4">
        <v>-31800</v>
      </c>
      <c r="E50" s="4">
        <v>-1371600000</v>
      </c>
      <c r="F50" s="4">
        <f t="shared" si="4"/>
        <v>-9567728352</v>
      </c>
      <c r="K50" s="24">
        <f t="shared" si="5"/>
        <v>53297847000</v>
      </c>
      <c r="L50" s="4">
        <v>1059</v>
      </c>
      <c r="M50" s="4">
        <v>1288</v>
      </c>
      <c r="N50" s="4">
        <v>74</v>
      </c>
      <c r="O50" s="4">
        <v>88</v>
      </c>
      <c r="P50" s="4">
        <v>836000</v>
      </c>
      <c r="Q50" s="4">
        <v>1081300</v>
      </c>
      <c r="R50" s="5">
        <v>4.6999999999999993E-3</v>
      </c>
      <c r="S50" s="4">
        <v>1987600</v>
      </c>
      <c r="T50" s="4">
        <f t="shared" si="2"/>
        <v>3795780</v>
      </c>
      <c r="U50" s="4">
        <f t="shared" si="6"/>
        <v>1186800</v>
      </c>
      <c r="V50" s="5">
        <v>1.1599999999999999E-2</v>
      </c>
    </row>
    <row r="51" spans="1:22" x14ac:dyDescent="0.2">
      <c r="A51" s="16" t="s">
        <v>234</v>
      </c>
      <c r="B51" s="4">
        <v>25900</v>
      </c>
      <c r="C51" s="4">
        <v>0</v>
      </c>
      <c r="D51" s="4">
        <v>25900</v>
      </c>
      <c r="E51" s="4">
        <v>1105670000</v>
      </c>
      <c r="F51" s="4">
        <f t="shared" si="4"/>
        <v>-8196128352</v>
      </c>
      <c r="K51" s="24">
        <f t="shared" si="5"/>
        <v>53297847000</v>
      </c>
      <c r="L51" s="4">
        <v>966</v>
      </c>
      <c r="M51" s="4">
        <v>834</v>
      </c>
      <c r="N51" s="4">
        <v>60</v>
      </c>
      <c r="O51" s="4">
        <v>54</v>
      </c>
      <c r="P51" s="4">
        <v>729300</v>
      </c>
      <c r="Q51" s="4">
        <v>565900</v>
      </c>
      <c r="R51" s="5">
        <v>1.66E-2</v>
      </c>
      <c r="S51" s="4">
        <v>1391500</v>
      </c>
      <c r="T51" s="4">
        <f t="shared" si="2"/>
        <v>3876750</v>
      </c>
      <c r="U51" s="4">
        <f t="shared" si="6"/>
        <v>1186800</v>
      </c>
      <c r="V51" s="5">
        <v>2.4500000000000001E-2</v>
      </c>
    </row>
    <row r="52" spans="1:22" x14ac:dyDescent="0.2">
      <c r="A52" s="16" t="s">
        <v>233</v>
      </c>
      <c r="B52" s="4">
        <v>4300</v>
      </c>
      <c r="C52" s="4">
        <v>6760</v>
      </c>
      <c r="D52" s="4">
        <v>-2460</v>
      </c>
      <c r="E52" s="4">
        <v>-103910000</v>
      </c>
      <c r="F52" s="4">
        <f t="shared" si="4"/>
        <v>-9301798352</v>
      </c>
      <c r="K52" s="24">
        <f t="shared" si="5"/>
        <v>53297847000</v>
      </c>
      <c r="L52" s="4">
        <v>674</v>
      </c>
      <c r="M52" s="4">
        <v>950</v>
      </c>
      <c r="N52" s="4">
        <v>30</v>
      </c>
      <c r="O52" s="4">
        <v>53</v>
      </c>
      <c r="P52" s="4">
        <v>439600</v>
      </c>
      <c r="Q52" s="4">
        <v>694100</v>
      </c>
      <c r="R52" s="5">
        <v>0</v>
      </c>
      <c r="S52" s="4">
        <v>1186800</v>
      </c>
      <c r="T52" s="4">
        <f t="shared" si="2"/>
        <v>4010540</v>
      </c>
      <c r="U52" s="4">
        <f t="shared" si="6"/>
        <v>3395800</v>
      </c>
      <c r="V52" s="5">
        <v>2.7799999999999998E-2</v>
      </c>
    </row>
    <row r="53" spans="1:22" x14ac:dyDescent="0.2">
      <c r="A53" s="16" t="s">
        <v>232</v>
      </c>
      <c r="B53" s="4">
        <v>69100</v>
      </c>
      <c r="C53" s="4">
        <v>332800</v>
      </c>
      <c r="D53" s="4">
        <v>-263700</v>
      </c>
      <c r="E53" s="4">
        <v>-11307150000</v>
      </c>
      <c r="F53" s="4">
        <f t="shared" si="4"/>
        <v>-9197888352</v>
      </c>
      <c r="G53" s="4">
        <v>50000</v>
      </c>
      <c r="H53" s="4">
        <v>166800</v>
      </c>
      <c r="I53" s="4">
        <v>-116800</v>
      </c>
      <c r="J53" s="4">
        <v>-5305110000</v>
      </c>
      <c r="K53" s="24">
        <f t="shared" si="5"/>
        <v>53297847000</v>
      </c>
      <c r="L53" s="4">
        <v>2329</v>
      </c>
      <c r="M53" s="4">
        <v>4714</v>
      </c>
      <c r="N53" s="4">
        <v>134</v>
      </c>
      <c r="O53" s="4">
        <v>341</v>
      </c>
      <c r="P53" s="4">
        <v>1741100</v>
      </c>
      <c r="Q53" s="4">
        <v>3956700</v>
      </c>
      <c r="R53" s="5">
        <v>-4.7300000000000002E-2</v>
      </c>
      <c r="S53" s="4">
        <v>6012800</v>
      </c>
      <c r="T53" s="4">
        <f t="shared" si="2"/>
        <v>3657860</v>
      </c>
      <c r="U53" s="4">
        <f t="shared" si="6"/>
        <v>3395800</v>
      </c>
      <c r="V53" s="5">
        <v>6.7900000000000002E-2</v>
      </c>
    </row>
    <row r="54" spans="1:22" x14ac:dyDescent="0.2">
      <c r="A54" s="16" t="s">
        <v>231</v>
      </c>
      <c r="B54" s="4">
        <v>8300</v>
      </c>
      <c r="C54" s="4">
        <v>797800</v>
      </c>
      <c r="D54" s="4">
        <v>-789500</v>
      </c>
      <c r="E54" s="4">
        <v>-34759780000</v>
      </c>
      <c r="F54" s="4">
        <f t="shared" si="4"/>
        <v>2109261648</v>
      </c>
      <c r="G54" s="4">
        <v>60000</v>
      </c>
      <c r="H54" s="4">
        <v>0</v>
      </c>
      <c r="I54" s="4">
        <v>60000</v>
      </c>
      <c r="J54" s="4">
        <v>2622240000</v>
      </c>
      <c r="K54" s="24">
        <f t="shared" si="5"/>
        <v>58602957000</v>
      </c>
      <c r="L54" s="4">
        <v>1699</v>
      </c>
      <c r="M54" s="4">
        <v>2729</v>
      </c>
      <c r="N54" s="4">
        <v>127</v>
      </c>
      <c r="O54" s="4">
        <v>211</v>
      </c>
      <c r="P54" s="4">
        <v>1406000</v>
      </c>
      <c r="Q54" s="4">
        <v>2385500</v>
      </c>
      <c r="R54" s="5">
        <v>-1.8000000000000002E-2</v>
      </c>
      <c r="S54" s="4">
        <v>3803700</v>
      </c>
      <c r="T54" s="4">
        <f t="shared" si="2"/>
        <v>3711480</v>
      </c>
      <c r="U54" s="4">
        <f t="shared" si="6"/>
        <v>3395800</v>
      </c>
      <c r="V54" s="5">
        <v>2.69E-2</v>
      </c>
    </row>
    <row r="55" spans="1:22" x14ac:dyDescent="0.2">
      <c r="A55" s="16" t="s">
        <v>230</v>
      </c>
      <c r="B55" s="4">
        <v>408100</v>
      </c>
      <c r="C55" s="4">
        <v>54500</v>
      </c>
      <c r="D55" s="4">
        <v>353600</v>
      </c>
      <c r="E55" s="4">
        <v>15966890000</v>
      </c>
      <c r="F55" s="4">
        <f t="shared" si="4"/>
        <v>36869041648</v>
      </c>
      <c r="G55" s="4">
        <v>100000</v>
      </c>
      <c r="H55" s="4">
        <v>50000</v>
      </c>
      <c r="I55" s="4">
        <v>50000</v>
      </c>
      <c r="J55" s="4">
        <v>2275255000</v>
      </c>
      <c r="K55" s="24">
        <f t="shared" si="5"/>
        <v>55980717000</v>
      </c>
      <c r="L55" s="4">
        <v>2585</v>
      </c>
      <c r="M55" s="4">
        <v>2364</v>
      </c>
      <c r="N55" s="4">
        <v>260</v>
      </c>
      <c r="O55" s="4">
        <v>223</v>
      </c>
      <c r="P55" s="4">
        <v>2570300</v>
      </c>
      <c r="Q55" s="4">
        <v>2306300</v>
      </c>
      <c r="R55" s="5">
        <v>1.8100000000000002E-2</v>
      </c>
      <c r="S55" s="4">
        <v>5016800</v>
      </c>
      <c r="T55" s="4">
        <f t="shared" si="2"/>
        <v>3716350</v>
      </c>
      <c r="U55" s="4">
        <f t="shared" si="6"/>
        <v>2070600</v>
      </c>
      <c r="V55" s="5">
        <v>4.2500000000000003E-2</v>
      </c>
    </row>
    <row r="56" spans="1:22" x14ac:dyDescent="0.2">
      <c r="A56" s="16" t="s">
        <v>229</v>
      </c>
      <c r="B56" s="4">
        <v>11404</v>
      </c>
      <c r="C56" s="4">
        <v>200</v>
      </c>
      <c r="D56" s="4">
        <v>11204</v>
      </c>
      <c r="E56" s="4">
        <v>492300000</v>
      </c>
      <c r="F56" s="4">
        <f t="shared" si="4"/>
        <v>20902151648</v>
      </c>
      <c r="K56" s="24">
        <f t="shared" si="5"/>
        <v>53705462000</v>
      </c>
      <c r="L56" s="4">
        <v>1903</v>
      </c>
      <c r="M56" s="4">
        <v>1489</v>
      </c>
      <c r="N56" s="4">
        <v>149</v>
      </c>
      <c r="O56" s="4">
        <v>147</v>
      </c>
      <c r="P56" s="4">
        <v>1735300</v>
      </c>
      <c r="Q56" s="4">
        <v>1531300</v>
      </c>
      <c r="R56" s="5">
        <v>1.2699999999999999E-2</v>
      </c>
      <c r="S56" s="4">
        <v>3395800</v>
      </c>
      <c r="T56" s="4">
        <f t="shared" si="2"/>
        <v>3644190</v>
      </c>
      <c r="U56" s="4">
        <f t="shared" si="6"/>
        <v>2070600</v>
      </c>
      <c r="V56" s="5">
        <v>3.2300000000000002E-2</v>
      </c>
    </row>
    <row r="57" spans="1:22" x14ac:dyDescent="0.2">
      <c r="A57" s="16" t="s">
        <v>228</v>
      </c>
      <c r="B57" s="4">
        <v>1519100</v>
      </c>
      <c r="C57" s="4">
        <v>36400</v>
      </c>
      <c r="D57" s="4">
        <v>1482700</v>
      </c>
      <c r="E57" s="4">
        <v>64518730000</v>
      </c>
      <c r="F57" s="4">
        <f t="shared" si="4"/>
        <v>20409851648</v>
      </c>
      <c r="K57" s="24">
        <f t="shared" si="5"/>
        <v>53705462000</v>
      </c>
      <c r="L57" s="4">
        <v>4200</v>
      </c>
      <c r="M57" s="4">
        <v>2935</v>
      </c>
      <c r="N57" s="4">
        <v>439</v>
      </c>
      <c r="O57" s="4">
        <v>294</v>
      </c>
      <c r="P57" s="4">
        <v>4403100</v>
      </c>
      <c r="Q57" s="4">
        <v>2971100</v>
      </c>
      <c r="R57" s="5">
        <v>3.32E-2</v>
      </c>
      <c r="S57" s="4">
        <v>7587900</v>
      </c>
      <c r="T57" s="4">
        <f t="shared" si="2"/>
        <v>3096390</v>
      </c>
      <c r="U57" s="4">
        <f t="shared" si="6"/>
        <v>2070600</v>
      </c>
      <c r="V57" s="5">
        <v>4.5499999999999999E-2</v>
      </c>
    </row>
    <row r="58" spans="1:22" x14ac:dyDescent="0.2">
      <c r="A58" s="16" t="s">
        <v>227</v>
      </c>
      <c r="B58" s="4">
        <v>11200</v>
      </c>
      <c r="C58" s="4">
        <v>38100</v>
      </c>
      <c r="D58" s="4">
        <v>-26900</v>
      </c>
      <c r="E58" s="4">
        <v>-1152890000</v>
      </c>
      <c r="F58" s="4">
        <f t="shared" si="4"/>
        <v>-44108878352</v>
      </c>
      <c r="G58" s="4">
        <v>66800</v>
      </c>
      <c r="H58" s="4">
        <v>14200</v>
      </c>
      <c r="I58" s="4">
        <v>52600</v>
      </c>
      <c r="J58" s="4">
        <v>2254315000</v>
      </c>
      <c r="K58" s="24">
        <f t="shared" si="5"/>
        <v>53705462000</v>
      </c>
      <c r="L58" s="4">
        <v>1748</v>
      </c>
      <c r="M58" s="4">
        <v>1753</v>
      </c>
      <c r="N58" s="4">
        <v>162</v>
      </c>
      <c r="O58" s="4">
        <v>177</v>
      </c>
      <c r="P58" s="4">
        <v>1716500</v>
      </c>
      <c r="Q58" s="4">
        <v>1969300</v>
      </c>
      <c r="R58" s="5">
        <v>-2.3E-3</v>
      </c>
      <c r="S58" s="4">
        <v>3762400</v>
      </c>
      <c r="T58" s="4">
        <f t="shared" si="2"/>
        <v>3203850</v>
      </c>
      <c r="U58" s="4">
        <f t="shared" si="6"/>
        <v>2070600</v>
      </c>
      <c r="V58" s="5">
        <v>3.3599999999999998E-2</v>
      </c>
    </row>
    <row r="59" spans="1:22" x14ac:dyDescent="0.2">
      <c r="A59" s="16" t="s">
        <v>226</v>
      </c>
      <c r="B59" s="4">
        <v>22200</v>
      </c>
      <c r="C59" s="4">
        <v>56600</v>
      </c>
      <c r="D59" s="4">
        <v>-34400</v>
      </c>
      <c r="E59" s="4">
        <v>-1458930000</v>
      </c>
      <c r="F59" s="4">
        <f t="shared" si="4"/>
        <v>-42955988352</v>
      </c>
      <c r="K59" s="24">
        <f t="shared" si="5"/>
        <v>51451147000</v>
      </c>
      <c r="L59" s="4">
        <v>1796</v>
      </c>
      <c r="M59" s="4">
        <v>1940</v>
      </c>
      <c r="N59" s="4">
        <v>168</v>
      </c>
      <c r="O59" s="4">
        <v>152</v>
      </c>
      <c r="P59" s="4">
        <v>1763900</v>
      </c>
      <c r="Q59" s="4">
        <v>1964300</v>
      </c>
      <c r="R59" s="5">
        <v>6.0000000000000001E-3</v>
      </c>
      <c r="S59" s="4">
        <v>3729500</v>
      </c>
      <c r="T59" s="4">
        <f t="shared" si="2"/>
        <v>3293020</v>
      </c>
      <c r="U59" s="4">
        <f t="shared" si="6"/>
        <v>2070600</v>
      </c>
      <c r="V59" s="5">
        <v>3.2599999999999997E-2</v>
      </c>
    </row>
    <row r="60" spans="1:22" x14ac:dyDescent="0.2">
      <c r="A60" s="16" t="s">
        <v>225</v>
      </c>
      <c r="B60" s="4">
        <v>2700</v>
      </c>
      <c r="C60" s="4">
        <v>151600</v>
      </c>
      <c r="D60" s="4">
        <v>-148900</v>
      </c>
      <c r="E60" s="4">
        <v>-6241920000</v>
      </c>
      <c r="F60" s="4">
        <f t="shared" si="4"/>
        <v>-41497058352</v>
      </c>
      <c r="K60" s="24">
        <f t="shared" si="5"/>
        <v>51451147000</v>
      </c>
      <c r="L60" s="4">
        <v>967</v>
      </c>
      <c r="M60" s="4">
        <v>1602</v>
      </c>
      <c r="N60" s="4">
        <v>53</v>
      </c>
      <c r="O60" s="4">
        <v>104</v>
      </c>
      <c r="P60" s="4">
        <v>738100</v>
      </c>
      <c r="Q60" s="4">
        <v>1280600</v>
      </c>
      <c r="R60" s="5">
        <v>1.1999999999999999E-3</v>
      </c>
      <c r="S60" s="4">
        <v>2070600</v>
      </c>
      <c r="T60" s="4">
        <f t="shared" si="2"/>
        <v>3247430</v>
      </c>
      <c r="U60" s="4">
        <f t="shared" si="6"/>
        <v>2201200</v>
      </c>
      <c r="V60" s="5">
        <v>1.54E-2</v>
      </c>
    </row>
    <row r="61" spans="1:22" x14ac:dyDescent="0.2">
      <c r="A61" s="16" t="s">
        <v>224</v>
      </c>
      <c r="B61" s="4">
        <v>9900</v>
      </c>
      <c r="C61" s="4">
        <v>222000</v>
      </c>
      <c r="D61" s="4">
        <v>-212100</v>
      </c>
      <c r="E61" s="4">
        <v>-8931850000</v>
      </c>
      <c r="F61" s="4">
        <f t="shared" si="4"/>
        <v>-35255138352</v>
      </c>
      <c r="G61" s="4">
        <v>50000</v>
      </c>
      <c r="H61" s="4">
        <v>100</v>
      </c>
      <c r="I61" s="4">
        <v>49900</v>
      </c>
      <c r="J61" s="4">
        <v>2085800000</v>
      </c>
      <c r="K61" s="24">
        <f t="shared" si="5"/>
        <v>51451147000</v>
      </c>
      <c r="L61" s="4">
        <v>897</v>
      </c>
      <c r="M61" s="4">
        <v>1977</v>
      </c>
      <c r="N61" s="4">
        <v>59</v>
      </c>
      <c r="O61" s="4">
        <v>111</v>
      </c>
      <c r="P61" s="4">
        <v>630700</v>
      </c>
      <c r="Q61" s="4">
        <v>1376600</v>
      </c>
      <c r="R61" s="5">
        <v>-2.0199999999999999E-2</v>
      </c>
      <c r="S61" s="4">
        <v>2201200</v>
      </c>
      <c r="T61" s="4">
        <f t="shared" si="2"/>
        <v>3311450</v>
      </c>
      <c r="U61" s="4">
        <f t="shared" si="6"/>
        <v>2486000</v>
      </c>
      <c r="V61" s="5">
        <v>2.46E-2</v>
      </c>
    </row>
    <row r="62" spans="1:22" x14ac:dyDescent="0.2">
      <c r="A62" s="16" t="s">
        <v>223</v>
      </c>
      <c r="B62" s="4">
        <v>4400</v>
      </c>
      <c r="C62" s="4">
        <v>240050</v>
      </c>
      <c r="D62" s="4">
        <v>-235650</v>
      </c>
      <c r="E62" s="4">
        <v>-9939570000</v>
      </c>
      <c r="F62" s="4">
        <f t="shared" si="4"/>
        <v>-26323288352</v>
      </c>
      <c r="G62" s="4">
        <v>50000</v>
      </c>
      <c r="H62" s="4">
        <v>0</v>
      </c>
      <c r="I62" s="4">
        <v>50000</v>
      </c>
      <c r="J62" s="4">
        <v>2139700000</v>
      </c>
      <c r="K62" s="24">
        <f t="shared" si="5"/>
        <v>49365347000</v>
      </c>
      <c r="L62" s="4">
        <v>1125</v>
      </c>
      <c r="M62" s="4">
        <v>1647</v>
      </c>
      <c r="N62" s="4">
        <v>82</v>
      </c>
      <c r="O62" s="4">
        <v>111</v>
      </c>
      <c r="P62" s="4">
        <v>957500</v>
      </c>
      <c r="Q62" s="4">
        <v>1339700</v>
      </c>
      <c r="R62" s="5">
        <v>9.4999999999999998E-3</v>
      </c>
      <c r="S62" s="4">
        <v>2524700</v>
      </c>
      <c r="T62" s="4">
        <f t="shared" si="2"/>
        <v>3341510</v>
      </c>
      <c r="U62" s="4">
        <f t="shared" si="6"/>
        <v>2109900</v>
      </c>
      <c r="V62" s="5">
        <v>2.2200000000000001E-2</v>
      </c>
    </row>
    <row r="63" spans="1:22" x14ac:dyDescent="0.2">
      <c r="A63" s="16" t="s">
        <v>222</v>
      </c>
      <c r="B63" s="4">
        <v>83600</v>
      </c>
      <c r="C63" s="4">
        <v>281200</v>
      </c>
      <c r="D63" s="4">
        <v>-197600</v>
      </c>
      <c r="E63" s="4">
        <v>-8480060000</v>
      </c>
      <c r="F63" s="4">
        <f t="shared" si="4"/>
        <v>-16383718352</v>
      </c>
      <c r="K63" s="24">
        <f t="shared" si="5"/>
        <v>47225647000</v>
      </c>
      <c r="L63" s="4">
        <v>1207</v>
      </c>
      <c r="M63" s="4">
        <v>1791</v>
      </c>
      <c r="N63" s="4">
        <v>80</v>
      </c>
      <c r="O63" s="4">
        <v>148</v>
      </c>
      <c r="P63" s="4">
        <v>896300</v>
      </c>
      <c r="Q63" s="4">
        <v>1516800</v>
      </c>
      <c r="R63" s="5">
        <v>-9.3999999999999986E-3</v>
      </c>
      <c r="S63" s="4">
        <v>2486000</v>
      </c>
      <c r="T63" s="4">
        <f t="shared" si="2"/>
        <v>3365120</v>
      </c>
      <c r="U63" s="4">
        <f t="shared" si="6"/>
        <v>2109900</v>
      </c>
      <c r="V63" s="5">
        <v>2.87E-2</v>
      </c>
    </row>
    <row r="64" spans="1:22" x14ac:dyDescent="0.2">
      <c r="A64" s="16" t="s">
        <v>221</v>
      </c>
      <c r="B64" s="4">
        <v>48900</v>
      </c>
      <c r="C64" s="4">
        <v>172408</v>
      </c>
      <c r="D64" s="4">
        <v>-123508</v>
      </c>
      <c r="E64" s="4">
        <v>-5311000000</v>
      </c>
      <c r="F64" s="4">
        <f t="shared" si="4"/>
        <v>-7903658352</v>
      </c>
      <c r="G64" s="4">
        <v>25000</v>
      </c>
      <c r="H64" s="4">
        <v>0</v>
      </c>
      <c r="I64" s="4">
        <v>25000</v>
      </c>
      <c r="J64" s="4">
        <v>1067500000</v>
      </c>
      <c r="K64" s="24">
        <f t="shared" si="5"/>
        <v>47225647000</v>
      </c>
      <c r="L64" s="4">
        <v>2001</v>
      </c>
      <c r="M64" s="4">
        <v>1575</v>
      </c>
      <c r="N64" s="4">
        <v>227</v>
      </c>
      <c r="O64" s="4">
        <v>169</v>
      </c>
      <c r="P64" s="4">
        <v>2174000</v>
      </c>
      <c r="Q64" s="4">
        <v>1788800</v>
      </c>
      <c r="R64" s="5">
        <v>2.2700000000000001E-2</v>
      </c>
      <c r="S64" s="4">
        <v>4339900</v>
      </c>
      <c r="T64" s="4">
        <f t="shared" si="2"/>
        <v>3285050</v>
      </c>
      <c r="U64" s="4">
        <f t="shared" si="6"/>
        <v>2109900</v>
      </c>
      <c r="V64" s="5">
        <v>4.2599999999999999E-2</v>
      </c>
    </row>
    <row r="65" spans="1:22" x14ac:dyDescent="0.2">
      <c r="A65" s="16" t="s">
        <v>220</v>
      </c>
      <c r="B65" s="4">
        <v>15400</v>
      </c>
      <c r="C65" s="4">
        <v>799300</v>
      </c>
      <c r="D65" s="4">
        <v>-783900</v>
      </c>
      <c r="E65" s="4">
        <v>-32912640000</v>
      </c>
      <c r="F65" s="4">
        <f t="shared" si="4"/>
        <v>-2592658352</v>
      </c>
      <c r="G65" s="4">
        <v>75000</v>
      </c>
      <c r="H65" s="4">
        <v>0</v>
      </c>
      <c r="I65" s="4">
        <v>75000</v>
      </c>
      <c r="J65" s="4">
        <v>3135050000</v>
      </c>
      <c r="K65" s="24">
        <f t="shared" si="5"/>
        <v>46158147000</v>
      </c>
      <c r="L65" s="4">
        <v>1812</v>
      </c>
      <c r="M65" s="4">
        <v>3523</v>
      </c>
      <c r="N65" s="4">
        <v>169</v>
      </c>
      <c r="O65" s="4">
        <v>306</v>
      </c>
      <c r="P65" s="4">
        <v>1652100</v>
      </c>
      <c r="Q65" s="4">
        <v>3341900</v>
      </c>
      <c r="R65" s="5">
        <v>-1.78E-2</v>
      </c>
      <c r="S65" s="4">
        <v>5065500</v>
      </c>
      <c r="T65" s="4">
        <f t="shared" si="2"/>
        <v>3088270</v>
      </c>
      <c r="U65" s="4">
        <f t="shared" si="6"/>
        <v>1614700</v>
      </c>
      <c r="V65" s="5">
        <v>4.2900000000000001E-2</v>
      </c>
    </row>
    <row r="66" spans="1:22" x14ac:dyDescent="0.2">
      <c r="A66" s="16" t="s">
        <v>219</v>
      </c>
      <c r="B66" s="4">
        <v>14700</v>
      </c>
      <c r="C66" s="4">
        <v>475150</v>
      </c>
      <c r="D66" s="4">
        <v>-460450</v>
      </c>
      <c r="E66" s="4">
        <v>-19707780000</v>
      </c>
      <c r="F66" s="4">
        <f t="shared" si="4"/>
        <v>30319981648</v>
      </c>
      <c r="G66" s="4">
        <v>0</v>
      </c>
      <c r="H66" s="4">
        <v>0</v>
      </c>
      <c r="I66" s="4">
        <v>0</v>
      </c>
      <c r="J66" s="4">
        <v>-856000000</v>
      </c>
      <c r="K66" s="24">
        <f t="shared" si="5"/>
        <v>43023097000</v>
      </c>
      <c r="L66" s="4">
        <v>1178</v>
      </c>
      <c r="M66" s="4">
        <v>1479</v>
      </c>
      <c r="N66" s="4">
        <v>88</v>
      </c>
      <c r="O66" s="4">
        <v>155</v>
      </c>
      <c r="P66" s="4">
        <v>1044500</v>
      </c>
      <c r="Q66" s="4">
        <v>1575200</v>
      </c>
      <c r="R66" s="5">
        <v>0</v>
      </c>
      <c r="S66" s="4">
        <v>2674200</v>
      </c>
      <c r="T66" s="4">
        <f t="shared" si="2"/>
        <v>3111530</v>
      </c>
      <c r="U66" s="4">
        <f t="shared" si="6"/>
        <v>1614700</v>
      </c>
      <c r="V66" s="5">
        <v>2.6499999999999999E-2</v>
      </c>
    </row>
    <row r="67" spans="1:22" x14ac:dyDescent="0.2">
      <c r="A67" s="16" t="s">
        <v>218</v>
      </c>
      <c r="B67" s="4">
        <v>37100</v>
      </c>
      <c r="C67" s="4">
        <v>89180</v>
      </c>
      <c r="D67" s="4">
        <v>-52080</v>
      </c>
      <c r="E67" s="4">
        <v>-2235560000</v>
      </c>
      <c r="F67" s="4">
        <f t="shared" si="4"/>
        <v>50027761648</v>
      </c>
      <c r="G67" s="4">
        <v>0</v>
      </c>
      <c r="H67" s="4">
        <v>0</v>
      </c>
      <c r="I67" s="4">
        <v>0</v>
      </c>
      <c r="J67" s="4">
        <v>-856000000</v>
      </c>
      <c r="K67" s="24">
        <f t="shared" si="5"/>
        <v>43879097000</v>
      </c>
      <c r="L67" s="4">
        <v>852</v>
      </c>
      <c r="M67" s="4">
        <v>1224</v>
      </c>
      <c r="N67" s="4">
        <v>83</v>
      </c>
      <c r="O67" s="4">
        <v>98</v>
      </c>
      <c r="P67" s="4">
        <v>834900</v>
      </c>
      <c r="Q67" s="4">
        <v>1180400</v>
      </c>
      <c r="R67" s="5">
        <v>0</v>
      </c>
      <c r="S67" s="4">
        <v>2109900</v>
      </c>
      <c r="T67" s="4">
        <f t="shared" si="2"/>
        <v>3240680</v>
      </c>
      <c r="U67" s="4">
        <f t="shared" si="6"/>
        <v>1614700</v>
      </c>
      <c r="V67" s="5">
        <v>1.3999999999999999E-2</v>
      </c>
    </row>
    <row r="68" spans="1:22" x14ac:dyDescent="0.2">
      <c r="A68" s="16" t="s">
        <v>217</v>
      </c>
      <c r="B68" s="4">
        <v>955200</v>
      </c>
      <c r="C68" s="4">
        <v>118900</v>
      </c>
      <c r="D68" s="4">
        <v>836300</v>
      </c>
      <c r="E68" s="4">
        <v>35399410000</v>
      </c>
      <c r="F68" s="4">
        <f t="shared" si="4"/>
        <v>52263321648</v>
      </c>
      <c r="K68" s="24">
        <f t="shared" si="5"/>
        <v>44735097000</v>
      </c>
      <c r="L68" s="4">
        <v>2738</v>
      </c>
      <c r="M68" s="4">
        <v>1556</v>
      </c>
      <c r="N68" s="4">
        <v>288</v>
      </c>
      <c r="O68" s="4">
        <v>173</v>
      </c>
      <c r="P68" s="4">
        <v>2955700</v>
      </c>
      <c r="Q68" s="4">
        <v>1780800</v>
      </c>
      <c r="R68" s="5">
        <v>5.4400000000000004E-2</v>
      </c>
      <c r="S68" s="4">
        <v>4837000</v>
      </c>
      <c r="T68" s="4">
        <f t="shared" si="2"/>
        <v>3422170</v>
      </c>
      <c r="U68" s="4">
        <f t="shared" si="6"/>
        <v>1614700</v>
      </c>
      <c r="V68" s="5">
        <v>6.0499999999999998E-2</v>
      </c>
    </row>
    <row r="69" spans="1:22" x14ac:dyDescent="0.2">
      <c r="A69" s="16" t="s">
        <v>216</v>
      </c>
      <c r="B69" s="4">
        <v>457400</v>
      </c>
      <c r="C69" s="4">
        <v>102000</v>
      </c>
      <c r="D69" s="4">
        <v>355400</v>
      </c>
      <c r="E69" s="4">
        <v>14884130000</v>
      </c>
      <c r="F69" s="4">
        <f t="shared" si="4"/>
        <v>16863911648</v>
      </c>
      <c r="G69" s="4">
        <v>100000</v>
      </c>
      <c r="H69" s="4">
        <v>0</v>
      </c>
      <c r="I69" s="4">
        <v>100000</v>
      </c>
      <c r="J69" s="4">
        <v>4121970000</v>
      </c>
      <c r="K69" s="24">
        <f t="shared" si="5"/>
        <v>44735097000</v>
      </c>
      <c r="L69" s="4">
        <v>1559</v>
      </c>
      <c r="M69" s="4">
        <v>2111</v>
      </c>
      <c r="N69" s="4">
        <v>191</v>
      </c>
      <c r="O69" s="4">
        <v>215</v>
      </c>
      <c r="P69" s="4">
        <v>1885400</v>
      </c>
      <c r="Q69" s="4">
        <v>2341600</v>
      </c>
      <c r="R69" s="5">
        <v>-1.9699999999999999E-2</v>
      </c>
      <c r="S69" s="4">
        <v>4621200</v>
      </c>
      <c r="T69" s="4">
        <f t="shared" si="2"/>
        <v>3162280</v>
      </c>
      <c r="U69" s="4">
        <f t="shared" si="6"/>
        <v>1614700</v>
      </c>
      <c r="V69" s="5">
        <v>4.4900000000000002E-2</v>
      </c>
    </row>
    <row r="70" spans="1:22" x14ac:dyDescent="0.2">
      <c r="A70" s="16" t="s">
        <v>215</v>
      </c>
      <c r="B70" s="4">
        <v>82500</v>
      </c>
      <c r="C70" s="4">
        <v>30700</v>
      </c>
      <c r="D70" s="4">
        <v>51800</v>
      </c>
      <c r="E70" s="4">
        <v>2147410000</v>
      </c>
      <c r="F70" s="4">
        <f t="shared" si="4"/>
        <v>1979781648</v>
      </c>
      <c r="G70" s="4">
        <v>65000</v>
      </c>
      <c r="H70" s="4">
        <v>0</v>
      </c>
      <c r="I70" s="4">
        <v>65000</v>
      </c>
      <c r="J70" s="4">
        <v>2682750000</v>
      </c>
      <c r="K70" s="24">
        <f t="shared" si="5"/>
        <v>40613127000</v>
      </c>
      <c r="L70" s="4">
        <v>648</v>
      </c>
      <c r="M70" s="4">
        <v>729</v>
      </c>
      <c r="N70" s="4">
        <v>72</v>
      </c>
      <c r="O70" s="4">
        <v>83</v>
      </c>
      <c r="P70" s="4">
        <v>717500</v>
      </c>
      <c r="Q70" s="4">
        <v>836000</v>
      </c>
      <c r="R70" s="5">
        <v>1.2999999999999999E-3</v>
      </c>
      <c r="S70" s="4">
        <v>1614700</v>
      </c>
      <c r="T70" s="4">
        <f t="shared" si="2"/>
        <v>3164610</v>
      </c>
      <c r="U70" s="4">
        <f t="shared" si="6"/>
        <v>2722100</v>
      </c>
      <c r="V70" s="5">
        <v>1.32E-2</v>
      </c>
    </row>
    <row r="71" spans="1:22" x14ac:dyDescent="0.2">
      <c r="A71" s="16" t="s">
        <v>214</v>
      </c>
      <c r="B71" s="4">
        <v>100300</v>
      </c>
      <c r="C71" s="4">
        <v>397000</v>
      </c>
      <c r="D71" s="4">
        <v>-296700</v>
      </c>
      <c r="E71" s="4">
        <v>-12197660000</v>
      </c>
      <c r="F71" s="4">
        <f t="shared" si="4"/>
        <v>-167628352</v>
      </c>
      <c r="K71" s="24">
        <f t="shared" si="5"/>
        <v>37930377000</v>
      </c>
      <c r="L71" s="4">
        <v>961</v>
      </c>
      <c r="M71" s="4">
        <v>1347</v>
      </c>
      <c r="N71" s="4">
        <v>114</v>
      </c>
      <c r="O71" s="4">
        <v>133</v>
      </c>
      <c r="P71" s="4">
        <v>1295500</v>
      </c>
      <c r="Q71" s="4">
        <v>1471900</v>
      </c>
      <c r="R71" s="5">
        <v>-2.3999999999999998E-3</v>
      </c>
      <c r="S71" s="4">
        <v>2841400</v>
      </c>
      <c r="T71" s="4">
        <f t="shared" si="2"/>
        <v>3120590</v>
      </c>
      <c r="U71" s="4">
        <f t="shared" si="6"/>
        <v>2722100</v>
      </c>
      <c r="V71" s="5">
        <v>3.0899999999999997E-2</v>
      </c>
    </row>
    <row r="72" spans="1:22" x14ac:dyDescent="0.2">
      <c r="A72" s="16" t="s">
        <v>213</v>
      </c>
      <c r="B72" s="4">
        <v>14208</v>
      </c>
      <c r="C72" s="4">
        <v>174195</v>
      </c>
      <c r="D72" s="4">
        <v>-159987</v>
      </c>
      <c r="E72" s="4">
        <v>-6567850000</v>
      </c>
      <c r="F72" s="4">
        <f t="shared" si="4"/>
        <v>12030031648</v>
      </c>
      <c r="K72" s="24">
        <f t="shared" si="5"/>
        <v>37930377000</v>
      </c>
      <c r="L72" s="4">
        <v>1014</v>
      </c>
      <c r="M72" s="4">
        <v>1768</v>
      </c>
      <c r="N72" s="4">
        <v>91</v>
      </c>
      <c r="O72" s="4">
        <v>154</v>
      </c>
      <c r="P72" s="4">
        <v>1009400</v>
      </c>
      <c r="Q72" s="4">
        <v>1645200</v>
      </c>
      <c r="R72" s="5">
        <v>1.2999999999999999E-3</v>
      </c>
      <c r="S72" s="4">
        <v>2825300</v>
      </c>
      <c r="T72" s="4">
        <f t="shared" si="2"/>
        <v>3440680</v>
      </c>
      <c r="U72" s="4">
        <f t="shared" si="6"/>
        <v>2722100</v>
      </c>
      <c r="V72" s="5">
        <v>2.0499999999999997E-2</v>
      </c>
    </row>
    <row r="73" spans="1:22" x14ac:dyDescent="0.2">
      <c r="A73" s="16" t="s">
        <v>212</v>
      </c>
      <c r="B73" s="4">
        <v>54400</v>
      </c>
      <c r="C73" s="4">
        <v>470700</v>
      </c>
      <c r="D73" s="4">
        <v>-416300</v>
      </c>
      <c r="E73" s="4">
        <v>-17206800000</v>
      </c>
      <c r="F73" s="4">
        <f t="shared" si="4"/>
        <v>18597881648</v>
      </c>
      <c r="K73" s="24">
        <f t="shared" si="5"/>
        <v>37930377000</v>
      </c>
      <c r="L73" s="4">
        <v>1220</v>
      </c>
      <c r="M73" s="4">
        <v>1438</v>
      </c>
      <c r="N73" s="4">
        <v>98</v>
      </c>
      <c r="O73" s="4">
        <v>154</v>
      </c>
      <c r="P73" s="4">
        <v>1094200</v>
      </c>
      <c r="Q73" s="4">
        <v>1538700</v>
      </c>
      <c r="R73" s="5">
        <v>-3.5999999999999999E-3</v>
      </c>
      <c r="S73" s="4">
        <v>2722100</v>
      </c>
      <c r="T73" s="4">
        <f t="shared" si="2"/>
        <v>3396270</v>
      </c>
      <c r="U73" s="4">
        <f t="shared" si="6"/>
        <v>2906800</v>
      </c>
      <c r="V73" s="5">
        <v>2.9600000000000001E-2</v>
      </c>
    </row>
    <row r="74" spans="1:22" x14ac:dyDescent="0.2">
      <c r="A74" s="16" t="s">
        <v>211</v>
      </c>
      <c r="B74" s="4">
        <v>599800</v>
      </c>
      <c r="C74" s="4">
        <v>32700</v>
      </c>
      <c r="D74" s="4">
        <v>567100</v>
      </c>
      <c r="E74" s="4">
        <v>23253040000</v>
      </c>
      <c r="F74" s="4">
        <f t="shared" ref="F74:F79" si="7">E74+F75</f>
        <v>35804681648</v>
      </c>
      <c r="K74" s="24">
        <f t="shared" ref="K74:K79" si="8">K75+J74</f>
        <v>37930377000</v>
      </c>
      <c r="L74" s="4">
        <v>1621</v>
      </c>
      <c r="M74" s="4">
        <v>1186</v>
      </c>
      <c r="N74" s="4">
        <v>156</v>
      </c>
      <c r="O74" s="4">
        <v>130</v>
      </c>
      <c r="P74" s="4">
        <v>1694700</v>
      </c>
      <c r="Q74" s="4">
        <v>1398400</v>
      </c>
      <c r="R74" s="5">
        <v>3.1099999999999999E-2</v>
      </c>
      <c r="S74" s="4">
        <v>3539200</v>
      </c>
      <c r="T74" s="4">
        <f t="shared" ref="T74:T79" si="9">AVERAGE(S75:S84)</f>
        <v>3163080</v>
      </c>
      <c r="U74" s="4">
        <f t="shared" ref="U74:U79" si="10">MIN(S75:S79)</f>
        <v>2022300</v>
      </c>
      <c r="V74" s="5">
        <v>3.5000000000000003E-2</v>
      </c>
    </row>
    <row r="75" spans="1:22" x14ac:dyDescent="0.2">
      <c r="A75" s="16" t="s">
        <v>210</v>
      </c>
      <c r="B75" s="4">
        <v>122020</v>
      </c>
      <c r="C75" s="4">
        <v>410300</v>
      </c>
      <c r="D75" s="4">
        <v>-288280</v>
      </c>
      <c r="E75" s="4">
        <v>-11720290000</v>
      </c>
      <c r="F75" s="4">
        <f t="shared" si="7"/>
        <v>12551641648</v>
      </c>
      <c r="K75" s="24">
        <f t="shared" si="8"/>
        <v>37930377000</v>
      </c>
      <c r="L75" s="4">
        <v>1064</v>
      </c>
      <c r="M75" s="4">
        <v>1844</v>
      </c>
      <c r="N75" s="4">
        <v>83</v>
      </c>
      <c r="O75" s="4">
        <v>182</v>
      </c>
      <c r="P75" s="4">
        <v>965000</v>
      </c>
      <c r="Q75" s="4">
        <v>2014700</v>
      </c>
      <c r="R75" s="5">
        <v>-1.3600000000000001E-2</v>
      </c>
      <c r="S75" s="4">
        <v>3097700</v>
      </c>
      <c r="T75" s="4">
        <f t="shared" si="9"/>
        <v>2922430</v>
      </c>
      <c r="U75" s="4">
        <f t="shared" si="10"/>
        <v>1638000</v>
      </c>
      <c r="V75" s="5">
        <v>3.5000000000000003E-2</v>
      </c>
    </row>
    <row r="76" spans="1:22" x14ac:dyDescent="0.2">
      <c r="A76" s="16" t="s">
        <v>208</v>
      </c>
      <c r="B76" s="4">
        <v>140400</v>
      </c>
      <c r="C76" s="4">
        <v>12000</v>
      </c>
      <c r="D76" s="4">
        <v>128400</v>
      </c>
      <c r="E76" s="4">
        <v>5264070000</v>
      </c>
      <c r="F76" s="4">
        <f t="shared" si="7"/>
        <v>24271931648</v>
      </c>
      <c r="K76" s="24">
        <f t="shared" si="8"/>
        <v>37930377000</v>
      </c>
      <c r="L76" s="4">
        <v>1179</v>
      </c>
      <c r="M76" s="4">
        <v>1069</v>
      </c>
      <c r="N76" s="4">
        <v>107</v>
      </c>
      <c r="O76" s="4">
        <v>164</v>
      </c>
      <c r="P76" s="4">
        <v>1166100</v>
      </c>
      <c r="Q76" s="4">
        <v>1719200</v>
      </c>
      <c r="R76" s="5">
        <v>8.6999999999999994E-3</v>
      </c>
      <c r="S76" s="4">
        <v>2906800</v>
      </c>
      <c r="T76" s="4">
        <f t="shared" si="9"/>
        <v>2810420</v>
      </c>
      <c r="U76" s="4">
        <f t="shared" si="10"/>
        <v>1638000</v>
      </c>
      <c r="V76" s="5">
        <v>1.9400000000000001E-2</v>
      </c>
    </row>
    <row r="77" spans="1:22" x14ac:dyDescent="0.2">
      <c r="A77" s="16" t="s">
        <v>207</v>
      </c>
      <c r="B77" s="4">
        <v>169000</v>
      </c>
      <c r="C77" s="4">
        <v>4040</v>
      </c>
      <c r="D77" s="4">
        <v>164960</v>
      </c>
      <c r="E77" s="4">
        <v>6638040000</v>
      </c>
      <c r="F77" s="4">
        <f t="shared" si="7"/>
        <v>19007861648</v>
      </c>
      <c r="K77" s="24">
        <f t="shared" si="8"/>
        <v>37930377000</v>
      </c>
      <c r="L77" s="4">
        <v>1913</v>
      </c>
      <c r="M77" s="4">
        <v>1105</v>
      </c>
      <c r="N77" s="4">
        <v>194</v>
      </c>
      <c r="O77" s="4">
        <v>120</v>
      </c>
      <c r="P77" s="4">
        <v>2006700</v>
      </c>
      <c r="Q77" s="4">
        <v>1268400</v>
      </c>
      <c r="R77" s="5">
        <v>1.77E-2</v>
      </c>
      <c r="S77" s="4">
        <v>3401400</v>
      </c>
      <c r="T77" s="4">
        <f t="shared" si="9"/>
        <v>2626830</v>
      </c>
      <c r="U77" s="4">
        <f t="shared" si="10"/>
        <v>1638000</v>
      </c>
      <c r="V77" s="5">
        <v>2.9500000000000002E-2</v>
      </c>
    </row>
    <row r="78" spans="1:22" x14ac:dyDescent="0.2">
      <c r="A78" s="16" t="s">
        <v>206</v>
      </c>
      <c r="B78" s="4">
        <v>1083700</v>
      </c>
      <c r="C78" s="4">
        <v>20900</v>
      </c>
      <c r="D78" s="4">
        <v>1062800</v>
      </c>
      <c r="E78" s="4">
        <v>42320480000</v>
      </c>
      <c r="F78" s="4">
        <f t="shared" si="7"/>
        <v>12369821648</v>
      </c>
      <c r="K78" s="24">
        <f t="shared" si="8"/>
        <v>37930377000</v>
      </c>
      <c r="L78" s="4">
        <v>3462</v>
      </c>
      <c r="M78" s="4">
        <v>2278</v>
      </c>
      <c r="N78" s="4">
        <v>379</v>
      </c>
      <c r="O78" s="4">
        <v>230</v>
      </c>
      <c r="P78" s="4">
        <v>3954600</v>
      </c>
      <c r="Q78" s="4">
        <v>2523300</v>
      </c>
      <c r="R78" s="5">
        <v>3.6600000000000001E-2</v>
      </c>
      <c r="S78" s="4">
        <v>6651900</v>
      </c>
      <c r="T78" s="4">
        <f t="shared" si="9"/>
        <v>2110970</v>
      </c>
      <c r="U78" s="4">
        <f t="shared" si="10"/>
        <v>1638000</v>
      </c>
      <c r="V78" s="5">
        <v>5.1900000000000002E-2</v>
      </c>
    </row>
    <row r="79" spans="1:22" x14ac:dyDescent="0.2">
      <c r="A79" s="16" t="s">
        <v>205</v>
      </c>
      <c r="B79" s="4">
        <v>59100</v>
      </c>
      <c r="C79" s="4">
        <v>296500</v>
      </c>
      <c r="D79" s="4">
        <v>-237400</v>
      </c>
      <c r="E79" s="4">
        <v>-9071030000</v>
      </c>
      <c r="F79" s="4">
        <f t="shared" si="7"/>
        <v>-29950658352</v>
      </c>
      <c r="G79" s="4">
        <v>0</v>
      </c>
      <c r="H79" s="4">
        <v>0</v>
      </c>
      <c r="I79" s="4">
        <v>0</v>
      </c>
      <c r="J79" s="4">
        <v>-6018000000</v>
      </c>
      <c r="K79" s="24">
        <f t="shared" si="8"/>
        <v>37930377000</v>
      </c>
      <c r="L79" s="4">
        <v>1361</v>
      </c>
      <c r="M79" s="4">
        <v>1037</v>
      </c>
      <c r="N79" s="4">
        <v>65</v>
      </c>
      <c r="O79" s="4">
        <v>62</v>
      </c>
      <c r="P79" s="4">
        <v>976300</v>
      </c>
      <c r="Q79" s="4">
        <v>861000</v>
      </c>
      <c r="R79" s="5">
        <v>0.02</v>
      </c>
      <c r="S79" s="4">
        <v>2022300</v>
      </c>
      <c r="T79" s="4">
        <f t="shared" si="9"/>
        <v>2059630</v>
      </c>
      <c r="U79" s="4">
        <f t="shared" si="10"/>
        <v>1207300</v>
      </c>
      <c r="V79" s="5">
        <v>2.0799999999999999E-2</v>
      </c>
    </row>
    <row r="80" spans="1:22" x14ac:dyDescent="0.2">
      <c r="A80" s="16" t="s">
        <v>204</v>
      </c>
      <c r="B80" s="4">
        <v>27000</v>
      </c>
      <c r="C80" s="4">
        <v>373600</v>
      </c>
      <c r="D80" s="4">
        <v>-346600</v>
      </c>
      <c r="E80" s="4">
        <v>-12968439981</v>
      </c>
      <c r="F80" s="4">
        <f t="shared" ref="F80:F90" si="11">E80+F81</f>
        <v>-20879628352</v>
      </c>
      <c r="K80" s="24">
        <f t="shared" ref="K80:K90" si="12">K81+J80</f>
        <v>43948377000</v>
      </c>
      <c r="L80" s="4">
        <v>813</v>
      </c>
      <c r="M80" s="4">
        <v>1031</v>
      </c>
      <c r="N80" s="4">
        <v>50</v>
      </c>
      <c r="O80" s="4">
        <v>35</v>
      </c>
      <c r="P80" s="4">
        <v>837700</v>
      </c>
      <c r="Q80" s="4">
        <v>715500</v>
      </c>
      <c r="R80" s="5">
        <v>9.4999999999999998E-3</v>
      </c>
      <c r="S80" s="4">
        <v>1638000</v>
      </c>
      <c r="T80" s="4">
        <f t="shared" ref="T80:T96" si="13">AVERAGE(S81:S90)</f>
        <v>2007560</v>
      </c>
      <c r="U80" s="4">
        <f t="shared" ref="U80:U90" si="14">MIN(S81:S85)</f>
        <v>691200</v>
      </c>
      <c r="V80" s="5">
        <v>2.7799999999999998E-2</v>
      </c>
    </row>
    <row r="81" spans="1:22" x14ac:dyDescent="0.2">
      <c r="A81" s="16" t="s">
        <v>203</v>
      </c>
      <c r="B81" s="4">
        <v>5950</v>
      </c>
      <c r="C81" s="4">
        <v>412400</v>
      </c>
      <c r="D81" s="4">
        <v>-406450</v>
      </c>
      <c r="E81" s="4">
        <v>-15292921612</v>
      </c>
      <c r="F81" s="4">
        <f t="shared" si="11"/>
        <v>-7911188371</v>
      </c>
      <c r="G81" s="4">
        <v>0</v>
      </c>
      <c r="H81" s="4">
        <v>0</v>
      </c>
      <c r="I81" s="4">
        <v>0</v>
      </c>
      <c r="J81" s="4">
        <v>-5626069000</v>
      </c>
      <c r="K81" s="24">
        <f t="shared" si="12"/>
        <v>43948377000</v>
      </c>
      <c r="L81" s="4">
        <v>680</v>
      </c>
      <c r="M81" s="4">
        <v>1709</v>
      </c>
      <c r="N81" s="4">
        <v>56</v>
      </c>
      <c r="O81" s="4">
        <v>115</v>
      </c>
      <c r="P81" s="4">
        <v>668900</v>
      </c>
      <c r="Q81" s="4">
        <v>1479300</v>
      </c>
      <c r="R81" s="5">
        <v>-2.1499999999999998E-2</v>
      </c>
      <c r="S81" s="4">
        <v>2401200</v>
      </c>
      <c r="T81" s="4">
        <f t="shared" si="13"/>
        <v>2006063.5</v>
      </c>
      <c r="U81" s="4">
        <f t="shared" si="14"/>
        <v>691200</v>
      </c>
      <c r="V81" s="5">
        <v>0.03</v>
      </c>
    </row>
    <row r="82" spans="1:22" x14ac:dyDescent="0.2">
      <c r="A82" s="16" t="s">
        <v>200</v>
      </c>
      <c r="B82" s="4">
        <v>33000</v>
      </c>
      <c r="C82" s="4">
        <v>398900</v>
      </c>
      <c r="D82" s="4">
        <v>-365900</v>
      </c>
      <c r="E82" s="4">
        <v>-13815566759</v>
      </c>
      <c r="F82" s="4">
        <f t="shared" si="11"/>
        <v>7381733241</v>
      </c>
      <c r="G82" s="4">
        <v>0</v>
      </c>
      <c r="H82" s="4">
        <v>0</v>
      </c>
      <c r="I82" s="4">
        <v>0</v>
      </c>
      <c r="J82" s="4">
        <v>-5626069000</v>
      </c>
      <c r="K82" s="24">
        <f t="shared" si="12"/>
        <v>49574446000</v>
      </c>
      <c r="L82" s="4">
        <v>1320</v>
      </c>
      <c r="M82" s="4">
        <v>2437</v>
      </c>
      <c r="N82" s="4">
        <v>111</v>
      </c>
      <c r="O82" s="4">
        <v>210</v>
      </c>
      <c r="P82" s="4">
        <v>1305800</v>
      </c>
      <c r="Q82" s="4">
        <v>2437100</v>
      </c>
      <c r="R82" s="5">
        <v>-7.8000000000000005E-3</v>
      </c>
      <c r="S82" s="4">
        <v>6026200</v>
      </c>
      <c r="T82" s="4">
        <f t="shared" si="13"/>
        <v>1543408.2</v>
      </c>
      <c r="U82" s="4">
        <f t="shared" si="14"/>
        <v>691200</v>
      </c>
      <c r="V82" s="5">
        <v>1.84E-2</v>
      </c>
    </row>
    <row r="83" spans="1:22" x14ac:dyDescent="0.2">
      <c r="A83" s="16" t="s">
        <v>199</v>
      </c>
      <c r="B83" s="4">
        <v>13919</v>
      </c>
      <c r="C83" s="4">
        <v>1100</v>
      </c>
      <c r="D83" s="4">
        <v>12819</v>
      </c>
      <c r="E83" s="4">
        <v>492730000</v>
      </c>
      <c r="F83" s="4">
        <f t="shared" si="11"/>
        <v>21197300000</v>
      </c>
      <c r="K83" s="24">
        <f t="shared" si="12"/>
        <v>55200515000</v>
      </c>
      <c r="L83" s="4">
        <v>460</v>
      </c>
      <c r="M83" s="4">
        <v>470</v>
      </c>
      <c r="N83" s="4">
        <v>38</v>
      </c>
      <c r="O83" s="4">
        <v>30</v>
      </c>
      <c r="P83" s="4">
        <v>440000</v>
      </c>
      <c r="Q83" s="4">
        <v>400000</v>
      </c>
      <c r="R83" s="5">
        <v>1.4000000000000002E-3</v>
      </c>
      <c r="S83" s="4">
        <v>2278000</v>
      </c>
      <c r="T83" s="4">
        <f t="shared" si="13"/>
        <v>1480273.9</v>
      </c>
      <c r="U83" s="4">
        <f t="shared" si="14"/>
        <v>691200</v>
      </c>
      <c r="V83" s="5">
        <v>1.04E-2</v>
      </c>
    </row>
    <row r="84" spans="1:22" x14ac:dyDescent="0.2">
      <c r="A84" s="16" t="s">
        <v>193</v>
      </c>
      <c r="B84" s="4">
        <v>6000</v>
      </c>
      <c r="C84" s="4">
        <v>700</v>
      </c>
      <c r="D84" s="4">
        <v>5300</v>
      </c>
      <c r="E84" s="4">
        <v>203030000</v>
      </c>
      <c r="F84" s="4">
        <f t="shared" si="11"/>
        <v>20704570000</v>
      </c>
      <c r="K84" s="24">
        <f t="shared" si="12"/>
        <v>55200515000</v>
      </c>
      <c r="L84" s="4">
        <v>513</v>
      </c>
      <c r="M84" s="4">
        <v>988</v>
      </c>
      <c r="N84" s="4">
        <v>30</v>
      </c>
      <c r="O84" s="4">
        <v>56</v>
      </c>
      <c r="P84" s="4">
        <v>378800</v>
      </c>
      <c r="Q84" s="4">
        <v>748600</v>
      </c>
      <c r="R84" s="5">
        <v>-5.1999999999999998E-3</v>
      </c>
      <c r="S84" s="4">
        <v>1207300</v>
      </c>
      <c r="T84" s="4">
        <f t="shared" si="13"/>
        <v>1678461.5</v>
      </c>
      <c r="U84" s="4">
        <f t="shared" si="14"/>
        <v>691200</v>
      </c>
      <c r="V84" s="5">
        <v>1.3000000000000001E-2</v>
      </c>
    </row>
    <row r="85" spans="1:22" x14ac:dyDescent="0.2">
      <c r="A85" s="16" t="s">
        <v>192</v>
      </c>
      <c r="B85" s="4">
        <v>59705</v>
      </c>
      <c r="C85" s="4">
        <v>12200</v>
      </c>
      <c r="D85" s="4">
        <v>47505</v>
      </c>
      <c r="E85" s="4">
        <v>1836100000</v>
      </c>
      <c r="F85" s="4">
        <f t="shared" si="11"/>
        <v>20501540000</v>
      </c>
      <c r="G85" s="4">
        <v>0</v>
      </c>
      <c r="H85" s="4">
        <v>0</v>
      </c>
      <c r="I85" s="4">
        <v>0</v>
      </c>
      <c r="J85" s="4">
        <v>-652340000</v>
      </c>
      <c r="K85" s="24">
        <f t="shared" si="12"/>
        <v>55200515000</v>
      </c>
      <c r="L85" s="4">
        <v>268</v>
      </c>
      <c r="M85" s="4">
        <v>567</v>
      </c>
      <c r="N85" s="4">
        <v>22</v>
      </c>
      <c r="O85" s="4">
        <v>25</v>
      </c>
      <c r="P85" s="4">
        <v>259200</v>
      </c>
      <c r="Q85" s="4">
        <v>387300</v>
      </c>
      <c r="R85" s="5">
        <v>-6.5000000000000006E-3</v>
      </c>
      <c r="S85" s="4">
        <v>691200</v>
      </c>
      <c r="T85" s="4">
        <f t="shared" si="13"/>
        <v>1834060.8</v>
      </c>
      <c r="U85" s="4">
        <f t="shared" si="14"/>
        <v>1117300</v>
      </c>
      <c r="V85" s="5">
        <v>7.8000000000000005E-3</v>
      </c>
    </row>
    <row r="86" spans="1:22" x14ac:dyDescent="0.2">
      <c r="A86" s="16" t="s">
        <v>191</v>
      </c>
      <c r="B86" s="4">
        <v>102500</v>
      </c>
      <c r="C86" s="4">
        <v>20600</v>
      </c>
      <c r="D86" s="4">
        <v>81900</v>
      </c>
      <c r="E86" s="4">
        <v>3194700000</v>
      </c>
      <c r="F86" s="4">
        <f t="shared" si="11"/>
        <v>18665440000</v>
      </c>
      <c r="G86" s="4">
        <v>60000</v>
      </c>
      <c r="H86" s="4">
        <v>0</v>
      </c>
      <c r="I86" s="4">
        <v>60000</v>
      </c>
      <c r="J86" s="4">
        <v>2329500000</v>
      </c>
      <c r="K86" s="24">
        <f t="shared" si="12"/>
        <v>55852855000</v>
      </c>
      <c r="L86" s="4">
        <v>749</v>
      </c>
      <c r="M86" s="4">
        <v>882</v>
      </c>
      <c r="N86" s="4">
        <v>56</v>
      </c>
      <c r="O86" s="4">
        <v>86</v>
      </c>
      <c r="P86" s="4">
        <v>656200</v>
      </c>
      <c r="Q86" s="4">
        <v>1031200</v>
      </c>
      <c r="R86" s="5">
        <v>-1.1999999999999999E-3</v>
      </c>
      <c r="S86" s="4">
        <v>1786700</v>
      </c>
      <c r="T86" s="4">
        <f t="shared" si="13"/>
        <v>2119492</v>
      </c>
      <c r="U86" s="4">
        <f t="shared" si="14"/>
        <v>1117300</v>
      </c>
      <c r="V86" s="5">
        <v>1.9099999999999999E-2</v>
      </c>
    </row>
    <row r="87" spans="1:22" x14ac:dyDescent="0.2">
      <c r="A87" s="16" t="s">
        <v>190</v>
      </c>
      <c r="B87" s="4">
        <v>5000</v>
      </c>
      <c r="C87" s="4">
        <v>5</v>
      </c>
      <c r="D87" s="4">
        <v>4995</v>
      </c>
      <c r="E87" s="4">
        <v>193400000</v>
      </c>
      <c r="F87" s="4">
        <f t="shared" si="11"/>
        <v>15470740000</v>
      </c>
      <c r="K87" s="24">
        <f t="shared" si="12"/>
        <v>53523355000</v>
      </c>
      <c r="L87" s="4">
        <v>1017</v>
      </c>
      <c r="M87" s="4">
        <v>747</v>
      </c>
      <c r="N87" s="4">
        <v>81</v>
      </c>
      <c r="O87" s="4">
        <v>53</v>
      </c>
      <c r="P87" s="4">
        <v>915700</v>
      </c>
      <c r="Q87" s="4">
        <v>616700</v>
      </c>
      <c r="R87" s="5">
        <v>7.9000000000000008E-3</v>
      </c>
      <c r="S87" s="4">
        <v>1565500</v>
      </c>
      <c r="T87" s="4">
        <f t="shared" si="13"/>
        <v>2298602</v>
      </c>
      <c r="U87" s="4">
        <f t="shared" si="14"/>
        <v>1117300</v>
      </c>
      <c r="V87" s="5">
        <v>2.18E-2</v>
      </c>
    </row>
    <row r="88" spans="1:22" x14ac:dyDescent="0.2">
      <c r="A88" s="16" t="s">
        <v>189</v>
      </c>
      <c r="B88" s="4">
        <v>29500</v>
      </c>
      <c r="C88" s="4">
        <v>44100</v>
      </c>
      <c r="D88" s="4">
        <v>-14600</v>
      </c>
      <c r="E88" s="4">
        <v>-566050000</v>
      </c>
      <c r="F88" s="4">
        <f t="shared" si="11"/>
        <v>15277340000</v>
      </c>
      <c r="K88" s="24">
        <f t="shared" si="12"/>
        <v>53523355000</v>
      </c>
      <c r="L88" s="4">
        <v>539</v>
      </c>
      <c r="M88" s="4">
        <v>926</v>
      </c>
      <c r="N88" s="4">
        <v>42</v>
      </c>
      <c r="O88" s="4">
        <v>66</v>
      </c>
      <c r="P88" s="4">
        <v>507600</v>
      </c>
      <c r="Q88" s="4">
        <v>923300</v>
      </c>
      <c r="R88" s="5">
        <v>1.4000000000000002E-3</v>
      </c>
      <c r="S88" s="4">
        <v>1493300</v>
      </c>
      <c r="T88" s="4">
        <f t="shared" si="13"/>
        <v>2373769.7000000002</v>
      </c>
      <c r="U88" s="4">
        <f t="shared" si="14"/>
        <v>1117300</v>
      </c>
      <c r="V88" s="5">
        <v>2.3199999999999998E-2</v>
      </c>
    </row>
    <row r="89" spans="1:22" x14ac:dyDescent="0.2">
      <c r="A89" s="16" t="s">
        <v>188</v>
      </c>
      <c r="B89" s="4">
        <v>4000</v>
      </c>
      <c r="C89" s="4">
        <v>11220</v>
      </c>
      <c r="D89" s="4">
        <v>-7220</v>
      </c>
      <c r="E89" s="4">
        <v>-279930000</v>
      </c>
      <c r="F89" s="4">
        <f t="shared" si="11"/>
        <v>15843390000</v>
      </c>
      <c r="K89" s="24">
        <f t="shared" si="12"/>
        <v>53523355000</v>
      </c>
      <c r="L89" s="4">
        <v>516</v>
      </c>
      <c r="M89" s="4">
        <v>1140</v>
      </c>
      <c r="N89" s="4">
        <v>39</v>
      </c>
      <c r="O89" s="4">
        <v>78</v>
      </c>
      <c r="P89" s="4">
        <v>432500</v>
      </c>
      <c r="Q89" s="4">
        <v>935100</v>
      </c>
      <c r="R89" s="5">
        <v>-9.1000000000000004E-3</v>
      </c>
      <c r="S89" s="4">
        <v>1508900</v>
      </c>
      <c r="T89" s="4">
        <f t="shared" si="13"/>
        <v>2433270.4</v>
      </c>
      <c r="U89" s="4">
        <f t="shared" si="14"/>
        <v>1117300</v>
      </c>
      <c r="V89" s="5">
        <v>1.9199999999999998E-2</v>
      </c>
    </row>
    <row r="90" spans="1:22" x14ac:dyDescent="0.2">
      <c r="A90" s="16" t="s">
        <v>187</v>
      </c>
      <c r="B90" s="4">
        <v>2100</v>
      </c>
      <c r="C90" s="4">
        <v>7510</v>
      </c>
      <c r="D90" s="4">
        <v>-5410</v>
      </c>
      <c r="E90" s="4">
        <v>-209510000</v>
      </c>
      <c r="F90" s="4">
        <f t="shared" si="11"/>
        <v>16123320000</v>
      </c>
      <c r="G90" s="4">
        <v>215000</v>
      </c>
      <c r="H90" s="4">
        <v>0</v>
      </c>
      <c r="I90" s="4">
        <v>215000</v>
      </c>
      <c r="J90" s="4">
        <v>8302000000</v>
      </c>
      <c r="K90" s="24">
        <f t="shared" si="12"/>
        <v>53523355000</v>
      </c>
      <c r="L90" s="4">
        <v>418</v>
      </c>
      <c r="M90" s="4">
        <v>826</v>
      </c>
      <c r="N90" s="4">
        <v>29</v>
      </c>
      <c r="O90" s="4">
        <v>45</v>
      </c>
      <c r="P90" s="4">
        <v>394800</v>
      </c>
      <c r="Q90" s="4">
        <v>650600</v>
      </c>
      <c r="R90" s="5">
        <v>-1.1999999999999999E-3</v>
      </c>
      <c r="S90" s="4">
        <v>1117300</v>
      </c>
      <c r="T90" s="4">
        <f t="shared" si="13"/>
        <v>2796100.4</v>
      </c>
      <c r="U90" s="4">
        <f t="shared" si="14"/>
        <v>1399647</v>
      </c>
      <c r="V90" s="5">
        <v>1.41E-2</v>
      </c>
    </row>
    <row r="91" spans="1:22" x14ac:dyDescent="0.2">
      <c r="A91" s="16" t="s">
        <v>186</v>
      </c>
      <c r="B91" s="4">
        <v>10200</v>
      </c>
      <c r="C91" s="4">
        <v>20</v>
      </c>
      <c r="D91" s="4">
        <v>10180</v>
      </c>
      <c r="E91" s="4">
        <v>399120000</v>
      </c>
      <c r="F91" s="4">
        <f t="shared" ref="F91:F102" si="15">E91+F92</f>
        <v>16332830000</v>
      </c>
      <c r="G91" s="4">
        <v>115900</v>
      </c>
      <c r="H91" s="4">
        <v>0</v>
      </c>
      <c r="I91" s="4">
        <v>115900</v>
      </c>
      <c r="J91" s="4">
        <v>4529985000</v>
      </c>
      <c r="K91" s="24">
        <f t="shared" ref="K91:K102" si="16">K92+J91</f>
        <v>45221355000</v>
      </c>
      <c r="L91" s="4">
        <v>1044</v>
      </c>
      <c r="M91" s="4">
        <v>1113</v>
      </c>
      <c r="N91" s="4">
        <v>88</v>
      </c>
      <c r="O91" s="4">
        <v>106</v>
      </c>
      <c r="P91" s="4">
        <v>1021100</v>
      </c>
      <c r="Q91" s="4">
        <v>1250400</v>
      </c>
      <c r="R91" s="5">
        <v>1.2999999999999999E-3</v>
      </c>
      <c r="S91" s="4">
        <v>2386235</v>
      </c>
      <c r="T91" s="4">
        <f t="shared" si="13"/>
        <v>2887979.5</v>
      </c>
      <c r="U91" s="4">
        <f t="shared" ref="U91:U102" si="17">MIN(S92:S96)</f>
        <v>1399647</v>
      </c>
      <c r="V91" s="5">
        <v>2.3900000000000001E-2</v>
      </c>
    </row>
    <row r="92" spans="1:22" x14ac:dyDescent="0.2">
      <c r="A92" s="16" t="s">
        <v>185</v>
      </c>
      <c r="B92" s="4">
        <v>600</v>
      </c>
      <c r="C92" s="4">
        <v>240600</v>
      </c>
      <c r="D92" s="4">
        <v>-240000</v>
      </c>
      <c r="E92" s="4">
        <v>-9153640000</v>
      </c>
      <c r="F92" s="4">
        <f t="shared" si="15"/>
        <v>15933710000</v>
      </c>
      <c r="K92" s="24">
        <f t="shared" si="16"/>
        <v>40691370000</v>
      </c>
      <c r="L92" s="4">
        <v>665</v>
      </c>
      <c r="M92" s="4">
        <v>724</v>
      </c>
      <c r="N92" s="4">
        <v>49</v>
      </c>
      <c r="O92" s="4">
        <v>58</v>
      </c>
      <c r="P92" s="4">
        <v>713200</v>
      </c>
      <c r="Q92" s="4">
        <v>685700</v>
      </c>
      <c r="R92" s="5">
        <v>9.1999999999999998E-3</v>
      </c>
      <c r="S92" s="4">
        <v>1399647</v>
      </c>
      <c r="T92" s="4">
        <f t="shared" si="13"/>
        <v>3050799.8</v>
      </c>
      <c r="U92" s="4">
        <f t="shared" si="17"/>
        <v>1646657</v>
      </c>
      <c r="V92" s="5">
        <v>1.9400000000000001E-2</v>
      </c>
    </row>
    <row r="93" spans="1:22" x14ac:dyDescent="0.2">
      <c r="A93" s="16" t="s">
        <v>184</v>
      </c>
      <c r="B93" s="4">
        <v>200</v>
      </c>
      <c r="C93" s="4">
        <v>85100</v>
      </c>
      <c r="D93" s="4">
        <v>-84900</v>
      </c>
      <c r="E93" s="4">
        <v>-3279010000</v>
      </c>
      <c r="F93" s="4">
        <f t="shared" si="15"/>
        <v>25087350000</v>
      </c>
      <c r="K93" s="24">
        <f t="shared" si="16"/>
        <v>40691370000</v>
      </c>
      <c r="L93" s="4">
        <v>688</v>
      </c>
      <c r="M93" s="4">
        <v>676</v>
      </c>
      <c r="N93" s="4">
        <v>64</v>
      </c>
      <c r="O93" s="4">
        <v>75</v>
      </c>
      <c r="P93" s="4">
        <v>786800</v>
      </c>
      <c r="Q93" s="4">
        <v>856900</v>
      </c>
      <c r="R93" s="5">
        <v>0</v>
      </c>
      <c r="S93" s="4">
        <v>1646657</v>
      </c>
      <c r="T93" s="4">
        <f t="shared" si="13"/>
        <v>3206815.6666666665</v>
      </c>
      <c r="U93" s="4">
        <f t="shared" si="17"/>
        <v>2244977</v>
      </c>
      <c r="V93" s="5">
        <v>2.3E-2</v>
      </c>
    </row>
    <row r="94" spans="1:22" x14ac:dyDescent="0.2">
      <c r="A94" s="16" t="s">
        <v>183</v>
      </c>
      <c r="B94" s="4">
        <v>302000</v>
      </c>
      <c r="C94" s="4">
        <v>8560</v>
      </c>
      <c r="D94" s="4">
        <v>293440</v>
      </c>
      <c r="E94" s="4">
        <v>11362260000</v>
      </c>
      <c r="F94" s="4">
        <f t="shared" si="15"/>
        <v>28366360000</v>
      </c>
      <c r="G94" s="4">
        <v>0</v>
      </c>
      <c r="H94" s="4">
        <v>0</v>
      </c>
      <c r="I94" s="4">
        <v>0</v>
      </c>
      <c r="J94" s="4">
        <v>-3916500000</v>
      </c>
      <c r="K94" s="24">
        <f t="shared" si="16"/>
        <v>40691370000</v>
      </c>
      <c r="L94" s="4">
        <v>1102</v>
      </c>
      <c r="M94" s="4">
        <v>1933</v>
      </c>
      <c r="N94" s="4">
        <v>83</v>
      </c>
      <c r="O94" s="4">
        <v>188</v>
      </c>
      <c r="P94" s="4">
        <v>1047900</v>
      </c>
      <c r="Q94" s="4">
        <v>2117400</v>
      </c>
      <c r="R94" s="5">
        <v>-1.66E-2</v>
      </c>
      <c r="S94" s="4">
        <v>3189176</v>
      </c>
      <c r="T94" s="4">
        <f t="shared" si="13"/>
        <v>3209020.625</v>
      </c>
      <c r="U94" s="4">
        <f t="shared" si="17"/>
        <v>2103907</v>
      </c>
      <c r="V94" s="5">
        <v>2.6800000000000001E-2</v>
      </c>
    </row>
    <row r="95" spans="1:22" x14ac:dyDescent="0.2">
      <c r="A95" s="16" t="s">
        <v>182</v>
      </c>
      <c r="B95" s="4">
        <v>325200</v>
      </c>
      <c r="C95" s="4">
        <v>84800</v>
      </c>
      <c r="D95" s="4">
        <v>240400</v>
      </c>
      <c r="E95" s="4">
        <v>9379600000</v>
      </c>
      <c r="F95" s="4">
        <f t="shared" si="15"/>
        <v>17004100000</v>
      </c>
      <c r="K95" s="24">
        <f t="shared" si="16"/>
        <v>44607870000</v>
      </c>
      <c r="L95" s="4">
        <v>1140</v>
      </c>
      <c r="M95" s="4">
        <v>1423</v>
      </c>
      <c r="N95" s="4">
        <v>79</v>
      </c>
      <c r="O95" s="4">
        <v>80</v>
      </c>
      <c r="P95" s="4">
        <v>951000</v>
      </c>
      <c r="Q95" s="4">
        <v>1180100</v>
      </c>
      <c r="R95" s="5">
        <v>-6.3E-3</v>
      </c>
      <c r="S95" s="4">
        <v>2247193</v>
      </c>
      <c r="T95" s="4">
        <f t="shared" si="13"/>
        <v>3346424.5714285714</v>
      </c>
      <c r="U95" s="4">
        <f t="shared" si="17"/>
        <v>2103907</v>
      </c>
      <c r="V95" s="5">
        <v>2.2700000000000001E-2</v>
      </c>
    </row>
    <row r="96" spans="1:22" x14ac:dyDescent="0.2">
      <c r="A96" s="16" t="s">
        <v>177</v>
      </c>
      <c r="B96" s="4">
        <v>152500</v>
      </c>
      <c r="C96" s="4">
        <v>29700</v>
      </c>
      <c r="D96" s="4">
        <v>122800</v>
      </c>
      <c r="E96" s="4">
        <v>4836700000</v>
      </c>
      <c r="F96" s="4">
        <f t="shared" si="15"/>
        <v>7624500000</v>
      </c>
      <c r="K96" s="24">
        <f t="shared" si="16"/>
        <v>44607870000</v>
      </c>
      <c r="L96" s="4">
        <v>2514</v>
      </c>
      <c r="M96" s="4">
        <v>1948</v>
      </c>
      <c r="N96" s="4">
        <v>235</v>
      </c>
      <c r="O96" s="4">
        <v>170</v>
      </c>
      <c r="P96" s="4">
        <v>2539700</v>
      </c>
      <c r="Q96" s="4">
        <v>2020400</v>
      </c>
      <c r="R96" s="5">
        <v>1.5600000000000001E-2</v>
      </c>
      <c r="S96" s="4">
        <v>4641012</v>
      </c>
      <c r="T96" s="4">
        <f t="shared" si="13"/>
        <v>3130660</v>
      </c>
      <c r="U96" s="4">
        <f t="shared" si="17"/>
        <v>2103907</v>
      </c>
      <c r="V96" s="5">
        <v>4.4299999999999999E-2</v>
      </c>
    </row>
    <row r="97" spans="1:22" x14ac:dyDescent="0.2">
      <c r="A97" s="16" t="s">
        <v>175</v>
      </c>
      <c r="B97" s="4">
        <v>60900</v>
      </c>
      <c r="C97" s="4">
        <v>162500</v>
      </c>
      <c r="D97" s="4">
        <v>-101600</v>
      </c>
      <c r="E97" s="4">
        <v>-3881680000</v>
      </c>
      <c r="F97" s="4">
        <f t="shared" si="15"/>
        <v>2787800000</v>
      </c>
      <c r="G97" s="4">
        <v>16900</v>
      </c>
      <c r="H97" s="4">
        <v>170000</v>
      </c>
      <c r="I97" s="4">
        <v>-153100</v>
      </c>
      <c r="J97" s="4">
        <v>-5913350000</v>
      </c>
      <c r="K97" s="24">
        <f t="shared" si="16"/>
        <v>44607870000</v>
      </c>
      <c r="L97" s="4">
        <v>1373</v>
      </c>
      <c r="M97" s="4">
        <v>984</v>
      </c>
      <c r="N97" s="4">
        <v>164</v>
      </c>
      <c r="O97" s="4">
        <v>132</v>
      </c>
      <c r="P97" s="4">
        <v>2015300</v>
      </c>
      <c r="Q97" s="4">
        <v>1188600</v>
      </c>
      <c r="R97" s="5">
        <v>2.12E-2</v>
      </c>
      <c r="S97" s="4">
        <v>3356600</v>
      </c>
      <c r="T97" s="4">
        <f t="shared" ref="T97:T102" si="18">AVERAGE(S98:S107)</f>
        <v>3085472</v>
      </c>
      <c r="U97" s="4">
        <f t="shared" si="17"/>
        <v>2103907</v>
      </c>
      <c r="V97" s="5">
        <v>2.07E-2</v>
      </c>
    </row>
    <row r="98" spans="1:22" x14ac:dyDescent="0.2">
      <c r="A98" s="16" t="s">
        <v>174</v>
      </c>
      <c r="B98" s="4">
        <v>61325</v>
      </c>
      <c r="C98" s="4">
        <v>33400</v>
      </c>
      <c r="D98" s="4">
        <v>27925</v>
      </c>
      <c r="E98" s="4">
        <v>1069720000</v>
      </c>
      <c r="F98" s="4">
        <f t="shared" si="15"/>
        <v>6669480000</v>
      </c>
      <c r="K98" s="24">
        <f t="shared" si="16"/>
        <v>50521220000</v>
      </c>
      <c r="L98" s="4">
        <v>594</v>
      </c>
      <c r="M98" s="4">
        <v>1363</v>
      </c>
      <c r="N98" s="4">
        <v>52</v>
      </c>
      <c r="O98" s="4">
        <v>118</v>
      </c>
      <c r="P98" s="4">
        <v>639900</v>
      </c>
      <c r="Q98" s="4">
        <v>1398600</v>
      </c>
      <c r="R98" s="5">
        <v>-1.04E-2</v>
      </c>
      <c r="S98" s="4">
        <v>2244977</v>
      </c>
      <c r="T98" s="4">
        <f t="shared" si="18"/>
        <v>3295595.75</v>
      </c>
      <c r="U98" s="4">
        <f t="shared" si="17"/>
        <v>2103907</v>
      </c>
      <c r="V98" s="5">
        <v>2.07E-2</v>
      </c>
    </row>
    <row r="99" spans="1:22" x14ac:dyDescent="0.2">
      <c r="A99" s="16" t="s">
        <v>164</v>
      </c>
      <c r="B99" s="4">
        <v>27500</v>
      </c>
      <c r="C99" s="4">
        <v>41700</v>
      </c>
      <c r="D99" s="4">
        <v>-14200</v>
      </c>
      <c r="E99" s="4">
        <v>-544300000</v>
      </c>
      <c r="F99" s="4">
        <f t="shared" si="15"/>
        <v>5599760000</v>
      </c>
      <c r="G99" s="4">
        <v>170000</v>
      </c>
      <c r="H99" s="4">
        <v>20000</v>
      </c>
      <c r="I99" s="4">
        <v>150000</v>
      </c>
      <c r="J99" s="4">
        <v>5772700000</v>
      </c>
      <c r="K99" s="24">
        <f t="shared" si="16"/>
        <v>50521220000</v>
      </c>
      <c r="L99" s="4">
        <v>712</v>
      </c>
      <c r="M99" s="4">
        <v>1135</v>
      </c>
      <c r="N99" s="4">
        <v>65</v>
      </c>
      <c r="O99" s="4">
        <v>109</v>
      </c>
      <c r="P99" s="4">
        <v>718700</v>
      </c>
      <c r="Q99" s="4">
        <v>1285600</v>
      </c>
      <c r="R99" s="5">
        <v>-5.1000000000000004E-3</v>
      </c>
      <c r="S99" s="4">
        <v>2103907</v>
      </c>
      <c r="T99" s="4">
        <f t="shared" si="18"/>
        <v>3692825.3333333335</v>
      </c>
      <c r="U99" s="4">
        <f t="shared" si="17"/>
        <v>3027850</v>
      </c>
      <c r="V99" s="5">
        <v>2.06E-2</v>
      </c>
    </row>
    <row r="100" spans="1:22" x14ac:dyDescent="0.2">
      <c r="A100" s="16" t="s">
        <v>156</v>
      </c>
      <c r="B100" s="4">
        <v>52700</v>
      </c>
      <c r="C100" s="4">
        <v>6100</v>
      </c>
      <c r="D100" s="4">
        <v>46600</v>
      </c>
      <c r="E100" s="4">
        <v>1819980000</v>
      </c>
      <c r="F100" s="4">
        <f t="shared" si="15"/>
        <v>6144060000</v>
      </c>
      <c r="G100" s="4">
        <v>605100</v>
      </c>
      <c r="H100" s="4">
        <v>0</v>
      </c>
      <c r="I100" s="4">
        <v>605100</v>
      </c>
      <c r="J100" s="4">
        <v>23537605000</v>
      </c>
      <c r="K100" s="24">
        <f t="shared" si="16"/>
        <v>44748520000</v>
      </c>
      <c r="L100" s="4">
        <v>2313</v>
      </c>
      <c r="M100" s="4">
        <v>1393</v>
      </c>
      <c r="N100" s="4">
        <v>246</v>
      </c>
      <c r="O100" s="4">
        <v>178</v>
      </c>
      <c r="P100" s="4">
        <v>2745300</v>
      </c>
      <c r="Q100" s="4">
        <v>1853100</v>
      </c>
      <c r="R100" s="5">
        <v>-2.5000000000000001E-3</v>
      </c>
      <c r="S100" s="4">
        <v>4745600</v>
      </c>
      <c r="T100" s="4">
        <f t="shared" si="18"/>
        <v>3166438</v>
      </c>
      <c r="U100" s="4">
        <f t="shared" si="17"/>
        <v>3027850</v>
      </c>
      <c r="V100" s="5">
        <v>2.0400000000000001E-2</v>
      </c>
    </row>
    <row r="101" spans="1:22" x14ac:dyDescent="0.2">
      <c r="A101" s="16" t="s">
        <v>155</v>
      </c>
      <c r="B101" s="4">
        <v>86200</v>
      </c>
      <c r="C101" s="4">
        <v>16900</v>
      </c>
      <c r="D101" s="4">
        <v>69300</v>
      </c>
      <c r="E101" s="4">
        <v>2675390000</v>
      </c>
      <c r="F101" s="4">
        <f t="shared" si="15"/>
        <v>4324080000</v>
      </c>
      <c r="G101" s="4">
        <v>466900</v>
      </c>
      <c r="H101" s="4">
        <v>0</v>
      </c>
      <c r="I101" s="4">
        <v>466900</v>
      </c>
      <c r="J101" s="4">
        <v>18071535000</v>
      </c>
      <c r="K101" s="24">
        <f t="shared" si="16"/>
        <v>21210915000</v>
      </c>
      <c r="L101" s="4">
        <v>1654</v>
      </c>
      <c r="M101" s="4">
        <v>997</v>
      </c>
      <c r="N101" s="4">
        <v>191</v>
      </c>
      <c r="O101" s="4">
        <v>109</v>
      </c>
      <c r="P101" s="4">
        <v>2125100</v>
      </c>
      <c r="Q101" s="4">
        <v>1178500</v>
      </c>
      <c r="R101" s="5">
        <v>1.4499999999999999E-2</v>
      </c>
      <c r="S101" s="4">
        <v>3305026</v>
      </c>
      <c r="T101" s="4">
        <f t="shared" si="18"/>
        <v>3027850</v>
      </c>
      <c r="U101" s="4">
        <f t="shared" si="17"/>
        <v>3027850</v>
      </c>
      <c r="V101" s="5">
        <v>2.1899999999999999E-2</v>
      </c>
    </row>
    <row r="102" spans="1:22" x14ac:dyDescent="0.2">
      <c r="A102" s="16" t="s">
        <v>154</v>
      </c>
      <c r="B102" s="4">
        <v>98400</v>
      </c>
      <c r="C102" s="4">
        <v>55400</v>
      </c>
      <c r="D102" s="4">
        <v>43000</v>
      </c>
      <c r="E102" s="4">
        <v>1648690000</v>
      </c>
      <c r="F102" s="4">
        <f t="shared" si="15"/>
        <v>1648690000</v>
      </c>
      <c r="G102" s="4">
        <v>83100</v>
      </c>
      <c r="H102" s="4">
        <v>0</v>
      </c>
      <c r="I102" s="4">
        <v>83100</v>
      </c>
      <c r="J102" s="4">
        <v>3139380000</v>
      </c>
      <c r="K102" s="24">
        <f t="shared" si="16"/>
        <v>3139380000</v>
      </c>
      <c r="L102" s="4">
        <v>1748</v>
      </c>
      <c r="M102" s="4">
        <v>1063</v>
      </c>
      <c r="N102" s="4">
        <v>167</v>
      </c>
      <c r="O102" s="4">
        <v>133</v>
      </c>
      <c r="P102" s="4">
        <v>1658000</v>
      </c>
      <c r="Q102" s="4">
        <v>1243600</v>
      </c>
      <c r="R102" s="5">
        <v>1.2E-2</v>
      </c>
      <c r="S102" s="4">
        <v>3027850</v>
      </c>
      <c r="T102" s="4" t="e">
        <f t="shared" si="18"/>
        <v>#DIV/0!</v>
      </c>
      <c r="U102" s="4">
        <f t="shared" si="17"/>
        <v>0</v>
      </c>
      <c r="V102" s="5">
        <v>2.2200000000000001E-2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E295-7419-3144-97ED-4F723B0A201A}">
  <sheetPr codeName="Sheet107"/>
  <dimension ref="A1:V366"/>
  <sheetViews>
    <sheetView topLeftCell="G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6.0"/>
    <col min="4" max="4" customWidth="true" width="15.83203125"/>
    <col min="5" max="5" customWidth="true" width="19.3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7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101">
        <v>344</v>
      </c>
      <c r="B3" t="n" s="3102">
        <v>20300.0</v>
      </c>
      <c r="C3" t="n" s="3103">
        <v>5400.0</v>
      </c>
      <c r="D3" t="n" s="3104">
        <v>14900.0</v>
      </c>
      <c r="E3" t="n" s="3105">
        <v>3.33888056E8</v>
      </c>
      <c r="G3" t="n" s="3091">
        <v>200000.0</v>
      </c>
      <c r="H3" t="n" s="3092">
        <v>0.0</v>
      </c>
      <c r="I3" t="n" s="3093">
        <v>200000.0</v>
      </c>
      <c r="J3" t="n" s="3094">
        <v>4.50822E9</v>
      </c>
      <c r="L3" t="n" s="3095">
        <v>176.0</v>
      </c>
      <c r="M3" t="n" s="3096">
        <v>198.0</v>
      </c>
      <c r="N3" t="n" s="3097">
        <v>29.0</v>
      </c>
      <c r="O3" t="n" s="3098">
        <v>30.0</v>
      </c>
      <c r="P3" t="n" s="3099">
        <v>505300.0</v>
      </c>
      <c r="Q3" t="n" s="3100">
        <v>423300.0</v>
      </c>
      <c r="R3" t="n" s="3089">
        <v>0.0227</v>
      </c>
      <c r="S3" t="n" s="3088">
        <v>961100.0</v>
      </c>
      <c r="V3" t="n" s="3090">
        <v>0.0353</v>
      </c>
    </row>
    <row r="4">
      <c r="A4" t="s" s="1034">
        <v>343</v>
      </c>
      <c r="B4" t="n" s="1035">
        <v>27300.0</v>
      </c>
      <c r="C4" t="n" s="1036">
        <v>64300.0</v>
      </c>
      <c r="D4" t="n" s="1037">
        <v>-37000.0</v>
      </c>
      <c r="E4" t="n" s="1038">
        <v>-8.02483266E8</v>
      </c>
      <c r="G4" t="n" s="1024">
        <v>300000.0</v>
      </c>
      <c r="H4" t="n" s="1025">
        <v>0.0</v>
      </c>
      <c r="I4" t="n" s="1026">
        <v>300000.0</v>
      </c>
      <c r="J4" t="n" s="1027">
        <v>6.52959E9</v>
      </c>
      <c r="L4" t="n" s="1028">
        <v>241.0</v>
      </c>
      <c r="M4" t="n" s="1029">
        <v>176.0</v>
      </c>
      <c r="N4" t="n" s="1030">
        <v>35.0</v>
      </c>
      <c r="O4" t="n" s="1031">
        <v>41.0</v>
      </c>
      <c r="P4" t="n" s="1032">
        <v>490300.0</v>
      </c>
      <c r="Q4" t="n" s="1033">
        <v>571300.0</v>
      </c>
      <c r="R4" t="n" s="1022">
        <v>-0.0</v>
      </c>
      <c r="S4" t="n" s="1021">
        <v>1089400.0</v>
      </c>
      <c r="V4" t="n" s="1023">
        <v>0.0317</v>
      </c>
    </row>
    <row r="5" spans="1:22" x14ac:dyDescent="0.2">
      <c r="A5" s="16" t="s">
        <v>342</v>
      </c>
      <c r="B5" s="4">
        <v>69200</v>
      </c>
      <c r="C5" s="4">
        <v>58700</v>
      </c>
      <c r="D5" s="4">
        <v>10500</v>
      </c>
      <c r="E5" s="4">
        <v>234845911</v>
      </c>
      <c r="F5" s="4">
        <f t="shared" ref="F5:F46" si="0">E5+F6</f>
        <v>53979878038</v>
      </c>
      <c r="G5" s="4">
        <v>616500</v>
      </c>
      <c r="H5" s="4">
        <v>0</v>
      </c>
      <c r="I5" s="4">
        <v>616500</v>
      </c>
      <c r="J5" s="4">
        <v>13744700000</v>
      </c>
      <c r="K5" s="24">
        <f t="shared" ref="K5:K46" si="1">J5+K6</f>
        <v>10091040000</v>
      </c>
      <c r="L5" s="4">
        <v>174</v>
      </c>
      <c r="M5" s="4">
        <v>292</v>
      </c>
      <c r="N5" s="4">
        <v>36</v>
      </c>
      <c r="O5" s="4">
        <v>52</v>
      </c>
      <c r="P5" s="4">
        <v>584400</v>
      </c>
      <c r="Q5" s="4">
        <v>641600</v>
      </c>
      <c r="R5" s="5">
        <v>0</v>
      </c>
      <c r="S5" s="4">
        <v>1515300</v>
      </c>
      <c r="T5" s="4">
        <f t="shared" ref="T5:T73" si="2">AVERAGE(S6:S15)</f>
        <v>1272560</v>
      </c>
      <c r="U5" s="4">
        <f t="shared" ref="U5:U46" si="3">MIN(S6:S10)</f>
        <v>448500</v>
      </c>
      <c r="V5" s="5">
        <v>3.9399999999999998E-2</v>
      </c>
    </row>
    <row r="6" spans="1:22" x14ac:dyDescent="0.2">
      <c r="A6" s="16" t="s">
        <v>341</v>
      </c>
      <c r="B6" s="4">
        <v>5400</v>
      </c>
      <c r="C6" s="4">
        <v>5600</v>
      </c>
      <c r="D6" s="4">
        <v>-200</v>
      </c>
      <c r="E6" s="4">
        <v>-4405119</v>
      </c>
      <c r="F6" s="4">
        <f t="shared" si="0"/>
        <v>53745032127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-3653660000</v>
      </c>
      <c r="L6" s="4">
        <v>124</v>
      </c>
      <c r="M6" s="4">
        <v>156</v>
      </c>
      <c r="N6" s="4">
        <v>8</v>
      </c>
      <c r="O6" s="4">
        <v>17</v>
      </c>
      <c r="P6" s="4">
        <v>179300</v>
      </c>
      <c r="Q6" s="4">
        <v>236100</v>
      </c>
      <c r="R6" s="5">
        <v>0</v>
      </c>
      <c r="S6" s="4">
        <v>448500</v>
      </c>
      <c r="T6" s="4">
        <f t="shared" si="2"/>
        <v>1304370</v>
      </c>
      <c r="U6" s="4">
        <f t="shared" si="3"/>
        <v>598700</v>
      </c>
      <c r="V6" s="5">
        <v>2.2400000000000003E-2</v>
      </c>
    </row>
    <row r="7" spans="1:22" x14ac:dyDescent="0.2">
      <c r="A7" s="16" t="s">
        <v>340</v>
      </c>
      <c r="B7" s="4">
        <v>29300</v>
      </c>
      <c r="C7" s="4">
        <v>3200</v>
      </c>
      <c r="D7" s="4">
        <v>26100</v>
      </c>
      <c r="E7" s="4">
        <v>566799841</v>
      </c>
      <c r="F7" s="4">
        <f t="shared" si="0"/>
        <v>53749437246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-3653660000</v>
      </c>
      <c r="L7" s="4">
        <v>124</v>
      </c>
      <c r="M7" s="4">
        <v>149</v>
      </c>
      <c r="N7" s="4">
        <v>22</v>
      </c>
      <c r="O7" s="4">
        <v>16</v>
      </c>
      <c r="P7" s="4">
        <v>303000</v>
      </c>
      <c r="Q7" s="4">
        <v>287400</v>
      </c>
      <c r="R7" s="5">
        <v>2.7999999999999997E-2</v>
      </c>
      <c r="S7" s="4">
        <v>598700</v>
      </c>
      <c r="T7" s="4">
        <f t="shared" si="2"/>
        <v>1376910</v>
      </c>
      <c r="U7" s="4">
        <f t="shared" si="3"/>
        <v>852500</v>
      </c>
      <c r="V7" s="5">
        <v>3.1699999999999999E-2</v>
      </c>
    </row>
    <row r="8" spans="1:22" x14ac:dyDescent="0.2">
      <c r="A8" s="16" t="s">
        <v>339</v>
      </c>
      <c r="B8" s="4">
        <v>72200</v>
      </c>
      <c r="C8" s="4">
        <v>92600</v>
      </c>
      <c r="D8" s="4">
        <v>-20400</v>
      </c>
      <c r="E8" s="4">
        <v>-450437799</v>
      </c>
      <c r="F8" s="4">
        <f t="shared" si="0"/>
        <v>53182637405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-3653660000</v>
      </c>
      <c r="L8" s="4">
        <v>361</v>
      </c>
      <c r="M8" s="4">
        <v>336</v>
      </c>
      <c r="N8" s="4">
        <v>56</v>
      </c>
      <c r="O8" s="4">
        <v>89</v>
      </c>
      <c r="P8" s="4">
        <v>923200</v>
      </c>
      <c r="Q8" s="4">
        <v>1506900</v>
      </c>
      <c r="R8" s="5">
        <v>-5.1100000000000007E-2</v>
      </c>
      <c r="S8" s="4">
        <v>2469600</v>
      </c>
      <c r="T8" s="4">
        <f t="shared" si="2"/>
        <v>1248790</v>
      </c>
      <c r="U8" s="4">
        <f t="shared" si="3"/>
        <v>852500</v>
      </c>
      <c r="V8" s="5">
        <v>0.10920000000000001</v>
      </c>
    </row>
    <row r="9" spans="1:22" x14ac:dyDescent="0.2">
      <c r="A9" s="16" t="s">
        <v>338</v>
      </c>
      <c r="B9" s="4">
        <v>14400</v>
      </c>
      <c r="C9" s="4">
        <v>14300</v>
      </c>
      <c r="D9" s="4">
        <v>100</v>
      </c>
      <c r="E9" s="4">
        <v>2251144</v>
      </c>
      <c r="F9" s="4">
        <f t="shared" si="0"/>
        <v>53633075204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-3653660000</v>
      </c>
      <c r="L9" s="4">
        <v>231</v>
      </c>
      <c r="M9" s="4">
        <v>197</v>
      </c>
      <c r="N9" s="4">
        <v>22</v>
      </c>
      <c r="O9" s="4">
        <v>21</v>
      </c>
      <c r="P9" s="4">
        <v>408100</v>
      </c>
      <c r="Q9" s="4">
        <v>382700</v>
      </c>
      <c r="R9" s="5">
        <v>0</v>
      </c>
      <c r="S9" s="4">
        <v>852500</v>
      </c>
      <c r="T9" s="4">
        <f t="shared" si="2"/>
        <v>1293080</v>
      </c>
      <c r="U9" s="4">
        <f t="shared" si="3"/>
        <v>930300</v>
      </c>
      <c r="V9" s="5">
        <v>3.5000000000000003E-2</v>
      </c>
    </row>
    <row r="10" spans="1:22" x14ac:dyDescent="0.2">
      <c r="A10" s="16" t="s">
        <v>337</v>
      </c>
      <c r="B10" s="4">
        <v>22900</v>
      </c>
      <c r="C10" s="4">
        <v>86900</v>
      </c>
      <c r="D10" s="4">
        <v>-64000</v>
      </c>
      <c r="E10" s="4">
        <v>-1461257107</v>
      </c>
      <c r="F10" s="4">
        <f t="shared" si="0"/>
        <v>53630824060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-3653660000</v>
      </c>
      <c r="L10" s="4">
        <v>315</v>
      </c>
      <c r="M10" s="4">
        <v>254</v>
      </c>
      <c r="N10" s="4">
        <v>36</v>
      </c>
      <c r="O10" s="4">
        <v>44</v>
      </c>
      <c r="P10" s="4">
        <v>624500</v>
      </c>
      <c r="Q10" s="4">
        <v>637300</v>
      </c>
      <c r="R10" s="5">
        <v>4.5000000000000005E-3</v>
      </c>
      <c r="S10" s="4">
        <v>1281800</v>
      </c>
      <c r="T10" s="4">
        <f t="shared" si="2"/>
        <v>1347690</v>
      </c>
      <c r="U10" s="4">
        <f t="shared" si="3"/>
        <v>930300</v>
      </c>
      <c r="V10" s="5">
        <v>5.16E-2</v>
      </c>
    </row>
    <row r="11" spans="1:22" x14ac:dyDescent="0.2">
      <c r="A11" s="16" t="s">
        <v>336</v>
      </c>
      <c r="B11" s="4">
        <v>94200</v>
      </c>
      <c r="C11" s="4">
        <v>51700</v>
      </c>
      <c r="D11" s="4">
        <v>42500</v>
      </c>
      <c r="E11" s="4">
        <v>945877742</v>
      </c>
      <c r="F11" s="4">
        <f t="shared" si="0"/>
        <v>55092081167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-3653660000</v>
      </c>
      <c r="L11" s="4">
        <v>335</v>
      </c>
      <c r="M11" s="4">
        <v>321</v>
      </c>
      <c r="N11" s="4">
        <v>72</v>
      </c>
      <c r="O11" s="4">
        <v>56</v>
      </c>
      <c r="P11" s="4">
        <v>1027600</v>
      </c>
      <c r="Q11" s="4">
        <v>892300</v>
      </c>
      <c r="R11" s="5">
        <v>2.2799999999999997E-2</v>
      </c>
      <c r="S11" s="4">
        <v>2047300</v>
      </c>
      <c r="T11" s="4">
        <f t="shared" si="2"/>
        <v>1263170</v>
      </c>
      <c r="U11" s="4">
        <f t="shared" si="3"/>
        <v>766600</v>
      </c>
      <c r="V11" s="5">
        <v>3.9900000000000005E-2</v>
      </c>
    </row>
    <row r="12" spans="1:22" x14ac:dyDescent="0.2">
      <c r="A12" s="16" t="s">
        <v>335</v>
      </c>
      <c r="B12" s="4">
        <v>16000</v>
      </c>
      <c r="C12" s="4">
        <v>33700</v>
      </c>
      <c r="D12" s="4">
        <v>-17700</v>
      </c>
      <c r="E12" s="4">
        <v>-389921896</v>
      </c>
      <c r="F12" s="4">
        <f t="shared" si="0"/>
        <v>54146203425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-3653660000</v>
      </c>
      <c r="L12" s="4">
        <v>152</v>
      </c>
      <c r="M12" s="4">
        <v>237</v>
      </c>
      <c r="N12" s="4">
        <v>26</v>
      </c>
      <c r="O12" s="4">
        <v>32</v>
      </c>
      <c r="P12" s="4">
        <v>390900</v>
      </c>
      <c r="Q12" s="4">
        <v>505700</v>
      </c>
      <c r="R12" s="5">
        <v>1.3899999999999999E-2</v>
      </c>
      <c r="S12" s="4">
        <v>931300</v>
      </c>
      <c r="T12" s="4">
        <f t="shared" si="2"/>
        <v>1300980</v>
      </c>
      <c r="U12" s="4">
        <f t="shared" si="3"/>
        <v>766600</v>
      </c>
      <c r="V12" s="5">
        <v>3.56E-2</v>
      </c>
    </row>
    <row r="13" spans="1:22" x14ac:dyDescent="0.2">
      <c r="A13" s="16" t="s">
        <v>333</v>
      </c>
      <c r="B13" s="4">
        <v>5300</v>
      </c>
      <c r="C13" s="4">
        <v>3000</v>
      </c>
      <c r="D13" s="4">
        <v>2300</v>
      </c>
      <c r="E13" s="4">
        <v>50036911</v>
      </c>
      <c r="F13" s="4">
        <f t="shared" si="0"/>
        <v>54536125321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-3653660000</v>
      </c>
      <c r="L13" s="4">
        <v>247</v>
      </c>
      <c r="M13" s="4">
        <v>188</v>
      </c>
      <c r="N13" s="4">
        <v>35</v>
      </c>
      <c r="O13" s="4">
        <v>44</v>
      </c>
      <c r="P13" s="4">
        <v>506300</v>
      </c>
      <c r="Q13" s="4">
        <v>672800</v>
      </c>
      <c r="R13" s="5">
        <v>-1.38E-2</v>
      </c>
      <c r="S13" s="4">
        <v>1190500</v>
      </c>
      <c r="T13" s="4">
        <f t="shared" si="2"/>
        <v>1245960</v>
      </c>
      <c r="U13" s="4">
        <f t="shared" si="3"/>
        <v>766600</v>
      </c>
      <c r="V13" s="5">
        <v>6.9000000000000006E-2</v>
      </c>
    </row>
    <row r="14" spans="1:22" x14ac:dyDescent="0.2">
      <c r="A14" s="16" t="s">
        <v>332</v>
      </c>
      <c r="B14" s="4">
        <v>0</v>
      </c>
      <c r="C14" s="4">
        <v>92500</v>
      </c>
      <c r="D14" s="4">
        <v>-92500</v>
      </c>
      <c r="E14" s="4">
        <v>-2042362813</v>
      </c>
      <c r="F14" s="4">
        <f t="shared" si="0"/>
        <v>54486088410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-3653660000</v>
      </c>
      <c r="L14" s="4">
        <v>220</v>
      </c>
      <c r="M14" s="4">
        <v>218</v>
      </c>
      <c r="N14" s="4">
        <v>17</v>
      </c>
      <c r="O14" s="4">
        <v>35</v>
      </c>
      <c r="P14" s="4">
        <v>355600</v>
      </c>
      <c r="Q14" s="4">
        <v>514600</v>
      </c>
      <c r="R14" s="5">
        <v>-4.5000000000000005E-3</v>
      </c>
      <c r="S14" s="4">
        <v>930300</v>
      </c>
      <c r="T14" s="4">
        <f t="shared" si="2"/>
        <v>1261180</v>
      </c>
      <c r="U14" s="4">
        <f t="shared" si="3"/>
        <v>766600</v>
      </c>
      <c r="V14" s="5">
        <v>7.2400000000000006E-2</v>
      </c>
    </row>
    <row r="15" spans="1:22" x14ac:dyDescent="0.2">
      <c r="A15" s="16" t="s">
        <v>331</v>
      </c>
      <c r="B15" s="4">
        <v>182900</v>
      </c>
      <c r="C15" s="4">
        <v>11200</v>
      </c>
      <c r="D15" s="4">
        <v>171700</v>
      </c>
      <c r="E15" s="4">
        <v>3772675229</v>
      </c>
      <c r="F15" s="4">
        <f t="shared" si="0"/>
        <v>56528451223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-3653660000</v>
      </c>
      <c r="L15" s="4">
        <v>337</v>
      </c>
      <c r="M15" s="4">
        <v>277</v>
      </c>
      <c r="N15" s="4">
        <v>56</v>
      </c>
      <c r="O15" s="4">
        <v>62</v>
      </c>
      <c r="P15" s="4">
        <v>1012300</v>
      </c>
      <c r="Q15" s="4">
        <v>925800</v>
      </c>
      <c r="R15" s="5">
        <v>3.2799999999999996E-2</v>
      </c>
      <c r="S15" s="4">
        <v>1975100</v>
      </c>
      <c r="T15" s="4">
        <f t="shared" si="2"/>
        <v>1111090</v>
      </c>
      <c r="U15" s="4">
        <f t="shared" si="3"/>
        <v>766600</v>
      </c>
      <c r="V15" s="5">
        <v>4.0399999999999998E-2</v>
      </c>
    </row>
    <row r="16" spans="1:22" x14ac:dyDescent="0.2">
      <c r="A16" s="16" t="s">
        <v>330</v>
      </c>
      <c r="B16" s="4">
        <v>100</v>
      </c>
      <c r="C16" s="4">
        <v>94500</v>
      </c>
      <c r="D16" s="4">
        <v>-94400</v>
      </c>
      <c r="E16" s="4">
        <v>-2024400981</v>
      </c>
      <c r="F16" s="4">
        <f t="shared" si="0"/>
        <v>52755775994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-3653660000</v>
      </c>
      <c r="L16" s="4">
        <v>185</v>
      </c>
      <c r="M16" s="4">
        <v>161</v>
      </c>
      <c r="N16" s="4">
        <v>16</v>
      </c>
      <c r="O16" s="4">
        <v>32</v>
      </c>
      <c r="P16" s="4">
        <v>284500</v>
      </c>
      <c r="Q16" s="4">
        <v>457500</v>
      </c>
      <c r="R16" s="5">
        <v>-4.5999999999999999E-3</v>
      </c>
      <c r="S16" s="4">
        <v>766600</v>
      </c>
      <c r="T16" s="4">
        <f t="shared" si="2"/>
        <v>1320580</v>
      </c>
      <c r="U16" s="4">
        <f t="shared" si="3"/>
        <v>1188400</v>
      </c>
      <c r="V16" s="5">
        <v>2.76E-2</v>
      </c>
    </row>
    <row r="17" spans="1:22" x14ac:dyDescent="0.2">
      <c r="A17" s="16" t="s">
        <v>329</v>
      </c>
      <c r="B17" s="4">
        <v>36300</v>
      </c>
      <c r="C17" s="4">
        <v>65200</v>
      </c>
      <c r="D17" s="4">
        <v>-28900</v>
      </c>
      <c r="E17" s="4">
        <v>-609543146</v>
      </c>
      <c r="F17" s="4">
        <f t="shared" si="0"/>
        <v>54780176975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-3653660000</v>
      </c>
      <c r="L17" s="4">
        <v>170</v>
      </c>
      <c r="M17" s="4">
        <v>199</v>
      </c>
      <c r="N17" s="4">
        <v>42</v>
      </c>
      <c r="O17" s="4">
        <v>51</v>
      </c>
      <c r="P17" s="4">
        <v>642100</v>
      </c>
      <c r="Q17" s="4">
        <v>666800</v>
      </c>
      <c r="R17" s="5">
        <v>3.3700000000000001E-2</v>
      </c>
      <c r="S17" s="4">
        <v>1324100</v>
      </c>
      <c r="T17" s="4">
        <f t="shared" si="2"/>
        <v>1275440</v>
      </c>
      <c r="U17" s="4">
        <f t="shared" si="3"/>
        <v>1188400</v>
      </c>
      <c r="V17" s="5">
        <v>4.1900000000000007E-2</v>
      </c>
    </row>
    <row r="18" spans="1:22" x14ac:dyDescent="0.2">
      <c r="A18" s="16" t="s">
        <v>328</v>
      </c>
      <c r="B18" s="4">
        <v>55600</v>
      </c>
      <c r="C18" s="4">
        <v>25300</v>
      </c>
      <c r="D18" s="4">
        <v>30300</v>
      </c>
      <c r="E18" s="4">
        <v>630581653</v>
      </c>
      <c r="F18" s="4">
        <f t="shared" si="0"/>
        <v>55389720121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-3653660000</v>
      </c>
      <c r="L18" s="4">
        <v>211</v>
      </c>
      <c r="M18" s="4">
        <v>201</v>
      </c>
      <c r="N18" s="4">
        <v>27</v>
      </c>
      <c r="O18" s="4">
        <v>52</v>
      </c>
      <c r="P18" s="4">
        <v>454800</v>
      </c>
      <c r="Q18" s="4">
        <v>732300</v>
      </c>
      <c r="R18" s="5">
        <v>-1.9199999999999998E-2</v>
      </c>
      <c r="S18" s="4">
        <v>1188400</v>
      </c>
      <c r="T18" s="4">
        <f t="shared" si="2"/>
        <v>1258120</v>
      </c>
      <c r="U18" s="4">
        <f t="shared" si="3"/>
        <v>640300</v>
      </c>
      <c r="V18" s="5">
        <v>3.78E-2</v>
      </c>
    </row>
    <row r="19" spans="1:22" x14ac:dyDescent="0.2">
      <c r="A19" s="16" t="s">
        <v>327</v>
      </c>
      <c r="B19" s="4">
        <v>10000</v>
      </c>
      <c r="C19" s="4">
        <v>136900</v>
      </c>
      <c r="D19" s="4">
        <v>-126900</v>
      </c>
      <c r="E19" s="4">
        <v>-2714852793</v>
      </c>
      <c r="F19" s="4">
        <f t="shared" si="0"/>
        <v>54759138468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-3653660000</v>
      </c>
      <c r="L19" s="4">
        <v>152</v>
      </c>
      <c r="M19" s="4">
        <v>274</v>
      </c>
      <c r="N19" s="4">
        <v>30</v>
      </c>
      <c r="O19" s="4">
        <v>50</v>
      </c>
      <c r="P19" s="4">
        <v>444400</v>
      </c>
      <c r="Q19" s="4">
        <v>788700</v>
      </c>
      <c r="R19" s="5">
        <v>-4.6999999999999993E-3</v>
      </c>
      <c r="S19" s="4">
        <v>1295400</v>
      </c>
      <c r="T19" s="4">
        <f t="shared" si="2"/>
        <v>1355670</v>
      </c>
      <c r="U19" s="4">
        <f t="shared" si="3"/>
        <v>640300</v>
      </c>
      <c r="V19" s="5">
        <v>4.0999999999999995E-2</v>
      </c>
    </row>
    <row r="20" spans="1:22" x14ac:dyDescent="0.2">
      <c r="A20" s="16" t="s">
        <v>326</v>
      </c>
      <c r="B20" s="4">
        <v>157100</v>
      </c>
      <c r="C20" s="4">
        <v>74200</v>
      </c>
      <c r="D20" s="4">
        <v>82900</v>
      </c>
      <c r="E20" s="4">
        <v>1730494755</v>
      </c>
      <c r="F20" s="4">
        <f t="shared" si="0"/>
        <v>57473991261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-3653660000</v>
      </c>
      <c r="L20" s="4">
        <v>313</v>
      </c>
      <c r="M20" s="4">
        <v>299</v>
      </c>
      <c r="N20" s="4">
        <v>75</v>
      </c>
      <c r="O20" s="4">
        <v>57</v>
      </c>
      <c r="P20" s="4">
        <v>962200</v>
      </c>
      <c r="Q20" s="4">
        <v>834900</v>
      </c>
      <c r="R20" s="5">
        <v>3.9100000000000003E-2</v>
      </c>
      <c r="S20" s="4">
        <v>1827900</v>
      </c>
      <c r="T20" s="4">
        <f t="shared" si="2"/>
        <v>1548620</v>
      </c>
      <c r="U20" s="4">
        <f t="shared" si="3"/>
        <v>474200</v>
      </c>
      <c r="V20" s="5">
        <v>7.8399999999999997E-2</v>
      </c>
    </row>
    <row r="21" spans="1:22" x14ac:dyDescent="0.2">
      <c r="A21" s="16" t="s">
        <v>325</v>
      </c>
      <c r="B21" s="4">
        <v>171400</v>
      </c>
      <c r="C21" s="4">
        <v>110700</v>
      </c>
      <c r="D21" s="4">
        <v>60700</v>
      </c>
      <c r="E21" s="4">
        <v>1238361297</v>
      </c>
      <c r="F21" s="4">
        <f t="shared" si="0"/>
        <v>55743496506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-3653660000</v>
      </c>
      <c r="L21" s="4">
        <v>203</v>
      </c>
      <c r="M21" s="4">
        <v>200</v>
      </c>
      <c r="N21" s="4">
        <v>32</v>
      </c>
      <c r="O21" s="4">
        <v>44</v>
      </c>
      <c r="P21" s="4">
        <v>525600</v>
      </c>
      <c r="Q21" s="4">
        <v>645200</v>
      </c>
      <c r="R21" s="5">
        <v>1.49E-2</v>
      </c>
      <c r="S21" s="4">
        <v>1202100</v>
      </c>
      <c r="T21" s="4">
        <f t="shared" si="2"/>
        <v>1517790</v>
      </c>
      <c r="U21" s="4">
        <f t="shared" si="3"/>
        <v>474200</v>
      </c>
      <c r="V21" s="5">
        <v>2.4300000000000002E-2</v>
      </c>
    </row>
    <row r="22" spans="1:22" x14ac:dyDescent="0.2">
      <c r="A22" s="16" t="s">
        <v>324</v>
      </c>
      <c r="B22" s="4">
        <v>141000</v>
      </c>
      <c r="C22" s="4">
        <v>18000</v>
      </c>
      <c r="D22" s="4">
        <v>123000</v>
      </c>
      <c r="E22" s="4">
        <v>2433356889</v>
      </c>
      <c r="F22" s="4">
        <f t="shared" si="0"/>
        <v>54505135209</v>
      </c>
      <c r="K22" s="24">
        <f t="shared" si="1"/>
        <v>-3653660000</v>
      </c>
      <c r="L22" s="4">
        <v>229</v>
      </c>
      <c r="M22" s="4">
        <v>202</v>
      </c>
      <c r="N22" s="4">
        <v>37</v>
      </c>
      <c r="O22" s="4">
        <v>20</v>
      </c>
      <c r="P22" s="4">
        <v>733200</v>
      </c>
      <c r="Q22" s="4">
        <v>519100</v>
      </c>
      <c r="R22" s="5">
        <v>5.21E-2</v>
      </c>
      <c r="S22" s="4">
        <v>1309400</v>
      </c>
      <c r="T22" s="4">
        <f t="shared" si="2"/>
        <v>1514190</v>
      </c>
      <c r="U22" s="4">
        <f t="shared" si="3"/>
        <v>474200</v>
      </c>
      <c r="V22" s="5">
        <v>4.9599999999999998E-2</v>
      </c>
    </row>
    <row r="23" spans="1:22" x14ac:dyDescent="0.2">
      <c r="A23" s="16" t="s">
        <v>323</v>
      </c>
      <c r="B23" s="4">
        <v>0</v>
      </c>
      <c r="C23" s="4">
        <v>21800</v>
      </c>
      <c r="D23" s="4">
        <v>-21800</v>
      </c>
      <c r="E23" s="4">
        <v>-417787824</v>
      </c>
      <c r="F23" s="4">
        <f t="shared" si="0"/>
        <v>52071778320</v>
      </c>
      <c r="K23" s="24">
        <f t="shared" si="1"/>
        <v>-3653660000</v>
      </c>
      <c r="L23" s="4">
        <v>119</v>
      </c>
      <c r="M23" s="4">
        <v>192</v>
      </c>
      <c r="N23" s="4">
        <v>13</v>
      </c>
      <c r="O23" s="4">
        <v>14</v>
      </c>
      <c r="P23" s="4">
        <v>301100</v>
      </c>
      <c r="Q23" s="4">
        <v>306700</v>
      </c>
      <c r="R23" s="5">
        <v>0</v>
      </c>
      <c r="S23" s="4">
        <v>640300</v>
      </c>
      <c r="T23" s="4">
        <f t="shared" si="2"/>
        <v>1662370</v>
      </c>
      <c r="U23" s="4">
        <f t="shared" si="3"/>
        <v>474200</v>
      </c>
      <c r="V23" s="5">
        <v>2.58E-2</v>
      </c>
    </row>
    <row r="24" spans="1:22" x14ac:dyDescent="0.2">
      <c r="A24" s="16" t="s">
        <v>322</v>
      </c>
      <c r="B24" s="4">
        <v>141600</v>
      </c>
      <c r="C24" s="4">
        <v>12100</v>
      </c>
      <c r="D24" s="4">
        <v>129500</v>
      </c>
      <c r="E24" s="4">
        <v>2462940462</v>
      </c>
      <c r="F24" s="4">
        <f t="shared" si="0"/>
        <v>52489566144</v>
      </c>
      <c r="K24" s="24">
        <f t="shared" si="1"/>
        <v>-3653660000</v>
      </c>
      <c r="L24" s="4">
        <v>191</v>
      </c>
      <c r="M24" s="4">
        <v>171</v>
      </c>
      <c r="N24" s="4">
        <v>29</v>
      </c>
      <c r="O24" s="4">
        <v>19</v>
      </c>
      <c r="P24" s="4">
        <v>568400</v>
      </c>
      <c r="Q24" s="4">
        <v>464200</v>
      </c>
      <c r="R24" s="5">
        <v>2.6800000000000001E-2</v>
      </c>
      <c r="S24" s="4">
        <v>1082500</v>
      </c>
      <c r="T24" s="4">
        <f t="shared" si="2"/>
        <v>1650590</v>
      </c>
      <c r="U24" s="4">
        <f t="shared" si="3"/>
        <v>474200</v>
      </c>
      <c r="V24" s="5">
        <v>4.1500000000000002E-2</v>
      </c>
    </row>
    <row r="25" spans="1:22" x14ac:dyDescent="0.2">
      <c r="A25" s="16" t="s">
        <v>321</v>
      </c>
      <c r="B25" s="4">
        <v>26200</v>
      </c>
      <c r="C25" s="4">
        <v>0</v>
      </c>
      <c r="D25" s="4">
        <v>26200</v>
      </c>
      <c r="E25" s="4">
        <v>492870510</v>
      </c>
      <c r="F25" s="4">
        <f t="shared" si="0"/>
        <v>50026625682</v>
      </c>
      <c r="K25" s="24">
        <f t="shared" si="1"/>
        <v>-3653660000</v>
      </c>
      <c r="L25" s="4">
        <v>106</v>
      </c>
      <c r="M25" s="4">
        <v>93</v>
      </c>
      <c r="N25" s="4">
        <v>13</v>
      </c>
      <c r="O25" s="4">
        <v>9</v>
      </c>
      <c r="P25" s="4">
        <v>243900</v>
      </c>
      <c r="Q25" s="4">
        <v>220200</v>
      </c>
      <c r="R25" s="5">
        <v>-1.6E-2</v>
      </c>
      <c r="S25" s="4">
        <v>474200</v>
      </c>
      <c r="T25" s="4">
        <f t="shared" si="2"/>
        <v>1700340</v>
      </c>
      <c r="U25" s="4">
        <f t="shared" si="3"/>
        <v>872700</v>
      </c>
      <c r="V25" s="5">
        <v>3.1300000000000001E-2</v>
      </c>
    </row>
    <row r="26" spans="1:22" x14ac:dyDescent="0.2">
      <c r="A26" s="16" t="s">
        <v>320</v>
      </c>
      <c r="B26" s="4">
        <v>999300</v>
      </c>
      <c r="C26" s="4">
        <v>114900</v>
      </c>
      <c r="D26" s="4">
        <v>884400</v>
      </c>
      <c r="E26" s="4">
        <v>16428906779</v>
      </c>
      <c r="F26" s="4">
        <f t="shared" si="0"/>
        <v>49533755172</v>
      </c>
      <c r="G26" s="4">
        <v>0</v>
      </c>
      <c r="H26" s="4">
        <v>1058400</v>
      </c>
      <c r="I26" s="4">
        <v>-1058400</v>
      </c>
      <c r="J26" s="4">
        <v>-19479390000</v>
      </c>
      <c r="K26" s="24">
        <f t="shared" si="1"/>
        <v>-3653660000</v>
      </c>
      <c r="L26" s="4">
        <v>392</v>
      </c>
      <c r="M26" s="4">
        <v>155</v>
      </c>
      <c r="N26" s="4">
        <v>45</v>
      </c>
      <c r="O26" s="4">
        <v>42</v>
      </c>
      <c r="P26" s="4">
        <v>1631900</v>
      </c>
      <c r="Q26" s="4">
        <v>1150200</v>
      </c>
      <c r="R26" s="5">
        <v>-1.5700000000000002E-2</v>
      </c>
      <c r="S26" s="4">
        <v>2861500</v>
      </c>
      <c r="T26" s="4">
        <f t="shared" si="2"/>
        <v>1454330</v>
      </c>
      <c r="U26" s="4">
        <f t="shared" si="3"/>
        <v>872700</v>
      </c>
      <c r="V26" s="5">
        <v>9.1899999999999996E-2</v>
      </c>
    </row>
    <row r="27" spans="1:22" x14ac:dyDescent="0.2">
      <c r="A27" s="16" t="s">
        <v>319</v>
      </c>
      <c r="B27" s="4">
        <v>17100</v>
      </c>
      <c r="C27" s="4">
        <v>18900</v>
      </c>
      <c r="D27" s="4">
        <v>-1800</v>
      </c>
      <c r="E27" s="4">
        <v>-34568973</v>
      </c>
      <c r="F27" s="4">
        <f t="shared" si="0"/>
        <v>33104848393</v>
      </c>
      <c r="K27" s="24">
        <f t="shared" si="1"/>
        <v>15825730000</v>
      </c>
      <c r="L27" s="4">
        <v>159</v>
      </c>
      <c r="M27" s="4">
        <v>126</v>
      </c>
      <c r="N27" s="4">
        <v>18</v>
      </c>
      <c r="O27" s="4">
        <v>14</v>
      </c>
      <c r="P27" s="4">
        <v>354000</v>
      </c>
      <c r="Q27" s="4">
        <v>492600</v>
      </c>
      <c r="R27" s="5">
        <v>3.2099999999999997E-2</v>
      </c>
      <c r="S27" s="4">
        <v>872700</v>
      </c>
      <c r="T27" s="4">
        <f t="shared" si="2"/>
        <v>1451350</v>
      </c>
      <c r="U27" s="4">
        <f t="shared" si="3"/>
        <v>893800</v>
      </c>
      <c r="V27" s="5">
        <v>3.1E-2</v>
      </c>
    </row>
    <row r="28" spans="1:22" x14ac:dyDescent="0.2">
      <c r="A28" s="16" t="s">
        <v>318</v>
      </c>
      <c r="B28" s="4">
        <v>50100</v>
      </c>
      <c r="C28" s="4">
        <v>29400</v>
      </c>
      <c r="D28" s="4">
        <v>20700</v>
      </c>
      <c r="E28" s="4">
        <v>386147978</v>
      </c>
      <c r="F28" s="4">
        <f t="shared" si="0"/>
        <v>33139417366</v>
      </c>
      <c r="K28" s="24">
        <f t="shared" si="1"/>
        <v>15825730000</v>
      </c>
      <c r="L28" s="4">
        <v>361</v>
      </c>
      <c r="M28" s="4">
        <v>168</v>
      </c>
      <c r="N28" s="4">
        <v>15</v>
      </c>
      <c r="O28" s="4">
        <v>27</v>
      </c>
      <c r="P28" s="4">
        <v>443800</v>
      </c>
      <c r="Q28" s="4">
        <v>562300</v>
      </c>
      <c r="R28" s="5">
        <v>1.09E-2</v>
      </c>
      <c r="S28" s="4">
        <v>1015200</v>
      </c>
      <c r="T28" s="4">
        <f t="shared" si="2"/>
        <v>1523080</v>
      </c>
      <c r="U28" s="4">
        <f t="shared" si="3"/>
        <v>893800</v>
      </c>
      <c r="V28" s="5">
        <v>2.6499999999999999E-2</v>
      </c>
    </row>
    <row r="29" spans="1:22" x14ac:dyDescent="0.2">
      <c r="A29" s="16" t="s">
        <v>317</v>
      </c>
      <c r="B29" s="4">
        <v>115900</v>
      </c>
      <c r="C29" s="4">
        <v>51400</v>
      </c>
      <c r="D29" s="4">
        <v>64500</v>
      </c>
      <c r="E29" s="4">
        <v>1214838995</v>
      </c>
      <c r="F29" s="4">
        <f t="shared" si="0"/>
        <v>32753269388</v>
      </c>
      <c r="K29" s="24">
        <f t="shared" si="1"/>
        <v>15825730000</v>
      </c>
      <c r="L29" s="4">
        <v>470</v>
      </c>
      <c r="M29" s="4">
        <v>216</v>
      </c>
      <c r="N29" s="4">
        <v>33</v>
      </c>
      <c r="O29" s="4">
        <v>54</v>
      </c>
      <c r="P29" s="4">
        <v>988800</v>
      </c>
      <c r="Q29" s="4">
        <v>1160500</v>
      </c>
      <c r="R29" s="5">
        <v>-5.9400000000000001E-2</v>
      </c>
      <c r="S29" s="4">
        <v>2270900</v>
      </c>
      <c r="T29" s="4">
        <f t="shared" si="2"/>
        <v>1414320</v>
      </c>
      <c r="U29" s="4">
        <f t="shared" si="3"/>
        <v>893800</v>
      </c>
      <c r="V29" s="5">
        <v>6.13E-2</v>
      </c>
    </row>
    <row r="30" spans="1:22" x14ac:dyDescent="0.2">
      <c r="A30" s="16" t="s">
        <v>316</v>
      </c>
      <c r="B30" s="4">
        <v>8000</v>
      </c>
      <c r="C30" s="4">
        <v>98500</v>
      </c>
      <c r="D30" s="4">
        <v>-90500</v>
      </c>
      <c r="E30" s="4">
        <v>-1803415904</v>
      </c>
      <c r="F30" s="4">
        <f t="shared" si="0"/>
        <v>31538430393</v>
      </c>
      <c r="K30" s="24">
        <f t="shared" si="1"/>
        <v>15825730000</v>
      </c>
      <c r="L30" s="4">
        <v>632</v>
      </c>
      <c r="M30" s="4">
        <v>218</v>
      </c>
      <c r="N30" s="4">
        <v>84</v>
      </c>
      <c r="O30" s="4">
        <v>59</v>
      </c>
      <c r="P30" s="4">
        <v>2134800</v>
      </c>
      <c r="Q30" s="4">
        <v>1511600</v>
      </c>
      <c r="R30" s="5">
        <v>-0.10710000000000001</v>
      </c>
      <c r="S30" s="4">
        <v>3757400</v>
      </c>
      <c r="T30" s="4">
        <f t="shared" si="2"/>
        <v>1172320</v>
      </c>
      <c r="U30" s="4">
        <f t="shared" si="3"/>
        <v>893800</v>
      </c>
      <c r="V30" s="5">
        <v>8.8399999999999992E-2</v>
      </c>
    </row>
    <row r="31" spans="1:22" x14ac:dyDescent="0.2">
      <c r="A31" s="16" t="s">
        <v>315</v>
      </c>
      <c r="B31" s="4">
        <v>316800</v>
      </c>
      <c r="C31" s="4">
        <v>61300</v>
      </c>
      <c r="D31" s="4">
        <v>255500</v>
      </c>
      <c r="E31" s="4">
        <v>5590656160</v>
      </c>
      <c r="F31" s="4">
        <f t="shared" si="0"/>
        <v>33341846297</v>
      </c>
      <c r="K31" s="24">
        <f t="shared" si="1"/>
        <v>15825730000</v>
      </c>
      <c r="L31" s="4">
        <v>280</v>
      </c>
      <c r="M31" s="4">
        <v>89</v>
      </c>
      <c r="N31" s="4">
        <v>16</v>
      </c>
      <c r="O31" s="4">
        <v>21</v>
      </c>
      <c r="P31" s="4">
        <v>426500</v>
      </c>
      <c r="Q31" s="4">
        <v>462600</v>
      </c>
      <c r="R31" s="5">
        <v>-1.38E-2</v>
      </c>
      <c r="S31" s="4">
        <v>893800</v>
      </c>
      <c r="T31" s="4">
        <f t="shared" si="2"/>
        <v>1509110</v>
      </c>
      <c r="U31" s="4">
        <f t="shared" si="3"/>
        <v>401400</v>
      </c>
      <c r="V31" s="5">
        <v>4.0399999999999998E-2</v>
      </c>
    </row>
    <row r="32" spans="1:22" x14ac:dyDescent="0.2">
      <c r="A32" s="16" t="s">
        <v>314</v>
      </c>
      <c r="B32" s="4">
        <v>355200</v>
      </c>
      <c r="C32" s="4">
        <v>68100</v>
      </c>
      <c r="D32" s="4">
        <v>287100</v>
      </c>
      <c r="E32" s="4">
        <v>6253716182</v>
      </c>
      <c r="F32" s="4">
        <f t="shared" si="0"/>
        <v>27751190137</v>
      </c>
      <c r="K32" s="24">
        <f t="shared" si="1"/>
        <v>15825730000</v>
      </c>
      <c r="L32" s="4">
        <v>547</v>
      </c>
      <c r="M32" s="4">
        <v>211</v>
      </c>
      <c r="N32" s="4">
        <v>35</v>
      </c>
      <c r="O32" s="4">
        <v>31</v>
      </c>
      <c r="P32" s="4">
        <v>731000</v>
      </c>
      <c r="Q32" s="4">
        <v>510400</v>
      </c>
      <c r="R32" s="5">
        <v>1.3899999999999999E-2</v>
      </c>
      <c r="S32" s="4">
        <v>1273400</v>
      </c>
      <c r="T32" s="4">
        <f t="shared" si="2"/>
        <v>1433330</v>
      </c>
      <c r="U32" s="4">
        <f t="shared" si="3"/>
        <v>401400</v>
      </c>
      <c r="V32" s="5">
        <v>4.0800000000000003E-2</v>
      </c>
    </row>
    <row r="33" spans="1:22" x14ac:dyDescent="0.2">
      <c r="A33" s="16" t="s">
        <v>313</v>
      </c>
      <c r="B33" s="4">
        <v>296900</v>
      </c>
      <c r="C33" s="4">
        <v>111800</v>
      </c>
      <c r="D33" s="4">
        <v>185100</v>
      </c>
      <c r="E33" s="4">
        <v>4167908415</v>
      </c>
      <c r="F33" s="4">
        <f t="shared" si="0"/>
        <v>21497473955</v>
      </c>
      <c r="K33" s="24">
        <f t="shared" si="1"/>
        <v>15825730000</v>
      </c>
      <c r="L33" s="4">
        <v>355</v>
      </c>
      <c r="M33" s="4">
        <v>295</v>
      </c>
      <c r="N33" s="4">
        <v>38</v>
      </c>
      <c r="O33" s="4">
        <v>60</v>
      </c>
      <c r="P33" s="4">
        <v>833600</v>
      </c>
      <c r="Q33" s="4">
        <v>977200</v>
      </c>
      <c r="R33" s="5">
        <v>-3.6799999999999999E-2</v>
      </c>
      <c r="S33" s="4">
        <v>2122100</v>
      </c>
      <c r="T33" s="4">
        <f t="shared" si="2"/>
        <v>1262060</v>
      </c>
      <c r="U33" s="4">
        <f t="shared" si="3"/>
        <v>401400</v>
      </c>
      <c r="V33" s="5">
        <v>8.0600000000000005E-2</v>
      </c>
    </row>
    <row r="34" spans="1:22" x14ac:dyDescent="0.2">
      <c r="A34" s="16" t="s">
        <v>270</v>
      </c>
      <c r="B34" s="4">
        <v>300400</v>
      </c>
      <c r="C34" s="4">
        <v>78300</v>
      </c>
      <c r="D34" s="4">
        <v>222100</v>
      </c>
      <c r="E34" s="4">
        <v>4907127636</v>
      </c>
      <c r="F34" s="4">
        <f t="shared" si="0"/>
        <v>17329565540</v>
      </c>
      <c r="K34" s="24">
        <f t="shared" si="1"/>
        <v>15825730000</v>
      </c>
      <c r="L34" s="4">
        <v>406</v>
      </c>
      <c r="M34" s="4">
        <v>103</v>
      </c>
      <c r="N34" s="4">
        <v>24</v>
      </c>
      <c r="O34" s="4">
        <v>18</v>
      </c>
      <c r="P34" s="4">
        <v>664500</v>
      </c>
      <c r="Q34" s="4">
        <v>244600</v>
      </c>
      <c r="R34" s="5">
        <v>4.1700000000000001E-2</v>
      </c>
      <c r="S34" s="4">
        <v>964700</v>
      </c>
      <c r="T34" s="4">
        <f t="shared" si="2"/>
        <v>1261280</v>
      </c>
      <c r="U34" s="4">
        <f t="shared" si="3"/>
        <v>401400</v>
      </c>
      <c r="V34" s="5">
        <v>4.4299999999999999E-2</v>
      </c>
    </row>
    <row r="35" spans="1:22" x14ac:dyDescent="0.2">
      <c r="A35" s="16" t="s">
        <v>269</v>
      </c>
      <c r="B35" s="4">
        <v>47700</v>
      </c>
      <c r="C35" s="4">
        <v>76100</v>
      </c>
      <c r="D35" s="4">
        <v>-28400</v>
      </c>
      <c r="E35" s="4">
        <v>-608061916</v>
      </c>
      <c r="F35" s="4">
        <f t="shared" si="0"/>
        <v>12422437904</v>
      </c>
      <c r="K35" s="24">
        <f t="shared" si="1"/>
        <v>15825730000</v>
      </c>
      <c r="L35" s="4">
        <v>189</v>
      </c>
      <c r="M35" s="4">
        <v>164</v>
      </c>
      <c r="N35" s="4">
        <v>28</v>
      </c>
      <c r="O35" s="4">
        <v>29</v>
      </c>
      <c r="P35" s="4">
        <v>388600</v>
      </c>
      <c r="Q35" s="4">
        <v>522900</v>
      </c>
      <c r="R35" s="5">
        <v>2.86E-2</v>
      </c>
      <c r="S35" s="4">
        <v>971700</v>
      </c>
      <c r="T35" s="4">
        <f t="shared" si="2"/>
        <v>1222890</v>
      </c>
      <c r="U35" s="4">
        <f t="shared" si="3"/>
        <v>401400</v>
      </c>
      <c r="V35" s="5">
        <v>5.9400000000000001E-2</v>
      </c>
    </row>
    <row r="36" spans="1:22" x14ac:dyDescent="0.2">
      <c r="A36" s="16" t="s">
        <v>268</v>
      </c>
      <c r="B36" s="4">
        <v>900</v>
      </c>
      <c r="C36" s="4">
        <v>52200</v>
      </c>
      <c r="D36" s="4">
        <v>-51300</v>
      </c>
      <c r="E36" s="4">
        <v>-1081733476</v>
      </c>
      <c r="F36" s="4">
        <f t="shared" si="0"/>
        <v>13030499820</v>
      </c>
      <c r="K36" s="24">
        <f t="shared" si="1"/>
        <v>15825730000</v>
      </c>
      <c r="L36" s="4">
        <v>69</v>
      </c>
      <c r="M36" s="4">
        <v>106</v>
      </c>
      <c r="N36" s="4">
        <v>9</v>
      </c>
      <c r="O36" s="4">
        <v>20</v>
      </c>
      <c r="P36" s="4">
        <v>104700</v>
      </c>
      <c r="Q36" s="4">
        <v>270400</v>
      </c>
      <c r="R36" s="5">
        <v>-1.9E-2</v>
      </c>
      <c r="S36" s="4">
        <v>401400</v>
      </c>
      <c r="T36" s="4">
        <f t="shared" si="2"/>
        <v>1239780</v>
      </c>
      <c r="U36" s="4">
        <f t="shared" si="3"/>
        <v>842900</v>
      </c>
      <c r="V36" s="5">
        <v>3.2500000000000001E-2</v>
      </c>
    </row>
    <row r="37" spans="1:22" x14ac:dyDescent="0.2">
      <c r="A37" s="16" t="s">
        <v>254</v>
      </c>
      <c r="B37" s="4">
        <v>72600</v>
      </c>
      <c r="C37" s="4">
        <v>66000</v>
      </c>
      <c r="D37" s="4">
        <v>6600</v>
      </c>
      <c r="E37" s="4">
        <v>137980012</v>
      </c>
      <c r="F37" s="4">
        <f t="shared" si="0"/>
        <v>14112233296</v>
      </c>
      <c r="K37" s="24">
        <f t="shared" si="1"/>
        <v>15825730000</v>
      </c>
      <c r="L37" s="4">
        <v>214</v>
      </c>
      <c r="M37" s="4">
        <v>126</v>
      </c>
      <c r="N37" s="4">
        <v>32</v>
      </c>
      <c r="O37" s="4">
        <v>21</v>
      </c>
      <c r="P37" s="4">
        <v>498000</v>
      </c>
      <c r="Q37" s="4">
        <v>315900</v>
      </c>
      <c r="R37" s="5">
        <v>5.4199999999999998E-2</v>
      </c>
      <c r="S37" s="4">
        <v>842900</v>
      </c>
      <c r="T37" s="4">
        <f t="shared" si="2"/>
        <v>1226040</v>
      </c>
      <c r="U37" s="4">
        <f t="shared" si="3"/>
        <v>515600</v>
      </c>
      <c r="V37" s="5">
        <v>5.6100000000000004E-2</v>
      </c>
    </row>
    <row r="38" spans="1:22" x14ac:dyDescent="0.2">
      <c r="A38" s="16" t="s">
        <v>253</v>
      </c>
      <c r="B38" s="4">
        <v>63200</v>
      </c>
      <c r="C38" s="4">
        <v>106400</v>
      </c>
      <c r="D38" s="4">
        <v>-43200</v>
      </c>
      <c r="E38" s="4">
        <v>-915398899</v>
      </c>
      <c r="F38" s="4">
        <f t="shared" si="0"/>
        <v>13974253284</v>
      </c>
      <c r="K38" s="24">
        <f t="shared" si="1"/>
        <v>15825730000</v>
      </c>
      <c r="L38" s="4">
        <v>251</v>
      </c>
      <c r="M38" s="4">
        <v>322</v>
      </c>
      <c r="N38" s="4">
        <v>26</v>
      </c>
      <c r="O38" s="4">
        <v>71</v>
      </c>
      <c r="P38" s="4">
        <v>370300</v>
      </c>
      <c r="Q38" s="4">
        <v>1155100</v>
      </c>
      <c r="R38" s="5">
        <v>-7.8799999999999995E-2</v>
      </c>
      <c r="S38" s="4">
        <v>1732500</v>
      </c>
      <c r="T38" s="4">
        <f t="shared" si="2"/>
        <v>1198520</v>
      </c>
      <c r="U38" s="4">
        <f t="shared" si="3"/>
        <v>409400</v>
      </c>
      <c r="V38" s="5">
        <v>8.5600000000000009E-2</v>
      </c>
    </row>
    <row r="39" spans="1:22" x14ac:dyDescent="0.2">
      <c r="A39" s="16" t="s">
        <v>252</v>
      </c>
      <c r="B39" s="4">
        <v>85900</v>
      </c>
      <c r="C39" s="4">
        <v>20800</v>
      </c>
      <c r="D39" s="4">
        <v>65100</v>
      </c>
      <c r="E39" s="4">
        <v>1439754747</v>
      </c>
      <c r="F39" s="4">
        <f t="shared" si="0"/>
        <v>14889652183</v>
      </c>
      <c r="K39" s="24">
        <f t="shared" si="1"/>
        <v>15825730000</v>
      </c>
      <c r="L39" s="4">
        <v>176</v>
      </c>
      <c r="M39" s="4">
        <v>176</v>
      </c>
      <c r="N39" s="4">
        <v>23</v>
      </c>
      <c r="O39" s="4">
        <v>38</v>
      </c>
      <c r="P39" s="4">
        <v>297800</v>
      </c>
      <c r="Q39" s="4">
        <v>658300</v>
      </c>
      <c r="R39" s="5">
        <v>-1.8200000000000001E-2</v>
      </c>
      <c r="S39" s="4">
        <v>1183300</v>
      </c>
      <c r="T39" s="4">
        <f t="shared" si="2"/>
        <v>1151340</v>
      </c>
      <c r="U39" s="4">
        <f t="shared" si="3"/>
        <v>409400</v>
      </c>
      <c r="V39" s="5">
        <v>3.5299999999999998E-2</v>
      </c>
    </row>
    <row r="40" spans="1:22" x14ac:dyDescent="0.2">
      <c r="A40" s="16" t="s">
        <v>251</v>
      </c>
      <c r="B40" s="4">
        <v>125000</v>
      </c>
      <c r="C40" s="4">
        <v>28400</v>
      </c>
      <c r="D40" s="4">
        <v>96600</v>
      </c>
      <c r="E40" s="4">
        <v>2189083558</v>
      </c>
      <c r="F40" s="4">
        <f t="shared" si="0"/>
        <v>13449897436</v>
      </c>
      <c r="K40" s="24">
        <f t="shared" si="1"/>
        <v>15825730000</v>
      </c>
      <c r="L40" s="4">
        <v>378</v>
      </c>
      <c r="M40" s="4">
        <v>214</v>
      </c>
      <c r="N40" s="4">
        <v>41</v>
      </c>
      <c r="O40" s="4">
        <v>47</v>
      </c>
      <c r="P40" s="4">
        <v>693200</v>
      </c>
      <c r="Q40" s="4">
        <v>556000</v>
      </c>
      <c r="R40" s="5">
        <v>-1.34E-2</v>
      </c>
      <c r="S40" s="4">
        <v>1337400</v>
      </c>
      <c r="T40" s="4">
        <f t="shared" si="2"/>
        <v>1105260</v>
      </c>
      <c r="U40" s="4">
        <f t="shared" si="3"/>
        <v>409400</v>
      </c>
      <c r="V40" s="5">
        <v>5.1799999999999999E-2</v>
      </c>
    </row>
    <row r="41" spans="1:22" x14ac:dyDescent="0.2">
      <c r="A41" s="16" t="s">
        <v>250</v>
      </c>
      <c r="B41" s="4">
        <v>274800</v>
      </c>
      <c r="C41" s="4">
        <v>74800</v>
      </c>
      <c r="D41" s="4">
        <v>200000</v>
      </c>
      <c r="E41" s="4">
        <v>4470160733</v>
      </c>
      <c r="F41" s="4">
        <f t="shared" si="0"/>
        <v>11260813878</v>
      </c>
      <c r="K41" s="24">
        <f t="shared" si="1"/>
        <v>15825730000</v>
      </c>
      <c r="L41" s="4">
        <v>483</v>
      </c>
      <c r="M41" s="4">
        <v>512</v>
      </c>
      <c r="N41" s="4">
        <v>92</v>
      </c>
      <c r="O41" s="4">
        <v>75</v>
      </c>
      <c r="P41" s="4">
        <v>2283700</v>
      </c>
      <c r="Q41" s="4">
        <v>1863100</v>
      </c>
      <c r="R41" s="5">
        <v>9.1799999999999993E-2</v>
      </c>
      <c r="S41" s="4">
        <v>4261700</v>
      </c>
      <c r="T41" s="4">
        <f t="shared" si="2"/>
        <v>769490</v>
      </c>
      <c r="U41" s="4">
        <f t="shared" si="3"/>
        <v>409400</v>
      </c>
      <c r="V41" s="5">
        <v>8.3800000000000013E-2</v>
      </c>
    </row>
    <row r="42" spans="1:22" x14ac:dyDescent="0.2">
      <c r="A42" s="16" t="s">
        <v>249</v>
      </c>
      <c r="B42" s="4">
        <v>8900</v>
      </c>
      <c r="C42" s="4">
        <v>1400</v>
      </c>
      <c r="D42" s="4">
        <v>7500</v>
      </c>
      <c r="E42" s="4">
        <v>152653365</v>
      </c>
      <c r="F42" s="4">
        <f t="shared" si="0"/>
        <v>6790653145</v>
      </c>
      <c r="K42" s="24">
        <f t="shared" si="1"/>
        <v>15825730000</v>
      </c>
      <c r="L42" s="4">
        <v>158</v>
      </c>
      <c r="M42" s="4">
        <v>106</v>
      </c>
      <c r="N42" s="4">
        <v>14</v>
      </c>
      <c r="O42" s="4">
        <v>14</v>
      </c>
      <c r="P42" s="4">
        <v>230400</v>
      </c>
      <c r="Q42" s="4">
        <v>242500</v>
      </c>
      <c r="R42" s="5">
        <v>4.8999999999999998E-3</v>
      </c>
      <c r="S42" s="4">
        <v>515600</v>
      </c>
      <c r="T42" s="4">
        <f t="shared" si="2"/>
        <v>813500</v>
      </c>
      <c r="U42" s="4">
        <f t="shared" si="3"/>
        <v>409400</v>
      </c>
      <c r="V42" s="5">
        <v>2.4199999999999999E-2</v>
      </c>
    </row>
    <row r="43" spans="1:22" x14ac:dyDescent="0.2">
      <c r="A43" s="16" t="s">
        <v>248</v>
      </c>
      <c r="B43" s="4">
        <v>300</v>
      </c>
      <c r="C43" s="4">
        <v>17500</v>
      </c>
      <c r="D43" s="4">
        <v>-17200</v>
      </c>
      <c r="E43" s="4">
        <v>-353214645</v>
      </c>
      <c r="F43" s="4">
        <f t="shared" si="0"/>
        <v>6637999780</v>
      </c>
      <c r="K43" s="24">
        <f t="shared" si="1"/>
        <v>15825730000</v>
      </c>
      <c r="L43" s="4">
        <v>112</v>
      </c>
      <c r="M43" s="4">
        <v>108</v>
      </c>
      <c r="N43" s="4">
        <v>9</v>
      </c>
      <c r="O43" s="4">
        <v>12</v>
      </c>
      <c r="P43" s="4">
        <v>143500</v>
      </c>
      <c r="Q43" s="4">
        <v>227200</v>
      </c>
      <c r="R43" s="5">
        <v>-9.7000000000000003E-3</v>
      </c>
      <c r="S43" s="4">
        <v>409400</v>
      </c>
      <c r="T43" s="4">
        <f t="shared" si="2"/>
        <v>1113030</v>
      </c>
      <c r="U43" s="4">
        <f t="shared" si="3"/>
        <v>570300</v>
      </c>
      <c r="V43" s="5">
        <v>2.8799999999999999E-2</v>
      </c>
    </row>
    <row r="44" spans="1:22" x14ac:dyDescent="0.2">
      <c r="A44" s="16" t="s">
        <v>247</v>
      </c>
      <c r="B44" s="4">
        <v>69900</v>
      </c>
      <c r="C44" s="4">
        <v>300</v>
      </c>
      <c r="D44" s="4">
        <v>69600</v>
      </c>
      <c r="E44" s="4">
        <v>1453464604</v>
      </c>
      <c r="F44" s="4">
        <f t="shared" si="0"/>
        <v>6991214425</v>
      </c>
      <c r="K44" s="24">
        <f t="shared" si="1"/>
        <v>15825730000</v>
      </c>
      <c r="L44" s="4">
        <v>185</v>
      </c>
      <c r="M44" s="4">
        <v>148</v>
      </c>
      <c r="N44" s="4">
        <v>39</v>
      </c>
      <c r="O44" s="4">
        <v>20</v>
      </c>
      <c r="P44" s="4">
        <v>603600</v>
      </c>
      <c r="Q44" s="4">
        <v>327000</v>
      </c>
      <c r="R44" s="5">
        <v>9.7999999999999997E-3</v>
      </c>
      <c r="S44" s="4">
        <v>956900</v>
      </c>
      <c r="T44" s="4">
        <f t="shared" si="2"/>
        <v>1090730</v>
      </c>
      <c r="U44" s="4">
        <f t="shared" si="3"/>
        <v>570300</v>
      </c>
      <c r="V44" s="5">
        <v>3.7599999999999995E-2</v>
      </c>
    </row>
    <row r="45" spans="1:22" x14ac:dyDescent="0.2">
      <c r="A45" s="16" t="s">
        <v>246</v>
      </c>
      <c r="B45" s="4">
        <v>8500</v>
      </c>
      <c r="C45" s="4">
        <v>8000</v>
      </c>
      <c r="D45" s="4">
        <v>500</v>
      </c>
      <c r="E45" s="4">
        <v>10241230</v>
      </c>
      <c r="F45" s="4">
        <f t="shared" si="0"/>
        <v>5537749821</v>
      </c>
      <c r="K45" s="24">
        <f t="shared" si="1"/>
        <v>15825730000</v>
      </c>
      <c r="L45" s="4">
        <v>138</v>
      </c>
      <c r="M45" s="4">
        <v>101</v>
      </c>
      <c r="N45" s="4">
        <v>19</v>
      </c>
      <c r="O45" s="4">
        <v>15</v>
      </c>
      <c r="P45" s="4">
        <v>301400</v>
      </c>
      <c r="Q45" s="4">
        <v>283800</v>
      </c>
      <c r="R45" s="5">
        <v>4.8999999999999998E-3</v>
      </c>
      <c r="S45" s="4">
        <v>587800</v>
      </c>
      <c r="T45" s="4">
        <f t="shared" si="2"/>
        <v>1099440</v>
      </c>
      <c r="U45" s="4">
        <f t="shared" si="3"/>
        <v>570300</v>
      </c>
      <c r="V45" s="5">
        <v>1.9400000000000001E-2</v>
      </c>
    </row>
    <row r="46" spans="1:22" x14ac:dyDescent="0.2">
      <c r="F46" s="4">
        <f t="shared" si="0"/>
        <v>5527508591</v>
      </c>
      <c r="K46" s="24">
        <f t="shared" si="1"/>
        <v>15825730000</v>
      </c>
      <c r="L46" s="4">
        <v>116</v>
      </c>
      <c r="M46" s="4">
        <v>121</v>
      </c>
      <c r="N46" s="4">
        <v>15</v>
      </c>
      <c r="O46" s="4">
        <v>22</v>
      </c>
      <c r="P46" s="4">
        <v>219500</v>
      </c>
      <c r="Q46" s="4">
        <v>339300</v>
      </c>
      <c r="R46" s="5">
        <v>-4.7999999999999996E-3</v>
      </c>
      <c r="S46" s="4">
        <v>570300</v>
      </c>
      <c r="T46" s="4">
        <f t="shared" si="2"/>
        <v>1156810</v>
      </c>
      <c r="U46" s="4">
        <f t="shared" si="3"/>
        <v>705500</v>
      </c>
      <c r="V46" s="5">
        <v>2.8799999999999999E-2</v>
      </c>
    </row>
    <row r="47" spans="1:22" x14ac:dyDescent="0.2">
      <c r="A47" s="16" t="s">
        <v>244</v>
      </c>
      <c r="B47" s="4">
        <v>2000</v>
      </c>
      <c r="C47" s="4">
        <v>0</v>
      </c>
      <c r="D47" s="4">
        <v>2000</v>
      </c>
      <c r="E47" s="4">
        <v>40943643</v>
      </c>
      <c r="F47" s="4">
        <f t="shared" ref="F47:F73" si="4">E47+F48</f>
        <v>5527508591</v>
      </c>
      <c r="K47" s="24">
        <f t="shared" ref="K47:K73" si="5">J47+K48</f>
        <v>15825730000</v>
      </c>
      <c r="L47" s="4">
        <v>143</v>
      </c>
      <c r="M47" s="4">
        <v>126</v>
      </c>
      <c r="N47" s="4">
        <v>11</v>
      </c>
      <c r="O47" s="4">
        <v>24</v>
      </c>
      <c r="P47" s="4">
        <v>267700</v>
      </c>
      <c r="Q47" s="4">
        <v>374800</v>
      </c>
      <c r="R47" s="5">
        <v>1.4800000000000001E-2</v>
      </c>
      <c r="S47" s="4">
        <v>705500</v>
      </c>
      <c r="T47" s="4">
        <f t="shared" si="2"/>
        <v>1155560</v>
      </c>
      <c r="U47" s="4">
        <f t="shared" ref="U47:U73" si="6">MIN(S48:S52)</f>
        <v>711500</v>
      </c>
      <c r="V47" s="5">
        <v>1.9400000000000001E-2</v>
      </c>
    </row>
    <row r="48" spans="1:22" x14ac:dyDescent="0.2">
      <c r="A48" s="16" t="s">
        <v>243</v>
      </c>
      <c r="B48" s="4">
        <v>12900</v>
      </c>
      <c r="C48" s="4">
        <v>38700</v>
      </c>
      <c r="D48" s="4">
        <v>-25800</v>
      </c>
      <c r="E48" s="4">
        <v>-524441431</v>
      </c>
      <c r="F48" s="4">
        <f t="shared" si="4"/>
        <v>5486564948</v>
      </c>
      <c r="K48" s="24">
        <f t="shared" si="5"/>
        <v>15825730000</v>
      </c>
      <c r="L48" s="4">
        <v>323</v>
      </c>
      <c r="M48" s="4">
        <v>166</v>
      </c>
      <c r="N48" s="4">
        <v>56</v>
      </c>
      <c r="O48" s="4">
        <v>30</v>
      </c>
      <c r="P48" s="4">
        <v>890800</v>
      </c>
      <c r="Q48" s="4">
        <v>555800</v>
      </c>
      <c r="R48" s="5">
        <v>2.53E-2</v>
      </c>
      <c r="S48" s="4">
        <v>1457300</v>
      </c>
      <c r="T48" s="4">
        <f t="shared" si="2"/>
        <v>1092050</v>
      </c>
      <c r="U48" s="4">
        <f t="shared" si="6"/>
        <v>711500</v>
      </c>
      <c r="V48" s="5">
        <v>4.8099999999999997E-2</v>
      </c>
    </row>
    <row r="49" spans="1:22" x14ac:dyDescent="0.2">
      <c r="A49" s="16" t="s">
        <v>236</v>
      </c>
      <c r="B49" s="4">
        <v>7700</v>
      </c>
      <c r="C49" s="4">
        <v>36300</v>
      </c>
      <c r="D49" s="4">
        <v>-28600</v>
      </c>
      <c r="E49" s="4">
        <v>-566831499</v>
      </c>
      <c r="F49" s="4">
        <f t="shared" si="4"/>
        <v>6011006379</v>
      </c>
      <c r="K49" s="24">
        <f t="shared" si="5"/>
        <v>15825730000</v>
      </c>
      <c r="L49" s="4">
        <v>122</v>
      </c>
      <c r="M49" s="4">
        <v>383</v>
      </c>
      <c r="N49" s="4">
        <v>14</v>
      </c>
      <c r="O49" s="4">
        <v>19</v>
      </c>
      <c r="P49" s="4">
        <v>231300</v>
      </c>
      <c r="Q49" s="4">
        <v>426600</v>
      </c>
      <c r="R49" s="5">
        <v>-1.01E-2</v>
      </c>
      <c r="S49" s="4">
        <v>711500</v>
      </c>
      <c r="T49" s="4">
        <f t="shared" si="2"/>
        <v>1096350</v>
      </c>
      <c r="U49" s="4">
        <f t="shared" si="6"/>
        <v>733900</v>
      </c>
      <c r="V49" s="5">
        <v>2.4799999999999999E-2</v>
      </c>
    </row>
    <row r="50" spans="1:22" x14ac:dyDescent="0.2">
      <c r="A50" s="16" t="s">
        <v>235</v>
      </c>
      <c r="B50" s="4">
        <v>0</v>
      </c>
      <c r="C50" s="4">
        <v>40600</v>
      </c>
      <c r="D50" s="4">
        <v>-40600</v>
      </c>
      <c r="E50" s="4">
        <v>-806065901</v>
      </c>
      <c r="F50" s="4">
        <f t="shared" si="4"/>
        <v>6577837878</v>
      </c>
      <c r="K50" s="24">
        <f t="shared" si="5"/>
        <v>15825730000</v>
      </c>
      <c r="L50" s="4">
        <v>158</v>
      </c>
      <c r="M50" s="4">
        <v>134</v>
      </c>
      <c r="N50" s="4">
        <v>16</v>
      </c>
      <c r="O50" s="4">
        <v>18</v>
      </c>
      <c r="P50" s="4">
        <v>408200</v>
      </c>
      <c r="Q50" s="4">
        <v>430700</v>
      </c>
      <c r="R50" s="5">
        <v>1.0200000000000001E-2</v>
      </c>
      <c r="S50" s="4">
        <v>876600</v>
      </c>
      <c r="T50" s="4">
        <f t="shared" si="2"/>
        <v>1066110</v>
      </c>
      <c r="U50" s="4">
        <f t="shared" si="6"/>
        <v>674900</v>
      </c>
      <c r="V50" s="5">
        <v>3.4500000000000003E-2</v>
      </c>
    </row>
    <row r="51" spans="1:22" x14ac:dyDescent="0.2">
      <c r="A51" s="16" t="s">
        <v>234</v>
      </c>
      <c r="B51" s="4">
        <v>68500</v>
      </c>
      <c r="C51" s="4">
        <v>21200</v>
      </c>
      <c r="D51" s="4">
        <v>47300</v>
      </c>
      <c r="E51" s="4">
        <v>909835906</v>
      </c>
      <c r="F51" s="4">
        <f t="shared" si="4"/>
        <v>7383903779</v>
      </c>
      <c r="K51" s="24">
        <f t="shared" si="5"/>
        <v>15825730000</v>
      </c>
      <c r="L51" s="4">
        <v>202</v>
      </c>
      <c r="M51" s="4">
        <v>253</v>
      </c>
      <c r="N51" s="4">
        <v>18</v>
      </c>
      <c r="O51" s="4">
        <v>17</v>
      </c>
      <c r="P51" s="4">
        <v>424000</v>
      </c>
      <c r="Q51" s="4">
        <v>444400</v>
      </c>
      <c r="R51" s="5">
        <v>3.1300000000000001E-2</v>
      </c>
      <c r="S51" s="4">
        <v>904000</v>
      </c>
      <c r="T51" s="4">
        <f t="shared" si="2"/>
        <v>1083240</v>
      </c>
      <c r="U51" s="4">
        <f t="shared" si="6"/>
        <v>674900</v>
      </c>
      <c r="V51" s="5">
        <v>5.5300000000000002E-2</v>
      </c>
    </row>
    <row r="52" spans="1:22" x14ac:dyDescent="0.2">
      <c r="A52" s="16" t="s">
        <v>233</v>
      </c>
      <c r="B52" s="4">
        <v>27500</v>
      </c>
      <c r="C52" s="4">
        <v>8100</v>
      </c>
      <c r="D52" s="4">
        <v>19400</v>
      </c>
      <c r="E52" s="4">
        <v>375546406</v>
      </c>
      <c r="F52" s="4">
        <f t="shared" si="4"/>
        <v>6474067873</v>
      </c>
      <c r="K52" s="24">
        <f t="shared" si="5"/>
        <v>15825730000</v>
      </c>
      <c r="L52" s="4">
        <v>186</v>
      </c>
      <c r="M52" s="4">
        <v>202</v>
      </c>
      <c r="N52" s="4">
        <v>11</v>
      </c>
      <c r="O52" s="4">
        <v>18</v>
      </c>
      <c r="P52" s="4">
        <v>346900</v>
      </c>
      <c r="Q52" s="4">
        <v>503000</v>
      </c>
      <c r="R52" s="5">
        <v>-1.04E-2</v>
      </c>
      <c r="S52" s="4">
        <v>955700</v>
      </c>
      <c r="T52" s="4">
        <f t="shared" si="2"/>
        <v>1105570</v>
      </c>
      <c r="U52" s="4">
        <f t="shared" si="6"/>
        <v>674900</v>
      </c>
      <c r="V52" s="5">
        <v>2.5399999999999999E-2</v>
      </c>
    </row>
    <row r="53" spans="1:22" x14ac:dyDescent="0.2">
      <c r="A53" s="16" t="s">
        <v>232</v>
      </c>
      <c r="B53" s="4">
        <v>41600</v>
      </c>
      <c r="C53" s="4">
        <v>172600</v>
      </c>
      <c r="D53" s="4">
        <v>-131000</v>
      </c>
      <c r="E53" s="4">
        <v>-2585621879</v>
      </c>
      <c r="F53" s="4">
        <f t="shared" si="4"/>
        <v>6098521467</v>
      </c>
      <c r="K53" s="24">
        <f t="shared" si="5"/>
        <v>15825730000</v>
      </c>
      <c r="L53" s="4">
        <v>451</v>
      </c>
      <c r="M53" s="4">
        <v>313</v>
      </c>
      <c r="N53" s="4">
        <v>49</v>
      </c>
      <c r="O53" s="4">
        <v>92</v>
      </c>
      <c r="P53" s="4">
        <v>1151700</v>
      </c>
      <c r="Q53" s="4">
        <v>2207400</v>
      </c>
      <c r="R53" s="5">
        <v>-0.10300000000000001</v>
      </c>
      <c r="S53" s="4">
        <v>3404700</v>
      </c>
      <c r="T53" s="4">
        <f t="shared" si="2"/>
        <v>831290</v>
      </c>
      <c r="U53" s="4">
        <f t="shared" si="6"/>
        <v>674900</v>
      </c>
      <c r="V53" s="5">
        <v>9.820000000000001E-2</v>
      </c>
    </row>
    <row r="54" spans="1:22" x14ac:dyDescent="0.2">
      <c r="A54" s="16" t="s">
        <v>231</v>
      </c>
      <c r="B54" s="4">
        <v>600</v>
      </c>
      <c r="C54" s="4">
        <v>84000</v>
      </c>
      <c r="D54" s="4">
        <v>-83400</v>
      </c>
      <c r="E54" s="4">
        <v>-1779907595</v>
      </c>
      <c r="F54" s="4">
        <f t="shared" si="4"/>
        <v>8684143346</v>
      </c>
      <c r="K54" s="24">
        <f t="shared" si="5"/>
        <v>15825730000</v>
      </c>
      <c r="L54" s="4">
        <v>106</v>
      </c>
      <c r="M54" s="4">
        <v>154</v>
      </c>
      <c r="N54" s="4">
        <v>16</v>
      </c>
      <c r="O54" s="4">
        <v>33</v>
      </c>
      <c r="P54" s="4">
        <v>242200</v>
      </c>
      <c r="Q54" s="4">
        <v>448900</v>
      </c>
      <c r="R54" s="5">
        <v>-4.5999999999999999E-3</v>
      </c>
      <c r="S54" s="4">
        <v>733900</v>
      </c>
      <c r="T54" s="4">
        <f t="shared" si="2"/>
        <v>832930</v>
      </c>
      <c r="U54" s="4">
        <f t="shared" si="6"/>
        <v>674900</v>
      </c>
      <c r="V54" s="5">
        <v>2.3099999999999999E-2</v>
      </c>
    </row>
    <row r="55" spans="1:22" x14ac:dyDescent="0.2">
      <c r="A55" s="16" t="s">
        <v>230</v>
      </c>
      <c r="B55" s="4">
        <v>100</v>
      </c>
      <c r="C55" s="4">
        <v>101300</v>
      </c>
      <c r="D55" s="4">
        <v>-101200</v>
      </c>
      <c r="E55" s="4">
        <v>-2183516331</v>
      </c>
      <c r="F55" s="4">
        <f t="shared" si="4"/>
        <v>10464050941</v>
      </c>
      <c r="K55" s="24">
        <f t="shared" si="5"/>
        <v>15825730000</v>
      </c>
      <c r="L55" s="4">
        <v>118</v>
      </c>
      <c r="M55" s="4">
        <v>142</v>
      </c>
      <c r="N55" s="4">
        <v>13</v>
      </c>
      <c r="O55" s="4">
        <v>32</v>
      </c>
      <c r="P55" s="4">
        <v>223400</v>
      </c>
      <c r="Q55" s="4">
        <v>417500</v>
      </c>
      <c r="R55" s="5">
        <v>-1.3899999999999999E-2</v>
      </c>
      <c r="S55" s="4">
        <v>674900</v>
      </c>
      <c r="T55" s="4">
        <f t="shared" si="2"/>
        <v>828500</v>
      </c>
      <c r="U55" s="4">
        <f t="shared" si="6"/>
        <v>574200</v>
      </c>
      <c r="V55" s="5">
        <v>3.1899999999999998E-2</v>
      </c>
    </row>
    <row r="56" spans="1:22" x14ac:dyDescent="0.2">
      <c r="A56" s="16" t="s">
        <v>229</v>
      </c>
      <c r="B56" s="4">
        <v>147400</v>
      </c>
      <c r="C56" s="4">
        <v>4500</v>
      </c>
      <c r="D56" s="4">
        <v>142900</v>
      </c>
      <c r="E56" s="4">
        <v>3070172416</v>
      </c>
      <c r="F56" s="4">
        <f t="shared" si="4"/>
        <v>12647567272</v>
      </c>
      <c r="K56" s="24">
        <f t="shared" si="5"/>
        <v>15825730000</v>
      </c>
      <c r="L56" s="4">
        <v>216</v>
      </c>
      <c r="M56" s="4">
        <v>164</v>
      </c>
      <c r="N56" s="4">
        <v>42</v>
      </c>
      <c r="O56" s="4">
        <v>29</v>
      </c>
      <c r="P56" s="4">
        <v>640300</v>
      </c>
      <c r="Q56" s="4">
        <v>403800</v>
      </c>
      <c r="R56" s="5">
        <v>4.8099999999999997E-2</v>
      </c>
      <c r="S56" s="4">
        <v>1144000</v>
      </c>
      <c r="T56" s="4">
        <f t="shared" si="2"/>
        <v>793270</v>
      </c>
      <c r="U56" s="4">
        <f t="shared" si="6"/>
        <v>574200</v>
      </c>
      <c r="V56" s="5">
        <v>5.0300000000000004E-2</v>
      </c>
    </row>
    <row r="57" spans="1:22" x14ac:dyDescent="0.2">
      <c r="A57" s="16" t="s">
        <v>228</v>
      </c>
      <c r="B57" s="4">
        <v>43100</v>
      </c>
      <c r="C57" s="4">
        <v>21700</v>
      </c>
      <c r="D57" s="4">
        <v>21400</v>
      </c>
      <c r="E57" s="4">
        <v>442794101</v>
      </c>
      <c r="F57" s="4">
        <f t="shared" si="4"/>
        <v>9577394856</v>
      </c>
      <c r="G57" s="4">
        <v>25000</v>
      </c>
      <c r="H57" s="4">
        <v>0</v>
      </c>
      <c r="I57" s="4">
        <v>25000</v>
      </c>
      <c r="J57" s="4">
        <v>520000000</v>
      </c>
      <c r="K57" s="24">
        <f t="shared" si="5"/>
        <v>15825730000</v>
      </c>
      <c r="L57" s="4">
        <v>137</v>
      </c>
      <c r="M57" s="4">
        <v>102</v>
      </c>
      <c r="N57" s="4">
        <v>19</v>
      </c>
      <c r="O57" s="4">
        <v>21</v>
      </c>
      <c r="P57" s="4">
        <v>377000</v>
      </c>
      <c r="Q57" s="4">
        <v>263200</v>
      </c>
      <c r="R57" s="5">
        <v>2.4700000000000003E-2</v>
      </c>
      <c r="S57" s="4">
        <v>693000</v>
      </c>
      <c r="T57" s="4">
        <f t="shared" si="2"/>
        <v>892220</v>
      </c>
      <c r="U57" s="4">
        <f t="shared" si="6"/>
        <v>574200</v>
      </c>
      <c r="V57" s="5">
        <v>2.8799999999999999E-2</v>
      </c>
    </row>
    <row r="58" spans="1:22" x14ac:dyDescent="0.2">
      <c r="A58" s="16" t="s">
        <v>227</v>
      </c>
      <c r="B58" s="4">
        <v>138000</v>
      </c>
      <c r="C58" s="4">
        <v>1300</v>
      </c>
      <c r="D58" s="4">
        <v>136700</v>
      </c>
      <c r="E58" s="4">
        <v>2807685324</v>
      </c>
      <c r="F58" s="4">
        <f t="shared" si="4"/>
        <v>9134600755</v>
      </c>
      <c r="K58" s="24">
        <f t="shared" si="5"/>
        <v>15305730000</v>
      </c>
      <c r="L58" s="4">
        <v>141</v>
      </c>
      <c r="M58" s="4">
        <v>117</v>
      </c>
      <c r="N58" s="4">
        <v>29</v>
      </c>
      <c r="O58" s="4">
        <v>26</v>
      </c>
      <c r="P58" s="4">
        <v>410200</v>
      </c>
      <c r="Q58" s="4">
        <v>378900</v>
      </c>
      <c r="R58" s="5">
        <v>-1.47E-2</v>
      </c>
      <c r="S58" s="4">
        <v>822200</v>
      </c>
      <c r="T58" s="4">
        <f t="shared" si="2"/>
        <v>909680</v>
      </c>
      <c r="U58" s="4">
        <f t="shared" si="6"/>
        <v>574200</v>
      </c>
      <c r="V58" s="5">
        <v>3.3500000000000002E-2</v>
      </c>
    </row>
    <row r="59" spans="1:22" x14ac:dyDescent="0.2">
      <c r="A59" s="16" t="s">
        <v>226</v>
      </c>
      <c r="B59" s="4">
        <v>17000</v>
      </c>
      <c r="C59" s="4">
        <v>50100</v>
      </c>
      <c r="D59" s="4">
        <v>-33100</v>
      </c>
      <c r="E59" s="4">
        <v>-672676231</v>
      </c>
      <c r="F59" s="4">
        <f t="shared" si="4"/>
        <v>6326915431</v>
      </c>
      <c r="G59" s="4">
        <v>11100</v>
      </c>
      <c r="H59" s="4">
        <v>0</v>
      </c>
      <c r="I59" s="4">
        <v>11100</v>
      </c>
      <c r="J59" s="4">
        <v>228660000</v>
      </c>
      <c r="K59" s="24">
        <f t="shared" si="5"/>
        <v>15305730000</v>
      </c>
      <c r="L59" s="4">
        <v>138</v>
      </c>
      <c r="M59" s="4">
        <v>125</v>
      </c>
      <c r="N59" s="4">
        <v>13</v>
      </c>
      <c r="O59" s="4">
        <v>21</v>
      </c>
      <c r="P59" s="4">
        <v>264700</v>
      </c>
      <c r="Q59" s="4">
        <v>466700</v>
      </c>
      <c r="R59" s="5">
        <v>1.4800000000000001E-2</v>
      </c>
      <c r="S59" s="4">
        <v>754500</v>
      </c>
      <c r="T59" s="4">
        <f t="shared" si="2"/>
        <v>986940</v>
      </c>
      <c r="U59" s="4">
        <f t="shared" si="6"/>
        <v>574200</v>
      </c>
      <c r="V59" s="5">
        <v>2.92E-2</v>
      </c>
    </row>
    <row r="60" spans="1:22" x14ac:dyDescent="0.2">
      <c r="A60" s="16" t="s">
        <v>225</v>
      </c>
      <c r="B60" s="4">
        <v>34200</v>
      </c>
      <c r="C60" s="4">
        <v>0</v>
      </c>
      <c r="D60" s="4">
        <v>34200</v>
      </c>
      <c r="E60" s="4">
        <v>699479903</v>
      </c>
      <c r="F60" s="4">
        <f t="shared" si="4"/>
        <v>6999591662</v>
      </c>
      <c r="K60" s="24">
        <f t="shared" si="5"/>
        <v>15077070000</v>
      </c>
      <c r="L60" s="4">
        <v>140</v>
      </c>
      <c r="M60" s="4">
        <v>150</v>
      </c>
      <c r="N60" s="4">
        <v>17</v>
      </c>
      <c r="O60" s="4">
        <v>14</v>
      </c>
      <c r="P60" s="4">
        <v>247800</v>
      </c>
      <c r="Q60" s="4">
        <v>297400</v>
      </c>
      <c r="R60" s="5">
        <v>-4.8999999999999998E-3</v>
      </c>
      <c r="S60" s="4">
        <v>574200</v>
      </c>
      <c r="T60" s="4">
        <f t="shared" si="2"/>
        <v>1054640</v>
      </c>
      <c r="U60" s="4">
        <f t="shared" si="6"/>
        <v>630600</v>
      </c>
      <c r="V60" s="5">
        <v>4.3099999999999999E-2</v>
      </c>
    </row>
    <row r="61" spans="1:22" x14ac:dyDescent="0.2">
      <c r="A61" s="16" t="s">
        <v>224</v>
      </c>
      <c r="B61" s="4">
        <v>1100</v>
      </c>
      <c r="C61" s="4">
        <v>73100</v>
      </c>
      <c r="D61" s="4">
        <v>-72000</v>
      </c>
      <c r="E61" s="4">
        <v>-1461613391</v>
      </c>
      <c r="F61" s="4">
        <f t="shared" si="4"/>
        <v>6300111759</v>
      </c>
      <c r="G61" s="4">
        <v>150000</v>
      </c>
      <c r="H61" s="4">
        <v>0</v>
      </c>
      <c r="I61" s="4">
        <v>150000</v>
      </c>
      <c r="J61" s="4">
        <v>3075000000</v>
      </c>
      <c r="K61" s="24">
        <f t="shared" si="5"/>
        <v>15077070000</v>
      </c>
      <c r="L61" s="4">
        <v>124</v>
      </c>
      <c r="M61" s="4">
        <v>168</v>
      </c>
      <c r="N61" s="4">
        <v>17</v>
      </c>
      <c r="O61" s="4">
        <v>47</v>
      </c>
      <c r="P61" s="4">
        <v>274800</v>
      </c>
      <c r="Q61" s="4">
        <v>736600</v>
      </c>
      <c r="R61" s="5">
        <v>-4.8999999999999998E-3</v>
      </c>
      <c r="S61" s="4">
        <v>1075300</v>
      </c>
      <c r="T61" s="4">
        <f t="shared" si="2"/>
        <v>1058240</v>
      </c>
      <c r="U61" s="4">
        <f t="shared" si="6"/>
        <v>630600</v>
      </c>
      <c r="V61" s="5">
        <v>3.85E-2</v>
      </c>
    </row>
    <row r="62" spans="1:22" x14ac:dyDescent="0.2">
      <c r="A62" s="16" t="s">
        <v>223</v>
      </c>
      <c r="B62" s="4">
        <v>57500</v>
      </c>
      <c r="C62" s="4">
        <v>31000</v>
      </c>
      <c r="D62" s="4">
        <v>26500</v>
      </c>
      <c r="E62" s="4">
        <v>535161095</v>
      </c>
      <c r="F62" s="4">
        <f t="shared" si="4"/>
        <v>7761725150</v>
      </c>
      <c r="G62" s="4">
        <v>72500</v>
      </c>
      <c r="H62" s="4">
        <v>0</v>
      </c>
      <c r="I62" s="4">
        <v>72500</v>
      </c>
      <c r="J62" s="4">
        <v>1475750000</v>
      </c>
      <c r="K62" s="24">
        <f t="shared" si="5"/>
        <v>12002070000</v>
      </c>
      <c r="L62" s="4">
        <v>207</v>
      </c>
      <c r="M62" s="4">
        <v>158</v>
      </c>
      <c r="N62" s="4">
        <v>24</v>
      </c>
      <c r="O62" s="4">
        <v>32</v>
      </c>
      <c r="P62" s="4">
        <v>531800</v>
      </c>
      <c r="Q62" s="4">
        <v>542500</v>
      </c>
      <c r="R62" s="5">
        <v>3.0200000000000001E-2</v>
      </c>
      <c r="S62" s="4">
        <v>1179000</v>
      </c>
      <c r="T62" s="4">
        <f t="shared" si="2"/>
        <v>1014730</v>
      </c>
      <c r="U62" s="4">
        <f t="shared" si="6"/>
        <v>630600</v>
      </c>
      <c r="V62" s="5">
        <v>2.9300000000000003E-2</v>
      </c>
    </row>
    <row r="63" spans="1:22" x14ac:dyDescent="0.2">
      <c r="A63" s="16" t="s">
        <v>222</v>
      </c>
      <c r="B63" s="4">
        <v>0</v>
      </c>
      <c r="C63" s="4">
        <v>98000</v>
      </c>
      <c r="D63" s="4">
        <v>-98000</v>
      </c>
      <c r="E63" s="4">
        <v>-1941055900</v>
      </c>
      <c r="F63" s="4">
        <f t="shared" si="4"/>
        <v>7226564055</v>
      </c>
      <c r="K63" s="24">
        <f t="shared" si="5"/>
        <v>10526320000</v>
      </c>
      <c r="L63" s="4">
        <v>95</v>
      </c>
      <c r="M63" s="4">
        <v>135</v>
      </c>
      <c r="N63" s="4">
        <v>11</v>
      </c>
      <c r="O63" s="4">
        <v>24</v>
      </c>
      <c r="P63" s="4">
        <v>222600</v>
      </c>
      <c r="Q63" s="4">
        <v>393800</v>
      </c>
      <c r="R63" s="5">
        <v>1.0200000000000001E-2</v>
      </c>
      <c r="S63" s="4">
        <v>661900</v>
      </c>
      <c r="T63" s="4">
        <f t="shared" si="2"/>
        <v>1217210</v>
      </c>
      <c r="U63" s="4">
        <f t="shared" si="6"/>
        <v>630600</v>
      </c>
      <c r="V63" s="5">
        <v>2.4900000000000002E-2</v>
      </c>
    </row>
    <row r="64" spans="1:22" x14ac:dyDescent="0.2">
      <c r="A64" s="16" t="s">
        <v>221</v>
      </c>
      <c r="B64" s="4">
        <v>4800</v>
      </c>
      <c r="C64" s="4">
        <v>45100</v>
      </c>
      <c r="D64" s="4">
        <v>-40300</v>
      </c>
      <c r="E64" s="4">
        <v>-792814816</v>
      </c>
      <c r="F64" s="4">
        <f t="shared" si="4"/>
        <v>9167619955</v>
      </c>
      <c r="K64" s="24">
        <f t="shared" si="5"/>
        <v>10526320000</v>
      </c>
      <c r="L64" s="4">
        <v>163</v>
      </c>
      <c r="M64" s="4">
        <v>93</v>
      </c>
      <c r="N64" s="4">
        <v>12</v>
      </c>
      <c r="O64" s="4">
        <v>17</v>
      </c>
      <c r="P64" s="4">
        <v>346800</v>
      </c>
      <c r="Q64" s="4">
        <v>386400</v>
      </c>
      <c r="R64" s="5">
        <v>0</v>
      </c>
      <c r="S64" s="4">
        <v>750300</v>
      </c>
      <c r="T64" s="4">
        <f t="shared" si="2"/>
        <v>1223960</v>
      </c>
      <c r="U64" s="4">
        <f t="shared" si="6"/>
        <v>630600</v>
      </c>
      <c r="V64" s="5">
        <v>2.0199999999999999E-2</v>
      </c>
    </row>
    <row r="65" spans="1:22" x14ac:dyDescent="0.2">
      <c r="A65" s="16" t="s">
        <v>220</v>
      </c>
      <c r="B65" s="4">
        <v>1800</v>
      </c>
      <c r="C65" s="4">
        <v>55700</v>
      </c>
      <c r="D65" s="4">
        <v>-53900</v>
      </c>
      <c r="E65" s="4">
        <v>-1062048162</v>
      </c>
      <c r="F65" s="4">
        <f t="shared" si="4"/>
        <v>9960434771</v>
      </c>
      <c r="K65" s="24">
        <f t="shared" si="5"/>
        <v>10526320000</v>
      </c>
      <c r="L65" s="4">
        <v>89</v>
      </c>
      <c r="M65" s="4">
        <v>119</v>
      </c>
      <c r="N65" s="4">
        <v>6</v>
      </c>
      <c r="O65" s="4">
        <v>21</v>
      </c>
      <c r="P65" s="4">
        <v>155000</v>
      </c>
      <c r="Q65" s="4">
        <v>419300</v>
      </c>
      <c r="R65" s="5">
        <v>-5.0000000000000001E-3</v>
      </c>
      <c r="S65" s="4">
        <v>630600</v>
      </c>
      <c r="T65" s="4">
        <f t="shared" si="2"/>
        <v>1276240</v>
      </c>
      <c r="U65" s="4">
        <f t="shared" si="6"/>
        <v>791700</v>
      </c>
      <c r="V65" s="5">
        <v>2.5000000000000001E-2</v>
      </c>
    </row>
    <row r="66" spans="1:22" x14ac:dyDescent="0.2">
      <c r="A66" s="16" t="s">
        <v>219</v>
      </c>
      <c r="B66" s="4">
        <v>28700</v>
      </c>
      <c r="C66" s="4">
        <v>97500</v>
      </c>
      <c r="D66" s="4">
        <v>-68800</v>
      </c>
      <c r="E66" s="4">
        <v>-1365049529</v>
      </c>
      <c r="F66" s="4">
        <f t="shared" si="4"/>
        <v>11022482933</v>
      </c>
      <c r="K66" s="24">
        <f t="shared" si="5"/>
        <v>10526320000</v>
      </c>
      <c r="L66" s="4">
        <v>152</v>
      </c>
      <c r="M66" s="4">
        <v>117</v>
      </c>
      <c r="N66" s="4">
        <v>20</v>
      </c>
      <c r="O66" s="4">
        <v>21</v>
      </c>
      <c r="P66" s="4">
        <v>398400</v>
      </c>
      <c r="Q66" s="4">
        <v>354700</v>
      </c>
      <c r="R66" s="5">
        <v>5.1000000000000004E-3</v>
      </c>
      <c r="S66" s="4">
        <v>791700</v>
      </c>
      <c r="T66" s="4">
        <f t="shared" si="2"/>
        <v>1364650</v>
      </c>
      <c r="U66" s="4">
        <f t="shared" si="6"/>
        <v>996800</v>
      </c>
      <c r="V66" s="5">
        <v>2.4799999999999999E-2</v>
      </c>
    </row>
    <row r="67" spans="1:22" x14ac:dyDescent="0.2">
      <c r="A67" s="16" t="s">
        <v>218</v>
      </c>
      <c r="B67" s="4">
        <v>170400</v>
      </c>
      <c r="C67" s="4">
        <v>45600</v>
      </c>
      <c r="D67" s="4">
        <v>124800</v>
      </c>
      <c r="E67" s="4">
        <v>2414669713</v>
      </c>
      <c r="F67" s="4">
        <f t="shared" si="4"/>
        <v>12387532462</v>
      </c>
      <c r="K67" s="24">
        <f t="shared" si="5"/>
        <v>10526320000</v>
      </c>
      <c r="L67" s="4">
        <v>180</v>
      </c>
      <c r="M67" s="4">
        <v>238</v>
      </c>
      <c r="N67" s="4">
        <v>42</v>
      </c>
      <c r="O67" s="4">
        <v>31</v>
      </c>
      <c r="P67" s="4">
        <v>1050500</v>
      </c>
      <c r="Q67" s="4">
        <v>614600</v>
      </c>
      <c r="R67" s="5">
        <v>5.3499999999999999E-2</v>
      </c>
      <c r="S67" s="4">
        <v>1682500</v>
      </c>
      <c r="T67" s="4">
        <f t="shared" si="2"/>
        <v>1230300</v>
      </c>
      <c r="U67" s="4">
        <f t="shared" si="6"/>
        <v>743900</v>
      </c>
      <c r="V67" s="5">
        <v>6.5099999999999991E-2</v>
      </c>
    </row>
    <row r="68" spans="1:22" x14ac:dyDescent="0.2">
      <c r="A68" s="16" t="s">
        <v>217</v>
      </c>
      <c r="B68" s="4">
        <v>84000</v>
      </c>
      <c r="C68" s="4">
        <v>15500</v>
      </c>
      <c r="D68" s="4">
        <v>68500</v>
      </c>
      <c r="E68" s="4">
        <v>1281049644</v>
      </c>
      <c r="F68" s="4">
        <f t="shared" si="4"/>
        <v>9972862749</v>
      </c>
      <c r="K68" s="24">
        <f t="shared" si="5"/>
        <v>10526320000</v>
      </c>
      <c r="L68" s="4">
        <v>218</v>
      </c>
      <c r="M68" s="4">
        <v>107</v>
      </c>
      <c r="N68" s="4">
        <v>23</v>
      </c>
      <c r="O68" s="4">
        <v>22</v>
      </c>
      <c r="P68" s="4">
        <v>579800</v>
      </c>
      <c r="Q68" s="4">
        <v>408200</v>
      </c>
      <c r="R68" s="5">
        <v>1.6399999999999998E-2</v>
      </c>
      <c r="S68" s="4">
        <v>996800</v>
      </c>
      <c r="T68" s="4">
        <f t="shared" si="2"/>
        <v>1216340</v>
      </c>
      <c r="U68" s="4">
        <f t="shared" si="6"/>
        <v>743900</v>
      </c>
      <c r="V68" s="5">
        <v>3.6900000000000002E-2</v>
      </c>
    </row>
    <row r="69" spans="1:22" x14ac:dyDescent="0.2">
      <c r="A69" s="16" t="s">
        <v>216</v>
      </c>
      <c r="B69" s="4">
        <v>91700</v>
      </c>
      <c r="C69" s="4">
        <v>36800</v>
      </c>
      <c r="D69" s="4">
        <v>54900</v>
      </c>
      <c r="E69" s="4">
        <v>1009204077</v>
      </c>
      <c r="F69" s="4">
        <f t="shared" si="4"/>
        <v>8691813105</v>
      </c>
      <c r="G69" s="4">
        <v>10000</v>
      </c>
      <c r="H69" s="4">
        <v>0</v>
      </c>
      <c r="I69" s="4">
        <v>10000</v>
      </c>
      <c r="J69" s="4">
        <v>184000000</v>
      </c>
      <c r="K69" s="24">
        <f t="shared" si="5"/>
        <v>10526320000</v>
      </c>
      <c r="L69" s="4">
        <v>145</v>
      </c>
      <c r="M69" s="4">
        <v>185</v>
      </c>
      <c r="N69" s="4">
        <v>25</v>
      </c>
      <c r="O69" s="4">
        <v>36</v>
      </c>
      <c r="P69" s="4">
        <v>602500</v>
      </c>
      <c r="Q69" s="4">
        <v>906400</v>
      </c>
      <c r="R69" s="5">
        <v>-1.0800000000000001E-2</v>
      </c>
      <c r="S69" s="4">
        <v>1527100</v>
      </c>
      <c r="T69" s="4">
        <f t="shared" si="2"/>
        <v>1180750</v>
      </c>
      <c r="U69" s="4">
        <f t="shared" si="6"/>
        <v>743900</v>
      </c>
      <c r="V69" s="5">
        <v>3.7499999999999999E-2</v>
      </c>
    </row>
    <row r="70" spans="1:22" x14ac:dyDescent="0.2">
      <c r="A70" s="16" t="s">
        <v>215</v>
      </c>
      <c r="B70" s="4">
        <v>51900</v>
      </c>
      <c r="C70" s="4">
        <v>116500</v>
      </c>
      <c r="D70" s="4">
        <v>-64600</v>
      </c>
      <c r="E70" s="4">
        <v>-1206311549</v>
      </c>
      <c r="F70" s="4">
        <f t="shared" si="4"/>
        <v>7682609028</v>
      </c>
      <c r="K70" s="24">
        <f t="shared" si="5"/>
        <v>10342320000</v>
      </c>
      <c r="L70" s="4">
        <v>211</v>
      </c>
      <c r="M70" s="4">
        <v>131</v>
      </c>
      <c r="N70" s="4">
        <v>17</v>
      </c>
      <c r="O70" s="4">
        <v>26</v>
      </c>
      <c r="P70" s="4">
        <v>438000</v>
      </c>
      <c r="Q70" s="4">
        <v>785800</v>
      </c>
      <c r="R70" s="5">
        <v>-2.1499999999999998E-2</v>
      </c>
      <c r="S70" s="4">
        <v>1251200</v>
      </c>
      <c r="T70" s="4">
        <f t="shared" si="2"/>
        <v>1133510</v>
      </c>
      <c r="U70" s="4">
        <f t="shared" si="6"/>
        <v>743900</v>
      </c>
      <c r="V70" s="5">
        <v>3.1600000000000003E-2</v>
      </c>
    </row>
    <row r="71" spans="1:22" x14ac:dyDescent="0.2">
      <c r="A71" s="16" t="s">
        <v>214</v>
      </c>
      <c r="B71" s="4">
        <v>76700</v>
      </c>
      <c r="C71" s="4">
        <v>7600</v>
      </c>
      <c r="D71" s="4">
        <v>69100</v>
      </c>
      <c r="E71" s="4">
        <v>1302448882</v>
      </c>
      <c r="F71" s="4">
        <f t="shared" si="4"/>
        <v>8888920577</v>
      </c>
      <c r="G71" s="4">
        <v>50000</v>
      </c>
      <c r="H71" s="4">
        <v>0</v>
      </c>
      <c r="I71" s="4">
        <v>50000</v>
      </c>
      <c r="J71" s="4">
        <v>950000000</v>
      </c>
      <c r="K71" s="24">
        <f t="shared" si="5"/>
        <v>10342320000</v>
      </c>
      <c r="L71" s="4">
        <v>235</v>
      </c>
      <c r="M71" s="4">
        <v>134</v>
      </c>
      <c r="N71" s="4">
        <v>24</v>
      </c>
      <c r="O71" s="4">
        <v>23</v>
      </c>
      <c r="P71" s="4">
        <v>590800</v>
      </c>
      <c r="Q71" s="4">
        <v>490000</v>
      </c>
      <c r="R71" s="5">
        <v>1.0700000000000001E-2</v>
      </c>
      <c r="S71" s="4">
        <v>1111300</v>
      </c>
      <c r="T71" s="4">
        <f t="shared" si="2"/>
        <v>1155940</v>
      </c>
      <c r="U71" s="4">
        <f t="shared" si="6"/>
        <v>743900</v>
      </c>
      <c r="V71" s="5">
        <v>3.6499999999999998E-2</v>
      </c>
    </row>
    <row r="72" spans="1:22" x14ac:dyDescent="0.2">
      <c r="A72" s="16" t="s">
        <v>213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7586471695</v>
      </c>
      <c r="G72" s="4">
        <v>72600</v>
      </c>
      <c r="H72" s="4">
        <v>0</v>
      </c>
      <c r="I72" s="4">
        <v>72600</v>
      </c>
      <c r="J72" s="4">
        <v>1349070000</v>
      </c>
      <c r="K72" s="24">
        <f t="shared" si="5"/>
        <v>9392320000</v>
      </c>
      <c r="L72" s="4">
        <v>80</v>
      </c>
      <c r="M72" s="4">
        <v>157</v>
      </c>
      <c r="N72" s="4">
        <v>16</v>
      </c>
      <c r="O72" s="4">
        <v>17</v>
      </c>
      <c r="P72" s="4">
        <v>298200</v>
      </c>
      <c r="Q72" s="4">
        <v>412600</v>
      </c>
      <c r="R72" s="5">
        <v>1.0800000000000001E-2</v>
      </c>
      <c r="S72" s="4">
        <v>743900</v>
      </c>
      <c r="T72" s="4">
        <f t="shared" si="2"/>
        <v>1238840</v>
      </c>
      <c r="U72" s="4">
        <f t="shared" si="6"/>
        <v>339000</v>
      </c>
      <c r="V72" s="5">
        <v>2.12E-2</v>
      </c>
    </row>
    <row r="73" spans="1:22" x14ac:dyDescent="0.2">
      <c r="A73" s="16" t="s">
        <v>212</v>
      </c>
      <c r="B73" s="4">
        <v>140400</v>
      </c>
      <c r="C73" s="4">
        <v>15000</v>
      </c>
      <c r="D73" s="4">
        <v>125400</v>
      </c>
      <c r="E73" s="4">
        <v>2319814119</v>
      </c>
      <c r="F73" s="4">
        <f t="shared" si="4"/>
        <v>7586471695</v>
      </c>
      <c r="G73" s="4">
        <v>408200</v>
      </c>
      <c r="H73" s="4">
        <v>0</v>
      </c>
      <c r="I73" s="4">
        <v>408200</v>
      </c>
      <c r="J73" s="4">
        <v>7568600000</v>
      </c>
      <c r="K73" s="24">
        <f t="shared" si="5"/>
        <v>8043250000</v>
      </c>
      <c r="L73" s="4">
        <v>284</v>
      </c>
      <c r="M73" s="4">
        <v>242</v>
      </c>
      <c r="N73" s="4">
        <v>57</v>
      </c>
      <c r="O73" s="4">
        <v>41</v>
      </c>
      <c r="P73" s="4">
        <v>1447100</v>
      </c>
      <c r="Q73" s="4">
        <v>1218400</v>
      </c>
      <c r="R73" s="5">
        <v>4.4999999999999998E-2</v>
      </c>
      <c r="S73" s="4">
        <v>2686700</v>
      </c>
      <c r="T73" s="4">
        <f t="shared" si="2"/>
        <v>1120040</v>
      </c>
      <c r="U73" s="4">
        <f t="shared" si="6"/>
        <v>339000</v>
      </c>
      <c r="V73" s="5">
        <v>6.3200000000000006E-2</v>
      </c>
    </row>
    <row r="74" spans="1:22" x14ac:dyDescent="0.2">
      <c r="A74" s="16" t="s">
        <v>211</v>
      </c>
      <c r="B74" s="4">
        <v>100</v>
      </c>
      <c r="C74" s="4">
        <v>3600</v>
      </c>
      <c r="D74" s="4">
        <v>-3500</v>
      </c>
      <c r="E74" s="4">
        <v>-61991214</v>
      </c>
      <c r="F74" s="4">
        <f t="shared" ref="F74:F79" si="7">E74+F75</f>
        <v>5266657576</v>
      </c>
      <c r="G74" s="4">
        <v>157700</v>
      </c>
      <c r="H74" s="4">
        <v>0</v>
      </c>
      <c r="I74" s="4">
        <v>157700</v>
      </c>
      <c r="J74" s="4">
        <v>2801160000</v>
      </c>
      <c r="K74" s="24">
        <f t="shared" ref="K74:K79" si="8">J74+K75</f>
        <v>474650000</v>
      </c>
      <c r="L74" s="4">
        <v>96</v>
      </c>
      <c r="M74" s="4">
        <v>132</v>
      </c>
      <c r="N74" s="4">
        <v>17</v>
      </c>
      <c r="O74" s="4">
        <v>20</v>
      </c>
      <c r="P74" s="4">
        <v>343700</v>
      </c>
      <c r="Q74" s="4">
        <v>398600</v>
      </c>
      <c r="R74" s="5">
        <v>0</v>
      </c>
      <c r="S74" s="4">
        <v>817800</v>
      </c>
      <c r="T74" s="4">
        <f t="shared" ref="T74:T79" si="9">AVERAGE(S75:S84)</f>
        <v>1312440</v>
      </c>
      <c r="U74" s="4">
        <f t="shared" ref="U74:U79" si="10">MIN(S75:S79)</f>
        <v>339000</v>
      </c>
      <c r="V74" s="5">
        <v>2.2400000000000003E-2</v>
      </c>
    </row>
    <row r="75" spans="1:22" x14ac:dyDescent="0.2">
      <c r="A75" s="16" t="s">
        <v>210</v>
      </c>
      <c r="B75" s="4">
        <v>14000</v>
      </c>
      <c r="C75" s="4">
        <v>52700</v>
      </c>
      <c r="D75" s="4">
        <v>-38700</v>
      </c>
      <c r="E75" s="4">
        <v>-668165197</v>
      </c>
      <c r="F75" s="4">
        <f t="shared" si="7"/>
        <v>5328648790</v>
      </c>
      <c r="G75" s="4">
        <v>101300</v>
      </c>
      <c r="H75" s="4">
        <v>0</v>
      </c>
      <c r="I75" s="4">
        <v>101300</v>
      </c>
      <c r="J75" s="4">
        <v>1744490000</v>
      </c>
      <c r="K75" s="24">
        <f t="shared" si="8"/>
        <v>-2326510000</v>
      </c>
      <c r="L75" s="4">
        <v>133</v>
      </c>
      <c r="M75" s="4">
        <v>105</v>
      </c>
      <c r="N75" s="4">
        <v>21</v>
      </c>
      <c r="O75" s="4">
        <v>16</v>
      </c>
      <c r="P75" s="4">
        <v>576900</v>
      </c>
      <c r="Q75" s="4">
        <v>553400</v>
      </c>
      <c r="R75" s="5">
        <v>2.8999999999999998E-2</v>
      </c>
      <c r="S75" s="4">
        <v>1153400</v>
      </c>
      <c r="T75" s="4">
        <f t="shared" si="9"/>
        <v>1254240</v>
      </c>
      <c r="U75" s="4">
        <f t="shared" si="10"/>
        <v>339000</v>
      </c>
      <c r="V75" s="5">
        <v>4.4999999999999998E-2</v>
      </c>
    </row>
    <row r="76" spans="1:22" x14ac:dyDescent="0.2">
      <c r="A76" s="16" t="s">
        <v>208</v>
      </c>
      <c r="B76" s="4">
        <v>0</v>
      </c>
      <c r="C76" s="4">
        <v>75800</v>
      </c>
      <c r="D76" s="4">
        <v>-75800</v>
      </c>
      <c r="E76" s="4">
        <v>-1339306572</v>
      </c>
      <c r="F76" s="4">
        <f t="shared" si="7"/>
        <v>5996813987</v>
      </c>
      <c r="K76" s="24">
        <f t="shared" si="8"/>
        <v>-4071000000</v>
      </c>
      <c r="L76" s="4">
        <v>143</v>
      </c>
      <c r="M76" s="4">
        <v>189</v>
      </c>
      <c r="N76" s="4">
        <v>19</v>
      </c>
      <c r="O76" s="4">
        <v>42</v>
      </c>
      <c r="P76" s="4">
        <v>521400</v>
      </c>
      <c r="Q76" s="4">
        <v>856500</v>
      </c>
      <c r="R76" s="5">
        <v>-1.15E-2</v>
      </c>
      <c r="S76" s="4">
        <v>1675800</v>
      </c>
      <c r="T76" s="4">
        <f t="shared" si="9"/>
        <v>1149380</v>
      </c>
      <c r="U76" s="4">
        <f t="shared" si="10"/>
        <v>339000</v>
      </c>
      <c r="V76" s="5">
        <v>4.9800000000000004E-2</v>
      </c>
    </row>
    <row r="77" spans="1:22" x14ac:dyDescent="0.2">
      <c r="A77" s="16" t="s">
        <v>207</v>
      </c>
      <c r="B77" s="4">
        <v>3600</v>
      </c>
      <c r="C77" s="4">
        <v>26500</v>
      </c>
      <c r="D77" s="4">
        <v>-22900</v>
      </c>
      <c r="E77" s="4">
        <v>-396963731</v>
      </c>
      <c r="F77" s="4">
        <f t="shared" si="7"/>
        <v>7336120559</v>
      </c>
      <c r="K77" s="24">
        <f t="shared" si="8"/>
        <v>-4071000000</v>
      </c>
      <c r="L77" s="4">
        <v>75</v>
      </c>
      <c r="M77" s="4">
        <v>119</v>
      </c>
      <c r="N77" s="4">
        <v>7</v>
      </c>
      <c r="O77" s="4">
        <v>4</v>
      </c>
      <c r="P77" s="4">
        <v>150100</v>
      </c>
      <c r="Q77" s="4">
        <v>181200</v>
      </c>
      <c r="R77" s="5">
        <v>5.7999999999999996E-3</v>
      </c>
      <c r="S77" s="4">
        <v>339000</v>
      </c>
      <c r="T77" s="4">
        <f t="shared" si="9"/>
        <v>1308230</v>
      </c>
      <c r="U77" s="4">
        <f t="shared" si="10"/>
        <v>778800</v>
      </c>
      <c r="V77" s="5">
        <v>3.9399999999999998E-2</v>
      </c>
    </row>
    <row r="78" spans="1:22" x14ac:dyDescent="0.2">
      <c r="A78" s="16" t="s">
        <v>206</v>
      </c>
      <c r="B78" s="4">
        <v>34600</v>
      </c>
      <c r="C78" s="4">
        <v>0</v>
      </c>
      <c r="D78" s="4">
        <v>34600</v>
      </c>
      <c r="E78" s="4">
        <v>590544743</v>
      </c>
      <c r="F78" s="4">
        <f t="shared" si="7"/>
        <v>7733084290</v>
      </c>
      <c r="K78" s="24">
        <f t="shared" si="8"/>
        <v>-4071000000</v>
      </c>
      <c r="L78" s="4">
        <v>159</v>
      </c>
      <c r="M78" s="4">
        <v>127</v>
      </c>
      <c r="N78" s="4">
        <v>14</v>
      </c>
      <c r="O78" s="4">
        <v>16</v>
      </c>
      <c r="P78" s="4">
        <v>395200</v>
      </c>
      <c r="Q78" s="4">
        <v>445200</v>
      </c>
      <c r="R78" s="5">
        <v>3.5799999999999998E-2</v>
      </c>
      <c r="S78" s="4">
        <v>857200</v>
      </c>
      <c r="T78" s="4">
        <f t="shared" si="9"/>
        <v>1296100</v>
      </c>
      <c r="U78" s="4">
        <f t="shared" si="10"/>
        <v>778800</v>
      </c>
      <c r="V78" s="5">
        <v>4.5999999999999999E-2</v>
      </c>
    </row>
    <row r="79" spans="1:22" x14ac:dyDescent="0.2">
      <c r="A79" s="16" t="s">
        <v>205</v>
      </c>
      <c r="B79" s="4">
        <v>46900</v>
      </c>
      <c r="C79" s="4">
        <v>116300</v>
      </c>
      <c r="D79" s="4">
        <v>-69400</v>
      </c>
      <c r="E79" s="4">
        <v>-1178892206</v>
      </c>
      <c r="F79" s="4">
        <f t="shared" si="7"/>
        <v>7142539547</v>
      </c>
      <c r="K79" s="24">
        <f t="shared" si="8"/>
        <v>-4071000000</v>
      </c>
      <c r="L79" s="4">
        <v>185</v>
      </c>
      <c r="M79" s="4">
        <v>142</v>
      </c>
      <c r="N79" s="4">
        <v>15</v>
      </c>
      <c r="O79" s="4">
        <v>28</v>
      </c>
      <c r="P79" s="4">
        <v>373000</v>
      </c>
      <c r="Q79" s="4">
        <v>614800</v>
      </c>
      <c r="R79" s="5">
        <v>-2.3799999999999998E-2</v>
      </c>
      <c r="S79" s="4">
        <v>1171200</v>
      </c>
      <c r="T79" s="4">
        <f t="shared" si="9"/>
        <v>1351670</v>
      </c>
      <c r="U79" s="4">
        <f t="shared" si="10"/>
        <v>778800</v>
      </c>
      <c r="V79" s="5">
        <v>2.8999999999999998E-2</v>
      </c>
    </row>
    <row r="80" spans="1:22" x14ac:dyDescent="0.2">
      <c r="A80" s="16" t="s">
        <v>204</v>
      </c>
      <c r="B80" s="4">
        <v>29300</v>
      </c>
      <c r="C80" s="4">
        <v>0</v>
      </c>
      <c r="D80" s="4">
        <v>29300</v>
      </c>
      <c r="E80" s="4">
        <v>500212851</v>
      </c>
      <c r="F80" s="4">
        <f t="shared" ref="F80:F102" si="11">E80+F81</f>
        <v>8321431753</v>
      </c>
      <c r="K80" s="24">
        <f t="shared" ref="K80:K94" si="12">J80+K81</f>
        <v>-4071000000</v>
      </c>
      <c r="L80" s="4">
        <v>133</v>
      </c>
      <c r="M80" s="4">
        <v>143</v>
      </c>
      <c r="N80" s="4">
        <v>10</v>
      </c>
      <c r="O80" s="4">
        <v>13</v>
      </c>
      <c r="P80" s="4">
        <v>446500</v>
      </c>
      <c r="Q80" s="4">
        <v>320800</v>
      </c>
      <c r="R80" s="5">
        <v>2.3900000000000001E-2</v>
      </c>
      <c r="S80" s="4">
        <v>778800</v>
      </c>
      <c r="T80" s="4">
        <f t="shared" ref="T80:T102" si="13">AVERAGE(S81:S90)</f>
        <v>1308900</v>
      </c>
      <c r="U80" s="4">
        <f t="shared" ref="U80:U90" si="14">MIN(S81:S85)</f>
        <v>571400</v>
      </c>
      <c r="V80" s="5">
        <v>2.3300000000000001E-2</v>
      </c>
    </row>
    <row r="81" spans="1:22" x14ac:dyDescent="0.2">
      <c r="A81" s="16" t="s">
        <v>203</v>
      </c>
      <c r="B81" s="4">
        <v>13900</v>
      </c>
      <c r="C81" s="4">
        <v>47400</v>
      </c>
      <c r="D81" s="4">
        <v>-33500</v>
      </c>
      <c r="E81" s="4">
        <v>-568259677</v>
      </c>
      <c r="F81" s="4">
        <f t="shared" si="11"/>
        <v>7821218902</v>
      </c>
      <c r="K81" s="24">
        <f t="shared" si="12"/>
        <v>-4071000000</v>
      </c>
      <c r="L81" s="4">
        <v>183</v>
      </c>
      <c r="M81" s="4">
        <v>249</v>
      </c>
      <c r="N81" s="4">
        <v>18</v>
      </c>
      <c r="O81" s="4">
        <v>33</v>
      </c>
      <c r="P81" s="4">
        <v>451700</v>
      </c>
      <c r="Q81" s="4">
        <v>870500</v>
      </c>
      <c r="R81" s="5">
        <v>-2.3799999999999998E-2</v>
      </c>
      <c r="S81" s="4">
        <v>1335600</v>
      </c>
      <c r="T81" s="4">
        <f t="shared" si="13"/>
        <v>1217877.6000000001</v>
      </c>
      <c r="U81" s="4">
        <f t="shared" si="14"/>
        <v>571400</v>
      </c>
      <c r="V81" s="5">
        <v>4.5999999999999999E-2</v>
      </c>
    </row>
    <row r="82" spans="1:22" x14ac:dyDescent="0.2">
      <c r="A82" s="16" t="s">
        <v>200</v>
      </c>
      <c r="B82" s="4">
        <v>136100</v>
      </c>
      <c r="C82" s="4">
        <v>2700</v>
      </c>
      <c r="D82" s="4">
        <v>133400</v>
      </c>
      <c r="E82" s="4">
        <v>2340158623</v>
      </c>
      <c r="F82" s="4">
        <f t="shared" si="11"/>
        <v>8389478579</v>
      </c>
      <c r="K82" s="24">
        <f t="shared" si="12"/>
        <v>-4071000000</v>
      </c>
      <c r="L82" s="4">
        <v>237</v>
      </c>
      <c r="M82" s="4">
        <v>183</v>
      </c>
      <c r="N82" s="4">
        <v>26</v>
      </c>
      <c r="O82" s="4">
        <v>29</v>
      </c>
      <c r="P82" s="4">
        <v>683300</v>
      </c>
      <c r="Q82" s="4">
        <v>870100</v>
      </c>
      <c r="R82" s="5">
        <v>-5.7999999999999996E-3</v>
      </c>
      <c r="S82" s="4">
        <v>1572900</v>
      </c>
      <c r="T82" s="4">
        <f t="shared" si="13"/>
        <v>1118784</v>
      </c>
      <c r="U82" s="4">
        <f t="shared" si="14"/>
        <v>571400</v>
      </c>
      <c r="V82" s="5">
        <v>6.6000000000000003E-2</v>
      </c>
    </row>
    <row r="83" spans="1:22" x14ac:dyDescent="0.2">
      <c r="A83" s="16" t="s">
        <v>199</v>
      </c>
      <c r="B83" s="4">
        <v>26100</v>
      </c>
      <c r="C83" s="4">
        <v>9900</v>
      </c>
      <c r="D83" s="4">
        <v>16200</v>
      </c>
      <c r="E83" s="4">
        <v>279905453</v>
      </c>
      <c r="F83" s="4">
        <f t="shared" si="11"/>
        <v>6049319956</v>
      </c>
      <c r="K83" s="24">
        <f t="shared" si="12"/>
        <v>-4071000000</v>
      </c>
      <c r="L83" s="4">
        <v>333</v>
      </c>
      <c r="M83" s="4">
        <v>197</v>
      </c>
      <c r="N83" s="4">
        <v>28</v>
      </c>
      <c r="O83" s="4">
        <v>28</v>
      </c>
      <c r="P83" s="4">
        <v>871800</v>
      </c>
      <c r="Q83" s="4">
        <v>623700</v>
      </c>
      <c r="R83" s="5">
        <v>2.98E-2</v>
      </c>
      <c r="S83" s="4">
        <v>1498700</v>
      </c>
      <c r="T83" s="4">
        <f t="shared" si="13"/>
        <v>1002651.9</v>
      </c>
      <c r="U83" s="4">
        <f t="shared" si="14"/>
        <v>571400</v>
      </c>
      <c r="V83" s="5">
        <v>6.6699999999999995E-2</v>
      </c>
    </row>
    <row r="84" spans="1:22" x14ac:dyDescent="0.2">
      <c r="A84" s="16" t="s">
        <v>193</v>
      </c>
      <c r="B84" s="4">
        <v>54100</v>
      </c>
      <c r="C84" s="4">
        <v>700</v>
      </c>
      <c r="D84" s="4">
        <v>53400</v>
      </c>
      <c r="E84" s="4">
        <v>894328078</v>
      </c>
      <c r="F84" s="4">
        <f t="shared" si="11"/>
        <v>5769414503</v>
      </c>
      <c r="G84" s="4">
        <v>0</v>
      </c>
      <c r="H84" s="4">
        <v>140000</v>
      </c>
      <c r="I84" s="4">
        <v>-140000</v>
      </c>
      <c r="J84" s="4">
        <v>-2349000000</v>
      </c>
      <c r="K84" s="24">
        <f t="shared" si="12"/>
        <v>-4071000000</v>
      </c>
      <c r="L84" s="4">
        <v>316</v>
      </c>
      <c r="M84" s="4">
        <v>260</v>
      </c>
      <c r="N84" s="4">
        <v>61</v>
      </c>
      <c r="O84" s="4">
        <v>46</v>
      </c>
      <c r="P84" s="4">
        <v>1490300</v>
      </c>
      <c r="Q84" s="4">
        <v>1247900</v>
      </c>
      <c r="R84" s="5">
        <v>7.0099999999999996E-2</v>
      </c>
      <c r="S84" s="4">
        <v>2741800</v>
      </c>
      <c r="T84" s="4">
        <f t="shared" si="13"/>
        <v>887116.6</v>
      </c>
      <c r="U84" s="4">
        <f t="shared" si="14"/>
        <v>571400</v>
      </c>
      <c r="V84" s="5">
        <v>8.1900000000000001E-2</v>
      </c>
    </row>
    <row r="85" spans="1:22" x14ac:dyDescent="0.2">
      <c r="A85" s="16" t="s">
        <v>192</v>
      </c>
      <c r="B85" s="4">
        <v>0</v>
      </c>
      <c r="C85" s="4">
        <v>0</v>
      </c>
      <c r="D85" s="4">
        <v>0</v>
      </c>
      <c r="E85" s="4">
        <v>0</v>
      </c>
      <c r="F85" s="4">
        <f t="shared" si="11"/>
        <v>4875086425</v>
      </c>
      <c r="K85" s="24">
        <f t="shared" si="12"/>
        <v>-1722000000</v>
      </c>
      <c r="L85" s="4">
        <v>111</v>
      </c>
      <c r="M85" s="4">
        <v>60</v>
      </c>
      <c r="N85" s="4">
        <v>10</v>
      </c>
      <c r="O85" s="4">
        <v>9</v>
      </c>
      <c r="P85" s="4">
        <v>290600</v>
      </c>
      <c r="Q85" s="4">
        <v>199400</v>
      </c>
      <c r="R85" s="5">
        <v>6.5000000000000006E-3</v>
      </c>
      <c r="S85" s="4">
        <v>571400</v>
      </c>
      <c r="T85" s="4">
        <f t="shared" si="13"/>
        <v>896252.3</v>
      </c>
      <c r="U85" s="4">
        <f t="shared" si="14"/>
        <v>351100</v>
      </c>
      <c r="V85" s="5">
        <v>1.89E-2</v>
      </c>
    </row>
    <row r="86" spans="1:22" x14ac:dyDescent="0.2">
      <c r="A86" s="16" t="s">
        <v>191</v>
      </c>
      <c r="B86" s="4">
        <v>0</v>
      </c>
      <c r="C86" s="4">
        <v>8700</v>
      </c>
      <c r="D86" s="4">
        <v>-8700</v>
      </c>
      <c r="E86" s="4">
        <v>-136248769</v>
      </c>
      <c r="F86" s="4">
        <f t="shared" si="11"/>
        <v>4875086425</v>
      </c>
      <c r="K86" s="24">
        <f t="shared" si="12"/>
        <v>-1722000000</v>
      </c>
      <c r="L86" s="4">
        <v>68</v>
      </c>
      <c r="M86" s="4">
        <v>117</v>
      </c>
      <c r="N86" s="4">
        <v>11</v>
      </c>
      <c r="O86" s="4">
        <v>14</v>
      </c>
      <c r="P86" s="4">
        <v>249400</v>
      </c>
      <c r="Q86" s="4">
        <v>352900</v>
      </c>
      <c r="R86" s="5">
        <v>-1.2800000000000001E-2</v>
      </c>
      <c r="S86" s="4">
        <v>627200</v>
      </c>
      <c r="T86" s="4">
        <f t="shared" si="13"/>
        <v>983934.6</v>
      </c>
      <c r="U86" s="4">
        <f t="shared" si="14"/>
        <v>351100</v>
      </c>
      <c r="V86" s="5">
        <v>2.52E-2</v>
      </c>
    </row>
    <row r="87" spans="1:22" x14ac:dyDescent="0.2">
      <c r="A87" s="16" t="s">
        <v>190</v>
      </c>
      <c r="B87" s="4">
        <v>12100</v>
      </c>
      <c r="C87" s="4">
        <v>100</v>
      </c>
      <c r="D87" s="4">
        <v>12000</v>
      </c>
      <c r="E87" s="4">
        <v>188380140</v>
      </c>
      <c r="F87" s="4">
        <f t="shared" si="11"/>
        <v>5011335194</v>
      </c>
      <c r="G87" s="4">
        <v>0</v>
      </c>
      <c r="H87" s="4">
        <v>100000</v>
      </c>
      <c r="I87" s="4">
        <v>-100000</v>
      </c>
      <c r="J87" s="4">
        <v>-1570000000</v>
      </c>
      <c r="K87" s="24">
        <f t="shared" si="12"/>
        <v>-1722000000</v>
      </c>
      <c r="L87" s="4">
        <v>348</v>
      </c>
      <c r="M87" s="4">
        <v>256</v>
      </c>
      <c r="N87" s="4">
        <v>47</v>
      </c>
      <c r="O87" s="4">
        <v>24</v>
      </c>
      <c r="P87" s="4">
        <v>1177800</v>
      </c>
      <c r="Q87" s="4">
        <v>749000</v>
      </c>
      <c r="R87" s="5">
        <v>3.95E-2</v>
      </c>
      <c r="S87" s="4">
        <v>1927500</v>
      </c>
      <c r="T87" s="4">
        <f t="shared" si="13"/>
        <v>922315.1</v>
      </c>
      <c r="U87" s="4">
        <f t="shared" si="14"/>
        <v>351100</v>
      </c>
      <c r="V87" s="5">
        <v>4.41E-2</v>
      </c>
    </row>
    <row r="88" spans="1:22" x14ac:dyDescent="0.2">
      <c r="A88" s="16" t="s">
        <v>189</v>
      </c>
      <c r="B88" s="4">
        <v>0</v>
      </c>
      <c r="C88" s="4">
        <v>1600</v>
      </c>
      <c r="D88" s="4">
        <v>-1600</v>
      </c>
      <c r="E88" s="4">
        <v>-24160565</v>
      </c>
      <c r="F88" s="4">
        <f t="shared" si="11"/>
        <v>4822955054</v>
      </c>
      <c r="K88" s="24">
        <f t="shared" si="12"/>
        <v>-152000000</v>
      </c>
      <c r="L88" s="4">
        <v>96</v>
      </c>
      <c r="M88" s="4">
        <v>193</v>
      </c>
      <c r="N88" s="4">
        <v>11</v>
      </c>
      <c r="O88" s="4">
        <v>9</v>
      </c>
      <c r="P88" s="4">
        <v>449700</v>
      </c>
      <c r="Q88" s="4">
        <v>252800</v>
      </c>
      <c r="R88" s="5">
        <v>6.7000000000000002E-3</v>
      </c>
      <c r="S88" s="4">
        <v>735900</v>
      </c>
      <c r="T88" s="4">
        <f t="shared" si="13"/>
        <v>980451.5</v>
      </c>
      <c r="U88" s="4">
        <f t="shared" si="14"/>
        <v>337379</v>
      </c>
      <c r="V88" s="5">
        <v>2.6200000000000001E-2</v>
      </c>
    </row>
    <row r="89" spans="1:22" x14ac:dyDescent="0.2">
      <c r="A89" s="16" t="s">
        <v>188</v>
      </c>
      <c r="B89" s="4">
        <v>32400</v>
      </c>
      <c r="C89" s="4">
        <v>6800</v>
      </c>
      <c r="D89" s="4">
        <v>25600</v>
      </c>
      <c r="E89" s="4">
        <v>387065359</v>
      </c>
      <c r="F89" s="4">
        <f t="shared" si="11"/>
        <v>4847115619</v>
      </c>
      <c r="K89" s="24">
        <f t="shared" si="12"/>
        <v>-152000000</v>
      </c>
      <c r="L89" s="4">
        <v>239</v>
      </c>
      <c r="M89" s="4">
        <v>279</v>
      </c>
      <c r="N89" s="4">
        <v>37</v>
      </c>
      <c r="O89" s="4">
        <v>38</v>
      </c>
      <c r="P89" s="4">
        <v>928000</v>
      </c>
      <c r="Q89" s="4">
        <v>798900</v>
      </c>
      <c r="R89" s="5">
        <v>2.7300000000000001E-2</v>
      </c>
      <c r="S89" s="4">
        <v>1726900</v>
      </c>
      <c r="T89" s="4">
        <f t="shared" si="13"/>
        <v>1003523.3</v>
      </c>
      <c r="U89" s="4">
        <f t="shared" si="14"/>
        <v>337379</v>
      </c>
      <c r="V89" s="5">
        <v>3.9E-2</v>
      </c>
    </row>
    <row r="90" spans="1:22" x14ac:dyDescent="0.2">
      <c r="A90" s="16" t="s">
        <v>187</v>
      </c>
      <c r="B90" s="4">
        <v>6900</v>
      </c>
      <c r="C90" s="4">
        <v>0</v>
      </c>
      <c r="D90" s="4">
        <v>6900</v>
      </c>
      <c r="E90" s="4">
        <v>101590758</v>
      </c>
      <c r="F90" s="4">
        <f t="shared" si="11"/>
        <v>4460050260</v>
      </c>
      <c r="K90" s="24">
        <f t="shared" si="12"/>
        <v>-152000000</v>
      </c>
      <c r="L90" s="4">
        <v>20</v>
      </c>
      <c r="M90" s="4">
        <v>60</v>
      </c>
      <c r="N90" s="4">
        <v>4</v>
      </c>
      <c r="O90" s="4">
        <v>13</v>
      </c>
      <c r="P90" s="4">
        <v>117200</v>
      </c>
      <c r="Q90" s="4">
        <v>195000</v>
      </c>
      <c r="R90" s="5">
        <v>0</v>
      </c>
      <c r="S90" s="4">
        <v>351100</v>
      </c>
      <c r="T90" s="4">
        <f t="shared" si="13"/>
        <v>1131634.8</v>
      </c>
      <c r="U90" s="4">
        <f t="shared" si="14"/>
        <v>337379</v>
      </c>
      <c r="V90" s="5">
        <v>1.3600000000000001E-2</v>
      </c>
    </row>
    <row r="91" spans="1:22" x14ac:dyDescent="0.2">
      <c r="A91" s="16" t="s">
        <v>186</v>
      </c>
      <c r="B91" s="4">
        <v>0</v>
      </c>
      <c r="C91" s="4">
        <v>0</v>
      </c>
      <c r="D91" s="4">
        <v>0</v>
      </c>
      <c r="E91" s="4">
        <v>0</v>
      </c>
      <c r="F91" s="4">
        <f t="shared" si="11"/>
        <v>4358459502</v>
      </c>
      <c r="K91" s="24">
        <f t="shared" si="12"/>
        <v>-152000000</v>
      </c>
      <c r="L91" s="4">
        <v>80</v>
      </c>
      <c r="M91" s="4">
        <v>73</v>
      </c>
      <c r="N91" s="4">
        <v>6</v>
      </c>
      <c r="O91" s="4">
        <v>17</v>
      </c>
      <c r="P91" s="4">
        <v>158200</v>
      </c>
      <c r="Q91" s="4">
        <v>267100</v>
      </c>
      <c r="R91" s="5">
        <v>0</v>
      </c>
      <c r="S91" s="4">
        <v>425376</v>
      </c>
      <c r="T91" s="4">
        <f t="shared" si="13"/>
        <v>1135644.1000000001</v>
      </c>
      <c r="U91" s="4">
        <f t="shared" ref="U91:U102" si="15">MIN(S92:S96)</f>
        <v>337379</v>
      </c>
      <c r="V91" s="5">
        <v>3.32E-2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4358459502</v>
      </c>
      <c r="K92" s="24">
        <f t="shared" si="12"/>
        <v>-152000000</v>
      </c>
      <c r="L92" s="4">
        <v>55</v>
      </c>
      <c r="M92" s="4">
        <v>113</v>
      </c>
      <c r="N92" s="4">
        <v>5</v>
      </c>
      <c r="O92" s="4">
        <v>12</v>
      </c>
      <c r="P92" s="4">
        <v>194800</v>
      </c>
      <c r="Q92" s="4">
        <v>368300</v>
      </c>
      <c r="R92" s="5">
        <v>1.38E-2</v>
      </c>
      <c r="S92" s="4">
        <v>581964</v>
      </c>
      <c r="T92" s="4">
        <f t="shared" si="13"/>
        <v>1173266.5</v>
      </c>
      <c r="U92" s="4">
        <f t="shared" si="15"/>
        <v>337379</v>
      </c>
      <c r="V92" s="5">
        <v>1.37E-2</v>
      </c>
    </row>
    <row r="93" spans="1:22" x14ac:dyDescent="0.2">
      <c r="A93" s="16" t="s">
        <v>184</v>
      </c>
      <c r="B93" s="4">
        <v>10700</v>
      </c>
      <c r="C93" s="4">
        <v>0</v>
      </c>
      <c r="D93" s="4">
        <v>10700</v>
      </c>
      <c r="E93" s="4">
        <v>155042112</v>
      </c>
      <c r="F93" s="4">
        <f t="shared" si="11"/>
        <v>4358459502</v>
      </c>
      <c r="K93" s="24">
        <f t="shared" si="12"/>
        <v>-152000000</v>
      </c>
      <c r="L93" s="4">
        <v>75</v>
      </c>
      <c r="M93" s="4">
        <v>58</v>
      </c>
      <c r="N93" s="4">
        <v>9</v>
      </c>
      <c r="O93" s="4">
        <v>7</v>
      </c>
      <c r="P93" s="4">
        <v>188300</v>
      </c>
      <c r="Q93" s="4">
        <v>137400</v>
      </c>
      <c r="R93" s="5">
        <v>6.9999999999999993E-3</v>
      </c>
      <c r="S93" s="4">
        <v>337379</v>
      </c>
      <c r="T93" s="4">
        <f t="shared" si="13"/>
        <v>1266142.888888889</v>
      </c>
      <c r="U93" s="4">
        <f t="shared" si="15"/>
        <v>662757</v>
      </c>
      <c r="V93" s="5">
        <v>1.37E-2</v>
      </c>
    </row>
    <row r="94" spans="1:22" x14ac:dyDescent="0.2">
      <c r="A94" s="16" t="s">
        <v>183</v>
      </c>
      <c r="B94" s="4">
        <v>0</v>
      </c>
      <c r="C94" s="4">
        <v>0</v>
      </c>
      <c r="D94" s="4">
        <v>0</v>
      </c>
      <c r="E94" s="4">
        <v>0</v>
      </c>
      <c r="F94" s="4">
        <f t="shared" si="11"/>
        <v>4203417390</v>
      </c>
      <c r="K94" s="24">
        <f t="shared" si="12"/>
        <v>-152000000</v>
      </c>
      <c r="L94" s="4">
        <v>160</v>
      </c>
      <c r="M94" s="4">
        <v>221</v>
      </c>
      <c r="N94" s="4">
        <v>22</v>
      </c>
      <c r="O94" s="4">
        <v>39</v>
      </c>
      <c r="P94" s="4">
        <v>476500</v>
      </c>
      <c r="Q94" s="4">
        <v>1109700</v>
      </c>
      <c r="R94" s="5">
        <v>-3.3500000000000002E-2</v>
      </c>
      <c r="S94" s="4">
        <v>1586447</v>
      </c>
      <c r="T94" s="4">
        <f t="shared" si="13"/>
        <v>1226104.875</v>
      </c>
      <c r="U94" s="4">
        <f t="shared" si="15"/>
        <v>662757</v>
      </c>
      <c r="V94" s="5">
        <v>3.3599999999999998E-2</v>
      </c>
    </row>
    <row r="95" spans="1:22" x14ac:dyDescent="0.2">
      <c r="A95" s="16" t="s">
        <v>182</v>
      </c>
      <c r="B95" s="4">
        <v>5800</v>
      </c>
      <c r="C95" s="4">
        <v>100</v>
      </c>
      <c r="D95" s="4">
        <v>5700</v>
      </c>
      <c r="E95" s="4">
        <v>84703273</v>
      </c>
      <c r="F95" s="4">
        <f t="shared" si="11"/>
        <v>4203417390</v>
      </c>
      <c r="K95" s="24">
        <f>J95+K96</f>
        <v>-152000000</v>
      </c>
      <c r="L95" s="4">
        <v>93</v>
      </c>
      <c r="M95" s="4">
        <v>85</v>
      </c>
      <c r="N95" s="4">
        <v>14</v>
      </c>
      <c r="O95" s="4">
        <v>9</v>
      </c>
      <c r="P95" s="4">
        <v>294400</v>
      </c>
      <c r="Q95" s="4">
        <v>362800</v>
      </c>
      <c r="R95" s="5">
        <v>0</v>
      </c>
      <c r="S95" s="4">
        <v>662757</v>
      </c>
      <c r="T95" s="4">
        <f t="shared" si="13"/>
        <v>1306583.142857143</v>
      </c>
      <c r="U95" s="4">
        <f t="shared" si="15"/>
        <v>1311305</v>
      </c>
      <c r="V95" s="5">
        <v>1.34E-2</v>
      </c>
    </row>
    <row r="96" spans="1:22" x14ac:dyDescent="0.2">
      <c r="A96" s="16" t="s">
        <v>177</v>
      </c>
      <c r="B96" s="4">
        <v>0</v>
      </c>
      <c r="C96" s="4">
        <v>0</v>
      </c>
      <c r="D96" s="4">
        <v>0</v>
      </c>
      <c r="E96" s="4">
        <v>0</v>
      </c>
      <c r="F96" s="4">
        <f t="shared" si="11"/>
        <v>4118714117</v>
      </c>
      <c r="G96" s="4">
        <v>0</v>
      </c>
      <c r="H96" s="4">
        <v>10000</v>
      </c>
      <c r="I96" s="4">
        <v>-10000</v>
      </c>
      <c r="J96" s="4">
        <v>-152000000</v>
      </c>
      <c r="K96" s="24">
        <f>J96</f>
        <v>-152000000</v>
      </c>
      <c r="L96" s="4">
        <v>197</v>
      </c>
      <c r="M96" s="4">
        <v>222</v>
      </c>
      <c r="N96" s="4">
        <v>28</v>
      </c>
      <c r="O96" s="4">
        <v>30</v>
      </c>
      <c r="P96" s="4">
        <v>749600</v>
      </c>
      <c r="Q96" s="4">
        <v>753600</v>
      </c>
      <c r="R96" s="5">
        <v>0</v>
      </c>
      <c r="S96" s="4">
        <v>1504023</v>
      </c>
      <c r="T96" s="4">
        <f t="shared" si="13"/>
        <v>1273676.5</v>
      </c>
      <c r="U96" s="4">
        <f t="shared" si="15"/>
        <v>465469</v>
      </c>
      <c r="V96" s="5">
        <v>4.5499999999999999E-2</v>
      </c>
    </row>
    <row r="97" spans="1:22" x14ac:dyDescent="0.2">
      <c r="A97" s="16" t="s">
        <v>175</v>
      </c>
      <c r="B97" s="4">
        <v>8100</v>
      </c>
      <c r="C97" s="4">
        <v>0</v>
      </c>
      <c r="D97" s="4">
        <v>8100</v>
      </c>
      <c r="E97" s="4">
        <v>120728736</v>
      </c>
      <c r="F97" s="4">
        <f t="shared" si="11"/>
        <v>4118714117</v>
      </c>
      <c r="K97" s="24"/>
      <c r="L97" s="4">
        <v>159</v>
      </c>
      <c r="M97" s="4">
        <v>183</v>
      </c>
      <c r="N97" s="4">
        <v>24</v>
      </c>
      <c r="O97" s="4">
        <v>30</v>
      </c>
      <c r="P97" s="4">
        <v>660800</v>
      </c>
      <c r="Q97" s="4">
        <v>642800</v>
      </c>
      <c r="R97" s="5">
        <v>-6.6E-3</v>
      </c>
      <c r="S97" s="4">
        <v>1311305</v>
      </c>
      <c r="T97" s="4">
        <f t="shared" si="13"/>
        <v>1266150.8</v>
      </c>
      <c r="U97" s="4">
        <f t="shared" si="15"/>
        <v>465469</v>
      </c>
      <c r="V97" s="5">
        <v>3.2899999999999999E-2</v>
      </c>
    </row>
    <row r="98" spans="1:22" x14ac:dyDescent="0.2">
      <c r="A98" s="16" t="s">
        <v>174</v>
      </c>
      <c r="B98" s="4">
        <v>6300</v>
      </c>
      <c r="C98" s="4">
        <v>200</v>
      </c>
      <c r="D98" s="4">
        <v>6100</v>
      </c>
      <c r="E98" s="4">
        <v>91658463</v>
      </c>
      <c r="F98" s="4">
        <f t="shared" si="11"/>
        <v>3997985381</v>
      </c>
      <c r="K98" s="24"/>
      <c r="L98" s="4">
        <v>198</v>
      </c>
      <c r="M98" s="4">
        <v>203</v>
      </c>
      <c r="N98" s="4">
        <v>18</v>
      </c>
      <c r="O98" s="4">
        <v>28</v>
      </c>
      <c r="P98" s="4">
        <v>562700</v>
      </c>
      <c r="Q98" s="4">
        <v>730600</v>
      </c>
      <c r="R98" s="5">
        <v>6.8000000000000005E-3</v>
      </c>
      <c r="S98" s="4">
        <v>1317264</v>
      </c>
      <c r="T98" s="4">
        <f t="shared" si="13"/>
        <v>1253372.5</v>
      </c>
      <c r="U98" s="4">
        <f t="shared" si="15"/>
        <v>465469</v>
      </c>
      <c r="V98" s="5">
        <v>3.9E-2</v>
      </c>
    </row>
    <row r="99" spans="1:22" x14ac:dyDescent="0.2">
      <c r="A99" s="16" t="s">
        <v>164</v>
      </c>
      <c r="B99" s="4">
        <v>259100</v>
      </c>
      <c r="C99" s="4">
        <v>0</v>
      </c>
      <c r="D99" s="4">
        <v>259100</v>
      </c>
      <c r="E99" s="4">
        <v>3814873556</v>
      </c>
      <c r="F99" s="4">
        <f t="shared" si="11"/>
        <v>3906326918</v>
      </c>
      <c r="K99" s="24"/>
      <c r="L99" s="4">
        <v>318</v>
      </c>
      <c r="M99" s="4">
        <v>172</v>
      </c>
      <c r="N99" s="4">
        <v>52</v>
      </c>
      <c r="O99" s="4">
        <v>15</v>
      </c>
      <c r="P99" s="4">
        <v>1314600</v>
      </c>
      <c r="Q99" s="4">
        <v>527200</v>
      </c>
      <c r="R99" s="5">
        <v>3.4799999999999998E-2</v>
      </c>
      <c r="S99" s="4">
        <v>1957618</v>
      </c>
      <c r="T99" s="4">
        <f t="shared" si="13"/>
        <v>1018624</v>
      </c>
      <c r="U99" s="4">
        <f t="shared" si="15"/>
        <v>465469</v>
      </c>
      <c r="V99" s="5">
        <v>0.06</v>
      </c>
    </row>
    <row r="100" spans="1:22" x14ac:dyDescent="0.2">
      <c r="A100" s="16" t="s">
        <v>156</v>
      </c>
      <c r="B100" s="4">
        <v>9200</v>
      </c>
      <c r="C100" s="4">
        <v>7600</v>
      </c>
      <c r="D100" s="4">
        <v>1600</v>
      </c>
      <c r="E100" s="4">
        <v>23091663</v>
      </c>
      <c r="F100" s="4">
        <f t="shared" si="11"/>
        <v>91453362</v>
      </c>
      <c r="K100" s="24"/>
      <c r="L100" s="4">
        <v>176</v>
      </c>
      <c r="M100" s="4">
        <v>187</v>
      </c>
      <c r="N100" s="4">
        <v>31</v>
      </c>
      <c r="O100" s="4">
        <v>33</v>
      </c>
      <c r="P100" s="4">
        <v>767400</v>
      </c>
      <c r="Q100" s="4">
        <v>864200</v>
      </c>
      <c r="R100" s="5">
        <v>6.9999999999999993E-3</v>
      </c>
      <c r="S100" s="4">
        <v>1632215</v>
      </c>
      <c r="T100" s="4">
        <f t="shared" si="13"/>
        <v>711828.5</v>
      </c>
      <c r="U100" s="4">
        <f t="shared" si="15"/>
        <v>465469</v>
      </c>
      <c r="V100" s="5">
        <v>2.7300000000000001E-2</v>
      </c>
    </row>
    <row r="101" spans="1:22" x14ac:dyDescent="0.2">
      <c r="A101" s="16" t="s">
        <v>155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1"/>
        <v>68361699</v>
      </c>
      <c r="K101" s="24"/>
      <c r="L101" s="4">
        <v>41</v>
      </c>
      <c r="M101" s="4">
        <v>131</v>
      </c>
      <c r="N101" s="4">
        <v>5</v>
      </c>
      <c r="O101" s="4">
        <v>13</v>
      </c>
      <c r="P101" s="4">
        <v>113700</v>
      </c>
      <c r="Q101" s="4">
        <v>339800</v>
      </c>
      <c r="R101" s="5">
        <v>0</v>
      </c>
      <c r="S101" s="4">
        <v>465469</v>
      </c>
      <c r="T101" s="4">
        <f t="shared" si="13"/>
        <v>958188</v>
      </c>
      <c r="U101" s="4">
        <f t="shared" si="15"/>
        <v>958188</v>
      </c>
      <c r="V101" s="5">
        <v>1.3899999999999999E-2</v>
      </c>
    </row>
    <row r="102" spans="1:22" x14ac:dyDescent="0.2">
      <c r="A102" s="16" t="s">
        <v>154</v>
      </c>
      <c r="B102" s="4">
        <v>4800</v>
      </c>
      <c r="C102" s="4">
        <v>0</v>
      </c>
      <c r="D102" s="4">
        <v>4800</v>
      </c>
      <c r="E102" s="4">
        <v>68361699</v>
      </c>
      <c r="F102" s="4">
        <f t="shared" si="11"/>
        <v>68361699</v>
      </c>
      <c r="K102" s="24"/>
      <c r="L102" s="4">
        <v>168</v>
      </c>
      <c r="M102" s="4">
        <v>109</v>
      </c>
      <c r="N102" s="4">
        <v>25</v>
      </c>
      <c r="O102" s="4">
        <v>11</v>
      </c>
      <c r="P102" s="4">
        <v>669200</v>
      </c>
      <c r="Q102" s="4">
        <v>288500</v>
      </c>
      <c r="R102" s="5">
        <v>2.1499999999999998E-2</v>
      </c>
      <c r="S102" s="4">
        <v>958188</v>
      </c>
      <c r="T102" s="4" t="e">
        <f t="shared" si="13"/>
        <v>#DIV/0!</v>
      </c>
      <c r="U102" s="4">
        <f t="shared" si="15"/>
        <v>0</v>
      </c>
      <c r="V102" s="5">
        <v>3.4500000000000003E-2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V217" s="5"/>
    </row>
    <row r="218" spans="1:22" x14ac:dyDescent="0.2">
      <c r="A218" s="16"/>
      <c r="B218" s="4"/>
      <c r="C218" s="4"/>
      <c r="D218" s="4"/>
      <c r="E218" s="4"/>
      <c r="F218" s="4"/>
      <c r="L218" s="4"/>
      <c r="M218" s="4"/>
      <c r="N218" s="4"/>
      <c r="O218" s="4"/>
      <c r="P218" s="4"/>
      <c r="Q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L219" s="4"/>
      <c r="M219" s="4"/>
      <c r="N219" s="4"/>
      <c r="O219" s="4"/>
      <c r="P219" s="4"/>
      <c r="Q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L220" s="4"/>
      <c r="M220" s="4"/>
      <c r="N220" s="4"/>
      <c r="O220" s="4"/>
      <c r="P220" s="4"/>
      <c r="Q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L221" s="4"/>
      <c r="M221" s="4"/>
      <c r="N221" s="4"/>
      <c r="O221" s="4"/>
      <c r="P221" s="4"/>
      <c r="Q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L222" s="4"/>
      <c r="M222" s="4"/>
      <c r="N222" s="4"/>
      <c r="O222" s="4"/>
      <c r="P222" s="4"/>
      <c r="Q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L223" s="4"/>
      <c r="M223" s="4"/>
      <c r="N223" s="4"/>
      <c r="O223" s="4"/>
      <c r="P223" s="4"/>
      <c r="Q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L224" s="4"/>
      <c r="M224" s="4"/>
      <c r="N224" s="4"/>
      <c r="O224" s="4"/>
      <c r="P224" s="4"/>
      <c r="Q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L225" s="4"/>
      <c r="M225" s="4"/>
      <c r="N225" s="4"/>
      <c r="O225" s="4"/>
      <c r="P225" s="4"/>
      <c r="Q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L226" s="4"/>
      <c r="M226" s="4"/>
      <c r="N226" s="4"/>
      <c r="O226" s="4"/>
      <c r="P226" s="4"/>
      <c r="Q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L227" s="4"/>
      <c r="M227" s="4"/>
      <c r="N227" s="4"/>
      <c r="O227" s="4"/>
      <c r="P227" s="4"/>
      <c r="Q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L228" s="4"/>
      <c r="M228" s="4"/>
      <c r="N228" s="4"/>
      <c r="O228" s="4"/>
      <c r="P228" s="4"/>
      <c r="Q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L229" s="4"/>
      <c r="M229" s="4"/>
      <c r="N229" s="4"/>
      <c r="O229" s="4"/>
      <c r="P229" s="4"/>
      <c r="Q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L230" s="4"/>
      <c r="M230" s="4"/>
      <c r="N230" s="4"/>
      <c r="O230" s="4"/>
      <c r="P230" s="4"/>
      <c r="Q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L231" s="4"/>
      <c r="M231" s="4"/>
      <c r="N231" s="4"/>
      <c r="O231" s="4"/>
      <c r="P231" s="4"/>
      <c r="Q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L232" s="4"/>
      <c r="M232" s="4"/>
      <c r="N232" s="4"/>
      <c r="O232" s="4"/>
      <c r="P232" s="4"/>
      <c r="Q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L233" s="4"/>
      <c r="M233" s="4"/>
      <c r="N233" s="4"/>
      <c r="O233" s="4"/>
      <c r="P233" s="4"/>
      <c r="Q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L234" s="4"/>
      <c r="M234" s="4"/>
      <c r="N234" s="4"/>
      <c r="O234" s="4"/>
      <c r="P234" s="4"/>
      <c r="Q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L235" s="4"/>
      <c r="M235" s="4"/>
      <c r="N235" s="4"/>
      <c r="O235" s="4"/>
      <c r="P235" s="4"/>
      <c r="Q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L236" s="4"/>
      <c r="M236" s="4"/>
      <c r="N236" s="4"/>
      <c r="O236" s="4"/>
      <c r="P236" s="4"/>
      <c r="Q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L237" s="4"/>
      <c r="M237" s="4"/>
      <c r="N237" s="4"/>
      <c r="O237" s="4"/>
      <c r="P237" s="4"/>
      <c r="Q237" s="4"/>
      <c r="R237" s="5"/>
      <c r="S237" s="4"/>
      <c r="T237" s="4"/>
      <c r="U237" s="4"/>
    </row>
    <row r="238" spans="1:22" x14ac:dyDescent="0.2">
      <c r="A238" s="16"/>
      <c r="B238" s="4"/>
      <c r="C238" s="4"/>
      <c r="D238" s="4"/>
      <c r="E238" s="4"/>
      <c r="F238" s="4"/>
      <c r="L238" s="4"/>
      <c r="M238" s="4"/>
      <c r="N238" s="4"/>
      <c r="O238" s="4"/>
      <c r="P238" s="4"/>
      <c r="Q238" s="4"/>
      <c r="R238" s="5"/>
      <c r="S238" s="4"/>
      <c r="T238" s="4"/>
      <c r="U238" s="4"/>
    </row>
    <row r="239" spans="1:22" x14ac:dyDescent="0.2">
      <c r="A239" s="16"/>
      <c r="B239" s="4"/>
      <c r="C239" s="4"/>
      <c r="D239" s="4"/>
      <c r="E239" s="4"/>
      <c r="F239" s="4"/>
      <c r="L239" s="4"/>
      <c r="M239" s="4"/>
      <c r="N239" s="4"/>
      <c r="O239" s="4"/>
      <c r="P239" s="4"/>
      <c r="Q239" s="4"/>
      <c r="R239" s="5"/>
      <c r="S239" s="4"/>
      <c r="T239" s="4"/>
      <c r="U239" s="4"/>
    </row>
    <row r="240" spans="1:22" x14ac:dyDescent="0.2">
      <c r="A240" s="16"/>
      <c r="B240" s="4"/>
      <c r="C240" s="4"/>
      <c r="D240" s="4"/>
      <c r="E240" s="4"/>
      <c r="F240" s="4"/>
      <c r="L240" s="4"/>
      <c r="M240" s="4"/>
      <c r="N240" s="4"/>
      <c r="O240" s="4"/>
      <c r="P240" s="4"/>
      <c r="Q240" s="4"/>
      <c r="R240" s="5"/>
      <c r="S240" s="4"/>
      <c r="T240" s="4"/>
      <c r="U240" s="4"/>
    </row>
    <row r="241" spans="1:22" x14ac:dyDescent="0.2">
      <c r="A241" s="16"/>
      <c r="B241" s="4"/>
      <c r="C241" s="4"/>
      <c r="D241" s="4"/>
      <c r="E241" s="4"/>
      <c r="F241" s="4"/>
      <c r="L241" s="4"/>
      <c r="M241" s="4"/>
      <c r="N241" s="4"/>
      <c r="O241" s="4"/>
      <c r="P241" s="4"/>
      <c r="Q241" s="4"/>
      <c r="R241" s="5"/>
      <c r="S241" s="4"/>
      <c r="T241" s="4"/>
      <c r="U241" s="4"/>
    </row>
    <row r="242" spans="1:22" x14ac:dyDescent="0.2">
      <c r="A242" s="16"/>
      <c r="B242" s="4"/>
      <c r="C242" s="4"/>
      <c r="D242" s="4"/>
      <c r="E242" s="4"/>
      <c r="F242" s="4"/>
      <c r="L242" s="4"/>
      <c r="M242" s="4"/>
      <c r="N242" s="4"/>
      <c r="O242" s="4"/>
      <c r="P242" s="4"/>
      <c r="Q242" s="4"/>
      <c r="R242" s="5"/>
      <c r="S242" s="4"/>
      <c r="T242" s="4"/>
      <c r="U242" s="4"/>
    </row>
    <row r="243" spans="1:21" x14ac:dyDescent="0.2">
      <c r="A243" s="16"/>
      <c r="B243" s="4"/>
      <c r="C243" s="4"/>
      <c r="D243" s="4"/>
      <c r="E243" s="4"/>
      <c r="F243" s="4"/>
      <c r="L243" s="4"/>
      <c r="M243" s="4"/>
      <c r="N243" s="4"/>
      <c r="O243" s="4"/>
      <c r="P243" s="4"/>
      <c r="Q243" s="4"/>
      <c r="R243" s="5"/>
      <c r="S243" s="4"/>
      <c r="T243" s="4"/>
      <c r="U243" s="4"/>
    </row>
    <row r="244" spans="1:21" x14ac:dyDescent="0.2">
      <c r="A244" s="16"/>
      <c r="B244" s="4"/>
      <c r="C244" s="4"/>
      <c r="D244" s="4"/>
      <c r="E244" s="4"/>
      <c r="F244" s="4"/>
      <c r="L244" s="4"/>
      <c r="M244" s="4"/>
      <c r="N244" s="4"/>
      <c r="O244" s="4"/>
      <c r="P244" s="4"/>
      <c r="Q244" s="4"/>
      <c r="R244" s="5"/>
      <c r="S244" s="4"/>
      <c r="T244" s="4"/>
      <c r="U244" s="4"/>
    </row>
    <row r="245" spans="1:21" x14ac:dyDescent="0.2">
      <c r="A245" s="16"/>
      <c r="B245" s="4"/>
      <c r="C245" s="4"/>
      <c r="D245" s="4"/>
      <c r="E245" s="4"/>
      <c r="F245" s="4"/>
      <c r="L245" s="4"/>
      <c r="M245" s="4"/>
      <c r="N245" s="4"/>
      <c r="O245" s="4"/>
      <c r="P245" s="4"/>
      <c r="Q245" s="4"/>
      <c r="R245" s="5"/>
      <c r="S245" s="4"/>
      <c r="T245" s="4"/>
      <c r="U245" s="4"/>
    </row>
    <row r="246" spans="1:21" x14ac:dyDescent="0.2">
      <c r="A246" s="16"/>
      <c r="B246" s="4"/>
      <c r="C246" s="4"/>
      <c r="D246" s="4"/>
      <c r="E246" s="4"/>
      <c r="F246" s="4"/>
      <c r="L246" s="4"/>
      <c r="M246" s="4"/>
      <c r="N246" s="4"/>
      <c r="O246" s="4"/>
      <c r="P246" s="4"/>
      <c r="Q246" s="4"/>
      <c r="R246" s="5"/>
      <c r="S246" s="4"/>
      <c r="T246" s="4"/>
      <c r="U246" s="4"/>
    </row>
    <row r="247" spans="1:21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</row>
    <row r="248" spans="1:21" x14ac:dyDescent="0.2">
      <c r="A248" s="16"/>
      <c r="B248" s="4"/>
      <c r="C248" s="4"/>
      <c r="D248" s="4"/>
      <c r="E248" s="4"/>
      <c r="F248" s="4"/>
      <c r="L248" s="4"/>
      <c r="M248" s="4"/>
      <c r="N248" s="4"/>
      <c r="O248" s="4"/>
      <c r="P248" s="4"/>
      <c r="Q248" s="4"/>
      <c r="R248" s="5"/>
      <c r="S248" s="4"/>
      <c r="T248" s="4"/>
      <c r="U248" s="4"/>
    </row>
    <row r="249" spans="1:21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</row>
    <row r="250" spans="1:21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</row>
    <row r="251" spans="1:21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</row>
    <row r="252" spans="1:21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</row>
    <row r="253" spans="1:21" x14ac:dyDescent="0.2">
      <c r="A253" s="16" t="s">
        <v>163</v>
      </c>
      <c r="B253" s="4"/>
      <c r="C253" s="4"/>
      <c r="D253" s="4"/>
      <c r="E253" s="4"/>
      <c r="F253" s="4"/>
      <c r="R253" s="5"/>
      <c r="S253" s="4"/>
      <c r="T253" s="4"/>
      <c r="U253" s="4"/>
    </row>
    <row r="254" spans="1:21" x14ac:dyDescent="0.2">
      <c r="A254" s="16"/>
      <c r="B254" s="4"/>
      <c r="C254" s="4"/>
      <c r="D254" s="4"/>
      <c r="E254" s="4"/>
      <c r="F254" s="4"/>
      <c r="R254" s="5"/>
      <c r="S254" s="4"/>
      <c r="T254" s="4"/>
      <c r="U254" s="4"/>
    </row>
    <row r="255" spans="1:21" x14ac:dyDescent="0.2">
      <c r="A255" s="16"/>
      <c r="B255" s="4"/>
      <c r="C255" s="4"/>
      <c r="D255" s="4"/>
      <c r="E255" s="4"/>
      <c r="F255" s="4"/>
      <c r="R255" s="5"/>
      <c r="S255" s="4"/>
      <c r="T255" s="4"/>
      <c r="U255" s="4"/>
    </row>
    <row r="256" spans="1:21" x14ac:dyDescent="0.2">
      <c r="A256" s="16"/>
      <c r="B256" s="4"/>
      <c r="C256" s="4"/>
      <c r="D256" s="4"/>
      <c r="E256" s="4"/>
      <c r="F256" s="4"/>
      <c r="R256" s="5"/>
      <c r="S256" s="4"/>
      <c r="T256" s="4"/>
      <c r="U256" s="4"/>
    </row>
    <row r="257" spans="1:21" x14ac:dyDescent="0.2">
      <c r="A257" s="16"/>
      <c r="B257" s="4"/>
      <c r="C257" s="4"/>
      <c r="D257" s="4"/>
      <c r="E257" s="4"/>
      <c r="F257" s="4"/>
      <c r="R257" s="5"/>
      <c r="S257" s="4"/>
      <c r="T257" s="4"/>
      <c r="U257" s="4"/>
    </row>
    <row r="258" spans="1:21" x14ac:dyDescent="0.2">
      <c r="A258" s="16"/>
      <c r="B258" s="4"/>
      <c r="C258" s="4"/>
      <c r="D258" s="4"/>
      <c r="E258" s="4"/>
      <c r="F258" s="4"/>
      <c r="R258" s="5"/>
      <c r="S258" s="4"/>
      <c r="T258" s="4"/>
      <c r="U258" s="4"/>
    </row>
    <row r="259" spans="1:21" x14ac:dyDescent="0.2">
      <c r="A259" s="16"/>
      <c r="B259" s="4"/>
      <c r="C259" s="4"/>
      <c r="D259" s="4"/>
      <c r="E259" s="4"/>
      <c r="F259" s="4"/>
      <c r="R259" s="5"/>
      <c r="S259" s="4"/>
      <c r="T259" s="4"/>
      <c r="U259" s="4"/>
    </row>
    <row r="260" spans="1:21" x14ac:dyDescent="0.2">
      <c r="A260" s="16"/>
      <c r="B260" s="4"/>
      <c r="C260" s="4"/>
      <c r="D260" s="4"/>
      <c r="E260" s="4"/>
      <c r="F260" s="4"/>
      <c r="R260" s="5"/>
      <c r="S260" s="4"/>
      <c r="T260" s="4"/>
      <c r="U260" s="4"/>
    </row>
    <row r="261" spans="1:21" x14ac:dyDescent="0.2">
      <c r="A261" s="16"/>
      <c r="B261" s="4"/>
      <c r="C261" s="4"/>
      <c r="D261" s="4"/>
      <c r="E261" s="4"/>
      <c r="F261" s="4"/>
      <c r="R261" s="5"/>
      <c r="S261" s="4"/>
      <c r="T261" s="4"/>
      <c r="U261" s="4"/>
    </row>
    <row r="262" spans="1:21" x14ac:dyDescent="0.2">
      <c r="A262" s="16"/>
      <c r="B262" s="4"/>
      <c r="C262" s="4"/>
      <c r="D262" s="4"/>
      <c r="E262" s="4"/>
      <c r="F262" s="4"/>
      <c r="R262" s="5"/>
      <c r="S262" s="4"/>
      <c r="T262" s="4"/>
      <c r="U262" s="4"/>
    </row>
    <row r="263" spans="1:21" x14ac:dyDescent="0.2">
      <c r="A263" s="16"/>
      <c r="B263" s="4"/>
      <c r="C263" s="4"/>
      <c r="D263" s="4"/>
      <c r="E263" s="4"/>
      <c r="F263" s="4"/>
      <c r="R263" s="5"/>
      <c r="S263" s="4"/>
      <c r="T263" s="4"/>
      <c r="U263" s="4"/>
    </row>
    <row r="264" spans="1:21" x14ac:dyDescent="0.2">
      <c r="A264" s="16"/>
      <c r="B264" s="4"/>
      <c r="C264" s="4"/>
      <c r="D264" s="4"/>
      <c r="E264" s="4"/>
      <c r="F264" s="4"/>
      <c r="R264" s="5"/>
      <c r="S264" s="4"/>
      <c r="T264" s="4"/>
      <c r="U264" s="4"/>
    </row>
    <row r="265" spans="1:21" x14ac:dyDescent="0.2">
      <c r="A265" s="16"/>
      <c r="B265" s="4"/>
      <c r="C265" s="4"/>
      <c r="D265" s="4"/>
      <c r="E265" s="4"/>
      <c r="F265" s="4"/>
      <c r="R265" s="5"/>
      <c r="S265" s="4"/>
      <c r="T265" s="4"/>
      <c r="U265" s="4"/>
    </row>
    <row r="266" spans="1:21" x14ac:dyDescent="0.2">
      <c r="A266" s="16"/>
      <c r="B266" s="4"/>
      <c r="C266" s="4"/>
      <c r="D266" s="4"/>
      <c r="E266" s="4"/>
      <c r="F266" s="4"/>
      <c r="R266" s="5"/>
      <c r="S266" s="4"/>
      <c r="T266" s="4"/>
      <c r="U266" s="4"/>
    </row>
    <row r="267" spans="1:21" x14ac:dyDescent="0.2">
      <c r="A267" s="16"/>
      <c r="B267" s="4"/>
      <c r="C267" s="4"/>
      <c r="D267" s="4"/>
      <c r="E267" s="4"/>
      <c r="F267" s="4"/>
      <c r="R267" s="5"/>
      <c r="S267" s="4"/>
      <c r="T267" s="4"/>
      <c r="U267" s="4"/>
    </row>
    <row r="268" spans="1:21" x14ac:dyDescent="0.2">
      <c r="A268" s="16"/>
      <c r="B268" s="4"/>
      <c r="C268" s="4"/>
      <c r="D268" s="4"/>
      <c r="E268" s="4"/>
      <c r="F268" s="4"/>
      <c r="R268" s="5"/>
      <c r="S268" s="4"/>
      <c r="T268" s="4"/>
      <c r="U268" s="4"/>
    </row>
    <row r="269" spans="1:21" x14ac:dyDescent="0.2">
      <c r="A269" s="16"/>
      <c r="B269" s="4"/>
      <c r="C269" s="4"/>
      <c r="D269" s="4"/>
      <c r="E269" s="4"/>
      <c r="F269" s="4"/>
      <c r="R269" s="5"/>
      <c r="S269" s="4"/>
      <c r="T269" s="4"/>
      <c r="U269" s="4"/>
    </row>
    <row r="270" spans="1:21" x14ac:dyDescent="0.2">
      <c r="A270" s="16"/>
      <c r="B270" s="4"/>
      <c r="C270" s="4"/>
      <c r="D270" s="4"/>
      <c r="E270" s="4"/>
      <c r="F270" s="4"/>
      <c r="R270" s="5"/>
      <c r="S270" s="4"/>
      <c r="T270" s="4"/>
      <c r="U270" s="4"/>
    </row>
    <row r="271" spans="1:21" x14ac:dyDescent="0.2">
      <c r="A271" s="16"/>
      <c r="B271" s="4"/>
      <c r="C271" s="4"/>
      <c r="D271" s="4"/>
      <c r="E271" s="4"/>
      <c r="F271" s="4"/>
      <c r="R271" s="5"/>
      <c r="S271" s="4"/>
      <c r="T271" s="4"/>
      <c r="U271" s="4"/>
    </row>
    <row r="272" spans="1:21" x14ac:dyDescent="0.2">
      <c r="A272" s="16"/>
      <c r="B272" s="4"/>
      <c r="C272" s="4"/>
      <c r="D272" s="4"/>
      <c r="E272" s="4"/>
      <c r="F272" s="4"/>
      <c r="R272" s="5"/>
      <c r="S272" s="4"/>
      <c r="T272" s="4"/>
      <c r="U272" s="4"/>
    </row>
    <row r="273" spans="1:21" x14ac:dyDescent="0.2">
      <c r="A273" s="16"/>
      <c r="B273" s="4"/>
      <c r="C273" s="4"/>
      <c r="D273" s="4"/>
      <c r="E273" s="4"/>
      <c r="F273" s="4"/>
      <c r="R273" s="5"/>
      <c r="S273" s="4"/>
      <c r="T273" s="4"/>
      <c r="U273" s="4"/>
    </row>
    <row r="274" spans="1:21" x14ac:dyDescent="0.2">
      <c r="A274" s="16"/>
      <c r="B274" s="4"/>
      <c r="C274" s="4"/>
      <c r="D274" s="4"/>
      <c r="E274" s="4"/>
      <c r="F274" s="4"/>
      <c r="R274" s="5"/>
      <c r="S274" s="4"/>
      <c r="T274" s="4"/>
      <c r="U274" s="4"/>
    </row>
    <row r="275" spans="1:21" x14ac:dyDescent="0.2">
      <c r="A275" s="16"/>
      <c r="B275" s="4"/>
      <c r="C275" s="4"/>
      <c r="D275" s="4"/>
      <c r="E275" s="4"/>
      <c r="F275" s="4"/>
      <c r="R275" s="5"/>
      <c r="S275" s="4"/>
      <c r="T275" s="4"/>
      <c r="U275" s="4"/>
    </row>
    <row r="276" spans="1:21" x14ac:dyDescent="0.2">
      <c r="A276" s="16"/>
      <c r="B276" s="4"/>
      <c r="C276" s="4"/>
      <c r="D276" s="4"/>
      <c r="E276" s="4"/>
      <c r="F276" s="4"/>
      <c r="R276" s="5"/>
      <c r="S276" s="4"/>
      <c r="T276" s="4"/>
      <c r="U276" s="4"/>
    </row>
    <row r="277" spans="1:21" x14ac:dyDescent="0.2">
      <c r="A277" s="16"/>
      <c r="B277" s="4"/>
      <c r="C277" s="4"/>
      <c r="D277" s="4"/>
      <c r="E277" s="4"/>
      <c r="F277" s="4"/>
      <c r="R277" s="5"/>
      <c r="S277" s="4"/>
      <c r="T277" s="4"/>
      <c r="U277" s="4"/>
    </row>
    <row r="278" spans="1:21" x14ac:dyDescent="0.2">
      <c r="A278" s="16"/>
      <c r="B278" s="4"/>
      <c r="C278" s="4"/>
      <c r="D278" s="4"/>
      <c r="E278" s="4"/>
      <c r="F278" s="4"/>
      <c r="R278" s="5"/>
      <c r="S278" s="4"/>
      <c r="T278" s="4"/>
      <c r="U278" s="4"/>
    </row>
    <row r="279" spans="1:21" x14ac:dyDescent="0.2">
      <c r="A279" s="16"/>
      <c r="B279" s="4"/>
      <c r="C279" s="4"/>
      <c r="D279" s="4"/>
      <c r="E279" s="4"/>
      <c r="F279" s="4"/>
      <c r="R279" s="5"/>
      <c r="S279" s="4"/>
      <c r="T279" s="4"/>
      <c r="U279" s="4"/>
    </row>
    <row r="280" spans="1:21" x14ac:dyDescent="0.2">
      <c r="A280" s="16"/>
      <c r="B280" s="4"/>
      <c r="C280" s="4"/>
      <c r="D280" s="4"/>
      <c r="E280" s="4"/>
      <c r="F280" s="4"/>
      <c r="R280" s="5"/>
      <c r="S280" s="4"/>
      <c r="T280" s="4"/>
      <c r="U280" s="4"/>
    </row>
    <row r="281" spans="1:21" x14ac:dyDescent="0.2">
      <c r="A281" s="16"/>
      <c r="B281" s="4"/>
      <c r="C281" s="4"/>
      <c r="D281" s="4"/>
      <c r="E281" s="4"/>
      <c r="F281" s="4"/>
      <c r="R281" s="5"/>
      <c r="S281" s="4"/>
      <c r="T281" s="4"/>
      <c r="U281" s="4"/>
    </row>
    <row r="282" spans="1:21" x14ac:dyDescent="0.2">
      <c r="A282" s="16"/>
      <c r="B282" s="4"/>
      <c r="C282" s="4"/>
      <c r="D282" s="4"/>
      <c r="E282" s="4"/>
      <c r="F282" s="4"/>
      <c r="R282" s="5"/>
      <c r="S282" s="4"/>
      <c r="T282" s="4"/>
      <c r="U282" s="4"/>
    </row>
    <row r="283" spans="1:21" x14ac:dyDescent="0.2">
      <c r="A283" s="16"/>
      <c r="B283" s="4"/>
      <c r="C283" s="4"/>
      <c r="D283" s="4"/>
      <c r="E283" s="4"/>
      <c r="F283" s="4"/>
      <c r="R283" s="5"/>
      <c r="S283" s="4"/>
      <c r="T283" s="4"/>
      <c r="U283" s="4"/>
    </row>
    <row r="284" spans="1:21" x14ac:dyDescent="0.2">
      <c r="A284" s="16"/>
      <c r="B284" s="4"/>
      <c r="C284" s="4"/>
      <c r="D284" s="4"/>
      <c r="E284" s="4"/>
      <c r="F284" s="4"/>
      <c r="R284" s="5"/>
      <c r="S284" s="4"/>
      <c r="T284" s="4"/>
      <c r="U284" s="4"/>
    </row>
    <row r="285" spans="1:21" x14ac:dyDescent="0.2">
      <c r="A285" s="16"/>
      <c r="B285" s="4"/>
      <c r="C285" s="4"/>
      <c r="D285" s="4"/>
      <c r="E285" s="4"/>
      <c r="F285" s="4"/>
      <c r="R285" s="5"/>
      <c r="S285" s="4"/>
      <c r="T285" s="4"/>
      <c r="U285" s="4"/>
    </row>
    <row r="286" spans="1:21" x14ac:dyDescent="0.2">
      <c r="A286" s="16"/>
      <c r="B286" s="4"/>
      <c r="C286" s="4"/>
      <c r="D286" s="4"/>
      <c r="E286" s="4"/>
      <c r="F286" s="4"/>
      <c r="R286" s="5"/>
      <c r="S286" s="4"/>
      <c r="T286" s="4"/>
      <c r="U286" s="4"/>
    </row>
    <row r="287" spans="1:21" x14ac:dyDescent="0.2">
      <c r="A287" s="16"/>
      <c r="B287" s="4"/>
      <c r="C287" s="4"/>
      <c r="D287" s="4"/>
      <c r="E287" s="4"/>
      <c r="F287" s="4"/>
      <c r="R287" s="5"/>
      <c r="S287" s="4"/>
      <c r="T287" s="4"/>
      <c r="U287" s="4"/>
    </row>
    <row r="288" spans="1:21" x14ac:dyDescent="0.2">
      <c r="A288" s="16"/>
      <c r="B288" s="4"/>
      <c r="C288" s="4"/>
      <c r="D288" s="4"/>
      <c r="E288" s="4"/>
      <c r="F288" s="4"/>
      <c r="R288" s="5"/>
      <c r="S288" s="4"/>
      <c r="T288" s="4"/>
      <c r="U288" s="4"/>
    </row>
    <row r="289" spans="1:21" x14ac:dyDescent="0.2">
      <c r="A289" s="16"/>
      <c r="B289" s="4"/>
      <c r="C289" s="4"/>
      <c r="D289" s="4"/>
      <c r="E289" s="4"/>
      <c r="F289" s="4"/>
      <c r="R289" s="5"/>
      <c r="S289" s="4"/>
      <c r="T289" s="4"/>
      <c r="U289" s="4"/>
    </row>
    <row r="290" spans="1:21" x14ac:dyDescent="0.2">
      <c r="A290" s="16"/>
      <c r="B290" s="4"/>
      <c r="C290" s="4"/>
      <c r="D290" s="4"/>
      <c r="E290" s="4"/>
      <c r="F290" s="4"/>
      <c r="R290" s="5"/>
      <c r="S290" s="4"/>
      <c r="T290" s="4"/>
      <c r="U290" s="4"/>
    </row>
    <row r="291" spans="1:22" x14ac:dyDescent="0.2">
      <c r="A291" s="16"/>
      <c r="B291" s="4"/>
      <c r="C291" s="4"/>
      <c r="D291" s="4"/>
      <c r="E291" s="4"/>
      <c r="F291" s="4"/>
      <c r="R291" s="5"/>
      <c r="S291" s="4"/>
      <c r="T291" s="4"/>
      <c r="U291" s="4"/>
    </row>
    <row r="292" spans="1:22" x14ac:dyDescent="0.2">
      <c r="A292" s="16"/>
      <c r="B292" s="4"/>
      <c r="C292" s="4"/>
      <c r="D292" s="4"/>
      <c r="E292" s="4"/>
      <c r="F292" s="4"/>
      <c r="R292" s="5"/>
      <c r="S292" s="4"/>
      <c r="U292" s="4"/>
    </row>
    <row r="293" spans="1:22" x14ac:dyDescent="0.2">
      <c r="A293" s="16"/>
      <c r="B293" s="4"/>
      <c r="C293" s="4"/>
      <c r="D293" s="4"/>
      <c r="E293" s="4"/>
      <c r="F293" s="4"/>
      <c r="R293" s="5"/>
      <c r="S293" s="4"/>
      <c r="U293" s="4"/>
    </row>
    <row r="294" spans="1:22" x14ac:dyDescent="0.2">
      <c r="A294" s="16"/>
      <c r="B294" s="4"/>
      <c r="C294" s="4"/>
      <c r="D294" s="4"/>
      <c r="E294" s="4"/>
      <c r="F294" s="4"/>
      <c r="R294" s="5"/>
      <c r="S294" s="4"/>
      <c r="U294" s="4"/>
    </row>
    <row r="295" spans="1:22" x14ac:dyDescent="0.2">
      <c r="A295" s="16"/>
      <c r="B295" s="4"/>
      <c r="C295" s="4"/>
      <c r="D295" s="4"/>
      <c r="E295" s="4"/>
      <c r="F295" s="4"/>
      <c r="R295" s="5"/>
      <c r="S295" s="4"/>
      <c r="U295" s="4"/>
    </row>
    <row r="296" spans="1:22" x14ac:dyDescent="0.2">
      <c r="A296" s="16"/>
      <c r="B296" s="4"/>
      <c r="C296" s="4"/>
      <c r="D296" s="4"/>
      <c r="E296" s="4"/>
      <c r="F296" s="4"/>
      <c r="R296" s="5"/>
      <c r="S296" s="4"/>
      <c r="U296" s="4"/>
    </row>
    <row r="297" spans="1:22" x14ac:dyDescent="0.2">
      <c r="A297" s="16"/>
      <c r="B297" s="4"/>
      <c r="C297" s="4"/>
      <c r="D297" s="4"/>
      <c r="E297" s="4"/>
      <c r="F297" s="4"/>
      <c r="R297" s="5"/>
      <c r="S297" s="4"/>
    </row>
    <row r="298" spans="1:22" x14ac:dyDescent="0.2">
      <c r="A298" s="16"/>
      <c r="B298" s="4"/>
      <c r="C298" s="4"/>
      <c r="D298" s="4"/>
      <c r="E298" s="4"/>
      <c r="F298" s="4"/>
      <c r="R298" s="5"/>
      <c r="S298" s="4"/>
    </row>
    <row r="299" spans="1:22" x14ac:dyDescent="0.2">
      <c r="A299" s="16"/>
      <c r="B299" s="4"/>
      <c r="C299" s="4"/>
      <c r="D299" s="4"/>
      <c r="E299" s="4"/>
      <c r="F299" s="4"/>
      <c r="R299" s="5"/>
      <c r="S299" s="4"/>
    </row>
    <row r="300" spans="1:22" x14ac:dyDescent="0.2">
      <c r="A300" s="16"/>
      <c r="B300" s="4"/>
      <c r="C300" s="4"/>
      <c r="D300" s="4"/>
      <c r="E300" s="4"/>
      <c r="F300" s="4"/>
      <c r="R300" s="5"/>
      <c r="S300" s="4"/>
    </row>
    <row r="301" spans="1:22" x14ac:dyDescent="0.2">
      <c r="A301" s="16"/>
      <c r="B301" s="4"/>
      <c r="C301" s="4"/>
      <c r="D301" s="4"/>
      <c r="E301" s="4"/>
      <c r="F301" s="4"/>
      <c r="R301" s="5"/>
      <c r="S301" s="4"/>
    </row>
    <row r="302" spans="1:22" x14ac:dyDescent="0.2">
      <c r="A302" s="2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5"/>
      <c r="U302" s="5"/>
      <c r="V302" s="5"/>
    </row>
    <row r="303" spans="1:22" x14ac:dyDescent="0.2">
      <c r="A303" s="2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5"/>
      <c r="U303" s="5"/>
      <c r="V303" s="5"/>
    </row>
    <row r="304" spans="1:22" x14ac:dyDescent="0.2">
      <c r="A304" s="2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5"/>
      <c r="U304" s="5"/>
      <c r="V304" s="5"/>
    </row>
    <row r="305" spans="1:22" x14ac:dyDescent="0.2">
      <c r="A305" s="2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5"/>
      <c r="U305" s="5"/>
      <c r="V305" s="5"/>
    </row>
    <row r="306" spans="1:22" x14ac:dyDescent="0.2">
      <c r="A306" s="2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5"/>
      <c r="U306" s="5"/>
      <c r="V306" s="5"/>
    </row>
    <row r="307" spans="1:22" x14ac:dyDescent="0.2">
      <c r="A307" s="2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5"/>
      <c r="U307" s="5"/>
      <c r="V307" s="5"/>
    </row>
    <row r="308" spans="1:22" x14ac:dyDescent="0.2">
      <c r="A308" s="2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5"/>
      <c r="U308" s="5"/>
      <c r="V308" s="5"/>
    </row>
    <row r="309" spans="1:22" x14ac:dyDescent="0.2">
      <c r="A309" s="2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5"/>
      <c r="U309" s="5"/>
      <c r="V309" s="5"/>
    </row>
    <row r="310" spans="1:22" x14ac:dyDescent="0.2">
      <c r="A310" s="2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5"/>
      <c r="U310" s="5"/>
      <c r="V310" s="5"/>
    </row>
    <row r="311" spans="1:22" x14ac:dyDescent="0.2">
      <c r="A311" s="2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5"/>
      <c r="U311" s="5"/>
      <c r="V311" s="5"/>
    </row>
    <row r="312" spans="1:22" x14ac:dyDescent="0.2">
      <c r="A312" s="6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5"/>
      <c r="U312" s="5"/>
      <c r="V312" s="5"/>
    </row>
    <row r="313" spans="1:22" x14ac:dyDescent="0.2">
      <c r="A313" s="6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5"/>
      <c r="U313" s="5"/>
      <c r="V313" s="5"/>
    </row>
    <row r="314" spans="1:22" x14ac:dyDescent="0.2">
      <c r="A314" s="6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5"/>
      <c r="U314" s="5"/>
      <c r="V314" s="5"/>
    </row>
    <row r="315" spans="1:22" x14ac:dyDescent="0.2">
      <c r="A315" s="6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5"/>
      <c r="U315" s="5"/>
      <c r="V315" s="5"/>
    </row>
    <row r="316" spans="1:22" x14ac:dyDescent="0.2">
      <c r="A316" s="6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5"/>
      <c r="U316" s="5"/>
      <c r="V316" s="5"/>
    </row>
    <row r="317" spans="1:22" x14ac:dyDescent="0.2">
      <c r="A317" s="6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5"/>
      <c r="U317" s="5"/>
      <c r="V317" s="5"/>
    </row>
    <row r="318" spans="1:22" x14ac:dyDescent="0.2">
      <c r="A318" s="6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5"/>
      <c r="U318" s="5"/>
      <c r="V318" s="5"/>
    </row>
    <row r="319" spans="1:22" x14ac:dyDescent="0.2">
      <c r="A319" s="6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5"/>
      <c r="U319" s="5"/>
      <c r="V319" s="5"/>
    </row>
    <row r="320" spans="1:22" x14ac:dyDescent="0.2">
      <c r="A320" s="6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5"/>
      <c r="U320" s="5"/>
      <c r="V320" s="5"/>
    </row>
    <row r="321" spans="1:22" x14ac:dyDescent="0.2">
      <c r="A321" s="6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5"/>
      <c r="U321" s="5"/>
      <c r="V321" s="5"/>
    </row>
    <row r="322" spans="1:22" x14ac:dyDescent="0.2">
      <c r="A322" s="2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5"/>
      <c r="U322" s="5"/>
      <c r="V322" s="5"/>
    </row>
    <row r="323" spans="1:22" x14ac:dyDescent="0.2">
      <c r="A323" s="2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5"/>
      <c r="U323" s="5"/>
      <c r="V323" s="5"/>
    </row>
    <row r="324" spans="1:22" x14ac:dyDescent="0.2">
      <c r="A324" s="6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5"/>
      <c r="U324" s="5"/>
      <c r="V324" s="5"/>
    </row>
    <row r="325" spans="1:22" x14ac:dyDescent="0.2">
      <c r="A325" s="6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5"/>
      <c r="U325" s="5"/>
      <c r="V325" s="5"/>
    </row>
    <row r="326" spans="1:22" x14ac:dyDescent="0.2">
      <c r="A326" s="6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5"/>
      <c r="U326" s="5"/>
      <c r="V326" s="5"/>
    </row>
    <row r="327" spans="1:22" x14ac:dyDescent="0.2">
      <c r="A327" s="6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5"/>
      <c r="U327" s="5"/>
      <c r="V327" s="5"/>
    </row>
    <row r="328" spans="1:22" x14ac:dyDescent="0.2">
      <c r="A328" s="6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5"/>
      <c r="U328" s="5"/>
      <c r="V328" s="5"/>
    </row>
    <row r="329" spans="1:22" x14ac:dyDescent="0.2">
      <c r="A329" s="6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5"/>
      <c r="U329" s="5"/>
      <c r="V329" s="5"/>
    </row>
    <row r="330" spans="1:22" x14ac:dyDescent="0.2">
      <c r="A330" s="6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5"/>
      <c r="U330" s="5"/>
      <c r="V330" s="5"/>
    </row>
    <row r="331" spans="1:22" x14ac:dyDescent="0.2">
      <c r="A331" s="6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5"/>
      <c r="U331" s="5"/>
      <c r="V331" s="5"/>
    </row>
    <row r="332" spans="1:22" x14ac:dyDescent="0.2">
      <c r="A332" s="6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5"/>
      <c r="U332" s="5"/>
      <c r="V332" s="5"/>
    </row>
    <row r="333" spans="1:22" x14ac:dyDescent="0.2">
      <c r="A333" s="6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5"/>
      <c r="U333" s="5"/>
      <c r="V333" s="5"/>
    </row>
    <row r="334" spans="1:22" x14ac:dyDescent="0.2">
      <c r="A334" s="6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5"/>
      <c r="U334" s="5"/>
      <c r="V334" s="5"/>
    </row>
    <row r="335" spans="1:22" x14ac:dyDescent="0.2">
      <c r="A335" s="6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5"/>
      <c r="U335" s="5"/>
      <c r="V335" s="5"/>
    </row>
    <row r="336" spans="1:22" x14ac:dyDescent="0.2">
      <c r="A336" s="6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5"/>
      <c r="U336" s="5"/>
      <c r="V336" s="5"/>
    </row>
    <row r="337" spans="1:22" x14ac:dyDescent="0.2">
      <c r="A337" s="2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5"/>
      <c r="U337" s="5"/>
      <c r="V337" s="5"/>
    </row>
    <row r="338" spans="1:22" x14ac:dyDescent="0.2">
      <c r="A338" s="2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5"/>
      <c r="U338" s="5"/>
      <c r="V338" s="5"/>
    </row>
    <row r="339" spans="1:22" x14ac:dyDescent="0.2">
      <c r="A339" s="2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5"/>
      <c r="U339" s="5"/>
      <c r="V339" s="5"/>
    </row>
    <row r="340" spans="1:22" x14ac:dyDescent="0.2">
      <c r="A340" s="2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5"/>
      <c r="U340" s="5"/>
      <c r="V340" s="5"/>
    </row>
    <row r="341" spans="1:22" x14ac:dyDescent="0.2">
      <c r="A341" s="2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5"/>
      <c r="U341" s="5"/>
      <c r="V341" s="5"/>
    </row>
    <row r="342" spans="1:22" x14ac:dyDescent="0.2">
      <c r="A342" s="2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5"/>
      <c r="U342" s="5"/>
      <c r="V342" s="5"/>
    </row>
    <row r="343" spans="1:22" x14ac:dyDescent="0.2">
      <c r="A343" s="2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5"/>
      <c r="U343" s="5"/>
      <c r="V343" s="5"/>
    </row>
    <row r="344" spans="1:22" x14ac:dyDescent="0.2">
      <c r="A344" s="2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5"/>
      <c r="U344" s="5"/>
      <c r="V344" s="5"/>
    </row>
    <row r="345" spans="1:22" x14ac:dyDescent="0.2">
      <c r="A345" s="2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5"/>
      <c r="U345" s="5"/>
      <c r="V345" s="5"/>
    </row>
    <row r="346" spans="1:22" x14ac:dyDescent="0.2">
      <c r="A346" s="2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5"/>
      <c r="U346" s="5"/>
      <c r="V346" s="5"/>
    </row>
    <row r="347" spans="1:22" x14ac:dyDescent="0.2">
      <c r="A347" s="2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5"/>
      <c r="U347" s="5"/>
      <c r="V347" s="5"/>
    </row>
    <row r="348" spans="1:22" x14ac:dyDescent="0.2">
      <c r="A348" s="2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5"/>
      <c r="U348" s="5"/>
      <c r="V348" s="5"/>
    </row>
    <row r="349" spans="1:22" x14ac:dyDescent="0.2">
      <c r="A349" s="2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5"/>
      <c r="U349" s="5"/>
      <c r="V349" s="5"/>
    </row>
    <row r="350" spans="1:22" x14ac:dyDescent="0.2">
      <c r="A350" s="2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5"/>
      <c r="U350" s="5"/>
      <c r="V350" s="5"/>
    </row>
    <row r="351" spans="1:22" x14ac:dyDescent="0.2">
      <c r="A351" s="2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5"/>
      <c r="U351" s="5"/>
      <c r="V351" s="5"/>
    </row>
    <row r="352" spans="1:22" x14ac:dyDescent="0.2">
      <c r="A352" s="2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5"/>
      <c r="U352" s="5"/>
      <c r="V352" s="5"/>
    </row>
    <row r="353" spans="1:22" x14ac:dyDescent="0.2">
      <c r="A353" s="2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5"/>
      <c r="U353" s="5"/>
      <c r="V353" s="5"/>
    </row>
    <row r="354" spans="1:22" x14ac:dyDescent="0.2">
      <c r="A354" s="2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5"/>
      <c r="U354" s="5"/>
      <c r="V354" s="8"/>
    </row>
    <row r="355" spans="1:22" x14ac:dyDescent="0.2">
      <c r="A355" s="2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5"/>
      <c r="U355" s="5"/>
      <c r="V355" s="8"/>
    </row>
    <row r="356" spans="1:22" x14ac:dyDescent="0.2">
      <c r="A356" s="2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5"/>
      <c r="U356" s="5"/>
      <c r="V356" s="8"/>
    </row>
    <row r="357" spans="1:22" x14ac:dyDescent="0.2">
      <c r="A357" s="6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5"/>
      <c r="U357" s="5"/>
      <c r="V357" s="8"/>
    </row>
    <row r="358" spans="1:22" x14ac:dyDescent="0.2">
      <c r="A358" s="6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5"/>
      <c r="U358" s="5"/>
      <c r="V358" s="8"/>
    </row>
    <row r="359" spans="1:22" x14ac:dyDescent="0.2">
      <c r="A359" s="6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5"/>
      <c r="U359" s="5"/>
      <c r="V359" s="8"/>
    </row>
    <row r="360" spans="1:22" x14ac:dyDescent="0.2">
      <c r="A360" s="6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5"/>
      <c r="U360" s="5"/>
      <c r="V360" s="8"/>
    </row>
    <row r="361" spans="1:22" x14ac:dyDescent="0.2">
      <c r="A361" s="6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5"/>
      <c r="U361" s="5"/>
      <c r="V361" s="8"/>
    </row>
    <row r="362" spans="1:22" x14ac:dyDescent="0.2">
      <c r="A362" s="2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5"/>
      <c r="U362" s="5"/>
      <c r="V362" s="8"/>
    </row>
    <row r="363" spans="1:22" x14ac:dyDescent="0.2">
      <c r="A363" s="2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5"/>
      <c r="U363" s="5"/>
      <c r="V363" s="8"/>
    </row>
    <row r="364" spans="1:22" x14ac:dyDescent="0.2">
      <c r="A364" s="2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5"/>
      <c r="U364" s="5"/>
      <c r="V364" s="8"/>
    </row>
    <row r="365" spans="1:22" x14ac:dyDescent="0.2">
      <c r="A365" s="2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5"/>
      <c r="U365" s="5"/>
      <c r="V365" s="8"/>
    </row>
    <row r="366" spans="1:22" x14ac:dyDescent="0.2">
      <c r="A366" s="2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5"/>
      <c r="U366" s="5"/>
      <c r="V366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B562-CC82-784C-A916-F1646B334BC1}">
  <sheetPr codeName="Sheet106"/>
  <dimension ref="A1:V299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6.0"/>
    <col min="4" max="4" customWidth="true" width="15.83203125"/>
    <col min="5" max="5" customWidth="true" width="19.3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7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G3" t="n" s="3109">
        <v>0.0</v>
      </c>
      <c r="H3" t="n" s="3110">
        <v>0.0</v>
      </c>
      <c r="I3" t="n" s="3111">
        <v>0.0</v>
      </c>
      <c r="J3" t="n" s="3112">
        <v>0.0</v>
      </c>
      <c r="L3" t="n" s="3113">
        <v>244.0</v>
      </c>
      <c r="M3" t="n" s="3114">
        <v>288.0</v>
      </c>
      <c r="N3" t="n" s="3115">
        <v>45.0</v>
      </c>
      <c r="O3" t="n" s="3116">
        <v>35.0</v>
      </c>
      <c r="P3" t="n" s="3117">
        <v>1123700.0</v>
      </c>
      <c r="Q3" t="n" s="3118">
        <v>780100.0</v>
      </c>
      <c r="R3" t="n" s="3107">
        <v>0.016</v>
      </c>
      <c r="S3" t="n" s="3106">
        <v>1904800.0</v>
      </c>
      <c r="V3" t="n" s="3108">
        <v>0.045700000000000005</v>
      </c>
    </row>
    <row r="4">
      <c r="G4" t="n" s="1042">
        <v>0.0</v>
      </c>
      <c r="H4" t="n" s="1043">
        <v>0.0</v>
      </c>
      <c r="I4" t="n" s="1044">
        <v>0.0</v>
      </c>
      <c r="J4" t="n" s="1045">
        <v>0.0</v>
      </c>
      <c r="L4" t="n" s="1046">
        <v>405.0</v>
      </c>
      <c r="M4" t="n" s="1047">
        <v>420.0</v>
      </c>
      <c r="N4" t="n" s="1048">
        <v>26.0</v>
      </c>
      <c r="O4" t="n" s="1049">
        <v>69.0</v>
      </c>
      <c r="P4" t="n" s="1050">
        <v>808500.0</v>
      </c>
      <c r="Q4" t="n" s="1051">
        <v>1515800.0</v>
      </c>
      <c r="R4" t="n" s="1040">
        <v>-0.0159</v>
      </c>
      <c r="S4" t="n" s="1039">
        <v>2330200.0</v>
      </c>
      <c r="V4" t="n" s="1041">
        <v>0.046900000000000004</v>
      </c>
    </row>
    <row r="5" spans="1:22" x14ac:dyDescent="0.2">
      <c r="F5" s="4">
        <f t="shared" ref="F5:F46" si="0">E5+F6</f>
        <v>119329810804</v>
      </c>
      <c r="G5" s="4">
        <v>0</v>
      </c>
      <c r="H5" s="4">
        <v>0</v>
      </c>
      <c r="I5" s="4">
        <v>0</v>
      </c>
      <c r="J5" s="4">
        <v>0</v>
      </c>
      <c r="K5" s="24"/>
      <c r="L5" s="4">
        <v>298</v>
      </c>
      <c r="M5" s="4">
        <v>475</v>
      </c>
      <c r="N5" s="4">
        <v>29</v>
      </c>
      <c r="O5" s="4">
        <v>57</v>
      </c>
      <c r="P5" s="4">
        <v>735000</v>
      </c>
      <c r="Q5" s="4">
        <v>1490200</v>
      </c>
      <c r="R5" s="5">
        <v>-2.0899999999999998E-2</v>
      </c>
      <c r="S5" s="4">
        <v>2225000</v>
      </c>
      <c r="T5" s="4">
        <f t="shared" ref="T5:T73" si="1">AVERAGE(S6:S15)</f>
        <v>2766340</v>
      </c>
      <c r="U5" s="4">
        <f t="shared" ref="U5:U46" si="2">MIN(S6:S10)</f>
        <v>992200</v>
      </c>
      <c r="V5" s="5">
        <v>3.56E-2</v>
      </c>
    </row>
    <row r="6" spans="1:22" x14ac:dyDescent="0.2">
      <c r="A6" s="16" t="s">
        <v>341</v>
      </c>
      <c r="B6" s="4">
        <v>0</v>
      </c>
      <c r="C6" s="4">
        <v>300</v>
      </c>
      <c r="D6" s="4">
        <v>-300</v>
      </c>
      <c r="E6" s="4">
        <v>-5812352</v>
      </c>
      <c r="F6" s="4">
        <f t="shared" si="0"/>
        <v>119329810804</v>
      </c>
      <c r="G6" s="4">
        <v>0</v>
      </c>
      <c r="H6" s="4">
        <v>0</v>
      </c>
      <c r="I6" s="4">
        <v>0</v>
      </c>
      <c r="J6" s="4">
        <v>0</v>
      </c>
      <c r="K6" s="24"/>
      <c r="L6" s="4">
        <v>264</v>
      </c>
      <c r="M6" s="4">
        <v>388</v>
      </c>
      <c r="N6" s="4">
        <v>46</v>
      </c>
      <c r="O6" s="4">
        <v>42</v>
      </c>
      <c r="P6" s="4">
        <v>1045400</v>
      </c>
      <c r="Q6" s="4">
        <v>1141300</v>
      </c>
      <c r="R6" s="5">
        <v>2.64E-2</v>
      </c>
      <c r="S6" s="4">
        <v>2234400</v>
      </c>
      <c r="T6" s="4">
        <f t="shared" si="1"/>
        <v>2896080</v>
      </c>
      <c r="U6" s="4">
        <f t="shared" si="2"/>
        <v>992200</v>
      </c>
      <c r="V6" s="5">
        <v>6.6400000000000001E-2</v>
      </c>
    </row>
    <row r="7" spans="1:22" x14ac:dyDescent="0.2">
      <c r="F7" s="4">
        <f t="shared" si="0"/>
        <v>119335623156</v>
      </c>
      <c r="G7" s="4">
        <v>0</v>
      </c>
      <c r="H7" s="4">
        <v>0</v>
      </c>
      <c r="I7" s="4">
        <v>0</v>
      </c>
      <c r="J7" s="4">
        <v>0</v>
      </c>
      <c r="K7" s="24"/>
      <c r="L7" s="4">
        <v>231</v>
      </c>
      <c r="M7" s="4">
        <v>226</v>
      </c>
      <c r="N7" s="4">
        <v>15</v>
      </c>
      <c r="O7" s="4">
        <v>28</v>
      </c>
      <c r="P7" s="4">
        <v>409000</v>
      </c>
      <c r="Q7" s="4">
        <v>575900</v>
      </c>
      <c r="R7" s="5">
        <v>-5.1999999999999998E-3</v>
      </c>
      <c r="S7" s="4">
        <v>992200</v>
      </c>
      <c r="T7" s="4">
        <f t="shared" si="1"/>
        <v>3024590</v>
      </c>
      <c r="U7" s="4">
        <f t="shared" si="2"/>
        <v>1984200</v>
      </c>
      <c r="V7" s="5">
        <v>2.6000000000000002E-2</v>
      </c>
    </row>
    <row r="8" spans="1:22" x14ac:dyDescent="0.2">
      <c r="A8" s="16" t="s">
        <v>339</v>
      </c>
      <c r="B8" s="4">
        <v>1000</v>
      </c>
      <c r="C8" s="4">
        <v>0</v>
      </c>
      <c r="D8" s="4">
        <v>1000</v>
      </c>
      <c r="E8" s="4">
        <v>19270721</v>
      </c>
      <c r="F8" s="4">
        <f t="shared" si="0"/>
        <v>119335623156</v>
      </c>
      <c r="G8" s="4">
        <v>11000</v>
      </c>
      <c r="H8" s="4">
        <v>0</v>
      </c>
      <c r="I8" s="4">
        <v>11000</v>
      </c>
      <c r="J8" s="4">
        <v>213400000</v>
      </c>
      <c r="K8" s="24"/>
      <c r="L8" s="4">
        <v>747</v>
      </c>
      <c r="M8" s="4">
        <v>576</v>
      </c>
      <c r="N8" s="4">
        <v>93</v>
      </c>
      <c r="O8" s="4">
        <v>98</v>
      </c>
      <c r="P8" s="4">
        <v>2326600</v>
      </c>
      <c r="Q8" s="4">
        <v>2397100</v>
      </c>
      <c r="R8" s="5">
        <v>-1.04E-2</v>
      </c>
      <c r="S8" s="4">
        <v>4734400</v>
      </c>
      <c r="T8" s="4">
        <f t="shared" si="1"/>
        <v>2858360</v>
      </c>
      <c r="U8" s="4">
        <f t="shared" si="2"/>
        <v>1984200</v>
      </c>
      <c r="V8" s="5">
        <v>6.5099999999999991E-2</v>
      </c>
    </row>
    <row r="9" spans="1:22" x14ac:dyDescent="0.2">
      <c r="F9" s="4">
        <f t="shared" si="0"/>
        <v>119316352435</v>
      </c>
      <c r="G9" s="4">
        <v>0</v>
      </c>
      <c r="H9" s="4">
        <v>0</v>
      </c>
      <c r="I9" s="4">
        <v>0</v>
      </c>
      <c r="J9" s="4">
        <v>0</v>
      </c>
      <c r="K9" s="24"/>
      <c r="L9" s="4">
        <v>389</v>
      </c>
      <c r="M9" s="4">
        <v>338</v>
      </c>
      <c r="N9" s="4">
        <v>41</v>
      </c>
      <c r="O9" s="4">
        <v>47</v>
      </c>
      <c r="P9" s="4">
        <v>1005800</v>
      </c>
      <c r="Q9" s="4">
        <v>980700</v>
      </c>
      <c r="R9" s="5">
        <v>1.5800000000000002E-2</v>
      </c>
      <c r="S9" s="4">
        <v>1984200</v>
      </c>
      <c r="T9" s="4">
        <f t="shared" si="1"/>
        <v>3038130</v>
      </c>
      <c r="U9" s="4">
        <f t="shared" si="2"/>
        <v>2297400</v>
      </c>
      <c r="V9" s="5">
        <v>4.1100000000000005E-2</v>
      </c>
    </row>
    <row r="10" spans="1:22" x14ac:dyDescent="0.2">
      <c r="F10" s="4">
        <f t="shared" si="0"/>
        <v>119316352435</v>
      </c>
      <c r="G10" s="4">
        <v>0</v>
      </c>
      <c r="H10" s="4">
        <v>0</v>
      </c>
      <c r="I10" s="4">
        <v>0</v>
      </c>
      <c r="J10" s="4">
        <v>0</v>
      </c>
      <c r="K10" s="24"/>
      <c r="L10" s="4">
        <v>490</v>
      </c>
      <c r="M10" s="4">
        <v>308</v>
      </c>
      <c r="N10" s="4">
        <v>41</v>
      </c>
      <c r="O10" s="4">
        <v>51</v>
      </c>
      <c r="P10" s="4">
        <v>1098000</v>
      </c>
      <c r="Q10" s="4">
        <v>1341400</v>
      </c>
      <c r="R10" s="5">
        <v>-3.15E-2</v>
      </c>
      <c r="S10" s="4">
        <v>2440500</v>
      </c>
      <c r="T10" s="4">
        <f t="shared" si="1"/>
        <v>3053600</v>
      </c>
      <c r="U10" s="4">
        <f t="shared" si="2"/>
        <v>2297400</v>
      </c>
      <c r="V10" s="5">
        <v>5.0599999999999999E-2</v>
      </c>
    </row>
    <row r="11" spans="1:22" x14ac:dyDescent="0.2">
      <c r="A11" s="16" t="s">
        <v>336</v>
      </c>
      <c r="B11" s="4">
        <v>500000</v>
      </c>
      <c r="C11" s="4">
        <v>20000</v>
      </c>
      <c r="D11" s="4">
        <v>480000</v>
      </c>
      <c r="E11" s="4">
        <v>9243183744</v>
      </c>
      <c r="F11" s="4">
        <f t="shared" si="0"/>
        <v>119316352435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742</v>
      </c>
      <c r="M11" s="4">
        <v>483</v>
      </c>
      <c r="N11" s="4">
        <v>86</v>
      </c>
      <c r="O11" s="4">
        <v>71</v>
      </c>
      <c r="P11" s="4">
        <v>2287000</v>
      </c>
      <c r="Q11" s="4">
        <v>1507400</v>
      </c>
      <c r="R11" s="5">
        <v>3.7100000000000001E-2</v>
      </c>
      <c r="S11" s="4">
        <v>3809100</v>
      </c>
      <c r="T11" s="4">
        <f t="shared" si="1"/>
        <v>3026080</v>
      </c>
      <c r="U11" s="4">
        <f t="shared" si="2"/>
        <v>2297400</v>
      </c>
      <c r="V11" s="5">
        <v>6.0400000000000002E-2</v>
      </c>
    </row>
    <row r="12" spans="1:22" x14ac:dyDescent="0.2">
      <c r="A12" s="16" t="s">
        <v>335</v>
      </c>
      <c r="B12" s="4">
        <v>800</v>
      </c>
      <c r="C12" s="4">
        <v>4000</v>
      </c>
      <c r="D12" s="4">
        <v>-3200</v>
      </c>
      <c r="E12" s="4">
        <v>-62122785</v>
      </c>
      <c r="F12" s="4">
        <f t="shared" si="0"/>
        <v>110073168691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538</v>
      </c>
      <c r="M12" s="4">
        <v>554</v>
      </c>
      <c r="N12" s="4">
        <v>50</v>
      </c>
      <c r="O12" s="4">
        <v>62</v>
      </c>
      <c r="P12" s="4">
        <v>1183000</v>
      </c>
      <c r="Q12" s="4">
        <v>1439900</v>
      </c>
      <c r="R12" s="5">
        <v>-5.1999999999999998E-3</v>
      </c>
      <c r="S12" s="4">
        <v>2637200</v>
      </c>
      <c r="T12" s="4">
        <f t="shared" si="1"/>
        <v>3631750</v>
      </c>
      <c r="U12" s="4">
        <f t="shared" si="2"/>
        <v>2277300</v>
      </c>
      <c r="V12" s="5">
        <v>8.3400000000000002E-2</v>
      </c>
    </row>
    <row r="13" spans="1:22" x14ac:dyDescent="0.2">
      <c r="F13" s="4">
        <f t="shared" si="0"/>
        <v>110135291476</v>
      </c>
      <c r="G13" s="4">
        <v>0</v>
      </c>
      <c r="H13" s="4">
        <v>0</v>
      </c>
      <c r="I13" s="4">
        <v>0</v>
      </c>
      <c r="J13" s="4">
        <v>0</v>
      </c>
      <c r="K13" s="24"/>
      <c r="L13" s="4">
        <v>315</v>
      </c>
      <c r="M13" s="4">
        <v>358</v>
      </c>
      <c r="N13" s="4">
        <v>46</v>
      </c>
      <c r="O13" s="4">
        <v>52</v>
      </c>
      <c r="P13" s="4">
        <v>1098000</v>
      </c>
      <c r="Q13" s="4">
        <v>1198900</v>
      </c>
      <c r="R13" s="5">
        <v>3.27E-2</v>
      </c>
      <c r="S13" s="4">
        <v>2297400</v>
      </c>
      <c r="T13" s="4">
        <f t="shared" si="1"/>
        <v>3509490</v>
      </c>
      <c r="U13" s="4">
        <f t="shared" si="2"/>
        <v>2277300</v>
      </c>
      <c r="V13" s="5">
        <v>3.6900000000000002E-2</v>
      </c>
    </row>
    <row r="14" spans="1:22" x14ac:dyDescent="0.2">
      <c r="A14" s="16" t="s">
        <v>332</v>
      </c>
      <c r="B14" s="4">
        <v>4000</v>
      </c>
      <c r="C14" s="4">
        <v>0</v>
      </c>
      <c r="D14" s="4">
        <v>4000</v>
      </c>
      <c r="E14" s="4">
        <v>74508310</v>
      </c>
      <c r="F14" s="4">
        <f t="shared" si="0"/>
        <v>110135291476</v>
      </c>
      <c r="G14" s="4">
        <v>0</v>
      </c>
      <c r="H14" s="4">
        <v>0</v>
      </c>
      <c r="I14" s="4">
        <v>0</v>
      </c>
      <c r="J14" s="4">
        <v>0</v>
      </c>
      <c r="K14" s="24"/>
      <c r="L14" s="4">
        <v>582</v>
      </c>
      <c r="M14" s="4">
        <v>369</v>
      </c>
      <c r="N14" s="4">
        <v>56</v>
      </c>
      <c r="O14" s="4">
        <v>79</v>
      </c>
      <c r="P14" s="4">
        <v>1495400</v>
      </c>
      <c r="Q14" s="4">
        <v>2128700</v>
      </c>
      <c r="R14" s="5">
        <v>-2.7099999999999999E-2</v>
      </c>
      <c r="S14" s="4">
        <v>3644000</v>
      </c>
      <c r="T14" s="4">
        <f t="shared" si="1"/>
        <v>3383480</v>
      </c>
      <c r="U14" s="4">
        <f t="shared" si="2"/>
        <v>2277300</v>
      </c>
      <c r="V14" s="5">
        <v>4.6900000000000004E-2</v>
      </c>
    </row>
    <row r="15" spans="1:22" x14ac:dyDescent="0.2">
      <c r="A15" s="16" t="s">
        <v>331</v>
      </c>
      <c r="B15" s="4">
        <v>0</v>
      </c>
      <c r="C15" s="4">
        <v>5000</v>
      </c>
      <c r="D15" s="4">
        <v>-5000</v>
      </c>
      <c r="E15" s="4">
        <v>-95162872</v>
      </c>
      <c r="F15" s="4">
        <f t="shared" si="0"/>
        <v>110060783166</v>
      </c>
      <c r="G15" s="4">
        <v>0</v>
      </c>
      <c r="H15" s="4">
        <v>0</v>
      </c>
      <c r="I15" s="4">
        <v>0</v>
      </c>
      <c r="J15" s="4">
        <v>0</v>
      </c>
      <c r="K15" s="24"/>
      <c r="L15" s="4">
        <v>532</v>
      </c>
      <c r="M15" s="4">
        <v>400</v>
      </c>
      <c r="N15" s="4">
        <v>82</v>
      </c>
      <c r="O15" s="4">
        <v>64</v>
      </c>
      <c r="P15" s="4">
        <v>1764600</v>
      </c>
      <c r="Q15" s="4">
        <v>1823100</v>
      </c>
      <c r="R15" s="5">
        <v>1.0700000000000001E-2</v>
      </c>
      <c r="S15" s="4">
        <v>2890000</v>
      </c>
      <c r="T15" s="4">
        <f t="shared" si="1"/>
        <v>3202030</v>
      </c>
      <c r="U15" s="4">
        <f t="shared" si="2"/>
        <v>2277300</v>
      </c>
      <c r="V15" s="5">
        <v>3.6299999999999999E-2</v>
      </c>
    </row>
    <row r="16" spans="1:22" x14ac:dyDescent="0.2">
      <c r="A16" s="16" t="s">
        <v>330</v>
      </c>
      <c r="B16" s="4">
        <v>459900</v>
      </c>
      <c r="C16" s="4">
        <v>1000</v>
      </c>
      <c r="D16" s="4">
        <v>458900</v>
      </c>
      <c r="E16" s="4">
        <v>8474353795</v>
      </c>
      <c r="F16" s="4">
        <f t="shared" si="0"/>
        <v>110155946038</v>
      </c>
      <c r="G16" s="4">
        <v>0</v>
      </c>
      <c r="H16" s="4">
        <v>0</v>
      </c>
      <c r="I16" s="4">
        <v>0</v>
      </c>
      <c r="J16" s="4">
        <v>0</v>
      </c>
      <c r="K16" s="24"/>
      <c r="L16" s="4">
        <v>469</v>
      </c>
      <c r="M16" s="4">
        <v>385</v>
      </c>
      <c r="N16" s="4">
        <v>75</v>
      </c>
      <c r="O16" s="4">
        <v>70</v>
      </c>
      <c r="P16" s="4">
        <v>1721200</v>
      </c>
      <c r="Q16" s="4">
        <v>1591700</v>
      </c>
      <c r="R16" s="5">
        <v>3.32E-2</v>
      </c>
      <c r="S16" s="4">
        <v>3531800</v>
      </c>
      <c r="T16" s="4">
        <f t="shared" si="1"/>
        <v>2913540</v>
      </c>
      <c r="U16" s="4">
        <f t="shared" si="2"/>
        <v>2277300</v>
      </c>
      <c r="V16" s="5">
        <v>5.79E-2</v>
      </c>
    </row>
    <row r="17" spans="1:22" x14ac:dyDescent="0.2">
      <c r="F17" s="4">
        <f t="shared" si="0"/>
        <v>101681592243</v>
      </c>
      <c r="G17" s="4">
        <v>0</v>
      </c>
      <c r="H17" s="4">
        <v>0</v>
      </c>
      <c r="I17" s="4">
        <v>0</v>
      </c>
      <c r="J17" s="4">
        <v>0</v>
      </c>
      <c r="K17" s="24"/>
      <c r="L17" s="4">
        <v>472</v>
      </c>
      <c r="M17" s="4">
        <v>274</v>
      </c>
      <c r="N17" s="4">
        <v>47</v>
      </c>
      <c r="O17" s="4">
        <v>44</v>
      </c>
      <c r="P17" s="4">
        <v>1149400</v>
      </c>
      <c r="Q17" s="4">
        <v>1125500</v>
      </c>
      <c r="R17" s="5">
        <v>-1.6500000000000001E-2</v>
      </c>
      <c r="S17" s="4">
        <v>2277300</v>
      </c>
      <c r="T17" s="4">
        <f t="shared" si="1"/>
        <v>2852030</v>
      </c>
      <c r="U17" s="4">
        <f t="shared" si="2"/>
        <v>2595200</v>
      </c>
      <c r="V17" s="5">
        <v>4.82E-2</v>
      </c>
    </row>
    <row r="18" spans="1:22" x14ac:dyDescent="0.2">
      <c r="A18" s="16" t="s">
        <v>328</v>
      </c>
      <c r="B18" s="4">
        <v>130000</v>
      </c>
      <c r="C18" s="4">
        <v>300</v>
      </c>
      <c r="D18" s="4">
        <v>129700</v>
      </c>
      <c r="E18" s="4">
        <v>2361444746</v>
      </c>
      <c r="F18" s="4">
        <f t="shared" si="0"/>
        <v>101681592243</v>
      </c>
      <c r="G18" s="4">
        <v>0</v>
      </c>
      <c r="H18" s="4">
        <v>0</v>
      </c>
      <c r="I18" s="4">
        <v>0</v>
      </c>
      <c r="J18" s="4">
        <v>0</v>
      </c>
      <c r="K18" s="24"/>
      <c r="L18" s="4">
        <v>552</v>
      </c>
      <c r="M18" s="4">
        <v>367</v>
      </c>
      <c r="N18" s="4">
        <v>68</v>
      </c>
      <c r="O18" s="4">
        <v>56</v>
      </c>
      <c r="P18" s="4">
        <v>1761700</v>
      </c>
      <c r="Q18" s="4">
        <v>1301300</v>
      </c>
      <c r="R18" s="5">
        <v>0</v>
      </c>
      <c r="S18" s="4">
        <v>3072100</v>
      </c>
      <c r="T18" s="4">
        <f t="shared" si="1"/>
        <v>2623260</v>
      </c>
      <c r="U18" s="4">
        <f t="shared" si="2"/>
        <v>1074800</v>
      </c>
      <c r="V18" s="5">
        <v>4.3099999999999999E-2</v>
      </c>
    </row>
    <row r="19" spans="1:22" x14ac:dyDescent="0.2">
      <c r="A19" s="16" t="s">
        <v>327</v>
      </c>
      <c r="B19" s="4">
        <v>0</v>
      </c>
      <c r="C19" s="4">
        <v>10000</v>
      </c>
      <c r="D19" s="4">
        <v>-10000</v>
      </c>
      <c r="E19" s="4">
        <v>-186834792</v>
      </c>
      <c r="F19" s="4">
        <f t="shared" si="0"/>
        <v>99320147497</v>
      </c>
      <c r="G19" s="4">
        <v>0</v>
      </c>
      <c r="H19" s="4">
        <v>0</v>
      </c>
      <c r="I19" s="4">
        <v>0</v>
      </c>
      <c r="J19" s="4">
        <v>0</v>
      </c>
      <c r="K19" s="24"/>
      <c r="L19" s="4">
        <v>518</v>
      </c>
      <c r="M19" s="4">
        <v>526</v>
      </c>
      <c r="N19" s="4">
        <v>86</v>
      </c>
      <c r="O19" s="4">
        <v>73</v>
      </c>
      <c r="P19" s="4">
        <v>1937200</v>
      </c>
      <c r="Q19" s="4">
        <v>1848800</v>
      </c>
      <c r="R19" s="5">
        <v>-5.4000000000000003E-3</v>
      </c>
      <c r="S19" s="4">
        <v>3781900</v>
      </c>
      <c r="T19" s="4">
        <f t="shared" si="1"/>
        <v>2346520</v>
      </c>
      <c r="U19" s="4">
        <f t="shared" si="2"/>
        <v>1074800</v>
      </c>
      <c r="V19" s="5">
        <v>6.6699999999999995E-2</v>
      </c>
    </row>
    <row r="20" spans="1:22" x14ac:dyDescent="0.2">
      <c r="F20" s="4">
        <f t="shared" si="0"/>
        <v>99506982289</v>
      </c>
      <c r="G20" s="4">
        <v>0</v>
      </c>
      <c r="H20" s="4">
        <v>0</v>
      </c>
      <c r="I20" s="4">
        <v>0</v>
      </c>
      <c r="J20" s="4">
        <v>0</v>
      </c>
      <c r="K20" s="24"/>
      <c r="L20" s="4">
        <v>486</v>
      </c>
      <c r="M20" s="4">
        <v>416</v>
      </c>
      <c r="N20" s="4">
        <v>55</v>
      </c>
      <c r="O20" s="4">
        <v>56</v>
      </c>
      <c r="P20" s="4">
        <v>1242800</v>
      </c>
      <c r="Q20" s="4">
        <v>1329200</v>
      </c>
      <c r="R20" s="5">
        <v>5.5000000000000005E-3</v>
      </c>
      <c r="S20" s="4">
        <v>2595200</v>
      </c>
      <c r="T20" s="4">
        <f t="shared" si="1"/>
        <v>2291070</v>
      </c>
      <c r="U20" s="4">
        <f t="shared" si="2"/>
        <v>1074800</v>
      </c>
      <c r="V20" s="5">
        <v>6.3500000000000001E-2</v>
      </c>
    </row>
    <row r="21" spans="1:22" x14ac:dyDescent="0.2">
      <c r="A21" s="16" t="s">
        <v>325</v>
      </c>
      <c r="B21" s="4">
        <v>300000</v>
      </c>
      <c r="C21" s="4">
        <v>0</v>
      </c>
      <c r="D21" s="4">
        <v>300000</v>
      </c>
      <c r="E21" s="4">
        <v>5495993378</v>
      </c>
      <c r="F21" s="4">
        <f t="shared" si="0"/>
        <v>99506982289</v>
      </c>
      <c r="G21" s="4">
        <v>0</v>
      </c>
      <c r="H21" s="4">
        <v>0</v>
      </c>
      <c r="I21" s="4">
        <v>0</v>
      </c>
      <c r="J21" s="4">
        <v>0</v>
      </c>
      <c r="K21" s="24"/>
      <c r="L21" s="4">
        <v>792</v>
      </c>
      <c r="M21" s="4">
        <v>499</v>
      </c>
      <c r="N21" s="4">
        <v>75</v>
      </c>
      <c r="O21" s="4">
        <v>68</v>
      </c>
      <c r="P21" s="4">
        <v>1809800</v>
      </c>
      <c r="Q21" s="4">
        <v>1721200</v>
      </c>
      <c r="R21" s="5">
        <v>3.9599999999999996E-2</v>
      </c>
      <c r="S21" s="4">
        <v>3533900</v>
      </c>
      <c r="T21" s="4">
        <f t="shared" si="1"/>
        <v>2039810</v>
      </c>
      <c r="U21" s="4">
        <f t="shared" si="2"/>
        <v>646900</v>
      </c>
      <c r="V21" s="5">
        <v>5.8299999999999998E-2</v>
      </c>
    </row>
    <row r="22" spans="1:22" x14ac:dyDescent="0.2">
      <c r="A22" s="16" t="s">
        <v>324</v>
      </c>
      <c r="B22" s="4">
        <v>600000</v>
      </c>
      <c r="C22" s="4">
        <v>0</v>
      </c>
      <c r="D22" s="4">
        <v>600000</v>
      </c>
      <c r="E22" s="4">
        <v>10189062676</v>
      </c>
      <c r="F22" s="4">
        <f t="shared" si="0"/>
        <v>94010988911</v>
      </c>
      <c r="K22" s="24"/>
      <c r="L22" s="4">
        <v>859</v>
      </c>
      <c r="M22" s="4">
        <v>462</v>
      </c>
      <c r="N22" s="4">
        <v>185</v>
      </c>
      <c r="O22" s="4">
        <v>78</v>
      </c>
      <c r="P22" s="4">
        <v>6000300</v>
      </c>
      <c r="Q22" s="4">
        <v>2677100</v>
      </c>
      <c r="R22" s="5">
        <v>0.14199999999999999</v>
      </c>
      <c r="S22" s="4">
        <v>8693900</v>
      </c>
      <c r="T22" s="4">
        <f t="shared" si="1"/>
        <v>1327870</v>
      </c>
      <c r="U22" s="4">
        <f t="shared" si="2"/>
        <v>646900</v>
      </c>
      <c r="V22" s="5">
        <v>0.12429999999999999</v>
      </c>
    </row>
    <row r="23" spans="1:22" x14ac:dyDescent="0.2">
      <c r="F23" s="4">
        <f t="shared" si="0"/>
        <v>83821926235</v>
      </c>
      <c r="K23" s="24"/>
      <c r="L23" s="4">
        <v>187</v>
      </c>
      <c r="M23" s="4">
        <v>168</v>
      </c>
      <c r="N23" s="4">
        <v>10</v>
      </c>
      <c r="O23" s="4">
        <v>25</v>
      </c>
      <c r="P23" s="4">
        <v>420100</v>
      </c>
      <c r="Q23" s="4">
        <v>616700</v>
      </c>
      <c r="R23" s="5">
        <v>-6.4000000000000003E-3</v>
      </c>
      <c r="S23" s="4">
        <v>1074800</v>
      </c>
      <c r="T23" s="4">
        <f t="shared" si="1"/>
        <v>1427220</v>
      </c>
      <c r="U23" s="4">
        <f t="shared" si="2"/>
        <v>646900</v>
      </c>
      <c r="V23" s="5">
        <v>4.41E-2</v>
      </c>
    </row>
    <row r="24" spans="1:22" x14ac:dyDescent="0.2">
      <c r="F24" s="4">
        <f t="shared" si="0"/>
        <v>83821926235</v>
      </c>
      <c r="K24" s="24"/>
      <c r="L24" s="4">
        <v>374</v>
      </c>
      <c r="M24" s="4">
        <v>230</v>
      </c>
      <c r="N24" s="4">
        <v>46</v>
      </c>
      <c r="O24" s="4">
        <v>30</v>
      </c>
      <c r="P24" s="4">
        <v>1159500</v>
      </c>
      <c r="Q24" s="4">
        <v>1203200</v>
      </c>
      <c r="R24" s="5">
        <v>6.13E-2</v>
      </c>
      <c r="S24" s="4">
        <v>2383900</v>
      </c>
      <c r="T24" s="4">
        <f t="shared" si="1"/>
        <v>1327970</v>
      </c>
      <c r="U24" s="4">
        <f t="shared" si="2"/>
        <v>646900</v>
      </c>
      <c r="V24" s="5">
        <v>9.9399999999999988E-2</v>
      </c>
    </row>
    <row r="25" spans="1:22" x14ac:dyDescent="0.2">
      <c r="A25" s="16" t="s">
        <v>321</v>
      </c>
      <c r="B25" s="4">
        <v>1400</v>
      </c>
      <c r="C25" s="4">
        <v>0</v>
      </c>
      <c r="D25" s="4">
        <v>1400</v>
      </c>
      <c r="E25" s="4">
        <v>20351014</v>
      </c>
      <c r="F25" s="4">
        <f t="shared" si="0"/>
        <v>83821926235</v>
      </c>
      <c r="K25" s="24"/>
      <c r="L25" s="4">
        <v>191</v>
      </c>
      <c r="M25" s="4">
        <v>94</v>
      </c>
      <c r="N25" s="4">
        <v>22</v>
      </c>
      <c r="O25" s="4">
        <v>12</v>
      </c>
      <c r="P25" s="4">
        <v>707200</v>
      </c>
      <c r="Q25" s="4">
        <v>363800</v>
      </c>
      <c r="R25" s="5">
        <v>6.8999999999999999E-3</v>
      </c>
      <c r="S25" s="4">
        <v>1075500</v>
      </c>
      <c r="T25" s="4">
        <f t="shared" si="1"/>
        <v>1326790</v>
      </c>
      <c r="U25" s="4">
        <f t="shared" si="2"/>
        <v>646900</v>
      </c>
      <c r="V25" s="5">
        <v>3.3799999999999997E-2</v>
      </c>
    </row>
    <row r="26" spans="1:22" x14ac:dyDescent="0.2">
      <c r="F26" s="4">
        <f t="shared" si="0"/>
        <v>83801575221</v>
      </c>
      <c r="K26" s="24"/>
      <c r="L26" s="4">
        <v>123</v>
      </c>
      <c r="M26" s="4">
        <v>91</v>
      </c>
      <c r="N26" s="4">
        <v>16</v>
      </c>
      <c r="O26" s="4">
        <v>8</v>
      </c>
      <c r="P26" s="4">
        <v>421300</v>
      </c>
      <c r="Q26" s="4">
        <v>219800</v>
      </c>
      <c r="R26" s="5">
        <v>-1.3600000000000001E-2</v>
      </c>
      <c r="S26" s="4">
        <v>646900</v>
      </c>
      <c r="T26" s="4">
        <f t="shared" si="1"/>
        <v>1413510</v>
      </c>
      <c r="U26" s="4">
        <f t="shared" si="2"/>
        <v>784400</v>
      </c>
      <c r="V26" s="5">
        <v>2.7099999999999999E-2</v>
      </c>
    </row>
    <row r="27" spans="1:22" x14ac:dyDescent="0.2">
      <c r="A27" s="16" t="s">
        <v>319</v>
      </c>
      <c r="B27" s="4">
        <v>0</v>
      </c>
      <c r="C27" s="4">
        <v>200</v>
      </c>
      <c r="D27" s="4">
        <v>-200</v>
      </c>
      <c r="E27" s="4">
        <v>-2900688</v>
      </c>
      <c r="F27" s="4">
        <f t="shared" si="0"/>
        <v>83801575221</v>
      </c>
      <c r="K27" s="24"/>
      <c r="L27" s="4">
        <v>197</v>
      </c>
      <c r="M27" s="4">
        <v>153</v>
      </c>
      <c r="N27" s="4">
        <v>37</v>
      </c>
      <c r="O27" s="4">
        <v>17</v>
      </c>
      <c r="P27" s="4">
        <v>1087400</v>
      </c>
      <c r="Q27" s="4">
        <v>522100</v>
      </c>
      <c r="R27" s="5">
        <v>4.2300000000000004E-2</v>
      </c>
      <c r="S27" s="4">
        <v>1662200</v>
      </c>
      <c r="T27" s="4">
        <f t="shared" si="1"/>
        <v>1425080</v>
      </c>
      <c r="U27" s="4">
        <f t="shared" si="2"/>
        <v>784400</v>
      </c>
      <c r="V27" s="5">
        <v>6.0499999999999998E-2</v>
      </c>
    </row>
    <row r="28" spans="1:22" x14ac:dyDescent="0.2">
      <c r="F28" s="4">
        <f t="shared" si="0"/>
        <v>83804475909</v>
      </c>
      <c r="K28" s="24"/>
      <c r="L28" s="4">
        <v>80</v>
      </c>
      <c r="M28" s="4">
        <v>139</v>
      </c>
      <c r="N28" s="4">
        <v>5</v>
      </c>
      <c r="O28" s="4">
        <v>24</v>
      </c>
      <c r="P28" s="4">
        <v>127600</v>
      </c>
      <c r="Q28" s="4">
        <v>638700</v>
      </c>
      <c r="R28" s="5">
        <v>-6.9999999999999993E-3</v>
      </c>
      <c r="S28" s="4">
        <v>784400</v>
      </c>
      <c r="T28" s="4">
        <f t="shared" si="1"/>
        <v>1605630</v>
      </c>
      <c r="U28" s="4">
        <f t="shared" si="2"/>
        <v>1014500</v>
      </c>
      <c r="V28" s="5">
        <v>2.7799999999999998E-2</v>
      </c>
    </row>
    <row r="29" spans="1:22" x14ac:dyDescent="0.2">
      <c r="F29" s="4">
        <f t="shared" si="0"/>
        <v>83804475909</v>
      </c>
      <c r="K29" s="24"/>
      <c r="L29" s="4">
        <v>140</v>
      </c>
      <c r="M29" s="4">
        <v>155</v>
      </c>
      <c r="N29" s="4">
        <v>10</v>
      </c>
      <c r="O29" s="4">
        <v>28</v>
      </c>
      <c r="P29" s="4">
        <v>263800</v>
      </c>
      <c r="Q29" s="4">
        <v>735600</v>
      </c>
      <c r="R29" s="5">
        <v>7.0999999999999995E-3</v>
      </c>
      <c r="S29" s="4">
        <v>1014500</v>
      </c>
      <c r="T29" s="4">
        <f t="shared" si="1"/>
        <v>1777340</v>
      </c>
      <c r="U29" s="4">
        <f t="shared" si="2"/>
        <v>1021300</v>
      </c>
      <c r="V29" s="5">
        <v>4.7699999999999992E-2</v>
      </c>
    </row>
    <row r="30" spans="1:22" x14ac:dyDescent="0.2">
      <c r="F30" s="4">
        <f t="shared" si="0"/>
        <v>83804475909</v>
      </c>
      <c r="K30" s="24"/>
      <c r="L30" s="4">
        <v>217</v>
      </c>
      <c r="M30" s="4">
        <v>283</v>
      </c>
      <c r="N30" s="4">
        <v>31</v>
      </c>
      <c r="O30" s="4">
        <v>47</v>
      </c>
      <c r="P30" s="4">
        <v>800400</v>
      </c>
      <c r="Q30" s="4">
        <v>1095800</v>
      </c>
      <c r="R30" s="5">
        <v>-6.9999999999999993E-3</v>
      </c>
      <c r="S30" s="4">
        <v>2040700</v>
      </c>
      <c r="T30" s="4">
        <f t="shared" si="1"/>
        <v>1793310</v>
      </c>
      <c r="U30" s="4">
        <f t="shared" si="2"/>
        <v>1021300</v>
      </c>
      <c r="V30" s="5">
        <v>5.4100000000000002E-2</v>
      </c>
    </row>
    <row r="31" spans="1:22" x14ac:dyDescent="0.2">
      <c r="F31" s="4">
        <f t="shared" si="0"/>
        <v>83804475909</v>
      </c>
      <c r="K31" s="24"/>
      <c r="L31" s="4">
        <v>107</v>
      </c>
      <c r="M31" s="4">
        <v>217</v>
      </c>
      <c r="N31" s="4">
        <v>11</v>
      </c>
      <c r="O31" s="4">
        <v>25</v>
      </c>
      <c r="P31" s="4">
        <v>275500</v>
      </c>
      <c r="Q31" s="4">
        <v>737800</v>
      </c>
      <c r="R31" s="5">
        <v>-6.8999999999999999E-3</v>
      </c>
      <c r="S31" s="4">
        <v>1021300</v>
      </c>
      <c r="T31" s="4">
        <f t="shared" si="1"/>
        <v>2019910</v>
      </c>
      <c r="U31" s="4">
        <f t="shared" si="2"/>
        <v>1063700</v>
      </c>
      <c r="V31" s="5">
        <v>4.7300000000000002E-2</v>
      </c>
    </row>
    <row r="32" spans="1:22" x14ac:dyDescent="0.2">
      <c r="F32" s="4">
        <f t="shared" si="0"/>
        <v>83804475909</v>
      </c>
      <c r="K32" s="24"/>
      <c r="L32" s="4">
        <v>297</v>
      </c>
      <c r="M32" s="4">
        <v>236</v>
      </c>
      <c r="N32" s="4">
        <v>21</v>
      </c>
      <c r="O32" s="4">
        <v>30</v>
      </c>
      <c r="P32" s="4">
        <v>599600</v>
      </c>
      <c r="Q32" s="4">
        <v>951700</v>
      </c>
      <c r="R32" s="5">
        <v>6.9999999999999993E-3</v>
      </c>
      <c r="S32" s="4">
        <v>1574500</v>
      </c>
      <c r="T32" s="4">
        <f t="shared" si="1"/>
        <v>2051520</v>
      </c>
      <c r="U32" s="4">
        <f t="shared" si="2"/>
        <v>1063700</v>
      </c>
      <c r="V32" s="5">
        <v>6.7599999999999993E-2</v>
      </c>
    </row>
    <row r="33" spans="1:22" x14ac:dyDescent="0.2">
      <c r="A33" s="16" t="s">
        <v>313</v>
      </c>
      <c r="B33" s="4">
        <v>0</v>
      </c>
      <c r="C33" s="4">
        <v>7000</v>
      </c>
      <c r="D33" s="4">
        <v>-7000</v>
      </c>
      <c r="E33" s="4">
        <v>-103024073</v>
      </c>
      <c r="F33" s="4">
        <f t="shared" si="0"/>
        <v>83804475909</v>
      </c>
      <c r="K33" s="24"/>
      <c r="L33" s="4">
        <v>263</v>
      </c>
      <c r="M33" s="4">
        <v>303</v>
      </c>
      <c r="N33" s="4">
        <v>36</v>
      </c>
      <c r="O33" s="4">
        <v>49</v>
      </c>
      <c r="P33" s="4">
        <v>863500</v>
      </c>
      <c r="Q33" s="4">
        <v>1202000</v>
      </c>
      <c r="R33" s="5">
        <v>-8.3900000000000002E-2</v>
      </c>
      <c r="S33" s="4">
        <v>2068300</v>
      </c>
      <c r="T33" s="4">
        <f t="shared" si="1"/>
        <v>2001520</v>
      </c>
      <c r="U33" s="4">
        <f t="shared" si="2"/>
        <v>1063700</v>
      </c>
      <c r="V33" s="5">
        <v>0.109</v>
      </c>
    </row>
    <row r="34" spans="1:22" x14ac:dyDescent="0.2">
      <c r="A34" s="16" t="s">
        <v>270</v>
      </c>
      <c r="B34" s="4">
        <v>400000</v>
      </c>
      <c r="C34" s="4">
        <v>0</v>
      </c>
      <c r="D34" s="4">
        <v>400000</v>
      </c>
      <c r="E34" s="4">
        <v>6128819894</v>
      </c>
      <c r="F34" s="4">
        <f t="shared" si="0"/>
        <v>83907499982</v>
      </c>
      <c r="K34" s="24"/>
      <c r="L34" s="4">
        <v>367</v>
      </c>
      <c r="M34" s="4">
        <v>117</v>
      </c>
      <c r="N34" s="4">
        <v>29</v>
      </c>
      <c r="O34" s="4">
        <v>11</v>
      </c>
      <c r="P34" s="4">
        <v>1027900</v>
      </c>
      <c r="Q34" s="4">
        <v>356300</v>
      </c>
      <c r="R34" s="5">
        <v>3.3399999999999999E-2</v>
      </c>
      <c r="S34" s="4">
        <v>1391400</v>
      </c>
      <c r="T34" s="4">
        <f t="shared" si="1"/>
        <v>2173780</v>
      </c>
      <c r="U34" s="4">
        <f t="shared" si="2"/>
        <v>1063700</v>
      </c>
      <c r="V34" s="5">
        <v>4.4600000000000001E-2</v>
      </c>
    </row>
    <row r="35" spans="1:22" x14ac:dyDescent="0.2">
      <c r="A35" s="16" t="s">
        <v>269</v>
      </c>
      <c r="B35" s="4">
        <v>0</v>
      </c>
      <c r="C35" s="4">
        <v>40000</v>
      </c>
      <c r="D35" s="4">
        <v>-40000</v>
      </c>
      <c r="E35" s="4">
        <v>-601912945</v>
      </c>
      <c r="F35" s="4">
        <f t="shared" si="0"/>
        <v>77778680088</v>
      </c>
      <c r="K35" s="24"/>
      <c r="L35" s="4">
        <v>243</v>
      </c>
      <c r="M35" s="4">
        <v>156</v>
      </c>
      <c r="N35" s="4">
        <v>19</v>
      </c>
      <c r="O35" s="4">
        <v>23</v>
      </c>
      <c r="P35" s="4">
        <v>549100</v>
      </c>
      <c r="Q35" s="4">
        <v>514500</v>
      </c>
      <c r="R35" s="5">
        <v>-6.6E-3</v>
      </c>
      <c r="S35" s="4">
        <v>1063700</v>
      </c>
      <c r="T35" s="4">
        <f t="shared" si="1"/>
        <v>2335870</v>
      </c>
      <c r="U35" s="4">
        <f t="shared" si="2"/>
        <v>1514100</v>
      </c>
      <c r="V35" s="5">
        <v>5.8499999999999996E-2</v>
      </c>
    </row>
    <row r="36" spans="1:22" x14ac:dyDescent="0.2">
      <c r="A36" s="16" t="s">
        <v>268</v>
      </c>
      <c r="B36" s="4">
        <v>400000</v>
      </c>
      <c r="C36" s="4">
        <v>0</v>
      </c>
      <c r="D36" s="4">
        <v>400000</v>
      </c>
      <c r="E36" s="4">
        <v>5989836867</v>
      </c>
      <c r="F36" s="4">
        <f t="shared" si="0"/>
        <v>78380593033</v>
      </c>
      <c r="K36" s="24"/>
      <c r="L36" s="4">
        <v>267</v>
      </c>
      <c r="M36" s="4">
        <v>200</v>
      </c>
      <c r="N36" s="4">
        <v>33</v>
      </c>
      <c r="O36" s="4">
        <v>26</v>
      </c>
      <c r="P36" s="4">
        <v>781300</v>
      </c>
      <c r="Q36" s="4">
        <v>721400</v>
      </c>
      <c r="R36" s="5">
        <v>1.3500000000000002E-2</v>
      </c>
      <c r="S36" s="4">
        <v>1514100</v>
      </c>
      <c r="T36" s="4">
        <f t="shared" si="1"/>
        <v>2536880</v>
      </c>
      <c r="U36" s="4">
        <f t="shared" si="2"/>
        <v>1777900</v>
      </c>
      <c r="V36" s="5">
        <v>5.2000000000000005E-2</v>
      </c>
    </row>
    <row r="37" spans="1:22" x14ac:dyDescent="0.2">
      <c r="A37" s="16" t="s">
        <v>254</v>
      </c>
      <c r="B37" s="4">
        <v>0</v>
      </c>
      <c r="C37" s="4">
        <v>100</v>
      </c>
      <c r="D37" s="4">
        <v>-100</v>
      </c>
      <c r="E37" s="4">
        <v>-1447354</v>
      </c>
      <c r="F37" s="4">
        <f t="shared" si="0"/>
        <v>72390756166</v>
      </c>
      <c r="K37" s="24"/>
      <c r="L37" s="4">
        <v>261</v>
      </c>
      <c r="M37" s="4">
        <v>225</v>
      </c>
      <c r="N37" s="4">
        <v>29</v>
      </c>
      <c r="O37" s="4">
        <v>43</v>
      </c>
      <c r="P37" s="4">
        <v>660400</v>
      </c>
      <c r="Q37" s="4">
        <v>1101800</v>
      </c>
      <c r="R37" s="5">
        <v>5.6799999999999996E-2</v>
      </c>
      <c r="S37" s="4">
        <v>1777900</v>
      </c>
      <c r="T37" s="4">
        <f t="shared" si="1"/>
        <v>2731860</v>
      </c>
      <c r="U37" s="4">
        <f t="shared" si="2"/>
        <v>1890600</v>
      </c>
      <c r="V37" s="5">
        <v>5.3699999999999998E-2</v>
      </c>
    </row>
    <row r="38" spans="1:22" x14ac:dyDescent="0.2">
      <c r="A38" s="16" t="s">
        <v>253</v>
      </c>
      <c r="B38" s="4">
        <v>58300</v>
      </c>
      <c r="C38" s="4">
        <v>20100</v>
      </c>
      <c r="D38" s="4">
        <v>38200</v>
      </c>
      <c r="E38" s="4">
        <v>565559120</v>
      </c>
      <c r="F38" s="4">
        <f t="shared" si="0"/>
        <v>72392203520</v>
      </c>
      <c r="K38" s="24"/>
      <c r="L38" s="4">
        <v>455</v>
      </c>
      <c r="M38" s="4">
        <v>342</v>
      </c>
      <c r="N38" s="4">
        <v>32</v>
      </c>
      <c r="O38" s="4">
        <v>61</v>
      </c>
      <c r="P38" s="4">
        <v>896300</v>
      </c>
      <c r="Q38" s="4">
        <v>1686400</v>
      </c>
      <c r="R38" s="5">
        <v>-7.8E-2</v>
      </c>
      <c r="S38" s="4">
        <v>2589900</v>
      </c>
      <c r="T38" s="4">
        <f t="shared" si="1"/>
        <v>2854040</v>
      </c>
      <c r="U38" s="4">
        <f t="shared" si="2"/>
        <v>1568300</v>
      </c>
      <c r="V38" s="5">
        <v>9.0399999999999994E-2</v>
      </c>
    </row>
    <row r="39" spans="1:22" x14ac:dyDescent="0.2">
      <c r="F39" s="4">
        <f t="shared" si="0"/>
        <v>71826644400</v>
      </c>
      <c r="K39" s="24"/>
      <c r="L39" s="4">
        <v>450</v>
      </c>
      <c r="M39" s="4">
        <v>297</v>
      </c>
      <c r="N39" s="4">
        <v>47</v>
      </c>
      <c r="O39" s="4">
        <v>54</v>
      </c>
      <c r="P39" s="4">
        <v>1217900</v>
      </c>
      <c r="Q39" s="4">
        <v>1515700</v>
      </c>
      <c r="R39" s="5">
        <v>-7.2300000000000003E-2</v>
      </c>
      <c r="S39" s="4">
        <v>2731600</v>
      </c>
      <c r="T39" s="4">
        <f t="shared" si="1"/>
        <v>2999580</v>
      </c>
      <c r="U39" s="4">
        <f t="shared" si="2"/>
        <v>1568300</v>
      </c>
      <c r="V39" s="5">
        <v>6.2199999999999998E-2</v>
      </c>
    </row>
    <row r="40" spans="1:22" x14ac:dyDescent="0.2">
      <c r="A40" s="16" t="s">
        <v>251</v>
      </c>
      <c r="B40" s="4">
        <v>32200</v>
      </c>
      <c r="C40" s="4">
        <v>1000</v>
      </c>
      <c r="D40" s="4">
        <v>31200</v>
      </c>
      <c r="E40" s="4">
        <v>506941723</v>
      </c>
      <c r="F40" s="4">
        <f t="shared" si="0"/>
        <v>71826644400</v>
      </c>
      <c r="K40" s="24"/>
      <c r="L40" s="4">
        <v>362</v>
      </c>
      <c r="M40" s="4">
        <v>217</v>
      </c>
      <c r="N40" s="4">
        <v>22</v>
      </c>
      <c r="O40" s="4">
        <v>46</v>
      </c>
      <c r="P40" s="4">
        <v>811400</v>
      </c>
      <c r="Q40" s="4">
        <v>1369800</v>
      </c>
      <c r="R40" s="5">
        <v>-1.84E-2</v>
      </c>
      <c r="S40" s="4">
        <v>2200400</v>
      </c>
      <c r="T40" s="4">
        <f t="shared" si="1"/>
        <v>3183760</v>
      </c>
      <c r="U40" s="4">
        <f t="shared" si="2"/>
        <v>1568300</v>
      </c>
      <c r="V40" s="5">
        <v>5.3899999999999997E-2</v>
      </c>
    </row>
    <row r="41" spans="1:22" x14ac:dyDescent="0.2">
      <c r="A41" s="16" t="s">
        <v>250</v>
      </c>
      <c r="B41" s="4">
        <v>200</v>
      </c>
      <c r="C41" s="4">
        <v>0</v>
      </c>
      <c r="D41" s="4">
        <v>200</v>
      </c>
      <c r="E41" s="4">
        <v>3365907</v>
      </c>
      <c r="F41" s="4">
        <f t="shared" si="0"/>
        <v>71319702677</v>
      </c>
      <c r="K41" s="24"/>
      <c r="L41" s="4">
        <v>444</v>
      </c>
      <c r="M41" s="4">
        <v>315</v>
      </c>
      <c r="N41" s="4">
        <v>75</v>
      </c>
      <c r="O41" s="4">
        <v>50</v>
      </c>
      <c r="P41" s="4">
        <v>2000800</v>
      </c>
      <c r="Q41" s="4">
        <v>1283300</v>
      </c>
      <c r="R41" s="5">
        <v>2.4700000000000003E-2</v>
      </c>
      <c r="S41" s="4">
        <v>3287300</v>
      </c>
      <c r="T41" s="4">
        <f t="shared" si="1"/>
        <v>3172255.5555555555</v>
      </c>
      <c r="U41" s="4">
        <f t="shared" si="2"/>
        <v>1568300</v>
      </c>
      <c r="V41" s="5">
        <v>6.3299999999999995E-2</v>
      </c>
    </row>
    <row r="42" spans="1:22" x14ac:dyDescent="0.2">
      <c r="F42" s="4">
        <f t="shared" si="0"/>
        <v>71316336770</v>
      </c>
      <c r="K42" s="24"/>
      <c r="L42" s="4">
        <v>272</v>
      </c>
      <c r="M42" s="4">
        <v>213</v>
      </c>
      <c r="N42" s="4">
        <v>30</v>
      </c>
      <c r="O42" s="4">
        <v>33</v>
      </c>
      <c r="P42" s="4">
        <v>844800</v>
      </c>
      <c r="Q42" s="4">
        <v>999400</v>
      </c>
      <c r="R42" s="5">
        <v>-1.23E-2</v>
      </c>
      <c r="S42" s="4">
        <v>1890600</v>
      </c>
      <c r="T42" s="4">
        <f t="shared" si="1"/>
        <v>3332462.5</v>
      </c>
      <c r="U42" s="4">
        <f t="shared" si="2"/>
        <v>1568300</v>
      </c>
      <c r="V42" s="5">
        <v>3.6400000000000002E-2</v>
      </c>
    </row>
    <row r="43" spans="1:22" x14ac:dyDescent="0.2">
      <c r="F43" s="4">
        <f t="shared" si="0"/>
        <v>71316336770</v>
      </c>
      <c r="G43" s="4">
        <v>0</v>
      </c>
      <c r="H43" s="4">
        <v>1000</v>
      </c>
      <c r="I43" s="4">
        <v>-1000</v>
      </c>
      <c r="J43" s="4">
        <v>-16200000</v>
      </c>
      <c r="K43" s="24"/>
      <c r="L43" s="4">
        <v>242</v>
      </c>
      <c r="M43" s="4">
        <v>257</v>
      </c>
      <c r="N43" s="4">
        <v>27</v>
      </c>
      <c r="O43" s="4">
        <v>31</v>
      </c>
      <c r="P43" s="4">
        <v>683900</v>
      </c>
      <c r="Q43" s="4">
        <v>882900</v>
      </c>
      <c r="R43" s="5">
        <v>-6.0000000000000001E-3</v>
      </c>
      <c r="S43" s="4">
        <v>1568300</v>
      </c>
      <c r="T43" s="4">
        <f t="shared" si="1"/>
        <v>3652125</v>
      </c>
      <c r="U43" s="4">
        <f t="shared" si="2"/>
        <v>2684600</v>
      </c>
      <c r="V43" s="5">
        <v>5.2699999999999997E-2</v>
      </c>
    </row>
    <row r="44" spans="1:22" x14ac:dyDescent="0.2">
      <c r="A44" s="16" t="s">
        <v>247</v>
      </c>
      <c r="B44" s="4">
        <v>700000</v>
      </c>
      <c r="C44" s="4">
        <v>0</v>
      </c>
      <c r="D44" s="4">
        <v>700000</v>
      </c>
      <c r="E44" s="4">
        <v>11395494220</v>
      </c>
      <c r="F44" s="4">
        <f t="shared" si="0"/>
        <v>71316336770</v>
      </c>
      <c r="G44" s="4">
        <v>0</v>
      </c>
      <c r="H44" s="4">
        <v>656000</v>
      </c>
      <c r="I44" s="4">
        <v>-656000</v>
      </c>
      <c r="J44" s="4">
        <v>-10614680000</v>
      </c>
      <c r="K44" s="24"/>
      <c r="L44" s="4">
        <v>325</v>
      </c>
      <c r="M44" s="4">
        <v>228</v>
      </c>
      <c r="N44" s="4">
        <v>46</v>
      </c>
      <c r="O44" s="4">
        <v>56</v>
      </c>
      <c r="P44" s="4">
        <v>1342300</v>
      </c>
      <c r="Q44" s="4">
        <v>1772200</v>
      </c>
      <c r="R44" s="5">
        <v>2.4900000000000002E-2</v>
      </c>
      <c r="S44" s="4">
        <v>3114000</v>
      </c>
      <c r="T44" s="4">
        <f t="shared" si="1"/>
        <v>3577212.5</v>
      </c>
      <c r="U44" s="4">
        <f t="shared" si="2"/>
        <v>2684600</v>
      </c>
      <c r="V44" s="5">
        <v>4.2199999999999994E-2</v>
      </c>
    </row>
    <row r="45" spans="1:22" x14ac:dyDescent="0.2">
      <c r="A45" s="16" t="s">
        <v>246</v>
      </c>
      <c r="B45" s="4">
        <v>611000</v>
      </c>
      <c r="C45" s="4">
        <v>0</v>
      </c>
      <c r="D45" s="4">
        <v>611000</v>
      </c>
      <c r="E45" s="4">
        <v>9624925095</v>
      </c>
      <c r="F45" s="4">
        <f t="shared" si="0"/>
        <v>59920842550</v>
      </c>
      <c r="G45" s="4">
        <v>0</v>
      </c>
      <c r="H45" s="4">
        <v>60000</v>
      </c>
      <c r="I45" s="4">
        <v>-60000</v>
      </c>
      <c r="J45" s="4">
        <v>-958000000</v>
      </c>
      <c r="K45" s="24"/>
      <c r="L45" s="4">
        <v>433</v>
      </c>
      <c r="M45" s="4">
        <v>186</v>
      </c>
      <c r="N45" s="4">
        <v>49</v>
      </c>
      <c r="O45" s="4">
        <v>50</v>
      </c>
      <c r="P45" s="4">
        <v>1485000</v>
      </c>
      <c r="Q45" s="4">
        <v>1148200</v>
      </c>
      <c r="R45" s="5">
        <v>6.3E-3</v>
      </c>
      <c r="S45" s="4">
        <v>2684600</v>
      </c>
      <c r="T45" s="4">
        <f t="shared" si="1"/>
        <v>3704728.5714285714</v>
      </c>
      <c r="U45" s="4">
        <f t="shared" si="2"/>
        <v>3524200</v>
      </c>
      <c r="V45" s="5">
        <v>4.9400000000000006E-2</v>
      </c>
    </row>
    <row r="46" spans="1:22" x14ac:dyDescent="0.2">
      <c r="A46" s="16" t="s">
        <v>245</v>
      </c>
      <c r="B46" s="4">
        <v>575000</v>
      </c>
      <c r="C46" s="4">
        <v>0</v>
      </c>
      <c r="D46" s="4">
        <v>575000</v>
      </c>
      <c r="E46" s="4">
        <v>9130080444</v>
      </c>
      <c r="F46" s="4">
        <f t="shared" si="0"/>
        <v>50295917455</v>
      </c>
      <c r="K46" s="24"/>
      <c r="L46" s="4">
        <v>556</v>
      </c>
      <c r="M46" s="4">
        <v>270</v>
      </c>
      <c r="N46" s="4">
        <v>50</v>
      </c>
      <c r="O46" s="4">
        <v>56</v>
      </c>
      <c r="P46" s="4">
        <v>1636100</v>
      </c>
      <c r="Q46" s="4">
        <v>1880100</v>
      </c>
      <c r="R46" s="5">
        <v>-2.4900000000000002E-2</v>
      </c>
      <c r="S46" s="4">
        <v>3524200</v>
      </c>
      <c r="T46" s="4">
        <f t="shared" si="1"/>
        <v>3734816.6666666665</v>
      </c>
      <c r="U46" s="4">
        <f t="shared" si="2"/>
        <v>3727700</v>
      </c>
      <c r="V46" s="5">
        <v>6.6299999999999998E-2</v>
      </c>
    </row>
    <row r="47" spans="1:22" x14ac:dyDescent="0.2">
      <c r="A47" s="16" t="s">
        <v>244</v>
      </c>
      <c r="B47" s="4">
        <v>970000</v>
      </c>
      <c r="C47" s="4">
        <v>61500</v>
      </c>
      <c r="D47" s="4">
        <v>908500</v>
      </c>
      <c r="E47" s="4">
        <v>15085053073</v>
      </c>
      <c r="F47" s="4">
        <f t="shared" ref="F47:F73" si="3">E47+F48</f>
        <v>41165837011</v>
      </c>
      <c r="G47" s="4">
        <v>0</v>
      </c>
      <c r="H47" s="4">
        <v>250000</v>
      </c>
      <c r="I47" s="4">
        <v>-250000</v>
      </c>
      <c r="J47" s="4">
        <v>-4206530000</v>
      </c>
      <c r="K47" s="24"/>
      <c r="L47" s="4">
        <v>560</v>
      </c>
      <c r="M47" s="4">
        <v>239</v>
      </c>
      <c r="N47" s="4">
        <v>118</v>
      </c>
      <c r="O47" s="4">
        <v>61</v>
      </c>
      <c r="P47" s="4">
        <v>2051100</v>
      </c>
      <c r="Q47" s="4">
        <v>1658000</v>
      </c>
      <c r="R47" s="5">
        <v>-1.21E-2</v>
      </c>
      <c r="S47" s="4">
        <v>3727700</v>
      </c>
      <c r="T47" s="4">
        <f t="shared" si="1"/>
        <v>3736240</v>
      </c>
      <c r="U47" s="4">
        <f t="shared" ref="U47:U73" si="4">MIN(S48:S52)</f>
        <v>3811700</v>
      </c>
      <c r="V47" s="5">
        <v>9.7799999999999998E-2</v>
      </c>
    </row>
    <row r="48" spans="1:22" x14ac:dyDescent="0.2">
      <c r="A48" s="16" t="s">
        <v>243</v>
      </c>
      <c r="B48" s="4">
        <v>872100</v>
      </c>
      <c r="C48" s="4">
        <v>1000</v>
      </c>
      <c r="D48" s="4">
        <v>871100</v>
      </c>
      <c r="E48" s="4">
        <v>14140059847</v>
      </c>
      <c r="F48" s="4">
        <f t="shared" si="3"/>
        <v>26080783938</v>
      </c>
      <c r="G48" s="4">
        <v>0</v>
      </c>
      <c r="H48" s="4">
        <v>100000</v>
      </c>
      <c r="I48" s="4">
        <v>-100000</v>
      </c>
      <c r="J48" s="4">
        <v>-1630000000</v>
      </c>
      <c r="K48" s="24"/>
      <c r="L48" s="4">
        <v>409</v>
      </c>
      <c r="M48" s="4">
        <v>271</v>
      </c>
      <c r="N48" s="4">
        <v>70</v>
      </c>
      <c r="O48" s="4">
        <v>56</v>
      </c>
      <c r="P48" s="4">
        <v>2267900</v>
      </c>
      <c r="Q48" s="4">
        <v>1529000</v>
      </c>
      <c r="R48" s="5">
        <v>3.7599999999999995E-2</v>
      </c>
      <c r="S48" s="4">
        <v>3811700</v>
      </c>
      <c r="T48" s="4">
        <f t="shared" si="1"/>
        <v>3354160</v>
      </c>
      <c r="U48" s="4">
        <f t="shared" si="4"/>
        <v>4042200</v>
      </c>
      <c r="V48" s="5">
        <v>7.1099999999999997E-2</v>
      </c>
    </row>
    <row r="49" spans="1:22" x14ac:dyDescent="0.2">
      <c r="A49" s="16" t="s">
        <v>236</v>
      </c>
      <c r="B49" s="4">
        <v>260200</v>
      </c>
      <c r="C49" s="4">
        <v>0</v>
      </c>
      <c r="D49" s="4">
        <v>260200</v>
      </c>
      <c r="E49" s="4">
        <v>4096156397</v>
      </c>
      <c r="F49" s="4">
        <f t="shared" si="3"/>
        <v>11940724091</v>
      </c>
      <c r="K49" s="24"/>
      <c r="L49" s="4">
        <v>396</v>
      </c>
      <c r="M49" s="4">
        <v>448</v>
      </c>
      <c r="N49" s="4">
        <v>75</v>
      </c>
      <c r="O49" s="4">
        <v>64</v>
      </c>
      <c r="P49" s="4">
        <v>2256800</v>
      </c>
      <c r="Q49" s="4">
        <v>1912300</v>
      </c>
      <c r="R49" s="5">
        <v>6.6699999999999995E-2</v>
      </c>
      <c r="S49" s="4">
        <v>4187000</v>
      </c>
      <c r="T49" s="4">
        <f t="shared" si="1"/>
        <v>3165720</v>
      </c>
      <c r="U49" s="4">
        <f t="shared" si="4"/>
        <v>2514700</v>
      </c>
      <c r="V49" s="5">
        <v>8.5900000000000004E-2</v>
      </c>
    </row>
    <row r="50" spans="1:22" x14ac:dyDescent="0.2">
      <c r="A50" s="16" t="s">
        <v>235</v>
      </c>
      <c r="B50" s="4">
        <v>26000</v>
      </c>
      <c r="C50" s="4">
        <v>0</v>
      </c>
      <c r="D50" s="4">
        <v>26000</v>
      </c>
      <c r="E50" s="4">
        <v>377627005</v>
      </c>
      <c r="F50" s="4">
        <f t="shared" si="3"/>
        <v>7844567694</v>
      </c>
      <c r="G50" s="4">
        <v>300000</v>
      </c>
      <c r="H50" s="4">
        <v>0</v>
      </c>
      <c r="I50" s="4">
        <v>300000</v>
      </c>
      <c r="J50" s="4">
        <v>4310260000</v>
      </c>
      <c r="K50" s="24"/>
      <c r="L50" s="4">
        <v>269</v>
      </c>
      <c r="M50" s="4">
        <v>309</v>
      </c>
      <c r="N50" s="4">
        <v>49</v>
      </c>
      <c r="O50" s="4">
        <v>40</v>
      </c>
      <c r="P50" s="4">
        <v>2310400</v>
      </c>
      <c r="Q50" s="4">
        <v>1730300</v>
      </c>
      <c r="R50" s="5">
        <v>7.9199999999999993E-2</v>
      </c>
      <c r="S50" s="4">
        <v>4042200</v>
      </c>
      <c r="T50" s="4">
        <f t="shared" si="1"/>
        <v>2946600</v>
      </c>
      <c r="U50" s="4">
        <f t="shared" si="4"/>
        <v>2514700</v>
      </c>
      <c r="V50" s="5">
        <v>9.8100000000000007E-2</v>
      </c>
    </row>
    <row r="51" spans="1:22" x14ac:dyDescent="0.2">
      <c r="F51" s="4">
        <f t="shared" si="3"/>
        <v>7466940689</v>
      </c>
      <c r="G51" s="4">
        <v>1000</v>
      </c>
      <c r="H51" s="4">
        <v>0</v>
      </c>
      <c r="I51" s="4">
        <v>1000</v>
      </c>
      <c r="J51" s="4">
        <v>13700000</v>
      </c>
      <c r="K51" s="24"/>
      <c r="L51" s="4">
        <v>282</v>
      </c>
      <c r="M51" s="4">
        <v>197</v>
      </c>
      <c r="N51" s="4">
        <v>65</v>
      </c>
      <c r="O51" s="4">
        <v>26</v>
      </c>
      <c r="P51" s="4">
        <v>1806100</v>
      </c>
      <c r="Q51" s="4">
        <v>680400</v>
      </c>
      <c r="T51" s="4">
        <f t="shared" si="1"/>
        <v>2946600</v>
      </c>
      <c r="U51" s="4">
        <f t="shared" si="4"/>
        <v>2514700</v>
      </c>
    </row>
    <row r="52" spans="1:22" x14ac:dyDescent="0.2">
      <c r="F52" s="4">
        <f t="shared" si="3"/>
        <v>7466940689</v>
      </c>
      <c r="G52" s="4">
        <v>500000</v>
      </c>
      <c r="H52" s="4">
        <v>0</v>
      </c>
      <c r="I52" s="4">
        <v>500000</v>
      </c>
      <c r="J52" s="4">
        <v>6734300000</v>
      </c>
      <c r="K52" s="24"/>
      <c r="L52" s="4">
        <v>133</v>
      </c>
      <c r="M52" s="4">
        <v>154</v>
      </c>
      <c r="N52" s="4">
        <v>22</v>
      </c>
      <c r="O52" s="4">
        <v>35</v>
      </c>
      <c r="P52" s="4">
        <v>953300</v>
      </c>
      <c r="Q52" s="4">
        <v>771000</v>
      </c>
      <c r="T52" s="4">
        <f t="shared" si="1"/>
        <v>2946600</v>
      </c>
      <c r="U52" s="4">
        <f t="shared" si="4"/>
        <v>2514700</v>
      </c>
    </row>
    <row r="53" spans="1:22" x14ac:dyDescent="0.2">
      <c r="A53" s="16" t="s">
        <v>232</v>
      </c>
      <c r="B53" s="4">
        <v>111000</v>
      </c>
      <c r="C53" s="4">
        <v>0</v>
      </c>
      <c r="D53" s="4">
        <v>111000</v>
      </c>
      <c r="E53" s="4">
        <v>1441892852</v>
      </c>
      <c r="F53" s="4">
        <f t="shared" si="3"/>
        <v>7466940689</v>
      </c>
      <c r="G53" s="4">
        <v>266000</v>
      </c>
      <c r="H53" s="4">
        <v>0</v>
      </c>
      <c r="I53" s="4">
        <v>266000</v>
      </c>
      <c r="J53" s="4">
        <v>3496900000</v>
      </c>
      <c r="K53" s="24"/>
      <c r="L53" s="4">
        <v>348</v>
      </c>
      <c r="M53" s="4">
        <v>369</v>
      </c>
      <c r="N53" s="4">
        <v>45</v>
      </c>
      <c r="O53" s="4">
        <v>79</v>
      </c>
      <c r="P53" s="4">
        <v>1878800</v>
      </c>
      <c r="Q53" s="4">
        <v>2240400</v>
      </c>
      <c r="R53" s="5">
        <v>-3.78E-2</v>
      </c>
      <c r="S53" s="4">
        <v>4125600</v>
      </c>
      <c r="T53" s="4">
        <f t="shared" si="1"/>
        <v>2553600</v>
      </c>
      <c r="U53" s="4">
        <f t="shared" si="4"/>
        <v>1901300</v>
      </c>
      <c r="V53" s="5">
        <v>8.8300000000000003E-2</v>
      </c>
    </row>
    <row r="54" spans="1:22" x14ac:dyDescent="0.2">
      <c r="A54" s="16" t="s">
        <v>231</v>
      </c>
      <c r="B54" s="4">
        <v>10000</v>
      </c>
      <c r="C54" s="4">
        <v>0</v>
      </c>
      <c r="D54" s="4">
        <v>10000</v>
      </c>
      <c r="E54" s="4">
        <v>135786893</v>
      </c>
      <c r="F54" s="4">
        <f t="shared" si="3"/>
        <v>6025047837</v>
      </c>
      <c r="G54" s="4">
        <v>0</v>
      </c>
      <c r="H54" s="4">
        <v>205700</v>
      </c>
      <c r="I54" s="4">
        <v>-205700</v>
      </c>
      <c r="J54" s="4">
        <v>-2808090000</v>
      </c>
      <c r="K54" s="24"/>
      <c r="L54" s="4">
        <v>241</v>
      </c>
      <c r="M54" s="4">
        <v>231</v>
      </c>
      <c r="N54" s="4">
        <v>25</v>
      </c>
      <c r="O54" s="4">
        <v>41</v>
      </c>
      <c r="P54" s="4">
        <v>1070100</v>
      </c>
      <c r="Q54" s="4">
        <v>1443700</v>
      </c>
      <c r="R54" s="5">
        <v>0</v>
      </c>
      <c r="S54" s="4">
        <v>2514700</v>
      </c>
      <c r="T54" s="4">
        <f t="shared" si="1"/>
        <v>2573050</v>
      </c>
      <c r="U54" s="4">
        <f t="shared" si="4"/>
        <v>1901300</v>
      </c>
      <c r="V54" s="5">
        <v>2.8999999999999998E-2</v>
      </c>
    </row>
    <row r="55" spans="1:22" x14ac:dyDescent="0.2">
      <c r="F55" s="4">
        <f t="shared" si="3"/>
        <v>5889260944</v>
      </c>
      <c r="K55" s="24"/>
      <c r="L55" s="4">
        <v>286</v>
      </c>
      <c r="M55" s="4">
        <v>330</v>
      </c>
      <c r="N55" s="4">
        <v>29</v>
      </c>
      <c r="O55" s="4">
        <v>48</v>
      </c>
      <c r="P55" s="4">
        <v>859600</v>
      </c>
      <c r="Q55" s="4">
        <v>1449600</v>
      </c>
      <c r="T55" s="4">
        <f t="shared" si="1"/>
        <v>2573050</v>
      </c>
      <c r="U55" s="4">
        <f t="shared" si="4"/>
        <v>1901300</v>
      </c>
    </row>
    <row r="56" spans="1:22" x14ac:dyDescent="0.2">
      <c r="F56" s="4">
        <f t="shared" si="3"/>
        <v>5889260944</v>
      </c>
      <c r="K56" s="24"/>
      <c r="L56" s="4">
        <v>372</v>
      </c>
      <c r="M56" s="4">
        <v>300</v>
      </c>
      <c r="N56" s="4">
        <v>43</v>
      </c>
      <c r="O56" s="4">
        <v>44</v>
      </c>
      <c r="P56" s="4">
        <v>1375800</v>
      </c>
      <c r="Q56" s="4">
        <v>1208100</v>
      </c>
      <c r="T56" s="4">
        <f t="shared" si="1"/>
        <v>2573050</v>
      </c>
      <c r="U56" s="4">
        <f t="shared" si="4"/>
        <v>1901300</v>
      </c>
    </row>
    <row r="57" spans="1:22" x14ac:dyDescent="0.2">
      <c r="F57" s="4">
        <f t="shared" si="3"/>
        <v>5889260944</v>
      </c>
      <c r="K57" s="24"/>
      <c r="L57" s="4">
        <v>281</v>
      </c>
      <c r="M57" s="4">
        <v>348</v>
      </c>
      <c r="N57" s="4">
        <v>42</v>
      </c>
      <c r="O57" s="4">
        <v>50</v>
      </c>
      <c r="P57" s="4">
        <v>1498500</v>
      </c>
      <c r="Q57" s="4">
        <v>2181900</v>
      </c>
      <c r="T57" s="4">
        <f t="shared" si="1"/>
        <v>2573050</v>
      </c>
      <c r="U57" s="4">
        <f t="shared" si="4"/>
        <v>1901300</v>
      </c>
    </row>
    <row r="58" spans="1:22" x14ac:dyDescent="0.2">
      <c r="A58" s="16" t="s">
        <v>227</v>
      </c>
      <c r="B58" s="4">
        <v>79900</v>
      </c>
      <c r="C58" s="4">
        <v>4200</v>
      </c>
      <c r="D58" s="4">
        <v>75700</v>
      </c>
      <c r="E58" s="4">
        <v>960328934</v>
      </c>
      <c r="F58" s="4">
        <f t="shared" si="3"/>
        <v>5889260944</v>
      </c>
      <c r="K58" s="24"/>
      <c r="L58" s="4">
        <v>147</v>
      </c>
      <c r="M58" s="4">
        <v>219</v>
      </c>
      <c r="N58" s="4">
        <v>26</v>
      </c>
      <c r="O58" s="4">
        <v>44</v>
      </c>
      <c r="P58" s="4">
        <v>690600</v>
      </c>
      <c r="Q58" s="4">
        <v>1209400</v>
      </c>
      <c r="R58" s="5">
        <v>-7.8000000000000005E-3</v>
      </c>
      <c r="S58" s="4">
        <v>1901300</v>
      </c>
      <c r="T58" s="4">
        <f t="shared" si="1"/>
        <v>2161200</v>
      </c>
      <c r="U58" s="4">
        <f t="shared" si="4"/>
        <v>3244800</v>
      </c>
      <c r="V58" s="5">
        <v>2.35E-2</v>
      </c>
    </row>
    <row r="59" spans="1:22" x14ac:dyDescent="0.2">
      <c r="A59" s="16" t="s">
        <v>226</v>
      </c>
      <c r="B59" s="4">
        <v>105000</v>
      </c>
      <c r="C59" s="4">
        <v>0</v>
      </c>
      <c r="D59" s="4">
        <v>105000</v>
      </c>
      <c r="E59" s="4">
        <v>1338117372</v>
      </c>
      <c r="F59" s="4">
        <f t="shared" si="3"/>
        <v>4928932010</v>
      </c>
      <c r="K59" s="24"/>
      <c r="L59" s="4">
        <v>378</v>
      </c>
      <c r="M59" s="4">
        <v>225</v>
      </c>
      <c r="N59" s="4">
        <v>64</v>
      </c>
      <c r="O59" s="4">
        <v>48</v>
      </c>
      <c r="P59" s="4">
        <v>1719800</v>
      </c>
      <c r="Q59" s="4">
        <v>1528900</v>
      </c>
      <c r="R59" s="5">
        <v>2.41E-2</v>
      </c>
      <c r="S59" s="4">
        <v>3244800</v>
      </c>
      <c r="T59" s="4">
        <f t="shared" si="1"/>
        <v>1453150</v>
      </c>
      <c r="U59" s="4">
        <f t="shared" si="4"/>
        <v>0</v>
      </c>
      <c r="V59" s="5">
        <v>4.5899999999999996E-2</v>
      </c>
    </row>
    <row r="60" spans="1:22" x14ac:dyDescent="0.2">
      <c r="F60" s="4">
        <f t="shared" si="3"/>
        <v>3590814638</v>
      </c>
      <c r="K60" s="24"/>
      <c r="L60" s="4">
        <v>287</v>
      </c>
      <c r="M60" s="4">
        <v>110</v>
      </c>
      <c r="N60" s="4">
        <v>46</v>
      </c>
      <c r="O60" s="4">
        <v>24</v>
      </c>
      <c r="P60" s="4">
        <v>1036800</v>
      </c>
      <c r="Q60" s="4">
        <v>552700</v>
      </c>
      <c r="T60" s="4">
        <f t="shared" si="1"/>
        <v>1760800</v>
      </c>
      <c r="U60" s="4">
        <f t="shared" si="4"/>
        <v>0</v>
      </c>
    </row>
    <row r="61" spans="1:22" x14ac:dyDescent="0.2">
      <c r="F61" s="4">
        <f t="shared" si="3"/>
        <v>3590814638</v>
      </c>
      <c r="K61" s="24"/>
      <c r="L61" s="4">
        <v>188</v>
      </c>
      <c r="M61" s="4">
        <v>262</v>
      </c>
      <c r="N61" s="4">
        <v>37</v>
      </c>
      <c r="O61" s="4">
        <v>41</v>
      </c>
      <c r="P61" s="4">
        <v>1278900</v>
      </c>
      <c r="Q61" s="4">
        <v>1242500</v>
      </c>
      <c r="T61" s="4">
        <f t="shared" si="1"/>
        <v>1580550</v>
      </c>
      <c r="U61" s="4">
        <f t="shared" si="4"/>
        <v>0</v>
      </c>
    </row>
    <row r="62" spans="1:22" x14ac:dyDescent="0.2">
      <c r="F62" s="4">
        <f t="shared" si="3"/>
        <v>3590814638</v>
      </c>
      <c r="K62" s="24"/>
      <c r="L62" s="4">
        <v>180</v>
      </c>
      <c r="M62" s="4">
        <v>130</v>
      </c>
      <c r="N62" s="4">
        <v>24</v>
      </c>
      <c r="O62" s="4">
        <v>18</v>
      </c>
      <c r="P62" s="4">
        <v>929900</v>
      </c>
      <c r="Q62" s="4">
        <v>531000</v>
      </c>
      <c r="T62" s="4">
        <f t="shared" si="1"/>
        <v>1370120</v>
      </c>
      <c r="U62" s="4">
        <f t="shared" si="4"/>
        <v>0</v>
      </c>
    </row>
    <row r="63" spans="1:22" x14ac:dyDescent="0.2">
      <c r="F63" s="4">
        <f t="shared" si="3"/>
        <v>3590814638</v>
      </c>
      <c r="K63" s="24"/>
      <c r="L63" s="4">
        <v>302</v>
      </c>
      <c r="M63" s="4">
        <v>248</v>
      </c>
      <c r="N63" s="4">
        <v>32</v>
      </c>
      <c r="O63" s="4">
        <v>33</v>
      </c>
      <c r="P63" s="4">
        <v>1867400</v>
      </c>
      <c r="Q63" s="4">
        <v>809300</v>
      </c>
      <c r="T63" s="4">
        <f t="shared" si="1"/>
        <v>1363400</v>
      </c>
      <c r="U63" s="4">
        <f t="shared" si="4"/>
        <v>1077600</v>
      </c>
    </row>
    <row r="64" spans="1:22" x14ac:dyDescent="0.2">
      <c r="F64" s="4">
        <f t="shared" si="3"/>
        <v>3590814638</v>
      </c>
      <c r="K64" s="24"/>
      <c r="L64" s="4">
        <v>97</v>
      </c>
      <c r="M64" s="4">
        <v>84</v>
      </c>
      <c r="N64" s="4">
        <v>8</v>
      </c>
      <c r="O64" s="4">
        <v>10</v>
      </c>
      <c r="P64" s="4">
        <v>246200</v>
      </c>
      <c r="Q64" s="4">
        <v>429000</v>
      </c>
      <c r="T64" s="4">
        <f t="shared" si="1"/>
        <v>1305885.7142857143</v>
      </c>
      <c r="U64" s="4">
        <f t="shared" si="4"/>
        <v>1077600</v>
      </c>
    </row>
    <row r="65" spans="1:22" x14ac:dyDescent="0.2">
      <c r="F65" s="4">
        <f t="shared" si="3"/>
        <v>3590814638</v>
      </c>
      <c r="K65" s="24"/>
      <c r="L65" s="4">
        <v>101</v>
      </c>
      <c r="M65" s="4">
        <v>166</v>
      </c>
      <c r="N65" s="4">
        <v>13</v>
      </c>
      <c r="O65" s="4">
        <v>21</v>
      </c>
      <c r="P65" s="4">
        <v>452700</v>
      </c>
      <c r="Q65" s="4">
        <v>677500</v>
      </c>
      <c r="T65" s="4">
        <f t="shared" si="1"/>
        <v>1195812.5</v>
      </c>
      <c r="U65" s="4">
        <f t="shared" si="4"/>
        <v>1077600</v>
      </c>
    </row>
    <row r="66" spans="1:22" x14ac:dyDescent="0.2">
      <c r="F66" s="4">
        <f t="shared" si="3"/>
        <v>3590814638</v>
      </c>
      <c r="K66" s="24"/>
      <c r="L66" s="4">
        <v>142</v>
      </c>
      <c r="M66" s="4">
        <v>264</v>
      </c>
      <c r="N66" s="4">
        <v>27</v>
      </c>
      <c r="O66" s="4">
        <v>21</v>
      </c>
      <c r="P66" s="4">
        <v>1086400</v>
      </c>
      <c r="Q66" s="4">
        <v>833900</v>
      </c>
      <c r="T66" s="4">
        <f t="shared" si="1"/>
        <v>1120900</v>
      </c>
      <c r="U66" s="4">
        <f t="shared" si="4"/>
        <v>1039800</v>
      </c>
    </row>
    <row r="67" spans="1:22" x14ac:dyDescent="0.2">
      <c r="F67" s="4">
        <f t="shared" si="3"/>
        <v>3590814638</v>
      </c>
      <c r="K67" s="24"/>
      <c r="L67" s="4">
        <v>119</v>
      </c>
      <c r="M67" s="4">
        <v>184</v>
      </c>
      <c r="N67" s="4">
        <v>9</v>
      </c>
      <c r="O67" s="4">
        <v>23</v>
      </c>
      <c r="P67" s="4">
        <v>569000</v>
      </c>
      <c r="Q67" s="4">
        <v>717700</v>
      </c>
      <c r="T67" s="4">
        <f t="shared" si="1"/>
        <v>1076110</v>
      </c>
      <c r="U67" s="4">
        <f t="shared" si="4"/>
        <v>528400</v>
      </c>
    </row>
    <row r="68" spans="1:22" x14ac:dyDescent="0.2">
      <c r="A68" s="16" t="s">
        <v>217</v>
      </c>
      <c r="B68" s="4">
        <v>149300</v>
      </c>
      <c r="C68" s="4">
        <v>0</v>
      </c>
      <c r="D68" s="4">
        <v>149300</v>
      </c>
      <c r="E68" s="4">
        <v>1663173736</v>
      </c>
      <c r="F68" s="4">
        <f t="shared" si="3"/>
        <v>3590814638</v>
      </c>
      <c r="K68" s="24"/>
      <c r="L68" s="4">
        <v>132</v>
      </c>
      <c r="M68" s="4">
        <v>123</v>
      </c>
      <c r="N68" s="4">
        <v>24</v>
      </c>
      <c r="O68" s="4">
        <v>13</v>
      </c>
      <c r="P68" s="4">
        <v>595300</v>
      </c>
      <c r="Q68" s="4">
        <v>481700</v>
      </c>
      <c r="R68" s="5">
        <v>2.7300000000000001E-2</v>
      </c>
      <c r="S68" s="4">
        <v>1077600</v>
      </c>
      <c r="T68" s="4">
        <f t="shared" si="1"/>
        <v>1065400</v>
      </c>
      <c r="U68" s="4">
        <f t="shared" si="4"/>
        <v>528400</v>
      </c>
      <c r="V68" s="5">
        <v>4.3899999999999995E-2</v>
      </c>
    </row>
    <row r="69" spans="1:22" x14ac:dyDescent="0.2">
      <c r="A69" s="16" t="s">
        <v>216</v>
      </c>
      <c r="B69" s="4">
        <v>125600</v>
      </c>
      <c r="C69" s="4">
        <v>8000</v>
      </c>
      <c r="D69" s="4">
        <v>117600</v>
      </c>
      <c r="E69" s="4">
        <v>1311605591</v>
      </c>
      <c r="F69" s="4">
        <f t="shared" si="3"/>
        <v>1927640902</v>
      </c>
      <c r="K69" s="24"/>
      <c r="L69" s="4">
        <v>181</v>
      </c>
      <c r="M69" s="4">
        <v>191</v>
      </c>
      <c r="N69" s="4">
        <v>23</v>
      </c>
      <c r="O69" s="4">
        <v>30</v>
      </c>
      <c r="P69" s="4">
        <v>868400</v>
      </c>
      <c r="Q69" s="4">
        <v>951900</v>
      </c>
      <c r="R69" s="5">
        <v>-3.6299999999999999E-2</v>
      </c>
      <c r="S69" s="4">
        <v>1828700</v>
      </c>
      <c r="T69" s="4">
        <f t="shared" si="1"/>
        <v>945550</v>
      </c>
      <c r="U69" s="4">
        <f t="shared" si="4"/>
        <v>528400</v>
      </c>
      <c r="V69" s="5">
        <v>6.9000000000000006E-2</v>
      </c>
    </row>
    <row r="70" spans="1:22" x14ac:dyDescent="0.2">
      <c r="A70" s="16" t="s">
        <v>215</v>
      </c>
      <c r="B70" s="4">
        <v>0</v>
      </c>
      <c r="C70" s="4">
        <v>0</v>
      </c>
      <c r="D70" s="4">
        <v>0</v>
      </c>
      <c r="E70" s="4">
        <v>0</v>
      </c>
      <c r="F70" s="4">
        <f t="shared" si="3"/>
        <v>616035311</v>
      </c>
      <c r="K70" s="24"/>
      <c r="L70" s="4">
        <v>335</v>
      </c>
      <c r="M70" s="4">
        <v>213</v>
      </c>
      <c r="N70" s="4">
        <v>51</v>
      </c>
      <c r="O70" s="4">
        <v>22</v>
      </c>
      <c r="P70" s="4">
        <v>1508300</v>
      </c>
      <c r="Q70" s="4">
        <v>860900</v>
      </c>
      <c r="R70" s="5">
        <v>3.6400000000000002E-2</v>
      </c>
      <c r="S70" s="4">
        <v>2376100</v>
      </c>
      <c r="T70" s="4">
        <f t="shared" si="1"/>
        <v>787630</v>
      </c>
      <c r="U70" s="4">
        <f t="shared" si="4"/>
        <v>425300</v>
      </c>
      <c r="V70" s="5">
        <v>5.2199999999999996E-2</v>
      </c>
    </row>
    <row r="71" spans="1:22" x14ac:dyDescent="0.2">
      <c r="A71" s="16" t="s">
        <v>214</v>
      </c>
      <c r="B71" s="4">
        <v>37400</v>
      </c>
      <c r="C71" s="4">
        <v>0</v>
      </c>
      <c r="D71" s="4">
        <v>37400</v>
      </c>
      <c r="E71" s="4">
        <v>407118315</v>
      </c>
      <c r="F71" s="4">
        <f t="shared" si="3"/>
        <v>616035311</v>
      </c>
      <c r="K71" s="24"/>
      <c r="L71" s="4">
        <v>179</v>
      </c>
      <c r="M71" s="4">
        <v>86</v>
      </c>
      <c r="N71" s="4">
        <v>27</v>
      </c>
      <c r="O71" s="4">
        <v>21</v>
      </c>
      <c r="P71" s="4">
        <v>615500</v>
      </c>
      <c r="Q71" s="4">
        <v>421300</v>
      </c>
      <c r="R71" s="5">
        <v>9.1999999999999998E-3</v>
      </c>
      <c r="S71" s="4">
        <v>1039800</v>
      </c>
      <c r="T71" s="4">
        <f t="shared" si="1"/>
        <v>807630</v>
      </c>
      <c r="U71" s="4">
        <f t="shared" si="4"/>
        <v>425300</v>
      </c>
      <c r="V71" s="5">
        <v>1.8200000000000001E-2</v>
      </c>
    </row>
    <row r="72" spans="1:22" x14ac:dyDescent="0.2">
      <c r="A72" s="16" t="s">
        <v>213</v>
      </c>
      <c r="B72" s="4">
        <v>0</v>
      </c>
      <c r="C72" s="4">
        <v>0</v>
      </c>
      <c r="D72" s="4">
        <v>0</v>
      </c>
      <c r="E72" s="4">
        <v>0</v>
      </c>
      <c r="F72" s="4">
        <f t="shared" si="3"/>
        <v>208916996</v>
      </c>
      <c r="K72" s="24"/>
      <c r="L72" s="4">
        <v>59</v>
      </c>
      <c r="M72" s="4">
        <v>84</v>
      </c>
      <c r="N72" s="4">
        <v>10</v>
      </c>
      <c r="O72" s="4">
        <v>7</v>
      </c>
      <c r="P72" s="4">
        <v>316500</v>
      </c>
      <c r="Q72" s="4">
        <v>211900</v>
      </c>
      <c r="R72" s="5">
        <v>-9.1000000000000004E-3</v>
      </c>
      <c r="S72" s="4">
        <v>528400</v>
      </c>
      <c r="T72" s="4">
        <f t="shared" si="1"/>
        <v>865200</v>
      </c>
      <c r="U72" s="4">
        <f t="shared" si="4"/>
        <v>425300</v>
      </c>
      <c r="V72" s="5">
        <v>9.0999999999999998E-2</v>
      </c>
    </row>
    <row r="73" spans="1:22" x14ac:dyDescent="0.2">
      <c r="A73" s="16" t="s">
        <v>212</v>
      </c>
      <c r="B73" s="4">
        <v>0</v>
      </c>
      <c r="C73" s="4">
        <v>0</v>
      </c>
      <c r="D73" s="4">
        <v>0</v>
      </c>
      <c r="E73" s="4">
        <v>0</v>
      </c>
      <c r="F73" s="4">
        <f t="shared" si="3"/>
        <v>208916996</v>
      </c>
      <c r="K73" s="24"/>
      <c r="L73" s="4">
        <v>226</v>
      </c>
      <c r="M73" s="4">
        <v>162</v>
      </c>
      <c r="N73" s="4">
        <v>26</v>
      </c>
      <c r="O73" s="4">
        <v>21</v>
      </c>
      <c r="P73" s="4">
        <v>688000</v>
      </c>
      <c r="Q73" s="4">
        <v>641800</v>
      </c>
      <c r="R73" s="5">
        <v>1.8600000000000002E-2</v>
      </c>
      <c r="S73" s="4">
        <v>1329800</v>
      </c>
      <c r="T73" s="4">
        <f t="shared" si="1"/>
        <v>866650</v>
      </c>
      <c r="U73" s="4">
        <f t="shared" si="4"/>
        <v>425300</v>
      </c>
      <c r="V73" s="5">
        <v>2.7300000000000001E-2</v>
      </c>
    </row>
    <row r="74" spans="1:22" x14ac:dyDescent="0.2">
      <c r="A74" s="16" t="s">
        <v>211</v>
      </c>
      <c r="B74" s="4">
        <v>0</v>
      </c>
      <c r="C74" s="4">
        <v>0</v>
      </c>
      <c r="D74" s="4">
        <v>0</v>
      </c>
      <c r="E74" s="4">
        <v>0</v>
      </c>
      <c r="F74" s="4">
        <f t="shared" ref="F74:F79" si="5">E74+F75</f>
        <v>208916996</v>
      </c>
      <c r="G74" s="4">
        <v>110500</v>
      </c>
      <c r="H74" s="4">
        <v>0</v>
      </c>
      <c r="I74" s="4">
        <v>110500</v>
      </c>
      <c r="J74" s="4">
        <v>1177300000</v>
      </c>
      <c r="K74" s="24"/>
      <c r="L74" s="4">
        <v>125</v>
      </c>
      <c r="M74" s="4">
        <v>74</v>
      </c>
      <c r="N74" s="4">
        <v>11</v>
      </c>
      <c r="O74" s="4">
        <v>12</v>
      </c>
      <c r="P74" s="4">
        <v>274900</v>
      </c>
      <c r="Q74" s="4">
        <v>642900</v>
      </c>
      <c r="R74" s="5">
        <v>9.3999999999999986E-3</v>
      </c>
      <c r="S74" s="4">
        <v>960800</v>
      </c>
      <c r="T74" s="4">
        <f t="shared" ref="T74:T79" si="6">AVERAGE(S75:S84)</f>
        <v>1101240</v>
      </c>
      <c r="U74" s="4">
        <f t="shared" ref="U74:U79" si="7">MIN(S75:S79)</f>
        <v>425300</v>
      </c>
      <c r="V74" s="5">
        <v>1.8600000000000002E-2</v>
      </c>
    </row>
    <row r="75" spans="1:22" x14ac:dyDescent="0.2">
      <c r="A75" s="16" t="s">
        <v>210</v>
      </c>
      <c r="B75" s="4">
        <v>0</v>
      </c>
      <c r="C75" s="4">
        <v>0</v>
      </c>
      <c r="D75" s="4">
        <v>0</v>
      </c>
      <c r="E75" s="4">
        <v>0</v>
      </c>
      <c r="F75" s="4">
        <f t="shared" si="5"/>
        <v>208916996</v>
      </c>
      <c r="K75" s="24"/>
      <c r="L75" s="4">
        <v>74</v>
      </c>
      <c r="M75" s="4">
        <v>97</v>
      </c>
      <c r="N75" s="4">
        <v>6</v>
      </c>
      <c r="O75" s="4">
        <v>6</v>
      </c>
      <c r="P75" s="4">
        <v>180600</v>
      </c>
      <c r="Q75" s="4">
        <v>241400</v>
      </c>
      <c r="R75" s="5">
        <v>-9.300000000000001E-3</v>
      </c>
      <c r="S75" s="4">
        <v>425300</v>
      </c>
      <c r="T75" s="4">
        <f t="shared" si="6"/>
        <v>1080810</v>
      </c>
      <c r="U75" s="4">
        <f t="shared" si="7"/>
        <v>521600</v>
      </c>
      <c r="V75" s="5">
        <v>3.61E-2</v>
      </c>
    </row>
    <row r="76" spans="1:22" x14ac:dyDescent="0.2">
      <c r="A76" s="16" t="s">
        <v>208</v>
      </c>
      <c r="B76" s="4">
        <v>0</v>
      </c>
      <c r="C76" s="4">
        <v>0</v>
      </c>
      <c r="D76" s="4">
        <v>0</v>
      </c>
      <c r="E76" s="4">
        <v>0</v>
      </c>
      <c r="F76" s="4">
        <f t="shared" si="5"/>
        <v>208916996</v>
      </c>
      <c r="K76" s="24"/>
      <c r="L76" s="4">
        <v>85</v>
      </c>
      <c r="M76" s="4">
        <v>103</v>
      </c>
      <c r="N76" s="4">
        <v>9</v>
      </c>
      <c r="O76" s="4">
        <v>6</v>
      </c>
      <c r="P76" s="4">
        <v>256800</v>
      </c>
      <c r="Q76" s="4">
        <v>262700</v>
      </c>
      <c r="R76" s="5">
        <v>9.3999999999999986E-3</v>
      </c>
      <c r="S76" s="4">
        <v>521600</v>
      </c>
      <c r="T76" s="4">
        <f t="shared" si="6"/>
        <v>1079020</v>
      </c>
      <c r="U76" s="4">
        <f t="shared" si="7"/>
        <v>630200</v>
      </c>
      <c r="V76" s="5">
        <v>1.8600000000000002E-2</v>
      </c>
    </row>
    <row r="77" spans="1:22" x14ac:dyDescent="0.2">
      <c r="A77" s="16" t="s">
        <v>207</v>
      </c>
      <c r="B77" s="4">
        <v>0</v>
      </c>
      <c r="C77" s="4">
        <v>9100</v>
      </c>
      <c r="D77" s="4">
        <v>-9100</v>
      </c>
      <c r="E77" s="4">
        <v>-96822918</v>
      </c>
      <c r="F77" s="4">
        <f t="shared" si="5"/>
        <v>208916996</v>
      </c>
      <c r="G77" s="4">
        <v>35300</v>
      </c>
      <c r="H77" s="4">
        <v>0</v>
      </c>
      <c r="I77" s="4">
        <v>35300</v>
      </c>
      <c r="J77" s="4">
        <v>375240000</v>
      </c>
      <c r="K77" s="24"/>
      <c r="L77" s="4">
        <v>70</v>
      </c>
      <c r="M77" s="4">
        <v>87</v>
      </c>
      <c r="N77" s="4">
        <v>8</v>
      </c>
      <c r="O77" s="4">
        <v>20</v>
      </c>
      <c r="P77" s="4">
        <v>261500</v>
      </c>
      <c r="Q77" s="4">
        <v>421400</v>
      </c>
      <c r="R77" s="5">
        <v>0</v>
      </c>
      <c r="S77" s="4">
        <v>673000</v>
      </c>
      <c r="T77" s="4">
        <f t="shared" si="6"/>
        <v>1102130</v>
      </c>
      <c r="U77" s="4">
        <f t="shared" si="7"/>
        <v>630200</v>
      </c>
      <c r="V77" s="5">
        <v>2.7799999999999998E-2</v>
      </c>
    </row>
    <row r="78" spans="1:22" x14ac:dyDescent="0.2">
      <c r="A78" s="16" t="s">
        <v>206</v>
      </c>
      <c r="B78" s="4">
        <v>8000</v>
      </c>
      <c r="C78" s="4">
        <v>0</v>
      </c>
      <c r="D78" s="4">
        <v>8000</v>
      </c>
      <c r="E78" s="4">
        <v>85557960</v>
      </c>
      <c r="F78" s="4">
        <f t="shared" si="5"/>
        <v>305739914</v>
      </c>
      <c r="G78" s="4">
        <v>304700</v>
      </c>
      <c r="H78" s="4">
        <v>0</v>
      </c>
      <c r="I78" s="4">
        <v>304700</v>
      </c>
      <c r="J78" s="4">
        <v>3256320000</v>
      </c>
      <c r="K78" s="24"/>
      <c r="L78" s="4">
        <v>95</v>
      </c>
      <c r="M78" s="4">
        <v>90</v>
      </c>
      <c r="N78" s="4">
        <v>14</v>
      </c>
      <c r="O78" s="4">
        <v>12</v>
      </c>
      <c r="P78" s="4">
        <v>447700</v>
      </c>
      <c r="Q78" s="4">
        <v>522600</v>
      </c>
      <c r="R78" s="5">
        <v>0</v>
      </c>
      <c r="S78" s="4">
        <v>970500</v>
      </c>
      <c r="T78" s="4">
        <f t="shared" si="6"/>
        <v>1072050</v>
      </c>
      <c r="U78" s="4">
        <f t="shared" si="7"/>
        <v>630200</v>
      </c>
      <c r="V78" s="5">
        <v>1.8600000000000002E-2</v>
      </c>
    </row>
    <row r="79" spans="1:22" x14ac:dyDescent="0.2">
      <c r="A79" s="16" t="s">
        <v>205</v>
      </c>
      <c r="B79" s="4">
        <v>0</v>
      </c>
      <c r="C79" s="4">
        <v>0</v>
      </c>
      <c r="D79" s="4">
        <v>0</v>
      </c>
      <c r="E79" s="4">
        <v>0</v>
      </c>
      <c r="F79" s="4">
        <f t="shared" si="5"/>
        <v>220181954</v>
      </c>
      <c r="G79" s="4">
        <v>90100</v>
      </c>
      <c r="H79" s="4">
        <v>0</v>
      </c>
      <c r="I79" s="4">
        <v>90100</v>
      </c>
      <c r="J79" s="4">
        <v>960560000</v>
      </c>
      <c r="K79" s="24"/>
      <c r="L79" s="4">
        <v>89</v>
      </c>
      <c r="M79" s="4">
        <v>98</v>
      </c>
      <c r="N79" s="4">
        <v>8</v>
      </c>
      <c r="O79" s="4">
        <v>15</v>
      </c>
      <c r="P79" s="4">
        <v>222400</v>
      </c>
      <c r="Q79" s="4">
        <v>401000</v>
      </c>
      <c r="R79" s="5">
        <v>0</v>
      </c>
      <c r="S79" s="4">
        <v>630200</v>
      </c>
      <c r="T79" s="4">
        <f t="shared" si="6"/>
        <v>1238160</v>
      </c>
      <c r="U79" s="4">
        <f t="shared" si="7"/>
        <v>796900</v>
      </c>
      <c r="V79" s="5">
        <v>1.8600000000000002E-2</v>
      </c>
    </row>
    <row r="80" spans="1:22" x14ac:dyDescent="0.2">
      <c r="A80" s="16" t="s">
        <v>204</v>
      </c>
      <c r="B80" s="4">
        <v>2000</v>
      </c>
      <c r="C80" s="4">
        <v>0</v>
      </c>
      <c r="D80" s="4">
        <v>2000</v>
      </c>
      <c r="E80" s="4">
        <v>21310353</v>
      </c>
      <c r="F80" s="4">
        <f t="shared" ref="F80:F87" si="8">E80+F81</f>
        <v>220181954</v>
      </c>
      <c r="G80" s="4">
        <v>69900</v>
      </c>
      <c r="H80" s="4">
        <v>0</v>
      </c>
      <c r="I80" s="4">
        <v>69900</v>
      </c>
      <c r="J80" s="4">
        <v>750430000</v>
      </c>
      <c r="K80" s="24"/>
      <c r="L80" s="4">
        <v>82</v>
      </c>
      <c r="M80" s="4">
        <v>124</v>
      </c>
      <c r="N80" s="4">
        <v>8</v>
      </c>
      <c r="O80" s="4">
        <v>12</v>
      </c>
      <c r="P80" s="4">
        <v>418900</v>
      </c>
      <c r="Q80" s="4">
        <v>378500</v>
      </c>
      <c r="R80" s="5">
        <v>1.9099999999999999E-2</v>
      </c>
      <c r="S80" s="4">
        <v>796900</v>
      </c>
      <c r="T80" s="4">
        <f t="shared" ref="T80:T102" si="9">AVERAGE(S81:S90)</f>
        <v>1168550</v>
      </c>
      <c r="U80" s="4">
        <f t="shared" ref="U80:U89" si="10">MIN(S81:S85)</f>
        <v>221000</v>
      </c>
      <c r="V80" s="5">
        <v>3.7100000000000001E-2</v>
      </c>
    </row>
    <row r="81" spans="1:22" x14ac:dyDescent="0.2">
      <c r="A81" s="16" t="s">
        <v>203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198871601</v>
      </c>
      <c r="K81" s="24"/>
      <c r="L81" s="4">
        <v>114</v>
      </c>
      <c r="M81" s="4">
        <v>183</v>
      </c>
      <c r="N81" s="4">
        <v>11</v>
      </c>
      <c r="O81" s="4">
        <v>23</v>
      </c>
      <c r="P81" s="4">
        <v>396400</v>
      </c>
      <c r="Q81" s="4">
        <v>843100</v>
      </c>
      <c r="R81" s="5">
        <v>-1.9E-2</v>
      </c>
      <c r="S81" s="4">
        <v>1239800</v>
      </c>
      <c r="T81" s="4">
        <f t="shared" si="9"/>
        <v>1065760.7</v>
      </c>
      <c r="U81" s="4">
        <f t="shared" si="10"/>
        <v>221000</v>
      </c>
      <c r="V81" s="5">
        <v>3.7100000000000001E-2</v>
      </c>
    </row>
    <row r="82" spans="1:22" x14ac:dyDescent="0.2">
      <c r="A82" s="16" t="s">
        <v>200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198871601</v>
      </c>
      <c r="K82" s="24"/>
      <c r="L82" s="4">
        <v>222</v>
      </c>
      <c r="M82" s="4">
        <v>92</v>
      </c>
      <c r="N82" s="4">
        <v>16</v>
      </c>
      <c r="O82" s="4">
        <v>17</v>
      </c>
      <c r="P82" s="4">
        <v>577300</v>
      </c>
      <c r="Q82" s="4">
        <v>526400</v>
      </c>
      <c r="R82" s="5">
        <v>-1.8600000000000002E-2</v>
      </c>
      <c r="S82" s="4">
        <v>1104100</v>
      </c>
      <c r="T82" s="4">
        <f t="shared" si="9"/>
        <v>973731.9</v>
      </c>
      <c r="U82" s="4">
        <f t="shared" si="10"/>
        <v>221000</v>
      </c>
      <c r="V82" s="5">
        <v>3.6400000000000002E-2</v>
      </c>
    </row>
    <row r="83" spans="1:22" x14ac:dyDescent="0.2">
      <c r="A83" s="16" t="s">
        <v>199</v>
      </c>
      <c r="B83" s="4">
        <v>10000</v>
      </c>
      <c r="C83" s="4">
        <v>0</v>
      </c>
      <c r="D83" s="4">
        <v>10000</v>
      </c>
      <c r="E83" s="4">
        <v>108194302</v>
      </c>
      <c r="F83" s="4">
        <f t="shared" si="8"/>
        <v>198871601</v>
      </c>
      <c r="K83" s="24"/>
      <c r="L83" s="4">
        <v>198</v>
      </c>
      <c r="M83" s="4">
        <v>171</v>
      </c>
      <c r="N83" s="4">
        <v>19</v>
      </c>
      <c r="O83" s="4">
        <v>21</v>
      </c>
      <c r="P83" s="4">
        <v>685200</v>
      </c>
      <c r="Q83" s="4">
        <v>658600</v>
      </c>
      <c r="R83" s="5">
        <v>2.8399999999999998E-2</v>
      </c>
      <c r="S83" s="4">
        <v>1344300</v>
      </c>
      <c r="T83" s="4">
        <f t="shared" si="9"/>
        <v>864332.80000000005</v>
      </c>
      <c r="U83" s="4">
        <f t="shared" si="10"/>
        <v>221000</v>
      </c>
      <c r="V83" s="5">
        <v>4.5499999999999999E-2</v>
      </c>
    </row>
    <row r="84" spans="1:22" x14ac:dyDescent="0.2">
      <c r="A84" s="16" t="s">
        <v>193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90677299</v>
      </c>
      <c r="K84" s="24"/>
      <c r="L84" s="4">
        <v>295</v>
      </c>
      <c r="M84" s="4">
        <v>197</v>
      </c>
      <c r="N84" s="4">
        <v>53</v>
      </c>
      <c r="O84" s="4">
        <v>27</v>
      </c>
      <c r="P84" s="4">
        <v>1806700</v>
      </c>
      <c r="Q84" s="4">
        <v>1496000</v>
      </c>
      <c r="R84" s="5">
        <v>4.9599999999999998E-2</v>
      </c>
      <c r="S84" s="4">
        <v>3306700</v>
      </c>
      <c r="T84" s="4">
        <f t="shared" si="9"/>
        <v>568322.9</v>
      </c>
      <c r="U84" s="4">
        <f t="shared" si="10"/>
        <v>221000</v>
      </c>
      <c r="V84" s="5">
        <v>6.5500000000000003E-2</v>
      </c>
    </row>
    <row r="85" spans="1:22" x14ac:dyDescent="0.2">
      <c r="A85" s="16" t="s">
        <v>192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90677299</v>
      </c>
      <c r="K85" s="24"/>
      <c r="L85" s="4">
        <v>74</v>
      </c>
      <c r="M85" s="4">
        <v>45</v>
      </c>
      <c r="N85" s="4">
        <v>2</v>
      </c>
      <c r="O85" s="4">
        <v>2</v>
      </c>
      <c r="P85" s="4">
        <v>113400</v>
      </c>
      <c r="Q85" s="4">
        <v>102800</v>
      </c>
      <c r="R85" s="5">
        <v>0.01</v>
      </c>
      <c r="S85" s="4">
        <v>221000</v>
      </c>
      <c r="T85" s="4">
        <f t="shared" si="9"/>
        <v>568262.9</v>
      </c>
      <c r="U85" s="4">
        <f t="shared" si="10"/>
        <v>100800</v>
      </c>
      <c r="V85" s="5">
        <v>1.9900000000000001E-2</v>
      </c>
    </row>
    <row r="86" spans="1:22" x14ac:dyDescent="0.2">
      <c r="A86" s="16" t="s">
        <v>191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90677299</v>
      </c>
      <c r="K86" s="24"/>
      <c r="L86" s="4">
        <v>32</v>
      </c>
      <c r="M86" s="4">
        <v>109</v>
      </c>
      <c r="N86" s="4">
        <v>1</v>
      </c>
      <c r="O86" s="4">
        <v>14</v>
      </c>
      <c r="P86" s="4">
        <v>58800</v>
      </c>
      <c r="Q86" s="4">
        <v>444400</v>
      </c>
      <c r="R86" s="5">
        <v>-9.8999999999999991E-3</v>
      </c>
      <c r="S86" s="4">
        <v>503700</v>
      </c>
      <c r="T86" s="4">
        <f t="shared" si="9"/>
        <v>542569.9</v>
      </c>
      <c r="U86" s="4">
        <f t="shared" si="10"/>
        <v>100800</v>
      </c>
      <c r="V86" s="5">
        <v>2.9500000000000002E-2</v>
      </c>
    </row>
    <row r="87" spans="1:22" x14ac:dyDescent="0.2">
      <c r="A87" s="16" t="s">
        <v>190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90677299</v>
      </c>
      <c r="K87" s="24"/>
      <c r="L87" s="4">
        <v>87</v>
      </c>
      <c r="M87" s="4">
        <v>107</v>
      </c>
      <c r="N87" s="4">
        <v>19</v>
      </c>
      <c r="O87" s="4">
        <v>13</v>
      </c>
      <c r="P87" s="4">
        <v>564800</v>
      </c>
      <c r="Q87" s="4">
        <v>339300</v>
      </c>
      <c r="R87" s="5">
        <v>-9.8999999999999991E-3</v>
      </c>
      <c r="S87" s="4">
        <v>904100</v>
      </c>
      <c r="T87" s="4">
        <f t="shared" si="9"/>
        <v>497222.2</v>
      </c>
      <c r="U87" s="4">
        <f t="shared" si="10"/>
        <v>100800</v>
      </c>
      <c r="V87" s="5">
        <v>2.92E-2</v>
      </c>
    </row>
    <row r="88" spans="1:22" x14ac:dyDescent="0.2">
      <c r="A88" s="16" t="s">
        <v>189</v>
      </c>
      <c r="B88" s="4">
        <v>4000</v>
      </c>
      <c r="C88" s="4">
        <v>0</v>
      </c>
      <c r="D88" s="4">
        <v>4000</v>
      </c>
      <c r="E88" s="4">
        <v>40505600</v>
      </c>
      <c r="F88" s="4">
        <f t="shared" ref="F88:F102" si="11">E88+F89</f>
        <v>90677299</v>
      </c>
      <c r="K88" s="24"/>
      <c r="L88" s="4">
        <v>131</v>
      </c>
      <c r="M88" s="4">
        <v>104</v>
      </c>
      <c r="N88" s="4">
        <v>7</v>
      </c>
      <c r="O88" s="4">
        <v>12</v>
      </c>
      <c r="P88" s="4">
        <v>287500</v>
      </c>
      <c r="Q88" s="4">
        <v>379300</v>
      </c>
      <c r="R88" s="5">
        <v>-9.7999999999999997E-3</v>
      </c>
      <c r="S88" s="4">
        <v>669700</v>
      </c>
      <c r="T88" s="4">
        <f t="shared" si="9"/>
        <v>484912.8</v>
      </c>
      <c r="U88" s="4">
        <f t="shared" si="10"/>
        <v>100800</v>
      </c>
      <c r="V88" s="5">
        <v>3.85E-2</v>
      </c>
    </row>
    <row r="89" spans="1:22" x14ac:dyDescent="0.2">
      <c r="A89" s="16" t="s">
        <v>188</v>
      </c>
      <c r="B89" s="4">
        <v>2300</v>
      </c>
      <c r="C89" s="4">
        <v>0</v>
      </c>
      <c r="D89" s="4">
        <v>2300</v>
      </c>
      <c r="E89" s="4">
        <v>23461977</v>
      </c>
      <c r="F89" s="4">
        <f t="shared" si="11"/>
        <v>50171699</v>
      </c>
      <c r="K89" s="24"/>
      <c r="L89" s="4">
        <v>378</v>
      </c>
      <c r="M89" s="4">
        <v>284</v>
      </c>
      <c r="N89" s="4">
        <v>44</v>
      </c>
      <c r="O89" s="4">
        <v>27</v>
      </c>
      <c r="P89" s="4">
        <v>1409400</v>
      </c>
      <c r="Q89" s="4">
        <v>876600</v>
      </c>
      <c r="R89" s="5">
        <v>7.2999999999999995E-2</v>
      </c>
      <c r="S89" s="4">
        <v>2291300</v>
      </c>
      <c r="T89" s="4">
        <f t="shared" si="9"/>
        <v>279998.59999999998</v>
      </c>
      <c r="U89" s="4">
        <f t="shared" si="10"/>
        <v>100800</v>
      </c>
      <c r="V89" s="5">
        <v>8.5800000000000001E-2</v>
      </c>
    </row>
    <row r="90" spans="1:22" x14ac:dyDescent="0.2">
      <c r="A90" s="16" t="s">
        <v>187</v>
      </c>
      <c r="B90" s="4">
        <v>2800</v>
      </c>
      <c r="C90" s="4">
        <v>0</v>
      </c>
      <c r="D90" s="4">
        <v>2800</v>
      </c>
      <c r="E90" s="4">
        <v>26709722</v>
      </c>
      <c r="F90" s="4">
        <f t="shared" si="11"/>
        <v>26709722</v>
      </c>
      <c r="K90" s="24"/>
      <c r="L90" s="4">
        <v>18</v>
      </c>
      <c r="M90" s="4">
        <v>38</v>
      </c>
      <c r="N90" s="4">
        <v>1</v>
      </c>
      <c r="O90" s="4">
        <v>0</v>
      </c>
      <c r="P90" s="4">
        <v>48500</v>
      </c>
      <c r="Q90" s="4">
        <v>52200</v>
      </c>
      <c r="R90" s="5">
        <v>1.06E-2</v>
      </c>
      <c r="S90" s="4">
        <v>100800</v>
      </c>
      <c r="T90" s="4">
        <f t="shared" si="9"/>
        <v>316358.59999999998</v>
      </c>
      <c r="U90" s="4">
        <f t="shared" ref="U90:U102" si="12">MIN(S91:S95)</f>
        <v>183812</v>
      </c>
      <c r="V90" s="5">
        <v>1.0500000000000001E-2</v>
      </c>
    </row>
    <row r="91" spans="1:22" x14ac:dyDescent="0.2">
      <c r="A91" s="16" t="s">
        <v>186</v>
      </c>
      <c r="B91" s="4">
        <v>0</v>
      </c>
      <c r="C91" s="4">
        <v>0</v>
      </c>
      <c r="D91" s="4">
        <v>0</v>
      </c>
      <c r="E91" s="4">
        <v>0</v>
      </c>
      <c r="F91" s="4">
        <f t="shared" si="11"/>
        <v>0</v>
      </c>
      <c r="K91" s="24"/>
      <c r="L91" s="4">
        <v>52</v>
      </c>
      <c r="M91" s="4">
        <v>39</v>
      </c>
      <c r="N91" s="4">
        <v>1</v>
      </c>
      <c r="O91" s="4">
        <v>2</v>
      </c>
      <c r="P91" s="4">
        <v>132900</v>
      </c>
      <c r="Q91" s="4">
        <v>74400</v>
      </c>
      <c r="R91" s="5">
        <v>1.61E-2</v>
      </c>
      <c r="S91" s="4">
        <v>211907</v>
      </c>
      <c r="T91" s="4">
        <f t="shared" si="9"/>
        <v>331153.8</v>
      </c>
      <c r="U91" s="4">
        <f t="shared" si="12"/>
        <v>183812</v>
      </c>
      <c r="V91" s="5">
        <v>2.0899999999999998E-2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0</v>
      </c>
      <c r="K92" s="24"/>
      <c r="L92" s="4">
        <v>24</v>
      </c>
      <c r="M92" s="4">
        <v>31</v>
      </c>
      <c r="N92" s="4">
        <v>0</v>
      </c>
      <c r="O92" s="4">
        <v>2</v>
      </c>
      <c r="P92" s="4">
        <v>49200</v>
      </c>
      <c r="Q92" s="4">
        <v>134100</v>
      </c>
      <c r="R92" s="5">
        <v>-8.0000000000000002E-3</v>
      </c>
      <c r="S92" s="4">
        <v>183812</v>
      </c>
      <c r="T92" s="4">
        <f t="shared" si="9"/>
        <v>351575.2</v>
      </c>
      <c r="U92" s="4">
        <f t="shared" si="12"/>
        <v>220400</v>
      </c>
      <c r="V92" s="5">
        <v>1.06E-2</v>
      </c>
    </row>
    <row r="93" spans="1:22" x14ac:dyDescent="0.2">
      <c r="A93" s="16" t="s">
        <v>184</v>
      </c>
      <c r="B93" s="4">
        <v>0</v>
      </c>
      <c r="C93" s="4">
        <v>0</v>
      </c>
      <c r="D93" s="4">
        <v>0</v>
      </c>
      <c r="E93" s="4">
        <v>0</v>
      </c>
      <c r="F93" s="4">
        <f t="shared" si="11"/>
        <v>0</v>
      </c>
      <c r="K93" s="24"/>
      <c r="L93" s="4">
        <v>22</v>
      </c>
      <c r="M93" s="4">
        <v>47</v>
      </c>
      <c r="N93" s="4">
        <v>0</v>
      </c>
      <c r="O93" s="4">
        <v>2</v>
      </c>
      <c r="P93" s="4">
        <v>30100</v>
      </c>
      <c r="Q93" s="4">
        <v>217900</v>
      </c>
      <c r="R93" s="5">
        <v>-3.4000000000000002E-3</v>
      </c>
      <c r="S93" s="4">
        <v>250309</v>
      </c>
      <c r="T93" s="4">
        <f t="shared" si="9"/>
        <v>362827</v>
      </c>
      <c r="U93" s="4">
        <f t="shared" si="12"/>
        <v>220400</v>
      </c>
      <c r="V93" s="5">
        <v>5.16E-2</v>
      </c>
    </row>
    <row r="94" spans="1:22" x14ac:dyDescent="0.2">
      <c r="A94" s="16" t="s">
        <v>183</v>
      </c>
      <c r="B94" s="4">
        <v>0</v>
      </c>
      <c r="C94" s="4">
        <v>0</v>
      </c>
      <c r="D94" s="4">
        <v>0</v>
      </c>
      <c r="E94" s="4">
        <v>0</v>
      </c>
      <c r="F94" s="4">
        <f t="shared" si="11"/>
        <v>0</v>
      </c>
      <c r="K94" s="24"/>
      <c r="L94" s="4">
        <v>47</v>
      </c>
      <c r="M94" s="4">
        <v>75</v>
      </c>
      <c r="N94" s="4">
        <v>1</v>
      </c>
      <c r="O94" s="4">
        <v>3</v>
      </c>
      <c r="P94" s="4">
        <v>63400</v>
      </c>
      <c r="Q94" s="4">
        <v>283200</v>
      </c>
      <c r="R94" s="5">
        <v>-1.1699999999999999E-2</v>
      </c>
      <c r="S94" s="4">
        <v>346601</v>
      </c>
      <c r="T94" s="4">
        <f t="shared" si="9"/>
        <v>364855.25</v>
      </c>
      <c r="U94" s="4">
        <f t="shared" si="12"/>
        <v>220400</v>
      </c>
      <c r="V94" s="5">
        <v>2.0899999999999998E-2</v>
      </c>
    </row>
    <row r="95" spans="1:22" x14ac:dyDescent="0.2">
      <c r="A95" s="16" t="s">
        <v>182</v>
      </c>
      <c r="B95" s="4">
        <v>0</v>
      </c>
      <c r="C95" s="4">
        <v>0</v>
      </c>
      <c r="D95" s="4">
        <v>0</v>
      </c>
      <c r="E95" s="4">
        <v>0</v>
      </c>
      <c r="F95" s="4">
        <f t="shared" si="11"/>
        <v>0</v>
      </c>
      <c r="K95" s="24"/>
      <c r="L95" s="4">
        <v>35</v>
      </c>
      <c r="M95" s="4">
        <v>39</v>
      </c>
      <c r="N95" s="4">
        <v>1</v>
      </c>
      <c r="O95" s="4">
        <v>3</v>
      </c>
      <c r="P95" s="4">
        <v>80100</v>
      </c>
      <c r="Q95" s="4">
        <v>140300</v>
      </c>
      <c r="R95" s="5">
        <v>1.7000000000000001E-3</v>
      </c>
      <c r="S95" s="4">
        <v>220400</v>
      </c>
      <c r="T95" s="4">
        <f t="shared" si="9"/>
        <v>385491.71428571426</v>
      </c>
      <c r="U95" s="4">
        <f t="shared" si="12"/>
        <v>242158</v>
      </c>
      <c r="V95" s="5">
        <v>1.04E-2</v>
      </c>
    </row>
    <row r="96" spans="1:22" x14ac:dyDescent="0.2">
      <c r="A96" s="16" t="s">
        <v>177</v>
      </c>
      <c r="B96" s="4">
        <v>0</v>
      </c>
      <c r="C96" s="4">
        <v>0</v>
      </c>
      <c r="D96" s="4">
        <v>0</v>
      </c>
      <c r="E96" s="4">
        <v>0</v>
      </c>
      <c r="F96" s="4">
        <f t="shared" si="11"/>
        <v>0</v>
      </c>
      <c r="K96" s="24"/>
      <c r="L96" s="4">
        <v>19</v>
      </c>
      <c r="M96" s="4">
        <v>70</v>
      </c>
      <c r="N96" s="4">
        <v>0</v>
      </c>
      <c r="O96" s="4">
        <v>4</v>
      </c>
      <c r="P96" s="4">
        <v>16300</v>
      </c>
      <c r="Q96" s="4">
        <v>230300</v>
      </c>
      <c r="R96" s="5">
        <v>-5.1999999999999998E-3</v>
      </c>
      <c r="S96" s="4">
        <v>246770</v>
      </c>
      <c r="T96" s="4">
        <f t="shared" si="9"/>
        <v>408612</v>
      </c>
      <c r="U96" s="4">
        <f t="shared" si="12"/>
        <v>242158</v>
      </c>
      <c r="V96" s="5">
        <v>2.0499999999999997E-2</v>
      </c>
    </row>
    <row r="97" spans="1:22" x14ac:dyDescent="0.2">
      <c r="A97" s="16" t="s">
        <v>175</v>
      </c>
      <c r="B97" s="4">
        <v>0</v>
      </c>
      <c r="C97" s="4">
        <v>0</v>
      </c>
      <c r="D97" s="4">
        <v>0</v>
      </c>
      <c r="E97" s="4">
        <v>0</v>
      </c>
      <c r="F97" s="4">
        <f t="shared" si="11"/>
        <v>0</v>
      </c>
      <c r="K97" s="24"/>
      <c r="L97" s="4">
        <v>67</v>
      </c>
      <c r="M97" s="4">
        <v>60</v>
      </c>
      <c r="N97" s="4">
        <v>0</v>
      </c>
      <c r="O97" s="4">
        <v>8</v>
      </c>
      <c r="P97" s="4">
        <v>160600</v>
      </c>
      <c r="Q97" s="4">
        <v>289900</v>
      </c>
      <c r="R97" s="5">
        <v>2.3E-3</v>
      </c>
      <c r="S97" s="4">
        <v>450623</v>
      </c>
      <c r="T97" s="4">
        <f t="shared" si="9"/>
        <v>400209.8</v>
      </c>
      <c r="U97" s="4">
        <f t="shared" si="12"/>
        <v>242158</v>
      </c>
      <c r="V97" s="5">
        <v>2.0499999999999997E-2</v>
      </c>
    </row>
    <row r="98" spans="1:22" x14ac:dyDescent="0.2">
      <c r="A98" s="16" t="s">
        <v>174</v>
      </c>
      <c r="B98" s="4">
        <v>0</v>
      </c>
      <c r="C98" s="4">
        <v>0</v>
      </c>
      <c r="D98" s="4">
        <v>0</v>
      </c>
      <c r="E98" s="4">
        <v>0</v>
      </c>
      <c r="F98" s="4">
        <f t="shared" si="11"/>
        <v>0</v>
      </c>
      <c r="K98" s="24"/>
      <c r="L98" s="4">
        <v>81</v>
      </c>
      <c r="M98" s="4">
        <v>90</v>
      </c>
      <c r="N98" s="4">
        <v>8</v>
      </c>
      <c r="O98" s="4">
        <v>5</v>
      </c>
      <c r="P98" s="4">
        <v>281400</v>
      </c>
      <c r="Q98" s="4">
        <v>258400</v>
      </c>
      <c r="R98" s="5">
        <v>1.06E-2</v>
      </c>
      <c r="S98" s="4">
        <v>546606</v>
      </c>
      <c r="T98" s="4">
        <f t="shared" si="9"/>
        <v>363610.75</v>
      </c>
      <c r="U98" s="4">
        <f t="shared" si="12"/>
        <v>242158</v>
      </c>
      <c r="V98" s="5">
        <v>2.0499999999999997E-2</v>
      </c>
    </row>
    <row r="99" spans="1:22" x14ac:dyDescent="0.2">
      <c r="A99" s="16" t="s">
        <v>164</v>
      </c>
      <c r="B99" s="4">
        <v>0</v>
      </c>
      <c r="C99" s="4">
        <v>0</v>
      </c>
      <c r="D99" s="4">
        <v>0</v>
      </c>
      <c r="E99" s="4">
        <v>0</v>
      </c>
      <c r="F99" s="4">
        <f t="shared" si="11"/>
        <v>0</v>
      </c>
      <c r="K99" s="24"/>
      <c r="L99" s="4">
        <v>37</v>
      </c>
      <c r="M99" s="4">
        <v>53</v>
      </c>
      <c r="N99" s="4">
        <v>2</v>
      </c>
      <c r="O99" s="4">
        <v>3</v>
      </c>
      <c r="P99" s="4">
        <v>94100</v>
      </c>
      <c r="Q99" s="4">
        <v>145000</v>
      </c>
      <c r="R99" s="5">
        <v>-8.1000000000000013E-3</v>
      </c>
      <c r="S99" s="4">
        <v>242158</v>
      </c>
      <c r="T99" s="4">
        <f t="shared" si="9"/>
        <v>404095</v>
      </c>
      <c r="U99" s="4">
        <f t="shared" si="12"/>
        <v>359859</v>
      </c>
      <c r="V99" s="5">
        <v>2.07E-2</v>
      </c>
    </row>
    <row r="100" spans="1:22" x14ac:dyDescent="0.2">
      <c r="A100" s="16" t="s">
        <v>156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1"/>
        <v>0</v>
      </c>
      <c r="K100" s="24"/>
      <c r="L100" s="4">
        <v>70</v>
      </c>
      <c r="M100" s="4">
        <v>75</v>
      </c>
      <c r="N100" s="4">
        <v>5</v>
      </c>
      <c r="O100" s="4">
        <v>3</v>
      </c>
      <c r="P100" s="4">
        <v>257400</v>
      </c>
      <c r="Q100" s="4">
        <v>200100</v>
      </c>
      <c r="R100" s="5">
        <v>1.6399999999999998E-2</v>
      </c>
      <c r="S100" s="4">
        <v>464400</v>
      </c>
      <c r="T100" s="4">
        <f t="shared" si="9"/>
        <v>373942.5</v>
      </c>
      <c r="U100" s="4">
        <f t="shared" si="12"/>
        <v>359859</v>
      </c>
      <c r="V100" s="5">
        <v>2.0499999999999997E-2</v>
      </c>
    </row>
    <row r="101" spans="1:22" x14ac:dyDescent="0.2">
      <c r="A101" s="16" t="s">
        <v>155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1"/>
        <v>0</v>
      </c>
      <c r="K101" s="24"/>
      <c r="L101" s="4">
        <v>53</v>
      </c>
      <c r="M101" s="4">
        <v>42</v>
      </c>
      <c r="N101" s="4">
        <v>0</v>
      </c>
      <c r="O101" s="4">
        <v>5</v>
      </c>
      <c r="P101" s="4">
        <v>110600</v>
      </c>
      <c r="Q101" s="4">
        <v>249100</v>
      </c>
      <c r="R101" s="5">
        <v>4.7999999999999996E-3</v>
      </c>
      <c r="S101" s="4">
        <v>359859</v>
      </c>
      <c r="T101" s="4">
        <f t="shared" si="9"/>
        <v>388026</v>
      </c>
      <c r="U101" s="4">
        <f t="shared" si="12"/>
        <v>388026</v>
      </c>
      <c r="V101" s="5">
        <v>1.0500000000000001E-2</v>
      </c>
    </row>
    <row r="102" spans="1:22" x14ac:dyDescent="0.2">
      <c r="A102" s="16" t="s">
        <v>154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1"/>
        <v>0</v>
      </c>
      <c r="K102" s="24"/>
      <c r="L102" s="4">
        <v>85</v>
      </c>
      <c r="M102" s="4">
        <v>42</v>
      </c>
      <c r="N102" s="4">
        <v>3</v>
      </c>
      <c r="O102" s="4">
        <v>4</v>
      </c>
      <c r="P102" s="4">
        <v>158900</v>
      </c>
      <c r="Q102" s="4">
        <v>228100</v>
      </c>
      <c r="R102" s="5">
        <v>1.1000000000000001E-3</v>
      </c>
      <c r="S102" s="4">
        <v>388026</v>
      </c>
      <c r="T102" s="4" t="e">
        <f t="shared" si="9"/>
        <v>#DIV/0!</v>
      </c>
      <c r="U102" s="4">
        <f t="shared" si="12"/>
        <v>0</v>
      </c>
      <c r="V102" s="5">
        <v>2.0899999999999998E-2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</row>
    <row r="179" spans="1:21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</row>
    <row r="180" spans="1:21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</row>
    <row r="181" spans="1:21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</row>
    <row r="182" spans="1:21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</row>
    <row r="183" spans="1:21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</row>
    <row r="184" spans="1:21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</row>
    <row r="185" spans="1:21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</row>
    <row r="186" spans="1:21" x14ac:dyDescent="0.2">
      <c r="A186" s="16" t="s">
        <v>163</v>
      </c>
      <c r="B186" s="4"/>
      <c r="C186" s="4"/>
      <c r="D186" s="4"/>
      <c r="E186" s="4"/>
      <c r="F186" s="4"/>
      <c r="R186" s="5"/>
      <c r="S186" s="4"/>
      <c r="T186" s="4"/>
      <c r="U186" s="4"/>
    </row>
    <row r="187" spans="1:21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</row>
    <row r="188" spans="1:21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</row>
    <row r="189" spans="1:21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</row>
    <row r="190" spans="1:21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</row>
    <row r="191" spans="1:21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</row>
    <row r="192" spans="1:21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</row>
    <row r="193" spans="1:21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</row>
    <row r="194" spans="1:21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</row>
    <row r="195" spans="1:21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</row>
    <row r="196" spans="1:21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</row>
    <row r="197" spans="1:21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</row>
    <row r="198" spans="1:21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</row>
    <row r="199" spans="1:21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</row>
    <row r="200" spans="1:21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</row>
    <row r="201" spans="1:21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</row>
    <row r="202" spans="1:21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</row>
    <row r="203" spans="1:21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</row>
    <row r="204" spans="1:21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</row>
    <row r="205" spans="1:21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</row>
    <row r="206" spans="1:21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</row>
    <row r="207" spans="1:21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</row>
    <row r="208" spans="1:21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</row>
    <row r="209" spans="1:21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</row>
    <row r="210" spans="1:21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</row>
    <row r="211" spans="1:21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</row>
    <row r="212" spans="1:21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</row>
    <row r="213" spans="1:21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</row>
    <row r="214" spans="1:21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</row>
    <row r="215" spans="1:21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</row>
    <row r="216" spans="1:21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</row>
    <row r="217" spans="1:21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</row>
    <row r="218" spans="1:21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</row>
    <row r="219" spans="1:21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</row>
    <row r="220" spans="1:21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</row>
    <row r="221" spans="1:21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</row>
    <row r="222" spans="1:21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</row>
    <row r="223" spans="1:21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</row>
    <row r="224" spans="1:21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</row>
    <row r="225" spans="1:21" x14ac:dyDescent="0.2">
      <c r="A225" s="16"/>
      <c r="B225" s="4"/>
      <c r="C225" s="4"/>
      <c r="D225" s="4"/>
      <c r="E225" s="4"/>
      <c r="F225" s="4"/>
      <c r="R225" s="5"/>
      <c r="S225" s="4"/>
      <c r="U225" s="4"/>
    </row>
    <row r="226" spans="1:21" x14ac:dyDescent="0.2">
      <c r="A226" s="16"/>
      <c r="B226" s="4"/>
      <c r="C226" s="4"/>
      <c r="D226" s="4"/>
      <c r="E226" s="4"/>
      <c r="F226" s="4"/>
      <c r="R226" s="5"/>
      <c r="S226" s="4"/>
      <c r="U226" s="4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U227" s="4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U228" s="4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U229" s="4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</row>
    <row r="235" spans="1:22" x14ac:dyDescent="0.2">
      <c r="A235" s="2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5"/>
    </row>
    <row r="236" spans="1:22" x14ac:dyDescent="0.2">
      <c r="A236" s="2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5"/>
    </row>
    <row r="237" spans="1:22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5"/>
    </row>
    <row r="238" spans="1:22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5"/>
    </row>
    <row r="239" spans="1:22" x14ac:dyDescent="0.2">
      <c r="A239" s="2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5"/>
      <c r="U239" s="5"/>
      <c r="V239" s="5"/>
    </row>
    <row r="240" spans="1:22" x14ac:dyDescent="0.2">
      <c r="A240" s="2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5"/>
      <c r="U240" s="5"/>
      <c r="V240" s="5"/>
    </row>
    <row r="241" spans="1:22" x14ac:dyDescent="0.2">
      <c r="A241" s="2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5"/>
      <c r="U241" s="5"/>
      <c r="V241" s="5"/>
    </row>
    <row r="242" spans="1:22" x14ac:dyDescent="0.2">
      <c r="A242" s="2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5"/>
      <c r="U242" s="5"/>
      <c r="V242" s="5"/>
    </row>
    <row r="243" spans="1:22" x14ac:dyDescent="0.2">
      <c r="A243" s="2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5"/>
      <c r="U243" s="5"/>
      <c r="V243" s="5"/>
    </row>
    <row r="244" spans="1:22" x14ac:dyDescent="0.2">
      <c r="A244" s="2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5"/>
      <c r="U244" s="5"/>
      <c r="V244" s="5"/>
    </row>
    <row r="245" spans="1:22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5"/>
      <c r="U245" s="5"/>
      <c r="V245" s="5"/>
    </row>
    <row r="246" spans="1:22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5"/>
      <c r="U246" s="5"/>
      <c r="V246" s="5"/>
    </row>
    <row r="247" spans="1:22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5"/>
      <c r="U247" s="5"/>
      <c r="V247" s="5"/>
    </row>
    <row r="248" spans="1:22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5"/>
      <c r="U248" s="5"/>
      <c r="V248" s="5"/>
    </row>
    <row r="249" spans="1:22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5"/>
      <c r="U249" s="5"/>
      <c r="V249" s="5"/>
    </row>
    <row r="250" spans="1:22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5"/>
      <c r="U250" s="5"/>
      <c r="V250" s="5"/>
    </row>
    <row r="251" spans="1:22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5"/>
      <c r="U251" s="5"/>
      <c r="V251" s="5"/>
    </row>
    <row r="252" spans="1:22" x14ac:dyDescent="0.2">
      <c r="A252" s="6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5"/>
      <c r="U252" s="5"/>
      <c r="V252" s="5"/>
    </row>
    <row r="253" spans="1:22" x14ac:dyDescent="0.2">
      <c r="A253" s="6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5"/>
      <c r="U253" s="5"/>
      <c r="V253" s="5"/>
    </row>
    <row r="254" spans="1:22" x14ac:dyDescent="0.2">
      <c r="A254" s="6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5"/>
      <c r="U254" s="5"/>
      <c r="V254" s="5"/>
    </row>
    <row r="255" spans="1:22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5"/>
      <c r="U255" s="5"/>
      <c r="V255" s="5"/>
    </row>
    <row r="256" spans="1:22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5"/>
      <c r="U256" s="5"/>
      <c r="V256" s="5"/>
    </row>
    <row r="257" spans="1:22" x14ac:dyDescent="0.2">
      <c r="A257" s="6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5"/>
      <c r="U257" s="5"/>
      <c r="V257" s="5"/>
    </row>
    <row r="258" spans="1:22" x14ac:dyDescent="0.2">
      <c r="A258" s="6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5"/>
      <c r="U258" s="5"/>
      <c r="V258" s="5"/>
    </row>
    <row r="259" spans="1:22" x14ac:dyDescent="0.2">
      <c r="A259" s="6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5"/>
      <c r="U259" s="5"/>
      <c r="V259" s="5"/>
    </row>
    <row r="260" spans="1:22" x14ac:dyDescent="0.2">
      <c r="A260" s="6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5"/>
      <c r="U260" s="5"/>
      <c r="V260" s="5"/>
    </row>
    <row r="261" spans="1:22" x14ac:dyDescent="0.2">
      <c r="A261" s="6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5"/>
      <c r="U261" s="5"/>
      <c r="V261" s="5"/>
    </row>
    <row r="262" spans="1:22" x14ac:dyDescent="0.2">
      <c r="A262" s="6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5"/>
      <c r="U262" s="5"/>
      <c r="V262" s="5"/>
    </row>
    <row r="263" spans="1:22" x14ac:dyDescent="0.2">
      <c r="A263" s="6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5"/>
      <c r="U263" s="5"/>
      <c r="V263" s="5"/>
    </row>
    <row r="264" spans="1:22" x14ac:dyDescent="0.2">
      <c r="A264" s="6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5"/>
      <c r="U264" s="5"/>
      <c r="V264" s="5"/>
    </row>
    <row r="265" spans="1:22" x14ac:dyDescent="0.2">
      <c r="A265" s="6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5"/>
      <c r="U265" s="5"/>
      <c r="V265" s="5"/>
    </row>
    <row r="266" spans="1:22" x14ac:dyDescent="0.2">
      <c r="A266" s="6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5"/>
      <c r="U266" s="5"/>
      <c r="V266" s="5"/>
    </row>
    <row r="267" spans="1:22" x14ac:dyDescent="0.2">
      <c r="A267" s="6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5"/>
      <c r="U267" s="5"/>
      <c r="V267" s="5"/>
    </row>
    <row r="268" spans="1:22" x14ac:dyDescent="0.2">
      <c r="A268" s="6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5"/>
      <c r="U268" s="5"/>
      <c r="V268" s="5"/>
    </row>
    <row r="269" spans="1:22" x14ac:dyDescent="0.2">
      <c r="A269" s="6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5"/>
      <c r="U269" s="5"/>
      <c r="V269" s="5"/>
    </row>
    <row r="270" spans="1:22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5"/>
      <c r="U270" s="5"/>
      <c r="V270" s="5"/>
    </row>
    <row r="271" spans="1:22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5"/>
      <c r="U271" s="5"/>
      <c r="V271" s="5"/>
    </row>
    <row r="272" spans="1:22" x14ac:dyDescent="0.2">
      <c r="A272" s="2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5"/>
      <c r="U272" s="5"/>
      <c r="V272" s="5"/>
    </row>
    <row r="273" spans="1:22" x14ac:dyDescent="0.2">
      <c r="A273" s="2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5"/>
      <c r="U273" s="5"/>
      <c r="V273" s="5"/>
    </row>
    <row r="274" spans="1:22" x14ac:dyDescent="0.2">
      <c r="A274" s="2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5"/>
      <c r="U274" s="5"/>
      <c r="V274" s="5"/>
    </row>
    <row r="275" spans="1:22" x14ac:dyDescent="0.2">
      <c r="A275" s="2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5"/>
      <c r="U275" s="5"/>
      <c r="V275" s="5"/>
    </row>
    <row r="276" spans="1:22" x14ac:dyDescent="0.2">
      <c r="A276" s="2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5"/>
      <c r="U276" s="5"/>
      <c r="V276" s="5"/>
    </row>
    <row r="277" spans="1:22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5"/>
      <c r="U277" s="5"/>
      <c r="V277" s="5"/>
    </row>
    <row r="278" spans="1:22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5"/>
      <c r="U278" s="5"/>
      <c r="V278" s="5"/>
    </row>
    <row r="279" spans="1:22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5"/>
      <c r="U279" s="5"/>
      <c r="V279" s="5"/>
    </row>
    <row r="280" spans="1:22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5"/>
      <c r="U280" s="5"/>
      <c r="V280" s="5"/>
    </row>
    <row r="281" spans="1:22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5"/>
      <c r="U281" s="5"/>
      <c r="V281" s="5"/>
    </row>
    <row r="282" spans="1:22" x14ac:dyDescent="0.2">
      <c r="A282" s="2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5"/>
      <c r="U282" s="5"/>
      <c r="V282" s="5"/>
    </row>
    <row r="283" spans="1:22" x14ac:dyDescent="0.2">
      <c r="A283" s="2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5"/>
      <c r="U283" s="5"/>
      <c r="V283" s="5"/>
    </row>
    <row r="284" spans="1:22" x14ac:dyDescent="0.2">
      <c r="A284" s="2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5"/>
      <c r="U284" s="5"/>
      <c r="V284" s="5"/>
    </row>
    <row r="285" spans="1:22" x14ac:dyDescent="0.2">
      <c r="A285" s="2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5"/>
      <c r="U285" s="5"/>
      <c r="V285" s="5"/>
    </row>
    <row r="286" spans="1:22" x14ac:dyDescent="0.2">
      <c r="A286" s="2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5"/>
      <c r="U286" s="5"/>
      <c r="V286" s="5"/>
    </row>
    <row r="287" spans="1:22" x14ac:dyDescent="0.2">
      <c r="A287" s="2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5"/>
      <c r="U287" s="5"/>
      <c r="V287" s="8"/>
    </row>
    <row r="288" spans="1:22" x14ac:dyDescent="0.2">
      <c r="A288" s="2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5"/>
      <c r="U288" s="5"/>
      <c r="V288" s="8"/>
    </row>
    <row r="289" spans="1:22" x14ac:dyDescent="0.2">
      <c r="A289" s="2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5"/>
      <c r="U289" s="5"/>
      <c r="V289" s="8"/>
    </row>
    <row r="290" spans="1:22" x14ac:dyDescent="0.2">
      <c r="A290" s="6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5"/>
      <c r="U290" s="5"/>
      <c r="V290" s="8"/>
    </row>
    <row r="291" spans="1:22" x14ac:dyDescent="0.2">
      <c r="A291" s="6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5"/>
      <c r="U291" s="5"/>
      <c r="V291" s="8"/>
    </row>
    <row r="292" spans="1:22" x14ac:dyDescent="0.2">
      <c r="A292" s="6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5"/>
      <c r="U292" s="5"/>
      <c r="V292" s="8"/>
    </row>
    <row r="293" spans="1:22" x14ac:dyDescent="0.2">
      <c r="A293" s="6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5"/>
      <c r="U293" s="5"/>
      <c r="V293" s="8"/>
    </row>
    <row r="294" spans="1:22" x14ac:dyDescent="0.2">
      <c r="A294" s="6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5"/>
      <c r="U294" s="5"/>
      <c r="V294" s="8"/>
    </row>
    <row r="295" spans="1:22" x14ac:dyDescent="0.2">
      <c r="A295" s="2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5"/>
      <c r="U295" s="5"/>
      <c r="V295" s="8"/>
    </row>
    <row r="296" spans="1:22" x14ac:dyDescent="0.2">
      <c r="A296" s="2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5"/>
      <c r="U296" s="5"/>
      <c r="V296" s="8"/>
    </row>
    <row r="297" spans="1:22" x14ac:dyDescent="0.2">
      <c r="A297" s="2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5"/>
      <c r="U297" s="5"/>
      <c r="V297" s="8"/>
    </row>
    <row r="298" spans="1:22" x14ac:dyDescent="0.2">
      <c r="A298" s="2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5"/>
      <c r="U298" s="5"/>
      <c r="V298" s="8"/>
    </row>
    <row r="299" spans="1:22" x14ac:dyDescent="0.2">
      <c r="A299" s="2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5"/>
      <c r="U299" s="5"/>
      <c r="V299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8F4-C3D9-A543-8704-9F4942545D20}">
  <sheetPr codeName="Sheet58"/>
  <dimension ref="A1:V232"/>
  <sheetViews>
    <sheetView workbookViewId="0">
      <pane ySplit="2" topLeftCell="A160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6.0"/>
    <col min="4" max="4" customWidth="true" width="15.83203125"/>
    <col min="5" max="5" customWidth="true" width="19.3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7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132">
        <v>344</v>
      </c>
      <c r="B3" t="n" s="3133">
        <v>5500.0</v>
      </c>
      <c r="C3" t="n" s="3134">
        <v>41200.0</v>
      </c>
      <c r="D3" t="n" s="3135">
        <v>-35700.0</v>
      </c>
      <c r="E3" t="n" s="3136">
        <v>-2.43175E9</v>
      </c>
      <c r="G3" t="n" s="3122">
        <v>0.0</v>
      </c>
      <c r="H3" t="n" s="3123">
        <v>0.0</v>
      </c>
      <c r="I3" t="n" s="3124">
        <v>0.0</v>
      </c>
      <c r="J3" t="n" s="3125">
        <v>0.0</v>
      </c>
      <c r="L3" t="n" s="3126">
        <v>375.0</v>
      </c>
      <c r="M3" t="n" s="3127">
        <v>399.0</v>
      </c>
      <c r="N3" t="n" s="3128">
        <v>47.0</v>
      </c>
      <c r="O3" t="n" s="3129">
        <v>43.0</v>
      </c>
      <c r="P3" t="n" s="3130">
        <v>255900.0</v>
      </c>
      <c r="Q3" t="n" s="3131">
        <v>281600.0</v>
      </c>
      <c r="R3" t="n" s="3120">
        <v>0.0074</v>
      </c>
      <c r="S3" t="n" s="3119">
        <v>560100.0</v>
      </c>
      <c r="V3" t="n" s="3121">
        <v>0.0332</v>
      </c>
    </row>
    <row r="4">
      <c r="A4" t="s" s="1065">
        <v>343</v>
      </c>
      <c r="B4" t="n" s="1066">
        <v>65800.0</v>
      </c>
      <c r="C4" t="n" s="1067">
        <v>108400.0</v>
      </c>
      <c r="D4" t="n" s="1068">
        <v>-42600.0</v>
      </c>
      <c r="E4" t="n" s="1069">
        <v>-2.92815E9</v>
      </c>
      <c r="G4" t="n" s="1055">
        <v>0.0</v>
      </c>
      <c r="H4" t="n" s="1056">
        <v>0.0</v>
      </c>
      <c r="I4" t="n" s="1057">
        <v>0.0</v>
      </c>
      <c r="J4" t="n" s="1058">
        <v>0.0</v>
      </c>
      <c r="L4" t="n" s="1059">
        <v>598.0</v>
      </c>
      <c r="M4" t="n" s="1060">
        <v>935.0</v>
      </c>
      <c r="N4" t="n" s="1061">
        <v>74.0</v>
      </c>
      <c r="O4" t="n" s="1062">
        <v>107.0</v>
      </c>
      <c r="P4" t="n" s="1063">
        <v>398600.0</v>
      </c>
      <c r="Q4" t="n" s="1064">
        <v>728500.0</v>
      </c>
      <c r="R4" t="n" s="1053">
        <v>-0.0029</v>
      </c>
      <c r="S4" t="n" s="1052">
        <v>1189900.0</v>
      </c>
      <c r="V4" t="n" s="1054">
        <v>0.0336</v>
      </c>
    </row>
    <row r="5" spans="1:22" x14ac:dyDescent="0.2">
      <c r="A5" s="16" t="s">
        <v>342</v>
      </c>
      <c r="B5" s="4">
        <v>3700</v>
      </c>
      <c r="C5" s="4">
        <v>303200</v>
      </c>
      <c r="D5" s="4">
        <v>-299500</v>
      </c>
      <c r="E5" s="4">
        <v>-20809130000</v>
      </c>
      <c r="F5" s="4">
        <f t="shared" ref="F5:F46" si="0">E5+F6</f>
        <v>-947719225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-1209950000</v>
      </c>
      <c r="L5" s="4">
        <v>500</v>
      </c>
      <c r="M5" s="4">
        <v>1545</v>
      </c>
      <c r="N5" s="4">
        <v>35</v>
      </c>
      <c r="O5" s="4">
        <v>171</v>
      </c>
      <c r="P5" s="4">
        <v>257000</v>
      </c>
      <c r="Q5" s="4">
        <v>1043600</v>
      </c>
      <c r="R5" s="5">
        <v>-4.7E-2</v>
      </c>
      <c r="S5" s="4">
        <v>1453900</v>
      </c>
      <c r="T5" s="4">
        <f t="shared" ref="T5:T73" si="2">AVERAGE(S6:S15)</f>
        <v>1005340</v>
      </c>
      <c r="U5" s="4">
        <f t="shared" ref="U5:U46" si="3">MIN(S6:S10)</f>
        <v>628400</v>
      </c>
      <c r="V5" s="5">
        <v>4.4999999999999998E-2</v>
      </c>
    </row>
    <row r="6" spans="1:22" x14ac:dyDescent="0.2">
      <c r="A6" s="16" t="s">
        <v>341</v>
      </c>
      <c r="B6" s="4">
        <v>29800</v>
      </c>
      <c r="C6" s="4">
        <v>38000</v>
      </c>
      <c r="D6" s="4">
        <v>-8200</v>
      </c>
      <c r="E6" s="4">
        <v>-592370000</v>
      </c>
      <c r="F6" s="4">
        <f t="shared" si="0"/>
        <v>19861410775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-1209950000</v>
      </c>
      <c r="L6" s="4">
        <v>630</v>
      </c>
      <c r="M6" s="4">
        <v>724</v>
      </c>
      <c r="N6" s="4">
        <v>74</v>
      </c>
      <c r="O6" s="4">
        <v>60</v>
      </c>
      <c r="P6" s="4">
        <v>516000</v>
      </c>
      <c r="Q6" s="4">
        <v>404800</v>
      </c>
      <c r="R6" s="5">
        <v>2.0099999999999996E-2</v>
      </c>
      <c r="S6" s="4">
        <v>1011600</v>
      </c>
      <c r="T6" s="4">
        <f t="shared" si="2"/>
        <v>945300</v>
      </c>
      <c r="U6" s="4">
        <f t="shared" si="3"/>
        <v>628400</v>
      </c>
      <c r="V6" s="5">
        <v>3.7599999999999995E-2</v>
      </c>
    </row>
    <row r="7" spans="1:22" x14ac:dyDescent="0.2">
      <c r="A7" s="16" t="s">
        <v>340</v>
      </c>
      <c r="B7" s="4">
        <v>41100</v>
      </c>
      <c r="C7" s="4">
        <v>48500</v>
      </c>
      <c r="D7" s="4">
        <v>-7400</v>
      </c>
      <c r="E7" s="4">
        <v>-539230000</v>
      </c>
      <c r="F7" s="4">
        <f t="shared" si="0"/>
        <v>20453780775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-1209950000</v>
      </c>
      <c r="L7" s="4">
        <v>354</v>
      </c>
      <c r="M7" s="4">
        <v>435</v>
      </c>
      <c r="N7" s="4">
        <v>40</v>
      </c>
      <c r="O7" s="4">
        <v>65</v>
      </c>
      <c r="P7" s="4">
        <v>236600</v>
      </c>
      <c r="Q7" s="4">
        <v>371300</v>
      </c>
      <c r="R7" s="5">
        <v>5.7999999999999996E-3</v>
      </c>
      <c r="S7" s="4">
        <v>628400</v>
      </c>
      <c r="T7" s="4">
        <f t="shared" si="2"/>
        <v>948080</v>
      </c>
      <c r="U7" s="4">
        <f t="shared" si="3"/>
        <v>647700</v>
      </c>
      <c r="V7" s="5">
        <v>2.98E-2</v>
      </c>
    </row>
    <row r="8" spans="1:22" x14ac:dyDescent="0.2">
      <c r="A8" s="16" t="s">
        <v>339</v>
      </c>
      <c r="B8" s="4">
        <v>445400</v>
      </c>
      <c r="C8" s="4">
        <v>55900</v>
      </c>
      <c r="D8" s="4">
        <v>389500</v>
      </c>
      <c r="E8" s="4">
        <v>26818920000</v>
      </c>
      <c r="F8" s="4">
        <f t="shared" si="0"/>
        <v>20993010775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-1209950000</v>
      </c>
      <c r="L8" s="4">
        <v>1918</v>
      </c>
      <c r="M8" s="4">
        <v>1370</v>
      </c>
      <c r="N8" s="4">
        <v>351</v>
      </c>
      <c r="O8" s="4">
        <v>183</v>
      </c>
      <c r="P8" s="4">
        <v>2039500</v>
      </c>
      <c r="Q8" s="4">
        <v>1162300</v>
      </c>
      <c r="R8" s="5">
        <v>5.16E-2</v>
      </c>
      <c r="S8" s="4">
        <v>3271500</v>
      </c>
      <c r="T8" s="4">
        <f t="shared" si="2"/>
        <v>677990</v>
      </c>
      <c r="U8" s="4">
        <f t="shared" si="3"/>
        <v>580200</v>
      </c>
      <c r="V8" s="5">
        <v>5.9500000000000004E-2</v>
      </c>
    </row>
    <row r="9" spans="1:22" x14ac:dyDescent="0.2">
      <c r="A9" s="16" t="s">
        <v>338</v>
      </c>
      <c r="B9" s="4">
        <v>8500</v>
      </c>
      <c r="C9" s="4">
        <v>9400</v>
      </c>
      <c r="D9" s="4">
        <v>-900</v>
      </c>
      <c r="E9" s="4">
        <v>-49780000</v>
      </c>
      <c r="F9" s="4">
        <f t="shared" si="0"/>
        <v>-5825909225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-1209950000</v>
      </c>
      <c r="L9" s="4">
        <v>499</v>
      </c>
      <c r="M9" s="4">
        <v>399</v>
      </c>
      <c r="N9" s="4">
        <v>61</v>
      </c>
      <c r="O9" s="4">
        <v>40</v>
      </c>
      <c r="P9" s="4">
        <v>421900</v>
      </c>
      <c r="Q9" s="4">
        <v>261700</v>
      </c>
      <c r="R9" s="5">
        <v>1.54E-2</v>
      </c>
      <c r="S9" s="4">
        <v>728900</v>
      </c>
      <c r="T9" s="4">
        <f t="shared" si="2"/>
        <v>718350</v>
      </c>
      <c r="U9" s="4">
        <f t="shared" si="3"/>
        <v>580200</v>
      </c>
      <c r="V9" s="5">
        <v>3.0299999999999997E-2</v>
      </c>
    </row>
    <row r="10" spans="1:22" x14ac:dyDescent="0.2">
      <c r="A10" s="16" t="s">
        <v>337</v>
      </c>
      <c r="B10" s="4">
        <v>300</v>
      </c>
      <c r="C10" s="4">
        <v>40000</v>
      </c>
      <c r="D10" s="4">
        <v>-39700</v>
      </c>
      <c r="E10" s="4">
        <v>-2612980000</v>
      </c>
      <c r="F10" s="4">
        <f t="shared" si="0"/>
        <v>-5776129225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-1209950000</v>
      </c>
      <c r="L10" s="4">
        <v>422</v>
      </c>
      <c r="M10" s="4">
        <v>544</v>
      </c>
      <c r="N10" s="4">
        <v>54</v>
      </c>
      <c r="O10" s="4">
        <v>66</v>
      </c>
      <c r="P10" s="4">
        <v>309900</v>
      </c>
      <c r="Q10" s="4">
        <v>444100</v>
      </c>
      <c r="R10" s="5">
        <v>-1.38E-2</v>
      </c>
      <c r="S10" s="4">
        <v>797600</v>
      </c>
      <c r="T10" s="4">
        <f t="shared" si="2"/>
        <v>729930</v>
      </c>
      <c r="U10" s="4">
        <f t="shared" si="3"/>
        <v>580200</v>
      </c>
      <c r="V10" s="5">
        <v>4.0399999999999998E-2</v>
      </c>
    </row>
    <row r="11" spans="1:22" x14ac:dyDescent="0.2">
      <c r="A11" s="16" t="s">
        <v>336</v>
      </c>
      <c r="B11" s="4">
        <v>127500</v>
      </c>
      <c r="C11" s="4">
        <v>43600</v>
      </c>
      <c r="D11" s="4">
        <v>83900</v>
      </c>
      <c r="E11" s="4">
        <v>5487260000</v>
      </c>
      <c r="F11" s="4">
        <f t="shared" si="0"/>
        <v>-3163149225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-1209950000</v>
      </c>
      <c r="L11" s="4">
        <v>776</v>
      </c>
      <c r="M11" s="4">
        <v>500</v>
      </c>
      <c r="N11" s="4">
        <v>90</v>
      </c>
      <c r="O11" s="4">
        <v>44</v>
      </c>
      <c r="P11" s="4">
        <v>603900</v>
      </c>
      <c r="Q11" s="4">
        <v>344500</v>
      </c>
      <c r="R11" s="5">
        <v>2.18E-2</v>
      </c>
      <c r="S11" s="4">
        <v>1001900</v>
      </c>
      <c r="T11" s="4">
        <f t="shared" si="2"/>
        <v>704850</v>
      </c>
      <c r="U11" s="4">
        <f t="shared" si="3"/>
        <v>411200</v>
      </c>
      <c r="V11" s="5">
        <v>3.7599999999999995E-2</v>
      </c>
    </row>
    <row r="12" spans="1:22" x14ac:dyDescent="0.2">
      <c r="A12" s="16" t="s">
        <v>335</v>
      </c>
      <c r="B12" s="4">
        <v>7300</v>
      </c>
      <c r="C12" s="4">
        <v>51700</v>
      </c>
      <c r="D12" s="4">
        <v>-44400</v>
      </c>
      <c r="E12" s="4">
        <v>-2894070000</v>
      </c>
      <c r="F12" s="4">
        <f t="shared" si="0"/>
        <v>-8650409225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-1209950000</v>
      </c>
      <c r="L12" s="4">
        <v>423</v>
      </c>
      <c r="M12" s="4">
        <v>479</v>
      </c>
      <c r="N12" s="4">
        <v>48</v>
      </c>
      <c r="O12" s="4">
        <v>47</v>
      </c>
      <c r="P12" s="4">
        <v>307900</v>
      </c>
      <c r="Q12" s="4">
        <v>317600</v>
      </c>
      <c r="R12" s="5">
        <v>3.2000000000000002E-3</v>
      </c>
      <c r="S12" s="4">
        <v>647700</v>
      </c>
      <c r="T12" s="4">
        <f t="shared" si="2"/>
        <v>689730</v>
      </c>
      <c r="U12" s="4">
        <f t="shared" si="3"/>
        <v>411200</v>
      </c>
      <c r="V12" s="5">
        <v>3.3099999999999997E-2</v>
      </c>
    </row>
    <row r="13" spans="1:22" x14ac:dyDescent="0.2">
      <c r="A13" s="16" t="s">
        <v>333</v>
      </c>
      <c r="B13" s="4">
        <v>600</v>
      </c>
      <c r="C13" s="4">
        <v>36000</v>
      </c>
      <c r="D13" s="4">
        <v>-35400</v>
      </c>
      <c r="E13" s="4">
        <v>-2282930000</v>
      </c>
      <c r="F13" s="4">
        <f t="shared" si="0"/>
        <v>-5756339225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-1209950000</v>
      </c>
      <c r="L13" s="4">
        <v>285</v>
      </c>
      <c r="M13" s="4">
        <v>475</v>
      </c>
      <c r="N13" s="4">
        <v>32</v>
      </c>
      <c r="O13" s="4">
        <v>56</v>
      </c>
      <c r="P13" s="4">
        <v>232800</v>
      </c>
      <c r="Q13" s="4">
        <v>332700</v>
      </c>
      <c r="R13" s="5">
        <v>-1.5E-3</v>
      </c>
      <c r="S13" s="4">
        <v>580200</v>
      </c>
      <c r="T13" s="4">
        <f t="shared" si="2"/>
        <v>698760</v>
      </c>
      <c r="U13" s="4">
        <f t="shared" si="3"/>
        <v>411200</v>
      </c>
      <c r="V13" s="5">
        <v>1.3899999999999999E-2</v>
      </c>
    </row>
    <row r="14" spans="1:22" x14ac:dyDescent="0.2">
      <c r="A14" s="16" t="s">
        <v>332</v>
      </c>
      <c r="B14" s="4">
        <v>100</v>
      </c>
      <c r="C14" s="4">
        <v>27800</v>
      </c>
      <c r="D14" s="4">
        <v>-27700</v>
      </c>
      <c r="E14" s="4">
        <v>-1787580000</v>
      </c>
      <c r="F14" s="4">
        <f t="shared" si="0"/>
        <v>-3473409225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-1209950000</v>
      </c>
      <c r="L14" s="4">
        <v>396</v>
      </c>
      <c r="M14" s="4">
        <v>556</v>
      </c>
      <c r="N14" s="4">
        <v>31</v>
      </c>
      <c r="O14" s="4">
        <v>62</v>
      </c>
      <c r="P14" s="4">
        <v>285000</v>
      </c>
      <c r="Q14" s="4">
        <v>438000</v>
      </c>
      <c r="R14" s="5">
        <v>3.2000000000000002E-3</v>
      </c>
      <c r="S14" s="4">
        <v>728300</v>
      </c>
      <c r="T14" s="4">
        <f t="shared" si="2"/>
        <v>675120</v>
      </c>
      <c r="U14" s="4">
        <f t="shared" si="3"/>
        <v>411200</v>
      </c>
      <c r="V14" s="5">
        <v>2.29E-2</v>
      </c>
    </row>
    <row r="15" spans="1:22" x14ac:dyDescent="0.2">
      <c r="A15" s="16" t="s">
        <v>331</v>
      </c>
      <c r="B15" s="4">
        <v>60200</v>
      </c>
      <c r="C15" s="4">
        <v>15600</v>
      </c>
      <c r="D15" s="4">
        <v>44600</v>
      </c>
      <c r="E15" s="4">
        <v>2856310000</v>
      </c>
      <c r="F15" s="4">
        <f t="shared" si="0"/>
        <v>-1685829225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-1209950000</v>
      </c>
      <c r="L15" s="4">
        <v>488</v>
      </c>
      <c r="M15" s="4">
        <v>449</v>
      </c>
      <c r="N15" s="4">
        <v>61</v>
      </c>
      <c r="O15" s="4">
        <v>32</v>
      </c>
      <c r="P15" s="4">
        <v>383200</v>
      </c>
      <c r="Q15" s="4">
        <v>252200</v>
      </c>
      <c r="R15" s="5">
        <v>1.43E-2</v>
      </c>
      <c r="S15" s="4">
        <v>657300</v>
      </c>
      <c r="T15" s="4">
        <f t="shared" si="2"/>
        <v>660420</v>
      </c>
      <c r="U15" s="4">
        <f t="shared" si="3"/>
        <v>411200</v>
      </c>
      <c r="V15" s="5">
        <v>1.5600000000000001E-2</v>
      </c>
    </row>
    <row r="16" spans="1:22" x14ac:dyDescent="0.2">
      <c r="A16" s="16" t="s">
        <v>330</v>
      </c>
      <c r="B16" s="4">
        <v>45300</v>
      </c>
      <c r="C16" s="4">
        <v>24300</v>
      </c>
      <c r="D16" s="4">
        <v>21000</v>
      </c>
      <c r="E16" s="4">
        <v>1309050000</v>
      </c>
      <c r="F16" s="4">
        <f t="shared" si="0"/>
        <v>-4542139225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-1209950000</v>
      </c>
      <c r="L16" s="4">
        <v>323</v>
      </c>
      <c r="M16" s="4">
        <v>384</v>
      </c>
      <c r="N16" s="4">
        <v>27</v>
      </c>
      <c r="O16" s="4">
        <v>24</v>
      </c>
      <c r="P16" s="4">
        <v>184600</v>
      </c>
      <c r="Q16" s="4">
        <v>208400</v>
      </c>
      <c r="R16" s="5">
        <v>1.77E-2</v>
      </c>
      <c r="S16" s="4">
        <v>411200</v>
      </c>
      <c r="T16" s="4">
        <f t="shared" si="2"/>
        <v>644340</v>
      </c>
      <c r="U16" s="4">
        <f t="shared" si="3"/>
        <v>570600</v>
      </c>
      <c r="V16" s="5">
        <v>2.6800000000000001E-2</v>
      </c>
    </row>
    <row r="17" spans="1:22" x14ac:dyDescent="0.2">
      <c r="A17" s="16" t="s">
        <v>329</v>
      </c>
      <c r="B17" s="4">
        <v>8500</v>
      </c>
      <c r="C17" s="4">
        <v>75000</v>
      </c>
      <c r="D17" s="4">
        <v>-66500</v>
      </c>
      <c r="E17" s="4">
        <v>-4160810000</v>
      </c>
      <c r="F17" s="4">
        <f t="shared" si="0"/>
        <v>-5851189225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-1209950000</v>
      </c>
      <c r="L17" s="4">
        <v>343</v>
      </c>
      <c r="M17" s="4">
        <v>743</v>
      </c>
      <c r="N17" s="4">
        <v>26</v>
      </c>
      <c r="O17" s="4">
        <v>50</v>
      </c>
      <c r="P17" s="4">
        <v>201600</v>
      </c>
      <c r="Q17" s="4">
        <v>417000</v>
      </c>
      <c r="R17" s="5">
        <v>-1.2800000000000001E-2</v>
      </c>
      <c r="S17" s="4">
        <v>656200</v>
      </c>
      <c r="T17" s="4">
        <f t="shared" si="2"/>
        <v>629840</v>
      </c>
      <c r="U17" s="4">
        <f t="shared" si="3"/>
        <v>496500</v>
      </c>
      <c r="V17" s="5">
        <v>4.6900000000000004E-2</v>
      </c>
    </row>
    <row r="18" spans="1:22" x14ac:dyDescent="0.2">
      <c r="A18" s="16" t="s">
        <v>328</v>
      </c>
      <c r="B18" s="4">
        <v>6700</v>
      </c>
      <c r="C18" s="4">
        <v>20300</v>
      </c>
      <c r="D18" s="4">
        <v>-13600</v>
      </c>
      <c r="E18" s="4">
        <v>-863480000</v>
      </c>
      <c r="F18" s="4">
        <f t="shared" si="0"/>
        <v>-1690379225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-1209950000</v>
      </c>
      <c r="L18" s="4">
        <v>302</v>
      </c>
      <c r="M18" s="4">
        <v>584</v>
      </c>
      <c r="N18" s="4">
        <v>29</v>
      </c>
      <c r="O18" s="4">
        <v>48</v>
      </c>
      <c r="P18" s="4">
        <v>195700</v>
      </c>
      <c r="Q18" s="4">
        <v>350300</v>
      </c>
      <c r="R18" s="5">
        <v>-1.11E-2</v>
      </c>
      <c r="S18" s="4">
        <v>570600</v>
      </c>
      <c r="T18" s="4">
        <f t="shared" si="2"/>
        <v>617500</v>
      </c>
      <c r="U18" s="4">
        <f t="shared" si="3"/>
        <v>496500</v>
      </c>
      <c r="V18" s="5">
        <v>2.0400000000000001E-2</v>
      </c>
    </row>
    <row r="19" spans="1:22" x14ac:dyDescent="0.2">
      <c r="A19" s="16" t="s">
        <v>327</v>
      </c>
      <c r="B19" s="4">
        <v>18600</v>
      </c>
      <c r="C19" s="4">
        <v>43939</v>
      </c>
      <c r="D19" s="4">
        <v>-25339</v>
      </c>
      <c r="E19" s="4">
        <v>-1654930000</v>
      </c>
      <c r="F19" s="4">
        <f t="shared" si="0"/>
        <v>-826899225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-1209950000</v>
      </c>
      <c r="L19" s="4">
        <v>734</v>
      </c>
      <c r="M19" s="4">
        <v>685</v>
      </c>
      <c r="N19" s="4">
        <v>105</v>
      </c>
      <c r="O19" s="4">
        <v>79</v>
      </c>
      <c r="P19" s="4">
        <v>585700</v>
      </c>
      <c r="Q19" s="4">
        <v>519800</v>
      </c>
      <c r="R19" s="5">
        <v>1.2800000000000001E-2</v>
      </c>
      <c r="S19" s="4">
        <v>1132500</v>
      </c>
      <c r="T19" s="4">
        <f t="shared" si="2"/>
        <v>540190</v>
      </c>
      <c r="U19" s="4">
        <f t="shared" si="3"/>
        <v>491900</v>
      </c>
      <c r="V19" s="5">
        <v>4.1100000000000005E-2</v>
      </c>
    </row>
    <row r="20" spans="1:22" x14ac:dyDescent="0.2">
      <c r="A20" s="16" t="s">
        <v>326</v>
      </c>
      <c r="B20" s="4">
        <v>66600</v>
      </c>
      <c r="C20" s="4">
        <v>27300</v>
      </c>
      <c r="D20" s="4">
        <v>39300</v>
      </c>
      <c r="E20" s="4">
        <v>2408490000</v>
      </c>
      <c r="F20" s="4">
        <f t="shared" si="0"/>
        <v>828030775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-1209950000</v>
      </c>
      <c r="L20" s="4">
        <v>734</v>
      </c>
      <c r="M20" s="4">
        <v>445</v>
      </c>
      <c r="N20" s="4">
        <v>75</v>
      </c>
      <c r="O20" s="4">
        <v>45</v>
      </c>
      <c r="P20" s="4">
        <v>527800</v>
      </c>
      <c r="Q20" s="4">
        <v>276500</v>
      </c>
      <c r="R20" s="5">
        <v>4.1399999999999999E-2</v>
      </c>
      <c r="S20" s="4">
        <v>913400</v>
      </c>
      <c r="T20" s="4">
        <f t="shared" si="2"/>
        <v>538010</v>
      </c>
      <c r="U20" s="4">
        <f t="shared" si="3"/>
        <v>491900</v>
      </c>
      <c r="V20" s="5">
        <v>6.4899999999999999E-2</v>
      </c>
    </row>
    <row r="21" spans="1:22" x14ac:dyDescent="0.2">
      <c r="A21" s="16" t="s">
        <v>325</v>
      </c>
      <c r="B21" s="4">
        <v>44900</v>
      </c>
      <c r="C21" s="4">
        <v>50500</v>
      </c>
      <c r="D21" s="4">
        <v>-5600</v>
      </c>
      <c r="E21" s="4">
        <v>-335020000</v>
      </c>
      <c r="F21" s="4">
        <f t="shared" si="0"/>
        <v>-1580459225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-1209950000</v>
      </c>
      <c r="L21" s="4">
        <v>391</v>
      </c>
      <c r="M21" s="4">
        <v>435</v>
      </c>
      <c r="N21" s="4">
        <v>51</v>
      </c>
      <c r="O21" s="4">
        <v>52</v>
      </c>
      <c r="P21" s="4">
        <v>303800</v>
      </c>
      <c r="Q21" s="4">
        <v>384600</v>
      </c>
      <c r="R21" s="5">
        <v>1.52E-2</v>
      </c>
      <c r="S21" s="4">
        <v>751100</v>
      </c>
      <c r="T21" s="4">
        <f t="shared" si="2"/>
        <v>500830</v>
      </c>
      <c r="U21" s="4">
        <f t="shared" si="3"/>
        <v>250400</v>
      </c>
      <c r="V21" s="5">
        <v>3.2400000000000005E-2</v>
      </c>
    </row>
    <row r="22" spans="1:22" x14ac:dyDescent="0.2">
      <c r="A22" s="16" t="s">
        <v>324</v>
      </c>
      <c r="B22" s="4">
        <v>6800</v>
      </c>
      <c r="C22" s="4">
        <v>28700</v>
      </c>
      <c r="D22" s="4">
        <v>-21900</v>
      </c>
      <c r="E22" s="4">
        <v>-1294520000</v>
      </c>
      <c r="F22" s="4">
        <f t="shared" si="0"/>
        <v>-1245439225</v>
      </c>
      <c r="K22" s="24">
        <f t="shared" si="1"/>
        <v>-1209950000</v>
      </c>
      <c r="L22" s="4">
        <v>326</v>
      </c>
      <c r="M22" s="4">
        <v>317</v>
      </c>
      <c r="N22" s="4">
        <v>34</v>
      </c>
      <c r="O22" s="4">
        <v>28</v>
      </c>
      <c r="P22" s="4">
        <v>232100</v>
      </c>
      <c r="Q22" s="4">
        <v>203500</v>
      </c>
      <c r="R22" s="5">
        <v>2.06E-2</v>
      </c>
      <c r="S22" s="4">
        <v>496500</v>
      </c>
      <c r="T22" s="4">
        <f t="shared" si="2"/>
        <v>535220</v>
      </c>
      <c r="U22" s="4">
        <f t="shared" si="3"/>
        <v>250400</v>
      </c>
      <c r="V22" s="5">
        <v>2.35E-2</v>
      </c>
    </row>
    <row r="23" spans="1:22" x14ac:dyDescent="0.2">
      <c r="A23" s="16" t="s">
        <v>323</v>
      </c>
      <c r="B23" s="4">
        <v>27800</v>
      </c>
      <c r="C23" s="4">
        <v>8300</v>
      </c>
      <c r="D23" s="4">
        <v>19500</v>
      </c>
      <c r="E23" s="4">
        <v>1138070000</v>
      </c>
      <c r="F23" s="4">
        <f t="shared" si="0"/>
        <v>49080775</v>
      </c>
      <c r="K23" s="24">
        <f t="shared" si="1"/>
        <v>-1209950000</v>
      </c>
      <c r="L23" s="4">
        <v>361</v>
      </c>
      <c r="M23" s="4">
        <v>435</v>
      </c>
      <c r="N23" s="4">
        <v>46</v>
      </c>
      <c r="O23" s="4">
        <v>47</v>
      </c>
      <c r="P23" s="4">
        <v>283100</v>
      </c>
      <c r="Q23" s="4">
        <v>359200</v>
      </c>
      <c r="R23" s="5">
        <v>6.9999999999999993E-3</v>
      </c>
      <c r="S23" s="4">
        <v>670500</v>
      </c>
      <c r="T23" s="4">
        <f t="shared" si="2"/>
        <v>592110</v>
      </c>
      <c r="U23" s="4">
        <f t="shared" si="3"/>
        <v>250400</v>
      </c>
      <c r="V23" s="5">
        <v>2.8799999999999999E-2</v>
      </c>
    </row>
    <row r="24" spans="1:22" x14ac:dyDescent="0.2">
      <c r="A24" s="16" t="s">
        <v>322</v>
      </c>
      <c r="B24" s="4">
        <v>2200</v>
      </c>
      <c r="C24" s="4">
        <v>86200</v>
      </c>
      <c r="D24" s="4">
        <v>-84000</v>
      </c>
      <c r="E24" s="4">
        <v>-4823270000</v>
      </c>
      <c r="F24" s="4">
        <f t="shared" si="0"/>
        <v>-1088989225</v>
      </c>
      <c r="K24" s="24">
        <f t="shared" si="1"/>
        <v>-1209950000</v>
      </c>
      <c r="L24" s="4">
        <v>427</v>
      </c>
      <c r="M24" s="4">
        <v>328</v>
      </c>
      <c r="N24" s="4">
        <v>31</v>
      </c>
      <c r="O24" s="4">
        <v>31</v>
      </c>
      <c r="P24" s="4">
        <v>277200</v>
      </c>
      <c r="Q24" s="4">
        <v>210600</v>
      </c>
      <c r="R24" s="5">
        <v>2.6600000000000002E-2</v>
      </c>
      <c r="S24" s="4">
        <v>491900</v>
      </c>
      <c r="T24" s="4">
        <f t="shared" si="2"/>
        <v>589480</v>
      </c>
      <c r="U24" s="4">
        <f t="shared" si="3"/>
        <v>250400</v>
      </c>
      <c r="V24" s="5">
        <v>3.95E-2</v>
      </c>
    </row>
    <row r="25" spans="1:22" x14ac:dyDescent="0.2">
      <c r="A25" s="16" t="s">
        <v>321</v>
      </c>
      <c r="B25" s="4">
        <v>10100</v>
      </c>
      <c r="C25" s="4">
        <v>77000</v>
      </c>
      <c r="D25" s="4">
        <v>-66900</v>
      </c>
      <c r="E25" s="4">
        <v>-3798380000</v>
      </c>
      <c r="F25" s="4">
        <f t="shared" si="0"/>
        <v>3734280775</v>
      </c>
      <c r="K25" s="24">
        <f t="shared" si="1"/>
        <v>-1209950000</v>
      </c>
      <c r="L25" s="4">
        <v>353</v>
      </c>
      <c r="M25" s="4">
        <v>282</v>
      </c>
      <c r="N25" s="4">
        <v>38</v>
      </c>
      <c r="O25" s="4">
        <v>34</v>
      </c>
      <c r="P25" s="4">
        <v>250700</v>
      </c>
      <c r="Q25" s="4">
        <v>215800</v>
      </c>
      <c r="R25" s="5">
        <v>9.0000000000000011E-3</v>
      </c>
      <c r="S25" s="4">
        <v>510300</v>
      </c>
      <c r="T25" s="4">
        <f t="shared" si="2"/>
        <v>583330</v>
      </c>
      <c r="U25" s="4">
        <f t="shared" si="3"/>
        <v>250400</v>
      </c>
      <c r="V25" s="5">
        <v>4.6799999999999994E-2</v>
      </c>
    </row>
    <row r="26" spans="1:22" x14ac:dyDescent="0.2">
      <c r="A26" s="16" t="s">
        <v>320</v>
      </c>
      <c r="B26" s="4">
        <v>1100</v>
      </c>
      <c r="C26" s="4">
        <v>75400</v>
      </c>
      <c r="D26" s="4">
        <v>-74300</v>
      </c>
      <c r="E26" s="4">
        <v>-4141970000</v>
      </c>
      <c r="F26" s="4">
        <f t="shared" si="0"/>
        <v>7532660775</v>
      </c>
      <c r="K26" s="24">
        <f t="shared" si="1"/>
        <v>-1209950000</v>
      </c>
      <c r="L26" s="4">
        <v>127</v>
      </c>
      <c r="M26" s="4">
        <v>293</v>
      </c>
      <c r="N26" s="4">
        <v>11</v>
      </c>
      <c r="O26" s="4">
        <v>15</v>
      </c>
      <c r="P26" s="4">
        <v>77800</v>
      </c>
      <c r="Q26" s="4">
        <v>160400</v>
      </c>
      <c r="R26" s="5">
        <v>-1.43E-2</v>
      </c>
      <c r="S26" s="4">
        <v>250400</v>
      </c>
      <c r="T26" s="4">
        <f t="shared" si="2"/>
        <v>624450</v>
      </c>
      <c r="U26" s="4">
        <f t="shared" si="3"/>
        <v>359400</v>
      </c>
      <c r="V26" s="5">
        <v>2.8199999999999999E-2</v>
      </c>
    </row>
    <row r="27" spans="1:22" x14ac:dyDescent="0.2">
      <c r="A27" s="16" t="s">
        <v>319</v>
      </c>
      <c r="B27" s="4">
        <v>103800</v>
      </c>
      <c r="C27" s="4">
        <v>36900</v>
      </c>
      <c r="D27" s="4">
        <v>66900</v>
      </c>
      <c r="E27" s="4">
        <v>3740740000</v>
      </c>
      <c r="F27" s="4">
        <f t="shared" si="0"/>
        <v>11674630775</v>
      </c>
      <c r="K27" s="24">
        <f t="shared" si="1"/>
        <v>-1209950000</v>
      </c>
      <c r="L27" s="4">
        <v>423</v>
      </c>
      <c r="M27" s="4">
        <v>309</v>
      </c>
      <c r="N27" s="4">
        <v>43</v>
      </c>
      <c r="O27" s="4">
        <v>25</v>
      </c>
      <c r="P27" s="4">
        <v>297400</v>
      </c>
      <c r="Q27" s="4">
        <v>185700</v>
      </c>
      <c r="R27" s="5">
        <v>4.4199999999999996E-2</v>
      </c>
      <c r="S27" s="4">
        <v>511200</v>
      </c>
      <c r="T27" s="4">
        <f t="shared" si="2"/>
        <v>679930</v>
      </c>
      <c r="U27" s="4">
        <f t="shared" si="3"/>
        <v>359400</v>
      </c>
      <c r="V27" s="5">
        <v>3.5099999999999999E-2</v>
      </c>
    </row>
    <row r="28" spans="1:22" x14ac:dyDescent="0.2">
      <c r="A28" s="16" t="s">
        <v>318</v>
      </c>
      <c r="B28" s="4">
        <v>6200</v>
      </c>
      <c r="C28" s="4">
        <v>113400</v>
      </c>
      <c r="D28" s="4">
        <v>-107200</v>
      </c>
      <c r="E28" s="4">
        <v>-5876360000</v>
      </c>
      <c r="F28" s="4">
        <f t="shared" si="0"/>
        <v>7933890775</v>
      </c>
      <c r="K28" s="24">
        <f t="shared" si="1"/>
        <v>-1209950000</v>
      </c>
      <c r="L28" s="4">
        <v>190</v>
      </c>
      <c r="M28" s="4">
        <v>448</v>
      </c>
      <c r="N28" s="4">
        <v>17</v>
      </c>
      <c r="O28" s="4">
        <v>31</v>
      </c>
      <c r="P28" s="4">
        <v>133300</v>
      </c>
      <c r="Q28" s="4">
        <v>286400</v>
      </c>
      <c r="R28" s="5">
        <v>-2.9399999999999999E-2</v>
      </c>
      <c r="S28" s="4">
        <v>447200</v>
      </c>
      <c r="T28" s="4">
        <f t="shared" si="2"/>
        <v>719510</v>
      </c>
      <c r="U28" s="4">
        <f t="shared" si="3"/>
        <v>359400</v>
      </c>
      <c r="V28" s="5">
        <v>4.2900000000000001E-2</v>
      </c>
    </row>
    <row r="29" spans="1:22" x14ac:dyDescent="0.2">
      <c r="A29" s="16" t="s">
        <v>317</v>
      </c>
      <c r="B29" s="4">
        <v>67400</v>
      </c>
      <c r="C29" s="4">
        <v>6200</v>
      </c>
      <c r="D29" s="4">
        <v>61200</v>
      </c>
      <c r="E29" s="4">
        <v>3351360000</v>
      </c>
      <c r="F29" s="4">
        <f t="shared" si="0"/>
        <v>13810250775</v>
      </c>
      <c r="K29" s="24">
        <f t="shared" si="1"/>
        <v>-1209950000</v>
      </c>
      <c r="L29" s="4">
        <v>309</v>
      </c>
      <c r="M29" s="4">
        <v>222</v>
      </c>
      <c r="N29" s="4">
        <v>30</v>
      </c>
      <c r="O29" s="4">
        <v>22</v>
      </c>
      <c r="P29" s="4">
        <v>210000</v>
      </c>
      <c r="Q29" s="4">
        <v>147000</v>
      </c>
      <c r="R29" s="5">
        <v>4.4900000000000002E-2</v>
      </c>
      <c r="S29" s="4">
        <v>359400</v>
      </c>
      <c r="T29" s="4">
        <f t="shared" si="2"/>
        <v>812940</v>
      </c>
      <c r="U29" s="4">
        <f t="shared" si="3"/>
        <v>379300</v>
      </c>
      <c r="V29" s="5">
        <v>3.4000000000000002E-2</v>
      </c>
    </row>
    <row r="30" spans="1:22" x14ac:dyDescent="0.2">
      <c r="A30" s="16" t="s">
        <v>316</v>
      </c>
      <c r="B30" s="4">
        <v>83220</v>
      </c>
      <c r="C30" s="4">
        <v>53400</v>
      </c>
      <c r="D30" s="4">
        <v>29820</v>
      </c>
      <c r="E30" s="4">
        <v>1599410000</v>
      </c>
      <c r="F30" s="4">
        <f t="shared" si="0"/>
        <v>10458890775</v>
      </c>
      <c r="K30" s="24">
        <f t="shared" si="1"/>
        <v>-1209950000</v>
      </c>
      <c r="L30" s="4">
        <v>506</v>
      </c>
      <c r="M30" s="4">
        <v>717</v>
      </c>
      <c r="N30" s="4">
        <v>39</v>
      </c>
      <c r="O30" s="4">
        <v>57</v>
      </c>
      <c r="P30" s="4">
        <v>333500</v>
      </c>
      <c r="Q30" s="4">
        <v>468200</v>
      </c>
      <c r="R30" s="5">
        <v>-6.54E-2</v>
      </c>
      <c r="S30" s="4">
        <v>891600</v>
      </c>
      <c r="T30" s="4">
        <f t="shared" si="2"/>
        <v>869660</v>
      </c>
      <c r="U30" s="4">
        <f t="shared" si="3"/>
        <v>379300</v>
      </c>
      <c r="V30" s="5">
        <v>5.1500000000000004E-2</v>
      </c>
    </row>
    <row r="31" spans="1:22" x14ac:dyDescent="0.2">
      <c r="A31" s="16" t="s">
        <v>315</v>
      </c>
      <c r="B31" s="4">
        <v>8100</v>
      </c>
      <c r="C31" s="4">
        <v>56300</v>
      </c>
      <c r="D31" s="4">
        <v>-48200</v>
      </c>
      <c r="E31" s="4">
        <v>-2812750000</v>
      </c>
      <c r="F31" s="4">
        <f t="shared" si="0"/>
        <v>8859480775</v>
      </c>
      <c r="K31" s="24">
        <f t="shared" si="1"/>
        <v>-1209950000</v>
      </c>
      <c r="L31" s="4">
        <v>144</v>
      </c>
      <c r="M31" s="4">
        <v>400</v>
      </c>
      <c r="N31" s="4">
        <v>8</v>
      </c>
      <c r="O31" s="4">
        <v>37</v>
      </c>
      <c r="P31" s="4">
        <v>72600</v>
      </c>
      <c r="Q31" s="4">
        <v>234000</v>
      </c>
      <c r="R31" s="5">
        <v>-3.5000000000000003E-2</v>
      </c>
      <c r="S31" s="4">
        <v>379300</v>
      </c>
      <c r="T31" s="4">
        <f t="shared" si="2"/>
        <v>914520</v>
      </c>
      <c r="U31" s="4">
        <f t="shared" si="3"/>
        <v>448800</v>
      </c>
      <c r="V31" s="5">
        <v>4.8499999999999995E-2</v>
      </c>
    </row>
    <row r="32" spans="1:22" x14ac:dyDescent="0.2">
      <c r="A32" s="16" t="s">
        <v>314</v>
      </c>
      <c r="B32" s="4">
        <v>165414</v>
      </c>
      <c r="C32" s="4">
        <v>93100</v>
      </c>
      <c r="D32" s="4">
        <v>72314</v>
      </c>
      <c r="E32" s="4">
        <v>4089930000</v>
      </c>
      <c r="F32" s="4">
        <f t="shared" si="0"/>
        <v>11672230775</v>
      </c>
      <c r="K32" s="24">
        <f t="shared" si="1"/>
        <v>-1209950000</v>
      </c>
      <c r="L32" s="4">
        <v>465</v>
      </c>
      <c r="M32" s="4">
        <v>593</v>
      </c>
      <c r="N32" s="4">
        <v>60</v>
      </c>
      <c r="O32" s="4">
        <v>55</v>
      </c>
      <c r="P32" s="4">
        <v>381900</v>
      </c>
      <c r="Q32" s="4">
        <v>420900</v>
      </c>
      <c r="R32" s="5">
        <v>8.6E-3</v>
      </c>
      <c r="S32" s="4">
        <v>840400</v>
      </c>
      <c r="T32" s="4">
        <f t="shared" si="2"/>
        <v>893340</v>
      </c>
      <c r="U32" s="4">
        <f t="shared" si="3"/>
        <v>448800</v>
      </c>
      <c r="V32" s="5">
        <v>6.1699999999999998E-2</v>
      </c>
    </row>
    <row r="33" spans="1:22" x14ac:dyDescent="0.2">
      <c r="A33" s="16" t="s">
        <v>313</v>
      </c>
      <c r="B33" s="4">
        <v>31100</v>
      </c>
      <c r="C33" s="4">
        <v>202500</v>
      </c>
      <c r="D33" s="4">
        <v>-171400</v>
      </c>
      <c r="E33" s="4">
        <v>-10650880000</v>
      </c>
      <c r="F33" s="4">
        <f t="shared" si="0"/>
        <v>7582300775</v>
      </c>
      <c r="K33" s="24">
        <f t="shared" si="1"/>
        <v>-1209950000</v>
      </c>
      <c r="L33" s="4">
        <v>467</v>
      </c>
      <c r="M33" s="4">
        <v>985</v>
      </c>
      <c r="N33" s="4">
        <v>71</v>
      </c>
      <c r="O33" s="4">
        <v>121</v>
      </c>
      <c r="P33" s="4">
        <v>440600</v>
      </c>
      <c r="Q33" s="4">
        <v>783400</v>
      </c>
      <c r="R33" s="5">
        <v>-7.5199999999999989E-2</v>
      </c>
      <c r="S33" s="4">
        <v>1239400</v>
      </c>
      <c r="T33" s="4">
        <f t="shared" si="2"/>
        <v>853360</v>
      </c>
      <c r="U33" s="4">
        <f t="shared" si="3"/>
        <v>448800</v>
      </c>
      <c r="V33" s="5">
        <v>8.0199999999999994E-2</v>
      </c>
    </row>
    <row r="34" spans="1:22" x14ac:dyDescent="0.2">
      <c r="A34" s="16" t="s">
        <v>270</v>
      </c>
      <c r="B34" s="4">
        <v>9600</v>
      </c>
      <c r="C34" s="4">
        <v>48200</v>
      </c>
      <c r="D34" s="4">
        <v>-38600</v>
      </c>
      <c r="E34" s="4">
        <v>-2417250000</v>
      </c>
      <c r="F34" s="4">
        <f t="shared" si="0"/>
        <v>18233180775</v>
      </c>
      <c r="K34" s="24">
        <f t="shared" si="1"/>
        <v>-1209950000</v>
      </c>
      <c r="L34" s="4">
        <v>264</v>
      </c>
      <c r="M34" s="4">
        <v>362</v>
      </c>
      <c r="N34" s="4">
        <v>33</v>
      </c>
      <c r="O34" s="4">
        <v>40</v>
      </c>
      <c r="P34" s="4">
        <v>200500</v>
      </c>
      <c r="Q34" s="4">
        <v>246500</v>
      </c>
      <c r="R34" s="5">
        <v>6.4000000000000003E-3</v>
      </c>
      <c r="S34" s="4">
        <v>465600</v>
      </c>
      <c r="T34" s="4">
        <f t="shared" si="2"/>
        <v>982540</v>
      </c>
      <c r="U34" s="4">
        <f t="shared" si="3"/>
        <v>448800</v>
      </c>
      <c r="V34" s="5">
        <v>2.52E-2</v>
      </c>
    </row>
    <row r="35" spans="1:22" x14ac:dyDescent="0.2">
      <c r="A35" s="16" t="s">
        <v>269</v>
      </c>
      <c r="B35" s="4">
        <v>40900</v>
      </c>
      <c r="C35" s="4">
        <v>36300</v>
      </c>
      <c r="D35" s="4">
        <v>4600</v>
      </c>
      <c r="E35" s="4">
        <v>285110000</v>
      </c>
      <c r="F35" s="4">
        <f t="shared" si="0"/>
        <v>20650430775</v>
      </c>
      <c r="K35" s="24">
        <f t="shared" si="1"/>
        <v>-1209950000</v>
      </c>
      <c r="L35" s="4">
        <v>256</v>
      </c>
      <c r="M35" s="4">
        <v>384</v>
      </c>
      <c r="N35" s="4">
        <v>32</v>
      </c>
      <c r="O35" s="4">
        <v>33</v>
      </c>
      <c r="P35" s="4">
        <v>193900</v>
      </c>
      <c r="Q35" s="4">
        <v>247700</v>
      </c>
      <c r="R35" s="5">
        <v>-9.5999999999999992E-3</v>
      </c>
      <c r="S35" s="4">
        <v>448800</v>
      </c>
      <c r="T35" s="4">
        <f t="shared" si="2"/>
        <v>999880</v>
      </c>
      <c r="U35" s="4">
        <f t="shared" si="3"/>
        <v>661600</v>
      </c>
      <c r="V35" s="5">
        <v>1.5900000000000001E-2</v>
      </c>
    </row>
    <row r="36" spans="1:22" x14ac:dyDescent="0.2">
      <c r="A36" s="16" t="s">
        <v>268</v>
      </c>
      <c r="B36" s="4">
        <v>5700</v>
      </c>
      <c r="C36" s="4">
        <v>147100</v>
      </c>
      <c r="D36" s="4">
        <v>-141400</v>
      </c>
      <c r="E36" s="4">
        <v>-9005384716</v>
      </c>
      <c r="F36" s="4">
        <f t="shared" si="0"/>
        <v>20365320775</v>
      </c>
      <c r="K36" s="24">
        <f t="shared" si="1"/>
        <v>-1209950000</v>
      </c>
      <c r="L36" s="4">
        <v>264</v>
      </c>
      <c r="M36" s="4">
        <v>410</v>
      </c>
      <c r="N36" s="4">
        <v>37</v>
      </c>
      <c r="O36" s="4">
        <v>77</v>
      </c>
      <c r="P36" s="4">
        <v>229600</v>
      </c>
      <c r="Q36" s="4">
        <v>402700</v>
      </c>
      <c r="R36" s="5">
        <v>0</v>
      </c>
      <c r="S36" s="4">
        <v>661600</v>
      </c>
      <c r="T36" s="4">
        <f t="shared" si="2"/>
        <v>1125510</v>
      </c>
      <c r="U36" s="4">
        <f t="shared" si="3"/>
        <v>827900</v>
      </c>
      <c r="V36" s="5">
        <v>1.72E-2</v>
      </c>
    </row>
    <row r="37" spans="1:22" x14ac:dyDescent="0.2">
      <c r="A37" s="16" t="s">
        <v>254</v>
      </c>
      <c r="B37" s="4">
        <v>118100</v>
      </c>
      <c r="C37" s="4">
        <v>305300</v>
      </c>
      <c r="D37" s="4">
        <v>-187200</v>
      </c>
      <c r="E37" s="4">
        <v>-11536590000</v>
      </c>
      <c r="F37" s="4">
        <f t="shared" si="0"/>
        <v>29370705491</v>
      </c>
      <c r="K37" s="24">
        <f t="shared" si="1"/>
        <v>-1209950000</v>
      </c>
      <c r="L37" s="4">
        <v>500</v>
      </c>
      <c r="M37" s="4">
        <v>720</v>
      </c>
      <c r="N37" s="4">
        <v>80</v>
      </c>
      <c r="O37" s="4">
        <v>81</v>
      </c>
      <c r="P37" s="4">
        <v>471400</v>
      </c>
      <c r="Q37" s="4">
        <v>578600</v>
      </c>
      <c r="R37" s="5">
        <v>1.6200000000000003E-2</v>
      </c>
      <c r="S37" s="4">
        <v>1066000</v>
      </c>
      <c r="T37" s="4">
        <f t="shared" si="2"/>
        <v>1048560</v>
      </c>
      <c r="U37" s="4">
        <f t="shared" si="3"/>
        <v>628600</v>
      </c>
      <c r="V37" s="5">
        <v>4.2699999999999995E-2</v>
      </c>
    </row>
    <row r="38" spans="1:22" x14ac:dyDescent="0.2">
      <c r="A38" s="16" t="s">
        <v>253</v>
      </c>
      <c r="B38" s="4">
        <v>70100</v>
      </c>
      <c r="C38" s="4">
        <v>34200</v>
      </c>
      <c r="D38" s="4">
        <v>35900</v>
      </c>
      <c r="E38" s="4">
        <v>2232530000</v>
      </c>
      <c r="F38" s="4">
        <f t="shared" si="0"/>
        <v>40907295491</v>
      </c>
      <c r="K38" s="24">
        <f t="shared" si="1"/>
        <v>-1209950000</v>
      </c>
      <c r="L38" s="4">
        <v>370</v>
      </c>
      <c r="M38" s="4">
        <v>518</v>
      </c>
      <c r="N38" s="4">
        <v>58</v>
      </c>
      <c r="O38" s="4">
        <v>62</v>
      </c>
      <c r="P38" s="4">
        <v>342800</v>
      </c>
      <c r="Q38" s="4">
        <v>408200</v>
      </c>
      <c r="R38" s="5">
        <v>-2.2499999999999999E-2</v>
      </c>
      <c r="S38" s="4">
        <v>843000</v>
      </c>
      <c r="T38" s="4">
        <f t="shared" si="2"/>
        <v>1018790</v>
      </c>
      <c r="U38" s="4">
        <f t="shared" si="3"/>
        <v>628600</v>
      </c>
      <c r="V38" s="5">
        <v>3.44E-2</v>
      </c>
    </row>
    <row r="39" spans="1:22" x14ac:dyDescent="0.2">
      <c r="A39" s="16" t="s">
        <v>252</v>
      </c>
      <c r="B39" s="4">
        <v>14100</v>
      </c>
      <c r="C39" s="4">
        <v>137800</v>
      </c>
      <c r="D39" s="4">
        <v>-123700</v>
      </c>
      <c r="E39" s="4">
        <v>-8216190000</v>
      </c>
      <c r="F39" s="4">
        <f t="shared" si="0"/>
        <v>38674765491</v>
      </c>
      <c r="K39" s="24">
        <f t="shared" si="1"/>
        <v>-1209950000</v>
      </c>
      <c r="L39" s="4">
        <v>433</v>
      </c>
      <c r="M39" s="4">
        <v>1105</v>
      </c>
      <c r="N39" s="4">
        <v>53</v>
      </c>
      <c r="O39" s="4">
        <v>123</v>
      </c>
      <c r="P39" s="4">
        <v>309900</v>
      </c>
      <c r="Q39" s="4">
        <v>805800</v>
      </c>
      <c r="R39" s="5">
        <v>-5.9800000000000006E-2</v>
      </c>
      <c r="S39" s="4">
        <v>1293700</v>
      </c>
      <c r="T39" s="4">
        <f t="shared" si="2"/>
        <v>936120</v>
      </c>
      <c r="U39" s="4">
        <f t="shared" si="3"/>
        <v>628600</v>
      </c>
      <c r="V39" s="5">
        <v>6.3500000000000001E-2</v>
      </c>
    </row>
    <row r="40" spans="1:22" x14ac:dyDescent="0.2">
      <c r="A40" s="16" t="s">
        <v>251</v>
      </c>
      <c r="B40" s="4">
        <v>306700</v>
      </c>
      <c r="C40" s="4">
        <v>67300</v>
      </c>
      <c r="D40" s="4">
        <v>239400</v>
      </c>
      <c r="E40" s="4">
        <v>16192060000</v>
      </c>
      <c r="F40" s="4">
        <f t="shared" si="0"/>
        <v>46890955491</v>
      </c>
      <c r="K40" s="24">
        <f t="shared" si="1"/>
        <v>-1209950000</v>
      </c>
      <c r="L40" s="4">
        <v>826</v>
      </c>
      <c r="M40" s="4">
        <v>520</v>
      </c>
      <c r="N40" s="4">
        <v>159</v>
      </c>
      <c r="O40" s="4">
        <v>94</v>
      </c>
      <c r="P40" s="4">
        <v>919700</v>
      </c>
      <c r="Q40" s="4">
        <v>498400</v>
      </c>
      <c r="R40" s="5">
        <v>3.5400000000000001E-2</v>
      </c>
      <c r="S40" s="4">
        <v>1458800</v>
      </c>
      <c r="T40" s="4">
        <f t="shared" si="2"/>
        <v>840300</v>
      </c>
      <c r="U40" s="4">
        <f t="shared" si="3"/>
        <v>622200</v>
      </c>
      <c r="V40" s="5">
        <v>5.1100000000000007E-2</v>
      </c>
    </row>
    <row r="41" spans="1:22" x14ac:dyDescent="0.2">
      <c r="A41" s="16" t="s">
        <v>250</v>
      </c>
      <c r="B41" s="4">
        <v>19500</v>
      </c>
      <c r="C41" s="4">
        <v>175200</v>
      </c>
      <c r="D41" s="4">
        <v>-155700</v>
      </c>
      <c r="E41" s="4">
        <v>-10289810000</v>
      </c>
      <c r="F41" s="4">
        <f t="shared" si="0"/>
        <v>30698895491</v>
      </c>
      <c r="K41" s="24">
        <f t="shared" si="1"/>
        <v>-1209950000</v>
      </c>
      <c r="L41" s="4">
        <v>430</v>
      </c>
      <c r="M41" s="4">
        <v>670</v>
      </c>
      <c r="N41" s="4">
        <v>24</v>
      </c>
      <c r="O41" s="4">
        <v>85</v>
      </c>
      <c r="P41" s="4">
        <v>177500</v>
      </c>
      <c r="Q41" s="4">
        <v>540300</v>
      </c>
      <c r="R41" s="5">
        <v>-3.0699999999999998E-2</v>
      </c>
      <c r="S41" s="4">
        <v>827900</v>
      </c>
      <c r="T41" s="4">
        <f t="shared" si="2"/>
        <v>807330</v>
      </c>
      <c r="U41" s="4">
        <f t="shared" si="3"/>
        <v>622200</v>
      </c>
      <c r="V41" s="5">
        <v>3.4200000000000001E-2</v>
      </c>
    </row>
    <row r="42" spans="1:22" x14ac:dyDescent="0.2">
      <c r="A42" s="16" t="s">
        <v>249</v>
      </c>
      <c r="B42" s="4">
        <v>48300</v>
      </c>
      <c r="C42" s="4">
        <v>12500</v>
      </c>
      <c r="D42" s="4">
        <v>35800</v>
      </c>
      <c r="E42" s="4">
        <v>2372970000</v>
      </c>
      <c r="F42" s="4">
        <f t="shared" si="0"/>
        <v>40988705491</v>
      </c>
      <c r="K42" s="24">
        <f t="shared" si="1"/>
        <v>-1209950000</v>
      </c>
      <c r="L42" s="4">
        <v>378</v>
      </c>
      <c r="M42" s="4">
        <v>413</v>
      </c>
      <c r="N42" s="4">
        <v>48</v>
      </c>
      <c r="O42" s="4">
        <v>54</v>
      </c>
      <c r="P42" s="4">
        <v>268200</v>
      </c>
      <c r="Q42" s="4">
        <v>315900</v>
      </c>
      <c r="R42" s="5">
        <v>1.06E-2</v>
      </c>
      <c r="S42" s="4">
        <v>628600</v>
      </c>
      <c r="T42" s="4">
        <f t="shared" si="2"/>
        <v>785540</v>
      </c>
      <c r="U42" s="4">
        <f t="shared" si="3"/>
        <v>296500</v>
      </c>
      <c r="V42" s="5">
        <v>2.53E-2</v>
      </c>
    </row>
    <row r="43" spans="1:22" x14ac:dyDescent="0.2">
      <c r="A43" s="16" t="s">
        <v>248</v>
      </c>
      <c r="B43" s="4">
        <v>69700</v>
      </c>
      <c r="C43" s="4">
        <v>10700</v>
      </c>
      <c r="D43" s="4">
        <v>59000</v>
      </c>
      <c r="E43" s="4">
        <v>3809210000</v>
      </c>
      <c r="F43" s="4">
        <f t="shared" si="0"/>
        <v>38615735491</v>
      </c>
      <c r="K43" s="24">
        <f t="shared" si="1"/>
        <v>-1209950000</v>
      </c>
      <c r="L43" s="4">
        <v>677</v>
      </c>
      <c r="M43" s="4">
        <v>629</v>
      </c>
      <c r="N43" s="4">
        <v>48</v>
      </c>
      <c r="O43" s="4">
        <v>54</v>
      </c>
      <c r="P43" s="4">
        <v>415700</v>
      </c>
      <c r="Q43" s="4">
        <v>399300</v>
      </c>
      <c r="R43" s="5">
        <v>2.3199999999999998E-2</v>
      </c>
      <c r="S43" s="4">
        <v>839600</v>
      </c>
      <c r="T43" s="4">
        <f t="shared" si="2"/>
        <v>906520</v>
      </c>
      <c r="U43" s="4">
        <f t="shared" si="3"/>
        <v>296500</v>
      </c>
      <c r="V43" s="5">
        <v>5.0599999999999999E-2</v>
      </c>
    </row>
    <row r="44" spans="1:22" x14ac:dyDescent="0.2">
      <c r="A44" s="16" t="s">
        <v>247</v>
      </c>
      <c r="B44" s="4">
        <v>376206</v>
      </c>
      <c r="C44" s="4">
        <v>7100</v>
      </c>
      <c r="D44" s="4">
        <v>369106</v>
      </c>
      <c r="E44" s="4">
        <v>23567380000</v>
      </c>
      <c r="F44" s="4">
        <f t="shared" si="0"/>
        <v>34806525491</v>
      </c>
      <c r="G44" s="4">
        <v>0</v>
      </c>
      <c r="H44" s="4">
        <v>0</v>
      </c>
      <c r="I44" s="4">
        <v>0</v>
      </c>
      <c r="J44" s="4">
        <v>-1137400000</v>
      </c>
      <c r="K44" s="24">
        <f t="shared" si="1"/>
        <v>-1209950000</v>
      </c>
      <c r="L44" s="4">
        <v>1174</v>
      </c>
      <c r="M44" s="4">
        <v>685</v>
      </c>
      <c r="N44" s="4">
        <v>196</v>
      </c>
      <c r="O44" s="4">
        <v>99</v>
      </c>
      <c r="P44" s="4">
        <v>1154000</v>
      </c>
      <c r="Q44" s="4">
        <v>568900</v>
      </c>
      <c r="R44" s="5">
        <v>6.2300000000000001E-2</v>
      </c>
      <c r="S44" s="4">
        <v>1757400</v>
      </c>
      <c r="T44" s="4">
        <f t="shared" si="2"/>
        <v>806430</v>
      </c>
      <c r="U44" s="4">
        <f t="shared" si="3"/>
        <v>296500</v>
      </c>
      <c r="V44" s="5">
        <v>5.8600000000000006E-2</v>
      </c>
    </row>
    <row r="45" spans="1:22" x14ac:dyDescent="0.2">
      <c r="A45" s="16" t="s">
        <v>246</v>
      </c>
      <c r="B45" s="4">
        <v>13500</v>
      </c>
      <c r="C45" s="4">
        <v>300</v>
      </c>
      <c r="D45" s="4">
        <v>13200</v>
      </c>
      <c r="E45" s="4">
        <v>799870000</v>
      </c>
      <c r="F45" s="4">
        <f t="shared" si="0"/>
        <v>11239145491</v>
      </c>
      <c r="G45" s="4">
        <v>0</v>
      </c>
      <c r="H45" s="4">
        <v>0</v>
      </c>
      <c r="I45" s="4">
        <v>0</v>
      </c>
      <c r="J45" s="4">
        <v>-1137400000</v>
      </c>
      <c r="K45" s="24">
        <f t="shared" si="1"/>
        <v>-72550000</v>
      </c>
      <c r="L45" s="4">
        <v>367</v>
      </c>
      <c r="M45" s="4">
        <v>364</v>
      </c>
      <c r="N45" s="4">
        <v>32</v>
      </c>
      <c r="O45" s="4">
        <v>46</v>
      </c>
      <c r="P45" s="4">
        <v>230900</v>
      </c>
      <c r="Q45" s="4">
        <v>322000</v>
      </c>
      <c r="R45" s="5">
        <v>1.7000000000000001E-3</v>
      </c>
      <c r="S45" s="4">
        <v>622200</v>
      </c>
      <c r="T45" s="4">
        <f t="shared" si="2"/>
        <v>901500</v>
      </c>
      <c r="U45" s="4">
        <f t="shared" si="3"/>
        <v>296500</v>
      </c>
      <c r="V45" s="5">
        <v>3.0699999999999998E-2</v>
      </c>
    </row>
    <row r="46" spans="1:22" x14ac:dyDescent="0.2">
      <c r="A46" s="16" t="s">
        <v>245</v>
      </c>
      <c r="B46" s="4">
        <v>6600</v>
      </c>
      <c r="C46" s="4">
        <v>0</v>
      </c>
      <c r="D46" s="4">
        <v>6600</v>
      </c>
      <c r="E46" s="4">
        <v>394990000</v>
      </c>
      <c r="F46" s="4">
        <f t="shared" si="0"/>
        <v>10439275491</v>
      </c>
      <c r="K46" s="24">
        <f t="shared" si="1"/>
        <v>1064850000</v>
      </c>
      <c r="L46" s="4">
        <v>1290</v>
      </c>
      <c r="M46" s="4">
        <v>535</v>
      </c>
      <c r="N46" s="4">
        <v>217</v>
      </c>
      <c r="O46" s="4">
        <v>61</v>
      </c>
      <c r="P46" s="4">
        <v>1379700</v>
      </c>
      <c r="Q46" s="4">
        <v>410600</v>
      </c>
      <c r="R46" s="5">
        <v>6.8499999999999991E-2</v>
      </c>
      <c r="S46" s="4">
        <v>1917900</v>
      </c>
      <c r="T46" s="4">
        <f t="shared" si="2"/>
        <v>805280</v>
      </c>
      <c r="U46" s="4">
        <f t="shared" si="3"/>
        <v>296500</v>
      </c>
      <c r="V46" s="5">
        <v>6.5700000000000008E-2</v>
      </c>
    </row>
    <row r="47" spans="1:22" x14ac:dyDescent="0.2">
      <c r="A47" s="16" t="s">
        <v>244</v>
      </c>
      <c r="B47" s="4">
        <v>1000</v>
      </c>
      <c r="C47" s="4">
        <v>0</v>
      </c>
      <c r="D47" s="4">
        <v>1000</v>
      </c>
      <c r="E47" s="4">
        <v>56550000</v>
      </c>
      <c r="F47" s="4">
        <f t="shared" ref="F47:F73" si="4">E47+F48</f>
        <v>10044285491</v>
      </c>
      <c r="G47" s="4">
        <v>18800</v>
      </c>
      <c r="H47" s="4">
        <v>0</v>
      </c>
      <c r="I47" s="4">
        <v>18800</v>
      </c>
      <c r="J47" s="4">
        <v>1064850000</v>
      </c>
      <c r="K47" s="24">
        <f t="shared" ref="K47:K73" si="5">K48+J47</f>
        <v>1064850000</v>
      </c>
      <c r="L47" s="4">
        <v>229</v>
      </c>
      <c r="M47" s="4">
        <v>248</v>
      </c>
      <c r="N47" s="4">
        <v>12</v>
      </c>
      <c r="O47" s="4">
        <v>17</v>
      </c>
      <c r="P47" s="4">
        <v>116900</v>
      </c>
      <c r="Q47" s="4">
        <v>146500</v>
      </c>
      <c r="R47" s="5">
        <v>1.7899999999999999E-2</v>
      </c>
      <c r="S47" s="4">
        <v>296500</v>
      </c>
      <c r="T47" s="4">
        <f t="shared" si="2"/>
        <v>894120</v>
      </c>
      <c r="U47" s="4">
        <f t="shared" ref="U47:U73" si="6">MIN(S48:S52)</f>
        <v>410700</v>
      </c>
      <c r="V47" s="5">
        <v>1.7600000000000001E-2</v>
      </c>
    </row>
    <row r="48" spans="1:22" x14ac:dyDescent="0.2">
      <c r="A48" s="16" t="s">
        <v>243</v>
      </c>
      <c r="B48" s="4">
        <v>0</v>
      </c>
      <c r="C48" s="4">
        <v>4500</v>
      </c>
      <c r="D48" s="4">
        <v>-4500</v>
      </c>
      <c r="E48" s="4">
        <v>-253920000</v>
      </c>
      <c r="F48" s="4">
        <f t="shared" si="4"/>
        <v>9987735491</v>
      </c>
      <c r="K48" s="24">
        <f t="shared" si="5"/>
        <v>0</v>
      </c>
      <c r="L48" s="4">
        <v>286</v>
      </c>
      <c r="M48" s="4">
        <v>516</v>
      </c>
      <c r="N48" s="4">
        <v>21</v>
      </c>
      <c r="O48" s="4">
        <v>52</v>
      </c>
      <c r="P48" s="4">
        <v>162600</v>
      </c>
      <c r="Q48" s="4">
        <v>351300</v>
      </c>
      <c r="R48" s="5">
        <v>-2.3199999999999998E-2</v>
      </c>
      <c r="S48" s="4">
        <v>545300</v>
      </c>
      <c r="T48" s="4">
        <f t="shared" si="2"/>
        <v>1075130</v>
      </c>
      <c r="U48" s="4">
        <f t="shared" si="6"/>
        <v>410700</v>
      </c>
      <c r="V48" s="5">
        <v>2.6099999999999998E-2</v>
      </c>
    </row>
    <row r="49" spans="1:22" x14ac:dyDescent="0.2">
      <c r="A49" s="16" t="s">
        <v>236</v>
      </c>
      <c r="B49" s="4">
        <v>800</v>
      </c>
      <c r="C49" s="4">
        <v>11000</v>
      </c>
      <c r="D49" s="4">
        <v>-10200</v>
      </c>
      <c r="E49" s="4">
        <v>-583100000</v>
      </c>
      <c r="F49" s="4">
        <f t="shared" si="4"/>
        <v>10241655491</v>
      </c>
      <c r="K49" s="24">
        <f t="shared" si="5"/>
        <v>0</v>
      </c>
      <c r="L49" s="4">
        <v>270</v>
      </c>
      <c r="M49" s="4">
        <v>420</v>
      </c>
      <c r="N49" s="4">
        <v>11</v>
      </c>
      <c r="O49" s="4">
        <v>32</v>
      </c>
      <c r="P49" s="4">
        <v>162000</v>
      </c>
      <c r="Q49" s="4">
        <v>255800</v>
      </c>
      <c r="R49" s="5">
        <v>-3.4000000000000002E-3</v>
      </c>
      <c r="S49" s="4">
        <v>467000</v>
      </c>
      <c r="T49" s="4">
        <f t="shared" si="2"/>
        <v>1097130</v>
      </c>
      <c r="U49" s="4">
        <f t="shared" si="6"/>
        <v>410700</v>
      </c>
      <c r="V49" s="5">
        <v>2.07E-2</v>
      </c>
    </row>
    <row r="50" spans="1:22" x14ac:dyDescent="0.2">
      <c r="A50" s="16" t="s">
        <v>235</v>
      </c>
      <c r="B50" s="4">
        <v>89500</v>
      </c>
      <c r="C50" s="4">
        <v>31200</v>
      </c>
      <c r="D50" s="4">
        <v>58300</v>
      </c>
      <c r="E50" s="4">
        <v>3341480000</v>
      </c>
      <c r="F50" s="4">
        <f t="shared" si="4"/>
        <v>10824755491</v>
      </c>
      <c r="K50" s="24">
        <f t="shared" si="5"/>
        <v>0</v>
      </c>
      <c r="L50" s="4">
        <v>240</v>
      </c>
      <c r="M50" s="4">
        <v>307</v>
      </c>
      <c r="N50" s="4">
        <v>33</v>
      </c>
      <c r="O50" s="4">
        <v>54</v>
      </c>
      <c r="P50" s="4">
        <v>202600</v>
      </c>
      <c r="Q50" s="4">
        <v>283900</v>
      </c>
      <c r="R50" s="5">
        <v>7.0999999999999995E-3</v>
      </c>
      <c r="S50" s="4">
        <v>500600</v>
      </c>
      <c r="T50" s="4">
        <f t="shared" si="2"/>
        <v>1197840</v>
      </c>
      <c r="U50" s="4">
        <f t="shared" si="6"/>
        <v>410700</v>
      </c>
      <c r="V50" s="5">
        <v>1.7299999999999999E-2</v>
      </c>
    </row>
    <row r="51" spans="1:22" x14ac:dyDescent="0.2">
      <c r="A51" s="16" t="s">
        <v>234</v>
      </c>
      <c r="B51" s="4">
        <v>0</v>
      </c>
      <c r="C51" s="4">
        <v>94600</v>
      </c>
      <c r="D51" s="4">
        <v>-94600</v>
      </c>
      <c r="E51" s="4">
        <v>-5364330000</v>
      </c>
      <c r="F51" s="4">
        <f t="shared" si="4"/>
        <v>7483275491</v>
      </c>
      <c r="K51" s="24">
        <f t="shared" si="5"/>
        <v>0</v>
      </c>
      <c r="L51" s="4">
        <v>283</v>
      </c>
      <c r="M51" s="4">
        <v>307</v>
      </c>
      <c r="N51" s="4">
        <v>41</v>
      </c>
      <c r="O51" s="4">
        <v>29</v>
      </c>
      <c r="P51" s="4">
        <v>254800</v>
      </c>
      <c r="Q51" s="4">
        <v>213800</v>
      </c>
      <c r="R51" s="5">
        <v>1.8E-3</v>
      </c>
      <c r="S51" s="4">
        <v>498200</v>
      </c>
      <c r="T51" s="4">
        <f t="shared" si="2"/>
        <v>1224880</v>
      </c>
      <c r="U51" s="4">
        <f t="shared" si="6"/>
        <v>410700</v>
      </c>
      <c r="V51" s="5">
        <v>1.9199999999999998E-2</v>
      </c>
    </row>
    <row r="52" spans="1:22" x14ac:dyDescent="0.2">
      <c r="A52" s="16" t="s">
        <v>233</v>
      </c>
      <c r="B52" s="4">
        <v>6200</v>
      </c>
      <c r="C52" s="4">
        <v>5000</v>
      </c>
      <c r="D52" s="4">
        <v>1200</v>
      </c>
      <c r="E52" s="4">
        <v>64410000</v>
      </c>
      <c r="F52" s="4">
        <f t="shared" si="4"/>
        <v>12847605491</v>
      </c>
      <c r="K52" s="24">
        <f t="shared" si="5"/>
        <v>0</v>
      </c>
      <c r="L52" s="4">
        <v>366</v>
      </c>
      <c r="M52" s="4">
        <v>321</v>
      </c>
      <c r="N52" s="4">
        <v>25</v>
      </c>
      <c r="O52" s="4">
        <v>25</v>
      </c>
      <c r="P52" s="4">
        <v>213600</v>
      </c>
      <c r="Q52" s="4">
        <v>186300</v>
      </c>
      <c r="R52" s="5">
        <v>3.0800000000000001E-2</v>
      </c>
      <c r="S52" s="4">
        <v>410700</v>
      </c>
      <c r="T52" s="4">
        <f t="shared" si="2"/>
        <v>1250470</v>
      </c>
      <c r="U52" s="4">
        <f t="shared" si="6"/>
        <v>756500</v>
      </c>
      <c r="V52" s="5">
        <v>5.2999999999999999E-2</v>
      </c>
    </row>
    <row r="53" spans="1:22" x14ac:dyDescent="0.2">
      <c r="A53" s="16" t="s">
        <v>232</v>
      </c>
      <c r="B53" s="4">
        <v>40000</v>
      </c>
      <c r="C53" s="4">
        <v>144100</v>
      </c>
      <c r="D53" s="4">
        <v>-104100</v>
      </c>
      <c r="E53" s="4">
        <v>-5856410000</v>
      </c>
      <c r="F53" s="4">
        <f t="shared" si="4"/>
        <v>12783195491</v>
      </c>
      <c r="K53" s="24">
        <f t="shared" si="5"/>
        <v>0</v>
      </c>
      <c r="L53" s="4">
        <v>740</v>
      </c>
      <c r="M53" s="4">
        <v>1570</v>
      </c>
      <c r="N53" s="4">
        <v>64</v>
      </c>
      <c r="O53" s="4">
        <v>191</v>
      </c>
      <c r="P53" s="4">
        <v>522100</v>
      </c>
      <c r="Q53" s="4">
        <v>1422100</v>
      </c>
      <c r="R53" s="5">
        <v>-7.2300000000000003E-2</v>
      </c>
      <c r="S53" s="4">
        <v>2049400</v>
      </c>
      <c r="T53" s="4">
        <f t="shared" si="2"/>
        <v>1179810</v>
      </c>
      <c r="U53" s="4">
        <f t="shared" si="6"/>
        <v>756500</v>
      </c>
      <c r="V53" s="5">
        <v>7.3899999999999993E-2</v>
      </c>
    </row>
    <row r="54" spans="1:22" x14ac:dyDescent="0.2">
      <c r="A54" s="16" t="s">
        <v>231</v>
      </c>
      <c r="B54" s="4">
        <v>27600</v>
      </c>
      <c r="C54" s="4">
        <v>90600</v>
      </c>
      <c r="D54" s="4">
        <v>-63000</v>
      </c>
      <c r="E54" s="4">
        <v>-3763590000</v>
      </c>
      <c r="F54" s="4">
        <f t="shared" si="4"/>
        <v>18639605491</v>
      </c>
      <c r="K54" s="24">
        <f t="shared" si="5"/>
        <v>0</v>
      </c>
      <c r="L54" s="4">
        <v>327</v>
      </c>
      <c r="M54" s="4">
        <v>585</v>
      </c>
      <c r="N54" s="4">
        <v>35</v>
      </c>
      <c r="O54" s="4">
        <v>83</v>
      </c>
      <c r="P54" s="4">
        <v>230700</v>
      </c>
      <c r="Q54" s="4">
        <v>481900</v>
      </c>
      <c r="R54" s="5">
        <v>-1.01E-2</v>
      </c>
      <c r="S54" s="4">
        <v>756500</v>
      </c>
      <c r="T54" s="4">
        <f t="shared" si="2"/>
        <v>1167800</v>
      </c>
      <c r="U54" s="4">
        <f t="shared" si="6"/>
        <v>687000</v>
      </c>
      <c r="V54" s="5">
        <v>2.4799999999999999E-2</v>
      </c>
    </row>
    <row r="55" spans="1:22" x14ac:dyDescent="0.2">
      <c r="A55" s="16" t="s">
        <v>230</v>
      </c>
      <c r="B55" s="4">
        <v>17100</v>
      </c>
      <c r="C55" s="4">
        <v>291700</v>
      </c>
      <c r="D55" s="4">
        <v>-274600</v>
      </c>
      <c r="E55" s="4">
        <v>-16585850000</v>
      </c>
      <c r="F55" s="4">
        <f t="shared" si="4"/>
        <v>22403195491</v>
      </c>
      <c r="K55" s="24">
        <f t="shared" si="5"/>
        <v>0</v>
      </c>
      <c r="L55" s="4">
        <v>523</v>
      </c>
      <c r="M55" s="4">
        <v>1317</v>
      </c>
      <c r="N55" s="4">
        <v>58</v>
      </c>
      <c r="O55" s="4">
        <v>166</v>
      </c>
      <c r="P55" s="4">
        <v>386300</v>
      </c>
      <c r="Q55" s="4">
        <v>1142600</v>
      </c>
      <c r="R55" s="5">
        <v>-2.1700000000000001E-2</v>
      </c>
      <c r="S55" s="4">
        <v>1572900</v>
      </c>
      <c r="T55" s="4">
        <f t="shared" si="2"/>
        <v>1109650</v>
      </c>
      <c r="U55" s="4">
        <f t="shared" si="6"/>
        <v>687000</v>
      </c>
      <c r="V55" s="5">
        <v>3.2599999999999997E-2</v>
      </c>
    </row>
    <row r="56" spans="1:22" x14ac:dyDescent="0.2">
      <c r="A56" s="16" t="s">
        <v>229</v>
      </c>
      <c r="B56" s="4">
        <v>46500</v>
      </c>
      <c r="C56" s="4">
        <v>11600</v>
      </c>
      <c r="D56" s="4">
        <v>34900</v>
      </c>
      <c r="E56" s="4">
        <v>2132450000</v>
      </c>
      <c r="F56" s="4">
        <f t="shared" si="4"/>
        <v>38989045491</v>
      </c>
      <c r="K56" s="24">
        <f t="shared" si="5"/>
        <v>0</v>
      </c>
      <c r="L56" s="4">
        <v>677</v>
      </c>
      <c r="M56" s="4">
        <v>616</v>
      </c>
      <c r="N56" s="4">
        <v>78</v>
      </c>
      <c r="O56" s="4">
        <v>75</v>
      </c>
      <c r="P56" s="4">
        <v>495500</v>
      </c>
      <c r="Q56" s="4">
        <v>457600</v>
      </c>
      <c r="R56" s="5">
        <v>2.52E-2</v>
      </c>
      <c r="S56" s="4">
        <v>955700</v>
      </c>
      <c r="T56" s="4">
        <f t="shared" si="2"/>
        <v>1080700</v>
      </c>
      <c r="U56" s="4">
        <f t="shared" si="6"/>
        <v>687000</v>
      </c>
      <c r="V56" s="5">
        <v>5.2400000000000002E-2</v>
      </c>
    </row>
    <row r="57" spans="1:22" x14ac:dyDescent="0.2">
      <c r="A57" s="16" t="s">
        <v>228</v>
      </c>
      <c r="B57" s="4">
        <v>63500</v>
      </c>
      <c r="C57" s="4">
        <v>76600</v>
      </c>
      <c r="D57" s="4">
        <v>-13100</v>
      </c>
      <c r="E57" s="4">
        <v>-799160000</v>
      </c>
      <c r="F57" s="4">
        <f t="shared" si="4"/>
        <v>36856595491</v>
      </c>
      <c r="K57" s="24">
        <f t="shared" si="5"/>
        <v>0</v>
      </c>
      <c r="L57" s="4">
        <v>881</v>
      </c>
      <c r="M57" s="4">
        <v>617</v>
      </c>
      <c r="N57" s="4">
        <v>106</v>
      </c>
      <c r="O57" s="4">
        <v>75</v>
      </c>
      <c r="P57" s="4">
        <v>707300</v>
      </c>
      <c r="Q57" s="4">
        <v>433600</v>
      </c>
      <c r="R57" s="5">
        <v>1.1899999999999999E-2</v>
      </c>
      <c r="S57" s="4">
        <v>1184900</v>
      </c>
      <c r="T57" s="4">
        <f t="shared" si="2"/>
        <v>1041300</v>
      </c>
      <c r="U57" s="4">
        <f t="shared" si="6"/>
        <v>666600</v>
      </c>
      <c r="V57" s="5">
        <v>3.78E-2</v>
      </c>
    </row>
    <row r="58" spans="1:22" x14ac:dyDescent="0.2">
      <c r="A58" s="16" t="s">
        <v>227</v>
      </c>
      <c r="B58" s="4">
        <v>418700</v>
      </c>
      <c r="C58" s="4">
        <v>41500</v>
      </c>
      <c r="D58" s="4">
        <v>377200</v>
      </c>
      <c r="E58" s="4">
        <v>22093280000</v>
      </c>
      <c r="F58" s="4">
        <f t="shared" si="4"/>
        <v>37655755491</v>
      </c>
      <c r="K58" s="24">
        <f t="shared" si="5"/>
        <v>0</v>
      </c>
      <c r="L58" s="4">
        <v>1256</v>
      </c>
      <c r="M58" s="4">
        <v>1014</v>
      </c>
      <c r="N58" s="4">
        <v>208</v>
      </c>
      <c r="O58" s="4">
        <v>170</v>
      </c>
      <c r="P58" s="4">
        <v>1265700</v>
      </c>
      <c r="Q58" s="4">
        <v>1011900</v>
      </c>
      <c r="R58" s="5">
        <v>3.7000000000000005E-2</v>
      </c>
      <c r="S58" s="4">
        <v>2355400</v>
      </c>
      <c r="T58" s="4">
        <f t="shared" si="2"/>
        <v>935550</v>
      </c>
      <c r="U58" s="4">
        <f t="shared" si="6"/>
        <v>666600</v>
      </c>
      <c r="V58" s="5">
        <v>3.8699999999999998E-2</v>
      </c>
    </row>
    <row r="59" spans="1:22" x14ac:dyDescent="0.2">
      <c r="A59" s="16" t="s">
        <v>226</v>
      </c>
      <c r="B59" s="4">
        <v>20600</v>
      </c>
      <c r="C59" s="4">
        <v>1500</v>
      </c>
      <c r="D59" s="4">
        <v>19100</v>
      </c>
      <c r="E59" s="4">
        <v>1080780000</v>
      </c>
      <c r="F59" s="4">
        <f t="shared" si="4"/>
        <v>15562475491</v>
      </c>
      <c r="K59" s="24">
        <f t="shared" si="5"/>
        <v>0</v>
      </c>
      <c r="L59" s="4">
        <v>332</v>
      </c>
      <c r="M59" s="4">
        <v>543</v>
      </c>
      <c r="N59" s="4">
        <v>40</v>
      </c>
      <c r="O59" s="4">
        <v>48</v>
      </c>
      <c r="P59" s="4">
        <v>277900</v>
      </c>
      <c r="Q59" s="4">
        <v>409100</v>
      </c>
      <c r="R59" s="5">
        <v>-1.0500000000000001E-2</v>
      </c>
      <c r="S59" s="4">
        <v>687000</v>
      </c>
      <c r="T59" s="4">
        <f t="shared" si="2"/>
        <v>1023820</v>
      </c>
      <c r="U59" s="4">
        <f t="shared" si="6"/>
        <v>636400</v>
      </c>
      <c r="V59" s="5">
        <v>2.7699999999999999E-2</v>
      </c>
    </row>
    <row r="60" spans="1:22" x14ac:dyDescent="0.2">
      <c r="A60" s="16" t="s">
        <v>225</v>
      </c>
      <c r="B60" s="4">
        <v>284600</v>
      </c>
      <c r="C60" s="4">
        <v>206900</v>
      </c>
      <c r="D60" s="4">
        <v>77700</v>
      </c>
      <c r="E60" s="4">
        <v>4433040000</v>
      </c>
      <c r="F60" s="4">
        <f t="shared" si="4"/>
        <v>14481695491</v>
      </c>
      <c r="K60" s="24">
        <f t="shared" si="5"/>
        <v>0</v>
      </c>
      <c r="L60" s="4">
        <v>840</v>
      </c>
      <c r="M60" s="4">
        <v>596</v>
      </c>
      <c r="N60" s="4">
        <v>119</v>
      </c>
      <c r="O60" s="4">
        <v>79</v>
      </c>
      <c r="P60" s="4">
        <v>827900</v>
      </c>
      <c r="Q60" s="4">
        <v>479200</v>
      </c>
      <c r="R60" s="5">
        <v>3.61E-2</v>
      </c>
      <c r="S60" s="4">
        <v>1507700</v>
      </c>
      <c r="T60" s="4">
        <f t="shared" si="2"/>
        <v>937190</v>
      </c>
      <c r="U60" s="4">
        <f t="shared" si="6"/>
        <v>636400</v>
      </c>
      <c r="V60" s="5">
        <v>5.67E-2</v>
      </c>
    </row>
    <row r="61" spans="1:22" x14ac:dyDescent="0.2">
      <c r="A61" s="16" t="s">
        <v>224</v>
      </c>
      <c r="B61" s="4">
        <v>9000</v>
      </c>
      <c r="C61" s="4">
        <v>40700</v>
      </c>
      <c r="D61" s="4">
        <v>-31700</v>
      </c>
      <c r="E61" s="4">
        <v>-1797200000</v>
      </c>
      <c r="F61" s="4">
        <f t="shared" si="4"/>
        <v>10048655491</v>
      </c>
      <c r="K61" s="24">
        <f t="shared" si="5"/>
        <v>0</v>
      </c>
      <c r="L61" s="4">
        <v>244</v>
      </c>
      <c r="M61" s="4">
        <v>784</v>
      </c>
      <c r="N61" s="4">
        <v>32</v>
      </c>
      <c r="O61" s="4">
        <v>62</v>
      </c>
      <c r="P61" s="4">
        <v>193300</v>
      </c>
      <c r="Q61" s="4">
        <v>425600</v>
      </c>
      <c r="R61" s="5">
        <v>-2.52E-2</v>
      </c>
      <c r="S61" s="4">
        <v>768600</v>
      </c>
      <c r="T61" s="4">
        <f t="shared" si="2"/>
        <v>1123210</v>
      </c>
      <c r="U61" s="4">
        <f t="shared" si="6"/>
        <v>636400</v>
      </c>
      <c r="V61" s="5">
        <v>3.15E-2</v>
      </c>
    </row>
    <row r="62" spans="1:22" x14ac:dyDescent="0.2">
      <c r="A62" s="16" t="s">
        <v>223</v>
      </c>
      <c r="B62" s="4">
        <v>44400</v>
      </c>
      <c r="C62" s="4">
        <v>76500</v>
      </c>
      <c r="D62" s="4">
        <v>-32100</v>
      </c>
      <c r="E62" s="4">
        <v>-1853450000</v>
      </c>
      <c r="F62" s="4">
        <f t="shared" si="4"/>
        <v>11845855491</v>
      </c>
      <c r="K62" s="24">
        <f t="shared" si="5"/>
        <v>0</v>
      </c>
      <c r="L62" s="4">
        <v>372</v>
      </c>
      <c r="M62" s="4">
        <v>592</v>
      </c>
      <c r="N62" s="4">
        <v>38</v>
      </c>
      <c r="O62" s="4">
        <v>47</v>
      </c>
      <c r="P62" s="4">
        <v>251600</v>
      </c>
      <c r="Q62" s="4">
        <v>385100</v>
      </c>
      <c r="R62" s="5">
        <v>-1.7000000000000001E-3</v>
      </c>
      <c r="S62" s="4">
        <v>666600</v>
      </c>
      <c r="T62" s="4">
        <f t="shared" si="2"/>
        <v>1115340</v>
      </c>
      <c r="U62" s="4">
        <f t="shared" si="6"/>
        <v>636400</v>
      </c>
      <c r="V62" s="5">
        <v>1.7399999999999999E-2</v>
      </c>
    </row>
    <row r="63" spans="1:22" x14ac:dyDescent="0.2">
      <c r="A63" s="16" t="s">
        <v>222</v>
      </c>
      <c r="B63" s="4">
        <v>55700</v>
      </c>
      <c r="C63" s="4">
        <v>116100</v>
      </c>
      <c r="D63" s="4">
        <v>-60400</v>
      </c>
      <c r="E63" s="4">
        <v>-3488150000</v>
      </c>
      <c r="F63" s="4">
        <f t="shared" si="4"/>
        <v>13699305491</v>
      </c>
      <c r="K63" s="24">
        <f t="shared" si="5"/>
        <v>0</v>
      </c>
      <c r="L63" s="4">
        <v>424</v>
      </c>
      <c r="M63" s="4">
        <v>1124</v>
      </c>
      <c r="N63" s="4">
        <v>45</v>
      </c>
      <c r="O63" s="4">
        <v>130</v>
      </c>
      <c r="P63" s="4">
        <v>337100</v>
      </c>
      <c r="Q63" s="4">
        <v>866600</v>
      </c>
      <c r="R63" s="5">
        <v>-2.63E-2</v>
      </c>
      <c r="S63" s="4">
        <v>1342800</v>
      </c>
      <c r="T63" s="4">
        <f t="shared" si="2"/>
        <v>1054590</v>
      </c>
      <c r="U63" s="4">
        <f t="shared" si="6"/>
        <v>636400</v>
      </c>
      <c r="V63" s="5">
        <v>3.7400000000000003E-2</v>
      </c>
    </row>
    <row r="64" spans="1:22" x14ac:dyDescent="0.2">
      <c r="A64" s="16" t="s">
        <v>221</v>
      </c>
      <c r="B64" s="4">
        <v>34000</v>
      </c>
      <c r="C64" s="4">
        <v>22500</v>
      </c>
      <c r="D64" s="4">
        <v>11500</v>
      </c>
      <c r="E64" s="4">
        <v>673110000</v>
      </c>
      <c r="F64" s="4">
        <f t="shared" si="4"/>
        <v>17187455491</v>
      </c>
      <c r="K64" s="24">
        <f t="shared" si="5"/>
        <v>0</v>
      </c>
      <c r="L64" s="4">
        <v>430</v>
      </c>
      <c r="M64" s="4">
        <v>458</v>
      </c>
      <c r="N64" s="4">
        <v>50</v>
      </c>
      <c r="O64" s="4">
        <v>34</v>
      </c>
      <c r="P64" s="4">
        <v>316900</v>
      </c>
      <c r="Q64" s="4">
        <v>276400</v>
      </c>
      <c r="R64" s="5">
        <v>6.8999999999999999E-3</v>
      </c>
      <c r="S64" s="4">
        <v>636400</v>
      </c>
      <c r="T64" s="4">
        <f t="shared" si="2"/>
        <v>1032420</v>
      </c>
      <c r="U64" s="4">
        <f t="shared" si="6"/>
        <v>666200</v>
      </c>
      <c r="V64" s="5">
        <v>2.3799999999999998E-2</v>
      </c>
    </row>
    <row r="65" spans="1:22" x14ac:dyDescent="0.2">
      <c r="A65" s="16" t="s">
        <v>220</v>
      </c>
      <c r="B65" s="4">
        <v>89800</v>
      </c>
      <c r="C65" s="4">
        <v>24200</v>
      </c>
      <c r="D65" s="4">
        <v>65600</v>
      </c>
      <c r="E65" s="4">
        <v>3821190000</v>
      </c>
      <c r="F65" s="4">
        <f t="shared" si="4"/>
        <v>16514345491</v>
      </c>
      <c r="K65" s="24">
        <f t="shared" si="5"/>
        <v>0</v>
      </c>
      <c r="L65" s="4">
        <v>418</v>
      </c>
      <c r="M65" s="4">
        <v>760</v>
      </c>
      <c r="N65" s="4">
        <v>66</v>
      </c>
      <c r="O65" s="4">
        <v>83</v>
      </c>
      <c r="P65" s="4">
        <v>430100</v>
      </c>
      <c r="Q65" s="4">
        <v>540100</v>
      </c>
      <c r="R65" s="5">
        <v>5.1999999999999998E-3</v>
      </c>
      <c r="S65" s="4">
        <v>991400</v>
      </c>
      <c r="T65" s="4">
        <f t="shared" si="2"/>
        <v>984550</v>
      </c>
      <c r="U65" s="4">
        <f t="shared" si="6"/>
        <v>641400</v>
      </c>
      <c r="V65" s="5">
        <v>3.4099999999999998E-2</v>
      </c>
    </row>
    <row r="66" spans="1:22" x14ac:dyDescent="0.2">
      <c r="A66" s="16" t="s">
        <v>219</v>
      </c>
      <c r="B66" s="4">
        <v>41700</v>
      </c>
      <c r="C66" s="4">
        <v>40100</v>
      </c>
      <c r="D66" s="4">
        <v>1600</v>
      </c>
      <c r="E66" s="4">
        <v>86330000</v>
      </c>
      <c r="F66" s="4">
        <f t="shared" si="4"/>
        <v>12693155491</v>
      </c>
      <c r="K66" s="24">
        <f t="shared" si="5"/>
        <v>0</v>
      </c>
      <c r="L66" s="4">
        <v>349</v>
      </c>
      <c r="M66" s="4">
        <v>601</v>
      </c>
      <c r="N66" s="4">
        <v>40</v>
      </c>
      <c r="O66" s="4">
        <v>59</v>
      </c>
      <c r="P66" s="4">
        <v>257100</v>
      </c>
      <c r="Q66" s="4">
        <v>399200</v>
      </c>
      <c r="R66" s="5">
        <v>0</v>
      </c>
      <c r="S66" s="4">
        <v>666200</v>
      </c>
      <c r="T66" s="4">
        <f t="shared" si="2"/>
        <v>973420</v>
      </c>
      <c r="U66" s="4">
        <f t="shared" si="6"/>
        <v>641400</v>
      </c>
      <c r="V66" s="5">
        <v>4.4000000000000004E-2</v>
      </c>
    </row>
    <row r="67" spans="1:22" x14ac:dyDescent="0.2">
      <c r="A67" s="16" t="s">
        <v>218</v>
      </c>
      <c r="B67" s="4">
        <v>18500</v>
      </c>
      <c r="C67" s="4">
        <v>173500</v>
      </c>
      <c r="D67" s="4">
        <v>-155000</v>
      </c>
      <c r="E67" s="4">
        <v>-8854800000</v>
      </c>
      <c r="F67" s="4">
        <f t="shared" si="4"/>
        <v>12606825491</v>
      </c>
      <c r="K67" s="24">
        <f t="shared" si="5"/>
        <v>0</v>
      </c>
      <c r="L67" s="4">
        <v>412</v>
      </c>
      <c r="M67" s="4">
        <v>521</v>
      </c>
      <c r="N67" s="4">
        <v>44</v>
      </c>
      <c r="O67" s="4">
        <v>80</v>
      </c>
      <c r="P67" s="4">
        <v>300600</v>
      </c>
      <c r="Q67" s="4">
        <v>449700</v>
      </c>
      <c r="R67" s="5">
        <v>1.23E-2</v>
      </c>
      <c r="S67" s="4">
        <v>790900</v>
      </c>
      <c r="T67" s="4">
        <f t="shared" si="2"/>
        <v>958400</v>
      </c>
      <c r="U67" s="4">
        <f t="shared" si="6"/>
        <v>587900</v>
      </c>
      <c r="V67" s="5">
        <v>2.0799999999999999E-2</v>
      </c>
    </row>
    <row r="68" spans="1:22" x14ac:dyDescent="0.2">
      <c r="A68" s="16" t="s">
        <v>217</v>
      </c>
      <c r="B68" s="4">
        <v>149200</v>
      </c>
      <c r="C68" s="4">
        <v>200300</v>
      </c>
      <c r="D68" s="4">
        <v>-51100</v>
      </c>
      <c r="E68" s="4">
        <v>-2884410000</v>
      </c>
      <c r="F68" s="4">
        <f t="shared" si="4"/>
        <v>21461625491</v>
      </c>
      <c r="K68" s="24">
        <f t="shared" si="5"/>
        <v>0</v>
      </c>
      <c r="L68" s="4">
        <v>747</v>
      </c>
      <c r="M68" s="4">
        <v>698</v>
      </c>
      <c r="N68" s="4">
        <v>103</v>
      </c>
      <c r="O68" s="4">
        <v>102</v>
      </c>
      <c r="P68" s="4">
        <v>604900</v>
      </c>
      <c r="Q68" s="4">
        <v>662400</v>
      </c>
      <c r="R68" s="5">
        <v>3.4500000000000003E-2</v>
      </c>
      <c r="S68" s="4">
        <v>1297900</v>
      </c>
      <c r="T68" s="4">
        <f t="shared" si="2"/>
        <v>868530</v>
      </c>
      <c r="U68" s="4">
        <f t="shared" si="6"/>
        <v>587900</v>
      </c>
      <c r="V68" s="5">
        <v>5.3499999999999999E-2</v>
      </c>
    </row>
    <row r="69" spans="1:22" x14ac:dyDescent="0.2">
      <c r="A69" s="16" t="s">
        <v>216</v>
      </c>
      <c r="B69" s="4">
        <v>46300</v>
      </c>
      <c r="C69" s="4">
        <v>17500</v>
      </c>
      <c r="D69" s="4">
        <v>28800</v>
      </c>
      <c r="E69" s="4">
        <v>1598900000</v>
      </c>
      <c r="F69" s="4">
        <f t="shared" si="4"/>
        <v>24346035491</v>
      </c>
      <c r="K69" s="24">
        <f t="shared" si="5"/>
        <v>0</v>
      </c>
      <c r="L69" s="4">
        <v>495</v>
      </c>
      <c r="M69" s="4">
        <v>1052</v>
      </c>
      <c r="N69" s="4">
        <v>69</v>
      </c>
      <c r="O69" s="4">
        <v>142</v>
      </c>
      <c r="P69" s="4">
        <v>498500</v>
      </c>
      <c r="Q69" s="4">
        <v>960200</v>
      </c>
      <c r="R69" s="5">
        <v>-4.8899999999999999E-2</v>
      </c>
      <c r="S69" s="4">
        <v>1569700</v>
      </c>
      <c r="T69" s="4">
        <f t="shared" si="2"/>
        <v>760800</v>
      </c>
      <c r="U69" s="4">
        <f t="shared" si="6"/>
        <v>414700</v>
      </c>
      <c r="V69" s="5">
        <v>5.8099999999999999E-2</v>
      </c>
    </row>
    <row r="70" spans="1:22" x14ac:dyDescent="0.2">
      <c r="A70" s="16" t="s">
        <v>215</v>
      </c>
      <c r="B70" s="4">
        <v>24000</v>
      </c>
      <c r="C70" s="4">
        <v>97600</v>
      </c>
      <c r="D70" s="4">
        <v>-73600</v>
      </c>
      <c r="E70" s="4">
        <v>-4313400000</v>
      </c>
      <c r="F70" s="4">
        <f t="shared" si="4"/>
        <v>22747135491</v>
      </c>
      <c r="K70" s="24">
        <f t="shared" si="5"/>
        <v>0</v>
      </c>
      <c r="L70" s="4">
        <v>393</v>
      </c>
      <c r="M70" s="4">
        <v>533</v>
      </c>
      <c r="N70" s="4">
        <v>25</v>
      </c>
      <c r="O70" s="4">
        <v>62</v>
      </c>
      <c r="P70" s="4">
        <v>204800</v>
      </c>
      <c r="Q70" s="4">
        <v>422300</v>
      </c>
      <c r="R70" s="5">
        <v>-1.55E-2</v>
      </c>
      <c r="S70" s="4">
        <v>641400</v>
      </c>
      <c r="T70" s="4">
        <f t="shared" si="2"/>
        <v>740470</v>
      </c>
      <c r="U70" s="4">
        <f t="shared" si="6"/>
        <v>414700</v>
      </c>
      <c r="V70" s="5">
        <v>3.3599999999999998E-2</v>
      </c>
    </row>
    <row r="71" spans="1:22" x14ac:dyDescent="0.2">
      <c r="A71" s="16" t="s">
        <v>214</v>
      </c>
      <c r="B71" s="4">
        <v>410800</v>
      </c>
      <c r="C71" s="4">
        <v>105510</v>
      </c>
      <c r="D71" s="4">
        <v>305290</v>
      </c>
      <c r="E71" s="4">
        <v>17415550000</v>
      </c>
      <c r="F71" s="4">
        <f t="shared" si="4"/>
        <v>27060535491</v>
      </c>
      <c r="K71" s="24">
        <f t="shared" si="5"/>
        <v>0</v>
      </c>
      <c r="L71" s="4">
        <v>1364</v>
      </c>
      <c r="M71" s="4">
        <v>972</v>
      </c>
      <c r="N71" s="4">
        <v>251</v>
      </c>
      <c r="O71" s="4">
        <v>147</v>
      </c>
      <c r="P71" s="4">
        <v>1576700</v>
      </c>
      <c r="Q71" s="4">
        <v>1004500</v>
      </c>
      <c r="R71" s="5">
        <v>6.9099999999999995E-2</v>
      </c>
      <c r="S71" s="4">
        <v>2628800</v>
      </c>
      <c r="T71" s="4">
        <f t="shared" si="2"/>
        <v>578590</v>
      </c>
      <c r="U71" s="4">
        <f t="shared" si="6"/>
        <v>414700</v>
      </c>
      <c r="V71" s="5">
        <v>5.96E-2</v>
      </c>
    </row>
    <row r="72" spans="1:22" x14ac:dyDescent="0.2">
      <c r="A72" s="16" t="s">
        <v>213</v>
      </c>
      <c r="B72" s="4">
        <v>10600</v>
      </c>
      <c r="C72" s="4">
        <v>29200</v>
      </c>
      <c r="D72" s="4">
        <v>-18600</v>
      </c>
      <c r="E72" s="4">
        <v>-1017290000</v>
      </c>
      <c r="F72" s="4">
        <f t="shared" si="4"/>
        <v>9644985491</v>
      </c>
      <c r="K72" s="24">
        <f t="shared" si="5"/>
        <v>0</v>
      </c>
      <c r="L72" s="4">
        <v>247</v>
      </c>
      <c r="M72" s="4">
        <v>216</v>
      </c>
      <c r="N72" s="4">
        <v>39</v>
      </c>
      <c r="O72" s="4">
        <v>45</v>
      </c>
      <c r="P72" s="4">
        <v>237800</v>
      </c>
      <c r="Q72" s="4">
        <v>279800</v>
      </c>
      <c r="R72" s="5">
        <v>5.5000000000000005E-3</v>
      </c>
      <c r="S72" s="4">
        <v>587900</v>
      </c>
      <c r="T72" s="4">
        <f t="shared" si="2"/>
        <v>591260</v>
      </c>
      <c r="U72" s="4">
        <f t="shared" si="6"/>
        <v>414700</v>
      </c>
      <c r="V72" s="5">
        <v>1.46E-2</v>
      </c>
    </row>
    <row r="73" spans="1:22" x14ac:dyDescent="0.2">
      <c r="A73" s="16" t="s">
        <v>212</v>
      </c>
      <c r="B73" s="4">
        <v>92400</v>
      </c>
      <c r="C73" s="4">
        <v>8200</v>
      </c>
      <c r="D73" s="4">
        <v>84200</v>
      </c>
      <c r="E73" s="4">
        <v>4593390000</v>
      </c>
      <c r="F73" s="4">
        <f t="shared" si="4"/>
        <v>10662275491</v>
      </c>
      <c r="K73" s="24">
        <f t="shared" si="5"/>
        <v>0</v>
      </c>
      <c r="L73" s="4">
        <v>348</v>
      </c>
      <c r="M73" s="4">
        <v>363</v>
      </c>
      <c r="N73" s="4">
        <v>60</v>
      </c>
      <c r="O73" s="4">
        <v>59</v>
      </c>
      <c r="P73" s="4">
        <v>384700</v>
      </c>
      <c r="Q73" s="4">
        <v>347200</v>
      </c>
      <c r="R73" s="5">
        <v>3.7000000000000002E-3</v>
      </c>
      <c r="S73" s="4">
        <v>735300</v>
      </c>
      <c r="T73" s="4">
        <f t="shared" si="2"/>
        <v>584070</v>
      </c>
      <c r="U73" s="4">
        <f t="shared" si="6"/>
        <v>399200</v>
      </c>
      <c r="V73" s="5">
        <v>3.7599999999999995E-2</v>
      </c>
    </row>
    <row r="74" spans="1:22" x14ac:dyDescent="0.2">
      <c r="A74" s="16" t="s">
        <v>211</v>
      </c>
      <c r="B74" s="4">
        <v>5000</v>
      </c>
      <c r="C74" s="4">
        <v>19000</v>
      </c>
      <c r="D74" s="4">
        <v>-14000</v>
      </c>
      <c r="E74" s="4">
        <v>-764090000</v>
      </c>
      <c r="F74" s="4">
        <f t="shared" ref="F74:F79" si="7">E74+F75</f>
        <v>6068885491</v>
      </c>
      <c r="K74" s="24">
        <f t="shared" ref="K74:K79" si="8">K75+J74</f>
        <v>0</v>
      </c>
      <c r="L74" s="4">
        <v>178</v>
      </c>
      <c r="M74" s="4">
        <v>327</v>
      </c>
      <c r="N74" s="4">
        <v>30</v>
      </c>
      <c r="O74" s="4">
        <v>31</v>
      </c>
      <c r="P74" s="4">
        <v>198800</v>
      </c>
      <c r="Q74" s="4">
        <v>215900</v>
      </c>
      <c r="R74" s="5">
        <v>3.7000000000000002E-3</v>
      </c>
      <c r="S74" s="4">
        <v>414700</v>
      </c>
      <c r="T74" s="4">
        <f t="shared" ref="T74:T79" si="9">AVERAGE(S75:S84)</f>
        <v>622390</v>
      </c>
      <c r="U74" s="4">
        <f t="shared" ref="U74:U79" si="10">MIN(S75:S79)</f>
        <v>399200</v>
      </c>
      <c r="V74" s="5">
        <v>1.83E-2</v>
      </c>
    </row>
    <row r="75" spans="1:22" x14ac:dyDescent="0.2">
      <c r="A75" s="16" t="s">
        <v>210</v>
      </c>
      <c r="B75" s="4">
        <v>14700</v>
      </c>
      <c r="C75" s="4">
        <v>35600</v>
      </c>
      <c r="D75" s="4">
        <v>-20900</v>
      </c>
      <c r="E75" s="4">
        <v>-1141170000</v>
      </c>
      <c r="F75" s="4">
        <f t="shared" si="7"/>
        <v>6832975491</v>
      </c>
      <c r="K75" s="24">
        <f t="shared" si="8"/>
        <v>0</v>
      </c>
      <c r="L75" s="4">
        <v>192</v>
      </c>
      <c r="M75" s="4">
        <v>389</v>
      </c>
      <c r="N75" s="4">
        <v>32</v>
      </c>
      <c r="O75" s="4">
        <v>43</v>
      </c>
      <c r="P75" s="4">
        <v>185300</v>
      </c>
      <c r="Q75" s="4">
        <v>324300</v>
      </c>
      <c r="R75" s="5">
        <v>-1.47E-2</v>
      </c>
      <c r="S75" s="4">
        <v>512700</v>
      </c>
      <c r="T75" s="4">
        <f t="shared" si="9"/>
        <v>636420</v>
      </c>
      <c r="U75" s="4">
        <f t="shared" si="10"/>
        <v>399200</v>
      </c>
      <c r="V75" s="5">
        <v>2.8799999999999999E-2</v>
      </c>
    </row>
    <row r="76" spans="1:22" x14ac:dyDescent="0.2">
      <c r="A76" s="16" t="s">
        <v>208</v>
      </c>
      <c r="B76" s="4">
        <v>2700</v>
      </c>
      <c r="C76" s="4">
        <v>87700</v>
      </c>
      <c r="D76" s="4">
        <v>-85000</v>
      </c>
      <c r="E76" s="4">
        <v>-4760360000</v>
      </c>
      <c r="F76" s="4">
        <f t="shared" si="7"/>
        <v>7974145491</v>
      </c>
      <c r="K76" s="24">
        <f t="shared" si="8"/>
        <v>0</v>
      </c>
      <c r="L76" s="4">
        <v>156</v>
      </c>
      <c r="M76" s="4">
        <v>357</v>
      </c>
      <c r="N76" s="4">
        <v>29</v>
      </c>
      <c r="O76" s="4">
        <v>61</v>
      </c>
      <c r="P76" s="4">
        <v>135900</v>
      </c>
      <c r="Q76" s="4">
        <v>415400</v>
      </c>
      <c r="R76" s="5">
        <v>-1.2699999999999999E-2</v>
      </c>
      <c r="S76" s="4">
        <v>554900</v>
      </c>
      <c r="T76" s="4">
        <f t="shared" si="9"/>
        <v>627840</v>
      </c>
      <c r="U76" s="4">
        <f t="shared" si="10"/>
        <v>399200</v>
      </c>
      <c r="V76" s="5">
        <v>3.3399999999999999E-2</v>
      </c>
    </row>
    <row r="77" spans="1:22" x14ac:dyDescent="0.2">
      <c r="A77" s="16" t="s">
        <v>207</v>
      </c>
      <c r="B77" s="4">
        <v>20300</v>
      </c>
      <c r="C77" s="4">
        <v>14200</v>
      </c>
      <c r="D77" s="4">
        <v>6100</v>
      </c>
      <c r="E77" s="4">
        <v>340260000</v>
      </c>
      <c r="F77" s="4">
        <f t="shared" si="7"/>
        <v>12734505491</v>
      </c>
      <c r="K77" s="24">
        <f t="shared" si="8"/>
        <v>0</v>
      </c>
      <c r="L77" s="4">
        <v>384</v>
      </c>
      <c r="M77" s="4">
        <v>185</v>
      </c>
      <c r="N77" s="4">
        <v>59</v>
      </c>
      <c r="O77" s="4">
        <v>32</v>
      </c>
      <c r="P77" s="4">
        <v>397400</v>
      </c>
      <c r="Q77" s="4">
        <v>236400</v>
      </c>
      <c r="R77" s="5">
        <v>1.6399999999999998E-2</v>
      </c>
      <c r="S77" s="4">
        <v>640700</v>
      </c>
      <c r="T77" s="4">
        <f t="shared" si="9"/>
        <v>626260</v>
      </c>
      <c r="U77" s="4">
        <f t="shared" si="10"/>
        <v>399200</v>
      </c>
      <c r="V77" s="5">
        <v>3.2199999999999999E-2</v>
      </c>
    </row>
    <row r="78" spans="1:22" x14ac:dyDescent="0.2">
      <c r="A78" s="16" t="s">
        <v>206</v>
      </c>
      <c r="B78" s="4">
        <v>33300</v>
      </c>
      <c r="C78" s="4">
        <v>16500</v>
      </c>
      <c r="D78" s="4">
        <v>16800</v>
      </c>
      <c r="E78" s="4">
        <v>925310000</v>
      </c>
      <c r="F78" s="4">
        <f t="shared" si="7"/>
        <v>12394245491</v>
      </c>
      <c r="K78" s="24">
        <f t="shared" si="8"/>
        <v>0</v>
      </c>
      <c r="L78" s="4">
        <v>206</v>
      </c>
      <c r="M78" s="4">
        <v>186</v>
      </c>
      <c r="N78" s="4">
        <v>31</v>
      </c>
      <c r="O78" s="4">
        <v>20</v>
      </c>
      <c r="P78" s="4">
        <v>206100</v>
      </c>
      <c r="Q78" s="4">
        <v>150800</v>
      </c>
      <c r="R78" s="5">
        <v>2.0499999999999997E-2</v>
      </c>
      <c r="S78" s="4">
        <v>399200</v>
      </c>
      <c r="T78" s="4">
        <f t="shared" si="9"/>
        <v>711300</v>
      </c>
      <c r="U78" s="4">
        <f t="shared" si="10"/>
        <v>438100</v>
      </c>
      <c r="V78" s="5">
        <v>3.27E-2</v>
      </c>
    </row>
    <row r="79" spans="1:22" x14ac:dyDescent="0.2">
      <c r="A79" s="16" t="s">
        <v>205</v>
      </c>
      <c r="B79" s="4">
        <v>600</v>
      </c>
      <c r="C79" s="4">
        <v>69400</v>
      </c>
      <c r="D79" s="4">
        <v>-68800</v>
      </c>
      <c r="E79" s="4">
        <v>-3733460000</v>
      </c>
      <c r="F79" s="4">
        <f t="shared" si="7"/>
        <v>11468935491</v>
      </c>
      <c r="K79" s="24">
        <f t="shared" si="8"/>
        <v>0</v>
      </c>
      <c r="L79" s="4">
        <v>120</v>
      </c>
      <c r="M79" s="4">
        <v>272</v>
      </c>
      <c r="N79" s="4">
        <v>16</v>
      </c>
      <c r="O79" s="4">
        <v>64</v>
      </c>
      <c r="P79" s="4">
        <v>107800</v>
      </c>
      <c r="Q79" s="4">
        <v>384000</v>
      </c>
      <c r="R79" s="5">
        <v>-2.23E-2</v>
      </c>
      <c r="S79" s="4">
        <v>492400</v>
      </c>
      <c r="T79" s="4">
        <f t="shared" si="9"/>
        <v>743220</v>
      </c>
      <c r="U79" s="4">
        <f t="shared" si="10"/>
        <v>438100</v>
      </c>
      <c r="V79" s="5">
        <v>2.1899999999999999E-2</v>
      </c>
    </row>
    <row r="80" spans="1:22" x14ac:dyDescent="0.2">
      <c r="A80" s="16" t="s">
        <v>204</v>
      </c>
      <c r="B80" s="4">
        <v>98300</v>
      </c>
      <c r="C80" s="4">
        <v>600</v>
      </c>
      <c r="D80" s="4">
        <v>97700</v>
      </c>
      <c r="E80" s="4">
        <v>5339529124</v>
      </c>
      <c r="F80" s="4">
        <f t="shared" ref="F80:F90" si="11">E80+F81</f>
        <v>15202395491</v>
      </c>
      <c r="K80" s="24">
        <f t="shared" ref="K80:K90" si="12">K81+J80</f>
        <v>0</v>
      </c>
      <c r="L80" s="4">
        <v>195</v>
      </c>
      <c r="M80" s="4">
        <v>229</v>
      </c>
      <c r="N80" s="4">
        <v>25</v>
      </c>
      <c r="O80" s="4">
        <v>39</v>
      </c>
      <c r="P80" s="4">
        <v>165300</v>
      </c>
      <c r="Q80" s="4">
        <v>263300</v>
      </c>
      <c r="R80" s="5">
        <v>2.6200000000000001E-2</v>
      </c>
      <c r="S80" s="4">
        <v>438100</v>
      </c>
      <c r="T80" s="4">
        <f t="shared" ref="T80:T96" si="13">AVERAGE(S81:S90)</f>
        <v>753280</v>
      </c>
      <c r="U80" s="4">
        <f t="shared" ref="U80:U90" si="14">MIN(S81:S85)</f>
        <v>653000</v>
      </c>
      <c r="V80" s="5">
        <v>4.1200000000000001E-2</v>
      </c>
    </row>
    <row r="81" spans="1:22" x14ac:dyDescent="0.2">
      <c r="A81" s="16" t="s">
        <v>203</v>
      </c>
      <c r="B81" s="4">
        <v>9700</v>
      </c>
      <c r="C81" s="4">
        <v>54300</v>
      </c>
      <c r="D81" s="4">
        <v>-44600</v>
      </c>
      <c r="E81" s="4">
        <v>-2450900000</v>
      </c>
      <c r="F81" s="4">
        <f t="shared" si="11"/>
        <v>9862866367</v>
      </c>
      <c r="K81" s="24">
        <f t="shared" si="12"/>
        <v>0</v>
      </c>
      <c r="L81" s="4">
        <v>300</v>
      </c>
      <c r="M81" s="4">
        <v>630</v>
      </c>
      <c r="N81" s="4">
        <v>45</v>
      </c>
      <c r="O81" s="4">
        <v>95</v>
      </c>
      <c r="P81" s="4">
        <v>258400</v>
      </c>
      <c r="Q81" s="4">
        <v>751000</v>
      </c>
      <c r="R81" s="5">
        <v>-5.0300000000000004E-2</v>
      </c>
      <c r="S81" s="4">
        <v>1010000</v>
      </c>
      <c r="T81" s="4">
        <f t="shared" si="13"/>
        <v>679995</v>
      </c>
      <c r="U81" s="4">
        <f t="shared" si="14"/>
        <v>469100</v>
      </c>
      <c r="V81" s="5">
        <v>4.3099999999999999E-2</v>
      </c>
    </row>
    <row r="82" spans="1:22" x14ac:dyDescent="0.2">
      <c r="A82" s="16" t="s">
        <v>200</v>
      </c>
      <c r="B82" s="4">
        <v>117200</v>
      </c>
      <c r="C82" s="4">
        <v>26800</v>
      </c>
      <c r="D82" s="4">
        <v>90400</v>
      </c>
      <c r="E82" s="4">
        <v>5050216367</v>
      </c>
      <c r="F82" s="4">
        <f t="shared" si="11"/>
        <v>12313766367</v>
      </c>
      <c r="K82" s="24">
        <f t="shared" si="12"/>
        <v>0</v>
      </c>
      <c r="L82" s="4">
        <v>334</v>
      </c>
      <c r="M82" s="4">
        <v>334</v>
      </c>
      <c r="N82" s="4">
        <v>50</v>
      </c>
      <c r="O82" s="4">
        <v>63</v>
      </c>
      <c r="P82" s="4">
        <v>297800</v>
      </c>
      <c r="Q82" s="4">
        <v>362000</v>
      </c>
      <c r="R82" s="5">
        <v>7.1999999999999998E-3</v>
      </c>
      <c r="S82" s="4">
        <v>714600</v>
      </c>
      <c r="T82" s="4">
        <f t="shared" si="13"/>
        <v>622620.19999999995</v>
      </c>
      <c r="U82" s="4">
        <f t="shared" si="14"/>
        <v>469100</v>
      </c>
      <c r="V82" s="5">
        <v>4.3499999999999997E-2</v>
      </c>
    </row>
    <row r="83" spans="1:22" x14ac:dyDescent="0.2">
      <c r="A83" s="16" t="s">
        <v>199</v>
      </c>
      <c r="B83" s="4">
        <v>64800</v>
      </c>
      <c r="C83" s="4">
        <v>37900</v>
      </c>
      <c r="D83" s="4">
        <v>26900</v>
      </c>
      <c r="E83" s="4">
        <v>1485510000</v>
      </c>
      <c r="F83" s="4">
        <f t="shared" si="11"/>
        <v>7263550000</v>
      </c>
      <c r="K83" s="24">
        <f t="shared" si="12"/>
        <v>0</v>
      </c>
      <c r="L83" s="4">
        <v>366</v>
      </c>
      <c r="M83" s="4">
        <v>226</v>
      </c>
      <c r="N83" s="4">
        <v>62</v>
      </c>
      <c r="O83" s="4">
        <v>35</v>
      </c>
      <c r="P83" s="4">
        <v>393300</v>
      </c>
      <c r="Q83" s="4">
        <v>208900</v>
      </c>
      <c r="R83" s="5">
        <v>3.7200000000000004E-2</v>
      </c>
      <c r="S83" s="4">
        <v>663400</v>
      </c>
      <c r="T83" s="4">
        <f t="shared" si="13"/>
        <v>572464.5</v>
      </c>
      <c r="U83" s="4">
        <f t="shared" si="14"/>
        <v>469100</v>
      </c>
      <c r="V83" s="5">
        <v>5.6799999999999996E-2</v>
      </c>
    </row>
    <row r="84" spans="1:22" x14ac:dyDescent="0.2">
      <c r="A84" s="16" t="s">
        <v>193</v>
      </c>
      <c r="B84" s="4">
        <v>41700</v>
      </c>
      <c r="C84" s="4">
        <v>2600</v>
      </c>
      <c r="D84" s="4">
        <v>39100</v>
      </c>
      <c r="E84" s="4">
        <v>2048770000</v>
      </c>
      <c r="F84" s="4">
        <f t="shared" si="11"/>
        <v>5778040000</v>
      </c>
      <c r="K84" s="24">
        <f t="shared" si="12"/>
        <v>0</v>
      </c>
      <c r="L84" s="4">
        <v>380</v>
      </c>
      <c r="M84" s="4">
        <v>195</v>
      </c>
      <c r="N84" s="4">
        <v>52</v>
      </c>
      <c r="O84" s="4">
        <v>30</v>
      </c>
      <c r="P84" s="4">
        <v>384700</v>
      </c>
      <c r="Q84" s="4">
        <v>264300</v>
      </c>
      <c r="R84" s="5">
        <v>5.9000000000000004E-2</v>
      </c>
      <c r="S84" s="4">
        <v>797900</v>
      </c>
      <c r="T84" s="4">
        <f t="shared" si="13"/>
        <v>534815.1</v>
      </c>
      <c r="U84" s="4">
        <f t="shared" si="14"/>
        <v>469100</v>
      </c>
      <c r="V84" s="5">
        <v>5.3899999999999997E-2</v>
      </c>
    </row>
    <row r="85" spans="1:22" x14ac:dyDescent="0.2">
      <c r="A85" s="16" t="s">
        <v>192</v>
      </c>
      <c r="B85" s="4">
        <v>9800</v>
      </c>
      <c r="C85" s="4">
        <v>56800</v>
      </c>
      <c r="D85" s="4">
        <v>-47000</v>
      </c>
      <c r="E85" s="4">
        <v>-2342570000</v>
      </c>
      <c r="F85" s="4">
        <f t="shared" si="11"/>
        <v>3729270000</v>
      </c>
      <c r="K85" s="24">
        <f t="shared" si="12"/>
        <v>0</v>
      </c>
      <c r="L85" s="4">
        <v>282</v>
      </c>
      <c r="M85" s="4">
        <v>260</v>
      </c>
      <c r="N85" s="4">
        <v>48</v>
      </c>
      <c r="O85" s="4">
        <v>46</v>
      </c>
      <c r="P85" s="4">
        <v>330000</v>
      </c>
      <c r="Q85" s="4">
        <v>304000</v>
      </c>
      <c r="R85" s="5">
        <v>3.04E-2</v>
      </c>
      <c r="S85" s="4">
        <v>653000</v>
      </c>
      <c r="T85" s="4">
        <f t="shared" si="13"/>
        <v>492881.1</v>
      </c>
      <c r="U85" s="4">
        <f t="shared" si="14"/>
        <v>469100</v>
      </c>
      <c r="V85" s="5">
        <v>5.0300000000000004E-2</v>
      </c>
    </row>
    <row r="86" spans="1:22" x14ac:dyDescent="0.2">
      <c r="A86" s="16" t="s">
        <v>191</v>
      </c>
      <c r="B86" s="4">
        <v>7200</v>
      </c>
      <c r="C86" s="4">
        <v>9700</v>
      </c>
      <c r="D86" s="4">
        <v>-2500</v>
      </c>
      <c r="E86" s="4">
        <v>-126640000</v>
      </c>
      <c r="F86" s="4">
        <f t="shared" si="11"/>
        <v>6071840000</v>
      </c>
      <c r="K86" s="24">
        <f t="shared" si="12"/>
        <v>0</v>
      </c>
      <c r="L86" s="4">
        <v>154</v>
      </c>
      <c r="M86" s="4">
        <v>267</v>
      </c>
      <c r="N86" s="4">
        <v>13</v>
      </c>
      <c r="O86" s="4">
        <v>41</v>
      </c>
      <c r="P86" s="4">
        <v>115300</v>
      </c>
      <c r="Q86" s="4">
        <v>334100</v>
      </c>
      <c r="R86" s="5">
        <v>-1.61E-2</v>
      </c>
      <c r="S86" s="4">
        <v>469100</v>
      </c>
      <c r="T86" s="4">
        <f t="shared" si="13"/>
        <v>514268.2</v>
      </c>
      <c r="U86" s="4">
        <f t="shared" si="14"/>
        <v>277150</v>
      </c>
      <c r="V86" s="5">
        <v>0.02</v>
      </c>
    </row>
    <row r="87" spans="1:22" x14ac:dyDescent="0.2">
      <c r="A87" s="16" t="s">
        <v>190</v>
      </c>
      <c r="B87" s="4">
        <v>9500</v>
      </c>
      <c r="C87" s="4">
        <v>8200</v>
      </c>
      <c r="D87" s="4">
        <v>1300</v>
      </c>
      <c r="E87" s="4">
        <v>65290000</v>
      </c>
      <c r="F87" s="4">
        <f t="shared" si="11"/>
        <v>6198480000</v>
      </c>
      <c r="K87" s="24">
        <f t="shared" si="12"/>
        <v>0</v>
      </c>
      <c r="L87" s="4">
        <v>249</v>
      </c>
      <c r="M87" s="4">
        <v>347</v>
      </c>
      <c r="N87" s="4">
        <v>37</v>
      </c>
      <c r="O87" s="4">
        <v>55</v>
      </c>
      <c r="P87" s="4">
        <v>235500</v>
      </c>
      <c r="Q87" s="4">
        <v>365000</v>
      </c>
      <c r="R87" s="5">
        <v>2.0400000000000001E-2</v>
      </c>
      <c r="S87" s="4">
        <v>624900</v>
      </c>
      <c r="T87" s="4">
        <f t="shared" si="13"/>
        <v>481478.2</v>
      </c>
      <c r="U87" s="4">
        <f t="shared" si="14"/>
        <v>140852</v>
      </c>
      <c r="V87" s="5">
        <v>2.76E-2</v>
      </c>
    </row>
    <row r="88" spans="1:22" x14ac:dyDescent="0.2">
      <c r="A88" s="16" t="s">
        <v>189</v>
      </c>
      <c r="B88" s="4">
        <v>29400</v>
      </c>
      <c r="C88" s="4">
        <v>10500</v>
      </c>
      <c r="D88" s="4">
        <v>18900</v>
      </c>
      <c r="E88" s="4">
        <v>916020000</v>
      </c>
      <c r="F88" s="4">
        <f t="shared" si="11"/>
        <v>6133190000</v>
      </c>
      <c r="K88" s="24">
        <f t="shared" si="12"/>
        <v>0</v>
      </c>
      <c r="L88" s="4">
        <v>723</v>
      </c>
      <c r="M88" s="4">
        <v>327</v>
      </c>
      <c r="N88" s="4">
        <v>111</v>
      </c>
      <c r="O88" s="4">
        <v>46</v>
      </c>
      <c r="P88" s="4">
        <v>875900</v>
      </c>
      <c r="Q88" s="4">
        <v>369600</v>
      </c>
      <c r="R88" s="5">
        <v>6.9599999999999995E-2</v>
      </c>
      <c r="S88" s="4">
        <v>1249600</v>
      </c>
      <c r="T88" s="4">
        <f t="shared" si="13"/>
        <v>375728.8</v>
      </c>
      <c r="U88" s="4">
        <f t="shared" si="14"/>
        <v>140852</v>
      </c>
      <c r="V88" s="5">
        <v>6.0999999999999999E-2</v>
      </c>
    </row>
    <row r="89" spans="1:22" x14ac:dyDescent="0.2">
      <c r="A89" s="16" t="s">
        <v>188</v>
      </c>
      <c r="B89" s="4">
        <v>41500</v>
      </c>
      <c r="C89" s="4">
        <v>6700</v>
      </c>
      <c r="D89" s="4">
        <v>34800</v>
      </c>
      <c r="E89" s="4">
        <v>1584280000</v>
      </c>
      <c r="F89" s="4">
        <f t="shared" si="11"/>
        <v>5217170000</v>
      </c>
      <c r="K89" s="24">
        <f t="shared" si="12"/>
        <v>0</v>
      </c>
      <c r="L89" s="4">
        <v>263</v>
      </c>
      <c r="M89" s="4">
        <v>356</v>
      </c>
      <c r="N89" s="4">
        <v>30</v>
      </c>
      <c r="O89" s="4">
        <v>77</v>
      </c>
      <c r="P89" s="4">
        <v>269300</v>
      </c>
      <c r="Q89" s="4">
        <v>469400</v>
      </c>
      <c r="R89" s="5">
        <v>1.89E-2</v>
      </c>
      <c r="S89" s="4">
        <v>811600</v>
      </c>
      <c r="T89" s="4">
        <f t="shared" si="13"/>
        <v>338058.2</v>
      </c>
      <c r="U89" s="4">
        <f t="shared" si="14"/>
        <v>140852</v>
      </c>
      <c r="V89" s="5">
        <v>1.8500000000000003E-2</v>
      </c>
    </row>
    <row r="90" spans="1:22" x14ac:dyDescent="0.2">
      <c r="A90" s="16" t="s">
        <v>187</v>
      </c>
      <c r="B90" s="4">
        <v>10200</v>
      </c>
      <c r="C90" s="4">
        <v>1900</v>
      </c>
      <c r="D90" s="4">
        <v>8300</v>
      </c>
      <c r="E90" s="4">
        <v>369810000</v>
      </c>
      <c r="F90" s="4">
        <f t="shared" si="11"/>
        <v>3632890000</v>
      </c>
      <c r="K90" s="24">
        <f t="shared" si="12"/>
        <v>0</v>
      </c>
      <c r="L90" s="4">
        <v>370</v>
      </c>
      <c r="M90" s="4">
        <v>186</v>
      </c>
      <c r="N90" s="4">
        <v>39</v>
      </c>
      <c r="O90" s="4">
        <v>22</v>
      </c>
      <c r="P90" s="4">
        <v>369000</v>
      </c>
      <c r="Q90" s="4">
        <v>168700</v>
      </c>
      <c r="R90" s="5">
        <v>3.44E-2</v>
      </c>
      <c r="S90" s="4">
        <v>538700</v>
      </c>
      <c r="T90" s="4">
        <f t="shared" si="13"/>
        <v>344649.9</v>
      </c>
      <c r="U90" s="4">
        <f t="shared" si="14"/>
        <v>140852</v>
      </c>
      <c r="V90" s="5">
        <v>4.4000000000000004E-2</v>
      </c>
    </row>
    <row r="91" spans="1:22" x14ac:dyDescent="0.2">
      <c r="A91" s="16" t="s">
        <v>186</v>
      </c>
      <c r="B91" s="4">
        <v>11000</v>
      </c>
      <c r="C91" s="4">
        <v>1300</v>
      </c>
      <c r="D91" s="4">
        <v>9700</v>
      </c>
      <c r="E91" s="4">
        <v>419990000</v>
      </c>
      <c r="F91" s="4">
        <f t="shared" ref="F91:F102" si="15">E91+F92</f>
        <v>3263080000</v>
      </c>
      <c r="K91" s="24">
        <f t="shared" ref="K91:K102" si="16">K92+J91</f>
        <v>0</v>
      </c>
      <c r="L91" s="4">
        <v>139</v>
      </c>
      <c r="M91" s="4">
        <v>140</v>
      </c>
      <c r="N91" s="4">
        <v>9</v>
      </c>
      <c r="O91" s="4">
        <v>15</v>
      </c>
      <c r="P91" s="4">
        <v>107800</v>
      </c>
      <c r="Q91" s="4">
        <v>148600</v>
      </c>
      <c r="R91" s="5">
        <v>8.1000000000000013E-3</v>
      </c>
      <c r="S91" s="4">
        <v>277150</v>
      </c>
      <c r="T91" s="4">
        <f t="shared" si="13"/>
        <v>380028.8</v>
      </c>
      <c r="U91" s="4">
        <f t="shared" ref="U91:U102" si="17">MIN(S92:S96)</f>
        <v>140852</v>
      </c>
      <c r="V91" s="5">
        <v>1.61E-2</v>
      </c>
    </row>
    <row r="92" spans="1:22" x14ac:dyDescent="0.2">
      <c r="A92" s="16" t="s">
        <v>185</v>
      </c>
      <c r="B92" s="4">
        <v>14100</v>
      </c>
      <c r="C92" s="4">
        <v>0</v>
      </c>
      <c r="D92" s="4">
        <v>14100</v>
      </c>
      <c r="E92" s="4">
        <v>606650000</v>
      </c>
      <c r="F92" s="4">
        <f t="shared" si="15"/>
        <v>2843090000</v>
      </c>
      <c r="K92" s="24">
        <f t="shared" si="16"/>
        <v>0</v>
      </c>
      <c r="L92" s="4">
        <v>83</v>
      </c>
      <c r="M92" s="4">
        <v>79</v>
      </c>
      <c r="N92" s="4">
        <v>4</v>
      </c>
      <c r="O92" s="4">
        <v>3</v>
      </c>
      <c r="P92" s="4">
        <v>82300</v>
      </c>
      <c r="Q92" s="4">
        <v>58500</v>
      </c>
      <c r="R92" s="5">
        <v>6.9999999999999993E-3</v>
      </c>
      <c r="S92" s="4">
        <v>140852</v>
      </c>
      <c r="T92" s="4">
        <f t="shared" si="13"/>
        <v>451167.2</v>
      </c>
      <c r="U92" s="4">
        <f t="shared" si="17"/>
        <v>161843</v>
      </c>
      <c r="V92" s="5">
        <v>1.04E-2</v>
      </c>
    </row>
    <row r="93" spans="1:22" x14ac:dyDescent="0.2">
      <c r="A93" s="16" t="s">
        <v>184</v>
      </c>
      <c r="B93" s="4">
        <v>4200</v>
      </c>
      <c r="C93" s="4">
        <v>0</v>
      </c>
      <c r="D93" s="4">
        <v>4200</v>
      </c>
      <c r="E93" s="4">
        <v>180410000</v>
      </c>
      <c r="F93" s="4">
        <f t="shared" si="15"/>
        <v>2236440000</v>
      </c>
      <c r="K93" s="24">
        <f t="shared" si="16"/>
        <v>0</v>
      </c>
      <c r="L93" s="4">
        <v>100</v>
      </c>
      <c r="M93" s="4">
        <v>101</v>
      </c>
      <c r="N93" s="4">
        <v>4</v>
      </c>
      <c r="O93" s="4">
        <v>6</v>
      </c>
      <c r="P93" s="4">
        <v>77200</v>
      </c>
      <c r="Q93" s="4">
        <v>83000</v>
      </c>
      <c r="R93" s="5">
        <v>5.8999999999999999E-3</v>
      </c>
      <c r="S93" s="4">
        <v>161843</v>
      </c>
      <c r="T93" s="4">
        <f t="shared" si="13"/>
        <v>483314.33333333331</v>
      </c>
      <c r="U93" s="4">
        <f t="shared" si="17"/>
        <v>192106</v>
      </c>
      <c r="V93" s="5">
        <v>1.4999999999999999E-2</v>
      </c>
    </row>
    <row r="94" spans="1:22" x14ac:dyDescent="0.2">
      <c r="A94" s="16" t="s">
        <v>183</v>
      </c>
      <c r="B94" s="4">
        <v>1700</v>
      </c>
      <c r="C94" s="4">
        <v>1000</v>
      </c>
      <c r="D94" s="4">
        <v>700</v>
      </c>
      <c r="E94" s="4">
        <v>29550000</v>
      </c>
      <c r="F94" s="4">
        <f t="shared" si="15"/>
        <v>2056030000</v>
      </c>
      <c r="K94" s="24">
        <f t="shared" si="16"/>
        <v>0</v>
      </c>
      <c r="L94" s="4">
        <v>165</v>
      </c>
      <c r="M94" s="4">
        <v>249</v>
      </c>
      <c r="N94" s="4">
        <v>12</v>
      </c>
      <c r="O94" s="4">
        <v>24</v>
      </c>
      <c r="P94" s="4">
        <v>162400</v>
      </c>
      <c r="Q94" s="4">
        <v>238500</v>
      </c>
      <c r="R94" s="5">
        <v>-1.9400000000000001E-2</v>
      </c>
      <c r="S94" s="4">
        <v>421406</v>
      </c>
      <c r="T94" s="4">
        <f t="shared" si="13"/>
        <v>491052.875</v>
      </c>
      <c r="U94" s="4">
        <f t="shared" si="17"/>
        <v>192106</v>
      </c>
      <c r="V94" s="5">
        <v>2.07E-2</v>
      </c>
    </row>
    <row r="95" spans="1:22" x14ac:dyDescent="0.2">
      <c r="A95" s="16" t="s">
        <v>182</v>
      </c>
      <c r="B95" s="4">
        <v>200</v>
      </c>
      <c r="C95" s="4">
        <v>2400</v>
      </c>
      <c r="D95" s="4">
        <v>-2200</v>
      </c>
      <c r="E95" s="4">
        <v>-96000000</v>
      </c>
      <c r="F95" s="4">
        <f t="shared" si="15"/>
        <v>2026480000</v>
      </c>
      <c r="K95" s="24">
        <f t="shared" si="16"/>
        <v>0</v>
      </c>
      <c r="L95" s="4">
        <v>72</v>
      </c>
      <c r="M95" s="4">
        <v>135</v>
      </c>
      <c r="N95" s="4">
        <v>10</v>
      </c>
      <c r="O95" s="4">
        <v>19</v>
      </c>
      <c r="P95" s="4">
        <v>83900</v>
      </c>
      <c r="Q95" s="4">
        <v>134200</v>
      </c>
      <c r="R95" s="5">
        <v>-4.5000000000000005E-3</v>
      </c>
      <c r="S95" s="4">
        <v>233660</v>
      </c>
      <c r="T95" s="4">
        <f t="shared" si="13"/>
        <v>527823.28571428568</v>
      </c>
      <c r="U95" s="4">
        <f t="shared" si="17"/>
        <v>192106</v>
      </c>
      <c r="V95" s="5">
        <v>1.5900000000000001E-2</v>
      </c>
    </row>
    <row r="96" spans="1:22" x14ac:dyDescent="0.2">
      <c r="A96" s="16" t="s">
        <v>177</v>
      </c>
      <c r="B96" s="4">
        <v>5900</v>
      </c>
      <c r="C96" s="4">
        <v>1300</v>
      </c>
      <c r="D96" s="4">
        <v>4600</v>
      </c>
      <c r="E96" s="4">
        <v>204120000</v>
      </c>
      <c r="F96" s="4">
        <f t="shared" si="15"/>
        <v>2122480000</v>
      </c>
      <c r="K96" s="24">
        <f t="shared" si="16"/>
        <v>0</v>
      </c>
      <c r="L96" s="4">
        <v>265</v>
      </c>
      <c r="M96" s="4">
        <v>248</v>
      </c>
      <c r="N96" s="4">
        <v>29</v>
      </c>
      <c r="O96" s="4">
        <v>47</v>
      </c>
      <c r="P96" s="4">
        <v>290000</v>
      </c>
      <c r="Q96" s="4">
        <v>373100</v>
      </c>
      <c r="R96" s="5">
        <v>1.04E-2</v>
      </c>
      <c r="S96" s="4">
        <v>682971</v>
      </c>
      <c r="T96" s="4">
        <f t="shared" si="13"/>
        <v>501965.33333333331</v>
      </c>
      <c r="U96" s="4">
        <f t="shared" si="17"/>
        <v>192106</v>
      </c>
      <c r="V96" s="5">
        <v>2.5899999999999999E-2</v>
      </c>
    </row>
    <row r="97" spans="1:22" x14ac:dyDescent="0.2">
      <c r="A97" s="16" t="s">
        <v>175</v>
      </c>
      <c r="B97" s="4">
        <v>2600</v>
      </c>
      <c r="C97" s="4">
        <v>700</v>
      </c>
      <c r="D97" s="4">
        <v>1900</v>
      </c>
      <c r="E97" s="4">
        <v>81970000</v>
      </c>
      <c r="F97" s="4">
        <f t="shared" si="15"/>
        <v>1918360000</v>
      </c>
      <c r="K97" s="24">
        <f t="shared" si="16"/>
        <v>0</v>
      </c>
      <c r="L97" s="4">
        <v>122</v>
      </c>
      <c r="M97" s="4">
        <v>188</v>
      </c>
      <c r="N97" s="4">
        <v>13</v>
      </c>
      <c r="O97" s="4">
        <v>18</v>
      </c>
      <c r="P97" s="4">
        <v>124500</v>
      </c>
      <c r="Q97" s="4">
        <v>168900</v>
      </c>
      <c r="R97" s="5">
        <v>-4.5000000000000005E-3</v>
      </c>
      <c r="S97" s="4">
        <v>297000</v>
      </c>
      <c r="T97" s="4">
        <f t="shared" ref="T97:T102" si="18">AVERAGE(S98:S107)</f>
        <v>542958.4</v>
      </c>
      <c r="U97" s="4">
        <f t="shared" si="17"/>
        <v>192106</v>
      </c>
      <c r="V97" s="5">
        <v>1.4999999999999999E-2</v>
      </c>
    </row>
    <row r="98" spans="1:22" x14ac:dyDescent="0.2">
      <c r="A98" s="16" t="s">
        <v>174</v>
      </c>
      <c r="B98" s="4">
        <v>5100</v>
      </c>
      <c r="C98" s="4">
        <v>0</v>
      </c>
      <c r="D98" s="4">
        <v>5100</v>
      </c>
      <c r="E98" s="4">
        <v>221700000</v>
      </c>
      <c r="F98" s="4">
        <f t="shared" si="15"/>
        <v>1836390000</v>
      </c>
      <c r="K98" s="24">
        <f t="shared" si="16"/>
        <v>0</v>
      </c>
      <c r="L98" s="4">
        <v>79</v>
      </c>
      <c r="M98" s="4">
        <v>160</v>
      </c>
      <c r="N98" s="4">
        <v>5</v>
      </c>
      <c r="O98" s="4">
        <v>8</v>
      </c>
      <c r="P98" s="4">
        <v>80500</v>
      </c>
      <c r="Q98" s="4">
        <v>109600</v>
      </c>
      <c r="R98" s="5">
        <v>-2.2000000000000001E-3</v>
      </c>
      <c r="S98" s="4">
        <v>192106</v>
      </c>
      <c r="T98" s="4">
        <f t="shared" si="18"/>
        <v>630671.5</v>
      </c>
      <c r="U98" s="4">
        <f t="shared" si="17"/>
        <v>434894</v>
      </c>
      <c r="V98" s="5">
        <v>1.37E-2</v>
      </c>
    </row>
    <row r="99" spans="1:22" x14ac:dyDescent="0.2">
      <c r="A99" s="16" t="s">
        <v>164</v>
      </c>
      <c r="B99" s="4">
        <v>16700</v>
      </c>
      <c r="C99" s="4">
        <v>200</v>
      </c>
      <c r="D99" s="4">
        <v>16500</v>
      </c>
      <c r="E99" s="4">
        <v>712790000</v>
      </c>
      <c r="F99" s="4">
        <f t="shared" si="15"/>
        <v>1614690000</v>
      </c>
      <c r="K99" s="24">
        <f t="shared" si="16"/>
        <v>0</v>
      </c>
      <c r="L99" s="4">
        <v>268</v>
      </c>
      <c r="M99" s="4">
        <v>210</v>
      </c>
      <c r="N99" s="4">
        <v>20</v>
      </c>
      <c r="O99" s="4">
        <v>16</v>
      </c>
      <c r="P99" s="4">
        <v>225700</v>
      </c>
      <c r="Q99" s="4">
        <v>176600</v>
      </c>
      <c r="R99" s="5">
        <v>1.9900000000000001E-2</v>
      </c>
      <c r="S99" s="4">
        <v>434894</v>
      </c>
      <c r="T99" s="4">
        <f t="shared" si="18"/>
        <v>695930.66666666663</v>
      </c>
      <c r="U99" s="4">
        <f t="shared" si="17"/>
        <v>604617</v>
      </c>
      <c r="V99" s="5">
        <v>2.41E-2</v>
      </c>
    </row>
    <row r="100" spans="1:22" x14ac:dyDescent="0.2">
      <c r="A100" s="16" t="s">
        <v>156</v>
      </c>
      <c r="B100" s="4">
        <v>4800</v>
      </c>
      <c r="C100" s="4">
        <v>1100</v>
      </c>
      <c r="D100" s="4">
        <v>3700</v>
      </c>
      <c r="E100" s="4">
        <v>159460000</v>
      </c>
      <c r="F100" s="4">
        <f t="shared" si="15"/>
        <v>901900000</v>
      </c>
      <c r="K100" s="24">
        <f t="shared" si="16"/>
        <v>0</v>
      </c>
      <c r="L100" s="4">
        <v>270</v>
      </c>
      <c r="M100" s="4">
        <v>438</v>
      </c>
      <c r="N100" s="4">
        <v>17</v>
      </c>
      <c r="O100" s="4">
        <v>33</v>
      </c>
      <c r="P100" s="4">
        <v>229500</v>
      </c>
      <c r="Q100" s="4">
        <v>357100</v>
      </c>
      <c r="R100" s="5">
        <v>-9.1999999999999998E-3</v>
      </c>
      <c r="S100" s="4">
        <v>604617</v>
      </c>
      <c r="T100" s="4">
        <f t="shared" si="18"/>
        <v>741587.5</v>
      </c>
      <c r="U100" s="4">
        <f t="shared" si="17"/>
        <v>630939</v>
      </c>
      <c r="V100" s="5">
        <v>3.1899999999999998E-2</v>
      </c>
    </row>
    <row r="101" spans="1:22" x14ac:dyDescent="0.2">
      <c r="A101" s="16" t="s">
        <v>155</v>
      </c>
      <c r="B101" s="4">
        <v>6000</v>
      </c>
      <c r="C101" s="4">
        <v>2100</v>
      </c>
      <c r="D101" s="4">
        <v>3900</v>
      </c>
      <c r="E101" s="4">
        <v>167870000</v>
      </c>
      <c r="F101" s="4">
        <f t="shared" si="15"/>
        <v>742440000</v>
      </c>
      <c r="K101" s="24">
        <f t="shared" si="16"/>
        <v>0</v>
      </c>
      <c r="L101" s="4">
        <v>320</v>
      </c>
      <c r="M101" s="4">
        <v>286</v>
      </c>
      <c r="N101" s="4">
        <v>39</v>
      </c>
      <c r="O101" s="4">
        <v>26</v>
      </c>
      <c r="P101" s="4">
        <v>370700</v>
      </c>
      <c r="Q101" s="4">
        <v>219500</v>
      </c>
      <c r="R101" s="5">
        <v>2.6200000000000001E-2</v>
      </c>
      <c r="S101" s="4">
        <v>630939</v>
      </c>
      <c r="T101" s="4">
        <f t="shared" si="18"/>
        <v>852236</v>
      </c>
      <c r="U101" s="4">
        <f t="shared" si="17"/>
        <v>852236</v>
      </c>
      <c r="V101" s="5">
        <v>3.8100000000000002E-2</v>
      </c>
    </row>
    <row r="102" spans="1:22" x14ac:dyDescent="0.2">
      <c r="A102" s="16" t="s">
        <v>154</v>
      </c>
      <c r="B102" s="4">
        <v>18800</v>
      </c>
      <c r="C102" s="4">
        <v>5000</v>
      </c>
      <c r="D102" s="4">
        <v>13800</v>
      </c>
      <c r="E102" s="4">
        <v>574570000</v>
      </c>
      <c r="F102" s="4">
        <f t="shared" si="15"/>
        <v>574570000</v>
      </c>
      <c r="K102" s="24">
        <f t="shared" si="16"/>
        <v>0</v>
      </c>
      <c r="L102" s="4">
        <v>464</v>
      </c>
      <c r="M102" s="4">
        <v>362</v>
      </c>
      <c r="N102" s="4">
        <v>52</v>
      </c>
      <c r="O102" s="4">
        <v>30</v>
      </c>
      <c r="P102" s="4">
        <v>486200</v>
      </c>
      <c r="Q102" s="4">
        <v>333800</v>
      </c>
      <c r="R102" s="5">
        <v>2.69E-2</v>
      </c>
      <c r="S102" s="4">
        <v>852236</v>
      </c>
      <c r="T102" s="4" t="e">
        <f t="shared" si="18"/>
        <v>#DIV/0!</v>
      </c>
      <c r="U102" s="4">
        <f t="shared" si="17"/>
        <v>0</v>
      </c>
      <c r="V102" s="5">
        <v>4.6600000000000003E-2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BE41-BD62-6248-8E6B-1ECDF8605C7B}">
  <sheetPr codeName="Sheet59"/>
  <dimension ref="A1:V232"/>
  <sheetViews>
    <sheetView topLeftCell="G1" workbookViewId="0">
      <pane ySplit="2" topLeftCell="A6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6.0"/>
    <col min="4" max="4" customWidth="true" width="15.83203125"/>
    <col min="5" max="5" customWidth="true" width="19.3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7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150">
        <v>344</v>
      </c>
      <c r="B3" t="n" s="3151">
        <v>56700.0</v>
      </c>
      <c r="C3" t="n" s="3152">
        <v>48700.0</v>
      </c>
      <c r="D3" t="n" s="3153">
        <v>8000.0</v>
      </c>
      <c r="E3" t="n" s="3154">
        <v>2.96E8</v>
      </c>
      <c r="G3" t="n" s="3140">
        <v>0.0</v>
      </c>
      <c r="H3" t="n" s="3141">
        <v>0.0</v>
      </c>
      <c r="I3" t="n" s="3142">
        <v>0.0</v>
      </c>
      <c r="J3" t="n" s="3143">
        <v>5.482E8</v>
      </c>
      <c r="L3" t="n" s="3144">
        <v>711.0</v>
      </c>
      <c r="M3" t="n" s="3145">
        <v>674.0</v>
      </c>
      <c r="N3" t="n" s="3146">
        <v>56.0</v>
      </c>
      <c r="O3" t="n" s="3147">
        <v>56.0</v>
      </c>
      <c r="P3" t="n" s="3148">
        <v>681200.0</v>
      </c>
      <c r="Q3" t="n" s="3149">
        <v>656000.0</v>
      </c>
      <c r="R3" t="n" s="3138">
        <v>-0.0</v>
      </c>
      <c r="S3" t="n" s="3137">
        <v>2436600.0</v>
      </c>
      <c r="V3" t="n" s="3139">
        <v>0.0165</v>
      </c>
    </row>
    <row r="4">
      <c r="A4" t="s" s="1083">
        <v>343</v>
      </c>
      <c r="B4" t="n" s="1084">
        <v>78200.0</v>
      </c>
      <c r="C4" t="n" s="1085">
        <v>102800.0</v>
      </c>
      <c r="D4" t="n" s="1086">
        <v>-24600.0</v>
      </c>
      <c r="E4" t="n" s="1087">
        <v>-8.9444E8</v>
      </c>
      <c r="G4" t="n" s="1073">
        <v>0.0</v>
      </c>
      <c r="H4" t="n" s="1074">
        <v>0.0</v>
      </c>
      <c r="I4" t="n" s="1075">
        <v>0.0</v>
      </c>
      <c r="J4" t="n" s="1076">
        <v>8.564E7</v>
      </c>
      <c r="L4" t="n" s="1077">
        <v>710.0</v>
      </c>
      <c r="M4" t="n" s="1078">
        <v>1235.0</v>
      </c>
      <c r="N4" t="n" s="1079">
        <v>81.0</v>
      </c>
      <c r="O4" t="n" s="1080">
        <v>147.0</v>
      </c>
      <c r="P4" t="n" s="1081">
        <v>810200.0</v>
      </c>
      <c r="Q4" t="n" s="1082">
        <v>1609600.0</v>
      </c>
      <c r="R4" t="n" s="1071">
        <v>-0.0111</v>
      </c>
      <c r="S4" t="n" s="1070">
        <v>2581800.0</v>
      </c>
      <c r="V4" t="n" s="1072">
        <v>0.0207</v>
      </c>
    </row>
    <row r="5" spans="1:22" x14ac:dyDescent="0.2">
      <c r="A5" s="16" t="s">
        <v>342</v>
      </c>
      <c r="B5" s="4">
        <v>42700</v>
      </c>
      <c r="C5" s="4">
        <v>262300</v>
      </c>
      <c r="D5" s="4">
        <v>-219600</v>
      </c>
      <c r="E5" s="4">
        <v>-8068790000</v>
      </c>
      <c r="F5" s="4">
        <f t="shared" ref="F5:F46" si="0">E5+F6</f>
        <v>-241489200232</v>
      </c>
      <c r="G5" s="4">
        <v>0</v>
      </c>
      <c r="H5" s="4">
        <v>0</v>
      </c>
      <c r="I5" s="4">
        <v>0</v>
      </c>
      <c r="J5" s="4">
        <v>-3646260000</v>
      </c>
      <c r="K5" s="24">
        <f t="shared" ref="K5:K46" si="1">K6+J5</f>
        <v>42672180000</v>
      </c>
      <c r="L5" s="4">
        <v>1358</v>
      </c>
      <c r="M5" s="4">
        <v>1584</v>
      </c>
      <c r="N5" s="4">
        <v>178</v>
      </c>
      <c r="O5" s="4">
        <v>214</v>
      </c>
      <c r="P5" s="4">
        <v>1837700</v>
      </c>
      <c r="Q5" s="4">
        <v>2286600</v>
      </c>
      <c r="R5" s="5">
        <v>5.6000000000000008E-3</v>
      </c>
      <c r="S5" s="4">
        <v>4195000</v>
      </c>
      <c r="T5" s="4">
        <f t="shared" ref="T5:T73" si="2">AVERAGE(S6:S15)</f>
        <v>3723950</v>
      </c>
      <c r="U5" s="4">
        <f t="shared" ref="U5:U46" si="3">MIN(S6:S10)</f>
        <v>2142200</v>
      </c>
      <c r="V5" s="5">
        <v>2.8399999999999998E-2</v>
      </c>
    </row>
    <row r="6" spans="1:22" x14ac:dyDescent="0.2">
      <c r="A6" s="16" t="s">
        <v>341</v>
      </c>
      <c r="B6" s="4">
        <v>10200</v>
      </c>
      <c r="C6" s="4">
        <v>51105</v>
      </c>
      <c r="D6" s="4">
        <v>-40905</v>
      </c>
      <c r="E6" s="4">
        <v>-1484020000</v>
      </c>
      <c r="F6" s="4">
        <f t="shared" si="0"/>
        <v>-233420410232</v>
      </c>
      <c r="G6" s="4">
        <v>0</v>
      </c>
      <c r="H6" s="4">
        <v>0</v>
      </c>
      <c r="I6" s="4">
        <v>0</v>
      </c>
      <c r="J6" s="4">
        <v>-3646260000</v>
      </c>
      <c r="K6" s="24">
        <f t="shared" si="1"/>
        <v>46318440000</v>
      </c>
      <c r="L6" s="4">
        <v>659</v>
      </c>
      <c r="M6" s="4">
        <v>917</v>
      </c>
      <c r="N6" s="4">
        <v>97</v>
      </c>
      <c r="O6" s="4">
        <v>133</v>
      </c>
      <c r="P6" s="4">
        <v>1072400</v>
      </c>
      <c r="Q6" s="4">
        <v>1309100</v>
      </c>
      <c r="R6" s="5">
        <v>0</v>
      </c>
      <c r="S6" s="4">
        <v>2492400</v>
      </c>
      <c r="T6" s="4">
        <f t="shared" si="2"/>
        <v>3691180</v>
      </c>
      <c r="U6" s="4">
        <f t="shared" si="3"/>
        <v>2142200</v>
      </c>
      <c r="V6" s="5">
        <v>1.37E-2</v>
      </c>
    </row>
    <row r="7" spans="1:22" x14ac:dyDescent="0.2">
      <c r="A7" s="16" t="s">
        <v>340</v>
      </c>
      <c r="B7" s="4">
        <v>180088</v>
      </c>
      <c r="C7" s="4">
        <v>45100</v>
      </c>
      <c r="D7" s="4">
        <v>134988</v>
      </c>
      <c r="E7" s="4">
        <v>4862900000</v>
      </c>
      <c r="F7" s="4">
        <f t="shared" si="0"/>
        <v>-231936390232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49964700000</v>
      </c>
      <c r="L7" s="4">
        <v>1036</v>
      </c>
      <c r="M7" s="4">
        <v>772</v>
      </c>
      <c r="N7" s="4">
        <v>105</v>
      </c>
      <c r="O7" s="4">
        <v>80</v>
      </c>
      <c r="P7" s="4">
        <v>1218300</v>
      </c>
      <c r="Q7" s="4">
        <v>836400</v>
      </c>
      <c r="R7" s="5">
        <v>1.83E-2</v>
      </c>
      <c r="S7" s="4">
        <v>2142200</v>
      </c>
      <c r="T7" s="4">
        <f t="shared" si="2"/>
        <v>3611470</v>
      </c>
      <c r="U7" s="4">
        <f t="shared" si="3"/>
        <v>3332100</v>
      </c>
      <c r="V7" s="5">
        <v>3.5499999999999997E-2</v>
      </c>
    </row>
    <row r="8" spans="1:22" x14ac:dyDescent="0.2">
      <c r="A8" s="16" t="s">
        <v>339</v>
      </c>
      <c r="B8" s="4">
        <v>222800</v>
      </c>
      <c r="C8" s="4">
        <v>317500</v>
      </c>
      <c r="D8" s="4">
        <v>-94700</v>
      </c>
      <c r="E8" s="4">
        <v>-3486730000</v>
      </c>
      <c r="F8" s="4">
        <f t="shared" si="0"/>
        <v>-236799290232</v>
      </c>
      <c r="G8" s="4">
        <v>0</v>
      </c>
      <c r="H8" s="4">
        <v>0</v>
      </c>
      <c r="I8" s="4">
        <v>0</v>
      </c>
      <c r="J8" s="4">
        <v>-279680000</v>
      </c>
      <c r="K8" s="24">
        <f t="shared" si="1"/>
        <v>49964700000</v>
      </c>
      <c r="L8" s="4">
        <v>1266</v>
      </c>
      <c r="M8" s="4">
        <v>2739</v>
      </c>
      <c r="N8" s="4">
        <v>120</v>
      </c>
      <c r="O8" s="4">
        <v>327</v>
      </c>
      <c r="P8" s="4">
        <v>1443800</v>
      </c>
      <c r="Q8" s="4">
        <v>3827700</v>
      </c>
      <c r="R8" s="5">
        <v>-4.07E-2</v>
      </c>
      <c r="S8" s="4">
        <v>5484200</v>
      </c>
      <c r="T8" s="4">
        <f t="shared" si="2"/>
        <v>3229920</v>
      </c>
      <c r="U8" s="4">
        <f t="shared" si="3"/>
        <v>2587100</v>
      </c>
      <c r="V8" s="5">
        <v>5.2999999999999999E-2</v>
      </c>
    </row>
    <row r="9" spans="1:22" x14ac:dyDescent="0.2">
      <c r="A9" s="16" t="s">
        <v>338</v>
      </c>
      <c r="B9" s="4">
        <v>198900</v>
      </c>
      <c r="C9" s="4">
        <v>67500</v>
      </c>
      <c r="D9" s="4">
        <v>131400</v>
      </c>
      <c r="E9" s="4">
        <v>4815220000</v>
      </c>
      <c r="F9" s="4">
        <f t="shared" si="0"/>
        <v>-233312560232</v>
      </c>
      <c r="G9" s="4">
        <v>96100</v>
      </c>
      <c r="H9" s="4">
        <v>121600</v>
      </c>
      <c r="I9" s="4">
        <v>-25500</v>
      </c>
      <c r="J9" s="4">
        <v>-964805000</v>
      </c>
      <c r="K9" s="24">
        <f t="shared" si="1"/>
        <v>50244380000</v>
      </c>
      <c r="L9" s="4">
        <v>2340</v>
      </c>
      <c r="M9" s="4">
        <v>1426</v>
      </c>
      <c r="N9" s="4">
        <v>268</v>
      </c>
      <c r="O9" s="4">
        <v>199</v>
      </c>
      <c r="P9" s="4">
        <v>2927300</v>
      </c>
      <c r="Q9" s="4">
        <v>2093700</v>
      </c>
      <c r="R9" s="5">
        <v>2.7799999999999998E-2</v>
      </c>
      <c r="S9" s="4">
        <v>5436900</v>
      </c>
      <c r="T9" s="4">
        <f t="shared" si="2"/>
        <v>2955520</v>
      </c>
      <c r="U9" s="4">
        <f t="shared" si="3"/>
        <v>2587100</v>
      </c>
      <c r="V9" s="5">
        <v>4.0300000000000002E-2</v>
      </c>
    </row>
    <row r="10" spans="1:22" x14ac:dyDescent="0.2">
      <c r="A10" s="16" t="s">
        <v>337</v>
      </c>
      <c r="B10" s="4">
        <v>1000</v>
      </c>
      <c r="C10" s="4">
        <v>189800</v>
      </c>
      <c r="D10" s="4">
        <v>-188800</v>
      </c>
      <c r="E10" s="4">
        <v>-6804460000</v>
      </c>
      <c r="F10" s="4">
        <f t="shared" si="0"/>
        <v>-238127780232</v>
      </c>
      <c r="G10" s="4">
        <v>0</v>
      </c>
      <c r="H10" s="4">
        <v>0</v>
      </c>
      <c r="I10" s="4">
        <v>0</v>
      </c>
      <c r="J10" s="4">
        <v>-230340000</v>
      </c>
      <c r="K10" s="24">
        <f t="shared" si="1"/>
        <v>51209185000</v>
      </c>
      <c r="L10" s="4">
        <v>978</v>
      </c>
      <c r="M10" s="4">
        <v>1560</v>
      </c>
      <c r="N10" s="4">
        <v>117</v>
      </c>
      <c r="O10" s="4">
        <v>176</v>
      </c>
      <c r="P10" s="4">
        <v>1281500</v>
      </c>
      <c r="Q10" s="4">
        <v>1852300</v>
      </c>
      <c r="R10" s="5">
        <v>4.1999999999999997E-3</v>
      </c>
      <c r="S10" s="4">
        <v>3420600</v>
      </c>
      <c r="T10" s="4">
        <f t="shared" si="2"/>
        <v>2880890</v>
      </c>
      <c r="U10" s="4">
        <f t="shared" si="3"/>
        <v>2587100</v>
      </c>
      <c r="V10" s="5">
        <v>1.52E-2</v>
      </c>
    </row>
    <row r="11" spans="1:22" x14ac:dyDescent="0.2">
      <c r="A11" s="16" t="s">
        <v>336</v>
      </c>
      <c r="B11" s="4">
        <v>259208</v>
      </c>
      <c r="C11" s="4">
        <v>182097</v>
      </c>
      <c r="D11" s="4">
        <v>77111</v>
      </c>
      <c r="E11" s="4">
        <v>2720190000</v>
      </c>
      <c r="F11" s="4">
        <f t="shared" si="0"/>
        <v>-231323320232</v>
      </c>
      <c r="G11" s="4">
        <v>0</v>
      </c>
      <c r="H11" s="4">
        <v>0</v>
      </c>
      <c r="I11" s="4">
        <v>0</v>
      </c>
      <c r="J11" s="4">
        <v>-100600000</v>
      </c>
      <c r="K11" s="24">
        <f t="shared" si="1"/>
        <v>51439525000</v>
      </c>
      <c r="L11" s="4">
        <v>2723</v>
      </c>
      <c r="M11" s="4">
        <v>1693</v>
      </c>
      <c r="N11" s="4">
        <v>297</v>
      </c>
      <c r="O11" s="4">
        <v>176</v>
      </c>
      <c r="P11" s="4">
        <v>3367500</v>
      </c>
      <c r="Q11" s="4">
        <v>1938500</v>
      </c>
      <c r="R11" s="5">
        <v>2.29E-2</v>
      </c>
      <c r="S11" s="4">
        <v>5576100</v>
      </c>
      <c r="T11" s="4">
        <f t="shared" si="2"/>
        <v>2514840</v>
      </c>
      <c r="U11" s="4">
        <f t="shared" si="3"/>
        <v>2164700</v>
      </c>
      <c r="V11" s="5">
        <v>4.9200000000000001E-2</v>
      </c>
    </row>
    <row r="12" spans="1:22" x14ac:dyDescent="0.2">
      <c r="A12" s="16" t="s">
        <v>335</v>
      </c>
      <c r="B12" s="4">
        <v>22600</v>
      </c>
      <c r="C12" s="4">
        <v>353800</v>
      </c>
      <c r="D12" s="4">
        <v>-331200</v>
      </c>
      <c r="E12" s="4">
        <v>-11702630000</v>
      </c>
      <c r="F12" s="4">
        <f t="shared" si="0"/>
        <v>-234043510232</v>
      </c>
      <c r="G12" s="4">
        <v>0</v>
      </c>
      <c r="H12" s="4">
        <v>0</v>
      </c>
      <c r="I12" s="4">
        <v>0</v>
      </c>
      <c r="J12" s="4">
        <v>14502855000</v>
      </c>
      <c r="K12" s="24">
        <f t="shared" si="1"/>
        <v>51540125000</v>
      </c>
      <c r="L12" s="4">
        <v>984</v>
      </c>
      <c r="M12" s="4">
        <v>1732</v>
      </c>
      <c r="N12" s="4">
        <v>87</v>
      </c>
      <c r="O12" s="4">
        <v>195</v>
      </c>
      <c r="P12" s="4">
        <v>1066700</v>
      </c>
      <c r="Q12" s="4">
        <v>2124200</v>
      </c>
      <c r="R12" s="5">
        <v>-1.4000000000000002E-3</v>
      </c>
      <c r="S12" s="4">
        <v>3332100</v>
      </c>
      <c r="T12" s="4">
        <f t="shared" si="2"/>
        <v>2337820</v>
      </c>
      <c r="U12" s="4">
        <f t="shared" si="3"/>
        <v>1345100</v>
      </c>
      <c r="V12" s="5">
        <v>2.6499999999999999E-2</v>
      </c>
    </row>
    <row r="13" spans="1:22" x14ac:dyDescent="0.2">
      <c r="A13" s="16" t="s">
        <v>333</v>
      </c>
      <c r="B13" s="4">
        <v>900</v>
      </c>
      <c r="C13" s="4">
        <v>70500</v>
      </c>
      <c r="D13" s="4">
        <v>-69600</v>
      </c>
      <c r="E13" s="4">
        <v>-2444300000</v>
      </c>
      <c r="F13" s="4">
        <f t="shared" si="0"/>
        <v>-222340880232</v>
      </c>
      <c r="G13" s="4">
        <v>428600</v>
      </c>
      <c r="H13" s="4">
        <v>14200</v>
      </c>
      <c r="I13" s="4">
        <v>414400</v>
      </c>
      <c r="J13" s="4">
        <v>14502855000</v>
      </c>
      <c r="K13" s="24">
        <f t="shared" si="1"/>
        <v>37037270000</v>
      </c>
      <c r="L13" s="4">
        <v>965</v>
      </c>
      <c r="M13" s="4">
        <v>955</v>
      </c>
      <c r="N13" s="4">
        <v>124</v>
      </c>
      <c r="O13" s="4">
        <v>102</v>
      </c>
      <c r="P13" s="4">
        <v>1215400</v>
      </c>
      <c r="Q13" s="4">
        <v>1167800</v>
      </c>
      <c r="R13" s="5">
        <v>2.8999999999999998E-3</v>
      </c>
      <c r="S13" s="4">
        <v>2587100</v>
      </c>
      <c r="T13" s="4">
        <f t="shared" si="2"/>
        <v>2177460</v>
      </c>
      <c r="U13" s="4">
        <f t="shared" si="3"/>
        <v>1345100</v>
      </c>
      <c r="V13" s="5">
        <v>1.2800000000000001E-2</v>
      </c>
    </row>
    <row r="14" spans="1:22" x14ac:dyDescent="0.2">
      <c r="A14" s="16" t="s">
        <v>332</v>
      </c>
      <c r="B14" s="4">
        <v>18800</v>
      </c>
      <c r="C14" s="4">
        <v>88000</v>
      </c>
      <c r="D14" s="4">
        <v>-69200</v>
      </c>
      <c r="E14" s="4">
        <v>-2415749678</v>
      </c>
      <c r="F14" s="4">
        <f t="shared" si="0"/>
        <v>-219896580232</v>
      </c>
      <c r="G14" s="4">
        <v>460500</v>
      </c>
      <c r="H14" s="4">
        <v>9200</v>
      </c>
      <c r="I14" s="4">
        <v>451300</v>
      </c>
      <c r="J14" s="4">
        <v>15424120000</v>
      </c>
      <c r="K14" s="24">
        <f t="shared" si="1"/>
        <v>22534415000</v>
      </c>
      <c r="L14" s="4">
        <v>1344</v>
      </c>
      <c r="M14" s="4">
        <v>1211</v>
      </c>
      <c r="N14" s="4">
        <v>125</v>
      </c>
      <c r="O14" s="4">
        <v>108</v>
      </c>
      <c r="P14" s="4">
        <v>1372700</v>
      </c>
      <c r="Q14" s="4">
        <v>1236200</v>
      </c>
      <c r="R14" s="5">
        <v>8.6999999999999994E-3</v>
      </c>
      <c r="S14" s="4">
        <v>2743500</v>
      </c>
      <c r="T14" s="4">
        <f t="shared" si="2"/>
        <v>2082700</v>
      </c>
      <c r="U14" s="4">
        <f t="shared" si="3"/>
        <v>1345100</v>
      </c>
      <c r="V14" s="5">
        <v>2.1299999999999999E-2</v>
      </c>
    </row>
    <row r="15" spans="1:22" x14ac:dyDescent="0.2">
      <c r="A15" s="16" t="s">
        <v>331</v>
      </c>
      <c r="B15" s="4">
        <v>434600</v>
      </c>
      <c r="C15" s="4">
        <v>144200</v>
      </c>
      <c r="D15" s="4">
        <v>290400</v>
      </c>
      <c r="E15" s="4">
        <v>9901930000</v>
      </c>
      <c r="F15" s="4">
        <f t="shared" si="0"/>
        <v>-217480830554</v>
      </c>
      <c r="G15" s="4">
        <v>441500</v>
      </c>
      <c r="H15" s="4">
        <v>2800</v>
      </c>
      <c r="I15" s="4">
        <v>438700</v>
      </c>
      <c r="J15" s="4">
        <v>14985695000</v>
      </c>
      <c r="K15" s="24">
        <f t="shared" si="1"/>
        <v>7110295000</v>
      </c>
      <c r="L15" s="4">
        <v>1879</v>
      </c>
      <c r="M15" s="4">
        <v>939</v>
      </c>
      <c r="N15" s="4">
        <v>234</v>
      </c>
      <c r="O15" s="4">
        <v>105</v>
      </c>
      <c r="P15" s="4">
        <v>2698700</v>
      </c>
      <c r="Q15" s="4">
        <v>1145300</v>
      </c>
      <c r="R15" s="5">
        <v>2.9700000000000001E-2</v>
      </c>
      <c r="S15" s="4">
        <v>4024400</v>
      </c>
      <c r="T15" s="4">
        <f t="shared" si="2"/>
        <v>1815830</v>
      </c>
      <c r="U15" s="4">
        <f t="shared" si="3"/>
        <v>1345100</v>
      </c>
      <c r="V15" s="5">
        <v>3.0200000000000001E-2</v>
      </c>
    </row>
    <row r="16" spans="1:22" x14ac:dyDescent="0.2">
      <c r="A16" s="16" t="s">
        <v>330</v>
      </c>
      <c r="B16" s="4">
        <v>15500</v>
      </c>
      <c r="C16" s="4">
        <v>50240</v>
      </c>
      <c r="D16" s="4">
        <v>-34740</v>
      </c>
      <c r="E16" s="4">
        <v>-1159840660</v>
      </c>
      <c r="F16" s="4">
        <f t="shared" si="0"/>
        <v>-227382760554</v>
      </c>
      <c r="G16" s="4">
        <v>0</v>
      </c>
      <c r="H16" s="4">
        <v>0</v>
      </c>
      <c r="I16" s="4">
        <v>0</v>
      </c>
      <c r="J16" s="4">
        <v>353155000</v>
      </c>
      <c r="K16" s="24">
        <f t="shared" si="1"/>
        <v>-7875400000</v>
      </c>
      <c r="L16" s="4">
        <v>312</v>
      </c>
      <c r="M16" s="4">
        <v>848</v>
      </c>
      <c r="N16" s="4">
        <v>28</v>
      </c>
      <c r="O16" s="4">
        <v>52</v>
      </c>
      <c r="P16" s="4">
        <v>325300</v>
      </c>
      <c r="Q16" s="4">
        <v>711600</v>
      </c>
      <c r="R16" s="5">
        <v>9.0000000000000011E-3</v>
      </c>
      <c r="S16" s="4">
        <v>2164700</v>
      </c>
      <c r="T16" s="4">
        <f t="shared" si="2"/>
        <v>1775390</v>
      </c>
      <c r="U16" s="4">
        <f t="shared" si="3"/>
        <v>1345100</v>
      </c>
      <c r="V16" s="5">
        <v>1.49E-2</v>
      </c>
    </row>
    <row r="17" spans="1:22" x14ac:dyDescent="0.2">
      <c r="A17" s="16" t="s">
        <v>329</v>
      </c>
      <c r="B17" s="4">
        <v>24600</v>
      </c>
      <c r="C17" s="4">
        <v>43900</v>
      </c>
      <c r="D17" s="4">
        <v>-19300</v>
      </c>
      <c r="E17" s="4">
        <v>-651560000</v>
      </c>
      <c r="F17" s="4">
        <f t="shared" si="0"/>
        <v>-226222919894</v>
      </c>
      <c r="G17" s="4">
        <v>0</v>
      </c>
      <c r="H17" s="4">
        <v>0</v>
      </c>
      <c r="I17" s="4">
        <v>0</v>
      </c>
      <c r="J17" s="4">
        <v>342965000</v>
      </c>
      <c r="K17" s="24">
        <f t="shared" si="1"/>
        <v>-8228555000</v>
      </c>
      <c r="L17" s="4">
        <v>474</v>
      </c>
      <c r="M17" s="4">
        <v>1019</v>
      </c>
      <c r="N17" s="4">
        <v>30</v>
      </c>
      <c r="O17" s="4">
        <v>77</v>
      </c>
      <c r="P17" s="4">
        <v>396100</v>
      </c>
      <c r="Q17" s="4">
        <v>867500</v>
      </c>
      <c r="R17" s="5">
        <v>-1.49E-2</v>
      </c>
      <c r="S17" s="4">
        <v>1345100</v>
      </c>
      <c r="T17" s="4">
        <f t="shared" si="2"/>
        <v>1838940</v>
      </c>
      <c r="U17" s="4">
        <f t="shared" si="3"/>
        <v>1561900</v>
      </c>
      <c r="V17" s="5">
        <v>2.2200000000000001E-2</v>
      </c>
    </row>
    <row r="18" spans="1:22" x14ac:dyDescent="0.2">
      <c r="A18" s="16" t="s">
        <v>328</v>
      </c>
      <c r="B18" s="4">
        <v>8802</v>
      </c>
      <c r="C18" s="4">
        <v>12800</v>
      </c>
      <c r="D18" s="4">
        <v>-3998</v>
      </c>
      <c r="E18" s="4">
        <v>-136790000</v>
      </c>
      <c r="F18" s="4">
        <f t="shared" si="0"/>
        <v>-225571359894</v>
      </c>
      <c r="G18" s="4">
        <v>0</v>
      </c>
      <c r="H18" s="4">
        <v>0</v>
      </c>
      <c r="I18" s="4">
        <v>0</v>
      </c>
      <c r="J18" s="4">
        <v>-3009840000</v>
      </c>
      <c r="K18" s="24">
        <f t="shared" si="1"/>
        <v>-8571520000</v>
      </c>
      <c r="L18" s="4">
        <v>483</v>
      </c>
      <c r="M18" s="4">
        <v>1016</v>
      </c>
      <c r="N18" s="4">
        <v>50</v>
      </c>
      <c r="O18" s="4">
        <v>100</v>
      </c>
      <c r="P18" s="4">
        <v>542900</v>
      </c>
      <c r="Q18" s="4">
        <v>1088900</v>
      </c>
      <c r="R18" s="5">
        <v>0</v>
      </c>
      <c r="S18" s="4">
        <v>1668700</v>
      </c>
      <c r="T18" s="4">
        <f t="shared" si="2"/>
        <v>1758540</v>
      </c>
      <c r="U18" s="4">
        <f t="shared" si="3"/>
        <v>983500</v>
      </c>
      <c r="V18" s="5">
        <v>1.4800000000000001E-2</v>
      </c>
    </row>
    <row r="19" spans="1:22" x14ac:dyDescent="0.2">
      <c r="A19" s="16" t="s">
        <v>327</v>
      </c>
      <c r="B19" s="4">
        <v>20200</v>
      </c>
      <c r="C19" s="4">
        <v>180100</v>
      </c>
      <c r="D19" s="4">
        <v>-159900</v>
      </c>
      <c r="E19" s="4">
        <v>-5518810000</v>
      </c>
      <c r="F19" s="4">
        <f t="shared" si="0"/>
        <v>-225434569894</v>
      </c>
      <c r="G19" s="4">
        <v>0</v>
      </c>
      <c r="H19" s="4">
        <v>0</v>
      </c>
      <c r="I19" s="4">
        <v>0</v>
      </c>
      <c r="J19" s="4">
        <v>-1761175000</v>
      </c>
      <c r="K19" s="24">
        <f t="shared" si="1"/>
        <v>-5561680000</v>
      </c>
      <c r="L19" s="4">
        <v>815</v>
      </c>
      <c r="M19" s="4">
        <v>995</v>
      </c>
      <c r="N19" s="4">
        <v>92</v>
      </c>
      <c r="O19" s="4">
        <v>149</v>
      </c>
      <c r="P19" s="4">
        <v>913000</v>
      </c>
      <c r="Q19" s="4">
        <v>1582300</v>
      </c>
      <c r="R19" s="5">
        <v>-5.7999999999999996E-3</v>
      </c>
      <c r="S19" s="4">
        <v>2692900</v>
      </c>
      <c r="T19" s="4">
        <f t="shared" si="2"/>
        <v>1598890</v>
      </c>
      <c r="U19" s="4">
        <f t="shared" si="3"/>
        <v>983500</v>
      </c>
      <c r="V19" s="5">
        <v>2.46E-2</v>
      </c>
    </row>
    <row r="20" spans="1:22" x14ac:dyDescent="0.2">
      <c r="A20" s="16" t="s">
        <v>326</v>
      </c>
      <c r="B20" s="4">
        <v>211700</v>
      </c>
      <c r="C20" s="4">
        <v>29700</v>
      </c>
      <c r="D20" s="4">
        <v>182000</v>
      </c>
      <c r="E20" s="4">
        <v>6126660000</v>
      </c>
      <c r="F20" s="4">
        <f t="shared" si="0"/>
        <v>-219915759894</v>
      </c>
      <c r="G20" s="4">
        <v>0</v>
      </c>
      <c r="H20" s="4">
        <v>0</v>
      </c>
      <c r="I20" s="4">
        <v>0</v>
      </c>
      <c r="J20" s="4">
        <v>-1761175000</v>
      </c>
      <c r="K20" s="24">
        <f t="shared" si="1"/>
        <v>-3800505000</v>
      </c>
      <c r="L20" s="4">
        <v>1356</v>
      </c>
      <c r="M20" s="4">
        <v>1092</v>
      </c>
      <c r="N20" s="4">
        <v>132</v>
      </c>
      <c r="O20" s="4">
        <v>70</v>
      </c>
      <c r="P20" s="4">
        <v>1641500</v>
      </c>
      <c r="Q20" s="4">
        <v>861300</v>
      </c>
      <c r="R20" s="5">
        <v>1.6399999999999998E-2</v>
      </c>
      <c r="S20" s="4">
        <v>2674300</v>
      </c>
      <c r="T20" s="4">
        <f t="shared" si="2"/>
        <v>1624870</v>
      </c>
      <c r="U20" s="4">
        <f t="shared" si="3"/>
        <v>983500</v>
      </c>
      <c r="V20" s="5">
        <v>4.07E-2</v>
      </c>
    </row>
    <row r="21" spans="1:22" x14ac:dyDescent="0.2">
      <c r="A21" s="16" t="s">
        <v>325</v>
      </c>
      <c r="B21" s="4">
        <v>75601</v>
      </c>
      <c r="C21" s="4">
        <v>68800</v>
      </c>
      <c r="D21" s="4">
        <v>6801</v>
      </c>
      <c r="E21" s="4">
        <v>217220000</v>
      </c>
      <c r="F21" s="4">
        <f t="shared" si="0"/>
        <v>-226042419894</v>
      </c>
      <c r="G21" s="4">
        <v>100000</v>
      </c>
      <c r="H21" s="4">
        <v>70400</v>
      </c>
      <c r="I21" s="4">
        <v>29600</v>
      </c>
      <c r="J21" s="4">
        <v>985715000</v>
      </c>
      <c r="K21" s="24">
        <f t="shared" si="1"/>
        <v>-2039330000</v>
      </c>
      <c r="L21" s="4">
        <v>990</v>
      </c>
      <c r="M21" s="4">
        <v>908</v>
      </c>
      <c r="N21" s="4">
        <v>77</v>
      </c>
      <c r="O21" s="4">
        <v>60</v>
      </c>
      <c r="P21" s="4">
        <v>952800</v>
      </c>
      <c r="Q21" s="4">
        <v>857800</v>
      </c>
      <c r="R21" s="5">
        <v>9.1000000000000004E-3</v>
      </c>
      <c r="S21" s="4">
        <v>1915600</v>
      </c>
      <c r="T21" s="4">
        <f t="shared" si="2"/>
        <v>1576350</v>
      </c>
      <c r="U21" s="4">
        <f t="shared" si="3"/>
        <v>983500</v>
      </c>
      <c r="V21" s="5">
        <v>2.2099999999999998E-2</v>
      </c>
    </row>
    <row r="22" spans="1:22" x14ac:dyDescent="0.2">
      <c r="A22" s="16" t="s">
        <v>324</v>
      </c>
      <c r="B22" s="4">
        <v>310300</v>
      </c>
      <c r="C22" s="4">
        <v>2000</v>
      </c>
      <c r="D22" s="4">
        <v>308300</v>
      </c>
      <c r="E22" s="4">
        <v>10160400000</v>
      </c>
      <c r="F22" s="4">
        <f t="shared" si="0"/>
        <v>-226259639894</v>
      </c>
      <c r="G22" s="4">
        <v>0</v>
      </c>
      <c r="H22" s="4">
        <v>0</v>
      </c>
      <c r="I22" s="4">
        <v>0</v>
      </c>
      <c r="J22" s="4">
        <v>-1488325000</v>
      </c>
      <c r="K22" s="24">
        <f t="shared" si="1"/>
        <v>-3025045000</v>
      </c>
      <c r="L22" s="4">
        <v>1206</v>
      </c>
      <c r="M22" s="4">
        <v>507</v>
      </c>
      <c r="N22" s="4">
        <v>64</v>
      </c>
      <c r="O22" s="4">
        <v>30</v>
      </c>
      <c r="P22" s="4">
        <v>1016100</v>
      </c>
      <c r="Q22" s="4">
        <v>481300</v>
      </c>
      <c r="R22" s="5">
        <v>2.7900000000000001E-2</v>
      </c>
      <c r="S22" s="4">
        <v>1561900</v>
      </c>
      <c r="T22" s="4">
        <f t="shared" si="2"/>
        <v>1706990</v>
      </c>
      <c r="U22" s="4">
        <f t="shared" si="3"/>
        <v>983500</v>
      </c>
      <c r="V22" s="5">
        <v>2.2599999999999999E-2</v>
      </c>
    </row>
    <row r="23" spans="1:22" x14ac:dyDescent="0.2">
      <c r="A23" s="16" t="s">
        <v>323</v>
      </c>
      <c r="B23" s="4">
        <v>111200</v>
      </c>
      <c r="C23" s="4">
        <v>83700</v>
      </c>
      <c r="D23" s="4">
        <v>27500</v>
      </c>
      <c r="E23" s="4">
        <v>887530000</v>
      </c>
      <c r="F23" s="4">
        <f t="shared" si="0"/>
        <v>-236420039894</v>
      </c>
      <c r="G23" s="4">
        <v>0</v>
      </c>
      <c r="H23" s="4">
        <v>0</v>
      </c>
      <c r="I23" s="4">
        <v>0</v>
      </c>
      <c r="J23" s="4">
        <v>390765000</v>
      </c>
      <c r="K23" s="24">
        <f t="shared" si="1"/>
        <v>-1536720000</v>
      </c>
      <c r="L23" s="4">
        <v>489</v>
      </c>
      <c r="M23" s="4">
        <v>782</v>
      </c>
      <c r="N23" s="4">
        <v>16</v>
      </c>
      <c r="O23" s="4">
        <v>32</v>
      </c>
      <c r="P23" s="4">
        <v>296500</v>
      </c>
      <c r="Q23" s="4">
        <v>609000</v>
      </c>
      <c r="R23" s="5">
        <v>-6.0999999999999995E-3</v>
      </c>
      <c r="S23" s="4">
        <v>983500</v>
      </c>
      <c r="T23" s="4">
        <f t="shared" si="2"/>
        <v>1949910</v>
      </c>
      <c r="U23" s="4">
        <f t="shared" si="3"/>
        <v>864700</v>
      </c>
      <c r="V23" s="5">
        <v>2.58E-2</v>
      </c>
    </row>
    <row r="24" spans="1:22" x14ac:dyDescent="0.2">
      <c r="A24" s="16" t="s">
        <v>322</v>
      </c>
      <c r="B24" s="4">
        <v>90100</v>
      </c>
      <c r="C24" s="4">
        <v>91400</v>
      </c>
      <c r="D24" s="4">
        <v>-1300</v>
      </c>
      <c r="E24" s="4">
        <v>-28810000</v>
      </c>
      <c r="F24" s="4">
        <f t="shared" si="0"/>
        <v>-237307569894</v>
      </c>
      <c r="G24" s="4">
        <v>0</v>
      </c>
      <c r="H24" s="4">
        <v>0</v>
      </c>
      <c r="I24" s="4">
        <v>0</v>
      </c>
      <c r="J24" s="4">
        <v>-243630000</v>
      </c>
      <c r="K24" s="24">
        <f t="shared" si="1"/>
        <v>-1927485000</v>
      </c>
      <c r="L24" s="4">
        <v>1028</v>
      </c>
      <c r="M24" s="4">
        <v>703</v>
      </c>
      <c r="N24" s="4">
        <v>59</v>
      </c>
      <c r="O24" s="4">
        <v>41</v>
      </c>
      <c r="P24" s="4">
        <v>957100</v>
      </c>
      <c r="Q24" s="4">
        <v>709400</v>
      </c>
      <c r="R24" s="5">
        <v>3.0099999999999998E-2</v>
      </c>
      <c r="S24" s="4">
        <v>1795900</v>
      </c>
      <c r="T24" s="4">
        <f t="shared" si="2"/>
        <v>1948530</v>
      </c>
      <c r="U24" s="4">
        <f t="shared" si="3"/>
        <v>864700</v>
      </c>
      <c r="V24" s="5">
        <v>3.2199999999999999E-2</v>
      </c>
    </row>
    <row r="25" spans="1:22" x14ac:dyDescent="0.2">
      <c r="A25" s="16" t="s">
        <v>321</v>
      </c>
      <c r="B25" s="4">
        <v>46400</v>
      </c>
      <c r="C25" s="4">
        <v>22700</v>
      </c>
      <c r="D25" s="4">
        <v>23700</v>
      </c>
      <c r="E25" s="4">
        <v>744460000</v>
      </c>
      <c r="F25" s="4">
        <f t="shared" si="0"/>
        <v>-237278759894</v>
      </c>
      <c r="G25" s="4">
        <v>0</v>
      </c>
      <c r="H25" s="4">
        <v>0</v>
      </c>
      <c r="I25" s="4">
        <v>0</v>
      </c>
      <c r="J25" s="4">
        <v>50190000</v>
      </c>
      <c r="K25" s="24">
        <f t="shared" si="1"/>
        <v>-1683855000</v>
      </c>
      <c r="L25" s="4">
        <v>614</v>
      </c>
      <c r="M25" s="4">
        <v>797</v>
      </c>
      <c r="N25" s="4">
        <v>41</v>
      </c>
      <c r="O25" s="4">
        <v>44</v>
      </c>
      <c r="P25" s="4">
        <v>571700</v>
      </c>
      <c r="Q25" s="4">
        <v>711600</v>
      </c>
      <c r="R25" s="5">
        <v>1.1299999999999999E-2</v>
      </c>
      <c r="S25" s="4">
        <v>1355700</v>
      </c>
      <c r="T25" s="4">
        <f t="shared" si="2"/>
        <v>1992680</v>
      </c>
      <c r="U25" s="4">
        <f t="shared" si="3"/>
        <v>864700</v>
      </c>
      <c r="V25" s="5">
        <v>1.5800000000000002E-2</v>
      </c>
    </row>
    <row r="26" spans="1:22" x14ac:dyDescent="0.2">
      <c r="A26" s="16" t="s">
        <v>320</v>
      </c>
      <c r="B26" s="4">
        <v>14900</v>
      </c>
      <c r="C26" s="4">
        <v>379400</v>
      </c>
      <c r="D26" s="4">
        <v>-364500</v>
      </c>
      <c r="E26" s="4">
        <v>-11466370000</v>
      </c>
      <c r="F26" s="4">
        <f t="shared" si="0"/>
        <v>-238023219894</v>
      </c>
      <c r="G26" s="4">
        <v>49200</v>
      </c>
      <c r="H26" s="4">
        <v>11600</v>
      </c>
      <c r="I26" s="4">
        <v>37600</v>
      </c>
      <c r="J26" s="4">
        <v>1180020000</v>
      </c>
      <c r="K26" s="24">
        <f t="shared" si="1"/>
        <v>-1734045000</v>
      </c>
      <c r="L26" s="4">
        <v>360</v>
      </c>
      <c r="M26" s="4">
        <v>1672</v>
      </c>
      <c r="N26" s="4">
        <v>21</v>
      </c>
      <c r="O26" s="4">
        <v>58</v>
      </c>
      <c r="P26" s="4">
        <v>286900</v>
      </c>
      <c r="Q26" s="4">
        <v>1334200</v>
      </c>
      <c r="R26" s="5">
        <v>-2.23E-2</v>
      </c>
      <c r="S26" s="4">
        <v>1760300</v>
      </c>
      <c r="T26" s="4">
        <f t="shared" si="2"/>
        <v>2004700</v>
      </c>
      <c r="U26" s="4">
        <f t="shared" si="3"/>
        <v>864700</v>
      </c>
      <c r="V26" s="5">
        <v>2.2000000000000002E-2</v>
      </c>
    </row>
    <row r="27" spans="1:22" x14ac:dyDescent="0.2">
      <c r="A27" s="16" t="s">
        <v>319</v>
      </c>
      <c r="B27" s="4">
        <v>188389</v>
      </c>
      <c r="C27" s="4">
        <v>696000</v>
      </c>
      <c r="D27" s="4">
        <v>-507611</v>
      </c>
      <c r="E27" s="4">
        <v>-16124530000</v>
      </c>
      <c r="F27" s="4">
        <f t="shared" si="0"/>
        <v>-226556849894</v>
      </c>
      <c r="G27" s="4">
        <v>0</v>
      </c>
      <c r="H27" s="4">
        <v>0</v>
      </c>
      <c r="I27" s="4">
        <v>0</v>
      </c>
      <c r="J27" s="4">
        <v>63150000</v>
      </c>
      <c r="K27" s="24">
        <f t="shared" si="1"/>
        <v>-2914065000</v>
      </c>
      <c r="L27" s="4">
        <v>817</v>
      </c>
      <c r="M27" s="4">
        <v>860</v>
      </c>
      <c r="N27" s="4">
        <v>71</v>
      </c>
      <c r="O27" s="4">
        <v>61</v>
      </c>
      <c r="P27" s="4">
        <v>910400</v>
      </c>
      <c r="Q27" s="4">
        <v>907900</v>
      </c>
      <c r="R27" s="5">
        <v>2.0799999999999999E-2</v>
      </c>
      <c r="S27" s="4">
        <v>1980600</v>
      </c>
      <c r="T27" s="4">
        <f t="shared" si="2"/>
        <v>1975540</v>
      </c>
      <c r="U27" s="4">
        <f t="shared" si="3"/>
        <v>864700</v>
      </c>
      <c r="V27" s="5">
        <v>1.8700000000000001E-2</v>
      </c>
    </row>
    <row r="28" spans="1:22" x14ac:dyDescent="0.2">
      <c r="A28" s="16" t="s">
        <v>318</v>
      </c>
      <c r="B28" s="4">
        <v>2400</v>
      </c>
      <c r="C28" s="4">
        <v>73244</v>
      </c>
      <c r="D28" s="4">
        <v>-70844</v>
      </c>
      <c r="E28" s="4">
        <v>-2229830000</v>
      </c>
      <c r="F28" s="4">
        <f t="shared" si="0"/>
        <v>-210432319894</v>
      </c>
      <c r="G28" s="4">
        <v>0</v>
      </c>
      <c r="H28" s="4">
        <v>0</v>
      </c>
      <c r="I28" s="4">
        <v>0</v>
      </c>
      <c r="J28" s="4">
        <v>63150000</v>
      </c>
      <c r="K28" s="24">
        <f t="shared" si="1"/>
        <v>-2977215000</v>
      </c>
      <c r="L28" s="4">
        <v>248</v>
      </c>
      <c r="M28" s="4">
        <v>774</v>
      </c>
      <c r="N28" s="4">
        <v>11</v>
      </c>
      <c r="O28" s="4">
        <v>35</v>
      </c>
      <c r="P28" s="4">
        <v>183900</v>
      </c>
      <c r="Q28" s="4">
        <v>628800</v>
      </c>
      <c r="R28" s="5">
        <v>-9.4999999999999998E-3</v>
      </c>
      <c r="S28" s="4">
        <v>864700</v>
      </c>
      <c r="T28" s="4">
        <f t="shared" si="2"/>
        <v>2195110</v>
      </c>
      <c r="U28" s="4">
        <f t="shared" si="3"/>
        <v>1096400</v>
      </c>
      <c r="V28" s="5">
        <v>2.5099999999999997E-2</v>
      </c>
    </row>
    <row r="29" spans="1:22" x14ac:dyDescent="0.2">
      <c r="A29" s="16" t="s">
        <v>317</v>
      </c>
      <c r="B29" s="4">
        <v>12600</v>
      </c>
      <c r="C29" s="4">
        <v>95694</v>
      </c>
      <c r="D29" s="4">
        <v>-83094</v>
      </c>
      <c r="E29" s="4">
        <v>-2618930000</v>
      </c>
      <c r="F29" s="4">
        <f t="shared" si="0"/>
        <v>-208202489894</v>
      </c>
      <c r="G29" s="4">
        <v>0</v>
      </c>
      <c r="H29" s="4">
        <v>0</v>
      </c>
      <c r="I29" s="4">
        <v>0</v>
      </c>
      <c r="J29" s="4">
        <v>240180000</v>
      </c>
      <c r="K29" s="24">
        <f t="shared" si="1"/>
        <v>-3040365000</v>
      </c>
      <c r="L29" s="4">
        <v>453</v>
      </c>
      <c r="M29" s="4">
        <v>752</v>
      </c>
      <c r="N29" s="4">
        <v>24</v>
      </c>
      <c r="O29" s="4">
        <v>43</v>
      </c>
      <c r="P29" s="4">
        <v>400100</v>
      </c>
      <c r="Q29" s="4">
        <v>661500</v>
      </c>
      <c r="R29" s="5">
        <v>1.29E-2</v>
      </c>
      <c r="S29" s="4">
        <v>1096400</v>
      </c>
      <c r="T29" s="4">
        <f t="shared" si="2"/>
        <v>2359460</v>
      </c>
      <c r="U29" s="4">
        <f t="shared" si="3"/>
        <v>1430400</v>
      </c>
      <c r="V29" s="5">
        <v>1.8799999999999997E-2</v>
      </c>
    </row>
    <row r="30" spans="1:22" x14ac:dyDescent="0.2">
      <c r="A30" s="16" t="s">
        <v>316</v>
      </c>
      <c r="B30" s="4">
        <v>31500</v>
      </c>
      <c r="C30" s="4">
        <v>77217</v>
      </c>
      <c r="D30" s="4">
        <v>-45717</v>
      </c>
      <c r="E30" s="4">
        <v>-1457460000</v>
      </c>
      <c r="F30" s="4">
        <f t="shared" si="0"/>
        <v>-205583559894</v>
      </c>
      <c r="G30" s="4">
        <v>0</v>
      </c>
      <c r="H30" s="4">
        <v>0</v>
      </c>
      <c r="I30" s="4">
        <v>0</v>
      </c>
      <c r="J30" s="4">
        <v>578890000</v>
      </c>
      <c r="K30" s="24">
        <f t="shared" si="1"/>
        <v>-3280545000</v>
      </c>
      <c r="L30" s="4">
        <v>951</v>
      </c>
      <c r="M30" s="4">
        <v>1862</v>
      </c>
      <c r="N30" s="4">
        <v>58</v>
      </c>
      <c r="O30" s="4">
        <v>110</v>
      </c>
      <c r="P30" s="4">
        <v>986600</v>
      </c>
      <c r="Q30" s="4">
        <v>1698800</v>
      </c>
      <c r="R30" s="5">
        <v>-4.1599999999999998E-2</v>
      </c>
      <c r="S30" s="4">
        <v>2934100</v>
      </c>
      <c r="T30" s="4">
        <f t="shared" si="2"/>
        <v>2324210</v>
      </c>
      <c r="U30" s="4">
        <f t="shared" si="3"/>
        <v>1430400</v>
      </c>
      <c r="V30" s="5">
        <v>3.5799999999999998E-2</v>
      </c>
    </row>
    <row r="31" spans="1:22" x14ac:dyDescent="0.2">
      <c r="A31" s="16" t="s">
        <v>315</v>
      </c>
      <c r="B31" s="4">
        <v>3800</v>
      </c>
      <c r="C31" s="4">
        <v>23336</v>
      </c>
      <c r="D31" s="4">
        <v>-19536</v>
      </c>
      <c r="E31" s="4">
        <v>-640250000</v>
      </c>
      <c r="F31" s="4">
        <f t="shared" si="0"/>
        <v>-204126099894</v>
      </c>
      <c r="G31" s="4">
        <v>0</v>
      </c>
      <c r="H31" s="4">
        <v>0</v>
      </c>
      <c r="I31" s="4">
        <v>0</v>
      </c>
      <c r="J31" s="4">
        <v>2370100000</v>
      </c>
      <c r="K31" s="24">
        <f t="shared" si="1"/>
        <v>-3859435000</v>
      </c>
      <c r="L31" s="4">
        <v>349</v>
      </c>
      <c r="M31" s="4">
        <v>781</v>
      </c>
      <c r="N31" s="4">
        <v>10</v>
      </c>
      <c r="O31" s="4">
        <v>45</v>
      </c>
      <c r="P31" s="4">
        <v>217600</v>
      </c>
      <c r="Q31" s="4">
        <v>1162800</v>
      </c>
      <c r="R31" s="5">
        <v>-7.6E-3</v>
      </c>
      <c r="S31" s="4">
        <v>1430400</v>
      </c>
      <c r="T31" s="4">
        <f t="shared" si="2"/>
        <v>3214070</v>
      </c>
      <c r="U31" s="4">
        <f t="shared" si="3"/>
        <v>1782100</v>
      </c>
      <c r="V31" s="5">
        <v>1.9699999999999999E-2</v>
      </c>
    </row>
    <row r="32" spans="1:22" x14ac:dyDescent="0.2">
      <c r="A32" s="16" t="s">
        <v>314</v>
      </c>
      <c r="B32" s="4">
        <v>98800</v>
      </c>
      <c r="C32" s="4">
        <v>134471</v>
      </c>
      <c r="D32" s="4">
        <v>-35671</v>
      </c>
      <c r="E32" s="4">
        <v>-1185580000</v>
      </c>
      <c r="F32" s="4">
        <f t="shared" si="0"/>
        <v>-203485849894</v>
      </c>
      <c r="G32" s="4">
        <v>0</v>
      </c>
      <c r="H32" s="4">
        <v>0</v>
      </c>
      <c r="I32" s="4">
        <v>0</v>
      </c>
      <c r="J32" s="4">
        <v>2370100000</v>
      </c>
      <c r="K32" s="24">
        <f t="shared" si="1"/>
        <v>-6229535000</v>
      </c>
      <c r="L32" s="4">
        <v>1077</v>
      </c>
      <c r="M32" s="4">
        <v>1910</v>
      </c>
      <c r="N32" s="4">
        <v>53</v>
      </c>
      <c r="O32" s="4">
        <v>122</v>
      </c>
      <c r="P32" s="4">
        <v>971400</v>
      </c>
      <c r="Q32" s="4">
        <v>1888700</v>
      </c>
      <c r="R32" s="5">
        <v>1.09E-2</v>
      </c>
      <c r="S32" s="4">
        <v>2868300</v>
      </c>
      <c r="T32" s="4">
        <f t="shared" si="2"/>
        <v>3211730</v>
      </c>
      <c r="U32" s="4">
        <f t="shared" si="3"/>
        <v>1689000</v>
      </c>
      <c r="V32" s="5">
        <v>3.04E-2</v>
      </c>
    </row>
    <row r="33" spans="1:22" x14ac:dyDescent="0.2">
      <c r="A33" s="16" t="s">
        <v>313</v>
      </c>
      <c r="B33" s="4">
        <v>71400</v>
      </c>
      <c r="C33" s="4">
        <v>125504</v>
      </c>
      <c r="D33" s="4">
        <v>-54104</v>
      </c>
      <c r="E33" s="4">
        <v>-1910230000</v>
      </c>
      <c r="F33" s="4">
        <f t="shared" si="0"/>
        <v>-202300269894</v>
      </c>
      <c r="G33" s="4">
        <v>0</v>
      </c>
      <c r="H33" s="4">
        <v>0</v>
      </c>
      <c r="I33" s="4">
        <v>0</v>
      </c>
      <c r="J33" s="4">
        <v>224960000</v>
      </c>
      <c r="K33" s="24">
        <f t="shared" si="1"/>
        <v>-8599635000</v>
      </c>
      <c r="L33" s="4">
        <v>971</v>
      </c>
      <c r="M33" s="4">
        <v>1430</v>
      </c>
      <c r="N33" s="4">
        <v>78</v>
      </c>
      <c r="O33" s="4">
        <v>132</v>
      </c>
      <c r="P33" s="4">
        <v>1030500</v>
      </c>
      <c r="Q33" s="4">
        <v>1531600</v>
      </c>
      <c r="R33" s="5">
        <v>-7.0900000000000005E-2</v>
      </c>
      <c r="S33" s="4">
        <v>3412700</v>
      </c>
      <c r="T33" s="4">
        <f t="shared" si="2"/>
        <v>3194100</v>
      </c>
      <c r="U33" s="4">
        <f t="shared" si="3"/>
        <v>1689000</v>
      </c>
      <c r="V33" s="5">
        <v>8.48E-2</v>
      </c>
    </row>
    <row r="34" spans="1:22" x14ac:dyDescent="0.2">
      <c r="A34" s="16" t="s">
        <v>270</v>
      </c>
      <c r="B34" s="4">
        <v>4400</v>
      </c>
      <c r="C34" s="4">
        <v>155176</v>
      </c>
      <c r="D34" s="4">
        <v>-150776</v>
      </c>
      <c r="E34" s="4">
        <v>-5214590000</v>
      </c>
      <c r="F34" s="4">
        <f t="shared" si="0"/>
        <v>-200390039894</v>
      </c>
      <c r="G34" s="4">
        <v>32400</v>
      </c>
      <c r="H34" s="4">
        <v>26600</v>
      </c>
      <c r="I34" s="4">
        <v>5800</v>
      </c>
      <c r="J34" s="4">
        <v>204810000</v>
      </c>
      <c r="K34" s="24">
        <f t="shared" si="1"/>
        <v>-8824595000</v>
      </c>
      <c r="L34" s="4">
        <v>640</v>
      </c>
      <c r="M34" s="4">
        <v>691</v>
      </c>
      <c r="N34" s="4">
        <v>89</v>
      </c>
      <c r="O34" s="4">
        <v>65</v>
      </c>
      <c r="P34" s="4">
        <v>1008100</v>
      </c>
      <c r="Q34" s="4">
        <v>645700</v>
      </c>
      <c r="R34" s="5">
        <v>7.3000000000000001E-3</v>
      </c>
      <c r="S34" s="4">
        <v>1782100</v>
      </c>
      <c r="T34" s="4">
        <f t="shared" si="2"/>
        <v>3224750</v>
      </c>
      <c r="U34" s="4">
        <f t="shared" si="3"/>
        <v>1689000</v>
      </c>
      <c r="V34" s="5">
        <v>1.01E-2</v>
      </c>
    </row>
    <row r="35" spans="1:22" x14ac:dyDescent="0.2">
      <c r="A35" s="16" t="s">
        <v>269</v>
      </c>
      <c r="B35" s="4">
        <v>40700</v>
      </c>
      <c r="C35" s="4">
        <v>332585</v>
      </c>
      <c r="D35" s="4">
        <v>-291885</v>
      </c>
      <c r="E35" s="4">
        <v>-10042310000</v>
      </c>
      <c r="F35" s="4">
        <f t="shared" si="0"/>
        <v>-195175449894</v>
      </c>
      <c r="G35" s="4">
        <v>0</v>
      </c>
      <c r="H35" s="4">
        <v>0</v>
      </c>
      <c r="I35" s="4">
        <v>0</v>
      </c>
      <c r="J35" s="4">
        <v>-200680000</v>
      </c>
      <c r="K35" s="24">
        <f t="shared" si="1"/>
        <v>-9029405000</v>
      </c>
      <c r="L35" s="4">
        <v>949</v>
      </c>
      <c r="M35" s="4">
        <v>1105</v>
      </c>
      <c r="N35" s="4">
        <v>54</v>
      </c>
      <c r="O35" s="4">
        <v>72</v>
      </c>
      <c r="P35" s="4">
        <v>759100</v>
      </c>
      <c r="Q35" s="4">
        <v>867100</v>
      </c>
      <c r="R35" s="5">
        <v>-7.1999999999999998E-3</v>
      </c>
      <c r="S35" s="4">
        <v>1797200</v>
      </c>
      <c r="T35" s="4">
        <f t="shared" si="2"/>
        <v>3382820</v>
      </c>
      <c r="U35" s="4">
        <f t="shared" si="3"/>
        <v>1689000</v>
      </c>
      <c r="V35" s="5">
        <v>1.1599999999999999E-2</v>
      </c>
    </row>
    <row r="36" spans="1:22" x14ac:dyDescent="0.2">
      <c r="A36" s="16" t="s">
        <v>268</v>
      </c>
      <c r="B36" s="4">
        <v>79200</v>
      </c>
      <c r="C36" s="4">
        <v>572570</v>
      </c>
      <c r="D36" s="4">
        <v>-493370</v>
      </c>
      <c r="E36" s="4">
        <v>-17224066175</v>
      </c>
      <c r="F36" s="4">
        <f t="shared" si="0"/>
        <v>-185133139894</v>
      </c>
      <c r="G36" s="4">
        <v>0</v>
      </c>
      <c r="H36" s="4">
        <v>0</v>
      </c>
      <c r="I36" s="4">
        <v>0</v>
      </c>
      <c r="J36" s="4">
        <v>152660000</v>
      </c>
      <c r="K36" s="24">
        <f t="shared" si="1"/>
        <v>-8828725000</v>
      </c>
      <c r="L36" s="4">
        <v>498</v>
      </c>
      <c r="M36" s="4">
        <v>1223</v>
      </c>
      <c r="N36" s="4">
        <v>32</v>
      </c>
      <c r="O36" s="4">
        <v>97</v>
      </c>
      <c r="P36" s="4">
        <v>448500</v>
      </c>
      <c r="Q36" s="4">
        <v>1183600</v>
      </c>
      <c r="R36" s="5">
        <v>-1.29E-2</v>
      </c>
      <c r="S36" s="4">
        <v>1880500</v>
      </c>
      <c r="T36" s="4">
        <f t="shared" si="2"/>
        <v>3365810</v>
      </c>
      <c r="U36" s="4">
        <f t="shared" si="3"/>
        <v>1689000</v>
      </c>
      <c r="V36" s="5">
        <v>1.9799999999999998E-2</v>
      </c>
    </row>
    <row r="37" spans="1:22" x14ac:dyDescent="0.2">
      <c r="A37" s="16" t="s">
        <v>254</v>
      </c>
      <c r="B37" s="4">
        <v>54800</v>
      </c>
      <c r="C37" s="4">
        <v>457259</v>
      </c>
      <c r="D37" s="4">
        <v>-402459</v>
      </c>
      <c r="E37" s="4">
        <v>-13998450000</v>
      </c>
      <c r="F37" s="4">
        <f t="shared" si="0"/>
        <v>-167909073719</v>
      </c>
      <c r="G37" s="4">
        <v>0</v>
      </c>
      <c r="H37" s="4">
        <v>0</v>
      </c>
      <c r="I37" s="4">
        <v>0</v>
      </c>
      <c r="J37" s="4">
        <v>152660000</v>
      </c>
      <c r="K37" s="24">
        <f t="shared" si="1"/>
        <v>-8981385000</v>
      </c>
      <c r="L37" s="4">
        <v>607</v>
      </c>
      <c r="M37" s="4">
        <v>901</v>
      </c>
      <c r="N37" s="4">
        <v>45</v>
      </c>
      <c r="O37" s="4">
        <v>81</v>
      </c>
      <c r="P37" s="4">
        <v>566300</v>
      </c>
      <c r="Q37" s="4">
        <v>923400</v>
      </c>
      <c r="R37" s="5">
        <v>1.3000000000000001E-2</v>
      </c>
      <c r="S37" s="4">
        <v>1689000</v>
      </c>
      <c r="T37" s="4">
        <f t="shared" si="2"/>
        <v>3390410</v>
      </c>
      <c r="U37" s="4">
        <f t="shared" si="3"/>
        <v>2581600</v>
      </c>
      <c r="V37" s="5">
        <v>1.5700000000000002E-2</v>
      </c>
    </row>
    <row r="38" spans="1:22" x14ac:dyDescent="0.2">
      <c r="A38" s="16" t="s">
        <v>253</v>
      </c>
      <c r="B38" s="4">
        <v>69700</v>
      </c>
      <c r="C38" s="4">
        <v>837210</v>
      </c>
      <c r="D38" s="4">
        <v>-767510</v>
      </c>
      <c r="E38" s="4">
        <v>-26937520000</v>
      </c>
      <c r="F38" s="4">
        <f t="shared" si="0"/>
        <v>-153910623719</v>
      </c>
      <c r="G38" s="4">
        <v>0</v>
      </c>
      <c r="H38" s="4">
        <v>0</v>
      </c>
      <c r="I38" s="4">
        <v>0</v>
      </c>
      <c r="J38" s="4">
        <v>1289055000</v>
      </c>
      <c r="K38" s="24">
        <f t="shared" si="1"/>
        <v>-9134045000</v>
      </c>
      <c r="L38" s="4">
        <v>877</v>
      </c>
      <c r="M38" s="4">
        <v>1543</v>
      </c>
      <c r="N38" s="4">
        <v>55</v>
      </c>
      <c r="O38" s="4">
        <v>164</v>
      </c>
      <c r="P38" s="4">
        <v>655000</v>
      </c>
      <c r="Q38" s="4">
        <v>2006500</v>
      </c>
      <c r="R38" s="5">
        <v>-2.0099999999999996E-2</v>
      </c>
      <c r="S38" s="4">
        <v>3060400</v>
      </c>
      <c r="T38" s="4">
        <f t="shared" si="2"/>
        <v>3363840</v>
      </c>
      <c r="U38" s="4">
        <f t="shared" si="3"/>
        <v>2581600</v>
      </c>
      <c r="V38" s="5">
        <v>2.2599999999999999E-2</v>
      </c>
    </row>
    <row r="39" spans="1:22" x14ac:dyDescent="0.2">
      <c r="A39" s="16" t="s">
        <v>252</v>
      </c>
      <c r="B39" s="4">
        <v>24900</v>
      </c>
      <c r="C39" s="4">
        <v>32500</v>
      </c>
      <c r="D39" s="4">
        <v>-7600</v>
      </c>
      <c r="E39" s="4">
        <v>-270700000</v>
      </c>
      <c r="F39" s="4">
        <f t="shared" si="0"/>
        <v>-126973103719</v>
      </c>
      <c r="G39" s="4">
        <v>0</v>
      </c>
      <c r="H39" s="4">
        <v>0</v>
      </c>
      <c r="I39" s="4">
        <v>0</v>
      </c>
      <c r="J39" s="4">
        <v>277400000</v>
      </c>
      <c r="K39" s="24">
        <f t="shared" si="1"/>
        <v>-10423100000</v>
      </c>
      <c r="L39" s="4">
        <v>954</v>
      </c>
      <c r="M39" s="4">
        <v>1276</v>
      </c>
      <c r="N39" s="4">
        <v>69</v>
      </c>
      <c r="O39" s="4">
        <v>105</v>
      </c>
      <c r="P39" s="4">
        <v>911000</v>
      </c>
      <c r="Q39" s="4">
        <v>1330700</v>
      </c>
      <c r="R39" s="5">
        <v>-2.1099999999999997E-2</v>
      </c>
      <c r="S39" s="4">
        <v>2739900</v>
      </c>
      <c r="T39" s="4">
        <f t="shared" si="2"/>
        <v>3344140</v>
      </c>
      <c r="U39" s="4">
        <f t="shared" si="3"/>
        <v>2088600</v>
      </c>
      <c r="V39" s="5">
        <v>1.9400000000000001E-2</v>
      </c>
    </row>
    <row r="40" spans="1:22" x14ac:dyDescent="0.2">
      <c r="A40" s="16" t="s">
        <v>251</v>
      </c>
      <c r="B40" s="4">
        <v>61900</v>
      </c>
      <c r="C40" s="4">
        <v>33711</v>
      </c>
      <c r="D40" s="4">
        <v>28189</v>
      </c>
      <c r="E40" s="4">
        <v>1027170000</v>
      </c>
      <c r="F40" s="4">
        <f t="shared" si="0"/>
        <v>-126702403719</v>
      </c>
      <c r="G40" s="4">
        <v>0</v>
      </c>
      <c r="H40" s="4">
        <v>0</v>
      </c>
      <c r="I40" s="4">
        <v>0</v>
      </c>
      <c r="J40" s="4">
        <v>277400000</v>
      </c>
      <c r="K40" s="24">
        <f t="shared" si="1"/>
        <v>-10700500000</v>
      </c>
      <c r="L40" s="4">
        <v>889</v>
      </c>
      <c r="M40" s="4">
        <v>1290</v>
      </c>
      <c r="N40" s="4">
        <v>76</v>
      </c>
      <c r="O40" s="4">
        <v>133</v>
      </c>
      <c r="P40" s="4">
        <v>851300</v>
      </c>
      <c r="Q40" s="4">
        <v>1418600</v>
      </c>
      <c r="R40" s="5">
        <v>-9.5999999999999992E-3</v>
      </c>
      <c r="S40" s="4">
        <v>2581600</v>
      </c>
      <c r="T40" s="4">
        <f t="shared" si="2"/>
        <v>3305740</v>
      </c>
      <c r="U40" s="4">
        <f t="shared" si="3"/>
        <v>2088600</v>
      </c>
      <c r="V40" s="5">
        <v>2.1700000000000001E-2</v>
      </c>
    </row>
    <row r="41" spans="1:22" x14ac:dyDescent="0.2">
      <c r="A41" s="16" t="s">
        <v>250</v>
      </c>
      <c r="B41" s="4">
        <v>2212000</v>
      </c>
      <c r="C41" s="4">
        <v>180900</v>
      </c>
      <c r="D41" s="4">
        <v>2031100</v>
      </c>
      <c r="E41" s="4">
        <v>74953220000</v>
      </c>
      <c r="F41" s="4">
        <f t="shared" si="0"/>
        <v>-127729573719</v>
      </c>
      <c r="G41" s="4">
        <v>0</v>
      </c>
      <c r="H41" s="4">
        <v>0</v>
      </c>
      <c r="I41" s="4">
        <v>0</v>
      </c>
      <c r="J41" s="4">
        <v>-3402580000</v>
      </c>
      <c r="K41" s="24">
        <f t="shared" si="1"/>
        <v>-10977900000</v>
      </c>
      <c r="L41" s="4">
        <v>3570</v>
      </c>
      <c r="M41" s="4">
        <v>3498</v>
      </c>
      <c r="N41" s="4">
        <v>485</v>
      </c>
      <c r="O41" s="4">
        <v>483</v>
      </c>
      <c r="P41" s="4">
        <v>5081000</v>
      </c>
      <c r="Q41" s="4">
        <v>4853100</v>
      </c>
      <c r="R41" s="5">
        <v>1.9599999999999999E-2</v>
      </c>
      <c r="S41" s="4">
        <v>10329000</v>
      </c>
      <c r="T41" s="4">
        <f t="shared" si="2"/>
        <v>2414790</v>
      </c>
      <c r="U41" s="4">
        <f t="shared" si="3"/>
        <v>1710400</v>
      </c>
      <c r="V41" s="5">
        <v>4.0199999999999993E-2</v>
      </c>
    </row>
    <row r="42" spans="1:22" x14ac:dyDescent="0.2">
      <c r="A42" s="16" t="s">
        <v>249</v>
      </c>
      <c r="B42" s="4">
        <v>4400</v>
      </c>
      <c r="C42" s="4">
        <v>109900</v>
      </c>
      <c r="D42" s="4">
        <v>-105500</v>
      </c>
      <c r="E42" s="4">
        <v>-3737530000</v>
      </c>
      <c r="F42" s="4">
        <f t="shared" si="0"/>
        <v>-202682793719</v>
      </c>
      <c r="G42" s="4">
        <v>0</v>
      </c>
      <c r="H42" s="4">
        <v>0</v>
      </c>
      <c r="I42" s="4">
        <v>0</v>
      </c>
      <c r="J42" s="4">
        <v>-212745000</v>
      </c>
      <c r="K42" s="24">
        <f t="shared" si="1"/>
        <v>-7575320000</v>
      </c>
      <c r="L42" s="4">
        <v>1045</v>
      </c>
      <c r="M42" s="4">
        <v>1681</v>
      </c>
      <c r="N42" s="4">
        <v>84</v>
      </c>
      <c r="O42" s="4">
        <v>111</v>
      </c>
      <c r="P42" s="4">
        <v>1096500</v>
      </c>
      <c r="Q42" s="4">
        <v>1522700</v>
      </c>
      <c r="R42" s="5">
        <v>7.0999999999999995E-3</v>
      </c>
      <c r="S42" s="4">
        <v>2844900</v>
      </c>
      <c r="T42" s="4">
        <f t="shared" si="2"/>
        <v>2303830</v>
      </c>
      <c r="U42" s="4">
        <f t="shared" si="3"/>
        <v>1710400</v>
      </c>
      <c r="V42" s="5">
        <v>2.2400000000000003E-2</v>
      </c>
    </row>
    <row r="43" spans="1:22" x14ac:dyDescent="0.2">
      <c r="A43" s="16" t="s">
        <v>248</v>
      </c>
      <c r="B43" s="4">
        <v>154400</v>
      </c>
      <c r="C43" s="4">
        <v>67700</v>
      </c>
      <c r="D43" s="4">
        <v>86700</v>
      </c>
      <c r="E43" s="4">
        <v>3084700000</v>
      </c>
      <c r="F43" s="4">
        <f t="shared" si="0"/>
        <v>-198945263719</v>
      </c>
      <c r="G43" s="4">
        <v>0</v>
      </c>
      <c r="H43" s="4">
        <v>0</v>
      </c>
      <c r="I43" s="4">
        <v>0</v>
      </c>
      <c r="J43" s="4">
        <v>-14210000</v>
      </c>
      <c r="K43" s="24">
        <f t="shared" si="1"/>
        <v>-7362575000</v>
      </c>
      <c r="L43" s="4">
        <v>729</v>
      </c>
      <c r="M43" s="4">
        <v>1815</v>
      </c>
      <c r="N43" s="4">
        <v>115</v>
      </c>
      <c r="O43" s="4">
        <v>161</v>
      </c>
      <c r="P43" s="4">
        <v>1136100</v>
      </c>
      <c r="Q43" s="4">
        <v>2008100</v>
      </c>
      <c r="R43" s="5">
        <v>-6.9999999999999993E-3</v>
      </c>
      <c r="S43" s="4">
        <v>3236400</v>
      </c>
      <c r="T43" s="4">
        <f t="shared" si="2"/>
        <v>2692570</v>
      </c>
      <c r="U43" s="4">
        <f t="shared" si="3"/>
        <v>1710400</v>
      </c>
      <c r="V43" s="5">
        <v>2.2200000000000001E-2</v>
      </c>
    </row>
    <row r="44" spans="1:22" x14ac:dyDescent="0.2">
      <c r="A44" s="16" t="s">
        <v>247</v>
      </c>
      <c r="B44" s="4">
        <v>12400</v>
      </c>
      <c r="C44" s="4">
        <v>19100</v>
      </c>
      <c r="D44" s="4">
        <v>-6700</v>
      </c>
      <c r="E44" s="4">
        <v>-242250000</v>
      </c>
      <c r="F44" s="4">
        <f t="shared" si="0"/>
        <v>-202029963719</v>
      </c>
      <c r="G44" s="4">
        <v>0</v>
      </c>
      <c r="H44" s="4">
        <v>0</v>
      </c>
      <c r="I44" s="4">
        <v>0</v>
      </c>
      <c r="J44" s="4">
        <v>-3060485000</v>
      </c>
      <c r="K44" s="24">
        <f t="shared" si="1"/>
        <v>-7348365000</v>
      </c>
      <c r="L44" s="4">
        <v>633</v>
      </c>
      <c r="M44" s="4">
        <v>1124</v>
      </c>
      <c r="N44" s="4">
        <v>55</v>
      </c>
      <c r="O44" s="4">
        <v>105</v>
      </c>
      <c r="P44" s="4">
        <v>601100</v>
      </c>
      <c r="Q44" s="4">
        <v>1294700</v>
      </c>
      <c r="R44" s="5">
        <v>-1.2500000000000001E-2</v>
      </c>
      <c r="S44" s="4">
        <v>2088600</v>
      </c>
      <c r="T44" s="4">
        <f t="shared" si="2"/>
        <v>2803430</v>
      </c>
      <c r="U44" s="4">
        <f t="shared" si="3"/>
        <v>1710400</v>
      </c>
      <c r="V44" s="5">
        <v>1.7899999999999999E-2</v>
      </c>
    </row>
    <row r="45" spans="1:22" x14ac:dyDescent="0.2">
      <c r="A45" s="16" t="s">
        <v>246</v>
      </c>
      <c r="B45" s="4">
        <v>132400</v>
      </c>
      <c r="C45" s="4">
        <v>104900</v>
      </c>
      <c r="D45" s="4">
        <v>27500</v>
      </c>
      <c r="E45" s="4">
        <v>991384851</v>
      </c>
      <c r="F45" s="4">
        <f t="shared" si="0"/>
        <v>-201787713719</v>
      </c>
      <c r="G45" s="4">
        <v>0</v>
      </c>
      <c r="H45" s="4">
        <v>0</v>
      </c>
      <c r="I45" s="4">
        <v>0</v>
      </c>
      <c r="J45" s="4">
        <v>-3060485000</v>
      </c>
      <c r="K45" s="24">
        <f t="shared" si="1"/>
        <v>-4287880000</v>
      </c>
      <c r="L45" s="4">
        <v>1253</v>
      </c>
      <c r="M45" s="4">
        <v>1260</v>
      </c>
      <c r="N45" s="4">
        <v>157</v>
      </c>
      <c r="O45" s="4">
        <v>128</v>
      </c>
      <c r="P45" s="4">
        <v>1691700</v>
      </c>
      <c r="Q45" s="4">
        <v>1582400</v>
      </c>
      <c r="R45" s="5">
        <v>1.1200000000000002E-2</v>
      </c>
      <c r="S45" s="4">
        <v>3377900</v>
      </c>
      <c r="T45" s="4">
        <f t="shared" si="2"/>
        <v>2963680</v>
      </c>
      <c r="U45" s="4">
        <f t="shared" si="3"/>
        <v>1710400</v>
      </c>
      <c r="V45" s="5">
        <v>2.4700000000000003E-2</v>
      </c>
    </row>
    <row r="46" spans="1:22" x14ac:dyDescent="0.2">
      <c r="A46" s="16" t="s">
        <v>245</v>
      </c>
      <c r="B46" s="4">
        <v>7600</v>
      </c>
      <c r="C46" s="4">
        <v>134300</v>
      </c>
      <c r="D46" s="4">
        <v>-126700</v>
      </c>
      <c r="E46" s="4">
        <v>-4544830000</v>
      </c>
      <c r="F46" s="4">
        <f t="shared" si="0"/>
        <v>-202779098570</v>
      </c>
      <c r="G46" s="4">
        <v>0</v>
      </c>
      <c r="H46" s="4">
        <v>0</v>
      </c>
      <c r="I46" s="4">
        <v>0</v>
      </c>
      <c r="J46" s="4">
        <v>-640250000</v>
      </c>
      <c r="K46" s="24">
        <f t="shared" si="1"/>
        <v>-1227395000</v>
      </c>
      <c r="L46" s="4">
        <v>989</v>
      </c>
      <c r="M46" s="4">
        <v>876</v>
      </c>
      <c r="N46" s="4">
        <v>53</v>
      </c>
      <c r="O46" s="4">
        <v>58</v>
      </c>
      <c r="P46" s="4">
        <v>882200</v>
      </c>
      <c r="Q46" s="4">
        <v>768200</v>
      </c>
      <c r="R46" s="5">
        <v>-4.0999999999999995E-3</v>
      </c>
      <c r="S46" s="4">
        <v>1710400</v>
      </c>
      <c r="T46" s="4">
        <f t="shared" si="2"/>
        <v>3630950</v>
      </c>
      <c r="U46" s="4">
        <f t="shared" si="3"/>
        <v>1419500</v>
      </c>
      <c r="V46" s="5">
        <v>1.11E-2</v>
      </c>
    </row>
    <row r="47" spans="1:22" x14ac:dyDescent="0.2">
      <c r="A47" s="16" t="s">
        <v>244</v>
      </c>
      <c r="B47" s="4">
        <v>7300</v>
      </c>
      <c r="C47" s="4">
        <v>55500</v>
      </c>
      <c r="D47" s="4">
        <v>-48200</v>
      </c>
      <c r="E47" s="4">
        <v>-1709800000</v>
      </c>
      <c r="F47" s="4">
        <f t="shared" ref="F47:F73" si="4">E47+F48</f>
        <v>-198234268570</v>
      </c>
      <c r="G47" s="4">
        <v>0</v>
      </c>
      <c r="H47" s="4">
        <v>0</v>
      </c>
      <c r="I47" s="4">
        <v>0</v>
      </c>
      <c r="J47" s="4">
        <v>45520000</v>
      </c>
      <c r="K47" s="24">
        <f t="shared" ref="K47:K73" si="5">K48+J47</f>
        <v>-587145000</v>
      </c>
      <c r="L47" s="4">
        <v>783</v>
      </c>
      <c r="M47" s="4">
        <v>739</v>
      </c>
      <c r="N47" s="4">
        <v>95</v>
      </c>
      <c r="O47" s="4">
        <v>57</v>
      </c>
      <c r="P47" s="4">
        <v>972300</v>
      </c>
      <c r="Q47" s="4">
        <v>663000</v>
      </c>
      <c r="R47" s="5">
        <v>2.2799999999999997E-2</v>
      </c>
      <c r="S47" s="4">
        <v>1935000</v>
      </c>
      <c r="T47" s="4">
        <f t="shared" si="2"/>
        <v>3716840</v>
      </c>
      <c r="U47" s="4">
        <f t="shared" ref="U47:U73" si="6">MIN(S48:S52)</f>
        <v>1419500</v>
      </c>
      <c r="V47" s="5">
        <v>3.8900000000000004E-2</v>
      </c>
    </row>
    <row r="48" spans="1:22" x14ac:dyDescent="0.2">
      <c r="A48" s="16" t="s">
        <v>243</v>
      </c>
      <c r="B48" s="4">
        <v>14400</v>
      </c>
      <c r="C48" s="4">
        <v>138886</v>
      </c>
      <c r="D48" s="4">
        <v>-124486</v>
      </c>
      <c r="E48" s="4">
        <v>-4411830000</v>
      </c>
      <c r="F48" s="4">
        <f t="shared" si="4"/>
        <v>-196524468570</v>
      </c>
      <c r="G48" s="4">
        <v>0</v>
      </c>
      <c r="H48" s="4">
        <v>0</v>
      </c>
      <c r="I48" s="4">
        <v>0</v>
      </c>
      <c r="J48" s="4">
        <v>277520000</v>
      </c>
      <c r="K48" s="24">
        <f t="shared" si="5"/>
        <v>-632665000</v>
      </c>
      <c r="L48" s="4">
        <v>823</v>
      </c>
      <c r="M48" s="4">
        <v>1513</v>
      </c>
      <c r="N48" s="4">
        <v>94</v>
      </c>
      <c r="O48" s="4">
        <v>148</v>
      </c>
      <c r="P48" s="4">
        <v>1073400</v>
      </c>
      <c r="Q48" s="4">
        <v>1638400</v>
      </c>
      <c r="R48" s="5">
        <v>-8.5000000000000006E-3</v>
      </c>
      <c r="S48" s="4">
        <v>2794700</v>
      </c>
      <c r="T48" s="4">
        <f t="shared" si="2"/>
        <v>3881260</v>
      </c>
      <c r="U48" s="4">
        <f t="shared" si="6"/>
        <v>1419500</v>
      </c>
      <c r="V48" s="5">
        <v>2.92E-2</v>
      </c>
    </row>
    <row r="49" spans="1:22" x14ac:dyDescent="0.2">
      <c r="A49" s="16" t="s">
        <v>236</v>
      </c>
      <c r="B49" s="4">
        <v>94995</v>
      </c>
      <c r="C49" s="4">
        <v>271300</v>
      </c>
      <c r="D49" s="4">
        <v>-176305</v>
      </c>
      <c r="E49" s="4">
        <v>-6248440000</v>
      </c>
      <c r="F49" s="4">
        <f t="shared" si="4"/>
        <v>-192112638570</v>
      </c>
      <c r="G49" s="4">
        <v>0</v>
      </c>
      <c r="H49" s="4">
        <v>0</v>
      </c>
      <c r="I49" s="4">
        <v>0</v>
      </c>
      <c r="J49" s="4">
        <v>277520000</v>
      </c>
      <c r="K49" s="24">
        <f t="shared" si="5"/>
        <v>-910185000</v>
      </c>
      <c r="L49" s="4">
        <v>884</v>
      </c>
      <c r="M49" s="4">
        <v>1494</v>
      </c>
      <c r="N49" s="4">
        <v>89</v>
      </c>
      <c r="O49" s="4">
        <v>129</v>
      </c>
      <c r="P49" s="4">
        <v>988100</v>
      </c>
      <c r="Q49" s="4">
        <v>1466600</v>
      </c>
      <c r="R49" s="5">
        <v>0</v>
      </c>
      <c r="S49" s="4">
        <v>2542900</v>
      </c>
      <c r="T49" s="4">
        <f t="shared" si="2"/>
        <v>4176790</v>
      </c>
      <c r="U49" s="4">
        <f t="shared" si="6"/>
        <v>1419500</v>
      </c>
      <c r="V49" s="5">
        <v>1.6799999999999999E-2</v>
      </c>
    </row>
    <row r="50" spans="1:22" x14ac:dyDescent="0.2">
      <c r="A50" s="16" t="s">
        <v>235</v>
      </c>
      <c r="B50" s="4">
        <v>11200</v>
      </c>
      <c r="C50" s="4">
        <v>187100</v>
      </c>
      <c r="D50" s="4">
        <v>-175900</v>
      </c>
      <c r="E50" s="4">
        <v>-6213400000</v>
      </c>
      <c r="F50" s="4">
        <f t="shared" si="4"/>
        <v>-185864198570</v>
      </c>
      <c r="G50" s="4">
        <v>0</v>
      </c>
      <c r="H50" s="4">
        <v>0</v>
      </c>
      <c r="I50" s="4">
        <v>0</v>
      </c>
      <c r="J50" s="4">
        <v>-206185000</v>
      </c>
      <c r="K50" s="24">
        <f t="shared" si="5"/>
        <v>-1187705000</v>
      </c>
      <c r="L50" s="4">
        <v>732</v>
      </c>
      <c r="M50" s="4">
        <v>963</v>
      </c>
      <c r="N50" s="4">
        <v>64</v>
      </c>
      <c r="O50" s="4">
        <v>96</v>
      </c>
      <c r="P50" s="4">
        <v>763500</v>
      </c>
      <c r="Q50" s="4">
        <v>1204500</v>
      </c>
      <c r="R50" s="5">
        <v>0.01</v>
      </c>
      <c r="S50" s="4">
        <v>2197600</v>
      </c>
      <c r="T50" s="4">
        <f t="shared" si="2"/>
        <v>4386900</v>
      </c>
      <c r="U50" s="4">
        <f t="shared" si="6"/>
        <v>1419500</v>
      </c>
      <c r="V50" s="5">
        <v>1.1299999999999999E-2</v>
      </c>
    </row>
    <row r="51" spans="1:22" x14ac:dyDescent="0.2">
      <c r="A51" s="16" t="s">
        <v>234</v>
      </c>
      <c r="B51" s="4">
        <v>23500</v>
      </c>
      <c r="C51" s="4">
        <v>46991</v>
      </c>
      <c r="D51" s="4">
        <v>-23491</v>
      </c>
      <c r="E51" s="4">
        <v>-823790000</v>
      </c>
      <c r="F51" s="4">
        <f t="shared" si="4"/>
        <v>-179650798570</v>
      </c>
      <c r="G51" s="4">
        <v>0</v>
      </c>
      <c r="H51" s="4">
        <v>0</v>
      </c>
      <c r="I51" s="4">
        <v>0</v>
      </c>
      <c r="J51" s="4">
        <v>713160000</v>
      </c>
      <c r="K51" s="24">
        <f t="shared" si="5"/>
        <v>-981520000</v>
      </c>
      <c r="L51" s="4">
        <v>757</v>
      </c>
      <c r="M51" s="4">
        <v>733</v>
      </c>
      <c r="N51" s="4">
        <v>51</v>
      </c>
      <c r="O51" s="4">
        <v>42</v>
      </c>
      <c r="P51" s="4">
        <v>685200</v>
      </c>
      <c r="Q51" s="4">
        <v>621400</v>
      </c>
      <c r="R51" s="5">
        <v>1.01E-2</v>
      </c>
      <c r="S51" s="4">
        <v>1419500</v>
      </c>
      <c r="T51" s="4">
        <f t="shared" si="2"/>
        <v>4484490</v>
      </c>
      <c r="U51" s="4">
        <f t="shared" si="6"/>
        <v>1735300</v>
      </c>
      <c r="V51" s="5">
        <v>1.1399999999999999E-2</v>
      </c>
    </row>
    <row r="52" spans="1:22" x14ac:dyDescent="0.2">
      <c r="A52" s="16" t="s">
        <v>233</v>
      </c>
      <c r="B52" s="4">
        <v>19600</v>
      </c>
      <c r="C52" s="4">
        <v>64900</v>
      </c>
      <c r="D52" s="4">
        <v>-45300</v>
      </c>
      <c r="E52" s="4">
        <v>-1587420000</v>
      </c>
      <c r="F52" s="4">
        <f t="shared" si="4"/>
        <v>-178827008570</v>
      </c>
      <c r="G52" s="4">
        <v>17400</v>
      </c>
      <c r="H52" s="4">
        <v>0</v>
      </c>
      <c r="I52" s="4">
        <v>17400</v>
      </c>
      <c r="J52" s="4">
        <v>602570000</v>
      </c>
      <c r="K52" s="24">
        <f t="shared" si="5"/>
        <v>-1694680000</v>
      </c>
      <c r="L52" s="4">
        <v>687</v>
      </c>
      <c r="M52" s="4">
        <v>979</v>
      </c>
      <c r="N52" s="4">
        <v>49</v>
      </c>
      <c r="O52" s="4">
        <v>96</v>
      </c>
      <c r="P52" s="4">
        <v>625100</v>
      </c>
      <c r="Q52" s="4">
        <v>1061900</v>
      </c>
      <c r="R52" s="5">
        <v>1.5E-3</v>
      </c>
      <c r="S52" s="4">
        <v>1735300</v>
      </c>
      <c r="T52" s="4">
        <f t="shared" si="2"/>
        <v>4608060</v>
      </c>
      <c r="U52" s="4">
        <f t="shared" si="6"/>
        <v>2793900</v>
      </c>
      <c r="V52" s="5">
        <v>1.8500000000000003E-2</v>
      </c>
    </row>
    <row r="53" spans="1:22" x14ac:dyDescent="0.2">
      <c r="A53" s="16" t="s">
        <v>232</v>
      </c>
      <c r="B53" s="4">
        <v>208200</v>
      </c>
      <c r="C53" s="4">
        <v>1132900</v>
      </c>
      <c r="D53" s="4">
        <v>-924700</v>
      </c>
      <c r="E53" s="4">
        <v>-32555830000</v>
      </c>
      <c r="F53" s="4">
        <f t="shared" si="4"/>
        <v>-177239588570</v>
      </c>
      <c r="G53" s="4">
        <v>0</v>
      </c>
      <c r="H53" s="4">
        <v>0</v>
      </c>
      <c r="I53" s="4">
        <v>0</v>
      </c>
      <c r="J53" s="4">
        <v>-336090000</v>
      </c>
      <c r="K53" s="24">
        <f t="shared" si="5"/>
        <v>-2297250000</v>
      </c>
      <c r="L53" s="4">
        <v>2154</v>
      </c>
      <c r="M53" s="4">
        <v>3932</v>
      </c>
      <c r="N53" s="4">
        <v>170</v>
      </c>
      <c r="O53" s="4">
        <v>421</v>
      </c>
      <c r="P53" s="4">
        <v>2144700</v>
      </c>
      <c r="Q53" s="4">
        <v>4648100</v>
      </c>
      <c r="R53" s="5">
        <v>-4.7400000000000005E-2</v>
      </c>
      <c r="S53" s="4">
        <v>7123800</v>
      </c>
      <c r="T53" s="4">
        <f t="shared" si="2"/>
        <v>4222370</v>
      </c>
      <c r="U53" s="4">
        <f t="shared" si="6"/>
        <v>2793900</v>
      </c>
      <c r="V53" s="5">
        <v>7.3599999999999999E-2</v>
      </c>
    </row>
    <row r="54" spans="1:22" x14ac:dyDescent="0.2">
      <c r="A54" s="16" t="s">
        <v>231</v>
      </c>
      <c r="B54" s="4">
        <v>3500</v>
      </c>
      <c r="C54" s="4">
        <v>246011</v>
      </c>
      <c r="D54" s="4">
        <v>-242511</v>
      </c>
      <c r="E54" s="4">
        <v>-8806620000</v>
      </c>
      <c r="F54" s="4">
        <f t="shared" si="4"/>
        <v>-144683758570</v>
      </c>
      <c r="G54" s="4">
        <v>103800</v>
      </c>
      <c r="H54" s="4">
        <v>8000</v>
      </c>
      <c r="I54" s="4">
        <v>95800</v>
      </c>
      <c r="J54" s="4">
        <v>3441890000</v>
      </c>
      <c r="K54" s="24">
        <f t="shared" si="5"/>
        <v>-1961160000</v>
      </c>
      <c r="L54" s="4">
        <v>963</v>
      </c>
      <c r="M54" s="4">
        <v>1629</v>
      </c>
      <c r="N54" s="4">
        <v>82</v>
      </c>
      <c r="O54" s="4">
        <v>175</v>
      </c>
      <c r="P54" s="4">
        <v>976000</v>
      </c>
      <c r="Q54" s="4">
        <v>1949700</v>
      </c>
      <c r="R54" s="5">
        <v>0</v>
      </c>
      <c r="S54" s="4">
        <v>3197200</v>
      </c>
      <c r="T54" s="4">
        <f t="shared" si="2"/>
        <v>4179080</v>
      </c>
      <c r="U54" s="4">
        <f t="shared" si="6"/>
        <v>2793900</v>
      </c>
      <c r="V54" s="5">
        <v>3.1200000000000002E-2</v>
      </c>
    </row>
    <row r="55" spans="1:22" x14ac:dyDescent="0.2">
      <c r="A55" s="16" t="s">
        <v>230</v>
      </c>
      <c r="B55" s="4">
        <v>27700</v>
      </c>
      <c r="C55" s="4">
        <v>437800</v>
      </c>
      <c r="D55" s="4">
        <v>-410100</v>
      </c>
      <c r="E55" s="4">
        <v>-14950310000</v>
      </c>
      <c r="F55" s="4">
        <f t="shared" si="4"/>
        <v>-135877138570</v>
      </c>
      <c r="G55" s="4">
        <v>0</v>
      </c>
      <c r="H55" s="4">
        <v>0</v>
      </c>
      <c r="I55" s="4">
        <v>0</v>
      </c>
      <c r="J55" s="4">
        <v>28880000</v>
      </c>
      <c r="K55" s="24">
        <f t="shared" si="5"/>
        <v>-5403050000</v>
      </c>
      <c r="L55" s="4">
        <v>1292</v>
      </c>
      <c r="M55" s="4">
        <v>2457</v>
      </c>
      <c r="N55" s="4">
        <v>152</v>
      </c>
      <c r="O55" s="4">
        <v>278</v>
      </c>
      <c r="P55" s="4">
        <v>1479400</v>
      </c>
      <c r="Q55" s="4">
        <v>3338900</v>
      </c>
      <c r="R55" s="5">
        <v>-1.09E-2</v>
      </c>
      <c r="S55" s="4">
        <v>4980400</v>
      </c>
      <c r="T55" s="4">
        <f t="shared" si="2"/>
        <v>4019600</v>
      </c>
      <c r="U55" s="4">
        <f t="shared" si="6"/>
        <v>2793900</v>
      </c>
      <c r="V55" s="5">
        <v>2.1700000000000001E-2</v>
      </c>
    </row>
    <row r="56" spans="1:22" x14ac:dyDescent="0.2">
      <c r="A56" s="16" t="s">
        <v>229</v>
      </c>
      <c r="B56" s="4">
        <v>1109000</v>
      </c>
      <c r="C56" s="4">
        <v>260595</v>
      </c>
      <c r="D56" s="4">
        <v>848405</v>
      </c>
      <c r="E56" s="4">
        <v>31265240000</v>
      </c>
      <c r="F56" s="4">
        <f t="shared" si="4"/>
        <v>-120926828570</v>
      </c>
      <c r="G56" s="4">
        <v>0</v>
      </c>
      <c r="H56" s="4">
        <v>0</v>
      </c>
      <c r="I56" s="4">
        <v>0</v>
      </c>
      <c r="J56" s="4">
        <v>28880000</v>
      </c>
      <c r="K56" s="24">
        <f t="shared" si="5"/>
        <v>-5431930000</v>
      </c>
      <c r="L56" s="4">
        <v>3350</v>
      </c>
      <c r="M56" s="4">
        <v>2212</v>
      </c>
      <c r="N56" s="4">
        <v>436</v>
      </c>
      <c r="O56" s="4">
        <v>301</v>
      </c>
      <c r="P56" s="4">
        <v>4829100</v>
      </c>
      <c r="Q56" s="4">
        <v>3306900</v>
      </c>
      <c r="R56" s="5">
        <v>3.6699999999999997E-2</v>
      </c>
      <c r="S56" s="4">
        <v>8383100</v>
      </c>
      <c r="T56" s="4">
        <f t="shared" si="2"/>
        <v>3717700</v>
      </c>
      <c r="U56" s="4">
        <f t="shared" si="6"/>
        <v>2395400</v>
      </c>
      <c r="V56" s="5">
        <v>5.21E-2</v>
      </c>
    </row>
    <row r="57" spans="1:22" x14ac:dyDescent="0.2">
      <c r="A57" s="16" t="s">
        <v>228</v>
      </c>
      <c r="B57" s="4">
        <v>4900</v>
      </c>
      <c r="C57" s="4">
        <v>419117</v>
      </c>
      <c r="D57" s="4">
        <v>-414217</v>
      </c>
      <c r="E57" s="4">
        <v>-14775780000</v>
      </c>
      <c r="F57" s="4">
        <f t="shared" si="4"/>
        <v>-152192068570</v>
      </c>
      <c r="K57" s="24">
        <f t="shared" si="5"/>
        <v>-5460810000</v>
      </c>
      <c r="L57" s="4">
        <v>876</v>
      </c>
      <c r="M57" s="4">
        <v>1304</v>
      </c>
      <c r="N57" s="4">
        <v>86</v>
      </c>
      <c r="O57" s="4">
        <v>172</v>
      </c>
      <c r="P57" s="4">
        <v>973000</v>
      </c>
      <c r="Q57" s="4">
        <v>1722300</v>
      </c>
      <c r="R57" s="5">
        <v>-1.26E-2</v>
      </c>
      <c r="S57" s="4">
        <v>2793900</v>
      </c>
      <c r="T57" s="4">
        <f t="shared" si="2"/>
        <v>3619570</v>
      </c>
      <c r="U57" s="4">
        <f t="shared" si="6"/>
        <v>2395400</v>
      </c>
      <c r="V57" s="5">
        <v>1.3999999999999999E-2</v>
      </c>
    </row>
    <row r="58" spans="1:22" x14ac:dyDescent="0.2">
      <c r="A58" s="16" t="s">
        <v>227</v>
      </c>
      <c r="B58" s="4">
        <v>41500</v>
      </c>
      <c r="C58" s="4">
        <v>60649</v>
      </c>
      <c r="D58" s="4">
        <v>-19149</v>
      </c>
      <c r="E58" s="4">
        <v>-698970000</v>
      </c>
      <c r="F58" s="4">
        <f t="shared" si="4"/>
        <v>-137416288570</v>
      </c>
      <c r="G58" s="4">
        <v>0</v>
      </c>
      <c r="H58" s="4">
        <v>0</v>
      </c>
      <c r="I58" s="4">
        <v>0</v>
      </c>
      <c r="J58" s="4">
        <v>86000000</v>
      </c>
      <c r="K58" s="24">
        <f t="shared" si="5"/>
        <v>-5460810000</v>
      </c>
      <c r="L58" s="4">
        <v>1830</v>
      </c>
      <c r="M58" s="4">
        <v>1417</v>
      </c>
      <c r="N58" s="4">
        <v>208</v>
      </c>
      <c r="O58" s="4">
        <v>184</v>
      </c>
      <c r="P58" s="4">
        <v>2213300</v>
      </c>
      <c r="Q58" s="4">
        <v>1983200</v>
      </c>
      <c r="R58" s="5">
        <v>1.2699999999999999E-2</v>
      </c>
      <c r="S58" s="4">
        <v>4438900</v>
      </c>
      <c r="T58" s="4">
        <f t="shared" si="2"/>
        <v>3357250</v>
      </c>
      <c r="U58" s="4">
        <f t="shared" si="6"/>
        <v>2395400</v>
      </c>
      <c r="V58" s="5">
        <v>2.76E-2</v>
      </c>
    </row>
    <row r="59" spans="1:22" x14ac:dyDescent="0.2">
      <c r="A59" s="16" t="s">
        <v>226</v>
      </c>
      <c r="B59" s="4">
        <v>187200</v>
      </c>
      <c r="C59" s="4">
        <v>91738</v>
      </c>
      <c r="D59" s="4">
        <v>95462</v>
      </c>
      <c r="E59" s="4">
        <v>3410140000</v>
      </c>
      <c r="F59" s="4">
        <f t="shared" si="4"/>
        <v>-136717318570</v>
      </c>
      <c r="K59" s="24">
        <f t="shared" si="5"/>
        <v>-5546810000</v>
      </c>
      <c r="L59" s="4">
        <v>2538</v>
      </c>
      <c r="M59" s="4">
        <v>1746</v>
      </c>
      <c r="N59" s="4">
        <v>238</v>
      </c>
      <c r="O59" s="4">
        <v>223</v>
      </c>
      <c r="P59" s="4">
        <v>2935800</v>
      </c>
      <c r="Q59" s="4">
        <v>2354900</v>
      </c>
      <c r="R59" s="5">
        <v>2.8999999999999998E-3</v>
      </c>
      <c r="S59" s="4">
        <v>5498200</v>
      </c>
      <c r="T59" s="4">
        <f t="shared" si="2"/>
        <v>3208400</v>
      </c>
      <c r="U59" s="4">
        <f t="shared" si="6"/>
        <v>2395400</v>
      </c>
      <c r="V59" s="5">
        <v>2.63E-2</v>
      </c>
    </row>
    <row r="60" spans="1:22" x14ac:dyDescent="0.2">
      <c r="A60" s="16" t="s">
        <v>225</v>
      </c>
      <c r="B60" s="4">
        <v>184300</v>
      </c>
      <c r="C60" s="4">
        <v>65400</v>
      </c>
      <c r="D60" s="4">
        <v>118900</v>
      </c>
      <c r="E60" s="4">
        <v>4244580000</v>
      </c>
      <c r="F60" s="4">
        <f t="shared" si="4"/>
        <v>-140127458570</v>
      </c>
      <c r="G60" s="4">
        <v>0</v>
      </c>
      <c r="H60" s="4">
        <v>0</v>
      </c>
      <c r="I60" s="4">
        <v>0</v>
      </c>
      <c r="J60" s="4">
        <v>-269260000</v>
      </c>
      <c r="K60" s="24">
        <f t="shared" si="5"/>
        <v>-5546810000</v>
      </c>
      <c r="L60" s="4">
        <v>1791</v>
      </c>
      <c r="M60" s="4">
        <v>1401</v>
      </c>
      <c r="N60" s="4">
        <v>220</v>
      </c>
      <c r="O60" s="4">
        <v>151</v>
      </c>
      <c r="P60" s="4">
        <v>2478700</v>
      </c>
      <c r="Q60" s="4">
        <v>1706300</v>
      </c>
      <c r="R60" s="5">
        <v>1.5800000000000002E-2</v>
      </c>
      <c r="S60" s="4">
        <v>4298700</v>
      </c>
      <c r="T60" s="4">
        <f t="shared" si="2"/>
        <v>2967770</v>
      </c>
      <c r="U60" s="4">
        <f t="shared" si="6"/>
        <v>2395400</v>
      </c>
      <c r="V60" s="5">
        <v>3.4799999999999998E-2</v>
      </c>
    </row>
    <row r="61" spans="1:22" x14ac:dyDescent="0.2">
      <c r="A61" s="16" t="s">
        <v>224</v>
      </c>
      <c r="B61" s="4">
        <v>22400</v>
      </c>
      <c r="C61" s="4">
        <v>44800</v>
      </c>
      <c r="D61" s="4">
        <v>-22400</v>
      </c>
      <c r="E61" s="4">
        <v>-783670000</v>
      </c>
      <c r="F61" s="4">
        <f t="shared" si="4"/>
        <v>-144372038570</v>
      </c>
      <c r="G61" s="4">
        <v>0</v>
      </c>
      <c r="H61" s="4">
        <v>0</v>
      </c>
      <c r="I61" s="4">
        <v>0</v>
      </c>
      <c r="J61" s="4">
        <v>251940000</v>
      </c>
      <c r="K61" s="24">
        <f t="shared" si="5"/>
        <v>-5277550000</v>
      </c>
      <c r="L61" s="4">
        <v>554</v>
      </c>
      <c r="M61" s="4">
        <v>1418</v>
      </c>
      <c r="N61" s="4">
        <v>35</v>
      </c>
      <c r="O61" s="4">
        <v>167</v>
      </c>
      <c r="P61" s="4">
        <v>454500</v>
      </c>
      <c r="Q61" s="4">
        <v>1757700</v>
      </c>
      <c r="R61" s="5">
        <v>-1.29E-2</v>
      </c>
      <c r="S61" s="4">
        <v>2395400</v>
      </c>
      <c r="T61" s="4">
        <f t="shared" si="2"/>
        <v>3042490</v>
      </c>
      <c r="U61" s="4">
        <f t="shared" si="6"/>
        <v>2764300</v>
      </c>
      <c r="V61" s="5">
        <v>1.84E-2</v>
      </c>
    </row>
    <row r="62" spans="1:22" x14ac:dyDescent="0.2">
      <c r="A62" s="16" t="s">
        <v>223</v>
      </c>
      <c r="B62" s="4">
        <v>75600</v>
      </c>
      <c r="C62" s="4">
        <v>33100</v>
      </c>
      <c r="D62" s="4">
        <v>42500</v>
      </c>
      <c r="E62" s="4">
        <v>1495070000</v>
      </c>
      <c r="F62" s="4">
        <f t="shared" si="4"/>
        <v>-143588368570</v>
      </c>
      <c r="G62" s="4">
        <v>0</v>
      </c>
      <c r="H62" s="4">
        <v>0</v>
      </c>
      <c r="I62" s="4">
        <v>0</v>
      </c>
      <c r="J62" s="4">
        <v>84840000</v>
      </c>
      <c r="K62" s="24">
        <f t="shared" si="5"/>
        <v>-5529490000</v>
      </c>
      <c r="L62" s="4">
        <v>1381</v>
      </c>
      <c r="M62" s="4">
        <v>1141</v>
      </c>
      <c r="N62" s="4">
        <v>157</v>
      </c>
      <c r="O62" s="4">
        <v>106</v>
      </c>
      <c r="P62" s="4">
        <v>1702800</v>
      </c>
      <c r="Q62" s="4">
        <v>1138200</v>
      </c>
      <c r="R62" s="5">
        <v>2.8999999999999998E-3</v>
      </c>
      <c r="S62" s="4">
        <v>2971000</v>
      </c>
      <c r="T62" s="4">
        <f t="shared" si="2"/>
        <v>2924820</v>
      </c>
      <c r="U62" s="4">
        <f t="shared" si="6"/>
        <v>1812600</v>
      </c>
      <c r="V62" s="5">
        <v>1.9599999999999999E-2</v>
      </c>
    </row>
    <row r="63" spans="1:22" x14ac:dyDescent="0.2">
      <c r="A63" s="16" t="s">
        <v>222</v>
      </c>
      <c r="B63" s="4">
        <v>132600</v>
      </c>
      <c r="C63" s="4">
        <v>328000</v>
      </c>
      <c r="D63" s="4">
        <v>-195400</v>
      </c>
      <c r="E63" s="4">
        <v>-6878010000</v>
      </c>
      <c r="F63" s="4">
        <f t="shared" si="4"/>
        <v>-145083438570</v>
      </c>
      <c r="G63" s="4">
        <v>0</v>
      </c>
      <c r="H63" s="4">
        <v>0</v>
      </c>
      <c r="I63" s="4">
        <v>0</v>
      </c>
      <c r="J63" s="4">
        <v>-295500000</v>
      </c>
      <c r="K63" s="24">
        <f t="shared" si="5"/>
        <v>-5614330000</v>
      </c>
      <c r="L63" s="4">
        <v>1139</v>
      </c>
      <c r="M63" s="4">
        <v>1512</v>
      </c>
      <c r="N63" s="4">
        <v>99</v>
      </c>
      <c r="O63" s="4">
        <v>158</v>
      </c>
      <c r="P63" s="4">
        <v>1218900</v>
      </c>
      <c r="Q63" s="4">
        <v>1937000</v>
      </c>
      <c r="R63" s="5">
        <v>2.8999999999999998E-3</v>
      </c>
      <c r="S63" s="4">
        <v>3266900</v>
      </c>
      <c r="T63" s="4">
        <f t="shared" si="2"/>
        <v>3106860</v>
      </c>
      <c r="U63" s="4">
        <f t="shared" si="6"/>
        <v>1812600</v>
      </c>
      <c r="V63" s="5">
        <v>1.55E-2</v>
      </c>
    </row>
    <row r="64" spans="1:22" x14ac:dyDescent="0.2">
      <c r="A64" s="16" t="s">
        <v>221</v>
      </c>
      <c r="B64" s="4">
        <v>9800</v>
      </c>
      <c r="C64" s="4">
        <v>45514</v>
      </c>
      <c r="D64" s="4">
        <v>-35714</v>
      </c>
      <c r="E64" s="4">
        <v>-1252900000</v>
      </c>
      <c r="F64" s="4">
        <f t="shared" si="4"/>
        <v>-138205428570</v>
      </c>
      <c r="G64" s="4">
        <v>0</v>
      </c>
      <c r="H64" s="4">
        <v>0</v>
      </c>
      <c r="I64" s="4">
        <v>0</v>
      </c>
      <c r="J64" s="4">
        <v>-389600000</v>
      </c>
      <c r="K64" s="24">
        <f t="shared" si="5"/>
        <v>-5318830000</v>
      </c>
      <c r="L64" s="4">
        <v>1045</v>
      </c>
      <c r="M64" s="4">
        <v>1242</v>
      </c>
      <c r="N64" s="4">
        <v>97</v>
      </c>
      <c r="O64" s="4">
        <v>106</v>
      </c>
      <c r="P64" s="4">
        <v>1202400</v>
      </c>
      <c r="Q64" s="4">
        <v>1336700</v>
      </c>
      <c r="R64" s="5">
        <v>1.01E-2</v>
      </c>
      <c r="S64" s="4">
        <v>2764300</v>
      </c>
      <c r="T64" s="4">
        <f t="shared" si="2"/>
        <v>3083460</v>
      </c>
      <c r="U64" s="4">
        <f t="shared" si="6"/>
        <v>1812600</v>
      </c>
      <c r="V64" s="5">
        <v>2.1299999999999999E-2</v>
      </c>
    </row>
    <row r="65" spans="1:22" x14ac:dyDescent="0.2">
      <c r="A65" s="16" t="s">
        <v>220</v>
      </c>
      <c r="B65" s="4">
        <v>2300</v>
      </c>
      <c r="C65" s="4">
        <v>75000</v>
      </c>
      <c r="D65" s="4">
        <v>-72700</v>
      </c>
      <c r="E65" s="4">
        <v>-2533840000</v>
      </c>
      <c r="F65" s="4">
        <f t="shared" si="4"/>
        <v>-136952528570</v>
      </c>
      <c r="G65" s="4">
        <v>0</v>
      </c>
      <c r="H65" s="4">
        <v>0</v>
      </c>
      <c r="I65" s="4">
        <v>0</v>
      </c>
      <c r="J65" s="4">
        <v>-194260000</v>
      </c>
      <c r="K65" s="24">
        <f t="shared" si="5"/>
        <v>-4929230000</v>
      </c>
      <c r="L65" s="4">
        <v>553</v>
      </c>
      <c r="M65" s="4">
        <v>1130</v>
      </c>
      <c r="N65" s="4">
        <v>37</v>
      </c>
      <c r="O65" s="4">
        <v>83</v>
      </c>
      <c r="P65" s="4">
        <v>512300</v>
      </c>
      <c r="Q65" s="4">
        <v>1166400</v>
      </c>
      <c r="R65" s="5">
        <v>-4.3E-3</v>
      </c>
      <c r="S65" s="4">
        <v>3385600</v>
      </c>
      <c r="T65" s="4">
        <f t="shared" si="2"/>
        <v>2953350</v>
      </c>
      <c r="U65" s="4">
        <f t="shared" si="6"/>
        <v>1812600</v>
      </c>
      <c r="V65" s="5">
        <v>1.9900000000000001E-2</v>
      </c>
    </row>
    <row r="66" spans="1:22" x14ac:dyDescent="0.2">
      <c r="A66" s="16" t="s">
        <v>219</v>
      </c>
      <c r="B66" s="4">
        <v>450100</v>
      </c>
      <c r="C66" s="4">
        <v>34520</v>
      </c>
      <c r="D66" s="4">
        <v>415580</v>
      </c>
      <c r="E66" s="4">
        <v>14600250000</v>
      </c>
      <c r="F66" s="4">
        <f t="shared" si="4"/>
        <v>-134418688570</v>
      </c>
      <c r="G66" s="4">
        <v>0</v>
      </c>
      <c r="H66" s="4">
        <v>0</v>
      </c>
      <c r="I66" s="4">
        <v>0</v>
      </c>
      <c r="J66" s="4">
        <v>-208140000</v>
      </c>
      <c r="K66" s="24">
        <f t="shared" si="5"/>
        <v>-4734970000</v>
      </c>
      <c r="L66" s="4">
        <v>2389</v>
      </c>
      <c r="M66" s="4">
        <v>2451</v>
      </c>
      <c r="N66" s="4">
        <v>221</v>
      </c>
      <c r="O66" s="4">
        <v>165</v>
      </c>
      <c r="P66" s="4">
        <v>2687000</v>
      </c>
      <c r="Q66" s="4">
        <v>2560900</v>
      </c>
      <c r="R66" s="5">
        <v>1.0200000000000001E-2</v>
      </c>
      <c r="S66" s="4">
        <v>5364100</v>
      </c>
      <c r="T66" s="4">
        <f t="shared" si="2"/>
        <v>2687550</v>
      </c>
      <c r="U66" s="4">
        <f t="shared" si="6"/>
        <v>1812600</v>
      </c>
      <c r="V66" s="5">
        <v>3.0899999999999997E-2</v>
      </c>
    </row>
    <row r="67" spans="1:22" x14ac:dyDescent="0.2">
      <c r="A67" s="16" t="s">
        <v>218</v>
      </c>
      <c r="B67" s="4">
        <v>51900</v>
      </c>
      <c r="C67" s="4">
        <v>76747</v>
      </c>
      <c r="D67" s="4">
        <v>-24847</v>
      </c>
      <c r="E67" s="4">
        <v>-857210000</v>
      </c>
      <c r="F67" s="4">
        <f t="shared" si="4"/>
        <v>-149018938570</v>
      </c>
      <c r="G67" s="4">
        <v>0</v>
      </c>
      <c r="H67" s="4">
        <v>0</v>
      </c>
      <c r="I67" s="4">
        <v>0</v>
      </c>
      <c r="J67" s="4">
        <v>-208140000</v>
      </c>
      <c r="K67" s="24">
        <f t="shared" si="5"/>
        <v>-4526830000</v>
      </c>
      <c r="L67" s="4">
        <v>748</v>
      </c>
      <c r="M67" s="4">
        <v>840</v>
      </c>
      <c r="N67" s="4">
        <v>59</v>
      </c>
      <c r="O67" s="4">
        <v>87</v>
      </c>
      <c r="P67" s="4">
        <v>740700</v>
      </c>
      <c r="Q67" s="4">
        <v>956100</v>
      </c>
      <c r="R67" s="5">
        <v>8.8000000000000005E-3</v>
      </c>
      <c r="S67" s="4">
        <v>1812600</v>
      </c>
      <c r="T67" s="4">
        <f t="shared" si="2"/>
        <v>2669220</v>
      </c>
      <c r="U67" s="4">
        <f t="shared" si="6"/>
        <v>1794300</v>
      </c>
      <c r="V67" s="5">
        <v>1.1599999999999999E-2</v>
      </c>
    </row>
    <row r="68" spans="1:22" x14ac:dyDescent="0.2">
      <c r="A68" s="16" t="s">
        <v>217</v>
      </c>
      <c r="B68" s="4">
        <v>112000</v>
      </c>
      <c r="C68" s="4">
        <v>26800</v>
      </c>
      <c r="D68" s="4">
        <v>85200</v>
      </c>
      <c r="E68" s="4">
        <v>2889700000</v>
      </c>
      <c r="F68" s="4">
        <f t="shared" si="4"/>
        <v>-148161728570</v>
      </c>
      <c r="G68" s="4">
        <v>0</v>
      </c>
      <c r="H68" s="4">
        <v>0</v>
      </c>
      <c r="I68" s="4">
        <v>0</v>
      </c>
      <c r="J68" s="4">
        <v>-366595000</v>
      </c>
      <c r="K68" s="24">
        <f t="shared" si="5"/>
        <v>-4318690000</v>
      </c>
      <c r="L68" s="4">
        <v>1117</v>
      </c>
      <c r="M68" s="4">
        <v>788</v>
      </c>
      <c r="N68" s="4">
        <v>83</v>
      </c>
      <c r="O68" s="4">
        <v>46</v>
      </c>
      <c r="P68" s="4">
        <v>988600</v>
      </c>
      <c r="Q68" s="4">
        <v>772400</v>
      </c>
      <c r="R68" s="5">
        <v>1.9400000000000001E-2</v>
      </c>
      <c r="S68" s="4">
        <v>1815700</v>
      </c>
      <c r="T68" s="4">
        <f t="shared" si="2"/>
        <v>2610460</v>
      </c>
      <c r="U68" s="4">
        <f t="shared" si="6"/>
        <v>1794300</v>
      </c>
      <c r="V68" s="5">
        <v>3.3399999999999999E-2</v>
      </c>
    </row>
    <row r="69" spans="1:22" x14ac:dyDescent="0.2">
      <c r="A69" s="16" t="s">
        <v>216</v>
      </c>
      <c r="B69" s="4">
        <v>20000</v>
      </c>
      <c r="C69" s="4">
        <v>169000</v>
      </c>
      <c r="D69" s="4">
        <v>-149000</v>
      </c>
      <c r="E69" s="4">
        <v>-5064150000</v>
      </c>
      <c r="F69" s="4">
        <f t="shared" si="4"/>
        <v>-151051428570</v>
      </c>
      <c r="G69" s="4">
        <v>0</v>
      </c>
      <c r="H69" s="4">
        <v>0</v>
      </c>
      <c r="I69" s="4">
        <v>0</v>
      </c>
      <c r="J69" s="4">
        <v>475115000</v>
      </c>
      <c r="K69" s="24">
        <f t="shared" si="5"/>
        <v>-3952095000</v>
      </c>
      <c r="L69" s="4">
        <v>953</v>
      </c>
      <c r="M69" s="4">
        <v>2826</v>
      </c>
      <c r="N69" s="4">
        <v>63</v>
      </c>
      <c r="O69" s="4">
        <v>215</v>
      </c>
      <c r="P69" s="4">
        <v>897700</v>
      </c>
      <c r="Q69" s="4">
        <v>2915500</v>
      </c>
      <c r="R69" s="5">
        <v>-2.9700000000000001E-2</v>
      </c>
      <c r="S69" s="4">
        <v>4009700</v>
      </c>
      <c r="T69" s="4">
        <f t="shared" si="2"/>
        <v>2339030</v>
      </c>
      <c r="U69" s="4">
        <f t="shared" si="6"/>
        <v>1794300</v>
      </c>
      <c r="V69" s="5">
        <v>3.8800000000000001E-2</v>
      </c>
    </row>
    <row r="70" spans="1:22" x14ac:dyDescent="0.2">
      <c r="A70" s="16" t="s">
        <v>215</v>
      </c>
      <c r="B70" s="4">
        <v>41200</v>
      </c>
      <c r="C70" s="4">
        <v>189710</v>
      </c>
      <c r="D70" s="4">
        <v>-148510</v>
      </c>
      <c r="E70" s="4">
        <v>-5171050000</v>
      </c>
      <c r="F70" s="4">
        <f t="shared" si="4"/>
        <v>-145987278570</v>
      </c>
      <c r="G70" s="4">
        <v>0</v>
      </c>
      <c r="H70" s="4">
        <v>0</v>
      </c>
      <c r="I70" s="4">
        <v>0</v>
      </c>
      <c r="J70" s="4">
        <v>-111350000</v>
      </c>
      <c r="K70" s="24">
        <f t="shared" si="5"/>
        <v>-4427210000</v>
      </c>
      <c r="L70" s="4">
        <v>620</v>
      </c>
      <c r="M70" s="4">
        <v>1547</v>
      </c>
      <c r="N70" s="4">
        <v>37</v>
      </c>
      <c r="O70" s="4">
        <v>119</v>
      </c>
      <c r="P70" s="4">
        <v>484500</v>
      </c>
      <c r="Q70" s="4">
        <v>1390900</v>
      </c>
      <c r="R70" s="5">
        <v>-1.15E-2</v>
      </c>
      <c r="S70" s="4">
        <v>1892400</v>
      </c>
      <c r="T70" s="4">
        <f t="shared" si="2"/>
        <v>2251610</v>
      </c>
      <c r="U70" s="4">
        <f t="shared" si="6"/>
        <v>1794300</v>
      </c>
      <c r="V70" s="5">
        <v>1.7100000000000001E-2</v>
      </c>
    </row>
    <row r="71" spans="1:22" x14ac:dyDescent="0.2">
      <c r="A71" s="16" t="s">
        <v>214</v>
      </c>
      <c r="B71" s="4">
        <v>60000</v>
      </c>
      <c r="C71" s="4">
        <v>80754</v>
      </c>
      <c r="D71" s="4">
        <v>-20754</v>
      </c>
      <c r="E71" s="4">
        <v>-737960000</v>
      </c>
      <c r="F71" s="4">
        <f t="shared" si="4"/>
        <v>-140816228570</v>
      </c>
      <c r="G71" s="4">
        <v>0</v>
      </c>
      <c r="H71" s="4">
        <v>0</v>
      </c>
      <c r="I71" s="4">
        <v>0</v>
      </c>
      <c r="J71" s="4">
        <v>-576590000</v>
      </c>
      <c r="K71" s="24">
        <f t="shared" si="5"/>
        <v>-4315860000</v>
      </c>
      <c r="L71" s="4">
        <v>1173</v>
      </c>
      <c r="M71" s="4">
        <v>1447</v>
      </c>
      <c r="N71" s="4">
        <v>111</v>
      </c>
      <c r="O71" s="4">
        <v>149</v>
      </c>
      <c r="P71" s="4">
        <v>1305600</v>
      </c>
      <c r="Q71" s="4">
        <v>1734700</v>
      </c>
      <c r="R71" s="5">
        <v>7.1999999999999998E-3</v>
      </c>
      <c r="S71" s="4">
        <v>3142600</v>
      </c>
      <c r="T71" s="4">
        <f t="shared" si="2"/>
        <v>2115180</v>
      </c>
      <c r="U71" s="4">
        <f t="shared" si="6"/>
        <v>1794300</v>
      </c>
      <c r="V71" s="5">
        <v>1.9900000000000001E-2</v>
      </c>
    </row>
    <row r="72" spans="1:22" x14ac:dyDescent="0.2">
      <c r="A72" s="16" t="s">
        <v>213</v>
      </c>
      <c r="B72" s="4">
        <v>34900</v>
      </c>
      <c r="C72" s="4">
        <v>175752</v>
      </c>
      <c r="D72" s="4">
        <v>-140852</v>
      </c>
      <c r="E72" s="4">
        <v>-4905290000</v>
      </c>
      <c r="F72" s="4">
        <f t="shared" si="4"/>
        <v>-140078268570</v>
      </c>
      <c r="K72" s="24">
        <f t="shared" si="5"/>
        <v>-3739270000</v>
      </c>
      <c r="L72" s="4">
        <v>890</v>
      </c>
      <c r="M72" s="4">
        <v>1064</v>
      </c>
      <c r="N72" s="4">
        <v>44</v>
      </c>
      <c r="O72" s="4">
        <v>89</v>
      </c>
      <c r="P72" s="4">
        <v>678700</v>
      </c>
      <c r="Q72" s="4">
        <v>1043200</v>
      </c>
      <c r="R72" s="5">
        <v>-5.6999999999999993E-3</v>
      </c>
      <c r="S72" s="4">
        <v>1794300</v>
      </c>
      <c r="T72" s="4">
        <f t="shared" si="2"/>
        <v>2023630</v>
      </c>
      <c r="U72" s="4">
        <f t="shared" si="6"/>
        <v>1629300</v>
      </c>
      <c r="V72" s="5">
        <v>1.29E-2</v>
      </c>
    </row>
    <row r="73" spans="1:22" x14ac:dyDescent="0.2">
      <c r="A73" s="16" t="s">
        <v>212</v>
      </c>
      <c r="B73" s="4">
        <v>351462</v>
      </c>
      <c r="C73" s="4">
        <v>257200</v>
      </c>
      <c r="D73" s="4">
        <v>94262</v>
      </c>
      <c r="E73" s="4">
        <v>3429000000</v>
      </c>
      <c r="F73" s="4">
        <f t="shared" si="4"/>
        <v>-135172978570</v>
      </c>
      <c r="G73" s="4">
        <v>0</v>
      </c>
      <c r="H73" s="4">
        <v>0</v>
      </c>
      <c r="I73" s="4">
        <v>0</v>
      </c>
      <c r="J73" s="4">
        <v>-1993795000</v>
      </c>
      <c r="K73" s="24">
        <f t="shared" si="5"/>
        <v>-3739270000</v>
      </c>
      <c r="L73" s="4">
        <v>2770</v>
      </c>
      <c r="M73" s="4">
        <v>2422</v>
      </c>
      <c r="N73" s="4">
        <v>246</v>
      </c>
      <c r="O73" s="4">
        <v>163</v>
      </c>
      <c r="P73" s="4">
        <v>2638800</v>
      </c>
      <c r="Q73" s="4">
        <v>2210800</v>
      </c>
      <c r="R73" s="5">
        <v>2.5000000000000001E-2</v>
      </c>
      <c r="S73" s="4">
        <v>5087300</v>
      </c>
      <c r="T73" s="4">
        <f t="shared" si="2"/>
        <v>1773450</v>
      </c>
      <c r="U73" s="4">
        <f t="shared" si="6"/>
        <v>1228100</v>
      </c>
      <c r="V73" s="5">
        <v>4.2300000000000004E-2</v>
      </c>
    </row>
    <row r="74" spans="1:22" x14ac:dyDescent="0.2">
      <c r="A74" s="16" t="s">
        <v>211</v>
      </c>
      <c r="B74" s="4">
        <v>90900</v>
      </c>
      <c r="C74" s="4">
        <v>48787</v>
      </c>
      <c r="D74" s="4">
        <v>42113</v>
      </c>
      <c r="E74" s="4">
        <v>1447770000</v>
      </c>
      <c r="F74" s="4">
        <f t="shared" ref="F74:F79" si="7">E74+F75</f>
        <v>-138601978570</v>
      </c>
      <c r="G74" s="4">
        <v>0</v>
      </c>
      <c r="H74" s="4">
        <v>0</v>
      </c>
      <c r="I74" s="4">
        <v>0</v>
      </c>
      <c r="J74" s="4">
        <v>81580000</v>
      </c>
      <c r="K74" s="24">
        <f t="shared" ref="K74:K79" si="8">K75+J74</f>
        <v>-1745475000</v>
      </c>
      <c r="L74" s="4">
        <v>1248</v>
      </c>
      <c r="M74" s="4">
        <v>1142</v>
      </c>
      <c r="N74" s="4">
        <v>117</v>
      </c>
      <c r="O74" s="4">
        <v>93</v>
      </c>
      <c r="P74" s="4">
        <v>1342800</v>
      </c>
      <c r="Q74" s="4">
        <v>1177200</v>
      </c>
      <c r="R74" s="5">
        <v>3.0000000000000001E-3</v>
      </c>
      <c r="S74" s="4">
        <v>2530300</v>
      </c>
      <c r="T74" s="4">
        <f t="shared" ref="T74:T79" si="9">AVERAGE(S75:S84)</f>
        <v>1690460</v>
      </c>
      <c r="U74" s="4">
        <f t="shared" ref="U74:U79" si="10">MIN(S75:S79)</f>
        <v>1228100</v>
      </c>
      <c r="V74" s="5">
        <v>1.46E-2</v>
      </c>
    </row>
    <row r="75" spans="1:22" x14ac:dyDescent="0.2">
      <c r="A75" s="16" t="s">
        <v>210</v>
      </c>
      <c r="B75" s="4">
        <v>9600</v>
      </c>
      <c r="C75" s="4">
        <v>22600</v>
      </c>
      <c r="D75" s="4">
        <v>-13000</v>
      </c>
      <c r="E75" s="4">
        <v>-443050000</v>
      </c>
      <c r="F75" s="4">
        <f t="shared" si="7"/>
        <v>-140049748570</v>
      </c>
      <c r="G75" s="4">
        <v>0</v>
      </c>
      <c r="H75" s="4">
        <v>0</v>
      </c>
      <c r="I75" s="4">
        <v>0</v>
      </c>
      <c r="J75" s="4">
        <v>81580000</v>
      </c>
      <c r="K75" s="24">
        <f t="shared" si="8"/>
        <v>-1827055000</v>
      </c>
      <c r="L75" s="4">
        <v>681</v>
      </c>
      <c r="M75" s="4">
        <v>838</v>
      </c>
      <c r="N75" s="4">
        <v>70</v>
      </c>
      <c r="O75" s="4">
        <v>92</v>
      </c>
      <c r="P75" s="4">
        <v>729500</v>
      </c>
      <c r="Q75" s="4">
        <v>1147700</v>
      </c>
      <c r="R75" s="5">
        <v>3.0000000000000001E-3</v>
      </c>
      <c r="S75" s="4">
        <v>2084500</v>
      </c>
      <c r="T75" s="4">
        <f t="shared" si="9"/>
        <v>1642800</v>
      </c>
      <c r="U75" s="4">
        <f t="shared" si="10"/>
        <v>1018200</v>
      </c>
      <c r="V75" s="5">
        <v>1.1699999999999999E-2</v>
      </c>
    </row>
    <row r="76" spans="1:22" x14ac:dyDescent="0.2">
      <c r="A76" s="16" t="s">
        <v>208</v>
      </c>
      <c r="B76" s="4">
        <v>317300</v>
      </c>
      <c r="C76" s="4">
        <v>14500</v>
      </c>
      <c r="D76" s="4">
        <v>302800</v>
      </c>
      <c r="E76" s="4">
        <v>10279380000</v>
      </c>
      <c r="F76" s="4">
        <f t="shared" si="7"/>
        <v>-139606698570</v>
      </c>
      <c r="G76" s="4">
        <v>0</v>
      </c>
      <c r="H76" s="4">
        <v>0</v>
      </c>
      <c r="I76" s="4">
        <v>0</v>
      </c>
      <c r="J76" s="4">
        <v>81700000</v>
      </c>
      <c r="K76" s="24">
        <f t="shared" si="8"/>
        <v>-1908635000</v>
      </c>
      <c r="L76" s="4">
        <v>1452</v>
      </c>
      <c r="M76" s="4">
        <v>960</v>
      </c>
      <c r="N76" s="4">
        <v>134</v>
      </c>
      <c r="O76" s="4">
        <v>86</v>
      </c>
      <c r="P76" s="4">
        <v>1575300</v>
      </c>
      <c r="Q76" s="4">
        <v>980300</v>
      </c>
      <c r="R76" s="5">
        <v>1.8100000000000002E-2</v>
      </c>
      <c r="S76" s="4">
        <v>2706100</v>
      </c>
      <c r="T76" s="4">
        <f t="shared" si="9"/>
        <v>1483190</v>
      </c>
      <c r="U76" s="4">
        <f t="shared" si="10"/>
        <v>1018200</v>
      </c>
      <c r="V76" s="5">
        <v>2.1899999999999999E-2</v>
      </c>
    </row>
    <row r="77" spans="1:22" x14ac:dyDescent="0.2">
      <c r="A77" s="16" t="s">
        <v>207</v>
      </c>
      <c r="B77" s="4">
        <v>203500</v>
      </c>
      <c r="C77" s="4">
        <v>5700</v>
      </c>
      <c r="D77" s="4">
        <v>197800</v>
      </c>
      <c r="E77" s="4">
        <v>6608920000</v>
      </c>
      <c r="F77" s="4">
        <f t="shared" si="7"/>
        <v>-149886078570</v>
      </c>
      <c r="G77" s="4">
        <v>0</v>
      </c>
      <c r="H77" s="4">
        <v>0</v>
      </c>
      <c r="I77" s="4">
        <v>0</v>
      </c>
      <c r="J77" s="4">
        <v>26640000</v>
      </c>
      <c r="K77" s="24">
        <f t="shared" si="8"/>
        <v>-1990335000</v>
      </c>
      <c r="L77" s="4">
        <v>951</v>
      </c>
      <c r="M77" s="4">
        <v>689</v>
      </c>
      <c r="N77" s="4">
        <v>74</v>
      </c>
      <c r="O77" s="4">
        <v>32</v>
      </c>
      <c r="P77" s="4">
        <v>941100</v>
      </c>
      <c r="Q77" s="4">
        <v>571600</v>
      </c>
      <c r="R77" s="5">
        <v>0</v>
      </c>
      <c r="S77" s="4">
        <v>1629300</v>
      </c>
      <c r="T77" s="4">
        <f t="shared" si="9"/>
        <v>1514310</v>
      </c>
      <c r="U77" s="4">
        <f t="shared" si="10"/>
        <v>878800</v>
      </c>
      <c r="V77" s="5">
        <v>1.49E-2</v>
      </c>
    </row>
    <row r="78" spans="1:22" x14ac:dyDescent="0.2">
      <c r="A78" s="16" t="s">
        <v>206</v>
      </c>
      <c r="B78" s="4">
        <v>219500</v>
      </c>
      <c r="C78" s="4">
        <v>19800</v>
      </c>
      <c r="D78" s="4">
        <v>199700</v>
      </c>
      <c r="E78" s="4">
        <v>6600850000</v>
      </c>
      <c r="F78" s="4">
        <f t="shared" si="7"/>
        <v>-156494998570</v>
      </c>
      <c r="G78" s="4">
        <v>0</v>
      </c>
      <c r="H78" s="4">
        <v>0</v>
      </c>
      <c r="I78" s="4">
        <v>0</v>
      </c>
      <c r="J78" s="4">
        <v>396550000</v>
      </c>
      <c r="K78" s="24">
        <f t="shared" si="8"/>
        <v>-2016975000</v>
      </c>
      <c r="L78" s="4">
        <v>530</v>
      </c>
      <c r="M78" s="4">
        <v>696</v>
      </c>
      <c r="N78" s="4">
        <v>43</v>
      </c>
      <c r="O78" s="4">
        <v>34</v>
      </c>
      <c r="P78" s="4">
        <v>505100</v>
      </c>
      <c r="Q78" s="4">
        <v>607600</v>
      </c>
      <c r="R78" s="5">
        <v>9.1000000000000004E-3</v>
      </c>
      <c r="S78" s="4">
        <v>1228100</v>
      </c>
      <c r="T78" s="4">
        <f t="shared" si="9"/>
        <v>1511550</v>
      </c>
      <c r="U78" s="4">
        <f t="shared" si="10"/>
        <v>878800</v>
      </c>
      <c r="V78" s="5">
        <v>1.3500000000000002E-2</v>
      </c>
    </row>
    <row r="79" spans="1:22" x14ac:dyDescent="0.2">
      <c r="A79" s="16" t="s">
        <v>205</v>
      </c>
      <c r="B79" s="4">
        <v>3000</v>
      </c>
      <c r="C79" s="4">
        <v>49200</v>
      </c>
      <c r="D79" s="4">
        <v>-46200</v>
      </c>
      <c r="E79" s="4">
        <v>-1529190000</v>
      </c>
      <c r="F79" s="4">
        <f t="shared" si="7"/>
        <v>-163095848570</v>
      </c>
      <c r="K79" s="24">
        <f t="shared" si="8"/>
        <v>-2413525000</v>
      </c>
      <c r="L79" s="4">
        <v>390</v>
      </c>
      <c r="M79" s="4">
        <v>679</v>
      </c>
      <c r="N79" s="4">
        <v>39</v>
      </c>
      <c r="O79" s="4">
        <v>60</v>
      </c>
      <c r="P79" s="4">
        <v>467800</v>
      </c>
      <c r="Q79" s="4">
        <v>818100</v>
      </c>
      <c r="R79" s="5">
        <v>-3.0000000000000001E-3</v>
      </c>
      <c r="S79" s="4">
        <v>1295400</v>
      </c>
      <c r="T79" s="4">
        <f t="shared" si="9"/>
        <v>1552490</v>
      </c>
      <c r="U79" s="4">
        <f t="shared" si="10"/>
        <v>878800</v>
      </c>
      <c r="V79" s="5">
        <v>1.4999999999999999E-2</v>
      </c>
    </row>
    <row r="80" spans="1:22" x14ac:dyDescent="0.2">
      <c r="A80" s="16" t="s">
        <v>204</v>
      </c>
      <c r="B80" s="4">
        <v>43840</v>
      </c>
      <c r="C80" s="4">
        <v>145400</v>
      </c>
      <c r="D80" s="4">
        <v>-101560</v>
      </c>
      <c r="E80" s="4">
        <v>-3339148570</v>
      </c>
      <c r="F80" s="4">
        <f t="shared" ref="F80:F90" si="11">E80+F81</f>
        <v>-161566658570</v>
      </c>
      <c r="G80" s="4">
        <v>0</v>
      </c>
      <c r="H80" s="4">
        <v>0</v>
      </c>
      <c r="I80" s="4">
        <v>0</v>
      </c>
      <c r="J80" s="4">
        <v>-113000000</v>
      </c>
      <c r="K80" s="24">
        <f t="shared" ref="K80:K90" si="12">K81+J80</f>
        <v>-2413525000</v>
      </c>
      <c r="L80" s="4">
        <v>677</v>
      </c>
      <c r="M80" s="4">
        <v>587</v>
      </c>
      <c r="N80" s="4">
        <v>26</v>
      </c>
      <c r="O80" s="4">
        <v>29</v>
      </c>
      <c r="P80" s="4">
        <v>489500</v>
      </c>
      <c r="Q80" s="4">
        <v>488600</v>
      </c>
      <c r="R80" s="5">
        <v>1.0700000000000001E-2</v>
      </c>
      <c r="S80" s="4">
        <v>1018200</v>
      </c>
      <c r="T80" s="4">
        <f t="shared" ref="T80:T96" si="13">AVERAGE(S81:S90)</f>
        <v>1548890</v>
      </c>
      <c r="U80" s="4">
        <f t="shared" ref="U80:U90" si="14">MIN(S81:S85)</f>
        <v>878800</v>
      </c>
      <c r="V80" s="5">
        <v>2.1099999999999997E-2</v>
      </c>
    </row>
    <row r="81" spans="1:22" x14ac:dyDescent="0.2">
      <c r="A81" s="16" t="s">
        <v>203</v>
      </c>
      <c r="B81" s="4">
        <v>11600</v>
      </c>
      <c r="C81" s="4">
        <v>102400</v>
      </c>
      <c r="D81" s="4">
        <v>-90800</v>
      </c>
      <c r="E81" s="4">
        <v>-2992770000</v>
      </c>
      <c r="F81" s="4">
        <f t="shared" si="11"/>
        <v>-158227510000</v>
      </c>
      <c r="G81" s="4">
        <v>0</v>
      </c>
      <c r="H81" s="4">
        <v>0</v>
      </c>
      <c r="I81" s="4">
        <v>0</v>
      </c>
      <c r="J81" s="4">
        <v>-93240000</v>
      </c>
      <c r="K81" s="24">
        <f t="shared" si="12"/>
        <v>-2300525000</v>
      </c>
      <c r="L81" s="4">
        <v>571</v>
      </c>
      <c r="M81" s="4">
        <v>1459</v>
      </c>
      <c r="N81" s="4">
        <v>32</v>
      </c>
      <c r="O81" s="4">
        <v>79</v>
      </c>
      <c r="P81" s="4">
        <v>449000</v>
      </c>
      <c r="Q81" s="4">
        <v>1172300</v>
      </c>
      <c r="R81" s="5">
        <v>-2.29E-2</v>
      </c>
      <c r="S81" s="4">
        <v>1778300</v>
      </c>
      <c r="T81" s="4">
        <f t="shared" si="13"/>
        <v>1477326.3</v>
      </c>
      <c r="U81" s="4">
        <f t="shared" si="14"/>
        <v>878800</v>
      </c>
      <c r="V81" s="5">
        <v>2.2400000000000003E-2</v>
      </c>
    </row>
    <row r="82" spans="1:22" x14ac:dyDescent="0.2">
      <c r="A82" s="16" t="s">
        <v>200</v>
      </c>
      <c r="B82" s="4">
        <v>3300</v>
      </c>
      <c r="C82" s="4">
        <v>23380</v>
      </c>
      <c r="D82" s="4">
        <v>-20080</v>
      </c>
      <c r="E82" s="4">
        <v>-672480000</v>
      </c>
      <c r="F82" s="4">
        <f t="shared" si="11"/>
        <v>-155234740000</v>
      </c>
      <c r="G82" s="4">
        <v>0</v>
      </c>
      <c r="H82" s="4">
        <v>0</v>
      </c>
      <c r="I82" s="4">
        <v>0</v>
      </c>
      <c r="J82" s="4">
        <v>-93240000</v>
      </c>
      <c r="K82" s="24">
        <f t="shared" si="12"/>
        <v>-2207285000</v>
      </c>
      <c r="L82" s="4">
        <v>359</v>
      </c>
      <c r="M82" s="4">
        <v>640</v>
      </c>
      <c r="N82" s="4">
        <v>20</v>
      </c>
      <c r="O82" s="4">
        <v>44</v>
      </c>
      <c r="P82" s="4">
        <v>300600</v>
      </c>
      <c r="Q82" s="4">
        <v>554300</v>
      </c>
      <c r="R82" s="5">
        <v>-1.4000000000000002E-3</v>
      </c>
      <c r="S82" s="4">
        <v>878800</v>
      </c>
      <c r="T82" s="4">
        <f t="shared" si="13"/>
        <v>1485507.8</v>
      </c>
      <c r="U82" s="4">
        <f t="shared" si="14"/>
        <v>1110000</v>
      </c>
      <c r="V82" s="5">
        <v>1.1899999999999999E-2</v>
      </c>
    </row>
    <row r="83" spans="1:22" x14ac:dyDescent="0.2">
      <c r="A83" s="16" t="s">
        <v>199</v>
      </c>
      <c r="B83" s="4">
        <v>45000</v>
      </c>
      <c r="C83" s="4">
        <v>80400</v>
      </c>
      <c r="D83" s="4">
        <v>-35400</v>
      </c>
      <c r="E83" s="4">
        <v>-1189680000</v>
      </c>
      <c r="F83" s="4">
        <f t="shared" si="11"/>
        <v>-154562260000</v>
      </c>
      <c r="G83" s="4">
        <v>0</v>
      </c>
      <c r="H83" s="4">
        <v>0</v>
      </c>
      <c r="I83" s="4">
        <v>0</v>
      </c>
      <c r="J83" s="4">
        <v>-538580000</v>
      </c>
      <c r="K83" s="24">
        <f t="shared" si="12"/>
        <v>-2114045000</v>
      </c>
      <c r="L83" s="4">
        <v>1114</v>
      </c>
      <c r="M83" s="4">
        <v>1603</v>
      </c>
      <c r="N83" s="4">
        <v>84</v>
      </c>
      <c r="O83" s="4">
        <v>126</v>
      </c>
      <c r="P83" s="4">
        <v>1054900</v>
      </c>
      <c r="Q83" s="4">
        <v>1427900</v>
      </c>
      <c r="R83" s="5">
        <v>2.6000000000000002E-2</v>
      </c>
      <c r="S83" s="4">
        <v>2585500</v>
      </c>
      <c r="T83" s="4">
        <f t="shared" si="13"/>
        <v>1291428.8</v>
      </c>
      <c r="U83" s="4">
        <f t="shared" si="14"/>
        <v>1110000</v>
      </c>
      <c r="V83" s="5">
        <v>2.5099999999999997E-2</v>
      </c>
    </row>
    <row r="84" spans="1:22" x14ac:dyDescent="0.2">
      <c r="A84" s="16" t="s">
        <v>193</v>
      </c>
      <c r="B84" s="4">
        <v>14400</v>
      </c>
      <c r="C84" s="4">
        <v>339000</v>
      </c>
      <c r="D84" s="4">
        <v>-324600</v>
      </c>
      <c r="E84" s="4">
        <v>-10612790000</v>
      </c>
      <c r="F84" s="4">
        <f t="shared" si="11"/>
        <v>-153372580000</v>
      </c>
      <c r="G84" s="4">
        <v>0</v>
      </c>
      <c r="H84" s="4">
        <v>0</v>
      </c>
      <c r="I84" s="4">
        <v>0</v>
      </c>
      <c r="J84" s="4">
        <v>104480000</v>
      </c>
      <c r="K84" s="24">
        <f t="shared" si="12"/>
        <v>-1575465000</v>
      </c>
      <c r="L84" s="4">
        <v>731</v>
      </c>
      <c r="M84" s="4">
        <v>443</v>
      </c>
      <c r="N84" s="4">
        <v>67</v>
      </c>
      <c r="O84" s="4">
        <v>17</v>
      </c>
      <c r="P84" s="4">
        <v>712000</v>
      </c>
      <c r="Q84" s="4">
        <v>364700</v>
      </c>
      <c r="R84" s="5">
        <v>1.09E-2</v>
      </c>
      <c r="S84" s="4">
        <v>1700400</v>
      </c>
      <c r="T84" s="4">
        <f t="shared" si="13"/>
        <v>1491243.7</v>
      </c>
      <c r="U84" s="4">
        <f t="shared" si="14"/>
        <v>1110000</v>
      </c>
      <c r="V84" s="5">
        <v>1.83E-2</v>
      </c>
    </row>
    <row r="85" spans="1:22" x14ac:dyDescent="0.2">
      <c r="A85" s="16" t="s">
        <v>192</v>
      </c>
      <c r="B85" s="4">
        <v>9600</v>
      </c>
      <c r="C85" s="4">
        <v>689600</v>
      </c>
      <c r="D85" s="4">
        <v>-680000</v>
      </c>
      <c r="E85" s="4">
        <v>-22076100000</v>
      </c>
      <c r="F85" s="4">
        <f t="shared" si="11"/>
        <v>-142759790000</v>
      </c>
      <c r="K85" s="24">
        <f t="shared" si="12"/>
        <v>-1679945000</v>
      </c>
      <c r="L85" s="4">
        <v>925</v>
      </c>
      <c r="M85" s="4">
        <v>1574</v>
      </c>
      <c r="N85" s="4">
        <v>31</v>
      </c>
      <c r="O85" s="4">
        <v>45</v>
      </c>
      <c r="P85" s="4">
        <v>573800</v>
      </c>
      <c r="Q85" s="4">
        <v>945300</v>
      </c>
      <c r="R85" s="5">
        <v>-9.1999999999999998E-3</v>
      </c>
      <c r="S85" s="4">
        <v>1607900</v>
      </c>
      <c r="T85" s="4">
        <f t="shared" si="13"/>
        <v>1506893.5</v>
      </c>
      <c r="U85" s="4">
        <f t="shared" si="14"/>
        <v>982200</v>
      </c>
      <c r="V85" s="5">
        <v>1.38E-2</v>
      </c>
    </row>
    <row r="86" spans="1:22" x14ac:dyDescent="0.2">
      <c r="A86" s="16" t="s">
        <v>191</v>
      </c>
      <c r="B86" s="4">
        <v>3800</v>
      </c>
      <c r="C86" s="4">
        <v>690200</v>
      </c>
      <c r="D86" s="4">
        <v>-686400</v>
      </c>
      <c r="E86" s="4">
        <v>-22455630000</v>
      </c>
      <c r="F86" s="4">
        <f t="shared" si="11"/>
        <v>-120683690000</v>
      </c>
      <c r="G86" s="4">
        <v>0</v>
      </c>
      <c r="H86" s="4">
        <v>0</v>
      </c>
      <c r="I86" s="4">
        <v>0</v>
      </c>
      <c r="J86" s="4">
        <v>-52240000</v>
      </c>
      <c r="K86" s="24">
        <f t="shared" si="12"/>
        <v>-1679945000</v>
      </c>
      <c r="L86" s="4">
        <v>507</v>
      </c>
      <c r="M86" s="4">
        <v>943</v>
      </c>
      <c r="N86" s="4">
        <v>20</v>
      </c>
      <c r="O86" s="4">
        <v>42</v>
      </c>
      <c r="P86" s="4">
        <v>374500</v>
      </c>
      <c r="Q86" s="4">
        <v>652900</v>
      </c>
      <c r="R86" s="5">
        <v>-1.5E-3</v>
      </c>
      <c r="S86" s="4">
        <v>1110000</v>
      </c>
      <c r="T86" s="4">
        <f t="shared" si="13"/>
        <v>1631083.8</v>
      </c>
      <c r="U86" s="4">
        <f t="shared" si="14"/>
        <v>982200</v>
      </c>
      <c r="V86" s="5">
        <v>1.2199999999999999E-2</v>
      </c>
    </row>
    <row r="87" spans="1:22" x14ac:dyDescent="0.2">
      <c r="A87" s="16" t="s">
        <v>190</v>
      </c>
      <c r="B87" s="4">
        <v>205900</v>
      </c>
      <c r="C87" s="4">
        <v>397900</v>
      </c>
      <c r="D87" s="4">
        <v>-192000</v>
      </c>
      <c r="E87" s="4">
        <v>-6300580000</v>
      </c>
      <c r="F87" s="4">
        <f t="shared" si="11"/>
        <v>-98228060000</v>
      </c>
      <c r="G87" s="4">
        <v>0</v>
      </c>
      <c r="H87" s="4">
        <v>0</v>
      </c>
      <c r="I87" s="4">
        <v>0</v>
      </c>
      <c r="J87" s="4">
        <v>-1679260000</v>
      </c>
      <c r="K87" s="24">
        <f t="shared" si="12"/>
        <v>-1627705000</v>
      </c>
      <c r="L87" s="4">
        <v>589</v>
      </c>
      <c r="M87" s="4">
        <v>1447</v>
      </c>
      <c r="N87" s="4">
        <v>32</v>
      </c>
      <c r="O87" s="4">
        <v>94</v>
      </c>
      <c r="P87" s="4">
        <v>547100</v>
      </c>
      <c r="Q87" s="4">
        <v>1342900</v>
      </c>
      <c r="R87" s="5">
        <v>-4.5000000000000005E-3</v>
      </c>
      <c r="S87" s="4">
        <v>1940500</v>
      </c>
      <c r="T87" s="4">
        <f t="shared" si="13"/>
        <v>1839783.8</v>
      </c>
      <c r="U87" s="4">
        <f t="shared" si="14"/>
        <v>960615</v>
      </c>
      <c r="V87" s="5">
        <v>1.37E-2</v>
      </c>
    </row>
    <row r="88" spans="1:22" x14ac:dyDescent="0.2">
      <c r="A88" s="16" t="s">
        <v>189</v>
      </c>
      <c r="B88" s="4">
        <v>122500</v>
      </c>
      <c r="C88" s="4">
        <v>485900</v>
      </c>
      <c r="D88" s="4">
        <v>-363400</v>
      </c>
      <c r="E88" s="4">
        <v>-11961090000</v>
      </c>
      <c r="F88" s="4">
        <f t="shared" si="11"/>
        <v>-91927480000</v>
      </c>
      <c r="G88" s="4">
        <v>0</v>
      </c>
      <c r="H88" s="4">
        <v>0</v>
      </c>
      <c r="I88" s="4">
        <v>0</v>
      </c>
      <c r="J88" s="4">
        <v>211200000</v>
      </c>
      <c r="K88" s="24">
        <f t="shared" si="12"/>
        <v>51555000</v>
      </c>
      <c r="L88" s="4">
        <v>477</v>
      </c>
      <c r="M88" s="4">
        <v>1133</v>
      </c>
      <c r="N88" s="4">
        <v>24</v>
      </c>
      <c r="O88" s="4">
        <v>33</v>
      </c>
      <c r="P88" s="4">
        <v>401900</v>
      </c>
      <c r="Q88" s="4">
        <v>750800</v>
      </c>
      <c r="R88" s="5">
        <v>-6.0000000000000001E-3</v>
      </c>
      <c r="S88" s="4">
        <v>1200500</v>
      </c>
      <c r="T88" s="4">
        <f t="shared" si="13"/>
        <v>1937459.3</v>
      </c>
      <c r="U88" s="4">
        <f t="shared" si="14"/>
        <v>644710</v>
      </c>
      <c r="V88" s="5">
        <v>1.21E-2</v>
      </c>
    </row>
    <row r="89" spans="1:22" x14ac:dyDescent="0.2">
      <c r="A89" s="16" t="s">
        <v>188</v>
      </c>
      <c r="B89" s="4">
        <v>318200</v>
      </c>
      <c r="C89" s="4">
        <v>570665</v>
      </c>
      <c r="D89" s="4">
        <v>-252465</v>
      </c>
      <c r="E89" s="4">
        <v>-8400920000</v>
      </c>
      <c r="F89" s="4">
        <f t="shared" si="11"/>
        <v>-79966390000</v>
      </c>
      <c r="K89" s="24">
        <f t="shared" si="12"/>
        <v>-159645000</v>
      </c>
      <c r="L89" s="4">
        <v>446</v>
      </c>
      <c r="M89" s="4">
        <v>1314</v>
      </c>
      <c r="N89" s="4">
        <v>29</v>
      </c>
      <c r="O89" s="4">
        <v>66</v>
      </c>
      <c r="P89" s="4">
        <v>377300</v>
      </c>
      <c r="Q89" s="4">
        <v>1118200</v>
      </c>
      <c r="R89" s="5">
        <v>-6.0000000000000001E-3</v>
      </c>
      <c r="S89" s="4">
        <v>1704800</v>
      </c>
      <c r="T89" s="4">
        <f t="shared" si="13"/>
        <v>1928843.5</v>
      </c>
      <c r="U89" s="4">
        <f t="shared" si="14"/>
        <v>644710</v>
      </c>
      <c r="V89" s="5">
        <v>1.4999999999999999E-2</v>
      </c>
    </row>
    <row r="90" spans="1:22" x14ac:dyDescent="0.2">
      <c r="A90" s="16" t="s">
        <v>187</v>
      </c>
      <c r="B90" s="4">
        <v>62400</v>
      </c>
      <c r="C90" s="4">
        <v>74000</v>
      </c>
      <c r="D90" s="4">
        <v>-11600</v>
      </c>
      <c r="E90" s="4">
        <v>-385260000</v>
      </c>
      <c r="F90" s="4">
        <f t="shared" si="11"/>
        <v>-71565470000</v>
      </c>
      <c r="G90" s="4">
        <v>0</v>
      </c>
      <c r="H90" s="4">
        <v>0</v>
      </c>
      <c r="I90" s="4">
        <v>0</v>
      </c>
      <c r="J90" s="4">
        <v>-1032345000</v>
      </c>
      <c r="K90" s="24">
        <f t="shared" si="12"/>
        <v>-159645000</v>
      </c>
      <c r="L90" s="4">
        <v>329</v>
      </c>
      <c r="M90" s="4">
        <v>533</v>
      </c>
      <c r="N90" s="4">
        <v>24</v>
      </c>
      <c r="O90" s="4">
        <v>49</v>
      </c>
      <c r="P90" s="4">
        <v>313000</v>
      </c>
      <c r="Q90" s="4">
        <v>613400</v>
      </c>
      <c r="R90" s="5">
        <v>0</v>
      </c>
      <c r="S90" s="4">
        <v>982200</v>
      </c>
      <c r="T90" s="4">
        <f t="shared" si="13"/>
        <v>2134153.2999999998</v>
      </c>
      <c r="U90" s="4">
        <f t="shared" si="14"/>
        <v>644710</v>
      </c>
      <c r="V90" s="5">
        <v>9.0000000000000011E-3</v>
      </c>
    </row>
    <row r="91" spans="1:22" x14ac:dyDescent="0.2">
      <c r="A91" s="16" t="s">
        <v>186</v>
      </c>
      <c r="B91" s="4">
        <v>150800</v>
      </c>
      <c r="C91" s="4">
        <v>88900</v>
      </c>
      <c r="D91" s="4">
        <v>61900</v>
      </c>
      <c r="E91" s="4">
        <v>2054720000</v>
      </c>
      <c r="F91" s="4">
        <f t="shared" ref="F91:F102" si="15">E91+F92</f>
        <v>-71180210000</v>
      </c>
      <c r="G91" s="4">
        <v>0</v>
      </c>
      <c r="H91" s="4">
        <v>0</v>
      </c>
      <c r="I91" s="4">
        <v>0</v>
      </c>
      <c r="J91" s="4">
        <v>-1141940000</v>
      </c>
      <c r="K91" s="24">
        <f t="shared" ref="K91:K102" si="16">K92+J91</f>
        <v>872700000</v>
      </c>
      <c r="L91" s="4">
        <v>546</v>
      </c>
      <c r="M91" s="4">
        <v>554</v>
      </c>
      <c r="N91" s="4">
        <v>29</v>
      </c>
      <c r="O91" s="4">
        <v>31</v>
      </c>
      <c r="P91" s="4">
        <v>498600</v>
      </c>
      <c r="Q91" s="4">
        <v>501900</v>
      </c>
      <c r="R91" s="5">
        <v>7.6E-3</v>
      </c>
      <c r="S91" s="4">
        <v>1062663</v>
      </c>
      <c r="T91" s="4">
        <f t="shared" si="13"/>
        <v>2180953.6</v>
      </c>
      <c r="U91" s="4">
        <f t="shared" ref="U91:U102" si="17">MIN(S92:S96)</f>
        <v>644710</v>
      </c>
      <c r="V91" s="5">
        <v>7.6E-3</v>
      </c>
    </row>
    <row r="92" spans="1:22" x14ac:dyDescent="0.2">
      <c r="A92" s="16" t="s">
        <v>185</v>
      </c>
      <c r="B92" s="4">
        <v>17000</v>
      </c>
      <c r="C92" s="4">
        <v>13400</v>
      </c>
      <c r="D92" s="4">
        <v>3600</v>
      </c>
      <c r="E92" s="4">
        <v>118040000</v>
      </c>
      <c r="F92" s="4">
        <f t="shared" si="15"/>
        <v>-73234930000</v>
      </c>
      <c r="K92" s="24">
        <f t="shared" si="16"/>
        <v>2014640000</v>
      </c>
      <c r="L92" s="4">
        <v>377</v>
      </c>
      <c r="M92" s="4">
        <v>526</v>
      </c>
      <c r="N92" s="4">
        <v>25</v>
      </c>
      <c r="O92" s="4">
        <v>28</v>
      </c>
      <c r="P92" s="4">
        <v>335200</v>
      </c>
      <c r="Q92" s="4">
        <v>437000</v>
      </c>
      <c r="R92" s="5">
        <v>9.1999999999999998E-3</v>
      </c>
      <c r="S92" s="4">
        <v>960615</v>
      </c>
      <c r="T92" s="4">
        <f t="shared" si="13"/>
        <v>2479370.1</v>
      </c>
      <c r="U92" s="4">
        <f t="shared" si="17"/>
        <v>644710</v>
      </c>
      <c r="V92" s="5">
        <v>1.2199999999999999E-2</v>
      </c>
    </row>
    <row r="93" spans="1:22" x14ac:dyDescent="0.2">
      <c r="A93" s="16" t="s">
        <v>184</v>
      </c>
      <c r="B93" s="4">
        <v>12900</v>
      </c>
      <c r="C93" s="4">
        <v>24300</v>
      </c>
      <c r="D93" s="4">
        <v>-11400</v>
      </c>
      <c r="E93" s="4">
        <v>-376660000</v>
      </c>
      <c r="F93" s="4">
        <f t="shared" si="15"/>
        <v>-73352970000</v>
      </c>
      <c r="K93" s="24">
        <f t="shared" si="16"/>
        <v>2014640000</v>
      </c>
      <c r="L93" s="4">
        <v>300</v>
      </c>
      <c r="M93" s="4">
        <v>497</v>
      </c>
      <c r="N93" s="4">
        <v>8</v>
      </c>
      <c r="O93" s="4">
        <v>29</v>
      </c>
      <c r="P93" s="4">
        <v>165300</v>
      </c>
      <c r="Q93" s="4">
        <v>389300</v>
      </c>
      <c r="R93" s="5">
        <v>-1.5E-3</v>
      </c>
      <c r="S93" s="4">
        <v>644710</v>
      </c>
      <c r="T93" s="4">
        <f t="shared" si="13"/>
        <v>2683221.222222222</v>
      </c>
      <c r="U93" s="4">
        <f t="shared" si="17"/>
        <v>1764398</v>
      </c>
      <c r="V93" s="5">
        <v>1.21E-2</v>
      </c>
    </row>
    <row r="94" spans="1:22" x14ac:dyDescent="0.2">
      <c r="A94" s="16" t="s">
        <v>183</v>
      </c>
      <c r="B94" s="4">
        <v>18000</v>
      </c>
      <c r="C94" s="4">
        <v>1068300</v>
      </c>
      <c r="D94" s="4">
        <v>-1050300</v>
      </c>
      <c r="E94" s="4">
        <v>-34617480000</v>
      </c>
      <c r="F94" s="4">
        <f t="shared" si="15"/>
        <v>-72976310000</v>
      </c>
      <c r="G94" s="4">
        <v>0</v>
      </c>
      <c r="H94" s="4">
        <v>0</v>
      </c>
      <c r="I94" s="4">
        <v>0</v>
      </c>
      <c r="J94" s="4">
        <v>-13260000</v>
      </c>
      <c r="K94" s="24">
        <f t="shared" si="16"/>
        <v>2014640000</v>
      </c>
      <c r="L94" s="4">
        <v>1266</v>
      </c>
      <c r="M94" s="4">
        <v>2343</v>
      </c>
      <c r="N94" s="4">
        <v>97</v>
      </c>
      <c r="O94" s="4">
        <v>163</v>
      </c>
      <c r="P94" s="4">
        <v>1253700</v>
      </c>
      <c r="Q94" s="4">
        <v>2202200</v>
      </c>
      <c r="R94" s="5">
        <v>-2.3799999999999998E-2</v>
      </c>
      <c r="S94" s="4">
        <v>3698549</v>
      </c>
      <c r="T94" s="4">
        <f t="shared" si="13"/>
        <v>2556305.25</v>
      </c>
      <c r="U94" s="4">
        <f t="shared" si="17"/>
        <v>1618642</v>
      </c>
      <c r="V94" s="5">
        <v>2.5499999999999998E-2</v>
      </c>
    </row>
    <row r="95" spans="1:22" x14ac:dyDescent="0.2">
      <c r="A95" s="16" t="s">
        <v>182</v>
      </c>
      <c r="B95" s="4">
        <v>10200</v>
      </c>
      <c r="C95" s="4">
        <v>345300</v>
      </c>
      <c r="D95" s="4">
        <v>-335100</v>
      </c>
      <c r="E95" s="4">
        <v>-11300350000</v>
      </c>
      <c r="F95" s="4">
        <f t="shared" si="15"/>
        <v>-38358830000</v>
      </c>
      <c r="K95" s="24">
        <f t="shared" si="16"/>
        <v>2027900000</v>
      </c>
      <c r="L95" s="4">
        <v>590</v>
      </c>
      <c r="M95" s="4">
        <v>1161</v>
      </c>
      <c r="N95" s="4">
        <v>49</v>
      </c>
      <c r="O95" s="4">
        <v>87</v>
      </c>
      <c r="P95" s="4">
        <v>573000</v>
      </c>
      <c r="Q95" s="4">
        <v>1097500</v>
      </c>
      <c r="R95" s="5">
        <v>0</v>
      </c>
      <c r="S95" s="4">
        <v>1764398</v>
      </c>
      <c r="T95" s="4">
        <f t="shared" si="13"/>
        <v>2669434.8571428573</v>
      </c>
      <c r="U95" s="4">
        <f t="shared" si="17"/>
        <v>1618642</v>
      </c>
      <c r="V95" s="5">
        <v>1.77E-2</v>
      </c>
    </row>
    <row r="96" spans="1:22" x14ac:dyDescent="0.2">
      <c r="A96" s="16" t="s">
        <v>177</v>
      </c>
      <c r="B96" s="4">
        <v>93200</v>
      </c>
      <c r="C96" s="4">
        <v>864900</v>
      </c>
      <c r="D96" s="4">
        <v>-771700</v>
      </c>
      <c r="E96" s="4">
        <v>-26124680000</v>
      </c>
      <c r="F96" s="4">
        <f t="shared" si="15"/>
        <v>-27058480000</v>
      </c>
      <c r="K96" s="24">
        <f t="shared" si="16"/>
        <v>2027900000</v>
      </c>
      <c r="L96" s="4">
        <v>838</v>
      </c>
      <c r="M96" s="4">
        <v>1313</v>
      </c>
      <c r="N96" s="4">
        <v>64</v>
      </c>
      <c r="O96" s="4">
        <v>104</v>
      </c>
      <c r="P96" s="4">
        <v>796200</v>
      </c>
      <c r="Q96" s="4">
        <v>1466500</v>
      </c>
      <c r="R96" s="5">
        <v>-1.03E-2</v>
      </c>
      <c r="S96" s="4">
        <v>2351903</v>
      </c>
      <c r="T96" s="4">
        <f t="shared" si="13"/>
        <v>2722356.8333333335</v>
      </c>
      <c r="U96" s="4">
        <f t="shared" si="17"/>
        <v>1530666</v>
      </c>
      <c r="V96" s="5">
        <v>2.3399999999999997E-2</v>
      </c>
    </row>
    <row r="97" spans="1:22" x14ac:dyDescent="0.2">
      <c r="A97" s="16" t="s">
        <v>175</v>
      </c>
      <c r="B97" s="4">
        <v>59000</v>
      </c>
      <c r="C97" s="4">
        <v>138500</v>
      </c>
      <c r="D97" s="4">
        <v>-79500</v>
      </c>
      <c r="E97" s="4">
        <v>-2702140000</v>
      </c>
      <c r="F97" s="4">
        <f t="shared" si="15"/>
        <v>-933800000</v>
      </c>
      <c r="K97" s="24">
        <f t="shared" si="16"/>
        <v>2027900000</v>
      </c>
      <c r="L97" s="4">
        <v>1979</v>
      </c>
      <c r="M97" s="4">
        <v>1910</v>
      </c>
      <c r="N97" s="4">
        <v>163</v>
      </c>
      <c r="O97" s="4">
        <v>151</v>
      </c>
      <c r="P97" s="4">
        <v>1941400</v>
      </c>
      <c r="Q97" s="4">
        <v>2076800</v>
      </c>
      <c r="R97" s="5">
        <v>9.0000000000000011E-3</v>
      </c>
      <c r="S97" s="4">
        <v>4027500</v>
      </c>
      <c r="T97" s="4">
        <f t="shared" ref="T97:T102" si="18">AVERAGE(S98:S107)</f>
        <v>2461328.2000000002</v>
      </c>
      <c r="U97" s="4">
        <f t="shared" si="17"/>
        <v>1530666</v>
      </c>
      <c r="V97" s="5">
        <v>3.3599999999999998E-2</v>
      </c>
    </row>
    <row r="98" spans="1:22" x14ac:dyDescent="0.2">
      <c r="A98" s="16" t="s">
        <v>174</v>
      </c>
      <c r="B98" s="4">
        <v>32900</v>
      </c>
      <c r="C98" s="4">
        <v>8200</v>
      </c>
      <c r="D98" s="4">
        <v>24700</v>
      </c>
      <c r="E98" s="4">
        <v>831010000</v>
      </c>
      <c r="F98" s="4">
        <f t="shared" si="15"/>
        <v>1768340000</v>
      </c>
      <c r="K98" s="24">
        <f t="shared" si="16"/>
        <v>2027900000</v>
      </c>
      <c r="L98" s="4">
        <v>544</v>
      </c>
      <c r="M98" s="4">
        <v>1130</v>
      </c>
      <c r="N98" s="4">
        <v>59</v>
      </c>
      <c r="O98" s="4">
        <v>120</v>
      </c>
      <c r="P98" s="4">
        <v>619000</v>
      </c>
      <c r="Q98" s="4">
        <v>1429600</v>
      </c>
      <c r="R98" s="5">
        <v>-7.3000000000000001E-3</v>
      </c>
      <c r="S98" s="4">
        <v>2177255</v>
      </c>
      <c r="T98" s="4">
        <f t="shared" si="18"/>
        <v>2532346.5</v>
      </c>
      <c r="U98" s="4">
        <f t="shared" si="17"/>
        <v>1530666</v>
      </c>
      <c r="V98" s="5">
        <v>1.3300000000000001E-2</v>
      </c>
    </row>
    <row r="99" spans="1:22" x14ac:dyDescent="0.2">
      <c r="A99" s="16" t="s">
        <v>164</v>
      </c>
      <c r="B99" s="4">
        <v>6700</v>
      </c>
      <c r="C99" s="4">
        <v>400</v>
      </c>
      <c r="D99" s="4">
        <v>6300</v>
      </c>
      <c r="E99" s="4">
        <v>212090000</v>
      </c>
      <c r="F99" s="4">
        <f t="shared" si="15"/>
        <v>937330000</v>
      </c>
      <c r="G99" s="4">
        <v>60400</v>
      </c>
      <c r="H99" s="4">
        <v>400</v>
      </c>
      <c r="I99" s="4">
        <v>60000</v>
      </c>
      <c r="J99" s="4">
        <v>2027900000</v>
      </c>
      <c r="K99" s="24">
        <f t="shared" si="16"/>
        <v>2027900000</v>
      </c>
      <c r="L99" s="4">
        <v>368</v>
      </c>
      <c r="M99" s="4">
        <v>970</v>
      </c>
      <c r="N99" s="4">
        <v>43</v>
      </c>
      <c r="O99" s="4">
        <v>65</v>
      </c>
      <c r="P99" s="4">
        <v>470000</v>
      </c>
      <c r="Q99" s="4">
        <v>1070700</v>
      </c>
      <c r="R99" s="5">
        <v>-1.4000000000000002E-3</v>
      </c>
      <c r="S99" s="4">
        <v>1618642</v>
      </c>
      <c r="T99" s="4">
        <f t="shared" si="18"/>
        <v>2836914.6666666665</v>
      </c>
      <c r="U99" s="4">
        <f t="shared" si="17"/>
        <v>1530666</v>
      </c>
      <c r="V99" s="5">
        <v>2.06E-2</v>
      </c>
    </row>
    <row r="100" spans="1:22" x14ac:dyDescent="0.2">
      <c r="A100" s="16" t="s">
        <v>156</v>
      </c>
      <c r="B100" s="4">
        <v>5100</v>
      </c>
      <c r="C100" s="4">
        <v>71300</v>
      </c>
      <c r="D100" s="4">
        <v>-66200</v>
      </c>
      <c r="E100" s="4">
        <v>-2263690000</v>
      </c>
      <c r="F100" s="4">
        <f t="shared" si="15"/>
        <v>725240000</v>
      </c>
      <c r="K100" s="24">
        <f t="shared" si="16"/>
        <v>0</v>
      </c>
      <c r="L100" s="4">
        <v>1165</v>
      </c>
      <c r="M100" s="4">
        <v>1321</v>
      </c>
      <c r="N100" s="4">
        <v>124</v>
      </c>
      <c r="O100" s="4">
        <v>147</v>
      </c>
      <c r="P100" s="4">
        <v>1347900</v>
      </c>
      <c r="Q100" s="4">
        <v>1561800</v>
      </c>
      <c r="R100" s="5">
        <v>-1.4000000000000002E-3</v>
      </c>
      <c r="S100" s="4">
        <v>3035298</v>
      </c>
      <c r="T100" s="4">
        <f t="shared" si="18"/>
        <v>2737723</v>
      </c>
      <c r="U100" s="4">
        <f t="shared" si="17"/>
        <v>1530666</v>
      </c>
      <c r="V100" s="5">
        <v>2.1700000000000001E-2</v>
      </c>
    </row>
    <row r="101" spans="1:22" x14ac:dyDescent="0.2">
      <c r="A101" s="16" t="s">
        <v>155</v>
      </c>
      <c r="B101" s="4">
        <v>0</v>
      </c>
      <c r="C101" s="4">
        <v>30700</v>
      </c>
      <c r="D101" s="4">
        <v>-30700</v>
      </c>
      <c r="E101" s="4">
        <v>-1041470000</v>
      </c>
      <c r="F101" s="4">
        <f t="shared" si="15"/>
        <v>2988930000</v>
      </c>
      <c r="K101" s="24">
        <f t="shared" si="16"/>
        <v>0</v>
      </c>
      <c r="L101" s="4">
        <v>681</v>
      </c>
      <c r="M101" s="4">
        <v>765</v>
      </c>
      <c r="N101" s="4">
        <v>59</v>
      </c>
      <c r="O101" s="4">
        <v>63</v>
      </c>
      <c r="P101" s="4">
        <v>786700</v>
      </c>
      <c r="Q101" s="4">
        <v>738500</v>
      </c>
      <c r="R101" s="5">
        <v>-1.4000000000000002E-3</v>
      </c>
      <c r="S101" s="4">
        <v>1530666</v>
      </c>
      <c r="T101" s="4">
        <f t="shared" si="18"/>
        <v>3944780</v>
      </c>
      <c r="U101" s="4">
        <f t="shared" si="17"/>
        <v>3944780</v>
      </c>
      <c r="V101" s="5">
        <v>1.03E-2</v>
      </c>
    </row>
    <row r="102" spans="1:22" x14ac:dyDescent="0.2">
      <c r="A102" s="16" t="s">
        <v>154</v>
      </c>
      <c r="B102" s="4">
        <v>120500</v>
      </c>
      <c r="C102" s="4">
        <v>0</v>
      </c>
      <c r="D102" s="4">
        <v>120500</v>
      </c>
      <c r="E102" s="4">
        <v>4030400000</v>
      </c>
      <c r="F102" s="4">
        <f t="shared" si="15"/>
        <v>4030400000</v>
      </c>
      <c r="K102" s="24">
        <f t="shared" si="16"/>
        <v>0</v>
      </c>
      <c r="L102" s="4">
        <v>1610</v>
      </c>
      <c r="M102" s="4">
        <v>1366</v>
      </c>
      <c r="N102" s="4">
        <v>178</v>
      </c>
      <c r="O102" s="4">
        <v>144</v>
      </c>
      <c r="P102" s="4">
        <v>2051700</v>
      </c>
      <c r="Q102" s="4">
        <v>1736700</v>
      </c>
      <c r="R102" s="5">
        <v>2.1099999999999997E-2</v>
      </c>
      <c r="S102" s="4">
        <v>3944780</v>
      </c>
      <c r="T102" s="4" t="e">
        <f t="shared" si="18"/>
        <v>#DIV/0!</v>
      </c>
      <c r="U102" s="4">
        <f t="shared" si="17"/>
        <v>0</v>
      </c>
      <c r="V102" s="5">
        <v>2.9300000000000003E-2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 t="s">
        <v>140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955-2354-0240-8F1F-170217427FCA}">
  <sheetPr codeName="Sheet60"/>
  <dimension ref="A1:V232"/>
  <sheetViews>
    <sheetView topLeftCell="C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6.0"/>
    <col min="4" max="4" customWidth="true" width="15.83203125"/>
    <col min="5" max="5" customWidth="true" width="19.3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7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168">
        <v>344</v>
      </c>
      <c r="B3" t="n" s="3169">
        <v>304100.0</v>
      </c>
      <c r="C3" t="n" s="3170">
        <v>129100.0</v>
      </c>
      <c r="D3" t="n" s="3171">
        <v>175000.0</v>
      </c>
      <c r="E3" t="n" s="3172">
        <v>6.56202E9</v>
      </c>
      <c r="G3" t="n" s="3158">
        <v>0.0</v>
      </c>
      <c r="H3" t="n" s="3159">
        <v>0.0</v>
      </c>
      <c r="I3" t="n" s="3160">
        <v>0.0</v>
      </c>
      <c r="J3" t="n" s="3161">
        <v>3.60105E8</v>
      </c>
      <c r="L3" t="n" s="3162">
        <v>1143.0</v>
      </c>
      <c r="M3" t="n" s="3163">
        <v>1381.0</v>
      </c>
      <c r="N3" t="n" s="3164">
        <v>148.0</v>
      </c>
      <c r="O3" t="n" s="3165">
        <v>134.0</v>
      </c>
      <c r="P3" t="n" s="3166">
        <v>1560400.0</v>
      </c>
      <c r="Q3" t="n" s="3167">
        <v>1405900.0</v>
      </c>
      <c r="R3" t="n" s="3156">
        <v>-0.0039000000000000003</v>
      </c>
      <c r="S3" t="n" s="3155">
        <v>3245600.0</v>
      </c>
      <c r="V3" t="n" s="3157">
        <v>0.018500000000000003</v>
      </c>
    </row>
    <row r="4">
      <c r="A4" t="s" s="1101">
        <v>343</v>
      </c>
      <c r="B4" t="n" s="1102">
        <v>796100.0</v>
      </c>
      <c r="C4" t="n" s="1103">
        <v>1004700.0</v>
      </c>
      <c r="D4" t="n" s="1104">
        <v>-208600.0</v>
      </c>
      <c r="E4" t="n" s="1105">
        <v>-7.61784E9</v>
      </c>
      <c r="G4" t="n" s="1091">
        <v>102400.0</v>
      </c>
      <c r="H4" t="n" s="1092">
        <v>1320000.0</v>
      </c>
      <c r="I4" t="n" s="1093">
        <v>-1217600.0</v>
      </c>
      <c r="J4" t="n" s="1094">
        <v>-4.502552E10</v>
      </c>
      <c r="L4" t="n" s="1095">
        <v>2360.0</v>
      </c>
      <c r="M4" t="n" s="1096">
        <v>4957.0</v>
      </c>
      <c r="N4" t="n" s="1097">
        <v>254.0</v>
      </c>
      <c r="O4" t="n" s="1098">
        <v>568.0</v>
      </c>
      <c r="P4" t="n" s="1099">
        <v>3141900.0</v>
      </c>
      <c r="Q4" t="n" s="1100">
        <v>6384900.0</v>
      </c>
      <c r="R4" t="n" s="1089">
        <v>-0.0079</v>
      </c>
      <c r="S4" t="n" s="1088">
        <v>1.0164E7</v>
      </c>
      <c r="V4" t="n" s="1090">
        <v>0.0332</v>
      </c>
    </row>
    <row r="5" spans="1:22" x14ac:dyDescent="0.2">
      <c r="A5" s="16" t="s">
        <v>342</v>
      </c>
      <c r="B5" s="4">
        <v>274900</v>
      </c>
      <c r="C5" s="4">
        <v>902400</v>
      </c>
      <c r="D5" s="4">
        <v>-627500</v>
      </c>
      <c r="E5" s="4">
        <v>-24435610000</v>
      </c>
      <c r="F5" s="4">
        <f t="shared" ref="F5:F46" si="0">E5+F6</f>
        <v>-402962127105</v>
      </c>
      <c r="G5" s="4">
        <v>0</v>
      </c>
      <c r="H5" s="4">
        <v>0</v>
      </c>
      <c r="I5" s="4">
        <v>0</v>
      </c>
      <c r="J5" s="4">
        <v>-69165000</v>
      </c>
      <c r="K5" s="24">
        <f t="shared" ref="K5:K46" si="1">K6+J5</f>
        <v>92551575000</v>
      </c>
      <c r="L5" s="4">
        <v>2760</v>
      </c>
      <c r="M5" s="4">
        <v>3788</v>
      </c>
      <c r="N5" s="4">
        <v>377</v>
      </c>
      <c r="O5" s="4">
        <v>503</v>
      </c>
      <c r="P5" s="4">
        <v>3810900</v>
      </c>
      <c r="Q5" s="4">
        <v>4904800</v>
      </c>
      <c r="R5" s="5">
        <v>-1.3100000000000001E-2</v>
      </c>
      <c r="S5" s="4">
        <v>9376300</v>
      </c>
      <c r="T5" s="4">
        <f t="shared" ref="T5:T73" si="2">AVERAGE(S6:S15)</f>
        <v>6511270</v>
      </c>
      <c r="U5" s="4">
        <f t="shared" ref="U5:U46" si="3">MIN(S6:S10)</f>
        <v>3537100</v>
      </c>
      <c r="V5" s="5">
        <v>4.3299999999999998E-2</v>
      </c>
    </row>
    <row r="6" spans="1:22" x14ac:dyDescent="0.2">
      <c r="A6" s="16" t="s">
        <v>341</v>
      </c>
      <c r="B6" s="4">
        <v>14400</v>
      </c>
      <c r="C6" s="4">
        <v>203700</v>
      </c>
      <c r="D6" s="4">
        <v>-189300</v>
      </c>
      <c r="E6" s="4">
        <v>-7286940000</v>
      </c>
      <c r="F6" s="4">
        <f t="shared" si="0"/>
        <v>-378526517105</v>
      </c>
      <c r="G6" s="4">
        <v>0</v>
      </c>
      <c r="H6" s="4">
        <v>0</v>
      </c>
      <c r="I6" s="4">
        <v>0</v>
      </c>
      <c r="J6" s="4">
        <v>-69165000</v>
      </c>
      <c r="K6" s="24">
        <f t="shared" si="1"/>
        <v>92620740000</v>
      </c>
      <c r="L6" s="4">
        <v>1101</v>
      </c>
      <c r="M6" s="4">
        <v>1402</v>
      </c>
      <c r="N6" s="4">
        <v>150</v>
      </c>
      <c r="O6" s="4">
        <v>182</v>
      </c>
      <c r="P6" s="4">
        <v>1435500</v>
      </c>
      <c r="Q6" s="4">
        <v>1924400</v>
      </c>
      <c r="R6" s="5">
        <v>2.7000000000000001E-3</v>
      </c>
      <c r="S6" s="4">
        <v>3537100</v>
      </c>
      <c r="T6" s="4">
        <f t="shared" si="2"/>
        <v>6377010</v>
      </c>
      <c r="U6" s="4">
        <f t="shared" si="3"/>
        <v>4071800</v>
      </c>
      <c r="V6" s="5">
        <v>1.3000000000000001E-2</v>
      </c>
    </row>
    <row r="7" spans="1:22" x14ac:dyDescent="0.2">
      <c r="A7" s="16" t="s">
        <v>340</v>
      </c>
      <c r="B7" s="4">
        <v>516826</v>
      </c>
      <c r="C7" s="4">
        <v>399600</v>
      </c>
      <c r="D7" s="4">
        <v>117226</v>
      </c>
      <c r="E7" s="4">
        <v>4174040000</v>
      </c>
      <c r="F7" s="4">
        <f t="shared" si="0"/>
        <v>-371239577105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92689905000</v>
      </c>
      <c r="L7" s="4">
        <v>1591</v>
      </c>
      <c r="M7" s="4">
        <v>1389</v>
      </c>
      <c r="N7" s="4">
        <v>260</v>
      </c>
      <c r="O7" s="4">
        <v>168</v>
      </c>
      <c r="P7" s="4">
        <v>2723600</v>
      </c>
      <c r="Q7" s="4">
        <v>1788000</v>
      </c>
      <c r="R7" s="5">
        <v>1.5900000000000001E-2</v>
      </c>
      <c r="S7" s="4">
        <v>4821400</v>
      </c>
      <c r="T7" s="4">
        <f t="shared" si="2"/>
        <v>6125145</v>
      </c>
      <c r="U7" s="4">
        <f t="shared" si="3"/>
        <v>4071800</v>
      </c>
      <c r="V7" s="5">
        <v>4.1100000000000005E-2</v>
      </c>
    </row>
    <row r="8" spans="1:22" x14ac:dyDescent="0.2">
      <c r="A8" s="16" t="s">
        <v>339</v>
      </c>
      <c r="B8" s="4">
        <v>502800</v>
      </c>
      <c r="C8" s="4">
        <v>677200</v>
      </c>
      <c r="D8" s="4">
        <v>-174400</v>
      </c>
      <c r="E8" s="4">
        <v>-6822870000</v>
      </c>
      <c r="F8" s="4">
        <f t="shared" si="0"/>
        <v>-375413617105</v>
      </c>
      <c r="G8" s="4">
        <v>0</v>
      </c>
      <c r="H8" s="4">
        <v>0</v>
      </c>
      <c r="I8" s="4">
        <v>0</v>
      </c>
      <c r="J8" s="4">
        <v>-163065000</v>
      </c>
      <c r="K8" s="24">
        <f t="shared" si="1"/>
        <v>92689905000</v>
      </c>
      <c r="L8" s="4">
        <v>2107</v>
      </c>
      <c r="M8" s="4">
        <v>4367</v>
      </c>
      <c r="N8" s="4">
        <v>236</v>
      </c>
      <c r="O8" s="4">
        <v>552</v>
      </c>
      <c r="P8" s="4">
        <v>2608200</v>
      </c>
      <c r="Q8" s="4">
        <v>5853800</v>
      </c>
      <c r="R8" s="5">
        <v>-3.4300000000000004E-2</v>
      </c>
      <c r="S8" s="4">
        <v>9127000</v>
      </c>
      <c r="T8" s="4">
        <f t="shared" si="2"/>
        <v>5590845</v>
      </c>
      <c r="U8" s="4">
        <f t="shared" si="3"/>
        <v>4071800</v>
      </c>
      <c r="V8" s="5">
        <v>6.0499999999999998E-2</v>
      </c>
    </row>
    <row r="9" spans="1:22" x14ac:dyDescent="0.2">
      <c r="A9" s="16" t="s">
        <v>338</v>
      </c>
      <c r="B9" s="4">
        <v>38000</v>
      </c>
      <c r="C9" s="4">
        <v>640400</v>
      </c>
      <c r="D9" s="4">
        <v>-602400</v>
      </c>
      <c r="E9" s="4">
        <v>-23431020000</v>
      </c>
      <c r="F9" s="4">
        <f t="shared" si="0"/>
        <v>-368590747105</v>
      </c>
      <c r="G9" s="4">
        <v>510600</v>
      </c>
      <c r="H9" s="4">
        <v>53700</v>
      </c>
      <c r="I9" s="4">
        <v>456900</v>
      </c>
      <c r="J9" s="4">
        <v>17751790000</v>
      </c>
      <c r="K9" s="24">
        <f t="shared" si="1"/>
        <v>92852970000</v>
      </c>
      <c r="L9" s="4">
        <v>1700</v>
      </c>
      <c r="M9" s="4">
        <v>1684</v>
      </c>
      <c r="N9" s="4">
        <v>284</v>
      </c>
      <c r="O9" s="4">
        <v>216</v>
      </c>
      <c r="P9" s="4">
        <v>2370100</v>
      </c>
      <c r="Q9" s="4">
        <v>2299900</v>
      </c>
      <c r="R9" s="5">
        <v>9.1000000000000004E-3</v>
      </c>
      <c r="S9" s="4">
        <v>5073900</v>
      </c>
      <c r="T9" s="4">
        <f t="shared" si="2"/>
        <v>5507075</v>
      </c>
      <c r="U9" s="4">
        <f t="shared" si="3"/>
        <v>4071800</v>
      </c>
      <c r="V9" s="5">
        <v>3.7699999999999997E-2</v>
      </c>
    </row>
    <row r="10" spans="1:22" x14ac:dyDescent="0.2">
      <c r="A10" s="16" t="s">
        <v>337</v>
      </c>
      <c r="B10" s="4">
        <v>100</v>
      </c>
      <c r="C10" s="4">
        <v>651000</v>
      </c>
      <c r="D10" s="4">
        <v>-650900</v>
      </c>
      <c r="E10" s="4">
        <v>-25141360000</v>
      </c>
      <c r="F10" s="4">
        <f t="shared" si="0"/>
        <v>-345159727105</v>
      </c>
      <c r="G10" s="4">
        <v>0</v>
      </c>
      <c r="H10" s="4">
        <v>0</v>
      </c>
      <c r="I10" s="4">
        <v>0</v>
      </c>
      <c r="J10" s="4">
        <v>7587745000</v>
      </c>
      <c r="K10" s="24">
        <f t="shared" si="1"/>
        <v>75101180000</v>
      </c>
      <c r="L10" s="4">
        <v>1083</v>
      </c>
      <c r="M10" s="4">
        <v>2314</v>
      </c>
      <c r="N10" s="4">
        <v>89</v>
      </c>
      <c r="O10" s="4">
        <v>247</v>
      </c>
      <c r="P10" s="4">
        <v>1069400</v>
      </c>
      <c r="Q10" s="4">
        <v>2561700</v>
      </c>
      <c r="R10" s="5">
        <v>-1.1999999999999999E-3</v>
      </c>
      <c r="S10" s="4">
        <v>4071800</v>
      </c>
      <c r="T10" s="4">
        <f t="shared" si="2"/>
        <v>5785565</v>
      </c>
      <c r="U10" s="4">
        <f t="shared" si="3"/>
        <v>4192100</v>
      </c>
      <c r="V10" s="5">
        <v>3.0600000000000002E-2</v>
      </c>
    </row>
    <row r="11" spans="1:22" x14ac:dyDescent="0.2">
      <c r="A11" s="16" t="s">
        <v>336</v>
      </c>
      <c r="B11" s="4">
        <v>1360700</v>
      </c>
      <c r="C11" s="4">
        <v>273800</v>
      </c>
      <c r="D11" s="4">
        <v>1086900</v>
      </c>
      <c r="E11" s="4">
        <v>40920830000</v>
      </c>
      <c r="F11" s="4">
        <f t="shared" si="0"/>
        <v>-320018367105</v>
      </c>
      <c r="G11" s="4">
        <v>0</v>
      </c>
      <c r="H11" s="4">
        <v>0</v>
      </c>
      <c r="I11" s="4">
        <v>0</v>
      </c>
      <c r="J11" s="4">
        <v>-80520000</v>
      </c>
      <c r="K11" s="24">
        <f t="shared" si="1"/>
        <v>67513435000</v>
      </c>
      <c r="L11" s="4">
        <v>4071</v>
      </c>
      <c r="M11" s="4">
        <v>2808</v>
      </c>
      <c r="N11" s="4">
        <v>538</v>
      </c>
      <c r="O11" s="4">
        <v>388</v>
      </c>
      <c r="P11" s="4">
        <v>5568500</v>
      </c>
      <c r="Q11" s="4">
        <v>3959900</v>
      </c>
      <c r="R11" s="5">
        <v>5.2999999999999999E-2</v>
      </c>
      <c r="S11" s="4">
        <v>10015300</v>
      </c>
      <c r="T11" s="4">
        <f t="shared" si="2"/>
        <v>5271215</v>
      </c>
      <c r="U11" s="4">
        <f t="shared" si="3"/>
        <v>2194500</v>
      </c>
      <c r="V11" s="5">
        <v>6.3E-2</v>
      </c>
    </row>
    <row r="12" spans="1:22" x14ac:dyDescent="0.2">
      <c r="A12" s="16" t="s">
        <v>335</v>
      </c>
      <c r="B12" s="4">
        <v>94600</v>
      </c>
      <c r="C12" s="4">
        <v>211300</v>
      </c>
      <c r="D12" s="4">
        <v>-116700</v>
      </c>
      <c r="E12" s="4">
        <v>-4367770000</v>
      </c>
      <c r="F12" s="4">
        <f t="shared" si="0"/>
        <v>-360939197105</v>
      </c>
      <c r="G12" s="4">
        <v>0</v>
      </c>
      <c r="H12" s="4">
        <v>0</v>
      </c>
      <c r="I12" s="4">
        <v>0</v>
      </c>
      <c r="J12" s="4">
        <v>9309000000</v>
      </c>
      <c r="K12" s="24">
        <f t="shared" si="1"/>
        <v>67593955000</v>
      </c>
      <c r="L12" s="4">
        <v>1046</v>
      </c>
      <c r="M12" s="4">
        <v>1761</v>
      </c>
      <c r="N12" s="4">
        <v>147</v>
      </c>
      <c r="O12" s="4">
        <v>180</v>
      </c>
      <c r="P12" s="4">
        <v>1374600</v>
      </c>
      <c r="Q12" s="4">
        <v>2488400</v>
      </c>
      <c r="R12" s="5">
        <v>-1.2199999999999999E-2</v>
      </c>
      <c r="S12" s="4">
        <v>4192100</v>
      </c>
      <c r="T12" s="4">
        <f t="shared" si="2"/>
        <v>5129655</v>
      </c>
      <c r="U12" s="4">
        <f t="shared" si="3"/>
        <v>2194500</v>
      </c>
      <c r="V12" s="5">
        <v>3.0299999999999997E-2</v>
      </c>
    </row>
    <row r="13" spans="1:22" x14ac:dyDescent="0.2">
      <c r="A13" s="16" t="s">
        <v>333</v>
      </c>
      <c r="B13" s="4">
        <v>168600</v>
      </c>
      <c r="C13" s="4">
        <v>97600</v>
      </c>
      <c r="D13" s="4">
        <v>71000</v>
      </c>
      <c r="E13" s="4">
        <v>2623800000</v>
      </c>
      <c r="F13" s="4">
        <f t="shared" si="0"/>
        <v>-356571427105</v>
      </c>
      <c r="G13" s="4">
        <v>261700</v>
      </c>
      <c r="H13" s="4">
        <v>9600</v>
      </c>
      <c r="I13" s="4">
        <v>252100</v>
      </c>
      <c r="J13" s="4">
        <v>9309000000</v>
      </c>
      <c r="K13" s="24">
        <f t="shared" si="1"/>
        <v>58284955000</v>
      </c>
      <c r="L13" s="4">
        <v>1552</v>
      </c>
      <c r="M13" s="4">
        <v>2102</v>
      </c>
      <c r="N13" s="4">
        <v>175</v>
      </c>
      <c r="O13" s="4">
        <v>258</v>
      </c>
      <c r="P13" s="4">
        <v>1950600</v>
      </c>
      <c r="Q13" s="4">
        <v>2663600</v>
      </c>
      <c r="R13" s="5">
        <v>5.4000000000000003E-3</v>
      </c>
      <c r="S13" s="4">
        <v>4962000</v>
      </c>
      <c r="T13" s="4">
        <f t="shared" si="2"/>
        <v>4832645</v>
      </c>
      <c r="U13" s="4">
        <f t="shared" si="3"/>
        <v>2194500</v>
      </c>
      <c r="V13" s="5">
        <v>2.9300000000000003E-2</v>
      </c>
    </row>
    <row r="14" spans="1:22" x14ac:dyDescent="0.2">
      <c r="A14" s="16" t="s">
        <v>332</v>
      </c>
      <c r="B14" s="4">
        <v>664500</v>
      </c>
      <c r="C14" s="4">
        <v>67300</v>
      </c>
      <c r="D14" s="4">
        <v>597200</v>
      </c>
      <c r="E14" s="4">
        <v>21982050000</v>
      </c>
      <c r="F14" s="4">
        <f t="shared" si="0"/>
        <v>-359195227105</v>
      </c>
      <c r="G14" s="4">
        <v>812600</v>
      </c>
      <c r="H14" s="4">
        <v>6900</v>
      </c>
      <c r="I14" s="4">
        <v>805700</v>
      </c>
      <c r="J14" s="4">
        <v>29635580000</v>
      </c>
      <c r="K14" s="24">
        <f t="shared" si="1"/>
        <v>48975955000</v>
      </c>
      <c r="L14" s="4">
        <v>3890</v>
      </c>
      <c r="M14" s="4">
        <v>1757</v>
      </c>
      <c r="N14" s="4">
        <v>423</v>
      </c>
      <c r="O14" s="4">
        <v>269</v>
      </c>
      <c r="P14" s="4">
        <v>5009600</v>
      </c>
      <c r="Q14" s="4">
        <v>3042100</v>
      </c>
      <c r="R14" s="5">
        <v>2.4900000000000002E-2</v>
      </c>
      <c r="S14" s="4">
        <v>8558500</v>
      </c>
      <c r="T14" s="4">
        <f t="shared" si="2"/>
        <v>4277085</v>
      </c>
      <c r="U14" s="4">
        <f t="shared" si="3"/>
        <v>2194500</v>
      </c>
      <c r="V14" s="5">
        <v>2.8300000000000002E-2</v>
      </c>
    </row>
    <row r="15" spans="1:22" x14ac:dyDescent="0.2">
      <c r="A15" s="16" t="s">
        <v>331</v>
      </c>
      <c r="B15" s="4">
        <v>1792700</v>
      </c>
      <c r="C15" s="4">
        <v>116500</v>
      </c>
      <c r="D15" s="4">
        <v>1676200</v>
      </c>
      <c r="E15" s="4">
        <v>59582570000</v>
      </c>
      <c r="F15" s="4">
        <f t="shared" si="0"/>
        <v>-381177277105</v>
      </c>
      <c r="G15" s="4">
        <v>0</v>
      </c>
      <c r="H15" s="4">
        <v>0</v>
      </c>
      <c r="I15" s="4">
        <v>0</v>
      </c>
      <c r="J15" s="4">
        <v>-31245000</v>
      </c>
      <c r="K15" s="24">
        <f t="shared" si="1"/>
        <v>19340375000</v>
      </c>
      <c r="L15" s="4">
        <v>5458</v>
      </c>
      <c r="M15" s="4">
        <v>1979</v>
      </c>
      <c r="N15" s="4">
        <v>661</v>
      </c>
      <c r="O15" s="4">
        <v>264</v>
      </c>
      <c r="P15" s="4">
        <v>7265700</v>
      </c>
      <c r="Q15" s="4">
        <v>3037200</v>
      </c>
      <c r="R15" s="5">
        <v>5.2400000000000002E-2</v>
      </c>
      <c r="S15" s="4">
        <v>10753600</v>
      </c>
      <c r="T15" s="4">
        <f t="shared" si="2"/>
        <v>3494165</v>
      </c>
      <c r="U15" s="4">
        <f t="shared" si="3"/>
        <v>2194500</v>
      </c>
      <c r="V15" s="5">
        <v>5.6500000000000002E-2</v>
      </c>
    </row>
    <row r="16" spans="1:22" x14ac:dyDescent="0.2">
      <c r="A16" s="16" t="s">
        <v>330</v>
      </c>
      <c r="B16" s="4">
        <v>70400</v>
      </c>
      <c r="C16" s="4">
        <v>41000</v>
      </c>
      <c r="D16" s="4">
        <v>29400</v>
      </c>
      <c r="E16" s="4">
        <v>1005640000</v>
      </c>
      <c r="F16" s="4">
        <f t="shared" si="0"/>
        <v>-440759847105</v>
      </c>
      <c r="G16" s="4">
        <v>0</v>
      </c>
      <c r="H16" s="4">
        <v>0</v>
      </c>
      <c r="I16" s="4">
        <v>0</v>
      </c>
      <c r="J16" s="4">
        <v>262790000</v>
      </c>
      <c r="K16" s="24">
        <f t="shared" si="1"/>
        <v>19371620000</v>
      </c>
      <c r="L16" s="4">
        <v>525</v>
      </c>
      <c r="M16" s="4">
        <v>978</v>
      </c>
      <c r="N16" s="4">
        <v>75</v>
      </c>
      <c r="O16" s="4">
        <v>99</v>
      </c>
      <c r="P16" s="4">
        <v>856600</v>
      </c>
      <c r="Q16" s="4">
        <v>1179000</v>
      </c>
      <c r="R16" s="5">
        <v>3.0000000000000001E-3</v>
      </c>
      <c r="S16" s="4">
        <v>2194500</v>
      </c>
      <c r="T16" s="4">
        <f t="shared" si="2"/>
        <v>3370715</v>
      </c>
      <c r="U16" s="4">
        <f t="shared" si="3"/>
        <v>2302750</v>
      </c>
      <c r="V16" s="5">
        <v>1.89E-2</v>
      </c>
    </row>
    <row r="17" spans="1:22" x14ac:dyDescent="0.2">
      <c r="A17" s="16" t="s">
        <v>329</v>
      </c>
      <c r="B17" s="4">
        <v>34800</v>
      </c>
      <c r="C17" s="4">
        <v>330700</v>
      </c>
      <c r="D17" s="4">
        <v>-295900</v>
      </c>
      <c r="E17" s="4">
        <v>-10138031965</v>
      </c>
      <c r="F17" s="4">
        <f t="shared" si="0"/>
        <v>-441765487105</v>
      </c>
      <c r="G17" s="4">
        <v>0</v>
      </c>
      <c r="H17" s="4">
        <v>0</v>
      </c>
      <c r="I17" s="4">
        <v>0</v>
      </c>
      <c r="J17" s="4">
        <v>248075000</v>
      </c>
      <c r="K17" s="24">
        <f t="shared" si="1"/>
        <v>19108830000</v>
      </c>
      <c r="L17" s="4">
        <v>652</v>
      </c>
      <c r="M17" s="4">
        <v>1197</v>
      </c>
      <c r="N17" s="4">
        <v>71</v>
      </c>
      <c r="O17" s="4">
        <v>125</v>
      </c>
      <c r="P17" s="4">
        <v>747300</v>
      </c>
      <c r="Q17" s="4">
        <v>1353700</v>
      </c>
      <c r="R17" s="5">
        <v>-7.1999999999999998E-3</v>
      </c>
      <c r="S17" s="4">
        <v>2302750</v>
      </c>
      <c r="T17" s="4">
        <f t="shared" si="2"/>
        <v>3332940</v>
      </c>
      <c r="U17" s="4">
        <f t="shared" si="3"/>
        <v>2776500</v>
      </c>
      <c r="V17" s="5">
        <v>2.5899999999999999E-2</v>
      </c>
    </row>
    <row r="18" spans="1:22" x14ac:dyDescent="0.2">
      <c r="A18" s="16" t="s">
        <v>328</v>
      </c>
      <c r="B18" s="4">
        <v>655600</v>
      </c>
      <c r="C18" s="4">
        <v>80400</v>
      </c>
      <c r="D18" s="4">
        <v>575200</v>
      </c>
      <c r="E18" s="4">
        <v>19776950000</v>
      </c>
      <c r="F18" s="4">
        <f t="shared" si="0"/>
        <v>-431627455140</v>
      </c>
      <c r="G18" s="4">
        <v>0</v>
      </c>
      <c r="H18" s="4">
        <v>0</v>
      </c>
      <c r="I18" s="4">
        <v>0</v>
      </c>
      <c r="J18" s="4">
        <v>-93045000</v>
      </c>
      <c r="K18" s="24">
        <f t="shared" si="1"/>
        <v>18860755000</v>
      </c>
      <c r="L18" s="4">
        <v>1419</v>
      </c>
      <c r="M18" s="4">
        <v>1215</v>
      </c>
      <c r="N18" s="4">
        <v>175</v>
      </c>
      <c r="O18" s="4">
        <v>147</v>
      </c>
      <c r="P18" s="4">
        <v>1820500</v>
      </c>
      <c r="Q18" s="4">
        <v>1676400</v>
      </c>
      <c r="R18" s="5">
        <v>1.03E-2</v>
      </c>
      <c r="S18" s="4">
        <v>3784000</v>
      </c>
      <c r="T18" s="4">
        <f t="shared" si="2"/>
        <v>3147480</v>
      </c>
      <c r="U18" s="4">
        <f t="shared" si="3"/>
        <v>1991900</v>
      </c>
      <c r="V18" s="5">
        <v>3.7400000000000003E-2</v>
      </c>
    </row>
    <row r="19" spans="1:22" x14ac:dyDescent="0.2">
      <c r="A19" s="16" t="s">
        <v>327</v>
      </c>
      <c r="B19" s="4">
        <v>443600</v>
      </c>
      <c r="C19" s="4">
        <v>118700</v>
      </c>
      <c r="D19" s="4">
        <v>324900</v>
      </c>
      <c r="E19" s="4">
        <v>11159040000</v>
      </c>
      <c r="F19" s="4">
        <f t="shared" si="0"/>
        <v>-451404405140</v>
      </c>
      <c r="G19" s="4">
        <v>0</v>
      </c>
      <c r="H19" s="4">
        <v>0</v>
      </c>
      <c r="I19" s="4">
        <v>0</v>
      </c>
      <c r="J19" s="4">
        <v>-305620000</v>
      </c>
      <c r="K19" s="24">
        <f t="shared" si="1"/>
        <v>18953800000</v>
      </c>
      <c r="L19" s="4">
        <v>1288</v>
      </c>
      <c r="M19" s="4">
        <v>1347</v>
      </c>
      <c r="N19" s="4">
        <v>199</v>
      </c>
      <c r="O19" s="4">
        <v>226</v>
      </c>
      <c r="P19" s="4">
        <v>1818200</v>
      </c>
      <c r="Q19" s="4">
        <v>2218500</v>
      </c>
      <c r="R19" s="5">
        <v>1.5E-3</v>
      </c>
      <c r="S19" s="4">
        <v>4236200</v>
      </c>
      <c r="T19" s="4">
        <f t="shared" si="2"/>
        <v>2882390</v>
      </c>
      <c r="U19" s="4">
        <f t="shared" si="3"/>
        <v>1991900</v>
      </c>
      <c r="V19" s="5">
        <v>2.7300000000000001E-2</v>
      </c>
    </row>
    <row r="20" spans="1:22" x14ac:dyDescent="0.2">
      <c r="A20" s="16" t="s">
        <v>326</v>
      </c>
      <c r="B20" s="4">
        <v>1140200</v>
      </c>
      <c r="C20" s="4">
        <v>66000</v>
      </c>
      <c r="D20" s="4">
        <v>1074200</v>
      </c>
      <c r="E20" s="4">
        <v>36544540000</v>
      </c>
      <c r="F20" s="4">
        <f t="shared" si="0"/>
        <v>-462563445140</v>
      </c>
      <c r="G20" s="4">
        <v>0</v>
      </c>
      <c r="H20" s="4">
        <v>0</v>
      </c>
      <c r="I20" s="4">
        <v>0</v>
      </c>
      <c r="J20" s="4">
        <v>-305620000</v>
      </c>
      <c r="K20" s="24">
        <f t="shared" si="1"/>
        <v>19259420000</v>
      </c>
      <c r="L20" s="4">
        <v>2700</v>
      </c>
      <c r="M20" s="4">
        <v>1575</v>
      </c>
      <c r="N20" s="4">
        <v>417</v>
      </c>
      <c r="O20" s="4">
        <v>196</v>
      </c>
      <c r="P20" s="4">
        <v>4159500</v>
      </c>
      <c r="Q20" s="4">
        <v>2191900</v>
      </c>
      <c r="R20" s="5">
        <v>2.5600000000000001E-2</v>
      </c>
      <c r="S20" s="4">
        <v>6856700</v>
      </c>
      <c r="T20" s="4">
        <f t="shared" si="2"/>
        <v>2498830</v>
      </c>
      <c r="U20" s="4">
        <f t="shared" si="3"/>
        <v>1991900</v>
      </c>
      <c r="V20" s="5">
        <v>5.9299999999999999E-2</v>
      </c>
    </row>
    <row r="21" spans="1:22" x14ac:dyDescent="0.2">
      <c r="A21" s="16" t="s">
        <v>325</v>
      </c>
      <c r="B21" s="4">
        <v>730500</v>
      </c>
      <c r="C21" s="4">
        <v>480700</v>
      </c>
      <c r="D21" s="4">
        <v>249800</v>
      </c>
      <c r="E21" s="4">
        <v>8300990000</v>
      </c>
      <c r="F21" s="4">
        <f t="shared" si="0"/>
        <v>-499107985140</v>
      </c>
      <c r="G21" s="4">
        <v>0</v>
      </c>
      <c r="H21" s="4">
        <v>0</v>
      </c>
      <c r="I21" s="4">
        <v>0</v>
      </c>
      <c r="J21" s="4">
        <v>-760320000</v>
      </c>
      <c r="K21" s="24">
        <f t="shared" si="1"/>
        <v>19565040000</v>
      </c>
      <c r="L21" s="4">
        <v>1735</v>
      </c>
      <c r="M21" s="4">
        <v>1502</v>
      </c>
      <c r="N21" s="4">
        <v>156</v>
      </c>
      <c r="O21" s="4">
        <v>197</v>
      </c>
      <c r="P21" s="4">
        <v>2259400</v>
      </c>
      <c r="Q21" s="4">
        <v>2401500</v>
      </c>
      <c r="R21" s="5">
        <v>1.5300000000000001E-2</v>
      </c>
      <c r="S21" s="4">
        <v>4871800</v>
      </c>
      <c r="T21" s="4">
        <f t="shared" si="2"/>
        <v>2181090</v>
      </c>
      <c r="U21" s="4">
        <f t="shared" si="3"/>
        <v>960000</v>
      </c>
      <c r="V21" s="5">
        <v>2.9600000000000001E-2</v>
      </c>
    </row>
    <row r="22" spans="1:22" x14ac:dyDescent="0.2">
      <c r="A22" s="16" t="s">
        <v>324</v>
      </c>
      <c r="B22" s="4">
        <v>40900</v>
      </c>
      <c r="C22" s="4">
        <v>42300</v>
      </c>
      <c r="D22" s="4">
        <v>-1400</v>
      </c>
      <c r="E22" s="4">
        <v>-41590000</v>
      </c>
      <c r="F22" s="4">
        <f t="shared" si="0"/>
        <v>-507408975140</v>
      </c>
      <c r="G22" s="4">
        <v>0</v>
      </c>
      <c r="H22" s="4">
        <v>0</v>
      </c>
      <c r="I22" s="4">
        <v>0</v>
      </c>
      <c r="J22" s="4">
        <v>70800000</v>
      </c>
      <c r="K22" s="24">
        <f t="shared" si="1"/>
        <v>20325360000</v>
      </c>
      <c r="L22" s="4">
        <v>1244</v>
      </c>
      <c r="M22" s="4">
        <v>725</v>
      </c>
      <c r="N22" s="4">
        <v>103</v>
      </c>
      <c r="O22" s="4">
        <v>85</v>
      </c>
      <c r="P22" s="4">
        <v>1467300</v>
      </c>
      <c r="Q22" s="4">
        <v>1009100</v>
      </c>
      <c r="R22" s="5">
        <v>2.5000000000000001E-2</v>
      </c>
      <c r="S22" s="4">
        <v>2776500</v>
      </c>
      <c r="T22" s="4">
        <f t="shared" si="2"/>
        <v>2255930</v>
      </c>
      <c r="U22" s="4">
        <f t="shared" si="3"/>
        <v>960000</v>
      </c>
      <c r="V22" s="5">
        <v>2.4399999999999998E-2</v>
      </c>
    </row>
    <row r="23" spans="1:22" x14ac:dyDescent="0.2">
      <c r="A23" s="16" t="s">
        <v>323</v>
      </c>
      <c r="B23" s="4">
        <v>113200</v>
      </c>
      <c r="C23" s="4">
        <v>89400</v>
      </c>
      <c r="D23" s="4">
        <v>23800</v>
      </c>
      <c r="E23" s="4">
        <v>760390000</v>
      </c>
      <c r="F23" s="4">
        <f t="shared" si="0"/>
        <v>-507367385140</v>
      </c>
      <c r="G23" s="4">
        <v>0</v>
      </c>
      <c r="H23" s="4">
        <v>0</v>
      </c>
      <c r="I23" s="4">
        <v>0</v>
      </c>
      <c r="J23" s="4">
        <v>287595000</v>
      </c>
      <c r="K23" s="24">
        <f t="shared" si="1"/>
        <v>20254560000</v>
      </c>
      <c r="L23" s="4">
        <v>637</v>
      </c>
      <c r="M23" s="4">
        <v>922</v>
      </c>
      <c r="N23" s="4">
        <v>56</v>
      </c>
      <c r="O23" s="4">
        <v>85</v>
      </c>
      <c r="P23" s="4">
        <v>723200</v>
      </c>
      <c r="Q23" s="4">
        <v>1111300</v>
      </c>
      <c r="R23" s="5">
        <v>-1.5E-3</v>
      </c>
      <c r="S23" s="4">
        <v>1991900</v>
      </c>
      <c r="T23" s="4">
        <f t="shared" si="2"/>
        <v>2381100</v>
      </c>
      <c r="U23" s="4">
        <f t="shared" si="3"/>
        <v>960000</v>
      </c>
      <c r="V23" s="5">
        <v>2.1700000000000001E-2</v>
      </c>
    </row>
    <row r="24" spans="1:22" x14ac:dyDescent="0.2">
      <c r="A24" s="16" t="s">
        <v>322</v>
      </c>
      <c r="B24" s="4">
        <v>340600</v>
      </c>
      <c r="C24" s="4">
        <v>84600</v>
      </c>
      <c r="D24" s="4">
        <v>256000</v>
      </c>
      <c r="E24" s="4">
        <v>8156550000</v>
      </c>
      <c r="F24" s="4">
        <f t="shared" si="0"/>
        <v>-508127775140</v>
      </c>
      <c r="G24" s="4">
        <v>0</v>
      </c>
      <c r="H24" s="4">
        <v>0</v>
      </c>
      <c r="I24" s="4">
        <v>0</v>
      </c>
      <c r="J24" s="4">
        <v>-179895000</v>
      </c>
      <c r="K24" s="24">
        <f t="shared" si="1"/>
        <v>19966965000</v>
      </c>
      <c r="L24" s="4">
        <v>1427</v>
      </c>
      <c r="M24" s="4">
        <v>964</v>
      </c>
      <c r="N24" s="4">
        <v>105</v>
      </c>
      <c r="O24" s="4">
        <v>77</v>
      </c>
      <c r="P24" s="4">
        <v>1460000</v>
      </c>
      <c r="Q24" s="4">
        <v>1209000</v>
      </c>
      <c r="R24" s="5">
        <v>4.4000000000000004E-2</v>
      </c>
      <c r="S24" s="4">
        <v>3002900</v>
      </c>
      <c r="T24" s="4">
        <f t="shared" si="2"/>
        <v>2242430</v>
      </c>
      <c r="U24" s="4">
        <f t="shared" si="3"/>
        <v>960000</v>
      </c>
      <c r="V24" s="5">
        <v>3.9100000000000003E-2</v>
      </c>
    </row>
    <row r="25" spans="1:22" x14ac:dyDescent="0.2">
      <c r="A25" s="16" t="s">
        <v>321</v>
      </c>
      <c r="B25" s="4">
        <v>43300</v>
      </c>
      <c r="C25" s="4">
        <v>290600</v>
      </c>
      <c r="D25" s="4">
        <v>-247300</v>
      </c>
      <c r="E25" s="4">
        <v>-7607210000</v>
      </c>
      <c r="F25" s="4">
        <f t="shared" si="0"/>
        <v>-516284325140</v>
      </c>
      <c r="G25" s="4">
        <v>0</v>
      </c>
      <c r="H25" s="4">
        <v>0</v>
      </c>
      <c r="I25" s="4">
        <v>0</v>
      </c>
      <c r="J25" s="4">
        <v>36870000</v>
      </c>
      <c r="K25" s="24">
        <f t="shared" si="1"/>
        <v>20146860000</v>
      </c>
      <c r="L25" s="4">
        <v>770</v>
      </c>
      <c r="M25" s="4">
        <v>805</v>
      </c>
      <c r="N25" s="4">
        <v>65</v>
      </c>
      <c r="O25" s="4">
        <v>65</v>
      </c>
      <c r="P25" s="4">
        <v>879100</v>
      </c>
      <c r="Q25" s="4">
        <v>885600</v>
      </c>
      <c r="R25" s="5">
        <v>1.7000000000000001E-3</v>
      </c>
      <c r="S25" s="4">
        <v>2924400</v>
      </c>
      <c r="T25" s="4">
        <f t="shared" si="2"/>
        <v>2160770</v>
      </c>
      <c r="U25" s="4">
        <f t="shared" si="3"/>
        <v>960000</v>
      </c>
      <c r="V25" s="5">
        <v>3.0600000000000002E-2</v>
      </c>
    </row>
    <row r="26" spans="1:22" x14ac:dyDescent="0.2">
      <c r="A26" s="16" t="s">
        <v>320</v>
      </c>
      <c r="B26" s="4">
        <v>6900</v>
      </c>
      <c r="C26" s="4">
        <v>368200</v>
      </c>
      <c r="D26" s="4">
        <v>-361300</v>
      </c>
      <c r="E26" s="4">
        <v>-11062540000</v>
      </c>
      <c r="F26" s="4">
        <f t="shared" si="0"/>
        <v>-508677115140</v>
      </c>
      <c r="G26" s="4">
        <v>0</v>
      </c>
      <c r="H26" s="4">
        <v>0</v>
      </c>
      <c r="I26" s="4">
        <v>0</v>
      </c>
      <c r="J26" s="4">
        <v>-545000</v>
      </c>
      <c r="K26" s="24">
        <f t="shared" si="1"/>
        <v>20109990000</v>
      </c>
      <c r="L26" s="4">
        <v>317</v>
      </c>
      <c r="M26" s="4">
        <v>722</v>
      </c>
      <c r="N26" s="4">
        <v>18</v>
      </c>
      <c r="O26" s="4">
        <v>20</v>
      </c>
      <c r="P26" s="4">
        <v>271300</v>
      </c>
      <c r="Q26" s="4">
        <v>628400</v>
      </c>
      <c r="R26" s="5">
        <v>-1.1399999999999999E-2</v>
      </c>
      <c r="S26" s="4">
        <v>960000</v>
      </c>
      <c r="T26" s="4">
        <f t="shared" si="2"/>
        <v>2211350</v>
      </c>
      <c r="U26" s="4">
        <f t="shared" si="3"/>
        <v>1585300</v>
      </c>
      <c r="V26" s="5">
        <v>1.78E-2</v>
      </c>
    </row>
    <row r="27" spans="1:22" x14ac:dyDescent="0.2">
      <c r="A27" s="16" t="s">
        <v>319</v>
      </c>
      <c r="B27" s="4">
        <v>315200</v>
      </c>
      <c r="C27" s="4">
        <v>321300</v>
      </c>
      <c r="D27" s="4">
        <v>-6100</v>
      </c>
      <c r="E27" s="4">
        <v>-171730000</v>
      </c>
      <c r="F27" s="4">
        <f t="shared" si="0"/>
        <v>-497614575140</v>
      </c>
      <c r="G27" s="4">
        <v>0</v>
      </c>
      <c r="H27" s="4">
        <v>0</v>
      </c>
      <c r="I27" s="4">
        <v>0</v>
      </c>
      <c r="J27" s="4">
        <v>45585000</v>
      </c>
      <c r="K27" s="24">
        <f t="shared" si="1"/>
        <v>20110535000</v>
      </c>
      <c r="L27" s="4">
        <v>803</v>
      </c>
      <c r="M27" s="4">
        <v>934</v>
      </c>
      <c r="N27" s="4">
        <v>81</v>
      </c>
      <c r="O27" s="4">
        <v>30</v>
      </c>
      <c r="P27" s="4">
        <v>996500</v>
      </c>
      <c r="Q27" s="4">
        <v>813500</v>
      </c>
      <c r="R27" s="5">
        <v>0.03</v>
      </c>
      <c r="S27" s="4">
        <v>1925000</v>
      </c>
      <c r="T27" s="4">
        <f t="shared" si="2"/>
        <v>2235640</v>
      </c>
      <c r="U27" s="4">
        <f t="shared" si="3"/>
        <v>1585300</v>
      </c>
      <c r="V27" s="5">
        <v>2.4199999999999999E-2</v>
      </c>
    </row>
    <row r="28" spans="1:22" x14ac:dyDescent="0.2">
      <c r="A28" s="16" t="s">
        <v>318</v>
      </c>
      <c r="B28" s="4">
        <v>3200</v>
      </c>
      <c r="C28" s="4">
        <v>577885</v>
      </c>
      <c r="D28" s="4">
        <v>-574685</v>
      </c>
      <c r="E28" s="4">
        <v>-17425780000</v>
      </c>
      <c r="F28" s="4">
        <f t="shared" si="0"/>
        <v>-497442845140</v>
      </c>
      <c r="G28" s="4">
        <v>0</v>
      </c>
      <c r="H28" s="4">
        <v>0</v>
      </c>
      <c r="I28" s="4">
        <v>0</v>
      </c>
      <c r="J28" s="4">
        <v>45585000</v>
      </c>
      <c r="K28" s="24">
        <f t="shared" si="1"/>
        <v>20064950000</v>
      </c>
      <c r="L28" s="4">
        <v>391</v>
      </c>
      <c r="M28" s="4">
        <v>1112</v>
      </c>
      <c r="N28" s="4">
        <v>30</v>
      </c>
      <c r="O28" s="4">
        <v>86</v>
      </c>
      <c r="P28" s="4">
        <v>409800</v>
      </c>
      <c r="Q28" s="4">
        <v>1276300</v>
      </c>
      <c r="R28" s="5">
        <v>-1.66E-2</v>
      </c>
      <c r="S28" s="4">
        <v>1929400</v>
      </c>
      <c r="T28" s="4">
        <f t="shared" si="2"/>
        <v>2367710</v>
      </c>
      <c r="U28" s="4">
        <f t="shared" si="3"/>
        <v>1585300</v>
      </c>
      <c r="V28" s="5">
        <v>3.0699999999999998E-2</v>
      </c>
    </row>
    <row r="29" spans="1:22" x14ac:dyDescent="0.2">
      <c r="A29" s="16" t="s">
        <v>317</v>
      </c>
      <c r="B29" s="4">
        <v>31700</v>
      </c>
      <c r="C29" s="4">
        <v>345685</v>
      </c>
      <c r="D29" s="4">
        <v>-313985</v>
      </c>
      <c r="E29" s="4">
        <v>-9625540000</v>
      </c>
      <c r="F29" s="4">
        <f t="shared" si="0"/>
        <v>-480017065140</v>
      </c>
      <c r="G29" s="4">
        <v>0</v>
      </c>
      <c r="H29" s="4">
        <v>0</v>
      </c>
      <c r="I29" s="4">
        <v>0</v>
      </c>
      <c r="J29" s="4">
        <v>175260000</v>
      </c>
      <c r="K29" s="24">
        <f t="shared" si="1"/>
        <v>20019365000</v>
      </c>
      <c r="L29" s="4">
        <v>561</v>
      </c>
      <c r="M29" s="4">
        <v>697</v>
      </c>
      <c r="N29" s="4">
        <v>60</v>
      </c>
      <c r="O29" s="4">
        <v>69</v>
      </c>
      <c r="P29" s="4">
        <v>710400</v>
      </c>
      <c r="Q29" s="4">
        <v>778900</v>
      </c>
      <c r="R29" s="5">
        <v>3.3E-3</v>
      </c>
      <c r="S29" s="4">
        <v>1585300</v>
      </c>
      <c r="T29" s="4">
        <f t="shared" si="2"/>
        <v>2528110</v>
      </c>
      <c r="U29" s="4">
        <f t="shared" si="3"/>
        <v>1616200</v>
      </c>
      <c r="V29" s="5">
        <v>1.78E-2</v>
      </c>
    </row>
    <row r="30" spans="1:22" x14ac:dyDescent="0.2">
      <c r="A30" s="16" t="s">
        <v>316</v>
      </c>
      <c r="B30" s="4">
        <v>53600</v>
      </c>
      <c r="C30" s="4">
        <v>324827</v>
      </c>
      <c r="D30" s="4">
        <v>-271227</v>
      </c>
      <c r="E30" s="4">
        <v>-8293130000</v>
      </c>
      <c r="F30" s="4">
        <f t="shared" si="0"/>
        <v>-470391525140</v>
      </c>
      <c r="G30" s="4">
        <v>0</v>
      </c>
      <c r="H30" s="4">
        <v>0</v>
      </c>
      <c r="I30" s="4">
        <v>0</v>
      </c>
      <c r="J30" s="4">
        <v>165330000</v>
      </c>
      <c r="K30" s="24">
        <f t="shared" si="1"/>
        <v>19844105000</v>
      </c>
      <c r="L30" s="4">
        <v>1095</v>
      </c>
      <c r="M30" s="4">
        <v>1765</v>
      </c>
      <c r="N30" s="4">
        <v>68</v>
      </c>
      <c r="O30" s="4">
        <v>93</v>
      </c>
      <c r="P30" s="4">
        <v>1129200</v>
      </c>
      <c r="Q30" s="4">
        <v>1480700</v>
      </c>
      <c r="R30" s="5">
        <v>-2.4500000000000001E-2</v>
      </c>
      <c r="S30" s="4">
        <v>3021100</v>
      </c>
      <c r="T30" s="4">
        <f t="shared" si="2"/>
        <v>2568520</v>
      </c>
      <c r="U30" s="4">
        <f t="shared" si="3"/>
        <v>1616200</v>
      </c>
      <c r="V30" s="5">
        <v>4.9400000000000006E-2</v>
      </c>
    </row>
    <row r="31" spans="1:22" x14ac:dyDescent="0.2">
      <c r="A31" s="16" t="s">
        <v>315</v>
      </c>
      <c r="B31" s="4">
        <v>500</v>
      </c>
      <c r="C31" s="4">
        <v>31721</v>
      </c>
      <c r="D31" s="4">
        <v>-31221</v>
      </c>
      <c r="E31" s="4">
        <v>-984730000</v>
      </c>
      <c r="F31" s="4">
        <f t="shared" si="0"/>
        <v>-462098395140</v>
      </c>
      <c r="G31" s="4">
        <v>0</v>
      </c>
      <c r="H31" s="4">
        <v>0</v>
      </c>
      <c r="I31" s="4">
        <v>0</v>
      </c>
      <c r="J31" s="4">
        <v>506825000</v>
      </c>
      <c r="K31" s="24">
        <f t="shared" si="1"/>
        <v>19678775000</v>
      </c>
      <c r="L31" s="4">
        <v>548</v>
      </c>
      <c r="M31" s="4">
        <v>1141</v>
      </c>
      <c r="N31" s="4">
        <v>22</v>
      </c>
      <c r="O31" s="4">
        <v>63</v>
      </c>
      <c r="P31" s="4">
        <v>464700</v>
      </c>
      <c r="Q31" s="4">
        <v>944100</v>
      </c>
      <c r="R31" s="5">
        <v>-1.2699999999999999E-2</v>
      </c>
      <c r="S31" s="4">
        <v>1694400</v>
      </c>
      <c r="T31" s="4">
        <f t="shared" si="2"/>
        <v>3267790</v>
      </c>
      <c r="U31" s="4">
        <f t="shared" si="3"/>
        <v>1465800</v>
      </c>
      <c r="V31" s="5">
        <v>2.8199999999999999E-2</v>
      </c>
    </row>
    <row r="32" spans="1:22" x14ac:dyDescent="0.2">
      <c r="A32" s="16" t="s">
        <v>314</v>
      </c>
      <c r="B32" s="4">
        <v>439700</v>
      </c>
      <c r="C32" s="4">
        <v>342600</v>
      </c>
      <c r="D32" s="4">
        <v>97100</v>
      </c>
      <c r="E32" s="4">
        <v>2986190000</v>
      </c>
      <c r="F32" s="4">
        <f t="shared" si="0"/>
        <v>-461113665140</v>
      </c>
      <c r="G32" s="4">
        <v>0</v>
      </c>
      <c r="H32" s="4">
        <v>0</v>
      </c>
      <c r="I32" s="4">
        <v>0</v>
      </c>
      <c r="J32" s="4">
        <v>506825000</v>
      </c>
      <c r="K32" s="24">
        <f t="shared" si="1"/>
        <v>19171950000</v>
      </c>
      <c r="L32" s="4">
        <v>1301</v>
      </c>
      <c r="M32" s="4">
        <v>2037</v>
      </c>
      <c r="N32" s="4">
        <v>76</v>
      </c>
      <c r="O32" s="4">
        <v>129</v>
      </c>
      <c r="P32" s="4">
        <v>1392300</v>
      </c>
      <c r="Q32" s="4">
        <v>1985000</v>
      </c>
      <c r="R32" s="5">
        <v>1.1200000000000002E-2</v>
      </c>
      <c r="S32" s="4">
        <v>3524900</v>
      </c>
      <c r="T32" s="4">
        <f t="shared" si="2"/>
        <v>3189910</v>
      </c>
      <c r="U32" s="4">
        <f t="shared" si="3"/>
        <v>1465800</v>
      </c>
      <c r="V32" s="5">
        <v>3.1600000000000003E-2</v>
      </c>
    </row>
    <row r="33" spans="1:22" x14ac:dyDescent="0.2">
      <c r="A33" s="16" t="s">
        <v>313</v>
      </c>
      <c r="B33" s="4">
        <v>5500</v>
      </c>
      <c r="C33" s="4">
        <v>102400</v>
      </c>
      <c r="D33" s="4">
        <v>-96900</v>
      </c>
      <c r="E33" s="4">
        <v>-3277280000</v>
      </c>
      <c r="F33" s="4">
        <f t="shared" si="0"/>
        <v>-464099855140</v>
      </c>
      <c r="G33" s="4">
        <v>0</v>
      </c>
      <c r="H33" s="4">
        <v>0</v>
      </c>
      <c r="I33" s="4">
        <v>0</v>
      </c>
      <c r="J33" s="4">
        <v>176180000</v>
      </c>
      <c r="K33" s="24">
        <f t="shared" si="1"/>
        <v>18665125000</v>
      </c>
      <c r="L33" s="4">
        <v>779</v>
      </c>
      <c r="M33" s="4">
        <v>1986</v>
      </c>
      <c r="N33" s="4">
        <v>58</v>
      </c>
      <c r="O33" s="4">
        <v>131</v>
      </c>
      <c r="P33" s="4">
        <v>729500</v>
      </c>
      <c r="Q33" s="4">
        <v>1786100</v>
      </c>
      <c r="R33" s="5">
        <v>-7.1800000000000003E-2</v>
      </c>
      <c r="S33" s="4">
        <v>3243600</v>
      </c>
      <c r="T33" s="4">
        <f t="shared" si="2"/>
        <v>3290210</v>
      </c>
      <c r="U33" s="4">
        <f t="shared" si="3"/>
        <v>1465800</v>
      </c>
      <c r="V33" s="5">
        <v>8.900000000000001E-2</v>
      </c>
    </row>
    <row r="34" spans="1:22" x14ac:dyDescent="0.2">
      <c r="A34" s="16" t="s">
        <v>270</v>
      </c>
      <c r="B34" s="4">
        <v>1800</v>
      </c>
      <c r="C34" s="4">
        <v>184100</v>
      </c>
      <c r="D34" s="4">
        <v>-182300</v>
      </c>
      <c r="E34" s="4">
        <v>-6107450000</v>
      </c>
      <c r="F34" s="4">
        <f t="shared" si="0"/>
        <v>-460822575140</v>
      </c>
      <c r="G34" s="4">
        <v>0</v>
      </c>
      <c r="H34" s="4">
        <v>0</v>
      </c>
      <c r="I34" s="4">
        <v>0</v>
      </c>
      <c r="J34" s="4">
        <v>-557725000</v>
      </c>
      <c r="K34" s="24">
        <f t="shared" si="1"/>
        <v>18488945000</v>
      </c>
      <c r="L34" s="4">
        <v>651</v>
      </c>
      <c r="M34" s="4">
        <v>739</v>
      </c>
      <c r="N34" s="4">
        <v>56</v>
      </c>
      <c r="O34" s="4">
        <v>67</v>
      </c>
      <c r="P34" s="4">
        <v>615900</v>
      </c>
      <c r="Q34" s="4">
        <v>884900</v>
      </c>
      <c r="R34" s="5">
        <v>4.5000000000000005E-3</v>
      </c>
      <c r="S34" s="4">
        <v>1616200</v>
      </c>
      <c r="T34" s="4">
        <f t="shared" si="2"/>
        <v>3318180</v>
      </c>
      <c r="U34" s="4">
        <f t="shared" si="3"/>
        <v>1465800</v>
      </c>
      <c r="V34" s="5">
        <v>1.0500000000000001E-2</v>
      </c>
    </row>
    <row r="35" spans="1:22" x14ac:dyDescent="0.2">
      <c r="A35" s="16" t="s">
        <v>269</v>
      </c>
      <c r="B35" s="4">
        <v>38700</v>
      </c>
      <c r="C35" s="4">
        <v>99900</v>
      </c>
      <c r="D35" s="4">
        <v>-61200</v>
      </c>
      <c r="E35" s="4">
        <v>-2030260000</v>
      </c>
      <c r="F35" s="4">
        <f t="shared" si="0"/>
        <v>-454715125140</v>
      </c>
      <c r="G35" s="4">
        <v>0</v>
      </c>
      <c r="H35" s="4">
        <v>0</v>
      </c>
      <c r="I35" s="4">
        <v>0</v>
      </c>
      <c r="J35" s="4">
        <v>-151500000</v>
      </c>
      <c r="K35" s="24">
        <f t="shared" si="1"/>
        <v>19046670000</v>
      </c>
      <c r="L35" s="4">
        <v>991</v>
      </c>
      <c r="M35" s="4">
        <v>1590</v>
      </c>
      <c r="N35" s="4">
        <v>34</v>
      </c>
      <c r="O35" s="4">
        <v>79</v>
      </c>
      <c r="P35" s="4">
        <v>644900</v>
      </c>
      <c r="Q35" s="4">
        <v>1296000</v>
      </c>
      <c r="R35" s="5">
        <v>0</v>
      </c>
      <c r="S35" s="4">
        <v>2107800</v>
      </c>
      <c r="T35" s="4">
        <f t="shared" si="2"/>
        <v>3573480</v>
      </c>
      <c r="U35" s="4">
        <f t="shared" si="3"/>
        <v>1465800</v>
      </c>
      <c r="V35" s="5">
        <v>2.0899999999999998E-2</v>
      </c>
    </row>
    <row r="36" spans="1:22" x14ac:dyDescent="0.2">
      <c r="A36" s="16" t="s">
        <v>268</v>
      </c>
      <c r="B36" s="4">
        <v>58900</v>
      </c>
      <c r="C36" s="4">
        <v>266100</v>
      </c>
      <c r="D36" s="4">
        <v>-207200</v>
      </c>
      <c r="E36" s="4">
        <v>-6983210000</v>
      </c>
      <c r="F36" s="4">
        <f t="shared" si="0"/>
        <v>-452684865140</v>
      </c>
      <c r="G36" s="4">
        <v>0</v>
      </c>
      <c r="H36" s="4">
        <v>0</v>
      </c>
      <c r="I36" s="4">
        <v>0</v>
      </c>
      <c r="J36" s="4">
        <v>100005000</v>
      </c>
      <c r="K36" s="24">
        <f t="shared" si="1"/>
        <v>19198170000</v>
      </c>
      <c r="L36" s="4">
        <v>537</v>
      </c>
      <c r="M36" s="4">
        <v>967</v>
      </c>
      <c r="N36" s="4">
        <v>35</v>
      </c>
      <c r="O36" s="4">
        <v>64</v>
      </c>
      <c r="P36" s="4">
        <v>401800</v>
      </c>
      <c r="Q36" s="4">
        <v>800500</v>
      </c>
      <c r="R36" s="5">
        <v>-1.04E-2</v>
      </c>
      <c r="S36" s="4">
        <v>1465800</v>
      </c>
      <c r="T36" s="4">
        <f t="shared" si="2"/>
        <v>3659670</v>
      </c>
      <c r="U36" s="4">
        <f t="shared" si="3"/>
        <v>2167900</v>
      </c>
      <c r="V36" s="5">
        <v>1.4800000000000001E-2</v>
      </c>
    </row>
    <row r="37" spans="1:22" x14ac:dyDescent="0.2">
      <c r="A37" s="16" t="s">
        <v>254</v>
      </c>
      <c r="B37" s="4">
        <v>42200</v>
      </c>
      <c r="C37" s="4">
        <v>380700</v>
      </c>
      <c r="D37" s="4">
        <v>-338500</v>
      </c>
      <c r="E37" s="4">
        <v>-11328710000</v>
      </c>
      <c r="F37" s="4">
        <f t="shared" si="0"/>
        <v>-445701655140</v>
      </c>
      <c r="G37" s="4">
        <v>0</v>
      </c>
      <c r="H37" s="4">
        <v>0</v>
      </c>
      <c r="I37" s="4">
        <v>0</v>
      </c>
      <c r="J37" s="4">
        <v>100005000</v>
      </c>
      <c r="K37" s="24">
        <f t="shared" si="1"/>
        <v>19098165000</v>
      </c>
      <c r="L37" s="4">
        <v>921</v>
      </c>
      <c r="M37" s="4">
        <v>1244</v>
      </c>
      <c r="N37" s="4">
        <v>83</v>
      </c>
      <c r="O37" s="4">
        <v>81</v>
      </c>
      <c r="P37" s="4">
        <v>1062400</v>
      </c>
      <c r="Q37" s="4">
        <v>1097500</v>
      </c>
      <c r="R37" s="5">
        <v>7.4999999999999997E-3</v>
      </c>
      <c r="S37" s="4">
        <v>2167900</v>
      </c>
      <c r="T37" s="4">
        <f t="shared" si="2"/>
        <v>3707240</v>
      </c>
      <c r="U37" s="4">
        <f t="shared" si="3"/>
        <v>2746100</v>
      </c>
      <c r="V37" s="5">
        <v>1.78E-2</v>
      </c>
    </row>
    <row r="38" spans="1:22" x14ac:dyDescent="0.2">
      <c r="A38" s="16" t="s">
        <v>253</v>
      </c>
      <c r="B38" s="4">
        <v>33800</v>
      </c>
      <c r="C38" s="4">
        <v>741010</v>
      </c>
      <c r="D38" s="4">
        <v>-707210</v>
      </c>
      <c r="E38" s="4">
        <v>-23959660000</v>
      </c>
      <c r="F38" s="4">
        <f t="shared" si="0"/>
        <v>-434372945140</v>
      </c>
      <c r="G38" s="4">
        <v>0</v>
      </c>
      <c r="H38" s="4">
        <v>0</v>
      </c>
      <c r="I38" s="4">
        <v>0</v>
      </c>
      <c r="J38" s="4">
        <v>507300000</v>
      </c>
      <c r="K38" s="24">
        <f t="shared" si="1"/>
        <v>18998160000</v>
      </c>
      <c r="L38" s="4">
        <v>1137</v>
      </c>
      <c r="M38" s="4">
        <v>1954</v>
      </c>
      <c r="N38" s="4">
        <v>63</v>
      </c>
      <c r="O38" s="4">
        <v>134</v>
      </c>
      <c r="P38" s="4">
        <v>851300</v>
      </c>
      <c r="Q38" s="4">
        <v>1789300</v>
      </c>
      <c r="R38" s="5">
        <v>-2.3799999999999998E-2</v>
      </c>
      <c r="S38" s="4">
        <v>3250100</v>
      </c>
      <c r="T38" s="4">
        <f t="shared" si="2"/>
        <v>3704550</v>
      </c>
      <c r="U38" s="4">
        <f t="shared" si="3"/>
        <v>2746100</v>
      </c>
      <c r="V38" s="5">
        <v>2.8999999999999998E-2</v>
      </c>
    </row>
    <row r="39" spans="1:22" x14ac:dyDescent="0.2">
      <c r="A39" s="16" t="s">
        <v>252</v>
      </c>
      <c r="B39" s="4">
        <v>95600</v>
      </c>
      <c r="C39" s="4">
        <v>25700</v>
      </c>
      <c r="D39" s="4">
        <v>69900</v>
      </c>
      <c r="E39" s="4">
        <v>2442540000</v>
      </c>
      <c r="F39" s="4">
        <f t="shared" si="0"/>
        <v>-410413285140</v>
      </c>
      <c r="G39" s="4">
        <v>0</v>
      </c>
      <c r="H39" s="4">
        <v>0</v>
      </c>
      <c r="I39" s="4">
        <v>0</v>
      </c>
      <c r="J39" s="4">
        <v>201195000</v>
      </c>
      <c r="K39" s="24">
        <f t="shared" si="1"/>
        <v>18490860000</v>
      </c>
      <c r="L39" s="4">
        <v>871</v>
      </c>
      <c r="M39" s="4">
        <v>1816</v>
      </c>
      <c r="N39" s="4">
        <v>61</v>
      </c>
      <c r="O39" s="4">
        <v>146</v>
      </c>
      <c r="P39" s="4">
        <v>774700</v>
      </c>
      <c r="Q39" s="4">
        <v>1850800</v>
      </c>
      <c r="R39" s="5">
        <v>-3.2000000000000001E-2</v>
      </c>
      <c r="S39" s="4">
        <v>3189300</v>
      </c>
      <c r="T39" s="4">
        <f t="shared" si="2"/>
        <v>3804910</v>
      </c>
      <c r="U39" s="4">
        <f t="shared" si="3"/>
        <v>1895900</v>
      </c>
      <c r="V39" s="5">
        <v>2.8399999999999998E-2</v>
      </c>
    </row>
    <row r="40" spans="1:22" x14ac:dyDescent="0.2">
      <c r="A40" s="16" t="s">
        <v>251</v>
      </c>
      <c r="B40" s="4">
        <v>75000</v>
      </c>
      <c r="C40" s="4">
        <v>40600</v>
      </c>
      <c r="D40" s="4">
        <v>34400</v>
      </c>
      <c r="E40" s="4">
        <v>1210150000</v>
      </c>
      <c r="F40" s="4">
        <f t="shared" si="0"/>
        <v>-412855825140</v>
      </c>
      <c r="G40" s="4">
        <v>0</v>
      </c>
      <c r="H40" s="4">
        <v>0</v>
      </c>
      <c r="I40" s="4">
        <v>0</v>
      </c>
      <c r="J40" s="4">
        <v>201195000</v>
      </c>
      <c r="K40" s="24">
        <f t="shared" si="1"/>
        <v>18289665000</v>
      </c>
      <c r="L40" s="4">
        <v>1123</v>
      </c>
      <c r="M40" s="4">
        <v>1391</v>
      </c>
      <c r="N40" s="4">
        <v>120</v>
      </c>
      <c r="O40" s="4">
        <v>150</v>
      </c>
      <c r="P40" s="4">
        <v>1384400</v>
      </c>
      <c r="Q40" s="4">
        <v>1868400</v>
      </c>
      <c r="R40" s="5">
        <v>-2.8000000000000004E-3</v>
      </c>
      <c r="S40" s="4">
        <v>3425200</v>
      </c>
      <c r="T40" s="4">
        <f t="shared" si="2"/>
        <v>3821610</v>
      </c>
      <c r="U40" s="4">
        <f t="shared" si="3"/>
        <v>1895900</v>
      </c>
      <c r="V40" s="5">
        <v>2.9300000000000003E-2</v>
      </c>
    </row>
    <row r="41" spans="1:22" x14ac:dyDescent="0.2">
      <c r="A41" s="16" t="s">
        <v>250</v>
      </c>
      <c r="B41" s="4">
        <v>1529400</v>
      </c>
      <c r="C41" s="4">
        <v>94350</v>
      </c>
      <c r="D41" s="4">
        <v>1435050</v>
      </c>
      <c r="E41" s="4">
        <v>51551070000</v>
      </c>
      <c r="F41" s="4">
        <f t="shared" si="0"/>
        <v>-414065975140</v>
      </c>
      <c r="G41" s="4">
        <v>0</v>
      </c>
      <c r="H41" s="4">
        <v>0</v>
      </c>
      <c r="I41" s="4">
        <v>0</v>
      </c>
      <c r="J41" s="4">
        <v>-2462055000</v>
      </c>
      <c r="K41" s="24">
        <f t="shared" si="1"/>
        <v>18088470000</v>
      </c>
      <c r="L41" s="4">
        <v>3451</v>
      </c>
      <c r="M41" s="4">
        <v>3138</v>
      </c>
      <c r="N41" s="4">
        <v>443</v>
      </c>
      <c r="O41" s="4">
        <v>333</v>
      </c>
      <c r="P41" s="4">
        <v>4723300</v>
      </c>
      <c r="Q41" s="4">
        <v>3746400</v>
      </c>
      <c r="R41" s="5">
        <v>2.1600000000000001E-2</v>
      </c>
      <c r="S41" s="4">
        <v>8687100</v>
      </c>
      <c r="T41" s="4">
        <f t="shared" si="2"/>
        <v>3257230</v>
      </c>
      <c r="U41" s="4">
        <f t="shared" si="3"/>
        <v>1895900</v>
      </c>
      <c r="V41" s="5">
        <v>4.1299999999999996E-2</v>
      </c>
    </row>
    <row r="42" spans="1:22" x14ac:dyDescent="0.2">
      <c r="A42" s="16" t="s">
        <v>249</v>
      </c>
      <c r="B42" s="4">
        <v>1100</v>
      </c>
      <c r="C42" s="4">
        <v>574859</v>
      </c>
      <c r="D42" s="4">
        <v>-573759</v>
      </c>
      <c r="E42" s="4">
        <v>-19799450000</v>
      </c>
      <c r="F42" s="4">
        <f t="shared" si="0"/>
        <v>-465617045140</v>
      </c>
      <c r="G42" s="4">
        <v>0</v>
      </c>
      <c r="H42" s="4">
        <v>0</v>
      </c>
      <c r="I42" s="4">
        <v>0</v>
      </c>
      <c r="J42" s="4">
        <v>-145500000</v>
      </c>
      <c r="K42" s="24">
        <f t="shared" si="1"/>
        <v>20550525000</v>
      </c>
      <c r="L42" s="4">
        <v>1094</v>
      </c>
      <c r="M42" s="4">
        <v>1325</v>
      </c>
      <c r="N42" s="4">
        <v>116</v>
      </c>
      <c r="O42" s="4">
        <v>105</v>
      </c>
      <c r="P42" s="4">
        <v>1248300</v>
      </c>
      <c r="Q42" s="4">
        <v>1333700</v>
      </c>
      <c r="R42" s="5">
        <v>5.7999999999999996E-3</v>
      </c>
      <c r="S42" s="4">
        <v>2746100</v>
      </c>
      <c r="T42" s="4">
        <f t="shared" si="2"/>
        <v>3327850</v>
      </c>
      <c r="U42" s="4">
        <f t="shared" si="3"/>
        <v>1895900</v>
      </c>
      <c r="V42" s="5">
        <v>1.8700000000000001E-2</v>
      </c>
    </row>
    <row r="43" spans="1:22" x14ac:dyDescent="0.2">
      <c r="A43" s="16" t="s">
        <v>248</v>
      </c>
      <c r="B43" s="4">
        <v>26500</v>
      </c>
      <c r="C43" s="4">
        <v>148200</v>
      </c>
      <c r="D43" s="4">
        <v>-121700</v>
      </c>
      <c r="E43" s="4">
        <v>-4203910000</v>
      </c>
      <c r="F43" s="4">
        <f t="shared" si="0"/>
        <v>-445817595140</v>
      </c>
      <c r="G43" s="4">
        <v>0</v>
      </c>
      <c r="H43" s="4">
        <v>0</v>
      </c>
      <c r="I43" s="4">
        <v>0</v>
      </c>
      <c r="J43" s="4">
        <v>-5072375000</v>
      </c>
      <c r="K43" s="24">
        <f t="shared" si="1"/>
        <v>20696025000</v>
      </c>
      <c r="L43" s="4">
        <v>923</v>
      </c>
      <c r="M43" s="4">
        <v>2407</v>
      </c>
      <c r="N43" s="4">
        <v>87</v>
      </c>
      <c r="O43" s="4">
        <v>248</v>
      </c>
      <c r="P43" s="4">
        <v>976500</v>
      </c>
      <c r="Q43" s="4">
        <v>2830500</v>
      </c>
      <c r="R43" s="5">
        <v>-1.7299999999999999E-2</v>
      </c>
      <c r="S43" s="4">
        <v>4246600</v>
      </c>
      <c r="T43" s="4">
        <f t="shared" si="2"/>
        <v>3819160</v>
      </c>
      <c r="U43" s="4">
        <f t="shared" si="3"/>
        <v>1895900</v>
      </c>
      <c r="V43" s="5">
        <v>1.9900000000000001E-2</v>
      </c>
    </row>
    <row r="44" spans="1:22" x14ac:dyDescent="0.2">
      <c r="A44" s="16" t="s">
        <v>247</v>
      </c>
      <c r="B44" s="4">
        <v>48600</v>
      </c>
      <c r="C44" s="4">
        <v>286500</v>
      </c>
      <c r="D44" s="4">
        <v>-237900</v>
      </c>
      <c r="E44" s="4">
        <v>-8413410000</v>
      </c>
      <c r="F44" s="4">
        <f t="shared" si="0"/>
        <v>-441613685140</v>
      </c>
      <c r="G44" s="4">
        <v>0</v>
      </c>
      <c r="H44" s="4">
        <v>0</v>
      </c>
      <c r="I44" s="4">
        <v>0</v>
      </c>
      <c r="J44" s="4">
        <v>-882210000</v>
      </c>
      <c r="K44" s="24">
        <f t="shared" si="1"/>
        <v>25768400000</v>
      </c>
      <c r="L44" s="4">
        <v>669</v>
      </c>
      <c r="M44" s="4">
        <v>998</v>
      </c>
      <c r="N44" s="4">
        <v>37</v>
      </c>
      <c r="O44" s="4">
        <v>91</v>
      </c>
      <c r="P44" s="4">
        <v>510800</v>
      </c>
      <c r="Q44" s="4">
        <v>1246300</v>
      </c>
      <c r="R44" s="5">
        <v>-1.1299999999999999E-2</v>
      </c>
      <c r="S44" s="4">
        <v>1895900</v>
      </c>
      <c r="T44" s="4">
        <f t="shared" si="2"/>
        <v>4168930</v>
      </c>
      <c r="U44" s="4">
        <f t="shared" si="3"/>
        <v>2327700</v>
      </c>
      <c r="V44" s="5">
        <v>1.9599999999999999E-2</v>
      </c>
    </row>
    <row r="45" spans="1:22" x14ac:dyDescent="0.2">
      <c r="A45" s="16" t="s">
        <v>246</v>
      </c>
      <c r="B45" s="4">
        <v>154700</v>
      </c>
      <c r="C45" s="4">
        <v>188900</v>
      </c>
      <c r="D45" s="4">
        <v>-34200</v>
      </c>
      <c r="E45" s="4">
        <v>-1206720000</v>
      </c>
      <c r="F45" s="4">
        <f t="shared" si="0"/>
        <v>-433200275140</v>
      </c>
      <c r="G45" s="4">
        <v>0</v>
      </c>
      <c r="H45" s="4">
        <v>0</v>
      </c>
      <c r="I45" s="4">
        <v>0</v>
      </c>
      <c r="J45" s="4">
        <v>-882210000</v>
      </c>
      <c r="K45" s="24">
        <f t="shared" si="1"/>
        <v>26650610000</v>
      </c>
      <c r="L45" s="4">
        <v>1626</v>
      </c>
      <c r="M45" s="4">
        <v>1550</v>
      </c>
      <c r="N45" s="4">
        <v>215</v>
      </c>
      <c r="O45" s="4">
        <v>187</v>
      </c>
      <c r="P45" s="4">
        <v>2334200</v>
      </c>
      <c r="Q45" s="4">
        <v>2124400</v>
      </c>
      <c r="R45" s="5">
        <v>1.1399999999999999E-2</v>
      </c>
      <c r="S45" s="4">
        <v>4660800</v>
      </c>
      <c r="T45" s="4">
        <f t="shared" si="2"/>
        <v>4390900</v>
      </c>
      <c r="U45" s="4">
        <f t="shared" si="3"/>
        <v>2327700</v>
      </c>
      <c r="V45" s="5">
        <v>1.9699999999999999E-2</v>
      </c>
    </row>
    <row r="46" spans="1:22" x14ac:dyDescent="0.2">
      <c r="A46" s="16" t="s">
        <v>245</v>
      </c>
      <c r="B46" s="4">
        <v>100</v>
      </c>
      <c r="C46" s="4">
        <v>51800</v>
      </c>
      <c r="D46" s="4">
        <v>-51700</v>
      </c>
      <c r="E46" s="4">
        <v>-1814940000</v>
      </c>
      <c r="F46" s="4">
        <f t="shared" si="0"/>
        <v>-431993555140</v>
      </c>
      <c r="G46" s="4">
        <v>0</v>
      </c>
      <c r="H46" s="4">
        <v>0</v>
      </c>
      <c r="I46" s="4">
        <v>0</v>
      </c>
      <c r="J46" s="4">
        <v>237715000</v>
      </c>
      <c r="K46" s="24">
        <f t="shared" si="1"/>
        <v>27532820000</v>
      </c>
      <c r="L46" s="4">
        <v>1046</v>
      </c>
      <c r="M46" s="4">
        <v>1070</v>
      </c>
      <c r="N46" s="4">
        <v>48</v>
      </c>
      <c r="O46" s="4">
        <v>107</v>
      </c>
      <c r="P46" s="4">
        <v>839500</v>
      </c>
      <c r="Q46" s="4">
        <v>1323100</v>
      </c>
      <c r="R46" s="5">
        <v>1.5E-3</v>
      </c>
      <c r="S46" s="4">
        <v>2327700</v>
      </c>
      <c r="T46" s="4">
        <f t="shared" si="2"/>
        <v>4995380</v>
      </c>
      <c r="U46" s="4">
        <f t="shared" si="3"/>
        <v>2643600</v>
      </c>
      <c r="V46" s="5">
        <v>1.1399999999999999E-2</v>
      </c>
    </row>
    <row r="47" spans="1:22" x14ac:dyDescent="0.2">
      <c r="A47" s="16" t="s">
        <v>244</v>
      </c>
      <c r="B47" s="4">
        <v>4450</v>
      </c>
      <c r="C47" s="4">
        <v>25200</v>
      </c>
      <c r="D47" s="4">
        <v>-20750</v>
      </c>
      <c r="E47" s="4">
        <v>-728720000</v>
      </c>
      <c r="F47" s="4">
        <f t="shared" ref="F47:F73" si="4">E47+F48</f>
        <v>-430178615140</v>
      </c>
      <c r="G47" s="4">
        <v>0</v>
      </c>
      <c r="H47" s="4">
        <v>0</v>
      </c>
      <c r="I47" s="4">
        <v>0</v>
      </c>
      <c r="J47" s="4">
        <v>41350000</v>
      </c>
      <c r="K47" s="24">
        <f t="shared" ref="K47:K73" si="5">K48+J47</f>
        <v>27295105000</v>
      </c>
      <c r="L47" s="4">
        <v>813</v>
      </c>
      <c r="M47" s="4">
        <v>988</v>
      </c>
      <c r="N47" s="4">
        <v>84</v>
      </c>
      <c r="O47" s="4">
        <v>88</v>
      </c>
      <c r="P47" s="4">
        <v>1088900</v>
      </c>
      <c r="Q47" s="4">
        <v>1213300</v>
      </c>
      <c r="R47" s="5">
        <v>1.89E-2</v>
      </c>
      <c r="S47" s="4">
        <v>2643600</v>
      </c>
      <c r="T47" s="4">
        <f t="shared" si="2"/>
        <v>5305120</v>
      </c>
      <c r="U47" s="4">
        <f t="shared" ref="U47:U73" si="6">MIN(S48:S52)</f>
        <v>3043300</v>
      </c>
      <c r="V47" s="5">
        <v>2.41E-2</v>
      </c>
    </row>
    <row r="48" spans="1:22" x14ac:dyDescent="0.2">
      <c r="A48" s="16" t="s">
        <v>243</v>
      </c>
      <c r="B48" s="4">
        <v>29300</v>
      </c>
      <c r="C48" s="4">
        <v>397300</v>
      </c>
      <c r="D48" s="4">
        <v>-368000</v>
      </c>
      <c r="E48" s="4">
        <v>-12787030000</v>
      </c>
      <c r="F48" s="4">
        <f t="shared" si="4"/>
        <v>-429449895140</v>
      </c>
      <c r="G48" s="4">
        <v>0</v>
      </c>
      <c r="H48" s="4">
        <v>0</v>
      </c>
      <c r="I48" s="4">
        <v>0</v>
      </c>
      <c r="J48" s="4">
        <v>7221020000</v>
      </c>
      <c r="K48" s="24">
        <f t="shared" si="5"/>
        <v>27253755000</v>
      </c>
      <c r="L48" s="4">
        <v>939</v>
      </c>
      <c r="M48" s="4">
        <v>2213</v>
      </c>
      <c r="N48" s="4">
        <v>77</v>
      </c>
      <c r="O48" s="4">
        <v>187</v>
      </c>
      <c r="P48" s="4">
        <v>978300</v>
      </c>
      <c r="Q48" s="4">
        <v>2086000</v>
      </c>
      <c r="R48" s="5">
        <v>-1.5900000000000001E-2</v>
      </c>
      <c r="S48" s="4">
        <v>3223200</v>
      </c>
      <c r="T48" s="4">
        <f t="shared" si="2"/>
        <v>5475950</v>
      </c>
      <c r="U48" s="4">
        <f t="shared" si="6"/>
        <v>3043300</v>
      </c>
      <c r="V48" s="5">
        <v>2.9700000000000001E-2</v>
      </c>
    </row>
    <row r="49" spans="1:22" x14ac:dyDescent="0.2">
      <c r="A49" s="16" t="s">
        <v>236</v>
      </c>
      <c r="B49" s="4">
        <v>246500</v>
      </c>
      <c r="C49" s="4">
        <v>61100</v>
      </c>
      <c r="D49" s="4">
        <v>185400</v>
      </c>
      <c r="E49" s="4">
        <v>6483000000</v>
      </c>
      <c r="F49" s="4">
        <f t="shared" si="4"/>
        <v>-416662865140</v>
      </c>
      <c r="G49" s="4">
        <v>211900</v>
      </c>
      <c r="H49" s="4">
        <v>6300</v>
      </c>
      <c r="I49" s="4">
        <v>205600</v>
      </c>
      <c r="J49" s="4">
        <v>7221020000</v>
      </c>
      <c r="K49" s="24">
        <f t="shared" si="5"/>
        <v>20032735000</v>
      </c>
      <c r="L49" s="4">
        <v>1200</v>
      </c>
      <c r="M49" s="4">
        <v>1815</v>
      </c>
      <c r="N49" s="4">
        <v>142</v>
      </c>
      <c r="O49" s="4">
        <v>204</v>
      </c>
      <c r="P49" s="4">
        <v>1578500</v>
      </c>
      <c r="Q49" s="4">
        <v>2144000</v>
      </c>
      <c r="R49" s="5">
        <v>7.1999999999999998E-3</v>
      </c>
      <c r="S49" s="4">
        <v>4192900</v>
      </c>
      <c r="T49" s="4">
        <f t="shared" si="2"/>
        <v>6176020</v>
      </c>
      <c r="U49" s="4">
        <f t="shared" si="6"/>
        <v>3043300</v>
      </c>
      <c r="V49" s="5">
        <v>1.9900000000000001E-2</v>
      </c>
    </row>
    <row r="50" spans="1:22" x14ac:dyDescent="0.2">
      <c r="A50" s="16" t="s">
        <v>235</v>
      </c>
      <c r="B50" s="4">
        <v>13100</v>
      </c>
      <c r="C50" s="4">
        <v>498100</v>
      </c>
      <c r="D50" s="4">
        <v>-485000</v>
      </c>
      <c r="E50" s="4">
        <v>-16863490000</v>
      </c>
      <c r="F50" s="4">
        <f t="shared" si="4"/>
        <v>-423145865140</v>
      </c>
      <c r="G50" s="4">
        <v>0</v>
      </c>
      <c r="H50" s="4">
        <v>0</v>
      </c>
      <c r="I50" s="4">
        <v>0</v>
      </c>
      <c r="J50" s="4">
        <v>247240000</v>
      </c>
      <c r="K50" s="24">
        <f t="shared" si="5"/>
        <v>12811715000</v>
      </c>
      <c r="L50" s="4">
        <v>1314</v>
      </c>
      <c r="M50" s="4">
        <v>1662</v>
      </c>
      <c r="N50" s="4">
        <v>114</v>
      </c>
      <c r="O50" s="4">
        <v>136</v>
      </c>
      <c r="P50" s="4">
        <v>1477600</v>
      </c>
      <c r="Q50" s="4">
        <v>1970000</v>
      </c>
      <c r="R50" s="5">
        <v>1.1699999999999999E-2</v>
      </c>
      <c r="S50" s="4">
        <v>3592200</v>
      </c>
      <c r="T50" s="4">
        <f t="shared" si="2"/>
        <v>6566000</v>
      </c>
      <c r="U50" s="4">
        <f t="shared" si="6"/>
        <v>3043300</v>
      </c>
      <c r="V50" s="5">
        <v>1.5800000000000002E-2</v>
      </c>
    </row>
    <row r="51" spans="1:22" x14ac:dyDescent="0.2">
      <c r="A51" s="16" t="s">
        <v>234</v>
      </c>
      <c r="B51" s="4">
        <v>115400</v>
      </c>
      <c r="C51" s="4">
        <v>156600</v>
      </c>
      <c r="D51" s="4">
        <v>-41200</v>
      </c>
      <c r="E51" s="4">
        <v>-1383960000</v>
      </c>
      <c r="F51" s="4">
        <f t="shared" si="4"/>
        <v>-406282375140</v>
      </c>
      <c r="G51" s="4">
        <v>0</v>
      </c>
      <c r="H51" s="4">
        <v>0</v>
      </c>
      <c r="I51" s="4">
        <v>0</v>
      </c>
      <c r="J51" s="4">
        <v>496315000</v>
      </c>
      <c r="K51" s="24">
        <f t="shared" si="5"/>
        <v>12564475000</v>
      </c>
      <c r="L51" s="4">
        <v>1084</v>
      </c>
      <c r="M51" s="4">
        <v>889</v>
      </c>
      <c r="N51" s="4">
        <v>173</v>
      </c>
      <c r="O51" s="4">
        <v>122</v>
      </c>
      <c r="P51" s="4">
        <v>1659300</v>
      </c>
      <c r="Q51" s="4">
        <v>1195800</v>
      </c>
      <c r="R51" s="5">
        <v>1.03E-2</v>
      </c>
      <c r="S51" s="4">
        <v>3043300</v>
      </c>
      <c r="T51" s="4">
        <f t="shared" si="2"/>
        <v>6675090</v>
      </c>
      <c r="U51" s="4">
        <f t="shared" si="6"/>
        <v>3452300</v>
      </c>
      <c r="V51" s="5">
        <v>2.3199999999999998E-2</v>
      </c>
    </row>
    <row r="52" spans="1:22" x14ac:dyDescent="0.2">
      <c r="A52" s="16" t="s">
        <v>233</v>
      </c>
      <c r="B52" s="4">
        <v>114159</v>
      </c>
      <c r="C52" s="4">
        <v>727200</v>
      </c>
      <c r="D52" s="4">
        <v>-613041</v>
      </c>
      <c r="E52" s="4">
        <v>-20955490000</v>
      </c>
      <c r="F52" s="4">
        <f t="shared" si="4"/>
        <v>-404898415140</v>
      </c>
      <c r="G52" s="4">
        <v>0</v>
      </c>
      <c r="H52" s="4">
        <v>0</v>
      </c>
      <c r="I52" s="4">
        <v>0</v>
      </c>
      <c r="J52" s="4">
        <v>51225000</v>
      </c>
      <c r="K52" s="24">
        <f t="shared" si="5"/>
        <v>12068160000</v>
      </c>
      <c r="L52" s="4">
        <v>961</v>
      </c>
      <c r="M52" s="4">
        <v>1590</v>
      </c>
      <c r="N52" s="4">
        <v>95</v>
      </c>
      <c r="O52" s="4">
        <v>121</v>
      </c>
      <c r="P52" s="4">
        <v>1080600</v>
      </c>
      <c r="Q52" s="4">
        <v>1987400</v>
      </c>
      <c r="R52" s="5">
        <v>-2.8999999999999998E-3</v>
      </c>
      <c r="S52" s="4">
        <v>3452300</v>
      </c>
      <c r="T52" s="4">
        <f t="shared" si="2"/>
        <v>6818920</v>
      </c>
      <c r="U52" s="4">
        <f t="shared" si="6"/>
        <v>5393600</v>
      </c>
      <c r="V52" s="5">
        <v>1.7500000000000002E-2</v>
      </c>
    </row>
    <row r="53" spans="1:22" x14ac:dyDescent="0.2">
      <c r="A53" s="16" t="s">
        <v>232</v>
      </c>
      <c r="B53" s="4">
        <v>450250</v>
      </c>
      <c r="C53" s="4">
        <v>2011300</v>
      </c>
      <c r="D53" s="4">
        <v>-1561050</v>
      </c>
      <c r="E53" s="4">
        <v>-53824320000</v>
      </c>
      <c r="F53" s="4">
        <f t="shared" si="4"/>
        <v>-383942925140</v>
      </c>
      <c r="G53" s="4">
        <v>0</v>
      </c>
      <c r="H53" s="4">
        <v>0</v>
      </c>
      <c r="I53" s="4">
        <v>0</v>
      </c>
      <c r="J53" s="4">
        <v>146560000</v>
      </c>
      <c r="K53" s="24">
        <f t="shared" si="5"/>
        <v>12016935000</v>
      </c>
      <c r="L53" s="4">
        <v>2809</v>
      </c>
      <c r="M53" s="4">
        <v>3994</v>
      </c>
      <c r="N53" s="4">
        <v>217</v>
      </c>
      <c r="O53" s="4">
        <v>507</v>
      </c>
      <c r="P53" s="4">
        <v>2853900</v>
      </c>
      <c r="Q53" s="4">
        <v>5664700</v>
      </c>
      <c r="R53" s="5">
        <v>-4.0999999999999995E-2</v>
      </c>
      <c r="S53" s="4">
        <v>9159700</v>
      </c>
      <c r="T53" s="4">
        <f t="shared" si="2"/>
        <v>6480110</v>
      </c>
      <c r="U53" s="4">
        <f t="shared" si="6"/>
        <v>4931500</v>
      </c>
      <c r="V53" s="5">
        <v>6.4299999999999996E-2</v>
      </c>
    </row>
    <row r="54" spans="1:22" x14ac:dyDescent="0.2">
      <c r="A54" s="16" t="s">
        <v>231</v>
      </c>
      <c r="B54" s="4">
        <v>42200</v>
      </c>
      <c r="C54" s="4">
        <v>325000</v>
      </c>
      <c r="D54" s="4">
        <v>-282800</v>
      </c>
      <c r="E54" s="4">
        <v>-10071530000</v>
      </c>
      <c r="F54" s="4">
        <f t="shared" si="4"/>
        <v>-330118605140</v>
      </c>
      <c r="G54" s="4">
        <v>0</v>
      </c>
      <c r="H54" s="4">
        <v>0</v>
      </c>
      <c r="I54" s="4">
        <v>0</v>
      </c>
      <c r="J54" s="4">
        <v>-63915000</v>
      </c>
      <c r="K54" s="24">
        <f t="shared" si="5"/>
        <v>11870375000</v>
      </c>
      <c r="L54" s="4">
        <v>1102</v>
      </c>
      <c r="M54" s="4">
        <v>1748</v>
      </c>
      <c r="N54" s="4">
        <v>166</v>
      </c>
      <c r="O54" s="4">
        <v>258</v>
      </c>
      <c r="P54" s="4">
        <v>1676300</v>
      </c>
      <c r="Q54" s="4">
        <v>2715400</v>
      </c>
      <c r="R54" s="5">
        <v>-6.9999999999999993E-3</v>
      </c>
      <c r="S54" s="4">
        <v>5393600</v>
      </c>
      <c r="T54" s="4">
        <f t="shared" si="2"/>
        <v>6572000</v>
      </c>
      <c r="U54" s="4">
        <f t="shared" si="6"/>
        <v>4931500</v>
      </c>
      <c r="V54" s="5">
        <v>1.8100000000000002E-2</v>
      </c>
    </row>
    <row r="55" spans="1:22" x14ac:dyDescent="0.2">
      <c r="A55" s="16" t="s">
        <v>230</v>
      </c>
      <c r="B55" s="4">
        <v>199400</v>
      </c>
      <c r="C55" s="4">
        <v>1006300</v>
      </c>
      <c r="D55" s="4">
        <v>-806900</v>
      </c>
      <c r="E55" s="4">
        <v>-29138630000</v>
      </c>
      <c r="F55" s="4">
        <f t="shared" si="4"/>
        <v>-320047075140</v>
      </c>
      <c r="G55" s="4">
        <v>0</v>
      </c>
      <c r="H55" s="4">
        <v>0</v>
      </c>
      <c r="I55" s="4">
        <v>0</v>
      </c>
      <c r="J55" s="4">
        <v>-376555000</v>
      </c>
      <c r="K55" s="24">
        <f t="shared" si="5"/>
        <v>11934290000</v>
      </c>
      <c r="L55" s="4">
        <v>1263</v>
      </c>
      <c r="M55" s="4">
        <v>2366</v>
      </c>
      <c r="N55" s="4">
        <v>182</v>
      </c>
      <c r="O55" s="4">
        <v>338</v>
      </c>
      <c r="P55" s="4">
        <v>2059100</v>
      </c>
      <c r="Q55" s="4">
        <v>3710300</v>
      </c>
      <c r="R55" s="5">
        <v>-1.67E-2</v>
      </c>
      <c r="S55" s="4">
        <v>6880500</v>
      </c>
      <c r="T55" s="4">
        <f t="shared" si="2"/>
        <v>6191780</v>
      </c>
      <c r="U55" s="4">
        <f t="shared" si="6"/>
        <v>4931500</v>
      </c>
      <c r="V55" s="5">
        <v>2.8799999999999999E-2</v>
      </c>
    </row>
    <row r="56" spans="1:22" x14ac:dyDescent="0.2">
      <c r="A56" s="16" t="s">
        <v>229</v>
      </c>
      <c r="B56" s="4">
        <v>2321500</v>
      </c>
      <c r="C56" s="4">
        <v>1166750</v>
      </c>
      <c r="D56" s="4">
        <v>1154750</v>
      </c>
      <c r="E56" s="4">
        <v>41985390000</v>
      </c>
      <c r="F56" s="4">
        <f t="shared" si="4"/>
        <v>-290908445140</v>
      </c>
      <c r="G56" s="4">
        <v>0</v>
      </c>
      <c r="H56" s="4">
        <v>0</v>
      </c>
      <c r="I56" s="4">
        <v>0</v>
      </c>
      <c r="J56" s="4">
        <v>-376555000</v>
      </c>
      <c r="K56" s="24">
        <f t="shared" si="5"/>
        <v>12310845000</v>
      </c>
      <c r="L56" s="4">
        <v>3107</v>
      </c>
      <c r="M56" s="4">
        <v>1960</v>
      </c>
      <c r="N56" s="4">
        <v>476</v>
      </c>
      <c r="O56" s="4">
        <v>304</v>
      </c>
      <c r="P56" s="4">
        <v>5124400</v>
      </c>
      <c r="Q56" s="4">
        <v>3018300</v>
      </c>
      <c r="R56" s="5">
        <v>3.8599999999999995E-2</v>
      </c>
      <c r="S56" s="4">
        <v>8372500</v>
      </c>
      <c r="T56" s="4">
        <f t="shared" si="2"/>
        <v>6109440</v>
      </c>
      <c r="U56" s="4">
        <f t="shared" si="6"/>
        <v>4134200</v>
      </c>
      <c r="V56" s="5">
        <v>4.6399999999999997E-2</v>
      </c>
    </row>
    <row r="57" spans="1:22" x14ac:dyDescent="0.2">
      <c r="A57" s="16" t="s">
        <v>228</v>
      </c>
      <c r="B57" s="4">
        <v>152000</v>
      </c>
      <c r="C57" s="4">
        <v>1135900</v>
      </c>
      <c r="D57" s="4">
        <v>-983900</v>
      </c>
      <c r="E57" s="4">
        <v>-34612570000</v>
      </c>
      <c r="F57" s="4">
        <f t="shared" si="4"/>
        <v>-332893835140</v>
      </c>
      <c r="K57" s="24">
        <f t="shared" si="5"/>
        <v>12687400000</v>
      </c>
      <c r="L57" s="4">
        <v>1232</v>
      </c>
      <c r="M57" s="4">
        <v>2447</v>
      </c>
      <c r="N57" s="4">
        <v>185</v>
      </c>
      <c r="O57" s="4">
        <v>370</v>
      </c>
      <c r="P57" s="4">
        <v>1784300</v>
      </c>
      <c r="Q57" s="4">
        <v>3584100</v>
      </c>
      <c r="R57" s="5">
        <v>-0.01</v>
      </c>
      <c r="S57" s="4">
        <v>5741000</v>
      </c>
      <c r="T57" s="4">
        <f t="shared" si="2"/>
        <v>5801380</v>
      </c>
      <c r="U57" s="4">
        <f t="shared" si="6"/>
        <v>4134200</v>
      </c>
      <c r="V57" s="5">
        <v>2.6600000000000002E-2</v>
      </c>
    </row>
    <row r="58" spans="1:22" x14ac:dyDescent="0.2">
      <c r="A58" s="16" t="s">
        <v>227</v>
      </c>
      <c r="B58" s="4">
        <v>98100</v>
      </c>
      <c r="C58" s="4">
        <v>35600</v>
      </c>
      <c r="D58" s="4">
        <v>62500</v>
      </c>
      <c r="E58" s="4">
        <v>2188140000</v>
      </c>
      <c r="F58" s="4">
        <f t="shared" si="4"/>
        <v>-298281265140</v>
      </c>
      <c r="G58" s="4">
        <v>0</v>
      </c>
      <c r="H58" s="4">
        <v>0</v>
      </c>
      <c r="I58" s="4">
        <v>0</v>
      </c>
      <c r="J58" s="4">
        <v>117960000</v>
      </c>
      <c r="K58" s="24">
        <f t="shared" si="5"/>
        <v>12687400000</v>
      </c>
      <c r="L58" s="4">
        <v>1475</v>
      </c>
      <c r="M58" s="4">
        <v>2188</v>
      </c>
      <c r="N58" s="4">
        <v>145</v>
      </c>
      <c r="O58" s="4">
        <v>269</v>
      </c>
      <c r="P58" s="4">
        <v>1974100</v>
      </c>
      <c r="Q58" s="4">
        <v>2735900</v>
      </c>
      <c r="R58" s="5">
        <v>-1.55E-2</v>
      </c>
      <c r="S58" s="4">
        <v>4931500</v>
      </c>
      <c r="T58" s="4">
        <f t="shared" si="2"/>
        <v>5785180</v>
      </c>
      <c r="U58" s="4">
        <f t="shared" si="6"/>
        <v>4134200</v>
      </c>
      <c r="V58" s="5">
        <v>4.8000000000000001E-2</v>
      </c>
    </row>
    <row r="59" spans="1:22" x14ac:dyDescent="0.2">
      <c r="A59" s="16" t="s">
        <v>226</v>
      </c>
      <c r="B59" s="4">
        <v>594000</v>
      </c>
      <c r="C59" s="4">
        <v>174550</v>
      </c>
      <c r="D59" s="4">
        <v>419450</v>
      </c>
      <c r="E59" s="4">
        <v>14955080000</v>
      </c>
      <c r="F59" s="4">
        <f t="shared" si="4"/>
        <v>-300469405140</v>
      </c>
      <c r="K59" s="24">
        <f t="shared" si="5"/>
        <v>12569440000</v>
      </c>
      <c r="L59" s="4">
        <v>4264</v>
      </c>
      <c r="M59" s="4">
        <v>2618</v>
      </c>
      <c r="N59" s="4">
        <v>625</v>
      </c>
      <c r="O59" s="4">
        <v>333</v>
      </c>
      <c r="P59" s="4">
        <v>6982200</v>
      </c>
      <c r="Q59" s="4">
        <v>3839700</v>
      </c>
      <c r="R59" s="5">
        <v>3.1699999999999999E-2</v>
      </c>
      <c r="S59" s="4">
        <v>11193600</v>
      </c>
      <c r="T59" s="4">
        <f t="shared" si="2"/>
        <v>5862010</v>
      </c>
      <c r="U59" s="4">
        <f t="shared" si="6"/>
        <v>4134200</v>
      </c>
      <c r="V59" s="5">
        <v>3.7200000000000004E-2</v>
      </c>
    </row>
    <row r="60" spans="1:22" x14ac:dyDescent="0.2">
      <c r="A60" s="16" t="s">
        <v>225</v>
      </c>
      <c r="B60" s="4">
        <v>278700</v>
      </c>
      <c r="C60" s="4">
        <v>162300</v>
      </c>
      <c r="D60" s="4">
        <v>116400</v>
      </c>
      <c r="E60" s="4">
        <v>4071200000</v>
      </c>
      <c r="F60" s="4">
        <f t="shared" si="4"/>
        <v>-315424485140</v>
      </c>
      <c r="G60" s="4">
        <v>0</v>
      </c>
      <c r="H60" s="4">
        <v>0</v>
      </c>
      <c r="I60" s="4">
        <v>0</v>
      </c>
      <c r="J60" s="4">
        <v>-7520070000</v>
      </c>
      <c r="K60" s="24">
        <f t="shared" si="5"/>
        <v>12569440000</v>
      </c>
      <c r="L60" s="4">
        <v>3171</v>
      </c>
      <c r="M60" s="4">
        <v>2401</v>
      </c>
      <c r="N60" s="4">
        <v>385</v>
      </c>
      <c r="O60" s="4">
        <v>290</v>
      </c>
      <c r="P60" s="4">
        <v>4222900</v>
      </c>
      <c r="Q60" s="4">
        <v>3108200</v>
      </c>
      <c r="R60" s="5">
        <v>1.7600000000000001E-2</v>
      </c>
      <c r="S60" s="4">
        <v>7492000</v>
      </c>
      <c r="T60" s="4">
        <f t="shared" si="2"/>
        <v>5450140</v>
      </c>
      <c r="U60" s="4">
        <f t="shared" si="6"/>
        <v>3078300</v>
      </c>
      <c r="V60" s="5">
        <v>4.1100000000000005E-2</v>
      </c>
    </row>
    <row r="61" spans="1:22" x14ac:dyDescent="0.2">
      <c r="A61" s="16" t="s">
        <v>224</v>
      </c>
      <c r="B61" s="4">
        <v>25150</v>
      </c>
      <c r="C61" s="4">
        <v>412200</v>
      </c>
      <c r="D61" s="4">
        <v>-387050</v>
      </c>
      <c r="E61" s="4">
        <v>-13153290000</v>
      </c>
      <c r="F61" s="4">
        <f t="shared" si="4"/>
        <v>-319495685140</v>
      </c>
      <c r="G61" s="4">
        <v>0</v>
      </c>
      <c r="H61" s="4">
        <v>0</v>
      </c>
      <c r="I61" s="4">
        <v>0</v>
      </c>
      <c r="J61" s="4">
        <v>184035000</v>
      </c>
      <c r="K61" s="24">
        <f t="shared" si="5"/>
        <v>20089510000</v>
      </c>
      <c r="L61" s="4">
        <v>1000</v>
      </c>
      <c r="M61" s="4">
        <v>2158</v>
      </c>
      <c r="N61" s="4">
        <v>121</v>
      </c>
      <c r="O61" s="4">
        <v>215</v>
      </c>
      <c r="P61" s="4">
        <v>1330000</v>
      </c>
      <c r="Q61" s="4">
        <v>2317700</v>
      </c>
      <c r="R61" s="5">
        <v>-5.7999999999999996E-3</v>
      </c>
      <c r="S61" s="4">
        <v>4134200</v>
      </c>
      <c r="T61" s="4">
        <f t="shared" si="2"/>
        <v>5634750</v>
      </c>
      <c r="U61" s="4">
        <f t="shared" si="6"/>
        <v>3078300</v>
      </c>
      <c r="V61" s="5">
        <v>2.18E-2</v>
      </c>
    </row>
    <row r="62" spans="1:22" x14ac:dyDescent="0.2">
      <c r="A62" s="16" t="s">
        <v>223</v>
      </c>
      <c r="B62" s="4">
        <v>185100</v>
      </c>
      <c r="C62" s="4">
        <v>454900</v>
      </c>
      <c r="D62" s="4">
        <v>-269800</v>
      </c>
      <c r="E62" s="4">
        <v>-9288700000</v>
      </c>
      <c r="F62" s="4">
        <f t="shared" si="4"/>
        <v>-306342395140</v>
      </c>
      <c r="G62" s="4">
        <v>31800</v>
      </c>
      <c r="H62" s="4">
        <v>0</v>
      </c>
      <c r="I62" s="4">
        <v>31800</v>
      </c>
      <c r="J62" s="4">
        <v>1095155000</v>
      </c>
      <c r="K62" s="24">
        <f t="shared" si="5"/>
        <v>19905475000</v>
      </c>
      <c r="L62" s="4">
        <v>1664</v>
      </c>
      <c r="M62" s="4">
        <v>1997</v>
      </c>
      <c r="N62" s="4">
        <v>215</v>
      </c>
      <c r="O62" s="4">
        <v>234</v>
      </c>
      <c r="P62" s="4">
        <v>2187200</v>
      </c>
      <c r="Q62" s="4">
        <v>2567600</v>
      </c>
      <c r="R62" s="5">
        <v>4.4000000000000003E-3</v>
      </c>
      <c r="S62" s="4">
        <v>4890600</v>
      </c>
      <c r="T62" s="4">
        <f t="shared" si="2"/>
        <v>5544600</v>
      </c>
      <c r="U62" s="4">
        <f t="shared" si="6"/>
        <v>2660400</v>
      </c>
      <c r="V62" s="5">
        <v>1.8700000000000001E-2</v>
      </c>
    </row>
    <row r="63" spans="1:22" x14ac:dyDescent="0.2">
      <c r="A63" s="16" t="s">
        <v>222</v>
      </c>
      <c r="B63" s="4">
        <v>36700</v>
      </c>
      <c r="C63" s="4">
        <v>1435300</v>
      </c>
      <c r="D63" s="4">
        <v>-1398600</v>
      </c>
      <c r="E63" s="4">
        <v>-47999440000</v>
      </c>
      <c r="F63" s="4">
        <f t="shared" si="4"/>
        <v>-297053695140</v>
      </c>
      <c r="G63" s="4">
        <v>0</v>
      </c>
      <c r="H63" s="4">
        <v>0</v>
      </c>
      <c r="I63" s="4">
        <v>0</v>
      </c>
      <c r="J63" s="4">
        <v>-215700000</v>
      </c>
      <c r="K63" s="24">
        <f t="shared" si="5"/>
        <v>18810320000</v>
      </c>
      <c r="L63" s="4">
        <v>1418</v>
      </c>
      <c r="M63" s="4">
        <v>2472</v>
      </c>
      <c r="N63" s="4">
        <v>186</v>
      </c>
      <c r="O63" s="4">
        <v>224</v>
      </c>
      <c r="P63" s="4">
        <v>2074500</v>
      </c>
      <c r="Q63" s="4">
        <v>3370200</v>
      </c>
      <c r="R63" s="5">
        <v>1.5E-3</v>
      </c>
      <c r="S63" s="4">
        <v>5771600</v>
      </c>
      <c r="T63" s="4">
        <f t="shared" si="2"/>
        <v>5648290</v>
      </c>
      <c r="U63" s="4">
        <f t="shared" si="6"/>
        <v>2660400</v>
      </c>
      <c r="V63" s="5">
        <v>1.3100000000000001E-2</v>
      </c>
    </row>
    <row r="64" spans="1:22" x14ac:dyDescent="0.2">
      <c r="A64" s="16" t="s">
        <v>221</v>
      </c>
      <c r="B64" s="4">
        <v>71100</v>
      </c>
      <c r="C64" s="4">
        <v>1013900</v>
      </c>
      <c r="D64" s="4">
        <v>-942800</v>
      </c>
      <c r="E64" s="4">
        <v>-31885900000</v>
      </c>
      <c r="F64" s="4">
        <f t="shared" si="4"/>
        <v>-249054255140</v>
      </c>
      <c r="G64" s="4">
        <v>0</v>
      </c>
      <c r="H64" s="4">
        <v>0</v>
      </c>
      <c r="I64" s="4">
        <v>0</v>
      </c>
      <c r="J64" s="4">
        <v>-283230000</v>
      </c>
      <c r="K64" s="24">
        <f t="shared" si="5"/>
        <v>19026020000</v>
      </c>
      <c r="L64" s="4">
        <v>1877</v>
      </c>
      <c r="M64" s="4">
        <v>2462</v>
      </c>
      <c r="N64" s="4">
        <v>253</v>
      </c>
      <c r="O64" s="4">
        <v>348</v>
      </c>
      <c r="P64" s="4">
        <v>2840800</v>
      </c>
      <c r="Q64" s="4">
        <v>3251000</v>
      </c>
      <c r="R64" s="5">
        <v>1.34E-2</v>
      </c>
      <c r="S64" s="4">
        <v>6312500</v>
      </c>
      <c r="T64" s="4">
        <f t="shared" si="2"/>
        <v>5543540</v>
      </c>
      <c r="U64" s="4">
        <f t="shared" si="6"/>
        <v>2660400</v>
      </c>
      <c r="V64" s="5">
        <v>2.4900000000000002E-2</v>
      </c>
    </row>
    <row r="65" spans="1:22" x14ac:dyDescent="0.2">
      <c r="A65" s="16" t="s">
        <v>220</v>
      </c>
      <c r="B65" s="4">
        <v>300</v>
      </c>
      <c r="C65" s="4">
        <v>190000</v>
      </c>
      <c r="D65" s="4">
        <v>-189700</v>
      </c>
      <c r="E65" s="4">
        <v>-6458900000</v>
      </c>
      <c r="F65" s="4">
        <f t="shared" si="4"/>
        <v>-217168355140</v>
      </c>
      <c r="G65" s="4">
        <v>0</v>
      </c>
      <c r="H65" s="4">
        <v>0</v>
      </c>
      <c r="I65" s="4">
        <v>0</v>
      </c>
      <c r="J65" s="4">
        <v>-141735000</v>
      </c>
      <c r="K65" s="24">
        <f t="shared" si="5"/>
        <v>19309250000</v>
      </c>
      <c r="L65" s="4">
        <v>771</v>
      </c>
      <c r="M65" s="4">
        <v>1626</v>
      </c>
      <c r="N65" s="4">
        <v>91</v>
      </c>
      <c r="O65" s="4">
        <v>173</v>
      </c>
      <c r="P65" s="4">
        <v>924600</v>
      </c>
      <c r="Q65" s="4">
        <v>2028100</v>
      </c>
      <c r="R65" s="5">
        <v>-8.8000000000000005E-3</v>
      </c>
      <c r="S65" s="4">
        <v>3078300</v>
      </c>
      <c r="T65" s="4">
        <f t="shared" si="2"/>
        <v>5569760</v>
      </c>
      <c r="U65" s="4">
        <f t="shared" si="6"/>
        <v>2660400</v>
      </c>
      <c r="V65" s="5">
        <v>2.3300000000000001E-2</v>
      </c>
    </row>
    <row r="66" spans="1:22" x14ac:dyDescent="0.2">
      <c r="A66" s="16" t="s">
        <v>219</v>
      </c>
      <c r="B66" s="4">
        <v>473200</v>
      </c>
      <c r="C66" s="4">
        <v>501330</v>
      </c>
      <c r="D66" s="4">
        <v>-28130</v>
      </c>
      <c r="E66" s="4">
        <v>-873380000</v>
      </c>
      <c r="F66" s="4">
        <f t="shared" si="4"/>
        <v>-210709455140</v>
      </c>
      <c r="G66" s="4">
        <v>0</v>
      </c>
      <c r="H66" s="4">
        <v>0</v>
      </c>
      <c r="I66" s="4">
        <v>0</v>
      </c>
      <c r="J66" s="4">
        <v>-3706830000</v>
      </c>
      <c r="K66" s="24">
        <f t="shared" si="5"/>
        <v>19450985000</v>
      </c>
      <c r="L66" s="4">
        <v>2937</v>
      </c>
      <c r="M66" s="4">
        <v>2673</v>
      </c>
      <c r="N66" s="4">
        <v>348</v>
      </c>
      <c r="O66" s="4">
        <v>309</v>
      </c>
      <c r="P66" s="4">
        <v>3760400</v>
      </c>
      <c r="Q66" s="4">
        <v>3588900</v>
      </c>
      <c r="R66" s="5">
        <v>1.1899999999999999E-2</v>
      </c>
      <c r="S66" s="4">
        <v>7549100</v>
      </c>
      <c r="T66" s="4">
        <f t="shared" si="2"/>
        <v>5478700</v>
      </c>
      <c r="U66" s="4">
        <f t="shared" si="6"/>
        <v>2660400</v>
      </c>
      <c r="V66" s="5">
        <v>3.1600000000000003E-2</v>
      </c>
    </row>
    <row r="67" spans="1:22" x14ac:dyDescent="0.2">
      <c r="A67" s="16" t="s">
        <v>218</v>
      </c>
      <c r="B67" s="4">
        <v>35000</v>
      </c>
      <c r="C67" s="4">
        <v>146900</v>
      </c>
      <c r="D67" s="4">
        <v>-111900</v>
      </c>
      <c r="E67" s="4">
        <v>-3776530000</v>
      </c>
      <c r="F67" s="4">
        <f t="shared" si="4"/>
        <v>-209836075140</v>
      </c>
      <c r="G67" s="4">
        <v>57900</v>
      </c>
      <c r="H67" s="4">
        <v>168400</v>
      </c>
      <c r="I67" s="4">
        <v>-110500</v>
      </c>
      <c r="J67" s="4">
        <v>-3706830000</v>
      </c>
      <c r="K67" s="24">
        <f t="shared" si="5"/>
        <v>23157815000</v>
      </c>
      <c r="L67" s="4">
        <v>935</v>
      </c>
      <c r="M67" s="4">
        <v>1173</v>
      </c>
      <c r="N67" s="4">
        <v>118</v>
      </c>
      <c r="O67" s="4">
        <v>131</v>
      </c>
      <c r="P67" s="4">
        <v>1144800</v>
      </c>
      <c r="Q67" s="4">
        <v>1410200</v>
      </c>
      <c r="R67" s="5">
        <v>0</v>
      </c>
      <c r="S67" s="4">
        <v>2660400</v>
      </c>
      <c r="T67" s="4">
        <f t="shared" si="2"/>
        <v>5708640</v>
      </c>
      <c r="U67" s="4">
        <f t="shared" si="6"/>
        <v>3373300</v>
      </c>
      <c r="V67" s="5">
        <v>1.6200000000000003E-2</v>
      </c>
    </row>
    <row r="68" spans="1:22" x14ac:dyDescent="0.2">
      <c r="A68" s="16" t="s">
        <v>217</v>
      </c>
      <c r="B68" s="4">
        <v>394100</v>
      </c>
      <c r="C68" s="4">
        <v>265800</v>
      </c>
      <c r="D68" s="4">
        <v>128300</v>
      </c>
      <c r="E68" s="4">
        <v>4326450000</v>
      </c>
      <c r="F68" s="4">
        <f t="shared" si="4"/>
        <v>-206059545140</v>
      </c>
      <c r="G68" s="4">
        <v>0</v>
      </c>
      <c r="H68" s="4">
        <v>0</v>
      </c>
      <c r="I68" s="4">
        <v>0</v>
      </c>
      <c r="J68" s="4">
        <v>-270460000</v>
      </c>
      <c r="K68" s="24">
        <f t="shared" si="5"/>
        <v>26864645000</v>
      </c>
      <c r="L68" s="4">
        <v>1688</v>
      </c>
      <c r="M68" s="4">
        <v>1227</v>
      </c>
      <c r="N68" s="4">
        <v>235</v>
      </c>
      <c r="O68" s="4">
        <v>126</v>
      </c>
      <c r="P68" s="4">
        <v>2787000</v>
      </c>
      <c r="Q68" s="4">
        <v>1820400</v>
      </c>
      <c r="R68" s="5">
        <v>1.9699999999999999E-2</v>
      </c>
      <c r="S68" s="4">
        <v>4769500</v>
      </c>
      <c r="T68" s="4">
        <f t="shared" si="2"/>
        <v>5451350</v>
      </c>
      <c r="U68" s="4">
        <f t="shared" si="6"/>
        <v>3373300</v>
      </c>
      <c r="V68" s="5">
        <v>3.9599999999999996E-2</v>
      </c>
    </row>
    <row r="69" spans="1:22" x14ac:dyDescent="0.2">
      <c r="A69" s="16" t="s">
        <v>216</v>
      </c>
      <c r="B69" s="4">
        <v>102700</v>
      </c>
      <c r="C69" s="4">
        <v>1455900</v>
      </c>
      <c r="D69" s="4">
        <v>-1353200</v>
      </c>
      <c r="E69" s="4">
        <v>-45452720000</v>
      </c>
      <c r="F69" s="4">
        <f t="shared" si="4"/>
        <v>-210385995140</v>
      </c>
      <c r="G69" s="4">
        <v>0</v>
      </c>
      <c r="H69" s="4">
        <v>0</v>
      </c>
      <c r="I69" s="4">
        <v>0</v>
      </c>
      <c r="J69" s="4">
        <v>1717525000</v>
      </c>
      <c r="K69" s="24">
        <f t="shared" si="5"/>
        <v>27135105000</v>
      </c>
      <c r="L69" s="4">
        <v>2637</v>
      </c>
      <c r="M69" s="4">
        <v>5928</v>
      </c>
      <c r="N69" s="4">
        <v>306</v>
      </c>
      <c r="O69" s="4">
        <v>671</v>
      </c>
      <c r="P69" s="4">
        <v>3555100</v>
      </c>
      <c r="Q69" s="4">
        <v>7972400</v>
      </c>
      <c r="R69" s="5">
        <v>-4.24E-2</v>
      </c>
      <c r="S69" s="4">
        <v>11961900</v>
      </c>
      <c r="T69" s="4">
        <f t="shared" si="2"/>
        <v>4745610</v>
      </c>
      <c r="U69" s="4">
        <f t="shared" si="6"/>
        <v>3373300</v>
      </c>
      <c r="V69" s="5">
        <v>5.67E-2</v>
      </c>
    </row>
    <row r="70" spans="1:22" x14ac:dyDescent="0.2">
      <c r="A70" s="16" t="s">
        <v>215</v>
      </c>
      <c r="B70" s="4">
        <v>10300</v>
      </c>
      <c r="C70" s="4">
        <v>73200</v>
      </c>
      <c r="D70" s="4">
        <v>-62900</v>
      </c>
      <c r="E70" s="4">
        <v>-2180530000</v>
      </c>
      <c r="F70" s="4">
        <f t="shared" si="4"/>
        <v>-164933275140</v>
      </c>
      <c r="G70" s="4">
        <v>0</v>
      </c>
      <c r="H70" s="4">
        <v>0</v>
      </c>
      <c r="I70" s="4">
        <v>0</v>
      </c>
      <c r="J70" s="4">
        <v>-83055000</v>
      </c>
      <c r="K70" s="24">
        <f t="shared" si="5"/>
        <v>25417580000</v>
      </c>
      <c r="L70" s="4">
        <v>800</v>
      </c>
      <c r="M70" s="4">
        <v>1200</v>
      </c>
      <c r="N70" s="4">
        <v>85</v>
      </c>
      <c r="O70" s="4">
        <v>208</v>
      </c>
      <c r="P70" s="4">
        <v>1099200</v>
      </c>
      <c r="Q70" s="4">
        <v>2137000</v>
      </c>
      <c r="R70" s="5">
        <v>-5.7999999999999996E-3</v>
      </c>
      <c r="S70" s="4">
        <v>3373300</v>
      </c>
      <c r="T70" s="4">
        <f t="shared" si="2"/>
        <v>4768670</v>
      </c>
      <c r="U70" s="4">
        <f t="shared" si="6"/>
        <v>3340500</v>
      </c>
      <c r="V70" s="5">
        <v>1.3000000000000001E-2</v>
      </c>
    </row>
    <row r="71" spans="1:22" x14ac:dyDescent="0.2">
      <c r="A71" s="16" t="s">
        <v>214</v>
      </c>
      <c r="B71" s="4">
        <v>157700</v>
      </c>
      <c r="C71" s="4">
        <v>708100</v>
      </c>
      <c r="D71" s="4">
        <v>-550400</v>
      </c>
      <c r="E71" s="4">
        <v>-18898030000</v>
      </c>
      <c r="F71" s="4">
        <f t="shared" si="4"/>
        <v>-162752745140</v>
      </c>
      <c r="G71" s="4">
        <v>0</v>
      </c>
      <c r="H71" s="4">
        <v>0</v>
      </c>
      <c r="I71" s="4">
        <v>0</v>
      </c>
      <c r="J71" s="4">
        <v>92520000</v>
      </c>
      <c r="K71" s="24">
        <f t="shared" si="5"/>
        <v>25500635000</v>
      </c>
      <c r="L71" s="4">
        <v>2471</v>
      </c>
      <c r="M71" s="4">
        <v>1521</v>
      </c>
      <c r="N71" s="4">
        <v>310</v>
      </c>
      <c r="O71" s="4">
        <v>242</v>
      </c>
      <c r="P71" s="4">
        <v>3302700</v>
      </c>
      <c r="Q71" s="4">
        <v>2479700</v>
      </c>
      <c r="R71" s="5">
        <v>1.03E-2</v>
      </c>
      <c r="S71" s="4">
        <v>5980300</v>
      </c>
      <c r="T71" s="4">
        <f t="shared" si="2"/>
        <v>4593340</v>
      </c>
      <c r="U71" s="4">
        <f t="shared" si="6"/>
        <v>3340500</v>
      </c>
      <c r="V71" s="5">
        <v>2.1600000000000001E-2</v>
      </c>
    </row>
    <row r="72" spans="1:22" x14ac:dyDescent="0.2">
      <c r="A72" s="16" t="s">
        <v>213</v>
      </c>
      <c r="B72" s="4">
        <v>16800</v>
      </c>
      <c r="C72" s="4">
        <v>999600</v>
      </c>
      <c r="D72" s="4">
        <v>-982800</v>
      </c>
      <c r="E72" s="4">
        <v>-33478340000</v>
      </c>
      <c r="F72" s="4">
        <f t="shared" si="4"/>
        <v>-143854715140</v>
      </c>
      <c r="K72" s="24">
        <f t="shared" si="5"/>
        <v>25408115000</v>
      </c>
      <c r="L72" s="4">
        <v>992</v>
      </c>
      <c r="M72" s="4">
        <v>1694</v>
      </c>
      <c r="N72" s="4">
        <v>94</v>
      </c>
      <c r="O72" s="4">
        <v>246</v>
      </c>
      <c r="P72" s="4">
        <v>1087000</v>
      </c>
      <c r="Q72" s="4">
        <v>2691400</v>
      </c>
      <c r="R72" s="5">
        <v>-1.4000000000000002E-3</v>
      </c>
      <c r="S72" s="4">
        <v>3989100</v>
      </c>
      <c r="T72" s="4">
        <f t="shared" si="2"/>
        <v>4480000</v>
      </c>
      <c r="U72" s="4">
        <f t="shared" si="6"/>
        <v>3340500</v>
      </c>
      <c r="V72" s="5">
        <v>2.1700000000000001E-2</v>
      </c>
    </row>
    <row r="73" spans="1:22" x14ac:dyDescent="0.2">
      <c r="A73" s="16" t="s">
        <v>212</v>
      </c>
      <c r="B73" s="4">
        <v>196210</v>
      </c>
      <c r="C73" s="4">
        <v>442900</v>
      </c>
      <c r="D73" s="4">
        <v>-246690</v>
      </c>
      <c r="E73" s="4">
        <v>-8462290000</v>
      </c>
      <c r="F73" s="4">
        <f t="shared" si="4"/>
        <v>-110376375140</v>
      </c>
      <c r="G73" s="4">
        <v>34100</v>
      </c>
      <c r="H73" s="4">
        <v>0</v>
      </c>
      <c r="I73" s="4">
        <v>34100</v>
      </c>
      <c r="J73" s="4">
        <v>1159350000</v>
      </c>
      <c r="K73" s="24">
        <f t="shared" si="5"/>
        <v>25408115000</v>
      </c>
      <c r="L73" s="4">
        <v>2590</v>
      </c>
      <c r="M73" s="4">
        <v>1961</v>
      </c>
      <c r="N73" s="4">
        <v>335</v>
      </c>
      <c r="O73" s="4">
        <v>275</v>
      </c>
      <c r="P73" s="4">
        <v>3506100</v>
      </c>
      <c r="Q73" s="4">
        <v>3141900</v>
      </c>
      <c r="R73" s="5">
        <v>1.18E-2</v>
      </c>
      <c r="S73" s="4">
        <v>6808500</v>
      </c>
      <c r="T73" s="4">
        <f t="shared" si="2"/>
        <v>4554120</v>
      </c>
      <c r="U73" s="4">
        <f t="shared" si="6"/>
        <v>2196600</v>
      </c>
      <c r="V73" s="5">
        <v>3.3000000000000002E-2</v>
      </c>
    </row>
    <row r="74" spans="1:22" x14ac:dyDescent="0.2">
      <c r="A74" s="16" t="s">
        <v>211</v>
      </c>
      <c r="B74" s="4">
        <v>104900</v>
      </c>
      <c r="C74" s="4">
        <v>377300</v>
      </c>
      <c r="D74" s="4">
        <v>-272400</v>
      </c>
      <c r="E74" s="4">
        <v>-9219630000</v>
      </c>
      <c r="F74" s="4">
        <f t="shared" ref="F74:F79" si="7">E74+F75</f>
        <v>-101914085140</v>
      </c>
      <c r="G74" s="4">
        <v>79600</v>
      </c>
      <c r="H74" s="4">
        <v>0</v>
      </c>
      <c r="I74" s="4">
        <v>79600</v>
      </c>
      <c r="J74" s="4">
        <v>2703085000</v>
      </c>
      <c r="K74" s="24">
        <f t="shared" ref="K74:K79" si="8">K75+J74</f>
        <v>24248765000</v>
      </c>
      <c r="L74" s="4">
        <v>1532</v>
      </c>
      <c r="M74" s="4">
        <v>1656</v>
      </c>
      <c r="N74" s="4">
        <v>207</v>
      </c>
      <c r="O74" s="4">
        <v>223</v>
      </c>
      <c r="P74" s="4">
        <v>2596700</v>
      </c>
      <c r="Q74" s="4">
        <v>2498900</v>
      </c>
      <c r="R74" s="5">
        <v>-2.8999999999999998E-3</v>
      </c>
      <c r="S74" s="4">
        <v>5265000</v>
      </c>
      <c r="T74" s="4">
        <f t="shared" ref="T74:T79" si="9">AVERAGE(S75:S84)</f>
        <v>4184220</v>
      </c>
      <c r="U74" s="4">
        <f t="shared" ref="U74:U79" si="10">MIN(S75:S79)</f>
        <v>2196600</v>
      </c>
      <c r="V74" s="5">
        <v>2.4799999999999999E-2</v>
      </c>
    </row>
    <row r="75" spans="1:22" x14ac:dyDescent="0.2">
      <c r="A75" s="16" t="s">
        <v>210</v>
      </c>
      <c r="B75" s="4">
        <v>15400</v>
      </c>
      <c r="C75" s="4">
        <v>140800</v>
      </c>
      <c r="D75" s="4">
        <v>-125400</v>
      </c>
      <c r="E75" s="4">
        <v>-4272200000</v>
      </c>
      <c r="F75" s="4">
        <f t="shared" si="7"/>
        <v>-92694455140</v>
      </c>
      <c r="G75" s="4">
        <v>0</v>
      </c>
      <c r="H75" s="4">
        <v>0</v>
      </c>
      <c r="I75" s="4">
        <v>0</v>
      </c>
      <c r="J75" s="4">
        <v>61215000</v>
      </c>
      <c r="K75" s="24">
        <f t="shared" si="8"/>
        <v>21545680000</v>
      </c>
      <c r="L75" s="4">
        <v>980</v>
      </c>
      <c r="M75" s="4">
        <v>1374</v>
      </c>
      <c r="N75" s="4">
        <v>101</v>
      </c>
      <c r="O75" s="4">
        <v>168</v>
      </c>
      <c r="P75" s="4">
        <v>1246900</v>
      </c>
      <c r="Q75" s="4">
        <v>1830600</v>
      </c>
      <c r="R75" s="5">
        <v>0</v>
      </c>
      <c r="S75" s="4">
        <v>3340500</v>
      </c>
      <c r="T75" s="4">
        <f t="shared" si="9"/>
        <v>3965710</v>
      </c>
      <c r="U75" s="4">
        <f t="shared" si="10"/>
        <v>2196600</v>
      </c>
      <c r="V75" s="5">
        <v>2.0400000000000001E-2</v>
      </c>
    </row>
    <row r="76" spans="1:22" x14ac:dyDescent="0.2">
      <c r="A76" s="16" t="s">
        <v>208</v>
      </c>
      <c r="B76" s="4">
        <v>801600</v>
      </c>
      <c r="C76" s="4">
        <v>90530</v>
      </c>
      <c r="D76" s="4">
        <v>711070</v>
      </c>
      <c r="E76" s="4">
        <v>24230580000</v>
      </c>
      <c r="F76" s="4">
        <f t="shared" si="7"/>
        <v>-88422255140</v>
      </c>
      <c r="G76" s="4">
        <v>183000</v>
      </c>
      <c r="H76" s="4">
        <v>0</v>
      </c>
      <c r="I76" s="4">
        <v>183000</v>
      </c>
      <c r="J76" s="4">
        <v>6226345000</v>
      </c>
      <c r="K76" s="24">
        <f t="shared" si="8"/>
        <v>21484465000</v>
      </c>
      <c r="L76" s="4">
        <v>3230</v>
      </c>
      <c r="M76" s="4">
        <v>1702</v>
      </c>
      <c r="N76" s="4">
        <v>366</v>
      </c>
      <c r="O76" s="4">
        <v>198</v>
      </c>
      <c r="P76" s="4">
        <v>4044800</v>
      </c>
      <c r="Q76" s="4">
        <v>2365800</v>
      </c>
      <c r="R76" s="5">
        <v>3.04E-2</v>
      </c>
      <c r="S76" s="4">
        <v>6638500</v>
      </c>
      <c r="T76" s="4">
        <f t="shared" si="9"/>
        <v>3451350</v>
      </c>
      <c r="U76" s="4">
        <f t="shared" si="10"/>
        <v>2196600</v>
      </c>
      <c r="V76" s="5">
        <v>3.4799999999999998E-2</v>
      </c>
    </row>
    <row r="77" spans="1:22" x14ac:dyDescent="0.2">
      <c r="A77" s="16" t="s">
        <v>207</v>
      </c>
      <c r="B77" s="4">
        <v>506500</v>
      </c>
      <c r="C77" s="4">
        <v>12200</v>
      </c>
      <c r="D77" s="4">
        <v>494300</v>
      </c>
      <c r="E77" s="4">
        <v>16269820000</v>
      </c>
      <c r="F77" s="4">
        <f t="shared" si="7"/>
        <v>-112652835140</v>
      </c>
      <c r="G77" s="4">
        <v>117800</v>
      </c>
      <c r="H77" s="4">
        <v>0</v>
      </c>
      <c r="I77" s="4">
        <v>117800</v>
      </c>
      <c r="J77" s="4">
        <v>3881890000</v>
      </c>
      <c r="K77" s="24">
        <f t="shared" si="8"/>
        <v>15258120000</v>
      </c>
      <c r="L77" s="4">
        <v>2258</v>
      </c>
      <c r="M77" s="4">
        <v>1251</v>
      </c>
      <c r="N77" s="4">
        <v>229</v>
      </c>
      <c r="O77" s="4">
        <v>143</v>
      </c>
      <c r="P77" s="4">
        <v>2810700</v>
      </c>
      <c r="Q77" s="4">
        <v>1848500</v>
      </c>
      <c r="R77" s="5">
        <v>1.3899999999999999E-2</v>
      </c>
      <c r="S77" s="4">
        <v>4959800</v>
      </c>
      <c r="T77" s="4">
        <f t="shared" si="9"/>
        <v>3145450</v>
      </c>
      <c r="U77" s="4">
        <f t="shared" si="10"/>
        <v>2196600</v>
      </c>
      <c r="V77" s="5">
        <v>2.41E-2</v>
      </c>
    </row>
    <row r="78" spans="1:22" x14ac:dyDescent="0.2">
      <c r="A78" s="16" t="s">
        <v>206</v>
      </c>
      <c r="B78" s="4">
        <v>53300</v>
      </c>
      <c r="C78" s="4">
        <v>34000</v>
      </c>
      <c r="D78" s="4">
        <v>19300</v>
      </c>
      <c r="E78" s="4">
        <v>622950000</v>
      </c>
      <c r="F78" s="4">
        <f t="shared" si="7"/>
        <v>-128922655140</v>
      </c>
      <c r="G78" s="4">
        <v>191800</v>
      </c>
      <c r="H78" s="4">
        <v>0</v>
      </c>
      <c r="I78" s="4">
        <v>191800</v>
      </c>
      <c r="J78" s="4">
        <v>6240450000</v>
      </c>
      <c r="K78" s="24">
        <f t="shared" si="8"/>
        <v>11376230000</v>
      </c>
      <c r="L78" s="4">
        <v>536</v>
      </c>
      <c r="M78" s="4">
        <v>835</v>
      </c>
      <c r="N78" s="4">
        <v>64</v>
      </c>
      <c r="O78" s="4">
        <v>109</v>
      </c>
      <c r="P78" s="4">
        <v>709100</v>
      </c>
      <c r="Q78" s="4">
        <v>1323900</v>
      </c>
      <c r="R78" s="5">
        <v>-4.5999999999999999E-3</v>
      </c>
      <c r="S78" s="4">
        <v>2196600</v>
      </c>
      <c r="T78" s="4">
        <f t="shared" si="9"/>
        <v>3061200</v>
      </c>
      <c r="U78" s="4">
        <f t="shared" si="10"/>
        <v>2855700</v>
      </c>
      <c r="V78" s="5">
        <v>1.37E-2</v>
      </c>
    </row>
    <row r="79" spans="1:22" x14ac:dyDescent="0.2">
      <c r="A79" s="16" t="s">
        <v>205</v>
      </c>
      <c r="B79" s="4">
        <v>200200</v>
      </c>
      <c r="C79" s="4">
        <v>183500</v>
      </c>
      <c r="D79" s="4">
        <v>16700</v>
      </c>
      <c r="E79" s="4">
        <v>565940000</v>
      </c>
      <c r="F79" s="4">
        <f t="shared" si="7"/>
        <v>-129545605140</v>
      </c>
      <c r="G79" s="4">
        <v>0</v>
      </c>
      <c r="H79" s="4">
        <v>0</v>
      </c>
      <c r="I79" s="4">
        <v>0</v>
      </c>
      <c r="J79" s="4">
        <v>-540000</v>
      </c>
      <c r="K79" s="24">
        <f t="shared" si="8"/>
        <v>5135780000</v>
      </c>
      <c r="L79" s="4">
        <v>1543</v>
      </c>
      <c r="M79" s="4">
        <v>1577</v>
      </c>
      <c r="N79" s="4">
        <v>168</v>
      </c>
      <c r="O79" s="4">
        <v>159</v>
      </c>
      <c r="P79" s="4">
        <v>2242500</v>
      </c>
      <c r="Q79" s="4">
        <v>2281000</v>
      </c>
      <c r="R79" s="5">
        <v>1.24E-2</v>
      </c>
      <c r="S79" s="4">
        <v>4904500</v>
      </c>
      <c r="T79" s="4">
        <f t="shared" si="9"/>
        <v>2740210</v>
      </c>
      <c r="U79" s="4">
        <f t="shared" si="10"/>
        <v>1566000</v>
      </c>
      <c r="V79" s="5">
        <v>2.4199999999999999E-2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11">E80+F81</f>
        <v>-130111545140</v>
      </c>
      <c r="G80" s="4">
        <v>0</v>
      </c>
      <c r="H80" s="4">
        <v>0</v>
      </c>
      <c r="I80" s="4">
        <v>0</v>
      </c>
      <c r="J80" s="4">
        <v>-60915000</v>
      </c>
      <c r="K80" s="24">
        <f t="shared" ref="K80:K90" si="12">K81+J80</f>
        <v>5136320000</v>
      </c>
      <c r="L80" s="4">
        <v>1862</v>
      </c>
      <c r="M80" s="4">
        <v>1055</v>
      </c>
      <c r="N80" s="4">
        <v>162</v>
      </c>
      <c r="O80" s="4">
        <v>96</v>
      </c>
      <c r="P80" s="4">
        <v>2121900</v>
      </c>
      <c r="Q80" s="4">
        <v>1294200</v>
      </c>
      <c r="R80" s="5">
        <v>2.06E-2</v>
      </c>
      <c r="S80" s="4">
        <v>3603900</v>
      </c>
      <c r="T80" s="4">
        <f t="shared" ref="T80:T96" si="13">AVERAGE(S81:S90)</f>
        <v>2564660</v>
      </c>
      <c r="U80" s="4">
        <f t="shared" ref="U80:U90" si="14">MIN(S81:S85)</f>
        <v>1155400</v>
      </c>
      <c r="V80" s="5">
        <v>2.6200000000000001E-2</v>
      </c>
    </row>
    <row r="81" spans="1:22" x14ac:dyDescent="0.2">
      <c r="A81" s="16" t="s">
        <v>203</v>
      </c>
      <c r="B81" s="4">
        <v>229200</v>
      </c>
      <c r="C81" s="4">
        <v>590900</v>
      </c>
      <c r="D81" s="4">
        <v>-361700</v>
      </c>
      <c r="E81" s="4">
        <v>-11517823942</v>
      </c>
      <c r="F81" s="4">
        <f t="shared" si="11"/>
        <v>-130111545140</v>
      </c>
      <c r="G81" s="4">
        <v>0</v>
      </c>
      <c r="H81" s="4">
        <v>0</v>
      </c>
      <c r="I81" s="4">
        <v>0</v>
      </c>
      <c r="J81" s="4">
        <v>-76620000</v>
      </c>
      <c r="K81" s="24">
        <f t="shared" si="12"/>
        <v>5197235000</v>
      </c>
      <c r="L81" s="4">
        <v>1187</v>
      </c>
      <c r="M81" s="4">
        <v>2434</v>
      </c>
      <c r="N81" s="4">
        <v>64</v>
      </c>
      <c r="O81" s="4">
        <v>177</v>
      </c>
      <c r="P81" s="4">
        <v>1292800</v>
      </c>
      <c r="Q81" s="4">
        <v>2732200</v>
      </c>
      <c r="R81" s="5">
        <v>-1.4199999999999999E-2</v>
      </c>
      <c r="S81" s="4">
        <v>4227000</v>
      </c>
      <c r="T81" s="4">
        <f t="shared" si="13"/>
        <v>2326257.5</v>
      </c>
      <c r="U81" s="4">
        <f t="shared" si="14"/>
        <v>1155400</v>
      </c>
      <c r="V81" s="5">
        <v>2.7900000000000001E-2</v>
      </c>
    </row>
    <row r="82" spans="1:22" x14ac:dyDescent="0.2">
      <c r="A82" s="16" t="s">
        <v>200</v>
      </c>
      <c r="B82" s="4">
        <v>243200</v>
      </c>
      <c r="C82" s="4">
        <v>614100</v>
      </c>
      <c r="D82" s="4">
        <v>-370900</v>
      </c>
      <c r="E82" s="4">
        <v>-11867551198</v>
      </c>
      <c r="F82" s="4">
        <f t="shared" si="11"/>
        <v>-118593721198</v>
      </c>
      <c r="G82" s="4">
        <v>0</v>
      </c>
      <c r="H82" s="4">
        <v>0</v>
      </c>
      <c r="I82" s="4">
        <v>0</v>
      </c>
      <c r="J82" s="4">
        <v>-76620000</v>
      </c>
      <c r="K82" s="24">
        <f t="shared" si="12"/>
        <v>5273855000</v>
      </c>
      <c r="L82" s="4">
        <v>1217</v>
      </c>
      <c r="M82" s="4">
        <v>1625</v>
      </c>
      <c r="N82" s="4">
        <v>57</v>
      </c>
      <c r="O82" s="4">
        <v>76</v>
      </c>
      <c r="P82" s="4">
        <v>1195000</v>
      </c>
      <c r="Q82" s="4">
        <v>1439100</v>
      </c>
      <c r="R82" s="5">
        <v>-1.5E-3</v>
      </c>
      <c r="S82" s="4">
        <v>2855700</v>
      </c>
      <c r="T82" s="4">
        <f t="shared" si="13"/>
        <v>2234980.7999999998</v>
      </c>
      <c r="U82" s="4">
        <f t="shared" si="14"/>
        <v>1155400</v>
      </c>
      <c r="V82" s="5">
        <v>1.55E-2</v>
      </c>
    </row>
    <row r="83" spans="1:22" x14ac:dyDescent="0.2">
      <c r="A83" s="16" t="s">
        <v>199</v>
      </c>
      <c r="B83" s="4">
        <v>463800</v>
      </c>
      <c r="C83" s="4">
        <v>727500</v>
      </c>
      <c r="D83" s="4">
        <v>-263700</v>
      </c>
      <c r="E83" s="4">
        <v>-8478200000</v>
      </c>
      <c r="F83" s="4">
        <f t="shared" si="11"/>
        <v>-106726170000</v>
      </c>
      <c r="G83" s="4">
        <v>0</v>
      </c>
      <c r="H83" s="4">
        <v>0</v>
      </c>
      <c r="I83" s="4">
        <v>0</v>
      </c>
      <c r="J83" s="4">
        <v>-386340000</v>
      </c>
      <c r="K83" s="24">
        <f t="shared" si="12"/>
        <v>5350475000</v>
      </c>
      <c r="L83" s="4">
        <v>2749</v>
      </c>
      <c r="M83" s="4">
        <v>2679</v>
      </c>
      <c r="N83" s="4">
        <v>283</v>
      </c>
      <c r="O83" s="4">
        <v>258</v>
      </c>
      <c r="P83" s="4">
        <v>3717400</v>
      </c>
      <c r="Q83" s="4">
        <v>3498000</v>
      </c>
      <c r="R83" s="5">
        <v>4.0500000000000001E-2</v>
      </c>
      <c r="S83" s="4">
        <v>7549700</v>
      </c>
      <c r="T83" s="4">
        <f t="shared" si="13"/>
        <v>1655992.2</v>
      </c>
      <c r="U83" s="4">
        <f t="shared" si="14"/>
        <v>1155400</v>
      </c>
      <c r="V83" s="5">
        <v>2.6200000000000001E-2</v>
      </c>
    </row>
    <row r="84" spans="1:22" x14ac:dyDescent="0.2">
      <c r="A84" s="16" t="s">
        <v>193</v>
      </c>
      <c r="B84" s="4">
        <v>6800</v>
      </c>
      <c r="C84" s="4">
        <v>502700</v>
      </c>
      <c r="D84" s="4">
        <v>-495900</v>
      </c>
      <c r="E84" s="4">
        <v>-15345160000</v>
      </c>
      <c r="F84" s="4">
        <f t="shared" si="11"/>
        <v>-98247970000</v>
      </c>
      <c r="G84" s="4">
        <v>0</v>
      </c>
      <c r="H84" s="4">
        <v>0</v>
      </c>
      <c r="I84" s="4">
        <v>0</v>
      </c>
      <c r="J84" s="4">
        <v>74490000</v>
      </c>
      <c r="K84" s="24">
        <f t="shared" si="12"/>
        <v>5736815000</v>
      </c>
      <c r="L84" s="4">
        <v>793</v>
      </c>
      <c r="M84" s="4">
        <v>670</v>
      </c>
      <c r="N84" s="4">
        <v>33</v>
      </c>
      <c r="O84" s="4">
        <v>45</v>
      </c>
      <c r="P84" s="4">
        <v>691000</v>
      </c>
      <c r="Q84" s="4">
        <v>748500</v>
      </c>
      <c r="R84" s="5">
        <v>6.6E-3</v>
      </c>
      <c r="S84" s="4">
        <v>1566000</v>
      </c>
      <c r="T84" s="4">
        <f t="shared" si="13"/>
        <v>1938810.7</v>
      </c>
      <c r="U84" s="4">
        <f t="shared" si="14"/>
        <v>1155400</v>
      </c>
      <c r="V84" s="5">
        <v>1.77E-2</v>
      </c>
    </row>
    <row r="85" spans="1:22" x14ac:dyDescent="0.2">
      <c r="A85" s="16" t="s">
        <v>192</v>
      </c>
      <c r="B85" s="4">
        <v>1030</v>
      </c>
      <c r="C85" s="4">
        <v>0</v>
      </c>
      <c r="D85" s="4">
        <v>1030</v>
      </c>
      <c r="E85" s="4">
        <v>31730000</v>
      </c>
      <c r="F85" s="4">
        <f t="shared" si="11"/>
        <v>-82902810000</v>
      </c>
      <c r="K85" s="24">
        <f t="shared" si="12"/>
        <v>5662325000</v>
      </c>
      <c r="L85" s="4">
        <v>349</v>
      </c>
      <c r="M85" s="4">
        <v>722</v>
      </c>
      <c r="N85" s="4">
        <v>13</v>
      </c>
      <c r="O85" s="4">
        <v>46</v>
      </c>
      <c r="P85" s="4">
        <v>256900</v>
      </c>
      <c r="Q85" s="4">
        <v>720400</v>
      </c>
      <c r="R85" s="5">
        <v>-6.5000000000000006E-3</v>
      </c>
      <c r="S85" s="4">
        <v>1155400</v>
      </c>
      <c r="T85" s="4">
        <f t="shared" si="13"/>
        <v>2016774.5</v>
      </c>
      <c r="U85" s="4">
        <f t="shared" si="14"/>
        <v>1354100</v>
      </c>
      <c r="V85" s="5">
        <v>1.29E-2</v>
      </c>
    </row>
    <row r="86" spans="1:22" x14ac:dyDescent="0.2">
      <c r="A86" s="16" t="s">
        <v>191</v>
      </c>
      <c r="B86" s="4">
        <v>8500</v>
      </c>
      <c r="C86" s="4">
        <v>206600</v>
      </c>
      <c r="D86" s="4">
        <v>-198100</v>
      </c>
      <c r="E86" s="4">
        <v>-6147250000</v>
      </c>
      <c r="F86" s="4">
        <f t="shared" si="11"/>
        <v>-82934540000</v>
      </c>
      <c r="G86" s="4">
        <v>0</v>
      </c>
      <c r="H86" s="4">
        <v>0</v>
      </c>
      <c r="I86" s="4">
        <v>0</v>
      </c>
      <c r="J86" s="4">
        <v>-37155000</v>
      </c>
      <c r="K86" s="24">
        <f t="shared" si="12"/>
        <v>5662325000</v>
      </c>
      <c r="L86" s="4">
        <v>598</v>
      </c>
      <c r="M86" s="4">
        <v>882</v>
      </c>
      <c r="N86" s="4">
        <v>29</v>
      </c>
      <c r="O86" s="4">
        <v>39</v>
      </c>
      <c r="P86" s="4">
        <v>517400</v>
      </c>
      <c r="Q86" s="4">
        <v>773000</v>
      </c>
      <c r="R86" s="5">
        <v>-4.7999999999999996E-3</v>
      </c>
      <c r="S86" s="4">
        <v>1494900</v>
      </c>
      <c r="T86" s="4">
        <f t="shared" si="13"/>
        <v>2153312.2000000002</v>
      </c>
      <c r="U86" s="4">
        <f t="shared" si="14"/>
        <v>1354100</v>
      </c>
      <c r="V86" s="5">
        <v>9.7000000000000003E-3</v>
      </c>
    </row>
    <row r="87" spans="1:22" x14ac:dyDescent="0.2">
      <c r="A87" s="16" t="s">
        <v>190</v>
      </c>
      <c r="B87" s="4">
        <v>15700</v>
      </c>
      <c r="C87" s="4">
        <v>566900</v>
      </c>
      <c r="D87" s="4">
        <v>-551200</v>
      </c>
      <c r="E87" s="4">
        <v>-17153720000</v>
      </c>
      <c r="F87" s="4">
        <f t="shared" si="11"/>
        <v>-76787290000</v>
      </c>
      <c r="G87" s="4">
        <v>0</v>
      </c>
      <c r="H87" s="4">
        <v>0</v>
      </c>
      <c r="I87" s="4">
        <v>0</v>
      </c>
      <c r="J87" s="4">
        <v>-959430000</v>
      </c>
      <c r="K87" s="24">
        <f t="shared" si="12"/>
        <v>5699480000</v>
      </c>
      <c r="L87" s="4">
        <v>646</v>
      </c>
      <c r="M87" s="4">
        <v>1012</v>
      </c>
      <c r="N87" s="4">
        <v>43</v>
      </c>
      <c r="O87" s="4">
        <v>74</v>
      </c>
      <c r="P87" s="4">
        <v>660300</v>
      </c>
      <c r="Q87" s="4">
        <v>1127700</v>
      </c>
      <c r="R87" s="5">
        <v>-4.7999999999999996E-3</v>
      </c>
      <c r="S87" s="4">
        <v>1900800</v>
      </c>
      <c r="T87" s="4">
        <f t="shared" si="13"/>
        <v>2420212.2000000002</v>
      </c>
      <c r="U87" s="4">
        <f t="shared" si="14"/>
        <v>1354100</v>
      </c>
      <c r="V87" s="5">
        <v>1.2800000000000001E-2</v>
      </c>
    </row>
    <row r="88" spans="1:22" x14ac:dyDescent="0.2">
      <c r="A88" s="16" t="s">
        <v>189</v>
      </c>
      <c r="B88" s="4">
        <v>28200</v>
      </c>
      <c r="C88" s="4">
        <v>2600</v>
      </c>
      <c r="D88" s="4">
        <v>25600</v>
      </c>
      <c r="E88" s="4">
        <v>803650000</v>
      </c>
      <c r="F88" s="4">
        <f t="shared" si="11"/>
        <v>-59633570000</v>
      </c>
      <c r="G88" s="4">
        <v>0</v>
      </c>
      <c r="H88" s="4">
        <v>0</v>
      </c>
      <c r="I88" s="4">
        <v>0</v>
      </c>
      <c r="J88" s="4">
        <v>150240000</v>
      </c>
      <c r="K88" s="24">
        <f t="shared" si="12"/>
        <v>6658910000</v>
      </c>
      <c r="L88" s="4">
        <v>412</v>
      </c>
      <c r="M88" s="4">
        <v>668</v>
      </c>
      <c r="N88" s="4">
        <v>31</v>
      </c>
      <c r="O88" s="4">
        <v>45</v>
      </c>
      <c r="P88" s="4">
        <v>384600</v>
      </c>
      <c r="Q88" s="4">
        <v>803500</v>
      </c>
      <c r="R88" s="5">
        <v>-4.7999999999999996E-3</v>
      </c>
      <c r="S88" s="4">
        <v>1354100</v>
      </c>
      <c r="T88" s="4">
        <f t="shared" si="13"/>
        <v>2560027.6</v>
      </c>
      <c r="U88" s="4">
        <f t="shared" si="14"/>
        <v>1694600</v>
      </c>
      <c r="V88" s="5">
        <v>1.2699999999999999E-2</v>
      </c>
    </row>
    <row r="89" spans="1:22" x14ac:dyDescent="0.2">
      <c r="A89" s="16" t="s">
        <v>188</v>
      </c>
      <c r="B89" s="4">
        <v>6300</v>
      </c>
      <c r="C89" s="4">
        <v>18800</v>
      </c>
      <c r="D89" s="4">
        <v>-12500</v>
      </c>
      <c r="E89" s="4">
        <v>-393120000</v>
      </c>
      <c r="F89" s="4">
        <f t="shared" si="11"/>
        <v>-60437220000</v>
      </c>
      <c r="K89" s="24">
        <f t="shared" si="12"/>
        <v>6508670000</v>
      </c>
      <c r="L89" s="4">
        <v>721</v>
      </c>
      <c r="M89" s="4">
        <v>824</v>
      </c>
      <c r="N89" s="4">
        <v>42</v>
      </c>
      <c r="O89" s="4">
        <v>64</v>
      </c>
      <c r="P89" s="4">
        <v>639100</v>
      </c>
      <c r="Q89" s="4">
        <v>911100</v>
      </c>
      <c r="R89" s="5">
        <v>4.8999999999999998E-3</v>
      </c>
      <c r="S89" s="4">
        <v>1694600</v>
      </c>
      <c r="T89" s="4">
        <f t="shared" si="13"/>
        <v>2532168.2999999998</v>
      </c>
      <c r="U89" s="4">
        <f t="shared" si="14"/>
        <v>1759814</v>
      </c>
      <c r="V89" s="5">
        <v>1.11E-2</v>
      </c>
    </row>
    <row r="90" spans="1:22" x14ac:dyDescent="0.2">
      <c r="A90" s="16" t="s">
        <v>187</v>
      </c>
      <c r="B90" s="4">
        <v>900</v>
      </c>
      <c r="C90" s="4">
        <v>362600</v>
      </c>
      <c r="D90" s="4">
        <v>-361700</v>
      </c>
      <c r="E90" s="4">
        <v>-11287420000</v>
      </c>
      <c r="F90" s="4">
        <f t="shared" si="11"/>
        <v>-60044100000</v>
      </c>
      <c r="G90" s="4">
        <v>0</v>
      </c>
      <c r="H90" s="4">
        <v>0</v>
      </c>
      <c r="I90" s="4">
        <v>0</v>
      </c>
      <c r="J90" s="4">
        <v>-18780000</v>
      </c>
      <c r="K90" s="24">
        <f t="shared" si="12"/>
        <v>6508670000</v>
      </c>
      <c r="L90" s="4">
        <v>855</v>
      </c>
      <c r="M90" s="4">
        <v>1076</v>
      </c>
      <c r="N90" s="4">
        <v>31</v>
      </c>
      <c r="O90" s="4">
        <v>66</v>
      </c>
      <c r="P90" s="4">
        <v>608900</v>
      </c>
      <c r="Q90" s="4">
        <v>1142000</v>
      </c>
      <c r="R90" s="5">
        <v>-3.2000000000000002E-3</v>
      </c>
      <c r="S90" s="4">
        <v>1848400</v>
      </c>
      <c r="T90" s="4">
        <f t="shared" si="13"/>
        <v>2874981.4</v>
      </c>
      <c r="U90" s="4">
        <f t="shared" si="14"/>
        <v>1759814</v>
      </c>
      <c r="V90" s="5">
        <v>1.44E-2</v>
      </c>
    </row>
    <row r="91" spans="1:22" x14ac:dyDescent="0.2">
      <c r="A91" s="16" t="s">
        <v>186</v>
      </c>
      <c r="B91" s="4">
        <v>1700</v>
      </c>
      <c r="C91" s="4">
        <v>503300</v>
      </c>
      <c r="D91" s="4">
        <v>-501600</v>
      </c>
      <c r="E91" s="4">
        <v>-15730620000</v>
      </c>
      <c r="F91" s="4">
        <f t="shared" ref="F91:F102" si="15">E91+F92</f>
        <v>-48756680000</v>
      </c>
      <c r="G91" s="4">
        <v>0</v>
      </c>
      <c r="H91" s="4">
        <v>0</v>
      </c>
      <c r="I91" s="4">
        <v>0</v>
      </c>
      <c r="J91" s="4">
        <v>-416710000</v>
      </c>
      <c r="K91" s="24">
        <f t="shared" ref="K91:K102" si="16">K92+J91</f>
        <v>6527450000</v>
      </c>
      <c r="L91" s="4">
        <v>555</v>
      </c>
      <c r="M91" s="4">
        <v>1167</v>
      </c>
      <c r="N91" s="4">
        <v>52</v>
      </c>
      <c r="O91" s="4">
        <v>48</v>
      </c>
      <c r="P91" s="4">
        <v>736500</v>
      </c>
      <c r="Q91" s="4">
        <v>973000</v>
      </c>
      <c r="R91" s="5">
        <v>1.6000000000000001E-3</v>
      </c>
      <c r="S91" s="4">
        <v>1842975</v>
      </c>
      <c r="T91" s="4">
        <f t="shared" si="13"/>
        <v>2860622.5</v>
      </c>
      <c r="U91" s="4">
        <f t="shared" ref="U91:U102" si="17">MIN(S92:S96)</f>
        <v>1759814</v>
      </c>
      <c r="V91" s="5">
        <v>1.11E-2</v>
      </c>
    </row>
    <row r="92" spans="1:22" x14ac:dyDescent="0.2">
      <c r="A92" s="16" t="s">
        <v>185</v>
      </c>
      <c r="B92" s="4">
        <v>14400</v>
      </c>
      <c r="C92" s="4">
        <v>688100</v>
      </c>
      <c r="D92" s="4">
        <v>-673700</v>
      </c>
      <c r="E92" s="4">
        <v>-20913030000</v>
      </c>
      <c r="F92" s="4">
        <f t="shared" si="15"/>
        <v>-33026060000</v>
      </c>
      <c r="G92" s="4">
        <v>0</v>
      </c>
      <c r="H92" s="4">
        <v>0</v>
      </c>
      <c r="I92" s="4">
        <v>0</v>
      </c>
      <c r="J92" s="4">
        <v>309500000</v>
      </c>
      <c r="K92" s="24">
        <f t="shared" si="16"/>
        <v>6944160000</v>
      </c>
      <c r="L92" s="4">
        <v>993</v>
      </c>
      <c r="M92" s="4">
        <v>1175</v>
      </c>
      <c r="N92" s="4">
        <v>21</v>
      </c>
      <c r="O92" s="4">
        <v>52</v>
      </c>
      <c r="P92" s="4">
        <v>698800</v>
      </c>
      <c r="Q92" s="4">
        <v>1032700</v>
      </c>
      <c r="R92" s="5">
        <v>8.1000000000000013E-3</v>
      </c>
      <c r="S92" s="4">
        <v>1942933</v>
      </c>
      <c r="T92" s="4">
        <f t="shared" si="13"/>
        <v>3034721.2</v>
      </c>
      <c r="U92" s="4">
        <f t="shared" si="17"/>
        <v>1759814</v>
      </c>
      <c r="V92" s="5">
        <v>1.2800000000000001E-2</v>
      </c>
    </row>
    <row r="93" spans="1:22" x14ac:dyDescent="0.2">
      <c r="A93" s="16" t="s">
        <v>184</v>
      </c>
      <c r="B93" s="4">
        <v>12000</v>
      </c>
      <c r="C93" s="4">
        <v>20000</v>
      </c>
      <c r="D93" s="4">
        <v>-8000</v>
      </c>
      <c r="E93" s="4">
        <v>-251650000</v>
      </c>
      <c r="F93" s="4">
        <f t="shared" si="15"/>
        <v>-12113030000</v>
      </c>
      <c r="G93" s="4">
        <v>0</v>
      </c>
      <c r="H93" s="4">
        <v>0</v>
      </c>
      <c r="I93" s="4">
        <v>0</v>
      </c>
      <c r="J93" s="4">
        <v>-315500000</v>
      </c>
      <c r="K93" s="24">
        <f t="shared" si="16"/>
        <v>6634660000</v>
      </c>
      <c r="L93" s="4">
        <v>562</v>
      </c>
      <c r="M93" s="4">
        <v>1026</v>
      </c>
      <c r="N93" s="4">
        <v>36</v>
      </c>
      <c r="O93" s="4">
        <v>68</v>
      </c>
      <c r="P93" s="4">
        <v>537500</v>
      </c>
      <c r="Q93" s="4">
        <v>1060000</v>
      </c>
      <c r="R93" s="5">
        <v>-1.5800000000000002E-2</v>
      </c>
      <c r="S93" s="4">
        <v>1759814</v>
      </c>
      <c r="T93" s="4">
        <f t="shared" si="13"/>
        <v>3176377.5555555555</v>
      </c>
      <c r="U93" s="4">
        <f t="shared" si="17"/>
        <v>1935038</v>
      </c>
      <c r="V93" s="5">
        <v>2.52E-2</v>
      </c>
    </row>
    <row r="94" spans="1:22" x14ac:dyDescent="0.2">
      <c r="A94" s="16" t="s">
        <v>183</v>
      </c>
      <c r="B94" s="4">
        <v>12800</v>
      </c>
      <c r="C94" s="4">
        <v>25000</v>
      </c>
      <c r="D94" s="4">
        <v>-12200</v>
      </c>
      <c r="E94" s="4">
        <v>-378790000</v>
      </c>
      <c r="F94" s="4">
        <f t="shared" si="15"/>
        <v>-11861380000</v>
      </c>
      <c r="G94" s="4">
        <v>0</v>
      </c>
      <c r="H94" s="4">
        <v>0</v>
      </c>
      <c r="I94" s="4">
        <v>0</v>
      </c>
      <c r="J94" s="4">
        <v>-9570000</v>
      </c>
      <c r="K94" s="24">
        <f t="shared" si="16"/>
        <v>6950160000</v>
      </c>
      <c r="L94" s="4">
        <v>1183</v>
      </c>
      <c r="M94" s="4">
        <v>2789</v>
      </c>
      <c r="N94" s="4">
        <v>71</v>
      </c>
      <c r="O94" s="4">
        <v>208</v>
      </c>
      <c r="P94" s="4">
        <v>1084000</v>
      </c>
      <c r="Q94" s="4">
        <v>3120300</v>
      </c>
      <c r="R94" s="5">
        <v>-2.6200000000000001E-2</v>
      </c>
      <c r="S94" s="4">
        <v>4394185</v>
      </c>
      <c r="T94" s="4">
        <f t="shared" si="13"/>
        <v>3024151.625</v>
      </c>
      <c r="U94" s="4">
        <f t="shared" si="17"/>
        <v>1416007</v>
      </c>
      <c r="V94" s="5">
        <v>2.9600000000000001E-2</v>
      </c>
    </row>
    <row r="95" spans="1:22" x14ac:dyDescent="0.2">
      <c r="A95" s="16" t="s">
        <v>182</v>
      </c>
      <c r="B95" s="4">
        <v>73800</v>
      </c>
      <c r="C95" s="4">
        <v>1600</v>
      </c>
      <c r="D95" s="4">
        <v>72200</v>
      </c>
      <c r="E95" s="4">
        <v>2346060000</v>
      </c>
      <c r="F95" s="4">
        <f t="shared" si="15"/>
        <v>-11482590000</v>
      </c>
      <c r="K95" s="24">
        <f t="shared" si="16"/>
        <v>6959730000</v>
      </c>
      <c r="L95" s="4">
        <v>515</v>
      </c>
      <c r="M95" s="4">
        <v>1153</v>
      </c>
      <c r="N95" s="4">
        <v>39</v>
      </c>
      <c r="O95" s="4">
        <v>76</v>
      </c>
      <c r="P95" s="4">
        <v>518000</v>
      </c>
      <c r="Q95" s="4">
        <v>1272400</v>
      </c>
      <c r="R95" s="5">
        <v>1.6000000000000001E-3</v>
      </c>
      <c r="S95" s="4">
        <v>1935038</v>
      </c>
      <c r="T95" s="4">
        <f t="shared" si="13"/>
        <v>3179739.2857142859</v>
      </c>
      <c r="U95" s="4">
        <f t="shared" si="17"/>
        <v>1416007</v>
      </c>
      <c r="V95" s="5">
        <v>1.8500000000000003E-2</v>
      </c>
    </row>
    <row r="96" spans="1:22" x14ac:dyDescent="0.2">
      <c r="A96" s="16" t="s">
        <v>177</v>
      </c>
      <c r="B96" s="4">
        <v>8700</v>
      </c>
      <c r="C96" s="4">
        <v>0</v>
      </c>
      <c r="D96" s="4">
        <v>8700</v>
      </c>
      <c r="E96" s="4">
        <v>283500000</v>
      </c>
      <c r="F96" s="4">
        <f t="shared" si="15"/>
        <v>-13828650000</v>
      </c>
      <c r="G96" s="4">
        <v>22700</v>
      </c>
      <c r="H96" s="4">
        <v>60000</v>
      </c>
      <c r="I96" s="4">
        <v>-37300</v>
      </c>
      <c r="J96" s="4">
        <v>-1227855000</v>
      </c>
      <c r="K96" s="24">
        <f t="shared" si="16"/>
        <v>6959730000</v>
      </c>
      <c r="L96" s="4">
        <v>1013</v>
      </c>
      <c r="M96" s="4">
        <v>1505</v>
      </c>
      <c r="N96" s="4">
        <v>63</v>
      </c>
      <c r="O96" s="4">
        <v>115</v>
      </c>
      <c r="P96" s="4">
        <v>1013300</v>
      </c>
      <c r="Q96" s="4">
        <v>1820400</v>
      </c>
      <c r="R96" s="5">
        <v>-9.1999999999999998E-3</v>
      </c>
      <c r="S96" s="4">
        <v>2860277</v>
      </c>
      <c r="T96" s="4">
        <f t="shared" si="13"/>
        <v>3232983</v>
      </c>
      <c r="U96" s="4">
        <f t="shared" si="17"/>
        <v>1416007</v>
      </c>
      <c r="V96" s="5">
        <v>2.1299999999999999E-2</v>
      </c>
    </row>
    <row r="97" spans="1:22" x14ac:dyDescent="0.2">
      <c r="A97" s="16" t="s">
        <v>175</v>
      </c>
      <c r="B97" s="4">
        <v>9200</v>
      </c>
      <c r="C97" s="4">
        <v>20400</v>
      </c>
      <c r="D97" s="4">
        <v>-11200</v>
      </c>
      <c r="E97" s="4">
        <v>-364310000</v>
      </c>
      <c r="F97" s="4">
        <f t="shared" si="15"/>
        <v>-14112150000</v>
      </c>
      <c r="K97" s="24">
        <f t="shared" si="16"/>
        <v>8187585000</v>
      </c>
      <c r="L97" s="4">
        <v>1587</v>
      </c>
      <c r="M97" s="4">
        <v>2064</v>
      </c>
      <c r="N97" s="4">
        <v>151</v>
      </c>
      <c r="O97" s="4">
        <v>172</v>
      </c>
      <c r="P97" s="4">
        <v>1951200</v>
      </c>
      <c r="Q97" s="4">
        <v>2377400</v>
      </c>
      <c r="R97" s="5">
        <v>1.09E-2</v>
      </c>
      <c r="S97" s="4">
        <v>4569800</v>
      </c>
      <c r="T97" s="4">
        <f t="shared" ref="T97:T102" si="18">AVERAGE(S98:S107)</f>
        <v>2965619.6</v>
      </c>
      <c r="U97" s="4">
        <f t="shared" si="17"/>
        <v>1416007</v>
      </c>
      <c r="V97" s="5">
        <v>3.1899999999999998E-2</v>
      </c>
    </row>
    <row r="98" spans="1:22" x14ac:dyDescent="0.2">
      <c r="A98" s="16" t="s">
        <v>174</v>
      </c>
      <c r="B98" s="4">
        <v>10000</v>
      </c>
      <c r="C98" s="4">
        <v>50400</v>
      </c>
      <c r="D98" s="4">
        <v>-40400</v>
      </c>
      <c r="E98" s="4">
        <v>-1308760000</v>
      </c>
      <c r="F98" s="4">
        <f t="shared" si="15"/>
        <v>-13747840000</v>
      </c>
      <c r="K98" s="24">
        <f t="shared" si="16"/>
        <v>8187585000</v>
      </c>
      <c r="L98" s="4">
        <v>744</v>
      </c>
      <c r="M98" s="4">
        <v>1187</v>
      </c>
      <c r="N98" s="4">
        <v>74</v>
      </c>
      <c r="O98" s="4">
        <v>110</v>
      </c>
      <c r="P98" s="4">
        <v>1024600</v>
      </c>
      <c r="Q98" s="4">
        <v>1591500</v>
      </c>
      <c r="R98" s="5">
        <v>-4.5999999999999999E-3</v>
      </c>
      <c r="S98" s="4">
        <v>2752254</v>
      </c>
      <c r="T98" s="4">
        <f t="shared" si="18"/>
        <v>3018961</v>
      </c>
      <c r="U98" s="4">
        <f t="shared" si="17"/>
        <v>1416007</v>
      </c>
      <c r="V98" s="5">
        <v>1.5300000000000001E-2</v>
      </c>
    </row>
    <row r="99" spans="1:22" x14ac:dyDescent="0.2">
      <c r="A99" s="16" t="s">
        <v>164</v>
      </c>
      <c r="B99" s="4">
        <v>4200</v>
      </c>
      <c r="C99" s="4">
        <v>800</v>
      </c>
      <c r="D99" s="4">
        <v>3400</v>
      </c>
      <c r="E99" s="4">
        <v>109630000</v>
      </c>
      <c r="F99" s="4">
        <f t="shared" si="15"/>
        <v>-12439080000</v>
      </c>
      <c r="K99" s="24">
        <f t="shared" si="16"/>
        <v>8187585000</v>
      </c>
      <c r="L99" s="4">
        <v>559</v>
      </c>
      <c r="M99" s="4">
        <v>925</v>
      </c>
      <c r="N99" s="4">
        <v>30</v>
      </c>
      <c r="O99" s="4">
        <v>41</v>
      </c>
      <c r="P99" s="4">
        <v>567200</v>
      </c>
      <c r="Q99" s="4">
        <v>793200</v>
      </c>
      <c r="R99" s="5">
        <v>1.6000000000000001E-3</v>
      </c>
      <c r="S99" s="4">
        <v>1416007</v>
      </c>
      <c r="T99" s="4">
        <f t="shared" si="18"/>
        <v>3553279</v>
      </c>
      <c r="U99" s="4">
        <f t="shared" si="17"/>
        <v>1699386</v>
      </c>
      <c r="V99" s="5">
        <v>1.23E-2</v>
      </c>
    </row>
    <row r="100" spans="1:22" x14ac:dyDescent="0.2">
      <c r="A100" s="16" t="s">
        <v>156</v>
      </c>
      <c r="B100" s="4">
        <v>3800</v>
      </c>
      <c r="C100" s="4">
        <v>364800</v>
      </c>
      <c r="D100" s="4">
        <v>-361000</v>
      </c>
      <c r="E100" s="4">
        <v>-11888140000</v>
      </c>
      <c r="F100" s="4">
        <f t="shared" si="15"/>
        <v>-12548710000</v>
      </c>
      <c r="G100" s="4">
        <v>153600</v>
      </c>
      <c r="H100" s="4">
        <v>3600</v>
      </c>
      <c r="I100" s="4">
        <v>150000</v>
      </c>
      <c r="J100" s="4">
        <v>4892230000</v>
      </c>
      <c r="K100" s="24">
        <f t="shared" si="16"/>
        <v>8187585000</v>
      </c>
      <c r="L100" s="4">
        <v>1844</v>
      </c>
      <c r="M100" s="4">
        <v>2066</v>
      </c>
      <c r="N100" s="4">
        <v>199</v>
      </c>
      <c r="O100" s="4">
        <v>165</v>
      </c>
      <c r="P100" s="4">
        <v>2680700</v>
      </c>
      <c r="Q100" s="4">
        <v>2351600</v>
      </c>
      <c r="R100" s="5">
        <v>-4.5999999999999999E-3</v>
      </c>
      <c r="S100" s="4">
        <v>5276531</v>
      </c>
      <c r="T100" s="4">
        <f t="shared" si="18"/>
        <v>2691653</v>
      </c>
      <c r="U100" s="4">
        <f t="shared" si="17"/>
        <v>1699386</v>
      </c>
      <c r="V100" s="5">
        <v>2.4199999999999999E-2</v>
      </c>
    </row>
    <row r="101" spans="1:22" x14ac:dyDescent="0.2">
      <c r="A101" s="16" t="s">
        <v>155</v>
      </c>
      <c r="B101" s="4">
        <v>100</v>
      </c>
      <c r="C101" s="4">
        <v>25500</v>
      </c>
      <c r="D101" s="4">
        <v>-25400</v>
      </c>
      <c r="E101" s="4">
        <v>-823440000</v>
      </c>
      <c r="F101" s="4">
        <f t="shared" si="15"/>
        <v>-660570000</v>
      </c>
      <c r="G101" s="4">
        <v>50000</v>
      </c>
      <c r="H101" s="4">
        <v>300</v>
      </c>
      <c r="I101" s="4">
        <v>49700</v>
      </c>
      <c r="J101" s="4">
        <v>1609265000</v>
      </c>
      <c r="K101" s="24">
        <f t="shared" si="16"/>
        <v>3295355000</v>
      </c>
      <c r="L101" s="4">
        <v>666</v>
      </c>
      <c r="M101" s="4">
        <v>703</v>
      </c>
      <c r="N101" s="4">
        <v>57</v>
      </c>
      <c r="O101" s="4">
        <v>69</v>
      </c>
      <c r="P101" s="4">
        <v>725700</v>
      </c>
      <c r="Q101" s="4">
        <v>840200</v>
      </c>
      <c r="R101" s="5">
        <v>4.6999999999999993E-3</v>
      </c>
      <c r="S101" s="4">
        <v>1699386</v>
      </c>
      <c r="T101" s="4">
        <f t="shared" si="18"/>
        <v>3683920</v>
      </c>
      <c r="U101" s="4">
        <f t="shared" si="17"/>
        <v>3683920</v>
      </c>
      <c r="V101" s="5">
        <v>1.0800000000000001E-2</v>
      </c>
    </row>
    <row r="102" spans="1:22" x14ac:dyDescent="0.2">
      <c r="A102" s="16" t="s">
        <v>154</v>
      </c>
      <c r="B102" s="4">
        <v>5000</v>
      </c>
      <c r="C102" s="4">
        <v>0</v>
      </c>
      <c r="D102" s="4">
        <v>5000</v>
      </c>
      <c r="E102" s="4">
        <v>162870000</v>
      </c>
      <c r="F102" s="4">
        <f t="shared" si="15"/>
        <v>162870000</v>
      </c>
      <c r="G102" s="4">
        <v>51800</v>
      </c>
      <c r="H102" s="4">
        <v>0</v>
      </c>
      <c r="I102" s="4">
        <v>51800</v>
      </c>
      <c r="J102" s="4">
        <v>1686090000</v>
      </c>
      <c r="K102" s="24">
        <f t="shared" si="16"/>
        <v>1686090000</v>
      </c>
      <c r="L102" s="4">
        <v>1498</v>
      </c>
      <c r="M102" s="4">
        <v>1581</v>
      </c>
      <c r="N102" s="4">
        <v>121</v>
      </c>
      <c r="O102" s="4">
        <v>125</v>
      </c>
      <c r="P102" s="4">
        <v>1788600</v>
      </c>
      <c r="Q102" s="4">
        <v>1768900</v>
      </c>
      <c r="R102" s="5">
        <v>-1.5E-3</v>
      </c>
      <c r="S102" s="4">
        <v>3683920</v>
      </c>
      <c r="T102" s="4" t="e">
        <f t="shared" si="18"/>
        <v>#DIV/0!</v>
      </c>
      <c r="U102" s="4">
        <f t="shared" si="17"/>
        <v>0</v>
      </c>
      <c r="V102" s="5">
        <v>2.2700000000000001E-2</v>
      </c>
    </row>
    <row r="103" spans="1:22" x14ac:dyDescent="0.2">
      <c r="A103" s="16"/>
      <c r="B103" s="4"/>
      <c r="C103" s="4"/>
      <c r="D103" s="4"/>
      <c r="E103" s="4"/>
      <c r="F103" s="4"/>
      <c r="K103" s="2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K104" s="2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2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2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2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2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2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2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K111" s="2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2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K113" s="2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K114" s="2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K115" s="2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K116" s="2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 t="s">
        <v>140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4FBC-A9E0-574C-AFBB-CBAFC0A46060}">
  <sheetPr codeName="Sheet61"/>
  <dimension ref="A1:V258"/>
  <sheetViews>
    <sheetView topLeftCell="E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6.0"/>
    <col min="4" max="4" customWidth="true" width="15.83203125"/>
    <col min="5" max="5" customWidth="true" width="19.3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7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186">
        <v>344</v>
      </c>
      <c r="B3" t="n" s="3187">
        <v>192350.0</v>
      </c>
      <c r="C3" t="n" s="3188">
        <v>45300.0</v>
      </c>
      <c r="D3" t="n" s="3189">
        <v>147050.0</v>
      </c>
      <c r="E3" t="n" s="3190">
        <v>1.849436E10</v>
      </c>
      <c r="G3" t="n" s="3176">
        <v>56400.0</v>
      </c>
      <c r="H3" t="n" s="3177">
        <v>8700.0</v>
      </c>
      <c r="I3" t="n" s="3178">
        <v>47700.0</v>
      </c>
      <c r="J3" t="n" s="3179">
        <v>6.01598E9</v>
      </c>
      <c r="L3" t="n" s="3180">
        <v>1574.0</v>
      </c>
      <c r="M3" t="n" s="3181">
        <v>1937.0</v>
      </c>
      <c r="N3" t="n" s="3182">
        <v>316.0</v>
      </c>
      <c r="O3" t="n" s="3183">
        <v>262.0</v>
      </c>
      <c r="P3" t="n" s="3184">
        <v>962500.0</v>
      </c>
      <c r="Q3" t="n" s="3185">
        <v>956100.0</v>
      </c>
      <c r="R3" t="n" s="3174">
        <v>0.008</v>
      </c>
      <c r="S3" t="n" s="3173">
        <v>2222200.0</v>
      </c>
      <c r="V3" t="n" s="3175">
        <v>0.0245</v>
      </c>
    </row>
    <row r="4">
      <c r="A4" t="s" s="1119">
        <v>343</v>
      </c>
      <c r="B4" t="n" s="1120">
        <v>203004.0</v>
      </c>
      <c r="C4" t="n" s="1121">
        <v>632500.0</v>
      </c>
      <c r="D4" t="n" s="1122">
        <v>-429496.0</v>
      </c>
      <c r="E4" t="n" s="1123">
        <v>-5.322535E10</v>
      </c>
      <c r="G4" t="n" s="1109">
        <v>10700.0</v>
      </c>
      <c r="H4" t="n" s="1110">
        <v>41000.0</v>
      </c>
      <c r="I4" t="n" s="1111">
        <v>-30300.0</v>
      </c>
      <c r="J4" t="n" s="1112">
        <v>-3.76307E9</v>
      </c>
      <c r="L4" t="n" s="1113">
        <v>2545.0</v>
      </c>
      <c r="M4" t="n" s="1114">
        <v>4422.0</v>
      </c>
      <c r="N4" t="n" s="1115">
        <v>477.0</v>
      </c>
      <c r="O4" t="n" s="1116">
        <v>888.0</v>
      </c>
      <c r="P4" t="n" s="1117">
        <v>1406000.0</v>
      </c>
      <c r="Q4" t="n" s="1118">
        <v>2550600.0</v>
      </c>
      <c r="R4" t="n" s="1107">
        <v>-0.0127</v>
      </c>
      <c r="S4" t="n" s="1106">
        <v>4169800.0</v>
      </c>
      <c r="V4" t="n" s="1108">
        <v>0.0255</v>
      </c>
    </row>
    <row r="5" spans="1:22" x14ac:dyDescent="0.2">
      <c r="A5" s="16" t="s">
        <v>342</v>
      </c>
      <c r="B5" s="4">
        <v>266570</v>
      </c>
      <c r="C5" s="4">
        <v>600121</v>
      </c>
      <c r="D5" s="4">
        <v>-333551</v>
      </c>
      <c r="E5" s="4">
        <v>-42863110000</v>
      </c>
      <c r="F5" s="4">
        <f t="shared" ref="F5:F46" si="0">E5+F6</f>
        <v>22727763631</v>
      </c>
      <c r="G5" s="4">
        <v>41000</v>
      </c>
      <c r="H5" s="4">
        <v>121100</v>
      </c>
      <c r="I5" s="4">
        <v>-80100</v>
      </c>
      <c r="J5" s="4">
        <v>-10280160000</v>
      </c>
      <c r="K5" s="24">
        <f t="shared" ref="K5:K46" si="1">K6+J5</f>
        <v>-23677137000</v>
      </c>
      <c r="L5" s="4">
        <v>2357</v>
      </c>
      <c r="M5" s="4">
        <v>4253</v>
      </c>
      <c r="N5" s="4">
        <v>512</v>
      </c>
      <c r="O5" s="4">
        <v>692</v>
      </c>
      <c r="P5" s="4">
        <v>1411300</v>
      </c>
      <c r="Q5" s="4">
        <v>2247700</v>
      </c>
      <c r="R5" s="5">
        <v>-2.3E-3</v>
      </c>
      <c r="S5" s="4">
        <v>3962300</v>
      </c>
      <c r="T5" s="4">
        <f t="shared" ref="T5:T73" si="2">AVERAGE(S6:S15)</f>
        <v>3308740</v>
      </c>
      <c r="U5" s="4">
        <f t="shared" ref="U5:U46" si="3">MIN(S6:S10)</f>
        <v>2316900</v>
      </c>
      <c r="V5" s="5">
        <v>3.8399999999999997E-2</v>
      </c>
    </row>
    <row r="6" spans="1:22" x14ac:dyDescent="0.2">
      <c r="A6" s="16" t="s">
        <v>341</v>
      </c>
      <c r="B6" s="4">
        <v>205950</v>
      </c>
      <c r="C6" s="4">
        <v>328790</v>
      </c>
      <c r="D6" s="4">
        <v>-122840</v>
      </c>
      <c r="E6" s="4">
        <v>-15458450000</v>
      </c>
      <c r="F6" s="4">
        <f t="shared" si="0"/>
        <v>65590873631</v>
      </c>
      <c r="G6" s="4">
        <v>8200</v>
      </c>
      <c r="H6" s="4">
        <v>11200</v>
      </c>
      <c r="I6" s="4">
        <v>-3000</v>
      </c>
      <c r="J6" s="4">
        <v>-383290000</v>
      </c>
      <c r="K6" s="24">
        <f t="shared" si="1"/>
        <v>-13396977000</v>
      </c>
      <c r="L6" s="4">
        <v>1374</v>
      </c>
      <c r="M6" s="4">
        <v>2133</v>
      </c>
      <c r="N6" s="4">
        <v>311</v>
      </c>
      <c r="O6" s="4">
        <v>435</v>
      </c>
      <c r="P6" s="4">
        <v>1178900</v>
      </c>
      <c r="Q6" s="4">
        <v>1122700</v>
      </c>
      <c r="R6" s="5">
        <v>4.7999999999999996E-3</v>
      </c>
      <c r="S6" s="4">
        <v>2316900</v>
      </c>
      <c r="T6" s="4">
        <f t="shared" si="2"/>
        <v>3330190</v>
      </c>
      <c r="U6" s="4">
        <f t="shared" si="3"/>
        <v>2530800</v>
      </c>
      <c r="V6" s="5">
        <v>1.9599999999999999E-2</v>
      </c>
    </row>
    <row r="7" spans="1:22" x14ac:dyDescent="0.2">
      <c r="A7" s="16" t="s">
        <v>340</v>
      </c>
      <c r="B7" s="4">
        <v>129811</v>
      </c>
      <c r="C7" s="4">
        <v>117645</v>
      </c>
      <c r="D7" s="4">
        <v>12166</v>
      </c>
      <c r="E7" s="4">
        <v>1606220000</v>
      </c>
      <c r="F7" s="4">
        <f t="shared" si="0"/>
        <v>81049323631</v>
      </c>
      <c r="G7" s="4">
        <v>5000</v>
      </c>
      <c r="H7" s="4">
        <v>0</v>
      </c>
      <c r="I7" s="4">
        <v>5000</v>
      </c>
      <c r="J7" s="4">
        <v>631500000</v>
      </c>
      <c r="K7" s="24">
        <f t="shared" si="1"/>
        <v>-13013687000</v>
      </c>
      <c r="L7" s="4">
        <v>1600</v>
      </c>
      <c r="M7" s="4">
        <v>2533</v>
      </c>
      <c r="N7" s="4">
        <v>324</v>
      </c>
      <c r="O7" s="4">
        <v>544</v>
      </c>
      <c r="P7" s="4">
        <v>878200</v>
      </c>
      <c r="Q7" s="4">
        <v>1522100</v>
      </c>
      <c r="R7" s="5">
        <v>-5.5000000000000005E-3</v>
      </c>
      <c r="S7" s="4">
        <v>2671100</v>
      </c>
      <c r="T7" s="4">
        <f t="shared" si="2"/>
        <v>3400900</v>
      </c>
      <c r="U7" s="4">
        <f t="shared" si="3"/>
        <v>2530800</v>
      </c>
      <c r="V7" s="5">
        <v>2.2099999999999998E-2</v>
      </c>
    </row>
    <row r="8" spans="1:22" x14ac:dyDescent="0.2">
      <c r="A8" s="16" t="s">
        <v>339</v>
      </c>
      <c r="B8" s="4">
        <v>420500</v>
      </c>
      <c r="C8" s="4">
        <v>428305</v>
      </c>
      <c r="D8" s="4">
        <v>-7805</v>
      </c>
      <c r="E8" s="4">
        <v>-1151430000</v>
      </c>
      <c r="F8" s="4">
        <f t="shared" si="0"/>
        <v>79443103631</v>
      </c>
      <c r="G8" s="4">
        <v>48000</v>
      </c>
      <c r="H8" s="4">
        <v>11600</v>
      </c>
      <c r="I8" s="4">
        <v>36400</v>
      </c>
      <c r="J8" s="4">
        <v>4723980000</v>
      </c>
      <c r="K8" s="24">
        <f t="shared" si="1"/>
        <v>-13645187000</v>
      </c>
      <c r="L8" s="4">
        <v>5638</v>
      </c>
      <c r="M8" s="4">
        <v>4622</v>
      </c>
      <c r="N8" s="4">
        <v>1428</v>
      </c>
      <c r="O8" s="4">
        <v>996</v>
      </c>
      <c r="P8" s="4">
        <v>3973400</v>
      </c>
      <c r="Q8" s="4">
        <v>3239800</v>
      </c>
      <c r="R8" s="5">
        <v>-4.6999999999999993E-3</v>
      </c>
      <c r="S8" s="4">
        <v>7236900</v>
      </c>
      <c r="T8" s="4">
        <f t="shared" si="2"/>
        <v>2967620</v>
      </c>
      <c r="U8" s="4">
        <f t="shared" si="3"/>
        <v>2188600</v>
      </c>
      <c r="V8" s="5">
        <v>4.9500000000000002E-2</v>
      </c>
    </row>
    <row r="9" spans="1:22" x14ac:dyDescent="0.2">
      <c r="A9" s="16" t="s">
        <v>338</v>
      </c>
      <c r="B9" s="4">
        <v>131800</v>
      </c>
      <c r="C9" s="4">
        <v>212913</v>
      </c>
      <c r="D9" s="4">
        <v>-81113</v>
      </c>
      <c r="E9" s="4">
        <v>-10406690000</v>
      </c>
      <c r="F9" s="4">
        <f t="shared" si="0"/>
        <v>80594533631</v>
      </c>
      <c r="G9" s="4">
        <v>0</v>
      </c>
      <c r="H9" s="4">
        <v>0</v>
      </c>
      <c r="I9" s="4">
        <v>0</v>
      </c>
      <c r="J9" s="4">
        <v>-330680000</v>
      </c>
      <c r="K9" s="24">
        <f t="shared" si="1"/>
        <v>-18369167000</v>
      </c>
      <c r="L9" s="4">
        <v>2420</v>
      </c>
      <c r="M9" s="4">
        <v>2809</v>
      </c>
      <c r="N9" s="4">
        <v>563</v>
      </c>
      <c r="O9" s="4">
        <v>563</v>
      </c>
      <c r="P9" s="4">
        <v>1628700</v>
      </c>
      <c r="Q9" s="4">
        <v>1495900</v>
      </c>
      <c r="R9" s="5">
        <v>1.3600000000000001E-2</v>
      </c>
      <c r="S9" s="4">
        <v>3351000</v>
      </c>
      <c r="T9" s="4">
        <f t="shared" si="2"/>
        <v>3323050</v>
      </c>
      <c r="U9" s="4">
        <f t="shared" si="3"/>
        <v>2188600</v>
      </c>
      <c r="V9" s="5">
        <v>3.1899999999999998E-2</v>
      </c>
    </row>
    <row r="10" spans="1:22" x14ac:dyDescent="0.2">
      <c r="A10" s="16" t="s">
        <v>337</v>
      </c>
      <c r="B10" s="4">
        <v>326500</v>
      </c>
      <c r="C10" s="4">
        <v>159400</v>
      </c>
      <c r="D10" s="4">
        <v>167100</v>
      </c>
      <c r="E10" s="4">
        <v>20974700000</v>
      </c>
      <c r="F10" s="4">
        <f t="shared" si="0"/>
        <v>91001223631</v>
      </c>
      <c r="G10" s="4">
        <v>0</v>
      </c>
      <c r="H10" s="4">
        <v>0</v>
      </c>
      <c r="I10" s="4">
        <v>0</v>
      </c>
      <c r="J10" s="4">
        <v>-926940000</v>
      </c>
      <c r="K10" s="24">
        <f t="shared" si="1"/>
        <v>-18038487000</v>
      </c>
      <c r="L10" s="4">
        <v>1759</v>
      </c>
      <c r="M10" s="4">
        <v>3678</v>
      </c>
      <c r="N10" s="4">
        <v>339</v>
      </c>
      <c r="O10" s="4">
        <v>551</v>
      </c>
      <c r="P10" s="4">
        <v>932900</v>
      </c>
      <c r="Q10" s="4">
        <v>1695100</v>
      </c>
      <c r="R10" s="5">
        <v>-7.000000000000001E-4</v>
      </c>
      <c r="S10" s="4">
        <v>2836300</v>
      </c>
      <c r="T10" s="4">
        <f t="shared" si="2"/>
        <v>3372680</v>
      </c>
      <c r="U10" s="4">
        <f t="shared" si="3"/>
        <v>2188600</v>
      </c>
      <c r="V10" s="5">
        <v>3.0699999999999998E-2</v>
      </c>
    </row>
    <row r="11" spans="1:22" x14ac:dyDescent="0.2">
      <c r="A11" s="16" t="s">
        <v>336</v>
      </c>
      <c r="B11" s="4">
        <v>200</v>
      </c>
      <c r="C11" s="4">
        <v>128117</v>
      </c>
      <c r="D11" s="4">
        <v>-127917</v>
      </c>
      <c r="E11" s="4">
        <v>-16064440000</v>
      </c>
      <c r="F11" s="4">
        <f t="shared" si="0"/>
        <v>70026523631</v>
      </c>
      <c r="G11" s="4">
        <v>0</v>
      </c>
      <c r="H11" s="4">
        <v>0</v>
      </c>
      <c r="I11" s="4">
        <v>0</v>
      </c>
      <c r="J11" s="4">
        <v>-440450000</v>
      </c>
      <c r="K11" s="24">
        <f t="shared" si="1"/>
        <v>-17111547000</v>
      </c>
      <c r="L11" s="4">
        <v>2173</v>
      </c>
      <c r="M11" s="4">
        <v>1784</v>
      </c>
      <c r="N11" s="4">
        <v>487</v>
      </c>
      <c r="O11" s="4">
        <v>359</v>
      </c>
      <c r="P11" s="4">
        <v>1355800</v>
      </c>
      <c r="Q11" s="4">
        <v>1071100</v>
      </c>
      <c r="R11" s="5">
        <v>1.1299999999999999E-2</v>
      </c>
      <c r="S11" s="4">
        <v>2530800</v>
      </c>
      <c r="T11" s="4">
        <f t="shared" si="2"/>
        <v>3391970</v>
      </c>
      <c r="U11" s="4">
        <f t="shared" si="3"/>
        <v>2188600</v>
      </c>
      <c r="V11" s="5">
        <v>3.15E-2</v>
      </c>
    </row>
    <row r="12" spans="1:22" x14ac:dyDescent="0.2">
      <c r="A12" s="16" t="s">
        <v>335</v>
      </c>
      <c r="B12" s="4">
        <v>204600</v>
      </c>
      <c r="C12" s="4">
        <v>321800</v>
      </c>
      <c r="D12" s="4">
        <v>-117200</v>
      </c>
      <c r="E12" s="4">
        <v>-14844080000</v>
      </c>
      <c r="F12" s="4">
        <f t="shared" si="0"/>
        <v>86090963631</v>
      </c>
      <c r="G12" s="4">
        <v>0</v>
      </c>
      <c r="H12" s="4">
        <v>0</v>
      </c>
      <c r="I12" s="4">
        <v>0</v>
      </c>
      <c r="J12" s="4">
        <v>-3377630000</v>
      </c>
      <c r="K12" s="24">
        <f t="shared" si="1"/>
        <v>-16671097000</v>
      </c>
      <c r="L12" s="4">
        <v>1578</v>
      </c>
      <c r="M12" s="4">
        <v>3472</v>
      </c>
      <c r="N12" s="4">
        <v>348</v>
      </c>
      <c r="O12" s="4">
        <v>673</v>
      </c>
      <c r="P12" s="4">
        <v>950500</v>
      </c>
      <c r="Q12" s="4">
        <v>2201900</v>
      </c>
      <c r="R12" s="5">
        <v>-1.2800000000000001E-2</v>
      </c>
      <c r="S12" s="4">
        <v>3418300</v>
      </c>
      <c r="T12" s="4">
        <f t="shared" si="2"/>
        <v>3316440</v>
      </c>
      <c r="U12" s="4">
        <f t="shared" si="3"/>
        <v>2188600</v>
      </c>
      <c r="V12" s="5">
        <v>2.5099999999999997E-2</v>
      </c>
    </row>
    <row r="13" spans="1:22" x14ac:dyDescent="0.2">
      <c r="A13" s="16" t="s">
        <v>333</v>
      </c>
      <c r="B13" s="4">
        <v>111800</v>
      </c>
      <c r="C13" s="4">
        <v>380400</v>
      </c>
      <c r="D13" s="4">
        <v>-268600</v>
      </c>
      <c r="E13" s="4">
        <v>-33894770000</v>
      </c>
      <c r="F13" s="4">
        <f t="shared" si="0"/>
        <v>100935043631</v>
      </c>
      <c r="G13" s="4">
        <v>0</v>
      </c>
      <c r="H13" s="4">
        <v>0</v>
      </c>
      <c r="I13" s="4">
        <v>0</v>
      </c>
      <c r="J13" s="4">
        <v>-9843980000</v>
      </c>
      <c r="K13" s="24">
        <f t="shared" si="1"/>
        <v>-13293467000</v>
      </c>
      <c r="L13" s="4">
        <v>1415</v>
      </c>
      <c r="M13" s="4">
        <v>2651</v>
      </c>
      <c r="N13" s="4">
        <v>255</v>
      </c>
      <c r="O13" s="4">
        <v>436</v>
      </c>
      <c r="P13" s="4">
        <v>718000</v>
      </c>
      <c r="Q13" s="4">
        <v>1251500</v>
      </c>
      <c r="R13" s="5">
        <v>1.6000000000000001E-3</v>
      </c>
      <c r="S13" s="4">
        <v>2188600</v>
      </c>
      <c r="T13" s="4">
        <f t="shared" si="2"/>
        <v>3321990</v>
      </c>
      <c r="U13" s="4">
        <f t="shared" si="3"/>
        <v>2531400</v>
      </c>
      <c r="V13" s="5">
        <v>1.6500000000000001E-2</v>
      </c>
    </row>
    <row r="14" spans="1:22" x14ac:dyDescent="0.2">
      <c r="A14" s="16" t="s">
        <v>332</v>
      </c>
      <c r="B14" s="4">
        <v>274400</v>
      </c>
      <c r="C14" s="4">
        <v>422300</v>
      </c>
      <c r="D14" s="4">
        <v>-147900</v>
      </c>
      <c r="E14" s="4">
        <v>-18752226496</v>
      </c>
      <c r="F14" s="4">
        <f t="shared" si="0"/>
        <v>134829813631</v>
      </c>
      <c r="G14" s="4">
        <v>53900</v>
      </c>
      <c r="H14" s="4">
        <v>106300</v>
      </c>
      <c r="I14" s="4">
        <v>-52400</v>
      </c>
      <c r="J14" s="4">
        <v>-6720640000</v>
      </c>
      <c r="K14" s="24">
        <f t="shared" si="1"/>
        <v>-3449487000</v>
      </c>
      <c r="L14" s="4">
        <v>2279</v>
      </c>
      <c r="M14" s="4">
        <v>2248</v>
      </c>
      <c r="N14" s="4">
        <v>513</v>
      </c>
      <c r="O14" s="4">
        <v>543</v>
      </c>
      <c r="P14" s="4">
        <v>1313800</v>
      </c>
      <c r="Q14" s="4">
        <v>1518900</v>
      </c>
      <c r="R14" s="5">
        <v>-7.000000000000001E-4</v>
      </c>
      <c r="S14" s="4">
        <v>3287700</v>
      </c>
      <c r="T14" s="4">
        <f t="shared" si="2"/>
        <v>3229190</v>
      </c>
      <c r="U14" s="4">
        <f t="shared" si="3"/>
        <v>2531400</v>
      </c>
      <c r="V14" s="5">
        <v>2.1099999999999997E-2</v>
      </c>
    </row>
    <row r="15" spans="1:22" x14ac:dyDescent="0.2">
      <c r="A15" s="16" t="s">
        <v>331</v>
      </c>
      <c r="B15" s="4">
        <v>305000</v>
      </c>
      <c r="C15" s="4">
        <v>321600</v>
      </c>
      <c r="D15" s="4">
        <v>-16600</v>
      </c>
      <c r="E15" s="4">
        <v>-1815450000</v>
      </c>
      <c r="F15" s="4">
        <f t="shared" si="0"/>
        <v>153582040127</v>
      </c>
      <c r="G15" s="4">
        <v>32400</v>
      </c>
      <c r="H15" s="4">
        <v>7300</v>
      </c>
      <c r="I15" s="4">
        <v>25100</v>
      </c>
      <c r="J15" s="4">
        <v>3123340000</v>
      </c>
      <c r="K15" s="24">
        <f t="shared" si="1"/>
        <v>3271153000</v>
      </c>
      <c r="L15" s="4">
        <v>2569</v>
      </c>
      <c r="M15" s="4">
        <v>1861</v>
      </c>
      <c r="N15" s="4">
        <v>569</v>
      </c>
      <c r="O15" s="4">
        <v>420</v>
      </c>
      <c r="P15" s="4">
        <v>1720900</v>
      </c>
      <c r="Q15" s="4">
        <v>1233900</v>
      </c>
      <c r="R15" s="5">
        <v>1.4499999999999999E-2</v>
      </c>
      <c r="S15" s="4">
        <v>3249800</v>
      </c>
      <c r="T15" s="4">
        <f t="shared" si="2"/>
        <v>3280670</v>
      </c>
      <c r="U15" s="4">
        <f t="shared" si="3"/>
        <v>2531400</v>
      </c>
      <c r="V15" s="5">
        <v>2.4500000000000001E-2</v>
      </c>
    </row>
    <row r="16" spans="1:22" x14ac:dyDescent="0.2">
      <c r="A16" s="16" t="s">
        <v>330</v>
      </c>
      <c r="B16" s="4">
        <v>57200</v>
      </c>
      <c r="C16" s="4">
        <v>210050</v>
      </c>
      <c r="D16" s="4">
        <v>-152850</v>
      </c>
      <c r="E16" s="4">
        <v>-18726827933</v>
      </c>
      <c r="F16" s="4">
        <f t="shared" si="0"/>
        <v>155397490127</v>
      </c>
      <c r="G16" s="4">
        <v>23000</v>
      </c>
      <c r="H16" s="4">
        <v>30000</v>
      </c>
      <c r="I16" s="4">
        <v>-7000</v>
      </c>
      <c r="J16" s="4">
        <v>-988560000</v>
      </c>
      <c r="K16" s="24">
        <f t="shared" si="1"/>
        <v>147813000</v>
      </c>
      <c r="L16" s="4">
        <v>1919</v>
      </c>
      <c r="M16" s="4">
        <v>1836</v>
      </c>
      <c r="N16" s="4">
        <v>348</v>
      </c>
      <c r="O16" s="4">
        <v>346</v>
      </c>
      <c r="P16" s="4">
        <v>1182200</v>
      </c>
      <c r="Q16" s="4">
        <v>1081900</v>
      </c>
      <c r="R16" s="5">
        <v>1.3899999999999999E-2</v>
      </c>
      <c r="S16" s="4">
        <v>2531400</v>
      </c>
      <c r="T16" s="4">
        <f t="shared" si="2"/>
        <v>3181450</v>
      </c>
      <c r="U16" s="4">
        <f t="shared" si="3"/>
        <v>2723700</v>
      </c>
      <c r="V16" s="5">
        <v>2.7300000000000001E-2</v>
      </c>
    </row>
    <row r="17" spans="1:22" x14ac:dyDescent="0.2">
      <c r="A17" s="16" t="s">
        <v>329</v>
      </c>
      <c r="B17" s="4">
        <v>203740</v>
      </c>
      <c r="C17" s="4">
        <v>246100</v>
      </c>
      <c r="D17" s="4">
        <v>-42360</v>
      </c>
      <c r="E17" s="4">
        <v>-5156362725</v>
      </c>
      <c r="F17" s="4">
        <f t="shared" si="0"/>
        <v>174124318060</v>
      </c>
      <c r="G17" s="4">
        <v>0</v>
      </c>
      <c r="H17" s="4">
        <v>0</v>
      </c>
      <c r="I17" s="4">
        <v>0</v>
      </c>
      <c r="J17" s="4">
        <v>1546610000</v>
      </c>
      <c r="K17" s="24">
        <f t="shared" si="1"/>
        <v>1136373000</v>
      </c>
      <c r="L17" s="4">
        <v>2003</v>
      </c>
      <c r="M17" s="4">
        <v>4018</v>
      </c>
      <c r="N17" s="4">
        <v>336</v>
      </c>
      <c r="O17" s="4">
        <v>706</v>
      </c>
      <c r="P17" s="4">
        <v>1072700</v>
      </c>
      <c r="Q17" s="4">
        <v>2130400</v>
      </c>
      <c r="R17" s="5">
        <v>-9.7000000000000003E-3</v>
      </c>
      <c r="S17" s="4">
        <v>3378200</v>
      </c>
      <c r="T17" s="4">
        <f t="shared" si="2"/>
        <v>3166550</v>
      </c>
      <c r="U17" s="4">
        <f t="shared" si="3"/>
        <v>2663000</v>
      </c>
      <c r="V17" s="5">
        <v>3.15E-2</v>
      </c>
    </row>
    <row r="18" spans="1:22" x14ac:dyDescent="0.2">
      <c r="A18" s="16" t="s">
        <v>328</v>
      </c>
      <c r="B18" s="4">
        <v>41000</v>
      </c>
      <c r="C18" s="4">
        <v>535000</v>
      </c>
      <c r="D18" s="4">
        <v>-494000</v>
      </c>
      <c r="E18" s="4">
        <v>-61108050000</v>
      </c>
      <c r="F18" s="4">
        <f t="shared" si="0"/>
        <v>179280680785</v>
      </c>
      <c r="G18" s="4">
        <v>12400</v>
      </c>
      <c r="H18" s="4">
        <v>0</v>
      </c>
      <c r="I18" s="4">
        <v>12400</v>
      </c>
      <c r="J18" s="4">
        <v>1546610000</v>
      </c>
      <c r="K18" s="24">
        <f t="shared" si="1"/>
        <v>-410237000</v>
      </c>
      <c r="L18" s="4">
        <v>1833</v>
      </c>
      <c r="M18" s="4">
        <v>2917</v>
      </c>
      <c r="N18" s="4">
        <v>412</v>
      </c>
      <c r="O18" s="4">
        <v>560</v>
      </c>
      <c r="P18" s="4">
        <v>1146300</v>
      </c>
      <c r="Q18" s="4">
        <v>1584700</v>
      </c>
      <c r="R18" s="5">
        <v>-8.0000000000000002E-3</v>
      </c>
      <c r="S18" s="4">
        <v>2904100</v>
      </c>
      <c r="T18" s="4">
        <f t="shared" si="2"/>
        <v>3042990</v>
      </c>
      <c r="U18" s="4">
        <f t="shared" si="3"/>
        <v>2244100</v>
      </c>
      <c r="V18" s="5">
        <v>2.6200000000000001E-2</v>
      </c>
    </row>
    <row r="19" spans="1:22" x14ac:dyDescent="0.2">
      <c r="A19" s="16" t="s">
        <v>327</v>
      </c>
      <c r="B19" s="4">
        <v>101100</v>
      </c>
      <c r="C19" s="4">
        <v>1181500</v>
      </c>
      <c r="D19" s="4">
        <v>-1080400</v>
      </c>
      <c r="E19" s="4">
        <v>-136838790000</v>
      </c>
      <c r="F19" s="4">
        <f t="shared" si="0"/>
        <v>240388730785</v>
      </c>
      <c r="G19" s="4">
        <v>30000</v>
      </c>
      <c r="H19" s="4">
        <v>5100</v>
      </c>
      <c r="I19" s="4">
        <v>24900</v>
      </c>
      <c r="J19" s="4">
        <v>3155730000</v>
      </c>
      <c r="K19" s="24">
        <f t="shared" si="1"/>
        <v>-1956847000</v>
      </c>
      <c r="L19" s="4">
        <v>5389</v>
      </c>
      <c r="M19" s="4">
        <v>5004</v>
      </c>
      <c r="N19" s="4">
        <v>1305</v>
      </c>
      <c r="O19" s="4">
        <v>996</v>
      </c>
      <c r="P19" s="4">
        <v>3687000</v>
      </c>
      <c r="Q19" s="4">
        <v>2822700</v>
      </c>
      <c r="R19" s="5">
        <v>1.06E-2</v>
      </c>
      <c r="S19" s="4">
        <v>6905300</v>
      </c>
      <c r="T19" s="4">
        <f t="shared" si="2"/>
        <v>2558050</v>
      </c>
      <c r="U19" s="4">
        <f t="shared" si="3"/>
        <v>2244100</v>
      </c>
      <c r="V19" s="5">
        <v>4.9699999999999994E-2</v>
      </c>
    </row>
    <row r="20" spans="1:22" x14ac:dyDescent="0.2">
      <c r="A20" s="16" t="s">
        <v>326</v>
      </c>
      <c r="B20" s="4">
        <v>405384</v>
      </c>
      <c r="C20" s="4">
        <v>316000</v>
      </c>
      <c r="D20" s="4">
        <v>89384</v>
      </c>
      <c r="E20" s="4">
        <v>11169160000</v>
      </c>
      <c r="F20" s="4">
        <f t="shared" si="0"/>
        <v>377227520785</v>
      </c>
      <c r="G20" s="4">
        <v>0</v>
      </c>
      <c r="H20" s="4">
        <v>0</v>
      </c>
      <c r="I20" s="4">
        <v>0</v>
      </c>
      <c r="J20" s="4">
        <v>-1897190000</v>
      </c>
      <c r="K20" s="24">
        <f t="shared" si="1"/>
        <v>-5112577000</v>
      </c>
      <c r="L20" s="4">
        <v>2444</v>
      </c>
      <c r="M20" s="4">
        <v>2804</v>
      </c>
      <c r="N20" s="4">
        <v>452</v>
      </c>
      <c r="O20" s="4">
        <v>496</v>
      </c>
      <c r="P20" s="4">
        <v>1476000</v>
      </c>
      <c r="Q20" s="4">
        <v>1578100</v>
      </c>
      <c r="R20" s="5">
        <v>8.199999999999999E-3</v>
      </c>
      <c r="S20" s="4">
        <v>3332600</v>
      </c>
      <c r="T20" s="4">
        <f t="shared" si="2"/>
        <v>2537000</v>
      </c>
      <c r="U20" s="4">
        <f t="shared" si="3"/>
        <v>2244100</v>
      </c>
      <c r="V20" s="5">
        <v>2.52E-2</v>
      </c>
    </row>
    <row r="21" spans="1:22" x14ac:dyDescent="0.2">
      <c r="A21" s="16" t="s">
        <v>325</v>
      </c>
      <c r="B21" s="4">
        <v>82100</v>
      </c>
      <c r="C21" s="4">
        <v>154732</v>
      </c>
      <c r="D21" s="4">
        <v>-72632</v>
      </c>
      <c r="E21" s="4">
        <v>-9017790000</v>
      </c>
      <c r="F21" s="4">
        <f t="shared" si="0"/>
        <v>366058360785</v>
      </c>
      <c r="G21" s="4">
        <v>48800</v>
      </c>
      <c r="H21" s="4">
        <v>141500</v>
      </c>
      <c r="I21" s="4">
        <v>-92700</v>
      </c>
      <c r="J21" s="4">
        <v>-11527240000</v>
      </c>
      <c r="K21" s="24">
        <f t="shared" si="1"/>
        <v>-3215387000</v>
      </c>
      <c r="L21" s="4">
        <v>2184</v>
      </c>
      <c r="M21" s="4">
        <v>2242</v>
      </c>
      <c r="N21" s="4">
        <v>451</v>
      </c>
      <c r="O21" s="4">
        <v>403</v>
      </c>
      <c r="P21" s="4">
        <v>1335300</v>
      </c>
      <c r="Q21" s="4">
        <v>1236400</v>
      </c>
      <c r="R21" s="5">
        <v>0</v>
      </c>
      <c r="S21" s="4">
        <v>2723700</v>
      </c>
      <c r="T21" s="4">
        <f t="shared" si="2"/>
        <v>2419860</v>
      </c>
      <c r="U21" s="4">
        <f t="shared" si="3"/>
        <v>1539200</v>
      </c>
      <c r="V21" s="5">
        <v>2.4700000000000003E-2</v>
      </c>
    </row>
    <row r="22" spans="1:22" x14ac:dyDescent="0.2">
      <c r="A22" s="16" t="s">
        <v>324</v>
      </c>
      <c r="B22" s="4">
        <v>93200</v>
      </c>
      <c r="C22" s="4">
        <v>19051</v>
      </c>
      <c r="D22" s="4">
        <v>74149</v>
      </c>
      <c r="E22" s="4">
        <v>9036670000</v>
      </c>
      <c r="F22" s="4">
        <f t="shared" si="0"/>
        <v>375076150785</v>
      </c>
      <c r="G22" s="4">
        <v>0</v>
      </c>
      <c r="H22" s="4">
        <v>0</v>
      </c>
      <c r="I22" s="4">
        <v>0</v>
      </c>
      <c r="J22" s="4">
        <v>-1264100000</v>
      </c>
      <c r="K22" s="24">
        <f t="shared" si="1"/>
        <v>8311853000</v>
      </c>
      <c r="L22" s="4">
        <v>2587</v>
      </c>
      <c r="M22" s="4">
        <v>1804</v>
      </c>
      <c r="N22" s="4">
        <v>493</v>
      </c>
      <c r="O22" s="4">
        <v>350</v>
      </c>
      <c r="P22" s="4">
        <v>1538000</v>
      </c>
      <c r="Q22" s="4">
        <v>991800</v>
      </c>
      <c r="R22" s="5">
        <v>2.9500000000000002E-2</v>
      </c>
      <c r="S22" s="4">
        <v>2663000</v>
      </c>
      <c r="T22" s="4">
        <f t="shared" si="2"/>
        <v>2611290</v>
      </c>
      <c r="U22" s="4">
        <f t="shared" si="3"/>
        <v>1539200</v>
      </c>
      <c r="V22" s="5">
        <v>3.32E-2</v>
      </c>
    </row>
    <row r="23" spans="1:22" x14ac:dyDescent="0.2">
      <c r="A23" s="16" t="s">
        <v>323</v>
      </c>
      <c r="B23" s="4">
        <v>308000</v>
      </c>
      <c r="C23" s="4">
        <v>242400</v>
      </c>
      <c r="D23" s="4">
        <v>65600</v>
      </c>
      <c r="E23" s="4">
        <v>7798740000</v>
      </c>
      <c r="F23" s="4">
        <f t="shared" si="0"/>
        <v>366039480785</v>
      </c>
      <c r="G23" s="4">
        <v>15000</v>
      </c>
      <c r="H23" s="4">
        <v>88800</v>
      </c>
      <c r="I23" s="4">
        <v>-73800</v>
      </c>
      <c r="J23" s="4">
        <v>-8834050000</v>
      </c>
      <c r="K23" s="24">
        <f t="shared" si="1"/>
        <v>9575953000</v>
      </c>
      <c r="L23" s="4">
        <v>1724</v>
      </c>
      <c r="M23" s="4">
        <v>2505</v>
      </c>
      <c r="N23" s="4">
        <v>248</v>
      </c>
      <c r="O23" s="4">
        <v>413</v>
      </c>
      <c r="P23" s="4">
        <v>848900</v>
      </c>
      <c r="Q23" s="4">
        <v>1386700</v>
      </c>
      <c r="R23" s="5">
        <v>-0.01</v>
      </c>
      <c r="S23" s="4">
        <v>2244100</v>
      </c>
      <c r="T23" s="4">
        <f t="shared" si="2"/>
        <v>2685790</v>
      </c>
      <c r="U23" s="4">
        <f t="shared" si="3"/>
        <v>1539200</v>
      </c>
      <c r="V23" s="5">
        <v>2.9600000000000001E-2</v>
      </c>
    </row>
    <row r="24" spans="1:22" x14ac:dyDescent="0.2">
      <c r="A24" s="16" t="s">
        <v>322</v>
      </c>
      <c r="B24" s="4">
        <v>66400</v>
      </c>
      <c r="C24" s="4">
        <v>221160</v>
      </c>
      <c r="D24" s="4">
        <v>-154760</v>
      </c>
      <c r="E24" s="4">
        <v>-18460610000</v>
      </c>
      <c r="F24" s="4">
        <f t="shared" si="0"/>
        <v>358240740785</v>
      </c>
      <c r="G24" s="4">
        <v>0</v>
      </c>
      <c r="H24" s="4">
        <v>0</v>
      </c>
      <c r="I24" s="4">
        <v>0</v>
      </c>
      <c r="J24" s="4">
        <v>-1738290000</v>
      </c>
      <c r="K24" s="24">
        <f t="shared" si="1"/>
        <v>18410003000</v>
      </c>
      <c r="L24" s="4">
        <v>1705</v>
      </c>
      <c r="M24" s="4">
        <v>1321</v>
      </c>
      <c r="N24" s="4">
        <v>414</v>
      </c>
      <c r="O24" s="4">
        <v>273</v>
      </c>
      <c r="P24" s="4">
        <v>1347500</v>
      </c>
      <c r="Q24" s="4">
        <v>824100</v>
      </c>
      <c r="R24" s="5">
        <v>1.18E-2</v>
      </c>
      <c r="S24" s="4">
        <v>2359700</v>
      </c>
      <c r="T24" s="4">
        <f t="shared" si="2"/>
        <v>2557140</v>
      </c>
      <c r="U24" s="4">
        <f t="shared" si="3"/>
        <v>1539200</v>
      </c>
      <c r="V24" s="5">
        <v>3.3099999999999997E-2</v>
      </c>
    </row>
    <row r="25" spans="1:22" x14ac:dyDescent="0.2">
      <c r="A25" s="16" t="s">
        <v>321</v>
      </c>
      <c r="B25" s="4">
        <v>722000</v>
      </c>
      <c r="C25" s="4">
        <v>651300</v>
      </c>
      <c r="D25" s="4">
        <v>70700</v>
      </c>
      <c r="E25" s="4">
        <v>8496770000</v>
      </c>
      <c r="F25" s="4">
        <f t="shared" si="0"/>
        <v>376701350785</v>
      </c>
      <c r="G25" s="4">
        <v>26000</v>
      </c>
      <c r="H25" s="4">
        <v>52400</v>
      </c>
      <c r="I25" s="4">
        <v>-26400</v>
      </c>
      <c r="J25" s="4">
        <v>-3141700000</v>
      </c>
      <c r="K25" s="24">
        <f t="shared" si="1"/>
        <v>20148293000</v>
      </c>
      <c r="L25" s="4">
        <v>2857</v>
      </c>
      <c r="M25" s="4">
        <v>2222</v>
      </c>
      <c r="N25" s="4">
        <v>684</v>
      </c>
      <c r="O25" s="4">
        <v>509</v>
      </c>
      <c r="P25" s="4">
        <v>1973500</v>
      </c>
      <c r="Q25" s="4">
        <v>1436100</v>
      </c>
      <c r="R25" s="5">
        <v>2.3300000000000001E-2</v>
      </c>
      <c r="S25" s="4">
        <v>3764600</v>
      </c>
      <c r="T25" s="4">
        <f t="shared" si="2"/>
        <v>2332950</v>
      </c>
      <c r="U25" s="4">
        <f t="shared" si="3"/>
        <v>1539200</v>
      </c>
      <c r="V25" s="5">
        <v>4.9800000000000004E-2</v>
      </c>
    </row>
    <row r="26" spans="1:22" x14ac:dyDescent="0.2">
      <c r="A26" s="16" t="s">
        <v>320</v>
      </c>
      <c r="B26" s="4">
        <v>477200</v>
      </c>
      <c r="C26" s="4">
        <v>354100</v>
      </c>
      <c r="D26" s="4">
        <v>123100</v>
      </c>
      <c r="E26" s="4">
        <v>14330200000</v>
      </c>
      <c r="F26" s="4">
        <f t="shared" si="0"/>
        <v>368204580785</v>
      </c>
      <c r="G26" s="4">
        <v>21500</v>
      </c>
      <c r="H26" s="4">
        <v>25700</v>
      </c>
      <c r="I26" s="4">
        <v>-4200</v>
      </c>
      <c r="J26" s="4">
        <v>-478360000</v>
      </c>
      <c r="K26" s="24">
        <f t="shared" si="1"/>
        <v>23289993000</v>
      </c>
      <c r="L26" s="4">
        <v>1281</v>
      </c>
      <c r="M26" s="4">
        <v>1895</v>
      </c>
      <c r="N26" s="4">
        <v>159</v>
      </c>
      <c r="O26" s="4">
        <v>204</v>
      </c>
      <c r="P26" s="4">
        <v>541200</v>
      </c>
      <c r="Q26" s="4">
        <v>786600</v>
      </c>
      <c r="R26" s="5">
        <v>-1.7000000000000001E-3</v>
      </c>
      <c r="S26" s="4">
        <v>1539200</v>
      </c>
      <c r="T26" s="4">
        <f t="shared" si="2"/>
        <v>2341288.4</v>
      </c>
      <c r="U26" s="4">
        <f t="shared" si="3"/>
        <v>1552300</v>
      </c>
      <c r="V26" s="5">
        <v>1.6399999999999998E-2</v>
      </c>
    </row>
    <row r="27" spans="1:22" x14ac:dyDescent="0.2">
      <c r="A27" s="16" t="s">
        <v>319</v>
      </c>
      <c r="B27" s="4">
        <v>648067</v>
      </c>
      <c r="C27" s="4">
        <v>667800</v>
      </c>
      <c r="D27" s="4">
        <v>-19733</v>
      </c>
      <c r="E27" s="4">
        <v>-2356490000</v>
      </c>
      <c r="F27" s="4">
        <f t="shared" si="0"/>
        <v>353874380785</v>
      </c>
      <c r="G27" s="4">
        <v>34000</v>
      </c>
      <c r="H27" s="4">
        <v>8200</v>
      </c>
      <c r="I27" s="4">
        <v>25800</v>
      </c>
      <c r="J27" s="4">
        <v>2944580000</v>
      </c>
      <c r="K27" s="24">
        <f t="shared" si="1"/>
        <v>23768353000</v>
      </c>
      <c r="L27" s="4">
        <v>3130</v>
      </c>
      <c r="M27" s="4">
        <v>1480</v>
      </c>
      <c r="N27" s="4">
        <v>614</v>
      </c>
      <c r="O27" s="4">
        <v>253</v>
      </c>
      <c r="P27" s="4">
        <v>1968400</v>
      </c>
      <c r="Q27" s="4">
        <v>862600</v>
      </c>
      <c r="R27" s="5">
        <v>5.7300000000000004E-2</v>
      </c>
      <c r="S27" s="4">
        <v>3229200</v>
      </c>
      <c r="T27" s="4">
        <f t="shared" si="2"/>
        <v>2134778.4</v>
      </c>
      <c r="U27" s="4">
        <f t="shared" si="3"/>
        <v>1552300</v>
      </c>
      <c r="V27" s="5">
        <v>5.0799999999999998E-2</v>
      </c>
    </row>
    <row r="28" spans="1:22" x14ac:dyDescent="0.2">
      <c r="A28" s="16" t="s">
        <v>318</v>
      </c>
      <c r="B28" s="4">
        <v>665900</v>
      </c>
      <c r="C28" s="4">
        <v>388780</v>
      </c>
      <c r="D28" s="4">
        <v>277120</v>
      </c>
      <c r="E28" s="4">
        <v>30346090000</v>
      </c>
      <c r="F28" s="4">
        <f t="shared" si="0"/>
        <v>356230870785</v>
      </c>
      <c r="G28" s="4">
        <v>9900</v>
      </c>
      <c r="H28" s="4">
        <v>0</v>
      </c>
      <c r="I28" s="4">
        <v>9900</v>
      </c>
      <c r="J28" s="4">
        <v>1088020000</v>
      </c>
      <c r="K28" s="24">
        <f t="shared" si="1"/>
        <v>20823773000</v>
      </c>
      <c r="L28" s="4">
        <v>779</v>
      </c>
      <c r="M28" s="4">
        <v>1569</v>
      </c>
      <c r="N28" s="4">
        <v>199</v>
      </c>
      <c r="O28" s="4">
        <v>248</v>
      </c>
      <c r="P28" s="4">
        <v>588200</v>
      </c>
      <c r="Q28" s="4">
        <v>841600</v>
      </c>
      <c r="R28" s="5">
        <v>0</v>
      </c>
      <c r="S28" s="4">
        <v>1668500</v>
      </c>
      <c r="T28" s="4">
        <f t="shared" si="2"/>
        <v>2294738.4</v>
      </c>
      <c r="U28" s="4">
        <f t="shared" si="3"/>
        <v>1552300</v>
      </c>
      <c r="V28" s="5">
        <v>2.53E-2</v>
      </c>
    </row>
    <row r="29" spans="1:22" x14ac:dyDescent="0.2">
      <c r="A29" s="16" t="s">
        <v>317</v>
      </c>
      <c r="B29" s="4">
        <v>602200</v>
      </c>
      <c r="C29" s="4">
        <v>429438</v>
      </c>
      <c r="D29" s="4">
        <v>172762</v>
      </c>
      <c r="E29" s="4">
        <v>18947470000</v>
      </c>
      <c r="F29" s="4">
        <f t="shared" si="0"/>
        <v>325884780785</v>
      </c>
      <c r="G29" s="4">
        <v>115400</v>
      </c>
      <c r="H29" s="4">
        <v>20000</v>
      </c>
      <c r="I29" s="4">
        <v>95400</v>
      </c>
      <c r="J29" s="4">
        <v>10478860000</v>
      </c>
      <c r="K29" s="24">
        <f t="shared" si="1"/>
        <v>19735753000</v>
      </c>
      <c r="L29" s="4">
        <v>1565</v>
      </c>
      <c r="M29" s="4">
        <v>1337</v>
      </c>
      <c r="N29" s="4">
        <v>309</v>
      </c>
      <c r="O29" s="4">
        <v>217</v>
      </c>
      <c r="P29" s="4">
        <v>1220400</v>
      </c>
      <c r="Q29" s="4">
        <v>834400</v>
      </c>
      <c r="R29" s="5">
        <v>1.8600000000000002E-2</v>
      </c>
      <c r="S29" s="4">
        <v>2055900</v>
      </c>
      <c r="T29" s="4">
        <f t="shared" si="2"/>
        <v>2313158.4</v>
      </c>
      <c r="U29" s="4">
        <f t="shared" si="3"/>
        <v>1073200</v>
      </c>
      <c r="V29" s="5">
        <v>2.6200000000000001E-2</v>
      </c>
    </row>
    <row r="30" spans="1:22" x14ac:dyDescent="0.2">
      <c r="A30" s="16" t="s">
        <v>316</v>
      </c>
      <c r="B30" s="4">
        <v>527900</v>
      </c>
      <c r="C30" s="4">
        <v>140867</v>
      </c>
      <c r="D30" s="4">
        <v>387033</v>
      </c>
      <c r="E30" s="4">
        <v>42447050000</v>
      </c>
      <c r="F30" s="4">
        <f t="shared" si="0"/>
        <v>306937310785</v>
      </c>
      <c r="G30" s="4">
        <v>104700</v>
      </c>
      <c r="H30" s="4">
        <v>0</v>
      </c>
      <c r="I30" s="4">
        <v>104700</v>
      </c>
      <c r="J30" s="4">
        <v>11561790000</v>
      </c>
      <c r="K30" s="24">
        <f t="shared" si="1"/>
        <v>9256893000</v>
      </c>
      <c r="L30" s="4">
        <v>2073</v>
      </c>
      <c r="M30" s="4">
        <v>2693</v>
      </c>
      <c r="N30" s="4">
        <v>421</v>
      </c>
      <c r="O30" s="4">
        <v>455</v>
      </c>
      <c r="P30" s="4">
        <v>1326800</v>
      </c>
      <c r="Q30" s="4">
        <v>1485100</v>
      </c>
      <c r="R30" s="5">
        <v>-2.87E-2</v>
      </c>
      <c r="S30" s="4">
        <v>3122100</v>
      </c>
      <c r="T30" s="4">
        <f t="shared" si="2"/>
        <v>2171928.4</v>
      </c>
      <c r="U30" s="4">
        <f t="shared" si="3"/>
        <v>1073200</v>
      </c>
      <c r="V30" s="5">
        <v>4.8099999999999997E-2</v>
      </c>
    </row>
    <row r="31" spans="1:22" x14ac:dyDescent="0.2">
      <c r="A31" s="16" t="s">
        <v>315</v>
      </c>
      <c r="B31" s="4">
        <v>58900</v>
      </c>
      <c r="C31" s="4">
        <v>55770</v>
      </c>
      <c r="D31" s="4">
        <v>3130</v>
      </c>
      <c r="E31" s="4">
        <v>342720000</v>
      </c>
      <c r="F31" s="4">
        <f t="shared" si="0"/>
        <v>264490260785</v>
      </c>
      <c r="G31" s="4">
        <v>100300</v>
      </c>
      <c r="H31" s="4">
        <v>25100</v>
      </c>
      <c r="I31" s="4">
        <v>75200</v>
      </c>
      <c r="J31" s="4">
        <v>8523740000</v>
      </c>
      <c r="K31" s="24">
        <f t="shared" si="1"/>
        <v>-2304897000</v>
      </c>
      <c r="L31" s="4">
        <v>822</v>
      </c>
      <c r="M31" s="4">
        <v>1479</v>
      </c>
      <c r="N31" s="4">
        <v>155</v>
      </c>
      <c r="O31" s="4">
        <v>278</v>
      </c>
      <c r="P31" s="4">
        <v>475900</v>
      </c>
      <c r="Q31" s="4">
        <v>1069900</v>
      </c>
      <c r="R31" s="5">
        <v>-2.1600000000000001E-2</v>
      </c>
      <c r="S31" s="4">
        <v>1552300</v>
      </c>
      <c r="T31" s="4">
        <f t="shared" si="2"/>
        <v>2531648.4</v>
      </c>
      <c r="U31" s="4">
        <f t="shared" si="3"/>
        <v>1073200</v>
      </c>
      <c r="V31" s="5">
        <v>2.9700000000000001E-2</v>
      </c>
    </row>
    <row r="32" spans="1:22" x14ac:dyDescent="0.2">
      <c r="A32" s="16" t="s">
        <v>314</v>
      </c>
      <c r="B32" s="4">
        <v>866000</v>
      </c>
      <c r="C32" s="4">
        <v>397153</v>
      </c>
      <c r="D32" s="4">
        <v>468847</v>
      </c>
      <c r="E32" s="4">
        <v>52227660000</v>
      </c>
      <c r="F32" s="4">
        <f t="shared" si="0"/>
        <v>264147540785</v>
      </c>
      <c r="G32" s="4">
        <v>107600</v>
      </c>
      <c r="H32" s="4">
        <v>0</v>
      </c>
      <c r="I32" s="4">
        <v>107600</v>
      </c>
      <c r="J32" s="4">
        <v>12182540000</v>
      </c>
      <c r="K32" s="24">
        <f t="shared" si="1"/>
        <v>-10828637000</v>
      </c>
      <c r="L32" s="4">
        <v>2930</v>
      </c>
      <c r="M32" s="4">
        <v>2697</v>
      </c>
      <c r="N32" s="4">
        <v>683</v>
      </c>
      <c r="O32" s="4">
        <v>493</v>
      </c>
      <c r="P32" s="4">
        <v>2354500</v>
      </c>
      <c r="Q32" s="4">
        <v>1557300</v>
      </c>
      <c r="R32" s="5">
        <v>2.1700000000000001E-2</v>
      </c>
      <c r="S32" s="4">
        <v>4577300</v>
      </c>
      <c r="T32" s="4">
        <f t="shared" si="2"/>
        <v>2318248.4</v>
      </c>
      <c r="U32" s="4">
        <f t="shared" si="3"/>
        <v>1073200</v>
      </c>
      <c r="V32" s="5">
        <v>5.5199999999999999E-2</v>
      </c>
    </row>
    <row r="33" spans="1:22" x14ac:dyDescent="0.2">
      <c r="A33" s="16" t="s">
        <v>313</v>
      </c>
      <c r="B33" s="4">
        <v>147104</v>
      </c>
      <c r="C33" s="4">
        <v>317101</v>
      </c>
      <c r="D33" s="4">
        <v>-169997</v>
      </c>
      <c r="E33" s="4">
        <v>-20715660000</v>
      </c>
      <c r="F33" s="4">
        <f t="shared" si="0"/>
        <v>211919880785</v>
      </c>
      <c r="G33" s="4">
        <v>85200</v>
      </c>
      <c r="H33" s="4">
        <v>1600</v>
      </c>
      <c r="I33" s="4">
        <v>83600</v>
      </c>
      <c r="J33" s="4">
        <v>9554440000</v>
      </c>
      <c r="K33" s="24">
        <f t="shared" si="1"/>
        <v>-23011177000</v>
      </c>
      <c r="L33" s="4">
        <v>1196</v>
      </c>
      <c r="M33" s="4">
        <v>3001</v>
      </c>
      <c r="N33" s="4">
        <v>226</v>
      </c>
      <c r="O33" s="4">
        <v>543</v>
      </c>
      <c r="P33" s="4">
        <v>677400</v>
      </c>
      <c r="Q33" s="4">
        <v>2265600</v>
      </c>
      <c r="R33" s="5">
        <v>-7.2900000000000006E-2</v>
      </c>
      <c r="S33" s="4">
        <v>2989100</v>
      </c>
      <c r="T33" s="4">
        <f t="shared" si="2"/>
        <v>2294608.4</v>
      </c>
      <c r="U33" s="4">
        <f t="shared" si="3"/>
        <v>1073200</v>
      </c>
      <c r="V33" s="5">
        <v>8.9499999999999996E-2</v>
      </c>
    </row>
    <row r="34" spans="1:22" x14ac:dyDescent="0.2">
      <c r="A34" s="16" t="s">
        <v>270</v>
      </c>
      <c r="B34" s="4">
        <v>3600</v>
      </c>
      <c r="C34" s="4">
        <v>248314</v>
      </c>
      <c r="D34" s="4">
        <v>-244714</v>
      </c>
      <c r="E34" s="4">
        <v>-29195190000</v>
      </c>
      <c r="F34" s="4">
        <f t="shared" si="0"/>
        <v>232635540785</v>
      </c>
      <c r="G34" s="4">
        <v>0</v>
      </c>
      <c r="H34" s="4">
        <v>0</v>
      </c>
      <c r="I34" s="4">
        <v>0</v>
      </c>
      <c r="J34" s="4">
        <v>-3130700000</v>
      </c>
      <c r="K34" s="24">
        <f t="shared" si="1"/>
        <v>-32565617000</v>
      </c>
      <c r="L34" s="4">
        <v>932</v>
      </c>
      <c r="M34" s="4">
        <v>1043</v>
      </c>
      <c r="N34" s="4">
        <v>152</v>
      </c>
      <c r="O34" s="4">
        <v>146</v>
      </c>
      <c r="P34" s="4">
        <v>411200</v>
      </c>
      <c r="Q34" s="4">
        <v>477500</v>
      </c>
      <c r="R34" s="5">
        <v>-5.7999999999999996E-3</v>
      </c>
      <c r="S34" s="4">
        <v>1073200</v>
      </c>
      <c r="T34" s="4">
        <f t="shared" si="2"/>
        <v>2384378.4</v>
      </c>
      <c r="U34" s="4">
        <f t="shared" si="3"/>
        <v>1164100</v>
      </c>
      <c r="V34" s="5">
        <v>1.4199999999999999E-2</v>
      </c>
    </row>
    <row r="35" spans="1:22" x14ac:dyDescent="0.2">
      <c r="A35" s="16" t="s">
        <v>269</v>
      </c>
      <c r="B35" s="4">
        <v>302300</v>
      </c>
      <c r="C35" s="4">
        <v>90219</v>
      </c>
      <c r="D35" s="4">
        <v>212081</v>
      </c>
      <c r="E35" s="4">
        <v>25151280000</v>
      </c>
      <c r="F35" s="4">
        <f t="shared" si="0"/>
        <v>261830730785</v>
      </c>
      <c r="G35" s="4">
        <v>0</v>
      </c>
      <c r="H35" s="4">
        <v>0</v>
      </c>
      <c r="I35" s="4">
        <v>0</v>
      </c>
      <c r="J35" s="4">
        <v>-968200000</v>
      </c>
      <c r="K35" s="24">
        <f t="shared" si="1"/>
        <v>-29434917000</v>
      </c>
      <c r="L35" s="4">
        <v>1752</v>
      </c>
      <c r="M35" s="4">
        <v>1301</v>
      </c>
      <c r="N35" s="4">
        <v>282</v>
      </c>
      <c r="O35" s="4">
        <v>142</v>
      </c>
      <c r="P35" s="4">
        <v>947100</v>
      </c>
      <c r="Q35" s="4">
        <v>493400</v>
      </c>
      <c r="R35" s="5">
        <v>1.7000000000000001E-2</v>
      </c>
      <c r="S35" s="4">
        <v>1522700</v>
      </c>
      <c r="T35" s="4">
        <f t="shared" si="2"/>
        <v>2509478.4</v>
      </c>
      <c r="U35" s="4">
        <f t="shared" si="3"/>
        <v>1164100</v>
      </c>
      <c r="V35" s="5">
        <v>3.1600000000000003E-2</v>
      </c>
    </row>
    <row r="36" spans="1:22" x14ac:dyDescent="0.2">
      <c r="A36" s="16" t="s">
        <v>268</v>
      </c>
      <c r="B36" s="4">
        <v>310700</v>
      </c>
      <c r="C36" s="4">
        <v>68341</v>
      </c>
      <c r="D36" s="4">
        <v>242359</v>
      </c>
      <c r="E36" s="4">
        <v>28543420000</v>
      </c>
      <c r="F36" s="4">
        <f t="shared" si="0"/>
        <v>236679450785</v>
      </c>
      <c r="G36" s="4">
        <v>65700</v>
      </c>
      <c r="H36" s="4">
        <v>136900</v>
      </c>
      <c r="I36" s="4">
        <v>-71200</v>
      </c>
      <c r="J36" s="4">
        <v>-8377510000</v>
      </c>
      <c r="K36" s="24">
        <f t="shared" si="1"/>
        <v>-28466717000</v>
      </c>
      <c r="L36" s="4">
        <v>854</v>
      </c>
      <c r="M36" s="4">
        <v>1420</v>
      </c>
      <c r="N36" s="4">
        <v>127</v>
      </c>
      <c r="O36" s="4">
        <v>206</v>
      </c>
      <c r="P36" s="4">
        <v>669000</v>
      </c>
      <c r="Q36" s="4">
        <v>753400</v>
      </c>
      <c r="R36" s="5">
        <v>7.7000000000000002E-3</v>
      </c>
      <c r="S36" s="4">
        <v>1622584</v>
      </c>
      <c r="T36" s="4">
        <f t="shared" si="2"/>
        <v>2516870</v>
      </c>
      <c r="U36" s="4">
        <f t="shared" si="3"/>
        <v>1164100</v>
      </c>
      <c r="V36" s="5">
        <v>1.61E-2</v>
      </c>
    </row>
    <row r="37" spans="1:22" x14ac:dyDescent="0.2">
      <c r="A37" s="16" t="s">
        <v>254</v>
      </c>
      <c r="B37" s="4">
        <v>207467</v>
      </c>
      <c r="C37" s="4">
        <v>151456</v>
      </c>
      <c r="D37" s="4">
        <v>56011</v>
      </c>
      <c r="E37" s="4">
        <v>6547280000</v>
      </c>
      <c r="F37" s="4">
        <f t="shared" si="0"/>
        <v>208136030785</v>
      </c>
      <c r="G37" s="4">
        <v>0</v>
      </c>
      <c r="H37" s="4">
        <v>0</v>
      </c>
      <c r="I37" s="4">
        <v>0</v>
      </c>
      <c r="J37" s="4">
        <v>-18574590000</v>
      </c>
      <c r="K37" s="24">
        <f t="shared" si="1"/>
        <v>-20089207000</v>
      </c>
      <c r="L37" s="4">
        <v>1031</v>
      </c>
      <c r="M37" s="4">
        <v>1442</v>
      </c>
      <c r="N37" s="4">
        <v>140</v>
      </c>
      <c r="O37" s="4">
        <v>172</v>
      </c>
      <c r="P37" s="4">
        <v>454700</v>
      </c>
      <c r="Q37" s="4">
        <v>576900</v>
      </c>
      <c r="R37" s="5">
        <v>8.6999999999999994E-3</v>
      </c>
      <c r="S37" s="4">
        <v>1164100</v>
      </c>
      <c r="T37" s="4">
        <f t="shared" si="2"/>
        <v>2583530</v>
      </c>
      <c r="U37" s="4">
        <f t="shared" si="3"/>
        <v>1709800</v>
      </c>
      <c r="V37" s="5">
        <v>1.37E-2</v>
      </c>
    </row>
    <row r="38" spans="1:22" x14ac:dyDescent="0.2">
      <c r="A38" s="16" t="s">
        <v>253</v>
      </c>
      <c r="B38" s="4">
        <v>472496</v>
      </c>
      <c r="C38" s="4">
        <v>195300</v>
      </c>
      <c r="D38" s="4">
        <v>277196</v>
      </c>
      <c r="E38" s="4">
        <v>32114280000</v>
      </c>
      <c r="F38" s="4">
        <f t="shared" si="0"/>
        <v>201588750785</v>
      </c>
      <c r="G38" s="4">
        <v>43400</v>
      </c>
      <c r="H38" s="4">
        <v>2500</v>
      </c>
      <c r="I38" s="4">
        <v>40900</v>
      </c>
      <c r="J38" s="4">
        <v>4787490000</v>
      </c>
      <c r="K38" s="24">
        <f t="shared" si="1"/>
        <v>-1514617000</v>
      </c>
      <c r="L38" s="4">
        <v>2130</v>
      </c>
      <c r="M38" s="4">
        <v>3583</v>
      </c>
      <c r="N38" s="4">
        <v>359</v>
      </c>
      <c r="O38" s="4">
        <v>563</v>
      </c>
      <c r="P38" s="4">
        <v>1096300</v>
      </c>
      <c r="Q38" s="4">
        <v>1766400</v>
      </c>
      <c r="R38" s="5">
        <v>-3.1800000000000002E-2</v>
      </c>
      <c r="S38" s="4">
        <v>3268100</v>
      </c>
      <c r="T38" s="4">
        <f t="shared" si="2"/>
        <v>2541690</v>
      </c>
      <c r="U38" s="4">
        <f t="shared" si="3"/>
        <v>1709800</v>
      </c>
      <c r="V38" s="5">
        <v>4.07E-2</v>
      </c>
    </row>
    <row r="39" spans="1:22" x14ac:dyDescent="0.2">
      <c r="A39" s="16" t="s">
        <v>252</v>
      </c>
      <c r="B39" s="4">
        <v>171700</v>
      </c>
      <c r="C39" s="4">
        <v>137000</v>
      </c>
      <c r="D39" s="4">
        <v>34700</v>
      </c>
      <c r="E39" s="4">
        <v>4221600000</v>
      </c>
      <c r="F39" s="4">
        <f t="shared" si="0"/>
        <v>169474470785</v>
      </c>
      <c r="G39" s="4">
        <v>53500</v>
      </c>
      <c r="H39" s="4">
        <v>18500</v>
      </c>
      <c r="I39" s="4">
        <v>35000</v>
      </c>
      <c r="J39" s="4">
        <v>4213970000</v>
      </c>
      <c r="K39" s="24">
        <f t="shared" si="1"/>
        <v>-6302107000</v>
      </c>
      <c r="L39" s="4">
        <v>1114</v>
      </c>
      <c r="M39" s="4">
        <v>1737</v>
      </c>
      <c r="N39" s="4">
        <v>193</v>
      </c>
      <c r="O39" s="4">
        <v>359</v>
      </c>
      <c r="P39" s="4">
        <v>598000</v>
      </c>
      <c r="Q39" s="4">
        <v>1140100</v>
      </c>
      <c r="R39" s="5">
        <v>-2.4199999999999999E-2</v>
      </c>
      <c r="S39" s="4">
        <v>2240100</v>
      </c>
      <c r="T39" s="4">
        <f t="shared" si="2"/>
        <v>2614440</v>
      </c>
      <c r="U39" s="4">
        <f t="shared" si="3"/>
        <v>1709800</v>
      </c>
      <c r="V39" s="5">
        <v>2.3700000000000002E-2</v>
      </c>
    </row>
    <row r="40" spans="1:22" x14ac:dyDescent="0.2">
      <c r="A40" s="16" t="s">
        <v>251</v>
      </c>
      <c r="B40" s="4">
        <v>441057</v>
      </c>
      <c r="C40" s="4">
        <v>254036</v>
      </c>
      <c r="D40" s="4">
        <v>187021</v>
      </c>
      <c r="E40" s="4">
        <v>22959810000</v>
      </c>
      <c r="F40" s="4">
        <f t="shared" si="0"/>
        <v>165252870785</v>
      </c>
      <c r="G40" s="4">
        <v>55000</v>
      </c>
      <c r="H40" s="4">
        <v>3000</v>
      </c>
      <c r="I40" s="4">
        <v>52000</v>
      </c>
      <c r="J40" s="4">
        <v>6342710000</v>
      </c>
      <c r="K40" s="24">
        <f t="shared" si="1"/>
        <v>-10516077000</v>
      </c>
      <c r="L40" s="4">
        <v>1168</v>
      </c>
      <c r="M40" s="4">
        <v>1444</v>
      </c>
      <c r="N40" s="4">
        <v>244</v>
      </c>
      <c r="O40" s="4">
        <v>238</v>
      </c>
      <c r="P40" s="4">
        <v>989100</v>
      </c>
      <c r="Q40" s="4">
        <v>688200</v>
      </c>
      <c r="R40" s="5">
        <v>1.7000000000000001E-3</v>
      </c>
      <c r="S40" s="4">
        <v>1709800</v>
      </c>
      <c r="T40" s="4">
        <f t="shared" si="2"/>
        <v>2722750</v>
      </c>
      <c r="U40" s="4">
        <f t="shared" si="3"/>
        <v>1970900</v>
      </c>
      <c r="V40" s="5">
        <v>1.6299999999999999E-2</v>
      </c>
    </row>
    <row r="41" spans="1:22" x14ac:dyDescent="0.2">
      <c r="A41" s="16" t="s">
        <v>250</v>
      </c>
      <c r="B41" s="4">
        <v>311100</v>
      </c>
      <c r="C41" s="4">
        <v>941200</v>
      </c>
      <c r="D41" s="4">
        <v>-630100</v>
      </c>
      <c r="E41" s="4">
        <v>-78442150000</v>
      </c>
      <c r="F41" s="4">
        <f t="shared" si="0"/>
        <v>142293060785</v>
      </c>
      <c r="G41" s="4">
        <v>0</v>
      </c>
      <c r="H41" s="4">
        <v>0</v>
      </c>
      <c r="I41" s="4">
        <v>0</v>
      </c>
      <c r="J41" s="4">
        <v>-21158400000</v>
      </c>
      <c r="K41" s="24">
        <f t="shared" si="1"/>
        <v>-16858787000</v>
      </c>
      <c r="L41" s="4">
        <v>3546</v>
      </c>
      <c r="M41" s="4">
        <v>3369</v>
      </c>
      <c r="N41" s="4">
        <v>773</v>
      </c>
      <c r="O41" s="4">
        <v>697</v>
      </c>
      <c r="P41" s="4">
        <v>2256300</v>
      </c>
      <c r="Q41" s="4">
        <v>2046200</v>
      </c>
      <c r="R41" s="5">
        <v>-1.6000000000000001E-3</v>
      </c>
      <c r="S41" s="4">
        <v>5149500</v>
      </c>
      <c r="T41" s="4">
        <f t="shared" si="2"/>
        <v>2501560</v>
      </c>
      <c r="U41" s="4">
        <f t="shared" si="3"/>
        <v>1696500</v>
      </c>
      <c r="V41" s="5">
        <v>4.3200000000000002E-2</v>
      </c>
    </row>
    <row r="42" spans="1:22" x14ac:dyDescent="0.2">
      <c r="A42" s="16" t="s">
        <v>249</v>
      </c>
      <c r="B42" s="4">
        <v>343000</v>
      </c>
      <c r="C42" s="4">
        <v>184910</v>
      </c>
      <c r="D42" s="4">
        <v>158090</v>
      </c>
      <c r="E42" s="4">
        <v>19512390000</v>
      </c>
      <c r="F42" s="4">
        <f t="shared" si="0"/>
        <v>220735210785</v>
      </c>
      <c r="G42" s="4">
        <v>0</v>
      </c>
      <c r="H42" s="4">
        <v>0</v>
      </c>
      <c r="I42" s="4">
        <v>0</v>
      </c>
      <c r="J42" s="4">
        <v>-3278470000</v>
      </c>
      <c r="K42" s="24">
        <f t="shared" si="1"/>
        <v>4299613000</v>
      </c>
      <c r="L42" s="4">
        <v>1901</v>
      </c>
      <c r="M42" s="4">
        <v>2229</v>
      </c>
      <c r="N42" s="4">
        <v>394</v>
      </c>
      <c r="O42" s="4">
        <v>352</v>
      </c>
      <c r="P42" s="4">
        <v>1178000</v>
      </c>
      <c r="Q42" s="4">
        <v>1068800</v>
      </c>
      <c r="R42" s="5">
        <v>1.9199999999999998E-2</v>
      </c>
      <c r="S42" s="4">
        <v>2443300</v>
      </c>
      <c r="T42" s="4">
        <f t="shared" si="2"/>
        <v>2590170</v>
      </c>
      <c r="U42" s="4">
        <f t="shared" si="3"/>
        <v>1696500</v>
      </c>
      <c r="V42" s="5">
        <v>3.3500000000000002E-2</v>
      </c>
    </row>
    <row r="43" spans="1:22" x14ac:dyDescent="0.2">
      <c r="A43" s="16" t="s">
        <v>248</v>
      </c>
      <c r="B43" s="4">
        <v>32297</v>
      </c>
      <c r="C43" s="4">
        <v>742300</v>
      </c>
      <c r="D43" s="4">
        <v>-710003</v>
      </c>
      <c r="E43" s="4">
        <v>-85718400000</v>
      </c>
      <c r="F43" s="4">
        <f t="shared" si="0"/>
        <v>201222820785</v>
      </c>
      <c r="G43" s="4">
        <v>0</v>
      </c>
      <c r="H43" s="4">
        <v>0</v>
      </c>
      <c r="I43" s="4">
        <v>0</v>
      </c>
      <c r="J43" s="4">
        <v>-240560000</v>
      </c>
      <c r="K43" s="24">
        <f t="shared" si="1"/>
        <v>7578083000</v>
      </c>
      <c r="L43" s="4">
        <v>1520</v>
      </c>
      <c r="M43" s="4">
        <v>2683</v>
      </c>
      <c r="N43" s="4">
        <v>302</v>
      </c>
      <c r="O43" s="4">
        <v>453</v>
      </c>
      <c r="P43" s="4">
        <v>849100</v>
      </c>
      <c r="Q43" s="4">
        <v>1363700</v>
      </c>
      <c r="R43" s="5">
        <v>-2.5699999999999997E-2</v>
      </c>
      <c r="S43" s="4">
        <v>2752700</v>
      </c>
      <c r="T43" s="4">
        <f t="shared" si="2"/>
        <v>3677760</v>
      </c>
      <c r="U43" s="4">
        <f t="shared" si="3"/>
        <v>1696500</v>
      </c>
      <c r="V43" s="5">
        <v>2.2799999999999997E-2</v>
      </c>
    </row>
    <row r="44" spans="1:22" x14ac:dyDescent="0.2">
      <c r="A44" s="16" t="s">
        <v>247</v>
      </c>
      <c r="B44" s="4">
        <v>430400</v>
      </c>
      <c r="C44" s="4">
        <v>404300</v>
      </c>
      <c r="D44" s="4">
        <v>26100</v>
      </c>
      <c r="E44" s="4">
        <v>3389320000</v>
      </c>
      <c r="F44" s="4">
        <f t="shared" si="0"/>
        <v>286941220785</v>
      </c>
      <c r="G44" s="4">
        <v>0</v>
      </c>
      <c r="H44" s="4">
        <v>0</v>
      </c>
      <c r="I44" s="4">
        <v>0</v>
      </c>
      <c r="J44" s="4">
        <v>2440310000</v>
      </c>
      <c r="K44" s="24">
        <f t="shared" si="1"/>
        <v>7818643000</v>
      </c>
      <c r="L44" s="4">
        <v>1234</v>
      </c>
      <c r="M44" s="4">
        <v>1770</v>
      </c>
      <c r="N44" s="4">
        <v>232</v>
      </c>
      <c r="O44" s="4">
        <v>292</v>
      </c>
      <c r="P44" s="4">
        <v>775600</v>
      </c>
      <c r="Q44" s="4">
        <v>933900</v>
      </c>
      <c r="R44" s="5">
        <v>-4.0000000000000001E-3</v>
      </c>
      <c r="S44" s="4">
        <v>1970900</v>
      </c>
      <c r="T44" s="4">
        <f t="shared" si="2"/>
        <v>3739220</v>
      </c>
      <c r="U44" s="4">
        <f t="shared" si="3"/>
        <v>1696500</v>
      </c>
      <c r="V44" s="5">
        <v>1.8600000000000002E-2</v>
      </c>
    </row>
    <row r="45" spans="1:22" x14ac:dyDescent="0.2">
      <c r="A45" s="16" t="s">
        <v>246</v>
      </c>
      <c r="B45" s="4">
        <v>375400</v>
      </c>
      <c r="C45" s="4">
        <v>324183</v>
      </c>
      <c r="D45" s="4">
        <v>51217</v>
      </c>
      <c r="E45" s="4">
        <v>6398210000</v>
      </c>
      <c r="F45" s="4">
        <f t="shared" si="0"/>
        <v>283551900785</v>
      </c>
      <c r="G45" s="4">
        <v>0</v>
      </c>
      <c r="H45" s="4">
        <v>0</v>
      </c>
      <c r="I45" s="4">
        <v>0</v>
      </c>
      <c r="J45" s="4">
        <v>2440310000</v>
      </c>
      <c r="K45" s="24">
        <f t="shared" si="1"/>
        <v>5378333000</v>
      </c>
      <c r="L45" s="4">
        <v>2229</v>
      </c>
      <c r="M45" s="4">
        <v>1654</v>
      </c>
      <c r="N45" s="4">
        <v>411</v>
      </c>
      <c r="O45" s="4">
        <v>313</v>
      </c>
      <c r="P45" s="4">
        <v>1258000</v>
      </c>
      <c r="Q45" s="4">
        <v>967700</v>
      </c>
      <c r="R45" s="5">
        <v>2.6600000000000002E-2</v>
      </c>
      <c r="S45" s="4">
        <v>2773700</v>
      </c>
      <c r="T45" s="4">
        <f t="shared" si="2"/>
        <v>3806620</v>
      </c>
      <c r="U45" s="4">
        <f t="shared" si="3"/>
        <v>1696500</v>
      </c>
      <c r="V45" s="5">
        <v>2.81E-2</v>
      </c>
    </row>
    <row r="46" spans="1:22" x14ac:dyDescent="0.2">
      <c r="A46" s="16" t="s">
        <v>245</v>
      </c>
      <c r="B46" s="4">
        <v>149200</v>
      </c>
      <c r="C46" s="4">
        <v>417600</v>
      </c>
      <c r="D46" s="4">
        <v>-268400</v>
      </c>
      <c r="E46" s="4">
        <v>-32071530000</v>
      </c>
      <c r="F46" s="4">
        <f t="shared" si="0"/>
        <v>277153690785</v>
      </c>
      <c r="G46" s="4">
        <v>0</v>
      </c>
      <c r="H46" s="4">
        <v>0</v>
      </c>
      <c r="I46" s="4">
        <v>0</v>
      </c>
      <c r="J46" s="4">
        <v>-3870530000</v>
      </c>
      <c r="K46" s="24">
        <f t="shared" si="1"/>
        <v>2938023000</v>
      </c>
      <c r="L46" s="4">
        <v>824</v>
      </c>
      <c r="M46" s="4">
        <v>1708</v>
      </c>
      <c r="N46" s="4">
        <v>146</v>
      </c>
      <c r="O46" s="4">
        <v>312</v>
      </c>
      <c r="P46" s="4">
        <v>414100</v>
      </c>
      <c r="Q46" s="4">
        <v>927700</v>
      </c>
      <c r="R46" s="5">
        <v>0</v>
      </c>
      <c r="S46" s="4">
        <v>1696500</v>
      </c>
      <c r="T46" s="4">
        <f t="shared" si="2"/>
        <v>4017410</v>
      </c>
      <c r="U46" s="4">
        <f t="shared" si="3"/>
        <v>1830700</v>
      </c>
      <c r="V46" s="5">
        <v>1.7399999999999999E-2</v>
      </c>
    </row>
    <row r="47" spans="1:22" x14ac:dyDescent="0.2">
      <c r="A47" s="16" t="s">
        <v>244</v>
      </c>
      <c r="B47" s="4">
        <v>336442</v>
      </c>
      <c r="C47" s="4">
        <v>324585</v>
      </c>
      <c r="D47" s="4">
        <v>11857</v>
      </c>
      <c r="E47" s="4">
        <v>1454480000</v>
      </c>
      <c r="F47" s="4">
        <f t="shared" ref="F47:F73" si="4">E47+F48</f>
        <v>309225220785</v>
      </c>
      <c r="G47" s="4">
        <v>0</v>
      </c>
      <c r="H47" s="4">
        <v>0</v>
      </c>
      <c r="I47" s="4">
        <v>0</v>
      </c>
      <c r="J47" s="4">
        <v>-6901190000</v>
      </c>
      <c r="K47" s="24">
        <f t="shared" ref="K47:K73" si="5">K48+J47</f>
        <v>6808553000</v>
      </c>
      <c r="L47" s="4">
        <v>1149</v>
      </c>
      <c r="M47" s="4">
        <v>1341</v>
      </c>
      <c r="N47" s="4">
        <v>271</v>
      </c>
      <c r="O47" s="4">
        <v>255</v>
      </c>
      <c r="P47" s="4">
        <v>717500</v>
      </c>
      <c r="Q47" s="4">
        <v>841500</v>
      </c>
      <c r="R47" s="5">
        <v>5.8999999999999999E-3</v>
      </c>
      <c r="S47" s="4">
        <v>1830700</v>
      </c>
      <c r="T47" s="4">
        <f t="shared" si="2"/>
        <v>4048060</v>
      </c>
      <c r="U47" s="4">
        <f t="shared" ref="U47:U73" si="6">MIN(S48:S52)</f>
        <v>2792900</v>
      </c>
      <c r="V47" s="5">
        <v>2.0799999999999999E-2</v>
      </c>
    </row>
    <row r="48" spans="1:22" x14ac:dyDescent="0.2">
      <c r="A48" s="16" t="s">
        <v>243</v>
      </c>
      <c r="B48" s="4">
        <v>89700</v>
      </c>
      <c r="C48" s="4">
        <v>372165</v>
      </c>
      <c r="D48" s="4">
        <v>-282465</v>
      </c>
      <c r="E48" s="4">
        <v>-34265880000</v>
      </c>
      <c r="F48" s="4">
        <f t="shared" si="4"/>
        <v>307770740785</v>
      </c>
      <c r="G48" s="4">
        <v>18800</v>
      </c>
      <c r="H48" s="4">
        <v>37200</v>
      </c>
      <c r="I48" s="4">
        <v>-18400</v>
      </c>
      <c r="J48" s="4">
        <v>-2256900000</v>
      </c>
      <c r="K48" s="24">
        <f t="shared" si="5"/>
        <v>13709743000</v>
      </c>
      <c r="L48" s="4">
        <v>1376</v>
      </c>
      <c r="M48" s="4">
        <v>3413</v>
      </c>
      <c r="N48" s="4">
        <v>237</v>
      </c>
      <c r="O48" s="4">
        <v>542</v>
      </c>
      <c r="P48" s="4">
        <v>784300</v>
      </c>
      <c r="Q48" s="4">
        <v>1800300</v>
      </c>
      <c r="R48" s="5">
        <v>-2.9900000000000003E-2</v>
      </c>
      <c r="S48" s="4">
        <v>2849700</v>
      </c>
      <c r="T48" s="4">
        <f t="shared" si="2"/>
        <v>4042300</v>
      </c>
      <c r="U48" s="4">
        <f t="shared" si="6"/>
        <v>2792900</v>
      </c>
      <c r="V48" s="5">
        <v>4.1299999999999996E-2</v>
      </c>
    </row>
    <row r="49" spans="1:22" x14ac:dyDescent="0.2">
      <c r="A49" s="16" t="s">
        <v>236</v>
      </c>
      <c r="B49" s="4">
        <v>439842</v>
      </c>
      <c r="C49" s="4">
        <v>312200</v>
      </c>
      <c r="D49" s="4">
        <v>127642</v>
      </c>
      <c r="E49" s="4">
        <v>15849190000</v>
      </c>
      <c r="F49" s="4">
        <f t="shared" si="4"/>
        <v>342036620785</v>
      </c>
      <c r="G49" s="4">
        <v>49800</v>
      </c>
      <c r="H49" s="4">
        <v>10500</v>
      </c>
      <c r="I49" s="4">
        <v>39300</v>
      </c>
      <c r="J49" s="4">
        <v>4817350000</v>
      </c>
      <c r="K49" s="24">
        <f t="shared" si="5"/>
        <v>15966643000</v>
      </c>
      <c r="L49" s="4">
        <v>1130</v>
      </c>
      <c r="M49" s="4">
        <v>1993</v>
      </c>
      <c r="N49" s="4">
        <v>208</v>
      </c>
      <c r="O49" s="4">
        <v>459</v>
      </c>
      <c r="P49" s="4">
        <v>610600</v>
      </c>
      <c r="Q49" s="4">
        <v>1298800</v>
      </c>
      <c r="R49" s="5">
        <v>4.8999999999999998E-3</v>
      </c>
      <c r="S49" s="4">
        <v>2967600</v>
      </c>
      <c r="T49" s="4">
        <f t="shared" si="2"/>
        <v>3983830</v>
      </c>
      <c r="U49" s="4">
        <f t="shared" si="6"/>
        <v>2585500</v>
      </c>
      <c r="V49" s="5">
        <v>2.58E-2</v>
      </c>
    </row>
    <row r="50" spans="1:22" x14ac:dyDescent="0.2">
      <c r="A50" s="16" t="s">
        <v>235</v>
      </c>
      <c r="B50" s="4">
        <v>570900</v>
      </c>
      <c r="C50" s="4">
        <v>217320</v>
      </c>
      <c r="D50" s="4">
        <v>353580</v>
      </c>
      <c r="E50" s="4">
        <v>43269660000</v>
      </c>
      <c r="F50" s="4">
        <f t="shared" si="4"/>
        <v>326187430785</v>
      </c>
      <c r="G50" s="4">
        <v>27000</v>
      </c>
      <c r="H50" s="4">
        <v>25300</v>
      </c>
      <c r="I50" s="4">
        <v>1700</v>
      </c>
      <c r="J50" s="4">
        <v>189300000</v>
      </c>
      <c r="K50" s="24">
        <f t="shared" si="5"/>
        <v>11149293000</v>
      </c>
      <c r="L50" s="4">
        <v>1885</v>
      </c>
      <c r="M50" s="4">
        <v>2551</v>
      </c>
      <c r="N50" s="4">
        <v>372</v>
      </c>
      <c r="O50" s="4">
        <v>579</v>
      </c>
      <c r="P50" s="4">
        <v>1097800</v>
      </c>
      <c r="Q50" s="4">
        <v>1581100</v>
      </c>
      <c r="R50" s="5">
        <v>1.7000000000000001E-3</v>
      </c>
      <c r="S50" s="4">
        <v>2792900</v>
      </c>
      <c r="T50" s="4">
        <f t="shared" si="2"/>
        <v>4439212.0999999996</v>
      </c>
      <c r="U50" s="4">
        <f t="shared" si="6"/>
        <v>2585500</v>
      </c>
      <c r="V50" s="5">
        <v>4.0999999999999995E-2</v>
      </c>
    </row>
    <row r="51" spans="1:22" x14ac:dyDescent="0.2">
      <c r="A51" s="16" t="s">
        <v>234</v>
      </c>
      <c r="B51" s="4">
        <v>1168200</v>
      </c>
      <c r="C51" s="4">
        <v>324793</v>
      </c>
      <c r="D51" s="4">
        <v>843407</v>
      </c>
      <c r="E51" s="4">
        <v>102145700000</v>
      </c>
      <c r="F51" s="4">
        <f t="shared" si="4"/>
        <v>282917770785</v>
      </c>
      <c r="G51" s="4">
        <v>24700</v>
      </c>
      <c r="H51" s="4">
        <v>104800</v>
      </c>
      <c r="I51" s="4">
        <v>-80100</v>
      </c>
      <c r="J51" s="4">
        <v>-9860650000</v>
      </c>
      <c r="K51" s="24">
        <f t="shared" si="5"/>
        <v>10959993000</v>
      </c>
      <c r="L51" s="4">
        <v>2497</v>
      </c>
      <c r="M51" s="4">
        <v>1588</v>
      </c>
      <c r="N51" s="4">
        <v>581</v>
      </c>
      <c r="O51" s="4">
        <v>374</v>
      </c>
      <c r="P51" s="4">
        <v>1729200</v>
      </c>
      <c r="Q51" s="4">
        <v>979200</v>
      </c>
      <c r="R51" s="5">
        <v>3.2000000000000001E-2</v>
      </c>
      <c r="S51" s="4">
        <v>2937600</v>
      </c>
      <c r="T51" s="4">
        <f t="shared" si="2"/>
        <v>4513262.0999999996</v>
      </c>
      <c r="U51" s="4">
        <f t="shared" si="6"/>
        <v>2585500</v>
      </c>
      <c r="V51" s="5">
        <v>4.1299999999999996E-2</v>
      </c>
    </row>
    <row r="52" spans="1:22" x14ac:dyDescent="0.2">
      <c r="A52" s="16" t="s">
        <v>233</v>
      </c>
      <c r="B52" s="4">
        <v>846200</v>
      </c>
      <c r="C52" s="4">
        <v>494270</v>
      </c>
      <c r="D52" s="4">
        <v>351930</v>
      </c>
      <c r="E52" s="4">
        <v>42146980000</v>
      </c>
      <c r="F52" s="4">
        <f t="shared" si="4"/>
        <v>180772070785</v>
      </c>
      <c r="G52" s="4">
        <v>27100</v>
      </c>
      <c r="H52" s="4">
        <v>0</v>
      </c>
      <c r="I52" s="4">
        <v>27100</v>
      </c>
      <c r="J52" s="4">
        <v>3251440000</v>
      </c>
      <c r="K52" s="24">
        <f t="shared" si="5"/>
        <v>20820643000</v>
      </c>
      <c r="L52" s="4">
        <v>1895</v>
      </c>
      <c r="M52" s="4">
        <v>2761</v>
      </c>
      <c r="N52" s="4">
        <v>300</v>
      </c>
      <c r="O52" s="4">
        <v>380</v>
      </c>
      <c r="P52" s="4">
        <v>1082600</v>
      </c>
      <c r="Q52" s="4">
        <v>1542000</v>
      </c>
      <c r="R52" s="5">
        <v>6.8000000000000005E-3</v>
      </c>
      <c r="S52" s="4">
        <v>3329400</v>
      </c>
      <c r="T52" s="4">
        <f t="shared" si="2"/>
        <v>4468792.0999999996</v>
      </c>
      <c r="U52" s="4">
        <f t="shared" si="6"/>
        <v>2137200</v>
      </c>
      <c r="V52" s="5">
        <v>4.0199999999999993E-2</v>
      </c>
    </row>
    <row r="53" spans="1:22" x14ac:dyDescent="0.2">
      <c r="A53" s="16" t="s">
        <v>232</v>
      </c>
      <c r="B53" s="4">
        <v>885420</v>
      </c>
      <c r="C53" s="4">
        <v>2082900</v>
      </c>
      <c r="D53" s="4">
        <v>-1197480</v>
      </c>
      <c r="E53" s="4">
        <v>-143286560000</v>
      </c>
      <c r="F53" s="4">
        <f t="shared" si="4"/>
        <v>138625090785</v>
      </c>
      <c r="G53" s="4">
        <v>147100</v>
      </c>
      <c r="H53" s="4">
        <v>23000</v>
      </c>
      <c r="I53" s="4">
        <v>124100</v>
      </c>
      <c r="J53" s="4">
        <v>14606140000</v>
      </c>
      <c r="K53" s="24">
        <f t="shared" si="5"/>
        <v>17569203000</v>
      </c>
      <c r="L53" s="4">
        <v>6503</v>
      </c>
      <c r="M53" s="4">
        <v>6408</v>
      </c>
      <c r="N53" s="4">
        <v>1567</v>
      </c>
      <c r="O53" s="4">
        <v>1451</v>
      </c>
      <c r="P53" s="4">
        <v>6723300</v>
      </c>
      <c r="Q53" s="4">
        <v>6135300</v>
      </c>
      <c r="R53" s="5">
        <v>-7.4400000000000008E-2</v>
      </c>
      <c r="S53" s="4">
        <v>13628600</v>
      </c>
      <c r="T53" s="4">
        <f t="shared" si="2"/>
        <v>3498798.3</v>
      </c>
      <c r="U53" s="4">
        <f t="shared" si="6"/>
        <v>2137200</v>
      </c>
      <c r="V53" s="5">
        <v>7.2999999999999995E-2</v>
      </c>
    </row>
    <row r="54" spans="1:22" x14ac:dyDescent="0.2">
      <c r="A54" s="16" t="s">
        <v>231</v>
      </c>
      <c r="B54" s="4">
        <v>382621</v>
      </c>
      <c r="C54" s="4">
        <v>1008755</v>
      </c>
      <c r="D54" s="4">
        <v>-626134</v>
      </c>
      <c r="E54" s="4">
        <v>-79878320000</v>
      </c>
      <c r="F54" s="4">
        <f t="shared" si="4"/>
        <v>281911650785</v>
      </c>
      <c r="G54" s="4">
        <v>25500</v>
      </c>
      <c r="H54" s="4">
        <v>26200</v>
      </c>
      <c r="I54" s="4">
        <v>-700</v>
      </c>
      <c r="J54" s="4">
        <v>-125610000</v>
      </c>
      <c r="K54" s="24">
        <f t="shared" si="5"/>
        <v>2963063000</v>
      </c>
      <c r="L54" s="4">
        <v>1368</v>
      </c>
      <c r="M54" s="4">
        <v>2182</v>
      </c>
      <c r="N54" s="4">
        <v>322</v>
      </c>
      <c r="O54" s="4">
        <v>425</v>
      </c>
      <c r="P54" s="4">
        <v>941500</v>
      </c>
      <c r="Q54" s="4">
        <v>1233600</v>
      </c>
      <c r="R54" s="5">
        <v>-9.3999999999999986E-3</v>
      </c>
      <c r="S54" s="4">
        <v>2585500</v>
      </c>
      <c r="T54" s="4">
        <f t="shared" si="2"/>
        <v>3540098.3</v>
      </c>
      <c r="U54" s="4">
        <f t="shared" si="6"/>
        <v>2137200</v>
      </c>
      <c r="V54" s="5">
        <v>2.63E-2</v>
      </c>
    </row>
    <row r="55" spans="1:22" x14ac:dyDescent="0.2">
      <c r="A55" s="16" t="s">
        <v>230</v>
      </c>
      <c r="B55" s="4">
        <v>749600</v>
      </c>
      <c r="C55" s="4">
        <v>1126700</v>
      </c>
      <c r="D55" s="4">
        <v>-377100</v>
      </c>
      <c r="E55" s="4">
        <v>-48598210000</v>
      </c>
      <c r="F55" s="4">
        <f t="shared" si="4"/>
        <v>361789970785</v>
      </c>
      <c r="G55" s="4">
        <v>0</v>
      </c>
      <c r="H55" s="4">
        <v>0</v>
      </c>
      <c r="I55" s="4">
        <v>0</v>
      </c>
      <c r="J55" s="4">
        <v>-1772200000</v>
      </c>
      <c r="K55" s="24">
        <f t="shared" si="5"/>
        <v>3088673000</v>
      </c>
      <c r="L55" s="4">
        <v>2395</v>
      </c>
      <c r="M55" s="4">
        <v>2411</v>
      </c>
      <c r="N55" s="4">
        <v>549</v>
      </c>
      <c r="O55" s="4">
        <v>631</v>
      </c>
      <c r="P55" s="4">
        <v>1474900</v>
      </c>
      <c r="Q55" s="4">
        <v>1840900</v>
      </c>
      <c r="R55" s="5">
        <v>7.9000000000000008E-3</v>
      </c>
      <c r="S55" s="4">
        <v>3447700</v>
      </c>
      <c r="T55" s="4">
        <f t="shared" si="2"/>
        <v>3503288.3</v>
      </c>
      <c r="U55" s="4">
        <f t="shared" si="6"/>
        <v>2137200</v>
      </c>
      <c r="V55" s="5">
        <v>3.3500000000000002E-2</v>
      </c>
    </row>
    <row r="56" spans="1:22" x14ac:dyDescent="0.2">
      <c r="A56" s="16" t="s">
        <v>229</v>
      </c>
      <c r="B56" s="4">
        <v>477100</v>
      </c>
      <c r="C56" s="4">
        <v>440357</v>
      </c>
      <c r="D56" s="4">
        <v>36743</v>
      </c>
      <c r="E56" s="4">
        <v>4038930000</v>
      </c>
      <c r="F56" s="4">
        <f t="shared" si="4"/>
        <v>410388180785</v>
      </c>
      <c r="G56" s="4">
        <v>18300</v>
      </c>
      <c r="H56" s="4">
        <v>32600</v>
      </c>
      <c r="I56" s="4">
        <v>-14300</v>
      </c>
      <c r="J56" s="4">
        <v>-1772200000</v>
      </c>
      <c r="K56" s="24">
        <f t="shared" si="5"/>
        <v>4860873000</v>
      </c>
      <c r="L56" s="4">
        <v>2435</v>
      </c>
      <c r="M56" s="4">
        <v>1523</v>
      </c>
      <c r="N56" s="4">
        <v>711</v>
      </c>
      <c r="O56" s="4">
        <v>426</v>
      </c>
      <c r="P56" s="4">
        <v>2374600</v>
      </c>
      <c r="Q56" s="4">
        <v>1411500</v>
      </c>
      <c r="R56" s="5">
        <v>6.9900000000000004E-2</v>
      </c>
      <c r="S56" s="4">
        <v>3804400</v>
      </c>
      <c r="T56" s="4">
        <f t="shared" si="2"/>
        <v>3401228.3</v>
      </c>
      <c r="U56" s="4">
        <f t="shared" si="6"/>
        <v>2137200</v>
      </c>
      <c r="V56" s="5">
        <v>6.0599999999999994E-2</v>
      </c>
    </row>
    <row r="57" spans="1:22" x14ac:dyDescent="0.2">
      <c r="A57" s="16" t="s">
        <v>228</v>
      </c>
      <c r="B57" s="4">
        <v>186200</v>
      </c>
      <c r="C57" s="4">
        <v>122658</v>
      </c>
      <c r="D57" s="4">
        <v>63542</v>
      </c>
      <c r="E57" s="4">
        <v>7589880000</v>
      </c>
      <c r="F57" s="4">
        <f t="shared" si="4"/>
        <v>406349250785</v>
      </c>
      <c r="G57" s="4">
        <v>7500</v>
      </c>
      <c r="H57" s="4">
        <v>24871</v>
      </c>
      <c r="I57" s="4">
        <v>-17371</v>
      </c>
      <c r="J57" s="4">
        <v>-2084520000</v>
      </c>
      <c r="K57" s="24">
        <f t="shared" si="5"/>
        <v>6633073000</v>
      </c>
      <c r="L57" s="4">
        <v>1405</v>
      </c>
      <c r="M57" s="4">
        <v>1584</v>
      </c>
      <c r="N57" s="4">
        <v>304</v>
      </c>
      <c r="O57" s="4">
        <v>307</v>
      </c>
      <c r="P57" s="4">
        <v>969900</v>
      </c>
      <c r="Q57" s="4">
        <v>1097600</v>
      </c>
      <c r="R57" s="5">
        <v>7.7000000000000002E-3</v>
      </c>
      <c r="S57" s="4">
        <v>2137200</v>
      </c>
      <c r="T57" s="4">
        <f t="shared" si="2"/>
        <v>3603568.3</v>
      </c>
      <c r="U57" s="4">
        <f t="shared" si="6"/>
        <v>2382900</v>
      </c>
      <c r="V57" s="5">
        <v>2.3300000000000001E-2</v>
      </c>
    </row>
    <row r="58" spans="1:22" x14ac:dyDescent="0.2">
      <c r="A58" s="16" t="s">
        <v>227</v>
      </c>
      <c r="B58" s="4">
        <v>213000</v>
      </c>
      <c r="C58" s="4">
        <v>430922</v>
      </c>
      <c r="D58" s="4">
        <v>-217922</v>
      </c>
      <c r="E58" s="4">
        <v>-25970400000</v>
      </c>
      <c r="F58" s="4">
        <f t="shared" si="4"/>
        <v>398759370785</v>
      </c>
      <c r="G58" s="4">
        <v>30000</v>
      </c>
      <c r="H58" s="4">
        <v>500</v>
      </c>
      <c r="I58" s="4">
        <v>29500</v>
      </c>
      <c r="J58" s="4">
        <v>3509260000</v>
      </c>
      <c r="K58" s="24">
        <f t="shared" si="5"/>
        <v>8717593000</v>
      </c>
      <c r="L58" s="4">
        <v>1767</v>
      </c>
      <c r="M58" s="4">
        <v>2177</v>
      </c>
      <c r="N58" s="4">
        <v>319</v>
      </c>
      <c r="O58" s="4">
        <v>441</v>
      </c>
      <c r="P58" s="4">
        <v>1099600</v>
      </c>
      <c r="Q58" s="4">
        <v>1435600</v>
      </c>
      <c r="R58" s="5">
        <v>-1.18E-2</v>
      </c>
      <c r="S58" s="4">
        <v>2792100</v>
      </c>
      <c r="T58" s="4">
        <f t="shared" si="2"/>
        <v>4075258.3</v>
      </c>
      <c r="U58" s="4">
        <f t="shared" si="6"/>
        <v>2382900</v>
      </c>
      <c r="V58" s="5">
        <v>3.8599999999999995E-2</v>
      </c>
    </row>
    <row r="59" spans="1:22" x14ac:dyDescent="0.2">
      <c r="A59" s="16" t="s">
        <v>226</v>
      </c>
      <c r="B59" s="4">
        <v>585539</v>
      </c>
      <c r="C59" s="4">
        <v>283143</v>
      </c>
      <c r="D59" s="4">
        <v>302396</v>
      </c>
      <c r="E59" s="4">
        <v>36174600000</v>
      </c>
      <c r="F59" s="4">
        <f t="shared" si="4"/>
        <v>424729770785</v>
      </c>
      <c r="K59" s="24">
        <f t="shared" si="5"/>
        <v>5208333000</v>
      </c>
      <c r="L59" s="4">
        <v>1590</v>
      </c>
      <c r="M59" s="4">
        <v>2099</v>
      </c>
      <c r="N59" s="4">
        <v>273</v>
      </c>
      <c r="O59" s="4">
        <v>398</v>
      </c>
      <c r="P59" s="4">
        <v>1165600</v>
      </c>
      <c r="Q59" s="4">
        <v>1206800</v>
      </c>
      <c r="R59" s="5">
        <v>-1.2500000000000001E-2</v>
      </c>
      <c r="S59" s="4">
        <v>2382900</v>
      </c>
      <c r="T59" s="4">
        <f t="shared" si="2"/>
        <v>4280478.3</v>
      </c>
      <c r="U59" s="4">
        <f t="shared" si="6"/>
        <v>2884700</v>
      </c>
      <c r="V59" s="5">
        <v>3.9900000000000005E-2</v>
      </c>
    </row>
    <row r="60" spans="1:22" x14ac:dyDescent="0.2">
      <c r="A60" s="16" t="s">
        <v>225</v>
      </c>
      <c r="B60" s="4">
        <v>1380622</v>
      </c>
      <c r="C60" s="4">
        <v>546621</v>
      </c>
      <c r="D60" s="4">
        <v>834001</v>
      </c>
      <c r="E60" s="4">
        <v>96000710000</v>
      </c>
      <c r="F60" s="4">
        <f t="shared" si="4"/>
        <v>388555170785</v>
      </c>
      <c r="G60" s="4">
        <v>0</v>
      </c>
      <c r="H60" s="4">
        <v>0</v>
      </c>
      <c r="I60" s="4">
        <v>0</v>
      </c>
      <c r="J60" s="4">
        <v>-1147850000</v>
      </c>
      <c r="K60" s="24">
        <f t="shared" si="5"/>
        <v>5208333000</v>
      </c>
      <c r="L60" s="4">
        <v>4530</v>
      </c>
      <c r="M60" s="4">
        <v>2352</v>
      </c>
      <c r="N60" s="4">
        <v>1249</v>
      </c>
      <c r="O60" s="4">
        <v>674</v>
      </c>
      <c r="P60" s="4">
        <v>4633300</v>
      </c>
      <c r="Q60" s="4">
        <v>2636700</v>
      </c>
      <c r="R60" s="5">
        <v>7.0000000000000007E-2</v>
      </c>
      <c r="S60" s="4">
        <v>7346721</v>
      </c>
      <c r="T60" s="4">
        <f t="shared" si="2"/>
        <v>3830056.2</v>
      </c>
      <c r="U60" s="4">
        <f t="shared" si="6"/>
        <v>2884700</v>
      </c>
      <c r="V60" s="5">
        <v>8.1900000000000001E-2</v>
      </c>
    </row>
    <row r="61" spans="1:22" x14ac:dyDescent="0.2">
      <c r="A61" s="16" t="s">
        <v>224</v>
      </c>
      <c r="B61" s="4">
        <v>588400</v>
      </c>
      <c r="C61" s="4">
        <v>149100</v>
      </c>
      <c r="D61" s="4">
        <v>439300</v>
      </c>
      <c r="E61" s="4">
        <v>49347250000</v>
      </c>
      <c r="F61" s="4">
        <f t="shared" si="4"/>
        <v>292554460785</v>
      </c>
      <c r="G61" s="4">
        <v>16000</v>
      </c>
      <c r="H61" s="4">
        <v>148000</v>
      </c>
      <c r="I61" s="4">
        <v>-132000</v>
      </c>
      <c r="J61" s="4">
        <v>-14762470000</v>
      </c>
      <c r="K61" s="24">
        <f t="shared" si="5"/>
        <v>6356183000</v>
      </c>
      <c r="L61" s="4">
        <v>1421</v>
      </c>
      <c r="M61" s="4">
        <v>2933</v>
      </c>
      <c r="N61" s="4">
        <v>342</v>
      </c>
      <c r="O61" s="4">
        <v>581</v>
      </c>
      <c r="P61" s="4">
        <v>1001200</v>
      </c>
      <c r="Q61" s="4">
        <v>1835500</v>
      </c>
      <c r="R61" s="5">
        <v>-3.4999999999999996E-3</v>
      </c>
      <c r="S61" s="4">
        <v>3678100</v>
      </c>
      <c r="T61" s="4">
        <f t="shared" si="2"/>
        <v>4009226.2</v>
      </c>
      <c r="U61" s="4">
        <f t="shared" si="6"/>
        <v>2783800</v>
      </c>
      <c r="V61" s="5">
        <v>3.2599999999999997E-2</v>
      </c>
    </row>
    <row r="62" spans="1:22" x14ac:dyDescent="0.2">
      <c r="A62" s="16" t="s">
        <v>223</v>
      </c>
      <c r="B62" s="4">
        <v>788300</v>
      </c>
      <c r="C62" s="4">
        <v>363387</v>
      </c>
      <c r="D62" s="4">
        <v>424913</v>
      </c>
      <c r="E62" s="4">
        <v>48176500000</v>
      </c>
      <c r="F62" s="4">
        <f t="shared" si="4"/>
        <v>243207210785</v>
      </c>
      <c r="G62" s="4">
        <v>13000</v>
      </c>
      <c r="H62" s="4">
        <v>10000</v>
      </c>
      <c r="I62" s="4">
        <v>3000</v>
      </c>
      <c r="J62" s="4">
        <v>344000000</v>
      </c>
      <c r="K62" s="24">
        <f t="shared" si="5"/>
        <v>21118653000</v>
      </c>
      <c r="L62" s="4">
        <v>1969</v>
      </c>
      <c r="M62" s="4">
        <v>1641</v>
      </c>
      <c r="N62" s="4">
        <v>525</v>
      </c>
      <c r="O62" s="4">
        <v>493</v>
      </c>
      <c r="P62" s="4">
        <v>1492500</v>
      </c>
      <c r="Q62" s="4">
        <v>1234800</v>
      </c>
      <c r="R62" s="5">
        <v>1.1599999999999999E-2</v>
      </c>
      <c r="S62" s="4">
        <v>2884700</v>
      </c>
      <c r="T62" s="4">
        <f t="shared" si="2"/>
        <v>4180736.2</v>
      </c>
      <c r="U62" s="4">
        <f t="shared" si="6"/>
        <v>2783800</v>
      </c>
      <c r="V62" s="5">
        <v>3.4700000000000002E-2</v>
      </c>
    </row>
    <row r="63" spans="1:22" x14ac:dyDescent="0.2">
      <c r="A63" s="16" t="s">
        <v>222</v>
      </c>
      <c r="B63" s="4">
        <v>194862</v>
      </c>
      <c r="C63" s="4">
        <v>709762</v>
      </c>
      <c r="D63" s="4">
        <v>-514900</v>
      </c>
      <c r="E63" s="4">
        <v>-58101350000</v>
      </c>
      <c r="F63" s="4">
        <f t="shared" si="4"/>
        <v>195030710785</v>
      </c>
      <c r="G63" s="4">
        <v>31500</v>
      </c>
      <c r="H63" s="4">
        <v>12000</v>
      </c>
      <c r="I63" s="4">
        <v>19500</v>
      </c>
      <c r="J63" s="4">
        <v>2208400000</v>
      </c>
      <c r="K63" s="24">
        <f t="shared" si="5"/>
        <v>20774653000</v>
      </c>
      <c r="L63" s="4">
        <v>1979</v>
      </c>
      <c r="M63" s="4">
        <v>3271</v>
      </c>
      <c r="N63" s="4">
        <v>407</v>
      </c>
      <c r="O63" s="4">
        <v>778</v>
      </c>
      <c r="P63" s="4">
        <v>1205800</v>
      </c>
      <c r="Q63" s="4">
        <v>2460500</v>
      </c>
      <c r="R63" s="5">
        <v>-1.6899999999999998E-2</v>
      </c>
      <c r="S63" s="4">
        <v>3928662</v>
      </c>
      <c r="T63" s="4">
        <f t="shared" si="2"/>
        <v>4195770</v>
      </c>
      <c r="U63" s="4">
        <f t="shared" si="6"/>
        <v>2783800</v>
      </c>
      <c r="V63" s="5">
        <v>3.3000000000000002E-2</v>
      </c>
    </row>
    <row r="64" spans="1:22" x14ac:dyDescent="0.2">
      <c r="A64" s="16" t="s">
        <v>221</v>
      </c>
      <c r="B64" s="4">
        <v>1081550</v>
      </c>
      <c r="C64" s="4">
        <v>800208</v>
      </c>
      <c r="D64" s="4">
        <v>281342</v>
      </c>
      <c r="E64" s="4">
        <v>32181590000</v>
      </c>
      <c r="F64" s="4">
        <f t="shared" si="4"/>
        <v>253132060785</v>
      </c>
      <c r="G64" s="4">
        <v>0</v>
      </c>
      <c r="H64" s="4">
        <v>0</v>
      </c>
      <c r="I64" s="4">
        <v>0</v>
      </c>
      <c r="J64" s="4">
        <v>-685170000</v>
      </c>
      <c r="K64" s="24">
        <f t="shared" si="5"/>
        <v>18566253000</v>
      </c>
      <c r="L64" s="4">
        <v>2041</v>
      </c>
      <c r="M64" s="4">
        <v>1685</v>
      </c>
      <c r="N64" s="4">
        <v>480</v>
      </c>
      <c r="O64" s="4">
        <v>411</v>
      </c>
      <c r="P64" s="4">
        <v>1564400</v>
      </c>
      <c r="Q64" s="4">
        <v>1323900</v>
      </c>
      <c r="R64" s="5">
        <v>1.7899999999999999E-2</v>
      </c>
      <c r="S64" s="4">
        <v>2998500</v>
      </c>
      <c r="T64" s="4">
        <f t="shared" si="2"/>
        <v>4150990</v>
      </c>
      <c r="U64" s="4">
        <f t="shared" si="6"/>
        <v>2783800</v>
      </c>
      <c r="V64" s="5">
        <v>2.6099999999999998E-2</v>
      </c>
    </row>
    <row r="65" spans="1:22" x14ac:dyDescent="0.2">
      <c r="A65" s="16" t="s">
        <v>220</v>
      </c>
      <c r="B65" s="4">
        <v>371600</v>
      </c>
      <c r="C65" s="4">
        <v>441400</v>
      </c>
      <c r="D65" s="4">
        <v>-69800</v>
      </c>
      <c r="E65" s="4">
        <v>-7968020000</v>
      </c>
      <c r="F65" s="4">
        <f t="shared" si="4"/>
        <v>220950470785</v>
      </c>
      <c r="G65" s="4">
        <v>12500</v>
      </c>
      <c r="H65" s="4">
        <v>7500</v>
      </c>
      <c r="I65" s="4">
        <v>5000</v>
      </c>
      <c r="J65" s="4">
        <v>570390000</v>
      </c>
      <c r="K65" s="24">
        <f t="shared" si="5"/>
        <v>19251423000</v>
      </c>
      <c r="L65" s="4">
        <v>2030</v>
      </c>
      <c r="M65" s="4">
        <v>2009</v>
      </c>
      <c r="N65" s="4">
        <v>428</v>
      </c>
      <c r="O65" s="4">
        <v>454</v>
      </c>
      <c r="P65" s="4">
        <v>1348400</v>
      </c>
      <c r="Q65" s="4">
        <v>1565300</v>
      </c>
      <c r="R65" s="5">
        <v>1.3600000000000001E-2</v>
      </c>
      <c r="S65" s="4">
        <v>3079600</v>
      </c>
      <c r="T65" s="4">
        <f t="shared" si="2"/>
        <v>4013810</v>
      </c>
      <c r="U65" s="4">
        <f t="shared" si="6"/>
        <v>2783800</v>
      </c>
      <c r="V65" s="5">
        <v>4.53E-2</v>
      </c>
    </row>
    <row r="66" spans="1:22" x14ac:dyDescent="0.2">
      <c r="A66" s="16" t="s">
        <v>219</v>
      </c>
      <c r="B66" s="4">
        <v>303300</v>
      </c>
      <c r="C66" s="4">
        <v>290399</v>
      </c>
      <c r="D66" s="4">
        <v>12901</v>
      </c>
      <c r="E66" s="4">
        <v>1380410000</v>
      </c>
      <c r="F66" s="4">
        <f t="shared" si="4"/>
        <v>228918490785</v>
      </c>
      <c r="G66" s="4">
        <v>16500</v>
      </c>
      <c r="H66" s="4">
        <v>7500</v>
      </c>
      <c r="I66" s="4">
        <v>9000</v>
      </c>
      <c r="J66" s="4">
        <v>998490000</v>
      </c>
      <c r="K66" s="24">
        <f t="shared" si="5"/>
        <v>18681033000</v>
      </c>
      <c r="L66" s="4">
        <v>1703</v>
      </c>
      <c r="M66" s="4">
        <v>1967</v>
      </c>
      <c r="N66" s="4">
        <v>414</v>
      </c>
      <c r="O66" s="4">
        <v>378</v>
      </c>
      <c r="P66" s="4">
        <v>1283400</v>
      </c>
      <c r="Q66" s="4">
        <v>1393500</v>
      </c>
      <c r="R66" s="5">
        <v>-9.8999999999999991E-3</v>
      </c>
      <c r="S66" s="4">
        <v>2783800</v>
      </c>
      <c r="T66" s="4">
        <f t="shared" si="2"/>
        <v>4010690</v>
      </c>
      <c r="U66" s="4">
        <f t="shared" si="6"/>
        <v>2842500</v>
      </c>
      <c r="V66" s="5">
        <v>1.9599999999999999E-2</v>
      </c>
    </row>
    <row r="67" spans="1:22" x14ac:dyDescent="0.2">
      <c r="A67" s="16" t="s">
        <v>218</v>
      </c>
      <c r="B67" s="4">
        <v>1217300</v>
      </c>
      <c r="C67" s="4">
        <v>407657</v>
      </c>
      <c r="D67" s="4">
        <v>809643</v>
      </c>
      <c r="E67" s="4">
        <v>88784810000</v>
      </c>
      <c r="F67" s="4">
        <f t="shared" si="4"/>
        <v>227538080785</v>
      </c>
      <c r="G67" s="4">
        <v>0</v>
      </c>
      <c r="H67" s="4">
        <v>0</v>
      </c>
      <c r="I67" s="4">
        <v>0</v>
      </c>
      <c r="J67" s="4">
        <v>-34089203000</v>
      </c>
      <c r="K67" s="24">
        <f t="shared" si="5"/>
        <v>17682543000</v>
      </c>
      <c r="L67" s="4">
        <v>3212</v>
      </c>
      <c r="M67" s="4">
        <v>2109</v>
      </c>
      <c r="N67" s="4">
        <v>713</v>
      </c>
      <c r="O67" s="4">
        <v>506</v>
      </c>
      <c r="P67" s="4">
        <v>2465000</v>
      </c>
      <c r="Q67" s="4">
        <v>1494600</v>
      </c>
      <c r="R67" s="5">
        <v>4.2999999999999997E-2</v>
      </c>
      <c r="S67" s="4">
        <v>4160600</v>
      </c>
      <c r="T67" s="4">
        <f t="shared" si="2"/>
        <v>4075150</v>
      </c>
      <c r="U67" s="4">
        <f t="shared" si="6"/>
        <v>2842500</v>
      </c>
      <c r="V67" s="5">
        <v>2.7799999999999998E-2</v>
      </c>
    </row>
    <row r="68" spans="1:22" x14ac:dyDescent="0.2">
      <c r="A68" s="16" t="s">
        <v>217</v>
      </c>
      <c r="B68" s="4">
        <v>2137500</v>
      </c>
      <c r="C68" s="4">
        <v>91900</v>
      </c>
      <c r="D68" s="4">
        <v>2045600</v>
      </c>
      <c r="E68" s="4">
        <v>214884360000</v>
      </c>
      <c r="F68" s="4">
        <f t="shared" si="4"/>
        <v>138753270785</v>
      </c>
      <c r="G68" s="4">
        <v>0</v>
      </c>
      <c r="H68" s="4">
        <v>0</v>
      </c>
      <c r="I68" s="4">
        <v>0</v>
      </c>
      <c r="J68" s="4">
        <v>-1416200000</v>
      </c>
      <c r="K68" s="24">
        <f t="shared" si="5"/>
        <v>51771746000</v>
      </c>
      <c r="L68" s="4">
        <v>4653</v>
      </c>
      <c r="M68" s="4">
        <v>2589</v>
      </c>
      <c r="N68" s="4">
        <v>1279</v>
      </c>
      <c r="O68" s="4">
        <v>759</v>
      </c>
      <c r="P68" s="4">
        <v>4692900</v>
      </c>
      <c r="Q68" s="4">
        <v>2779900</v>
      </c>
      <c r="R68" s="5">
        <v>7.0099999999999996E-2</v>
      </c>
      <c r="S68" s="4">
        <v>7509000</v>
      </c>
      <c r="T68" s="4">
        <f t="shared" si="2"/>
        <v>3424460</v>
      </c>
      <c r="U68" s="4">
        <f t="shared" si="6"/>
        <v>2842500</v>
      </c>
      <c r="V68" s="5">
        <v>6.5500000000000003E-2</v>
      </c>
    </row>
    <row r="69" spans="1:22" x14ac:dyDescent="0.2">
      <c r="A69" s="16" t="s">
        <v>216</v>
      </c>
      <c r="B69" s="4">
        <v>1272300</v>
      </c>
      <c r="C69" s="4">
        <v>99900</v>
      </c>
      <c r="D69" s="4">
        <v>1172400</v>
      </c>
      <c r="E69" s="4">
        <v>119567200000</v>
      </c>
      <c r="F69" s="4">
        <f t="shared" si="4"/>
        <v>-76131089215</v>
      </c>
      <c r="G69" s="4">
        <v>23000</v>
      </c>
      <c r="H69" s="4">
        <v>90000</v>
      </c>
      <c r="I69" s="4">
        <v>-67000</v>
      </c>
      <c r="J69" s="4">
        <v>-6679750000</v>
      </c>
      <c r="K69" s="24">
        <f t="shared" si="5"/>
        <v>53187946000</v>
      </c>
      <c r="L69" s="4">
        <v>2363</v>
      </c>
      <c r="M69" s="4">
        <v>3237</v>
      </c>
      <c r="N69" s="4">
        <v>564</v>
      </c>
      <c r="O69" s="4">
        <v>823</v>
      </c>
      <c r="P69" s="4">
        <v>1727300</v>
      </c>
      <c r="Q69" s="4">
        <v>2694400</v>
      </c>
      <c r="R69" s="5">
        <v>-1.2E-2</v>
      </c>
      <c r="S69" s="4">
        <v>4435100</v>
      </c>
      <c r="T69" s="4">
        <f t="shared" si="2"/>
        <v>3103760</v>
      </c>
      <c r="U69" s="4">
        <f t="shared" si="6"/>
        <v>2550700</v>
      </c>
      <c r="V69" s="5">
        <v>3.6799999999999999E-2</v>
      </c>
    </row>
    <row r="70" spans="1:22" x14ac:dyDescent="0.2">
      <c r="A70" s="16" t="s">
        <v>215</v>
      </c>
      <c r="B70" s="4">
        <v>595300</v>
      </c>
      <c r="C70" s="4">
        <v>60200</v>
      </c>
      <c r="D70" s="4">
        <v>535100</v>
      </c>
      <c r="E70" s="4">
        <v>54354040000</v>
      </c>
      <c r="F70" s="4">
        <f t="shared" si="4"/>
        <v>-195698289215</v>
      </c>
      <c r="G70" s="4">
        <v>0</v>
      </c>
      <c r="H70" s="4">
        <v>0</v>
      </c>
      <c r="I70" s="4">
        <v>0</v>
      </c>
      <c r="J70" s="4">
        <v>-915340000</v>
      </c>
      <c r="K70" s="24">
        <f t="shared" si="5"/>
        <v>59867696000</v>
      </c>
      <c r="L70" s="4">
        <v>1742</v>
      </c>
      <c r="M70" s="4">
        <v>1790</v>
      </c>
      <c r="N70" s="4">
        <v>385</v>
      </c>
      <c r="O70" s="4">
        <v>380</v>
      </c>
      <c r="P70" s="4">
        <v>1505700</v>
      </c>
      <c r="Q70" s="4">
        <v>1325500</v>
      </c>
      <c r="R70" s="5">
        <v>-4.8999999999999998E-3</v>
      </c>
      <c r="S70" s="4">
        <v>2842500</v>
      </c>
      <c r="T70" s="4">
        <f t="shared" si="2"/>
        <v>2925460</v>
      </c>
      <c r="U70" s="4">
        <f t="shared" si="6"/>
        <v>1707800</v>
      </c>
      <c r="V70" s="5">
        <v>2.0499999999999997E-2</v>
      </c>
    </row>
    <row r="71" spans="1:22" x14ac:dyDescent="0.2">
      <c r="A71" s="16" t="s">
        <v>214</v>
      </c>
      <c r="B71" s="4">
        <v>326000</v>
      </c>
      <c r="C71" s="4">
        <v>55380</v>
      </c>
      <c r="D71" s="4">
        <v>270620</v>
      </c>
      <c r="E71" s="4">
        <v>27471140000</v>
      </c>
      <c r="F71" s="4">
        <f t="shared" si="4"/>
        <v>-250052329215</v>
      </c>
      <c r="G71" s="4">
        <v>89500</v>
      </c>
      <c r="H71" s="4">
        <v>45000</v>
      </c>
      <c r="I71" s="4">
        <v>44500</v>
      </c>
      <c r="J71" s="4">
        <v>4538690000</v>
      </c>
      <c r="K71" s="24">
        <f t="shared" si="5"/>
        <v>60783036000</v>
      </c>
      <c r="L71" s="4">
        <v>3681</v>
      </c>
      <c r="M71" s="4">
        <v>2740</v>
      </c>
      <c r="N71" s="4">
        <v>856</v>
      </c>
      <c r="O71" s="4">
        <v>616</v>
      </c>
      <c r="P71" s="4">
        <v>2993600</v>
      </c>
      <c r="Q71" s="4">
        <v>2037300</v>
      </c>
      <c r="R71" s="5">
        <v>3.04E-2</v>
      </c>
      <c r="S71" s="4">
        <v>5469800</v>
      </c>
      <c r="T71" s="4">
        <f t="shared" si="2"/>
        <v>2538870</v>
      </c>
      <c r="U71" s="4">
        <f t="shared" si="6"/>
        <v>1707800</v>
      </c>
      <c r="V71" s="5">
        <v>3.2099999999999997E-2</v>
      </c>
    </row>
    <row r="72" spans="1:22" x14ac:dyDescent="0.2">
      <c r="A72" s="16" t="s">
        <v>213</v>
      </c>
      <c r="B72" s="4">
        <v>839700</v>
      </c>
      <c r="C72" s="4">
        <v>78594</v>
      </c>
      <c r="D72" s="4">
        <v>761106</v>
      </c>
      <c r="E72" s="4">
        <v>74147210000</v>
      </c>
      <c r="F72" s="4">
        <f t="shared" si="4"/>
        <v>-277523469215</v>
      </c>
      <c r="G72" s="4">
        <v>20000</v>
      </c>
      <c r="H72" s="4">
        <v>0</v>
      </c>
      <c r="I72" s="4">
        <v>20000</v>
      </c>
      <c r="J72" s="4">
        <v>1929500000</v>
      </c>
      <c r="K72" s="24">
        <f t="shared" si="5"/>
        <v>56244346000</v>
      </c>
      <c r="L72" s="4">
        <v>3484</v>
      </c>
      <c r="M72" s="4">
        <v>2179</v>
      </c>
      <c r="N72" s="4">
        <v>545</v>
      </c>
      <c r="O72" s="4">
        <v>321</v>
      </c>
      <c r="P72" s="4">
        <v>2704600</v>
      </c>
      <c r="Q72" s="4">
        <v>1569100</v>
      </c>
      <c r="R72" s="5">
        <v>2.18E-2</v>
      </c>
      <c r="S72" s="4">
        <v>4599800</v>
      </c>
      <c r="T72" s="4">
        <f t="shared" si="2"/>
        <v>2176540</v>
      </c>
      <c r="U72" s="4">
        <f t="shared" si="6"/>
        <v>1707800</v>
      </c>
      <c r="V72" s="5">
        <v>3.1400000000000004E-2</v>
      </c>
    </row>
    <row r="73" spans="1:22" x14ac:dyDescent="0.2">
      <c r="A73" s="16" t="s">
        <v>212</v>
      </c>
      <c r="B73" s="4">
        <v>79309</v>
      </c>
      <c r="C73" s="4">
        <v>192748</v>
      </c>
      <c r="D73" s="4">
        <v>-113439</v>
      </c>
      <c r="E73" s="4">
        <v>-10961540000</v>
      </c>
      <c r="F73" s="4">
        <f t="shared" si="4"/>
        <v>-351670679215</v>
      </c>
      <c r="G73" s="4">
        <v>0</v>
      </c>
      <c r="H73" s="4">
        <v>0</v>
      </c>
      <c r="I73" s="4">
        <v>0</v>
      </c>
      <c r="J73" s="4">
        <v>825250000</v>
      </c>
      <c r="K73" s="24">
        <f t="shared" si="5"/>
        <v>54314846000</v>
      </c>
      <c r="L73" s="4">
        <v>2695</v>
      </c>
      <c r="M73" s="4">
        <v>2350</v>
      </c>
      <c r="N73" s="4">
        <v>463</v>
      </c>
      <c r="O73" s="4">
        <v>355</v>
      </c>
      <c r="P73" s="4">
        <v>2182200</v>
      </c>
      <c r="Q73" s="4">
        <v>1886200</v>
      </c>
      <c r="R73" s="5">
        <v>1.1599999999999999E-2</v>
      </c>
      <c r="S73" s="4">
        <v>4079000</v>
      </c>
      <c r="T73" s="4">
        <f t="shared" si="2"/>
        <v>1909370</v>
      </c>
      <c r="U73" s="4">
        <f t="shared" si="6"/>
        <v>1002100</v>
      </c>
      <c r="V73" s="5">
        <v>3.4500000000000003E-2</v>
      </c>
    </row>
    <row r="74" spans="1:22" x14ac:dyDescent="0.2">
      <c r="A74" s="16" t="s">
        <v>211</v>
      </c>
      <c r="B74" s="4">
        <v>32600</v>
      </c>
      <c r="C74" s="4">
        <v>383776</v>
      </c>
      <c r="D74" s="4">
        <v>-351176</v>
      </c>
      <c r="E74" s="4">
        <v>-33509070000</v>
      </c>
      <c r="F74" s="4">
        <f t="shared" ref="F74:F79" si="7">E74+F75</f>
        <v>-340709139215</v>
      </c>
      <c r="G74" s="4">
        <v>23000</v>
      </c>
      <c r="H74" s="4">
        <v>0</v>
      </c>
      <c r="I74" s="4">
        <v>23000</v>
      </c>
      <c r="J74" s="4">
        <v>2199240000</v>
      </c>
      <c r="K74" s="24">
        <f t="shared" ref="K74:K79" si="8">K75+J74</f>
        <v>53489596000</v>
      </c>
      <c r="L74" s="4">
        <v>1917</v>
      </c>
      <c r="M74" s="4">
        <v>1867</v>
      </c>
      <c r="N74" s="4">
        <v>209</v>
      </c>
      <c r="O74" s="4">
        <v>238</v>
      </c>
      <c r="P74" s="4">
        <v>1158900</v>
      </c>
      <c r="Q74" s="4">
        <v>1259600</v>
      </c>
      <c r="R74" s="5">
        <v>1.1000000000000001E-3</v>
      </c>
      <c r="S74" s="4">
        <v>2550700</v>
      </c>
      <c r="T74" s="4">
        <f t="shared" ref="T74:T79" si="9">AVERAGE(S75:S84)</f>
        <v>1785070</v>
      </c>
      <c r="U74" s="4">
        <f t="shared" ref="U74:U79" si="10">MIN(S75:S79)</f>
        <v>1002100</v>
      </c>
      <c r="V74" s="5">
        <v>2.0799999999999999E-2</v>
      </c>
    </row>
    <row r="75" spans="1:22" x14ac:dyDescent="0.2">
      <c r="A75" s="16" t="s">
        <v>210</v>
      </c>
      <c r="B75" s="4">
        <v>36900</v>
      </c>
      <c r="C75" s="4">
        <v>12812</v>
      </c>
      <c r="D75" s="4">
        <v>24088</v>
      </c>
      <c r="E75" s="4">
        <v>2302220000</v>
      </c>
      <c r="F75" s="4">
        <f t="shared" si="7"/>
        <v>-307200069215</v>
      </c>
      <c r="G75" s="4">
        <v>0</v>
      </c>
      <c r="H75" s="4">
        <v>0</v>
      </c>
      <c r="I75" s="4">
        <v>0</v>
      </c>
      <c r="J75" s="4">
        <v>189350000</v>
      </c>
      <c r="K75" s="24">
        <f t="shared" si="8"/>
        <v>51290356000</v>
      </c>
      <c r="L75" s="4">
        <v>889</v>
      </c>
      <c r="M75" s="4">
        <v>1677</v>
      </c>
      <c r="N75" s="4">
        <v>82</v>
      </c>
      <c r="O75" s="4">
        <v>189</v>
      </c>
      <c r="P75" s="4">
        <v>576700</v>
      </c>
      <c r="Q75" s="4">
        <v>1106700</v>
      </c>
      <c r="R75" s="5">
        <v>-8.3000000000000001E-3</v>
      </c>
      <c r="S75" s="4">
        <v>1707800</v>
      </c>
      <c r="T75" s="4">
        <f t="shared" si="9"/>
        <v>1950930</v>
      </c>
      <c r="U75" s="4">
        <f t="shared" si="10"/>
        <v>1002100</v>
      </c>
      <c r="V75" s="5">
        <v>1.9599999999999999E-2</v>
      </c>
    </row>
    <row r="76" spans="1:22" x14ac:dyDescent="0.2">
      <c r="A76" s="16" t="s">
        <v>208</v>
      </c>
      <c r="B76" s="4">
        <v>49800</v>
      </c>
      <c r="C76" s="4">
        <v>9050</v>
      </c>
      <c r="D76" s="4">
        <v>40750</v>
      </c>
      <c r="E76" s="4">
        <v>3949430000</v>
      </c>
      <c r="F76" s="4">
        <f t="shared" si="7"/>
        <v>-309502289215</v>
      </c>
      <c r="G76" s="4">
        <v>0</v>
      </c>
      <c r="H76" s="4">
        <v>0</v>
      </c>
      <c r="I76" s="4">
        <v>0</v>
      </c>
      <c r="J76" s="4">
        <v>-3180440000</v>
      </c>
      <c r="K76" s="24">
        <f t="shared" si="8"/>
        <v>51101006000</v>
      </c>
      <c r="L76" s="4">
        <v>1955</v>
      </c>
      <c r="M76" s="4">
        <v>1882</v>
      </c>
      <c r="N76" s="4">
        <v>290</v>
      </c>
      <c r="O76" s="4">
        <v>202</v>
      </c>
      <c r="P76" s="4">
        <v>1501600</v>
      </c>
      <c r="Q76" s="4">
        <v>1086000</v>
      </c>
      <c r="R76" s="5">
        <v>6.3E-3</v>
      </c>
      <c r="S76" s="4">
        <v>2752600</v>
      </c>
      <c r="T76" s="4">
        <f t="shared" si="9"/>
        <v>1821580</v>
      </c>
      <c r="U76" s="4">
        <f t="shared" si="10"/>
        <v>1002100</v>
      </c>
      <c r="V76" s="5">
        <v>2.1499999999999998E-2</v>
      </c>
    </row>
    <row r="77" spans="1:22" x14ac:dyDescent="0.2">
      <c r="A77" s="16" t="s">
        <v>207</v>
      </c>
      <c r="B77" s="4">
        <v>465900</v>
      </c>
      <c r="C77" s="4">
        <v>39500</v>
      </c>
      <c r="D77" s="4">
        <v>426400</v>
      </c>
      <c r="E77" s="4">
        <v>40167370000</v>
      </c>
      <c r="F77" s="4">
        <f t="shared" si="7"/>
        <v>-313451719215</v>
      </c>
      <c r="G77" s="4">
        <v>36900</v>
      </c>
      <c r="H77" s="4">
        <v>0</v>
      </c>
      <c r="I77" s="4">
        <v>36900</v>
      </c>
      <c r="J77" s="4">
        <v>3359970000</v>
      </c>
      <c r="K77" s="24">
        <f t="shared" si="8"/>
        <v>54281446000</v>
      </c>
      <c r="L77" s="4">
        <v>4951</v>
      </c>
      <c r="M77" s="4">
        <v>2187</v>
      </c>
      <c r="N77" s="4">
        <v>596</v>
      </c>
      <c r="O77" s="4">
        <v>235</v>
      </c>
      <c r="P77" s="4">
        <v>3243600</v>
      </c>
      <c r="Q77" s="4">
        <v>1241400</v>
      </c>
      <c r="R77" s="5">
        <v>5.2900000000000003E-2</v>
      </c>
      <c r="S77" s="4">
        <v>4805200</v>
      </c>
      <c r="T77" s="4">
        <f t="shared" si="9"/>
        <v>1717630</v>
      </c>
      <c r="U77" s="4">
        <f t="shared" si="10"/>
        <v>976500</v>
      </c>
      <c r="V77" s="5">
        <v>5.2400000000000002E-2</v>
      </c>
    </row>
    <row r="78" spans="1:22" x14ac:dyDescent="0.2">
      <c r="A78" s="16" t="s">
        <v>206</v>
      </c>
      <c r="B78" s="4">
        <v>278300</v>
      </c>
      <c r="C78" s="4">
        <v>43400</v>
      </c>
      <c r="D78" s="4">
        <v>234900</v>
      </c>
      <c r="E78" s="4">
        <v>21328250000</v>
      </c>
      <c r="F78" s="4">
        <f t="shared" si="7"/>
        <v>-353619089215</v>
      </c>
      <c r="G78" s="4">
        <v>0</v>
      </c>
      <c r="H78" s="4">
        <v>0</v>
      </c>
      <c r="I78" s="4">
        <v>0</v>
      </c>
      <c r="J78" s="4">
        <v>1360570000</v>
      </c>
      <c r="K78" s="24">
        <f t="shared" si="8"/>
        <v>50921476000</v>
      </c>
      <c r="L78" s="4">
        <v>757</v>
      </c>
      <c r="M78" s="4">
        <v>903</v>
      </c>
      <c r="N78" s="4">
        <v>64</v>
      </c>
      <c r="O78" s="4">
        <v>73</v>
      </c>
      <c r="P78" s="4">
        <v>524000</v>
      </c>
      <c r="Q78" s="4">
        <v>475900</v>
      </c>
      <c r="R78" s="5">
        <v>1.1999999999999999E-3</v>
      </c>
      <c r="S78" s="4">
        <v>1002100</v>
      </c>
      <c r="T78" s="4">
        <f t="shared" si="9"/>
        <v>1787980</v>
      </c>
      <c r="U78" s="4">
        <f t="shared" si="10"/>
        <v>976500</v>
      </c>
      <c r="V78" s="5">
        <v>1.1000000000000001E-2</v>
      </c>
    </row>
    <row r="79" spans="1:22" x14ac:dyDescent="0.2">
      <c r="A79" s="16" t="s">
        <v>205</v>
      </c>
      <c r="B79" s="4">
        <v>105100</v>
      </c>
      <c r="C79" s="4">
        <v>135300</v>
      </c>
      <c r="D79" s="4">
        <v>-30200</v>
      </c>
      <c r="E79" s="4">
        <v>-2727260000</v>
      </c>
      <c r="F79" s="4">
        <f t="shared" si="7"/>
        <v>-374947339215</v>
      </c>
      <c r="G79" s="4">
        <v>0</v>
      </c>
      <c r="H79" s="4">
        <v>0</v>
      </c>
      <c r="I79" s="4">
        <v>0</v>
      </c>
      <c r="J79" s="4">
        <v>7505390000</v>
      </c>
      <c r="K79" s="24">
        <f t="shared" si="8"/>
        <v>49560906000</v>
      </c>
      <c r="L79" s="4">
        <v>717</v>
      </c>
      <c r="M79" s="4">
        <v>1085</v>
      </c>
      <c r="N79" s="4">
        <v>80</v>
      </c>
      <c r="O79" s="4">
        <v>122</v>
      </c>
      <c r="P79" s="4">
        <v>554600</v>
      </c>
      <c r="Q79" s="4">
        <v>655700</v>
      </c>
      <c r="R79" s="5">
        <v>1.1999999999999999E-3</v>
      </c>
      <c r="S79" s="4">
        <v>1228100</v>
      </c>
      <c r="T79" s="4">
        <f t="shared" si="9"/>
        <v>1769790</v>
      </c>
      <c r="U79" s="4">
        <f t="shared" si="10"/>
        <v>976500</v>
      </c>
      <c r="V79" s="5">
        <v>1.21E-2</v>
      </c>
    </row>
    <row r="80" spans="1:22" x14ac:dyDescent="0.2">
      <c r="A80" s="16" t="s">
        <v>204</v>
      </c>
      <c r="B80" s="4">
        <v>38680</v>
      </c>
      <c r="C80" s="4">
        <v>57300</v>
      </c>
      <c r="D80" s="4">
        <v>-18620</v>
      </c>
      <c r="E80" s="4">
        <v>-1683139215</v>
      </c>
      <c r="F80" s="4">
        <f t="shared" ref="F80:F90" si="11">E80+F81</f>
        <v>-372220079215</v>
      </c>
      <c r="G80" s="4">
        <v>85000</v>
      </c>
      <c r="H80" s="4">
        <v>2000</v>
      </c>
      <c r="I80" s="4">
        <v>83000</v>
      </c>
      <c r="J80" s="4">
        <v>7505390000</v>
      </c>
      <c r="K80" s="24">
        <f t="shared" ref="K80:K90" si="12">K81+J80</f>
        <v>42055516000</v>
      </c>
      <c r="L80" s="4">
        <v>1056</v>
      </c>
      <c r="M80" s="4">
        <v>796</v>
      </c>
      <c r="N80" s="4">
        <v>103</v>
      </c>
      <c r="O80" s="4">
        <v>56</v>
      </c>
      <c r="P80" s="4">
        <v>571300</v>
      </c>
      <c r="Q80" s="4">
        <v>388200</v>
      </c>
      <c r="R80" s="5">
        <v>2.3E-3</v>
      </c>
      <c r="S80" s="4">
        <v>1059500</v>
      </c>
      <c r="T80" s="4">
        <f t="shared" ref="T80:T96" si="13">AVERAGE(S81:S90)</f>
        <v>1769660</v>
      </c>
      <c r="U80" s="4">
        <f t="shared" ref="U80:U90" si="14">MIN(S81:S85)</f>
        <v>976500</v>
      </c>
      <c r="V80" s="5">
        <v>1.11E-2</v>
      </c>
    </row>
    <row r="81" spans="1:22" x14ac:dyDescent="0.2">
      <c r="A81" s="16" t="s">
        <v>203</v>
      </c>
      <c r="B81" s="4">
        <v>63300</v>
      </c>
      <c r="C81" s="4">
        <v>103340</v>
      </c>
      <c r="D81" s="4">
        <v>-40040</v>
      </c>
      <c r="E81" s="4">
        <v>-3563820000</v>
      </c>
      <c r="F81" s="4">
        <f t="shared" si="11"/>
        <v>-370536940000</v>
      </c>
      <c r="G81" s="4">
        <v>0</v>
      </c>
      <c r="H81" s="4">
        <v>0</v>
      </c>
      <c r="I81" s="4">
        <v>0</v>
      </c>
      <c r="J81" s="4">
        <v>-405350000</v>
      </c>
      <c r="K81" s="24">
        <f t="shared" si="12"/>
        <v>34550126000</v>
      </c>
      <c r="L81" s="4">
        <v>730</v>
      </c>
      <c r="M81" s="4">
        <v>1786</v>
      </c>
      <c r="N81" s="4">
        <v>47</v>
      </c>
      <c r="O81" s="4">
        <v>170</v>
      </c>
      <c r="P81" s="4">
        <v>348800</v>
      </c>
      <c r="Q81" s="4">
        <v>1066100</v>
      </c>
      <c r="R81" s="5">
        <v>0</v>
      </c>
      <c r="S81" s="4">
        <v>1603900</v>
      </c>
      <c r="T81" s="4">
        <f t="shared" si="13"/>
        <v>1788879.1</v>
      </c>
      <c r="U81" s="4">
        <f t="shared" si="14"/>
        <v>976500</v>
      </c>
      <c r="V81" s="5">
        <v>2.0899999999999998E-2</v>
      </c>
    </row>
    <row r="82" spans="1:22" x14ac:dyDescent="0.2">
      <c r="A82" s="16" t="s">
        <v>200</v>
      </c>
      <c r="B82" s="4">
        <v>5000</v>
      </c>
      <c r="C82" s="4">
        <v>162051</v>
      </c>
      <c r="D82" s="4">
        <v>-157051</v>
      </c>
      <c r="E82" s="4">
        <v>-14139870000</v>
      </c>
      <c r="F82" s="4">
        <f t="shared" si="11"/>
        <v>-366973120000</v>
      </c>
      <c r="G82" s="4">
        <v>0</v>
      </c>
      <c r="H82" s="4">
        <v>0</v>
      </c>
      <c r="I82" s="4">
        <v>0</v>
      </c>
      <c r="J82" s="4">
        <v>-405350000</v>
      </c>
      <c r="K82" s="24">
        <f t="shared" si="12"/>
        <v>34955476000</v>
      </c>
      <c r="L82" s="4">
        <v>738</v>
      </c>
      <c r="M82" s="4">
        <v>766</v>
      </c>
      <c r="N82" s="4">
        <v>79</v>
      </c>
      <c r="O82" s="4">
        <v>75</v>
      </c>
      <c r="P82" s="4">
        <v>420100</v>
      </c>
      <c r="Q82" s="4">
        <v>445100</v>
      </c>
      <c r="R82" s="5">
        <v>5.6000000000000008E-3</v>
      </c>
      <c r="S82" s="4">
        <v>976500</v>
      </c>
      <c r="T82" s="4">
        <f t="shared" si="13"/>
        <v>1814685.8</v>
      </c>
      <c r="U82" s="4">
        <f t="shared" si="14"/>
        <v>1307700</v>
      </c>
      <c r="V82" s="5">
        <v>1.11E-2</v>
      </c>
    </row>
    <row r="83" spans="1:22" x14ac:dyDescent="0.2">
      <c r="A83" s="16" t="s">
        <v>199</v>
      </c>
      <c r="B83" s="4">
        <v>1500</v>
      </c>
      <c r="C83" s="4">
        <v>125300</v>
      </c>
      <c r="D83" s="4">
        <v>-123800</v>
      </c>
      <c r="E83" s="4">
        <v>-11161780000</v>
      </c>
      <c r="F83" s="4">
        <f t="shared" si="11"/>
        <v>-352833250000</v>
      </c>
      <c r="G83" s="4">
        <v>10000</v>
      </c>
      <c r="H83" s="4">
        <v>20000</v>
      </c>
      <c r="I83" s="4">
        <v>-10000</v>
      </c>
      <c r="J83" s="4">
        <v>-905940000</v>
      </c>
      <c r="K83" s="24">
        <f t="shared" si="12"/>
        <v>35360826000</v>
      </c>
      <c r="L83" s="4">
        <v>1880</v>
      </c>
      <c r="M83" s="4">
        <v>1218</v>
      </c>
      <c r="N83" s="4">
        <v>108</v>
      </c>
      <c r="O83" s="4">
        <v>78</v>
      </c>
      <c r="P83" s="4">
        <v>746800</v>
      </c>
      <c r="Q83" s="4">
        <v>588700</v>
      </c>
      <c r="R83" s="5">
        <v>1.1299999999999999E-2</v>
      </c>
      <c r="S83" s="4">
        <v>1407300</v>
      </c>
      <c r="T83" s="4">
        <f t="shared" si="13"/>
        <v>1766982.4</v>
      </c>
      <c r="U83" s="4">
        <f t="shared" si="14"/>
        <v>1307700</v>
      </c>
      <c r="V83" s="5">
        <v>2.1000000000000001E-2</v>
      </c>
    </row>
    <row r="84" spans="1:22" x14ac:dyDescent="0.2">
      <c r="A84" s="16" t="s">
        <v>193</v>
      </c>
      <c r="B84" s="4">
        <v>17237</v>
      </c>
      <c r="C84" s="4">
        <v>8000</v>
      </c>
      <c r="D84" s="4">
        <v>9237</v>
      </c>
      <c r="E84" s="4">
        <v>819750000</v>
      </c>
      <c r="F84" s="4">
        <f t="shared" si="11"/>
        <v>-341671470000</v>
      </c>
      <c r="G84" s="4">
        <v>0</v>
      </c>
      <c r="H84" s="4">
        <v>0</v>
      </c>
      <c r="I84" s="4">
        <v>0</v>
      </c>
      <c r="J84" s="4">
        <v>355750000</v>
      </c>
      <c r="K84" s="24">
        <f t="shared" si="12"/>
        <v>36266766000</v>
      </c>
      <c r="L84" s="4">
        <v>943</v>
      </c>
      <c r="M84" s="4">
        <v>1153</v>
      </c>
      <c r="N84" s="4">
        <v>61</v>
      </c>
      <c r="O84" s="4">
        <v>81</v>
      </c>
      <c r="P84" s="4">
        <v>432300</v>
      </c>
      <c r="Q84" s="4">
        <v>569000</v>
      </c>
      <c r="R84" s="5">
        <v>1.03E-2</v>
      </c>
      <c r="S84" s="4">
        <v>1307700</v>
      </c>
      <c r="T84" s="4">
        <f t="shared" si="13"/>
        <v>1814164.3</v>
      </c>
      <c r="U84" s="4">
        <f t="shared" si="14"/>
        <v>1046200</v>
      </c>
      <c r="V84" s="5">
        <v>1.5700000000000002E-2</v>
      </c>
    </row>
    <row r="85" spans="1:22" x14ac:dyDescent="0.2">
      <c r="A85" s="16" t="s">
        <v>192</v>
      </c>
      <c r="B85" s="4">
        <v>257680</v>
      </c>
      <c r="C85" s="4">
        <v>926700</v>
      </c>
      <c r="D85" s="4">
        <v>-669020</v>
      </c>
      <c r="E85" s="4">
        <v>-58930020000</v>
      </c>
      <c r="F85" s="4">
        <f t="shared" si="11"/>
        <v>-342491220000</v>
      </c>
      <c r="G85" s="4">
        <v>22600</v>
      </c>
      <c r="H85" s="4">
        <v>0</v>
      </c>
      <c r="I85" s="4">
        <v>22600</v>
      </c>
      <c r="J85" s="4">
        <v>1991800000</v>
      </c>
      <c r="K85" s="24">
        <f t="shared" si="12"/>
        <v>35911016000</v>
      </c>
      <c r="L85" s="4">
        <v>1643</v>
      </c>
      <c r="M85" s="4">
        <v>3239</v>
      </c>
      <c r="N85" s="4">
        <v>179</v>
      </c>
      <c r="O85" s="4">
        <v>365</v>
      </c>
      <c r="P85" s="4">
        <v>1043000</v>
      </c>
      <c r="Q85" s="4">
        <v>2143100</v>
      </c>
      <c r="R85" s="5">
        <v>-1.47E-2</v>
      </c>
      <c r="S85" s="4">
        <v>3366400</v>
      </c>
      <c r="T85" s="4">
        <f t="shared" si="13"/>
        <v>1657335.3</v>
      </c>
      <c r="U85" s="4">
        <f t="shared" si="14"/>
        <v>1046200</v>
      </c>
      <c r="V85" s="5">
        <v>1.5700000000000002E-2</v>
      </c>
    </row>
    <row r="86" spans="1:22" x14ac:dyDescent="0.2">
      <c r="A86" s="16" t="s">
        <v>191</v>
      </c>
      <c r="B86" s="4">
        <v>19730</v>
      </c>
      <c r="C86" s="4">
        <v>332300</v>
      </c>
      <c r="D86" s="4">
        <v>-312570</v>
      </c>
      <c r="E86" s="4">
        <v>-28015680000</v>
      </c>
      <c r="F86" s="4">
        <f t="shared" si="11"/>
        <v>-283561200000</v>
      </c>
      <c r="G86" s="4">
        <v>50000</v>
      </c>
      <c r="H86" s="4">
        <v>2000</v>
      </c>
      <c r="I86" s="4">
        <v>48000</v>
      </c>
      <c r="J86" s="4">
        <v>4297400000</v>
      </c>
      <c r="K86" s="24">
        <f t="shared" si="12"/>
        <v>33919216000</v>
      </c>
      <c r="L86" s="4">
        <v>1012</v>
      </c>
      <c r="M86" s="4">
        <v>1306</v>
      </c>
      <c r="N86" s="4">
        <v>83</v>
      </c>
      <c r="O86" s="4">
        <v>144</v>
      </c>
      <c r="P86" s="4">
        <v>496600</v>
      </c>
      <c r="Q86" s="4">
        <v>812600</v>
      </c>
      <c r="R86" s="5">
        <v>-3.3E-3</v>
      </c>
      <c r="S86" s="4">
        <v>1459100</v>
      </c>
      <c r="T86" s="4">
        <f t="shared" si="13"/>
        <v>1899808.7</v>
      </c>
      <c r="U86" s="4">
        <f t="shared" si="14"/>
        <v>1046200</v>
      </c>
      <c r="V86" s="5">
        <v>1.2199999999999999E-2</v>
      </c>
    </row>
    <row r="87" spans="1:22" x14ac:dyDescent="0.2">
      <c r="A87" s="16" t="s">
        <v>190</v>
      </c>
      <c r="B87" s="4">
        <v>147300</v>
      </c>
      <c r="C87" s="4">
        <v>748668</v>
      </c>
      <c r="D87" s="4">
        <v>-601368</v>
      </c>
      <c r="E87" s="4">
        <v>-54132460000</v>
      </c>
      <c r="F87" s="4">
        <f t="shared" si="11"/>
        <v>-255545520000</v>
      </c>
      <c r="G87" s="4">
        <v>50000</v>
      </c>
      <c r="H87" s="4">
        <v>21500</v>
      </c>
      <c r="I87" s="4">
        <v>28500</v>
      </c>
      <c r="J87" s="4">
        <v>2551800000</v>
      </c>
      <c r="K87" s="24">
        <f t="shared" si="12"/>
        <v>29621816000</v>
      </c>
      <c r="L87" s="4">
        <v>2076</v>
      </c>
      <c r="M87" s="4">
        <v>4585</v>
      </c>
      <c r="N87" s="4">
        <v>153</v>
      </c>
      <c r="O87" s="4">
        <v>414</v>
      </c>
      <c r="P87" s="4">
        <v>1014700</v>
      </c>
      <c r="Q87" s="4">
        <v>2551000</v>
      </c>
      <c r="R87" s="5">
        <v>-2.12E-2</v>
      </c>
      <c r="S87" s="4">
        <v>3765700</v>
      </c>
      <c r="T87" s="4">
        <f t="shared" si="13"/>
        <v>1756808.7</v>
      </c>
      <c r="U87" s="4">
        <f t="shared" si="14"/>
        <v>1046200</v>
      </c>
      <c r="V87" s="5">
        <v>2.52E-2</v>
      </c>
    </row>
    <row r="88" spans="1:22" x14ac:dyDescent="0.2">
      <c r="A88" s="16" t="s">
        <v>189</v>
      </c>
      <c r="B88" s="4">
        <v>14700</v>
      </c>
      <c r="C88" s="4">
        <v>222900</v>
      </c>
      <c r="D88" s="4">
        <v>-208200</v>
      </c>
      <c r="E88" s="4">
        <v>-19033880000</v>
      </c>
      <c r="F88" s="4">
        <f t="shared" si="11"/>
        <v>-201413060000</v>
      </c>
      <c r="G88" s="4">
        <v>0</v>
      </c>
      <c r="H88" s="4">
        <v>0</v>
      </c>
      <c r="I88" s="4">
        <v>0</v>
      </c>
      <c r="J88" s="4">
        <v>730750000</v>
      </c>
      <c r="K88" s="24">
        <f t="shared" si="12"/>
        <v>27070016000</v>
      </c>
      <c r="L88" s="4">
        <v>1169</v>
      </c>
      <c r="M88" s="4">
        <v>1822</v>
      </c>
      <c r="N88" s="4">
        <v>106</v>
      </c>
      <c r="O88" s="4">
        <v>186</v>
      </c>
      <c r="P88" s="4">
        <v>589500</v>
      </c>
      <c r="Q88" s="4">
        <v>1113600</v>
      </c>
      <c r="R88" s="5">
        <v>-3.2000000000000002E-3</v>
      </c>
      <c r="S88" s="4">
        <v>1705600</v>
      </c>
      <c r="T88" s="4">
        <f t="shared" si="13"/>
        <v>1842795.7</v>
      </c>
      <c r="U88" s="4">
        <f t="shared" si="14"/>
        <v>930266</v>
      </c>
      <c r="V88" s="5">
        <v>1.7399999999999999E-2</v>
      </c>
    </row>
    <row r="89" spans="1:22" x14ac:dyDescent="0.2">
      <c r="A89" s="16" t="s">
        <v>188</v>
      </c>
      <c r="B89" s="4">
        <v>100200</v>
      </c>
      <c r="C89" s="4">
        <v>247500</v>
      </c>
      <c r="D89" s="4">
        <v>-147300</v>
      </c>
      <c r="E89" s="4">
        <v>-13554890000</v>
      </c>
      <c r="F89" s="4">
        <f t="shared" si="11"/>
        <v>-182379180000</v>
      </c>
      <c r="G89" s="4">
        <v>38000</v>
      </c>
      <c r="H89" s="4">
        <v>200</v>
      </c>
      <c r="I89" s="4">
        <v>37800</v>
      </c>
      <c r="J89" s="4">
        <v>3474940000</v>
      </c>
      <c r="K89" s="24">
        <f t="shared" si="12"/>
        <v>26339266000</v>
      </c>
      <c r="L89" s="4">
        <v>528</v>
      </c>
      <c r="M89" s="4">
        <v>1167</v>
      </c>
      <c r="N89" s="4">
        <v>51</v>
      </c>
      <c r="O89" s="4">
        <v>128</v>
      </c>
      <c r="P89" s="4">
        <v>291500</v>
      </c>
      <c r="Q89" s="4">
        <v>754700</v>
      </c>
      <c r="R89" s="5">
        <v>-4.3E-3</v>
      </c>
      <c r="S89" s="4">
        <v>1046200</v>
      </c>
      <c r="T89" s="4">
        <f t="shared" si="13"/>
        <v>1881317.8</v>
      </c>
      <c r="U89" s="4">
        <f t="shared" si="14"/>
        <v>930266</v>
      </c>
      <c r="V89" s="5">
        <v>1.3000000000000001E-2</v>
      </c>
    </row>
    <row r="90" spans="1:22" x14ac:dyDescent="0.2">
      <c r="A90" s="16" t="s">
        <v>187</v>
      </c>
      <c r="B90" s="4">
        <v>3000</v>
      </c>
      <c r="C90" s="4">
        <v>108300</v>
      </c>
      <c r="D90" s="4">
        <v>-105300</v>
      </c>
      <c r="E90" s="4">
        <v>-9683190000</v>
      </c>
      <c r="F90" s="4">
        <f t="shared" si="11"/>
        <v>-168824290000</v>
      </c>
      <c r="G90" s="4">
        <v>30500</v>
      </c>
      <c r="H90" s="4">
        <v>1602</v>
      </c>
      <c r="I90" s="4">
        <v>28898</v>
      </c>
      <c r="J90" s="4">
        <v>2650816000</v>
      </c>
      <c r="K90" s="24">
        <f t="shared" si="12"/>
        <v>22864326000</v>
      </c>
      <c r="L90" s="4">
        <v>821</v>
      </c>
      <c r="M90" s="4">
        <v>1046</v>
      </c>
      <c r="N90" s="4">
        <v>87</v>
      </c>
      <c r="O90" s="4">
        <v>90</v>
      </c>
      <c r="P90" s="4">
        <v>494100</v>
      </c>
      <c r="Q90" s="4">
        <v>523000</v>
      </c>
      <c r="R90" s="5">
        <v>4.4000000000000003E-3</v>
      </c>
      <c r="S90" s="4">
        <v>1058200</v>
      </c>
      <c r="T90" s="4">
        <f t="shared" si="13"/>
        <v>2338642.7000000002</v>
      </c>
      <c r="U90" s="4">
        <f t="shared" si="14"/>
        <v>930266</v>
      </c>
      <c r="V90" s="5">
        <v>1.3999999999999999E-2</v>
      </c>
    </row>
    <row r="91" spans="1:22" x14ac:dyDescent="0.2">
      <c r="A91" s="16" t="s">
        <v>186</v>
      </c>
      <c r="B91" s="4">
        <v>22000</v>
      </c>
      <c r="C91" s="4">
        <v>488057</v>
      </c>
      <c r="D91" s="4">
        <v>-466057</v>
      </c>
      <c r="E91" s="4">
        <v>-43044760000</v>
      </c>
      <c r="F91" s="4">
        <f t="shared" ref="F91:F102" si="15">E91+F92</f>
        <v>-159141100000</v>
      </c>
      <c r="G91" s="4">
        <v>50000</v>
      </c>
      <c r="H91" s="4">
        <v>5500</v>
      </c>
      <c r="I91" s="4">
        <v>44500</v>
      </c>
      <c r="J91" s="4">
        <v>4086250000</v>
      </c>
      <c r="K91" s="24">
        <f t="shared" ref="K91:K102" si="16">K92+J91</f>
        <v>20213510000</v>
      </c>
      <c r="L91" s="4">
        <v>814</v>
      </c>
      <c r="M91" s="4">
        <v>2354</v>
      </c>
      <c r="N91" s="4">
        <v>95</v>
      </c>
      <c r="O91" s="4">
        <v>218</v>
      </c>
      <c r="P91" s="4">
        <v>477700</v>
      </c>
      <c r="Q91" s="4">
        <v>1246500</v>
      </c>
      <c r="R91" s="5">
        <v>-1.8100000000000002E-2</v>
      </c>
      <c r="S91" s="4">
        <v>1796091</v>
      </c>
      <c r="T91" s="4">
        <f t="shared" si="13"/>
        <v>2312097.9</v>
      </c>
      <c r="U91" s="4">
        <f t="shared" ref="U91:U102" si="17">MIN(S92:S96)</f>
        <v>930266</v>
      </c>
      <c r="V91" s="5">
        <v>1.72E-2</v>
      </c>
    </row>
    <row r="92" spans="1:22" x14ac:dyDescent="0.2">
      <c r="A92" s="16" t="s">
        <v>185</v>
      </c>
      <c r="B92" s="4">
        <v>140600</v>
      </c>
      <c r="C92" s="4">
        <v>21500</v>
      </c>
      <c r="D92" s="4">
        <v>119100</v>
      </c>
      <c r="E92" s="4">
        <v>11044500000</v>
      </c>
      <c r="F92" s="4">
        <f t="shared" si="15"/>
        <v>-116096340000</v>
      </c>
      <c r="G92" s="4">
        <v>20000</v>
      </c>
      <c r="H92" s="4">
        <v>0</v>
      </c>
      <c r="I92" s="4">
        <v>20000</v>
      </c>
      <c r="J92" s="4">
        <v>1830000000</v>
      </c>
      <c r="K92" s="24">
        <f t="shared" si="16"/>
        <v>16127260000</v>
      </c>
      <c r="L92" s="4">
        <v>1143</v>
      </c>
      <c r="M92" s="4">
        <v>614</v>
      </c>
      <c r="N92" s="4">
        <v>89</v>
      </c>
      <c r="O92" s="4">
        <v>42</v>
      </c>
      <c r="P92" s="4">
        <v>929000</v>
      </c>
      <c r="Q92" s="4">
        <v>304800</v>
      </c>
      <c r="R92" s="5">
        <v>2.1899999999999999E-2</v>
      </c>
      <c r="S92" s="4">
        <v>1234567</v>
      </c>
      <c r="T92" s="4">
        <f t="shared" si="13"/>
        <v>2335423.2000000002</v>
      </c>
      <c r="U92" s="4">
        <f t="shared" si="17"/>
        <v>930266</v>
      </c>
      <c r="V92" s="5">
        <v>2.46E-2</v>
      </c>
    </row>
    <row r="93" spans="1:22" x14ac:dyDescent="0.2">
      <c r="A93" s="16" t="s">
        <v>184</v>
      </c>
      <c r="B93" s="4">
        <v>114600</v>
      </c>
      <c r="C93" s="4">
        <v>80600</v>
      </c>
      <c r="D93" s="4">
        <v>34000</v>
      </c>
      <c r="E93" s="4">
        <v>3129800000</v>
      </c>
      <c r="F93" s="4">
        <f t="shared" si="15"/>
        <v>-127140840000</v>
      </c>
      <c r="G93" s="4">
        <v>22100</v>
      </c>
      <c r="H93" s="4">
        <v>0</v>
      </c>
      <c r="I93" s="4">
        <v>22100</v>
      </c>
      <c r="J93" s="4">
        <v>2025150000</v>
      </c>
      <c r="K93" s="24">
        <f t="shared" si="16"/>
        <v>14297260000</v>
      </c>
      <c r="L93" s="4">
        <v>1366</v>
      </c>
      <c r="M93" s="4">
        <v>634</v>
      </c>
      <c r="N93" s="4">
        <v>54</v>
      </c>
      <c r="O93" s="4">
        <v>75</v>
      </c>
      <c r="P93" s="4">
        <v>442600</v>
      </c>
      <c r="Q93" s="4">
        <v>478800</v>
      </c>
      <c r="R93" s="5">
        <v>-1E-3</v>
      </c>
      <c r="S93" s="4">
        <v>930266</v>
      </c>
      <c r="T93" s="4">
        <f t="shared" si="13"/>
        <v>2491551.777777778</v>
      </c>
      <c r="U93" s="4">
        <f t="shared" si="17"/>
        <v>1779519</v>
      </c>
      <c r="V93" s="5">
        <v>7.6E-3</v>
      </c>
    </row>
    <row r="94" spans="1:22" x14ac:dyDescent="0.2">
      <c r="A94" s="16" t="s">
        <v>183</v>
      </c>
      <c r="B94" s="4">
        <v>68800</v>
      </c>
      <c r="C94" s="4">
        <v>72700</v>
      </c>
      <c r="D94" s="4">
        <v>-3900</v>
      </c>
      <c r="E94" s="4">
        <v>-382100000</v>
      </c>
      <c r="F94" s="4">
        <f t="shared" si="15"/>
        <v>-130270640000</v>
      </c>
      <c r="G94" s="4">
        <v>41300</v>
      </c>
      <c r="H94" s="4">
        <v>0</v>
      </c>
      <c r="I94" s="4">
        <v>41300</v>
      </c>
      <c r="J94" s="4">
        <v>3775980000</v>
      </c>
      <c r="K94" s="24">
        <f t="shared" si="16"/>
        <v>12272110000</v>
      </c>
      <c r="L94" s="4">
        <v>835</v>
      </c>
      <c r="M94" s="4">
        <v>1577</v>
      </c>
      <c r="N94" s="4">
        <v>128</v>
      </c>
      <c r="O94" s="4">
        <v>214</v>
      </c>
      <c r="P94" s="4">
        <v>567400</v>
      </c>
      <c r="Q94" s="4">
        <v>1076100</v>
      </c>
      <c r="R94" s="5">
        <v>-9.7000000000000003E-3</v>
      </c>
      <c r="S94" s="4">
        <v>1779519</v>
      </c>
      <c r="T94" s="4">
        <f t="shared" si="13"/>
        <v>2580555.875</v>
      </c>
      <c r="U94" s="4">
        <f t="shared" si="17"/>
        <v>1431421</v>
      </c>
      <c r="V94" s="5">
        <v>1.41E-2</v>
      </c>
    </row>
    <row r="95" spans="1:22" x14ac:dyDescent="0.2">
      <c r="A95" s="16" t="s">
        <v>182</v>
      </c>
      <c r="B95" s="4">
        <v>73100</v>
      </c>
      <c r="C95" s="4">
        <v>350510</v>
      </c>
      <c r="D95" s="4">
        <v>-277410</v>
      </c>
      <c r="E95" s="4">
        <v>-25506230000</v>
      </c>
      <c r="F95" s="4">
        <f t="shared" si="15"/>
        <v>-129888540000</v>
      </c>
      <c r="K95" s="24">
        <f t="shared" si="16"/>
        <v>8496130000</v>
      </c>
      <c r="L95" s="4">
        <v>1142</v>
      </c>
      <c r="M95" s="4">
        <v>1830</v>
      </c>
      <c r="N95" s="4">
        <v>139</v>
      </c>
      <c r="O95" s="4">
        <v>176</v>
      </c>
      <c r="P95" s="4">
        <v>667700</v>
      </c>
      <c r="Q95" s="4">
        <v>1009400</v>
      </c>
      <c r="R95" s="5">
        <v>0</v>
      </c>
      <c r="S95" s="4">
        <v>1798110</v>
      </c>
      <c r="T95" s="4">
        <f t="shared" si="13"/>
        <v>2692333.8571428573</v>
      </c>
      <c r="U95" s="4">
        <f t="shared" si="17"/>
        <v>1431421</v>
      </c>
      <c r="V95" s="5">
        <v>1.3999999999999999E-2</v>
      </c>
    </row>
    <row r="96" spans="1:22" x14ac:dyDescent="0.2">
      <c r="A96" s="16" t="s">
        <v>177</v>
      </c>
      <c r="B96" s="4">
        <v>155500</v>
      </c>
      <c r="C96" s="4">
        <v>760700</v>
      </c>
      <c r="D96" s="4">
        <v>-605200</v>
      </c>
      <c r="E96" s="4">
        <v>-56187670000</v>
      </c>
      <c r="F96" s="4">
        <f t="shared" si="15"/>
        <v>-104382310000</v>
      </c>
      <c r="G96" s="4">
        <v>24500</v>
      </c>
      <c r="H96" s="4">
        <v>0</v>
      </c>
      <c r="I96" s="4">
        <v>24500</v>
      </c>
      <c r="J96" s="4">
        <v>2264950000</v>
      </c>
      <c r="K96" s="24">
        <f t="shared" si="16"/>
        <v>8496130000</v>
      </c>
      <c r="L96" s="4">
        <v>1583</v>
      </c>
      <c r="M96" s="4">
        <v>4764</v>
      </c>
      <c r="N96" s="4">
        <v>133</v>
      </c>
      <c r="O96" s="4">
        <v>485</v>
      </c>
      <c r="P96" s="4">
        <v>822400</v>
      </c>
      <c r="Q96" s="4">
        <v>2737500</v>
      </c>
      <c r="R96" s="5">
        <v>-1.49E-2</v>
      </c>
      <c r="S96" s="4">
        <v>3883834</v>
      </c>
      <c r="T96" s="4">
        <f t="shared" si="13"/>
        <v>2493750.5</v>
      </c>
      <c r="U96" s="4">
        <f t="shared" si="17"/>
        <v>1431421</v>
      </c>
      <c r="V96" s="5">
        <v>2.9700000000000001E-2</v>
      </c>
    </row>
    <row r="97" spans="1:22" x14ac:dyDescent="0.2">
      <c r="A97" s="16" t="s">
        <v>175</v>
      </c>
      <c r="B97" s="4">
        <v>120400</v>
      </c>
      <c r="C97" s="4">
        <v>117700</v>
      </c>
      <c r="D97" s="4">
        <v>2700</v>
      </c>
      <c r="E97" s="4">
        <v>270380000</v>
      </c>
      <c r="F97" s="4">
        <f t="shared" si="15"/>
        <v>-48194640000</v>
      </c>
      <c r="G97" s="4">
        <v>7000</v>
      </c>
      <c r="H97" s="4">
        <v>65000</v>
      </c>
      <c r="I97" s="4">
        <v>-58000</v>
      </c>
      <c r="J97" s="4">
        <v>-5432470000</v>
      </c>
      <c r="K97" s="24">
        <f t="shared" si="16"/>
        <v>6231180000</v>
      </c>
      <c r="L97" s="4">
        <v>1630</v>
      </c>
      <c r="M97" s="4">
        <v>2495</v>
      </c>
      <c r="N97" s="4">
        <v>165</v>
      </c>
      <c r="O97" s="4">
        <v>210</v>
      </c>
      <c r="P97" s="4">
        <v>1002800</v>
      </c>
      <c r="Q97" s="4">
        <v>1321100</v>
      </c>
      <c r="R97" s="5">
        <v>-2.0999999999999999E-3</v>
      </c>
      <c r="S97" s="4">
        <v>2335700</v>
      </c>
      <c r="T97" s="4">
        <f t="shared" ref="T97:T102" si="18">AVERAGE(S98:S107)</f>
        <v>2525360.6</v>
      </c>
      <c r="U97" s="4">
        <f t="shared" si="17"/>
        <v>1431421</v>
      </c>
      <c r="V97" s="5">
        <v>1.6899999999999998E-2</v>
      </c>
    </row>
    <row r="98" spans="1:22" x14ac:dyDescent="0.2">
      <c r="A98" s="16" t="s">
        <v>174</v>
      </c>
      <c r="B98" s="4">
        <v>29100</v>
      </c>
      <c r="C98" s="4">
        <v>403700</v>
      </c>
      <c r="D98" s="4">
        <v>-374600</v>
      </c>
      <c r="E98" s="4">
        <v>-35515060000</v>
      </c>
      <c r="F98" s="4">
        <f t="shared" si="15"/>
        <v>-48465020000</v>
      </c>
      <c r="K98" s="24">
        <f t="shared" si="16"/>
        <v>11663650000</v>
      </c>
      <c r="L98" s="4">
        <v>1228</v>
      </c>
      <c r="M98" s="4">
        <v>2994</v>
      </c>
      <c r="N98" s="4">
        <v>138</v>
      </c>
      <c r="O98" s="4">
        <v>250</v>
      </c>
      <c r="P98" s="4">
        <v>740500</v>
      </c>
      <c r="Q98" s="4">
        <v>1608700</v>
      </c>
      <c r="R98" s="5">
        <v>-1.46E-2</v>
      </c>
      <c r="S98" s="4">
        <v>2565470</v>
      </c>
      <c r="T98" s="4">
        <f t="shared" si="18"/>
        <v>2515333.25</v>
      </c>
      <c r="U98" s="4">
        <f t="shared" si="17"/>
        <v>1431421</v>
      </c>
      <c r="V98" s="5">
        <v>2.6000000000000002E-2</v>
      </c>
    </row>
    <row r="99" spans="1:22" x14ac:dyDescent="0.2">
      <c r="A99" s="16" t="s">
        <v>164</v>
      </c>
      <c r="B99" s="4">
        <v>37200</v>
      </c>
      <c r="C99" s="4">
        <v>72500</v>
      </c>
      <c r="D99" s="4">
        <v>-35300</v>
      </c>
      <c r="E99" s="4">
        <v>-3371200000</v>
      </c>
      <c r="F99" s="4">
        <f t="shared" si="15"/>
        <v>-12949960000</v>
      </c>
      <c r="K99" s="24">
        <f t="shared" si="16"/>
        <v>11663650000</v>
      </c>
      <c r="L99" s="4">
        <v>744</v>
      </c>
      <c r="M99" s="4">
        <v>1279</v>
      </c>
      <c r="N99" s="4">
        <v>70</v>
      </c>
      <c r="O99" s="4">
        <v>171</v>
      </c>
      <c r="P99" s="4">
        <v>402600</v>
      </c>
      <c r="Q99" s="4">
        <v>975900</v>
      </c>
      <c r="R99" s="5">
        <v>-5.1999999999999998E-3</v>
      </c>
      <c r="S99" s="4">
        <v>1431421</v>
      </c>
      <c r="T99" s="4">
        <f t="shared" si="18"/>
        <v>2876637.3333333335</v>
      </c>
      <c r="U99" s="4">
        <f t="shared" si="17"/>
        <v>1467820</v>
      </c>
      <c r="V99" s="5">
        <v>1.9699999999999999E-2</v>
      </c>
    </row>
    <row r="100" spans="1:22" x14ac:dyDescent="0.2">
      <c r="A100" s="16" t="s">
        <v>156</v>
      </c>
      <c r="B100" s="4">
        <v>262300</v>
      </c>
      <c r="C100" s="4">
        <v>285764</v>
      </c>
      <c r="D100" s="4">
        <v>-23464</v>
      </c>
      <c r="E100" s="4">
        <v>-2183140000</v>
      </c>
      <c r="F100" s="4">
        <f t="shared" si="15"/>
        <v>-9578760000</v>
      </c>
      <c r="G100" s="4">
        <v>126000</v>
      </c>
      <c r="H100" s="4">
        <v>6000</v>
      </c>
      <c r="I100" s="4">
        <v>120000</v>
      </c>
      <c r="J100" s="4">
        <v>11663650000</v>
      </c>
      <c r="K100" s="24">
        <f t="shared" si="16"/>
        <v>11663650000</v>
      </c>
      <c r="L100" s="4">
        <v>3883</v>
      </c>
      <c r="M100" s="4">
        <v>3252</v>
      </c>
      <c r="N100" s="4">
        <v>653</v>
      </c>
      <c r="O100" s="4">
        <v>485</v>
      </c>
      <c r="P100" s="4">
        <v>2971600</v>
      </c>
      <c r="Q100" s="4">
        <v>2629500</v>
      </c>
      <c r="R100" s="5">
        <v>2.1299999999999999E-2</v>
      </c>
      <c r="S100" s="4">
        <v>5631449</v>
      </c>
      <c r="T100" s="4">
        <f t="shared" si="18"/>
        <v>1499231.5</v>
      </c>
      <c r="U100" s="4">
        <f t="shared" si="17"/>
        <v>1467820</v>
      </c>
      <c r="V100" s="5">
        <v>4.8499999999999995E-2</v>
      </c>
    </row>
    <row r="101" spans="1:22" x14ac:dyDescent="0.2">
      <c r="A101" s="16" t="s">
        <v>155</v>
      </c>
      <c r="B101" s="4">
        <v>115300</v>
      </c>
      <c r="C101" s="4">
        <v>354900</v>
      </c>
      <c r="D101" s="4">
        <v>-239600</v>
      </c>
      <c r="E101" s="4">
        <v>-22435510000</v>
      </c>
      <c r="F101" s="4">
        <f t="shared" si="15"/>
        <v>-7395620000</v>
      </c>
      <c r="K101" s="24">
        <f t="shared" si="16"/>
        <v>0</v>
      </c>
      <c r="L101" s="4">
        <v>872</v>
      </c>
      <c r="M101" s="4">
        <v>1025</v>
      </c>
      <c r="N101" s="4">
        <v>149</v>
      </c>
      <c r="O101" s="4">
        <v>111</v>
      </c>
      <c r="P101" s="4">
        <v>756000</v>
      </c>
      <c r="Q101" s="4">
        <v>605600</v>
      </c>
      <c r="R101" s="5">
        <v>2.2000000000000001E-3</v>
      </c>
      <c r="S101" s="4">
        <v>1530643</v>
      </c>
      <c r="T101" s="4">
        <f t="shared" si="18"/>
        <v>1467820</v>
      </c>
      <c r="U101" s="4">
        <f t="shared" si="17"/>
        <v>1467820</v>
      </c>
      <c r="V101" s="5">
        <v>8.6E-3</v>
      </c>
    </row>
    <row r="102" spans="1:22" x14ac:dyDescent="0.2">
      <c r="A102" s="16" t="s">
        <v>154</v>
      </c>
      <c r="B102" s="4">
        <v>172500</v>
      </c>
      <c r="C102" s="4">
        <v>12000</v>
      </c>
      <c r="D102" s="4">
        <v>160500</v>
      </c>
      <c r="E102" s="4">
        <v>15039890000</v>
      </c>
      <c r="F102" s="4">
        <f t="shared" si="15"/>
        <v>15039890000</v>
      </c>
      <c r="K102" s="24">
        <f t="shared" si="16"/>
        <v>0</v>
      </c>
      <c r="L102" s="4">
        <v>830</v>
      </c>
      <c r="M102" s="4">
        <v>1449</v>
      </c>
      <c r="N102" s="4">
        <v>106</v>
      </c>
      <c r="O102" s="4">
        <v>183</v>
      </c>
      <c r="P102" s="4">
        <v>511800</v>
      </c>
      <c r="Q102" s="4">
        <v>880900</v>
      </c>
      <c r="R102" s="5">
        <v>-6.3E-3</v>
      </c>
      <c r="S102" s="4">
        <v>1467820</v>
      </c>
      <c r="T102" s="4" t="e">
        <f t="shared" si="18"/>
        <v>#DIV/0!</v>
      </c>
      <c r="U102" s="4">
        <f t="shared" si="17"/>
        <v>0</v>
      </c>
      <c r="V102" s="5">
        <v>1.6899999999999998E-2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CFE6-EC18-9844-A2AD-287451FFDF57}">
  <sheetPr codeName="Sheet62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5"/>
    <col min="3" max="3" customWidth="true" width="14.1640625"/>
    <col min="4" max="4" customWidth="true" width="15.1640625"/>
    <col min="5" max="5" customWidth="true" width="18.3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5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204">
        <v>344</v>
      </c>
      <c r="B3" t="n" s="3205">
        <v>569800.0</v>
      </c>
      <c r="C3" t="n" s="3206">
        <v>80800.0</v>
      </c>
      <c r="D3" t="n" s="3207">
        <v>489000.0</v>
      </c>
      <c r="E3" t="n" s="3208">
        <v>1.143837E10</v>
      </c>
      <c r="G3" t="n" s="3194">
        <v>0.0</v>
      </c>
      <c r="H3" t="n" s="3195">
        <v>0.0</v>
      </c>
      <c r="I3" t="n" s="3196">
        <v>0.0</v>
      </c>
      <c r="J3" t="n" s="3197">
        <v>1.11849E9</v>
      </c>
      <c r="L3" t="n" s="3198">
        <v>1225.0</v>
      </c>
      <c r="M3" t="n" s="3199">
        <v>1974.0</v>
      </c>
      <c r="N3" t="n" s="3200">
        <v>202.0</v>
      </c>
      <c r="O3" t="n" s="3201">
        <v>277.0</v>
      </c>
      <c r="P3" t="n" s="3202">
        <v>3355300.0</v>
      </c>
      <c r="Q3" t="n" s="3203">
        <v>4501600.0</v>
      </c>
      <c r="R3" t="n" s="3192">
        <v>-0.0128</v>
      </c>
      <c r="S3" t="n" s="3191">
        <v>8688600.0</v>
      </c>
      <c r="V3" t="n" s="3193">
        <v>0.0169</v>
      </c>
    </row>
    <row r="4">
      <c r="A4" t="s" s="1137">
        <v>343</v>
      </c>
      <c r="B4" t="n" s="1138">
        <v>1022000.0</v>
      </c>
      <c r="C4" t="n" s="1139">
        <v>173900.0</v>
      </c>
      <c r="D4" t="n" s="1140">
        <v>848100.0</v>
      </c>
      <c r="E4" t="n" s="1141">
        <v>1.949357E10</v>
      </c>
      <c r="G4" t="n" s="1127">
        <v>0.0</v>
      </c>
      <c r="H4" t="n" s="1128">
        <v>0.0</v>
      </c>
      <c r="I4" t="n" s="1129">
        <v>0.0</v>
      </c>
      <c r="J4" t="n" s="1130">
        <v>2.472E9</v>
      </c>
      <c r="L4" t="n" s="1131">
        <v>2310.0</v>
      </c>
      <c r="M4" t="n" s="1132">
        <v>3100.0</v>
      </c>
      <c r="N4" t="n" s="1133">
        <v>326.0</v>
      </c>
      <c r="O4" t="n" s="1134">
        <v>411.0</v>
      </c>
      <c r="P4" t="n" s="1135">
        <v>5367600.0</v>
      </c>
      <c r="Q4" t="n" s="1136">
        <v>6780800.0</v>
      </c>
      <c r="R4" t="n" s="1125">
        <v>-0.0</v>
      </c>
      <c r="S4" t="n" s="1124">
        <v>1.305E7</v>
      </c>
      <c r="V4" t="n" s="1126">
        <v>0.0276</v>
      </c>
    </row>
    <row r="5" spans="1:22" x14ac:dyDescent="0.2">
      <c r="A5" s="16" t="s">
        <v>342</v>
      </c>
      <c r="B5" s="4">
        <v>21000</v>
      </c>
      <c r="C5" s="4">
        <v>1861506</v>
      </c>
      <c r="D5" s="4">
        <v>-1840506</v>
      </c>
      <c r="E5" s="4">
        <v>-44087900000</v>
      </c>
      <c r="F5" s="4">
        <f t="shared" ref="F5:F46" si="0">E5+F6</f>
        <v>-614771491145</v>
      </c>
      <c r="G5" s="4">
        <v>0</v>
      </c>
      <c r="H5" s="4">
        <v>0</v>
      </c>
      <c r="I5" s="4">
        <v>0</v>
      </c>
      <c r="J5" s="4">
        <v>-186095000</v>
      </c>
      <c r="K5" s="24">
        <f t="shared" ref="K5:K46" si="1">K6+J5</f>
        <v>477286356000</v>
      </c>
      <c r="L5" s="4">
        <v>3544</v>
      </c>
      <c r="M5" s="4">
        <v>4017</v>
      </c>
      <c r="N5" s="4">
        <v>524</v>
      </c>
      <c r="O5" s="4">
        <v>480</v>
      </c>
      <c r="P5" s="4">
        <v>8199400</v>
      </c>
      <c r="Q5" s="4">
        <v>9031000</v>
      </c>
      <c r="R5" s="5">
        <v>-1.6899999999999998E-2</v>
      </c>
      <c r="S5" s="4">
        <v>18554500</v>
      </c>
      <c r="T5" s="4">
        <f t="shared" ref="T5:T73" si="2">AVERAGE(S6:S15)</f>
        <v>16630360</v>
      </c>
      <c r="U5" s="4">
        <f t="shared" ref="U5:U46" si="3">MIN(S6:S10)</f>
        <v>15837600</v>
      </c>
      <c r="V5" s="5">
        <v>4.0999999999999995E-2</v>
      </c>
    </row>
    <row r="6" spans="1:22" x14ac:dyDescent="0.2">
      <c r="A6" s="16" t="s">
        <v>341</v>
      </c>
      <c r="B6" s="4">
        <v>7100</v>
      </c>
      <c r="C6" s="4">
        <v>1820774</v>
      </c>
      <c r="D6" s="4">
        <v>-1813674</v>
      </c>
      <c r="E6" s="4">
        <v>-43408490000</v>
      </c>
      <c r="F6" s="4">
        <f t="shared" si="0"/>
        <v>-570683591145</v>
      </c>
      <c r="G6" s="4">
        <v>0</v>
      </c>
      <c r="H6" s="4">
        <v>0</v>
      </c>
      <c r="I6" s="4">
        <v>0</v>
      </c>
      <c r="J6" s="4">
        <v>-186095000</v>
      </c>
      <c r="K6" s="24">
        <f t="shared" si="1"/>
        <v>477472451000</v>
      </c>
      <c r="L6" s="4">
        <v>2513</v>
      </c>
      <c r="M6" s="4">
        <v>2356</v>
      </c>
      <c r="N6" s="4">
        <v>447</v>
      </c>
      <c r="O6" s="4">
        <v>358</v>
      </c>
      <c r="P6" s="4">
        <v>10771000</v>
      </c>
      <c r="Q6" s="4">
        <v>6614800</v>
      </c>
      <c r="R6" s="5">
        <v>2.0999999999999999E-3</v>
      </c>
      <c r="S6" s="4">
        <v>18403000</v>
      </c>
      <c r="T6" s="4">
        <f t="shared" si="2"/>
        <v>15897470</v>
      </c>
      <c r="U6" s="4">
        <f t="shared" si="3"/>
        <v>13330000</v>
      </c>
      <c r="V6" s="5">
        <v>2.07E-2</v>
      </c>
    </row>
    <row r="7" spans="1:22" x14ac:dyDescent="0.2">
      <c r="A7" s="16" t="s">
        <v>340</v>
      </c>
      <c r="B7" s="4">
        <v>125157</v>
      </c>
      <c r="C7" s="4">
        <v>200500</v>
      </c>
      <c r="D7" s="4">
        <v>-75343</v>
      </c>
      <c r="E7" s="4">
        <v>-1880800000</v>
      </c>
      <c r="F7" s="4">
        <f t="shared" si="0"/>
        <v>-527275101145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477658546000</v>
      </c>
      <c r="L7" s="4">
        <v>4202</v>
      </c>
      <c r="M7" s="4">
        <v>2750</v>
      </c>
      <c r="N7" s="4">
        <v>545</v>
      </c>
      <c r="O7" s="4">
        <v>379</v>
      </c>
      <c r="P7" s="4">
        <v>9449500</v>
      </c>
      <c r="Q7" s="4">
        <v>5894000</v>
      </c>
      <c r="R7" s="5">
        <v>4.1399999999999999E-2</v>
      </c>
      <c r="S7" s="4">
        <v>16385500</v>
      </c>
      <c r="T7" s="4">
        <f t="shared" si="2"/>
        <v>15952540</v>
      </c>
      <c r="U7" s="4">
        <f t="shared" si="3"/>
        <v>13330000</v>
      </c>
      <c r="V7" s="5">
        <v>5.1799999999999999E-2</v>
      </c>
    </row>
    <row r="8" spans="1:22" x14ac:dyDescent="0.2">
      <c r="A8" s="16" t="s">
        <v>339</v>
      </c>
      <c r="B8" s="4">
        <v>1255800</v>
      </c>
      <c r="C8" s="4">
        <v>508800</v>
      </c>
      <c r="D8" s="4">
        <v>747000</v>
      </c>
      <c r="E8" s="4">
        <v>17568800000</v>
      </c>
      <c r="F8" s="4">
        <f t="shared" si="0"/>
        <v>-525394301145</v>
      </c>
      <c r="G8" s="4">
        <v>0</v>
      </c>
      <c r="H8" s="4">
        <v>0</v>
      </c>
      <c r="I8" s="4">
        <v>0</v>
      </c>
      <c r="J8" s="4">
        <v>53991560000</v>
      </c>
      <c r="K8" s="24">
        <f t="shared" si="1"/>
        <v>477658546000</v>
      </c>
      <c r="L8" s="4">
        <v>2969</v>
      </c>
      <c r="M8" s="4">
        <v>4611</v>
      </c>
      <c r="N8" s="4">
        <v>448</v>
      </c>
      <c r="O8" s="4">
        <v>712</v>
      </c>
      <c r="P8" s="4">
        <v>6668300</v>
      </c>
      <c r="Q8" s="4">
        <v>12678800</v>
      </c>
      <c r="R8" s="5">
        <v>-3.04E-2</v>
      </c>
      <c r="S8" s="4">
        <v>20256500</v>
      </c>
      <c r="T8" s="4">
        <f t="shared" si="2"/>
        <v>14751450</v>
      </c>
      <c r="U8" s="4">
        <f t="shared" si="3"/>
        <v>11181600</v>
      </c>
      <c r="V8" s="5">
        <v>4.4299999999999999E-2</v>
      </c>
    </row>
    <row r="9" spans="1:22" x14ac:dyDescent="0.2">
      <c r="A9" s="16" t="s">
        <v>338</v>
      </c>
      <c r="B9" s="4">
        <v>1419100</v>
      </c>
      <c r="C9" s="4">
        <v>218000</v>
      </c>
      <c r="D9" s="4">
        <v>1201100</v>
      </c>
      <c r="E9" s="4">
        <v>27768980000</v>
      </c>
      <c r="F9" s="4">
        <f t="shared" si="0"/>
        <v>-542963101145</v>
      </c>
      <c r="G9" s="4">
        <v>0</v>
      </c>
      <c r="H9" s="4">
        <v>0</v>
      </c>
      <c r="I9" s="4">
        <v>0</v>
      </c>
      <c r="J9" s="4">
        <v>-196065000</v>
      </c>
      <c r="K9" s="24">
        <f t="shared" si="1"/>
        <v>423666986000</v>
      </c>
      <c r="L9" s="4">
        <v>5939</v>
      </c>
      <c r="M9" s="4">
        <v>3556</v>
      </c>
      <c r="N9" s="4">
        <v>836</v>
      </c>
      <c r="O9" s="4">
        <v>535</v>
      </c>
      <c r="P9" s="4">
        <v>12776800</v>
      </c>
      <c r="Q9" s="4">
        <v>9029200</v>
      </c>
      <c r="R9" s="5">
        <v>4.41E-2</v>
      </c>
      <c r="S9" s="4">
        <v>22776600</v>
      </c>
      <c r="T9" s="4">
        <f t="shared" si="2"/>
        <v>13319380</v>
      </c>
      <c r="U9" s="4">
        <f t="shared" si="3"/>
        <v>11181600</v>
      </c>
      <c r="V9" s="5">
        <v>5.6500000000000002E-2</v>
      </c>
    </row>
    <row r="10" spans="1:22" x14ac:dyDescent="0.2">
      <c r="A10" s="16" t="s">
        <v>337</v>
      </c>
      <c r="B10" s="4">
        <v>91600</v>
      </c>
      <c r="C10" s="4">
        <v>577861</v>
      </c>
      <c r="D10" s="4">
        <v>-486261</v>
      </c>
      <c r="E10" s="4">
        <v>-11116100000</v>
      </c>
      <c r="F10" s="4">
        <f t="shared" si="0"/>
        <v>-570732081145</v>
      </c>
      <c r="G10" s="4">
        <v>0</v>
      </c>
      <c r="H10" s="4">
        <v>0</v>
      </c>
      <c r="I10" s="4">
        <v>0</v>
      </c>
      <c r="J10" s="4">
        <v>-11375092000</v>
      </c>
      <c r="K10" s="24">
        <f t="shared" si="1"/>
        <v>423863051000</v>
      </c>
      <c r="L10" s="4">
        <v>2422</v>
      </c>
      <c r="M10" s="4">
        <v>5243</v>
      </c>
      <c r="N10" s="4">
        <v>305</v>
      </c>
      <c r="O10" s="4">
        <v>593</v>
      </c>
      <c r="P10" s="4">
        <v>4808600</v>
      </c>
      <c r="Q10" s="4">
        <v>9897800</v>
      </c>
      <c r="R10" s="5">
        <v>-2.64E-2</v>
      </c>
      <c r="S10" s="4">
        <v>15837600</v>
      </c>
      <c r="T10" s="4">
        <f t="shared" si="2"/>
        <v>12790970</v>
      </c>
      <c r="U10" s="4">
        <f t="shared" si="3"/>
        <v>11181600</v>
      </c>
      <c r="V10" s="5">
        <v>3.8300000000000001E-2</v>
      </c>
    </row>
    <row r="11" spans="1:22" x14ac:dyDescent="0.2">
      <c r="A11" s="16" t="s">
        <v>336</v>
      </c>
      <c r="B11" s="4">
        <v>1000</v>
      </c>
      <c r="C11" s="4">
        <v>307106</v>
      </c>
      <c r="D11" s="4">
        <v>-306106</v>
      </c>
      <c r="E11" s="4">
        <v>-7094510000</v>
      </c>
      <c r="F11" s="4">
        <f t="shared" si="0"/>
        <v>-559615981145</v>
      </c>
      <c r="G11" s="4">
        <v>0</v>
      </c>
      <c r="H11" s="4">
        <v>0</v>
      </c>
      <c r="I11" s="4">
        <v>0</v>
      </c>
      <c r="J11" s="4">
        <v>2089660000</v>
      </c>
      <c r="K11" s="24">
        <f t="shared" si="1"/>
        <v>435238143000</v>
      </c>
      <c r="L11" s="4">
        <v>1901</v>
      </c>
      <c r="M11" s="4">
        <v>3185</v>
      </c>
      <c r="N11" s="4">
        <v>288</v>
      </c>
      <c r="O11" s="4">
        <v>448</v>
      </c>
      <c r="P11" s="4">
        <v>5063200</v>
      </c>
      <c r="Q11" s="4">
        <v>7358000</v>
      </c>
      <c r="R11" s="5">
        <v>0</v>
      </c>
      <c r="S11" s="4">
        <v>13330000</v>
      </c>
      <c r="T11" s="4">
        <f t="shared" si="2"/>
        <v>13341340</v>
      </c>
      <c r="U11" s="4">
        <f t="shared" si="3"/>
        <v>11074100</v>
      </c>
      <c r="V11" s="5">
        <v>2.7799999999999998E-2</v>
      </c>
    </row>
    <row r="12" spans="1:22" x14ac:dyDescent="0.2">
      <c r="A12" s="16" t="s">
        <v>335</v>
      </c>
      <c r="B12" s="4">
        <v>21000</v>
      </c>
      <c r="C12" s="4">
        <v>720000</v>
      </c>
      <c r="D12" s="4">
        <v>-699000</v>
      </c>
      <c r="E12" s="4">
        <v>-16499730000</v>
      </c>
      <c r="F12" s="4">
        <f t="shared" si="0"/>
        <v>-552521471145</v>
      </c>
      <c r="G12" s="4">
        <v>0</v>
      </c>
      <c r="H12" s="4">
        <v>0</v>
      </c>
      <c r="I12" s="4">
        <v>0</v>
      </c>
      <c r="J12" s="4">
        <v>3906060000</v>
      </c>
      <c r="K12" s="24">
        <f t="shared" si="1"/>
        <v>433148483000</v>
      </c>
      <c r="L12" s="4">
        <v>4778</v>
      </c>
      <c r="M12" s="4">
        <v>3358</v>
      </c>
      <c r="N12" s="4">
        <v>615</v>
      </c>
      <c r="O12" s="4">
        <v>449</v>
      </c>
      <c r="P12" s="4">
        <v>10260000</v>
      </c>
      <c r="Q12" s="4">
        <v>7918000</v>
      </c>
      <c r="R12" s="5">
        <v>1.7500000000000002E-2</v>
      </c>
      <c r="S12" s="4">
        <v>18859400</v>
      </c>
      <c r="T12" s="4">
        <f t="shared" si="2"/>
        <v>12323500</v>
      </c>
      <c r="U12" s="4">
        <f t="shared" si="3"/>
        <v>11074100</v>
      </c>
      <c r="V12" s="5">
        <v>2.9500000000000002E-2</v>
      </c>
    </row>
    <row r="13" spans="1:22" x14ac:dyDescent="0.2">
      <c r="A13" s="16" t="s">
        <v>333</v>
      </c>
      <c r="B13" s="4">
        <v>31300</v>
      </c>
      <c r="C13" s="4">
        <v>41900</v>
      </c>
      <c r="D13" s="4">
        <v>-10600</v>
      </c>
      <c r="E13" s="4">
        <v>-231570000</v>
      </c>
      <c r="F13" s="4">
        <f t="shared" si="0"/>
        <v>-536021741145</v>
      </c>
      <c r="G13" s="4">
        <v>0</v>
      </c>
      <c r="H13" s="4">
        <v>0</v>
      </c>
      <c r="I13" s="4">
        <v>0</v>
      </c>
      <c r="J13" s="4">
        <v>24435655000</v>
      </c>
      <c r="K13" s="24">
        <f t="shared" si="1"/>
        <v>429242423000</v>
      </c>
      <c r="L13" s="4">
        <v>2643</v>
      </c>
      <c r="M13" s="4">
        <v>1929</v>
      </c>
      <c r="N13" s="4">
        <v>368</v>
      </c>
      <c r="O13" s="4">
        <v>199</v>
      </c>
      <c r="P13" s="4">
        <v>6570100</v>
      </c>
      <c r="Q13" s="4">
        <v>3463000</v>
      </c>
      <c r="R13" s="5">
        <v>1.78E-2</v>
      </c>
      <c r="S13" s="4">
        <v>11181600</v>
      </c>
      <c r="T13" s="4">
        <f t="shared" si="2"/>
        <v>12131000</v>
      </c>
      <c r="U13" s="4">
        <f t="shared" si="3"/>
        <v>8245600</v>
      </c>
      <c r="V13" s="5">
        <v>1.9699999999999999E-2</v>
      </c>
    </row>
    <row r="14" spans="1:22" x14ac:dyDescent="0.2">
      <c r="A14" s="16" t="s">
        <v>332</v>
      </c>
      <c r="B14" s="4">
        <v>342500</v>
      </c>
      <c r="C14" s="4">
        <v>21330</v>
      </c>
      <c r="D14" s="4">
        <v>321170</v>
      </c>
      <c r="E14" s="4">
        <v>7244471734</v>
      </c>
      <c r="F14" s="4">
        <f t="shared" si="0"/>
        <v>-535790171145</v>
      </c>
      <c r="G14" s="4">
        <v>0</v>
      </c>
      <c r="H14" s="4">
        <v>0</v>
      </c>
      <c r="I14" s="4">
        <v>0</v>
      </c>
      <c r="J14" s="4">
        <v>24435655000</v>
      </c>
      <c r="K14" s="24">
        <f t="shared" si="1"/>
        <v>404806768000</v>
      </c>
      <c r="L14" s="4">
        <v>1888</v>
      </c>
      <c r="M14" s="4">
        <v>2102</v>
      </c>
      <c r="N14" s="4">
        <v>334</v>
      </c>
      <c r="O14" s="4">
        <v>386</v>
      </c>
      <c r="P14" s="4">
        <v>5741700</v>
      </c>
      <c r="Q14" s="4">
        <v>7114300</v>
      </c>
      <c r="R14" s="5">
        <v>2.3E-3</v>
      </c>
      <c r="S14" s="4">
        <v>13542900</v>
      </c>
      <c r="T14" s="4">
        <f t="shared" si="2"/>
        <v>11819230</v>
      </c>
      <c r="U14" s="4">
        <f t="shared" si="3"/>
        <v>8245600</v>
      </c>
      <c r="V14" s="5">
        <v>1.54E-2</v>
      </c>
    </row>
    <row r="15" spans="1:22" x14ac:dyDescent="0.2">
      <c r="A15" s="16" t="s">
        <v>331</v>
      </c>
      <c r="B15" s="4">
        <v>88400</v>
      </c>
      <c r="C15" s="4">
        <v>75300</v>
      </c>
      <c r="D15" s="4">
        <v>13100</v>
      </c>
      <c r="E15" s="4">
        <v>293240000</v>
      </c>
      <c r="F15" s="4">
        <f t="shared" si="0"/>
        <v>-543034642879</v>
      </c>
      <c r="G15" s="4">
        <v>0</v>
      </c>
      <c r="H15" s="4">
        <v>0</v>
      </c>
      <c r="I15" s="4">
        <v>0</v>
      </c>
      <c r="J15" s="4">
        <v>5688875000</v>
      </c>
      <c r="K15" s="24">
        <f t="shared" si="1"/>
        <v>380371113000</v>
      </c>
      <c r="L15" s="4">
        <v>3517</v>
      </c>
      <c r="M15" s="4">
        <v>2387</v>
      </c>
      <c r="N15" s="4">
        <v>516</v>
      </c>
      <c r="O15" s="4">
        <v>354</v>
      </c>
      <c r="P15" s="4">
        <v>8346000</v>
      </c>
      <c r="Q15" s="4">
        <v>6579600</v>
      </c>
      <c r="R15" s="5">
        <v>1.5900000000000001E-2</v>
      </c>
      <c r="S15" s="4">
        <v>15730500</v>
      </c>
      <c r="T15" s="4">
        <f t="shared" si="2"/>
        <v>11290510</v>
      </c>
      <c r="U15" s="4">
        <f t="shared" si="3"/>
        <v>8245600</v>
      </c>
      <c r="V15" s="5">
        <v>2.4199999999999999E-2</v>
      </c>
    </row>
    <row r="16" spans="1:22" x14ac:dyDescent="0.2">
      <c r="A16" s="16" t="s">
        <v>330</v>
      </c>
      <c r="B16" s="4">
        <v>49500</v>
      </c>
      <c r="C16" s="4">
        <v>81996</v>
      </c>
      <c r="D16" s="4">
        <v>-32496</v>
      </c>
      <c r="E16" s="4">
        <v>-720010000</v>
      </c>
      <c r="F16" s="4">
        <f t="shared" si="0"/>
        <v>-543327882879</v>
      </c>
      <c r="G16" s="4">
        <v>0</v>
      </c>
      <c r="H16" s="4">
        <v>0</v>
      </c>
      <c r="I16" s="4">
        <v>0</v>
      </c>
      <c r="J16" s="4">
        <v>8520370000</v>
      </c>
      <c r="K16" s="24">
        <f t="shared" si="1"/>
        <v>374682238000</v>
      </c>
      <c r="L16" s="4">
        <v>2029</v>
      </c>
      <c r="M16" s="4">
        <v>1515</v>
      </c>
      <c r="N16" s="4">
        <v>331</v>
      </c>
      <c r="O16" s="4">
        <v>246</v>
      </c>
      <c r="P16" s="4">
        <v>5296200</v>
      </c>
      <c r="Q16" s="4">
        <v>4549000</v>
      </c>
      <c r="R16" s="5">
        <v>0</v>
      </c>
      <c r="S16" s="4">
        <v>11074100</v>
      </c>
      <c r="T16" s="4">
        <f t="shared" si="2"/>
        <v>11412250</v>
      </c>
      <c r="U16" s="4">
        <f t="shared" si="3"/>
        <v>8245600</v>
      </c>
      <c r="V16" s="5">
        <v>1.78E-2</v>
      </c>
    </row>
    <row r="17" spans="1:22" x14ac:dyDescent="0.2">
      <c r="A17" s="16" t="s">
        <v>329</v>
      </c>
      <c r="B17" s="4">
        <v>233900</v>
      </c>
      <c r="C17" s="4">
        <v>1056200</v>
      </c>
      <c r="D17" s="4">
        <v>-822300</v>
      </c>
      <c r="E17" s="4">
        <v>-18267985515</v>
      </c>
      <c r="F17" s="4">
        <f t="shared" si="0"/>
        <v>-542607872879</v>
      </c>
      <c r="G17" s="4">
        <v>0</v>
      </c>
      <c r="H17" s="4">
        <v>0</v>
      </c>
      <c r="I17" s="4">
        <v>0</v>
      </c>
      <c r="J17" s="4">
        <v>11518320000</v>
      </c>
      <c r="K17" s="24">
        <f t="shared" si="1"/>
        <v>366161868000</v>
      </c>
      <c r="L17" s="4">
        <v>2604</v>
      </c>
      <c r="M17" s="4">
        <v>2885</v>
      </c>
      <c r="N17" s="4">
        <v>430</v>
      </c>
      <c r="O17" s="4">
        <v>509</v>
      </c>
      <c r="P17" s="4">
        <v>7594000</v>
      </c>
      <c r="Q17" s="4">
        <v>8416500</v>
      </c>
      <c r="R17" s="5">
        <v>1.8500000000000003E-2</v>
      </c>
      <c r="S17" s="4">
        <v>16936200</v>
      </c>
      <c r="T17" s="4">
        <f t="shared" si="2"/>
        <v>10840030</v>
      </c>
      <c r="U17" s="4">
        <f t="shared" si="3"/>
        <v>8245600</v>
      </c>
      <c r="V17" s="5">
        <v>3.5499999999999997E-2</v>
      </c>
    </row>
    <row r="18" spans="1:22" x14ac:dyDescent="0.2">
      <c r="A18" s="16" t="s">
        <v>328</v>
      </c>
      <c r="B18" s="4">
        <v>75300</v>
      </c>
      <c r="C18" s="4">
        <v>302000</v>
      </c>
      <c r="D18" s="4">
        <v>-226700</v>
      </c>
      <c r="E18" s="4">
        <v>-4886010000</v>
      </c>
      <c r="F18" s="4">
        <f t="shared" si="0"/>
        <v>-524339887364</v>
      </c>
      <c r="G18" s="4">
        <v>0</v>
      </c>
      <c r="H18" s="4">
        <v>0</v>
      </c>
      <c r="I18" s="4">
        <v>0</v>
      </c>
      <c r="J18" s="4">
        <v>-321350000</v>
      </c>
      <c r="K18" s="24">
        <f t="shared" si="1"/>
        <v>354643548000</v>
      </c>
      <c r="L18" s="4">
        <v>1415</v>
      </c>
      <c r="M18" s="4">
        <v>2016</v>
      </c>
      <c r="N18" s="4">
        <v>196</v>
      </c>
      <c r="O18" s="4">
        <v>255</v>
      </c>
      <c r="P18" s="4">
        <v>3198000</v>
      </c>
      <c r="Q18" s="4">
        <v>4672800</v>
      </c>
      <c r="R18" s="5">
        <v>2.3999999999999998E-3</v>
      </c>
      <c r="S18" s="4">
        <v>8245600</v>
      </c>
      <c r="T18" s="4">
        <f t="shared" si="2"/>
        <v>11020400</v>
      </c>
      <c r="U18" s="4">
        <f t="shared" si="3"/>
        <v>8455900</v>
      </c>
      <c r="V18" s="5">
        <v>1.84E-2</v>
      </c>
    </row>
    <row r="19" spans="1:22" x14ac:dyDescent="0.2">
      <c r="A19" s="16" t="s">
        <v>327</v>
      </c>
      <c r="B19" s="4">
        <v>10601</v>
      </c>
      <c r="C19" s="4">
        <v>39600</v>
      </c>
      <c r="D19" s="4">
        <v>-28999</v>
      </c>
      <c r="E19" s="4">
        <v>-632830000</v>
      </c>
      <c r="F19" s="4">
        <f t="shared" si="0"/>
        <v>-519453877364</v>
      </c>
      <c r="G19" s="4">
        <v>0</v>
      </c>
      <c r="H19" s="4">
        <v>0</v>
      </c>
      <c r="I19" s="4">
        <v>0</v>
      </c>
      <c r="J19" s="4">
        <v>20872620000</v>
      </c>
      <c r="K19" s="24">
        <f t="shared" si="1"/>
        <v>354964898000</v>
      </c>
      <c r="L19" s="4">
        <v>1056</v>
      </c>
      <c r="M19" s="4">
        <v>2165</v>
      </c>
      <c r="N19" s="4">
        <v>135</v>
      </c>
      <c r="O19" s="4">
        <v>293</v>
      </c>
      <c r="P19" s="4">
        <v>2444800</v>
      </c>
      <c r="Q19" s="4">
        <v>5329500</v>
      </c>
      <c r="R19" s="5">
        <v>-9.1999999999999998E-3</v>
      </c>
      <c r="S19" s="4">
        <v>8455900</v>
      </c>
      <c r="T19" s="4">
        <f t="shared" si="2"/>
        <v>11153720</v>
      </c>
      <c r="U19" s="4">
        <f t="shared" si="3"/>
        <v>8681000</v>
      </c>
      <c r="V19" s="5">
        <v>1.8200000000000001E-2</v>
      </c>
    </row>
    <row r="20" spans="1:22" x14ac:dyDescent="0.2">
      <c r="A20" s="16" t="s">
        <v>326</v>
      </c>
      <c r="B20" s="4">
        <v>216000</v>
      </c>
      <c r="C20" s="4">
        <v>408800</v>
      </c>
      <c r="D20" s="4">
        <v>-192800</v>
      </c>
      <c r="E20" s="4">
        <v>-4172070000</v>
      </c>
      <c r="F20" s="4">
        <f t="shared" si="0"/>
        <v>-518821047364</v>
      </c>
      <c r="G20" s="4">
        <v>0</v>
      </c>
      <c r="H20" s="4">
        <v>0</v>
      </c>
      <c r="I20" s="4">
        <v>0</v>
      </c>
      <c r="J20" s="4">
        <v>20872620000</v>
      </c>
      <c r="K20" s="24">
        <f t="shared" si="1"/>
        <v>334092278000</v>
      </c>
      <c r="L20" s="4">
        <v>1965</v>
      </c>
      <c r="M20" s="4">
        <v>2646</v>
      </c>
      <c r="N20" s="4">
        <v>236</v>
      </c>
      <c r="O20" s="4">
        <v>307</v>
      </c>
      <c r="P20" s="4">
        <v>4433800</v>
      </c>
      <c r="Q20" s="4">
        <v>5429900</v>
      </c>
      <c r="R20" s="5">
        <v>-2.2000000000000001E-3</v>
      </c>
      <c r="S20" s="4">
        <v>10553500</v>
      </c>
      <c r="T20" s="4">
        <f t="shared" si="2"/>
        <v>12190610</v>
      </c>
      <c r="U20" s="4">
        <f t="shared" si="3"/>
        <v>8681000</v>
      </c>
      <c r="V20" s="5">
        <v>2.06E-2</v>
      </c>
    </row>
    <row r="21" spans="1:22" x14ac:dyDescent="0.2">
      <c r="A21" s="16" t="s">
        <v>325</v>
      </c>
      <c r="B21" s="4">
        <v>1068600</v>
      </c>
      <c r="C21" s="4">
        <v>206007</v>
      </c>
      <c r="D21" s="4">
        <v>862593</v>
      </c>
      <c r="E21" s="4">
        <v>18621600000</v>
      </c>
      <c r="F21" s="4">
        <f t="shared" si="0"/>
        <v>-514648977364</v>
      </c>
      <c r="G21" s="4">
        <v>0</v>
      </c>
      <c r="H21" s="4">
        <v>0</v>
      </c>
      <c r="I21" s="4">
        <v>0</v>
      </c>
      <c r="J21" s="4">
        <v>20846645000</v>
      </c>
      <c r="K21" s="24">
        <f t="shared" si="1"/>
        <v>313219658000</v>
      </c>
      <c r="L21" s="4">
        <v>4257</v>
      </c>
      <c r="M21" s="4">
        <v>3235</v>
      </c>
      <c r="N21" s="4">
        <v>600</v>
      </c>
      <c r="O21" s="4">
        <v>477</v>
      </c>
      <c r="P21" s="4">
        <v>10027800</v>
      </c>
      <c r="Q21" s="4">
        <v>7909000</v>
      </c>
      <c r="R21" s="5">
        <v>2.8199999999999999E-2</v>
      </c>
      <c r="S21" s="4">
        <v>18833700</v>
      </c>
      <c r="T21" s="4">
        <f t="shared" si="2"/>
        <v>11818460</v>
      </c>
      <c r="U21" s="4">
        <f t="shared" si="3"/>
        <v>8681000</v>
      </c>
      <c r="V21" s="5">
        <v>3.6200000000000003E-2</v>
      </c>
    </row>
    <row r="22" spans="1:22" x14ac:dyDescent="0.2">
      <c r="A22" s="16" t="s">
        <v>324</v>
      </c>
      <c r="B22" s="4">
        <v>177700</v>
      </c>
      <c r="C22" s="4">
        <v>7000</v>
      </c>
      <c r="D22" s="4">
        <v>170700</v>
      </c>
      <c r="E22" s="4">
        <v>3626370000</v>
      </c>
      <c r="F22" s="4">
        <f t="shared" si="0"/>
        <v>-533270577364</v>
      </c>
      <c r="G22" s="4">
        <v>0</v>
      </c>
      <c r="H22" s="4">
        <v>0</v>
      </c>
      <c r="I22" s="4">
        <v>0</v>
      </c>
      <c r="J22" s="4">
        <v>23937100000</v>
      </c>
      <c r="K22" s="24">
        <f t="shared" si="1"/>
        <v>292373013000</v>
      </c>
      <c r="L22" s="4">
        <v>3168</v>
      </c>
      <c r="M22" s="4">
        <v>1964</v>
      </c>
      <c r="N22" s="4">
        <v>279</v>
      </c>
      <c r="O22" s="4">
        <v>219</v>
      </c>
      <c r="P22" s="4">
        <v>4363800</v>
      </c>
      <c r="Q22" s="4">
        <v>3660800</v>
      </c>
      <c r="R22" s="5">
        <v>3.15E-2</v>
      </c>
      <c r="S22" s="4">
        <v>8681000</v>
      </c>
      <c r="T22" s="4">
        <f t="shared" si="2"/>
        <v>14028350</v>
      </c>
      <c r="U22" s="4">
        <f t="shared" si="3"/>
        <v>9256600</v>
      </c>
      <c r="V22" s="5">
        <v>2.81E-2</v>
      </c>
    </row>
    <row r="23" spans="1:22" x14ac:dyDescent="0.2">
      <c r="A23" s="16" t="s">
        <v>323</v>
      </c>
      <c r="B23" s="4">
        <v>215400</v>
      </c>
      <c r="C23" s="4">
        <v>519200</v>
      </c>
      <c r="D23" s="4">
        <v>-303800</v>
      </c>
      <c r="E23" s="4">
        <v>-6372220000</v>
      </c>
      <c r="F23" s="4">
        <f t="shared" si="0"/>
        <v>-536896947364</v>
      </c>
      <c r="G23" s="4">
        <v>0</v>
      </c>
      <c r="H23" s="4">
        <v>0</v>
      </c>
      <c r="I23" s="4">
        <v>0</v>
      </c>
      <c r="J23" s="4">
        <v>43325850000</v>
      </c>
      <c r="K23" s="24">
        <f t="shared" si="1"/>
        <v>268435913000</v>
      </c>
      <c r="L23" s="4">
        <v>1579</v>
      </c>
      <c r="M23" s="4">
        <v>2686</v>
      </c>
      <c r="N23" s="4">
        <v>198</v>
      </c>
      <c r="O23" s="4">
        <v>270</v>
      </c>
      <c r="P23" s="4">
        <v>3418300</v>
      </c>
      <c r="Q23" s="4">
        <v>4911500</v>
      </c>
      <c r="R23" s="5">
        <v>-1.4499999999999999E-2</v>
      </c>
      <c r="S23" s="4">
        <v>9256600</v>
      </c>
      <c r="T23" s="4">
        <f t="shared" si="2"/>
        <v>15778240</v>
      </c>
      <c r="U23" s="4">
        <f t="shared" si="3"/>
        <v>10049300</v>
      </c>
      <c r="V23" s="5">
        <v>2.1400000000000002E-2</v>
      </c>
    </row>
    <row r="24" spans="1:22" x14ac:dyDescent="0.2">
      <c r="A24" s="16" t="s">
        <v>322</v>
      </c>
      <c r="B24" s="4">
        <v>277400</v>
      </c>
      <c r="C24" s="4">
        <v>168500</v>
      </c>
      <c r="D24" s="4">
        <v>108900</v>
      </c>
      <c r="E24" s="4">
        <v>2337430000</v>
      </c>
      <c r="F24" s="4">
        <f t="shared" si="0"/>
        <v>-530524727364</v>
      </c>
      <c r="G24" s="4">
        <v>0</v>
      </c>
      <c r="H24" s="4">
        <v>0</v>
      </c>
      <c r="I24" s="4">
        <v>0</v>
      </c>
      <c r="J24" s="4">
        <v>27151615000</v>
      </c>
      <c r="K24" s="24">
        <f t="shared" si="1"/>
        <v>225110063000</v>
      </c>
      <c r="L24" s="4">
        <v>2595</v>
      </c>
      <c r="M24" s="4">
        <v>1896</v>
      </c>
      <c r="N24" s="4">
        <v>335</v>
      </c>
      <c r="O24" s="4">
        <v>262</v>
      </c>
      <c r="P24" s="4">
        <v>5482400</v>
      </c>
      <c r="Q24" s="4">
        <v>4346700</v>
      </c>
      <c r="R24" s="5">
        <v>2.7000000000000003E-2</v>
      </c>
      <c r="S24" s="4">
        <v>10425200</v>
      </c>
      <c r="T24" s="4">
        <f t="shared" si="2"/>
        <v>15931980</v>
      </c>
      <c r="U24" s="4">
        <f t="shared" si="3"/>
        <v>9789100</v>
      </c>
      <c r="V24" s="5">
        <v>3.8100000000000002E-2</v>
      </c>
    </row>
    <row r="25" spans="1:22" x14ac:dyDescent="0.2">
      <c r="A25" s="16" t="s">
        <v>321</v>
      </c>
      <c r="B25" s="4">
        <v>102700</v>
      </c>
      <c r="C25" s="4">
        <v>493300</v>
      </c>
      <c r="D25" s="4">
        <v>-390600</v>
      </c>
      <c r="E25" s="4">
        <v>-8058090000</v>
      </c>
      <c r="F25" s="4">
        <f t="shared" si="0"/>
        <v>-532862157364</v>
      </c>
      <c r="G25" s="4">
        <v>0</v>
      </c>
      <c r="H25" s="4">
        <v>0</v>
      </c>
      <c r="I25" s="4">
        <v>0</v>
      </c>
      <c r="J25" s="4">
        <v>44295690000</v>
      </c>
      <c r="K25" s="24">
        <f t="shared" si="1"/>
        <v>197958448000</v>
      </c>
      <c r="L25" s="4">
        <v>1769</v>
      </c>
      <c r="M25" s="4">
        <v>2373</v>
      </c>
      <c r="N25" s="4">
        <v>237</v>
      </c>
      <c r="O25" s="4">
        <v>343</v>
      </c>
      <c r="P25" s="4">
        <v>4148900</v>
      </c>
      <c r="Q25" s="4">
        <v>5504400</v>
      </c>
      <c r="R25" s="5">
        <v>-1.9599999999999999E-2</v>
      </c>
      <c r="S25" s="4">
        <v>10443300</v>
      </c>
      <c r="T25" s="4">
        <f t="shared" si="2"/>
        <v>16562740</v>
      </c>
      <c r="U25" s="4">
        <f t="shared" si="3"/>
        <v>9789100</v>
      </c>
      <c r="V25" s="5">
        <v>2.1700000000000001E-2</v>
      </c>
    </row>
    <row r="26" spans="1:22" x14ac:dyDescent="0.2">
      <c r="A26" s="16" t="s">
        <v>320</v>
      </c>
      <c r="B26" s="4">
        <v>32000</v>
      </c>
      <c r="C26" s="4">
        <v>1779100</v>
      </c>
      <c r="D26" s="4">
        <v>-1747100</v>
      </c>
      <c r="E26" s="4">
        <v>-35386810000</v>
      </c>
      <c r="F26" s="4">
        <f t="shared" si="0"/>
        <v>-524804067364</v>
      </c>
      <c r="G26" s="4">
        <v>0</v>
      </c>
      <c r="H26" s="4">
        <v>0</v>
      </c>
      <c r="I26" s="4">
        <v>0</v>
      </c>
      <c r="J26" s="4">
        <v>39353415000</v>
      </c>
      <c r="K26" s="24">
        <f t="shared" si="1"/>
        <v>153662758000</v>
      </c>
      <c r="L26" s="4">
        <v>2531</v>
      </c>
      <c r="M26" s="4">
        <v>1905</v>
      </c>
      <c r="N26" s="4">
        <v>349</v>
      </c>
      <c r="O26" s="4">
        <v>265</v>
      </c>
      <c r="P26" s="4">
        <v>6478400</v>
      </c>
      <c r="Q26" s="4">
        <v>4637700</v>
      </c>
      <c r="R26" s="5">
        <v>2.4700000000000003E-2</v>
      </c>
      <c r="S26" s="4">
        <v>12291500</v>
      </c>
      <c r="T26" s="4">
        <f t="shared" si="2"/>
        <v>16575390</v>
      </c>
      <c r="U26" s="4">
        <f t="shared" si="3"/>
        <v>9789100</v>
      </c>
      <c r="V26" s="5">
        <v>3.61E-2</v>
      </c>
    </row>
    <row r="27" spans="1:22" x14ac:dyDescent="0.2">
      <c r="A27" s="16" t="s">
        <v>319</v>
      </c>
      <c r="B27" s="4">
        <v>1030574</v>
      </c>
      <c r="C27" s="4">
        <v>649300</v>
      </c>
      <c r="D27" s="4">
        <v>381274</v>
      </c>
      <c r="E27" s="4">
        <v>7613330000</v>
      </c>
      <c r="F27" s="4">
        <f t="shared" si="0"/>
        <v>-489417257364</v>
      </c>
      <c r="G27" s="4">
        <v>0</v>
      </c>
      <c r="H27" s="4">
        <v>0</v>
      </c>
      <c r="I27" s="4">
        <v>0</v>
      </c>
      <c r="J27" s="4">
        <v>976675000</v>
      </c>
      <c r="K27" s="24">
        <f t="shared" si="1"/>
        <v>114309343000</v>
      </c>
      <c r="L27" s="4">
        <v>4008</v>
      </c>
      <c r="M27" s="4">
        <v>2390</v>
      </c>
      <c r="N27" s="4">
        <v>319</v>
      </c>
      <c r="O27" s="4">
        <v>236</v>
      </c>
      <c r="P27" s="4">
        <v>6227000</v>
      </c>
      <c r="Q27" s="4">
        <v>4445300</v>
      </c>
      <c r="R27" s="5">
        <v>4.3799999999999999E-2</v>
      </c>
      <c r="S27" s="4">
        <v>11214000</v>
      </c>
      <c r="T27" s="4">
        <f t="shared" si="2"/>
        <v>16690550</v>
      </c>
      <c r="U27" s="4">
        <f t="shared" si="3"/>
        <v>9789100</v>
      </c>
      <c r="V27" s="5">
        <v>4.4000000000000004E-2</v>
      </c>
    </row>
    <row r="28" spans="1:22" x14ac:dyDescent="0.2">
      <c r="A28" s="16" t="s">
        <v>318</v>
      </c>
      <c r="B28" s="4">
        <v>566800</v>
      </c>
      <c r="C28" s="4">
        <v>1184846</v>
      </c>
      <c r="D28" s="4">
        <v>-618046</v>
      </c>
      <c r="E28" s="4">
        <v>-12119330000</v>
      </c>
      <c r="F28" s="4">
        <f t="shared" si="0"/>
        <v>-497030587364</v>
      </c>
      <c r="G28" s="4">
        <v>0</v>
      </c>
      <c r="H28" s="4">
        <v>0</v>
      </c>
      <c r="I28" s="4">
        <v>0</v>
      </c>
      <c r="J28" s="4">
        <v>976675000</v>
      </c>
      <c r="K28" s="24">
        <f t="shared" si="1"/>
        <v>113332668000</v>
      </c>
      <c r="L28" s="4">
        <v>1422</v>
      </c>
      <c r="M28" s="4">
        <v>3477</v>
      </c>
      <c r="N28" s="4">
        <v>117</v>
      </c>
      <c r="O28" s="4">
        <v>275</v>
      </c>
      <c r="P28" s="4">
        <v>2681400</v>
      </c>
      <c r="Q28" s="4">
        <v>6282000</v>
      </c>
      <c r="R28" s="5">
        <v>-3.3399999999999999E-2</v>
      </c>
      <c r="S28" s="4">
        <v>10049300</v>
      </c>
      <c r="T28" s="4">
        <f t="shared" si="2"/>
        <v>17598310</v>
      </c>
      <c r="U28" s="4">
        <f t="shared" si="3"/>
        <v>9789100</v>
      </c>
      <c r="V28" s="5">
        <v>3.7200000000000004E-2</v>
      </c>
    </row>
    <row r="29" spans="1:22" x14ac:dyDescent="0.2">
      <c r="A29" s="16" t="s">
        <v>317</v>
      </c>
      <c r="B29" s="4">
        <v>74300</v>
      </c>
      <c r="C29" s="4">
        <v>684364</v>
      </c>
      <c r="D29" s="4">
        <v>-610064</v>
      </c>
      <c r="E29" s="4">
        <v>-12200840000</v>
      </c>
      <c r="F29" s="4">
        <f t="shared" si="0"/>
        <v>-484911257364</v>
      </c>
      <c r="G29" s="4">
        <v>0</v>
      </c>
      <c r="H29" s="4">
        <v>0</v>
      </c>
      <c r="I29" s="4">
        <v>0</v>
      </c>
      <c r="J29" s="4">
        <v>2513545000</v>
      </c>
      <c r="K29" s="24">
        <f t="shared" si="1"/>
        <v>112355993000</v>
      </c>
      <c r="L29" s="4">
        <v>2365</v>
      </c>
      <c r="M29" s="4">
        <v>2805</v>
      </c>
      <c r="N29" s="4">
        <v>236</v>
      </c>
      <c r="O29" s="4">
        <v>207</v>
      </c>
      <c r="P29" s="4">
        <v>4435900</v>
      </c>
      <c r="Q29" s="4">
        <v>4621800</v>
      </c>
      <c r="R29" s="5">
        <v>2.0400000000000001E-2</v>
      </c>
      <c r="S29" s="4">
        <v>9789100</v>
      </c>
      <c r="T29" s="4">
        <f t="shared" si="2"/>
        <v>19249350</v>
      </c>
      <c r="U29" s="4">
        <f t="shared" si="3"/>
        <v>11962600</v>
      </c>
      <c r="V29" s="5">
        <v>2.7099999999999999E-2</v>
      </c>
    </row>
    <row r="30" spans="1:22" x14ac:dyDescent="0.2">
      <c r="A30" s="16" t="s">
        <v>316</v>
      </c>
      <c r="B30" s="4">
        <v>3983700</v>
      </c>
      <c r="C30" s="4">
        <v>698816</v>
      </c>
      <c r="D30" s="4">
        <v>3284884</v>
      </c>
      <c r="E30" s="4">
        <v>64931460000</v>
      </c>
      <c r="F30" s="4">
        <f t="shared" si="0"/>
        <v>-472710417364</v>
      </c>
      <c r="G30" s="4">
        <v>0</v>
      </c>
      <c r="H30" s="4">
        <v>0</v>
      </c>
      <c r="I30" s="4">
        <v>0</v>
      </c>
      <c r="J30" s="4">
        <v>10383415000</v>
      </c>
      <c r="K30" s="24">
        <f t="shared" si="1"/>
        <v>109842448000</v>
      </c>
      <c r="L30" s="4">
        <v>4426</v>
      </c>
      <c r="M30" s="4">
        <v>5515</v>
      </c>
      <c r="N30" s="4">
        <v>390</v>
      </c>
      <c r="O30" s="4">
        <v>416</v>
      </c>
      <c r="P30" s="4">
        <v>8873400</v>
      </c>
      <c r="Q30" s="4">
        <v>10442500</v>
      </c>
      <c r="R30" s="5">
        <v>-1.52E-2</v>
      </c>
      <c r="S30" s="4">
        <v>20922400</v>
      </c>
      <c r="T30" s="4">
        <f t="shared" si="2"/>
        <v>19857620</v>
      </c>
      <c r="U30" s="4">
        <f t="shared" si="3"/>
        <v>11962600</v>
      </c>
      <c r="V30" s="5">
        <v>6.3799999999999996E-2</v>
      </c>
    </row>
    <row r="31" spans="1:22" x14ac:dyDescent="0.2">
      <c r="A31" s="16" t="s">
        <v>315</v>
      </c>
      <c r="B31" s="4">
        <v>327300</v>
      </c>
      <c r="C31" s="4">
        <v>557837</v>
      </c>
      <c r="D31" s="4">
        <v>-230537</v>
      </c>
      <c r="E31" s="4">
        <v>-4878090000</v>
      </c>
      <c r="F31" s="4">
        <f t="shared" si="0"/>
        <v>-537641877364</v>
      </c>
      <c r="G31" s="4">
        <v>0</v>
      </c>
      <c r="H31" s="4">
        <v>0</v>
      </c>
      <c r="I31" s="4">
        <v>0</v>
      </c>
      <c r="J31" s="4">
        <v>-8880390000</v>
      </c>
      <c r="K31" s="24">
        <f t="shared" si="1"/>
        <v>99459033000</v>
      </c>
      <c r="L31" s="4">
        <v>2030</v>
      </c>
      <c r="M31" s="4">
        <v>4353</v>
      </c>
      <c r="N31" s="4">
        <v>229</v>
      </c>
      <c r="O31" s="4">
        <v>449</v>
      </c>
      <c r="P31" s="4">
        <v>3822400</v>
      </c>
      <c r="Q31" s="4">
        <v>8854800</v>
      </c>
      <c r="R31" s="5">
        <v>-4.2500000000000003E-2</v>
      </c>
      <c r="S31" s="4">
        <v>15112200</v>
      </c>
      <c r="T31" s="4">
        <f t="shared" si="2"/>
        <v>21272230</v>
      </c>
      <c r="U31" s="4">
        <f t="shared" si="3"/>
        <v>11962600</v>
      </c>
      <c r="V31" s="5">
        <v>5.4400000000000004E-2</v>
      </c>
    </row>
    <row r="32" spans="1:22" x14ac:dyDescent="0.2">
      <c r="A32" s="16" t="s">
        <v>314</v>
      </c>
      <c r="B32" s="4">
        <v>2404300</v>
      </c>
      <c r="C32" s="4">
        <v>313465</v>
      </c>
      <c r="D32" s="4">
        <v>2090835</v>
      </c>
      <c r="E32" s="4">
        <v>42850670000</v>
      </c>
      <c r="F32" s="4">
        <f t="shared" si="0"/>
        <v>-532763787364</v>
      </c>
      <c r="G32" s="4">
        <v>0</v>
      </c>
      <c r="H32" s="4">
        <v>0</v>
      </c>
      <c r="I32" s="4">
        <v>0</v>
      </c>
      <c r="J32" s="4">
        <v>-8880390000</v>
      </c>
      <c r="K32" s="24">
        <f t="shared" si="1"/>
        <v>108339423000</v>
      </c>
      <c r="L32" s="4">
        <v>5352</v>
      </c>
      <c r="M32" s="4">
        <v>8751</v>
      </c>
      <c r="N32" s="4">
        <v>570</v>
      </c>
      <c r="O32" s="4">
        <v>933</v>
      </c>
      <c r="P32" s="4">
        <v>11062100</v>
      </c>
      <c r="Q32" s="4">
        <v>18286100</v>
      </c>
      <c r="R32" s="5">
        <v>-3.8300000000000001E-2</v>
      </c>
      <c r="S32" s="4">
        <v>30779900</v>
      </c>
      <c r="T32" s="4">
        <f t="shared" si="2"/>
        <v>21058830</v>
      </c>
      <c r="U32" s="4">
        <f t="shared" si="3"/>
        <v>11962600</v>
      </c>
      <c r="V32" s="5">
        <v>6.4899999999999999E-2</v>
      </c>
    </row>
    <row r="33" spans="1:22" x14ac:dyDescent="0.2">
      <c r="A33" s="16" t="s">
        <v>313</v>
      </c>
      <c r="B33" s="4">
        <v>416800</v>
      </c>
      <c r="C33" s="4">
        <v>294202</v>
      </c>
      <c r="D33" s="4">
        <v>122598</v>
      </c>
      <c r="E33" s="4">
        <v>2467180000</v>
      </c>
      <c r="F33" s="4">
        <f t="shared" si="0"/>
        <v>-575614457364</v>
      </c>
      <c r="G33" s="4">
        <v>0</v>
      </c>
      <c r="H33" s="4">
        <v>0</v>
      </c>
      <c r="I33" s="4">
        <v>0</v>
      </c>
      <c r="J33" s="4">
        <v>2643455000</v>
      </c>
      <c r="K33" s="24">
        <f t="shared" si="1"/>
        <v>117219813000</v>
      </c>
      <c r="L33" s="4">
        <v>3490</v>
      </c>
      <c r="M33" s="4">
        <v>7773</v>
      </c>
      <c r="N33" s="4">
        <v>412</v>
      </c>
      <c r="O33" s="4">
        <v>870</v>
      </c>
      <c r="P33" s="4">
        <v>7279300</v>
      </c>
      <c r="Q33" s="4">
        <v>15157400</v>
      </c>
      <c r="R33" s="5">
        <v>-7.3899999999999993E-2</v>
      </c>
      <c r="S33" s="4">
        <v>26755500</v>
      </c>
      <c r="T33" s="4">
        <f t="shared" si="2"/>
        <v>20277360</v>
      </c>
      <c r="U33" s="4">
        <f t="shared" si="3"/>
        <v>11962600</v>
      </c>
      <c r="V33" s="5">
        <v>7.8799999999999995E-2</v>
      </c>
    </row>
    <row r="34" spans="1:22" x14ac:dyDescent="0.2">
      <c r="A34" s="16" t="s">
        <v>270</v>
      </c>
      <c r="B34" s="4">
        <v>77500</v>
      </c>
      <c r="C34" s="4">
        <v>173329</v>
      </c>
      <c r="D34" s="4">
        <v>-95829</v>
      </c>
      <c r="E34" s="4">
        <v>-2238950000</v>
      </c>
      <c r="F34" s="4">
        <f t="shared" si="0"/>
        <v>-578081637364</v>
      </c>
      <c r="G34" s="4">
        <v>0</v>
      </c>
      <c r="H34" s="4">
        <v>0</v>
      </c>
      <c r="I34" s="4">
        <v>0</v>
      </c>
      <c r="J34" s="4">
        <v>-1806220000</v>
      </c>
      <c r="K34" s="24">
        <f t="shared" si="1"/>
        <v>114576358000</v>
      </c>
      <c r="L34" s="4">
        <v>2535</v>
      </c>
      <c r="M34" s="4">
        <v>2837</v>
      </c>
      <c r="N34" s="4">
        <v>278</v>
      </c>
      <c r="O34" s="4">
        <v>322</v>
      </c>
      <c r="P34" s="4">
        <v>5822300</v>
      </c>
      <c r="Q34" s="4">
        <v>5607300</v>
      </c>
      <c r="R34" s="5">
        <v>6.5000000000000006E-3</v>
      </c>
      <c r="S34" s="4">
        <v>11962600</v>
      </c>
      <c r="T34" s="4">
        <f t="shared" si="2"/>
        <v>21261530</v>
      </c>
      <c r="U34" s="4">
        <f t="shared" si="3"/>
        <v>12365600</v>
      </c>
      <c r="V34" s="5">
        <v>1.29E-2</v>
      </c>
    </row>
    <row r="35" spans="1:22" x14ac:dyDescent="0.2">
      <c r="A35" s="16" t="s">
        <v>269</v>
      </c>
      <c r="B35" s="4">
        <v>129050</v>
      </c>
      <c r="C35" s="4">
        <v>241848</v>
      </c>
      <c r="D35" s="4">
        <v>-112798</v>
      </c>
      <c r="E35" s="4">
        <v>-2606680000</v>
      </c>
      <c r="F35" s="4">
        <f t="shared" si="0"/>
        <v>-575842687364</v>
      </c>
      <c r="G35" s="4">
        <v>0</v>
      </c>
      <c r="H35" s="4">
        <v>0</v>
      </c>
      <c r="I35" s="4">
        <v>0</v>
      </c>
      <c r="J35" s="4">
        <v>1855180000</v>
      </c>
      <c r="K35" s="24">
        <f t="shared" si="1"/>
        <v>116382578000</v>
      </c>
      <c r="L35" s="4">
        <v>3945</v>
      </c>
      <c r="M35" s="4">
        <v>4895</v>
      </c>
      <c r="N35" s="4">
        <v>386</v>
      </c>
      <c r="O35" s="4">
        <v>500</v>
      </c>
      <c r="P35" s="4">
        <v>7041700</v>
      </c>
      <c r="Q35" s="4">
        <v>8765100</v>
      </c>
      <c r="R35" s="5">
        <v>-8.6E-3</v>
      </c>
      <c r="S35" s="4">
        <v>16750900</v>
      </c>
      <c r="T35" s="4">
        <f t="shared" si="2"/>
        <v>21299460</v>
      </c>
      <c r="U35" s="4">
        <f t="shared" si="3"/>
        <v>12365600</v>
      </c>
      <c r="V35" s="5">
        <v>1.9400000000000001E-2</v>
      </c>
    </row>
    <row r="36" spans="1:22" x14ac:dyDescent="0.2">
      <c r="A36" s="16" t="s">
        <v>268</v>
      </c>
      <c r="B36" s="4">
        <v>167600</v>
      </c>
      <c r="C36" s="4">
        <v>1442152</v>
      </c>
      <c r="D36" s="4">
        <v>-1274552</v>
      </c>
      <c r="E36" s="4">
        <v>-30209250000</v>
      </c>
      <c r="F36" s="4">
        <f t="shared" si="0"/>
        <v>-573236007364</v>
      </c>
      <c r="G36" s="4">
        <v>0</v>
      </c>
      <c r="H36" s="4">
        <v>0</v>
      </c>
      <c r="I36" s="4">
        <v>0</v>
      </c>
      <c r="J36" s="4">
        <v>327270000</v>
      </c>
      <c r="K36" s="24">
        <f t="shared" si="1"/>
        <v>114527398000</v>
      </c>
      <c r="L36" s="4">
        <v>1957</v>
      </c>
      <c r="M36" s="4">
        <v>5573</v>
      </c>
      <c r="N36" s="4">
        <v>177</v>
      </c>
      <c r="O36" s="4">
        <v>378</v>
      </c>
      <c r="P36" s="4">
        <v>2954600</v>
      </c>
      <c r="Q36" s="4">
        <v>7799400</v>
      </c>
      <c r="R36" s="5">
        <v>-2.5699999999999997E-2</v>
      </c>
      <c r="S36" s="4">
        <v>12418000</v>
      </c>
      <c r="T36" s="4">
        <f t="shared" si="2"/>
        <v>22130890</v>
      </c>
      <c r="U36" s="4">
        <f t="shared" si="3"/>
        <v>12365600</v>
      </c>
      <c r="V36" s="5">
        <v>2.52E-2</v>
      </c>
    </row>
    <row r="37" spans="1:22" x14ac:dyDescent="0.2">
      <c r="A37" s="16" t="s">
        <v>254</v>
      </c>
      <c r="B37" s="4">
        <v>172900</v>
      </c>
      <c r="C37" s="4">
        <v>30223</v>
      </c>
      <c r="D37" s="4">
        <v>142677</v>
      </c>
      <c r="E37" s="4">
        <v>3387870000</v>
      </c>
      <c r="F37" s="4">
        <f t="shared" si="0"/>
        <v>-543026757364</v>
      </c>
      <c r="G37" s="4">
        <v>0</v>
      </c>
      <c r="H37" s="4">
        <v>0</v>
      </c>
      <c r="I37" s="4">
        <v>0</v>
      </c>
      <c r="J37" s="4">
        <v>327270000</v>
      </c>
      <c r="K37" s="24">
        <f t="shared" si="1"/>
        <v>114200128000</v>
      </c>
      <c r="L37" s="4">
        <v>3196</v>
      </c>
      <c r="M37" s="4">
        <v>3036</v>
      </c>
      <c r="N37" s="4">
        <v>332</v>
      </c>
      <c r="O37" s="4">
        <v>315</v>
      </c>
      <c r="P37" s="4">
        <v>6326500</v>
      </c>
      <c r="Q37" s="4">
        <v>5204100</v>
      </c>
      <c r="R37" s="5">
        <v>1.9199999999999998E-2</v>
      </c>
      <c r="S37" s="4">
        <v>12365600</v>
      </c>
      <c r="T37" s="4">
        <f t="shared" si="2"/>
        <v>23855950</v>
      </c>
      <c r="U37" s="4">
        <f t="shared" si="3"/>
        <v>19126900</v>
      </c>
      <c r="V37" s="5">
        <v>2.52E-2</v>
      </c>
    </row>
    <row r="38" spans="1:22" x14ac:dyDescent="0.2">
      <c r="A38" s="16" t="s">
        <v>253</v>
      </c>
      <c r="B38" s="4">
        <v>377300</v>
      </c>
      <c r="C38" s="4">
        <v>8400</v>
      </c>
      <c r="D38" s="4">
        <v>368900</v>
      </c>
      <c r="E38" s="4">
        <v>8655510000</v>
      </c>
      <c r="F38" s="4">
        <f t="shared" si="0"/>
        <v>-546414627364</v>
      </c>
      <c r="G38" s="4">
        <v>0</v>
      </c>
      <c r="H38" s="4">
        <v>0</v>
      </c>
      <c r="I38" s="4">
        <v>0</v>
      </c>
      <c r="J38" s="4">
        <v>1661350000</v>
      </c>
      <c r="K38" s="24">
        <f t="shared" si="1"/>
        <v>113872858000</v>
      </c>
      <c r="L38" s="4">
        <v>4190</v>
      </c>
      <c r="M38" s="4">
        <v>4739</v>
      </c>
      <c r="N38" s="4">
        <v>496</v>
      </c>
      <c r="O38" s="4">
        <v>536</v>
      </c>
      <c r="P38" s="4">
        <v>8386300</v>
      </c>
      <c r="Q38" s="4">
        <v>9617200</v>
      </c>
      <c r="R38" s="5">
        <v>0</v>
      </c>
      <c r="S38" s="4">
        <v>19126900</v>
      </c>
      <c r="T38" s="4">
        <f t="shared" si="2"/>
        <v>25516390</v>
      </c>
      <c r="U38" s="4">
        <f t="shared" si="3"/>
        <v>18940800</v>
      </c>
      <c r="V38" s="5">
        <v>1.2800000000000001E-2</v>
      </c>
    </row>
    <row r="39" spans="1:22" x14ac:dyDescent="0.2">
      <c r="A39" s="16" t="s">
        <v>252</v>
      </c>
      <c r="B39" s="4">
        <v>685400</v>
      </c>
      <c r="C39" s="4">
        <v>1047600</v>
      </c>
      <c r="D39" s="4">
        <v>-362200</v>
      </c>
      <c r="E39" s="4">
        <v>-8511890000</v>
      </c>
      <c r="F39" s="4">
        <f t="shared" si="0"/>
        <v>-555070137364</v>
      </c>
      <c r="G39" s="4">
        <v>0</v>
      </c>
      <c r="H39" s="4">
        <v>0</v>
      </c>
      <c r="I39" s="4">
        <v>0</v>
      </c>
      <c r="J39" s="4">
        <v>10430275000</v>
      </c>
      <c r="K39" s="24">
        <f t="shared" si="1"/>
        <v>112211508000</v>
      </c>
      <c r="L39" s="4">
        <v>4534</v>
      </c>
      <c r="M39" s="4">
        <v>7494</v>
      </c>
      <c r="N39" s="4">
        <v>459</v>
      </c>
      <c r="O39" s="4">
        <v>718</v>
      </c>
      <c r="P39" s="4">
        <v>8121000</v>
      </c>
      <c r="Q39" s="4">
        <v>13458600</v>
      </c>
      <c r="R39" s="5">
        <v>-3.1899999999999998E-2</v>
      </c>
      <c r="S39" s="4">
        <v>26299500</v>
      </c>
      <c r="T39" s="4">
        <f t="shared" si="2"/>
        <v>30356720</v>
      </c>
      <c r="U39" s="4">
        <f t="shared" si="3"/>
        <v>18940800</v>
      </c>
      <c r="V39" s="5">
        <v>2.8999999999999998E-2</v>
      </c>
    </row>
    <row r="40" spans="1:22" x14ac:dyDescent="0.2">
      <c r="A40" s="16" t="s">
        <v>251</v>
      </c>
      <c r="B40" s="4">
        <v>384200</v>
      </c>
      <c r="C40" s="4">
        <v>76073</v>
      </c>
      <c r="D40" s="4">
        <v>308127</v>
      </c>
      <c r="E40" s="4">
        <v>7469230000</v>
      </c>
      <c r="F40" s="4">
        <f t="shared" si="0"/>
        <v>-546558247364</v>
      </c>
      <c r="G40" s="4">
        <v>0</v>
      </c>
      <c r="H40" s="4">
        <v>0</v>
      </c>
      <c r="I40" s="4">
        <v>0</v>
      </c>
      <c r="J40" s="4">
        <v>10430275000</v>
      </c>
      <c r="K40" s="24">
        <f t="shared" si="1"/>
        <v>101781233000</v>
      </c>
      <c r="L40" s="4">
        <v>5829</v>
      </c>
      <c r="M40" s="4">
        <v>8576</v>
      </c>
      <c r="N40" s="4">
        <v>648</v>
      </c>
      <c r="O40" s="4">
        <v>863</v>
      </c>
      <c r="P40" s="4">
        <v>10426700</v>
      </c>
      <c r="Q40" s="4">
        <v>14991400</v>
      </c>
      <c r="R40" s="5">
        <v>-1.44E-2</v>
      </c>
      <c r="S40" s="4">
        <v>27005100</v>
      </c>
      <c r="T40" s="4">
        <f t="shared" si="2"/>
        <v>30050760</v>
      </c>
      <c r="U40" s="4">
        <f t="shared" si="3"/>
        <v>17130200</v>
      </c>
      <c r="V40" s="5">
        <v>3.2400000000000005E-2</v>
      </c>
    </row>
    <row r="41" spans="1:22" x14ac:dyDescent="0.2">
      <c r="A41" s="16" t="s">
        <v>250</v>
      </c>
      <c r="B41" s="4">
        <v>128070</v>
      </c>
      <c r="C41" s="4">
        <v>629800</v>
      </c>
      <c r="D41" s="4">
        <v>-501730</v>
      </c>
      <c r="E41" s="4">
        <v>-12759920000</v>
      </c>
      <c r="F41" s="4">
        <f t="shared" si="0"/>
        <v>-554027477364</v>
      </c>
      <c r="G41" s="4">
        <v>0</v>
      </c>
      <c r="H41" s="4">
        <v>0</v>
      </c>
      <c r="I41" s="4">
        <v>0</v>
      </c>
      <c r="J41" s="4">
        <v>-2262040000</v>
      </c>
      <c r="K41" s="24">
        <f t="shared" si="1"/>
        <v>91350958000</v>
      </c>
      <c r="L41" s="4">
        <v>4974</v>
      </c>
      <c r="M41" s="4">
        <v>9526</v>
      </c>
      <c r="N41" s="4">
        <v>619</v>
      </c>
      <c r="O41" s="4">
        <v>1106</v>
      </c>
      <c r="P41" s="4">
        <v>9530300</v>
      </c>
      <c r="Q41" s="4">
        <v>16866500</v>
      </c>
      <c r="R41" s="5">
        <v>-3.8599999999999995E-2</v>
      </c>
      <c r="S41" s="4">
        <v>29258300</v>
      </c>
      <c r="T41" s="4">
        <f t="shared" si="2"/>
        <v>29325630</v>
      </c>
      <c r="U41" s="4">
        <f t="shared" si="3"/>
        <v>17130200</v>
      </c>
      <c r="V41" s="5">
        <v>4.1100000000000005E-2</v>
      </c>
    </row>
    <row r="42" spans="1:22" x14ac:dyDescent="0.2">
      <c r="A42" s="16" t="s">
        <v>249</v>
      </c>
      <c r="B42" s="4">
        <v>340900</v>
      </c>
      <c r="C42" s="4">
        <v>253863</v>
      </c>
      <c r="D42" s="4">
        <v>87037</v>
      </c>
      <c r="E42" s="4">
        <v>2206570000</v>
      </c>
      <c r="F42" s="4">
        <f t="shared" si="0"/>
        <v>-541267557364</v>
      </c>
      <c r="G42" s="4">
        <v>0</v>
      </c>
      <c r="H42" s="4">
        <v>0</v>
      </c>
      <c r="I42" s="4">
        <v>0</v>
      </c>
      <c r="J42" s="4">
        <v>12306390000</v>
      </c>
      <c r="K42" s="24">
        <f t="shared" si="1"/>
        <v>93612998000</v>
      </c>
      <c r="L42" s="4">
        <v>6499</v>
      </c>
      <c r="M42" s="4">
        <v>6575</v>
      </c>
      <c r="N42" s="4">
        <v>948</v>
      </c>
      <c r="O42" s="4">
        <v>878</v>
      </c>
      <c r="P42" s="4">
        <v>14278600</v>
      </c>
      <c r="Q42" s="4">
        <v>13038200</v>
      </c>
      <c r="R42" s="5">
        <v>1.2E-2</v>
      </c>
      <c r="S42" s="4">
        <v>28645900</v>
      </c>
      <c r="T42" s="4">
        <f t="shared" si="2"/>
        <v>27437650</v>
      </c>
      <c r="U42" s="4">
        <f t="shared" si="3"/>
        <v>17130200</v>
      </c>
      <c r="V42" s="5">
        <v>4.4299999999999999E-2</v>
      </c>
    </row>
    <row r="43" spans="1:22" x14ac:dyDescent="0.2">
      <c r="A43" s="16" t="s">
        <v>248</v>
      </c>
      <c r="B43" s="4">
        <v>36810</v>
      </c>
      <c r="C43" s="4">
        <v>470500</v>
      </c>
      <c r="D43" s="4">
        <v>-433690</v>
      </c>
      <c r="E43" s="4">
        <v>-10861990000</v>
      </c>
      <c r="F43" s="4">
        <f t="shared" si="0"/>
        <v>-543474127364</v>
      </c>
      <c r="G43" s="4">
        <v>0</v>
      </c>
      <c r="H43" s="4">
        <v>0</v>
      </c>
      <c r="I43" s="4">
        <v>0</v>
      </c>
      <c r="J43" s="4">
        <v>30149490000</v>
      </c>
      <c r="K43" s="24">
        <f t="shared" si="1"/>
        <v>81306608000</v>
      </c>
      <c r="L43" s="4">
        <v>4373</v>
      </c>
      <c r="M43" s="4">
        <v>4451</v>
      </c>
      <c r="N43" s="4">
        <v>615</v>
      </c>
      <c r="O43" s="4">
        <v>571</v>
      </c>
      <c r="P43" s="4">
        <v>9492400</v>
      </c>
      <c r="Q43" s="4">
        <v>8546900</v>
      </c>
      <c r="R43" s="5">
        <v>1.21E-2</v>
      </c>
      <c r="S43" s="4">
        <v>18940800</v>
      </c>
      <c r="T43" s="4">
        <f t="shared" si="2"/>
        <v>28438420</v>
      </c>
      <c r="U43" s="4">
        <f t="shared" si="3"/>
        <v>17130200</v>
      </c>
      <c r="V43" s="5">
        <v>2.3700000000000002E-2</v>
      </c>
    </row>
    <row r="44" spans="1:22" x14ac:dyDescent="0.2">
      <c r="A44" s="16" t="s">
        <v>247</v>
      </c>
      <c r="B44" s="4">
        <v>725300</v>
      </c>
      <c r="C44" s="4">
        <v>1892110</v>
      </c>
      <c r="D44" s="4">
        <v>-1166810</v>
      </c>
      <c r="E44" s="4">
        <v>-29031320000</v>
      </c>
      <c r="F44" s="4">
        <f t="shared" si="0"/>
        <v>-532612137364</v>
      </c>
      <c r="G44" s="4">
        <v>0</v>
      </c>
      <c r="H44" s="4">
        <v>0</v>
      </c>
      <c r="I44" s="4">
        <v>0</v>
      </c>
      <c r="J44" s="4">
        <v>1305030000</v>
      </c>
      <c r="K44" s="24">
        <f t="shared" si="1"/>
        <v>51157118000</v>
      </c>
      <c r="L44" s="4">
        <v>5164</v>
      </c>
      <c r="M44" s="4">
        <v>5290</v>
      </c>
      <c r="N44" s="4">
        <v>697</v>
      </c>
      <c r="O44" s="4">
        <v>695</v>
      </c>
      <c r="P44" s="4">
        <v>10364900</v>
      </c>
      <c r="Q44" s="4">
        <v>10683800</v>
      </c>
      <c r="R44" s="5">
        <v>4.0999999999999995E-3</v>
      </c>
      <c r="S44" s="4">
        <v>21804300</v>
      </c>
      <c r="T44" s="4">
        <f t="shared" si="2"/>
        <v>28583720</v>
      </c>
      <c r="U44" s="4">
        <f t="shared" si="3"/>
        <v>17130200</v>
      </c>
      <c r="V44" s="5">
        <v>2.5699999999999997E-2</v>
      </c>
    </row>
    <row r="45" spans="1:22" x14ac:dyDescent="0.2">
      <c r="A45" s="16" t="s">
        <v>246</v>
      </c>
      <c r="B45" s="4">
        <v>434250</v>
      </c>
      <c r="C45" s="4">
        <v>3083500</v>
      </c>
      <c r="D45" s="4">
        <v>-2649250</v>
      </c>
      <c r="E45" s="4">
        <v>-66087075570</v>
      </c>
      <c r="F45" s="4">
        <f t="shared" si="0"/>
        <v>-503580817364</v>
      </c>
      <c r="G45" s="4">
        <v>0</v>
      </c>
      <c r="H45" s="4">
        <v>0</v>
      </c>
      <c r="I45" s="4">
        <v>0</v>
      </c>
      <c r="J45" s="4">
        <v>1305030000</v>
      </c>
      <c r="K45" s="24">
        <f t="shared" si="1"/>
        <v>49852088000</v>
      </c>
      <c r="L45" s="4">
        <v>3154</v>
      </c>
      <c r="M45" s="4">
        <v>4807</v>
      </c>
      <c r="N45" s="4">
        <v>400</v>
      </c>
      <c r="O45" s="4">
        <v>581</v>
      </c>
      <c r="P45" s="4">
        <v>6188300</v>
      </c>
      <c r="Q45" s="4">
        <v>9893500</v>
      </c>
      <c r="R45" s="5">
        <v>-0.01</v>
      </c>
      <c r="S45" s="4">
        <v>17130200</v>
      </c>
      <c r="T45" s="4">
        <f t="shared" si="2"/>
        <v>29391550</v>
      </c>
      <c r="U45" s="4">
        <f t="shared" si="3"/>
        <v>20732300</v>
      </c>
      <c r="V45" s="5">
        <v>2.5699999999999997E-2</v>
      </c>
    </row>
    <row r="46" spans="1:22" x14ac:dyDescent="0.2">
      <c r="A46" s="16" t="s">
        <v>245</v>
      </c>
      <c r="B46" s="4">
        <v>36000</v>
      </c>
      <c r="C46" s="4">
        <v>4798600</v>
      </c>
      <c r="D46" s="4">
        <v>-4762600</v>
      </c>
      <c r="E46" s="4">
        <v>-118811110000</v>
      </c>
      <c r="F46" s="4">
        <f t="shared" si="0"/>
        <v>-437493741794</v>
      </c>
      <c r="G46" s="4">
        <v>0</v>
      </c>
      <c r="H46" s="4">
        <v>0</v>
      </c>
      <c r="I46" s="4">
        <v>0</v>
      </c>
      <c r="J46" s="4">
        <v>-1443010000</v>
      </c>
      <c r="K46" s="24">
        <f t="shared" si="1"/>
        <v>48547058000</v>
      </c>
      <c r="L46" s="4">
        <v>4053</v>
      </c>
      <c r="M46" s="4">
        <v>5977</v>
      </c>
      <c r="N46" s="4">
        <v>483</v>
      </c>
      <c r="O46" s="4">
        <v>801</v>
      </c>
      <c r="P46" s="4">
        <v>7527300</v>
      </c>
      <c r="Q46" s="4">
        <v>12396900</v>
      </c>
      <c r="R46" s="5">
        <v>-1.9E-3</v>
      </c>
      <c r="S46" s="4">
        <v>20732300</v>
      </c>
      <c r="T46" s="4">
        <f t="shared" si="2"/>
        <v>29242740</v>
      </c>
      <c r="U46" s="4">
        <f t="shared" si="3"/>
        <v>22007000</v>
      </c>
      <c r="V46" s="5">
        <v>2.5699999999999997E-2</v>
      </c>
    </row>
    <row r="47" spans="1:22" x14ac:dyDescent="0.2">
      <c r="A47" s="16" t="s">
        <v>244</v>
      </c>
      <c r="B47" s="4">
        <v>3392500</v>
      </c>
      <c r="C47" s="4">
        <v>110740</v>
      </c>
      <c r="D47" s="4">
        <v>3281760</v>
      </c>
      <c r="E47" s="4">
        <v>82135410000</v>
      </c>
      <c r="F47" s="4">
        <f t="shared" ref="F47:F73" si="4">E47+F48</f>
        <v>-318682631794</v>
      </c>
      <c r="G47" s="4">
        <v>0</v>
      </c>
      <c r="H47" s="4">
        <v>0</v>
      </c>
      <c r="I47" s="4">
        <v>0</v>
      </c>
      <c r="J47" s="4">
        <v>-30903975000</v>
      </c>
      <c r="K47" s="24">
        <f t="shared" ref="K47:K73" si="5">K48+J47</f>
        <v>49990068000</v>
      </c>
      <c r="L47" s="4">
        <v>6762</v>
      </c>
      <c r="M47" s="4">
        <v>4607</v>
      </c>
      <c r="N47" s="4">
        <v>940</v>
      </c>
      <c r="O47" s="4">
        <v>613</v>
      </c>
      <c r="P47" s="4">
        <v>17453700</v>
      </c>
      <c r="Q47" s="4">
        <v>11059200</v>
      </c>
      <c r="R47" s="5">
        <v>2.4500000000000001E-2</v>
      </c>
      <c r="S47" s="4">
        <v>29616200</v>
      </c>
      <c r="T47" s="4">
        <f t="shared" si="2"/>
        <v>27375010</v>
      </c>
      <c r="U47" s="4">
        <f t="shared" ref="U47:U73" si="6">MIN(S48:S52)</f>
        <v>9766100</v>
      </c>
      <c r="V47" s="5">
        <v>4.8899999999999999E-2</v>
      </c>
    </row>
    <row r="48" spans="1:22" x14ac:dyDescent="0.2">
      <c r="A48" s="16" t="s">
        <v>243</v>
      </c>
      <c r="B48" s="4">
        <v>2020460</v>
      </c>
      <c r="C48" s="4">
        <v>1851371</v>
      </c>
      <c r="D48" s="4">
        <v>169089</v>
      </c>
      <c r="E48" s="4">
        <v>3791540000</v>
      </c>
      <c r="F48" s="4">
        <f t="shared" si="4"/>
        <v>-400818041794</v>
      </c>
      <c r="G48" s="4">
        <v>0</v>
      </c>
      <c r="H48" s="4">
        <v>0</v>
      </c>
      <c r="I48" s="4">
        <v>0</v>
      </c>
      <c r="J48" s="4">
        <v>-25400795000</v>
      </c>
      <c r="K48" s="24">
        <f t="shared" si="5"/>
        <v>80894043000</v>
      </c>
      <c r="L48" s="4">
        <v>5930</v>
      </c>
      <c r="M48" s="4">
        <v>9799</v>
      </c>
      <c r="N48" s="4">
        <v>732</v>
      </c>
      <c r="O48" s="4">
        <v>1294</v>
      </c>
      <c r="P48" s="4">
        <v>12047400</v>
      </c>
      <c r="Q48" s="4">
        <v>22290000</v>
      </c>
      <c r="R48" s="5">
        <v>-1.83E-2</v>
      </c>
      <c r="S48" s="4">
        <v>35731300</v>
      </c>
      <c r="T48" s="4">
        <f t="shared" si="2"/>
        <v>25440290</v>
      </c>
      <c r="U48" s="4">
        <f t="shared" si="6"/>
        <v>9766100</v>
      </c>
      <c r="V48" s="5">
        <v>3.95E-2</v>
      </c>
    </row>
    <row r="49" spans="1:22" x14ac:dyDescent="0.2">
      <c r="A49" s="16" t="s">
        <v>236</v>
      </c>
      <c r="B49" s="4">
        <v>8836140</v>
      </c>
      <c r="C49" s="4">
        <v>1094100</v>
      </c>
      <c r="D49" s="4">
        <v>7742040</v>
      </c>
      <c r="E49" s="4">
        <v>192843620000</v>
      </c>
      <c r="F49" s="4">
        <f t="shared" si="4"/>
        <v>-404609581794</v>
      </c>
      <c r="G49" s="4">
        <v>0</v>
      </c>
      <c r="H49" s="4">
        <v>0</v>
      </c>
      <c r="I49" s="4">
        <v>0</v>
      </c>
      <c r="J49" s="4">
        <v>-25400795000</v>
      </c>
      <c r="K49" s="24">
        <f t="shared" si="5"/>
        <v>106294838000</v>
      </c>
      <c r="L49" s="4">
        <v>15963</v>
      </c>
      <c r="M49" s="4">
        <v>10879</v>
      </c>
      <c r="N49" s="4">
        <v>2500</v>
      </c>
      <c r="O49" s="4">
        <v>1600</v>
      </c>
      <c r="P49" s="4">
        <v>41461100</v>
      </c>
      <c r="Q49" s="4">
        <v>29361400</v>
      </c>
      <c r="R49" s="5">
        <v>6.4000000000000001E-2</v>
      </c>
      <c r="S49" s="4">
        <v>74702800</v>
      </c>
      <c r="T49" s="4">
        <f t="shared" si="2"/>
        <v>19904460</v>
      </c>
      <c r="U49" s="4">
        <f t="shared" si="6"/>
        <v>9766100</v>
      </c>
      <c r="V49" s="5">
        <v>5.5899999999999998E-2</v>
      </c>
    </row>
    <row r="50" spans="1:22" x14ac:dyDescent="0.2">
      <c r="A50" s="16" t="s">
        <v>235</v>
      </c>
      <c r="B50" s="4">
        <v>529100</v>
      </c>
      <c r="C50" s="4">
        <v>416800</v>
      </c>
      <c r="D50" s="4">
        <v>112300</v>
      </c>
      <c r="E50" s="4">
        <v>2617670000</v>
      </c>
      <c r="F50" s="4">
        <f t="shared" si="4"/>
        <v>-597453201794</v>
      </c>
      <c r="G50" s="4">
        <v>0</v>
      </c>
      <c r="H50" s="4">
        <v>0</v>
      </c>
      <c r="I50" s="4">
        <v>0</v>
      </c>
      <c r="J50" s="4">
        <v>5417960000</v>
      </c>
      <c r="K50" s="24">
        <f t="shared" si="5"/>
        <v>131695633000</v>
      </c>
      <c r="L50" s="4">
        <v>4908</v>
      </c>
      <c r="M50" s="4">
        <v>5392</v>
      </c>
      <c r="N50" s="4">
        <v>606</v>
      </c>
      <c r="O50" s="4">
        <v>704</v>
      </c>
      <c r="P50" s="4">
        <v>10025400</v>
      </c>
      <c r="Q50" s="4">
        <v>11756500</v>
      </c>
      <c r="R50" s="5">
        <v>6.5000000000000006E-3</v>
      </c>
      <c r="S50" s="4">
        <v>23945500</v>
      </c>
      <c r="T50" s="4">
        <f t="shared" si="2"/>
        <v>19701900</v>
      </c>
      <c r="U50" s="4">
        <f t="shared" si="6"/>
        <v>9766100</v>
      </c>
      <c r="V50" s="5">
        <v>2.3099999999999999E-2</v>
      </c>
    </row>
    <row r="51" spans="1:22" x14ac:dyDescent="0.2">
      <c r="A51" s="16" t="s">
        <v>234</v>
      </c>
      <c r="B51" s="4">
        <v>2037500</v>
      </c>
      <c r="C51" s="4">
        <v>265504</v>
      </c>
      <c r="D51" s="4">
        <v>1771996</v>
      </c>
      <c r="E51" s="4">
        <v>40906410000</v>
      </c>
      <c r="F51" s="4">
        <f t="shared" si="4"/>
        <v>-600070871794</v>
      </c>
      <c r="G51" s="4">
        <v>0</v>
      </c>
      <c r="H51" s="4">
        <v>0</v>
      </c>
      <c r="I51" s="4">
        <v>0</v>
      </c>
      <c r="J51" s="4">
        <v>1502425000</v>
      </c>
      <c r="K51" s="24">
        <f t="shared" si="5"/>
        <v>126277673000</v>
      </c>
      <c r="L51" s="4">
        <v>5486</v>
      </c>
      <c r="M51" s="4">
        <v>3760</v>
      </c>
      <c r="N51" s="4">
        <v>748</v>
      </c>
      <c r="O51" s="4">
        <v>465</v>
      </c>
      <c r="P51" s="4">
        <v>12840300</v>
      </c>
      <c r="Q51" s="4">
        <v>7787500</v>
      </c>
      <c r="R51" s="5">
        <v>3.3300000000000003E-2</v>
      </c>
      <c r="S51" s="4">
        <v>22007000</v>
      </c>
      <c r="T51" s="4">
        <f t="shared" si="2"/>
        <v>21210200</v>
      </c>
      <c r="U51" s="4">
        <f t="shared" si="6"/>
        <v>9766100</v>
      </c>
      <c r="V51" s="5">
        <v>3.44E-2</v>
      </c>
    </row>
    <row r="52" spans="1:22" x14ac:dyDescent="0.2">
      <c r="A52" s="16" t="s">
        <v>233</v>
      </c>
      <c r="B52" s="4">
        <v>30900</v>
      </c>
      <c r="C52" s="4">
        <v>4100</v>
      </c>
      <c r="D52" s="4">
        <v>26800</v>
      </c>
      <c r="E52" s="4">
        <v>609700000</v>
      </c>
      <c r="F52" s="4">
        <f t="shared" si="4"/>
        <v>-640977281794</v>
      </c>
      <c r="G52" s="4">
        <v>0</v>
      </c>
      <c r="H52" s="4">
        <v>0</v>
      </c>
      <c r="I52" s="4">
        <v>0</v>
      </c>
      <c r="J52" s="4">
        <v>-2132450000</v>
      </c>
      <c r="K52" s="24">
        <f t="shared" si="5"/>
        <v>124775248000</v>
      </c>
      <c r="L52" s="4">
        <v>1961</v>
      </c>
      <c r="M52" s="4">
        <v>3191</v>
      </c>
      <c r="N52" s="4">
        <v>224</v>
      </c>
      <c r="O52" s="4">
        <v>303</v>
      </c>
      <c r="P52" s="4">
        <v>3891400</v>
      </c>
      <c r="Q52" s="4">
        <v>5370600</v>
      </c>
      <c r="R52" s="5">
        <v>-4.4000000000000003E-3</v>
      </c>
      <c r="S52" s="4">
        <v>9766100</v>
      </c>
      <c r="T52" s="4">
        <f t="shared" si="2"/>
        <v>22110840</v>
      </c>
      <c r="U52" s="4">
        <f t="shared" si="6"/>
        <v>10938900</v>
      </c>
      <c r="V52" s="5">
        <v>1.7500000000000002E-2</v>
      </c>
    </row>
    <row r="53" spans="1:22" x14ac:dyDescent="0.2">
      <c r="A53" s="16" t="s">
        <v>232</v>
      </c>
      <c r="B53" s="4">
        <v>391200</v>
      </c>
      <c r="C53" s="4">
        <v>117889</v>
      </c>
      <c r="D53" s="4">
        <v>273311</v>
      </c>
      <c r="E53" s="4">
        <v>6077280000</v>
      </c>
      <c r="F53" s="4">
        <f t="shared" si="4"/>
        <v>-641586981794</v>
      </c>
      <c r="G53" s="4">
        <v>0</v>
      </c>
      <c r="H53" s="4">
        <v>0</v>
      </c>
      <c r="I53" s="4">
        <v>0</v>
      </c>
      <c r="J53" s="4">
        <v>1454715000</v>
      </c>
      <c r="K53" s="24">
        <f t="shared" si="5"/>
        <v>126907698000</v>
      </c>
      <c r="L53" s="4">
        <v>5375</v>
      </c>
      <c r="M53" s="4">
        <v>7564</v>
      </c>
      <c r="N53" s="4">
        <v>662</v>
      </c>
      <c r="O53" s="4">
        <v>986</v>
      </c>
      <c r="P53" s="4">
        <v>11520100</v>
      </c>
      <c r="Q53" s="4">
        <v>16380000</v>
      </c>
      <c r="R53" s="5">
        <v>-1.7600000000000001E-2</v>
      </c>
      <c r="S53" s="4">
        <v>28948500</v>
      </c>
      <c r="T53" s="4">
        <f t="shared" si="2"/>
        <v>21688170</v>
      </c>
      <c r="U53" s="4">
        <f t="shared" si="6"/>
        <v>10938900</v>
      </c>
      <c r="V53" s="5">
        <v>5.9800000000000006E-2</v>
      </c>
    </row>
    <row r="54" spans="1:22" x14ac:dyDescent="0.2">
      <c r="A54" s="16" t="s">
        <v>231</v>
      </c>
      <c r="B54" s="4">
        <v>460300</v>
      </c>
      <c r="C54" s="4">
        <v>1410064</v>
      </c>
      <c r="D54" s="4">
        <v>-949764</v>
      </c>
      <c r="E54" s="4">
        <v>-21777750000</v>
      </c>
      <c r="F54" s="4">
        <f t="shared" si="4"/>
        <v>-647664261794</v>
      </c>
      <c r="G54" s="4">
        <v>0</v>
      </c>
      <c r="H54" s="4">
        <v>0</v>
      </c>
      <c r="I54" s="4">
        <v>0</v>
      </c>
      <c r="J54" s="4">
        <v>-145510000</v>
      </c>
      <c r="K54" s="24">
        <f t="shared" si="5"/>
        <v>125452983000</v>
      </c>
      <c r="L54" s="4">
        <v>4714</v>
      </c>
      <c r="M54" s="4">
        <v>5425</v>
      </c>
      <c r="N54" s="4">
        <v>620</v>
      </c>
      <c r="O54" s="4">
        <v>750</v>
      </c>
      <c r="P54" s="4">
        <v>10368600</v>
      </c>
      <c r="Q54" s="4">
        <v>11900900</v>
      </c>
      <c r="R54" s="5">
        <v>6.6E-3</v>
      </c>
      <c r="S54" s="4">
        <v>23257300</v>
      </c>
      <c r="T54" s="4">
        <f t="shared" si="2"/>
        <v>23035930</v>
      </c>
      <c r="U54" s="4">
        <f t="shared" si="6"/>
        <v>10938900</v>
      </c>
      <c r="V54" s="5">
        <v>2.7900000000000001E-2</v>
      </c>
    </row>
    <row r="55" spans="1:22" x14ac:dyDescent="0.2">
      <c r="A55" s="16" t="s">
        <v>230</v>
      </c>
      <c r="B55" s="4">
        <v>57200</v>
      </c>
      <c r="C55" s="4">
        <v>369000</v>
      </c>
      <c r="D55" s="4">
        <v>-311800</v>
      </c>
      <c r="E55" s="4">
        <v>-7163690000</v>
      </c>
      <c r="F55" s="4">
        <f t="shared" si="4"/>
        <v>-625886511794</v>
      </c>
      <c r="G55" s="4">
        <v>0</v>
      </c>
      <c r="H55" s="4">
        <v>0</v>
      </c>
      <c r="I55" s="4">
        <v>0</v>
      </c>
      <c r="J55" s="4">
        <v>15215000</v>
      </c>
      <c r="K55" s="24">
        <f t="shared" si="5"/>
        <v>125598493000</v>
      </c>
      <c r="L55" s="4">
        <v>6053</v>
      </c>
      <c r="M55" s="4">
        <v>6179</v>
      </c>
      <c r="N55" s="4">
        <v>758</v>
      </c>
      <c r="O55" s="4">
        <v>681</v>
      </c>
      <c r="P55" s="4">
        <v>13095000</v>
      </c>
      <c r="Q55" s="4">
        <v>11411000</v>
      </c>
      <c r="R55" s="5">
        <v>2.2000000000000001E-3</v>
      </c>
      <c r="S55" s="4">
        <v>25208500</v>
      </c>
      <c r="T55" s="4">
        <f t="shared" si="2"/>
        <v>22271300</v>
      </c>
      <c r="U55" s="4">
        <f t="shared" si="6"/>
        <v>10938900</v>
      </c>
      <c r="V55" s="5">
        <v>2.5699999999999997E-2</v>
      </c>
    </row>
    <row r="56" spans="1:22" x14ac:dyDescent="0.2">
      <c r="A56" s="16" t="s">
        <v>229</v>
      </c>
      <c r="B56" s="4">
        <v>89900</v>
      </c>
      <c r="C56" s="4">
        <v>2374079</v>
      </c>
      <c r="D56" s="4">
        <v>-2284179</v>
      </c>
      <c r="E56" s="4">
        <v>-50972630000</v>
      </c>
      <c r="F56" s="4">
        <f t="shared" si="4"/>
        <v>-618722821794</v>
      </c>
      <c r="G56" s="4">
        <v>0</v>
      </c>
      <c r="H56" s="4">
        <v>0</v>
      </c>
      <c r="I56" s="4">
        <v>0</v>
      </c>
      <c r="J56" s="4">
        <v>15215000</v>
      </c>
      <c r="K56" s="24">
        <f t="shared" si="5"/>
        <v>125583278000</v>
      </c>
      <c r="L56" s="4">
        <v>4105</v>
      </c>
      <c r="M56" s="4">
        <v>2639</v>
      </c>
      <c r="N56" s="4">
        <v>599</v>
      </c>
      <c r="O56" s="4">
        <v>397</v>
      </c>
      <c r="P56" s="4">
        <v>10674400</v>
      </c>
      <c r="Q56" s="4">
        <v>6733500</v>
      </c>
      <c r="R56" s="5">
        <v>3.8699999999999998E-2</v>
      </c>
      <c r="S56" s="4">
        <v>19244200</v>
      </c>
      <c r="T56" s="4">
        <f t="shared" si="2"/>
        <v>23675080</v>
      </c>
      <c r="U56" s="4">
        <f t="shared" si="6"/>
        <v>10938900</v>
      </c>
      <c r="V56" s="5">
        <v>3.7200000000000004E-2</v>
      </c>
    </row>
    <row r="57" spans="1:22" x14ac:dyDescent="0.2">
      <c r="A57" s="16" t="s">
        <v>228</v>
      </c>
      <c r="B57" s="4">
        <v>22900</v>
      </c>
      <c r="C57" s="4">
        <v>1519010</v>
      </c>
      <c r="D57" s="4">
        <v>-1496110</v>
      </c>
      <c r="E57" s="4">
        <v>-33002050000</v>
      </c>
      <c r="F57" s="4">
        <f t="shared" si="4"/>
        <v>-567750191794</v>
      </c>
      <c r="K57" s="24">
        <f t="shared" si="5"/>
        <v>125568063000</v>
      </c>
      <c r="L57" s="4">
        <v>2377</v>
      </c>
      <c r="M57" s="4">
        <v>3706</v>
      </c>
      <c r="N57" s="4">
        <v>225</v>
      </c>
      <c r="O57" s="4">
        <v>368</v>
      </c>
      <c r="P57" s="4">
        <v>3999200</v>
      </c>
      <c r="Q57" s="4">
        <v>6521500</v>
      </c>
      <c r="R57" s="5">
        <v>-4.5000000000000005E-3</v>
      </c>
      <c r="S57" s="4">
        <v>10938900</v>
      </c>
      <c r="T57" s="4">
        <f t="shared" si="2"/>
        <v>23774160</v>
      </c>
      <c r="U57" s="4">
        <f t="shared" si="6"/>
        <v>16384100</v>
      </c>
      <c r="V57" s="5">
        <v>2.0199999999999999E-2</v>
      </c>
    </row>
    <row r="58" spans="1:22" x14ac:dyDescent="0.2">
      <c r="A58" s="16" t="s">
        <v>227</v>
      </c>
      <c r="B58" s="4">
        <v>71400</v>
      </c>
      <c r="C58" s="4">
        <v>1132131</v>
      </c>
      <c r="D58" s="4">
        <v>-1060731</v>
      </c>
      <c r="E58" s="4">
        <v>-23745350000</v>
      </c>
      <c r="F58" s="4">
        <f t="shared" si="4"/>
        <v>-534748141794</v>
      </c>
      <c r="G58" s="4">
        <v>0</v>
      </c>
      <c r="H58" s="4">
        <v>0</v>
      </c>
      <c r="I58" s="4">
        <v>0</v>
      </c>
      <c r="J58" s="4">
        <v>1388865000</v>
      </c>
      <c r="K58" s="24">
        <f t="shared" si="5"/>
        <v>125568063000</v>
      </c>
      <c r="L58" s="4">
        <v>2523</v>
      </c>
      <c r="M58" s="4">
        <v>6614</v>
      </c>
      <c r="N58" s="4">
        <v>307</v>
      </c>
      <c r="O58" s="4">
        <v>577</v>
      </c>
      <c r="P58" s="4">
        <v>4902600</v>
      </c>
      <c r="Q58" s="4">
        <v>10734000</v>
      </c>
      <c r="R58" s="5">
        <v>-2.2599999999999999E-2</v>
      </c>
      <c r="S58" s="4">
        <v>16384100</v>
      </c>
      <c r="T58" s="4">
        <f t="shared" si="2"/>
        <v>22926320</v>
      </c>
      <c r="U58" s="4">
        <f t="shared" si="6"/>
        <v>18772500</v>
      </c>
      <c r="V58" s="5">
        <v>3.5400000000000001E-2</v>
      </c>
    </row>
    <row r="59" spans="1:22" x14ac:dyDescent="0.2">
      <c r="A59" s="16" t="s">
        <v>226</v>
      </c>
      <c r="B59" s="4">
        <v>166600</v>
      </c>
      <c r="C59" s="4">
        <v>103261</v>
      </c>
      <c r="D59" s="4">
        <v>63339</v>
      </c>
      <c r="E59" s="4">
        <v>1434580000</v>
      </c>
      <c r="F59" s="4">
        <f t="shared" si="4"/>
        <v>-511002791794</v>
      </c>
      <c r="K59" s="24">
        <f t="shared" si="5"/>
        <v>124179198000</v>
      </c>
      <c r="L59" s="4">
        <v>2684</v>
      </c>
      <c r="M59" s="4">
        <v>5850</v>
      </c>
      <c r="N59" s="4">
        <v>321</v>
      </c>
      <c r="O59" s="4">
        <v>755</v>
      </c>
      <c r="P59" s="4">
        <v>5781400</v>
      </c>
      <c r="Q59" s="4">
        <v>12225700</v>
      </c>
      <c r="R59" s="5">
        <v>-1.9900000000000001E-2</v>
      </c>
      <c r="S59" s="4">
        <v>19344500</v>
      </c>
      <c r="T59" s="4">
        <f t="shared" si="2"/>
        <v>22989360</v>
      </c>
      <c r="U59" s="4">
        <f t="shared" si="6"/>
        <v>18772500</v>
      </c>
      <c r="V59" s="5">
        <v>2.7999999999999997E-2</v>
      </c>
    </row>
    <row r="60" spans="1:22" x14ac:dyDescent="0.2">
      <c r="A60" s="16" t="s">
        <v>225</v>
      </c>
      <c r="B60" s="4">
        <v>1110900</v>
      </c>
      <c r="C60" s="4">
        <v>139317</v>
      </c>
      <c r="D60" s="4">
        <v>971583</v>
      </c>
      <c r="E60" s="4">
        <v>22211770000</v>
      </c>
      <c r="F60" s="4">
        <f t="shared" si="4"/>
        <v>-512437371794</v>
      </c>
      <c r="G60" s="4">
        <v>0</v>
      </c>
      <c r="H60" s="4">
        <v>0</v>
      </c>
      <c r="I60" s="4">
        <v>0</v>
      </c>
      <c r="J60" s="4">
        <v>1742160000</v>
      </c>
      <c r="K60" s="24">
        <f t="shared" si="5"/>
        <v>124179198000</v>
      </c>
      <c r="L60" s="4">
        <v>4470</v>
      </c>
      <c r="M60" s="4">
        <v>4447</v>
      </c>
      <c r="N60" s="4">
        <v>635</v>
      </c>
      <c r="O60" s="4">
        <v>597</v>
      </c>
      <c r="P60" s="4">
        <v>10764300</v>
      </c>
      <c r="Q60" s="4">
        <v>10469600</v>
      </c>
      <c r="R60" s="5">
        <v>1.1000000000000001E-2</v>
      </c>
      <c r="S60" s="4">
        <v>21919900</v>
      </c>
      <c r="T60" s="4">
        <f t="shared" si="2"/>
        <v>21883800</v>
      </c>
      <c r="U60" s="4">
        <f t="shared" si="6"/>
        <v>17562200</v>
      </c>
      <c r="V60" s="5">
        <v>2.81E-2</v>
      </c>
    </row>
    <row r="61" spans="1:22" x14ac:dyDescent="0.2">
      <c r="A61" s="16" t="s">
        <v>224</v>
      </c>
      <c r="B61" s="4">
        <v>2296900</v>
      </c>
      <c r="C61" s="4">
        <v>3858800</v>
      </c>
      <c r="D61" s="4">
        <v>-1561900</v>
      </c>
      <c r="E61" s="4">
        <v>-37893230000</v>
      </c>
      <c r="F61" s="4">
        <f t="shared" si="4"/>
        <v>-534649141794</v>
      </c>
      <c r="G61" s="4">
        <v>0</v>
      </c>
      <c r="H61" s="4">
        <v>0</v>
      </c>
      <c r="I61" s="4">
        <v>0</v>
      </c>
      <c r="J61" s="4">
        <v>5086055000</v>
      </c>
      <c r="K61" s="24">
        <f t="shared" si="5"/>
        <v>122437038000</v>
      </c>
      <c r="L61" s="4">
        <v>5702</v>
      </c>
      <c r="M61" s="4">
        <v>8186</v>
      </c>
      <c r="N61" s="4">
        <v>649</v>
      </c>
      <c r="O61" s="4">
        <v>1079</v>
      </c>
      <c r="P61" s="4">
        <v>12245900</v>
      </c>
      <c r="Q61" s="4">
        <v>20841200</v>
      </c>
      <c r="R61" s="5">
        <v>-3.0699999999999998E-2</v>
      </c>
      <c r="S61" s="4">
        <v>37090000</v>
      </c>
      <c r="T61" s="4">
        <f t="shared" si="2"/>
        <v>19474620</v>
      </c>
      <c r="U61" s="4">
        <f t="shared" si="6"/>
        <v>17562200</v>
      </c>
      <c r="V61" s="5">
        <v>5.6500000000000002E-2</v>
      </c>
    </row>
    <row r="62" spans="1:22" x14ac:dyDescent="0.2">
      <c r="A62" s="16" t="s">
        <v>223</v>
      </c>
      <c r="B62" s="4">
        <v>177400</v>
      </c>
      <c r="C62" s="4">
        <v>105280</v>
      </c>
      <c r="D62" s="4">
        <v>72120</v>
      </c>
      <c r="E62" s="4">
        <v>1654540000</v>
      </c>
      <c r="F62" s="4">
        <f t="shared" si="4"/>
        <v>-496755911794</v>
      </c>
      <c r="G62" s="4">
        <v>0</v>
      </c>
      <c r="H62" s="4">
        <v>0</v>
      </c>
      <c r="I62" s="4">
        <v>0</v>
      </c>
      <c r="J62" s="4">
        <v>182260000</v>
      </c>
      <c r="K62" s="24">
        <f t="shared" si="5"/>
        <v>117350983000</v>
      </c>
      <c r="L62" s="4">
        <v>4144</v>
      </c>
      <c r="M62" s="4">
        <v>3907</v>
      </c>
      <c r="N62" s="4">
        <v>520</v>
      </c>
      <c r="O62" s="4">
        <v>490</v>
      </c>
      <c r="P62" s="4">
        <v>8647800</v>
      </c>
      <c r="Q62" s="4">
        <v>7933100</v>
      </c>
      <c r="R62" s="5">
        <v>1.52E-2</v>
      </c>
      <c r="S62" s="4">
        <v>18772500</v>
      </c>
      <c r="T62" s="4">
        <f t="shared" si="2"/>
        <v>19850010</v>
      </c>
      <c r="U62" s="4">
        <f t="shared" si="6"/>
        <v>11929700</v>
      </c>
      <c r="V62" s="5">
        <v>1.9199999999999998E-2</v>
      </c>
    </row>
    <row r="63" spans="1:22" x14ac:dyDescent="0.2">
      <c r="A63" s="16" t="s">
        <v>222</v>
      </c>
      <c r="B63" s="4">
        <v>85300</v>
      </c>
      <c r="C63" s="4">
        <v>764200</v>
      </c>
      <c r="D63" s="4">
        <v>-678900</v>
      </c>
      <c r="E63" s="4">
        <v>-15927080000</v>
      </c>
      <c r="F63" s="4">
        <f t="shared" si="4"/>
        <v>-498410451794</v>
      </c>
      <c r="G63" s="4">
        <v>0</v>
      </c>
      <c r="H63" s="4">
        <v>0</v>
      </c>
      <c r="I63" s="4">
        <v>0</v>
      </c>
      <c r="J63" s="4">
        <v>-1794495000</v>
      </c>
      <c r="K63" s="24">
        <f t="shared" si="5"/>
        <v>117168723000</v>
      </c>
      <c r="L63" s="4">
        <v>5728</v>
      </c>
      <c r="M63" s="4">
        <v>6603</v>
      </c>
      <c r="N63" s="4">
        <v>658</v>
      </c>
      <c r="O63" s="4">
        <v>737</v>
      </c>
      <c r="P63" s="4">
        <v>10917500</v>
      </c>
      <c r="Q63" s="4">
        <v>12263300</v>
      </c>
      <c r="R63" s="5">
        <v>-2.0999999999999999E-3</v>
      </c>
      <c r="S63" s="4">
        <v>24721800</v>
      </c>
      <c r="T63" s="4">
        <f t="shared" si="2"/>
        <v>18975030</v>
      </c>
      <c r="U63" s="4">
        <f t="shared" si="6"/>
        <v>7905700</v>
      </c>
      <c r="V63" s="5">
        <v>2.12E-2</v>
      </c>
    </row>
    <row r="64" spans="1:22" x14ac:dyDescent="0.2">
      <c r="A64" s="16" t="s">
        <v>221</v>
      </c>
      <c r="B64" s="4">
        <v>3895000</v>
      </c>
      <c r="C64" s="4">
        <v>143745</v>
      </c>
      <c r="D64" s="4">
        <v>3751255</v>
      </c>
      <c r="E64" s="4">
        <v>85920160000</v>
      </c>
      <c r="F64" s="4">
        <f t="shared" si="4"/>
        <v>-482483371794</v>
      </c>
      <c r="G64" s="4">
        <v>0</v>
      </c>
      <c r="H64" s="4">
        <v>0</v>
      </c>
      <c r="I64" s="4">
        <v>0</v>
      </c>
      <c r="J64" s="4">
        <v>-3118230000</v>
      </c>
      <c r="K64" s="24">
        <f t="shared" si="5"/>
        <v>118963218000</v>
      </c>
      <c r="L64" s="4">
        <v>8760</v>
      </c>
      <c r="M64" s="4">
        <v>4378</v>
      </c>
      <c r="N64" s="4">
        <v>1251</v>
      </c>
      <c r="O64" s="4">
        <v>716</v>
      </c>
      <c r="P64" s="4">
        <v>22447200</v>
      </c>
      <c r="Q64" s="4">
        <v>12095600</v>
      </c>
      <c r="R64" s="5">
        <v>4.0399999999999998E-2</v>
      </c>
      <c r="S64" s="4">
        <v>36734900</v>
      </c>
      <c r="T64" s="4">
        <f t="shared" si="2"/>
        <v>17209190</v>
      </c>
      <c r="U64" s="4">
        <f t="shared" si="6"/>
        <v>7905700</v>
      </c>
      <c r="V64" s="5">
        <v>4.0999999999999995E-2</v>
      </c>
    </row>
    <row r="65" spans="1:22" x14ac:dyDescent="0.2">
      <c r="A65" s="16" t="s">
        <v>220</v>
      </c>
      <c r="B65" s="4">
        <v>132400</v>
      </c>
      <c r="C65" s="4">
        <v>448700</v>
      </c>
      <c r="D65" s="4">
        <v>-316300</v>
      </c>
      <c r="E65" s="4">
        <v>-7097880000</v>
      </c>
      <c r="F65" s="4">
        <f t="shared" si="4"/>
        <v>-568403531794</v>
      </c>
      <c r="G65" s="4">
        <v>0</v>
      </c>
      <c r="H65" s="4">
        <v>0</v>
      </c>
      <c r="I65" s="4">
        <v>0</v>
      </c>
      <c r="J65" s="4">
        <v>707485000</v>
      </c>
      <c r="K65" s="24">
        <f t="shared" si="5"/>
        <v>122081448000</v>
      </c>
      <c r="L65" s="4">
        <v>2767</v>
      </c>
      <c r="M65" s="4">
        <v>4646</v>
      </c>
      <c r="N65" s="4">
        <v>366</v>
      </c>
      <c r="O65" s="4">
        <v>661</v>
      </c>
      <c r="P65" s="4">
        <v>5748700</v>
      </c>
      <c r="Q65" s="4">
        <v>11197100</v>
      </c>
      <c r="R65" s="5">
        <v>-1.1200000000000002E-2</v>
      </c>
      <c r="S65" s="4">
        <v>17562200</v>
      </c>
      <c r="T65" s="4">
        <f t="shared" si="2"/>
        <v>17699020</v>
      </c>
      <c r="U65" s="4">
        <f t="shared" si="6"/>
        <v>7905700</v>
      </c>
      <c r="V65" s="5">
        <v>3.0699999999999998E-2</v>
      </c>
    </row>
    <row r="66" spans="1:22" x14ac:dyDescent="0.2">
      <c r="A66" s="16" t="s">
        <v>219</v>
      </c>
      <c r="B66" s="4">
        <v>806400</v>
      </c>
      <c r="C66" s="4">
        <v>2098727</v>
      </c>
      <c r="D66" s="4">
        <v>-1292327</v>
      </c>
      <c r="E66" s="4">
        <v>-29111630000</v>
      </c>
      <c r="F66" s="4">
        <f t="shared" si="4"/>
        <v>-561305651794</v>
      </c>
      <c r="G66" s="4">
        <v>0</v>
      </c>
      <c r="H66" s="4">
        <v>0</v>
      </c>
      <c r="I66" s="4">
        <v>0</v>
      </c>
      <c r="J66" s="4">
        <v>-604110000</v>
      </c>
      <c r="K66" s="24">
        <f t="shared" si="5"/>
        <v>121373963000</v>
      </c>
      <c r="L66" s="4">
        <v>7701</v>
      </c>
      <c r="M66" s="4">
        <v>5269</v>
      </c>
      <c r="N66" s="4">
        <v>1023</v>
      </c>
      <c r="O66" s="4">
        <v>829</v>
      </c>
      <c r="P66" s="4">
        <v>17319800</v>
      </c>
      <c r="Q66" s="4">
        <v>15321500</v>
      </c>
      <c r="R66" s="5">
        <v>2.5099999999999997E-2</v>
      </c>
      <c r="S66" s="4">
        <v>33282000</v>
      </c>
      <c r="T66" s="4">
        <f t="shared" si="2"/>
        <v>15302860</v>
      </c>
      <c r="U66" s="4">
        <f t="shared" si="6"/>
        <v>7905700</v>
      </c>
      <c r="V66" s="5">
        <v>4.7699999999999992E-2</v>
      </c>
    </row>
    <row r="67" spans="1:22" x14ac:dyDescent="0.2">
      <c r="A67" s="16" t="s">
        <v>218</v>
      </c>
      <c r="B67" s="4">
        <v>119900</v>
      </c>
      <c r="C67" s="4">
        <v>1146056</v>
      </c>
      <c r="D67" s="4">
        <v>-1026156</v>
      </c>
      <c r="E67" s="4">
        <v>-22574860000</v>
      </c>
      <c r="F67" s="4">
        <f t="shared" si="4"/>
        <v>-532194021794</v>
      </c>
      <c r="G67" s="4">
        <v>0</v>
      </c>
      <c r="H67" s="4">
        <v>0</v>
      </c>
      <c r="I67" s="4">
        <v>0</v>
      </c>
      <c r="J67" s="4">
        <v>-604110000</v>
      </c>
      <c r="K67" s="24">
        <f t="shared" si="5"/>
        <v>121978073000</v>
      </c>
      <c r="L67" s="4">
        <v>2229</v>
      </c>
      <c r="M67" s="4">
        <v>2689</v>
      </c>
      <c r="N67" s="4">
        <v>304</v>
      </c>
      <c r="O67" s="4">
        <v>274</v>
      </c>
      <c r="P67" s="4">
        <v>4935900</v>
      </c>
      <c r="Q67" s="4">
        <v>6443400</v>
      </c>
      <c r="R67" s="5">
        <v>1.15E-2</v>
      </c>
      <c r="S67" s="4">
        <v>11929700</v>
      </c>
      <c r="T67" s="4">
        <f t="shared" si="2"/>
        <v>15094000</v>
      </c>
      <c r="U67" s="4">
        <f t="shared" si="6"/>
        <v>7905700</v>
      </c>
      <c r="V67" s="5">
        <v>2.4799999999999999E-2</v>
      </c>
    </row>
    <row r="68" spans="1:22" x14ac:dyDescent="0.2">
      <c r="A68" s="16" t="s">
        <v>217</v>
      </c>
      <c r="B68" s="4">
        <v>142800</v>
      </c>
      <c r="C68" s="4">
        <v>1044400</v>
      </c>
      <c r="D68" s="4">
        <v>-901600</v>
      </c>
      <c r="E68" s="4">
        <v>-19523970000</v>
      </c>
      <c r="F68" s="4">
        <f t="shared" si="4"/>
        <v>-509619161794</v>
      </c>
      <c r="G68" s="4">
        <v>0</v>
      </c>
      <c r="H68" s="4">
        <v>0</v>
      </c>
      <c r="I68" s="4">
        <v>0</v>
      </c>
      <c r="J68" s="4">
        <v>-763945000</v>
      </c>
      <c r="K68" s="24">
        <f t="shared" si="5"/>
        <v>122582183000</v>
      </c>
      <c r="L68" s="4">
        <v>1559</v>
      </c>
      <c r="M68" s="4">
        <v>2232</v>
      </c>
      <c r="N68" s="4">
        <v>170</v>
      </c>
      <c r="O68" s="4">
        <v>279</v>
      </c>
      <c r="P68" s="4">
        <v>3041000</v>
      </c>
      <c r="Q68" s="4">
        <v>4668500</v>
      </c>
      <c r="R68" s="5">
        <v>-4.5000000000000005E-3</v>
      </c>
      <c r="S68" s="4">
        <v>7905700</v>
      </c>
      <c r="T68" s="4">
        <f t="shared" si="2"/>
        <v>15434160</v>
      </c>
      <c r="U68" s="4">
        <f t="shared" si="6"/>
        <v>10864300</v>
      </c>
      <c r="V68" s="5">
        <v>1.83E-2</v>
      </c>
    </row>
    <row r="69" spans="1:22" x14ac:dyDescent="0.2">
      <c r="A69" s="16" t="s">
        <v>216</v>
      </c>
      <c r="B69" s="4">
        <v>55300</v>
      </c>
      <c r="C69" s="4">
        <v>2002800</v>
      </c>
      <c r="D69" s="4">
        <v>-1947500</v>
      </c>
      <c r="E69" s="4">
        <v>-42950250000</v>
      </c>
      <c r="F69" s="4">
        <f t="shared" si="4"/>
        <v>-490095191794</v>
      </c>
      <c r="G69" s="4">
        <v>0</v>
      </c>
      <c r="H69" s="4">
        <v>0</v>
      </c>
      <c r="I69" s="4">
        <v>0</v>
      </c>
      <c r="J69" s="4">
        <v>17516370000</v>
      </c>
      <c r="K69" s="24">
        <f t="shared" si="5"/>
        <v>123346128000</v>
      </c>
      <c r="L69" s="4">
        <v>2189</v>
      </c>
      <c r="M69" s="4">
        <v>4218</v>
      </c>
      <c r="N69" s="4">
        <v>368</v>
      </c>
      <c r="O69" s="4">
        <v>634</v>
      </c>
      <c r="P69" s="4">
        <v>6425400</v>
      </c>
      <c r="Q69" s="4">
        <v>12842800</v>
      </c>
      <c r="R69" s="5">
        <v>-2.0499999999999997E-2</v>
      </c>
      <c r="S69" s="4">
        <v>19974900</v>
      </c>
      <c r="T69" s="4">
        <f t="shared" si="2"/>
        <v>14551770</v>
      </c>
      <c r="U69" s="4">
        <f t="shared" si="6"/>
        <v>10864300</v>
      </c>
      <c r="V69" s="5">
        <v>3.56E-2</v>
      </c>
    </row>
    <row r="70" spans="1:22" x14ac:dyDescent="0.2">
      <c r="A70" s="16" t="s">
        <v>215</v>
      </c>
      <c r="B70" s="4">
        <v>45700</v>
      </c>
      <c r="C70" s="4">
        <v>1546100</v>
      </c>
      <c r="D70" s="4">
        <v>-1500400</v>
      </c>
      <c r="E70" s="4">
        <v>-33765260000</v>
      </c>
      <c r="F70" s="4">
        <f t="shared" si="4"/>
        <v>-447144941794</v>
      </c>
      <c r="G70" s="4">
        <v>0</v>
      </c>
      <c r="H70" s="4">
        <v>0</v>
      </c>
      <c r="I70" s="4">
        <v>0</v>
      </c>
      <c r="J70" s="4">
        <v>-233805000</v>
      </c>
      <c r="K70" s="24">
        <f t="shared" si="5"/>
        <v>105829758000</v>
      </c>
      <c r="L70" s="4">
        <v>1491</v>
      </c>
      <c r="M70" s="4">
        <v>2443</v>
      </c>
      <c r="N70" s="4">
        <v>218</v>
      </c>
      <c r="O70" s="4">
        <v>381</v>
      </c>
      <c r="P70" s="4">
        <v>3267000</v>
      </c>
      <c r="Q70" s="4">
        <v>7131000</v>
      </c>
      <c r="R70" s="5">
        <v>-4.4000000000000003E-3</v>
      </c>
      <c r="S70" s="4">
        <v>10864300</v>
      </c>
      <c r="T70" s="4">
        <f t="shared" si="2"/>
        <v>14315120</v>
      </c>
      <c r="U70" s="4">
        <f t="shared" si="6"/>
        <v>12998200</v>
      </c>
      <c r="V70" s="5">
        <v>1.77E-2</v>
      </c>
    </row>
    <row r="71" spans="1:22" x14ac:dyDescent="0.2">
      <c r="A71" s="16" t="s">
        <v>214</v>
      </c>
      <c r="B71" s="4">
        <v>112715</v>
      </c>
      <c r="C71" s="4">
        <v>3487948</v>
      </c>
      <c r="D71" s="4">
        <v>-3375233</v>
      </c>
      <c r="E71" s="4">
        <v>-75849460000</v>
      </c>
      <c r="F71" s="4">
        <f t="shared" si="4"/>
        <v>-413379681794</v>
      </c>
      <c r="G71" s="4">
        <v>0</v>
      </c>
      <c r="H71" s="4">
        <v>0</v>
      </c>
      <c r="I71" s="4">
        <v>0</v>
      </c>
      <c r="J71" s="4">
        <v>264290000</v>
      </c>
      <c r="K71" s="24">
        <f t="shared" si="5"/>
        <v>106063563000</v>
      </c>
      <c r="L71" s="4">
        <v>2038</v>
      </c>
      <c r="M71" s="4">
        <v>2356</v>
      </c>
      <c r="N71" s="4">
        <v>290</v>
      </c>
      <c r="O71" s="4">
        <v>422</v>
      </c>
      <c r="P71" s="4">
        <v>4621300</v>
      </c>
      <c r="Q71" s="4">
        <v>7777000</v>
      </c>
      <c r="R71" s="5">
        <v>-4.4000000000000003E-3</v>
      </c>
      <c r="S71" s="4">
        <v>12998200</v>
      </c>
      <c r="T71" s="4">
        <f t="shared" si="2"/>
        <v>14345320</v>
      </c>
      <c r="U71" s="4">
        <f t="shared" si="6"/>
        <v>9320400</v>
      </c>
      <c r="V71" s="5">
        <v>1.55E-2</v>
      </c>
    </row>
    <row r="72" spans="1:22" x14ac:dyDescent="0.2">
      <c r="A72" s="16" t="s">
        <v>213</v>
      </c>
      <c r="B72" s="4">
        <v>68200</v>
      </c>
      <c r="C72" s="4">
        <v>2877744</v>
      </c>
      <c r="D72" s="4">
        <v>-2809544</v>
      </c>
      <c r="E72" s="4">
        <v>-63115280000</v>
      </c>
      <c r="F72" s="4">
        <f t="shared" si="4"/>
        <v>-337530221794</v>
      </c>
      <c r="G72" s="4">
        <v>0</v>
      </c>
      <c r="H72" s="4">
        <v>0</v>
      </c>
      <c r="I72" s="4">
        <v>0</v>
      </c>
      <c r="J72" s="4">
        <v>49643575000</v>
      </c>
      <c r="K72" s="24">
        <f t="shared" si="5"/>
        <v>105799273000</v>
      </c>
      <c r="L72" s="4">
        <v>4282</v>
      </c>
      <c r="M72" s="4">
        <v>4158</v>
      </c>
      <c r="N72" s="4">
        <v>565</v>
      </c>
      <c r="O72" s="4">
        <v>747</v>
      </c>
      <c r="P72" s="4">
        <v>9887000</v>
      </c>
      <c r="Q72" s="4">
        <v>12170100</v>
      </c>
      <c r="R72" s="5">
        <v>1.1299999999999999E-2</v>
      </c>
      <c r="S72" s="4">
        <v>22526400</v>
      </c>
      <c r="T72" s="4">
        <f t="shared" si="2"/>
        <v>12620600</v>
      </c>
      <c r="U72" s="4">
        <f t="shared" si="6"/>
        <v>9320400</v>
      </c>
      <c r="V72" s="5">
        <v>2.4300000000000002E-2</v>
      </c>
    </row>
    <row r="73" spans="1:22" x14ac:dyDescent="0.2">
      <c r="A73" s="16" t="s">
        <v>212</v>
      </c>
      <c r="B73" s="4">
        <v>142401</v>
      </c>
      <c r="C73" s="4">
        <v>1409169</v>
      </c>
      <c r="D73" s="4">
        <v>-1266768</v>
      </c>
      <c r="E73" s="4">
        <v>-28131260000</v>
      </c>
      <c r="F73" s="4">
        <f t="shared" si="4"/>
        <v>-274414941794</v>
      </c>
      <c r="G73" s="4">
        <v>0</v>
      </c>
      <c r="H73" s="4">
        <v>0</v>
      </c>
      <c r="I73" s="4">
        <v>0</v>
      </c>
      <c r="J73" s="4">
        <v>-2616925000</v>
      </c>
      <c r="K73" s="24">
        <f t="shared" si="5"/>
        <v>56155698000</v>
      </c>
      <c r="L73" s="4">
        <v>2035</v>
      </c>
      <c r="M73" s="4">
        <v>3724</v>
      </c>
      <c r="N73" s="4">
        <v>319</v>
      </c>
      <c r="O73" s="4">
        <v>459</v>
      </c>
      <c r="P73" s="4">
        <v>5665500</v>
      </c>
      <c r="Q73" s="4">
        <v>10025600</v>
      </c>
      <c r="R73" s="5">
        <v>-4.4000000000000003E-3</v>
      </c>
      <c r="S73" s="4">
        <v>15972000</v>
      </c>
      <c r="T73" s="4">
        <f t="shared" si="2"/>
        <v>12098040</v>
      </c>
      <c r="U73" s="4">
        <f t="shared" si="6"/>
        <v>9320400</v>
      </c>
      <c r="V73" s="5">
        <v>0.02</v>
      </c>
    </row>
    <row r="74" spans="1:22" x14ac:dyDescent="0.2">
      <c r="A74" s="16" t="s">
        <v>211</v>
      </c>
      <c r="B74" s="4">
        <v>432300</v>
      </c>
      <c r="C74" s="4">
        <v>1095181</v>
      </c>
      <c r="D74" s="4">
        <v>-662881</v>
      </c>
      <c r="E74" s="4">
        <v>-14776790000</v>
      </c>
      <c r="F74" s="4">
        <f t="shared" ref="F74:F79" si="7">E74+F75</f>
        <v>-246283681794</v>
      </c>
      <c r="G74" s="4">
        <v>0</v>
      </c>
      <c r="H74" s="4">
        <v>0</v>
      </c>
      <c r="I74" s="4">
        <v>0</v>
      </c>
      <c r="J74" s="4">
        <v>24547805000</v>
      </c>
      <c r="K74" s="24">
        <f t="shared" ref="K74:K79" si="8">K75+J74</f>
        <v>58772623000</v>
      </c>
      <c r="L74" s="4">
        <v>3591</v>
      </c>
      <c r="M74" s="4">
        <v>3677</v>
      </c>
      <c r="N74" s="4">
        <v>591</v>
      </c>
      <c r="O74" s="4">
        <v>519</v>
      </c>
      <c r="P74" s="4">
        <v>9412400</v>
      </c>
      <c r="Q74" s="4">
        <v>8938600</v>
      </c>
      <c r="R74" s="5">
        <v>1.6E-2</v>
      </c>
      <c r="S74" s="4">
        <v>19076500</v>
      </c>
      <c r="T74" s="4">
        <f t="shared" ref="T74:T79" si="9">AVERAGE(S75:S84)</f>
        <v>10734140</v>
      </c>
      <c r="U74" s="4">
        <f t="shared" ref="U74:U79" si="10">MIN(S75:S79)</f>
        <v>9320400</v>
      </c>
      <c r="V74" s="5">
        <v>2.6600000000000002E-2</v>
      </c>
    </row>
    <row r="75" spans="1:22" x14ac:dyDescent="0.2">
      <c r="A75" s="16" t="s">
        <v>210</v>
      </c>
      <c r="B75" s="4">
        <v>3323800</v>
      </c>
      <c r="C75" s="4">
        <v>1537900</v>
      </c>
      <c r="D75" s="4">
        <v>1785900</v>
      </c>
      <c r="E75" s="4">
        <v>39292390000</v>
      </c>
      <c r="F75" s="4">
        <f t="shared" si="7"/>
        <v>-231506891794</v>
      </c>
      <c r="G75" s="4">
        <v>0</v>
      </c>
      <c r="H75" s="4">
        <v>0</v>
      </c>
      <c r="I75" s="4">
        <v>0</v>
      </c>
      <c r="J75" s="4">
        <v>24547805000</v>
      </c>
      <c r="K75" s="24">
        <f t="shared" si="8"/>
        <v>34224818000</v>
      </c>
      <c r="L75" s="4">
        <v>4794</v>
      </c>
      <c r="M75" s="4">
        <v>3676</v>
      </c>
      <c r="N75" s="4">
        <v>754</v>
      </c>
      <c r="O75" s="4">
        <v>475</v>
      </c>
      <c r="P75" s="4">
        <v>13161400</v>
      </c>
      <c r="Q75" s="4">
        <v>8738200</v>
      </c>
      <c r="R75" s="5">
        <v>2.3300000000000001E-2</v>
      </c>
      <c r="S75" s="4">
        <v>22460500</v>
      </c>
      <c r="T75" s="4">
        <f t="shared" si="9"/>
        <v>9047650</v>
      </c>
      <c r="U75" s="4">
        <f t="shared" si="10"/>
        <v>8497800</v>
      </c>
      <c r="V75" s="5">
        <v>2.7000000000000003E-2</v>
      </c>
    </row>
    <row r="76" spans="1:22" x14ac:dyDescent="0.2">
      <c r="A76" s="16" t="s">
        <v>208</v>
      </c>
      <c r="B76" s="4">
        <v>22100</v>
      </c>
      <c r="C76" s="4">
        <v>1899000</v>
      </c>
      <c r="D76" s="4">
        <v>-1876900</v>
      </c>
      <c r="E76" s="4">
        <v>-40085820000</v>
      </c>
      <c r="F76" s="4">
        <f t="shared" si="7"/>
        <v>-270799281794</v>
      </c>
      <c r="G76" s="4">
        <v>0</v>
      </c>
      <c r="H76" s="4">
        <v>0</v>
      </c>
      <c r="I76" s="4">
        <v>0</v>
      </c>
      <c r="J76" s="4">
        <v>167050000</v>
      </c>
      <c r="K76" s="24">
        <f t="shared" si="8"/>
        <v>9677013000</v>
      </c>
      <c r="L76" s="4">
        <v>1957</v>
      </c>
      <c r="M76" s="4">
        <v>1879</v>
      </c>
      <c r="N76" s="4">
        <v>282</v>
      </c>
      <c r="O76" s="4">
        <v>301</v>
      </c>
      <c r="P76" s="4">
        <v>4201900</v>
      </c>
      <c r="Q76" s="4">
        <v>4590200</v>
      </c>
      <c r="R76" s="5">
        <v>1.66E-2</v>
      </c>
      <c r="S76" s="4">
        <v>9320400</v>
      </c>
      <c r="T76" s="4">
        <f t="shared" si="9"/>
        <v>8815860</v>
      </c>
      <c r="U76" s="4">
        <f t="shared" si="10"/>
        <v>8497800</v>
      </c>
      <c r="V76" s="5">
        <v>2.3099999999999999E-2</v>
      </c>
    </row>
    <row r="77" spans="1:22" x14ac:dyDescent="0.2">
      <c r="A77" s="16" t="s">
        <v>207</v>
      </c>
      <c r="B77" s="4">
        <v>3600</v>
      </c>
      <c r="C77" s="4">
        <v>3198378</v>
      </c>
      <c r="D77" s="4">
        <v>-3194778</v>
      </c>
      <c r="E77" s="4">
        <v>-67669830000</v>
      </c>
      <c r="F77" s="4">
        <f t="shared" si="7"/>
        <v>-230713461794</v>
      </c>
      <c r="G77" s="4">
        <v>0</v>
      </c>
      <c r="H77" s="4">
        <v>0</v>
      </c>
      <c r="I77" s="4">
        <v>0</v>
      </c>
      <c r="J77" s="4">
        <v>690250000</v>
      </c>
      <c r="K77" s="24">
        <f t="shared" si="8"/>
        <v>9509963000</v>
      </c>
      <c r="L77" s="4">
        <v>1995</v>
      </c>
      <c r="M77" s="4">
        <v>2699</v>
      </c>
      <c r="N77" s="4">
        <v>206</v>
      </c>
      <c r="O77" s="4">
        <v>304</v>
      </c>
      <c r="P77" s="4">
        <v>3767500</v>
      </c>
      <c r="Q77" s="4">
        <v>5508100</v>
      </c>
      <c r="R77" s="5">
        <v>-2.3E-3</v>
      </c>
      <c r="S77" s="4">
        <v>9841100</v>
      </c>
      <c r="T77" s="4">
        <f t="shared" si="9"/>
        <v>8454220</v>
      </c>
      <c r="U77" s="4">
        <f t="shared" si="10"/>
        <v>5279200</v>
      </c>
      <c r="V77" s="5">
        <v>1.41E-2</v>
      </c>
    </row>
    <row r="78" spans="1:22" x14ac:dyDescent="0.2">
      <c r="A78" s="16" t="s">
        <v>206</v>
      </c>
      <c r="B78" s="4">
        <v>121200</v>
      </c>
      <c r="C78" s="4">
        <v>2100000</v>
      </c>
      <c r="D78" s="4">
        <v>-1978800</v>
      </c>
      <c r="E78" s="4">
        <v>-42086570000</v>
      </c>
      <c r="F78" s="4">
        <f t="shared" si="7"/>
        <v>-163043631794</v>
      </c>
      <c r="G78" s="4">
        <v>0</v>
      </c>
      <c r="H78" s="4">
        <v>0</v>
      </c>
      <c r="I78" s="4">
        <v>0</v>
      </c>
      <c r="J78" s="4">
        <v>8476640000</v>
      </c>
      <c r="K78" s="24">
        <f t="shared" si="8"/>
        <v>8819713000</v>
      </c>
      <c r="L78" s="4">
        <v>1905</v>
      </c>
      <c r="M78" s="4">
        <v>3337</v>
      </c>
      <c r="N78" s="4">
        <v>203</v>
      </c>
      <c r="O78" s="4">
        <v>392</v>
      </c>
      <c r="P78" s="4">
        <v>3522000</v>
      </c>
      <c r="Q78" s="4">
        <v>6933700</v>
      </c>
      <c r="R78" s="5">
        <v>-9.3999999999999986E-3</v>
      </c>
      <c r="S78" s="4">
        <v>11307300</v>
      </c>
      <c r="T78" s="4">
        <f t="shared" si="9"/>
        <v>8109570</v>
      </c>
      <c r="U78" s="4">
        <f t="shared" si="10"/>
        <v>5279200</v>
      </c>
      <c r="V78" s="5">
        <v>2.0899999999999998E-2</v>
      </c>
    </row>
    <row r="79" spans="1:22" x14ac:dyDescent="0.2">
      <c r="A79" s="16" t="s">
        <v>205</v>
      </c>
      <c r="B79" s="4">
        <v>81100</v>
      </c>
      <c r="C79" s="4">
        <v>2036500</v>
      </c>
      <c r="D79" s="4">
        <v>-1955400</v>
      </c>
      <c r="E79" s="4">
        <v>-42139290000</v>
      </c>
      <c r="F79" s="4">
        <f t="shared" si="7"/>
        <v>-120957061794</v>
      </c>
      <c r="G79" s="4">
        <v>0</v>
      </c>
      <c r="H79" s="4">
        <v>0</v>
      </c>
      <c r="I79" s="4">
        <v>0</v>
      </c>
      <c r="J79" s="4">
        <v>2150000000</v>
      </c>
      <c r="K79" s="24">
        <f t="shared" si="8"/>
        <v>343073000</v>
      </c>
      <c r="L79" s="4">
        <v>1396</v>
      </c>
      <c r="M79" s="4">
        <v>3419</v>
      </c>
      <c r="N79" s="4">
        <v>195</v>
      </c>
      <c r="O79" s="4">
        <v>237</v>
      </c>
      <c r="P79" s="4">
        <v>3630800</v>
      </c>
      <c r="Q79" s="4">
        <v>6138600</v>
      </c>
      <c r="R79" s="5">
        <v>-2.3E-3</v>
      </c>
      <c r="S79" s="4">
        <v>11151000</v>
      </c>
      <c r="T79" s="4">
        <f t="shared" si="9"/>
        <v>8332900</v>
      </c>
      <c r="U79" s="4">
        <f t="shared" si="10"/>
        <v>5279200</v>
      </c>
      <c r="V79" s="5">
        <v>1.84E-2</v>
      </c>
    </row>
    <row r="80" spans="1:22" x14ac:dyDescent="0.2">
      <c r="A80" s="16" t="s">
        <v>204</v>
      </c>
      <c r="B80" s="4">
        <v>73160</v>
      </c>
      <c r="C80" s="4">
        <v>1042000</v>
      </c>
      <c r="D80" s="4">
        <v>-968840</v>
      </c>
      <c r="E80" s="4">
        <v>-20839799363</v>
      </c>
      <c r="F80" s="4">
        <f t="shared" ref="F80:F90" si="11">E80+F81</f>
        <v>-78817771794</v>
      </c>
      <c r="G80" s="4">
        <v>0</v>
      </c>
      <c r="H80" s="4">
        <v>0</v>
      </c>
      <c r="I80" s="4">
        <v>0</v>
      </c>
      <c r="J80" s="4">
        <v>-228020000</v>
      </c>
      <c r="K80" s="24">
        <f t="shared" ref="K80:K90" si="12">K81+J80</f>
        <v>-1806927000</v>
      </c>
      <c r="L80" s="4">
        <v>1318</v>
      </c>
      <c r="M80" s="4">
        <v>2189</v>
      </c>
      <c r="N80" s="4">
        <v>163</v>
      </c>
      <c r="O80" s="4">
        <v>258</v>
      </c>
      <c r="P80" s="4">
        <v>2945000</v>
      </c>
      <c r="Q80" s="4">
        <v>4733200</v>
      </c>
      <c r="R80" s="5">
        <v>-2.3E-3</v>
      </c>
      <c r="S80" s="4">
        <v>8497800</v>
      </c>
      <c r="T80" s="4">
        <f t="shared" ref="T80:T96" si="13">AVERAGE(S81:S90)</f>
        <v>8173700</v>
      </c>
      <c r="U80" s="4">
        <f t="shared" ref="U80:U90" si="14">MIN(S81:S85)</f>
        <v>5279200</v>
      </c>
      <c r="V80" s="5">
        <v>1.1599999999999999E-2</v>
      </c>
    </row>
    <row r="81" spans="1:22" x14ac:dyDescent="0.2">
      <c r="A81" s="16" t="s">
        <v>203</v>
      </c>
      <c r="B81" s="4">
        <v>22000</v>
      </c>
      <c r="C81" s="4">
        <v>1052000</v>
      </c>
      <c r="D81" s="4">
        <v>-1030000</v>
      </c>
      <c r="E81" s="4">
        <v>-22454362431</v>
      </c>
      <c r="F81" s="4">
        <f t="shared" si="11"/>
        <v>-57977972431</v>
      </c>
      <c r="G81" s="4">
        <v>0</v>
      </c>
      <c r="H81" s="4">
        <v>0</v>
      </c>
      <c r="I81" s="4">
        <v>0</v>
      </c>
      <c r="J81" s="4">
        <v>-257796000</v>
      </c>
      <c r="K81" s="24">
        <f t="shared" si="12"/>
        <v>-1578907000</v>
      </c>
      <c r="L81" s="4">
        <v>1946</v>
      </c>
      <c r="M81" s="4">
        <v>4366</v>
      </c>
      <c r="N81" s="4">
        <v>230</v>
      </c>
      <c r="O81" s="4">
        <v>451</v>
      </c>
      <c r="P81" s="4">
        <v>3970800</v>
      </c>
      <c r="Q81" s="4">
        <v>8360500</v>
      </c>
      <c r="R81" s="5">
        <v>-1.8600000000000002E-2</v>
      </c>
      <c r="S81" s="4">
        <v>13300200</v>
      </c>
      <c r="T81" s="4">
        <f t="shared" si="13"/>
        <v>7781716.2999999998</v>
      </c>
      <c r="U81" s="4">
        <f t="shared" si="14"/>
        <v>5279200</v>
      </c>
      <c r="V81" s="5">
        <v>2.7200000000000002E-2</v>
      </c>
    </row>
    <row r="82" spans="1:22" x14ac:dyDescent="0.2">
      <c r="A82" s="16" t="s">
        <v>200</v>
      </c>
      <c r="B82" s="4">
        <v>5000</v>
      </c>
      <c r="C82" s="4">
        <v>52500</v>
      </c>
      <c r="D82" s="4">
        <v>-47500</v>
      </c>
      <c r="E82" s="4">
        <v>-1037090000</v>
      </c>
      <c r="F82" s="4">
        <f t="shared" si="11"/>
        <v>-35523610000</v>
      </c>
      <c r="G82" s="4">
        <v>0</v>
      </c>
      <c r="H82" s="4">
        <v>0</v>
      </c>
      <c r="I82" s="4">
        <v>0</v>
      </c>
      <c r="J82" s="4">
        <v>-257796000</v>
      </c>
      <c r="K82" s="24">
        <f t="shared" si="12"/>
        <v>-1321111000</v>
      </c>
      <c r="L82" s="4">
        <v>1270</v>
      </c>
      <c r="M82" s="4">
        <v>1144</v>
      </c>
      <c r="N82" s="4">
        <v>139</v>
      </c>
      <c r="O82" s="4">
        <v>128</v>
      </c>
      <c r="P82" s="4">
        <v>2697200</v>
      </c>
      <c r="Q82" s="4">
        <v>2114600</v>
      </c>
      <c r="R82" s="5">
        <v>6.8999999999999999E-3</v>
      </c>
      <c r="S82" s="4">
        <v>5279200</v>
      </c>
      <c r="T82" s="4">
        <f t="shared" si="13"/>
        <v>8097107.7000000002</v>
      </c>
      <c r="U82" s="4">
        <f t="shared" si="14"/>
        <v>5437500</v>
      </c>
      <c r="V82" s="5">
        <v>1.15E-2</v>
      </c>
    </row>
    <row r="83" spans="1:22" x14ac:dyDescent="0.2">
      <c r="A83" s="16" t="s">
        <v>199</v>
      </c>
      <c r="B83" s="4">
        <v>560000</v>
      </c>
      <c r="C83" s="4">
        <v>200100</v>
      </c>
      <c r="D83" s="4">
        <v>359900</v>
      </c>
      <c r="E83" s="4">
        <v>7904400000</v>
      </c>
      <c r="F83" s="4">
        <f t="shared" si="11"/>
        <v>-34486520000</v>
      </c>
      <c r="G83" s="4">
        <v>0</v>
      </c>
      <c r="H83" s="4">
        <v>0</v>
      </c>
      <c r="I83" s="4">
        <v>0</v>
      </c>
      <c r="J83" s="4">
        <v>-1135405000</v>
      </c>
      <c r="K83" s="24">
        <f t="shared" si="12"/>
        <v>-1063315000</v>
      </c>
      <c r="L83" s="4">
        <v>2264</v>
      </c>
      <c r="M83" s="4">
        <v>1983</v>
      </c>
      <c r="N83" s="4">
        <v>295</v>
      </c>
      <c r="O83" s="4">
        <v>269</v>
      </c>
      <c r="P83" s="4">
        <v>5523600</v>
      </c>
      <c r="Q83" s="4">
        <v>4763500</v>
      </c>
      <c r="R83" s="5">
        <v>4.6999999999999993E-3</v>
      </c>
      <c r="S83" s="4">
        <v>10746400</v>
      </c>
      <c r="T83" s="4">
        <f t="shared" si="13"/>
        <v>8014646.7000000002</v>
      </c>
      <c r="U83" s="4">
        <f t="shared" si="14"/>
        <v>5437500</v>
      </c>
      <c r="V83" s="5">
        <v>2.0400000000000001E-2</v>
      </c>
    </row>
    <row r="84" spans="1:22" x14ac:dyDescent="0.2">
      <c r="A84" s="16" t="s">
        <v>193</v>
      </c>
      <c r="B84" s="4">
        <v>535200</v>
      </c>
      <c r="C84" s="4">
        <v>10400</v>
      </c>
      <c r="D84" s="4">
        <v>524800</v>
      </c>
      <c r="E84" s="4">
        <v>11377410000</v>
      </c>
      <c r="F84" s="4">
        <f t="shared" si="11"/>
        <v>-42390920000</v>
      </c>
      <c r="G84" s="4">
        <v>0</v>
      </c>
      <c r="H84" s="4">
        <v>0</v>
      </c>
      <c r="I84" s="4">
        <v>0</v>
      </c>
      <c r="J84" s="4">
        <v>224640000</v>
      </c>
      <c r="K84" s="24">
        <f t="shared" si="12"/>
        <v>72090000</v>
      </c>
      <c r="L84" s="4">
        <v>1780</v>
      </c>
      <c r="M84" s="4">
        <v>1127</v>
      </c>
      <c r="N84" s="4">
        <v>133</v>
      </c>
      <c r="O84" s="4">
        <v>128</v>
      </c>
      <c r="P84" s="4">
        <v>2685000</v>
      </c>
      <c r="Q84" s="4">
        <v>2231400</v>
      </c>
      <c r="R84" s="5">
        <v>6.9999999999999993E-3</v>
      </c>
      <c r="S84" s="4">
        <v>5437500</v>
      </c>
      <c r="T84" s="4">
        <f t="shared" si="13"/>
        <v>10161635.1</v>
      </c>
      <c r="U84" s="4">
        <f t="shared" si="14"/>
        <v>5595600</v>
      </c>
      <c r="V84" s="5">
        <v>1.38E-2</v>
      </c>
    </row>
    <row r="85" spans="1:22" x14ac:dyDescent="0.2">
      <c r="A85" s="16" t="s">
        <v>192</v>
      </c>
      <c r="B85" s="4">
        <v>6600</v>
      </c>
      <c r="C85" s="4">
        <v>21100</v>
      </c>
      <c r="D85" s="4">
        <v>-14500</v>
      </c>
      <c r="E85" s="4">
        <v>-315560000</v>
      </c>
      <c r="F85" s="4">
        <f t="shared" si="11"/>
        <v>-53768330000</v>
      </c>
      <c r="K85" s="24">
        <f t="shared" si="12"/>
        <v>-152550000</v>
      </c>
      <c r="L85" s="4">
        <v>1320</v>
      </c>
      <c r="M85" s="4">
        <v>1144</v>
      </c>
      <c r="N85" s="4">
        <v>149</v>
      </c>
      <c r="O85" s="4">
        <v>175</v>
      </c>
      <c r="P85" s="4">
        <v>2359400</v>
      </c>
      <c r="Q85" s="4">
        <v>2795100</v>
      </c>
      <c r="R85" s="5">
        <v>2.3999999999999998E-3</v>
      </c>
      <c r="S85" s="4">
        <v>5595600</v>
      </c>
      <c r="T85" s="4">
        <f t="shared" si="13"/>
        <v>11098692.5</v>
      </c>
      <c r="U85" s="4">
        <f t="shared" si="14"/>
        <v>6224700</v>
      </c>
      <c r="V85" s="5">
        <v>1.84E-2</v>
      </c>
    </row>
    <row r="86" spans="1:22" x14ac:dyDescent="0.2">
      <c r="A86" s="16" t="s">
        <v>191</v>
      </c>
      <c r="B86" s="4">
        <v>1500</v>
      </c>
      <c r="C86" s="4">
        <v>5200</v>
      </c>
      <c r="D86" s="4">
        <v>-3700</v>
      </c>
      <c r="E86" s="4">
        <v>-79510000</v>
      </c>
      <c r="F86" s="4">
        <f t="shared" si="11"/>
        <v>-53452770000</v>
      </c>
      <c r="G86" s="4">
        <v>0</v>
      </c>
      <c r="H86" s="4">
        <v>0</v>
      </c>
      <c r="I86" s="4">
        <v>0</v>
      </c>
      <c r="J86" s="4">
        <v>-111800000</v>
      </c>
      <c r="K86" s="24">
        <f t="shared" si="12"/>
        <v>-152550000</v>
      </c>
      <c r="L86" s="4">
        <v>1106</v>
      </c>
      <c r="M86" s="4">
        <v>1884</v>
      </c>
      <c r="N86" s="4">
        <v>133</v>
      </c>
      <c r="O86" s="4">
        <v>241</v>
      </c>
      <c r="P86" s="4">
        <v>2205100</v>
      </c>
      <c r="Q86" s="4">
        <v>4318000</v>
      </c>
      <c r="R86" s="5">
        <v>-4.5999999999999999E-3</v>
      </c>
      <c r="S86" s="4">
        <v>7002500</v>
      </c>
      <c r="T86" s="4">
        <f t="shared" si="13"/>
        <v>11954711.699999999</v>
      </c>
      <c r="U86" s="4">
        <f t="shared" si="14"/>
        <v>6224700</v>
      </c>
      <c r="V86" s="5">
        <v>1.3899999999999999E-2</v>
      </c>
    </row>
    <row r="87" spans="1:22" x14ac:dyDescent="0.2">
      <c r="A87" s="16" t="s">
        <v>190</v>
      </c>
      <c r="B87" s="4">
        <v>9000</v>
      </c>
      <c r="C87" s="4">
        <v>101700</v>
      </c>
      <c r="D87" s="4">
        <v>-92700</v>
      </c>
      <c r="E87" s="4">
        <v>-2010210000</v>
      </c>
      <c r="F87" s="4">
        <f t="shared" si="11"/>
        <v>-53373260000</v>
      </c>
      <c r="G87" s="4">
        <v>0</v>
      </c>
      <c r="H87" s="4">
        <v>0</v>
      </c>
      <c r="I87" s="4">
        <v>0</v>
      </c>
      <c r="J87" s="4">
        <v>-84435000</v>
      </c>
      <c r="K87" s="24">
        <f t="shared" si="12"/>
        <v>-40750000</v>
      </c>
      <c r="L87" s="4">
        <v>1205</v>
      </c>
      <c r="M87" s="4">
        <v>1884</v>
      </c>
      <c r="N87" s="4">
        <v>139</v>
      </c>
      <c r="O87" s="4">
        <v>178</v>
      </c>
      <c r="P87" s="4">
        <v>2201900</v>
      </c>
      <c r="Q87" s="4">
        <v>3325300</v>
      </c>
      <c r="R87" s="5">
        <v>-1.1599999999999999E-2</v>
      </c>
      <c r="S87" s="4">
        <v>6224700</v>
      </c>
      <c r="T87" s="4">
        <f t="shared" si="13"/>
        <v>13197671.699999999</v>
      </c>
      <c r="U87" s="4">
        <f t="shared" si="14"/>
        <v>6905800</v>
      </c>
      <c r="V87" s="5">
        <v>1.83E-2</v>
      </c>
    </row>
    <row r="88" spans="1:22" x14ac:dyDescent="0.2">
      <c r="A88" s="16" t="s">
        <v>189</v>
      </c>
      <c r="B88" s="4">
        <v>26100</v>
      </c>
      <c r="C88" s="4">
        <v>13900</v>
      </c>
      <c r="D88" s="4">
        <v>12200</v>
      </c>
      <c r="E88" s="4">
        <v>259940000</v>
      </c>
      <c r="F88" s="4">
        <f t="shared" si="11"/>
        <v>-51363050000</v>
      </c>
      <c r="G88" s="4">
        <v>0</v>
      </c>
      <c r="H88" s="4">
        <v>0</v>
      </c>
      <c r="I88" s="4">
        <v>0</v>
      </c>
      <c r="J88" s="4">
        <v>448250000</v>
      </c>
      <c r="K88" s="24">
        <f t="shared" si="12"/>
        <v>43685000</v>
      </c>
      <c r="L88" s="4">
        <v>1658</v>
      </c>
      <c r="M88" s="4">
        <v>2204</v>
      </c>
      <c r="N88" s="4">
        <v>207</v>
      </c>
      <c r="O88" s="4">
        <v>218</v>
      </c>
      <c r="P88" s="4">
        <v>3327600</v>
      </c>
      <c r="Q88" s="4">
        <v>4080900</v>
      </c>
      <c r="R88" s="5">
        <v>2.3E-3</v>
      </c>
      <c r="S88" s="4">
        <v>7860800</v>
      </c>
      <c r="T88" s="4">
        <f t="shared" si="13"/>
        <v>13634987.800000001</v>
      </c>
      <c r="U88" s="4">
        <f t="shared" si="14"/>
        <v>6905800</v>
      </c>
      <c r="V88" s="5">
        <v>2.52E-2</v>
      </c>
    </row>
    <row r="89" spans="1:22" x14ac:dyDescent="0.2">
      <c r="A89" s="16" t="s">
        <v>188</v>
      </c>
      <c r="B89" s="4">
        <v>1161500</v>
      </c>
      <c r="C89" s="4">
        <v>34676</v>
      </c>
      <c r="D89" s="4">
        <v>1126824</v>
      </c>
      <c r="E89" s="4">
        <v>24719810000</v>
      </c>
      <c r="F89" s="4">
        <f t="shared" si="11"/>
        <v>-51622990000</v>
      </c>
      <c r="K89" s="24">
        <f t="shared" si="12"/>
        <v>-404565000</v>
      </c>
      <c r="L89" s="4">
        <v>3034</v>
      </c>
      <c r="M89" s="4">
        <v>2685</v>
      </c>
      <c r="N89" s="4">
        <v>425</v>
      </c>
      <c r="O89" s="4">
        <v>353</v>
      </c>
      <c r="P89" s="4">
        <v>6552900</v>
      </c>
      <c r="Q89" s="4">
        <v>6015900</v>
      </c>
      <c r="R89" s="5">
        <v>6.9999999999999993E-3</v>
      </c>
      <c r="S89" s="4">
        <v>13384300</v>
      </c>
      <c r="T89" s="4">
        <f t="shared" si="13"/>
        <v>14255205.5</v>
      </c>
      <c r="U89" s="4">
        <f t="shared" si="14"/>
        <v>6905800</v>
      </c>
      <c r="V89" s="5">
        <v>2.4799999999999999E-2</v>
      </c>
    </row>
    <row r="90" spans="1:22" x14ac:dyDescent="0.2">
      <c r="A90" s="16" t="s">
        <v>187</v>
      </c>
      <c r="B90" s="4">
        <v>3300</v>
      </c>
      <c r="C90" s="4">
        <v>76360</v>
      </c>
      <c r="D90" s="4">
        <v>-73060</v>
      </c>
      <c r="E90" s="4">
        <v>-1575060000</v>
      </c>
      <c r="F90" s="4">
        <f t="shared" si="11"/>
        <v>-76342800000</v>
      </c>
      <c r="G90" s="4">
        <v>0</v>
      </c>
      <c r="H90" s="4">
        <v>0</v>
      </c>
      <c r="I90" s="4">
        <v>0</v>
      </c>
      <c r="J90" s="4">
        <v>-66500000</v>
      </c>
      <c r="K90" s="24">
        <f t="shared" si="12"/>
        <v>-404565000</v>
      </c>
      <c r="L90" s="4">
        <v>1116</v>
      </c>
      <c r="M90" s="4">
        <v>1825</v>
      </c>
      <c r="N90" s="4">
        <v>132</v>
      </c>
      <c r="O90" s="4">
        <v>211</v>
      </c>
      <c r="P90" s="4">
        <v>2149800</v>
      </c>
      <c r="Q90" s="4">
        <v>4116200</v>
      </c>
      <c r="R90" s="5">
        <v>2.3999999999999998E-3</v>
      </c>
      <c r="S90" s="4">
        <v>6905800</v>
      </c>
      <c r="T90" s="4">
        <f t="shared" si="13"/>
        <v>16152583.6</v>
      </c>
      <c r="U90" s="4">
        <f t="shared" si="14"/>
        <v>8433114</v>
      </c>
      <c r="V90" s="5">
        <v>1.1599999999999999E-2</v>
      </c>
    </row>
    <row r="91" spans="1:22" x14ac:dyDescent="0.2">
      <c r="A91" s="16" t="s">
        <v>186</v>
      </c>
      <c r="B91" s="4">
        <v>1400</v>
      </c>
      <c r="C91" s="4">
        <v>36700</v>
      </c>
      <c r="D91" s="4">
        <v>-35300</v>
      </c>
      <c r="E91" s="4">
        <v>-765720000</v>
      </c>
      <c r="F91" s="4">
        <f t="shared" ref="F91:F102" si="15">E91+F92</f>
        <v>-74767740000</v>
      </c>
      <c r="G91" s="4">
        <v>0</v>
      </c>
      <c r="H91" s="4">
        <v>0</v>
      </c>
      <c r="I91" s="4">
        <v>0</v>
      </c>
      <c r="J91" s="4">
        <v>-309595000</v>
      </c>
      <c r="K91" s="24">
        <f t="shared" ref="K91:K102" si="16">K92+J91</f>
        <v>-338065000</v>
      </c>
      <c r="L91" s="4">
        <v>1922</v>
      </c>
      <c r="M91" s="4">
        <v>2171</v>
      </c>
      <c r="N91" s="4">
        <v>242</v>
      </c>
      <c r="O91" s="4">
        <v>247</v>
      </c>
      <c r="P91" s="4">
        <v>3712300</v>
      </c>
      <c r="Q91" s="4">
        <v>5167000</v>
      </c>
      <c r="R91" s="5">
        <v>2.3999999999999998E-3</v>
      </c>
      <c r="S91" s="4">
        <v>9380363</v>
      </c>
      <c r="T91" s="4">
        <f t="shared" si="13"/>
        <v>16735785.800000001</v>
      </c>
      <c r="U91" s="4">
        <f t="shared" ref="U91:U102" si="17">MIN(S92:S96)</f>
        <v>8433114</v>
      </c>
      <c r="V91" s="5">
        <v>1.84E-2</v>
      </c>
    </row>
    <row r="92" spans="1:22" x14ac:dyDescent="0.2">
      <c r="A92" s="16" t="s">
        <v>185</v>
      </c>
      <c r="B92" s="4">
        <v>10300</v>
      </c>
      <c r="C92" s="4">
        <v>502000</v>
      </c>
      <c r="D92" s="4">
        <v>-491700</v>
      </c>
      <c r="E92" s="4">
        <v>-10424560000</v>
      </c>
      <c r="F92" s="4">
        <f t="shared" si="15"/>
        <v>-74002020000</v>
      </c>
      <c r="K92" s="24">
        <f t="shared" si="16"/>
        <v>-28470000</v>
      </c>
      <c r="L92" s="4">
        <v>2577</v>
      </c>
      <c r="M92" s="4">
        <v>2168</v>
      </c>
      <c r="N92" s="4">
        <v>234</v>
      </c>
      <c r="O92" s="4">
        <v>176</v>
      </c>
      <c r="P92" s="4">
        <v>4342700</v>
      </c>
      <c r="Q92" s="4">
        <v>3590900</v>
      </c>
      <c r="R92" s="5">
        <v>2.3900000000000001E-2</v>
      </c>
      <c r="S92" s="4">
        <v>8433114</v>
      </c>
      <c r="T92" s="4">
        <f t="shared" si="13"/>
        <v>20648788.100000001</v>
      </c>
      <c r="U92" s="4">
        <f t="shared" si="17"/>
        <v>9921790</v>
      </c>
      <c r="V92" s="5">
        <v>3.0200000000000001E-2</v>
      </c>
    </row>
    <row r="93" spans="1:22" x14ac:dyDescent="0.2">
      <c r="A93" s="16" t="s">
        <v>184</v>
      </c>
      <c r="B93" s="4">
        <v>32700</v>
      </c>
      <c r="C93" s="4">
        <v>315400</v>
      </c>
      <c r="D93" s="4">
        <v>-282700</v>
      </c>
      <c r="E93" s="4">
        <v>-6054510000</v>
      </c>
      <c r="F93" s="4">
        <f t="shared" si="15"/>
        <v>-63577460000</v>
      </c>
      <c r="K93" s="24">
        <f t="shared" si="16"/>
        <v>-28470000</v>
      </c>
      <c r="L93" s="4">
        <v>1451</v>
      </c>
      <c r="M93" s="4">
        <v>3502</v>
      </c>
      <c r="N93" s="4">
        <v>153</v>
      </c>
      <c r="O93" s="4">
        <v>319</v>
      </c>
      <c r="P93" s="4">
        <v>2600800</v>
      </c>
      <c r="Q93" s="4">
        <v>6117900</v>
      </c>
      <c r="R93" s="5">
        <v>-1.3999999999999999E-2</v>
      </c>
      <c r="S93" s="4">
        <v>9921790</v>
      </c>
      <c r="T93" s="4">
        <f t="shared" si="13"/>
        <v>21840676.777777776</v>
      </c>
      <c r="U93" s="4">
        <f t="shared" si="17"/>
        <v>12233961</v>
      </c>
      <c r="V93" s="5">
        <v>3.0099999999999998E-2</v>
      </c>
    </row>
    <row r="94" spans="1:22" x14ac:dyDescent="0.2">
      <c r="A94" s="16" t="s">
        <v>183</v>
      </c>
      <c r="B94" s="4">
        <v>42600</v>
      </c>
      <c r="C94" s="4">
        <v>1338000</v>
      </c>
      <c r="D94" s="4">
        <v>-1295400</v>
      </c>
      <c r="E94" s="4">
        <v>-27991080000</v>
      </c>
      <c r="F94" s="4">
        <f t="shared" si="15"/>
        <v>-57522950000</v>
      </c>
      <c r="G94" s="4">
        <v>0</v>
      </c>
      <c r="H94" s="4">
        <v>0</v>
      </c>
      <c r="I94" s="4">
        <v>0</v>
      </c>
      <c r="J94" s="4">
        <v>-28470000</v>
      </c>
      <c r="K94" s="24">
        <f t="shared" si="16"/>
        <v>-28470000</v>
      </c>
      <c r="L94" s="4">
        <v>4346</v>
      </c>
      <c r="M94" s="4">
        <v>7512</v>
      </c>
      <c r="N94" s="4">
        <v>556</v>
      </c>
      <c r="O94" s="4">
        <v>846</v>
      </c>
      <c r="P94" s="4">
        <v>9139500</v>
      </c>
      <c r="Q94" s="4">
        <v>15570200</v>
      </c>
      <c r="R94" s="5">
        <v>-3.61E-2</v>
      </c>
      <c r="S94" s="4">
        <v>26907384</v>
      </c>
      <c r="T94" s="4">
        <f t="shared" si="13"/>
        <v>21207338.375</v>
      </c>
      <c r="U94" s="4">
        <f t="shared" si="17"/>
        <v>12233961</v>
      </c>
      <c r="V94" s="5">
        <v>2.9700000000000001E-2</v>
      </c>
    </row>
    <row r="95" spans="1:22" x14ac:dyDescent="0.2">
      <c r="A95" s="16" t="s">
        <v>182</v>
      </c>
      <c r="B95" s="4">
        <v>8800</v>
      </c>
      <c r="C95" s="4">
        <v>302610</v>
      </c>
      <c r="D95" s="4">
        <v>-293810</v>
      </c>
      <c r="E95" s="4">
        <v>-6467160000</v>
      </c>
      <c r="F95" s="4">
        <f t="shared" si="15"/>
        <v>-29531870000</v>
      </c>
      <c r="K95" s="24">
        <f t="shared" si="16"/>
        <v>0</v>
      </c>
      <c r="L95" s="4">
        <v>2168</v>
      </c>
      <c r="M95" s="4">
        <v>4469</v>
      </c>
      <c r="N95" s="4">
        <v>262</v>
      </c>
      <c r="O95" s="4">
        <v>557</v>
      </c>
      <c r="P95" s="4">
        <v>4683200</v>
      </c>
      <c r="Q95" s="4">
        <v>9734500</v>
      </c>
      <c r="R95" s="5">
        <v>-2.2000000000000001E-3</v>
      </c>
      <c r="S95" s="4">
        <v>14966174</v>
      </c>
      <c r="T95" s="4">
        <f t="shared" si="13"/>
        <v>22098933.285714287</v>
      </c>
      <c r="U95" s="4">
        <f t="shared" si="17"/>
        <v>12233961</v>
      </c>
      <c r="V95" s="5">
        <v>2.0199999999999999E-2</v>
      </c>
    </row>
    <row r="96" spans="1:22" x14ac:dyDescent="0.2">
      <c r="A96" s="16" t="s">
        <v>177</v>
      </c>
      <c r="B96" s="4">
        <v>30800</v>
      </c>
      <c r="C96" s="4">
        <v>502000</v>
      </c>
      <c r="D96" s="4">
        <v>-471200</v>
      </c>
      <c r="E96" s="4">
        <v>-10493740000</v>
      </c>
      <c r="F96" s="4">
        <f t="shared" si="15"/>
        <v>-23064710000</v>
      </c>
      <c r="K96" s="24">
        <f t="shared" si="16"/>
        <v>0</v>
      </c>
      <c r="L96" s="4">
        <v>2246</v>
      </c>
      <c r="M96" s="4">
        <v>5078</v>
      </c>
      <c r="N96" s="4">
        <v>259</v>
      </c>
      <c r="O96" s="4">
        <v>563</v>
      </c>
      <c r="P96" s="4">
        <v>4772500</v>
      </c>
      <c r="Q96" s="4">
        <v>10144000</v>
      </c>
      <c r="R96" s="5">
        <v>-1.3300000000000001E-2</v>
      </c>
      <c r="S96" s="4">
        <v>15562692</v>
      </c>
      <c r="T96" s="4">
        <f t="shared" si="13"/>
        <v>23188306.833333332</v>
      </c>
      <c r="U96" s="4">
        <f t="shared" si="17"/>
        <v>12233961</v>
      </c>
      <c r="V96" s="5">
        <v>2.8900000000000002E-2</v>
      </c>
    </row>
    <row r="97" spans="1:22" x14ac:dyDescent="0.2">
      <c r="A97" s="16" t="s">
        <v>175</v>
      </c>
      <c r="B97" s="4">
        <v>63500</v>
      </c>
      <c r="C97" s="4">
        <v>718200</v>
      </c>
      <c r="D97" s="4">
        <v>-654700</v>
      </c>
      <c r="E97" s="4">
        <v>-14763780000</v>
      </c>
      <c r="F97" s="4">
        <f t="shared" si="15"/>
        <v>-12570970000</v>
      </c>
      <c r="K97" s="24">
        <f t="shared" si="16"/>
        <v>0</v>
      </c>
      <c r="L97" s="4">
        <v>4332</v>
      </c>
      <c r="M97" s="4">
        <v>4270</v>
      </c>
      <c r="N97" s="4">
        <v>511</v>
      </c>
      <c r="O97" s="4">
        <v>567</v>
      </c>
      <c r="P97" s="4">
        <v>8379800</v>
      </c>
      <c r="Q97" s="4">
        <v>9653700</v>
      </c>
      <c r="R97" s="5">
        <v>9.0000000000000011E-3</v>
      </c>
      <c r="S97" s="4">
        <v>18654300</v>
      </c>
      <c r="T97" s="4">
        <f t="shared" ref="T97:T102" si="18">AVERAGE(S98:S107)</f>
        <v>24095108.199999999</v>
      </c>
      <c r="U97" s="4">
        <f t="shared" si="17"/>
        <v>12233961</v>
      </c>
      <c r="V97" s="5">
        <v>2.8399999999999998E-2</v>
      </c>
    </row>
    <row r="98" spans="1:22" x14ac:dyDescent="0.2">
      <c r="A98" s="16" t="s">
        <v>174</v>
      </c>
      <c r="B98" s="4">
        <v>32200</v>
      </c>
      <c r="C98" s="4">
        <v>843100</v>
      </c>
      <c r="D98" s="4">
        <v>-810900</v>
      </c>
      <c r="E98" s="4">
        <v>-18088270000</v>
      </c>
      <c r="F98" s="4">
        <f t="shared" si="15"/>
        <v>2192810000</v>
      </c>
      <c r="K98" s="24">
        <f t="shared" si="16"/>
        <v>0</v>
      </c>
      <c r="L98" s="4">
        <v>2413</v>
      </c>
      <c r="M98" s="4">
        <v>4151</v>
      </c>
      <c r="N98" s="4">
        <v>331</v>
      </c>
      <c r="O98" s="4">
        <v>360</v>
      </c>
      <c r="P98" s="4">
        <v>5184900</v>
      </c>
      <c r="Q98" s="4">
        <v>6349900</v>
      </c>
      <c r="R98" s="5">
        <v>4.5999999999999999E-3</v>
      </c>
      <c r="S98" s="4">
        <v>12233961</v>
      </c>
      <c r="T98" s="4">
        <f t="shared" si="18"/>
        <v>27060395</v>
      </c>
      <c r="U98" s="4">
        <f t="shared" si="17"/>
        <v>15212385</v>
      </c>
      <c r="V98" s="5">
        <v>1.1200000000000002E-2</v>
      </c>
    </row>
    <row r="99" spans="1:22" x14ac:dyDescent="0.2">
      <c r="A99" s="16" t="s">
        <v>164</v>
      </c>
      <c r="B99" s="4">
        <v>2800</v>
      </c>
      <c r="C99" s="4">
        <v>111500</v>
      </c>
      <c r="D99" s="4">
        <v>-108700</v>
      </c>
      <c r="E99" s="4">
        <v>-2401300000</v>
      </c>
      <c r="F99" s="4">
        <f t="shared" si="15"/>
        <v>20281080000</v>
      </c>
      <c r="K99" s="24">
        <f t="shared" si="16"/>
        <v>0</v>
      </c>
      <c r="L99" s="4">
        <v>3462</v>
      </c>
      <c r="M99" s="4">
        <v>7048</v>
      </c>
      <c r="N99" s="4">
        <v>410</v>
      </c>
      <c r="O99" s="4">
        <v>693</v>
      </c>
      <c r="P99" s="4">
        <v>6860100</v>
      </c>
      <c r="Q99" s="4">
        <v>11959600</v>
      </c>
      <c r="R99" s="5">
        <v>-4.4000000000000003E-3</v>
      </c>
      <c r="S99" s="4">
        <v>19586477</v>
      </c>
      <c r="T99" s="4">
        <f t="shared" si="18"/>
        <v>29551701</v>
      </c>
      <c r="U99" s="4">
        <f t="shared" si="17"/>
        <v>15212385</v>
      </c>
      <c r="V99" s="5">
        <v>2.46E-2</v>
      </c>
    </row>
    <row r="100" spans="1:22" x14ac:dyDescent="0.2">
      <c r="A100" s="16" t="s">
        <v>156</v>
      </c>
      <c r="B100" s="4">
        <v>20100</v>
      </c>
      <c r="C100" s="4">
        <v>46600</v>
      </c>
      <c r="D100" s="4">
        <v>-26500</v>
      </c>
      <c r="E100" s="4">
        <v>-595400000</v>
      </c>
      <c r="F100" s="4">
        <f t="shared" si="15"/>
        <v>22682380000</v>
      </c>
      <c r="K100" s="24">
        <f t="shared" si="16"/>
        <v>0</v>
      </c>
      <c r="L100" s="4">
        <v>4299</v>
      </c>
      <c r="M100" s="4">
        <v>7584</v>
      </c>
      <c r="N100" s="4">
        <v>528</v>
      </c>
      <c r="O100" s="4">
        <v>912</v>
      </c>
      <c r="P100" s="4">
        <v>8723800</v>
      </c>
      <c r="Q100" s="4">
        <v>15934900</v>
      </c>
      <c r="R100" s="5">
        <v>-1.3300000000000001E-2</v>
      </c>
      <c r="S100" s="4">
        <v>25879581</v>
      </c>
      <c r="T100" s="4">
        <f t="shared" si="18"/>
        <v>31387761</v>
      </c>
      <c r="U100" s="4">
        <f t="shared" si="17"/>
        <v>15212385</v>
      </c>
      <c r="V100" s="5">
        <v>1.77E-2</v>
      </c>
    </row>
    <row r="101" spans="1:22" x14ac:dyDescent="0.2">
      <c r="A101" s="16" t="s">
        <v>155</v>
      </c>
      <c r="B101" s="4">
        <v>1111200</v>
      </c>
      <c r="C101" s="4">
        <v>233600</v>
      </c>
      <c r="D101" s="4">
        <v>877600</v>
      </c>
      <c r="E101" s="4">
        <v>19700780000</v>
      </c>
      <c r="F101" s="4">
        <f t="shared" si="15"/>
        <v>23277780000</v>
      </c>
      <c r="K101" s="24">
        <f t="shared" si="16"/>
        <v>0</v>
      </c>
      <c r="L101" s="4">
        <v>4210</v>
      </c>
      <c r="M101" s="4">
        <v>2926</v>
      </c>
      <c r="N101" s="4">
        <v>490</v>
      </c>
      <c r="O101" s="4">
        <v>350</v>
      </c>
      <c r="P101" s="4">
        <v>8433000</v>
      </c>
      <c r="Q101" s="4">
        <v>6022900</v>
      </c>
      <c r="R101" s="5">
        <v>1.8100000000000002E-2</v>
      </c>
      <c r="S101" s="4">
        <v>15212385</v>
      </c>
      <c r="T101" s="4">
        <f t="shared" si="18"/>
        <v>47563137</v>
      </c>
      <c r="U101" s="4">
        <f t="shared" si="17"/>
        <v>47563137</v>
      </c>
      <c r="V101" s="5">
        <v>0.02</v>
      </c>
    </row>
    <row r="102" spans="1:22" x14ac:dyDescent="0.2">
      <c r="A102" s="16" t="s">
        <v>154</v>
      </c>
      <c r="B102" s="4">
        <v>157200</v>
      </c>
      <c r="C102" s="4">
        <v>100</v>
      </c>
      <c r="D102" s="4">
        <v>157100</v>
      </c>
      <c r="E102" s="4">
        <v>3577000000</v>
      </c>
      <c r="F102" s="4">
        <f t="shared" si="15"/>
        <v>3577000000</v>
      </c>
      <c r="K102" s="24">
        <f t="shared" si="16"/>
        <v>0</v>
      </c>
      <c r="L102" s="4">
        <v>8847</v>
      </c>
      <c r="M102" s="4">
        <v>14073</v>
      </c>
      <c r="N102" s="4">
        <v>1041</v>
      </c>
      <c r="O102" s="4">
        <v>1614</v>
      </c>
      <c r="P102" s="4">
        <v>17434900</v>
      </c>
      <c r="Q102" s="4">
        <v>27240300</v>
      </c>
      <c r="R102" s="5">
        <v>-6.1399999999999996E-2</v>
      </c>
      <c r="S102" s="4">
        <v>47563137</v>
      </c>
      <c r="T102" s="4" t="e">
        <f t="shared" si="18"/>
        <v>#DIV/0!</v>
      </c>
      <c r="U102" s="4">
        <f t="shared" si="17"/>
        <v>0</v>
      </c>
      <c r="V102" s="5">
        <v>7.5800000000000006E-2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 t="shared" ref="F168:F223" si="19"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19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19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19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19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19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19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19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19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19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19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19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19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19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19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19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19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19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19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19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19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19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19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19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19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19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 t="shared" si="19"/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E224+F225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>
        <f>E225</f>
        <v>0</v>
      </c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DC74-DB18-EB4D-856C-605899F3A82E}">
  <sheetPr codeName="Sheet63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33203125"/>
    <col min="3" max="3" customWidth="true" width="15.0"/>
    <col min="4" max="4" customWidth="true" width="13.83203125"/>
    <col min="5" max="5" customWidth="true" width="18.1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222">
        <v>344</v>
      </c>
      <c r="B3" t="n" s="3223">
        <v>18200.0</v>
      </c>
      <c r="C3" t="n" s="3224">
        <v>22000.0</v>
      </c>
      <c r="D3" t="n" s="3225">
        <v>-3800.0</v>
      </c>
      <c r="E3" t="n" s="3226">
        <v>-1.2074E8</v>
      </c>
      <c r="G3" t="n" s="3212">
        <v>0.0</v>
      </c>
      <c r="H3" t="n" s="3213">
        <v>0.0</v>
      </c>
      <c r="I3" t="n" s="3214">
        <v>0.0</v>
      </c>
      <c r="J3" t="n" s="3215">
        <v>0.0</v>
      </c>
      <c r="L3" t="n" s="3216">
        <v>1876.0</v>
      </c>
      <c r="M3" t="n" s="3217">
        <v>1162.0</v>
      </c>
      <c r="N3" t="n" s="3218">
        <v>188.0</v>
      </c>
      <c r="O3" t="n" s="3219">
        <v>119.0</v>
      </c>
      <c r="P3" t="n" s="3220">
        <v>2367100.0</v>
      </c>
      <c r="Q3" t="n" s="3221">
        <v>1418000.0</v>
      </c>
      <c r="R3" t="n" s="3210">
        <v>0.049699999999999994</v>
      </c>
      <c r="S3" t="n" s="3209">
        <v>4124600.0</v>
      </c>
      <c r="V3" t="n" s="3211">
        <v>0.048799999999999996</v>
      </c>
    </row>
    <row r="4">
      <c r="A4" t="s" s="1155">
        <v>343</v>
      </c>
      <c r="B4" t="n" s="1156">
        <v>700.0</v>
      </c>
      <c r="C4" t="n" s="1157">
        <v>200.0</v>
      </c>
      <c r="D4" t="n" s="1158">
        <v>500.0</v>
      </c>
      <c r="E4" t="n" s="1159">
        <v>1.586E7</v>
      </c>
      <c r="G4" t="n" s="1145">
        <v>0.0</v>
      </c>
      <c r="H4" t="n" s="1146">
        <v>0.0</v>
      </c>
      <c r="I4" t="n" s="1147">
        <v>0.0</v>
      </c>
      <c r="J4" t="n" s="1148">
        <v>0.0</v>
      </c>
      <c r="L4" t="n" s="1149">
        <v>520.0</v>
      </c>
      <c r="M4" t="n" s="1150">
        <v>738.0</v>
      </c>
      <c r="N4" t="n" s="1151">
        <v>37.0</v>
      </c>
      <c r="O4" t="n" s="1152">
        <v>36.0</v>
      </c>
      <c r="P4" t="n" s="1153">
        <v>602100.0</v>
      </c>
      <c r="Q4" t="n" s="1154">
        <v>664900.0</v>
      </c>
      <c r="R4" t="n" s="1143">
        <v>-0.009300000000000001</v>
      </c>
      <c r="S4" t="n" s="1142">
        <v>1342000.0</v>
      </c>
      <c r="V4" t="n" s="1144">
        <v>0.0262</v>
      </c>
    </row>
    <row r="5" spans="1:22" x14ac:dyDescent="0.2">
      <c r="A5" s="16" t="s">
        <v>342</v>
      </c>
      <c r="B5" s="4">
        <v>184400</v>
      </c>
      <c r="C5" s="4">
        <v>80500</v>
      </c>
      <c r="D5" s="4">
        <v>103900</v>
      </c>
      <c r="E5" s="4">
        <v>3403070000</v>
      </c>
      <c r="F5" s="4">
        <f t="shared" ref="F5:F46" si="0">E5+F6</f>
        <v>-87899320545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994000000</v>
      </c>
      <c r="L5" s="4">
        <v>1740</v>
      </c>
      <c r="M5" s="4">
        <v>1820</v>
      </c>
      <c r="N5" s="4">
        <v>123</v>
      </c>
      <c r="O5" s="4">
        <v>129</v>
      </c>
      <c r="P5" s="4">
        <v>1918100</v>
      </c>
      <c r="Q5" s="4">
        <v>2229900</v>
      </c>
      <c r="R5" s="5">
        <v>1.5700000000000002E-2</v>
      </c>
      <c r="S5" s="4">
        <v>4354400</v>
      </c>
      <c r="T5" s="4">
        <f t="shared" ref="T5:T73" si="2">AVERAGE(S6:S15)</f>
        <v>1460090</v>
      </c>
      <c r="U5" s="4">
        <f t="shared" ref="U5:U46" si="3">MIN(S6:S10)</f>
        <v>373300</v>
      </c>
      <c r="V5" s="5">
        <v>3.9100000000000003E-2</v>
      </c>
    </row>
    <row r="6" spans="1:22" x14ac:dyDescent="0.2">
      <c r="A6" s="16" t="s">
        <v>341</v>
      </c>
      <c r="B6" s="4">
        <v>2500</v>
      </c>
      <c r="C6" s="4">
        <v>500</v>
      </c>
      <c r="D6" s="4">
        <v>2000</v>
      </c>
      <c r="E6" s="4">
        <v>63280000</v>
      </c>
      <c r="F6" s="4">
        <f t="shared" si="0"/>
        <v>-91302390545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994000000</v>
      </c>
      <c r="L6" s="4">
        <v>270</v>
      </c>
      <c r="M6" s="4">
        <v>433</v>
      </c>
      <c r="N6" s="4">
        <v>14</v>
      </c>
      <c r="O6" s="4">
        <v>28</v>
      </c>
      <c r="P6" s="4">
        <v>218800</v>
      </c>
      <c r="Q6" s="4">
        <v>425800</v>
      </c>
      <c r="R6" s="5">
        <v>1.5900000000000001E-2</v>
      </c>
      <c r="S6" s="4">
        <v>681700</v>
      </c>
      <c r="T6" s="4">
        <f t="shared" si="2"/>
        <v>1479440</v>
      </c>
      <c r="U6" s="4">
        <f t="shared" si="3"/>
        <v>373300</v>
      </c>
      <c r="V6" s="5">
        <v>1.5700000000000002E-2</v>
      </c>
    </row>
    <row r="7" spans="1:22" x14ac:dyDescent="0.2">
      <c r="A7" s="16" t="s">
        <v>340</v>
      </c>
      <c r="B7" s="4">
        <v>500</v>
      </c>
      <c r="C7" s="4">
        <v>8400</v>
      </c>
      <c r="D7" s="4">
        <v>-7900</v>
      </c>
      <c r="E7" s="4">
        <v>-250160000</v>
      </c>
      <c r="F7" s="4">
        <f t="shared" si="0"/>
        <v>-91365670545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994000000</v>
      </c>
      <c r="L7" s="4">
        <v>188</v>
      </c>
      <c r="M7" s="4">
        <v>237</v>
      </c>
      <c r="N7" s="4">
        <v>8</v>
      </c>
      <c r="O7" s="4">
        <v>10</v>
      </c>
      <c r="P7" s="4">
        <v>153400</v>
      </c>
      <c r="Q7" s="4">
        <v>180000</v>
      </c>
      <c r="R7" s="5">
        <v>0</v>
      </c>
      <c r="S7" s="4">
        <v>373300</v>
      </c>
      <c r="T7" s="4">
        <f t="shared" si="2"/>
        <v>1524070</v>
      </c>
      <c r="U7" s="4">
        <f t="shared" si="3"/>
        <v>1261800</v>
      </c>
      <c r="V7" s="5">
        <v>1.7399999999999999E-2</v>
      </c>
    </row>
    <row r="8" spans="1:22" x14ac:dyDescent="0.2">
      <c r="A8" s="16" t="s">
        <v>339</v>
      </c>
      <c r="B8" s="4">
        <v>7200</v>
      </c>
      <c r="C8" s="4">
        <v>123900</v>
      </c>
      <c r="D8" s="4">
        <v>-116700</v>
      </c>
      <c r="E8" s="4">
        <v>-3709080000</v>
      </c>
      <c r="F8" s="4">
        <f t="shared" si="0"/>
        <v>-91115510545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994000000</v>
      </c>
      <c r="L8" s="4">
        <v>468</v>
      </c>
      <c r="M8" s="4">
        <v>1067</v>
      </c>
      <c r="N8" s="4">
        <v>60</v>
      </c>
      <c r="O8" s="4">
        <v>87</v>
      </c>
      <c r="P8" s="4">
        <v>709100</v>
      </c>
      <c r="Q8" s="4">
        <v>1249400</v>
      </c>
      <c r="R8" s="5">
        <v>-2.53E-2</v>
      </c>
      <c r="S8" s="4">
        <v>2060900</v>
      </c>
      <c r="T8" s="4">
        <f t="shared" si="2"/>
        <v>1406130</v>
      </c>
      <c r="U8" s="4">
        <f t="shared" si="3"/>
        <v>1226600</v>
      </c>
      <c r="V8" s="5">
        <v>5.6799999999999996E-2</v>
      </c>
    </row>
    <row r="9" spans="1:22" x14ac:dyDescent="0.2">
      <c r="A9" s="16" t="s">
        <v>338</v>
      </c>
      <c r="B9" s="4">
        <v>33200</v>
      </c>
      <c r="C9" s="4">
        <v>117900</v>
      </c>
      <c r="D9" s="4">
        <v>-84700</v>
      </c>
      <c r="E9" s="4">
        <v>-2668860000</v>
      </c>
      <c r="F9" s="4">
        <f t="shared" si="0"/>
        <v>-87406430545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994000000</v>
      </c>
      <c r="L9" s="4">
        <v>532</v>
      </c>
      <c r="M9" s="4">
        <v>702</v>
      </c>
      <c r="N9" s="4">
        <v>46</v>
      </c>
      <c r="O9" s="4">
        <v>42</v>
      </c>
      <c r="P9" s="4">
        <v>614100</v>
      </c>
      <c r="Q9" s="4">
        <v>555200</v>
      </c>
      <c r="R9" s="5">
        <v>1.7399999999999999E-2</v>
      </c>
      <c r="S9" s="4">
        <v>1261800</v>
      </c>
      <c r="T9" s="4">
        <f t="shared" si="2"/>
        <v>1580460</v>
      </c>
      <c r="U9" s="4">
        <f t="shared" si="3"/>
        <v>1058700</v>
      </c>
      <c r="V9" s="5">
        <v>2.9500000000000002E-2</v>
      </c>
    </row>
    <row r="10" spans="1:22" x14ac:dyDescent="0.2">
      <c r="A10" s="16" t="s">
        <v>337</v>
      </c>
      <c r="B10" s="4">
        <v>600</v>
      </c>
      <c r="C10" s="4">
        <v>252800</v>
      </c>
      <c r="D10" s="4">
        <v>-252200</v>
      </c>
      <c r="E10" s="4">
        <v>-8112440000</v>
      </c>
      <c r="F10" s="4">
        <f t="shared" si="0"/>
        <v>-84737570545</v>
      </c>
      <c r="G10" s="4">
        <v>0</v>
      </c>
      <c r="H10" s="4">
        <v>0</v>
      </c>
      <c r="I10" s="4">
        <v>0</v>
      </c>
      <c r="J10" s="4">
        <v>257700000</v>
      </c>
      <c r="K10" s="24">
        <f t="shared" si="1"/>
        <v>994000000</v>
      </c>
      <c r="L10" s="4">
        <v>380</v>
      </c>
      <c r="M10" s="4">
        <v>1071</v>
      </c>
      <c r="N10" s="4">
        <v>25</v>
      </c>
      <c r="O10" s="4">
        <v>164</v>
      </c>
      <c r="P10" s="4">
        <v>399600</v>
      </c>
      <c r="Q10" s="4">
        <v>1996200</v>
      </c>
      <c r="R10" s="5">
        <v>-1.41E-2</v>
      </c>
      <c r="S10" s="4">
        <v>2411600</v>
      </c>
      <c r="T10" s="4">
        <f t="shared" si="2"/>
        <v>1499910</v>
      </c>
      <c r="U10" s="4">
        <f t="shared" si="3"/>
        <v>1058700</v>
      </c>
      <c r="V10" s="5">
        <v>2.0099999999999996E-2</v>
      </c>
    </row>
    <row r="11" spans="1:22" x14ac:dyDescent="0.2">
      <c r="A11" s="16" t="s">
        <v>336</v>
      </c>
      <c r="B11" s="4">
        <v>5000</v>
      </c>
      <c r="C11" s="4">
        <v>272000</v>
      </c>
      <c r="D11" s="4">
        <v>-267000</v>
      </c>
      <c r="E11" s="4">
        <v>-8520550000</v>
      </c>
      <c r="F11" s="4">
        <f t="shared" si="0"/>
        <v>-76625130545</v>
      </c>
      <c r="G11" s="4">
        <v>0</v>
      </c>
      <c r="H11" s="4">
        <v>0</v>
      </c>
      <c r="I11" s="4">
        <v>0</v>
      </c>
      <c r="J11" s="4">
        <v>127400000</v>
      </c>
      <c r="K11" s="24">
        <f t="shared" si="1"/>
        <v>736300000</v>
      </c>
      <c r="L11" s="4">
        <v>805</v>
      </c>
      <c r="M11" s="4">
        <v>1068</v>
      </c>
      <c r="N11" s="4">
        <v>52</v>
      </c>
      <c r="O11" s="4">
        <v>77</v>
      </c>
      <c r="P11" s="4">
        <v>799600</v>
      </c>
      <c r="Q11" s="4">
        <v>1186300</v>
      </c>
      <c r="R11" s="5">
        <v>9.4999999999999998E-3</v>
      </c>
      <c r="S11" s="4">
        <v>2081600</v>
      </c>
      <c r="T11" s="4">
        <f t="shared" si="2"/>
        <v>1398730</v>
      </c>
      <c r="U11" s="4">
        <f t="shared" si="3"/>
        <v>875200</v>
      </c>
      <c r="V11" s="5">
        <v>2.1700000000000001E-2</v>
      </c>
    </row>
    <row r="12" spans="1:22" x14ac:dyDescent="0.2">
      <c r="A12" s="16" t="s">
        <v>335</v>
      </c>
      <c r="B12" s="4">
        <v>221700</v>
      </c>
      <c r="C12" s="4">
        <v>279800</v>
      </c>
      <c r="D12" s="4">
        <v>-58100</v>
      </c>
      <c r="E12" s="4">
        <v>-1811600000</v>
      </c>
      <c r="F12" s="4">
        <f t="shared" si="0"/>
        <v>-68104580545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608900000</v>
      </c>
      <c r="L12" s="4">
        <v>1054</v>
      </c>
      <c r="M12" s="4">
        <v>923</v>
      </c>
      <c r="N12" s="4">
        <v>94</v>
      </c>
      <c r="O12" s="4">
        <v>69</v>
      </c>
      <c r="P12" s="4">
        <v>1225600</v>
      </c>
      <c r="Q12" s="4">
        <v>992000</v>
      </c>
      <c r="R12" s="5">
        <v>2.0799999999999999E-2</v>
      </c>
      <c r="S12" s="4">
        <v>2286500</v>
      </c>
      <c r="T12" s="4">
        <f t="shared" si="2"/>
        <v>1274050</v>
      </c>
      <c r="U12" s="4">
        <f t="shared" si="3"/>
        <v>819600</v>
      </c>
      <c r="V12" s="5">
        <v>3.27E-2</v>
      </c>
    </row>
    <row r="13" spans="1:22" x14ac:dyDescent="0.2">
      <c r="A13" s="16" t="s">
        <v>333</v>
      </c>
      <c r="B13" s="4">
        <v>13100</v>
      </c>
      <c r="C13" s="4">
        <v>49800</v>
      </c>
      <c r="D13" s="4">
        <v>-36700</v>
      </c>
      <c r="E13" s="4">
        <v>-1168890000</v>
      </c>
      <c r="F13" s="4">
        <f t="shared" si="0"/>
        <v>-66292980545</v>
      </c>
      <c r="G13" s="4">
        <v>0</v>
      </c>
      <c r="H13" s="4">
        <v>0</v>
      </c>
      <c r="I13" s="4">
        <v>0</v>
      </c>
      <c r="J13" s="4">
        <v>310450000</v>
      </c>
      <c r="K13" s="24">
        <f t="shared" si="1"/>
        <v>608900000</v>
      </c>
      <c r="L13" s="4">
        <v>460</v>
      </c>
      <c r="M13" s="4">
        <v>601</v>
      </c>
      <c r="N13" s="4">
        <v>32</v>
      </c>
      <c r="O13" s="4">
        <v>53</v>
      </c>
      <c r="P13" s="4">
        <v>456900</v>
      </c>
      <c r="Q13" s="4">
        <v>735500</v>
      </c>
      <c r="R13" s="5">
        <v>1.47E-2</v>
      </c>
      <c r="S13" s="4">
        <v>1226600</v>
      </c>
      <c r="T13" s="4">
        <f t="shared" si="2"/>
        <v>1242390</v>
      </c>
      <c r="U13" s="4">
        <f t="shared" si="3"/>
        <v>819600</v>
      </c>
      <c r="V13" s="5">
        <v>3.7499999999999999E-2</v>
      </c>
    </row>
    <row r="14" spans="1:22" x14ac:dyDescent="0.2">
      <c r="A14" s="16" t="s">
        <v>332</v>
      </c>
      <c r="B14" s="4">
        <v>0</v>
      </c>
      <c r="C14" s="4">
        <v>6900</v>
      </c>
      <c r="D14" s="4">
        <v>-6900</v>
      </c>
      <c r="E14" s="4">
        <v>-214820000</v>
      </c>
      <c r="F14" s="4">
        <f t="shared" si="0"/>
        <v>-65124090545</v>
      </c>
      <c r="G14" s="4">
        <v>0</v>
      </c>
      <c r="H14" s="4">
        <v>0</v>
      </c>
      <c r="I14" s="4">
        <v>0</v>
      </c>
      <c r="J14" s="4">
        <v>310450000</v>
      </c>
      <c r="K14" s="24">
        <f t="shared" si="1"/>
        <v>298450000</v>
      </c>
      <c r="L14" s="4">
        <v>311</v>
      </c>
      <c r="M14" s="4">
        <v>487</v>
      </c>
      <c r="N14" s="4">
        <v>26</v>
      </c>
      <c r="O14" s="4">
        <v>51</v>
      </c>
      <c r="P14" s="4">
        <v>357900</v>
      </c>
      <c r="Q14" s="4">
        <v>655800</v>
      </c>
      <c r="R14" s="5">
        <v>3.3E-3</v>
      </c>
      <c r="S14" s="4">
        <v>1058700</v>
      </c>
      <c r="T14" s="4">
        <f t="shared" si="2"/>
        <v>1201890</v>
      </c>
      <c r="U14" s="4">
        <f t="shared" si="3"/>
        <v>819600</v>
      </c>
      <c r="V14" s="5">
        <v>1.7600000000000001E-2</v>
      </c>
    </row>
    <row r="15" spans="1:22" x14ac:dyDescent="0.2">
      <c r="A15" s="16" t="s">
        <v>331</v>
      </c>
      <c r="B15" s="4">
        <v>1800</v>
      </c>
      <c r="C15" s="4">
        <v>81200</v>
      </c>
      <c r="D15" s="4">
        <v>-79400</v>
      </c>
      <c r="E15" s="4">
        <v>-2473410000</v>
      </c>
      <c r="F15" s="4">
        <f t="shared" si="0"/>
        <v>-64909270545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-12000000</v>
      </c>
      <c r="L15" s="4">
        <v>508</v>
      </c>
      <c r="M15" s="4">
        <v>708</v>
      </c>
      <c r="N15" s="4">
        <v>17</v>
      </c>
      <c r="O15" s="4">
        <v>43</v>
      </c>
      <c r="P15" s="4">
        <v>395200</v>
      </c>
      <c r="Q15" s="4">
        <v>689500</v>
      </c>
      <c r="R15" s="5">
        <v>-3.2000000000000002E-3</v>
      </c>
      <c r="S15" s="4">
        <v>1158200</v>
      </c>
      <c r="T15" s="4">
        <f t="shared" si="2"/>
        <v>1169830</v>
      </c>
      <c r="U15" s="4">
        <f t="shared" si="3"/>
        <v>819600</v>
      </c>
      <c r="V15" s="5">
        <v>3.0299999999999997E-2</v>
      </c>
    </row>
    <row r="16" spans="1:22" x14ac:dyDescent="0.2">
      <c r="A16" s="16" t="s">
        <v>330</v>
      </c>
      <c r="B16" s="4">
        <v>31000</v>
      </c>
      <c r="C16" s="4">
        <v>250700</v>
      </c>
      <c r="D16" s="4">
        <v>-219700</v>
      </c>
      <c r="E16" s="4">
        <v>-6627590000</v>
      </c>
      <c r="F16" s="4">
        <f t="shared" si="0"/>
        <v>-62435860545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-12000000</v>
      </c>
      <c r="L16" s="4">
        <v>314</v>
      </c>
      <c r="M16" s="4">
        <v>744</v>
      </c>
      <c r="N16" s="4">
        <v>19</v>
      </c>
      <c r="O16" s="4">
        <v>35</v>
      </c>
      <c r="P16" s="4">
        <v>294100</v>
      </c>
      <c r="Q16" s="4">
        <v>530300</v>
      </c>
      <c r="R16" s="5">
        <v>1.49E-2</v>
      </c>
      <c r="S16" s="4">
        <v>875200</v>
      </c>
      <c r="T16" s="4">
        <f t="shared" si="2"/>
        <v>1167800</v>
      </c>
      <c r="U16" s="4">
        <f t="shared" si="3"/>
        <v>819600</v>
      </c>
      <c r="V16" s="5">
        <v>2.5899999999999999E-2</v>
      </c>
    </row>
    <row r="17" spans="1:22" x14ac:dyDescent="0.2">
      <c r="A17" s="16" t="s">
        <v>329</v>
      </c>
      <c r="B17" s="4">
        <v>13000</v>
      </c>
      <c r="C17" s="4">
        <v>46000</v>
      </c>
      <c r="D17" s="4">
        <v>-33000</v>
      </c>
      <c r="E17" s="4">
        <v>-1001224268</v>
      </c>
      <c r="F17" s="4">
        <f t="shared" si="0"/>
        <v>-55808270545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-12000000</v>
      </c>
      <c r="L17" s="4">
        <v>317</v>
      </c>
      <c r="M17" s="4">
        <v>722</v>
      </c>
      <c r="N17" s="4">
        <v>16</v>
      </c>
      <c r="O17" s="4">
        <v>33</v>
      </c>
      <c r="P17" s="4">
        <v>249200</v>
      </c>
      <c r="Q17" s="4">
        <v>540100</v>
      </c>
      <c r="R17" s="5">
        <v>-8.199999999999999E-3</v>
      </c>
      <c r="S17" s="4">
        <v>819600</v>
      </c>
      <c r="T17" s="4">
        <f t="shared" si="2"/>
        <v>1176970</v>
      </c>
      <c r="U17" s="4">
        <f t="shared" si="3"/>
        <v>881500</v>
      </c>
      <c r="V17" s="5">
        <v>2.4399999999999998E-2</v>
      </c>
    </row>
    <row r="18" spans="1:22" x14ac:dyDescent="0.2">
      <c r="A18" s="16" t="s">
        <v>328</v>
      </c>
      <c r="B18" s="4">
        <v>15200</v>
      </c>
      <c r="C18" s="4">
        <v>249600</v>
      </c>
      <c r="D18" s="4">
        <v>-234400</v>
      </c>
      <c r="E18" s="4">
        <v>-7201750000</v>
      </c>
      <c r="F18" s="4">
        <f t="shared" si="0"/>
        <v>-54807046277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-12000000</v>
      </c>
      <c r="L18" s="4">
        <v>434</v>
      </c>
      <c r="M18" s="4">
        <v>833</v>
      </c>
      <c r="N18" s="4">
        <v>19</v>
      </c>
      <c r="O18" s="4">
        <v>22</v>
      </c>
      <c r="P18" s="4">
        <v>310200</v>
      </c>
      <c r="Q18" s="4">
        <v>544300</v>
      </c>
      <c r="R18" s="5">
        <v>-1.6299999999999999E-2</v>
      </c>
      <c r="S18" s="4">
        <v>881500</v>
      </c>
      <c r="T18" s="4">
        <f t="shared" si="2"/>
        <v>1189400</v>
      </c>
      <c r="U18" s="4">
        <f t="shared" si="3"/>
        <v>910000</v>
      </c>
      <c r="V18" s="5">
        <v>3.04E-2</v>
      </c>
    </row>
    <row r="19" spans="1:22" x14ac:dyDescent="0.2">
      <c r="A19" s="16" t="s">
        <v>327</v>
      </c>
      <c r="B19" s="4">
        <v>90900</v>
      </c>
      <c r="C19" s="4">
        <v>404400</v>
      </c>
      <c r="D19" s="4">
        <v>-313500</v>
      </c>
      <c r="E19" s="4">
        <v>-9867360000</v>
      </c>
      <c r="F19" s="4">
        <f t="shared" si="0"/>
        <v>-47605296277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-12000000</v>
      </c>
      <c r="L19" s="4">
        <v>1129</v>
      </c>
      <c r="M19" s="4">
        <v>1811</v>
      </c>
      <c r="N19" s="4">
        <v>67</v>
      </c>
      <c r="O19" s="4">
        <v>96</v>
      </c>
      <c r="P19" s="4">
        <v>1078000</v>
      </c>
      <c r="Q19" s="4">
        <v>1520400</v>
      </c>
      <c r="R19" s="5">
        <v>1.3100000000000001E-2</v>
      </c>
      <c r="S19" s="4">
        <v>3005100</v>
      </c>
      <c r="T19" s="4">
        <f t="shared" si="2"/>
        <v>990000</v>
      </c>
      <c r="U19" s="4">
        <f t="shared" si="3"/>
        <v>653700</v>
      </c>
      <c r="V19" s="5">
        <v>4.9100000000000005E-2</v>
      </c>
    </row>
    <row r="20" spans="1:22" x14ac:dyDescent="0.2">
      <c r="A20" s="16" t="s">
        <v>326</v>
      </c>
      <c r="B20" s="4">
        <v>14800</v>
      </c>
      <c r="C20" s="4">
        <v>222600</v>
      </c>
      <c r="D20" s="4">
        <v>-207800</v>
      </c>
      <c r="E20" s="4">
        <v>-6352080000</v>
      </c>
      <c r="F20" s="4">
        <f t="shared" si="0"/>
        <v>-37737936277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-12000000</v>
      </c>
      <c r="L20" s="4">
        <v>553</v>
      </c>
      <c r="M20" s="4">
        <v>959</v>
      </c>
      <c r="N20" s="4">
        <v>29</v>
      </c>
      <c r="O20" s="4">
        <v>49</v>
      </c>
      <c r="P20" s="4">
        <v>531000</v>
      </c>
      <c r="Q20" s="4">
        <v>807800</v>
      </c>
      <c r="R20" s="5">
        <v>1.66E-2</v>
      </c>
      <c r="S20" s="4">
        <v>1606100</v>
      </c>
      <c r="T20" s="4">
        <f t="shared" si="2"/>
        <v>976270</v>
      </c>
      <c r="U20" s="4">
        <f t="shared" si="3"/>
        <v>653700</v>
      </c>
      <c r="V20" s="5">
        <v>4.4800000000000006E-2</v>
      </c>
    </row>
    <row r="21" spans="1:22" x14ac:dyDescent="0.2">
      <c r="A21" s="16" t="s">
        <v>325</v>
      </c>
      <c r="B21" s="4">
        <v>11400</v>
      </c>
      <c r="C21" s="4">
        <v>314900</v>
      </c>
      <c r="D21" s="4">
        <v>-303500</v>
      </c>
      <c r="E21" s="4">
        <v>-9141620000</v>
      </c>
      <c r="F21" s="4">
        <f t="shared" si="0"/>
        <v>-31385856277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-12000000</v>
      </c>
      <c r="L21" s="4">
        <v>299</v>
      </c>
      <c r="M21" s="4">
        <v>690</v>
      </c>
      <c r="N21" s="4">
        <v>13</v>
      </c>
      <c r="O21" s="4">
        <v>32</v>
      </c>
      <c r="P21" s="4">
        <v>258400</v>
      </c>
      <c r="Q21" s="4">
        <v>625700</v>
      </c>
      <c r="R21" s="5">
        <v>-3.3E-3</v>
      </c>
      <c r="S21" s="4">
        <v>1069800</v>
      </c>
      <c r="T21" s="4">
        <f t="shared" si="2"/>
        <v>957030</v>
      </c>
      <c r="U21" s="4">
        <f t="shared" si="3"/>
        <v>653700</v>
      </c>
      <c r="V21" s="5">
        <v>1.8100000000000002E-2</v>
      </c>
    </row>
    <row r="22" spans="1:22" x14ac:dyDescent="0.2">
      <c r="A22" s="16" t="s">
        <v>324</v>
      </c>
      <c r="B22" s="4">
        <v>79200</v>
      </c>
      <c r="C22" s="4">
        <v>19400</v>
      </c>
      <c r="D22" s="4">
        <v>59800</v>
      </c>
      <c r="E22" s="4">
        <v>1775780000</v>
      </c>
      <c r="F22" s="4">
        <f t="shared" si="0"/>
        <v>-22244236277</v>
      </c>
      <c r="K22" s="24">
        <f t="shared" si="1"/>
        <v>-12000000</v>
      </c>
      <c r="L22" s="4">
        <v>708</v>
      </c>
      <c r="M22" s="4">
        <v>419</v>
      </c>
      <c r="N22" s="4">
        <v>31</v>
      </c>
      <c r="O22" s="4">
        <v>32</v>
      </c>
      <c r="P22" s="4">
        <v>569500</v>
      </c>
      <c r="Q22" s="4">
        <v>428000</v>
      </c>
      <c r="R22" s="5">
        <v>3.95E-2</v>
      </c>
      <c r="S22" s="4">
        <v>1039700</v>
      </c>
      <c r="T22" s="4">
        <f t="shared" si="2"/>
        <v>1065120</v>
      </c>
      <c r="U22" s="4">
        <f t="shared" si="3"/>
        <v>653700</v>
      </c>
      <c r="V22" s="5">
        <v>3.78E-2</v>
      </c>
    </row>
    <row r="23" spans="1:22" x14ac:dyDescent="0.2">
      <c r="A23" s="16" t="s">
        <v>323</v>
      </c>
      <c r="B23" s="4">
        <v>29700</v>
      </c>
      <c r="C23" s="4">
        <v>9500</v>
      </c>
      <c r="D23" s="4">
        <v>20200</v>
      </c>
      <c r="E23" s="4">
        <v>591597067</v>
      </c>
      <c r="F23" s="4">
        <f t="shared" si="0"/>
        <v>-24020016277</v>
      </c>
      <c r="K23" s="24">
        <f t="shared" si="1"/>
        <v>-12000000</v>
      </c>
      <c r="L23" s="4">
        <v>414</v>
      </c>
      <c r="M23" s="4">
        <v>490</v>
      </c>
      <c r="N23" s="4">
        <v>28</v>
      </c>
      <c r="O23" s="4">
        <v>34</v>
      </c>
      <c r="P23" s="4">
        <v>387400</v>
      </c>
      <c r="Q23" s="4">
        <v>476200</v>
      </c>
      <c r="R23" s="5">
        <v>-1.7000000000000001E-3</v>
      </c>
      <c r="S23" s="4">
        <v>910000</v>
      </c>
      <c r="T23" s="4">
        <f t="shared" si="2"/>
        <v>1203430</v>
      </c>
      <c r="U23" s="4">
        <f t="shared" si="3"/>
        <v>653700</v>
      </c>
      <c r="V23" s="5">
        <v>1.3600000000000001E-2</v>
      </c>
    </row>
    <row r="24" spans="1:22" x14ac:dyDescent="0.2">
      <c r="A24" s="16" t="s">
        <v>322</v>
      </c>
      <c r="B24" s="4">
        <v>50600</v>
      </c>
      <c r="C24" s="4">
        <v>24500</v>
      </c>
      <c r="D24" s="4">
        <v>26100</v>
      </c>
      <c r="E24" s="4">
        <v>752520000</v>
      </c>
      <c r="F24" s="4">
        <f t="shared" si="0"/>
        <v>-24611613344</v>
      </c>
      <c r="K24" s="24">
        <f t="shared" si="1"/>
        <v>-12000000</v>
      </c>
      <c r="L24" s="4">
        <v>304</v>
      </c>
      <c r="M24" s="4">
        <v>281</v>
      </c>
      <c r="N24" s="4">
        <v>25</v>
      </c>
      <c r="O24" s="4">
        <v>22</v>
      </c>
      <c r="P24" s="4">
        <v>337500</v>
      </c>
      <c r="Q24" s="4">
        <v>281200</v>
      </c>
      <c r="R24" s="5">
        <v>1.7500000000000002E-2</v>
      </c>
      <c r="S24" s="4">
        <v>653700</v>
      </c>
      <c r="T24" s="4">
        <f t="shared" si="2"/>
        <v>1220040</v>
      </c>
      <c r="U24" s="4">
        <f t="shared" si="3"/>
        <v>837600</v>
      </c>
      <c r="V24" s="5">
        <v>2.06E-2</v>
      </c>
    </row>
    <row r="25" spans="1:22" x14ac:dyDescent="0.2">
      <c r="A25" s="16" t="s">
        <v>321</v>
      </c>
      <c r="B25" s="4">
        <v>3400</v>
      </c>
      <c r="C25" s="4">
        <v>2800</v>
      </c>
      <c r="D25" s="4">
        <v>600</v>
      </c>
      <c r="E25" s="4">
        <v>17780000</v>
      </c>
      <c r="F25" s="4">
        <f t="shared" si="0"/>
        <v>-25364133344</v>
      </c>
      <c r="K25" s="24">
        <f t="shared" si="1"/>
        <v>-12000000</v>
      </c>
      <c r="L25" s="4">
        <v>396</v>
      </c>
      <c r="M25" s="4">
        <v>353</v>
      </c>
      <c r="N25" s="4">
        <v>38</v>
      </c>
      <c r="O25" s="4">
        <v>35</v>
      </c>
      <c r="P25" s="4">
        <v>414000</v>
      </c>
      <c r="Q25" s="4">
        <v>374700</v>
      </c>
      <c r="R25" s="5">
        <v>-6.8999999999999999E-3</v>
      </c>
      <c r="S25" s="4">
        <v>837600</v>
      </c>
      <c r="T25" s="4">
        <f t="shared" si="2"/>
        <v>1284520</v>
      </c>
      <c r="U25" s="4">
        <f t="shared" si="3"/>
        <v>854900</v>
      </c>
      <c r="V25" s="5">
        <v>2.23E-2</v>
      </c>
    </row>
    <row r="26" spans="1:22" x14ac:dyDescent="0.2">
      <c r="A26" s="16" t="s">
        <v>320</v>
      </c>
      <c r="B26" s="4">
        <v>5000</v>
      </c>
      <c r="C26" s="4">
        <v>95500</v>
      </c>
      <c r="D26" s="4">
        <v>-90500</v>
      </c>
      <c r="E26" s="4">
        <v>-2612240000</v>
      </c>
      <c r="F26" s="4">
        <f t="shared" si="0"/>
        <v>-25381913344</v>
      </c>
      <c r="K26" s="24">
        <f t="shared" si="1"/>
        <v>-12000000</v>
      </c>
      <c r="L26" s="4">
        <v>261</v>
      </c>
      <c r="M26" s="4">
        <v>488</v>
      </c>
      <c r="N26" s="4">
        <v>17</v>
      </c>
      <c r="O26" s="4">
        <v>44</v>
      </c>
      <c r="P26" s="4">
        <v>290100</v>
      </c>
      <c r="Q26" s="4">
        <v>531300</v>
      </c>
      <c r="R26" s="5">
        <v>-1.38E-2</v>
      </c>
      <c r="S26" s="4">
        <v>854900</v>
      </c>
      <c r="T26" s="4">
        <f t="shared" si="2"/>
        <v>1290920</v>
      </c>
      <c r="U26" s="4">
        <f t="shared" si="3"/>
        <v>877400</v>
      </c>
      <c r="V26" s="5">
        <v>1.72E-2</v>
      </c>
    </row>
    <row r="27" spans="1:22" x14ac:dyDescent="0.2">
      <c r="A27" s="16" t="s">
        <v>319</v>
      </c>
      <c r="B27" s="4">
        <v>86000</v>
      </c>
      <c r="C27" s="4">
        <v>5800</v>
      </c>
      <c r="D27" s="4">
        <v>80200</v>
      </c>
      <c r="E27" s="4">
        <v>2318880000</v>
      </c>
      <c r="F27" s="4">
        <f t="shared" si="0"/>
        <v>-22769673344</v>
      </c>
      <c r="K27" s="24">
        <f t="shared" si="1"/>
        <v>-12000000</v>
      </c>
      <c r="L27" s="4">
        <v>625</v>
      </c>
      <c r="M27" s="4">
        <v>362</v>
      </c>
      <c r="N27" s="4">
        <v>33</v>
      </c>
      <c r="O27" s="4">
        <v>17</v>
      </c>
      <c r="P27" s="4">
        <v>549800</v>
      </c>
      <c r="Q27" s="4">
        <v>327400</v>
      </c>
      <c r="R27" s="5">
        <v>3.5400000000000001E-2</v>
      </c>
      <c r="S27" s="4">
        <v>911300</v>
      </c>
      <c r="T27" s="4">
        <f t="shared" si="2"/>
        <v>1350040</v>
      </c>
      <c r="U27" s="4">
        <f t="shared" si="3"/>
        <v>877400</v>
      </c>
      <c r="V27" s="5">
        <v>3.0699999999999998E-2</v>
      </c>
    </row>
    <row r="28" spans="1:22" x14ac:dyDescent="0.2">
      <c r="A28" s="16" t="s">
        <v>318</v>
      </c>
      <c r="B28" s="4">
        <v>0</v>
      </c>
      <c r="C28" s="4">
        <v>152100</v>
      </c>
      <c r="D28" s="4">
        <v>-152100</v>
      </c>
      <c r="E28" s="4">
        <v>-4359960000</v>
      </c>
      <c r="F28" s="4">
        <f t="shared" si="0"/>
        <v>-25088553344</v>
      </c>
      <c r="K28" s="24">
        <f t="shared" si="1"/>
        <v>-12000000</v>
      </c>
      <c r="L28" s="4">
        <v>321</v>
      </c>
      <c r="M28" s="4">
        <v>717</v>
      </c>
      <c r="N28" s="4">
        <v>22</v>
      </c>
      <c r="O28" s="4">
        <v>32</v>
      </c>
      <c r="P28" s="4">
        <v>349000</v>
      </c>
      <c r="Q28" s="4">
        <v>581100</v>
      </c>
      <c r="R28" s="5">
        <v>-2.4700000000000003E-2</v>
      </c>
      <c r="S28" s="4">
        <v>1005800</v>
      </c>
      <c r="T28" s="4">
        <f t="shared" si="2"/>
        <v>1472580</v>
      </c>
      <c r="U28" s="4">
        <f t="shared" si="3"/>
        <v>877400</v>
      </c>
      <c r="V28" s="5">
        <v>3.27E-2</v>
      </c>
    </row>
    <row r="29" spans="1:22" x14ac:dyDescent="0.2">
      <c r="A29" s="16" t="s">
        <v>317</v>
      </c>
      <c r="B29" s="4">
        <v>19200</v>
      </c>
      <c r="C29" s="4">
        <v>121000</v>
      </c>
      <c r="D29" s="4">
        <v>-101800</v>
      </c>
      <c r="E29" s="4">
        <v>-2951660000</v>
      </c>
      <c r="F29" s="4">
        <f t="shared" si="0"/>
        <v>-20728593344</v>
      </c>
      <c r="K29" s="24">
        <f t="shared" si="1"/>
        <v>-12000000</v>
      </c>
      <c r="L29" s="4">
        <v>448</v>
      </c>
      <c r="M29" s="4">
        <v>522</v>
      </c>
      <c r="N29" s="4">
        <v>29</v>
      </c>
      <c r="O29" s="4">
        <v>35</v>
      </c>
      <c r="P29" s="4">
        <v>444400</v>
      </c>
      <c r="Q29" s="4">
        <v>482500</v>
      </c>
      <c r="R29" s="5">
        <v>6.9999999999999993E-3</v>
      </c>
      <c r="S29" s="4">
        <v>1011100</v>
      </c>
      <c r="T29" s="4">
        <f t="shared" si="2"/>
        <v>1555370</v>
      </c>
      <c r="U29" s="4">
        <f t="shared" si="3"/>
        <v>819800</v>
      </c>
      <c r="V29" s="5">
        <v>2.3799999999999998E-2</v>
      </c>
    </row>
    <row r="30" spans="1:22" x14ac:dyDescent="0.2">
      <c r="A30" s="16" t="s">
        <v>316</v>
      </c>
      <c r="B30" s="4">
        <v>157500</v>
      </c>
      <c r="C30" s="4">
        <v>28000</v>
      </c>
      <c r="D30" s="4">
        <v>129500</v>
      </c>
      <c r="E30" s="4">
        <v>3763080000</v>
      </c>
      <c r="F30" s="4">
        <f t="shared" si="0"/>
        <v>-17776933344</v>
      </c>
      <c r="K30" s="24">
        <f t="shared" si="1"/>
        <v>-12000000</v>
      </c>
      <c r="L30" s="4">
        <v>619</v>
      </c>
      <c r="M30" s="4">
        <v>775</v>
      </c>
      <c r="N30" s="4">
        <v>35</v>
      </c>
      <c r="O30" s="4">
        <v>43</v>
      </c>
      <c r="P30" s="4">
        <v>585500</v>
      </c>
      <c r="Q30" s="4">
        <v>757500</v>
      </c>
      <c r="R30" s="5">
        <v>-2.6000000000000002E-2</v>
      </c>
      <c r="S30" s="4">
        <v>1468800</v>
      </c>
      <c r="T30" s="4">
        <f t="shared" si="2"/>
        <v>1526790</v>
      </c>
      <c r="U30" s="4">
        <f t="shared" si="3"/>
        <v>819800</v>
      </c>
      <c r="V30" s="5">
        <v>3.04E-2</v>
      </c>
    </row>
    <row r="31" spans="1:22" x14ac:dyDescent="0.2">
      <c r="A31" s="16" t="s">
        <v>315</v>
      </c>
      <c r="B31" s="4">
        <v>37500</v>
      </c>
      <c r="C31" s="4">
        <v>53100</v>
      </c>
      <c r="D31" s="4">
        <v>-15600</v>
      </c>
      <c r="E31" s="4">
        <v>-478840000</v>
      </c>
      <c r="F31" s="4">
        <f t="shared" si="0"/>
        <v>-21540013344</v>
      </c>
      <c r="K31" s="24">
        <f t="shared" si="1"/>
        <v>-12000000</v>
      </c>
      <c r="L31" s="4">
        <v>334</v>
      </c>
      <c r="M31" s="4">
        <v>667</v>
      </c>
      <c r="N31" s="4">
        <v>12</v>
      </c>
      <c r="O31" s="4">
        <v>23</v>
      </c>
      <c r="P31" s="4">
        <v>216000</v>
      </c>
      <c r="Q31" s="4">
        <v>520800</v>
      </c>
      <c r="R31" s="5">
        <v>-1.6899999999999998E-2</v>
      </c>
      <c r="S31" s="4">
        <v>877400</v>
      </c>
      <c r="T31" s="4">
        <f t="shared" si="2"/>
        <v>1853330</v>
      </c>
      <c r="U31" s="4">
        <f t="shared" si="3"/>
        <v>819800</v>
      </c>
      <c r="V31" s="5">
        <v>2.9600000000000001E-2</v>
      </c>
    </row>
    <row r="32" spans="1:22" x14ac:dyDescent="0.2">
      <c r="A32" s="16" t="s">
        <v>314</v>
      </c>
      <c r="B32" s="4">
        <v>279600</v>
      </c>
      <c r="C32" s="4">
        <v>30500</v>
      </c>
      <c r="D32" s="4">
        <v>249100</v>
      </c>
      <c r="E32" s="4">
        <v>7307720000</v>
      </c>
      <c r="F32" s="4">
        <f t="shared" si="0"/>
        <v>-21061173344</v>
      </c>
      <c r="K32" s="24">
        <f t="shared" si="1"/>
        <v>-12000000</v>
      </c>
      <c r="L32" s="4">
        <v>846</v>
      </c>
      <c r="M32" s="4">
        <v>1316</v>
      </c>
      <c r="N32" s="4">
        <v>48</v>
      </c>
      <c r="O32" s="4">
        <v>64</v>
      </c>
      <c r="P32" s="4">
        <v>844600</v>
      </c>
      <c r="Q32" s="4">
        <v>1140500</v>
      </c>
      <c r="R32" s="5">
        <v>0</v>
      </c>
      <c r="S32" s="4">
        <v>2120600</v>
      </c>
      <c r="T32" s="4">
        <f t="shared" si="2"/>
        <v>1810610</v>
      </c>
      <c r="U32" s="4">
        <f t="shared" si="3"/>
        <v>819800</v>
      </c>
      <c r="V32" s="5">
        <v>3.8199999999999998E-2</v>
      </c>
    </row>
    <row r="33" spans="1:22" x14ac:dyDescent="0.2">
      <c r="A33" s="16" t="s">
        <v>313</v>
      </c>
      <c r="B33" s="4">
        <v>21300</v>
      </c>
      <c r="C33" s="4">
        <v>13500</v>
      </c>
      <c r="D33" s="4">
        <v>7800</v>
      </c>
      <c r="E33" s="4">
        <v>209190000</v>
      </c>
      <c r="F33" s="4">
        <f t="shared" si="0"/>
        <v>-28368893344</v>
      </c>
      <c r="K33" s="24">
        <f t="shared" si="1"/>
        <v>-12000000</v>
      </c>
      <c r="L33" s="4">
        <v>732</v>
      </c>
      <c r="M33" s="4">
        <v>1408</v>
      </c>
      <c r="N33" s="4">
        <v>40</v>
      </c>
      <c r="O33" s="4">
        <v>64</v>
      </c>
      <c r="P33" s="4">
        <v>604100</v>
      </c>
      <c r="Q33" s="4">
        <v>1190600</v>
      </c>
      <c r="R33" s="5">
        <v>-7.4800000000000005E-2</v>
      </c>
      <c r="S33" s="4">
        <v>2293100</v>
      </c>
      <c r="T33" s="4">
        <f t="shared" si="2"/>
        <v>1775360</v>
      </c>
      <c r="U33" s="4">
        <f t="shared" si="3"/>
        <v>819800</v>
      </c>
      <c r="V33" s="5">
        <v>8.5299999999999987E-2</v>
      </c>
    </row>
    <row r="34" spans="1:22" x14ac:dyDescent="0.2">
      <c r="A34" s="16" t="s">
        <v>270</v>
      </c>
      <c r="B34" s="4">
        <v>36500</v>
      </c>
      <c r="C34" s="4">
        <v>12500</v>
      </c>
      <c r="D34" s="4">
        <v>24000</v>
      </c>
      <c r="E34" s="4">
        <v>774270000</v>
      </c>
      <c r="F34" s="4">
        <f t="shared" si="0"/>
        <v>-28578083344</v>
      </c>
      <c r="K34" s="24">
        <f t="shared" si="1"/>
        <v>-12000000</v>
      </c>
      <c r="L34" s="4">
        <v>518</v>
      </c>
      <c r="M34" s="4">
        <v>514</v>
      </c>
      <c r="N34" s="4">
        <v>16</v>
      </c>
      <c r="O34" s="4">
        <v>19</v>
      </c>
      <c r="P34" s="4">
        <v>364400</v>
      </c>
      <c r="Q34" s="4">
        <v>373900</v>
      </c>
      <c r="R34" s="5">
        <v>1.7399999999999999E-2</v>
      </c>
      <c r="S34" s="4">
        <v>819800</v>
      </c>
      <c r="T34" s="4">
        <f t="shared" si="2"/>
        <v>1819490</v>
      </c>
      <c r="U34" s="4">
        <f t="shared" si="3"/>
        <v>918900</v>
      </c>
      <c r="V34" s="5">
        <v>1.3899999999999999E-2</v>
      </c>
    </row>
    <row r="35" spans="1:22" x14ac:dyDescent="0.2">
      <c r="A35" s="16" t="s">
        <v>269</v>
      </c>
      <c r="B35" s="4">
        <v>10800</v>
      </c>
      <c r="C35" s="4">
        <v>4000</v>
      </c>
      <c r="D35" s="4">
        <v>6800</v>
      </c>
      <c r="E35" s="4">
        <v>215140000</v>
      </c>
      <c r="F35" s="4">
        <f t="shared" si="0"/>
        <v>-29352353344</v>
      </c>
      <c r="K35" s="24">
        <f t="shared" si="1"/>
        <v>-12000000</v>
      </c>
      <c r="L35" s="4">
        <v>705</v>
      </c>
      <c r="M35" s="4">
        <v>1226</v>
      </c>
      <c r="N35" s="4">
        <v>30</v>
      </c>
      <c r="O35" s="4">
        <v>46</v>
      </c>
      <c r="P35" s="4">
        <v>547600</v>
      </c>
      <c r="Q35" s="4">
        <v>852700</v>
      </c>
      <c r="R35" s="5">
        <v>-1.41E-2</v>
      </c>
      <c r="S35" s="4">
        <v>1482400</v>
      </c>
      <c r="T35" s="4">
        <f t="shared" si="2"/>
        <v>2013130</v>
      </c>
      <c r="U35" s="4">
        <f t="shared" si="3"/>
        <v>918900</v>
      </c>
      <c r="V35" s="5">
        <v>1.8700000000000001E-2</v>
      </c>
    </row>
    <row r="36" spans="1:22" x14ac:dyDescent="0.2">
      <c r="A36" s="16" t="s">
        <v>268</v>
      </c>
      <c r="B36" s="4">
        <v>0</v>
      </c>
      <c r="C36" s="4">
        <v>17900</v>
      </c>
      <c r="D36" s="4">
        <v>-17900</v>
      </c>
      <c r="E36" s="4">
        <v>-583920000</v>
      </c>
      <c r="F36" s="4">
        <f t="shared" si="0"/>
        <v>-29567493344</v>
      </c>
      <c r="K36" s="24">
        <f t="shared" si="1"/>
        <v>-12000000</v>
      </c>
      <c r="L36" s="4">
        <v>372</v>
      </c>
      <c r="M36" s="4">
        <v>751</v>
      </c>
      <c r="N36" s="4">
        <v>5</v>
      </c>
      <c r="O36" s="4">
        <v>35</v>
      </c>
      <c r="P36" s="4">
        <v>233200</v>
      </c>
      <c r="Q36" s="4">
        <v>607700</v>
      </c>
      <c r="R36" s="5">
        <v>-6.1999999999999998E-3</v>
      </c>
      <c r="S36" s="4">
        <v>918900</v>
      </c>
      <c r="T36" s="4">
        <f t="shared" si="2"/>
        <v>2098390</v>
      </c>
      <c r="U36" s="4">
        <f t="shared" si="3"/>
        <v>1183000</v>
      </c>
      <c r="V36" s="5">
        <v>2.1299999999999999E-2</v>
      </c>
    </row>
    <row r="37" spans="1:22" x14ac:dyDescent="0.2">
      <c r="A37" s="16" t="s">
        <v>254</v>
      </c>
      <c r="B37" s="4">
        <v>18300</v>
      </c>
      <c r="C37" s="4">
        <v>3000</v>
      </c>
      <c r="D37" s="4">
        <v>15300</v>
      </c>
      <c r="E37" s="4">
        <v>491750000</v>
      </c>
      <c r="F37" s="4">
        <f t="shared" si="0"/>
        <v>-28983573344</v>
      </c>
      <c r="K37" s="24">
        <f t="shared" si="1"/>
        <v>-12000000</v>
      </c>
      <c r="L37" s="4">
        <v>763</v>
      </c>
      <c r="M37" s="4">
        <v>1093</v>
      </c>
      <c r="N37" s="4">
        <v>38</v>
      </c>
      <c r="O37" s="4">
        <v>34</v>
      </c>
      <c r="P37" s="4">
        <v>586300</v>
      </c>
      <c r="Q37" s="4">
        <v>787200</v>
      </c>
      <c r="R37" s="5">
        <v>1.6000000000000001E-3</v>
      </c>
      <c r="S37" s="4">
        <v>1502500</v>
      </c>
      <c r="T37" s="4">
        <f t="shared" si="2"/>
        <v>2092650</v>
      </c>
      <c r="U37" s="4">
        <f t="shared" si="3"/>
        <v>1183000</v>
      </c>
      <c r="V37" s="5">
        <v>2.58E-2</v>
      </c>
    </row>
    <row r="38" spans="1:22" x14ac:dyDescent="0.2">
      <c r="A38" s="16" t="s">
        <v>253</v>
      </c>
      <c r="B38" s="4">
        <v>60400</v>
      </c>
      <c r="C38" s="4">
        <v>140600</v>
      </c>
      <c r="D38" s="4">
        <v>-80200</v>
      </c>
      <c r="E38" s="4">
        <v>-2774130000</v>
      </c>
      <c r="F38" s="4">
        <f t="shared" si="0"/>
        <v>-29475323344</v>
      </c>
      <c r="K38" s="24">
        <f t="shared" si="1"/>
        <v>-12000000</v>
      </c>
      <c r="L38" s="4">
        <v>535</v>
      </c>
      <c r="M38" s="4">
        <v>1548</v>
      </c>
      <c r="N38" s="4">
        <v>36</v>
      </c>
      <c r="O38" s="4">
        <v>99</v>
      </c>
      <c r="P38" s="4">
        <v>467500</v>
      </c>
      <c r="Q38" s="4">
        <v>1388000</v>
      </c>
      <c r="R38" s="5">
        <v>-5.0999999999999997E-2</v>
      </c>
      <c r="S38" s="4">
        <v>2231200</v>
      </c>
      <c r="T38" s="4">
        <f t="shared" si="2"/>
        <v>2102760</v>
      </c>
      <c r="U38" s="4">
        <f t="shared" si="3"/>
        <v>1183000</v>
      </c>
      <c r="V38" s="5">
        <v>5.1399999999999994E-2</v>
      </c>
    </row>
    <row r="39" spans="1:22" x14ac:dyDescent="0.2">
      <c r="A39" s="16" t="s">
        <v>252</v>
      </c>
      <c r="B39" s="4">
        <v>17900</v>
      </c>
      <c r="C39" s="4">
        <v>0</v>
      </c>
      <c r="D39" s="4">
        <v>17900</v>
      </c>
      <c r="E39" s="4">
        <v>611790000</v>
      </c>
      <c r="F39" s="4">
        <f t="shared" si="0"/>
        <v>-26701193344</v>
      </c>
      <c r="K39" s="24">
        <f t="shared" si="1"/>
        <v>-12000000</v>
      </c>
      <c r="L39" s="4">
        <v>824</v>
      </c>
      <c r="M39" s="4">
        <v>965</v>
      </c>
      <c r="N39" s="4">
        <v>59</v>
      </c>
      <c r="O39" s="4">
        <v>65</v>
      </c>
      <c r="P39" s="4">
        <v>743900</v>
      </c>
      <c r="Q39" s="4">
        <v>848000</v>
      </c>
      <c r="R39" s="5">
        <v>-1.32E-2</v>
      </c>
      <c r="S39" s="4">
        <v>1839000</v>
      </c>
      <c r="T39" s="4">
        <f t="shared" si="2"/>
        <v>2148480</v>
      </c>
      <c r="U39" s="4">
        <f t="shared" si="3"/>
        <v>1183000</v>
      </c>
      <c r="V39" s="5">
        <v>2.8799999999999999E-2</v>
      </c>
    </row>
    <row r="40" spans="1:22" x14ac:dyDescent="0.2">
      <c r="A40" s="16" t="s">
        <v>251</v>
      </c>
      <c r="B40" s="4">
        <v>74900</v>
      </c>
      <c r="C40" s="4">
        <v>0</v>
      </c>
      <c r="D40" s="4">
        <v>74900</v>
      </c>
      <c r="E40" s="4">
        <v>2582760000</v>
      </c>
      <c r="F40" s="4">
        <f t="shared" si="0"/>
        <v>-27312983344</v>
      </c>
      <c r="K40" s="24">
        <f t="shared" si="1"/>
        <v>-12000000</v>
      </c>
      <c r="L40" s="4">
        <v>604</v>
      </c>
      <c r="M40" s="4">
        <v>857</v>
      </c>
      <c r="N40" s="4">
        <v>30</v>
      </c>
      <c r="O40" s="4">
        <v>44</v>
      </c>
      <c r="P40" s="4">
        <v>469600</v>
      </c>
      <c r="Q40" s="4">
        <v>663100</v>
      </c>
      <c r="R40" s="5">
        <v>-8.6999999999999994E-3</v>
      </c>
      <c r="S40" s="4">
        <v>1183000</v>
      </c>
      <c r="T40" s="4">
        <f t="shared" si="2"/>
        <v>2230290</v>
      </c>
      <c r="U40" s="4">
        <f t="shared" si="3"/>
        <v>1261100</v>
      </c>
      <c r="V40" s="5">
        <v>1.5900000000000001E-2</v>
      </c>
    </row>
    <row r="41" spans="1:22" x14ac:dyDescent="0.2">
      <c r="A41" s="16" t="s">
        <v>250</v>
      </c>
      <c r="B41" s="4">
        <v>137500</v>
      </c>
      <c r="C41" s="4">
        <v>59500</v>
      </c>
      <c r="D41" s="4">
        <v>78000</v>
      </c>
      <c r="E41" s="4">
        <v>2743170000</v>
      </c>
      <c r="F41" s="4">
        <f t="shared" si="0"/>
        <v>-29895743344</v>
      </c>
      <c r="K41" s="24">
        <f t="shared" si="1"/>
        <v>-12000000</v>
      </c>
      <c r="L41" s="4">
        <v>1546</v>
      </c>
      <c r="M41" s="4">
        <v>2146</v>
      </c>
      <c r="N41" s="4">
        <v>129</v>
      </c>
      <c r="O41" s="4">
        <v>236</v>
      </c>
      <c r="P41" s="4">
        <v>1458900</v>
      </c>
      <c r="Q41" s="4">
        <v>2521200</v>
      </c>
      <c r="R41" s="5">
        <v>8.8000000000000005E-3</v>
      </c>
      <c r="S41" s="4">
        <v>4142800</v>
      </c>
      <c r="T41" s="4">
        <f t="shared" si="2"/>
        <v>1954600</v>
      </c>
      <c r="U41" s="4">
        <f t="shared" si="3"/>
        <v>1261100</v>
      </c>
      <c r="V41" s="5">
        <v>2.2700000000000001E-2</v>
      </c>
    </row>
    <row r="42" spans="1:22" x14ac:dyDescent="0.2">
      <c r="A42" s="16" t="s">
        <v>249</v>
      </c>
      <c r="B42" s="4">
        <v>3400</v>
      </c>
      <c r="C42" s="4">
        <v>60700</v>
      </c>
      <c r="D42" s="4">
        <v>-57300</v>
      </c>
      <c r="E42" s="4">
        <v>-1957350000</v>
      </c>
      <c r="F42" s="4">
        <f t="shared" si="0"/>
        <v>-32638913344</v>
      </c>
      <c r="K42" s="24">
        <f t="shared" si="1"/>
        <v>-12000000</v>
      </c>
      <c r="L42" s="4">
        <v>793</v>
      </c>
      <c r="M42" s="4">
        <v>1165</v>
      </c>
      <c r="N42" s="4">
        <v>44</v>
      </c>
      <c r="O42" s="4">
        <v>85</v>
      </c>
      <c r="P42" s="4">
        <v>637800</v>
      </c>
      <c r="Q42" s="4">
        <v>996900</v>
      </c>
      <c r="R42" s="5">
        <v>0</v>
      </c>
      <c r="S42" s="4">
        <v>1693400</v>
      </c>
      <c r="T42" s="4">
        <f t="shared" si="2"/>
        <v>1919380</v>
      </c>
      <c r="U42" s="4">
        <f t="shared" si="3"/>
        <v>1261100</v>
      </c>
      <c r="V42" s="5">
        <v>1.89E-2</v>
      </c>
    </row>
    <row r="43" spans="1:22" x14ac:dyDescent="0.2">
      <c r="A43" s="16" t="s">
        <v>248</v>
      </c>
      <c r="B43" s="4">
        <v>26900</v>
      </c>
      <c r="C43" s="4">
        <v>50000</v>
      </c>
      <c r="D43" s="4">
        <v>-23100</v>
      </c>
      <c r="E43" s="4">
        <v>-808960000</v>
      </c>
      <c r="F43" s="4">
        <f t="shared" si="0"/>
        <v>-30681563344</v>
      </c>
      <c r="K43" s="24">
        <f t="shared" si="1"/>
        <v>-12000000</v>
      </c>
      <c r="L43" s="4">
        <v>777</v>
      </c>
      <c r="M43" s="4">
        <v>1556</v>
      </c>
      <c r="N43" s="4">
        <v>53</v>
      </c>
      <c r="O43" s="4">
        <v>84</v>
      </c>
      <c r="P43" s="4">
        <v>638500</v>
      </c>
      <c r="Q43" s="4">
        <v>1267400</v>
      </c>
      <c r="R43" s="5">
        <v>-8.6999999999999994E-3</v>
      </c>
      <c r="S43" s="4">
        <v>1940600</v>
      </c>
      <c r="T43" s="4">
        <f t="shared" si="2"/>
        <v>2136020</v>
      </c>
      <c r="U43" s="4">
        <f t="shared" si="3"/>
        <v>1261100</v>
      </c>
      <c r="V43" s="5">
        <v>2.58E-2</v>
      </c>
    </row>
    <row r="44" spans="1:22" x14ac:dyDescent="0.2">
      <c r="A44" s="16" t="s">
        <v>247</v>
      </c>
      <c r="B44" s="4">
        <v>2100</v>
      </c>
      <c r="C44" s="4">
        <v>88500</v>
      </c>
      <c r="D44" s="4">
        <v>-86400</v>
      </c>
      <c r="E44" s="4">
        <v>-3021720000</v>
      </c>
      <c r="F44" s="4">
        <f t="shared" si="0"/>
        <v>-29872603344</v>
      </c>
      <c r="K44" s="24">
        <f t="shared" si="1"/>
        <v>-12000000</v>
      </c>
      <c r="L44" s="4">
        <v>421</v>
      </c>
      <c r="M44" s="4">
        <v>1093</v>
      </c>
      <c r="N44" s="4">
        <v>38</v>
      </c>
      <c r="O44" s="4">
        <v>65</v>
      </c>
      <c r="P44" s="4">
        <v>345400</v>
      </c>
      <c r="Q44" s="4">
        <v>867100</v>
      </c>
      <c r="R44" s="5">
        <v>-1.5800000000000002E-2</v>
      </c>
      <c r="S44" s="4">
        <v>1261100</v>
      </c>
      <c r="T44" s="4">
        <f t="shared" si="2"/>
        <v>2270380</v>
      </c>
      <c r="U44" s="4">
        <f t="shared" si="3"/>
        <v>1445100</v>
      </c>
      <c r="V44" s="5">
        <v>1.7000000000000001E-2</v>
      </c>
    </row>
    <row r="45" spans="1:22" x14ac:dyDescent="0.2">
      <c r="A45" s="16" t="s">
        <v>246</v>
      </c>
      <c r="B45" s="4">
        <v>116800</v>
      </c>
      <c r="C45" s="4">
        <v>25500</v>
      </c>
      <c r="D45" s="4">
        <v>91300</v>
      </c>
      <c r="E45" s="4">
        <v>3222840000</v>
      </c>
      <c r="F45" s="4">
        <f t="shared" si="0"/>
        <v>-26850883344</v>
      </c>
      <c r="K45" s="24">
        <f t="shared" si="1"/>
        <v>-12000000</v>
      </c>
      <c r="L45" s="4">
        <v>1454</v>
      </c>
      <c r="M45" s="4">
        <v>1647</v>
      </c>
      <c r="N45" s="4">
        <v>127</v>
      </c>
      <c r="O45" s="4">
        <v>156</v>
      </c>
      <c r="P45" s="4">
        <v>1506400</v>
      </c>
      <c r="Q45" s="4">
        <v>1807500</v>
      </c>
      <c r="R45" s="5">
        <v>1.3000000000000001E-2</v>
      </c>
      <c r="S45" s="4">
        <v>3418800</v>
      </c>
      <c r="T45" s="4">
        <f t="shared" si="2"/>
        <v>2262550</v>
      </c>
      <c r="U45" s="4">
        <f t="shared" si="3"/>
        <v>1445100</v>
      </c>
      <c r="V45" s="5">
        <v>1.6899999999999998E-2</v>
      </c>
    </row>
    <row r="46" spans="1:22" x14ac:dyDescent="0.2">
      <c r="A46" s="16" t="s">
        <v>245</v>
      </c>
      <c r="B46" s="4">
        <v>62700</v>
      </c>
      <c r="C46" s="4">
        <v>23000</v>
      </c>
      <c r="D46" s="4">
        <v>39700</v>
      </c>
      <c r="E46" s="4">
        <v>1376210000</v>
      </c>
      <c r="F46" s="4">
        <f t="shared" si="0"/>
        <v>-30073723344</v>
      </c>
      <c r="K46" s="24">
        <f t="shared" si="1"/>
        <v>-12000000</v>
      </c>
      <c r="L46" s="4">
        <v>767</v>
      </c>
      <c r="M46" s="4">
        <v>734</v>
      </c>
      <c r="N46" s="4">
        <v>83</v>
      </c>
      <c r="O46" s="4">
        <v>68</v>
      </c>
      <c r="P46" s="4">
        <v>931000</v>
      </c>
      <c r="Q46" s="4">
        <v>776500</v>
      </c>
      <c r="R46" s="5">
        <v>7.3000000000000001E-3</v>
      </c>
      <c r="S46" s="4">
        <v>1771500</v>
      </c>
      <c r="T46" s="4">
        <f t="shared" si="2"/>
        <v>2351590</v>
      </c>
      <c r="U46" s="4">
        <f t="shared" si="3"/>
        <v>1385900</v>
      </c>
      <c r="V46" s="5">
        <v>1.5700000000000002E-2</v>
      </c>
    </row>
    <row r="47" spans="1:22" x14ac:dyDescent="0.2">
      <c r="A47" s="16" t="s">
        <v>244</v>
      </c>
      <c r="B47" s="4">
        <v>32200</v>
      </c>
      <c r="C47" s="4">
        <v>29500</v>
      </c>
      <c r="D47" s="4">
        <v>2700</v>
      </c>
      <c r="E47" s="4">
        <v>96190000</v>
      </c>
      <c r="F47" s="4">
        <f t="shared" ref="F47:F73" si="4">E47+F48</f>
        <v>-31449933344</v>
      </c>
      <c r="K47" s="24">
        <f t="shared" ref="K47:K73" si="5">K48+J47</f>
        <v>-12000000</v>
      </c>
      <c r="L47" s="4">
        <v>736</v>
      </c>
      <c r="M47" s="4">
        <v>665</v>
      </c>
      <c r="N47" s="4">
        <v>48</v>
      </c>
      <c r="O47" s="4">
        <v>68</v>
      </c>
      <c r="P47" s="4">
        <v>639300</v>
      </c>
      <c r="Q47" s="4">
        <v>734100</v>
      </c>
      <c r="R47" s="5">
        <v>1.47E-2</v>
      </c>
      <c r="S47" s="4">
        <v>1445100</v>
      </c>
      <c r="T47" s="4">
        <f t="shared" si="2"/>
        <v>2417310</v>
      </c>
      <c r="U47" s="4">
        <f t="shared" ref="U47:U73" si="6">MIN(S48:S52)</f>
        <v>1341200</v>
      </c>
      <c r="V47" s="5">
        <v>2.5899999999999999E-2</v>
      </c>
    </row>
    <row r="48" spans="1:22" x14ac:dyDescent="0.2">
      <c r="A48" s="16" t="s">
        <v>243</v>
      </c>
      <c r="B48" s="4">
        <v>31700</v>
      </c>
      <c r="C48" s="4">
        <v>27800</v>
      </c>
      <c r="D48" s="4">
        <v>3900</v>
      </c>
      <c r="E48" s="4">
        <v>123520000</v>
      </c>
      <c r="F48" s="4">
        <f t="shared" si="4"/>
        <v>-31546123344</v>
      </c>
      <c r="K48" s="24">
        <f t="shared" si="5"/>
        <v>-12000000</v>
      </c>
      <c r="L48" s="4">
        <v>923</v>
      </c>
      <c r="M48" s="4">
        <v>1552</v>
      </c>
      <c r="N48" s="4">
        <v>66</v>
      </c>
      <c r="O48" s="4">
        <v>112</v>
      </c>
      <c r="P48" s="4">
        <v>809700</v>
      </c>
      <c r="Q48" s="4">
        <v>1415900</v>
      </c>
      <c r="R48" s="5">
        <v>-2.7799999999999998E-2</v>
      </c>
      <c r="S48" s="4">
        <v>2332300</v>
      </c>
      <c r="T48" s="4">
        <f t="shared" si="2"/>
        <v>2448830</v>
      </c>
      <c r="U48" s="4">
        <f t="shared" si="6"/>
        <v>1341200</v>
      </c>
      <c r="V48" s="5">
        <v>4.7899999999999998E-2</v>
      </c>
    </row>
    <row r="49" spans="1:22" x14ac:dyDescent="0.2">
      <c r="A49" s="16" t="s">
        <v>236</v>
      </c>
      <c r="B49" s="4">
        <v>128600</v>
      </c>
      <c r="C49" s="4">
        <v>70800</v>
      </c>
      <c r="D49" s="4">
        <v>57800</v>
      </c>
      <c r="E49" s="4">
        <v>2029230000</v>
      </c>
      <c r="F49" s="4">
        <f t="shared" si="4"/>
        <v>-31669643344</v>
      </c>
      <c r="K49" s="24">
        <f t="shared" si="5"/>
        <v>-12000000</v>
      </c>
      <c r="L49" s="4">
        <v>1052</v>
      </c>
      <c r="M49" s="4">
        <v>1124</v>
      </c>
      <c r="N49" s="4">
        <v>91</v>
      </c>
      <c r="O49" s="4">
        <v>95</v>
      </c>
      <c r="P49" s="4">
        <v>1086800</v>
      </c>
      <c r="Q49" s="4">
        <v>1109900</v>
      </c>
      <c r="R49" s="5">
        <v>8.6999999999999994E-3</v>
      </c>
      <c r="S49" s="4">
        <v>2296200</v>
      </c>
      <c r="T49" s="4">
        <f t="shared" si="2"/>
        <v>2509360</v>
      </c>
      <c r="U49" s="4">
        <f t="shared" si="6"/>
        <v>1341200</v>
      </c>
      <c r="V49" s="5">
        <v>2.1299999999999999E-2</v>
      </c>
    </row>
    <row r="50" spans="1:22" x14ac:dyDescent="0.2">
      <c r="A50" s="16" t="s">
        <v>235</v>
      </c>
      <c r="B50" s="4">
        <v>40600</v>
      </c>
      <c r="C50" s="4">
        <v>69900</v>
      </c>
      <c r="D50" s="4">
        <v>-29300</v>
      </c>
      <c r="E50" s="4">
        <v>-1010620000</v>
      </c>
      <c r="F50" s="4">
        <f t="shared" si="4"/>
        <v>-33698873344</v>
      </c>
      <c r="K50" s="24">
        <f t="shared" si="5"/>
        <v>-12000000</v>
      </c>
      <c r="L50" s="4">
        <v>1021</v>
      </c>
      <c r="M50" s="4">
        <v>1009</v>
      </c>
      <c r="N50" s="4">
        <v>86</v>
      </c>
      <c r="O50" s="4">
        <v>79</v>
      </c>
      <c r="P50" s="4">
        <v>980300</v>
      </c>
      <c r="Q50" s="4">
        <v>917200</v>
      </c>
      <c r="R50" s="5">
        <v>2.2099999999999998E-2</v>
      </c>
      <c r="S50" s="4">
        <v>2001100</v>
      </c>
      <c r="T50" s="4">
        <f t="shared" si="2"/>
        <v>2526750</v>
      </c>
      <c r="U50" s="4">
        <f t="shared" si="6"/>
        <v>1341200</v>
      </c>
      <c r="V50" s="5">
        <v>3.5499999999999997E-2</v>
      </c>
    </row>
    <row r="51" spans="1:22" x14ac:dyDescent="0.2">
      <c r="A51" s="16" t="s">
        <v>234</v>
      </c>
      <c r="B51" s="4">
        <v>27600</v>
      </c>
      <c r="C51" s="4">
        <v>4000</v>
      </c>
      <c r="D51" s="4">
        <v>23600</v>
      </c>
      <c r="E51" s="4">
        <v>798440000</v>
      </c>
      <c r="F51" s="4">
        <f t="shared" si="4"/>
        <v>-32688253344</v>
      </c>
      <c r="K51" s="24">
        <f t="shared" si="5"/>
        <v>-12000000</v>
      </c>
      <c r="L51" s="4">
        <v>615</v>
      </c>
      <c r="M51" s="4">
        <v>630</v>
      </c>
      <c r="N51" s="4">
        <v>50</v>
      </c>
      <c r="O51" s="4">
        <v>63</v>
      </c>
      <c r="P51" s="4">
        <v>603500</v>
      </c>
      <c r="Q51" s="4">
        <v>677900</v>
      </c>
      <c r="R51" s="5">
        <v>1.2E-2</v>
      </c>
      <c r="S51" s="4">
        <v>1385900</v>
      </c>
      <c r="T51" s="4">
        <f t="shared" si="2"/>
        <v>2574520</v>
      </c>
      <c r="U51" s="4">
        <f t="shared" si="6"/>
        <v>1341200</v>
      </c>
      <c r="V51" s="5">
        <v>1.9099999999999999E-2</v>
      </c>
    </row>
    <row r="52" spans="1:22" x14ac:dyDescent="0.2">
      <c r="A52" s="16" t="s">
        <v>233</v>
      </c>
      <c r="B52" s="4">
        <v>5300</v>
      </c>
      <c r="C52" s="4">
        <v>30800</v>
      </c>
      <c r="D52" s="4">
        <v>-25500</v>
      </c>
      <c r="E52" s="4">
        <v>-863170000</v>
      </c>
      <c r="F52" s="4">
        <f t="shared" si="4"/>
        <v>-33486693344</v>
      </c>
      <c r="K52" s="24">
        <f t="shared" si="5"/>
        <v>-12000000</v>
      </c>
      <c r="L52" s="4">
        <v>527</v>
      </c>
      <c r="M52" s="4">
        <v>887</v>
      </c>
      <c r="N52" s="4">
        <v>31</v>
      </c>
      <c r="O52" s="4">
        <v>63</v>
      </c>
      <c r="P52" s="4">
        <v>392400</v>
      </c>
      <c r="Q52" s="4">
        <v>868100</v>
      </c>
      <c r="R52" s="5">
        <v>-8.8999999999999999E-3</v>
      </c>
      <c r="S52" s="4">
        <v>1341200</v>
      </c>
      <c r="T52" s="4">
        <f t="shared" si="2"/>
        <v>2629650</v>
      </c>
      <c r="U52" s="4">
        <f t="shared" si="6"/>
        <v>2102300</v>
      </c>
      <c r="V52" s="5">
        <v>2.3300000000000001E-2</v>
      </c>
    </row>
    <row r="53" spans="1:22" x14ac:dyDescent="0.2">
      <c r="A53" s="16" t="s">
        <v>232</v>
      </c>
      <c r="B53" s="4">
        <v>90200</v>
      </c>
      <c r="C53" s="4">
        <v>32800</v>
      </c>
      <c r="D53" s="4">
        <v>57400</v>
      </c>
      <c r="E53" s="4">
        <v>1868860000</v>
      </c>
      <c r="F53" s="4">
        <f t="shared" si="4"/>
        <v>-32623523344</v>
      </c>
      <c r="K53" s="24">
        <f t="shared" si="5"/>
        <v>-12000000</v>
      </c>
      <c r="L53" s="4">
        <v>1493</v>
      </c>
      <c r="M53" s="4">
        <v>2250</v>
      </c>
      <c r="N53" s="4">
        <v>108</v>
      </c>
      <c r="O53" s="4">
        <v>231</v>
      </c>
      <c r="P53" s="4">
        <v>1359900</v>
      </c>
      <c r="Q53" s="4">
        <v>2555700</v>
      </c>
      <c r="R53" s="5">
        <v>-3.5299999999999998E-2</v>
      </c>
      <c r="S53" s="4">
        <v>4107000</v>
      </c>
      <c r="T53" s="4">
        <f t="shared" si="2"/>
        <v>2474800</v>
      </c>
      <c r="U53" s="4">
        <f t="shared" si="6"/>
        <v>2102300</v>
      </c>
      <c r="V53" s="5">
        <v>8.929999999999999E-2</v>
      </c>
    </row>
    <row r="54" spans="1:22" x14ac:dyDescent="0.2">
      <c r="A54" s="16" t="s">
        <v>231</v>
      </c>
      <c r="B54" s="4">
        <v>40200</v>
      </c>
      <c r="C54" s="4">
        <v>124400</v>
      </c>
      <c r="D54" s="4">
        <v>-84200</v>
      </c>
      <c r="E54" s="4">
        <v>-2960270000</v>
      </c>
      <c r="F54" s="4">
        <f t="shared" si="4"/>
        <v>-34492383344</v>
      </c>
      <c r="K54" s="24">
        <f t="shared" si="5"/>
        <v>-12000000</v>
      </c>
      <c r="L54" s="4">
        <v>1165</v>
      </c>
      <c r="M54" s="4">
        <v>1573</v>
      </c>
      <c r="N54" s="4">
        <v>73</v>
      </c>
      <c r="O54" s="4">
        <v>132</v>
      </c>
      <c r="P54" s="4">
        <v>952700</v>
      </c>
      <c r="Q54" s="4">
        <v>1591500</v>
      </c>
      <c r="R54" s="5">
        <v>-4.1999999999999997E-3</v>
      </c>
      <c r="S54" s="4">
        <v>2604700</v>
      </c>
      <c r="T54" s="4">
        <f t="shared" si="2"/>
        <v>2380850</v>
      </c>
      <c r="U54" s="4">
        <f t="shared" si="6"/>
        <v>2102300</v>
      </c>
      <c r="V54" s="5">
        <v>3.3799999999999997E-2</v>
      </c>
    </row>
    <row r="55" spans="1:22" x14ac:dyDescent="0.2">
      <c r="A55" s="16" t="s">
        <v>230</v>
      </c>
      <c r="B55" s="4">
        <v>60500</v>
      </c>
      <c r="C55" s="4">
        <v>141500</v>
      </c>
      <c r="D55" s="4">
        <v>-81000</v>
      </c>
      <c r="E55" s="4">
        <v>-2893620000</v>
      </c>
      <c r="F55" s="4">
        <f t="shared" si="4"/>
        <v>-31532113344</v>
      </c>
      <c r="K55" s="24">
        <f t="shared" si="5"/>
        <v>-12000000</v>
      </c>
      <c r="L55" s="4">
        <v>767</v>
      </c>
      <c r="M55" s="4">
        <v>2204</v>
      </c>
      <c r="N55" s="4">
        <v>64</v>
      </c>
      <c r="O55" s="4">
        <v>212</v>
      </c>
      <c r="P55" s="4">
        <v>747400</v>
      </c>
      <c r="Q55" s="4">
        <v>2513700</v>
      </c>
      <c r="R55" s="5">
        <v>-1.5600000000000001E-2</v>
      </c>
      <c r="S55" s="4">
        <v>3340500</v>
      </c>
      <c r="T55" s="4">
        <f t="shared" si="2"/>
        <v>2354100</v>
      </c>
      <c r="U55" s="4">
        <f t="shared" si="6"/>
        <v>2102300</v>
      </c>
      <c r="V55" s="5">
        <v>3.7400000000000003E-2</v>
      </c>
    </row>
    <row r="56" spans="1:22" x14ac:dyDescent="0.2">
      <c r="A56" s="16" t="s">
        <v>229</v>
      </c>
      <c r="B56" s="4">
        <v>38100</v>
      </c>
      <c r="C56" s="4">
        <v>80300</v>
      </c>
      <c r="D56" s="4">
        <v>-42200</v>
      </c>
      <c r="E56" s="4">
        <v>-1520120000</v>
      </c>
      <c r="F56" s="4">
        <f t="shared" si="4"/>
        <v>-28638493344</v>
      </c>
      <c r="K56" s="24">
        <f t="shared" si="5"/>
        <v>-12000000</v>
      </c>
      <c r="L56" s="4">
        <v>1336</v>
      </c>
      <c r="M56" s="4">
        <v>1065</v>
      </c>
      <c r="N56" s="4">
        <v>127</v>
      </c>
      <c r="O56" s="4">
        <v>91</v>
      </c>
      <c r="P56" s="4">
        <v>1361800</v>
      </c>
      <c r="Q56" s="4">
        <v>1165800</v>
      </c>
      <c r="R56" s="5">
        <v>0.02</v>
      </c>
      <c r="S56" s="4">
        <v>2661900</v>
      </c>
      <c r="T56" s="4">
        <f t="shared" si="2"/>
        <v>2380850</v>
      </c>
      <c r="U56" s="4">
        <f t="shared" si="6"/>
        <v>1863600</v>
      </c>
      <c r="V56" s="5">
        <v>4.2300000000000004E-2</v>
      </c>
    </row>
    <row r="57" spans="1:22" x14ac:dyDescent="0.2">
      <c r="A57" s="16" t="s">
        <v>228</v>
      </c>
      <c r="B57" s="4">
        <v>178400</v>
      </c>
      <c r="C57" s="4">
        <v>0</v>
      </c>
      <c r="D57" s="4">
        <v>178400</v>
      </c>
      <c r="E57" s="4">
        <v>6223070000</v>
      </c>
      <c r="F57" s="4">
        <f t="shared" si="4"/>
        <v>-27118373344</v>
      </c>
      <c r="K57" s="24">
        <f t="shared" si="5"/>
        <v>-12000000</v>
      </c>
      <c r="L57" s="4">
        <v>887</v>
      </c>
      <c r="M57" s="4">
        <v>978</v>
      </c>
      <c r="N57" s="4">
        <v>87</v>
      </c>
      <c r="O57" s="4">
        <v>94</v>
      </c>
      <c r="P57" s="4">
        <v>991600</v>
      </c>
      <c r="Q57" s="4">
        <v>1008100</v>
      </c>
      <c r="R57" s="5">
        <v>4.3E-3</v>
      </c>
      <c r="S57" s="4">
        <v>2102300</v>
      </c>
      <c r="T57" s="4">
        <f t="shared" si="2"/>
        <v>2604710</v>
      </c>
      <c r="U57" s="4">
        <f t="shared" si="6"/>
        <v>1863600</v>
      </c>
      <c r="V57" s="5">
        <v>3.7999999999999999E-2</v>
      </c>
    </row>
    <row r="58" spans="1:22" x14ac:dyDescent="0.2">
      <c r="A58" s="16" t="s">
        <v>227</v>
      </c>
      <c r="B58" s="4">
        <v>147500</v>
      </c>
      <c r="C58" s="4">
        <v>50200</v>
      </c>
      <c r="D58" s="4">
        <v>97300</v>
      </c>
      <c r="E58" s="4">
        <v>3441320000</v>
      </c>
      <c r="F58" s="4">
        <f t="shared" si="4"/>
        <v>-33341443344</v>
      </c>
      <c r="K58" s="24">
        <f t="shared" si="5"/>
        <v>-12000000</v>
      </c>
      <c r="L58" s="4">
        <v>1283</v>
      </c>
      <c r="M58" s="4">
        <v>1234</v>
      </c>
      <c r="N58" s="4">
        <v>109</v>
      </c>
      <c r="O58" s="4">
        <v>97</v>
      </c>
      <c r="P58" s="4">
        <v>1337100</v>
      </c>
      <c r="Q58" s="4">
        <v>1203000</v>
      </c>
      <c r="R58" s="5">
        <v>1.3100000000000001E-2</v>
      </c>
      <c r="S58" s="4">
        <v>2647500</v>
      </c>
      <c r="T58" s="4">
        <f t="shared" si="2"/>
        <v>2877940</v>
      </c>
      <c r="U58" s="4">
        <f t="shared" si="6"/>
        <v>1863600</v>
      </c>
      <c r="V58" s="5">
        <v>5.0900000000000001E-2</v>
      </c>
    </row>
    <row r="59" spans="1:22" x14ac:dyDescent="0.2">
      <c r="A59" s="16" t="s">
        <v>226</v>
      </c>
      <c r="B59" s="4">
        <v>75000</v>
      </c>
      <c r="C59" s="4">
        <v>62700</v>
      </c>
      <c r="D59" s="4">
        <v>12300</v>
      </c>
      <c r="E59" s="4">
        <v>423720000</v>
      </c>
      <c r="F59" s="4">
        <f t="shared" si="4"/>
        <v>-36782763344</v>
      </c>
      <c r="K59" s="24">
        <f t="shared" si="5"/>
        <v>-12000000</v>
      </c>
      <c r="L59" s="4">
        <v>915</v>
      </c>
      <c r="M59" s="4">
        <v>1463</v>
      </c>
      <c r="N59" s="4">
        <v>79</v>
      </c>
      <c r="O59" s="4">
        <v>165</v>
      </c>
      <c r="P59" s="4">
        <v>922300</v>
      </c>
      <c r="Q59" s="4">
        <v>1728000</v>
      </c>
      <c r="R59" s="5">
        <v>-2.0199999999999999E-2</v>
      </c>
      <c r="S59" s="4">
        <v>2901500</v>
      </c>
      <c r="T59" s="4">
        <f t="shared" si="2"/>
        <v>2954360</v>
      </c>
      <c r="U59" s="4">
        <f t="shared" si="6"/>
        <v>1665200</v>
      </c>
      <c r="V59" s="5">
        <v>3.5200000000000002E-2</v>
      </c>
    </row>
    <row r="60" spans="1:22" x14ac:dyDescent="0.2">
      <c r="A60" s="16" t="s">
        <v>225</v>
      </c>
      <c r="B60" s="4">
        <v>22100</v>
      </c>
      <c r="C60" s="4">
        <v>16600</v>
      </c>
      <c r="D60" s="4">
        <v>5500</v>
      </c>
      <c r="E60" s="4">
        <v>189880000</v>
      </c>
      <c r="F60" s="4">
        <f t="shared" si="4"/>
        <v>-37206483344</v>
      </c>
      <c r="G60" s="4">
        <v>0</v>
      </c>
      <c r="H60" s="4">
        <v>0</v>
      </c>
      <c r="I60" s="4">
        <v>0</v>
      </c>
      <c r="J60" s="4">
        <v>-704000000</v>
      </c>
      <c r="K60" s="24">
        <f t="shared" si="5"/>
        <v>-12000000</v>
      </c>
      <c r="L60" s="4">
        <v>987</v>
      </c>
      <c r="M60" s="4">
        <v>888</v>
      </c>
      <c r="N60" s="4">
        <v>95</v>
      </c>
      <c r="O60" s="4">
        <v>88</v>
      </c>
      <c r="P60" s="4">
        <v>1046600</v>
      </c>
      <c r="Q60" s="4">
        <v>962300</v>
      </c>
      <c r="R60" s="5">
        <v>1.7399999999999999E-2</v>
      </c>
      <c r="S60" s="4">
        <v>2175000</v>
      </c>
      <c r="T60" s="4">
        <f t="shared" si="2"/>
        <v>2903990</v>
      </c>
      <c r="U60" s="4">
        <f t="shared" si="6"/>
        <v>1665200</v>
      </c>
      <c r="V60" s="5">
        <v>2.2799999999999997E-2</v>
      </c>
    </row>
    <row r="61" spans="1:22" x14ac:dyDescent="0.2">
      <c r="A61" s="16" t="s">
        <v>224</v>
      </c>
      <c r="B61" s="4">
        <v>21700</v>
      </c>
      <c r="C61" s="4">
        <v>46500</v>
      </c>
      <c r="D61" s="4">
        <v>-24800</v>
      </c>
      <c r="E61" s="4">
        <v>-857440000</v>
      </c>
      <c r="F61" s="4">
        <f t="shared" si="4"/>
        <v>-37396363344</v>
      </c>
      <c r="K61" s="24">
        <f t="shared" si="5"/>
        <v>692000000</v>
      </c>
      <c r="L61" s="4">
        <v>640</v>
      </c>
      <c r="M61" s="4">
        <v>1001</v>
      </c>
      <c r="N61" s="4">
        <v>55</v>
      </c>
      <c r="O61" s="4">
        <v>88</v>
      </c>
      <c r="P61" s="4">
        <v>608000</v>
      </c>
      <c r="Q61" s="4">
        <v>1027200</v>
      </c>
      <c r="R61" s="5">
        <v>-5.6999999999999993E-3</v>
      </c>
      <c r="S61" s="4">
        <v>1863600</v>
      </c>
      <c r="T61" s="4">
        <f t="shared" si="2"/>
        <v>2874200</v>
      </c>
      <c r="U61" s="4">
        <f t="shared" si="6"/>
        <v>1665200</v>
      </c>
      <c r="V61" s="5">
        <v>0.03</v>
      </c>
    </row>
    <row r="62" spans="1:22" x14ac:dyDescent="0.2">
      <c r="A62" s="16" t="s">
        <v>223</v>
      </c>
      <c r="B62" s="4">
        <v>56200</v>
      </c>
      <c r="C62" s="4">
        <v>36800</v>
      </c>
      <c r="D62" s="4">
        <v>19400</v>
      </c>
      <c r="E62" s="4">
        <v>675010000</v>
      </c>
      <c r="F62" s="4">
        <f t="shared" si="4"/>
        <v>-36538923344</v>
      </c>
      <c r="K62" s="24">
        <f t="shared" si="5"/>
        <v>692000000</v>
      </c>
      <c r="L62" s="4">
        <v>1017</v>
      </c>
      <c r="M62" s="4">
        <v>861</v>
      </c>
      <c r="N62" s="4">
        <v>79</v>
      </c>
      <c r="O62" s="4">
        <v>87</v>
      </c>
      <c r="P62" s="4">
        <v>943200</v>
      </c>
      <c r="Q62" s="4">
        <v>901600</v>
      </c>
      <c r="R62" s="5">
        <v>1.61E-2</v>
      </c>
      <c r="S62" s="4">
        <v>1892500</v>
      </c>
      <c r="T62" s="4">
        <f t="shared" si="2"/>
        <v>2781720</v>
      </c>
      <c r="U62" s="4">
        <f t="shared" si="6"/>
        <v>1665200</v>
      </c>
      <c r="V62" s="5">
        <v>3.8199999999999998E-2</v>
      </c>
    </row>
    <row r="63" spans="1:22" x14ac:dyDescent="0.2">
      <c r="A63" s="16" t="s">
        <v>222</v>
      </c>
      <c r="B63" s="4">
        <v>11000</v>
      </c>
      <c r="C63" s="4">
        <v>37700</v>
      </c>
      <c r="D63" s="4">
        <v>-26700</v>
      </c>
      <c r="E63" s="4">
        <v>-932670000</v>
      </c>
      <c r="F63" s="4">
        <f t="shared" si="4"/>
        <v>-37213933344</v>
      </c>
      <c r="K63" s="24">
        <f t="shared" si="5"/>
        <v>692000000</v>
      </c>
      <c r="L63" s="4">
        <v>934</v>
      </c>
      <c r="M63" s="4">
        <v>1405</v>
      </c>
      <c r="N63" s="4">
        <v>74</v>
      </c>
      <c r="O63" s="4">
        <v>139</v>
      </c>
      <c r="P63" s="4">
        <v>897500</v>
      </c>
      <c r="Q63" s="4">
        <v>1443400</v>
      </c>
      <c r="R63" s="5">
        <v>-4.3E-3</v>
      </c>
      <c r="S63" s="4">
        <v>2558500</v>
      </c>
      <c r="T63" s="4">
        <f t="shared" si="2"/>
        <v>2683270</v>
      </c>
      <c r="U63" s="4">
        <f t="shared" si="6"/>
        <v>1665200</v>
      </c>
      <c r="V63" s="5">
        <v>2.87E-2</v>
      </c>
    </row>
    <row r="64" spans="1:22" x14ac:dyDescent="0.2">
      <c r="A64" s="16" t="s">
        <v>221</v>
      </c>
      <c r="B64" s="4">
        <v>85800</v>
      </c>
      <c r="C64" s="4">
        <v>43800</v>
      </c>
      <c r="D64" s="4">
        <v>42000</v>
      </c>
      <c r="E64" s="4">
        <v>1435430000</v>
      </c>
      <c r="F64" s="4">
        <f t="shared" si="4"/>
        <v>-36281263344</v>
      </c>
      <c r="K64" s="24">
        <f t="shared" si="5"/>
        <v>692000000</v>
      </c>
      <c r="L64" s="4">
        <v>523</v>
      </c>
      <c r="M64" s="4">
        <v>881</v>
      </c>
      <c r="N64" s="4">
        <v>41</v>
      </c>
      <c r="O64" s="4">
        <v>84</v>
      </c>
      <c r="P64" s="4">
        <v>545200</v>
      </c>
      <c r="Q64" s="4">
        <v>946700</v>
      </c>
      <c r="R64" s="5">
        <v>-5.7999999999999996E-3</v>
      </c>
      <c r="S64" s="4">
        <v>1665200</v>
      </c>
      <c r="T64" s="4">
        <f t="shared" si="2"/>
        <v>2640440</v>
      </c>
      <c r="U64" s="4">
        <f t="shared" si="6"/>
        <v>2929400</v>
      </c>
      <c r="V64" s="5">
        <v>2.1499999999999998E-2</v>
      </c>
    </row>
    <row r="65" spans="1:22" x14ac:dyDescent="0.2">
      <c r="A65" s="16" t="s">
        <v>220</v>
      </c>
      <c r="B65" s="4">
        <v>96700</v>
      </c>
      <c r="C65" s="4">
        <v>159800</v>
      </c>
      <c r="D65" s="4">
        <v>-63100</v>
      </c>
      <c r="E65" s="4">
        <v>-2240550000</v>
      </c>
      <c r="F65" s="4">
        <f t="shared" si="4"/>
        <v>-37716693344</v>
      </c>
      <c r="G65" s="4">
        <v>0</v>
      </c>
      <c r="H65" s="4">
        <v>0</v>
      </c>
      <c r="I65" s="4">
        <v>0</v>
      </c>
      <c r="J65" s="4">
        <v>692000000</v>
      </c>
      <c r="K65" s="24">
        <f t="shared" si="5"/>
        <v>692000000</v>
      </c>
      <c r="L65" s="4">
        <v>1612</v>
      </c>
      <c r="M65" s="4">
        <v>1111</v>
      </c>
      <c r="N65" s="4">
        <v>140</v>
      </c>
      <c r="O65" s="4">
        <v>124</v>
      </c>
      <c r="P65" s="4">
        <v>1644400</v>
      </c>
      <c r="Q65" s="4">
        <v>1313400</v>
      </c>
      <c r="R65" s="5">
        <v>1.77E-2</v>
      </c>
      <c r="S65" s="4">
        <v>3073000</v>
      </c>
      <c r="T65" s="4">
        <f t="shared" si="2"/>
        <v>2513160</v>
      </c>
      <c r="U65" s="4">
        <f t="shared" si="6"/>
        <v>1671300</v>
      </c>
      <c r="V65" s="5">
        <v>0.04</v>
      </c>
    </row>
    <row r="66" spans="1:22" x14ac:dyDescent="0.2">
      <c r="A66" s="16" t="s">
        <v>219</v>
      </c>
      <c r="B66" s="4">
        <v>92000</v>
      </c>
      <c r="C66" s="4">
        <v>118300</v>
      </c>
      <c r="D66" s="4">
        <v>-26300</v>
      </c>
      <c r="E66" s="4">
        <v>-888870000</v>
      </c>
      <c r="F66" s="4">
        <f t="shared" si="4"/>
        <v>-35476143344</v>
      </c>
      <c r="K66" s="24">
        <f t="shared" si="5"/>
        <v>0</v>
      </c>
      <c r="L66" s="4">
        <v>1232</v>
      </c>
      <c r="M66" s="4">
        <v>1585</v>
      </c>
      <c r="N66" s="4">
        <v>75</v>
      </c>
      <c r="O66" s="4">
        <v>117</v>
      </c>
      <c r="P66" s="4">
        <v>1007200</v>
      </c>
      <c r="Q66" s="4">
        <v>1649600</v>
      </c>
      <c r="R66" s="5">
        <v>-1.47E-2</v>
      </c>
      <c r="S66" s="4">
        <v>2929400</v>
      </c>
      <c r="T66" s="4">
        <f t="shared" si="2"/>
        <v>2308720</v>
      </c>
      <c r="U66" s="4">
        <f t="shared" si="6"/>
        <v>1565700</v>
      </c>
      <c r="V66" s="5">
        <v>2.4700000000000003E-2</v>
      </c>
    </row>
    <row r="67" spans="1:22" x14ac:dyDescent="0.2">
      <c r="A67" s="16" t="s">
        <v>218</v>
      </c>
      <c r="B67" s="4">
        <v>234700</v>
      </c>
      <c r="C67" s="4">
        <v>87600</v>
      </c>
      <c r="D67" s="4">
        <v>147100</v>
      </c>
      <c r="E67" s="4">
        <v>4987160000</v>
      </c>
      <c r="F67" s="4">
        <f t="shared" si="4"/>
        <v>-34587273344</v>
      </c>
      <c r="K67" s="24">
        <f t="shared" si="5"/>
        <v>0</v>
      </c>
      <c r="L67" s="4">
        <v>2333</v>
      </c>
      <c r="M67" s="4">
        <v>1440</v>
      </c>
      <c r="N67" s="4">
        <v>177</v>
      </c>
      <c r="O67" s="4">
        <v>142</v>
      </c>
      <c r="P67" s="4">
        <v>2244600</v>
      </c>
      <c r="Q67" s="4">
        <v>1559800</v>
      </c>
      <c r="R67" s="5">
        <v>3.9199999999999999E-2</v>
      </c>
      <c r="S67" s="4">
        <v>4340900</v>
      </c>
      <c r="T67" s="4">
        <f t="shared" si="2"/>
        <v>1992190</v>
      </c>
      <c r="U67" s="4">
        <f t="shared" si="6"/>
        <v>967700</v>
      </c>
      <c r="V67" s="5">
        <v>3.4799999999999998E-2</v>
      </c>
    </row>
    <row r="68" spans="1:22" x14ac:dyDescent="0.2">
      <c r="A68" s="16" t="s">
        <v>217</v>
      </c>
      <c r="B68" s="4">
        <v>151100</v>
      </c>
      <c r="C68" s="4">
        <v>53300</v>
      </c>
      <c r="D68" s="4">
        <v>97800</v>
      </c>
      <c r="E68" s="4">
        <v>3159090000</v>
      </c>
      <c r="F68" s="4">
        <f t="shared" si="4"/>
        <v>-39574433344</v>
      </c>
      <c r="K68" s="24">
        <f t="shared" si="5"/>
        <v>0</v>
      </c>
      <c r="L68" s="4">
        <v>2235</v>
      </c>
      <c r="M68" s="4">
        <v>1600</v>
      </c>
      <c r="N68" s="4">
        <v>199</v>
      </c>
      <c r="O68" s="4">
        <v>178</v>
      </c>
      <c r="P68" s="4">
        <v>2967700</v>
      </c>
      <c r="Q68" s="4">
        <v>2335400</v>
      </c>
      <c r="R68" s="5">
        <v>6.93E-2</v>
      </c>
      <c r="S68" s="4">
        <v>5379800</v>
      </c>
      <c r="T68" s="4">
        <f t="shared" si="2"/>
        <v>1594500</v>
      </c>
      <c r="U68" s="4">
        <f t="shared" si="6"/>
        <v>967700</v>
      </c>
      <c r="V68" s="5">
        <v>6.6299999999999998E-2</v>
      </c>
    </row>
    <row r="69" spans="1:22" x14ac:dyDescent="0.2">
      <c r="A69" s="16" t="s">
        <v>216</v>
      </c>
      <c r="B69" s="4">
        <v>38000</v>
      </c>
      <c r="C69" s="4">
        <v>28770</v>
      </c>
      <c r="D69" s="4">
        <v>9230</v>
      </c>
      <c r="E69" s="4">
        <v>295050000</v>
      </c>
      <c r="F69" s="4">
        <f t="shared" si="4"/>
        <v>-42733523344</v>
      </c>
      <c r="K69" s="24">
        <f t="shared" si="5"/>
        <v>0</v>
      </c>
      <c r="L69" s="4">
        <v>1496</v>
      </c>
      <c r="M69" s="4">
        <v>1734</v>
      </c>
      <c r="N69" s="4">
        <v>106</v>
      </c>
      <c r="O69" s="4">
        <v>130</v>
      </c>
      <c r="P69" s="4">
        <v>1617200</v>
      </c>
      <c r="Q69" s="4">
        <v>1923800</v>
      </c>
      <c r="R69" s="5">
        <v>0</v>
      </c>
      <c r="S69" s="4">
        <v>3665700</v>
      </c>
      <c r="T69" s="4">
        <f t="shared" si="2"/>
        <v>1310160</v>
      </c>
      <c r="U69" s="4">
        <f t="shared" si="6"/>
        <v>967700</v>
      </c>
      <c r="V69" s="5">
        <v>3.2899999999999999E-2</v>
      </c>
    </row>
    <row r="70" spans="1:22" x14ac:dyDescent="0.2">
      <c r="A70" s="16" t="s">
        <v>215</v>
      </c>
      <c r="B70" s="4">
        <v>164200</v>
      </c>
      <c r="C70" s="4">
        <v>54100</v>
      </c>
      <c r="D70" s="4">
        <v>110100</v>
      </c>
      <c r="E70" s="4">
        <v>3397970000</v>
      </c>
      <c r="F70" s="4">
        <f t="shared" si="4"/>
        <v>-43028573344</v>
      </c>
      <c r="K70" s="24">
        <f t="shared" si="5"/>
        <v>0</v>
      </c>
      <c r="L70" s="4">
        <v>804</v>
      </c>
      <c r="M70" s="4">
        <v>588</v>
      </c>
      <c r="N70" s="4">
        <v>58</v>
      </c>
      <c r="O70" s="4">
        <v>52</v>
      </c>
      <c r="P70" s="4">
        <v>913600</v>
      </c>
      <c r="Q70" s="4">
        <v>707700</v>
      </c>
      <c r="R70" s="5">
        <v>1.15E-2</v>
      </c>
      <c r="S70" s="4">
        <v>1671300</v>
      </c>
      <c r="T70" s="4">
        <f t="shared" si="2"/>
        <v>1237290</v>
      </c>
      <c r="U70" s="4">
        <f t="shared" si="6"/>
        <v>967700</v>
      </c>
      <c r="V70" s="5">
        <v>2.3900000000000001E-2</v>
      </c>
    </row>
    <row r="71" spans="1:22" x14ac:dyDescent="0.2">
      <c r="A71" s="16" t="s">
        <v>214</v>
      </c>
      <c r="B71" s="4">
        <v>0</v>
      </c>
      <c r="C71" s="4">
        <v>12000</v>
      </c>
      <c r="D71" s="4">
        <v>-12000</v>
      </c>
      <c r="E71" s="4">
        <v>-371500000</v>
      </c>
      <c r="F71" s="4">
        <f t="shared" si="4"/>
        <v>-46426543344</v>
      </c>
      <c r="K71" s="24">
        <f t="shared" si="5"/>
        <v>0</v>
      </c>
      <c r="L71" s="4">
        <v>408</v>
      </c>
      <c r="M71" s="4">
        <v>1016</v>
      </c>
      <c r="N71" s="4">
        <v>32</v>
      </c>
      <c r="O71" s="4">
        <v>72</v>
      </c>
      <c r="P71" s="4">
        <v>443200</v>
      </c>
      <c r="Q71" s="4">
        <v>1010900</v>
      </c>
      <c r="R71" s="5">
        <v>-1.3000000000000001E-2</v>
      </c>
      <c r="S71" s="4">
        <v>1565700</v>
      </c>
      <c r="T71" s="4">
        <f t="shared" si="2"/>
        <v>1214400</v>
      </c>
      <c r="U71" s="4">
        <f t="shared" si="6"/>
        <v>885000</v>
      </c>
      <c r="V71" s="5">
        <v>1.29E-2</v>
      </c>
    </row>
    <row r="72" spans="1:22" x14ac:dyDescent="0.2">
      <c r="A72" s="16" t="s">
        <v>213</v>
      </c>
      <c r="B72" s="4">
        <v>10300</v>
      </c>
      <c r="C72" s="4">
        <v>37700</v>
      </c>
      <c r="D72" s="4">
        <v>-27400</v>
      </c>
      <c r="E72" s="4">
        <v>-859120000</v>
      </c>
      <c r="F72" s="4">
        <f t="shared" si="4"/>
        <v>-46055043344</v>
      </c>
      <c r="K72" s="24">
        <f t="shared" si="5"/>
        <v>0</v>
      </c>
      <c r="L72" s="4">
        <v>368</v>
      </c>
      <c r="M72" s="4">
        <v>759</v>
      </c>
      <c r="N72" s="4">
        <v>24</v>
      </c>
      <c r="O72" s="4">
        <v>40</v>
      </c>
      <c r="P72" s="4">
        <v>318900</v>
      </c>
      <c r="Q72" s="4">
        <v>633100</v>
      </c>
      <c r="R72" s="5">
        <v>-8.0000000000000002E-3</v>
      </c>
      <c r="S72" s="4">
        <v>967700</v>
      </c>
      <c r="T72" s="4">
        <f t="shared" si="2"/>
        <v>1249700</v>
      </c>
      <c r="U72" s="4">
        <f t="shared" si="6"/>
        <v>885000</v>
      </c>
      <c r="V72" s="5">
        <v>2.23E-2</v>
      </c>
    </row>
    <row r="73" spans="1:22" x14ac:dyDescent="0.2">
      <c r="A73" s="16" t="s">
        <v>212</v>
      </c>
      <c r="B73" s="4">
        <v>18300</v>
      </c>
      <c r="C73" s="4">
        <v>18400</v>
      </c>
      <c r="D73" s="4">
        <v>-100</v>
      </c>
      <c r="E73" s="4">
        <v>-6360000</v>
      </c>
      <c r="F73" s="4">
        <f t="shared" si="4"/>
        <v>-45195923344</v>
      </c>
      <c r="K73" s="24">
        <f t="shared" si="5"/>
        <v>0</v>
      </c>
      <c r="L73" s="4">
        <v>666</v>
      </c>
      <c r="M73" s="4">
        <v>737</v>
      </c>
      <c r="N73" s="4">
        <v>44</v>
      </c>
      <c r="O73" s="4">
        <v>46</v>
      </c>
      <c r="P73" s="4">
        <v>683200</v>
      </c>
      <c r="Q73" s="4">
        <v>836800</v>
      </c>
      <c r="R73" s="5">
        <v>4.8999999999999998E-3</v>
      </c>
      <c r="S73" s="4">
        <v>1574000</v>
      </c>
      <c r="T73" s="4">
        <f t="shared" si="2"/>
        <v>1198650</v>
      </c>
      <c r="U73" s="4">
        <f t="shared" si="6"/>
        <v>885000</v>
      </c>
      <c r="V73" s="5">
        <v>2.5099999999999997E-2</v>
      </c>
    </row>
    <row r="74" spans="1:22" x14ac:dyDescent="0.2">
      <c r="A74" s="16" t="s">
        <v>211</v>
      </c>
      <c r="B74" s="4">
        <v>29300</v>
      </c>
      <c r="C74" s="4">
        <v>80000</v>
      </c>
      <c r="D74" s="4">
        <v>-50700</v>
      </c>
      <c r="E74" s="4">
        <v>-1579360000</v>
      </c>
      <c r="F74" s="4">
        <f t="shared" ref="F74:F79" si="7">E74+F75</f>
        <v>-45189563344</v>
      </c>
      <c r="K74" s="24">
        <f t="shared" ref="K74:K79" si="8">K75+J74</f>
        <v>0</v>
      </c>
      <c r="L74" s="4">
        <v>418</v>
      </c>
      <c r="M74" s="4">
        <v>782</v>
      </c>
      <c r="N74" s="4">
        <v>29</v>
      </c>
      <c r="O74" s="4">
        <v>39</v>
      </c>
      <c r="P74" s="4">
        <v>432400</v>
      </c>
      <c r="Q74" s="4">
        <v>678100</v>
      </c>
      <c r="R74" s="5">
        <v>1.7000000000000001E-3</v>
      </c>
      <c r="S74" s="4">
        <v>1236900</v>
      </c>
      <c r="T74" s="4">
        <f t="shared" ref="T74:T79" si="9">AVERAGE(S75:S84)</f>
        <v>1151610</v>
      </c>
      <c r="U74" s="4">
        <f t="shared" ref="U74:U79" si="10">MIN(S75:S79)</f>
        <v>822300</v>
      </c>
      <c r="V74" s="5">
        <v>1.6E-2</v>
      </c>
    </row>
    <row r="75" spans="1:22" x14ac:dyDescent="0.2">
      <c r="A75" s="16" t="s">
        <v>210</v>
      </c>
      <c r="B75" s="4">
        <v>132900</v>
      </c>
      <c r="C75" s="4">
        <v>0</v>
      </c>
      <c r="D75" s="4">
        <v>132900</v>
      </c>
      <c r="E75" s="4">
        <v>4134850000</v>
      </c>
      <c r="F75" s="4">
        <f t="shared" si="7"/>
        <v>-43610203344</v>
      </c>
      <c r="K75" s="24">
        <f t="shared" si="8"/>
        <v>0</v>
      </c>
      <c r="L75" s="4">
        <v>855</v>
      </c>
      <c r="M75" s="4">
        <v>657</v>
      </c>
      <c r="N75" s="4">
        <v>63</v>
      </c>
      <c r="O75" s="4">
        <v>58</v>
      </c>
      <c r="P75" s="4">
        <v>973600</v>
      </c>
      <c r="Q75" s="4">
        <v>789100</v>
      </c>
      <c r="R75" s="5">
        <v>1.8000000000000002E-2</v>
      </c>
      <c r="S75" s="4">
        <v>1800200</v>
      </c>
      <c r="T75" s="4">
        <f t="shared" si="9"/>
        <v>1235320</v>
      </c>
      <c r="U75" s="4">
        <f t="shared" si="10"/>
        <v>822300</v>
      </c>
      <c r="V75" s="5">
        <v>1.9199999999999998E-2</v>
      </c>
    </row>
    <row r="76" spans="1:22" x14ac:dyDescent="0.2">
      <c r="A76" s="16" t="s">
        <v>208</v>
      </c>
      <c r="B76" s="4">
        <v>0</v>
      </c>
      <c r="C76" s="4">
        <v>0</v>
      </c>
      <c r="D76" s="4">
        <v>0</v>
      </c>
      <c r="E76" s="4">
        <v>0</v>
      </c>
      <c r="F76" s="4">
        <f t="shared" si="7"/>
        <v>-47745053344</v>
      </c>
      <c r="K76" s="24">
        <f t="shared" si="8"/>
        <v>0</v>
      </c>
      <c r="L76" s="4">
        <v>315</v>
      </c>
      <c r="M76" s="4">
        <v>344</v>
      </c>
      <c r="N76" s="4">
        <v>27</v>
      </c>
      <c r="O76" s="4">
        <v>34</v>
      </c>
      <c r="P76" s="4">
        <v>344200</v>
      </c>
      <c r="Q76" s="4">
        <v>449800</v>
      </c>
      <c r="R76" s="5">
        <v>-3.2000000000000002E-3</v>
      </c>
      <c r="S76" s="4">
        <v>885000</v>
      </c>
      <c r="T76" s="4">
        <f t="shared" si="9"/>
        <v>1324810</v>
      </c>
      <c r="U76" s="4">
        <f t="shared" si="10"/>
        <v>822300</v>
      </c>
      <c r="V76" s="5">
        <v>1.1399999999999999E-2</v>
      </c>
    </row>
    <row r="77" spans="1:22" x14ac:dyDescent="0.2">
      <c r="A77" s="16" t="s">
        <v>207</v>
      </c>
      <c r="B77" s="4">
        <v>89600</v>
      </c>
      <c r="C77" s="4">
        <v>6320</v>
      </c>
      <c r="D77" s="4">
        <v>83280</v>
      </c>
      <c r="E77" s="4">
        <v>2523150000</v>
      </c>
      <c r="F77" s="4">
        <f t="shared" si="7"/>
        <v>-47745053344</v>
      </c>
      <c r="K77" s="24">
        <f t="shared" si="8"/>
        <v>0</v>
      </c>
      <c r="L77" s="4">
        <v>837</v>
      </c>
      <c r="M77" s="4">
        <v>341</v>
      </c>
      <c r="N77" s="4">
        <v>51</v>
      </c>
      <c r="O77" s="4">
        <v>26</v>
      </c>
      <c r="P77" s="4">
        <v>799100</v>
      </c>
      <c r="Q77" s="4">
        <v>327700</v>
      </c>
      <c r="R77" s="5">
        <v>2.5099999999999997E-2</v>
      </c>
      <c r="S77" s="4">
        <v>1175600</v>
      </c>
      <c r="T77" s="4">
        <f t="shared" si="9"/>
        <v>1321200</v>
      </c>
      <c r="U77" s="4">
        <f t="shared" si="10"/>
        <v>822300</v>
      </c>
      <c r="V77" s="5">
        <v>3.0800000000000001E-2</v>
      </c>
    </row>
    <row r="78" spans="1:22" x14ac:dyDescent="0.2">
      <c r="A78" s="16" t="s">
        <v>206</v>
      </c>
      <c r="B78" s="4">
        <v>10400</v>
      </c>
      <c r="C78" s="4">
        <v>1100</v>
      </c>
      <c r="D78" s="4">
        <v>9300</v>
      </c>
      <c r="E78" s="4">
        <v>280090000</v>
      </c>
      <c r="F78" s="4">
        <f t="shared" si="7"/>
        <v>-50268203344</v>
      </c>
      <c r="K78" s="24">
        <f t="shared" si="8"/>
        <v>0</v>
      </c>
      <c r="L78" s="4">
        <v>304</v>
      </c>
      <c r="M78" s="4">
        <v>549</v>
      </c>
      <c r="N78" s="4">
        <v>37</v>
      </c>
      <c r="O78" s="4">
        <v>46</v>
      </c>
      <c r="P78" s="4">
        <v>606500</v>
      </c>
      <c r="Q78" s="4">
        <v>740800</v>
      </c>
      <c r="R78" s="5">
        <v>-0.01</v>
      </c>
      <c r="S78" s="4">
        <v>1402900</v>
      </c>
      <c r="T78" s="4">
        <f t="shared" si="9"/>
        <v>1263630</v>
      </c>
      <c r="U78" s="4">
        <f t="shared" si="10"/>
        <v>822300</v>
      </c>
      <c r="V78" s="5">
        <v>0.01</v>
      </c>
    </row>
    <row r="79" spans="1:22" x14ac:dyDescent="0.2">
      <c r="A79" s="16" t="s">
        <v>205</v>
      </c>
      <c r="B79" s="4">
        <v>18400</v>
      </c>
      <c r="C79" s="4">
        <v>0</v>
      </c>
      <c r="D79" s="4">
        <v>18400</v>
      </c>
      <c r="E79" s="4">
        <v>557590000</v>
      </c>
      <c r="F79" s="4">
        <f t="shared" si="7"/>
        <v>-50548293344</v>
      </c>
      <c r="K79" s="24">
        <f t="shared" si="8"/>
        <v>0</v>
      </c>
      <c r="L79" s="4">
        <v>336</v>
      </c>
      <c r="M79" s="4">
        <v>446</v>
      </c>
      <c r="N79" s="4">
        <v>19</v>
      </c>
      <c r="O79" s="4">
        <v>32</v>
      </c>
      <c r="P79" s="4">
        <v>277600</v>
      </c>
      <c r="Q79" s="4">
        <v>504900</v>
      </c>
      <c r="R79" s="5">
        <v>-3.3E-3</v>
      </c>
      <c r="S79" s="4">
        <v>822300</v>
      </c>
      <c r="T79" s="4">
        <f t="shared" si="9"/>
        <v>1273580</v>
      </c>
      <c r="U79" s="4">
        <f t="shared" si="10"/>
        <v>766500</v>
      </c>
      <c r="V79" s="5">
        <v>8.3000000000000001E-3</v>
      </c>
    </row>
    <row r="80" spans="1:22" x14ac:dyDescent="0.2">
      <c r="A80" s="16" t="s">
        <v>204</v>
      </c>
      <c r="B80" s="4">
        <v>35800</v>
      </c>
      <c r="C80" s="4">
        <v>0</v>
      </c>
      <c r="D80" s="4">
        <v>35800</v>
      </c>
      <c r="E80" s="4">
        <v>1081130945</v>
      </c>
      <c r="F80" s="4">
        <f t="shared" ref="F80:F90" si="11">E80+F81</f>
        <v>-51105883344</v>
      </c>
      <c r="K80" s="24">
        <f t="shared" ref="K80:K90" si="12">K81+J80</f>
        <v>0</v>
      </c>
      <c r="L80" s="4">
        <v>516</v>
      </c>
      <c r="M80" s="4">
        <v>442</v>
      </c>
      <c r="N80" s="4">
        <v>32</v>
      </c>
      <c r="O80" s="4">
        <v>25</v>
      </c>
      <c r="P80" s="4">
        <v>482500</v>
      </c>
      <c r="Q80" s="4">
        <v>402900</v>
      </c>
      <c r="R80" s="5">
        <v>1.34E-2</v>
      </c>
      <c r="S80" s="4">
        <v>942600</v>
      </c>
      <c r="T80" s="4">
        <f t="shared" ref="T80:T96" si="13">AVERAGE(S81:S90)</f>
        <v>1275460</v>
      </c>
      <c r="U80" s="4">
        <f t="shared" ref="U80:U90" si="14">MIN(S81:S85)</f>
        <v>766500</v>
      </c>
      <c r="V80" s="5">
        <v>1.8100000000000002E-2</v>
      </c>
    </row>
    <row r="81" spans="1:22" x14ac:dyDescent="0.2">
      <c r="A81" s="16" t="s">
        <v>203</v>
      </c>
      <c r="B81" s="4">
        <v>25600</v>
      </c>
      <c r="C81" s="4">
        <v>0</v>
      </c>
      <c r="D81" s="4">
        <v>25600</v>
      </c>
      <c r="E81" s="4">
        <v>768240000</v>
      </c>
      <c r="F81" s="4">
        <f t="shared" si="11"/>
        <v>-52187014289</v>
      </c>
      <c r="K81" s="24">
        <f t="shared" si="12"/>
        <v>0</v>
      </c>
      <c r="L81" s="4">
        <v>468</v>
      </c>
      <c r="M81" s="4">
        <v>622</v>
      </c>
      <c r="N81" s="4">
        <v>40</v>
      </c>
      <c r="O81" s="4">
        <v>52</v>
      </c>
      <c r="P81" s="4">
        <v>521100</v>
      </c>
      <c r="Q81" s="4">
        <v>740600</v>
      </c>
      <c r="R81" s="5">
        <v>1.7000000000000001E-3</v>
      </c>
      <c r="S81" s="4">
        <v>1336800</v>
      </c>
      <c r="T81" s="4">
        <f t="shared" si="13"/>
        <v>1249582.5</v>
      </c>
      <c r="U81" s="4">
        <f t="shared" si="14"/>
        <v>766500</v>
      </c>
      <c r="V81" s="5">
        <v>1.3300000000000001E-2</v>
      </c>
    </row>
    <row r="82" spans="1:22" x14ac:dyDescent="0.2">
      <c r="A82" s="16" t="s">
        <v>200</v>
      </c>
      <c r="B82" s="4">
        <v>0</v>
      </c>
      <c r="C82" s="4">
        <v>36200</v>
      </c>
      <c r="D82" s="4">
        <v>-36200</v>
      </c>
      <c r="E82" s="4">
        <v>-1084870000</v>
      </c>
      <c r="F82" s="4">
        <f t="shared" si="11"/>
        <v>-52955254289</v>
      </c>
      <c r="K82" s="24">
        <f t="shared" si="12"/>
        <v>0</v>
      </c>
      <c r="L82" s="4">
        <v>691</v>
      </c>
      <c r="M82" s="4">
        <v>429</v>
      </c>
      <c r="N82" s="4">
        <v>54</v>
      </c>
      <c r="O82" s="4">
        <v>22</v>
      </c>
      <c r="P82" s="4">
        <v>878100</v>
      </c>
      <c r="Q82" s="4">
        <v>412400</v>
      </c>
      <c r="R82" s="5">
        <v>5.1000000000000004E-3</v>
      </c>
      <c r="S82" s="4">
        <v>1320700</v>
      </c>
      <c r="T82" s="4">
        <f t="shared" si="13"/>
        <v>1225081</v>
      </c>
      <c r="U82" s="4">
        <f t="shared" si="14"/>
        <v>766500</v>
      </c>
      <c r="V82" s="5">
        <v>1.4999999999999999E-2</v>
      </c>
    </row>
    <row r="83" spans="1:22" x14ac:dyDescent="0.2">
      <c r="A83" s="16" t="s">
        <v>199</v>
      </c>
      <c r="B83" s="4">
        <v>5000</v>
      </c>
      <c r="C83" s="4">
        <v>0</v>
      </c>
      <c r="D83" s="4">
        <v>5000</v>
      </c>
      <c r="E83" s="4">
        <v>149000000</v>
      </c>
      <c r="F83" s="4">
        <f t="shared" si="11"/>
        <v>-51870384289</v>
      </c>
      <c r="K83" s="24">
        <f t="shared" si="12"/>
        <v>0</v>
      </c>
      <c r="L83" s="4">
        <v>501</v>
      </c>
      <c r="M83" s="4">
        <v>559</v>
      </c>
      <c r="N83" s="4">
        <v>20</v>
      </c>
      <c r="O83" s="4">
        <v>42</v>
      </c>
      <c r="P83" s="4">
        <v>431500</v>
      </c>
      <c r="Q83" s="4">
        <v>600600</v>
      </c>
      <c r="R83" s="5">
        <v>1.2E-2</v>
      </c>
      <c r="S83" s="4">
        <v>1063500</v>
      </c>
      <c r="T83" s="4">
        <f t="shared" si="13"/>
        <v>1250601.6000000001</v>
      </c>
      <c r="U83" s="4">
        <f t="shared" si="14"/>
        <v>766500</v>
      </c>
      <c r="V83" s="5">
        <v>1.83E-2</v>
      </c>
    </row>
    <row r="84" spans="1:22" x14ac:dyDescent="0.2">
      <c r="A84" s="16" t="s">
        <v>193</v>
      </c>
      <c r="B84" s="4">
        <v>0</v>
      </c>
      <c r="C84" s="4">
        <v>17300</v>
      </c>
      <c r="D84" s="4">
        <v>-17300</v>
      </c>
      <c r="E84" s="4">
        <v>-513220000</v>
      </c>
      <c r="F84" s="4">
        <f t="shared" si="11"/>
        <v>-52019384289</v>
      </c>
      <c r="K84" s="24">
        <f t="shared" si="12"/>
        <v>0</v>
      </c>
      <c r="L84" s="4">
        <v>379</v>
      </c>
      <c r="M84" s="4">
        <v>487</v>
      </c>
      <c r="N84" s="4">
        <v>17</v>
      </c>
      <c r="O84" s="4">
        <v>16</v>
      </c>
      <c r="P84" s="4">
        <v>305600</v>
      </c>
      <c r="Q84" s="4">
        <v>405400</v>
      </c>
      <c r="R84" s="5">
        <v>8.6E-3</v>
      </c>
      <c r="S84" s="4">
        <v>766500</v>
      </c>
      <c r="T84" s="4">
        <f t="shared" si="13"/>
        <v>1379934.7</v>
      </c>
      <c r="U84" s="4">
        <f t="shared" si="14"/>
        <v>827200</v>
      </c>
      <c r="V84" s="5">
        <v>2.0199999999999999E-2</v>
      </c>
    </row>
    <row r="85" spans="1:22" x14ac:dyDescent="0.2">
      <c r="A85" s="16" t="s">
        <v>192</v>
      </c>
      <c r="B85" s="4">
        <v>0</v>
      </c>
      <c r="C85" s="4">
        <v>161600</v>
      </c>
      <c r="D85" s="4">
        <v>-161600</v>
      </c>
      <c r="E85" s="4">
        <v>-4726580000</v>
      </c>
      <c r="F85" s="4">
        <f t="shared" si="11"/>
        <v>-51506164289</v>
      </c>
      <c r="K85" s="24">
        <f t="shared" si="12"/>
        <v>0</v>
      </c>
      <c r="L85" s="4">
        <v>972</v>
      </c>
      <c r="M85" s="4">
        <v>1446</v>
      </c>
      <c r="N85" s="4">
        <v>64</v>
      </c>
      <c r="O85" s="4">
        <v>102</v>
      </c>
      <c r="P85" s="4">
        <v>932900</v>
      </c>
      <c r="Q85" s="4">
        <v>1610000</v>
      </c>
      <c r="R85" s="5">
        <v>-1.7100000000000001E-2</v>
      </c>
      <c r="S85" s="4">
        <v>2637300</v>
      </c>
      <c r="T85" s="4">
        <f t="shared" si="13"/>
        <v>1218771.3999999999</v>
      </c>
      <c r="U85" s="4">
        <f t="shared" si="14"/>
        <v>827200</v>
      </c>
      <c r="V85" s="5">
        <v>1.6899999999999998E-2</v>
      </c>
    </row>
    <row r="86" spans="1:22" x14ac:dyDescent="0.2">
      <c r="A86" s="16" t="s">
        <v>191</v>
      </c>
      <c r="B86" s="4">
        <v>0</v>
      </c>
      <c r="C86" s="4">
        <v>379500</v>
      </c>
      <c r="D86" s="4">
        <v>-379500</v>
      </c>
      <c r="E86" s="4">
        <v>-11309730000</v>
      </c>
      <c r="F86" s="4">
        <f t="shared" si="11"/>
        <v>-46779584289</v>
      </c>
      <c r="K86" s="24">
        <f t="shared" si="12"/>
        <v>0</v>
      </c>
      <c r="L86" s="4">
        <v>587</v>
      </c>
      <c r="M86" s="4">
        <v>1508</v>
      </c>
      <c r="N86" s="4">
        <v>34</v>
      </c>
      <c r="O86" s="4">
        <v>70</v>
      </c>
      <c r="P86" s="4">
        <v>506400</v>
      </c>
      <c r="Q86" s="4">
        <v>1201500</v>
      </c>
      <c r="R86" s="5">
        <v>-1.5100000000000001E-2</v>
      </c>
      <c r="S86" s="4">
        <v>1779900</v>
      </c>
      <c r="T86" s="4">
        <f t="shared" si="13"/>
        <v>1163243.3</v>
      </c>
      <c r="U86" s="4">
        <f t="shared" si="14"/>
        <v>827200</v>
      </c>
      <c r="V86" s="5">
        <v>1.83E-2</v>
      </c>
    </row>
    <row r="87" spans="1:22" x14ac:dyDescent="0.2">
      <c r="A87" s="16" t="s">
        <v>190</v>
      </c>
      <c r="B87" s="4">
        <v>0</v>
      </c>
      <c r="C87" s="4">
        <v>450000</v>
      </c>
      <c r="D87" s="4">
        <v>-450000</v>
      </c>
      <c r="E87" s="4">
        <v>-13595650000</v>
      </c>
      <c r="F87" s="4">
        <f t="shared" si="11"/>
        <v>-35469854289</v>
      </c>
      <c r="K87" s="24">
        <f t="shared" si="12"/>
        <v>0</v>
      </c>
      <c r="L87" s="4">
        <v>326</v>
      </c>
      <c r="M87" s="4">
        <v>842</v>
      </c>
      <c r="N87" s="4">
        <v>20</v>
      </c>
      <c r="O87" s="4">
        <v>45</v>
      </c>
      <c r="P87" s="4">
        <v>335400</v>
      </c>
      <c r="Q87" s="4">
        <v>768900</v>
      </c>
      <c r="R87" s="5">
        <v>-3.3E-3</v>
      </c>
      <c r="S87" s="4">
        <v>1139500</v>
      </c>
      <c r="T87" s="4">
        <f t="shared" si="13"/>
        <v>1188303.3</v>
      </c>
      <c r="U87" s="4">
        <f t="shared" si="14"/>
        <v>827200</v>
      </c>
      <c r="V87" s="5">
        <v>1.4800000000000001E-2</v>
      </c>
    </row>
    <row r="88" spans="1:22" x14ac:dyDescent="0.2">
      <c r="A88" s="16" t="s">
        <v>189</v>
      </c>
      <c r="B88" s="4">
        <v>0</v>
      </c>
      <c r="C88" s="4">
        <v>800</v>
      </c>
      <c r="D88" s="4">
        <v>-800</v>
      </c>
      <c r="E88" s="4">
        <v>-24114289</v>
      </c>
      <c r="F88" s="4">
        <f t="shared" si="11"/>
        <v>-21874204289</v>
      </c>
      <c r="K88" s="24">
        <f t="shared" si="12"/>
        <v>0</v>
      </c>
      <c r="L88" s="4">
        <v>383</v>
      </c>
      <c r="M88" s="4">
        <v>612</v>
      </c>
      <c r="N88" s="4">
        <v>13</v>
      </c>
      <c r="O88" s="4">
        <v>32</v>
      </c>
      <c r="P88" s="4">
        <v>276800</v>
      </c>
      <c r="Q88" s="4">
        <v>511400</v>
      </c>
      <c r="R88" s="5">
        <v>-4.8999999999999998E-3</v>
      </c>
      <c r="S88" s="4">
        <v>827200</v>
      </c>
      <c r="T88" s="4">
        <f t="shared" si="13"/>
        <v>1236792.8</v>
      </c>
      <c r="U88" s="4">
        <f t="shared" si="14"/>
        <v>921800</v>
      </c>
      <c r="V88" s="5">
        <v>1.1599999999999999E-2</v>
      </c>
    </row>
    <row r="89" spans="1:22" x14ac:dyDescent="0.2">
      <c r="A89" s="16" t="s">
        <v>188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-21850090000</v>
      </c>
      <c r="K89" s="24">
        <f t="shared" si="12"/>
        <v>0</v>
      </c>
      <c r="L89" s="4">
        <v>259</v>
      </c>
      <c r="M89" s="4">
        <v>572</v>
      </c>
      <c r="N89" s="4">
        <v>20</v>
      </c>
      <c r="O89" s="4">
        <v>31</v>
      </c>
      <c r="P89" s="4">
        <v>288600</v>
      </c>
      <c r="Q89" s="4">
        <v>549800</v>
      </c>
      <c r="R89" s="5">
        <v>-3.2000000000000002E-3</v>
      </c>
      <c r="S89" s="4">
        <v>921800</v>
      </c>
      <c r="T89" s="4">
        <f t="shared" si="13"/>
        <v>1374396.4</v>
      </c>
      <c r="U89" s="4">
        <f t="shared" si="14"/>
        <v>961400</v>
      </c>
      <c r="V89" s="5">
        <v>1.6299999999999999E-2</v>
      </c>
    </row>
    <row r="90" spans="1:22" x14ac:dyDescent="0.2">
      <c r="A90" s="16" t="s">
        <v>187</v>
      </c>
      <c r="B90" s="4">
        <v>22200</v>
      </c>
      <c r="C90" s="4">
        <v>308400</v>
      </c>
      <c r="D90" s="4">
        <v>-286200</v>
      </c>
      <c r="E90" s="4">
        <v>-8630400000</v>
      </c>
      <c r="F90" s="4">
        <f t="shared" si="11"/>
        <v>-21850090000</v>
      </c>
      <c r="K90" s="24">
        <f t="shared" si="12"/>
        <v>0</v>
      </c>
      <c r="L90" s="4">
        <v>531</v>
      </c>
      <c r="M90" s="4">
        <v>733</v>
      </c>
      <c r="N90" s="4">
        <v>16</v>
      </c>
      <c r="O90" s="4">
        <v>22</v>
      </c>
      <c r="P90" s="4">
        <v>334600</v>
      </c>
      <c r="Q90" s="4">
        <v>505100</v>
      </c>
      <c r="R90" s="5">
        <v>8.3000000000000001E-3</v>
      </c>
      <c r="S90" s="4">
        <v>961400</v>
      </c>
      <c r="T90" s="4">
        <f t="shared" si="13"/>
        <v>1439801.6</v>
      </c>
      <c r="U90" s="4">
        <f t="shared" si="14"/>
        <v>1025667</v>
      </c>
      <c r="V90" s="5">
        <v>1.4800000000000001E-2</v>
      </c>
    </row>
    <row r="91" spans="1:22" x14ac:dyDescent="0.2">
      <c r="A91" s="16" t="s">
        <v>186</v>
      </c>
      <c r="B91" s="4">
        <v>9000</v>
      </c>
      <c r="C91" s="4">
        <v>250000</v>
      </c>
      <c r="D91" s="4">
        <v>-241000</v>
      </c>
      <c r="E91" s="4">
        <v>-7309340000</v>
      </c>
      <c r="F91" s="4">
        <f t="shared" ref="F91:F102" si="15">E91+F92</f>
        <v>-13219690000</v>
      </c>
      <c r="K91" s="24">
        <f t="shared" ref="K91:K102" si="16">K92+J91</f>
        <v>0</v>
      </c>
      <c r="L91" s="4">
        <v>365</v>
      </c>
      <c r="M91" s="4">
        <v>711</v>
      </c>
      <c r="N91" s="4">
        <v>18</v>
      </c>
      <c r="O91" s="4">
        <v>33</v>
      </c>
      <c r="P91" s="4">
        <v>328000</v>
      </c>
      <c r="Q91" s="4">
        <v>711000</v>
      </c>
      <c r="R91" s="5">
        <v>6.7000000000000002E-3</v>
      </c>
      <c r="S91" s="4">
        <v>1078025</v>
      </c>
      <c r="T91" s="4">
        <f t="shared" si="13"/>
        <v>1505575.6</v>
      </c>
      <c r="U91" s="4">
        <f t="shared" ref="U91:U102" si="17">MIN(S92:S96)</f>
        <v>1025667</v>
      </c>
      <c r="V91" s="5">
        <v>1.8100000000000002E-2</v>
      </c>
    </row>
    <row r="92" spans="1:22" x14ac:dyDescent="0.2">
      <c r="A92" s="16" t="s">
        <v>185</v>
      </c>
      <c r="B92" s="4">
        <v>100</v>
      </c>
      <c r="C92" s="4">
        <v>202000</v>
      </c>
      <c r="D92" s="4">
        <v>-201900</v>
      </c>
      <c r="E92" s="4">
        <v>-6023100000</v>
      </c>
      <c r="F92" s="4">
        <f t="shared" si="15"/>
        <v>-5910350000</v>
      </c>
      <c r="K92" s="24">
        <f t="shared" si="16"/>
        <v>0</v>
      </c>
      <c r="L92" s="4">
        <v>461</v>
      </c>
      <c r="M92" s="4">
        <v>1048</v>
      </c>
      <c r="N92" s="4">
        <v>17</v>
      </c>
      <c r="O92" s="4">
        <v>24</v>
      </c>
      <c r="P92" s="4">
        <v>372800</v>
      </c>
      <c r="Q92" s="4">
        <v>655100</v>
      </c>
      <c r="R92" s="5">
        <v>1.0200000000000001E-2</v>
      </c>
      <c r="S92" s="4">
        <v>1075685</v>
      </c>
      <c r="T92" s="4">
        <f t="shared" si="13"/>
        <v>1501622.9</v>
      </c>
      <c r="U92" s="4">
        <f t="shared" si="17"/>
        <v>1025667</v>
      </c>
      <c r="V92" s="5">
        <v>3.1200000000000002E-2</v>
      </c>
    </row>
    <row r="93" spans="1:22" x14ac:dyDescent="0.2">
      <c r="A93" s="16" t="s">
        <v>184</v>
      </c>
      <c r="B93" s="4">
        <v>13400</v>
      </c>
      <c r="C93" s="4">
        <v>0</v>
      </c>
      <c r="D93" s="4">
        <v>13400</v>
      </c>
      <c r="E93" s="4">
        <v>402980000</v>
      </c>
      <c r="F93" s="4">
        <f t="shared" si="15"/>
        <v>112750000</v>
      </c>
      <c r="K93" s="24">
        <f t="shared" si="16"/>
        <v>0</v>
      </c>
      <c r="L93" s="4">
        <v>366</v>
      </c>
      <c r="M93" s="4">
        <v>856</v>
      </c>
      <c r="N93" s="4">
        <v>12</v>
      </c>
      <c r="O93" s="4">
        <v>49</v>
      </c>
      <c r="P93" s="4">
        <v>270100</v>
      </c>
      <c r="Q93" s="4">
        <v>804700</v>
      </c>
      <c r="R93" s="5">
        <v>-2.9399999999999999E-2</v>
      </c>
      <c r="S93" s="4">
        <v>1318706</v>
      </c>
      <c r="T93" s="4">
        <f t="shared" si="13"/>
        <v>1521947</v>
      </c>
      <c r="U93" s="4">
        <f t="shared" si="17"/>
        <v>1025667</v>
      </c>
      <c r="V93" s="5">
        <v>4.0399999999999998E-2</v>
      </c>
    </row>
    <row r="94" spans="1:22" x14ac:dyDescent="0.2">
      <c r="A94" s="16" t="s">
        <v>183</v>
      </c>
      <c r="B94" s="4">
        <v>0</v>
      </c>
      <c r="C94" s="4">
        <v>16190</v>
      </c>
      <c r="D94" s="4">
        <v>-16190</v>
      </c>
      <c r="E94" s="4">
        <v>-507670000</v>
      </c>
      <c r="F94" s="4">
        <f t="shared" si="15"/>
        <v>-290230000</v>
      </c>
      <c r="K94" s="24">
        <f t="shared" si="16"/>
        <v>0</v>
      </c>
      <c r="L94" s="4">
        <v>655</v>
      </c>
      <c r="M94" s="4">
        <v>1516</v>
      </c>
      <c r="N94" s="4">
        <v>34</v>
      </c>
      <c r="O94" s="4">
        <v>71</v>
      </c>
      <c r="P94" s="4">
        <v>614200</v>
      </c>
      <c r="Q94" s="4">
        <v>1292600</v>
      </c>
      <c r="R94" s="5">
        <v>-2.23E-2</v>
      </c>
      <c r="S94" s="4">
        <v>2059831</v>
      </c>
      <c r="T94" s="4">
        <f t="shared" si="13"/>
        <v>1454711.5</v>
      </c>
      <c r="U94" s="4">
        <f t="shared" si="17"/>
        <v>1025667</v>
      </c>
      <c r="V94" s="5">
        <v>4.24E-2</v>
      </c>
    </row>
    <row r="95" spans="1:22" x14ac:dyDescent="0.2">
      <c r="A95" s="16" t="s">
        <v>182</v>
      </c>
      <c r="B95" s="4">
        <v>2000</v>
      </c>
      <c r="C95" s="4">
        <v>25600</v>
      </c>
      <c r="D95" s="4">
        <v>-23600</v>
      </c>
      <c r="E95" s="4">
        <v>-746340000</v>
      </c>
      <c r="F95" s="4">
        <f t="shared" si="15"/>
        <v>217440000</v>
      </c>
      <c r="K95" s="24">
        <f t="shared" si="16"/>
        <v>0</v>
      </c>
      <c r="L95" s="4">
        <v>312</v>
      </c>
      <c r="M95" s="4">
        <v>762</v>
      </c>
      <c r="N95" s="4">
        <v>15</v>
      </c>
      <c r="O95" s="4">
        <v>34</v>
      </c>
      <c r="P95" s="4">
        <v>267600</v>
      </c>
      <c r="Q95" s="4">
        <v>694300</v>
      </c>
      <c r="R95" s="5">
        <v>-9.3999999999999986E-3</v>
      </c>
      <c r="S95" s="4">
        <v>1025667</v>
      </c>
      <c r="T95" s="4">
        <f t="shared" si="13"/>
        <v>1516003.5714285714</v>
      </c>
      <c r="U95" s="4">
        <f t="shared" si="17"/>
        <v>1224619</v>
      </c>
      <c r="V95" s="5">
        <v>1.7399999999999999E-2</v>
      </c>
    </row>
    <row r="96" spans="1:22" x14ac:dyDescent="0.2">
      <c r="A96" s="16" t="s">
        <v>177</v>
      </c>
      <c r="B96" s="4">
        <v>9700</v>
      </c>
      <c r="C96" s="4">
        <v>0</v>
      </c>
      <c r="D96" s="4">
        <v>9700</v>
      </c>
      <c r="E96" s="4">
        <v>307610000</v>
      </c>
      <c r="F96" s="4">
        <f t="shared" si="15"/>
        <v>963780000</v>
      </c>
      <c r="K96" s="24">
        <f t="shared" si="16"/>
        <v>0</v>
      </c>
      <c r="L96" s="4">
        <v>569</v>
      </c>
      <c r="M96" s="4">
        <v>862</v>
      </c>
      <c r="N96" s="4">
        <v>23</v>
      </c>
      <c r="O96" s="4">
        <v>39</v>
      </c>
      <c r="P96" s="4">
        <v>466900</v>
      </c>
      <c r="Q96" s="4">
        <v>714700</v>
      </c>
      <c r="R96" s="5">
        <v>-1.5E-3</v>
      </c>
      <c r="S96" s="4">
        <v>1224619</v>
      </c>
      <c r="T96" s="4">
        <f t="shared" si="13"/>
        <v>1564567.6666666667</v>
      </c>
      <c r="U96" s="4">
        <f t="shared" si="17"/>
        <v>1312095</v>
      </c>
      <c r="V96" s="5">
        <v>2.64E-2</v>
      </c>
    </row>
    <row r="97" spans="1:22" x14ac:dyDescent="0.2">
      <c r="A97" s="16" t="s">
        <v>175</v>
      </c>
      <c r="B97" s="4">
        <v>14000</v>
      </c>
      <c r="C97" s="4">
        <v>0</v>
      </c>
      <c r="D97" s="4">
        <v>14000</v>
      </c>
      <c r="E97" s="4">
        <v>446380000</v>
      </c>
      <c r="F97" s="4">
        <f t="shared" si="15"/>
        <v>656170000</v>
      </c>
      <c r="K97" s="24">
        <f t="shared" si="16"/>
        <v>0</v>
      </c>
      <c r="L97" s="4">
        <v>532</v>
      </c>
      <c r="M97" s="4">
        <v>786</v>
      </c>
      <c r="N97" s="4">
        <v>31</v>
      </c>
      <c r="O97" s="4">
        <v>58</v>
      </c>
      <c r="P97" s="4">
        <v>477600</v>
      </c>
      <c r="Q97" s="4">
        <v>856400</v>
      </c>
      <c r="R97" s="5">
        <v>-9.300000000000001E-3</v>
      </c>
      <c r="S97" s="4">
        <v>1390100</v>
      </c>
      <c r="T97" s="4">
        <f t="shared" ref="T97:T102" si="18">AVERAGE(S98:S107)</f>
        <v>1599461.2</v>
      </c>
      <c r="U97" s="4">
        <f t="shared" si="17"/>
        <v>1036158</v>
      </c>
      <c r="V97" s="5">
        <v>1.41E-2</v>
      </c>
    </row>
    <row r="98" spans="1:22" x14ac:dyDescent="0.2">
      <c r="A98" s="16" t="s">
        <v>174</v>
      </c>
      <c r="B98" s="4">
        <v>500</v>
      </c>
      <c r="C98" s="4">
        <v>400</v>
      </c>
      <c r="D98" s="4">
        <v>100</v>
      </c>
      <c r="E98" s="4">
        <v>3220000</v>
      </c>
      <c r="F98" s="4">
        <f t="shared" si="15"/>
        <v>209790000</v>
      </c>
      <c r="K98" s="24">
        <f t="shared" si="16"/>
        <v>0</v>
      </c>
      <c r="L98" s="4">
        <v>424</v>
      </c>
      <c r="M98" s="4">
        <v>912</v>
      </c>
      <c r="N98" s="4">
        <v>26</v>
      </c>
      <c r="O98" s="4">
        <v>53</v>
      </c>
      <c r="P98" s="4">
        <v>413300</v>
      </c>
      <c r="Q98" s="4">
        <v>848200</v>
      </c>
      <c r="R98" s="5">
        <v>-6.1999999999999998E-3</v>
      </c>
      <c r="S98" s="4">
        <v>1312095</v>
      </c>
      <c r="T98" s="4">
        <f t="shared" si="18"/>
        <v>1671302.75</v>
      </c>
      <c r="U98" s="4">
        <f t="shared" si="17"/>
        <v>1036158</v>
      </c>
      <c r="V98" s="5">
        <v>1.55E-2</v>
      </c>
    </row>
    <row r="99" spans="1:22" x14ac:dyDescent="0.2">
      <c r="A99" s="16" t="s">
        <v>164</v>
      </c>
      <c r="B99" s="4">
        <v>14200</v>
      </c>
      <c r="C99" s="4">
        <v>0</v>
      </c>
      <c r="D99" s="4">
        <v>14200</v>
      </c>
      <c r="E99" s="4">
        <v>447010000</v>
      </c>
      <c r="F99" s="4">
        <f t="shared" si="15"/>
        <v>206570000</v>
      </c>
      <c r="K99" s="24">
        <f t="shared" si="16"/>
        <v>0</v>
      </c>
      <c r="L99" s="4">
        <v>1115</v>
      </c>
      <c r="M99" s="4">
        <v>816</v>
      </c>
      <c r="N99" s="4">
        <v>96</v>
      </c>
      <c r="O99" s="4">
        <v>65</v>
      </c>
      <c r="P99" s="4">
        <v>1343700</v>
      </c>
      <c r="Q99" s="4">
        <v>818300</v>
      </c>
      <c r="R99" s="5">
        <v>2.23E-2</v>
      </c>
      <c r="S99" s="4">
        <v>2297836</v>
      </c>
      <c r="T99" s="4">
        <f t="shared" si="18"/>
        <v>1462458.3333333333</v>
      </c>
      <c r="U99" s="4">
        <f t="shared" si="17"/>
        <v>1036158</v>
      </c>
      <c r="V99" s="5">
        <v>2.9500000000000002E-2</v>
      </c>
    </row>
    <row r="100" spans="1:22" x14ac:dyDescent="0.2">
      <c r="A100" s="16" t="s">
        <v>156</v>
      </c>
      <c r="B100" s="4">
        <v>400</v>
      </c>
      <c r="C100" s="4">
        <v>0</v>
      </c>
      <c r="D100" s="4">
        <v>400</v>
      </c>
      <c r="E100" s="4">
        <v>12660000</v>
      </c>
      <c r="F100" s="4">
        <f t="shared" si="15"/>
        <v>-240440000</v>
      </c>
      <c r="K100" s="24">
        <f t="shared" si="16"/>
        <v>0</v>
      </c>
      <c r="L100" s="4">
        <v>441</v>
      </c>
      <c r="M100" s="4">
        <v>1045</v>
      </c>
      <c r="N100" s="4">
        <v>31</v>
      </c>
      <c r="O100" s="4">
        <v>68</v>
      </c>
      <c r="P100" s="4">
        <v>500200</v>
      </c>
      <c r="Q100" s="4">
        <v>1047200</v>
      </c>
      <c r="R100" s="5">
        <v>-7.8000000000000005E-3</v>
      </c>
      <c r="S100" s="4">
        <v>1615452</v>
      </c>
      <c r="T100" s="4">
        <f t="shared" si="18"/>
        <v>1385961.5</v>
      </c>
      <c r="U100" s="4">
        <f t="shared" si="17"/>
        <v>1036158</v>
      </c>
      <c r="V100" s="5">
        <v>1.26E-2</v>
      </c>
    </row>
    <row r="101" spans="1:22" x14ac:dyDescent="0.2">
      <c r="A101" s="16" t="s">
        <v>155</v>
      </c>
      <c r="B101" s="4">
        <v>4000</v>
      </c>
      <c r="C101" s="4">
        <v>12000</v>
      </c>
      <c r="D101" s="4">
        <v>-8000</v>
      </c>
      <c r="E101" s="4">
        <v>-253100000</v>
      </c>
      <c r="F101" s="4">
        <f t="shared" si="15"/>
        <v>-253100000</v>
      </c>
      <c r="K101" s="24">
        <f t="shared" si="16"/>
        <v>0</v>
      </c>
      <c r="L101" s="4">
        <v>959</v>
      </c>
      <c r="M101" s="4">
        <v>554</v>
      </c>
      <c r="N101" s="4">
        <v>83</v>
      </c>
      <c r="O101" s="4">
        <v>41</v>
      </c>
      <c r="P101" s="4">
        <v>1097800</v>
      </c>
      <c r="Q101" s="4">
        <v>576100</v>
      </c>
      <c r="R101" s="5">
        <v>2.2599999999999999E-2</v>
      </c>
      <c r="S101" s="4">
        <v>1735765</v>
      </c>
      <c r="T101" s="4">
        <f t="shared" si="18"/>
        <v>1036158</v>
      </c>
      <c r="U101" s="4">
        <f t="shared" si="17"/>
        <v>1036158</v>
      </c>
      <c r="V101" s="5">
        <v>2.6699999999999998E-2</v>
      </c>
    </row>
    <row r="102" spans="1:22" x14ac:dyDescent="0.2">
      <c r="A102" s="16" t="s">
        <v>154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5"/>
        <v>0</v>
      </c>
      <c r="K102" s="24">
        <f t="shared" si="16"/>
        <v>0</v>
      </c>
      <c r="L102" s="4">
        <v>319</v>
      </c>
      <c r="M102" s="4">
        <v>542</v>
      </c>
      <c r="N102" s="4">
        <v>31</v>
      </c>
      <c r="O102" s="4">
        <v>48</v>
      </c>
      <c r="P102" s="4">
        <v>371800</v>
      </c>
      <c r="Q102" s="4">
        <v>604500</v>
      </c>
      <c r="R102" s="5">
        <v>-3.2000000000000002E-3</v>
      </c>
      <c r="S102" s="4">
        <v>1036158</v>
      </c>
      <c r="T102" s="4" t="e">
        <f t="shared" si="18"/>
        <v>#DIV/0!</v>
      </c>
      <c r="U102" s="4">
        <f t="shared" si="17"/>
        <v>0</v>
      </c>
      <c r="V102" s="5">
        <v>1.7500000000000002E-2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 t="shared" ref="F168:F223" si="19"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19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19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19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19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19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19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19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19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19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19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19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19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19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19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19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19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19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19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19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19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19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19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19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19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19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 t="shared" si="19"/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E224+F225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>
        <f>E225</f>
        <v>0</v>
      </c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6D8-E1CF-FE41-A243-CF9BFFCF0106}">
  <sheetPr codeName="Sheet64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0"/>
    <col min="3" max="3" customWidth="true" width="13.33203125"/>
    <col min="4" max="5" customWidth="true" width="15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3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240">
        <v>344</v>
      </c>
      <c r="B3" t="n" s="3241">
        <v>18400.0</v>
      </c>
      <c r="C3" t="n" s="3242">
        <v>202000.0</v>
      </c>
      <c r="D3" t="n" s="3243">
        <v>-183600.0</v>
      </c>
      <c r="E3" t="n" s="3244">
        <v>-2.26668E9</v>
      </c>
      <c r="G3" t="n" s="3230">
        <v>0.0</v>
      </c>
      <c r="H3" t="n" s="3231">
        <v>0.0</v>
      </c>
      <c r="I3" t="n" s="3232">
        <v>0.0</v>
      </c>
      <c r="J3" t="n" s="3233">
        <v>0.0</v>
      </c>
      <c r="L3" t="n" s="3234">
        <v>1109.0</v>
      </c>
      <c r="M3" t="n" s="3235">
        <v>641.0</v>
      </c>
      <c r="N3" t="n" s="3236">
        <v>47.0</v>
      </c>
      <c r="O3" t="n" s="3237">
        <v>25.0</v>
      </c>
      <c r="P3" t="n" s="3238">
        <v>2134200.0</v>
      </c>
      <c r="Q3" t="n" s="3239">
        <v>1065500.0</v>
      </c>
      <c r="R3" t="n" s="3228">
        <v>0.0083</v>
      </c>
      <c r="S3" t="n" s="3227">
        <v>3407800.0</v>
      </c>
      <c r="V3" t="n" s="3229">
        <v>0.0321</v>
      </c>
    </row>
    <row r="4">
      <c r="A4" t="s" s="1173">
        <v>343</v>
      </c>
      <c r="B4" t="n" s="1174">
        <v>13200.0</v>
      </c>
      <c r="C4" t="n" s="1175">
        <v>0.0</v>
      </c>
      <c r="D4" t="n" s="1176">
        <v>13200.0</v>
      </c>
      <c r="E4" t="n" s="1177">
        <v>1.6104E8</v>
      </c>
      <c r="G4" t="n" s="1163">
        <v>0.0</v>
      </c>
      <c r="H4" t="n" s="1164">
        <v>0.0</v>
      </c>
      <c r="I4" t="n" s="1165">
        <v>0.0</v>
      </c>
      <c r="J4" t="n" s="1166">
        <v>0.0</v>
      </c>
      <c r="L4" t="n" s="1167">
        <v>469.0</v>
      </c>
      <c r="M4" t="n" s="1168">
        <v>790.0</v>
      </c>
      <c r="N4" t="n" s="1169">
        <v>12.0</v>
      </c>
      <c r="O4" t="n" s="1170">
        <v>36.0</v>
      </c>
      <c r="P4" t="n" s="1171">
        <v>775400.0</v>
      </c>
      <c r="Q4" t="n" s="1172">
        <v>1409100.0</v>
      </c>
      <c r="R4" t="n" s="1161">
        <v>-0.0040999999999999995</v>
      </c>
      <c r="S4" t="n" s="1160">
        <v>2186900.0</v>
      </c>
      <c r="V4" t="n" s="1162">
        <v>0.0245</v>
      </c>
    </row>
    <row r="5" spans="1:22" x14ac:dyDescent="0.2">
      <c r="A5" s="16" t="s">
        <v>342</v>
      </c>
      <c r="B5" s="4">
        <v>421200</v>
      </c>
      <c r="C5" s="4">
        <v>54100</v>
      </c>
      <c r="D5" s="4">
        <v>367100</v>
      </c>
      <c r="E5" s="4">
        <v>4500200000</v>
      </c>
      <c r="F5" s="4">
        <f t="shared" ref="F5:F46" si="0">E5+F6</f>
        <v>8947739146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4823039000</v>
      </c>
      <c r="L5" s="4">
        <v>1383</v>
      </c>
      <c r="M5" s="4">
        <v>1271</v>
      </c>
      <c r="N5" s="4">
        <v>55</v>
      </c>
      <c r="O5" s="4">
        <v>64</v>
      </c>
      <c r="P5" s="4">
        <v>2619000</v>
      </c>
      <c r="Q5" s="4">
        <v>2129900</v>
      </c>
      <c r="R5" s="5">
        <v>1.26E-2</v>
      </c>
      <c r="S5" s="4">
        <v>4950900</v>
      </c>
      <c r="T5" s="4">
        <f t="shared" ref="T5:T73" si="2">AVERAGE(S6:S15)</f>
        <v>2052010</v>
      </c>
      <c r="U5" s="4">
        <f t="shared" ref="U5:U46" si="3">MIN(S6:S10)</f>
        <v>975300</v>
      </c>
      <c r="V5" s="5">
        <v>3.6200000000000003E-2</v>
      </c>
    </row>
    <row r="6" spans="1:22" x14ac:dyDescent="0.2">
      <c r="A6" s="16" t="s">
        <v>341</v>
      </c>
      <c r="B6" s="4">
        <v>19500</v>
      </c>
      <c r="C6" s="4">
        <v>3500</v>
      </c>
      <c r="D6" s="4">
        <v>16000</v>
      </c>
      <c r="E6" s="4">
        <v>192140000</v>
      </c>
      <c r="F6" s="4">
        <f t="shared" si="0"/>
        <v>4447539146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4823039000</v>
      </c>
      <c r="L6" s="4">
        <v>250</v>
      </c>
      <c r="M6" s="4">
        <v>458</v>
      </c>
      <c r="N6" s="4">
        <v>10</v>
      </c>
      <c r="O6" s="4">
        <v>21</v>
      </c>
      <c r="P6" s="4">
        <v>486000</v>
      </c>
      <c r="Q6" s="4">
        <v>797800</v>
      </c>
      <c r="R6" s="5">
        <v>0</v>
      </c>
      <c r="S6" s="4">
        <v>1288300</v>
      </c>
      <c r="T6" s="4">
        <f t="shared" si="2"/>
        <v>2028610</v>
      </c>
      <c r="U6" s="4">
        <f t="shared" si="3"/>
        <v>975300</v>
      </c>
      <c r="V6" s="5">
        <v>2.06E-2</v>
      </c>
    </row>
    <row r="7" spans="1:22" x14ac:dyDescent="0.2">
      <c r="A7" s="16" t="s">
        <v>340</v>
      </c>
      <c r="B7" s="4">
        <v>114300</v>
      </c>
      <c r="C7" s="4">
        <v>0</v>
      </c>
      <c r="D7" s="4">
        <v>114300</v>
      </c>
      <c r="E7" s="4">
        <v>1361290000</v>
      </c>
      <c r="F7" s="4">
        <f t="shared" si="0"/>
        <v>4255399146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4823039000</v>
      </c>
      <c r="L7" s="4">
        <v>287</v>
      </c>
      <c r="M7" s="4">
        <v>372</v>
      </c>
      <c r="N7" s="4">
        <v>9</v>
      </c>
      <c r="O7" s="4">
        <v>6</v>
      </c>
      <c r="P7" s="4">
        <v>476600</v>
      </c>
      <c r="Q7" s="4">
        <v>498300</v>
      </c>
      <c r="R7" s="5">
        <v>1.7000000000000001E-2</v>
      </c>
      <c r="S7" s="4">
        <v>975300</v>
      </c>
      <c r="T7" s="4">
        <f t="shared" si="2"/>
        <v>2033080</v>
      </c>
      <c r="U7" s="4">
        <f t="shared" si="3"/>
        <v>1860400</v>
      </c>
      <c r="V7" s="5">
        <v>2.0899999999999998E-2</v>
      </c>
    </row>
    <row r="8" spans="1:22" x14ac:dyDescent="0.2">
      <c r="A8" s="16" t="s">
        <v>339</v>
      </c>
      <c r="B8" s="4">
        <v>70500</v>
      </c>
      <c r="C8" s="4">
        <v>67500</v>
      </c>
      <c r="D8" s="4">
        <v>3000</v>
      </c>
      <c r="E8" s="4">
        <v>41480000</v>
      </c>
      <c r="F8" s="4">
        <f t="shared" si="0"/>
        <v>2894109146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4823039000</v>
      </c>
      <c r="L8" s="4">
        <v>510</v>
      </c>
      <c r="M8" s="4">
        <v>1269</v>
      </c>
      <c r="N8" s="4">
        <v>14</v>
      </c>
      <c r="O8" s="4">
        <v>38</v>
      </c>
      <c r="P8" s="4">
        <v>726100</v>
      </c>
      <c r="Q8" s="4">
        <v>1875200</v>
      </c>
      <c r="R8" s="5">
        <v>-3.3799999999999997E-2</v>
      </c>
      <c r="S8" s="4">
        <v>2611500</v>
      </c>
      <c r="T8" s="4">
        <f t="shared" si="2"/>
        <v>1905480</v>
      </c>
      <c r="U8" s="4">
        <f t="shared" si="3"/>
        <v>1860400</v>
      </c>
      <c r="V8" s="5">
        <v>4.9200000000000001E-2</v>
      </c>
    </row>
    <row r="9" spans="1:22" x14ac:dyDescent="0.2">
      <c r="A9" s="16" t="s">
        <v>338</v>
      </c>
      <c r="B9" s="4">
        <v>174500</v>
      </c>
      <c r="C9" s="4">
        <v>0</v>
      </c>
      <c r="D9" s="4">
        <v>174500</v>
      </c>
      <c r="E9" s="4">
        <v>2094480000</v>
      </c>
      <c r="F9" s="4">
        <f t="shared" si="0"/>
        <v>2852629146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4823039000</v>
      </c>
      <c r="L9" s="4">
        <v>506</v>
      </c>
      <c r="M9" s="4">
        <v>596</v>
      </c>
      <c r="N9" s="4">
        <v>24</v>
      </c>
      <c r="O9" s="4">
        <v>19</v>
      </c>
      <c r="P9" s="4">
        <v>920600</v>
      </c>
      <c r="Q9" s="4">
        <v>851800</v>
      </c>
      <c r="R9" s="5">
        <v>1.67E-2</v>
      </c>
      <c r="S9" s="4">
        <v>1860400</v>
      </c>
      <c r="T9" s="4">
        <f t="shared" si="2"/>
        <v>2052160</v>
      </c>
      <c r="U9" s="4">
        <f t="shared" si="3"/>
        <v>1314200</v>
      </c>
      <c r="V9" s="5">
        <v>2.87E-2</v>
      </c>
    </row>
    <row r="10" spans="1:22" x14ac:dyDescent="0.2">
      <c r="A10" s="16" t="s">
        <v>337</v>
      </c>
      <c r="B10" s="4">
        <v>20900</v>
      </c>
      <c r="C10" s="4">
        <v>171300</v>
      </c>
      <c r="D10" s="4">
        <v>-150400</v>
      </c>
      <c r="E10" s="4">
        <v>-1828020000</v>
      </c>
      <c r="F10" s="4">
        <f t="shared" si="0"/>
        <v>758149146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4823039000</v>
      </c>
      <c r="L10" s="4">
        <v>773</v>
      </c>
      <c r="M10" s="4">
        <v>1003</v>
      </c>
      <c r="N10" s="4">
        <v>26</v>
      </c>
      <c r="O10" s="4">
        <v>49</v>
      </c>
      <c r="P10" s="4">
        <v>1153500</v>
      </c>
      <c r="Q10" s="4">
        <v>2020800</v>
      </c>
      <c r="R10" s="5">
        <v>-8.3000000000000001E-3</v>
      </c>
      <c r="S10" s="4">
        <v>3174300</v>
      </c>
      <c r="T10" s="4">
        <f t="shared" si="2"/>
        <v>1985330</v>
      </c>
      <c r="U10" s="4">
        <f t="shared" si="3"/>
        <v>1076200</v>
      </c>
      <c r="V10" s="5">
        <v>4.0199999999999993E-2</v>
      </c>
    </row>
    <row r="11" spans="1:22" x14ac:dyDescent="0.2">
      <c r="A11" s="16" t="s">
        <v>336</v>
      </c>
      <c r="B11" s="4">
        <v>50700</v>
      </c>
      <c r="C11" s="4">
        <v>68700</v>
      </c>
      <c r="D11" s="4">
        <v>-18000</v>
      </c>
      <c r="E11" s="4">
        <v>-209920000</v>
      </c>
      <c r="F11" s="4">
        <f t="shared" si="0"/>
        <v>2586169146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4823039000</v>
      </c>
      <c r="L11" s="4">
        <v>602</v>
      </c>
      <c r="M11" s="4">
        <v>620</v>
      </c>
      <c r="N11" s="4">
        <v>37</v>
      </c>
      <c r="O11" s="4">
        <v>23</v>
      </c>
      <c r="P11" s="4">
        <v>1262900</v>
      </c>
      <c r="Q11" s="4">
        <v>1138800</v>
      </c>
      <c r="R11" s="5">
        <v>1.6899999999999998E-2</v>
      </c>
      <c r="S11" s="4">
        <v>2655300</v>
      </c>
      <c r="T11" s="4">
        <f t="shared" si="2"/>
        <v>1819320</v>
      </c>
      <c r="U11" s="4">
        <f t="shared" si="3"/>
        <v>1054300</v>
      </c>
      <c r="V11" s="5">
        <v>2.4799999999999999E-2</v>
      </c>
    </row>
    <row r="12" spans="1:22" x14ac:dyDescent="0.2">
      <c r="A12" s="16" t="s">
        <v>335</v>
      </c>
      <c r="B12" s="4">
        <v>16000</v>
      </c>
      <c r="C12" s="4">
        <v>4300</v>
      </c>
      <c r="D12" s="4">
        <v>11700</v>
      </c>
      <c r="E12" s="4">
        <v>139990000</v>
      </c>
      <c r="F12" s="4">
        <f t="shared" si="0"/>
        <v>2796089146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4823039000</v>
      </c>
      <c r="L12" s="4">
        <v>894</v>
      </c>
      <c r="M12" s="4">
        <v>480</v>
      </c>
      <c r="N12" s="4">
        <v>62</v>
      </c>
      <c r="O12" s="4">
        <v>30</v>
      </c>
      <c r="P12" s="4">
        <v>2061700</v>
      </c>
      <c r="Q12" s="4">
        <v>1140800</v>
      </c>
      <c r="R12" s="5">
        <v>8.5000000000000006E-3</v>
      </c>
      <c r="S12" s="4">
        <v>3274500</v>
      </c>
      <c r="T12" s="4">
        <f t="shared" si="2"/>
        <v>1656560</v>
      </c>
      <c r="U12" s="4">
        <f t="shared" si="3"/>
        <v>1020000</v>
      </c>
      <c r="V12" s="5">
        <v>2.07E-2</v>
      </c>
    </row>
    <row r="13" spans="1:22" x14ac:dyDescent="0.2">
      <c r="A13" s="16" t="s">
        <v>333</v>
      </c>
      <c r="B13" s="4">
        <v>51100</v>
      </c>
      <c r="C13" s="4">
        <v>174900</v>
      </c>
      <c r="D13" s="4">
        <v>-123800</v>
      </c>
      <c r="E13" s="4">
        <v>-1482680000</v>
      </c>
      <c r="F13" s="4">
        <f t="shared" si="0"/>
        <v>2656099146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4823039000</v>
      </c>
      <c r="L13" s="4">
        <v>975</v>
      </c>
      <c r="M13" s="4">
        <v>601</v>
      </c>
      <c r="N13" s="4">
        <v>30</v>
      </c>
      <c r="O13" s="4">
        <v>17</v>
      </c>
      <c r="P13" s="4">
        <v>1371500</v>
      </c>
      <c r="Q13" s="4">
        <v>918100</v>
      </c>
      <c r="R13" s="5">
        <v>2.1700000000000001E-2</v>
      </c>
      <c r="S13" s="4">
        <v>2290100</v>
      </c>
      <c r="T13" s="4">
        <f t="shared" si="2"/>
        <v>1500940</v>
      </c>
      <c r="U13" s="4">
        <f t="shared" si="3"/>
        <v>1020000</v>
      </c>
      <c r="V13" s="5">
        <v>3.7499999999999999E-2</v>
      </c>
    </row>
    <row r="14" spans="1:22" x14ac:dyDescent="0.2">
      <c r="A14" s="16" t="s">
        <v>332</v>
      </c>
      <c r="B14" s="4">
        <v>0</v>
      </c>
      <c r="C14" s="4">
        <v>1800</v>
      </c>
      <c r="D14" s="4">
        <v>-1800</v>
      </c>
      <c r="E14" s="4">
        <v>-20871844</v>
      </c>
      <c r="F14" s="4">
        <f t="shared" si="0"/>
        <v>4138779146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4823039000</v>
      </c>
      <c r="L14" s="4">
        <v>265</v>
      </c>
      <c r="M14" s="4">
        <v>493</v>
      </c>
      <c r="N14" s="4">
        <v>11</v>
      </c>
      <c r="O14" s="4">
        <v>22</v>
      </c>
      <c r="P14" s="4">
        <v>411000</v>
      </c>
      <c r="Q14" s="4">
        <v>902600</v>
      </c>
      <c r="R14" s="5">
        <v>0</v>
      </c>
      <c r="S14" s="4">
        <v>1314200</v>
      </c>
      <c r="T14" s="4">
        <f t="shared" si="2"/>
        <v>1460820</v>
      </c>
      <c r="U14" s="4">
        <f t="shared" si="3"/>
        <v>1020000</v>
      </c>
      <c r="V14" s="5">
        <v>1.29E-2</v>
      </c>
    </row>
    <row r="15" spans="1:22" x14ac:dyDescent="0.2">
      <c r="A15" s="16" t="s">
        <v>331</v>
      </c>
      <c r="B15" s="4">
        <v>0</v>
      </c>
      <c r="C15" s="4">
        <v>21900</v>
      </c>
      <c r="D15" s="4">
        <v>-21900</v>
      </c>
      <c r="E15" s="4">
        <v>-252700000</v>
      </c>
      <c r="F15" s="4">
        <f t="shared" si="0"/>
        <v>4159650990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4823039000</v>
      </c>
      <c r="L15" s="4">
        <v>351</v>
      </c>
      <c r="M15" s="4">
        <v>345</v>
      </c>
      <c r="N15" s="4">
        <v>12</v>
      </c>
      <c r="O15" s="4">
        <v>9</v>
      </c>
      <c r="P15" s="4">
        <v>553700</v>
      </c>
      <c r="Q15" s="4">
        <v>522500</v>
      </c>
      <c r="R15" s="5">
        <v>4.4000000000000003E-3</v>
      </c>
      <c r="S15" s="4">
        <v>1076200</v>
      </c>
      <c r="T15" s="4">
        <f t="shared" si="2"/>
        <v>1448120</v>
      </c>
      <c r="U15" s="4">
        <f t="shared" si="3"/>
        <v>1020000</v>
      </c>
      <c r="V15" s="5">
        <v>2.1400000000000002E-2</v>
      </c>
    </row>
    <row r="16" spans="1:22" x14ac:dyDescent="0.2">
      <c r="A16" s="16" t="s">
        <v>330</v>
      </c>
      <c r="B16" s="4">
        <v>87100</v>
      </c>
      <c r="C16" s="4">
        <v>5900</v>
      </c>
      <c r="D16" s="4">
        <v>81200</v>
      </c>
      <c r="E16" s="4">
        <v>928260000</v>
      </c>
      <c r="F16" s="4">
        <f t="shared" si="0"/>
        <v>4412350990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4823039000</v>
      </c>
      <c r="L16" s="4">
        <v>214</v>
      </c>
      <c r="M16" s="4">
        <v>346</v>
      </c>
      <c r="N16" s="4">
        <v>13</v>
      </c>
      <c r="O16" s="4">
        <v>15</v>
      </c>
      <c r="P16" s="4">
        <v>412300</v>
      </c>
      <c r="Q16" s="4">
        <v>641700</v>
      </c>
      <c r="R16" s="5">
        <v>4.4000000000000003E-3</v>
      </c>
      <c r="S16" s="4">
        <v>1054300</v>
      </c>
      <c r="T16" s="4">
        <f t="shared" si="2"/>
        <v>1400350</v>
      </c>
      <c r="U16" s="4">
        <f t="shared" si="3"/>
        <v>995200</v>
      </c>
      <c r="V16" s="5">
        <v>1.7399999999999999E-2</v>
      </c>
    </row>
    <row r="17" spans="1:22" x14ac:dyDescent="0.2">
      <c r="A17" s="16" t="s">
        <v>329</v>
      </c>
      <c r="B17" s="4">
        <v>22400</v>
      </c>
      <c r="C17" s="4">
        <v>15500</v>
      </c>
      <c r="D17" s="4">
        <v>6900</v>
      </c>
      <c r="E17" s="4">
        <v>79062432</v>
      </c>
      <c r="F17" s="4">
        <f t="shared" si="0"/>
        <v>3484090990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4823039000</v>
      </c>
      <c r="L17" s="4">
        <v>256</v>
      </c>
      <c r="M17" s="4">
        <v>479</v>
      </c>
      <c r="N17" s="4">
        <v>9</v>
      </c>
      <c r="O17" s="4">
        <v>11</v>
      </c>
      <c r="P17" s="4">
        <v>360100</v>
      </c>
      <c r="Q17" s="4">
        <v>616000</v>
      </c>
      <c r="R17" s="5">
        <v>-4.3E-3</v>
      </c>
      <c r="S17" s="4">
        <v>1020000</v>
      </c>
      <c r="T17" s="4">
        <f t="shared" si="2"/>
        <v>1393500</v>
      </c>
      <c r="U17" s="4">
        <f t="shared" si="3"/>
        <v>995200</v>
      </c>
      <c r="V17" s="5">
        <v>2.1499999999999998E-2</v>
      </c>
    </row>
    <row r="18" spans="1:22" x14ac:dyDescent="0.2">
      <c r="A18" s="16" t="s">
        <v>328</v>
      </c>
      <c r="B18" s="4">
        <v>0</v>
      </c>
      <c r="C18" s="4">
        <v>77500</v>
      </c>
      <c r="D18" s="4">
        <v>-77500</v>
      </c>
      <c r="E18" s="4">
        <v>-897060000</v>
      </c>
      <c r="F18" s="4">
        <f t="shared" si="0"/>
        <v>3405028558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4823039000</v>
      </c>
      <c r="L18" s="4">
        <v>286</v>
      </c>
      <c r="M18" s="4">
        <v>522</v>
      </c>
      <c r="N18" s="4">
        <v>10</v>
      </c>
      <c r="O18" s="4">
        <v>21</v>
      </c>
      <c r="P18" s="4">
        <v>404800</v>
      </c>
      <c r="Q18" s="4">
        <v>853100</v>
      </c>
      <c r="R18" s="5">
        <v>-1.7299999999999999E-2</v>
      </c>
      <c r="S18" s="4">
        <v>1335500</v>
      </c>
      <c r="T18" s="4">
        <f t="shared" si="2"/>
        <v>1378340</v>
      </c>
      <c r="U18" s="4">
        <f t="shared" si="3"/>
        <v>733900</v>
      </c>
      <c r="V18" s="5">
        <v>3.7900000000000003E-2</v>
      </c>
    </row>
    <row r="19" spans="1:22" x14ac:dyDescent="0.2">
      <c r="A19" s="16" t="s">
        <v>327</v>
      </c>
      <c r="B19" s="4">
        <v>115400</v>
      </c>
      <c r="C19" s="4">
        <v>178500</v>
      </c>
      <c r="D19" s="4">
        <v>-63100</v>
      </c>
      <c r="E19" s="4">
        <v>-752210000</v>
      </c>
      <c r="F19" s="4">
        <f t="shared" si="0"/>
        <v>4302088558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4823039000</v>
      </c>
      <c r="L19" s="4">
        <v>936</v>
      </c>
      <c r="M19" s="4">
        <v>863</v>
      </c>
      <c r="N19" s="4">
        <v>44</v>
      </c>
      <c r="O19" s="4">
        <v>33</v>
      </c>
      <c r="P19" s="4">
        <v>1714000</v>
      </c>
      <c r="Q19" s="4">
        <v>1483100</v>
      </c>
      <c r="R19" s="5">
        <v>1.7399999999999999E-2</v>
      </c>
      <c r="S19" s="4">
        <v>3327200</v>
      </c>
      <c r="T19" s="4">
        <f t="shared" si="2"/>
        <v>1149840</v>
      </c>
      <c r="U19" s="4">
        <f t="shared" si="3"/>
        <v>733900</v>
      </c>
      <c r="V19" s="5">
        <v>3.7200000000000004E-2</v>
      </c>
    </row>
    <row r="20" spans="1:22" x14ac:dyDescent="0.2">
      <c r="A20" s="16" t="s">
        <v>326</v>
      </c>
      <c r="B20" s="4">
        <v>26900</v>
      </c>
      <c r="C20" s="4">
        <v>115700</v>
      </c>
      <c r="D20" s="4">
        <v>-88800</v>
      </c>
      <c r="E20" s="4">
        <v>-1026460000</v>
      </c>
      <c r="F20" s="4">
        <f t="shared" si="0"/>
        <v>5054298558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4823039000</v>
      </c>
      <c r="L20" s="4">
        <v>611</v>
      </c>
      <c r="M20" s="4">
        <v>592</v>
      </c>
      <c r="N20" s="4">
        <v>26</v>
      </c>
      <c r="O20" s="4">
        <v>30</v>
      </c>
      <c r="P20" s="4">
        <v>1344800</v>
      </c>
      <c r="Q20" s="4">
        <v>1160200</v>
      </c>
      <c r="R20" s="5">
        <v>2.6800000000000001E-2</v>
      </c>
      <c r="S20" s="4">
        <v>2506000</v>
      </c>
      <c r="T20" s="4">
        <f t="shared" si="2"/>
        <v>1135620</v>
      </c>
      <c r="U20" s="4">
        <f t="shared" si="3"/>
        <v>733900</v>
      </c>
      <c r="V20" s="5">
        <v>3.85E-2</v>
      </c>
    </row>
    <row r="21" spans="1:22" x14ac:dyDescent="0.2">
      <c r="A21" s="16" t="s">
        <v>325</v>
      </c>
      <c r="B21" s="4">
        <v>6300</v>
      </c>
      <c r="C21" s="4">
        <v>0</v>
      </c>
      <c r="D21" s="4">
        <v>6300</v>
      </c>
      <c r="E21" s="4">
        <v>70340000</v>
      </c>
      <c r="F21" s="4">
        <f t="shared" si="0"/>
        <v>6080758558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4823039000</v>
      </c>
      <c r="L21" s="4">
        <v>201</v>
      </c>
      <c r="M21" s="4">
        <v>327</v>
      </c>
      <c r="N21" s="4">
        <v>14</v>
      </c>
      <c r="O21" s="4">
        <v>15</v>
      </c>
      <c r="P21" s="4">
        <v>425400</v>
      </c>
      <c r="Q21" s="4">
        <v>569800</v>
      </c>
      <c r="R21" s="5">
        <v>4.5000000000000005E-3</v>
      </c>
      <c r="S21" s="4">
        <v>995200</v>
      </c>
      <c r="T21" s="4">
        <f t="shared" si="2"/>
        <v>1183430</v>
      </c>
      <c r="U21" s="4">
        <f t="shared" si="3"/>
        <v>576600</v>
      </c>
      <c r="V21" s="5">
        <v>1.78E-2</v>
      </c>
    </row>
    <row r="22" spans="1:22" x14ac:dyDescent="0.2">
      <c r="A22" s="16" t="s">
        <v>324</v>
      </c>
      <c r="B22" s="4">
        <v>140200</v>
      </c>
      <c r="C22" s="4">
        <v>0</v>
      </c>
      <c r="D22" s="4">
        <v>140200</v>
      </c>
      <c r="E22" s="4">
        <v>1555570000</v>
      </c>
      <c r="F22" s="4">
        <f t="shared" si="0"/>
        <v>6010418558</v>
      </c>
      <c r="K22" s="24">
        <f t="shared" si="1"/>
        <v>4823039000</v>
      </c>
      <c r="L22" s="4">
        <v>453</v>
      </c>
      <c r="M22" s="4">
        <v>340</v>
      </c>
      <c r="N22" s="4">
        <v>23</v>
      </c>
      <c r="O22" s="4">
        <v>7</v>
      </c>
      <c r="P22" s="4">
        <v>1021900</v>
      </c>
      <c r="Q22" s="4">
        <v>624200</v>
      </c>
      <c r="R22" s="5">
        <v>1.83E-2</v>
      </c>
      <c r="S22" s="4">
        <v>1646900</v>
      </c>
      <c r="T22" s="4">
        <f t="shared" si="2"/>
        <v>1378160</v>
      </c>
      <c r="U22" s="4">
        <f t="shared" si="3"/>
        <v>576600</v>
      </c>
      <c r="V22" s="5">
        <v>2.2400000000000003E-2</v>
      </c>
    </row>
    <row r="23" spans="1:22" x14ac:dyDescent="0.2">
      <c r="A23" s="16" t="s">
        <v>323</v>
      </c>
      <c r="B23" s="4">
        <v>10300</v>
      </c>
      <c r="C23" s="4">
        <v>18401</v>
      </c>
      <c r="D23" s="4">
        <v>-8101</v>
      </c>
      <c r="E23" s="4">
        <v>-88150000</v>
      </c>
      <c r="F23" s="4">
        <f t="shared" si="0"/>
        <v>4454848558</v>
      </c>
      <c r="K23" s="24">
        <f t="shared" si="1"/>
        <v>4823039000</v>
      </c>
      <c r="L23" s="4">
        <v>227</v>
      </c>
      <c r="M23" s="4">
        <v>329</v>
      </c>
      <c r="N23" s="4">
        <v>6</v>
      </c>
      <c r="O23" s="4">
        <v>7</v>
      </c>
      <c r="P23" s="4">
        <v>314300</v>
      </c>
      <c r="Q23" s="4">
        <v>417600</v>
      </c>
      <c r="R23" s="5">
        <v>0</v>
      </c>
      <c r="S23" s="4">
        <v>733900</v>
      </c>
      <c r="T23" s="4">
        <f t="shared" si="2"/>
        <v>1684790</v>
      </c>
      <c r="U23" s="4">
        <f t="shared" si="3"/>
        <v>576600</v>
      </c>
      <c r="V23" s="5">
        <v>1.8100000000000002E-2</v>
      </c>
    </row>
    <row r="24" spans="1:22" x14ac:dyDescent="0.2">
      <c r="A24" s="16" t="s">
        <v>322</v>
      </c>
      <c r="B24" s="4">
        <v>23400</v>
      </c>
      <c r="C24" s="4">
        <v>1400</v>
      </c>
      <c r="D24" s="4">
        <v>22000</v>
      </c>
      <c r="E24" s="4">
        <v>234210000</v>
      </c>
      <c r="F24" s="4">
        <f t="shared" si="0"/>
        <v>4542998558</v>
      </c>
      <c r="K24" s="24">
        <f t="shared" si="1"/>
        <v>4823039000</v>
      </c>
      <c r="L24" s="4">
        <v>198</v>
      </c>
      <c r="M24" s="4">
        <v>434</v>
      </c>
      <c r="N24" s="4">
        <v>4</v>
      </c>
      <c r="O24" s="4">
        <v>10</v>
      </c>
      <c r="P24" s="4">
        <v>379700</v>
      </c>
      <c r="Q24" s="4">
        <v>532100</v>
      </c>
      <c r="R24" s="5">
        <v>9.300000000000001E-3</v>
      </c>
      <c r="S24" s="4">
        <v>913000</v>
      </c>
      <c r="T24" s="4">
        <f t="shared" si="2"/>
        <v>1743930</v>
      </c>
      <c r="U24" s="4">
        <f t="shared" si="3"/>
        <v>576600</v>
      </c>
      <c r="V24" s="5">
        <v>3.2000000000000001E-2</v>
      </c>
    </row>
    <row r="25" spans="1:22" x14ac:dyDescent="0.2">
      <c r="A25" s="16" t="s">
        <v>321</v>
      </c>
      <c r="B25" s="4">
        <v>30700</v>
      </c>
      <c r="C25" s="4">
        <v>24600</v>
      </c>
      <c r="D25" s="4">
        <v>6100</v>
      </c>
      <c r="E25" s="4">
        <v>66480000</v>
      </c>
      <c r="F25" s="4">
        <f t="shared" si="0"/>
        <v>4308788558</v>
      </c>
      <c r="K25" s="24">
        <f t="shared" si="1"/>
        <v>4823039000</v>
      </c>
      <c r="L25" s="4">
        <v>249</v>
      </c>
      <c r="M25" s="4">
        <v>389</v>
      </c>
      <c r="N25" s="4">
        <v>4</v>
      </c>
      <c r="O25" s="4">
        <v>14</v>
      </c>
      <c r="P25" s="4">
        <v>294500</v>
      </c>
      <c r="Q25" s="4">
        <v>650800</v>
      </c>
      <c r="R25" s="5">
        <v>-4.5999999999999999E-3</v>
      </c>
      <c r="S25" s="4">
        <v>949200</v>
      </c>
      <c r="T25" s="4">
        <f t="shared" si="2"/>
        <v>1820190</v>
      </c>
      <c r="U25" s="4">
        <f t="shared" si="3"/>
        <v>576600</v>
      </c>
      <c r="V25" s="5">
        <v>2.7200000000000002E-2</v>
      </c>
    </row>
    <row r="26" spans="1:22" x14ac:dyDescent="0.2">
      <c r="A26" s="16" t="s">
        <v>320</v>
      </c>
      <c r="B26" s="4">
        <v>6300</v>
      </c>
      <c r="C26" s="4">
        <v>33900</v>
      </c>
      <c r="D26" s="4">
        <v>-27600</v>
      </c>
      <c r="E26" s="4">
        <v>-303230000</v>
      </c>
      <c r="F26" s="4">
        <f t="shared" si="0"/>
        <v>4242308558</v>
      </c>
      <c r="K26" s="24">
        <f t="shared" si="1"/>
        <v>4823039000</v>
      </c>
      <c r="L26" s="4">
        <v>175</v>
      </c>
      <c r="M26" s="4">
        <v>253</v>
      </c>
      <c r="N26" s="4">
        <v>2</v>
      </c>
      <c r="O26" s="4">
        <v>6</v>
      </c>
      <c r="P26" s="4">
        <v>233700</v>
      </c>
      <c r="Q26" s="4">
        <v>321900</v>
      </c>
      <c r="R26" s="5">
        <v>-1.37E-2</v>
      </c>
      <c r="S26" s="4">
        <v>576600</v>
      </c>
      <c r="T26" s="4">
        <f t="shared" si="2"/>
        <v>2041270</v>
      </c>
      <c r="U26" s="4">
        <f t="shared" si="3"/>
        <v>951500</v>
      </c>
      <c r="V26" s="5">
        <v>2.2599999999999999E-2</v>
      </c>
    </row>
    <row r="27" spans="1:22" x14ac:dyDescent="0.2">
      <c r="A27" s="16" t="s">
        <v>319</v>
      </c>
      <c r="B27" s="4">
        <v>96800</v>
      </c>
      <c r="C27" s="4">
        <v>66700</v>
      </c>
      <c r="D27" s="4">
        <v>30100</v>
      </c>
      <c r="E27" s="4">
        <v>335060000</v>
      </c>
      <c r="F27" s="4">
        <f t="shared" si="0"/>
        <v>4545538558</v>
      </c>
      <c r="K27" s="24">
        <f t="shared" si="1"/>
        <v>4823039000</v>
      </c>
      <c r="L27" s="4">
        <v>418</v>
      </c>
      <c r="M27" s="4">
        <v>249</v>
      </c>
      <c r="N27" s="4">
        <v>8</v>
      </c>
      <c r="O27" s="4">
        <v>5</v>
      </c>
      <c r="P27" s="4">
        <v>629100</v>
      </c>
      <c r="Q27" s="4">
        <v>318700</v>
      </c>
      <c r="R27" s="5">
        <v>3.7599999999999995E-2</v>
      </c>
      <c r="S27" s="4">
        <v>951500</v>
      </c>
      <c r="T27" s="4">
        <f t="shared" si="2"/>
        <v>2268620</v>
      </c>
      <c r="U27" s="4">
        <f t="shared" si="3"/>
        <v>1042200</v>
      </c>
      <c r="V27" s="5">
        <v>2.2700000000000001E-2</v>
      </c>
    </row>
    <row r="28" spans="1:22" x14ac:dyDescent="0.2">
      <c r="A28" s="16" t="s">
        <v>318</v>
      </c>
      <c r="B28" s="4">
        <v>101100</v>
      </c>
      <c r="C28" s="4">
        <v>22900</v>
      </c>
      <c r="D28" s="4">
        <v>78200</v>
      </c>
      <c r="E28" s="4">
        <v>842420000</v>
      </c>
      <c r="F28" s="4">
        <f t="shared" si="0"/>
        <v>4210478558</v>
      </c>
      <c r="K28" s="24">
        <f t="shared" si="1"/>
        <v>4823039000</v>
      </c>
      <c r="L28" s="4">
        <v>218</v>
      </c>
      <c r="M28" s="4">
        <v>557</v>
      </c>
      <c r="N28" s="4">
        <v>7</v>
      </c>
      <c r="O28" s="4">
        <v>22</v>
      </c>
      <c r="P28" s="4">
        <v>336700</v>
      </c>
      <c r="Q28" s="4">
        <v>847000</v>
      </c>
      <c r="R28" s="5">
        <v>-2.3399999999999997E-2</v>
      </c>
      <c r="S28" s="4">
        <v>1183900</v>
      </c>
      <c r="T28" s="4">
        <f t="shared" si="2"/>
        <v>2451350</v>
      </c>
      <c r="U28" s="4">
        <f t="shared" si="3"/>
        <v>1042200</v>
      </c>
      <c r="V28" s="5">
        <v>2.76E-2</v>
      </c>
    </row>
    <row r="29" spans="1:22" x14ac:dyDescent="0.2">
      <c r="A29" s="16" t="s">
        <v>317</v>
      </c>
      <c r="B29" s="4">
        <v>78500</v>
      </c>
      <c r="C29" s="4">
        <v>74600</v>
      </c>
      <c r="D29" s="4">
        <v>3900</v>
      </c>
      <c r="E29" s="4">
        <v>31350000</v>
      </c>
      <c r="F29" s="4">
        <f t="shared" si="0"/>
        <v>3368058558</v>
      </c>
      <c r="K29" s="24">
        <f t="shared" si="1"/>
        <v>4823039000</v>
      </c>
      <c r="L29" s="4">
        <v>326</v>
      </c>
      <c r="M29" s="4">
        <v>384</v>
      </c>
      <c r="N29" s="4">
        <v>6</v>
      </c>
      <c r="O29" s="4">
        <v>10</v>
      </c>
      <c r="P29" s="4">
        <v>375100</v>
      </c>
      <c r="Q29" s="4">
        <v>616500</v>
      </c>
      <c r="R29" s="5">
        <v>2.35E-2</v>
      </c>
      <c r="S29" s="4">
        <v>1042200</v>
      </c>
      <c r="T29" s="4">
        <f t="shared" si="2"/>
        <v>2702410</v>
      </c>
      <c r="U29" s="4">
        <f t="shared" si="3"/>
        <v>1473300</v>
      </c>
      <c r="V29" s="5">
        <v>2.7300000000000001E-2</v>
      </c>
    </row>
    <row r="30" spans="1:22" x14ac:dyDescent="0.2">
      <c r="A30" s="16" t="s">
        <v>316</v>
      </c>
      <c r="B30" s="4">
        <v>251600</v>
      </c>
      <c r="C30" s="4">
        <v>40600</v>
      </c>
      <c r="D30" s="4">
        <v>211000</v>
      </c>
      <c r="E30" s="4">
        <v>2276100000</v>
      </c>
      <c r="F30" s="4">
        <f t="shared" si="0"/>
        <v>3336708558</v>
      </c>
      <c r="K30" s="24">
        <f t="shared" si="1"/>
        <v>4823039000</v>
      </c>
      <c r="L30" s="4">
        <v>526</v>
      </c>
      <c r="M30" s="4">
        <v>830</v>
      </c>
      <c r="N30" s="4">
        <v>18</v>
      </c>
      <c r="O30" s="4">
        <v>23</v>
      </c>
      <c r="P30" s="4">
        <v>980200</v>
      </c>
      <c r="Q30" s="4">
        <v>1382900</v>
      </c>
      <c r="R30" s="5">
        <v>-3.2799999999999996E-2</v>
      </c>
      <c r="S30" s="4">
        <v>2363800</v>
      </c>
      <c r="T30" s="4">
        <f t="shared" si="2"/>
        <v>2724670</v>
      </c>
      <c r="U30" s="4">
        <f t="shared" si="3"/>
        <v>1473300</v>
      </c>
      <c r="V30" s="5">
        <v>4.1100000000000005E-2</v>
      </c>
    </row>
    <row r="31" spans="1:22" x14ac:dyDescent="0.2">
      <c r="A31" s="16" t="s">
        <v>315</v>
      </c>
      <c r="B31" s="4">
        <v>400</v>
      </c>
      <c r="C31" s="4">
        <v>2100</v>
      </c>
      <c r="D31" s="4">
        <v>-1700</v>
      </c>
      <c r="E31" s="4">
        <v>-19010000</v>
      </c>
      <c r="F31" s="4">
        <f t="shared" si="0"/>
        <v>1060608558</v>
      </c>
      <c r="K31" s="24">
        <f t="shared" si="1"/>
        <v>4823039000</v>
      </c>
      <c r="L31" s="4">
        <v>334</v>
      </c>
      <c r="M31" s="4">
        <v>511</v>
      </c>
      <c r="N31" s="4">
        <v>15</v>
      </c>
      <c r="O31" s="4">
        <v>16</v>
      </c>
      <c r="P31" s="4">
        <v>696700</v>
      </c>
      <c r="Q31" s="4">
        <v>776600</v>
      </c>
      <c r="R31" s="5">
        <v>-4.5000000000000005E-3</v>
      </c>
      <c r="S31" s="4">
        <v>1473300</v>
      </c>
      <c r="T31" s="4">
        <f t="shared" si="2"/>
        <v>3460540</v>
      </c>
      <c r="U31" s="4">
        <f t="shared" si="3"/>
        <v>1504400</v>
      </c>
      <c r="V31" s="5">
        <v>2.23E-2</v>
      </c>
    </row>
    <row r="32" spans="1:22" x14ac:dyDescent="0.2">
      <c r="A32" s="16" t="s">
        <v>314</v>
      </c>
      <c r="B32" s="4">
        <v>98600</v>
      </c>
      <c r="C32" s="4">
        <v>84600</v>
      </c>
      <c r="D32" s="4">
        <v>14000</v>
      </c>
      <c r="E32" s="4">
        <v>125660000</v>
      </c>
      <c r="F32" s="4">
        <f t="shared" si="0"/>
        <v>1079618558</v>
      </c>
      <c r="K32" s="24">
        <f t="shared" si="1"/>
        <v>4823039000</v>
      </c>
      <c r="L32" s="4">
        <v>802</v>
      </c>
      <c r="M32" s="4">
        <v>1526</v>
      </c>
      <c r="N32" s="4">
        <v>21</v>
      </c>
      <c r="O32" s="4">
        <v>43</v>
      </c>
      <c r="P32" s="4">
        <v>1143900</v>
      </c>
      <c r="Q32" s="4">
        <v>2362900</v>
      </c>
      <c r="R32" s="5">
        <v>-2.2599999999999999E-2</v>
      </c>
      <c r="S32" s="4">
        <v>3594200</v>
      </c>
      <c r="T32" s="4">
        <f t="shared" si="2"/>
        <v>3345270</v>
      </c>
      <c r="U32" s="4">
        <f t="shared" si="3"/>
        <v>1504400</v>
      </c>
      <c r="V32" s="5">
        <v>5.7599999999999998E-2</v>
      </c>
    </row>
    <row r="33" spans="1:22" x14ac:dyDescent="0.2">
      <c r="A33" s="16" t="s">
        <v>313</v>
      </c>
      <c r="B33" s="4">
        <v>104600</v>
      </c>
      <c r="C33" s="4">
        <v>92800</v>
      </c>
      <c r="D33" s="4">
        <v>11800</v>
      </c>
      <c r="E33" s="4">
        <v>103460000</v>
      </c>
      <c r="F33" s="4">
        <f t="shared" si="0"/>
        <v>953958558</v>
      </c>
      <c r="K33" s="24">
        <f t="shared" si="1"/>
        <v>4823039000</v>
      </c>
      <c r="L33" s="4">
        <v>612</v>
      </c>
      <c r="M33" s="4">
        <v>1324</v>
      </c>
      <c r="N33" s="4">
        <v>18</v>
      </c>
      <c r="O33" s="4">
        <v>59</v>
      </c>
      <c r="P33" s="4">
        <v>914700</v>
      </c>
      <c r="Q33" s="4">
        <v>2831300</v>
      </c>
      <c r="R33" s="5">
        <v>-7.5199999999999989E-2</v>
      </c>
      <c r="S33" s="4">
        <v>3800200</v>
      </c>
      <c r="T33" s="4">
        <f t="shared" si="2"/>
        <v>3280330</v>
      </c>
      <c r="U33" s="4">
        <f t="shared" si="3"/>
        <v>1504400</v>
      </c>
      <c r="V33" s="5">
        <v>8.8800000000000004E-2</v>
      </c>
    </row>
    <row r="34" spans="1:22" x14ac:dyDescent="0.2">
      <c r="A34" s="16" t="s">
        <v>270</v>
      </c>
      <c r="B34" s="4">
        <v>3600</v>
      </c>
      <c r="C34" s="4">
        <v>82500</v>
      </c>
      <c r="D34" s="4">
        <v>-78900</v>
      </c>
      <c r="E34" s="4">
        <v>-957570000</v>
      </c>
      <c r="F34" s="4">
        <f t="shared" si="0"/>
        <v>850498558</v>
      </c>
      <c r="K34" s="24">
        <f t="shared" si="1"/>
        <v>4823039000</v>
      </c>
      <c r="L34" s="4">
        <v>441</v>
      </c>
      <c r="M34" s="4">
        <v>426</v>
      </c>
      <c r="N34" s="4">
        <v>15</v>
      </c>
      <c r="O34" s="4">
        <v>20</v>
      </c>
      <c r="P34" s="4">
        <v>739600</v>
      </c>
      <c r="Q34" s="4">
        <v>712100</v>
      </c>
      <c r="R34" s="5">
        <v>1.26E-2</v>
      </c>
      <c r="S34" s="4">
        <v>1504400</v>
      </c>
      <c r="T34" s="4">
        <f t="shared" si="2"/>
        <v>3357770</v>
      </c>
      <c r="U34" s="4">
        <f t="shared" si="3"/>
        <v>1711800</v>
      </c>
      <c r="V34" s="5">
        <v>2.0499999999999997E-2</v>
      </c>
    </row>
    <row r="35" spans="1:22" x14ac:dyDescent="0.2">
      <c r="A35" s="16" t="s">
        <v>269</v>
      </c>
      <c r="B35" s="4">
        <v>66400</v>
      </c>
      <c r="C35" s="4">
        <v>50200</v>
      </c>
      <c r="D35" s="4">
        <v>16200</v>
      </c>
      <c r="E35" s="4">
        <v>188780000</v>
      </c>
      <c r="F35" s="4">
        <f t="shared" si="0"/>
        <v>1808068558</v>
      </c>
      <c r="K35" s="24">
        <f t="shared" si="1"/>
        <v>4823039000</v>
      </c>
      <c r="L35" s="4">
        <v>490</v>
      </c>
      <c r="M35" s="4">
        <v>607</v>
      </c>
      <c r="N35" s="4">
        <v>7</v>
      </c>
      <c r="O35" s="4">
        <v>19</v>
      </c>
      <c r="P35" s="4">
        <v>682500</v>
      </c>
      <c r="Q35" s="4">
        <v>1027900</v>
      </c>
      <c r="R35" s="5">
        <v>-4.0999999999999995E-3</v>
      </c>
      <c r="S35" s="4">
        <v>1711800</v>
      </c>
      <c r="T35" s="4">
        <f t="shared" si="2"/>
        <v>3686120</v>
      </c>
      <c r="U35" s="4">
        <f t="shared" si="3"/>
        <v>2586400</v>
      </c>
      <c r="V35" s="5">
        <v>2.4700000000000003E-2</v>
      </c>
    </row>
    <row r="36" spans="1:22" x14ac:dyDescent="0.2">
      <c r="A36" s="16" t="s">
        <v>268</v>
      </c>
      <c r="B36" s="4">
        <v>4000</v>
      </c>
      <c r="C36" s="4">
        <v>302500</v>
      </c>
      <c r="D36" s="4">
        <v>-298500</v>
      </c>
      <c r="E36" s="4">
        <v>-3648840000</v>
      </c>
      <c r="F36" s="4">
        <f t="shared" si="0"/>
        <v>1619288558</v>
      </c>
      <c r="K36" s="24">
        <f t="shared" si="1"/>
        <v>4823039000</v>
      </c>
      <c r="L36" s="4">
        <v>560</v>
      </c>
      <c r="M36" s="4">
        <v>1008</v>
      </c>
      <c r="N36" s="4">
        <v>19</v>
      </c>
      <c r="O36" s="4">
        <v>34</v>
      </c>
      <c r="P36" s="4">
        <v>964500</v>
      </c>
      <c r="Q36" s="4">
        <v>1816000</v>
      </c>
      <c r="R36" s="5">
        <v>-2.4799999999999999E-2</v>
      </c>
      <c r="S36" s="4">
        <v>2787400</v>
      </c>
      <c r="T36" s="4">
        <f t="shared" si="2"/>
        <v>3647940</v>
      </c>
      <c r="U36" s="4">
        <f t="shared" si="3"/>
        <v>2586400</v>
      </c>
      <c r="V36" s="5">
        <v>3.2199999999999999E-2</v>
      </c>
    </row>
    <row r="37" spans="1:22" x14ac:dyDescent="0.2">
      <c r="A37" s="16" t="s">
        <v>254</v>
      </c>
      <c r="B37" s="4">
        <v>138700</v>
      </c>
      <c r="C37" s="4">
        <v>376300</v>
      </c>
      <c r="D37" s="4">
        <v>-237600</v>
      </c>
      <c r="E37" s="4">
        <v>-2933970000</v>
      </c>
      <c r="F37" s="4">
        <f t="shared" si="0"/>
        <v>5268128558</v>
      </c>
      <c r="K37" s="24">
        <f t="shared" si="1"/>
        <v>4823039000</v>
      </c>
      <c r="L37" s="4">
        <v>683</v>
      </c>
      <c r="M37" s="4">
        <v>1136</v>
      </c>
      <c r="N37" s="4">
        <v>31</v>
      </c>
      <c r="O37" s="4">
        <v>42</v>
      </c>
      <c r="P37" s="4">
        <v>1220500</v>
      </c>
      <c r="Q37" s="4">
        <v>2003900</v>
      </c>
      <c r="R37" s="5">
        <v>0</v>
      </c>
      <c r="S37" s="4">
        <v>3225000</v>
      </c>
      <c r="T37" s="4">
        <f t="shared" si="2"/>
        <v>3709540</v>
      </c>
      <c r="U37" s="4">
        <f t="shared" si="3"/>
        <v>2441500</v>
      </c>
      <c r="V37" s="5">
        <v>2.8300000000000002E-2</v>
      </c>
    </row>
    <row r="38" spans="1:22" x14ac:dyDescent="0.2">
      <c r="A38" s="16" t="s">
        <v>253</v>
      </c>
      <c r="B38" s="4">
        <v>10000</v>
      </c>
      <c r="C38" s="4">
        <v>1158400</v>
      </c>
      <c r="D38" s="4">
        <v>-1148400</v>
      </c>
      <c r="E38" s="4">
        <v>-14349480000</v>
      </c>
      <c r="F38" s="4">
        <f t="shared" si="0"/>
        <v>8202098558</v>
      </c>
      <c r="K38" s="24">
        <f t="shared" si="1"/>
        <v>4823039000</v>
      </c>
      <c r="L38" s="4">
        <v>665</v>
      </c>
      <c r="M38" s="4">
        <v>970</v>
      </c>
      <c r="N38" s="4">
        <v>23</v>
      </c>
      <c r="O38" s="4">
        <v>59</v>
      </c>
      <c r="P38" s="4">
        <v>964300</v>
      </c>
      <c r="Q38" s="4">
        <v>1883500</v>
      </c>
      <c r="R38" s="5">
        <v>-2.8300000000000002E-2</v>
      </c>
      <c r="S38" s="4">
        <v>3011200</v>
      </c>
      <c r="T38" s="4">
        <f t="shared" si="2"/>
        <v>3789400</v>
      </c>
      <c r="U38" s="4">
        <f t="shared" si="3"/>
        <v>2441500</v>
      </c>
      <c r="V38" s="5">
        <v>3.1400000000000004E-2</v>
      </c>
    </row>
    <row r="39" spans="1:22" x14ac:dyDescent="0.2">
      <c r="A39" s="16" t="s">
        <v>252</v>
      </c>
      <c r="B39" s="4">
        <v>38600</v>
      </c>
      <c r="C39" s="4">
        <v>142800</v>
      </c>
      <c r="D39" s="4">
        <v>-104200</v>
      </c>
      <c r="E39" s="4">
        <v>-1326490000</v>
      </c>
      <c r="F39" s="4">
        <f t="shared" si="0"/>
        <v>22551578558</v>
      </c>
      <c r="K39" s="24">
        <f t="shared" si="1"/>
        <v>4823039000</v>
      </c>
      <c r="L39" s="4">
        <v>817</v>
      </c>
      <c r="M39" s="4">
        <v>872</v>
      </c>
      <c r="N39" s="4">
        <v>49</v>
      </c>
      <c r="O39" s="4">
        <v>51</v>
      </c>
      <c r="P39" s="4">
        <v>1707700</v>
      </c>
      <c r="Q39" s="4">
        <v>1843800</v>
      </c>
      <c r="R39" s="5">
        <v>-3.9000000000000003E-3</v>
      </c>
      <c r="S39" s="4">
        <v>3552800</v>
      </c>
      <c r="T39" s="4">
        <f t="shared" si="2"/>
        <v>3813410</v>
      </c>
      <c r="U39" s="4">
        <f t="shared" si="3"/>
        <v>2278800</v>
      </c>
      <c r="V39" s="5">
        <v>4.24E-2</v>
      </c>
    </row>
    <row r="40" spans="1:22" x14ac:dyDescent="0.2">
      <c r="A40" s="16" t="s">
        <v>251</v>
      </c>
      <c r="B40" s="4">
        <v>6000</v>
      </c>
      <c r="C40" s="4">
        <v>93300</v>
      </c>
      <c r="D40" s="4">
        <v>-87300</v>
      </c>
      <c r="E40" s="4">
        <v>-1119170000</v>
      </c>
      <c r="F40" s="4">
        <f t="shared" si="0"/>
        <v>23878068558</v>
      </c>
      <c r="K40" s="24">
        <f t="shared" si="1"/>
        <v>4823039000</v>
      </c>
      <c r="L40" s="4">
        <v>561</v>
      </c>
      <c r="M40" s="4">
        <v>985</v>
      </c>
      <c r="N40" s="4">
        <v>21</v>
      </c>
      <c r="O40" s="4">
        <v>48</v>
      </c>
      <c r="P40" s="4">
        <v>868600</v>
      </c>
      <c r="Q40" s="4">
        <v>1714600</v>
      </c>
      <c r="R40" s="5">
        <v>-1.9599999999999999E-2</v>
      </c>
      <c r="S40" s="4">
        <v>2586400</v>
      </c>
      <c r="T40" s="4">
        <f t="shared" si="2"/>
        <v>4002580</v>
      </c>
      <c r="U40" s="4">
        <f t="shared" si="3"/>
        <v>2278800</v>
      </c>
      <c r="V40" s="5">
        <v>2.69E-2</v>
      </c>
    </row>
    <row r="41" spans="1:22" x14ac:dyDescent="0.2">
      <c r="A41" s="16" t="s">
        <v>250</v>
      </c>
      <c r="B41" s="4">
        <v>1720800</v>
      </c>
      <c r="C41" s="4">
        <v>23000</v>
      </c>
      <c r="D41" s="4">
        <v>1697800</v>
      </c>
      <c r="E41" s="4">
        <v>22302040000</v>
      </c>
      <c r="F41" s="4">
        <f t="shared" si="0"/>
        <v>24997238558</v>
      </c>
      <c r="K41" s="24">
        <f t="shared" si="1"/>
        <v>4823039000</v>
      </c>
      <c r="L41" s="4">
        <v>2091</v>
      </c>
      <c r="M41" s="4">
        <v>2144</v>
      </c>
      <c r="N41" s="4">
        <v>122</v>
      </c>
      <c r="O41" s="4">
        <v>117</v>
      </c>
      <c r="P41" s="4">
        <v>4299300</v>
      </c>
      <c r="Q41" s="4">
        <v>4174100</v>
      </c>
      <c r="R41" s="5">
        <v>7.8000000000000005E-3</v>
      </c>
      <c r="S41" s="4">
        <v>8832000</v>
      </c>
      <c r="T41" s="4">
        <f t="shared" si="2"/>
        <v>3373340</v>
      </c>
      <c r="U41" s="4">
        <f t="shared" si="3"/>
        <v>2278800</v>
      </c>
      <c r="V41" s="5">
        <v>3.0099999999999998E-2</v>
      </c>
    </row>
    <row r="42" spans="1:22" x14ac:dyDescent="0.2">
      <c r="A42" s="16" t="s">
        <v>249</v>
      </c>
      <c r="B42" s="4">
        <v>69200</v>
      </c>
      <c r="C42" s="4">
        <v>187500</v>
      </c>
      <c r="D42" s="4">
        <v>-118300</v>
      </c>
      <c r="E42" s="4">
        <v>-1510850000</v>
      </c>
      <c r="F42" s="4">
        <f t="shared" si="0"/>
        <v>2695198558</v>
      </c>
      <c r="K42" s="24">
        <f t="shared" si="1"/>
        <v>4823039000</v>
      </c>
      <c r="L42" s="4">
        <v>558</v>
      </c>
      <c r="M42" s="4">
        <v>859</v>
      </c>
      <c r="N42" s="4">
        <v>25</v>
      </c>
      <c r="O42" s="4">
        <v>36</v>
      </c>
      <c r="P42" s="4">
        <v>962100</v>
      </c>
      <c r="Q42" s="4">
        <v>1343600</v>
      </c>
      <c r="R42" s="5">
        <v>0</v>
      </c>
      <c r="S42" s="4">
        <v>2441500</v>
      </c>
      <c r="T42" s="4">
        <f t="shared" si="2"/>
        <v>3306430</v>
      </c>
      <c r="U42" s="4">
        <f t="shared" si="3"/>
        <v>2278800</v>
      </c>
      <c r="V42" s="5">
        <v>2.3199999999999998E-2</v>
      </c>
    </row>
    <row r="43" spans="1:22" x14ac:dyDescent="0.2">
      <c r="A43" s="16" t="s">
        <v>248</v>
      </c>
      <c r="B43" s="4">
        <v>31600</v>
      </c>
      <c r="C43" s="4">
        <v>266100</v>
      </c>
      <c r="D43" s="4">
        <v>-234500</v>
      </c>
      <c r="E43" s="4">
        <v>-2995540000</v>
      </c>
      <c r="F43" s="4">
        <f t="shared" si="0"/>
        <v>4206048558</v>
      </c>
      <c r="K43" s="24">
        <f t="shared" si="1"/>
        <v>4823039000</v>
      </c>
      <c r="L43" s="4">
        <v>635</v>
      </c>
      <c r="M43" s="4">
        <v>725</v>
      </c>
      <c r="N43" s="4">
        <v>53</v>
      </c>
      <c r="O43" s="4">
        <v>44</v>
      </c>
      <c r="P43" s="4">
        <v>1583400</v>
      </c>
      <c r="Q43" s="4">
        <v>1439800</v>
      </c>
      <c r="R43" s="5">
        <v>1.18E-2</v>
      </c>
      <c r="S43" s="4">
        <v>3150800</v>
      </c>
      <c r="T43" s="4">
        <f t="shared" si="2"/>
        <v>3778020</v>
      </c>
      <c r="U43" s="4">
        <f t="shared" si="3"/>
        <v>2278800</v>
      </c>
      <c r="V43" s="5">
        <v>1.9400000000000001E-2</v>
      </c>
    </row>
    <row r="44" spans="1:22" x14ac:dyDescent="0.2">
      <c r="A44" s="16" t="s">
        <v>247</v>
      </c>
      <c r="B44" s="4">
        <v>0</v>
      </c>
      <c r="C44" s="4">
        <v>61000</v>
      </c>
      <c r="D44" s="4">
        <v>-61000</v>
      </c>
      <c r="E44" s="4">
        <v>-783710000</v>
      </c>
      <c r="F44" s="4">
        <f t="shared" si="0"/>
        <v>7201588558</v>
      </c>
      <c r="K44" s="24">
        <f t="shared" si="1"/>
        <v>4823039000</v>
      </c>
      <c r="L44" s="4">
        <v>445</v>
      </c>
      <c r="M44" s="4">
        <v>666</v>
      </c>
      <c r="N44" s="4">
        <v>26</v>
      </c>
      <c r="O44" s="4">
        <v>38</v>
      </c>
      <c r="P44" s="4">
        <v>848800</v>
      </c>
      <c r="Q44" s="4">
        <v>1266500</v>
      </c>
      <c r="R44" s="5">
        <v>-7.8000000000000005E-3</v>
      </c>
      <c r="S44" s="4">
        <v>2278800</v>
      </c>
      <c r="T44" s="4">
        <f t="shared" si="2"/>
        <v>3997430</v>
      </c>
      <c r="U44" s="4">
        <f t="shared" si="3"/>
        <v>2405600</v>
      </c>
      <c r="V44" s="5">
        <v>1.55E-2</v>
      </c>
    </row>
    <row r="45" spans="1:22" x14ac:dyDescent="0.2">
      <c r="A45" s="16" t="s">
        <v>246</v>
      </c>
      <c r="B45" s="4">
        <v>169500</v>
      </c>
      <c r="C45" s="4">
        <v>40400</v>
      </c>
      <c r="D45" s="4">
        <v>129100</v>
      </c>
      <c r="E45" s="4">
        <v>1674022511</v>
      </c>
      <c r="F45" s="4">
        <f t="shared" si="0"/>
        <v>7985298558</v>
      </c>
      <c r="K45" s="24">
        <f t="shared" si="1"/>
        <v>4823039000</v>
      </c>
      <c r="L45" s="4">
        <v>1500</v>
      </c>
      <c r="M45" s="4">
        <v>1166</v>
      </c>
      <c r="N45" s="4">
        <v>82</v>
      </c>
      <c r="O45" s="4">
        <v>38</v>
      </c>
      <c r="P45" s="4">
        <v>2885600</v>
      </c>
      <c r="Q45" s="4">
        <v>1888700</v>
      </c>
      <c r="R45" s="5">
        <v>4.0000000000000001E-3</v>
      </c>
      <c r="S45" s="4">
        <v>4995300</v>
      </c>
      <c r="T45" s="4">
        <f t="shared" si="2"/>
        <v>3946810</v>
      </c>
      <c r="U45" s="4">
        <f t="shared" si="3"/>
        <v>2405600</v>
      </c>
      <c r="V45" s="5">
        <v>2.6699999999999998E-2</v>
      </c>
    </row>
    <row r="46" spans="1:22" x14ac:dyDescent="0.2">
      <c r="A46" s="16" t="s">
        <v>245</v>
      </c>
      <c r="B46" s="4">
        <v>140600</v>
      </c>
      <c r="C46" s="4">
        <v>0</v>
      </c>
      <c r="D46" s="4">
        <v>140600</v>
      </c>
      <c r="E46" s="4">
        <v>1790650000</v>
      </c>
      <c r="F46" s="4">
        <f t="shared" si="0"/>
        <v>6311276047</v>
      </c>
      <c r="K46" s="24">
        <f t="shared" si="1"/>
        <v>4823039000</v>
      </c>
      <c r="L46" s="4">
        <v>490</v>
      </c>
      <c r="M46" s="4">
        <v>689</v>
      </c>
      <c r="N46" s="4">
        <v>29</v>
      </c>
      <c r="O46" s="4">
        <v>36</v>
      </c>
      <c r="P46" s="4">
        <v>1078500</v>
      </c>
      <c r="Q46" s="4">
        <v>1314400</v>
      </c>
      <c r="R46" s="5">
        <v>0</v>
      </c>
      <c r="S46" s="4">
        <v>2405600</v>
      </c>
      <c r="T46" s="4">
        <f t="shared" si="2"/>
        <v>4233900</v>
      </c>
      <c r="U46" s="4">
        <f t="shared" si="3"/>
        <v>2539600</v>
      </c>
      <c r="V46" s="5">
        <v>1.9400000000000001E-2</v>
      </c>
    </row>
    <row r="47" spans="1:22" x14ac:dyDescent="0.2">
      <c r="A47" s="16" t="s">
        <v>244</v>
      </c>
      <c r="B47" s="4">
        <v>2100</v>
      </c>
      <c r="C47" s="4">
        <v>1800</v>
      </c>
      <c r="D47" s="4">
        <v>300</v>
      </c>
      <c r="E47" s="4">
        <v>3810000</v>
      </c>
      <c r="F47" s="4">
        <f t="shared" ref="F47:F73" si="4">E47+F48</f>
        <v>4520626047</v>
      </c>
      <c r="K47" s="24">
        <f t="shared" ref="K47:K73" si="5">K48+J47</f>
        <v>4823039000</v>
      </c>
      <c r="L47" s="4">
        <v>1146</v>
      </c>
      <c r="M47" s="4">
        <v>731</v>
      </c>
      <c r="N47" s="4">
        <v>66</v>
      </c>
      <c r="O47" s="4">
        <v>43</v>
      </c>
      <c r="P47" s="4">
        <v>2372100</v>
      </c>
      <c r="Q47" s="4">
        <v>1468900</v>
      </c>
      <c r="R47" s="5">
        <v>2.8199999999999999E-2</v>
      </c>
      <c r="S47" s="4">
        <v>3841000</v>
      </c>
      <c r="T47" s="4">
        <f t="shared" si="2"/>
        <v>4248040</v>
      </c>
      <c r="U47" s="4">
        <f t="shared" ref="U47:U73" si="6">MIN(S48:S52)</f>
        <v>1772400</v>
      </c>
      <c r="V47" s="5">
        <v>5.3699999999999998E-2</v>
      </c>
    </row>
    <row r="48" spans="1:22" x14ac:dyDescent="0.2">
      <c r="A48" s="16" t="s">
        <v>243</v>
      </c>
      <c r="B48" s="4">
        <v>40400</v>
      </c>
      <c r="C48" s="4">
        <v>44500</v>
      </c>
      <c r="D48" s="4">
        <v>-4100</v>
      </c>
      <c r="E48" s="4">
        <v>-53790000</v>
      </c>
      <c r="F48" s="4">
        <f t="shared" si="4"/>
        <v>4516816047</v>
      </c>
      <c r="K48" s="24">
        <f t="shared" si="5"/>
        <v>4823039000</v>
      </c>
      <c r="L48" s="4">
        <v>835</v>
      </c>
      <c r="M48" s="4">
        <v>1120</v>
      </c>
      <c r="N48" s="4">
        <v>27</v>
      </c>
      <c r="O48" s="4">
        <v>63</v>
      </c>
      <c r="P48" s="4">
        <v>1552000</v>
      </c>
      <c r="Q48" s="4">
        <v>2256900</v>
      </c>
      <c r="R48" s="5">
        <v>-1.2E-2</v>
      </c>
      <c r="S48" s="4">
        <v>3809800</v>
      </c>
      <c r="T48" s="4">
        <f t="shared" si="2"/>
        <v>4747460</v>
      </c>
      <c r="U48" s="4">
        <f t="shared" si="6"/>
        <v>1772400</v>
      </c>
      <c r="V48" s="5">
        <v>3.5099999999999999E-2</v>
      </c>
    </row>
    <row r="49" spans="1:22" x14ac:dyDescent="0.2">
      <c r="A49" s="16" t="s">
        <v>236</v>
      </c>
      <c r="B49" s="4">
        <v>69300</v>
      </c>
      <c r="C49" s="4">
        <v>5500</v>
      </c>
      <c r="D49" s="4">
        <v>63800</v>
      </c>
      <c r="E49" s="4">
        <v>800210000</v>
      </c>
      <c r="F49" s="4">
        <f t="shared" si="4"/>
        <v>4570606047</v>
      </c>
      <c r="K49" s="24">
        <f t="shared" si="5"/>
        <v>4823039000</v>
      </c>
      <c r="L49" s="4">
        <v>768</v>
      </c>
      <c r="M49" s="4">
        <v>1131</v>
      </c>
      <c r="N49" s="4">
        <v>48</v>
      </c>
      <c r="O49" s="4">
        <v>61</v>
      </c>
      <c r="P49" s="4">
        <v>1653800</v>
      </c>
      <c r="Q49" s="4">
        <v>2025100</v>
      </c>
      <c r="R49" s="5">
        <v>-1.1899999999999999E-2</v>
      </c>
      <c r="S49" s="4">
        <v>3792900</v>
      </c>
      <c r="T49" s="4">
        <f t="shared" si="2"/>
        <v>4780700</v>
      </c>
      <c r="U49" s="4">
        <f t="shared" si="6"/>
        <v>1772400</v>
      </c>
      <c r="V49" s="5">
        <v>2.35E-2</v>
      </c>
    </row>
    <row r="50" spans="1:22" x14ac:dyDescent="0.2">
      <c r="A50" s="16" t="s">
        <v>235</v>
      </c>
      <c r="B50" s="4">
        <v>229800</v>
      </c>
      <c r="C50" s="4">
        <v>105500</v>
      </c>
      <c r="D50" s="4">
        <v>124300</v>
      </c>
      <c r="E50" s="4">
        <v>1557270000</v>
      </c>
      <c r="F50" s="4">
        <f t="shared" si="4"/>
        <v>3770396047</v>
      </c>
      <c r="K50" s="24">
        <f t="shared" si="5"/>
        <v>4823039000</v>
      </c>
      <c r="L50" s="4">
        <v>1159</v>
      </c>
      <c r="M50" s="4">
        <v>1108</v>
      </c>
      <c r="N50" s="4">
        <v>64</v>
      </c>
      <c r="O50" s="4">
        <v>48</v>
      </c>
      <c r="P50" s="4">
        <v>2431700</v>
      </c>
      <c r="Q50" s="4">
        <v>1954800</v>
      </c>
      <c r="R50" s="5">
        <v>2.8300000000000002E-2</v>
      </c>
      <c r="S50" s="4">
        <v>4478100</v>
      </c>
      <c r="T50" s="4">
        <f t="shared" si="2"/>
        <v>4581910</v>
      </c>
      <c r="U50" s="4">
        <f t="shared" si="6"/>
        <v>1772400</v>
      </c>
      <c r="V50" s="5">
        <v>4.2500000000000003E-2</v>
      </c>
    </row>
    <row r="51" spans="1:22" x14ac:dyDescent="0.2">
      <c r="A51" s="16" t="s">
        <v>234</v>
      </c>
      <c r="B51" s="4">
        <v>255300</v>
      </c>
      <c r="C51" s="4">
        <v>3200</v>
      </c>
      <c r="D51" s="4">
        <v>252100</v>
      </c>
      <c r="E51" s="4">
        <v>3102880000</v>
      </c>
      <c r="F51" s="4">
        <f t="shared" si="4"/>
        <v>2213126047</v>
      </c>
      <c r="K51" s="24">
        <f t="shared" si="5"/>
        <v>4823039000</v>
      </c>
      <c r="L51" s="4">
        <v>617</v>
      </c>
      <c r="M51" s="4">
        <v>558</v>
      </c>
      <c r="N51" s="4">
        <v>42</v>
      </c>
      <c r="O51" s="4">
        <v>29</v>
      </c>
      <c r="P51" s="4">
        <v>1155400</v>
      </c>
      <c r="Q51" s="4">
        <v>1250400</v>
      </c>
      <c r="R51" s="5">
        <v>1.23E-2</v>
      </c>
      <c r="S51" s="4">
        <v>2539600</v>
      </c>
      <c r="T51" s="4">
        <f t="shared" si="2"/>
        <v>4711440</v>
      </c>
      <c r="U51" s="4">
        <f t="shared" si="6"/>
        <v>1772400</v>
      </c>
      <c r="V51" s="5">
        <v>3.2099999999999997E-2</v>
      </c>
    </row>
    <row r="52" spans="1:22" x14ac:dyDescent="0.2">
      <c r="A52" s="16" t="s">
        <v>233</v>
      </c>
      <c r="B52" s="4">
        <v>49900</v>
      </c>
      <c r="C52" s="4">
        <v>17900</v>
      </c>
      <c r="D52" s="4">
        <v>32000</v>
      </c>
      <c r="E52" s="4">
        <v>387010000</v>
      </c>
      <c r="F52" s="4">
        <f t="shared" si="4"/>
        <v>-889753953</v>
      </c>
      <c r="K52" s="24">
        <f t="shared" si="5"/>
        <v>4823039000</v>
      </c>
      <c r="L52" s="4">
        <v>507</v>
      </c>
      <c r="M52" s="4">
        <v>594</v>
      </c>
      <c r="N52" s="4">
        <v>13</v>
      </c>
      <c r="O52" s="4">
        <v>18</v>
      </c>
      <c r="P52" s="4">
        <v>726600</v>
      </c>
      <c r="Q52" s="4">
        <v>919600</v>
      </c>
      <c r="R52" s="5">
        <v>4.0999999999999995E-3</v>
      </c>
      <c r="S52" s="4">
        <v>1772400</v>
      </c>
      <c r="T52" s="4">
        <f t="shared" si="2"/>
        <v>4984330</v>
      </c>
      <c r="U52" s="4">
        <f t="shared" si="6"/>
        <v>3982400</v>
      </c>
      <c r="V52" s="5">
        <v>1.6200000000000003E-2</v>
      </c>
    </row>
    <row r="53" spans="1:22" x14ac:dyDescent="0.2">
      <c r="A53" s="16" t="s">
        <v>232</v>
      </c>
      <c r="B53" s="4">
        <v>212300</v>
      </c>
      <c r="C53" s="4">
        <v>405100</v>
      </c>
      <c r="D53" s="4">
        <v>-192800</v>
      </c>
      <c r="E53" s="4">
        <v>-2423260000</v>
      </c>
      <c r="F53" s="4">
        <f t="shared" si="4"/>
        <v>-1276763953</v>
      </c>
      <c r="G53" s="4">
        <v>0</v>
      </c>
      <c r="H53" s="4">
        <v>0</v>
      </c>
      <c r="I53" s="4">
        <v>0</v>
      </c>
      <c r="J53" s="4">
        <v>-4845061000</v>
      </c>
      <c r="K53" s="24">
        <f t="shared" si="5"/>
        <v>4823039000</v>
      </c>
      <c r="L53" s="4">
        <v>1131</v>
      </c>
      <c r="M53" s="4">
        <v>2522</v>
      </c>
      <c r="N53" s="4">
        <v>72</v>
      </c>
      <c r="O53" s="4">
        <v>136</v>
      </c>
      <c r="P53" s="4">
        <v>2311700</v>
      </c>
      <c r="Q53" s="4">
        <v>4953100</v>
      </c>
      <c r="R53" s="5">
        <v>-5.3200000000000004E-2</v>
      </c>
      <c r="S53" s="4">
        <v>7866700</v>
      </c>
      <c r="T53" s="4">
        <f t="shared" si="2"/>
        <v>4682760</v>
      </c>
      <c r="U53" s="4">
        <f t="shared" si="6"/>
        <v>3982400</v>
      </c>
      <c r="V53" s="5">
        <v>6.9800000000000001E-2</v>
      </c>
    </row>
    <row r="54" spans="1:22" x14ac:dyDescent="0.2">
      <c r="A54" s="16" t="s">
        <v>231</v>
      </c>
      <c r="B54" s="4">
        <v>500</v>
      </c>
      <c r="C54" s="4">
        <v>1034900</v>
      </c>
      <c r="D54" s="4">
        <v>-1034400</v>
      </c>
      <c r="E54" s="4">
        <v>-13266210000</v>
      </c>
      <c r="F54" s="4">
        <f t="shared" si="4"/>
        <v>1146496047</v>
      </c>
      <c r="K54" s="24">
        <f t="shared" si="5"/>
        <v>9668100000</v>
      </c>
      <c r="L54" s="4">
        <v>751</v>
      </c>
      <c r="M54" s="4">
        <v>1381</v>
      </c>
      <c r="N54" s="4">
        <v>38</v>
      </c>
      <c r="O54" s="4">
        <v>105</v>
      </c>
      <c r="P54" s="4">
        <v>1456600</v>
      </c>
      <c r="Q54" s="4">
        <v>3015300</v>
      </c>
      <c r="R54" s="5">
        <v>-1.1599999999999999E-2</v>
      </c>
      <c r="S54" s="4">
        <v>4472900</v>
      </c>
      <c r="T54" s="4">
        <f t="shared" si="2"/>
        <v>4527150</v>
      </c>
      <c r="U54" s="4">
        <f t="shared" si="6"/>
        <v>3982400</v>
      </c>
      <c r="V54" s="5">
        <v>2.69E-2</v>
      </c>
    </row>
    <row r="55" spans="1:22" x14ac:dyDescent="0.2">
      <c r="A55" s="16" t="s">
        <v>230</v>
      </c>
      <c r="B55" s="4">
        <v>3200</v>
      </c>
      <c r="C55" s="4">
        <v>1336300</v>
      </c>
      <c r="D55" s="4">
        <v>-1333100</v>
      </c>
      <c r="E55" s="4">
        <v>-17381190000</v>
      </c>
      <c r="F55" s="4">
        <f t="shared" si="4"/>
        <v>14412706047</v>
      </c>
      <c r="G55" s="4">
        <v>0</v>
      </c>
      <c r="H55" s="4">
        <v>0</v>
      </c>
      <c r="I55" s="4">
        <v>0</v>
      </c>
      <c r="J55" s="4">
        <v>4834050000</v>
      </c>
      <c r="K55" s="24">
        <f t="shared" si="5"/>
        <v>9668100000</v>
      </c>
      <c r="L55" s="4">
        <v>778</v>
      </c>
      <c r="M55" s="4">
        <v>1366</v>
      </c>
      <c r="N55" s="4">
        <v>58</v>
      </c>
      <c r="O55" s="4">
        <v>73</v>
      </c>
      <c r="P55" s="4">
        <v>1814500</v>
      </c>
      <c r="Q55" s="4">
        <v>2657300</v>
      </c>
      <c r="R55" s="5">
        <v>-1.9199999999999998E-2</v>
      </c>
      <c r="S55" s="4">
        <v>4489100</v>
      </c>
      <c r="T55" s="4">
        <f t="shared" si="2"/>
        <v>4647120</v>
      </c>
      <c r="U55" s="4">
        <f t="shared" si="6"/>
        <v>2490200</v>
      </c>
      <c r="V55" s="5">
        <v>3.39E-2</v>
      </c>
    </row>
    <row r="56" spans="1:22" x14ac:dyDescent="0.2">
      <c r="A56" s="16" t="s">
        <v>229</v>
      </c>
      <c r="B56" s="4">
        <v>307300</v>
      </c>
      <c r="C56" s="4">
        <v>49100</v>
      </c>
      <c r="D56" s="4">
        <v>258200</v>
      </c>
      <c r="E56" s="4">
        <v>3379270000</v>
      </c>
      <c r="F56" s="4">
        <f t="shared" si="4"/>
        <v>31793896047</v>
      </c>
      <c r="G56" s="4">
        <v>366800</v>
      </c>
      <c r="H56" s="4">
        <v>0</v>
      </c>
      <c r="I56" s="4">
        <v>366800</v>
      </c>
      <c r="J56" s="4">
        <v>4834050000</v>
      </c>
      <c r="K56" s="24">
        <f t="shared" si="5"/>
        <v>4834050000</v>
      </c>
      <c r="L56" s="4">
        <v>1342</v>
      </c>
      <c r="M56" s="4">
        <v>898</v>
      </c>
      <c r="N56" s="4">
        <v>82</v>
      </c>
      <c r="O56" s="4">
        <v>67</v>
      </c>
      <c r="P56" s="4">
        <v>3089700</v>
      </c>
      <c r="Q56" s="4">
        <v>2221600</v>
      </c>
      <c r="R56" s="5">
        <v>3.1200000000000002E-2</v>
      </c>
      <c r="S56" s="4">
        <v>5276500</v>
      </c>
      <c r="T56" s="4">
        <f t="shared" si="2"/>
        <v>4587940</v>
      </c>
      <c r="U56" s="4">
        <f t="shared" si="6"/>
        <v>2490200</v>
      </c>
      <c r="V56" s="5">
        <v>4.1100000000000005E-2</v>
      </c>
    </row>
    <row r="57" spans="1:22" x14ac:dyDescent="0.2">
      <c r="A57" s="16" t="s">
        <v>228</v>
      </c>
      <c r="B57" s="4">
        <v>493700</v>
      </c>
      <c r="C57" s="4">
        <v>0</v>
      </c>
      <c r="D57" s="4">
        <v>493700</v>
      </c>
      <c r="E57" s="4">
        <v>6378830000</v>
      </c>
      <c r="F57" s="4">
        <f t="shared" si="4"/>
        <v>28414626047</v>
      </c>
      <c r="K57" s="24">
        <f t="shared" si="5"/>
        <v>0</v>
      </c>
      <c r="L57" s="4">
        <v>599</v>
      </c>
      <c r="M57" s="4">
        <v>1057</v>
      </c>
      <c r="N57" s="4">
        <v>37</v>
      </c>
      <c r="O57" s="4">
        <v>96</v>
      </c>
      <c r="P57" s="4">
        <v>1283800</v>
      </c>
      <c r="Q57" s="4">
        <v>2604600</v>
      </c>
      <c r="R57" s="5">
        <v>-1.1599999999999999E-2</v>
      </c>
      <c r="S57" s="4">
        <v>3982400</v>
      </c>
      <c r="T57" s="4">
        <f t="shared" si="2"/>
        <v>4556140</v>
      </c>
      <c r="U57" s="4">
        <f t="shared" si="6"/>
        <v>2490200</v>
      </c>
      <c r="V57" s="5">
        <v>2.69E-2</v>
      </c>
    </row>
    <row r="58" spans="1:22" x14ac:dyDescent="0.2">
      <c r="A58" s="16" t="s">
        <v>227</v>
      </c>
      <c r="B58" s="4">
        <v>1883402</v>
      </c>
      <c r="C58" s="4">
        <v>83401</v>
      </c>
      <c r="D58" s="4">
        <v>1800001</v>
      </c>
      <c r="E58" s="4">
        <v>23549450000</v>
      </c>
      <c r="F58" s="4">
        <f t="shared" si="4"/>
        <v>22035796047</v>
      </c>
      <c r="K58" s="24">
        <f t="shared" si="5"/>
        <v>0</v>
      </c>
      <c r="L58" s="4">
        <v>2009</v>
      </c>
      <c r="M58" s="4">
        <v>1798</v>
      </c>
      <c r="N58" s="4">
        <v>151</v>
      </c>
      <c r="O58" s="4">
        <v>120</v>
      </c>
      <c r="P58" s="4">
        <v>4730700</v>
      </c>
      <c r="Q58" s="4">
        <v>3939300</v>
      </c>
      <c r="R58" s="5">
        <v>4.8399999999999999E-2</v>
      </c>
      <c r="S58" s="4">
        <v>8804000</v>
      </c>
      <c r="T58" s="4">
        <f t="shared" si="2"/>
        <v>4734910</v>
      </c>
      <c r="U58" s="4">
        <f t="shared" si="6"/>
        <v>2490200</v>
      </c>
      <c r="V58" s="5">
        <v>4.1599999999999998E-2</v>
      </c>
    </row>
    <row r="59" spans="1:22" x14ac:dyDescent="0.2">
      <c r="A59" s="16" t="s">
        <v>226</v>
      </c>
      <c r="B59" s="4">
        <v>111700</v>
      </c>
      <c r="C59" s="4">
        <v>38800</v>
      </c>
      <c r="D59" s="4">
        <v>72900</v>
      </c>
      <c r="E59" s="4">
        <v>918310000</v>
      </c>
      <c r="F59" s="4">
        <f t="shared" si="4"/>
        <v>-1513653953</v>
      </c>
      <c r="K59" s="24">
        <f t="shared" si="5"/>
        <v>0</v>
      </c>
      <c r="L59" s="4">
        <v>635</v>
      </c>
      <c r="M59" s="4">
        <v>1303</v>
      </c>
      <c r="N59" s="4">
        <v>33</v>
      </c>
      <c r="O59" s="4">
        <v>88</v>
      </c>
      <c r="P59" s="4">
        <v>1169900</v>
      </c>
      <c r="Q59" s="4">
        <v>2953100</v>
      </c>
      <c r="R59" s="5">
        <v>-2.41E-2</v>
      </c>
      <c r="S59" s="4">
        <v>4125300</v>
      </c>
      <c r="T59" s="4">
        <f t="shared" si="2"/>
        <v>5144990</v>
      </c>
      <c r="U59" s="4">
        <f t="shared" si="6"/>
        <v>2490200</v>
      </c>
      <c r="V59" s="5">
        <v>3.1300000000000001E-2</v>
      </c>
    </row>
    <row r="60" spans="1:22" x14ac:dyDescent="0.2">
      <c r="A60" s="16" t="s">
        <v>225</v>
      </c>
      <c r="B60" s="4">
        <v>70400</v>
      </c>
      <c r="C60" s="4">
        <v>58500</v>
      </c>
      <c r="D60" s="4">
        <v>11900</v>
      </c>
      <c r="E60" s="4">
        <v>151860000</v>
      </c>
      <c r="F60" s="4">
        <f t="shared" si="4"/>
        <v>-2431963953</v>
      </c>
      <c r="K60" s="24">
        <f t="shared" si="5"/>
        <v>0</v>
      </c>
      <c r="L60" s="4">
        <v>602</v>
      </c>
      <c r="M60" s="4">
        <v>545</v>
      </c>
      <c r="N60" s="4">
        <v>31</v>
      </c>
      <c r="O60" s="4">
        <v>40</v>
      </c>
      <c r="P60" s="4">
        <v>1139100</v>
      </c>
      <c r="Q60" s="4">
        <v>1274500</v>
      </c>
      <c r="R60" s="5">
        <v>8.0000000000000002E-3</v>
      </c>
      <c r="S60" s="4">
        <v>2490200</v>
      </c>
      <c r="T60" s="4">
        <f t="shared" si="2"/>
        <v>5103180</v>
      </c>
      <c r="U60" s="4">
        <f t="shared" si="6"/>
        <v>2916800</v>
      </c>
      <c r="V60" s="5">
        <v>1.9599999999999999E-2</v>
      </c>
    </row>
    <row r="61" spans="1:22" x14ac:dyDescent="0.2">
      <c r="A61" s="16" t="s">
        <v>224</v>
      </c>
      <c r="B61" s="4">
        <v>36500</v>
      </c>
      <c r="C61" s="4">
        <v>34300</v>
      </c>
      <c r="D61" s="4">
        <v>2200</v>
      </c>
      <c r="E61" s="4">
        <v>24350000</v>
      </c>
      <c r="F61" s="4">
        <f t="shared" si="4"/>
        <v>-2583823953</v>
      </c>
      <c r="K61" s="24">
        <f t="shared" si="5"/>
        <v>0</v>
      </c>
      <c r="L61" s="4">
        <v>543</v>
      </c>
      <c r="M61" s="4">
        <v>1083</v>
      </c>
      <c r="N61" s="4">
        <v>21</v>
      </c>
      <c r="O61" s="4">
        <v>71</v>
      </c>
      <c r="P61" s="4">
        <v>950200</v>
      </c>
      <c r="Q61" s="4">
        <v>2372100</v>
      </c>
      <c r="R61" s="5">
        <v>-2.3799999999999998E-2</v>
      </c>
      <c r="S61" s="4">
        <v>3834900</v>
      </c>
      <c r="T61" s="4">
        <f t="shared" si="2"/>
        <v>4917760</v>
      </c>
      <c r="U61" s="4">
        <f t="shared" si="6"/>
        <v>2916800</v>
      </c>
      <c r="V61" s="5">
        <v>3.1099999999999999E-2</v>
      </c>
    </row>
    <row r="62" spans="1:22" x14ac:dyDescent="0.2">
      <c r="A62" s="16" t="s">
        <v>223</v>
      </c>
      <c r="B62" s="4">
        <v>104000</v>
      </c>
      <c r="C62" s="4">
        <v>110800</v>
      </c>
      <c r="D62" s="4">
        <v>-6800</v>
      </c>
      <c r="E62" s="4">
        <v>-99020000</v>
      </c>
      <c r="F62" s="4">
        <f t="shared" si="4"/>
        <v>-2608173953</v>
      </c>
      <c r="K62" s="24">
        <f t="shared" si="5"/>
        <v>0</v>
      </c>
      <c r="L62" s="4">
        <v>1249</v>
      </c>
      <c r="M62" s="4">
        <v>1150</v>
      </c>
      <c r="N62" s="4">
        <v>49</v>
      </c>
      <c r="O62" s="4">
        <v>64</v>
      </c>
      <c r="P62" s="4">
        <v>2111800</v>
      </c>
      <c r="Q62" s="4">
        <v>2206000</v>
      </c>
      <c r="R62" s="5">
        <v>7.9000000000000008E-3</v>
      </c>
      <c r="S62" s="4">
        <v>4501300</v>
      </c>
      <c r="T62" s="4">
        <f t="shared" si="2"/>
        <v>4647290</v>
      </c>
      <c r="U62" s="4">
        <f t="shared" si="6"/>
        <v>2916800</v>
      </c>
      <c r="V62" s="5">
        <v>3.44E-2</v>
      </c>
    </row>
    <row r="63" spans="1:22" x14ac:dyDescent="0.2">
      <c r="A63" s="16" t="s">
        <v>222</v>
      </c>
      <c r="B63" s="4">
        <v>73000</v>
      </c>
      <c r="C63" s="4">
        <v>211500</v>
      </c>
      <c r="D63" s="4">
        <v>-138500</v>
      </c>
      <c r="E63" s="4">
        <v>-1766960000</v>
      </c>
      <c r="F63" s="4">
        <f t="shared" si="4"/>
        <v>-2509153953</v>
      </c>
      <c r="K63" s="24">
        <f t="shared" si="5"/>
        <v>0</v>
      </c>
      <c r="L63" s="4">
        <v>914</v>
      </c>
      <c r="M63" s="4">
        <v>1087</v>
      </c>
      <c r="N63" s="4">
        <v>58</v>
      </c>
      <c r="O63" s="4">
        <v>74</v>
      </c>
      <c r="P63" s="4">
        <v>2155900</v>
      </c>
      <c r="Q63" s="4">
        <v>2455100</v>
      </c>
      <c r="R63" s="5">
        <v>1.5900000000000001E-2</v>
      </c>
      <c r="S63" s="4">
        <v>4851000</v>
      </c>
      <c r="T63" s="4">
        <f t="shared" si="2"/>
        <v>4374260</v>
      </c>
      <c r="U63" s="4">
        <f t="shared" si="6"/>
        <v>2916800</v>
      </c>
      <c r="V63" s="5">
        <v>2.3199999999999998E-2</v>
      </c>
    </row>
    <row r="64" spans="1:22" x14ac:dyDescent="0.2">
      <c r="A64" s="16" t="s">
        <v>221</v>
      </c>
      <c r="B64" s="4">
        <v>76900</v>
      </c>
      <c r="C64" s="4">
        <v>222200</v>
      </c>
      <c r="D64" s="4">
        <v>-145300</v>
      </c>
      <c r="E64" s="4">
        <v>-1816140000</v>
      </c>
      <c r="F64" s="4">
        <f t="shared" si="4"/>
        <v>-742193953</v>
      </c>
      <c r="K64" s="24">
        <f t="shared" si="5"/>
        <v>0</v>
      </c>
      <c r="L64" s="4">
        <v>642</v>
      </c>
      <c r="M64" s="4">
        <v>928</v>
      </c>
      <c r="N64" s="4">
        <v>23</v>
      </c>
      <c r="O64" s="4">
        <v>48</v>
      </c>
      <c r="P64" s="4">
        <v>1022600</v>
      </c>
      <c r="Q64" s="4">
        <v>1744800</v>
      </c>
      <c r="R64" s="5">
        <v>8.0000000000000002E-3</v>
      </c>
      <c r="S64" s="4">
        <v>2916800</v>
      </c>
      <c r="T64" s="4">
        <f t="shared" si="2"/>
        <v>4229170</v>
      </c>
      <c r="U64" s="4">
        <f t="shared" si="6"/>
        <v>3664400</v>
      </c>
      <c r="V64" s="5">
        <v>1.9799999999999998E-2</v>
      </c>
    </row>
    <row r="65" spans="1:22" x14ac:dyDescent="0.2">
      <c r="A65" s="16" t="s">
        <v>220</v>
      </c>
      <c r="B65" s="4">
        <v>23900</v>
      </c>
      <c r="C65" s="4">
        <v>731600</v>
      </c>
      <c r="D65" s="4">
        <v>-707700</v>
      </c>
      <c r="E65" s="4">
        <v>-8916080000</v>
      </c>
      <c r="F65" s="4">
        <f t="shared" si="4"/>
        <v>1073946047</v>
      </c>
      <c r="K65" s="24">
        <f t="shared" si="5"/>
        <v>0</v>
      </c>
      <c r="L65" s="4">
        <v>1169</v>
      </c>
      <c r="M65" s="4">
        <v>1339</v>
      </c>
      <c r="N65" s="4">
        <v>80</v>
      </c>
      <c r="O65" s="4">
        <v>88</v>
      </c>
      <c r="P65" s="4">
        <v>2623600</v>
      </c>
      <c r="Q65" s="4">
        <v>2940500</v>
      </c>
      <c r="R65" s="5">
        <v>0</v>
      </c>
      <c r="S65" s="4">
        <v>5688800</v>
      </c>
      <c r="T65" s="4">
        <f t="shared" si="2"/>
        <v>4008210</v>
      </c>
      <c r="U65" s="4">
        <f t="shared" si="6"/>
        <v>2072100</v>
      </c>
      <c r="V65" s="5">
        <v>4.2900000000000001E-2</v>
      </c>
    </row>
    <row r="66" spans="1:22" x14ac:dyDescent="0.2">
      <c r="A66" s="16" t="s">
        <v>219</v>
      </c>
      <c r="B66" s="4">
        <v>96100</v>
      </c>
      <c r="C66" s="4">
        <v>436900</v>
      </c>
      <c r="D66" s="4">
        <v>-340800</v>
      </c>
      <c r="E66" s="4">
        <v>-4254310000</v>
      </c>
      <c r="F66" s="4">
        <f t="shared" si="4"/>
        <v>9990026047</v>
      </c>
      <c r="K66" s="24">
        <f t="shared" si="5"/>
        <v>0</v>
      </c>
      <c r="L66" s="4">
        <v>802</v>
      </c>
      <c r="M66" s="4">
        <v>1521</v>
      </c>
      <c r="N66" s="4">
        <v>36</v>
      </c>
      <c r="O66" s="4">
        <v>84</v>
      </c>
      <c r="P66" s="4">
        <v>1533600</v>
      </c>
      <c r="Q66" s="4">
        <v>3055200</v>
      </c>
      <c r="R66" s="5">
        <v>-7.9000000000000008E-3</v>
      </c>
      <c r="S66" s="4">
        <v>4684700</v>
      </c>
      <c r="T66" s="4">
        <f t="shared" si="2"/>
        <v>3629370</v>
      </c>
      <c r="U66" s="4">
        <f t="shared" si="6"/>
        <v>1980700</v>
      </c>
      <c r="V66" s="5">
        <v>3.9300000000000002E-2</v>
      </c>
    </row>
    <row r="67" spans="1:22" x14ac:dyDescent="0.2">
      <c r="A67" s="16" t="s">
        <v>218</v>
      </c>
      <c r="B67" s="4">
        <v>43900</v>
      </c>
      <c r="C67" s="4">
        <v>422600</v>
      </c>
      <c r="D67" s="4">
        <v>-378700</v>
      </c>
      <c r="E67" s="4">
        <v>-4816450000</v>
      </c>
      <c r="F67" s="4">
        <f t="shared" si="4"/>
        <v>14244336047</v>
      </c>
      <c r="K67" s="24">
        <f t="shared" si="5"/>
        <v>0</v>
      </c>
      <c r="L67" s="4">
        <v>996</v>
      </c>
      <c r="M67" s="4">
        <v>1224</v>
      </c>
      <c r="N67" s="4">
        <v>31</v>
      </c>
      <c r="O67" s="4">
        <v>53</v>
      </c>
      <c r="P67" s="4">
        <v>1512400</v>
      </c>
      <c r="Q67" s="4">
        <v>2079000</v>
      </c>
      <c r="R67" s="5">
        <v>-3.9000000000000003E-3</v>
      </c>
      <c r="S67" s="4">
        <v>3664400</v>
      </c>
      <c r="T67" s="4">
        <f t="shared" si="2"/>
        <v>3358760</v>
      </c>
      <c r="U67" s="4">
        <f t="shared" si="6"/>
        <v>1796600</v>
      </c>
      <c r="V67" s="5">
        <v>3.8800000000000001E-2</v>
      </c>
    </row>
    <row r="68" spans="1:22" x14ac:dyDescent="0.2">
      <c r="A68" s="16" t="s">
        <v>217</v>
      </c>
      <c r="B68" s="4">
        <v>386900</v>
      </c>
      <c r="C68" s="4">
        <v>161700</v>
      </c>
      <c r="D68" s="4">
        <v>225200</v>
      </c>
      <c r="E68" s="4">
        <v>2812690000</v>
      </c>
      <c r="F68" s="4">
        <f t="shared" si="4"/>
        <v>19060786047</v>
      </c>
      <c r="K68" s="24">
        <f t="shared" si="5"/>
        <v>0</v>
      </c>
      <c r="L68" s="4">
        <v>3485</v>
      </c>
      <c r="M68" s="4">
        <v>1268</v>
      </c>
      <c r="N68" s="4">
        <v>216</v>
      </c>
      <c r="O68" s="4">
        <v>78</v>
      </c>
      <c r="P68" s="4">
        <v>7883300</v>
      </c>
      <c r="Q68" s="4">
        <v>2702700</v>
      </c>
      <c r="R68" s="5">
        <v>6.7599999999999993E-2</v>
      </c>
      <c r="S68" s="4">
        <v>10591700</v>
      </c>
      <c r="T68" s="4">
        <f t="shared" si="2"/>
        <v>2511560</v>
      </c>
      <c r="U68" s="4">
        <f t="shared" si="6"/>
        <v>1796600</v>
      </c>
      <c r="V68" s="5">
        <v>6.3299999999999995E-2</v>
      </c>
    </row>
    <row r="69" spans="1:22" x14ac:dyDescent="0.2">
      <c r="A69" s="16" t="s">
        <v>216</v>
      </c>
      <c r="B69" s="4">
        <v>1054100</v>
      </c>
      <c r="C69" s="4">
        <v>5400</v>
      </c>
      <c r="D69" s="4">
        <v>1048700</v>
      </c>
      <c r="E69" s="4">
        <v>12659780000</v>
      </c>
      <c r="F69" s="4">
        <f t="shared" si="4"/>
        <v>16248096047</v>
      </c>
      <c r="K69" s="24">
        <f t="shared" si="5"/>
        <v>0</v>
      </c>
      <c r="L69" s="4">
        <v>1759</v>
      </c>
      <c r="M69" s="4">
        <v>2044</v>
      </c>
      <c r="N69" s="4">
        <v>114</v>
      </c>
      <c r="O69" s="4">
        <v>113</v>
      </c>
      <c r="P69" s="4">
        <v>3942500</v>
      </c>
      <c r="Q69" s="4">
        <v>4360100</v>
      </c>
      <c r="R69" s="5">
        <v>1.29E-2</v>
      </c>
      <c r="S69" s="4">
        <v>8226100</v>
      </c>
      <c r="T69" s="4">
        <f t="shared" si="2"/>
        <v>1813760</v>
      </c>
      <c r="U69" s="4">
        <f t="shared" si="6"/>
        <v>1465900</v>
      </c>
      <c r="V69" s="5">
        <v>3.6900000000000002E-2</v>
      </c>
    </row>
    <row r="70" spans="1:22" x14ac:dyDescent="0.2">
      <c r="A70" s="16" t="s">
        <v>215</v>
      </c>
      <c r="B70" s="4">
        <v>339000</v>
      </c>
      <c r="C70" s="4">
        <v>1000</v>
      </c>
      <c r="D70" s="4">
        <v>338000</v>
      </c>
      <c r="E70" s="4">
        <v>3962120000</v>
      </c>
      <c r="F70" s="4">
        <f t="shared" si="4"/>
        <v>3588316047</v>
      </c>
      <c r="K70" s="24">
        <f t="shared" si="5"/>
        <v>0</v>
      </c>
      <c r="L70" s="4">
        <v>627</v>
      </c>
      <c r="M70" s="4">
        <v>435</v>
      </c>
      <c r="N70" s="4">
        <v>35</v>
      </c>
      <c r="O70" s="4">
        <v>19</v>
      </c>
      <c r="P70" s="4">
        <v>1200500</v>
      </c>
      <c r="Q70" s="4">
        <v>853800</v>
      </c>
      <c r="R70" s="5">
        <v>1.3000000000000001E-2</v>
      </c>
      <c r="S70" s="4">
        <v>2072100</v>
      </c>
      <c r="T70" s="4">
        <f t="shared" si="2"/>
        <v>1689300</v>
      </c>
      <c r="U70" s="4">
        <f t="shared" si="6"/>
        <v>1465900</v>
      </c>
      <c r="V70" s="5">
        <v>2.5499999999999998E-2</v>
      </c>
    </row>
    <row r="71" spans="1:22" x14ac:dyDescent="0.2">
      <c r="A71" s="16" t="s">
        <v>214</v>
      </c>
      <c r="B71" s="4">
        <v>5000</v>
      </c>
      <c r="C71" s="4">
        <v>93600</v>
      </c>
      <c r="D71" s="4">
        <v>-88600</v>
      </c>
      <c r="E71" s="4">
        <v>-1028860000</v>
      </c>
      <c r="F71" s="4">
        <f t="shared" si="4"/>
        <v>-373803953</v>
      </c>
      <c r="K71" s="24">
        <f t="shared" si="5"/>
        <v>0</v>
      </c>
      <c r="L71" s="4">
        <v>427</v>
      </c>
      <c r="M71" s="4">
        <v>854</v>
      </c>
      <c r="N71" s="4">
        <v>15</v>
      </c>
      <c r="O71" s="4">
        <v>21</v>
      </c>
      <c r="P71" s="4">
        <v>629000</v>
      </c>
      <c r="Q71" s="4">
        <v>1297000</v>
      </c>
      <c r="R71" s="5">
        <v>-1.29E-2</v>
      </c>
      <c r="S71" s="4">
        <v>1980700</v>
      </c>
      <c r="T71" s="4">
        <f t="shared" si="2"/>
        <v>1602270</v>
      </c>
      <c r="U71" s="4">
        <f t="shared" si="6"/>
        <v>896300</v>
      </c>
      <c r="V71" s="5">
        <v>1.7100000000000001E-2</v>
      </c>
    </row>
    <row r="72" spans="1:22" x14ac:dyDescent="0.2">
      <c r="A72" s="16" t="s">
        <v>213</v>
      </c>
      <c r="B72" s="4">
        <v>0</v>
      </c>
      <c r="C72" s="4">
        <v>376500</v>
      </c>
      <c r="D72" s="4">
        <v>-376500</v>
      </c>
      <c r="E72" s="4">
        <v>-4402520000</v>
      </c>
      <c r="F72" s="4">
        <f t="shared" si="4"/>
        <v>655056047</v>
      </c>
      <c r="K72" s="24">
        <f t="shared" si="5"/>
        <v>0</v>
      </c>
      <c r="L72" s="4">
        <v>344</v>
      </c>
      <c r="M72" s="4">
        <v>616</v>
      </c>
      <c r="N72" s="4">
        <v>10</v>
      </c>
      <c r="O72" s="4">
        <v>22</v>
      </c>
      <c r="P72" s="4">
        <v>687200</v>
      </c>
      <c r="Q72" s="4">
        <v>1030600</v>
      </c>
      <c r="R72" s="5">
        <v>-4.1999999999999997E-3</v>
      </c>
      <c r="S72" s="4">
        <v>1796600</v>
      </c>
      <c r="T72" s="4">
        <f t="shared" si="2"/>
        <v>1551140</v>
      </c>
      <c r="U72" s="4">
        <f t="shared" si="6"/>
        <v>896300</v>
      </c>
      <c r="V72" s="5">
        <v>1.7000000000000001E-2</v>
      </c>
    </row>
    <row r="73" spans="1:22" x14ac:dyDescent="0.2">
      <c r="A73" s="16" t="s">
        <v>212</v>
      </c>
      <c r="B73" s="4">
        <v>108300</v>
      </c>
      <c r="C73" s="4">
        <v>0</v>
      </c>
      <c r="D73" s="4">
        <v>108300</v>
      </c>
      <c r="E73" s="4">
        <v>1272080000</v>
      </c>
      <c r="F73" s="4">
        <f t="shared" si="4"/>
        <v>5057576047</v>
      </c>
      <c r="K73" s="24">
        <f t="shared" si="5"/>
        <v>0</v>
      </c>
      <c r="L73" s="4">
        <v>598</v>
      </c>
      <c r="M73" s="4">
        <v>620</v>
      </c>
      <c r="N73" s="4">
        <v>33</v>
      </c>
      <c r="O73" s="4">
        <v>21</v>
      </c>
      <c r="P73" s="4">
        <v>1113200</v>
      </c>
      <c r="Q73" s="4">
        <v>1007500</v>
      </c>
      <c r="R73" s="5">
        <v>8.6E-3</v>
      </c>
      <c r="S73" s="4">
        <v>2120700</v>
      </c>
      <c r="T73" s="4">
        <f t="shared" si="2"/>
        <v>1418970</v>
      </c>
      <c r="U73" s="4">
        <f t="shared" si="6"/>
        <v>896300</v>
      </c>
      <c r="V73" s="5">
        <v>1.6899999999999998E-2</v>
      </c>
    </row>
    <row r="74" spans="1:22" x14ac:dyDescent="0.2">
      <c r="A74" s="16" t="s">
        <v>211</v>
      </c>
      <c r="B74" s="4">
        <v>66200</v>
      </c>
      <c r="C74" s="4">
        <v>34600</v>
      </c>
      <c r="D74" s="4">
        <v>31600</v>
      </c>
      <c r="E74" s="4">
        <v>368590000</v>
      </c>
      <c r="F74" s="4">
        <f t="shared" ref="F74:F79" si="7">E74+F75</f>
        <v>3785496047</v>
      </c>
      <c r="K74" s="24">
        <f t="shared" ref="K74:K79" si="8">K75+J74</f>
        <v>0</v>
      </c>
      <c r="L74" s="4">
        <v>411</v>
      </c>
      <c r="M74" s="4">
        <v>476</v>
      </c>
      <c r="N74" s="4">
        <v>10</v>
      </c>
      <c r="O74" s="4">
        <v>20</v>
      </c>
      <c r="P74" s="4">
        <v>616100</v>
      </c>
      <c r="Q74" s="4">
        <v>791200</v>
      </c>
      <c r="R74" s="5">
        <v>-4.1999999999999997E-3</v>
      </c>
      <c r="S74" s="4">
        <v>1465900</v>
      </c>
      <c r="T74" s="4">
        <f t="shared" ref="T74:T79" si="9">AVERAGE(S75:S84)</f>
        <v>1355230</v>
      </c>
      <c r="U74" s="4">
        <f t="shared" ref="U74:U79" si="10">MIN(S75:S79)</f>
        <v>896300</v>
      </c>
      <c r="V74" s="5">
        <v>1.2800000000000001E-2</v>
      </c>
    </row>
    <row r="75" spans="1:22" x14ac:dyDescent="0.2">
      <c r="A75" s="16" t="s">
        <v>210</v>
      </c>
      <c r="B75" s="4">
        <v>643900</v>
      </c>
      <c r="C75" s="4">
        <v>1700</v>
      </c>
      <c r="D75" s="4">
        <v>642200</v>
      </c>
      <c r="E75" s="4">
        <v>7517850000</v>
      </c>
      <c r="F75" s="4">
        <f t="shared" si="7"/>
        <v>3416906047</v>
      </c>
      <c r="K75" s="24">
        <f t="shared" si="8"/>
        <v>0</v>
      </c>
      <c r="L75" s="4">
        <v>967</v>
      </c>
      <c r="M75" s="4">
        <v>861</v>
      </c>
      <c r="N75" s="4">
        <v>44</v>
      </c>
      <c r="O75" s="4">
        <v>43</v>
      </c>
      <c r="P75" s="4">
        <v>1836200</v>
      </c>
      <c r="Q75" s="4">
        <v>1641300</v>
      </c>
      <c r="R75" s="5">
        <v>3.5400000000000001E-2</v>
      </c>
      <c r="S75" s="4">
        <v>3479200</v>
      </c>
      <c r="T75" s="4">
        <f t="shared" si="9"/>
        <v>1085070</v>
      </c>
      <c r="U75" s="4">
        <f t="shared" si="10"/>
        <v>827500</v>
      </c>
      <c r="V75" s="5">
        <v>3.8199999999999998E-2</v>
      </c>
    </row>
    <row r="76" spans="1:22" x14ac:dyDescent="0.2">
      <c r="A76" s="16" t="s">
        <v>208</v>
      </c>
      <c r="B76" s="4">
        <v>100</v>
      </c>
      <c r="C76" s="4">
        <v>3000</v>
      </c>
      <c r="D76" s="4">
        <v>-2900</v>
      </c>
      <c r="E76" s="4">
        <v>-32910000</v>
      </c>
      <c r="F76" s="4">
        <f t="shared" si="7"/>
        <v>-4100943953</v>
      </c>
      <c r="K76" s="24">
        <f t="shared" si="8"/>
        <v>0</v>
      </c>
      <c r="L76" s="4">
        <v>265</v>
      </c>
      <c r="M76" s="4">
        <v>261</v>
      </c>
      <c r="N76" s="4">
        <v>4</v>
      </c>
      <c r="O76" s="4">
        <v>11</v>
      </c>
      <c r="P76" s="4">
        <v>378600</v>
      </c>
      <c r="Q76" s="4">
        <v>515300</v>
      </c>
      <c r="R76" s="5">
        <v>0</v>
      </c>
      <c r="S76" s="4">
        <v>896300</v>
      </c>
      <c r="T76" s="4">
        <f t="shared" si="9"/>
        <v>1083690</v>
      </c>
      <c r="U76" s="4">
        <f t="shared" si="10"/>
        <v>827500</v>
      </c>
      <c r="V76" s="5">
        <v>1.32E-2</v>
      </c>
    </row>
    <row r="77" spans="1:22" x14ac:dyDescent="0.2">
      <c r="A77" s="16" t="s">
        <v>207</v>
      </c>
      <c r="B77" s="4">
        <v>60000</v>
      </c>
      <c r="C77" s="4">
        <v>7500</v>
      </c>
      <c r="D77" s="4">
        <v>52500</v>
      </c>
      <c r="E77" s="4">
        <v>587960000</v>
      </c>
      <c r="F77" s="4">
        <f t="shared" si="7"/>
        <v>-4068033953</v>
      </c>
      <c r="K77" s="24">
        <f t="shared" si="8"/>
        <v>0</v>
      </c>
      <c r="L77" s="4">
        <v>318</v>
      </c>
      <c r="M77" s="4">
        <v>293</v>
      </c>
      <c r="N77" s="4">
        <v>12</v>
      </c>
      <c r="O77" s="4">
        <v>7</v>
      </c>
      <c r="P77" s="4">
        <v>506700</v>
      </c>
      <c r="Q77" s="4">
        <v>384500</v>
      </c>
      <c r="R77" s="5">
        <v>1.8100000000000002E-2</v>
      </c>
      <c r="S77" s="4">
        <v>958300</v>
      </c>
      <c r="T77" s="4">
        <f t="shared" si="9"/>
        <v>1088290</v>
      </c>
      <c r="U77" s="4">
        <f t="shared" si="10"/>
        <v>827500</v>
      </c>
      <c r="V77" s="5">
        <v>2.2099999999999998E-2</v>
      </c>
    </row>
    <row r="78" spans="1:22" x14ac:dyDescent="0.2">
      <c r="A78" s="16" t="s">
        <v>206</v>
      </c>
      <c r="B78" s="4">
        <v>5500</v>
      </c>
      <c r="C78" s="4">
        <v>0</v>
      </c>
      <c r="D78" s="4">
        <v>5500</v>
      </c>
      <c r="E78" s="4">
        <v>61110000</v>
      </c>
      <c r="F78" s="4">
        <f t="shared" si="7"/>
        <v>-4655993953</v>
      </c>
      <c r="K78" s="24">
        <f t="shared" si="8"/>
        <v>0</v>
      </c>
      <c r="L78" s="4">
        <v>416</v>
      </c>
      <c r="M78" s="4">
        <v>659</v>
      </c>
      <c r="N78" s="4">
        <v>12</v>
      </c>
      <c r="O78" s="4">
        <v>21</v>
      </c>
      <c r="P78" s="4">
        <v>858200</v>
      </c>
      <c r="Q78" s="4">
        <v>1261500</v>
      </c>
      <c r="R78" s="5">
        <v>-4.5000000000000005E-3</v>
      </c>
      <c r="S78" s="4">
        <v>2119700</v>
      </c>
      <c r="T78" s="4">
        <f t="shared" si="9"/>
        <v>999450</v>
      </c>
      <c r="U78" s="4">
        <f t="shared" si="10"/>
        <v>799000</v>
      </c>
      <c r="V78" s="5">
        <v>2.2400000000000003E-2</v>
      </c>
    </row>
    <row r="79" spans="1:22" x14ac:dyDescent="0.2">
      <c r="A79" s="16" t="s">
        <v>205</v>
      </c>
      <c r="B79" s="4">
        <v>0</v>
      </c>
      <c r="C79" s="4">
        <v>0</v>
      </c>
      <c r="D79" s="4">
        <v>0</v>
      </c>
      <c r="E79" s="4">
        <v>0</v>
      </c>
      <c r="F79" s="4">
        <f t="shared" si="7"/>
        <v>-4717103953</v>
      </c>
      <c r="K79" s="24">
        <f t="shared" si="8"/>
        <v>0</v>
      </c>
      <c r="L79" s="4">
        <v>215</v>
      </c>
      <c r="M79" s="4">
        <v>605</v>
      </c>
      <c r="N79" s="4">
        <v>4</v>
      </c>
      <c r="O79" s="4">
        <v>21</v>
      </c>
      <c r="P79" s="4">
        <v>284500</v>
      </c>
      <c r="Q79" s="4">
        <v>963600</v>
      </c>
      <c r="R79" s="5">
        <v>-4.4000000000000003E-3</v>
      </c>
      <c r="S79" s="4">
        <v>1248100</v>
      </c>
      <c r="T79" s="4">
        <f t="shared" si="9"/>
        <v>985760</v>
      </c>
      <c r="U79" s="4">
        <f t="shared" si="10"/>
        <v>799000</v>
      </c>
      <c r="V79" s="5">
        <v>1.34E-2</v>
      </c>
    </row>
    <row r="80" spans="1:22" x14ac:dyDescent="0.2">
      <c r="A80" s="16" t="s">
        <v>204</v>
      </c>
      <c r="B80" s="4">
        <v>3000</v>
      </c>
      <c r="C80" s="4">
        <v>3200</v>
      </c>
      <c r="D80" s="4">
        <v>-200</v>
      </c>
      <c r="E80" s="4">
        <v>-2243953</v>
      </c>
      <c r="F80" s="4">
        <f t="shared" ref="F80:F90" si="11">E80+F81</f>
        <v>-4717103953</v>
      </c>
      <c r="K80" s="24">
        <f t="shared" ref="K80:K90" si="12">K81+J80</f>
        <v>0</v>
      </c>
      <c r="L80" s="4">
        <v>178</v>
      </c>
      <c r="M80" s="4">
        <v>363</v>
      </c>
      <c r="N80" s="4">
        <v>8</v>
      </c>
      <c r="O80" s="4">
        <v>8</v>
      </c>
      <c r="P80" s="4">
        <v>292200</v>
      </c>
      <c r="Q80" s="4">
        <v>535300</v>
      </c>
      <c r="R80" s="5">
        <v>0</v>
      </c>
      <c r="S80" s="4">
        <v>827500</v>
      </c>
      <c r="T80" s="4">
        <f t="shared" ref="T80:T96" si="13">AVERAGE(S81:S90)</f>
        <v>1020580</v>
      </c>
      <c r="U80" s="4">
        <f t="shared" ref="U80:U90" si="14">MIN(S81:S85)</f>
        <v>777600</v>
      </c>
      <c r="V80" s="5">
        <v>1.3300000000000001E-2</v>
      </c>
    </row>
    <row r="81" spans="1:22" x14ac:dyDescent="0.2">
      <c r="A81" s="16" t="s">
        <v>203</v>
      </c>
      <c r="B81" s="4">
        <v>18200</v>
      </c>
      <c r="C81" s="4">
        <v>1000</v>
      </c>
      <c r="D81" s="4">
        <v>17200</v>
      </c>
      <c r="E81" s="4">
        <v>195110000</v>
      </c>
      <c r="F81" s="4">
        <f t="shared" si="11"/>
        <v>-4714860000</v>
      </c>
      <c r="K81" s="24">
        <f t="shared" si="12"/>
        <v>0</v>
      </c>
      <c r="L81" s="4">
        <v>247</v>
      </c>
      <c r="M81" s="4">
        <v>507</v>
      </c>
      <c r="N81" s="4">
        <v>4</v>
      </c>
      <c r="O81" s="4">
        <v>11</v>
      </c>
      <c r="P81" s="4">
        <v>329900</v>
      </c>
      <c r="Q81" s="4">
        <v>729800</v>
      </c>
      <c r="R81" s="5">
        <v>-8.8999999999999999E-3</v>
      </c>
      <c r="S81" s="4">
        <v>1110400</v>
      </c>
      <c r="T81" s="4">
        <f t="shared" si="13"/>
        <v>1030075.7</v>
      </c>
      <c r="U81" s="4">
        <f t="shared" si="14"/>
        <v>777600</v>
      </c>
      <c r="V81" s="5">
        <v>1.7600000000000001E-2</v>
      </c>
    </row>
    <row r="82" spans="1:22" x14ac:dyDescent="0.2">
      <c r="A82" s="16" t="s">
        <v>200</v>
      </c>
      <c r="B82" s="4">
        <v>15500</v>
      </c>
      <c r="C82" s="4">
        <v>27000</v>
      </c>
      <c r="D82" s="4">
        <v>-11500</v>
      </c>
      <c r="E82" s="4">
        <v>-129890000</v>
      </c>
      <c r="F82" s="4">
        <f t="shared" si="11"/>
        <v>-4909970000</v>
      </c>
      <c r="K82" s="24">
        <f t="shared" si="12"/>
        <v>0</v>
      </c>
      <c r="L82" s="4">
        <v>292</v>
      </c>
      <c r="M82" s="4">
        <v>566</v>
      </c>
      <c r="N82" s="4">
        <v>3</v>
      </c>
      <c r="O82" s="4">
        <v>22</v>
      </c>
      <c r="P82" s="4">
        <v>348900</v>
      </c>
      <c r="Q82" s="4">
        <v>889300</v>
      </c>
      <c r="R82" s="5">
        <v>4.5000000000000005E-3</v>
      </c>
      <c r="S82" s="4">
        <v>1285300</v>
      </c>
      <c r="T82" s="4">
        <f t="shared" si="13"/>
        <v>1049727.7</v>
      </c>
      <c r="U82" s="4">
        <f t="shared" si="14"/>
        <v>777600</v>
      </c>
      <c r="V82" s="5">
        <v>1.3300000000000001E-2</v>
      </c>
    </row>
    <row r="83" spans="1:22" x14ac:dyDescent="0.2">
      <c r="A83" s="16" t="s">
        <v>199</v>
      </c>
      <c r="B83" s="4">
        <v>1400</v>
      </c>
      <c r="C83" s="4">
        <v>4000</v>
      </c>
      <c r="D83" s="4">
        <v>-2600</v>
      </c>
      <c r="E83" s="4">
        <v>-29490000</v>
      </c>
      <c r="F83" s="4">
        <f t="shared" si="11"/>
        <v>-4780080000</v>
      </c>
      <c r="K83" s="24">
        <f t="shared" si="12"/>
        <v>0</v>
      </c>
      <c r="L83" s="4">
        <v>196</v>
      </c>
      <c r="M83" s="4">
        <v>357</v>
      </c>
      <c r="N83" s="4">
        <v>1</v>
      </c>
      <c r="O83" s="4">
        <v>4</v>
      </c>
      <c r="P83" s="4">
        <v>205800</v>
      </c>
      <c r="Q83" s="4">
        <v>593200</v>
      </c>
      <c r="R83" s="5">
        <v>-4.4000000000000003E-3</v>
      </c>
      <c r="S83" s="4">
        <v>799000</v>
      </c>
      <c r="T83" s="4">
        <f t="shared" si="13"/>
        <v>1052890.7</v>
      </c>
      <c r="U83" s="4">
        <f t="shared" si="14"/>
        <v>777600</v>
      </c>
      <c r="V83" s="5">
        <v>1.7500000000000002E-2</v>
      </c>
    </row>
    <row r="84" spans="1:22" x14ac:dyDescent="0.2">
      <c r="A84" s="16" t="s">
        <v>193</v>
      </c>
      <c r="B84" s="4">
        <v>6500</v>
      </c>
      <c r="C84" s="4">
        <v>1800</v>
      </c>
      <c r="D84" s="4">
        <v>4700</v>
      </c>
      <c r="E84" s="4">
        <v>53260000</v>
      </c>
      <c r="F84" s="4">
        <f t="shared" si="11"/>
        <v>-4750590000</v>
      </c>
      <c r="K84" s="24">
        <f t="shared" si="12"/>
        <v>0</v>
      </c>
      <c r="L84" s="4">
        <v>225</v>
      </c>
      <c r="M84" s="4">
        <v>441</v>
      </c>
      <c r="N84" s="4">
        <v>3</v>
      </c>
      <c r="O84" s="4">
        <v>12</v>
      </c>
      <c r="P84" s="4">
        <v>247400</v>
      </c>
      <c r="Q84" s="4">
        <v>581100</v>
      </c>
      <c r="R84" s="5">
        <v>-4.4000000000000003E-3</v>
      </c>
      <c r="S84" s="4">
        <v>828500</v>
      </c>
      <c r="T84" s="4">
        <f t="shared" si="13"/>
        <v>1227927.7</v>
      </c>
      <c r="U84" s="4">
        <f t="shared" si="14"/>
        <v>777600</v>
      </c>
      <c r="V84" s="5">
        <v>1.32E-2</v>
      </c>
    </row>
    <row r="85" spans="1:22" x14ac:dyDescent="0.2">
      <c r="A85" s="16" t="s">
        <v>192</v>
      </c>
      <c r="B85" s="4">
        <v>7100</v>
      </c>
      <c r="C85" s="4">
        <v>0</v>
      </c>
      <c r="D85" s="4">
        <v>7100</v>
      </c>
      <c r="E85" s="4">
        <v>80850000</v>
      </c>
      <c r="F85" s="4">
        <f t="shared" si="11"/>
        <v>-4803850000</v>
      </c>
      <c r="K85" s="24">
        <f t="shared" si="12"/>
        <v>0</v>
      </c>
      <c r="L85" s="4">
        <v>149</v>
      </c>
      <c r="M85" s="4">
        <v>406</v>
      </c>
      <c r="N85" s="4">
        <v>3</v>
      </c>
      <c r="O85" s="4">
        <v>12</v>
      </c>
      <c r="P85" s="4">
        <v>170700</v>
      </c>
      <c r="Q85" s="4">
        <v>571200</v>
      </c>
      <c r="R85" s="5">
        <v>-4.4000000000000003E-3</v>
      </c>
      <c r="S85" s="4">
        <v>777600</v>
      </c>
      <c r="T85" s="4">
        <f t="shared" si="13"/>
        <v>1282017.3</v>
      </c>
      <c r="U85" s="4">
        <f t="shared" si="14"/>
        <v>882500</v>
      </c>
      <c r="V85" s="5">
        <v>1.32E-2</v>
      </c>
    </row>
    <row r="86" spans="1:22" x14ac:dyDescent="0.2">
      <c r="A86" s="16" t="s">
        <v>191</v>
      </c>
      <c r="B86" s="4">
        <v>12000</v>
      </c>
      <c r="C86" s="4">
        <v>0</v>
      </c>
      <c r="D86" s="4">
        <v>12000</v>
      </c>
      <c r="E86" s="4">
        <v>137150000</v>
      </c>
      <c r="F86" s="4">
        <f t="shared" si="11"/>
        <v>-4884700000</v>
      </c>
      <c r="K86" s="24">
        <f t="shared" si="12"/>
        <v>0</v>
      </c>
      <c r="L86" s="4">
        <v>286</v>
      </c>
      <c r="M86" s="4">
        <v>343</v>
      </c>
      <c r="N86" s="4">
        <v>6</v>
      </c>
      <c r="O86" s="4">
        <v>5</v>
      </c>
      <c r="P86" s="4">
        <v>371400</v>
      </c>
      <c r="Q86" s="4">
        <v>511100</v>
      </c>
      <c r="R86" s="5">
        <v>-4.3E-3</v>
      </c>
      <c r="S86" s="4">
        <v>882500</v>
      </c>
      <c r="T86" s="4">
        <f t="shared" si="13"/>
        <v>1381548.4</v>
      </c>
      <c r="U86" s="4">
        <f t="shared" si="14"/>
        <v>1004300</v>
      </c>
      <c r="V86" s="5">
        <v>1.3100000000000001E-2</v>
      </c>
    </row>
    <row r="87" spans="1:22" x14ac:dyDescent="0.2">
      <c r="A87" s="16" t="s">
        <v>190</v>
      </c>
      <c r="B87" s="4">
        <v>4100</v>
      </c>
      <c r="C87" s="4">
        <v>13100</v>
      </c>
      <c r="D87" s="4">
        <v>-9000</v>
      </c>
      <c r="E87" s="4">
        <v>-103930000</v>
      </c>
      <c r="F87" s="4">
        <f t="shared" si="11"/>
        <v>-5021850000</v>
      </c>
      <c r="K87" s="24">
        <f t="shared" si="12"/>
        <v>0</v>
      </c>
      <c r="L87" s="4">
        <v>315</v>
      </c>
      <c r="M87" s="4">
        <v>257</v>
      </c>
      <c r="N87" s="4">
        <v>19</v>
      </c>
      <c r="O87" s="4">
        <v>7</v>
      </c>
      <c r="P87" s="4">
        <v>602000</v>
      </c>
      <c r="Q87" s="4">
        <v>379100</v>
      </c>
      <c r="R87" s="5">
        <v>4.4000000000000003E-3</v>
      </c>
      <c r="S87" s="4">
        <v>1004300</v>
      </c>
      <c r="T87" s="4">
        <f t="shared" si="13"/>
        <v>1475688.4</v>
      </c>
      <c r="U87" s="4">
        <f t="shared" si="14"/>
        <v>1111200</v>
      </c>
      <c r="V87" s="5">
        <v>1.7299999999999999E-2</v>
      </c>
    </row>
    <row r="88" spans="1:22" x14ac:dyDescent="0.2">
      <c r="A88" s="16" t="s">
        <v>189</v>
      </c>
      <c r="B88" s="4">
        <v>0</v>
      </c>
      <c r="C88" s="4">
        <v>33404</v>
      </c>
      <c r="D88" s="4">
        <v>-33404</v>
      </c>
      <c r="E88" s="4">
        <v>-379560000</v>
      </c>
      <c r="F88" s="4">
        <f t="shared" si="11"/>
        <v>-4917920000</v>
      </c>
      <c r="K88" s="24">
        <f t="shared" si="12"/>
        <v>0</v>
      </c>
      <c r="L88" s="4">
        <v>372</v>
      </c>
      <c r="M88" s="4">
        <v>443</v>
      </c>
      <c r="N88" s="4">
        <v>10</v>
      </c>
      <c r="O88" s="4">
        <v>15</v>
      </c>
      <c r="P88" s="4">
        <v>514300</v>
      </c>
      <c r="Q88" s="4">
        <v>717000</v>
      </c>
      <c r="R88" s="5">
        <v>-4.3E-3</v>
      </c>
      <c r="S88" s="4">
        <v>1231300</v>
      </c>
      <c r="T88" s="4">
        <f t="shared" si="13"/>
        <v>1490582</v>
      </c>
      <c r="U88" s="4">
        <f t="shared" si="14"/>
        <v>830630</v>
      </c>
      <c r="V88" s="5">
        <v>1.7399999999999999E-2</v>
      </c>
    </row>
    <row r="89" spans="1:22" x14ac:dyDescent="0.2">
      <c r="A89" s="16" t="s">
        <v>188</v>
      </c>
      <c r="B89" s="4">
        <v>100</v>
      </c>
      <c r="C89" s="4">
        <v>27400</v>
      </c>
      <c r="D89" s="4">
        <v>-27300</v>
      </c>
      <c r="E89" s="4">
        <v>-314820000</v>
      </c>
      <c r="F89" s="4">
        <f t="shared" si="11"/>
        <v>-4538360000</v>
      </c>
      <c r="K89" s="24">
        <f t="shared" si="12"/>
        <v>0</v>
      </c>
      <c r="L89" s="4">
        <v>220</v>
      </c>
      <c r="M89" s="4">
        <v>521</v>
      </c>
      <c r="N89" s="4">
        <v>9</v>
      </c>
      <c r="O89" s="4">
        <v>14</v>
      </c>
      <c r="P89" s="4">
        <v>366300</v>
      </c>
      <c r="Q89" s="4">
        <v>744900</v>
      </c>
      <c r="R89" s="5">
        <v>-8.6999999999999994E-3</v>
      </c>
      <c r="S89" s="4">
        <v>1111200</v>
      </c>
      <c r="T89" s="4">
        <f t="shared" si="13"/>
        <v>1660887.2</v>
      </c>
      <c r="U89" s="4">
        <f t="shared" si="14"/>
        <v>830630</v>
      </c>
      <c r="V89" s="5">
        <v>1.72E-2</v>
      </c>
    </row>
    <row r="90" spans="1:22" x14ac:dyDescent="0.2">
      <c r="A90" s="16" t="s">
        <v>187</v>
      </c>
      <c r="B90" s="4">
        <v>11900</v>
      </c>
      <c r="C90" s="4">
        <v>19100</v>
      </c>
      <c r="D90" s="4">
        <v>-7200</v>
      </c>
      <c r="E90" s="4">
        <v>-80900000</v>
      </c>
      <c r="F90" s="4">
        <f t="shared" si="11"/>
        <v>-4223540000</v>
      </c>
      <c r="K90" s="24">
        <f t="shared" si="12"/>
        <v>0</v>
      </c>
      <c r="L90" s="4">
        <v>274</v>
      </c>
      <c r="M90" s="4">
        <v>502</v>
      </c>
      <c r="N90" s="4">
        <v>9</v>
      </c>
      <c r="O90" s="4">
        <v>13</v>
      </c>
      <c r="P90" s="4">
        <v>455600</v>
      </c>
      <c r="Q90" s="4">
        <v>720000</v>
      </c>
      <c r="R90" s="5">
        <v>4.4000000000000003E-3</v>
      </c>
      <c r="S90" s="4">
        <v>1175700</v>
      </c>
      <c r="T90" s="4">
        <f t="shared" si="13"/>
        <v>1794768.9</v>
      </c>
      <c r="U90" s="4">
        <f t="shared" si="14"/>
        <v>830630</v>
      </c>
      <c r="V90" s="5">
        <v>1.3000000000000001E-2</v>
      </c>
    </row>
    <row r="91" spans="1:22" x14ac:dyDescent="0.2">
      <c r="A91" s="16" t="s">
        <v>186</v>
      </c>
      <c r="B91" s="4">
        <v>25000</v>
      </c>
      <c r="C91" s="4">
        <v>0</v>
      </c>
      <c r="D91" s="4">
        <v>25000</v>
      </c>
      <c r="E91" s="4">
        <v>287440000</v>
      </c>
      <c r="F91" s="4">
        <f t="shared" ref="F91:F102" si="15">E91+F92</f>
        <v>-4142640000</v>
      </c>
      <c r="K91" s="24">
        <f t="shared" ref="K91:K102" si="16">K92+J91</f>
        <v>0</v>
      </c>
      <c r="L91" s="4">
        <v>286</v>
      </c>
      <c r="M91" s="4">
        <v>513</v>
      </c>
      <c r="N91" s="4">
        <v>12</v>
      </c>
      <c r="O91" s="4">
        <v>15</v>
      </c>
      <c r="P91" s="4">
        <v>452400</v>
      </c>
      <c r="Q91" s="4">
        <v>729400</v>
      </c>
      <c r="R91" s="5">
        <v>0</v>
      </c>
      <c r="S91" s="4">
        <v>1205357</v>
      </c>
      <c r="T91" s="4">
        <f t="shared" si="13"/>
        <v>1891545.4</v>
      </c>
      <c r="U91" s="4">
        <f t="shared" ref="U91:U102" si="17">MIN(S92:S96)</f>
        <v>830630</v>
      </c>
      <c r="V91" s="5">
        <v>2.1400000000000002E-2</v>
      </c>
    </row>
    <row r="92" spans="1:22" x14ac:dyDescent="0.2">
      <c r="A92" s="16" t="s">
        <v>185</v>
      </c>
      <c r="B92" s="4">
        <v>2000</v>
      </c>
      <c r="C92" s="4">
        <v>0</v>
      </c>
      <c r="D92" s="4">
        <v>2000</v>
      </c>
      <c r="E92" s="4">
        <v>22800000</v>
      </c>
      <c r="F92" s="4">
        <f t="shared" si="15"/>
        <v>-4430080000</v>
      </c>
      <c r="K92" s="24">
        <f t="shared" si="16"/>
        <v>0</v>
      </c>
      <c r="L92" s="4">
        <v>378</v>
      </c>
      <c r="M92" s="4">
        <v>617</v>
      </c>
      <c r="N92" s="4">
        <v>17</v>
      </c>
      <c r="O92" s="4">
        <v>17</v>
      </c>
      <c r="P92" s="4">
        <v>611700</v>
      </c>
      <c r="Q92" s="4">
        <v>868800</v>
      </c>
      <c r="R92" s="5">
        <v>0</v>
      </c>
      <c r="S92" s="4">
        <v>1481820</v>
      </c>
      <c r="T92" s="4">
        <f t="shared" si="13"/>
        <v>1904587.5</v>
      </c>
      <c r="U92" s="4">
        <f t="shared" si="17"/>
        <v>830630</v>
      </c>
      <c r="V92" s="5">
        <v>1.3100000000000001E-2</v>
      </c>
    </row>
    <row r="93" spans="1:22" x14ac:dyDescent="0.2">
      <c r="A93" s="16" t="s">
        <v>184</v>
      </c>
      <c r="B93" s="4">
        <v>1000</v>
      </c>
      <c r="C93" s="4">
        <v>0</v>
      </c>
      <c r="D93" s="4">
        <v>1000</v>
      </c>
      <c r="E93" s="4">
        <v>11600000</v>
      </c>
      <c r="F93" s="4">
        <f t="shared" si="15"/>
        <v>-4452880000</v>
      </c>
      <c r="K93" s="24">
        <f t="shared" si="16"/>
        <v>0</v>
      </c>
      <c r="L93" s="4">
        <v>159</v>
      </c>
      <c r="M93" s="4">
        <v>398</v>
      </c>
      <c r="N93" s="4">
        <v>3</v>
      </c>
      <c r="O93" s="4">
        <v>7</v>
      </c>
      <c r="P93" s="4">
        <v>346500</v>
      </c>
      <c r="Q93" s="4">
        <v>483900</v>
      </c>
      <c r="R93" s="5">
        <v>-8.6E-3</v>
      </c>
      <c r="S93" s="4">
        <v>830630</v>
      </c>
      <c r="T93" s="4">
        <f t="shared" si="13"/>
        <v>2023916.111111111</v>
      </c>
      <c r="U93" s="4">
        <f t="shared" si="17"/>
        <v>1318496</v>
      </c>
      <c r="V93" s="5">
        <v>2.5499999999999998E-2</v>
      </c>
    </row>
    <row r="94" spans="1:22" x14ac:dyDescent="0.2">
      <c r="A94" s="16" t="s">
        <v>183</v>
      </c>
      <c r="B94" s="4">
        <v>1300</v>
      </c>
      <c r="C94" s="4">
        <v>1400</v>
      </c>
      <c r="D94" s="4">
        <v>-100</v>
      </c>
      <c r="E94" s="4">
        <v>-1180000</v>
      </c>
      <c r="F94" s="4">
        <f t="shared" si="15"/>
        <v>-4464480000</v>
      </c>
      <c r="K94" s="24">
        <f t="shared" si="16"/>
        <v>0</v>
      </c>
      <c r="L94" s="4">
        <v>686</v>
      </c>
      <c r="M94" s="4">
        <v>938</v>
      </c>
      <c r="N94" s="4">
        <v>14</v>
      </c>
      <c r="O94" s="4">
        <v>32</v>
      </c>
      <c r="P94" s="4">
        <v>952400</v>
      </c>
      <c r="Q94" s="4">
        <v>1625900</v>
      </c>
      <c r="R94" s="5">
        <v>-8.5000000000000006E-3</v>
      </c>
      <c r="S94" s="4">
        <v>2578870</v>
      </c>
      <c r="T94" s="4">
        <f t="shared" si="13"/>
        <v>1954546.875</v>
      </c>
      <c r="U94" s="4">
        <f t="shared" si="17"/>
        <v>1318496</v>
      </c>
      <c r="V94" s="5">
        <v>3.7699999999999997E-2</v>
      </c>
    </row>
    <row r="95" spans="1:22" x14ac:dyDescent="0.2">
      <c r="A95" s="16" t="s">
        <v>182</v>
      </c>
      <c r="B95" s="4">
        <v>7600</v>
      </c>
      <c r="C95" s="4">
        <v>0</v>
      </c>
      <c r="D95" s="4">
        <v>7600</v>
      </c>
      <c r="E95" s="4">
        <v>88920000</v>
      </c>
      <c r="F95" s="4">
        <f t="shared" si="15"/>
        <v>-4463300000</v>
      </c>
      <c r="K95" s="24">
        <f t="shared" si="16"/>
        <v>0</v>
      </c>
      <c r="L95" s="4">
        <v>328</v>
      </c>
      <c r="M95" s="4">
        <v>465</v>
      </c>
      <c r="N95" s="4">
        <v>14</v>
      </c>
      <c r="O95" s="4">
        <v>17</v>
      </c>
      <c r="P95" s="4">
        <v>579600</v>
      </c>
      <c r="Q95" s="4">
        <v>684600</v>
      </c>
      <c r="R95" s="5">
        <v>4.3E-3</v>
      </c>
      <c r="S95" s="4">
        <v>1318496</v>
      </c>
      <c r="T95" s="4">
        <f t="shared" si="13"/>
        <v>2045411.2857142857</v>
      </c>
      <c r="U95" s="4">
        <f t="shared" si="17"/>
        <v>1380236</v>
      </c>
      <c r="V95" s="5">
        <v>1.2800000000000001E-2</v>
      </c>
    </row>
    <row r="96" spans="1:22" x14ac:dyDescent="0.2">
      <c r="A96" s="16" t="s">
        <v>177</v>
      </c>
      <c r="B96" s="4">
        <v>15300</v>
      </c>
      <c r="C96" s="4">
        <v>9300</v>
      </c>
      <c r="D96" s="4">
        <v>6000</v>
      </c>
      <c r="E96" s="4">
        <v>72380000</v>
      </c>
      <c r="F96" s="4">
        <f t="shared" si="15"/>
        <v>-4552220000</v>
      </c>
      <c r="K96" s="24">
        <f t="shared" si="16"/>
        <v>0</v>
      </c>
      <c r="L96" s="4">
        <v>502</v>
      </c>
      <c r="M96" s="4">
        <v>660</v>
      </c>
      <c r="N96" s="4">
        <v>8</v>
      </c>
      <c r="O96" s="4">
        <v>24</v>
      </c>
      <c r="P96" s="4">
        <v>670200</v>
      </c>
      <c r="Q96" s="4">
        <v>1104900</v>
      </c>
      <c r="R96" s="5">
        <v>-4.1999999999999997E-3</v>
      </c>
      <c r="S96" s="4">
        <v>1877811</v>
      </c>
      <c r="T96" s="4">
        <f t="shared" si="13"/>
        <v>2073344.6666666667</v>
      </c>
      <c r="U96" s="4">
        <f t="shared" si="17"/>
        <v>1380236</v>
      </c>
      <c r="V96" s="5">
        <v>2.53E-2</v>
      </c>
    </row>
    <row r="97" spans="1:22" x14ac:dyDescent="0.2">
      <c r="A97" s="16" t="s">
        <v>175</v>
      </c>
      <c r="B97" s="4">
        <v>16000</v>
      </c>
      <c r="C97" s="4">
        <v>2900</v>
      </c>
      <c r="D97" s="4">
        <v>13100</v>
      </c>
      <c r="E97" s="4">
        <v>155020000</v>
      </c>
      <c r="F97" s="4">
        <f t="shared" si="15"/>
        <v>-4624600000</v>
      </c>
      <c r="K97" s="24">
        <f t="shared" si="16"/>
        <v>0</v>
      </c>
      <c r="L97" s="4">
        <v>386</v>
      </c>
      <c r="M97" s="4">
        <v>659</v>
      </c>
      <c r="N97" s="4">
        <v>11</v>
      </c>
      <c r="O97" s="4">
        <v>30</v>
      </c>
      <c r="P97" s="4">
        <v>515400</v>
      </c>
      <c r="Q97" s="4">
        <v>1425400</v>
      </c>
      <c r="R97" s="5">
        <v>-8.3999999999999995E-3</v>
      </c>
      <c r="S97" s="4">
        <v>1945700</v>
      </c>
      <c r="T97" s="4">
        <f t="shared" ref="T97:T102" si="18">AVERAGE(S98:S107)</f>
        <v>2098873.6</v>
      </c>
      <c r="U97" s="4">
        <f t="shared" si="17"/>
        <v>1380236</v>
      </c>
      <c r="V97" s="5">
        <v>2.1000000000000001E-2</v>
      </c>
    </row>
    <row r="98" spans="1:22" x14ac:dyDescent="0.2">
      <c r="A98" s="16" t="s">
        <v>174</v>
      </c>
      <c r="B98" s="4">
        <v>14000</v>
      </c>
      <c r="C98" s="4">
        <v>25300</v>
      </c>
      <c r="D98" s="4">
        <v>-11300</v>
      </c>
      <c r="E98" s="4">
        <v>-134260000</v>
      </c>
      <c r="F98" s="4">
        <f t="shared" si="15"/>
        <v>-4779620000</v>
      </c>
      <c r="K98" s="24">
        <f t="shared" si="16"/>
        <v>0</v>
      </c>
      <c r="L98" s="4">
        <v>397</v>
      </c>
      <c r="M98" s="4">
        <v>522</v>
      </c>
      <c r="N98" s="4">
        <v>8</v>
      </c>
      <c r="O98" s="4">
        <v>14</v>
      </c>
      <c r="P98" s="4">
        <v>491500</v>
      </c>
      <c r="Q98" s="4">
        <v>770800</v>
      </c>
      <c r="R98" s="5">
        <v>-8.3999999999999995E-3</v>
      </c>
      <c r="S98" s="4">
        <v>1380236</v>
      </c>
      <c r="T98" s="4">
        <f t="shared" si="18"/>
        <v>2278533</v>
      </c>
      <c r="U98" s="4">
        <f t="shared" si="17"/>
        <v>1612241</v>
      </c>
      <c r="V98" s="5">
        <v>1.67E-2</v>
      </c>
    </row>
    <row r="99" spans="1:22" x14ac:dyDescent="0.2">
      <c r="A99" s="16" t="s">
        <v>164</v>
      </c>
      <c r="B99" s="4">
        <v>16200</v>
      </c>
      <c r="C99" s="4">
        <v>400900</v>
      </c>
      <c r="D99" s="4">
        <v>-384700</v>
      </c>
      <c r="E99" s="4">
        <v>-4504750000</v>
      </c>
      <c r="F99" s="4">
        <f t="shared" si="15"/>
        <v>-4645360000</v>
      </c>
      <c r="K99" s="24">
        <f t="shared" si="16"/>
        <v>0</v>
      </c>
      <c r="L99" s="4">
        <v>955</v>
      </c>
      <c r="M99" s="4">
        <v>642</v>
      </c>
      <c r="N99" s="4">
        <v>31</v>
      </c>
      <c r="O99" s="4">
        <v>23</v>
      </c>
      <c r="P99" s="4">
        <v>1822400</v>
      </c>
      <c r="Q99" s="4">
        <v>990900</v>
      </c>
      <c r="R99" s="5">
        <v>2.1499999999999998E-2</v>
      </c>
      <c r="S99" s="4">
        <v>2814252</v>
      </c>
      <c r="T99" s="4">
        <f t="shared" si="18"/>
        <v>2099960</v>
      </c>
      <c r="U99" s="4">
        <f t="shared" si="17"/>
        <v>1612241</v>
      </c>
      <c r="V99" s="5">
        <v>2.9300000000000003E-2</v>
      </c>
    </row>
    <row r="100" spans="1:22" x14ac:dyDescent="0.2">
      <c r="A100" s="16" t="s">
        <v>156</v>
      </c>
      <c r="B100" s="4">
        <v>0</v>
      </c>
      <c r="C100" s="4">
        <v>19700</v>
      </c>
      <c r="D100" s="4">
        <v>-19700</v>
      </c>
      <c r="E100" s="4">
        <v>-233440000</v>
      </c>
      <c r="F100" s="4">
        <f t="shared" si="15"/>
        <v>-140610000</v>
      </c>
      <c r="K100" s="24">
        <f t="shared" si="16"/>
        <v>0</v>
      </c>
      <c r="L100" s="4">
        <v>475</v>
      </c>
      <c r="M100" s="4">
        <v>892</v>
      </c>
      <c r="N100" s="4">
        <v>21</v>
      </c>
      <c r="O100" s="4">
        <v>26</v>
      </c>
      <c r="P100" s="4">
        <v>964100</v>
      </c>
      <c r="Q100" s="4">
        <v>1433200</v>
      </c>
      <c r="R100" s="5">
        <v>-1.6799999999999999E-2</v>
      </c>
      <c r="S100" s="4">
        <v>2514517</v>
      </c>
      <c r="T100" s="4">
        <f t="shared" si="18"/>
        <v>1892681.5</v>
      </c>
      <c r="U100" s="4">
        <f t="shared" si="17"/>
        <v>1612241</v>
      </c>
      <c r="V100" s="5">
        <v>2.9300000000000003E-2</v>
      </c>
    </row>
    <row r="101" spans="1:22" x14ac:dyDescent="0.2">
      <c r="A101" s="16" t="s">
        <v>155</v>
      </c>
      <c r="B101" s="4">
        <v>7900</v>
      </c>
      <c r="C101" s="4">
        <v>0</v>
      </c>
      <c r="D101" s="4">
        <v>7900</v>
      </c>
      <c r="E101" s="4">
        <v>92830000</v>
      </c>
      <c r="F101" s="4">
        <f t="shared" si="15"/>
        <v>92830000</v>
      </c>
      <c r="K101" s="24">
        <f t="shared" si="16"/>
        <v>0</v>
      </c>
      <c r="L101" s="4">
        <v>585</v>
      </c>
      <c r="M101" s="4">
        <v>448</v>
      </c>
      <c r="N101" s="4">
        <v>34</v>
      </c>
      <c r="O101" s="4">
        <v>13</v>
      </c>
      <c r="P101" s="4">
        <v>1222500</v>
      </c>
      <c r="Q101" s="4">
        <v>688900</v>
      </c>
      <c r="R101" s="5">
        <v>2.1600000000000001E-2</v>
      </c>
      <c r="S101" s="4">
        <v>2173122</v>
      </c>
      <c r="T101" s="4">
        <f t="shared" si="18"/>
        <v>1612241</v>
      </c>
      <c r="U101" s="4">
        <f t="shared" si="17"/>
        <v>1612241</v>
      </c>
      <c r="V101" s="5">
        <v>2.9600000000000001E-2</v>
      </c>
    </row>
    <row r="102" spans="1:22" x14ac:dyDescent="0.2">
      <c r="A102" s="16" t="s">
        <v>154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5"/>
        <v>0</v>
      </c>
      <c r="K102" s="24">
        <f t="shared" si="16"/>
        <v>0</v>
      </c>
      <c r="L102" s="4">
        <v>369</v>
      </c>
      <c r="M102" s="4">
        <v>659</v>
      </c>
      <c r="N102" s="4">
        <v>8</v>
      </c>
      <c r="O102" s="4">
        <v>21</v>
      </c>
      <c r="P102" s="4">
        <v>503800</v>
      </c>
      <c r="Q102" s="4">
        <v>1033300</v>
      </c>
      <c r="R102" s="5">
        <v>-8.5000000000000006E-3</v>
      </c>
      <c r="S102" s="4">
        <v>1612241</v>
      </c>
      <c r="T102" s="4" t="e">
        <f t="shared" si="18"/>
        <v>#DIV/0!</v>
      </c>
      <c r="U102" s="4">
        <f t="shared" si="17"/>
        <v>0</v>
      </c>
      <c r="V102" s="5">
        <v>2.12E-2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B129-0003-E04B-8E52-E36810A4AA0B}">
  <sheetPr codeName="Sheet65"/>
  <dimension ref="A1:V258"/>
  <sheetViews>
    <sheetView topLeftCell="F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0"/>
    <col min="3" max="3" customWidth="true" width="13.33203125"/>
    <col min="4" max="5" customWidth="true" width="15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3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258">
        <v>344</v>
      </c>
      <c r="B3" t="n" s="3259">
        <v>0.0</v>
      </c>
      <c r="C3" t="n" s="3260">
        <v>2900.0</v>
      </c>
      <c r="D3" t="n" s="3261">
        <v>-2900.0</v>
      </c>
      <c r="E3" t="n" s="3262">
        <v>-1.4911E8</v>
      </c>
      <c r="G3" t="n" s="3248">
        <v>0.0</v>
      </c>
      <c r="H3" t="n" s="3249">
        <v>0.0</v>
      </c>
      <c r="I3" t="n" s="3250">
        <v>0.0</v>
      </c>
      <c r="J3" t="n" s="3251">
        <v>0.0</v>
      </c>
      <c r="L3" t="n" s="3252">
        <v>36.0</v>
      </c>
      <c r="M3" t="n" s="3253">
        <v>22.0</v>
      </c>
      <c r="N3" t="n" s="3254">
        <v>2.0</v>
      </c>
      <c r="O3" t="n" s="3255">
        <v>4.0</v>
      </c>
      <c r="P3" t="n" s="3256">
        <v>24200.0</v>
      </c>
      <c r="Q3" t="n" s="3257">
        <v>45700.0</v>
      </c>
      <c r="R3" t="n" s="3246">
        <v>-0.0158</v>
      </c>
      <c r="S3" t="n" s="3245">
        <v>69900.0</v>
      </c>
      <c r="V3" t="n" s="3247">
        <v>0.021400000000000002</v>
      </c>
    </row>
    <row r="4">
      <c r="A4" t="s" s="1191">
        <v>343</v>
      </c>
      <c r="B4" t="n" s="1192">
        <v>0.0</v>
      </c>
      <c r="C4" t="n" s="1193">
        <v>1800.0</v>
      </c>
      <c r="D4" t="n" s="1194">
        <v>-1800.0</v>
      </c>
      <c r="E4" t="n" s="1195">
        <v>-9.208E7</v>
      </c>
      <c r="G4" t="n" s="1181">
        <v>0.0</v>
      </c>
      <c r="H4" t="n" s="1182">
        <v>0.0</v>
      </c>
      <c r="I4" t="n" s="1183">
        <v>0.0</v>
      </c>
      <c r="J4" t="n" s="1184">
        <v>0.0</v>
      </c>
      <c r="L4" t="n" s="1185">
        <v>11.0</v>
      </c>
      <c r="M4" t="n" s="1186">
        <v>71.0</v>
      </c>
      <c r="N4" t="n" s="1187">
        <v>1.0</v>
      </c>
      <c r="O4" t="n" s="1188">
        <v>8.0</v>
      </c>
      <c r="P4" t="n" s="1189">
        <v>6200.0</v>
      </c>
      <c r="Q4" t="n" s="1190">
        <v>52300.0</v>
      </c>
      <c r="R4" t="n" s="1179">
        <v>-0.0194</v>
      </c>
      <c r="S4" t="n" s="1178">
        <v>62600.0</v>
      </c>
      <c r="V4" t="n" s="1180">
        <v>0.036699999999999997</v>
      </c>
    </row>
    <row r="5" spans="1:22" x14ac:dyDescent="0.2">
      <c r="A5" s="16" t="s">
        <v>342</v>
      </c>
      <c r="B5" s="4">
        <v>700</v>
      </c>
      <c r="C5" s="4">
        <v>6300</v>
      </c>
      <c r="D5" s="4">
        <v>-5600</v>
      </c>
      <c r="E5" s="4">
        <v>-291650000</v>
      </c>
      <c r="F5" s="4">
        <f t="shared" ref="F5:F46" si="0">E5+F6</f>
        <v>36314129767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998000000</v>
      </c>
      <c r="L5" s="4">
        <v>36</v>
      </c>
      <c r="M5" s="4">
        <v>39</v>
      </c>
      <c r="N5" s="4">
        <v>0</v>
      </c>
      <c r="O5" s="4">
        <v>2</v>
      </c>
      <c r="P5" s="4">
        <v>15200</v>
      </c>
      <c r="Q5" s="4">
        <v>29700</v>
      </c>
      <c r="R5" s="5">
        <v>5.7999999999999996E-3</v>
      </c>
      <c r="S5" s="4">
        <v>46800</v>
      </c>
      <c r="T5" s="4">
        <f t="shared" ref="T5:T73" si="2">AVERAGE(S6:S15)</f>
        <v>76670</v>
      </c>
      <c r="U5" s="4">
        <f t="shared" ref="U5:U46" si="3">MIN(S6:S10)</f>
        <v>56900</v>
      </c>
      <c r="V5" s="5">
        <v>2.6499999999999999E-2</v>
      </c>
    </row>
    <row r="6" spans="1:22" x14ac:dyDescent="0.2">
      <c r="A6" s="16" t="s">
        <v>341</v>
      </c>
      <c r="B6" s="4">
        <v>0</v>
      </c>
      <c r="C6" s="4">
        <v>6800</v>
      </c>
      <c r="D6" s="4">
        <v>-6800</v>
      </c>
      <c r="E6" s="4">
        <v>-356770000</v>
      </c>
      <c r="F6" s="4">
        <f t="shared" si="0"/>
        <v>36605779767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998000000</v>
      </c>
      <c r="L6" s="4">
        <v>44</v>
      </c>
      <c r="M6" s="4">
        <v>59</v>
      </c>
      <c r="N6" s="4">
        <v>4</v>
      </c>
      <c r="O6" s="4">
        <v>2</v>
      </c>
      <c r="P6" s="4">
        <v>32500</v>
      </c>
      <c r="Q6" s="4">
        <v>39900</v>
      </c>
      <c r="R6" s="5">
        <v>-1.15E-2</v>
      </c>
      <c r="S6" s="4">
        <v>72400</v>
      </c>
      <c r="T6" s="4">
        <f t="shared" si="2"/>
        <v>76260</v>
      </c>
      <c r="U6" s="4">
        <f t="shared" si="3"/>
        <v>56900</v>
      </c>
      <c r="V6" s="5">
        <v>2.8399999999999998E-2</v>
      </c>
    </row>
    <row r="7" spans="1:22" x14ac:dyDescent="0.2">
      <c r="A7" s="16" t="s">
        <v>340</v>
      </c>
      <c r="B7" s="4">
        <v>200</v>
      </c>
      <c r="C7" s="4">
        <v>2300</v>
      </c>
      <c r="D7" s="4">
        <v>-2100</v>
      </c>
      <c r="E7" s="4">
        <v>-108100000</v>
      </c>
      <c r="F7" s="4">
        <f t="shared" si="0"/>
        <v>36962549767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998000000</v>
      </c>
      <c r="L7" s="4">
        <v>56</v>
      </c>
      <c r="M7" s="4">
        <v>29</v>
      </c>
      <c r="N7" s="4">
        <v>2</v>
      </c>
      <c r="O7" s="4">
        <v>3</v>
      </c>
      <c r="P7" s="4">
        <v>38700</v>
      </c>
      <c r="Q7" s="4">
        <v>26300</v>
      </c>
      <c r="R7" s="5">
        <v>3.1400000000000004E-2</v>
      </c>
      <c r="S7" s="4">
        <v>65000</v>
      </c>
      <c r="T7" s="4">
        <f t="shared" si="2"/>
        <v>83740</v>
      </c>
      <c r="U7" s="4">
        <f t="shared" si="3"/>
        <v>56900</v>
      </c>
      <c r="V7" s="5">
        <v>3.2400000000000005E-2</v>
      </c>
    </row>
    <row r="8" spans="1:22" x14ac:dyDescent="0.2">
      <c r="A8" s="16" t="s">
        <v>339</v>
      </c>
      <c r="B8" s="4">
        <v>1300</v>
      </c>
      <c r="C8" s="4">
        <v>3300</v>
      </c>
      <c r="D8" s="4">
        <v>-2000</v>
      </c>
      <c r="E8" s="4">
        <v>-101450000</v>
      </c>
      <c r="F8" s="4">
        <f t="shared" si="0"/>
        <v>37070649767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998000000</v>
      </c>
      <c r="L8" s="4">
        <v>83</v>
      </c>
      <c r="M8" s="4">
        <v>84</v>
      </c>
      <c r="N8" s="4">
        <v>4</v>
      </c>
      <c r="O8" s="4">
        <v>7</v>
      </c>
      <c r="P8" s="4">
        <v>50200</v>
      </c>
      <c r="Q8" s="4">
        <v>60300</v>
      </c>
      <c r="R8" s="5">
        <v>6.0000000000000001E-3</v>
      </c>
      <c r="S8" s="4">
        <v>111000</v>
      </c>
      <c r="T8" s="4">
        <f t="shared" si="2"/>
        <v>75920</v>
      </c>
      <c r="U8" s="4">
        <f t="shared" si="3"/>
        <v>56900</v>
      </c>
      <c r="V8" s="5">
        <v>2.3399999999999997E-2</v>
      </c>
    </row>
    <row r="9" spans="1:22" x14ac:dyDescent="0.2">
      <c r="A9" s="16" t="s">
        <v>338</v>
      </c>
      <c r="B9" s="4">
        <v>1400</v>
      </c>
      <c r="C9" s="4">
        <v>100</v>
      </c>
      <c r="D9" s="4">
        <v>1300</v>
      </c>
      <c r="E9" s="4">
        <v>65200000</v>
      </c>
      <c r="F9" s="4">
        <f t="shared" si="0"/>
        <v>37172099767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998000000</v>
      </c>
      <c r="L9" s="4">
        <v>59</v>
      </c>
      <c r="M9" s="4">
        <v>45</v>
      </c>
      <c r="N9" s="4">
        <v>4</v>
      </c>
      <c r="O9" s="4">
        <v>2</v>
      </c>
      <c r="P9" s="4">
        <v>29400</v>
      </c>
      <c r="Q9" s="4">
        <v>29600</v>
      </c>
      <c r="R9" s="5">
        <v>2E-3</v>
      </c>
      <c r="S9" s="4">
        <v>59000</v>
      </c>
      <c r="T9" s="4">
        <f t="shared" si="2"/>
        <v>86170</v>
      </c>
      <c r="U9" s="4">
        <f t="shared" si="3"/>
        <v>32500</v>
      </c>
      <c r="V9" s="5">
        <v>1.9699999999999999E-2</v>
      </c>
    </row>
    <row r="10" spans="1:22" x14ac:dyDescent="0.2">
      <c r="A10" s="16" t="s">
        <v>337</v>
      </c>
      <c r="B10" s="4">
        <v>1200</v>
      </c>
      <c r="C10" s="4">
        <v>800</v>
      </c>
      <c r="D10" s="4">
        <v>400</v>
      </c>
      <c r="E10" s="4">
        <v>20250000</v>
      </c>
      <c r="F10" s="4">
        <f t="shared" si="0"/>
        <v>37106899767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998000000</v>
      </c>
      <c r="L10" s="4">
        <v>45</v>
      </c>
      <c r="M10" s="4">
        <v>91</v>
      </c>
      <c r="N10" s="4">
        <v>2</v>
      </c>
      <c r="O10" s="4">
        <v>2</v>
      </c>
      <c r="P10" s="4">
        <v>21000</v>
      </c>
      <c r="Q10" s="4">
        <v>35900</v>
      </c>
      <c r="R10" s="5">
        <v>1.8200000000000001E-2</v>
      </c>
      <c r="S10" s="4">
        <v>56900</v>
      </c>
      <c r="T10" s="4">
        <f t="shared" si="2"/>
        <v>87660</v>
      </c>
      <c r="U10" s="4">
        <f t="shared" si="3"/>
        <v>32500</v>
      </c>
      <c r="V10" s="5">
        <v>1.1899999999999999E-2</v>
      </c>
    </row>
    <row r="11" spans="1:22" x14ac:dyDescent="0.2">
      <c r="A11" s="16" t="s">
        <v>336</v>
      </c>
      <c r="B11" s="4">
        <v>3600</v>
      </c>
      <c r="C11" s="4">
        <v>1000</v>
      </c>
      <c r="D11" s="4">
        <v>2600</v>
      </c>
      <c r="E11" s="4">
        <v>129670000</v>
      </c>
      <c r="F11" s="4">
        <f t="shared" si="0"/>
        <v>37086649767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998000000</v>
      </c>
      <c r="L11" s="4">
        <v>46</v>
      </c>
      <c r="M11" s="4">
        <v>184</v>
      </c>
      <c r="N11" s="4">
        <v>2</v>
      </c>
      <c r="O11" s="4">
        <v>5</v>
      </c>
      <c r="P11" s="4">
        <v>25500</v>
      </c>
      <c r="Q11" s="4">
        <v>86500</v>
      </c>
      <c r="R11" s="5">
        <v>-1.6E-2</v>
      </c>
      <c r="S11" s="4">
        <v>124100</v>
      </c>
      <c r="T11" s="4">
        <f t="shared" si="2"/>
        <v>82480</v>
      </c>
      <c r="U11" s="4">
        <f t="shared" si="3"/>
        <v>32500</v>
      </c>
      <c r="V11" s="5">
        <v>1.5900000000000001E-2</v>
      </c>
    </row>
    <row r="12" spans="1:22" x14ac:dyDescent="0.2">
      <c r="A12" s="16" t="s">
        <v>335</v>
      </c>
      <c r="B12" s="4">
        <v>640</v>
      </c>
      <c r="C12" s="4">
        <v>8200</v>
      </c>
      <c r="D12" s="4">
        <v>-7560</v>
      </c>
      <c r="E12" s="4">
        <v>-384890000</v>
      </c>
      <c r="F12" s="4">
        <f t="shared" si="0"/>
        <v>36956979767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998000000</v>
      </c>
      <c r="L12" s="4">
        <v>38</v>
      </c>
      <c r="M12" s="4">
        <v>84</v>
      </c>
      <c r="N12" s="4">
        <v>2</v>
      </c>
      <c r="O12" s="4">
        <v>10</v>
      </c>
      <c r="P12" s="4">
        <v>16500</v>
      </c>
      <c r="Q12" s="4">
        <v>72900</v>
      </c>
      <c r="R12" s="5">
        <v>-1.18E-2</v>
      </c>
      <c r="S12" s="4">
        <v>108300</v>
      </c>
      <c r="T12" s="4">
        <f t="shared" si="2"/>
        <v>83630</v>
      </c>
      <c r="U12" s="4">
        <f t="shared" si="3"/>
        <v>32500</v>
      </c>
      <c r="V12" s="5">
        <v>1.77E-2</v>
      </c>
    </row>
    <row r="13" spans="1:22" x14ac:dyDescent="0.2">
      <c r="A13" s="16" t="s">
        <v>333</v>
      </c>
      <c r="B13" s="4">
        <v>1000</v>
      </c>
      <c r="C13" s="4">
        <v>0</v>
      </c>
      <c r="D13" s="4">
        <v>1000</v>
      </c>
      <c r="E13" s="4">
        <v>51000000</v>
      </c>
      <c r="F13" s="4">
        <f t="shared" si="0"/>
        <v>37341869767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998000000</v>
      </c>
      <c r="L13" s="4">
        <v>29</v>
      </c>
      <c r="M13" s="4">
        <v>56</v>
      </c>
      <c r="N13" s="4">
        <v>0</v>
      </c>
      <c r="O13" s="4">
        <v>2</v>
      </c>
      <c r="P13" s="4">
        <v>8600</v>
      </c>
      <c r="Q13" s="4">
        <v>21600</v>
      </c>
      <c r="R13" s="5">
        <v>7.9000000000000008E-3</v>
      </c>
      <c r="S13" s="4">
        <v>81600</v>
      </c>
      <c r="T13" s="4">
        <f t="shared" si="2"/>
        <v>77810</v>
      </c>
      <c r="U13" s="4">
        <f t="shared" si="3"/>
        <v>32500</v>
      </c>
      <c r="V13" s="5">
        <v>1.18E-2</v>
      </c>
    </row>
    <row r="14" spans="1:22" x14ac:dyDescent="0.2">
      <c r="A14" s="16" t="s">
        <v>332</v>
      </c>
      <c r="B14" s="4">
        <v>1000</v>
      </c>
      <c r="C14" s="4">
        <v>2500</v>
      </c>
      <c r="D14" s="4">
        <v>-1500</v>
      </c>
      <c r="E14" s="4">
        <v>-75952154</v>
      </c>
      <c r="F14" s="4">
        <f t="shared" si="0"/>
        <v>37290869767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998000000</v>
      </c>
      <c r="L14" s="4">
        <v>36</v>
      </c>
      <c r="M14" s="4">
        <v>44</v>
      </c>
      <c r="N14" s="4">
        <v>1</v>
      </c>
      <c r="O14" s="4">
        <v>1</v>
      </c>
      <c r="P14" s="4">
        <v>14800</v>
      </c>
      <c r="Q14" s="4">
        <v>17700</v>
      </c>
      <c r="R14" s="5">
        <v>1.41E-2</v>
      </c>
      <c r="S14" s="4">
        <v>32500</v>
      </c>
      <c r="T14" s="4">
        <f t="shared" si="2"/>
        <v>76800</v>
      </c>
      <c r="U14" s="4">
        <f t="shared" si="3"/>
        <v>32800</v>
      </c>
      <c r="V14" s="5">
        <v>2.1499999999999998E-2</v>
      </c>
    </row>
    <row r="15" spans="1:22" x14ac:dyDescent="0.2">
      <c r="A15" s="16" t="s">
        <v>331</v>
      </c>
      <c r="B15" s="4">
        <v>200</v>
      </c>
      <c r="C15" s="4">
        <v>3604</v>
      </c>
      <c r="D15" s="4">
        <v>-3404</v>
      </c>
      <c r="E15" s="4">
        <v>-171460000</v>
      </c>
      <c r="F15" s="4">
        <f t="shared" si="0"/>
        <v>37366821921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998000000</v>
      </c>
      <c r="L15" s="4">
        <v>31</v>
      </c>
      <c r="M15" s="4">
        <v>43</v>
      </c>
      <c r="N15" s="4">
        <v>3</v>
      </c>
      <c r="O15" s="4">
        <v>4</v>
      </c>
      <c r="P15" s="4">
        <v>25000</v>
      </c>
      <c r="Q15" s="4">
        <v>30900</v>
      </c>
      <c r="R15" s="5">
        <v>0</v>
      </c>
      <c r="S15" s="4">
        <v>55900</v>
      </c>
      <c r="T15" s="4">
        <f t="shared" si="2"/>
        <v>75790</v>
      </c>
      <c r="U15" s="4">
        <f t="shared" si="3"/>
        <v>32800</v>
      </c>
      <c r="V15" s="5">
        <v>2.35E-2</v>
      </c>
    </row>
    <row r="16" spans="1:22" x14ac:dyDescent="0.2">
      <c r="A16" s="16" t="s">
        <v>330</v>
      </c>
      <c r="B16" s="4">
        <v>2300</v>
      </c>
      <c r="C16" s="4">
        <v>13200</v>
      </c>
      <c r="D16" s="4">
        <v>-10900</v>
      </c>
      <c r="E16" s="4">
        <v>-545340000</v>
      </c>
      <c r="F16" s="4">
        <f t="shared" si="0"/>
        <v>37538281921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998000000</v>
      </c>
      <c r="L16" s="4">
        <v>33</v>
      </c>
      <c r="M16" s="4">
        <v>126</v>
      </c>
      <c r="N16" s="4">
        <v>1</v>
      </c>
      <c r="O16" s="4">
        <v>1</v>
      </c>
      <c r="P16" s="4">
        <v>14000</v>
      </c>
      <c r="Q16" s="4">
        <v>54100</v>
      </c>
      <c r="R16" s="5">
        <v>-0.06</v>
      </c>
      <c r="S16" s="4">
        <v>68300</v>
      </c>
      <c r="T16" s="4">
        <f t="shared" si="2"/>
        <v>71000</v>
      </c>
      <c r="U16" s="4">
        <f t="shared" si="3"/>
        <v>32800</v>
      </c>
      <c r="V16" s="5">
        <v>3.04E-2</v>
      </c>
    </row>
    <row r="17" spans="1:22" x14ac:dyDescent="0.2">
      <c r="A17" s="16" t="s">
        <v>329</v>
      </c>
      <c r="B17" s="4">
        <v>0</v>
      </c>
      <c r="C17" s="4">
        <v>35700</v>
      </c>
      <c r="D17" s="4">
        <v>-35700</v>
      </c>
      <c r="E17" s="4">
        <v>-1900345730</v>
      </c>
      <c r="F17" s="4">
        <f t="shared" si="0"/>
        <v>38083621921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998000000</v>
      </c>
      <c r="L17" s="4">
        <v>45</v>
      </c>
      <c r="M17" s="4">
        <v>76</v>
      </c>
      <c r="N17" s="4">
        <v>6</v>
      </c>
      <c r="O17" s="4">
        <v>15</v>
      </c>
      <c r="P17" s="4">
        <v>49500</v>
      </c>
      <c r="Q17" s="4">
        <v>88100</v>
      </c>
      <c r="R17" s="5">
        <v>3.8E-3</v>
      </c>
      <c r="S17" s="4">
        <v>139800</v>
      </c>
      <c r="T17" s="4">
        <f t="shared" si="2"/>
        <v>64890</v>
      </c>
      <c r="U17" s="4">
        <f t="shared" si="3"/>
        <v>32800</v>
      </c>
      <c r="V17" s="5">
        <v>9.3999999999999986E-3</v>
      </c>
    </row>
    <row r="18" spans="1:22" x14ac:dyDescent="0.2">
      <c r="A18" s="16" t="s">
        <v>328</v>
      </c>
      <c r="B18" s="4">
        <v>900</v>
      </c>
      <c r="C18" s="4">
        <v>200</v>
      </c>
      <c r="D18" s="4">
        <v>700</v>
      </c>
      <c r="E18" s="4">
        <v>36620000</v>
      </c>
      <c r="F18" s="4">
        <f t="shared" si="0"/>
        <v>39983967651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998000000</v>
      </c>
      <c r="L18" s="4">
        <v>36</v>
      </c>
      <c r="M18" s="4">
        <v>68</v>
      </c>
      <c r="N18" s="4">
        <v>0</v>
      </c>
      <c r="O18" s="4">
        <v>0</v>
      </c>
      <c r="P18" s="4">
        <v>9200</v>
      </c>
      <c r="Q18" s="4">
        <v>13800</v>
      </c>
      <c r="R18" s="5">
        <v>-1.5100000000000001E-2</v>
      </c>
      <c r="S18" s="4">
        <v>32800</v>
      </c>
      <c r="T18" s="4">
        <f t="shared" si="2"/>
        <v>64430</v>
      </c>
      <c r="U18" s="4">
        <f t="shared" si="3"/>
        <v>23400</v>
      </c>
      <c r="V18" s="5">
        <v>2.9900000000000003E-2</v>
      </c>
    </row>
    <row r="19" spans="1:22" x14ac:dyDescent="0.2">
      <c r="A19" s="16" t="s">
        <v>327</v>
      </c>
      <c r="B19" s="4">
        <v>7000</v>
      </c>
      <c r="C19" s="4">
        <v>3800</v>
      </c>
      <c r="D19" s="4">
        <v>3200</v>
      </c>
      <c r="E19" s="4">
        <v>178730000</v>
      </c>
      <c r="F19" s="4">
        <f t="shared" si="0"/>
        <v>39947347651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998000000</v>
      </c>
      <c r="L19" s="4">
        <v>173</v>
      </c>
      <c r="M19" s="4">
        <v>126</v>
      </c>
      <c r="N19" s="4">
        <v>7</v>
      </c>
      <c r="O19" s="4">
        <v>7</v>
      </c>
      <c r="P19" s="4">
        <v>83600</v>
      </c>
      <c r="Q19" s="4">
        <v>76200</v>
      </c>
      <c r="R19" s="5">
        <v>3.4799999999999998E-2</v>
      </c>
      <c r="S19" s="4">
        <v>161500</v>
      </c>
      <c r="T19" s="4">
        <f t="shared" si="2"/>
        <v>49780</v>
      </c>
      <c r="U19" s="4">
        <f t="shared" si="3"/>
        <v>22400</v>
      </c>
      <c r="V19" s="5">
        <v>5.4600000000000003E-2</v>
      </c>
    </row>
    <row r="20" spans="1:22" x14ac:dyDescent="0.2">
      <c r="A20" s="16" t="s">
        <v>326</v>
      </c>
      <c r="B20" s="4">
        <v>400</v>
      </c>
      <c r="C20" s="4">
        <v>800</v>
      </c>
      <c r="D20" s="4">
        <v>-400</v>
      </c>
      <c r="E20" s="4">
        <v>-20780000</v>
      </c>
      <c r="F20" s="4">
        <f t="shared" si="0"/>
        <v>39768617651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998000000</v>
      </c>
      <c r="L20" s="4">
        <v>32</v>
      </c>
      <c r="M20" s="4">
        <v>58</v>
      </c>
      <c r="N20" s="4">
        <v>3</v>
      </c>
      <c r="O20" s="4">
        <v>2</v>
      </c>
      <c r="P20" s="4">
        <v>41000</v>
      </c>
      <c r="Q20" s="4">
        <v>30800</v>
      </c>
      <c r="R20" s="5">
        <v>2E-3</v>
      </c>
      <c r="S20" s="4">
        <v>71800</v>
      </c>
      <c r="T20" s="4">
        <f t="shared" si="2"/>
        <v>45610</v>
      </c>
      <c r="U20" s="4">
        <f t="shared" si="3"/>
        <v>22400</v>
      </c>
      <c r="V20" s="5">
        <v>1.54E-2</v>
      </c>
    </row>
    <row r="21" spans="1:22" x14ac:dyDescent="0.2">
      <c r="A21" s="16" t="s">
        <v>325</v>
      </c>
      <c r="B21" s="4">
        <v>100</v>
      </c>
      <c r="C21" s="4">
        <v>22100</v>
      </c>
      <c r="D21" s="4">
        <v>-22000</v>
      </c>
      <c r="E21" s="4">
        <v>-1135430000</v>
      </c>
      <c r="F21" s="4">
        <f t="shared" si="0"/>
        <v>39789397651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998000000</v>
      </c>
      <c r="L21" s="4">
        <v>43</v>
      </c>
      <c r="M21" s="4">
        <v>67</v>
      </c>
      <c r="N21" s="4">
        <v>1</v>
      </c>
      <c r="O21" s="4">
        <v>4</v>
      </c>
      <c r="P21" s="4">
        <v>17800</v>
      </c>
      <c r="Q21" s="4">
        <v>51300</v>
      </c>
      <c r="R21" s="5">
        <v>-3.8E-3</v>
      </c>
      <c r="S21" s="4">
        <v>72300</v>
      </c>
      <c r="T21" s="4">
        <f t="shared" si="2"/>
        <v>41420</v>
      </c>
      <c r="U21" s="4">
        <f t="shared" si="3"/>
        <v>20400</v>
      </c>
      <c r="V21" s="5">
        <v>1.7299999999999999E-2</v>
      </c>
    </row>
    <row r="22" spans="1:22" x14ac:dyDescent="0.2">
      <c r="A22" s="16" t="s">
        <v>324</v>
      </c>
      <c r="B22" s="4">
        <v>300</v>
      </c>
      <c r="C22" s="4">
        <v>2900</v>
      </c>
      <c r="D22" s="4">
        <v>-2600</v>
      </c>
      <c r="E22" s="4">
        <v>-132830000</v>
      </c>
      <c r="F22" s="4">
        <f t="shared" si="0"/>
        <v>40924827651</v>
      </c>
      <c r="K22" s="24">
        <f t="shared" si="1"/>
        <v>998000000</v>
      </c>
      <c r="L22" s="4">
        <v>135</v>
      </c>
      <c r="M22" s="4">
        <v>66</v>
      </c>
      <c r="N22" s="4">
        <v>7</v>
      </c>
      <c r="O22" s="4">
        <v>7</v>
      </c>
      <c r="P22" s="4">
        <v>70600</v>
      </c>
      <c r="Q22" s="4">
        <v>49100</v>
      </c>
      <c r="R22" s="5">
        <v>5.0700000000000002E-2</v>
      </c>
      <c r="S22" s="4">
        <v>119800</v>
      </c>
      <c r="T22" s="4">
        <f t="shared" si="2"/>
        <v>36500</v>
      </c>
      <c r="U22" s="4">
        <f t="shared" si="3"/>
        <v>20400</v>
      </c>
      <c r="V22" s="5">
        <v>4.1399999999999999E-2</v>
      </c>
    </row>
    <row r="23" spans="1:22" x14ac:dyDescent="0.2">
      <c r="A23" s="16" t="s">
        <v>323</v>
      </c>
      <c r="B23" s="4">
        <v>100</v>
      </c>
      <c r="C23" s="4">
        <v>700</v>
      </c>
      <c r="D23" s="4">
        <v>-600</v>
      </c>
      <c r="E23" s="4">
        <v>-29550000</v>
      </c>
      <c r="F23" s="4">
        <f t="shared" si="0"/>
        <v>41057657651</v>
      </c>
      <c r="K23" s="24">
        <f t="shared" si="1"/>
        <v>998000000</v>
      </c>
      <c r="L23" s="4">
        <v>43</v>
      </c>
      <c r="M23" s="4">
        <v>25</v>
      </c>
      <c r="N23" s="4">
        <v>0</v>
      </c>
      <c r="O23" s="4">
        <v>1</v>
      </c>
      <c r="P23" s="4">
        <v>11200</v>
      </c>
      <c r="Q23" s="4">
        <v>8800</v>
      </c>
      <c r="R23" s="5">
        <v>1.44E-2</v>
      </c>
      <c r="S23" s="4">
        <v>23400</v>
      </c>
      <c r="T23" s="4">
        <f t="shared" si="2"/>
        <v>44980</v>
      </c>
      <c r="U23" s="4">
        <f t="shared" si="3"/>
        <v>20400</v>
      </c>
      <c r="V23" s="5">
        <v>1.61E-2</v>
      </c>
    </row>
    <row r="24" spans="1:22" x14ac:dyDescent="0.2">
      <c r="A24" s="16" t="s">
        <v>322</v>
      </c>
      <c r="B24" s="4">
        <v>700</v>
      </c>
      <c r="C24" s="4">
        <v>6900</v>
      </c>
      <c r="D24" s="4">
        <v>-6200</v>
      </c>
      <c r="E24" s="4">
        <v>-301090000</v>
      </c>
      <c r="F24" s="4">
        <f t="shared" si="0"/>
        <v>41087207651</v>
      </c>
      <c r="K24" s="24">
        <f t="shared" si="1"/>
        <v>998000000</v>
      </c>
      <c r="L24" s="4">
        <v>20</v>
      </c>
      <c r="M24" s="4">
        <v>41</v>
      </c>
      <c r="N24" s="4">
        <v>0</v>
      </c>
      <c r="O24" s="4">
        <v>2</v>
      </c>
      <c r="P24" s="4">
        <v>4200</v>
      </c>
      <c r="Q24" s="4">
        <v>18100</v>
      </c>
      <c r="R24" s="5">
        <v>3.0999999999999999E-3</v>
      </c>
      <c r="S24" s="4">
        <v>22400</v>
      </c>
      <c r="T24" s="4">
        <f t="shared" si="2"/>
        <v>47220</v>
      </c>
      <c r="U24" s="4">
        <f t="shared" si="3"/>
        <v>15000</v>
      </c>
      <c r="V24" s="5">
        <v>1.6299999999999999E-2</v>
      </c>
    </row>
    <row r="25" spans="1:22" x14ac:dyDescent="0.2">
      <c r="A25" s="16" t="s">
        <v>321</v>
      </c>
      <c r="B25" s="4">
        <v>2300</v>
      </c>
      <c r="C25" s="4">
        <v>500</v>
      </c>
      <c r="D25" s="4">
        <v>1800</v>
      </c>
      <c r="E25" s="4">
        <v>87040000</v>
      </c>
      <c r="F25" s="4">
        <f t="shared" si="0"/>
        <v>41388297651</v>
      </c>
      <c r="K25" s="24">
        <f t="shared" si="1"/>
        <v>998000000</v>
      </c>
      <c r="L25" s="4">
        <v>19</v>
      </c>
      <c r="M25" s="4">
        <v>29</v>
      </c>
      <c r="N25" s="4">
        <v>5</v>
      </c>
      <c r="O25" s="4">
        <v>2</v>
      </c>
      <c r="P25" s="4">
        <v>25900</v>
      </c>
      <c r="Q25" s="4">
        <v>19100</v>
      </c>
      <c r="R25" s="5">
        <v>-9.1999999999999998E-3</v>
      </c>
      <c r="S25" s="4">
        <v>45800</v>
      </c>
      <c r="T25" s="4">
        <f t="shared" si="2"/>
        <v>48420</v>
      </c>
      <c r="U25" s="4">
        <f t="shared" si="3"/>
        <v>15000</v>
      </c>
      <c r="V25" s="5">
        <v>1.9299999999999998E-2</v>
      </c>
    </row>
    <row r="26" spans="1:22" x14ac:dyDescent="0.2">
      <c r="A26" s="16" t="s">
        <v>320</v>
      </c>
      <c r="B26" s="4">
        <v>500</v>
      </c>
      <c r="C26" s="4">
        <v>300</v>
      </c>
      <c r="D26" s="4">
        <v>200</v>
      </c>
      <c r="E26" s="4">
        <v>9690000</v>
      </c>
      <c r="F26" s="4">
        <f t="shared" si="0"/>
        <v>41301257651</v>
      </c>
      <c r="K26" s="24">
        <f t="shared" si="1"/>
        <v>998000000</v>
      </c>
      <c r="L26" s="4">
        <v>15</v>
      </c>
      <c r="M26" s="4">
        <v>33</v>
      </c>
      <c r="N26" s="4">
        <v>1</v>
      </c>
      <c r="O26" s="4">
        <v>0</v>
      </c>
      <c r="P26" s="4">
        <v>8700</v>
      </c>
      <c r="Q26" s="4">
        <v>11700</v>
      </c>
      <c r="R26" s="5">
        <v>2.0999999999999999E-3</v>
      </c>
      <c r="S26" s="4">
        <v>20400</v>
      </c>
      <c r="T26" s="4">
        <f t="shared" si="2"/>
        <v>49820</v>
      </c>
      <c r="U26" s="4">
        <f t="shared" si="3"/>
        <v>15000</v>
      </c>
      <c r="V26" s="5">
        <v>8.199999999999999E-3</v>
      </c>
    </row>
    <row r="27" spans="1:22" x14ac:dyDescent="0.2">
      <c r="A27" s="16" t="s">
        <v>319</v>
      </c>
      <c r="B27" s="4">
        <v>600</v>
      </c>
      <c r="C27" s="4">
        <v>1100</v>
      </c>
      <c r="D27" s="4">
        <v>-500</v>
      </c>
      <c r="E27" s="4">
        <v>-24490000</v>
      </c>
      <c r="F27" s="4">
        <f t="shared" si="0"/>
        <v>41291567651</v>
      </c>
      <c r="K27" s="24">
        <f t="shared" si="1"/>
        <v>998000000</v>
      </c>
      <c r="L27" s="4">
        <v>49</v>
      </c>
      <c r="M27" s="4">
        <v>20</v>
      </c>
      <c r="N27" s="4">
        <v>7</v>
      </c>
      <c r="O27" s="4">
        <v>0</v>
      </c>
      <c r="P27" s="4">
        <v>70900</v>
      </c>
      <c r="Q27" s="4">
        <v>7500</v>
      </c>
      <c r="R27" s="5">
        <v>1.77E-2</v>
      </c>
      <c r="S27" s="4">
        <v>78700</v>
      </c>
      <c r="T27" s="4">
        <f t="shared" si="2"/>
        <v>49350</v>
      </c>
      <c r="U27" s="4">
        <f t="shared" si="3"/>
        <v>15000</v>
      </c>
      <c r="V27" s="5">
        <v>3.6499999999999998E-2</v>
      </c>
    </row>
    <row r="28" spans="1:22" x14ac:dyDescent="0.2">
      <c r="A28" s="16" t="s">
        <v>318</v>
      </c>
      <c r="B28" s="4">
        <v>0</v>
      </c>
      <c r="C28" s="4">
        <v>700</v>
      </c>
      <c r="D28" s="4">
        <v>-700</v>
      </c>
      <c r="E28" s="4">
        <v>-33650000</v>
      </c>
      <c r="F28" s="4">
        <f t="shared" si="0"/>
        <v>41316057651</v>
      </c>
      <c r="K28" s="24">
        <f t="shared" si="1"/>
        <v>998000000</v>
      </c>
      <c r="L28" s="4">
        <v>16</v>
      </c>
      <c r="M28" s="4">
        <v>16</v>
      </c>
      <c r="N28" s="4">
        <v>2</v>
      </c>
      <c r="O28" s="4">
        <v>2</v>
      </c>
      <c r="P28" s="4">
        <v>19600</v>
      </c>
      <c r="Q28" s="4">
        <v>8500</v>
      </c>
      <c r="R28" s="5">
        <v>-6.1999999999999998E-3</v>
      </c>
      <c r="S28" s="4">
        <v>28200</v>
      </c>
      <c r="T28" s="4">
        <f t="shared" si="2"/>
        <v>52950</v>
      </c>
      <c r="U28" s="4">
        <f t="shared" si="3"/>
        <v>15000</v>
      </c>
      <c r="V28" s="5">
        <v>1.4499999999999999E-2</v>
      </c>
    </row>
    <row r="29" spans="1:22" x14ac:dyDescent="0.2">
      <c r="A29" s="16" t="s">
        <v>317</v>
      </c>
      <c r="B29" s="4">
        <v>500</v>
      </c>
      <c r="C29" s="4">
        <v>2400</v>
      </c>
      <c r="D29" s="4">
        <v>-1900</v>
      </c>
      <c r="E29" s="4">
        <v>-91240000</v>
      </c>
      <c r="F29" s="4">
        <f t="shared" si="0"/>
        <v>41349707651</v>
      </c>
      <c r="K29" s="24">
        <f t="shared" si="1"/>
        <v>998000000</v>
      </c>
      <c r="L29" s="4">
        <v>10</v>
      </c>
      <c r="M29" s="4">
        <v>36</v>
      </c>
      <c r="N29" s="4">
        <v>0</v>
      </c>
      <c r="O29" s="4">
        <v>0</v>
      </c>
      <c r="P29" s="4">
        <v>3600</v>
      </c>
      <c r="Q29" s="4">
        <v>11200</v>
      </c>
      <c r="R29" s="5">
        <v>3.2000000000000002E-3</v>
      </c>
      <c r="S29" s="4">
        <v>15000</v>
      </c>
      <c r="T29" s="4">
        <f t="shared" si="2"/>
        <v>64870</v>
      </c>
      <c r="U29" s="4">
        <f t="shared" si="3"/>
        <v>30100</v>
      </c>
      <c r="V29" s="5">
        <v>1.8500000000000003E-2</v>
      </c>
    </row>
    <row r="30" spans="1:22" x14ac:dyDescent="0.2">
      <c r="A30" s="16" t="s">
        <v>316</v>
      </c>
      <c r="B30" s="4">
        <v>1000</v>
      </c>
      <c r="C30" s="4">
        <v>2800</v>
      </c>
      <c r="D30" s="4">
        <v>-1800</v>
      </c>
      <c r="E30" s="4">
        <v>-87320000</v>
      </c>
      <c r="F30" s="4">
        <f t="shared" si="0"/>
        <v>41440947651</v>
      </c>
      <c r="K30" s="24">
        <f t="shared" si="1"/>
        <v>998000000</v>
      </c>
      <c r="L30" s="4">
        <v>50</v>
      </c>
      <c r="M30" s="4">
        <v>24</v>
      </c>
      <c r="N30" s="4">
        <v>1</v>
      </c>
      <c r="O30" s="4">
        <v>1</v>
      </c>
      <c r="P30" s="4">
        <v>20600</v>
      </c>
      <c r="Q30" s="4">
        <v>7300</v>
      </c>
      <c r="R30" s="5">
        <v>-1.6500000000000001E-2</v>
      </c>
      <c r="S30" s="4">
        <v>30100</v>
      </c>
      <c r="T30" s="4">
        <f t="shared" si="2"/>
        <v>67550</v>
      </c>
      <c r="U30" s="4">
        <f t="shared" si="3"/>
        <v>30400</v>
      </c>
      <c r="V30" s="5">
        <v>3.49E-2</v>
      </c>
    </row>
    <row r="31" spans="1:22" x14ac:dyDescent="0.2">
      <c r="A31" s="16" t="s">
        <v>315</v>
      </c>
      <c r="B31" s="4">
        <v>0</v>
      </c>
      <c r="C31" s="4">
        <v>5100</v>
      </c>
      <c r="D31" s="4">
        <v>-5100</v>
      </c>
      <c r="E31" s="4">
        <v>-244430000</v>
      </c>
      <c r="F31" s="4">
        <f t="shared" si="0"/>
        <v>41528267651</v>
      </c>
      <c r="K31" s="24">
        <f t="shared" si="1"/>
        <v>998000000</v>
      </c>
      <c r="L31" s="4">
        <v>38</v>
      </c>
      <c r="M31" s="4">
        <v>18</v>
      </c>
      <c r="N31" s="4">
        <v>3</v>
      </c>
      <c r="O31" s="4">
        <v>0</v>
      </c>
      <c r="P31" s="4">
        <v>25500</v>
      </c>
      <c r="Q31" s="4">
        <v>4900</v>
      </c>
      <c r="R31" s="5">
        <v>3.27E-2</v>
      </c>
      <c r="S31" s="4">
        <v>30400</v>
      </c>
      <c r="T31" s="4">
        <f t="shared" si="2"/>
        <v>79020</v>
      </c>
      <c r="U31" s="4">
        <f t="shared" si="3"/>
        <v>34400</v>
      </c>
      <c r="V31" s="5">
        <v>5.9500000000000004E-2</v>
      </c>
    </row>
    <row r="32" spans="1:22" x14ac:dyDescent="0.2">
      <c r="A32" s="16" t="s">
        <v>314</v>
      </c>
      <c r="B32" s="4">
        <v>44300</v>
      </c>
      <c r="C32" s="4">
        <v>5600</v>
      </c>
      <c r="D32" s="4">
        <v>38700</v>
      </c>
      <c r="E32" s="4">
        <v>1818570000</v>
      </c>
      <c r="F32" s="4">
        <f t="shared" si="0"/>
        <v>41772697651</v>
      </c>
      <c r="K32" s="24">
        <f t="shared" si="1"/>
        <v>998000000</v>
      </c>
      <c r="L32" s="4">
        <v>23</v>
      </c>
      <c r="M32" s="4">
        <v>102</v>
      </c>
      <c r="N32" s="4">
        <v>2</v>
      </c>
      <c r="O32" s="4">
        <v>6</v>
      </c>
      <c r="P32" s="4">
        <v>13600</v>
      </c>
      <c r="Q32" s="4">
        <v>57000</v>
      </c>
      <c r="R32" s="5">
        <v>9.5999999999999992E-3</v>
      </c>
      <c r="S32" s="4">
        <v>70600</v>
      </c>
      <c r="T32" s="4">
        <f t="shared" si="2"/>
        <v>77360</v>
      </c>
      <c r="U32" s="4">
        <f t="shared" si="3"/>
        <v>34400</v>
      </c>
      <c r="V32" s="5">
        <v>1.5800000000000002E-2</v>
      </c>
    </row>
    <row r="33" spans="1:22" x14ac:dyDescent="0.2">
      <c r="A33" s="16" t="s">
        <v>313</v>
      </c>
      <c r="B33" s="4">
        <v>3000</v>
      </c>
      <c r="C33" s="4">
        <v>15200</v>
      </c>
      <c r="D33" s="4">
        <v>-12200</v>
      </c>
      <c r="E33" s="4">
        <v>-595890000</v>
      </c>
      <c r="F33" s="4">
        <f t="shared" si="0"/>
        <v>39954127651</v>
      </c>
      <c r="K33" s="24">
        <f t="shared" si="1"/>
        <v>998000000</v>
      </c>
      <c r="L33" s="4">
        <v>70</v>
      </c>
      <c r="M33" s="4">
        <v>147</v>
      </c>
      <c r="N33" s="4">
        <v>2</v>
      </c>
      <c r="O33" s="4">
        <v>4</v>
      </c>
      <c r="P33" s="4">
        <v>32500</v>
      </c>
      <c r="Q33" s="4">
        <v>74600</v>
      </c>
      <c r="R33" s="5">
        <v>-5.3099999999999994E-2</v>
      </c>
      <c r="S33" s="4">
        <v>108200</v>
      </c>
      <c r="T33" s="4">
        <f t="shared" si="2"/>
        <v>69060</v>
      </c>
      <c r="U33" s="4">
        <f t="shared" si="3"/>
        <v>34400</v>
      </c>
      <c r="V33" s="5">
        <v>5.0599999999999999E-2</v>
      </c>
    </row>
    <row r="34" spans="1:22" x14ac:dyDescent="0.2">
      <c r="A34" s="16" t="s">
        <v>270</v>
      </c>
      <c r="B34" s="4">
        <v>2500</v>
      </c>
      <c r="C34" s="4">
        <v>5500</v>
      </c>
      <c r="D34" s="4">
        <v>-3000</v>
      </c>
      <c r="E34" s="4">
        <v>-149710000</v>
      </c>
      <c r="F34" s="4">
        <f t="shared" si="0"/>
        <v>40550017651</v>
      </c>
      <c r="K34" s="24">
        <f t="shared" si="1"/>
        <v>998000000</v>
      </c>
      <c r="L34" s="4">
        <v>28</v>
      </c>
      <c r="M34" s="4">
        <v>25</v>
      </c>
      <c r="N34" s="4">
        <v>4</v>
      </c>
      <c r="O34" s="4">
        <v>1</v>
      </c>
      <c r="P34" s="4">
        <v>27400</v>
      </c>
      <c r="Q34" s="4">
        <v>10600</v>
      </c>
      <c r="R34" s="5">
        <v>-8.0000000000000002E-3</v>
      </c>
      <c r="S34" s="4">
        <v>44800</v>
      </c>
      <c r="T34" s="4">
        <f t="shared" si="2"/>
        <v>69580</v>
      </c>
      <c r="U34" s="4">
        <f t="shared" si="3"/>
        <v>34400</v>
      </c>
      <c r="V34" s="5">
        <v>1.6E-2</v>
      </c>
    </row>
    <row r="35" spans="1:22" x14ac:dyDescent="0.2">
      <c r="A35" s="16" t="s">
        <v>269</v>
      </c>
      <c r="B35" s="4">
        <v>9400</v>
      </c>
      <c r="C35" s="4">
        <v>2900</v>
      </c>
      <c r="D35" s="4">
        <v>6500</v>
      </c>
      <c r="E35" s="4">
        <v>323620000</v>
      </c>
      <c r="F35" s="4">
        <f t="shared" si="0"/>
        <v>40699727651</v>
      </c>
      <c r="K35" s="24">
        <f t="shared" si="1"/>
        <v>998000000</v>
      </c>
      <c r="L35" s="4">
        <v>45</v>
      </c>
      <c r="M35" s="4">
        <v>30</v>
      </c>
      <c r="N35" s="4">
        <v>4</v>
      </c>
      <c r="O35" s="4">
        <v>1</v>
      </c>
      <c r="P35" s="4">
        <v>42300</v>
      </c>
      <c r="Q35" s="4">
        <v>15500</v>
      </c>
      <c r="R35" s="5">
        <v>-2E-3</v>
      </c>
      <c r="S35" s="4">
        <v>57800</v>
      </c>
      <c r="T35" s="4">
        <f t="shared" si="2"/>
        <v>66180</v>
      </c>
      <c r="U35" s="4">
        <f t="shared" si="3"/>
        <v>34400</v>
      </c>
      <c r="V35" s="5">
        <v>2.3900000000000001E-2</v>
      </c>
    </row>
    <row r="36" spans="1:22" x14ac:dyDescent="0.2">
      <c r="A36" s="16" t="s">
        <v>268</v>
      </c>
      <c r="B36" s="4">
        <v>15100</v>
      </c>
      <c r="C36" s="4">
        <v>100</v>
      </c>
      <c r="D36" s="4">
        <v>15000</v>
      </c>
      <c r="E36" s="4">
        <v>751609011</v>
      </c>
      <c r="F36" s="4">
        <f t="shared" si="0"/>
        <v>40376107651</v>
      </c>
      <c r="K36" s="24">
        <f t="shared" si="1"/>
        <v>998000000</v>
      </c>
      <c r="L36" s="4">
        <v>14</v>
      </c>
      <c r="M36" s="4">
        <v>42</v>
      </c>
      <c r="N36" s="4">
        <v>0</v>
      </c>
      <c r="O36" s="4">
        <v>1</v>
      </c>
      <c r="P36" s="4">
        <v>3400</v>
      </c>
      <c r="Q36" s="4">
        <v>31000</v>
      </c>
      <c r="R36" s="5">
        <v>-4.0000000000000001E-3</v>
      </c>
      <c r="S36" s="4">
        <v>34400</v>
      </c>
      <c r="T36" s="4">
        <f t="shared" si="2"/>
        <v>65550</v>
      </c>
      <c r="U36" s="4">
        <f t="shared" si="3"/>
        <v>56900</v>
      </c>
      <c r="V36" s="5">
        <v>0.01</v>
      </c>
    </row>
    <row r="37" spans="1:22" x14ac:dyDescent="0.2">
      <c r="A37" s="16" t="s">
        <v>254</v>
      </c>
      <c r="B37" s="4">
        <v>20200</v>
      </c>
      <c r="C37" s="4">
        <v>1400</v>
      </c>
      <c r="D37" s="4">
        <v>18800</v>
      </c>
      <c r="E37" s="4">
        <v>940010000</v>
      </c>
      <c r="F37" s="4">
        <f t="shared" si="0"/>
        <v>39624498640</v>
      </c>
      <c r="K37" s="24">
        <f t="shared" si="1"/>
        <v>998000000</v>
      </c>
      <c r="L37" s="4">
        <v>38</v>
      </c>
      <c r="M37" s="4">
        <v>46</v>
      </c>
      <c r="N37" s="4">
        <v>4</v>
      </c>
      <c r="O37" s="4">
        <v>4</v>
      </c>
      <c r="P37" s="4">
        <v>35700</v>
      </c>
      <c r="Q37" s="4">
        <v>38300</v>
      </c>
      <c r="R37" s="5">
        <v>2E-3</v>
      </c>
      <c r="S37" s="4">
        <v>74000</v>
      </c>
      <c r="T37" s="4">
        <f t="shared" si="2"/>
        <v>65380</v>
      </c>
      <c r="U37" s="4">
        <f t="shared" si="3"/>
        <v>54000</v>
      </c>
      <c r="V37" s="5">
        <v>0.01</v>
      </c>
    </row>
    <row r="38" spans="1:22" x14ac:dyDescent="0.2">
      <c r="A38" s="16" t="s">
        <v>253</v>
      </c>
      <c r="B38" s="4">
        <v>23700</v>
      </c>
      <c r="C38" s="4">
        <v>200</v>
      </c>
      <c r="D38" s="4">
        <v>23500</v>
      </c>
      <c r="E38" s="4">
        <v>1172280000</v>
      </c>
      <c r="F38" s="4">
        <f t="shared" si="0"/>
        <v>38684488640</v>
      </c>
      <c r="G38" s="4">
        <v>0</v>
      </c>
      <c r="H38" s="4">
        <v>0</v>
      </c>
      <c r="I38" s="4">
        <v>0</v>
      </c>
      <c r="J38" s="4">
        <v>998000000</v>
      </c>
      <c r="K38" s="24">
        <f t="shared" si="1"/>
        <v>998000000</v>
      </c>
      <c r="L38" s="4">
        <v>19</v>
      </c>
      <c r="M38" s="4">
        <v>53</v>
      </c>
      <c r="N38" s="4">
        <v>5</v>
      </c>
      <c r="O38" s="4">
        <v>3</v>
      </c>
      <c r="P38" s="4">
        <v>27600</v>
      </c>
      <c r="Q38" s="4">
        <v>36600</v>
      </c>
      <c r="R38" s="5">
        <v>2.0999999999999999E-3</v>
      </c>
      <c r="S38" s="4">
        <v>64200</v>
      </c>
      <c r="T38" s="4">
        <f t="shared" si="2"/>
        <v>71780</v>
      </c>
      <c r="U38" s="4">
        <f t="shared" si="3"/>
        <v>25200</v>
      </c>
      <c r="V38" s="5">
        <v>1.89E-2</v>
      </c>
    </row>
    <row r="39" spans="1:22" x14ac:dyDescent="0.2">
      <c r="A39" s="16" t="s">
        <v>252</v>
      </c>
      <c r="B39" s="4">
        <v>97400</v>
      </c>
      <c r="C39" s="4">
        <v>0</v>
      </c>
      <c r="D39" s="4">
        <v>97400</v>
      </c>
      <c r="E39" s="4">
        <v>4820050000</v>
      </c>
      <c r="F39" s="4">
        <f t="shared" si="0"/>
        <v>37512208640</v>
      </c>
      <c r="K39" s="24">
        <f t="shared" si="1"/>
        <v>0</v>
      </c>
      <c r="L39" s="4">
        <v>44</v>
      </c>
      <c r="M39" s="4">
        <v>55</v>
      </c>
      <c r="N39" s="4">
        <v>4</v>
      </c>
      <c r="O39" s="4">
        <v>18</v>
      </c>
      <c r="P39" s="4">
        <v>35800</v>
      </c>
      <c r="Q39" s="4">
        <v>98300</v>
      </c>
      <c r="R39" s="5">
        <v>2.0999999999999999E-3</v>
      </c>
      <c r="S39" s="4">
        <v>134200</v>
      </c>
      <c r="T39" s="4">
        <f t="shared" si="2"/>
        <v>71160</v>
      </c>
      <c r="U39" s="4">
        <f t="shared" si="3"/>
        <v>25200</v>
      </c>
      <c r="V39" s="5">
        <v>0.02</v>
      </c>
    </row>
    <row r="40" spans="1:22" x14ac:dyDescent="0.2">
      <c r="A40" s="16" t="s">
        <v>251</v>
      </c>
      <c r="B40" s="4">
        <v>10100</v>
      </c>
      <c r="C40" s="4">
        <v>0</v>
      </c>
      <c r="D40" s="4">
        <v>10100</v>
      </c>
      <c r="E40" s="4">
        <v>502370000</v>
      </c>
      <c r="F40" s="4">
        <f t="shared" si="0"/>
        <v>32692158640</v>
      </c>
      <c r="K40" s="24">
        <f t="shared" si="1"/>
        <v>0</v>
      </c>
      <c r="L40" s="4">
        <v>16</v>
      </c>
      <c r="M40" s="4">
        <v>42</v>
      </c>
      <c r="N40" s="4">
        <v>2</v>
      </c>
      <c r="O40" s="4">
        <v>6</v>
      </c>
      <c r="P40" s="4">
        <v>18700</v>
      </c>
      <c r="Q40" s="4">
        <v>38200</v>
      </c>
      <c r="R40" s="5">
        <v>-1.6E-2</v>
      </c>
      <c r="S40" s="4">
        <v>56900</v>
      </c>
      <c r="T40" s="4">
        <f t="shared" si="2"/>
        <v>77860</v>
      </c>
      <c r="U40" s="4">
        <f t="shared" si="3"/>
        <v>23800</v>
      </c>
      <c r="V40" s="5">
        <v>3.3500000000000002E-2</v>
      </c>
    </row>
    <row r="41" spans="1:22" x14ac:dyDescent="0.2">
      <c r="A41" s="16" t="s">
        <v>250</v>
      </c>
      <c r="B41" s="4">
        <v>9500</v>
      </c>
      <c r="C41" s="4">
        <v>300</v>
      </c>
      <c r="D41" s="4">
        <v>9200</v>
      </c>
      <c r="E41" s="4">
        <v>460020000</v>
      </c>
      <c r="F41" s="4">
        <f t="shared" si="0"/>
        <v>32189788640</v>
      </c>
      <c r="K41" s="24">
        <f t="shared" si="1"/>
        <v>0</v>
      </c>
      <c r="L41" s="4">
        <v>76</v>
      </c>
      <c r="M41" s="4">
        <v>71</v>
      </c>
      <c r="N41" s="4">
        <v>11</v>
      </c>
      <c r="O41" s="4">
        <v>9</v>
      </c>
      <c r="P41" s="4">
        <v>75200</v>
      </c>
      <c r="Q41" s="4">
        <v>58100</v>
      </c>
      <c r="R41" s="5">
        <v>1.5100000000000001E-2</v>
      </c>
      <c r="S41" s="4">
        <v>145100</v>
      </c>
      <c r="T41" s="4">
        <f t="shared" si="2"/>
        <v>67870</v>
      </c>
      <c r="U41" s="4">
        <f t="shared" si="3"/>
        <v>23800</v>
      </c>
      <c r="V41" s="5">
        <v>2.3700000000000002E-2</v>
      </c>
    </row>
    <row r="42" spans="1:22" x14ac:dyDescent="0.2">
      <c r="A42" s="16" t="s">
        <v>249</v>
      </c>
      <c r="B42" s="4">
        <v>6400</v>
      </c>
      <c r="C42" s="4">
        <v>1900</v>
      </c>
      <c r="D42" s="4">
        <v>4500</v>
      </c>
      <c r="E42" s="4">
        <v>221980000</v>
      </c>
      <c r="F42" s="4">
        <f t="shared" si="0"/>
        <v>31729768640</v>
      </c>
      <c r="K42" s="24">
        <f t="shared" si="1"/>
        <v>0</v>
      </c>
      <c r="L42" s="4">
        <v>36</v>
      </c>
      <c r="M42" s="4">
        <v>18</v>
      </c>
      <c r="N42" s="4">
        <v>5</v>
      </c>
      <c r="O42" s="4">
        <v>1</v>
      </c>
      <c r="P42" s="4">
        <v>37600</v>
      </c>
      <c r="Q42" s="4">
        <v>16400</v>
      </c>
      <c r="R42" s="5">
        <v>1.43E-2</v>
      </c>
      <c r="S42" s="4">
        <v>54000</v>
      </c>
      <c r="T42" s="4">
        <f t="shared" si="2"/>
        <v>66890</v>
      </c>
      <c r="U42" s="4">
        <f t="shared" si="3"/>
        <v>23800</v>
      </c>
      <c r="V42" s="5">
        <v>1.61E-2</v>
      </c>
    </row>
    <row r="43" spans="1:22" x14ac:dyDescent="0.2">
      <c r="A43" s="16" t="s">
        <v>248</v>
      </c>
      <c r="B43" s="4">
        <v>3200</v>
      </c>
      <c r="C43" s="4">
        <v>0</v>
      </c>
      <c r="D43" s="4">
        <v>3200</v>
      </c>
      <c r="E43" s="4">
        <v>157170000</v>
      </c>
      <c r="F43" s="4">
        <f t="shared" si="0"/>
        <v>31507788640</v>
      </c>
      <c r="K43" s="24">
        <f t="shared" si="1"/>
        <v>0</v>
      </c>
      <c r="L43" s="4">
        <v>18</v>
      </c>
      <c r="M43" s="4">
        <v>34</v>
      </c>
      <c r="N43" s="4">
        <v>1</v>
      </c>
      <c r="O43" s="4">
        <v>1</v>
      </c>
      <c r="P43" s="4">
        <v>10100</v>
      </c>
      <c r="Q43" s="4">
        <v>13500</v>
      </c>
      <c r="R43" s="5">
        <v>1.4499999999999999E-2</v>
      </c>
      <c r="S43" s="4">
        <v>25200</v>
      </c>
      <c r="T43" s="4">
        <f t="shared" si="2"/>
        <v>77160</v>
      </c>
      <c r="U43" s="4">
        <f t="shared" si="3"/>
        <v>23800</v>
      </c>
      <c r="V43" s="5">
        <v>1.4199999999999999E-2</v>
      </c>
    </row>
    <row r="44" spans="1:22" x14ac:dyDescent="0.2">
      <c r="A44" s="16" t="s">
        <v>247</v>
      </c>
      <c r="B44" s="4">
        <v>2200</v>
      </c>
      <c r="C44" s="4">
        <v>1300</v>
      </c>
      <c r="D44" s="4">
        <v>900</v>
      </c>
      <c r="E44" s="4">
        <v>44990000</v>
      </c>
      <c r="F44" s="4">
        <f t="shared" si="0"/>
        <v>31350618640</v>
      </c>
      <c r="K44" s="24">
        <f t="shared" si="1"/>
        <v>0</v>
      </c>
      <c r="L44" s="4">
        <v>18</v>
      </c>
      <c r="M44" s="4">
        <v>52</v>
      </c>
      <c r="N44" s="4">
        <v>2</v>
      </c>
      <c r="O44" s="4">
        <v>3</v>
      </c>
      <c r="P44" s="4">
        <v>21300</v>
      </c>
      <c r="Q44" s="4">
        <v>28700</v>
      </c>
      <c r="R44" s="5">
        <v>-3.39E-2</v>
      </c>
      <c r="S44" s="4">
        <v>50000</v>
      </c>
      <c r="T44" s="4">
        <f t="shared" si="2"/>
        <v>83860</v>
      </c>
      <c r="U44" s="4">
        <f t="shared" si="3"/>
        <v>23800</v>
      </c>
      <c r="V44" s="5">
        <v>3.2899999999999999E-2</v>
      </c>
    </row>
    <row r="45" spans="1:22" x14ac:dyDescent="0.2">
      <c r="A45" s="16" t="s">
        <v>246</v>
      </c>
      <c r="B45" s="4">
        <v>6200</v>
      </c>
      <c r="C45" s="4">
        <v>0</v>
      </c>
      <c r="D45" s="4">
        <v>6200</v>
      </c>
      <c r="E45" s="4">
        <v>309430000</v>
      </c>
      <c r="F45" s="4">
        <f t="shared" si="0"/>
        <v>31305628640</v>
      </c>
      <c r="K45" s="24">
        <f t="shared" si="1"/>
        <v>0</v>
      </c>
      <c r="L45" s="4">
        <v>33</v>
      </c>
      <c r="M45" s="4">
        <v>22</v>
      </c>
      <c r="N45" s="4">
        <v>1</v>
      </c>
      <c r="O45" s="4">
        <v>0</v>
      </c>
      <c r="P45" s="4">
        <v>16700</v>
      </c>
      <c r="Q45" s="4">
        <v>7100</v>
      </c>
      <c r="R45" s="5">
        <v>5.1000000000000004E-3</v>
      </c>
      <c r="S45" s="4">
        <v>23800</v>
      </c>
      <c r="T45" s="4">
        <f t="shared" si="2"/>
        <v>99700</v>
      </c>
      <c r="U45" s="4">
        <f t="shared" si="3"/>
        <v>28100</v>
      </c>
      <c r="V45" s="5">
        <v>1.6E-2</v>
      </c>
    </row>
    <row r="46" spans="1:22" x14ac:dyDescent="0.2">
      <c r="A46" s="16" t="s">
        <v>245</v>
      </c>
      <c r="B46" s="4">
        <v>1202</v>
      </c>
      <c r="C46" s="4">
        <v>0</v>
      </c>
      <c r="D46" s="4">
        <v>1202</v>
      </c>
      <c r="E46" s="4">
        <v>60100000</v>
      </c>
      <c r="F46" s="4">
        <f t="shared" si="0"/>
        <v>30996198640</v>
      </c>
      <c r="K46" s="24">
        <f t="shared" si="1"/>
        <v>0</v>
      </c>
      <c r="L46" s="4">
        <v>24</v>
      </c>
      <c r="M46" s="4">
        <v>17</v>
      </c>
      <c r="N46" s="4">
        <v>4</v>
      </c>
      <c r="O46" s="4">
        <v>0</v>
      </c>
      <c r="P46" s="4">
        <v>20100</v>
      </c>
      <c r="Q46" s="4">
        <v>8000</v>
      </c>
      <c r="R46" s="5">
        <v>1.1000000000000001E-3</v>
      </c>
      <c r="S46" s="4">
        <v>28100</v>
      </c>
      <c r="T46" s="4">
        <f t="shared" si="2"/>
        <v>114770</v>
      </c>
      <c r="U46" s="4">
        <f t="shared" si="3"/>
        <v>45200</v>
      </c>
      <c r="V46" s="5">
        <v>6.9999999999999993E-3</v>
      </c>
    </row>
    <row r="47" spans="1:22" x14ac:dyDescent="0.2">
      <c r="A47" s="16" t="s">
        <v>244</v>
      </c>
      <c r="B47" s="4">
        <v>6600</v>
      </c>
      <c r="C47" s="4">
        <v>1700</v>
      </c>
      <c r="D47" s="4">
        <v>4900</v>
      </c>
      <c r="E47" s="4">
        <v>239450000</v>
      </c>
      <c r="F47" s="4">
        <f t="shared" ref="F47:F73" si="4">E47+F48</f>
        <v>30936098640</v>
      </c>
      <c r="K47" s="24">
        <f t="shared" ref="K47:K73" si="5">K48+J47</f>
        <v>0</v>
      </c>
      <c r="L47" s="4">
        <v>49</v>
      </c>
      <c r="M47" s="4">
        <v>31</v>
      </c>
      <c r="N47" s="4">
        <v>8</v>
      </c>
      <c r="O47" s="4">
        <v>1</v>
      </c>
      <c r="P47" s="4">
        <v>58300</v>
      </c>
      <c r="Q47" s="4">
        <v>14000</v>
      </c>
      <c r="R47" s="5">
        <v>1.84E-2</v>
      </c>
      <c r="S47" s="4">
        <v>72300</v>
      </c>
      <c r="T47" s="4">
        <f t="shared" si="2"/>
        <v>117050</v>
      </c>
      <c r="U47" s="4">
        <f t="shared" ref="U47:U73" si="6">MIN(S48:S52)</f>
        <v>44200</v>
      </c>
      <c r="V47" s="5">
        <v>2.7099999999999999E-2</v>
      </c>
    </row>
    <row r="48" spans="1:22" x14ac:dyDescent="0.2">
      <c r="A48" s="16" t="s">
        <v>243</v>
      </c>
      <c r="B48" s="4">
        <v>5900</v>
      </c>
      <c r="C48" s="4">
        <v>4100</v>
      </c>
      <c r="D48" s="4">
        <v>1800</v>
      </c>
      <c r="E48" s="4">
        <v>86820000</v>
      </c>
      <c r="F48" s="4">
        <f t="shared" si="4"/>
        <v>30696648640</v>
      </c>
      <c r="K48" s="24">
        <f t="shared" si="5"/>
        <v>0</v>
      </c>
      <c r="L48" s="4">
        <v>28</v>
      </c>
      <c r="M48" s="4">
        <v>102</v>
      </c>
      <c r="N48" s="4">
        <v>1</v>
      </c>
      <c r="O48" s="4">
        <v>9</v>
      </c>
      <c r="P48" s="4">
        <v>27000</v>
      </c>
      <c r="Q48" s="4">
        <v>96000</v>
      </c>
      <c r="R48" s="5">
        <v>-1.0200000000000001E-2</v>
      </c>
      <c r="S48" s="4">
        <v>128200</v>
      </c>
      <c r="T48" s="4">
        <f t="shared" si="2"/>
        <v>117630</v>
      </c>
      <c r="U48" s="4">
        <f t="shared" si="6"/>
        <v>44200</v>
      </c>
      <c r="V48" s="5">
        <v>3.3099999999999997E-2</v>
      </c>
    </row>
    <row r="49" spans="1:22" x14ac:dyDescent="0.2">
      <c r="A49" s="16" t="s">
        <v>236</v>
      </c>
      <c r="B49" s="4">
        <v>4700</v>
      </c>
      <c r="C49" s="4">
        <v>700</v>
      </c>
      <c r="D49" s="4">
        <v>4000</v>
      </c>
      <c r="E49" s="4">
        <v>199740000</v>
      </c>
      <c r="F49" s="4">
        <f t="shared" si="4"/>
        <v>30609828640</v>
      </c>
      <c r="K49" s="24">
        <f t="shared" si="5"/>
        <v>0</v>
      </c>
      <c r="L49" s="4">
        <v>35</v>
      </c>
      <c r="M49" s="4">
        <v>75</v>
      </c>
      <c r="N49" s="4">
        <v>7</v>
      </c>
      <c r="O49" s="4">
        <v>6</v>
      </c>
      <c r="P49" s="4">
        <v>65300</v>
      </c>
      <c r="Q49" s="4">
        <v>58700</v>
      </c>
      <c r="R49" s="5">
        <v>-1.01E-2</v>
      </c>
      <c r="S49" s="4">
        <v>128000</v>
      </c>
      <c r="T49" s="4">
        <f t="shared" si="2"/>
        <v>119710</v>
      </c>
      <c r="U49" s="4">
        <f t="shared" si="6"/>
        <v>44200</v>
      </c>
      <c r="V49" s="5">
        <v>0.01</v>
      </c>
    </row>
    <row r="50" spans="1:22" x14ac:dyDescent="0.2">
      <c r="A50" s="16" t="s">
        <v>235</v>
      </c>
      <c r="B50" s="4">
        <v>1600</v>
      </c>
      <c r="C50" s="4">
        <v>100</v>
      </c>
      <c r="D50" s="4">
        <v>1500</v>
      </c>
      <c r="E50" s="4">
        <v>74250000</v>
      </c>
      <c r="F50" s="4">
        <f t="shared" si="4"/>
        <v>30410088640</v>
      </c>
      <c r="K50" s="24">
        <f t="shared" si="5"/>
        <v>0</v>
      </c>
      <c r="L50" s="4">
        <v>59</v>
      </c>
      <c r="M50" s="4">
        <v>60</v>
      </c>
      <c r="N50" s="4">
        <v>10</v>
      </c>
      <c r="O50" s="4">
        <v>7</v>
      </c>
      <c r="P50" s="4">
        <v>70900</v>
      </c>
      <c r="Q50" s="4">
        <v>52900</v>
      </c>
      <c r="R50" s="5">
        <v>1.84E-2</v>
      </c>
      <c r="S50" s="4">
        <v>123900</v>
      </c>
      <c r="T50" s="4">
        <f t="shared" si="2"/>
        <v>138650</v>
      </c>
      <c r="U50" s="4">
        <f t="shared" si="6"/>
        <v>44200</v>
      </c>
      <c r="V50" s="5">
        <v>2.5899999999999999E-2</v>
      </c>
    </row>
    <row r="51" spans="1:22" x14ac:dyDescent="0.2">
      <c r="A51" s="16" t="s">
        <v>234</v>
      </c>
      <c r="B51" s="4">
        <v>6400</v>
      </c>
      <c r="C51" s="4">
        <v>100</v>
      </c>
      <c r="D51" s="4">
        <v>6300</v>
      </c>
      <c r="E51" s="4">
        <v>307690000</v>
      </c>
      <c r="F51" s="4">
        <f t="shared" si="4"/>
        <v>30335838640</v>
      </c>
      <c r="K51" s="24">
        <f t="shared" si="5"/>
        <v>0</v>
      </c>
      <c r="L51" s="4">
        <v>35</v>
      </c>
      <c r="M51" s="4">
        <v>32</v>
      </c>
      <c r="N51" s="4">
        <v>2</v>
      </c>
      <c r="O51" s="4">
        <v>0</v>
      </c>
      <c r="P51" s="4">
        <v>33100</v>
      </c>
      <c r="Q51" s="4">
        <v>12100</v>
      </c>
      <c r="R51" s="5">
        <v>6.1999999999999998E-3</v>
      </c>
      <c r="S51" s="4">
        <v>45200</v>
      </c>
      <c r="T51" s="4">
        <f t="shared" si="2"/>
        <v>143710</v>
      </c>
      <c r="U51" s="4">
        <f t="shared" si="6"/>
        <v>44200</v>
      </c>
      <c r="V51" s="5">
        <v>1.32E-2</v>
      </c>
    </row>
    <row r="52" spans="1:22" x14ac:dyDescent="0.2">
      <c r="A52" s="16" t="s">
        <v>233</v>
      </c>
      <c r="B52" s="4">
        <v>2600</v>
      </c>
      <c r="C52" s="4">
        <v>1000</v>
      </c>
      <c r="D52" s="4">
        <v>1600</v>
      </c>
      <c r="E52" s="4">
        <v>77930000</v>
      </c>
      <c r="F52" s="4">
        <f t="shared" si="4"/>
        <v>30028148640</v>
      </c>
      <c r="K52" s="24">
        <f t="shared" si="5"/>
        <v>0</v>
      </c>
      <c r="L52" s="4">
        <v>27</v>
      </c>
      <c r="M52" s="4">
        <v>31</v>
      </c>
      <c r="N52" s="4">
        <v>2</v>
      </c>
      <c r="O52" s="4">
        <v>1</v>
      </c>
      <c r="P52" s="4">
        <v>30000</v>
      </c>
      <c r="Q52" s="4">
        <v>13700</v>
      </c>
      <c r="R52" s="5">
        <v>1.1399999999999999E-2</v>
      </c>
      <c r="S52" s="4">
        <v>44200</v>
      </c>
      <c r="T52" s="4">
        <f t="shared" si="2"/>
        <v>153720</v>
      </c>
      <c r="U52" s="4">
        <f t="shared" si="6"/>
        <v>95100</v>
      </c>
      <c r="V52" s="5">
        <v>2.4300000000000002E-2</v>
      </c>
    </row>
    <row r="53" spans="1:22" x14ac:dyDescent="0.2">
      <c r="A53" s="16" t="s">
        <v>232</v>
      </c>
      <c r="B53" s="4">
        <v>3100</v>
      </c>
      <c r="C53" s="4">
        <v>3700</v>
      </c>
      <c r="D53" s="4">
        <v>-600</v>
      </c>
      <c r="E53" s="4">
        <v>-28590000</v>
      </c>
      <c r="F53" s="4">
        <f t="shared" si="4"/>
        <v>29950218640</v>
      </c>
      <c r="K53" s="24">
        <f t="shared" si="5"/>
        <v>0</v>
      </c>
      <c r="L53" s="4">
        <v>68</v>
      </c>
      <c r="M53" s="4">
        <v>150</v>
      </c>
      <c r="N53" s="4">
        <v>4</v>
      </c>
      <c r="O53" s="4">
        <v>4</v>
      </c>
      <c r="P53" s="4">
        <v>43200</v>
      </c>
      <c r="Q53" s="4">
        <v>76800</v>
      </c>
      <c r="R53" s="5">
        <v>-3.2099999999999997E-2</v>
      </c>
      <c r="S53" s="4">
        <v>127900</v>
      </c>
      <c r="T53" s="4">
        <f t="shared" si="2"/>
        <v>156750</v>
      </c>
      <c r="U53" s="4">
        <f t="shared" si="6"/>
        <v>95100</v>
      </c>
      <c r="V53" s="5">
        <v>3.4200000000000001E-2</v>
      </c>
    </row>
    <row r="54" spans="1:22" x14ac:dyDescent="0.2">
      <c r="A54" s="16" t="s">
        <v>231</v>
      </c>
      <c r="B54" s="4">
        <v>3500</v>
      </c>
      <c r="C54" s="4">
        <v>600</v>
      </c>
      <c r="D54" s="4">
        <v>2900</v>
      </c>
      <c r="E54" s="4">
        <v>144850000</v>
      </c>
      <c r="F54" s="4">
        <f t="shared" si="4"/>
        <v>29978808640</v>
      </c>
      <c r="K54" s="24">
        <f t="shared" si="5"/>
        <v>0</v>
      </c>
      <c r="L54" s="4">
        <v>89</v>
      </c>
      <c r="M54" s="4">
        <v>101</v>
      </c>
      <c r="N54" s="4">
        <v>7</v>
      </c>
      <c r="O54" s="4">
        <v>1</v>
      </c>
      <c r="P54" s="4">
        <v>66500</v>
      </c>
      <c r="Q54" s="4">
        <v>49300</v>
      </c>
      <c r="R54" s="5">
        <v>-0.01</v>
      </c>
      <c r="S54" s="4">
        <v>117000</v>
      </c>
      <c r="T54" s="4">
        <f t="shared" si="2"/>
        <v>153790</v>
      </c>
      <c r="U54" s="4">
        <f t="shared" si="6"/>
        <v>95100</v>
      </c>
      <c r="V54" s="5">
        <v>2.3599999999999999E-2</v>
      </c>
    </row>
    <row r="55" spans="1:22" x14ac:dyDescent="0.2">
      <c r="A55" s="16" t="s">
        <v>230</v>
      </c>
      <c r="B55" s="4">
        <v>7813</v>
      </c>
      <c r="C55" s="4">
        <v>0</v>
      </c>
      <c r="D55" s="4">
        <v>7813</v>
      </c>
      <c r="E55" s="4">
        <v>392360000</v>
      </c>
      <c r="F55" s="4">
        <f t="shared" si="4"/>
        <v>29833958640</v>
      </c>
      <c r="K55" s="24">
        <f t="shared" si="5"/>
        <v>0</v>
      </c>
      <c r="L55" s="4">
        <v>105</v>
      </c>
      <c r="M55" s="4">
        <v>131</v>
      </c>
      <c r="N55" s="4">
        <v>7</v>
      </c>
      <c r="O55" s="4">
        <v>17</v>
      </c>
      <c r="P55" s="4">
        <v>58700</v>
      </c>
      <c r="Q55" s="4">
        <v>121400</v>
      </c>
      <c r="R55" s="5">
        <v>1.4199999999999999E-2</v>
      </c>
      <c r="S55" s="4">
        <v>182200</v>
      </c>
      <c r="T55" s="4">
        <f t="shared" si="2"/>
        <v>151160</v>
      </c>
      <c r="U55" s="4">
        <f t="shared" si="6"/>
        <v>95100</v>
      </c>
      <c r="V55" s="5">
        <v>2.6499999999999999E-2</v>
      </c>
    </row>
    <row r="56" spans="1:22" x14ac:dyDescent="0.2">
      <c r="A56" s="16" t="s">
        <v>229</v>
      </c>
      <c r="B56" s="4">
        <v>31200</v>
      </c>
      <c r="C56" s="4">
        <v>300</v>
      </c>
      <c r="D56" s="4">
        <v>30900</v>
      </c>
      <c r="E56" s="4">
        <v>1529440000</v>
      </c>
      <c r="F56" s="4">
        <f t="shared" si="4"/>
        <v>29441598640</v>
      </c>
      <c r="K56" s="24">
        <f t="shared" si="5"/>
        <v>0</v>
      </c>
      <c r="L56" s="4">
        <v>143</v>
      </c>
      <c r="M56" s="4">
        <v>114</v>
      </c>
      <c r="N56" s="4">
        <v>6</v>
      </c>
      <c r="O56" s="4">
        <v>8</v>
      </c>
      <c r="P56" s="4">
        <v>91700</v>
      </c>
      <c r="Q56" s="4">
        <v>79500</v>
      </c>
      <c r="R56" s="5">
        <v>1.44E-2</v>
      </c>
      <c r="S56" s="4">
        <v>178800</v>
      </c>
      <c r="T56" s="4">
        <f t="shared" si="2"/>
        <v>148870</v>
      </c>
      <c r="U56" s="4">
        <f t="shared" si="6"/>
        <v>95100</v>
      </c>
      <c r="V56" s="5">
        <v>2.2000000000000002E-2</v>
      </c>
    </row>
    <row r="57" spans="1:22" x14ac:dyDescent="0.2">
      <c r="A57" s="16" t="s">
        <v>228</v>
      </c>
      <c r="B57" s="4">
        <v>28400</v>
      </c>
      <c r="C57" s="4">
        <v>100</v>
      </c>
      <c r="D57" s="4">
        <v>28300</v>
      </c>
      <c r="E57" s="4">
        <v>1378660000</v>
      </c>
      <c r="F57" s="4">
        <f t="shared" si="4"/>
        <v>27912158640</v>
      </c>
      <c r="K57" s="24">
        <f t="shared" si="5"/>
        <v>0</v>
      </c>
      <c r="L57" s="4">
        <v>46</v>
      </c>
      <c r="M57" s="4">
        <v>64</v>
      </c>
      <c r="N57" s="4">
        <v>7</v>
      </c>
      <c r="O57" s="4">
        <v>3</v>
      </c>
      <c r="P57" s="4">
        <v>48600</v>
      </c>
      <c r="Q57" s="4">
        <v>39600</v>
      </c>
      <c r="R57" s="5">
        <v>9.300000000000001E-3</v>
      </c>
      <c r="S57" s="4">
        <v>95100</v>
      </c>
      <c r="T57" s="4">
        <f t="shared" si="2"/>
        <v>152530</v>
      </c>
      <c r="U57" s="4">
        <f t="shared" si="6"/>
        <v>95800</v>
      </c>
      <c r="V57" s="5">
        <v>9.300000000000001E-3</v>
      </c>
    </row>
    <row r="58" spans="1:22" x14ac:dyDescent="0.2">
      <c r="A58" s="16" t="s">
        <v>227</v>
      </c>
      <c r="B58" s="4">
        <v>3800</v>
      </c>
      <c r="C58" s="4">
        <v>2200</v>
      </c>
      <c r="D58" s="4">
        <v>1600</v>
      </c>
      <c r="E58" s="4">
        <v>75260000</v>
      </c>
      <c r="F58" s="4">
        <f t="shared" si="4"/>
        <v>26533498640</v>
      </c>
      <c r="K58" s="24">
        <f t="shared" si="5"/>
        <v>0</v>
      </c>
      <c r="L58" s="4">
        <v>97</v>
      </c>
      <c r="M58" s="4">
        <v>135</v>
      </c>
      <c r="N58" s="4">
        <v>3</v>
      </c>
      <c r="O58" s="4">
        <v>0</v>
      </c>
      <c r="P58" s="4">
        <v>70500</v>
      </c>
      <c r="Q58" s="4">
        <v>63500</v>
      </c>
      <c r="R58" s="5">
        <v>5.1999999999999998E-3</v>
      </c>
      <c r="S58" s="4">
        <v>134000</v>
      </c>
      <c r="T58" s="4">
        <f t="shared" si="2"/>
        <v>173110</v>
      </c>
      <c r="U58" s="4">
        <f t="shared" si="6"/>
        <v>95800</v>
      </c>
      <c r="V58" s="5">
        <v>3.1300000000000001E-2</v>
      </c>
    </row>
    <row r="59" spans="1:22" x14ac:dyDescent="0.2">
      <c r="A59" s="16" t="s">
        <v>226</v>
      </c>
      <c r="B59" s="4">
        <v>58200</v>
      </c>
      <c r="C59" s="4">
        <v>0</v>
      </c>
      <c r="D59" s="4">
        <v>58200</v>
      </c>
      <c r="E59" s="4">
        <v>2797150000</v>
      </c>
      <c r="F59" s="4">
        <f t="shared" si="4"/>
        <v>26458238640</v>
      </c>
      <c r="K59" s="24">
        <f t="shared" si="5"/>
        <v>0</v>
      </c>
      <c r="L59" s="4">
        <v>28</v>
      </c>
      <c r="M59" s="4">
        <v>79</v>
      </c>
      <c r="N59" s="4">
        <v>3</v>
      </c>
      <c r="O59" s="4">
        <v>11</v>
      </c>
      <c r="P59" s="4">
        <v>47700</v>
      </c>
      <c r="Q59" s="4">
        <v>94800</v>
      </c>
      <c r="R59" s="5">
        <v>2.0999999999999999E-3</v>
      </c>
      <c r="S59" s="4">
        <v>148800</v>
      </c>
      <c r="T59" s="4">
        <f t="shared" si="2"/>
        <v>169710</v>
      </c>
      <c r="U59" s="4">
        <f t="shared" si="6"/>
        <v>87400</v>
      </c>
      <c r="V59" s="5">
        <v>9.300000000000001E-3</v>
      </c>
    </row>
    <row r="60" spans="1:22" x14ac:dyDescent="0.2">
      <c r="A60" s="16" t="s">
        <v>225</v>
      </c>
      <c r="B60" s="4">
        <v>222500</v>
      </c>
      <c r="C60" s="4">
        <v>193900</v>
      </c>
      <c r="D60" s="4">
        <v>28600</v>
      </c>
      <c r="E60" s="4">
        <v>1374020000</v>
      </c>
      <c r="F60" s="4">
        <f t="shared" si="4"/>
        <v>23661088640</v>
      </c>
      <c r="K60" s="24">
        <f t="shared" si="5"/>
        <v>0</v>
      </c>
      <c r="L60" s="4">
        <v>78</v>
      </c>
      <c r="M60" s="4">
        <v>82</v>
      </c>
      <c r="N60" s="4">
        <v>3</v>
      </c>
      <c r="O60" s="4">
        <v>10</v>
      </c>
      <c r="P60" s="4">
        <v>61300</v>
      </c>
      <c r="Q60" s="4">
        <v>58800</v>
      </c>
      <c r="R60" s="5">
        <v>1.1000000000000001E-3</v>
      </c>
      <c r="S60" s="4">
        <v>313300</v>
      </c>
      <c r="T60" s="4">
        <f t="shared" si="2"/>
        <v>146530</v>
      </c>
      <c r="U60" s="4">
        <f t="shared" si="6"/>
        <v>87400</v>
      </c>
      <c r="V60" s="5">
        <v>1.04E-2</v>
      </c>
    </row>
    <row r="61" spans="1:22" x14ac:dyDescent="0.2">
      <c r="A61" s="16" t="s">
        <v>224</v>
      </c>
      <c r="B61" s="4">
        <v>47400</v>
      </c>
      <c r="C61" s="4">
        <v>0</v>
      </c>
      <c r="D61" s="4">
        <v>47400</v>
      </c>
      <c r="E61" s="4">
        <v>2275330000</v>
      </c>
      <c r="F61" s="4">
        <f t="shared" si="4"/>
        <v>22287068640</v>
      </c>
      <c r="K61" s="24">
        <f t="shared" si="5"/>
        <v>0</v>
      </c>
      <c r="L61" s="4">
        <v>50</v>
      </c>
      <c r="M61" s="4">
        <v>64</v>
      </c>
      <c r="N61" s="4">
        <v>2</v>
      </c>
      <c r="O61" s="4">
        <v>7</v>
      </c>
      <c r="P61" s="4">
        <v>28700</v>
      </c>
      <c r="Q61" s="4">
        <v>62800</v>
      </c>
      <c r="R61" s="5">
        <v>1.1000000000000001E-3</v>
      </c>
      <c r="S61" s="4">
        <v>95800</v>
      </c>
      <c r="T61" s="4">
        <f t="shared" si="2"/>
        <v>140480</v>
      </c>
      <c r="U61" s="4">
        <f t="shared" si="6"/>
        <v>87400</v>
      </c>
      <c r="V61" s="5">
        <v>1.55E-2</v>
      </c>
    </row>
    <row r="62" spans="1:22" x14ac:dyDescent="0.2">
      <c r="A62" s="16" t="s">
        <v>223</v>
      </c>
      <c r="B62" s="4">
        <v>66300</v>
      </c>
      <c r="C62" s="4">
        <v>12000</v>
      </c>
      <c r="D62" s="4">
        <v>54300</v>
      </c>
      <c r="E62" s="4">
        <v>2605420000</v>
      </c>
      <c r="F62" s="4">
        <f t="shared" si="4"/>
        <v>20011738640</v>
      </c>
      <c r="K62" s="24">
        <f t="shared" si="5"/>
        <v>0</v>
      </c>
      <c r="L62" s="4">
        <v>78</v>
      </c>
      <c r="M62" s="4">
        <v>130</v>
      </c>
      <c r="N62" s="4">
        <v>1</v>
      </c>
      <c r="O62" s="4">
        <v>5</v>
      </c>
      <c r="P62" s="4">
        <v>41200</v>
      </c>
      <c r="Q62" s="4">
        <v>103100</v>
      </c>
      <c r="R62" s="5">
        <v>1.4800000000000001E-2</v>
      </c>
      <c r="S62" s="4">
        <v>144300</v>
      </c>
      <c r="T62" s="4">
        <f t="shared" si="2"/>
        <v>129350</v>
      </c>
      <c r="U62" s="4">
        <f t="shared" si="6"/>
        <v>87400</v>
      </c>
      <c r="V62" s="5">
        <v>2.4900000000000002E-2</v>
      </c>
    </row>
    <row r="63" spans="1:22" x14ac:dyDescent="0.2">
      <c r="A63" s="16" t="s">
        <v>222</v>
      </c>
      <c r="B63" s="4">
        <v>36200</v>
      </c>
      <c r="C63" s="4">
        <v>45700</v>
      </c>
      <c r="D63" s="4">
        <v>-9500</v>
      </c>
      <c r="E63" s="4">
        <v>-455040000</v>
      </c>
      <c r="F63" s="4">
        <f t="shared" si="4"/>
        <v>17406318640</v>
      </c>
      <c r="K63" s="24">
        <f t="shared" si="5"/>
        <v>0</v>
      </c>
      <c r="L63" s="4">
        <v>73</v>
      </c>
      <c r="M63" s="4">
        <v>174</v>
      </c>
      <c r="N63" s="4">
        <v>4</v>
      </c>
      <c r="O63" s="4">
        <v>6</v>
      </c>
      <c r="P63" s="4">
        <v>36200</v>
      </c>
      <c r="Q63" s="4">
        <v>83500</v>
      </c>
      <c r="R63" s="5">
        <v>-1.0500000000000001E-2</v>
      </c>
      <c r="S63" s="4">
        <v>158200</v>
      </c>
      <c r="T63" s="4">
        <f t="shared" si="2"/>
        <v>124830</v>
      </c>
      <c r="U63" s="4">
        <f t="shared" si="6"/>
        <v>87400</v>
      </c>
      <c r="V63" s="5">
        <v>2.18E-2</v>
      </c>
    </row>
    <row r="64" spans="1:22" x14ac:dyDescent="0.2">
      <c r="A64" s="16" t="s">
        <v>221</v>
      </c>
      <c r="B64" s="4">
        <v>4700</v>
      </c>
      <c r="C64" s="4">
        <v>600</v>
      </c>
      <c r="D64" s="4">
        <v>4100</v>
      </c>
      <c r="E64" s="4">
        <v>197160000</v>
      </c>
      <c r="F64" s="4">
        <f t="shared" si="4"/>
        <v>17861358640</v>
      </c>
      <c r="K64" s="24">
        <f t="shared" si="5"/>
        <v>0</v>
      </c>
      <c r="L64" s="4">
        <v>59</v>
      </c>
      <c r="M64" s="4">
        <v>88</v>
      </c>
      <c r="N64" s="4">
        <v>2</v>
      </c>
      <c r="O64" s="4">
        <v>2</v>
      </c>
      <c r="P64" s="4">
        <v>44200</v>
      </c>
      <c r="Q64" s="4">
        <v>37600</v>
      </c>
      <c r="R64" s="5">
        <v>0</v>
      </c>
      <c r="S64" s="4">
        <v>87400</v>
      </c>
      <c r="T64" s="4">
        <f t="shared" si="2"/>
        <v>120690</v>
      </c>
      <c r="U64" s="4">
        <f t="shared" si="6"/>
        <v>114800</v>
      </c>
      <c r="V64" s="5">
        <v>8.3000000000000001E-3</v>
      </c>
    </row>
    <row r="65" spans="1:22" x14ac:dyDescent="0.2">
      <c r="A65" s="16" t="s">
        <v>220</v>
      </c>
      <c r="B65" s="4">
        <v>1200</v>
      </c>
      <c r="C65" s="4">
        <v>5600</v>
      </c>
      <c r="D65" s="4">
        <v>-4400</v>
      </c>
      <c r="E65" s="4">
        <v>-212760000</v>
      </c>
      <c r="F65" s="4">
        <f t="shared" si="4"/>
        <v>17664198640</v>
      </c>
      <c r="K65" s="24">
        <f t="shared" si="5"/>
        <v>0</v>
      </c>
      <c r="L65" s="4">
        <v>128</v>
      </c>
      <c r="M65" s="4">
        <v>81</v>
      </c>
      <c r="N65" s="4">
        <v>8</v>
      </c>
      <c r="O65" s="4">
        <v>6</v>
      </c>
      <c r="P65" s="4">
        <v>84600</v>
      </c>
      <c r="Q65" s="4">
        <v>59100</v>
      </c>
      <c r="R65" s="5">
        <v>1.06E-2</v>
      </c>
      <c r="S65" s="4">
        <v>155900</v>
      </c>
      <c r="T65" s="4">
        <f t="shared" si="2"/>
        <v>123840</v>
      </c>
      <c r="U65" s="4">
        <f t="shared" si="6"/>
        <v>81500</v>
      </c>
      <c r="V65" s="5">
        <v>2.7799999999999998E-2</v>
      </c>
    </row>
    <row r="66" spans="1:22" x14ac:dyDescent="0.2">
      <c r="A66" s="16" t="s">
        <v>219</v>
      </c>
      <c r="B66" s="4">
        <v>3300</v>
      </c>
      <c r="C66" s="4">
        <v>600</v>
      </c>
      <c r="D66" s="4">
        <v>2700</v>
      </c>
      <c r="E66" s="4">
        <v>127700000</v>
      </c>
      <c r="F66" s="4">
        <f t="shared" si="4"/>
        <v>17876958640</v>
      </c>
      <c r="K66" s="24">
        <f t="shared" si="5"/>
        <v>0</v>
      </c>
      <c r="L66" s="4">
        <v>80</v>
      </c>
      <c r="M66" s="4">
        <v>141</v>
      </c>
      <c r="N66" s="4">
        <v>4</v>
      </c>
      <c r="O66" s="4">
        <v>9</v>
      </c>
      <c r="P66" s="4">
        <v>57000</v>
      </c>
      <c r="Q66" s="4">
        <v>98900</v>
      </c>
      <c r="R66" s="5">
        <v>-1.47E-2</v>
      </c>
      <c r="S66" s="4">
        <v>155900</v>
      </c>
      <c r="T66" s="4">
        <f t="shared" si="2"/>
        <v>113820</v>
      </c>
      <c r="U66" s="4">
        <f t="shared" si="6"/>
        <v>35300</v>
      </c>
      <c r="V66" s="5">
        <v>2.4799999999999999E-2</v>
      </c>
    </row>
    <row r="67" spans="1:22" x14ac:dyDescent="0.2">
      <c r="A67" s="16" t="s">
        <v>218</v>
      </c>
      <c r="B67" s="4">
        <v>42700</v>
      </c>
      <c r="C67" s="4">
        <v>1700</v>
      </c>
      <c r="D67" s="4">
        <v>41000</v>
      </c>
      <c r="E67" s="4">
        <v>1979650000</v>
      </c>
      <c r="F67" s="4">
        <f t="shared" si="4"/>
        <v>17749258640</v>
      </c>
      <c r="K67" s="24">
        <f t="shared" si="5"/>
        <v>0</v>
      </c>
      <c r="L67" s="4">
        <v>62</v>
      </c>
      <c r="M67" s="4">
        <v>95</v>
      </c>
      <c r="N67" s="4">
        <v>4</v>
      </c>
      <c r="O67" s="4">
        <v>6</v>
      </c>
      <c r="P67" s="4">
        <v>45800</v>
      </c>
      <c r="Q67" s="4">
        <v>69600</v>
      </c>
      <c r="R67" s="5">
        <v>-1.04E-2</v>
      </c>
      <c r="S67" s="4">
        <v>131700</v>
      </c>
      <c r="T67" s="4">
        <f t="shared" si="2"/>
        <v>103910</v>
      </c>
      <c r="U67" s="4">
        <f t="shared" si="6"/>
        <v>33000</v>
      </c>
      <c r="V67" s="5">
        <v>2.0499999999999997E-2</v>
      </c>
    </row>
    <row r="68" spans="1:22" x14ac:dyDescent="0.2">
      <c r="A68" s="16" t="s">
        <v>217</v>
      </c>
      <c r="B68" s="4">
        <v>79100</v>
      </c>
      <c r="C68" s="4">
        <v>40200</v>
      </c>
      <c r="D68" s="4">
        <v>38900</v>
      </c>
      <c r="E68" s="4">
        <v>1949690000</v>
      </c>
      <c r="F68" s="4">
        <f t="shared" si="4"/>
        <v>15769608640</v>
      </c>
      <c r="K68" s="24">
        <f t="shared" si="5"/>
        <v>0</v>
      </c>
      <c r="L68" s="4">
        <v>201</v>
      </c>
      <c r="M68" s="4">
        <v>166</v>
      </c>
      <c r="N68" s="4">
        <v>17</v>
      </c>
      <c r="O68" s="4">
        <v>10</v>
      </c>
      <c r="P68" s="4">
        <v>186100</v>
      </c>
      <c r="Q68" s="4">
        <v>133500</v>
      </c>
      <c r="R68" s="5">
        <v>4.9800000000000004E-2</v>
      </c>
      <c r="S68" s="4">
        <v>339800</v>
      </c>
      <c r="T68" s="4">
        <f t="shared" si="2"/>
        <v>81320</v>
      </c>
      <c r="U68" s="4">
        <f t="shared" si="6"/>
        <v>33000</v>
      </c>
      <c r="V68" s="5">
        <v>7.5999999999999998E-2</v>
      </c>
    </row>
    <row r="69" spans="1:22" x14ac:dyDescent="0.2">
      <c r="A69" s="16" t="s">
        <v>216</v>
      </c>
      <c r="B69" s="4">
        <v>73000</v>
      </c>
      <c r="C69" s="4">
        <v>3900</v>
      </c>
      <c r="D69" s="4">
        <v>69100</v>
      </c>
      <c r="E69" s="4">
        <v>3212480000</v>
      </c>
      <c r="F69" s="4">
        <f t="shared" si="4"/>
        <v>13819918640</v>
      </c>
      <c r="K69" s="24">
        <f t="shared" si="5"/>
        <v>0</v>
      </c>
      <c r="L69" s="4">
        <v>43</v>
      </c>
      <c r="M69" s="4">
        <v>88</v>
      </c>
      <c r="N69" s="4">
        <v>5</v>
      </c>
      <c r="O69" s="4">
        <v>12</v>
      </c>
      <c r="P69" s="4">
        <v>37700</v>
      </c>
      <c r="Q69" s="4">
        <v>76700</v>
      </c>
      <c r="R69" s="5">
        <v>1.1000000000000001E-2</v>
      </c>
      <c r="S69" s="4">
        <v>114800</v>
      </c>
      <c r="T69" s="4">
        <f t="shared" si="2"/>
        <v>77380</v>
      </c>
      <c r="U69" s="4">
        <f t="shared" si="6"/>
        <v>33000</v>
      </c>
      <c r="V69" s="5">
        <v>2.6600000000000002E-2</v>
      </c>
    </row>
    <row r="70" spans="1:22" x14ac:dyDescent="0.2">
      <c r="A70" s="16" t="s">
        <v>215</v>
      </c>
      <c r="B70" s="4">
        <v>37200</v>
      </c>
      <c r="C70" s="4">
        <v>1700</v>
      </c>
      <c r="D70" s="4">
        <v>35500</v>
      </c>
      <c r="E70" s="4">
        <v>1652570000</v>
      </c>
      <c r="F70" s="4">
        <f t="shared" si="4"/>
        <v>10607438640</v>
      </c>
      <c r="K70" s="24">
        <f t="shared" si="5"/>
        <v>0</v>
      </c>
      <c r="L70" s="4">
        <v>64</v>
      </c>
      <c r="M70" s="4">
        <v>77</v>
      </c>
      <c r="N70" s="4">
        <v>2</v>
      </c>
      <c r="O70" s="4">
        <v>4</v>
      </c>
      <c r="P70" s="4">
        <v>34600</v>
      </c>
      <c r="Q70" s="4">
        <v>42500</v>
      </c>
      <c r="R70" s="5">
        <v>-1.7500000000000002E-2</v>
      </c>
      <c r="S70" s="4">
        <v>81500</v>
      </c>
      <c r="T70" s="4">
        <f t="shared" si="2"/>
        <v>83650</v>
      </c>
      <c r="U70" s="4">
        <f t="shared" si="6"/>
        <v>33000</v>
      </c>
      <c r="V70" s="5">
        <v>2.1499999999999998E-2</v>
      </c>
    </row>
    <row r="71" spans="1:22" x14ac:dyDescent="0.2">
      <c r="A71" s="16" t="s">
        <v>214</v>
      </c>
      <c r="B71" s="4">
        <v>15200</v>
      </c>
      <c r="C71" s="4">
        <v>500</v>
      </c>
      <c r="D71" s="4">
        <v>14700</v>
      </c>
      <c r="E71" s="4">
        <v>684500000</v>
      </c>
      <c r="F71" s="4">
        <f t="shared" si="4"/>
        <v>8954868640</v>
      </c>
      <c r="K71" s="24">
        <f t="shared" si="5"/>
        <v>0</v>
      </c>
      <c r="L71" s="4">
        <v>27</v>
      </c>
      <c r="M71" s="4">
        <v>42</v>
      </c>
      <c r="N71" s="4">
        <v>2</v>
      </c>
      <c r="O71" s="4">
        <v>0</v>
      </c>
      <c r="P71" s="4">
        <v>11900</v>
      </c>
      <c r="Q71" s="4">
        <v>18600</v>
      </c>
      <c r="R71" s="5">
        <v>-5.3E-3</v>
      </c>
      <c r="S71" s="4">
        <v>35300</v>
      </c>
      <c r="T71" s="4">
        <f t="shared" si="2"/>
        <v>86260</v>
      </c>
      <c r="U71" s="4">
        <f t="shared" si="6"/>
        <v>33000</v>
      </c>
      <c r="V71" s="5">
        <v>1.3899999999999999E-2</v>
      </c>
    </row>
    <row r="72" spans="1:22" x14ac:dyDescent="0.2">
      <c r="A72" s="16" t="s">
        <v>213</v>
      </c>
      <c r="B72" s="4">
        <v>13500</v>
      </c>
      <c r="C72" s="4">
        <v>4200</v>
      </c>
      <c r="D72" s="4">
        <v>9300</v>
      </c>
      <c r="E72" s="4">
        <v>433320000</v>
      </c>
      <c r="F72" s="4">
        <f t="shared" si="4"/>
        <v>8270368640</v>
      </c>
      <c r="K72" s="24">
        <f t="shared" si="5"/>
        <v>0</v>
      </c>
      <c r="L72" s="4">
        <v>40</v>
      </c>
      <c r="M72" s="4">
        <v>33</v>
      </c>
      <c r="N72" s="4">
        <v>1</v>
      </c>
      <c r="O72" s="4">
        <v>0</v>
      </c>
      <c r="P72" s="4">
        <v>19200</v>
      </c>
      <c r="Q72" s="4">
        <v>13800</v>
      </c>
      <c r="R72" s="5">
        <v>5.4000000000000003E-3</v>
      </c>
      <c r="S72" s="4">
        <v>33000</v>
      </c>
      <c r="T72" s="4">
        <f t="shared" si="2"/>
        <v>90910</v>
      </c>
      <c r="U72" s="4">
        <f t="shared" si="6"/>
        <v>32600</v>
      </c>
      <c r="V72" s="5">
        <v>1.0700000000000001E-2</v>
      </c>
    </row>
    <row r="73" spans="1:22" x14ac:dyDescent="0.2">
      <c r="A73" s="16" t="s">
        <v>212</v>
      </c>
      <c r="B73" s="4">
        <v>18700</v>
      </c>
      <c r="C73" s="4">
        <v>5800</v>
      </c>
      <c r="D73" s="4">
        <v>12900</v>
      </c>
      <c r="E73" s="4">
        <v>604140000</v>
      </c>
      <c r="F73" s="4">
        <f t="shared" si="4"/>
        <v>7837048640</v>
      </c>
      <c r="K73" s="24">
        <f t="shared" si="5"/>
        <v>0</v>
      </c>
      <c r="L73" s="4">
        <v>98</v>
      </c>
      <c r="M73" s="4">
        <v>104</v>
      </c>
      <c r="N73" s="4">
        <v>2</v>
      </c>
      <c r="O73" s="4">
        <v>4</v>
      </c>
      <c r="P73" s="4">
        <v>51000</v>
      </c>
      <c r="Q73" s="4">
        <v>59900</v>
      </c>
      <c r="R73" s="5">
        <v>6.5000000000000006E-3</v>
      </c>
      <c r="S73" s="4">
        <v>113000</v>
      </c>
      <c r="T73" s="4">
        <f t="shared" si="2"/>
        <v>86530</v>
      </c>
      <c r="U73" s="4">
        <f t="shared" si="6"/>
        <v>32600</v>
      </c>
      <c r="V73" s="5">
        <v>2.4399999999999998E-2</v>
      </c>
    </row>
    <row r="74" spans="1:22" x14ac:dyDescent="0.2">
      <c r="A74" s="16" t="s">
        <v>211</v>
      </c>
      <c r="B74" s="4">
        <v>10900</v>
      </c>
      <c r="C74" s="4">
        <v>1500</v>
      </c>
      <c r="D74" s="4">
        <v>9400</v>
      </c>
      <c r="E74" s="4">
        <v>433370000</v>
      </c>
      <c r="F74" s="4">
        <f t="shared" ref="F74:F79" si="7">E74+F75</f>
        <v>7232908640</v>
      </c>
      <c r="K74" s="24">
        <f t="shared" ref="K74:K79" si="8">K75+J74</f>
        <v>0</v>
      </c>
      <c r="L74" s="4">
        <v>27</v>
      </c>
      <c r="M74" s="4">
        <v>48</v>
      </c>
      <c r="N74" s="4">
        <v>3</v>
      </c>
      <c r="O74" s="4">
        <v>0</v>
      </c>
      <c r="P74" s="4">
        <v>23900</v>
      </c>
      <c r="Q74" s="4">
        <v>22100</v>
      </c>
      <c r="R74" s="5">
        <v>4.4000000000000003E-3</v>
      </c>
      <c r="S74" s="4">
        <v>46000</v>
      </c>
      <c r="T74" s="4">
        <f t="shared" ref="T74:T79" si="9">AVERAGE(S75:S84)</f>
        <v>83850</v>
      </c>
      <c r="U74" s="4">
        <f t="shared" ref="U74:U79" si="10">MIN(S75:S79)</f>
        <v>32600</v>
      </c>
      <c r="V74" s="5">
        <v>9.7000000000000003E-3</v>
      </c>
    </row>
    <row r="75" spans="1:22" x14ac:dyDescent="0.2">
      <c r="A75" s="16" t="s">
        <v>210</v>
      </c>
      <c r="B75" s="4">
        <v>55700</v>
      </c>
      <c r="C75" s="4">
        <v>3700</v>
      </c>
      <c r="D75" s="4">
        <v>52000</v>
      </c>
      <c r="E75" s="4">
        <v>2389280000</v>
      </c>
      <c r="F75" s="4">
        <f t="shared" si="7"/>
        <v>6799538640</v>
      </c>
      <c r="K75" s="24">
        <f t="shared" si="8"/>
        <v>0</v>
      </c>
      <c r="L75" s="4">
        <v>140</v>
      </c>
      <c r="M75" s="4">
        <v>138</v>
      </c>
      <c r="N75" s="4">
        <v>12</v>
      </c>
      <c r="O75" s="4">
        <v>7</v>
      </c>
      <c r="P75" s="4">
        <v>90600</v>
      </c>
      <c r="Q75" s="4">
        <v>84000</v>
      </c>
      <c r="R75" s="5">
        <v>4.4000000000000003E-3</v>
      </c>
      <c r="S75" s="4">
        <v>187400</v>
      </c>
      <c r="T75" s="4">
        <f t="shared" si="9"/>
        <v>71070</v>
      </c>
      <c r="U75" s="4">
        <f t="shared" si="10"/>
        <v>32600</v>
      </c>
      <c r="V75" s="5">
        <v>1.5100000000000001E-2</v>
      </c>
    </row>
    <row r="76" spans="1:22" x14ac:dyDescent="0.2">
      <c r="A76" s="16" t="s">
        <v>208</v>
      </c>
      <c r="B76" s="4">
        <v>27700</v>
      </c>
      <c r="C76" s="4">
        <v>1000</v>
      </c>
      <c r="D76" s="4">
        <v>26700</v>
      </c>
      <c r="E76" s="4">
        <v>1218350000</v>
      </c>
      <c r="F76" s="4">
        <f t="shared" si="7"/>
        <v>4410258640</v>
      </c>
      <c r="K76" s="24">
        <f t="shared" si="8"/>
        <v>0</v>
      </c>
      <c r="L76" s="4">
        <v>24</v>
      </c>
      <c r="M76" s="4">
        <v>101</v>
      </c>
      <c r="N76" s="4">
        <v>1</v>
      </c>
      <c r="O76" s="4">
        <v>1</v>
      </c>
      <c r="P76" s="4">
        <v>8300</v>
      </c>
      <c r="Q76" s="4">
        <v>47300</v>
      </c>
      <c r="R76" s="5">
        <v>0</v>
      </c>
      <c r="S76" s="4">
        <v>55700</v>
      </c>
      <c r="T76" s="4">
        <f t="shared" si="9"/>
        <v>74170</v>
      </c>
      <c r="U76" s="4">
        <f t="shared" si="10"/>
        <v>32600</v>
      </c>
      <c r="V76" s="5">
        <v>6.6E-3</v>
      </c>
    </row>
    <row r="77" spans="1:22" x14ac:dyDescent="0.2">
      <c r="A77" s="16" t="s">
        <v>207</v>
      </c>
      <c r="B77" s="4">
        <v>9900</v>
      </c>
      <c r="C77" s="4">
        <v>300</v>
      </c>
      <c r="D77" s="4">
        <v>9600</v>
      </c>
      <c r="E77" s="4">
        <v>440090000</v>
      </c>
      <c r="F77" s="4">
        <f t="shared" si="7"/>
        <v>3191908640</v>
      </c>
      <c r="K77" s="24">
        <f t="shared" si="8"/>
        <v>0</v>
      </c>
      <c r="L77" s="4">
        <v>33</v>
      </c>
      <c r="M77" s="4">
        <v>38</v>
      </c>
      <c r="N77" s="4">
        <v>1</v>
      </c>
      <c r="O77" s="4">
        <v>0</v>
      </c>
      <c r="P77" s="4">
        <v>17500</v>
      </c>
      <c r="Q77" s="4">
        <v>15500</v>
      </c>
      <c r="R77" s="5">
        <v>-2.0999999999999999E-3</v>
      </c>
      <c r="S77" s="4">
        <v>32600</v>
      </c>
      <c r="T77" s="4">
        <f t="shared" si="9"/>
        <v>79900</v>
      </c>
      <c r="U77" s="4">
        <f t="shared" si="10"/>
        <v>61400</v>
      </c>
      <c r="V77" s="5">
        <v>4.4000000000000003E-3</v>
      </c>
    </row>
    <row r="78" spans="1:22" x14ac:dyDescent="0.2">
      <c r="A78" s="16" t="s">
        <v>206</v>
      </c>
      <c r="B78" s="4">
        <v>18500</v>
      </c>
      <c r="C78" s="4">
        <v>3300</v>
      </c>
      <c r="D78" s="4">
        <v>15200</v>
      </c>
      <c r="E78" s="4">
        <v>697000000</v>
      </c>
      <c r="F78" s="4">
        <f t="shared" si="7"/>
        <v>2751818640</v>
      </c>
      <c r="K78" s="24">
        <f t="shared" si="8"/>
        <v>0</v>
      </c>
      <c r="L78" s="4">
        <v>85</v>
      </c>
      <c r="M78" s="4">
        <v>55</v>
      </c>
      <c r="N78" s="4">
        <v>8</v>
      </c>
      <c r="O78" s="4">
        <v>3</v>
      </c>
      <c r="P78" s="4">
        <v>75200</v>
      </c>
      <c r="Q78" s="4">
        <v>36100</v>
      </c>
      <c r="R78" s="5">
        <v>1.78E-2</v>
      </c>
      <c r="S78" s="4">
        <v>113900</v>
      </c>
      <c r="T78" s="4">
        <f t="shared" si="9"/>
        <v>74580</v>
      </c>
      <c r="U78" s="4">
        <f t="shared" si="10"/>
        <v>61400</v>
      </c>
      <c r="V78" s="5">
        <v>1.2E-2</v>
      </c>
    </row>
    <row r="79" spans="1:22" x14ac:dyDescent="0.2">
      <c r="A79" s="16" t="s">
        <v>205</v>
      </c>
      <c r="B79" s="4">
        <v>17200</v>
      </c>
      <c r="C79" s="4">
        <v>500</v>
      </c>
      <c r="D79" s="4">
        <v>16700</v>
      </c>
      <c r="E79" s="4">
        <v>758080000</v>
      </c>
      <c r="F79" s="4">
        <f t="shared" si="7"/>
        <v>2054818640</v>
      </c>
      <c r="K79" s="24">
        <f t="shared" si="8"/>
        <v>0</v>
      </c>
      <c r="L79" s="4">
        <v>61</v>
      </c>
      <c r="M79" s="4">
        <v>102</v>
      </c>
      <c r="N79" s="4">
        <v>0</v>
      </c>
      <c r="O79" s="4">
        <v>0</v>
      </c>
      <c r="P79" s="4">
        <v>25000</v>
      </c>
      <c r="Q79" s="4">
        <v>45400</v>
      </c>
      <c r="R79" s="5">
        <v>1.1999999999999999E-3</v>
      </c>
      <c r="S79" s="4">
        <v>75400</v>
      </c>
      <c r="T79" s="4">
        <f t="shared" si="9"/>
        <v>83410</v>
      </c>
      <c r="U79" s="4">
        <f t="shared" si="10"/>
        <v>19200</v>
      </c>
      <c r="V79" s="5">
        <v>2.3E-2</v>
      </c>
    </row>
    <row r="80" spans="1:22" x14ac:dyDescent="0.2">
      <c r="A80" s="16" t="s">
        <v>204</v>
      </c>
      <c r="B80" s="4">
        <v>37000</v>
      </c>
      <c r="C80" s="4">
        <v>800</v>
      </c>
      <c r="D80" s="4">
        <v>36200</v>
      </c>
      <c r="E80" s="4">
        <v>1624772483</v>
      </c>
      <c r="F80" s="4">
        <f t="shared" ref="F80:F90" si="11">E80+F81</f>
        <v>1296738640</v>
      </c>
      <c r="K80" s="24">
        <f t="shared" ref="K80:K90" si="12">K81+J80</f>
        <v>0</v>
      </c>
      <c r="L80" s="4">
        <v>110</v>
      </c>
      <c r="M80" s="4">
        <v>208</v>
      </c>
      <c r="N80" s="4">
        <v>5</v>
      </c>
      <c r="O80" s="4">
        <v>5</v>
      </c>
      <c r="P80" s="4">
        <v>55200</v>
      </c>
      <c r="Q80" s="4">
        <v>89000</v>
      </c>
      <c r="R80" s="5">
        <v>1.01E-2</v>
      </c>
      <c r="S80" s="4">
        <v>144200</v>
      </c>
      <c r="T80" s="4">
        <f t="shared" ref="T80:T96" si="13">AVERAGE(S81:S90)</f>
        <v>79070</v>
      </c>
      <c r="U80" s="4">
        <f t="shared" ref="U80:U90" si="14">MIN(S81:S85)</f>
        <v>19200</v>
      </c>
      <c r="V80" s="5">
        <v>3.0699999999999998E-2</v>
      </c>
    </row>
    <row r="81" spans="1:22" x14ac:dyDescent="0.2">
      <c r="A81" s="16" t="s">
        <v>203</v>
      </c>
      <c r="B81" s="4">
        <v>14500</v>
      </c>
      <c r="C81" s="4">
        <v>200</v>
      </c>
      <c r="D81" s="4">
        <v>14300</v>
      </c>
      <c r="E81" s="4">
        <v>636266157</v>
      </c>
      <c r="F81" s="4">
        <f t="shared" si="11"/>
        <v>-328033843</v>
      </c>
      <c r="K81" s="24">
        <f t="shared" si="12"/>
        <v>0</v>
      </c>
      <c r="L81" s="4">
        <v>47</v>
      </c>
      <c r="M81" s="4">
        <v>63</v>
      </c>
      <c r="N81" s="4">
        <v>2</v>
      </c>
      <c r="O81" s="4">
        <v>4</v>
      </c>
      <c r="P81" s="4">
        <v>24000</v>
      </c>
      <c r="Q81" s="4">
        <v>37400</v>
      </c>
      <c r="R81" s="5">
        <v>-4.4000000000000003E-3</v>
      </c>
      <c r="S81" s="4">
        <v>61400</v>
      </c>
      <c r="T81" s="4">
        <f t="shared" si="13"/>
        <v>75520</v>
      </c>
      <c r="U81" s="4">
        <f t="shared" si="14"/>
        <v>19200</v>
      </c>
      <c r="V81" s="5">
        <v>1.5600000000000001E-2</v>
      </c>
    </row>
    <row r="82" spans="1:22" x14ac:dyDescent="0.2">
      <c r="A82" s="16" t="s">
        <v>200</v>
      </c>
      <c r="B82" s="4">
        <v>10500</v>
      </c>
      <c r="C82" s="4">
        <v>0</v>
      </c>
      <c r="D82" s="4">
        <v>10500</v>
      </c>
      <c r="E82" s="4">
        <v>463780000</v>
      </c>
      <c r="F82" s="4">
        <f t="shared" si="11"/>
        <v>-964300000</v>
      </c>
      <c r="K82" s="24">
        <f t="shared" si="12"/>
        <v>0</v>
      </c>
      <c r="L82" s="4">
        <v>107</v>
      </c>
      <c r="M82" s="4">
        <v>46</v>
      </c>
      <c r="N82" s="4">
        <v>5</v>
      </c>
      <c r="O82" s="4">
        <v>0</v>
      </c>
      <c r="P82" s="4">
        <v>63900</v>
      </c>
      <c r="Q82" s="4">
        <v>14600</v>
      </c>
      <c r="R82" s="5">
        <v>2.9900000000000003E-2</v>
      </c>
      <c r="S82" s="4">
        <v>79500</v>
      </c>
      <c r="T82" s="4">
        <f t="shared" si="13"/>
        <v>73763.199999999997</v>
      </c>
      <c r="U82" s="4">
        <f t="shared" si="14"/>
        <v>19200</v>
      </c>
      <c r="V82" s="5">
        <v>2.8999999999999998E-2</v>
      </c>
    </row>
    <row r="83" spans="1:22" x14ac:dyDescent="0.2">
      <c r="A83" s="16" t="s">
        <v>199</v>
      </c>
      <c r="B83" s="4">
        <v>10119</v>
      </c>
      <c r="C83" s="4">
        <v>4800</v>
      </c>
      <c r="D83" s="4">
        <v>5319</v>
      </c>
      <c r="E83" s="4">
        <v>232890000</v>
      </c>
      <c r="F83" s="4">
        <f t="shared" si="11"/>
        <v>-1428080000</v>
      </c>
      <c r="K83" s="24">
        <f t="shared" si="12"/>
        <v>0</v>
      </c>
      <c r="L83" s="4">
        <v>36</v>
      </c>
      <c r="M83" s="4">
        <v>49</v>
      </c>
      <c r="N83" s="4">
        <v>5</v>
      </c>
      <c r="O83" s="4">
        <v>1</v>
      </c>
      <c r="P83" s="4">
        <v>38900</v>
      </c>
      <c r="Q83" s="4">
        <v>25000</v>
      </c>
      <c r="R83" s="5">
        <v>6.9999999999999993E-3</v>
      </c>
      <c r="S83" s="4">
        <v>69200</v>
      </c>
      <c r="T83" s="4">
        <f t="shared" si="13"/>
        <v>70193.3</v>
      </c>
      <c r="U83" s="4">
        <f t="shared" si="14"/>
        <v>19200</v>
      </c>
      <c r="V83" s="5">
        <v>1.38E-2</v>
      </c>
    </row>
    <row r="84" spans="1:22" x14ac:dyDescent="0.2">
      <c r="A84" s="16" t="s">
        <v>193</v>
      </c>
      <c r="B84" s="4">
        <v>5000</v>
      </c>
      <c r="C84" s="4">
        <v>100</v>
      </c>
      <c r="D84" s="4">
        <v>4900</v>
      </c>
      <c r="E84" s="4">
        <v>210870000</v>
      </c>
      <c r="F84" s="4">
        <f t="shared" si="11"/>
        <v>-1660970000</v>
      </c>
      <c r="K84" s="24">
        <f t="shared" si="12"/>
        <v>0</v>
      </c>
      <c r="L84" s="4">
        <v>22</v>
      </c>
      <c r="M84" s="4">
        <v>37</v>
      </c>
      <c r="N84" s="4">
        <v>0</v>
      </c>
      <c r="O84" s="4">
        <v>0</v>
      </c>
      <c r="P84" s="4">
        <v>5500</v>
      </c>
      <c r="Q84" s="4">
        <v>13700</v>
      </c>
      <c r="R84" s="5">
        <v>9.3999999999999986E-3</v>
      </c>
      <c r="S84" s="4">
        <v>19200</v>
      </c>
      <c r="T84" s="4">
        <f t="shared" si="13"/>
        <v>73183.3</v>
      </c>
      <c r="U84" s="4">
        <f t="shared" si="14"/>
        <v>59600</v>
      </c>
      <c r="V84" s="5">
        <v>1.2699999999999999E-2</v>
      </c>
    </row>
    <row r="85" spans="1:22" x14ac:dyDescent="0.2">
      <c r="A85" s="16" t="s">
        <v>192</v>
      </c>
      <c r="B85" s="4">
        <v>20000</v>
      </c>
      <c r="C85" s="4">
        <v>1000</v>
      </c>
      <c r="D85" s="4">
        <v>19000</v>
      </c>
      <c r="E85" s="4">
        <v>813290000</v>
      </c>
      <c r="F85" s="4">
        <f t="shared" si="11"/>
        <v>-1871840000</v>
      </c>
      <c r="K85" s="24">
        <f t="shared" si="12"/>
        <v>0</v>
      </c>
      <c r="L85" s="4">
        <v>43</v>
      </c>
      <c r="M85" s="4">
        <v>53</v>
      </c>
      <c r="N85" s="4">
        <v>1</v>
      </c>
      <c r="O85" s="4">
        <v>2</v>
      </c>
      <c r="P85" s="4">
        <v>31000</v>
      </c>
      <c r="Q85" s="4">
        <v>28600</v>
      </c>
      <c r="R85" s="5">
        <v>0</v>
      </c>
      <c r="S85" s="4">
        <v>59600</v>
      </c>
      <c r="T85" s="4">
        <f t="shared" si="13"/>
        <v>71553.3</v>
      </c>
      <c r="U85" s="4">
        <f t="shared" si="14"/>
        <v>60700</v>
      </c>
      <c r="V85" s="5">
        <v>3.4999999999999996E-3</v>
      </c>
    </row>
    <row r="86" spans="1:22" x14ac:dyDescent="0.2">
      <c r="A86" s="16" t="s">
        <v>191</v>
      </c>
      <c r="B86" s="4">
        <v>18900</v>
      </c>
      <c r="C86" s="4">
        <v>10800</v>
      </c>
      <c r="D86" s="4">
        <v>8100</v>
      </c>
      <c r="E86" s="4">
        <v>346590000</v>
      </c>
      <c r="F86" s="4">
        <f t="shared" si="11"/>
        <v>-2685130000</v>
      </c>
      <c r="K86" s="24">
        <f t="shared" si="12"/>
        <v>0</v>
      </c>
      <c r="L86" s="4">
        <v>83</v>
      </c>
      <c r="M86" s="4">
        <v>109</v>
      </c>
      <c r="N86" s="4">
        <v>1</v>
      </c>
      <c r="O86" s="4">
        <v>2</v>
      </c>
      <c r="P86" s="4">
        <v>34800</v>
      </c>
      <c r="Q86" s="4">
        <v>51500</v>
      </c>
      <c r="R86" s="5">
        <v>0</v>
      </c>
      <c r="S86" s="4">
        <v>86700</v>
      </c>
      <c r="T86" s="4">
        <f t="shared" si="13"/>
        <v>66215.3</v>
      </c>
      <c r="U86" s="4">
        <f t="shared" si="14"/>
        <v>25900</v>
      </c>
      <c r="V86" s="5">
        <v>6.9999999999999993E-3</v>
      </c>
    </row>
    <row r="87" spans="1:22" x14ac:dyDescent="0.2">
      <c r="A87" s="16" t="s">
        <v>190</v>
      </c>
      <c r="B87" s="4">
        <v>0</v>
      </c>
      <c r="C87" s="4">
        <v>12450</v>
      </c>
      <c r="D87" s="4">
        <v>-12450</v>
      </c>
      <c r="E87" s="4">
        <v>-535590000</v>
      </c>
      <c r="F87" s="4">
        <f t="shared" si="11"/>
        <v>-3031720000</v>
      </c>
      <c r="K87" s="24">
        <f t="shared" si="12"/>
        <v>0</v>
      </c>
      <c r="L87" s="4">
        <v>54</v>
      </c>
      <c r="M87" s="4">
        <v>146</v>
      </c>
      <c r="N87" s="4">
        <v>2</v>
      </c>
      <c r="O87" s="4">
        <v>2</v>
      </c>
      <c r="P87" s="4">
        <v>36200</v>
      </c>
      <c r="Q87" s="4">
        <v>53300</v>
      </c>
      <c r="R87" s="5">
        <v>-1.1599999999999999E-2</v>
      </c>
      <c r="S87" s="4">
        <v>89900</v>
      </c>
      <c r="T87" s="4">
        <f t="shared" si="13"/>
        <v>67725.3</v>
      </c>
      <c r="U87" s="4">
        <f t="shared" si="14"/>
        <v>25900</v>
      </c>
      <c r="V87" s="5">
        <v>1.1599999999999999E-2</v>
      </c>
    </row>
    <row r="88" spans="1:22" x14ac:dyDescent="0.2">
      <c r="A88" s="16" t="s">
        <v>189</v>
      </c>
      <c r="B88" s="4">
        <v>2100</v>
      </c>
      <c r="C88" s="4">
        <v>5900</v>
      </c>
      <c r="D88" s="4">
        <v>-3800</v>
      </c>
      <c r="E88" s="4">
        <v>-164500000</v>
      </c>
      <c r="F88" s="4">
        <f t="shared" si="11"/>
        <v>-2496130000</v>
      </c>
      <c r="K88" s="24">
        <f t="shared" si="12"/>
        <v>0</v>
      </c>
      <c r="L88" s="4">
        <v>39</v>
      </c>
      <c r="M88" s="4">
        <v>65</v>
      </c>
      <c r="N88" s="4">
        <v>4</v>
      </c>
      <c r="O88" s="4">
        <v>0</v>
      </c>
      <c r="P88" s="4">
        <v>36100</v>
      </c>
      <c r="Q88" s="4">
        <v>22900</v>
      </c>
      <c r="R88" s="5">
        <v>-1.03E-2</v>
      </c>
      <c r="S88" s="4">
        <v>60700</v>
      </c>
      <c r="T88" s="4">
        <f t="shared" si="13"/>
        <v>65145.3</v>
      </c>
      <c r="U88" s="4">
        <f t="shared" si="14"/>
        <v>25900</v>
      </c>
      <c r="V88" s="5">
        <v>1.38E-2</v>
      </c>
    </row>
    <row r="89" spans="1:22" x14ac:dyDescent="0.2">
      <c r="A89" s="16" t="s">
        <v>188</v>
      </c>
      <c r="B89" s="4">
        <v>3400</v>
      </c>
      <c r="C89" s="4">
        <v>29000</v>
      </c>
      <c r="D89" s="4">
        <v>-25600</v>
      </c>
      <c r="E89" s="4">
        <v>-1122400000</v>
      </c>
      <c r="F89" s="4">
        <f t="shared" si="11"/>
        <v>-2331630000</v>
      </c>
      <c r="K89" s="24">
        <f t="shared" si="12"/>
        <v>0</v>
      </c>
      <c r="L89" s="4">
        <v>111</v>
      </c>
      <c r="M89" s="4">
        <v>73</v>
      </c>
      <c r="N89" s="4">
        <v>10</v>
      </c>
      <c r="O89" s="4">
        <v>5</v>
      </c>
      <c r="P89" s="4">
        <v>100000</v>
      </c>
      <c r="Q89" s="4">
        <v>61800</v>
      </c>
      <c r="R89" s="5">
        <v>1.5100000000000001E-2</v>
      </c>
      <c r="S89" s="4">
        <v>163700</v>
      </c>
      <c r="T89" s="4">
        <f t="shared" si="13"/>
        <v>51395.9</v>
      </c>
      <c r="U89" s="4">
        <f t="shared" si="14"/>
        <v>25900</v>
      </c>
      <c r="V89" s="5">
        <v>3.15E-2</v>
      </c>
    </row>
    <row r="90" spans="1:22" x14ac:dyDescent="0.2">
      <c r="A90" s="16" t="s">
        <v>187</v>
      </c>
      <c r="B90" s="4">
        <v>4700</v>
      </c>
      <c r="C90" s="4">
        <v>15200</v>
      </c>
      <c r="D90" s="4">
        <v>-10500</v>
      </c>
      <c r="E90" s="4">
        <v>-457940000</v>
      </c>
      <c r="F90" s="4">
        <f t="shared" si="11"/>
        <v>-1209230000</v>
      </c>
      <c r="K90" s="24">
        <f t="shared" si="12"/>
        <v>0</v>
      </c>
      <c r="L90" s="4">
        <v>53</v>
      </c>
      <c r="M90" s="4">
        <v>100</v>
      </c>
      <c r="N90" s="4">
        <v>4</v>
      </c>
      <c r="O90" s="4">
        <v>4</v>
      </c>
      <c r="P90" s="4">
        <v>38600</v>
      </c>
      <c r="Q90" s="4">
        <v>62300</v>
      </c>
      <c r="R90" s="5">
        <v>-1.3899999999999999E-2</v>
      </c>
      <c r="S90" s="4">
        <v>100800</v>
      </c>
      <c r="T90" s="4">
        <f t="shared" si="13"/>
        <v>43285.9</v>
      </c>
      <c r="U90" s="4">
        <f t="shared" si="14"/>
        <v>25900</v>
      </c>
      <c r="V90" s="5">
        <v>3.1899999999999998E-2</v>
      </c>
    </row>
    <row r="91" spans="1:22" x14ac:dyDescent="0.2">
      <c r="A91" s="16" t="s">
        <v>186</v>
      </c>
      <c r="B91" s="4">
        <v>0</v>
      </c>
      <c r="C91" s="4">
        <v>2900</v>
      </c>
      <c r="D91" s="4">
        <v>-2900</v>
      </c>
      <c r="E91" s="4">
        <v>-126730000</v>
      </c>
      <c r="F91" s="4">
        <f t="shared" ref="F91:F102" si="15">E91+F92</f>
        <v>-751290000</v>
      </c>
      <c r="K91" s="24">
        <f t="shared" ref="K91:K102" si="16">K92+J91</f>
        <v>0</v>
      </c>
      <c r="L91" s="4">
        <v>26</v>
      </c>
      <c r="M91" s="4">
        <v>45</v>
      </c>
      <c r="N91" s="4">
        <v>1</v>
      </c>
      <c r="O91" s="4">
        <v>0</v>
      </c>
      <c r="P91" s="4">
        <v>13100</v>
      </c>
      <c r="Q91" s="4">
        <v>12800</v>
      </c>
      <c r="R91" s="5">
        <v>0</v>
      </c>
      <c r="S91" s="4">
        <v>25900</v>
      </c>
      <c r="T91" s="4">
        <f t="shared" si="13"/>
        <v>43318.1</v>
      </c>
      <c r="U91" s="4">
        <f t="shared" ref="U91:U102" si="17">MIN(S92:S96)</f>
        <v>33320</v>
      </c>
      <c r="V91" s="5">
        <v>2.4700000000000003E-2</v>
      </c>
    </row>
    <row r="92" spans="1:22" x14ac:dyDescent="0.2">
      <c r="A92" s="16" t="s">
        <v>185</v>
      </c>
      <c r="B92" s="4">
        <v>2000</v>
      </c>
      <c r="C92" s="4">
        <v>10800</v>
      </c>
      <c r="D92" s="4">
        <v>-8800</v>
      </c>
      <c r="E92" s="4">
        <v>-389640000</v>
      </c>
      <c r="F92" s="4">
        <f t="shared" si="15"/>
        <v>-624560000</v>
      </c>
      <c r="K92" s="24">
        <f t="shared" si="16"/>
        <v>0</v>
      </c>
      <c r="L92" s="4">
        <v>43</v>
      </c>
      <c r="M92" s="4">
        <v>77</v>
      </c>
      <c r="N92" s="4">
        <v>2</v>
      </c>
      <c r="O92" s="4">
        <v>1</v>
      </c>
      <c r="P92" s="4">
        <v>29000</v>
      </c>
      <c r="Q92" s="4">
        <v>30600</v>
      </c>
      <c r="R92" s="5">
        <v>-1.24E-2</v>
      </c>
      <c r="S92" s="4">
        <v>61932</v>
      </c>
      <c r="T92" s="4">
        <f t="shared" si="13"/>
        <v>38944.9</v>
      </c>
      <c r="U92" s="4">
        <f t="shared" si="17"/>
        <v>33320</v>
      </c>
      <c r="V92" s="5">
        <v>1.7000000000000001E-2</v>
      </c>
    </row>
    <row r="93" spans="1:22" x14ac:dyDescent="0.2">
      <c r="A93" s="16" t="s">
        <v>184</v>
      </c>
      <c r="B93" s="4">
        <v>1700</v>
      </c>
      <c r="C93" s="4">
        <v>300</v>
      </c>
      <c r="D93" s="4">
        <v>1400</v>
      </c>
      <c r="E93" s="4">
        <v>62590000</v>
      </c>
      <c r="F93" s="4">
        <f t="shared" si="15"/>
        <v>-234920000</v>
      </c>
      <c r="K93" s="24">
        <f t="shared" si="16"/>
        <v>0</v>
      </c>
      <c r="L93" s="4">
        <v>19</v>
      </c>
      <c r="M93" s="4">
        <v>57</v>
      </c>
      <c r="N93" s="4">
        <v>0</v>
      </c>
      <c r="O93" s="4">
        <v>0</v>
      </c>
      <c r="P93" s="4">
        <v>8900</v>
      </c>
      <c r="Q93" s="4">
        <v>24500</v>
      </c>
      <c r="R93" s="5">
        <v>-1.3300000000000001E-2</v>
      </c>
      <c r="S93" s="4">
        <v>33501</v>
      </c>
      <c r="T93" s="4">
        <f t="shared" si="13"/>
        <v>39549.777777777781</v>
      </c>
      <c r="U93" s="4">
        <f t="shared" si="17"/>
        <v>33320</v>
      </c>
      <c r="V93" s="5">
        <v>1.78E-2</v>
      </c>
    </row>
    <row r="94" spans="1:22" x14ac:dyDescent="0.2">
      <c r="A94" s="16" t="s">
        <v>183</v>
      </c>
      <c r="B94" s="4">
        <v>400</v>
      </c>
      <c r="C94" s="4">
        <v>5200</v>
      </c>
      <c r="D94" s="4">
        <v>-4800</v>
      </c>
      <c r="E94" s="4">
        <v>-218120000</v>
      </c>
      <c r="F94" s="4">
        <f t="shared" si="15"/>
        <v>-297510000</v>
      </c>
      <c r="K94" s="24">
        <f t="shared" si="16"/>
        <v>0</v>
      </c>
      <c r="L94" s="4">
        <v>36</v>
      </c>
      <c r="M94" s="4">
        <v>100</v>
      </c>
      <c r="N94" s="4">
        <v>0</v>
      </c>
      <c r="O94" s="4">
        <v>0</v>
      </c>
      <c r="P94" s="4">
        <v>15300</v>
      </c>
      <c r="Q94" s="4">
        <v>33800</v>
      </c>
      <c r="R94" s="5">
        <v>-1.6399999999999998E-2</v>
      </c>
      <c r="S94" s="4">
        <v>49100</v>
      </c>
      <c r="T94" s="4">
        <f t="shared" si="13"/>
        <v>38356</v>
      </c>
      <c r="U94" s="4">
        <f t="shared" si="17"/>
        <v>26206</v>
      </c>
      <c r="V94" s="5">
        <v>1.9799999999999998E-2</v>
      </c>
    </row>
    <row r="95" spans="1:22" x14ac:dyDescent="0.2">
      <c r="A95" s="16" t="s">
        <v>182</v>
      </c>
      <c r="B95" s="4">
        <v>3100</v>
      </c>
      <c r="C95" s="4">
        <v>100</v>
      </c>
      <c r="D95" s="4">
        <v>3000</v>
      </c>
      <c r="E95" s="4">
        <v>137100000</v>
      </c>
      <c r="F95" s="4">
        <f t="shared" si="15"/>
        <v>-79390000</v>
      </c>
      <c r="K95" s="24">
        <f t="shared" si="16"/>
        <v>0</v>
      </c>
      <c r="L95" s="4">
        <v>30</v>
      </c>
      <c r="M95" s="4">
        <v>61</v>
      </c>
      <c r="N95" s="4">
        <v>1</v>
      </c>
      <c r="O95" s="4">
        <v>3</v>
      </c>
      <c r="P95" s="4">
        <v>14000</v>
      </c>
      <c r="Q95" s="4">
        <v>29200</v>
      </c>
      <c r="R95" s="5">
        <v>0</v>
      </c>
      <c r="S95" s="4">
        <v>43300</v>
      </c>
      <c r="T95" s="4">
        <f t="shared" si="13"/>
        <v>37649.714285714283</v>
      </c>
      <c r="U95" s="4">
        <f t="shared" si="17"/>
        <v>19700</v>
      </c>
      <c r="V95" s="5">
        <v>5.5000000000000005E-3</v>
      </c>
    </row>
    <row r="96" spans="1:22" x14ac:dyDescent="0.2">
      <c r="A96" s="16" t="s">
        <v>177</v>
      </c>
      <c r="B96" s="4">
        <v>2900</v>
      </c>
      <c r="C96" s="4">
        <v>1800</v>
      </c>
      <c r="D96" s="4">
        <v>1100</v>
      </c>
      <c r="E96" s="4">
        <v>50630000</v>
      </c>
      <c r="F96" s="4">
        <f t="shared" si="15"/>
        <v>-216490000</v>
      </c>
      <c r="K96" s="24">
        <f t="shared" si="16"/>
        <v>0</v>
      </c>
      <c r="L96" s="4">
        <v>29</v>
      </c>
      <c r="M96" s="4">
        <v>54</v>
      </c>
      <c r="N96" s="4">
        <v>0</v>
      </c>
      <c r="O96" s="4">
        <v>2</v>
      </c>
      <c r="P96" s="4">
        <v>11100</v>
      </c>
      <c r="Q96" s="4">
        <v>22000</v>
      </c>
      <c r="R96" s="5">
        <v>-1.29E-2</v>
      </c>
      <c r="S96" s="4">
        <v>33320</v>
      </c>
      <c r="T96" s="4">
        <f t="shared" si="13"/>
        <v>38371.333333333336</v>
      </c>
      <c r="U96" s="4">
        <f t="shared" si="17"/>
        <v>19700</v>
      </c>
      <c r="V96" s="5">
        <v>1.52E-2</v>
      </c>
    </row>
    <row r="97" spans="1:22" x14ac:dyDescent="0.2">
      <c r="A97" s="16" t="s">
        <v>175</v>
      </c>
      <c r="B97" s="4">
        <v>600</v>
      </c>
      <c r="C97" s="4">
        <v>200</v>
      </c>
      <c r="D97" s="4">
        <v>400</v>
      </c>
      <c r="E97" s="4">
        <v>18400000</v>
      </c>
      <c r="F97" s="4">
        <f t="shared" si="15"/>
        <v>-267120000</v>
      </c>
      <c r="K97" s="24">
        <f t="shared" si="16"/>
        <v>0</v>
      </c>
      <c r="L97" s="4">
        <v>65</v>
      </c>
      <c r="M97" s="4">
        <v>40</v>
      </c>
      <c r="N97" s="4">
        <v>4</v>
      </c>
      <c r="O97" s="4">
        <v>2</v>
      </c>
      <c r="P97" s="4">
        <v>67700</v>
      </c>
      <c r="Q97" s="4">
        <v>26000</v>
      </c>
      <c r="R97" s="5">
        <v>1.32E-2</v>
      </c>
      <c r="S97" s="4">
        <v>105000</v>
      </c>
      <c r="T97" s="4">
        <f t="shared" ref="T97:T102" si="18">AVERAGE(S98:S107)</f>
        <v>25045.599999999999</v>
      </c>
      <c r="U97" s="4">
        <f t="shared" si="17"/>
        <v>18200</v>
      </c>
      <c r="V97" s="5">
        <v>1.3000000000000001E-2</v>
      </c>
    </row>
    <row r="98" spans="1:22" x14ac:dyDescent="0.2">
      <c r="A98" s="16" t="s">
        <v>174</v>
      </c>
      <c r="B98" s="4">
        <v>500</v>
      </c>
      <c r="C98" s="4">
        <v>0</v>
      </c>
      <c r="D98" s="4">
        <v>500</v>
      </c>
      <c r="E98" s="4">
        <v>22880000</v>
      </c>
      <c r="F98" s="4">
        <f t="shared" si="15"/>
        <v>-285520000</v>
      </c>
      <c r="K98" s="24">
        <f t="shared" si="16"/>
        <v>0</v>
      </c>
      <c r="L98" s="4">
        <v>22</v>
      </c>
      <c r="M98" s="4">
        <v>39</v>
      </c>
      <c r="N98" s="4">
        <v>0</v>
      </c>
      <c r="O98" s="4">
        <v>2</v>
      </c>
      <c r="P98" s="4">
        <v>10800</v>
      </c>
      <c r="Q98" s="4">
        <v>24000</v>
      </c>
      <c r="R98" s="5">
        <v>0</v>
      </c>
      <c r="S98" s="4">
        <v>34900</v>
      </c>
      <c r="T98" s="4">
        <f t="shared" si="18"/>
        <v>22582</v>
      </c>
      <c r="U98" s="4">
        <f t="shared" si="17"/>
        <v>18200</v>
      </c>
      <c r="V98" s="5">
        <v>6.6E-3</v>
      </c>
    </row>
    <row r="99" spans="1:22" x14ac:dyDescent="0.2">
      <c r="A99" s="16" t="s">
        <v>164</v>
      </c>
      <c r="B99" s="4">
        <v>300</v>
      </c>
      <c r="C99" s="4">
        <v>606</v>
      </c>
      <c r="D99" s="4">
        <v>-306</v>
      </c>
      <c r="E99" s="4">
        <v>-13940000</v>
      </c>
      <c r="F99" s="4">
        <f t="shared" si="15"/>
        <v>-308400000</v>
      </c>
      <c r="K99" s="24">
        <f t="shared" si="16"/>
        <v>0</v>
      </c>
      <c r="L99" s="4">
        <v>28</v>
      </c>
      <c r="M99" s="4">
        <v>35</v>
      </c>
      <c r="N99" s="4">
        <v>1</v>
      </c>
      <c r="O99" s="4">
        <v>0</v>
      </c>
      <c r="P99" s="4">
        <v>10500</v>
      </c>
      <c r="Q99" s="4">
        <v>15700</v>
      </c>
      <c r="R99" s="5">
        <v>1.1000000000000001E-3</v>
      </c>
      <c r="S99" s="4">
        <v>26206</v>
      </c>
      <c r="T99" s="4">
        <f t="shared" si="18"/>
        <v>21374</v>
      </c>
      <c r="U99" s="4">
        <f t="shared" si="17"/>
        <v>18200</v>
      </c>
      <c r="V99" s="5">
        <v>6.6E-3</v>
      </c>
    </row>
    <row r="100" spans="1:22" x14ac:dyDescent="0.2">
      <c r="A100" s="16" t="s">
        <v>156</v>
      </c>
      <c r="B100" s="4">
        <v>1700</v>
      </c>
      <c r="C100" s="4">
        <v>0</v>
      </c>
      <c r="D100" s="4">
        <v>1700</v>
      </c>
      <c r="E100" s="4">
        <v>77520000</v>
      </c>
      <c r="F100" s="4">
        <f t="shared" si="15"/>
        <v>-294460000</v>
      </c>
      <c r="K100" s="24">
        <f t="shared" si="16"/>
        <v>0</v>
      </c>
      <c r="L100" s="4">
        <v>27</v>
      </c>
      <c r="M100" s="4">
        <v>24</v>
      </c>
      <c r="N100" s="4">
        <v>0</v>
      </c>
      <c r="O100" s="4">
        <v>0</v>
      </c>
      <c r="P100" s="4">
        <v>9000</v>
      </c>
      <c r="Q100" s="4">
        <v>10700</v>
      </c>
      <c r="R100" s="5">
        <v>3.4000000000000002E-3</v>
      </c>
      <c r="S100" s="4">
        <v>19700</v>
      </c>
      <c r="T100" s="4">
        <f t="shared" si="18"/>
        <v>22211</v>
      </c>
      <c r="U100" s="4">
        <f t="shared" si="17"/>
        <v>18200</v>
      </c>
      <c r="V100" s="5">
        <v>9.8999999999999991E-3</v>
      </c>
    </row>
    <row r="101" spans="1:22" x14ac:dyDescent="0.2">
      <c r="A101" s="16" t="s">
        <v>155</v>
      </c>
      <c r="B101" s="4">
        <v>0</v>
      </c>
      <c r="C101" s="4">
        <v>2300</v>
      </c>
      <c r="D101" s="4">
        <v>-2300</v>
      </c>
      <c r="E101" s="4">
        <v>-104080000</v>
      </c>
      <c r="F101" s="4">
        <f t="shared" si="15"/>
        <v>-371980000</v>
      </c>
      <c r="K101" s="24">
        <f t="shared" si="16"/>
        <v>0</v>
      </c>
      <c r="L101" s="4">
        <v>34</v>
      </c>
      <c r="M101" s="4">
        <v>21</v>
      </c>
      <c r="N101" s="4">
        <v>0</v>
      </c>
      <c r="O101" s="4">
        <v>0</v>
      </c>
      <c r="P101" s="4">
        <v>12100</v>
      </c>
      <c r="Q101" s="4">
        <v>11000</v>
      </c>
      <c r="R101" s="5">
        <v>-2.0999999999999999E-3</v>
      </c>
      <c r="S101" s="4">
        <v>26222</v>
      </c>
      <c r="T101" s="4">
        <f t="shared" si="18"/>
        <v>18200</v>
      </c>
      <c r="U101" s="4">
        <f t="shared" si="17"/>
        <v>18200</v>
      </c>
      <c r="V101" s="5">
        <v>8.8000000000000005E-3</v>
      </c>
    </row>
    <row r="102" spans="1:22" x14ac:dyDescent="0.2">
      <c r="A102" s="16" t="s">
        <v>154</v>
      </c>
      <c r="B102" s="4">
        <v>4000</v>
      </c>
      <c r="C102" s="4">
        <v>10000</v>
      </c>
      <c r="D102" s="4">
        <v>-6000</v>
      </c>
      <c r="E102" s="4">
        <v>-267900000</v>
      </c>
      <c r="F102" s="4">
        <f t="shared" si="15"/>
        <v>-267900000</v>
      </c>
      <c r="K102" s="24">
        <f t="shared" si="16"/>
        <v>0</v>
      </c>
      <c r="L102" s="4">
        <v>11</v>
      </c>
      <c r="M102" s="4">
        <v>11</v>
      </c>
      <c r="N102" s="4">
        <v>1</v>
      </c>
      <c r="O102" s="4">
        <v>0</v>
      </c>
      <c r="P102" s="4">
        <v>13600</v>
      </c>
      <c r="Q102" s="4">
        <v>4600</v>
      </c>
      <c r="R102" s="5">
        <v>1.1200000000000002E-2</v>
      </c>
      <c r="S102" s="4">
        <v>18200</v>
      </c>
      <c r="T102" s="4" t="e">
        <f t="shared" si="18"/>
        <v>#DIV/0!</v>
      </c>
      <c r="U102" s="4">
        <f t="shared" si="17"/>
        <v>0</v>
      </c>
      <c r="V102" s="5">
        <v>2.7300000000000001E-2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416F-B3B8-E645-BE93-E90D2EC14C77}">
  <sheetPr codeName="Sheet66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4" max="4" customWidth="true" width="15.33203125"/>
    <col min="5" max="5" customWidth="true" width="16.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1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276">
        <v>344</v>
      </c>
      <c r="B3" t="n" s="3277">
        <v>23700.0</v>
      </c>
      <c r="C3" t="n" s="3278">
        <v>73500.0</v>
      </c>
      <c r="D3" t="n" s="3279">
        <v>-49800.0</v>
      </c>
      <c r="E3" t="n" s="3280">
        <v>-3.67316E9</v>
      </c>
      <c r="G3" t="n" s="3266">
        <v>0.0</v>
      </c>
      <c r="H3" t="n" s="3267">
        <v>0.0</v>
      </c>
      <c r="I3" t="n" s="3268">
        <v>0.0</v>
      </c>
      <c r="J3" t="n" s="3269">
        <v>5.6231E8</v>
      </c>
      <c r="L3" t="n" s="3270">
        <v>582.0</v>
      </c>
      <c r="M3" t="n" s="3271">
        <v>939.0</v>
      </c>
      <c r="N3" t="n" s="3272">
        <v>69.0</v>
      </c>
      <c r="O3" t="n" s="3273">
        <v>66.0</v>
      </c>
      <c r="P3" t="n" s="3274">
        <v>377900.0</v>
      </c>
      <c r="Q3" t="n" s="3275">
        <v>430400.0</v>
      </c>
      <c r="R3" t="n" s="3264">
        <v>0.0055000000000000005</v>
      </c>
      <c r="S3" t="n" s="3263">
        <v>848000.0</v>
      </c>
      <c r="V3" t="n" s="3265">
        <v>0.0161</v>
      </c>
    </row>
    <row r="4">
      <c r="A4" t="s" s="1209">
        <v>343</v>
      </c>
      <c r="B4" t="n" s="1210">
        <v>307100.0</v>
      </c>
      <c r="C4" t="n" s="1211">
        <v>176500.0</v>
      </c>
      <c r="D4" t="n" s="1212">
        <v>130600.0</v>
      </c>
      <c r="E4" t="n" s="1213">
        <v>9.52643E9</v>
      </c>
      <c r="G4" t="n" s="1199">
        <v>0.0</v>
      </c>
      <c r="H4" t="n" s="1200">
        <v>0.0</v>
      </c>
      <c r="I4" t="n" s="1201">
        <v>0.0</v>
      </c>
      <c r="J4" t="n" s="1202">
        <v>7.37E7</v>
      </c>
      <c r="L4" t="n" s="1203">
        <v>862.0</v>
      </c>
      <c r="M4" t="n" s="1204">
        <v>1344.0</v>
      </c>
      <c r="N4" t="n" s="1205">
        <v>71.0</v>
      </c>
      <c r="O4" t="n" s="1206">
        <v>87.0</v>
      </c>
      <c r="P4" t="n" s="1207">
        <v>524700.0</v>
      </c>
      <c r="Q4" t="n" s="1208">
        <v>770100.0</v>
      </c>
      <c r="R4" t="n" s="1197">
        <v>0.011000000000000001</v>
      </c>
      <c r="S4" t="n" s="1196">
        <v>1329000.0</v>
      </c>
      <c r="V4" t="n" s="1198">
        <v>0.024399999999999998</v>
      </c>
    </row>
    <row r="5" spans="1:22" x14ac:dyDescent="0.2">
      <c r="A5" s="16" t="s">
        <v>342</v>
      </c>
      <c r="B5" s="4">
        <v>45500</v>
      </c>
      <c r="C5" s="4">
        <v>240200</v>
      </c>
      <c r="D5" s="4">
        <v>-194700</v>
      </c>
      <c r="E5" s="4">
        <v>-14503310000</v>
      </c>
      <c r="F5" s="4">
        <f t="shared" ref="F5:F46" si="0">E5+F6</f>
        <v>-146715577515</v>
      </c>
      <c r="G5" s="4">
        <v>0</v>
      </c>
      <c r="H5" s="4">
        <v>0</v>
      </c>
      <c r="I5" s="4">
        <v>0</v>
      </c>
      <c r="J5" s="4">
        <v>-88320000</v>
      </c>
      <c r="K5" s="24">
        <f t="shared" ref="K5:K46" si="1">K6+J5</f>
        <v>36563900000</v>
      </c>
      <c r="L5" s="4">
        <v>854</v>
      </c>
      <c r="M5" s="4">
        <v>1238</v>
      </c>
      <c r="N5" s="4">
        <v>81</v>
      </c>
      <c r="O5" s="4">
        <v>128</v>
      </c>
      <c r="P5" s="4">
        <v>489500</v>
      </c>
      <c r="Q5" s="4">
        <v>781400</v>
      </c>
      <c r="R5" s="5">
        <v>-1.09E-2</v>
      </c>
      <c r="S5" s="4">
        <v>1347700</v>
      </c>
      <c r="T5" s="4">
        <f t="shared" ref="T5:T73" si="2">AVERAGE(S6:S15)</f>
        <v>1405000</v>
      </c>
      <c r="U5" s="4">
        <f t="shared" ref="U5:U46" si="3">MIN(S6:S10)</f>
        <v>788100</v>
      </c>
      <c r="V5" s="5">
        <v>3.7100000000000001E-2</v>
      </c>
    </row>
    <row r="6" spans="1:22" x14ac:dyDescent="0.2">
      <c r="A6" s="16" t="s">
        <v>341</v>
      </c>
      <c r="B6" s="4">
        <v>28600</v>
      </c>
      <c r="C6" s="4">
        <v>254200</v>
      </c>
      <c r="D6" s="4">
        <v>-225600</v>
      </c>
      <c r="E6" s="4">
        <v>-16554320000</v>
      </c>
      <c r="F6" s="4">
        <f t="shared" si="0"/>
        <v>-132212267515</v>
      </c>
      <c r="G6" s="4">
        <v>0</v>
      </c>
      <c r="H6" s="4">
        <v>0</v>
      </c>
      <c r="I6" s="4">
        <v>0</v>
      </c>
      <c r="J6" s="4">
        <v>-88320000</v>
      </c>
      <c r="K6" s="24">
        <f t="shared" si="1"/>
        <v>36652220000</v>
      </c>
      <c r="L6" s="4">
        <v>505</v>
      </c>
      <c r="M6" s="4">
        <v>658</v>
      </c>
      <c r="N6" s="4">
        <v>73</v>
      </c>
      <c r="O6" s="4">
        <v>70</v>
      </c>
      <c r="P6" s="4">
        <v>342800</v>
      </c>
      <c r="Q6" s="4">
        <v>444500</v>
      </c>
      <c r="R6" s="5">
        <v>9.7000000000000003E-3</v>
      </c>
      <c r="S6" s="4">
        <v>788100</v>
      </c>
      <c r="T6" s="4">
        <f t="shared" si="2"/>
        <v>1461650</v>
      </c>
      <c r="U6" s="4">
        <f t="shared" si="3"/>
        <v>821800</v>
      </c>
      <c r="V6" s="5">
        <v>1.3600000000000001E-2</v>
      </c>
    </row>
    <row r="7" spans="1:22" x14ac:dyDescent="0.2">
      <c r="A7" s="16" t="s">
        <v>340</v>
      </c>
      <c r="B7" s="4">
        <v>47649</v>
      </c>
      <c r="C7" s="4">
        <v>10440</v>
      </c>
      <c r="D7" s="4">
        <v>37209</v>
      </c>
      <c r="E7" s="4">
        <v>2700450000</v>
      </c>
      <c r="F7" s="4">
        <f t="shared" si="0"/>
        <v>-115657947515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36740540000</v>
      </c>
      <c r="L7" s="4">
        <v>467</v>
      </c>
      <c r="M7" s="4">
        <v>1422</v>
      </c>
      <c r="N7" s="4">
        <v>28</v>
      </c>
      <c r="O7" s="4">
        <v>60</v>
      </c>
      <c r="P7" s="4">
        <v>215100</v>
      </c>
      <c r="Q7" s="4">
        <v>603100</v>
      </c>
      <c r="R7" s="5">
        <v>-4.0999999999999995E-3</v>
      </c>
      <c r="S7" s="4">
        <v>821800</v>
      </c>
      <c r="T7" s="4">
        <f t="shared" si="2"/>
        <v>1578240</v>
      </c>
      <c r="U7" s="4">
        <f t="shared" si="3"/>
        <v>1028600</v>
      </c>
      <c r="V7" s="5">
        <v>1.1000000000000001E-2</v>
      </c>
    </row>
    <row r="8" spans="1:22" x14ac:dyDescent="0.2">
      <c r="A8" s="16" t="s">
        <v>339</v>
      </c>
      <c r="B8" s="4">
        <v>44700</v>
      </c>
      <c r="C8" s="4">
        <v>263000</v>
      </c>
      <c r="D8" s="4">
        <v>-218300</v>
      </c>
      <c r="E8" s="4">
        <v>-16147730000</v>
      </c>
      <c r="F8" s="4">
        <f t="shared" si="0"/>
        <v>-118358397515</v>
      </c>
      <c r="G8" s="4">
        <v>0</v>
      </c>
      <c r="H8" s="4">
        <v>0</v>
      </c>
      <c r="I8" s="4">
        <v>0</v>
      </c>
      <c r="J8" s="4">
        <v>353500000</v>
      </c>
      <c r="K8" s="24">
        <f t="shared" si="1"/>
        <v>36740540000</v>
      </c>
      <c r="L8" s="4">
        <v>739</v>
      </c>
      <c r="M8" s="4">
        <v>2521</v>
      </c>
      <c r="N8" s="4">
        <v>92</v>
      </c>
      <c r="O8" s="4">
        <v>271</v>
      </c>
      <c r="P8" s="4">
        <v>508200</v>
      </c>
      <c r="Q8" s="4">
        <v>1667300</v>
      </c>
      <c r="R8" s="5">
        <v>-4.7800000000000002E-2</v>
      </c>
      <c r="S8" s="4">
        <v>2188000</v>
      </c>
      <c r="T8" s="4">
        <f t="shared" si="2"/>
        <v>1466210</v>
      </c>
      <c r="U8" s="4">
        <f t="shared" si="3"/>
        <v>1028600</v>
      </c>
      <c r="V8" s="5">
        <v>5.1100000000000007E-2</v>
      </c>
    </row>
    <row r="9" spans="1:22" x14ac:dyDescent="0.2">
      <c r="A9" s="16" t="s">
        <v>338</v>
      </c>
      <c r="B9" s="4">
        <v>39000</v>
      </c>
      <c r="C9" s="4">
        <v>125900</v>
      </c>
      <c r="D9" s="4">
        <v>-86900</v>
      </c>
      <c r="E9" s="4">
        <v>-6589770000</v>
      </c>
      <c r="F9" s="4">
        <f t="shared" si="0"/>
        <v>-102210667515</v>
      </c>
      <c r="G9" s="4">
        <v>0</v>
      </c>
      <c r="H9" s="4">
        <v>0</v>
      </c>
      <c r="I9" s="4">
        <v>0</v>
      </c>
      <c r="J9" s="4">
        <v>-106640000</v>
      </c>
      <c r="K9" s="24">
        <f t="shared" si="1"/>
        <v>36387040000</v>
      </c>
      <c r="L9" s="4">
        <v>631</v>
      </c>
      <c r="M9" s="4">
        <v>919</v>
      </c>
      <c r="N9" s="4">
        <v>75</v>
      </c>
      <c r="O9" s="4">
        <v>81</v>
      </c>
      <c r="P9" s="4">
        <v>440200</v>
      </c>
      <c r="Q9" s="4">
        <v>521000</v>
      </c>
      <c r="R9" s="5">
        <v>1.06E-2</v>
      </c>
      <c r="S9" s="4">
        <v>1028600</v>
      </c>
      <c r="T9" s="4">
        <f t="shared" si="2"/>
        <v>1803750</v>
      </c>
      <c r="U9" s="4">
        <f t="shared" si="3"/>
        <v>1329900</v>
      </c>
      <c r="V9" s="5">
        <v>1.5700000000000002E-2</v>
      </c>
    </row>
    <row r="10" spans="1:22" x14ac:dyDescent="0.2">
      <c r="A10" s="16" t="s">
        <v>337</v>
      </c>
      <c r="B10" s="4">
        <v>6800</v>
      </c>
      <c r="C10" s="4">
        <v>53200</v>
      </c>
      <c r="D10" s="4">
        <v>-46400</v>
      </c>
      <c r="E10" s="4">
        <v>-3551860000</v>
      </c>
      <c r="F10" s="4">
        <f t="shared" si="0"/>
        <v>-95620897515</v>
      </c>
      <c r="G10" s="4">
        <v>0</v>
      </c>
      <c r="H10" s="4">
        <v>0</v>
      </c>
      <c r="I10" s="4">
        <v>0</v>
      </c>
      <c r="J10" s="4">
        <v>-246480000</v>
      </c>
      <c r="K10" s="24">
        <f t="shared" si="1"/>
        <v>36493680000</v>
      </c>
      <c r="L10" s="4">
        <v>519</v>
      </c>
      <c r="M10" s="4">
        <v>1786</v>
      </c>
      <c r="N10" s="4">
        <v>47</v>
      </c>
      <c r="O10" s="4">
        <v>248</v>
      </c>
      <c r="P10" s="4">
        <v>324900</v>
      </c>
      <c r="Q10" s="4">
        <v>1441200</v>
      </c>
      <c r="R10" s="5">
        <v>-2.1000000000000001E-2</v>
      </c>
      <c r="S10" s="4">
        <v>1770500</v>
      </c>
      <c r="T10" s="4">
        <f t="shared" si="2"/>
        <v>1739930</v>
      </c>
      <c r="U10" s="4">
        <f t="shared" si="3"/>
        <v>1203400</v>
      </c>
      <c r="V10" s="5">
        <v>3.0699999999999998E-2</v>
      </c>
    </row>
    <row r="11" spans="1:22" x14ac:dyDescent="0.2">
      <c r="A11" s="16" t="s">
        <v>336</v>
      </c>
      <c r="B11" s="4">
        <v>37100</v>
      </c>
      <c r="C11" s="4">
        <v>2600</v>
      </c>
      <c r="D11" s="4">
        <v>34500</v>
      </c>
      <c r="E11" s="4">
        <v>2631370000</v>
      </c>
      <c r="F11" s="4">
        <f t="shared" si="0"/>
        <v>-92069037515</v>
      </c>
      <c r="G11" s="4">
        <v>0</v>
      </c>
      <c r="H11" s="4">
        <v>0</v>
      </c>
      <c r="I11" s="4">
        <v>0</v>
      </c>
      <c r="J11" s="4">
        <v>7150000</v>
      </c>
      <c r="K11" s="24">
        <f t="shared" si="1"/>
        <v>36740160000</v>
      </c>
      <c r="L11" s="4">
        <v>973</v>
      </c>
      <c r="M11" s="4">
        <v>893</v>
      </c>
      <c r="N11" s="4">
        <v>110</v>
      </c>
      <c r="O11" s="4">
        <v>122</v>
      </c>
      <c r="P11" s="4">
        <v>654900</v>
      </c>
      <c r="Q11" s="4">
        <v>646300</v>
      </c>
      <c r="R11" s="5">
        <v>1.9799999999999998E-2</v>
      </c>
      <c r="S11" s="4">
        <v>1427600</v>
      </c>
      <c r="T11" s="4">
        <f t="shared" si="2"/>
        <v>1695070</v>
      </c>
      <c r="U11" s="4">
        <f t="shared" si="3"/>
        <v>1203400</v>
      </c>
      <c r="V11" s="5">
        <v>2.46E-2</v>
      </c>
    </row>
    <row r="12" spans="1:22" x14ac:dyDescent="0.2">
      <c r="A12" s="16" t="s">
        <v>335</v>
      </c>
      <c r="B12" s="4">
        <v>84200</v>
      </c>
      <c r="C12" s="4">
        <v>612600</v>
      </c>
      <c r="D12" s="4">
        <v>-528400</v>
      </c>
      <c r="E12" s="4">
        <v>-40391430000</v>
      </c>
      <c r="F12" s="4">
        <f t="shared" si="0"/>
        <v>-94700407515</v>
      </c>
      <c r="G12" s="4">
        <v>0</v>
      </c>
      <c r="H12" s="4">
        <v>0</v>
      </c>
      <c r="I12" s="4">
        <v>0</v>
      </c>
      <c r="J12" s="4">
        <v>166940000</v>
      </c>
      <c r="K12" s="24">
        <f t="shared" si="1"/>
        <v>36733010000</v>
      </c>
      <c r="L12" s="4">
        <v>1024</v>
      </c>
      <c r="M12" s="4">
        <v>1517</v>
      </c>
      <c r="N12" s="4">
        <v>154</v>
      </c>
      <c r="O12" s="4">
        <v>203</v>
      </c>
      <c r="P12" s="4">
        <v>822400</v>
      </c>
      <c r="Q12" s="4">
        <v>1115200</v>
      </c>
      <c r="R12" s="5">
        <v>4.0000000000000001E-3</v>
      </c>
      <c r="S12" s="4">
        <v>1968000</v>
      </c>
      <c r="T12" s="4">
        <f t="shared" si="2"/>
        <v>1573710</v>
      </c>
      <c r="U12" s="4">
        <f t="shared" si="3"/>
        <v>1203400</v>
      </c>
      <c r="V12" s="5">
        <v>2.58E-2</v>
      </c>
    </row>
    <row r="13" spans="1:22" x14ac:dyDescent="0.2">
      <c r="A13" s="16" t="s">
        <v>333</v>
      </c>
      <c r="B13" s="4">
        <v>47500</v>
      </c>
      <c r="C13" s="4">
        <v>28900</v>
      </c>
      <c r="D13" s="4">
        <v>18600</v>
      </c>
      <c r="E13" s="4">
        <v>1369130000</v>
      </c>
      <c r="F13" s="4">
        <f t="shared" si="0"/>
        <v>-54308977515</v>
      </c>
      <c r="G13" s="4">
        <v>0</v>
      </c>
      <c r="H13" s="4">
        <v>0</v>
      </c>
      <c r="I13" s="4">
        <v>0</v>
      </c>
      <c r="J13" s="4">
        <v>477910000</v>
      </c>
      <c r="K13" s="24">
        <f t="shared" si="1"/>
        <v>36566070000</v>
      </c>
      <c r="L13" s="4">
        <v>1048</v>
      </c>
      <c r="M13" s="4">
        <v>1229</v>
      </c>
      <c r="N13" s="4">
        <v>78</v>
      </c>
      <c r="O13" s="4">
        <v>97</v>
      </c>
      <c r="P13" s="4">
        <v>550900</v>
      </c>
      <c r="Q13" s="4">
        <v>724600</v>
      </c>
      <c r="R13" s="5">
        <v>1.0700000000000001E-2</v>
      </c>
      <c r="S13" s="4">
        <v>1329900</v>
      </c>
      <c r="T13" s="4">
        <f t="shared" si="2"/>
        <v>1516270</v>
      </c>
      <c r="U13" s="4">
        <f t="shared" si="3"/>
        <v>1067700</v>
      </c>
      <c r="V13" s="5">
        <v>2.75E-2</v>
      </c>
    </row>
    <row r="14" spans="1:22" x14ac:dyDescent="0.2">
      <c r="A14" s="16" t="s">
        <v>332</v>
      </c>
      <c r="B14" s="4">
        <v>42900</v>
      </c>
      <c r="C14" s="4">
        <v>259400</v>
      </c>
      <c r="D14" s="4">
        <v>-216500</v>
      </c>
      <c r="E14" s="4">
        <v>-16351160000</v>
      </c>
      <c r="F14" s="4">
        <f t="shared" si="0"/>
        <v>-55678107515</v>
      </c>
      <c r="G14" s="4">
        <v>0</v>
      </c>
      <c r="H14" s="4">
        <v>0</v>
      </c>
      <c r="I14" s="4">
        <v>0</v>
      </c>
      <c r="J14" s="4">
        <v>477910000</v>
      </c>
      <c r="K14" s="24">
        <f t="shared" si="1"/>
        <v>36088160000</v>
      </c>
      <c r="L14" s="4">
        <v>819</v>
      </c>
      <c r="M14" s="4">
        <v>1635</v>
      </c>
      <c r="N14" s="4">
        <v>67</v>
      </c>
      <c r="O14" s="4">
        <v>154</v>
      </c>
      <c r="P14" s="4">
        <v>470500</v>
      </c>
      <c r="Q14" s="4">
        <v>984100</v>
      </c>
      <c r="R14" s="5">
        <v>-1.06E-2</v>
      </c>
      <c r="S14" s="4">
        <v>1524100</v>
      </c>
      <c r="T14" s="4">
        <f t="shared" si="2"/>
        <v>1417780</v>
      </c>
      <c r="U14" s="4">
        <f t="shared" si="3"/>
        <v>1067700</v>
      </c>
      <c r="V14" s="5">
        <v>1.9699999999999999E-2</v>
      </c>
    </row>
    <row r="15" spans="1:22" x14ac:dyDescent="0.2">
      <c r="A15" s="16" t="s">
        <v>331</v>
      </c>
      <c r="B15" s="4">
        <v>12800</v>
      </c>
      <c r="C15" s="4">
        <v>202800</v>
      </c>
      <c r="D15" s="4">
        <v>-190000</v>
      </c>
      <c r="E15" s="4">
        <v>-14443940000</v>
      </c>
      <c r="F15" s="4">
        <f t="shared" si="0"/>
        <v>-39326947515</v>
      </c>
      <c r="G15" s="4">
        <v>0</v>
      </c>
      <c r="H15" s="4">
        <v>0</v>
      </c>
      <c r="I15" s="4">
        <v>0</v>
      </c>
      <c r="J15" s="4">
        <v>-15580000</v>
      </c>
      <c r="K15" s="24">
        <f t="shared" si="1"/>
        <v>35610250000</v>
      </c>
      <c r="L15" s="4">
        <v>796</v>
      </c>
      <c r="M15" s="4">
        <v>1134</v>
      </c>
      <c r="N15" s="4">
        <v>80</v>
      </c>
      <c r="O15" s="4">
        <v>124</v>
      </c>
      <c r="P15" s="4">
        <v>463900</v>
      </c>
      <c r="Q15" s="4">
        <v>733200</v>
      </c>
      <c r="R15" s="5">
        <v>-3.9000000000000003E-3</v>
      </c>
      <c r="S15" s="4">
        <v>1203400</v>
      </c>
      <c r="T15" s="4">
        <f t="shared" si="2"/>
        <v>1351080</v>
      </c>
      <c r="U15" s="4">
        <f t="shared" si="3"/>
        <v>1067700</v>
      </c>
      <c r="V15" s="5">
        <v>2.0899999999999998E-2</v>
      </c>
    </row>
    <row r="16" spans="1:22" x14ac:dyDescent="0.2">
      <c r="A16" s="16" t="s">
        <v>330</v>
      </c>
      <c r="B16" s="4">
        <v>6800</v>
      </c>
      <c r="C16" s="4">
        <v>293000</v>
      </c>
      <c r="D16" s="4">
        <v>-286200</v>
      </c>
      <c r="E16" s="4">
        <v>-21317319448</v>
      </c>
      <c r="F16" s="4">
        <f t="shared" si="0"/>
        <v>-24883007515</v>
      </c>
      <c r="G16" s="4">
        <v>0</v>
      </c>
      <c r="H16" s="4">
        <v>0</v>
      </c>
      <c r="I16" s="4">
        <v>0</v>
      </c>
      <c r="J16" s="4">
        <v>394260000</v>
      </c>
      <c r="K16" s="24">
        <f t="shared" si="1"/>
        <v>35625830000</v>
      </c>
      <c r="L16" s="4">
        <v>1118</v>
      </c>
      <c r="M16" s="4">
        <v>1254</v>
      </c>
      <c r="N16" s="4">
        <v>95</v>
      </c>
      <c r="O16" s="4">
        <v>90</v>
      </c>
      <c r="P16" s="4">
        <v>697100</v>
      </c>
      <c r="Q16" s="4">
        <v>657100</v>
      </c>
      <c r="R16" s="5">
        <v>1.7500000000000002E-2</v>
      </c>
      <c r="S16" s="4">
        <v>1354600</v>
      </c>
      <c r="T16" s="4">
        <f t="shared" si="2"/>
        <v>1239520</v>
      </c>
      <c r="U16" s="4">
        <f t="shared" si="3"/>
        <v>979000</v>
      </c>
      <c r="V16" s="5">
        <v>3.15E-2</v>
      </c>
    </row>
    <row r="17" spans="1:22" x14ac:dyDescent="0.2">
      <c r="A17" s="16" t="s">
        <v>329</v>
      </c>
      <c r="B17" s="4">
        <v>32800</v>
      </c>
      <c r="C17" s="4">
        <v>131724</v>
      </c>
      <c r="D17" s="4">
        <v>-98924</v>
      </c>
      <c r="E17" s="4">
        <v>-7519590000</v>
      </c>
      <c r="F17" s="4">
        <f t="shared" si="0"/>
        <v>-3565688067</v>
      </c>
      <c r="G17" s="4">
        <v>0</v>
      </c>
      <c r="H17" s="4">
        <v>0</v>
      </c>
      <c r="I17" s="4">
        <v>0</v>
      </c>
      <c r="J17" s="4">
        <v>1169870000</v>
      </c>
      <c r="K17" s="24">
        <f t="shared" si="1"/>
        <v>35231570000</v>
      </c>
      <c r="L17" s="4">
        <v>1043</v>
      </c>
      <c r="M17" s="4">
        <v>2390</v>
      </c>
      <c r="N17" s="4">
        <v>107</v>
      </c>
      <c r="O17" s="4">
        <v>216</v>
      </c>
      <c r="P17" s="4">
        <v>587300</v>
      </c>
      <c r="Q17" s="4">
        <v>1335300</v>
      </c>
      <c r="R17" s="5">
        <v>-3.0699999999999998E-2</v>
      </c>
      <c r="S17" s="4">
        <v>1987700</v>
      </c>
      <c r="T17" s="4">
        <f t="shared" si="2"/>
        <v>1099030</v>
      </c>
      <c r="U17" s="4">
        <f t="shared" si="3"/>
        <v>754400</v>
      </c>
      <c r="V17" s="5">
        <v>4.7599999999999996E-2</v>
      </c>
    </row>
    <row r="18" spans="1:22" x14ac:dyDescent="0.2">
      <c r="A18" s="16" t="s">
        <v>328</v>
      </c>
      <c r="B18" s="4">
        <v>50000</v>
      </c>
      <c r="C18" s="4">
        <v>107400</v>
      </c>
      <c r="D18" s="4">
        <v>-57400</v>
      </c>
      <c r="E18" s="4">
        <v>-4483130000</v>
      </c>
      <c r="F18" s="4">
        <f t="shared" si="0"/>
        <v>3953901933</v>
      </c>
      <c r="G18" s="4">
        <v>15100</v>
      </c>
      <c r="H18" s="4">
        <v>0</v>
      </c>
      <c r="I18" s="4">
        <v>15100</v>
      </c>
      <c r="J18" s="4">
        <v>1169870000</v>
      </c>
      <c r="K18" s="24">
        <f t="shared" si="1"/>
        <v>34061700000</v>
      </c>
      <c r="L18" s="4">
        <v>578</v>
      </c>
      <c r="M18" s="4">
        <v>1120</v>
      </c>
      <c r="N18" s="4">
        <v>65</v>
      </c>
      <c r="O18" s="4">
        <v>90</v>
      </c>
      <c r="P18" s="4">
        <v>380400</v>
      </c>
      <c r="Q18" s="4">
        <v>577200</v>
      </c>
      <c r="R18" s="5">
        <v>-1.9400000000000001E-2</v>
      </c>
      <c r="S18" s="4">
        <v>1067700</v>
      </c>
      <c r="T18" s="4">
        <f t="shared" si="2"/>
        <v>1018430</v>
      </c>
      <c r="U18" s="4">
        <f t="shared" si="3"/>
        <v>754400</v>
      </c>
      <c r="V18" s="5">
        <v>4.3799999999999999E-2</v>
      </c>
    </row>
    <row r="19" spans="1:22" x14ac:dyDescent="0.2">
      <c r="A19" s="16" t="s">
        <v>327</v>
      </c>
      <c r="B19" s="4">
        <v>192200</v>
      </c>
      <c r="C19" s="4">
        <v>1439300</v>
      </c>
      <c r="D19" s="4">
        <v>-1247100</v>
      </c>
      <c r="E19" s="4">
        <v>-101054980000</v>
      </c>
      <c r="F19" s="4">
        <f t="shared" si="0"/>
        <v>8437031933</v>
      </c>
      <c r="G19" s="4">
        <v>30000</v>
      </c>
      <c r="H19" s="4">
        <v>41800</v>
      </c>
      <c r="I19" s="4">
        <v>-11800</v>
      </c>
      <c r="J19" s="4">
        <v>-984160000</v>
      </c>
      <c r="K19" s="24">
        <f t="shared" si="1"/>
        <v>32891830000</v>
      </c>
      <c r="L19" s="4">
        <v>2259</v>
      </c>
      <c r="M19" s="4">
        <v>2845</v>
      </c>
      <c r="N19" s="4">
        <v>302</v>
      </c>
      <c r="O19" s="4">
        <v>376</v>
      </c>
      <c r="P19" s="4">
        <v>1792900</v>
      </c>
      <c r="Q19" s="4">
        <v>2834200</v>
      </c>
      <c r="R19" s="5">
        <v>2.0899999999999998E-2</v>
      </c>
      <c r="S19" s="4">
        <v>4404000</v>
      </c>
      <c r="T19" s="4">
        <f t="shared" si="2"/>
        <v>617440</v>
      </c>
      <c r="U19" s="4">
        <f t="shared" si="3"/>
        <v>539200</v>
      </c>
      <c r="V19" s="5">
        <v>5.7200000000000001E-2</v>
      </c>
    </row>
    <row r="20" spans="1:22" x14ac:dyDescent="0.2">
      <c r="A20" s="16" t="s">
        <v>326</v>
      </c>
      <c r="B20" s="4">
        <v>31600</v>
      </c>
      <c r="C20" s="4">
        <v>199000</v>
      </c>
      <c r="D20" s="4">
        <v>-167400</v>
      </c>
      <c r="E20" s="4">
        <v>-12646510000</v>
      </c>
      <c r="F20" s="4">
        <f t="shared" si="0"/>
        <v>109492011933</v>
      </c>
      <c r="G20" s="4">
        <v>0</v>
      </c>
      <c r="H20" s="4">
        <v>0</v>
      </c>
      <c r="I20" s="4">
        <v>0</v>
      </c>
      <c r="J20" s="4">
        <v>-456680000</v>
      </c>
      <c r="K20" s="24">
        <f t="shared" si="1"/>
        <v>33875990000</v>
      </c>
      <c r="L20" s="4">
        <v>740</v>
      </c>
      <c r="M20" s="4">
        <v>1203</v>
      </c>
      <c r="N20" s="4">
        <v>52</v>
      </c>
      <c r="O20" s="4">
        <v>81</v>
      </c>
      <c r="P20" s="4">
        <v>391800</v>
      </c>
      <c r="Q20" s="4">
        <v>622000</v>
      </c>
      <c r="R20" s="5">
        <v>6.6E-3</v>
      </c>
      <c r="S20" s="4">
        <v>1132300</v>
      </c>
      <c r="T20" s="4">
        <f t="shared" si="2"/>
        <v>557710</v>
      </c>
      <c r="U20" s="4">
        <f t="shared" si="3"/>
        <v>536400</v>
      </c>
      <c r="V20" s="5">
        <v>2.9900000000000003E-2</v>
      </c>
    </row>
    <row r="21" spans="1:22" x14ac:dyDescent="0.2">
      <c r="A21" s="16" t="s">
        <v>325</v>
      </c>
      <c r="B21" s="4">
        <v>327000</v>
      </c>
      <c r="C21" s="4">
        <v>127800</v>
      </c>
      <c r="D21" s="4">
        <v>199200</v>
      </c>
      <c r="E21" s="4">
        <v>15295470000</v>
      </c>
      <c r="F21" s="4">
        <f t="shared" si="0"/>
        <v>122138521933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34332670000</v>
      </c>
      <c r="L21" s="4">
        <v>832</v>
      </c>
      <c r="M21" s="4">
        <v>801</v>
      </c>
      <c r="N21" s="4">
        <v>90</v>
      </c>
      <c r="O21" s="4">
        <v>75</v>
      </c>
      <c r="P21" s="4">
        <v>488300</v>
      </c>
      <c r="Q21" s="4">
        <v>434000</v>
      </c>
      <c r="R21" s="5">
        <v>1.2E-2</v>
      </c>
      <c r="S21" s="4">
        <v>979000</v>
      </c>
      <c r="T21" s="4">
        <f t="shared" si="2"/>
        <v>523480</v>
      </c>
      <c r="U21" s="4">
        <f t="shared" si="3"/>
        <v>239000</v>
      </c>
      <c r="V21" s="5">
        <v>2.9600000000000001E-2</v>
      </c>
    </row>
    <row r="22" spans="1:22" x14ac:dyDescent="0.2">
      <c r="A22" s="16" t="s">
        <v>324</v>
      </c>
      <c r="B22" s="4">
        <v>10400</v>
      </c>
      <c r="C22" s="4">
        <v>128400</v>
      </c>
      <c r="D22" s="4">
        <v>-118000</v>
      </c>
      <c r="E22" s="4">
        <v>-8832730000</v>
      </c>
      <c r="F22" s="4">
        <f t="shared" si="0"/>
        <v>106843051933</v>
      </c>
      <c r="G22" s="4">
        <v>0</v>
      </c>
      <c r="H22" s="4">
        <v>0</v>
      </c>
      <c r="I22" s="4">
        <v>0</v>
      </c>
      <c r="J22" s="4">
        <v>-575610000</v>
      </c>
      <c r="K22" s="24">
        <f t="shared" si="1"/>
        <v>34332670000</v>
      </c>
      <c r="L22" s="4">
        <v>630</v>
      </c>
      <c r="M22" s="4">
        <v>665</v>
      </c>
      <c r="N22" s="4">
        <v>51</v>
      </c>
      <c r="O22" s="4">
        <v>60</v>
      </c>
      <c r="P22" s="4">
        <v>376700</v>
      </c>
      <c r="Q22" s="4">
        <v>371600</v>
      </c>
      <c r="R22" s="5">
        <v>1.21E-2</v>
      </c>
      <c r="S22" s="4">
        <v>754400</v>
      </c>
      <c r="T22" s="4">
        <f t="shared" si="2"/>
        <v>545580</v>
      </c>
      <c r="U22" s="4">
        <f t="shared" si="3"/>
        <v>239000</v>
      </c>
      <c r="V22" s="5">
        <v>1.5900000000000001E-2</v>
      </c>
    </row>
    <row r="23" spans="1:22" x14ac:dyDescent="0.2">
      <c r="A23" s="16" t="s">
        <v>323</v>
      </c>
      <c r="B23" s="4">
        <v>6700</v>
      </c>
      <c r="C23" s="4">
        <v>149400</v>
      </c>
      <c r="D23" s="4">
        <v>-142700</v>
      </c>
      <c r="E23" s="4">
        <v>-10725600000</v>
      </c>
      <c r="F23" s="4">
        <f t="shared" si="0"/>
        <v>115675781933</v>
      </c>
      <c r="G23" s="4">
        <v>16000</v>
      </c>
      <c r="H23" s="4">
        <v>0</v>
      </c>
      <c r="I23" s="4">
        <v>16000</v>
      </c>
      <c r="J23" s="4">
        <v>1201800000</v>
      </c>
      <c r="K23" s="24">
        <f t="shared" si="1"/>
        <v>34908280000</v>
      </c>
      <c r="L23" s="4">
        <v>526</v>
      </c>
      <c r="M23" s="4">
        <v>664</v>
      </c>
      <c r="N23" s="4">
        <v>51</v>
      </c>
      <c r="O23" s="4">
        <v>64</v>
      </c>
      <c r="P23" s="4">
        <v>320700</v>
      </c>
      <c r="Q23" s="4">
        <v>412500</v>
      </c>
      <c r="R23" s="5">
        <v>-1.7399999999999999E-2</v>
      </c>
      <c r="S23" s="4">
        <v>755500</v>
      </c>
      <c r="T23" s="4">
        <f t="shared" si="2"/>
        <v>556330</v>
      </c>
      <c r="U23" s="4">
        <f t="shared" si="3"/>
        <v>239000</v>
      </c>
      <c r="V23" s="5">
        <v>3.5299999999999998E-2</v>
      </c>
    </row>
    <row r="24" spans="1:22" x14ac:dyDescent="0.2">
      <c r="A24" s="16" t="s">
        <v>322</v>
      </c>
      <c r="B24" s="4">
        <v>49600</v>
      </c>
      <c r="C24" s="4">
        <v>63700</v>
      </c>
      <c r="D24" s="4">
        <v>-14100</v>
      </c>
      <c r="E24" s="4">
        <v>-1028320000</v>
      </c>
      <c r="F24" s="4">
        <f t="shared" si="0"/>
        <v>126401381933</v>
      </c>
      <c r="G24" s="4">
        <v>0</v>
      </c>
      <c r="H24" s="4">
        <v>0</v>
      </c>
      <c r="I24" s="4">
        <v>0</v>
      </c>
      <c r="J24" s="4">
        <v>-281000000</v>
      </c>
      <c r="K24" s="24">
        <f t="shared" si="1"/>
        <v>33706480000</v>
      </c>
      <c r="L24" s="4">
        <v>440</v>
      </c>
      <c r="M24" s="4">
        <v>325</v>
      </c>
      <c r="N24" s="4">
        <v>43</v>
      </c>
      <c r="O24" s="4">
        <v>29</v>
      </c>
      <c r="P24" s="4">
        <v>223300</v>
      </c>
      <c r="Q24" s="4">
        <v>203600</v>
      </c>
      <c r="R24" s="5">
        <v>2.5699999999999997E-2</v>
      </c>
      <c r="S24" s="4">
        <v>539200</v>
      </c>
      <c r="T24" s="4">
        <f t="shared" si="2"/>
        <v>536870</v>
      </c>
      <c r="U24" s="4">
        <f t="shared" si="3"/>
        <v>239000</v>
      </c>
      <c r="V24" s="5">
        <v>3.4300000000000004E-2</v>
      </c>
    </row>
    <row r="25" spans="1:22" x14ac:dyDescent="0.2">
      <c r="A25" s="16" t="s">
        <v>321</v>
      </c>
      <c r="B25" s="4">
        <v>29060</v>
      </c>
      <c r="C25" s="4">
        <v>31900</v>
      </c>
      <c r="D25" s="4">
        <v>-2840</v>
      </c>
      <c r="E25" s="4">
        <v>-219160000</v>
      </c>
      <c r="F25" s="4">
        <f t="shared" si="0"/>
        <v>127429701933</v>
      </c>
      <c r="G25" s="4">
        <v>0</v>
      </c>
      <c r="H25" s="4">
        <v>0</v>
      </c>
      <c r="I25" s="4">
        <v>0</v>
      </c>
      <c r="J25" s="4">
        <v>60850000</v>
      </c>
      <c r="K25" s="24">
        <f t="shared" si="1"/>
        <v>33987480000</v>
      </c>
      <c r="L25" s="4">
        <v>494</v>
      </c>
      <c r="M25" s="4">
        <v>355</v>
      </c>
      <c r="N25" s="4">
        <v>64</v>
      </c>
      <c r="O25" s="4">
        <v>21</v>
      </c>
      <c r="P25" s="4">
        <v>326800</v>
      </c>
      <c r="Q25" s="4">
        <v>208800</v>
      </c>
      <c r="R25" s="5">
        <v>0</v>
      </c>
      <c r="S25" s="4">
        <v>536400</v>
      </c>
      <c r="T25" s="4">
        <f t="shared" si="2"/>
        <v>531980</v>
      </c>
      <c r="U25" s="4">
        <f t="shared" si="3"/>
        <v>239000</v>
      </c>
      <c r="V25" s="5">
        <v>3.95E-2</v>
      </c>
    </row>
    <row r="26" spans="1:22" x14ac:dyDescent="0.2">
      <c r="A26" s="16" t="s">
        <v>320</v>
      </c>
      <c r="B26" s="4">
        <v>4700</v>
      </c>
      <c r="C26" s="4">
        <v>61400</v>
      </c>
      <c r="D26" s="4">
        <v>-56700</v>
      </c>
      <c r="E26" s="4">
        <v>-4175200000</v>
      </c>
      <c r="F26" s="4">
        <f t="shared" si="0"/>
        <v>127648861933</v>
      </c>
      <c r="G26" s="4">
        <v>0</v>
      </c>
      <c r="H26" s="4">
        <v>0</v>
      </c>
      <c r="I26" s="4">
        <v>0</v>
      </c>
      <c r="J26" s="4">
        <v>-87630000</v>
      </c>
      <c r="K26" s="24">
        <f t="shared" si="1"/>
        <v>33926630000</v>
      </c>
      <c r="L26" s="4">
        <v>178</v>
      </c>
      <c r="M26" s="4">
        <v>304</v>
      </c>
      <c r="N26" s="4">
        <v>10</v>
      </c>
      <c r="O26" s="4">
        <v>15</v>
      </c>
      <c r="P26" s="4">
        <v>89900</v>
      </c>
      <c r="Q26" s="4">
        <v>135700</v>
      </c>
      <c r="R26" s="5">
        <v>-5.4000000000000003E-3</v>
      </c>
      <c r="S26" s="4">
        <v>239000</v>
      </c>
      <c r="T26" s="4">
        <f t="shared" si="2"/>
        <v>548370</v>
      </c>
      <c r="U26" s="4">
        <f t="shared" si="3"/>
        <v>261700</v>
      </c>
      <c r="V26" s="5">
        <v>1.89E-2</v>
      </c>
    </row>
    <row r="27" spans="1:22" x14ac:dyDescent="0.2">
      <c r="A27" s="16" t="s">
        <v>319</v>
      </c>
      <c r="B27" s="4">
        <v>263400</v>
      </c>
      <c r="C27" s="4">
        <v>26300</v>
      </c>
      <c r="D27" s="4">
        <v>237100</v>
      </c>
      <c r="E27" s="4">
        <v>17334780000</v>
      </c>
      <c r="F27" s="4">
        <f t="shared" si="0"/>
        <v>131824061933</v>
      </c>
      <c r="G27" s="4">
        <v>0</v>
      </c>
      <c r="H27" s="4">
        <v>0</v>
      </c>
      <c r="I27" s="4">
        <v>0</v>
      </c>
      <c r="J27" s="4">
        <v>70980000</v>
      </c>
      <c r="K27" s="24">
        <f t="shared" si="1"/>
        <v>34014260000</v>
      </c>
      <c r="L27" s="4">
        <v>620</v>
      </c>
      <c r="M27" s="4">
        <v>336</v>
      </c>
      <c r="N27" s="4">
        <v>49</v>
      </c>
      <c r="O27" s="4">
        <v>23</v>
      </c>
      <c r="P27" s="4">
        <v>371600</v>
      </c>
      <c r="Q27" s="4">
        <v>169700</v>
      </c>
      <c r="R27" s="5">
        <v>5.6900000000000006E-2</v>
      </c>
      <c r="S27" s="4">
        <v>582800</v>
      </c>
      <c r="T27" s="4">
        <f t="shared" si="2"/>
        <v>519920</v>
      </c>
      <c r="U27" s="4">
        <f t="shared" si="3"/>
        <v>261700</v>
      </c>
      <c r="V27" s="5">
        <v>4.7E-2</v>
      </c>
    </row>
    <row r="28" spans="1:22" x14ac:dyDescent="0.2">
      <c r="A28" s="16" t="s">
        <v>318</v>
      </c>
      <c r="B28" s="4">
        <v>71900</v>
      </c>
      <c r="C28" s="4">
        <v>49400</v>
      </c>
      <c r="D28" s="4">
        <v>22500</v>
      </c>
      <c r="E28" s="4">
        <v>1599190000</v>
      </c>
      <c r="F28" s="4">
        <f t="shared" si="0"/>
        <v>114489281933</v>
      </c>
      <c r="G28" s="4">
        <v>0</v>
      </c>
      <c r="H28" s="4">
        <v>0</v>
      </c>
      <c r="I28" s="4">
        <v>0</v>
      </c>
      <c r="J28" s="4">
        <v>70980000</v>
      </c>
      <c r="K28" s="24">
        <f t="shared" si="1"/>
        <v>33943280000</v>
      </c>
      <c r="L28" s="4">
        <v>143</v>
      </c>
      <c r="M28" s="4">
        <v>296</v>
      </c>
      <c r="N28" s="4">
        <v>11</v>
      </c>
      <c r="O28" s="4">
        <v>21</v>
      </c>
      <c r="P28" s="4">
        <v>70300</v>
      </c>
      <c r="Q28" s="4">
        <v>175600</v>
      </c>
      <c r="R28" s="5">
        <v>-1.4199999999999999E-2</v>
      </c>
      <c r="S28" s="4">
        <v>261700</v>
      </c>
      <c r="T28" s="4">
        <f t="shared" si="2"/>
        <v>543380</v>
      </c>
      <c r="U28" s="4">
        <f t="shared" si="3"/>
        <v>394100</v>
      </c>
      <c r="V28" s="5">
        <v>2.5099999999999997E-2</v>
      </c>
    </row>
    <row r="29" spans="1:22" x14ac:dyDescent="0.2">
      <c r="A29" s="16" t="s">
        <v>317</v>
      </c>
      <c r="B29" s="4">
        <v>53600</v>
      </c>
      <c r="C29" s="4">
        <v>23100</v>
      </c>
      <c r="D29" s="4">
        <v>30500</v>
      </c>
      <c r="E29" s="4">
        <v>2162390000</v>
      </c>
      <c r="F29" s="4">
        <f t="shared" si="0"/>
        <v>112890091933</v>
      </c>
      <c r="G29" s="4">
        <v>0</v>
      </c>
      <c r="H29" s="4">
        <v>0</v>
      </c>
      <c r="I29" s="4">
        <v>0</v>
      </c>
      <c r="J29" s="4">
        <v>267000000</v>
      </c>
      <c r="K29" s="24">
        <f t="shared" si="1"/>
        <v>33872300000</v>
      </c>
      <c r="L29" s="4">
        <v>211</v>
      </c>
      <c r="M29" s="4">
        <v>259</v>
      </c>
      <c r="N29" s="4">
        <v>17</v>
      </c>
      <c r="O29" s="4">
        <v>28</v>
      </c>
      <c r="P29" s="4">
        <v>208200</v>
      </c>
      <c r="Q29" s="4">
        <v>183900</v>
      </c>
      <c r="R29" s="5">
        <v>2.7400000000000001E-2</v>
      </c>
      <c r="S29" s="4">
        <v>394100</v>
      </c>
      <c r="T29" s="4">
        <f t="shared" si="2"/>
        <v>580390</v>
      </c>
      <c r="U29" s="4">
        <f t="shared" si="3"/>
        <v>344600</v>
      </c>
      <c r="V29" s="5">
        <v>2.6699999999999998E-2</v>
      </c>
    </row>
    <row r="30" spans="1:22" x14ac:dyDescent="0.2">
      <c r="A30" s="16" t="s">
        <v>316</v>
      </c>
      <c r="B30" s="4">
        <v>177900</v>
      </c>
      <c r="C30" s="4">
        <v>28854</v>
      </c>
      <c r="D30" s="4">
        <v>149046</v>
      </c>
      <c r="E30" s="4">
        <v>10383340000</v>
      </c>
      <c r="F30" s="4">
        <f t="shared" si="0"/>
        <v>110727701933</v>
      </c>
      <c r="G30" s="4">
        <v>0</v>
      </c>
      <c r="H30" s="4">
        <v>0</v>
      </c>
      <c r="I30" s="4">
        <v>0</v>
      </c>
      <c r="J30" s="4">
        <v>292070000</v>
      </c>
      <c r="K30" s="24">
        <f t="shared" si="1"/>
        <v>33605300000</v>
      </c>
      <c r="L30" s="4">
        <v>314</v>
      </c>
      <c r="M30" s="4">
        <v>559</v>
      </c>
      <c r="N30" s="4">
        <v>34</v>
      </c>
      <c r="O30" s="4">
        <v>37</v>
      </c>
      <c r="P30" s="4">
        <v>202300</v>
      </c>
      <c r="Q30" s="4">
        <v>292300</v>
      </c>
      <c r="R30" s="5">
        <v>-7.0999999999999995E-3</v>
      </c>
      <c r="S30" s="4">
        <v>535000</v>
      </c>
      <c r="T30" s="4">
        <f t="shared" si="2"/>
        <v>619090</v>
      </c>
      <c r="U30" s="4">
        <f t="shared" si="3"/>
        <v>344600</v>
      </c>
      <c r="V30" s="5">
        <v>2.4199999999999999E-2</v>
      </c>
    </row>
    <row r="31" spans="1:22" x14ac:dyDescent="0.2">
      <c r="A31" s="16" t="s">
        <v>315</v>
      </c>
      <c r="B31" s="4">
        <v>132300</v>
      </c>
      <c r="C31" s="4">
        <v>143200</v>
      </c>
      <c r="D31" s="4">
        <v>-10900</v>
      </c>
      <c r="E31" s="4">
        <v>-779720000</v>
      </c>
      <c r="F31" s="4">
        <f t="shared" si="0"/>
        <v>100344361933</v>
      </c>
      <c r="G31" s="4">
        <v>0</v>
      </c>
      <c r="H31" s="4">
        <v>0</v>
      </c>
      <c r="I31" s="4">
        <v>0</v>
      </c>
      <c r="J31" s="4">
        <v>788760000</v>
      </c>
      <c r="K31" s="24">
        <f t="shared" si="1"/>
        <v>33313230000</v>
      </c>
      <c r="L31" s="4">
        <v>498</v>
      </c>
      <c r="M31" s="4">
        <v>691</v>
      </c>
      <c r="N31" s="4">
        <v>36</v>
      </c>
      <c r="O31" s="4">
        <v>49</v>
      </c>
      <c r="P31" s="4">
        <v>268300</v>
      </c>
      <c r="Q31" s="4">
        <v>362800</v>
      </c>
      <c r="R31" s="5">
        <v>-1.4000000000000002E-3</v>
      </c>
      <c r="S31" s="4">
        <v>636700</v>
      </c>
      <c r="T31" s="4">
        <f t="shared" si="2"/>
        <v>635340</v>
      </c>
      <c r="U31" s="4">
        <f t="shared" si="3"/>
        <v>344600</v>
      </c>
      <c r="V31" s="5">
        <v>2.7900000000000001E-2</v>
      </c>
    </row>
    <row r="32" spans="1:22" x14ac:dyDescent="0.2">
      <c r="A32" s="16" t="s">
        <v>314</v>
      </c>
      <c r="B32" s="4">
        <v>106600</v>
      </c>
      <c r="C32" s="4">
        <v>84740</v>
      </c>
      <c r="D32" s="4">
        <v>21860</v>
      </c>
      <c r="E32" s="4">
        <v>1533410000</v>
      </c>
      <c r="F32" s="4">
        <f t="shared" si="0"/>
        <v>101124081933</v>
      </c>
      <c r="G32" s="4">
        <v>0</v>
      </c>
      <c r="H32" s="4">
        <v>0</v>
      </c>
      <c r="I32" s="4">
        <v>0</v>
      </c>
      <c r="J32" s="4">
        <v>788760000</v>
      </c>
      <c r="K32" s="24">
        <f t="shared" si="1"/>
        <v>32524470000</v>
      </c>
      <c r="L32" s="4">
        <v>784</v>
      </c>
      <c r="M32" s="4">
        <v>788</v>
      </c>
      <c r="N32" s="4">
        <v>40</v>
      </c>
      <c r="O32" s="4">
        <v>85</v>
      </c>
      <c r="P32" s="4">
        <v>279600</v>
      </c>
      <c r="Q32" s="4">
        <v>655600</v>
      </c>
      <c r="R32" s="5">
        <v>1.5E-3</v>
      </c>
      <c r="S32" s="4">
        <v>975400</v>
      </c>
      <c r="T32" s="4">
        <f t="shared" si="2"/>
        <v>699900</v>
      </c>
      <c r="U32" s="4">
        <f t="shared" si="3"/>
        <v>298300</v>
      </c>
      <c r="V32" s="5">
        <v>1.5700000000000002E-2</v>
      </c>
    </row>
    <row r="33" spans="1:22" x14ac:dyDescent="0.2">
      <c r="A33" s="16" t="s">
        <v>313</v>
      </c>
      <c r="B33" s="4">
        <v>53900</v>
      </c>
      <c r="C33" s="4">
        <v>89700</v>
      </c>
      <c r="D33" s="4">
        <v>-35800</v>
      </c>
      <c r="E33" s="4">
        <v>-2736190000</v>
      </c>
      <c r="F33" s="4">
        <f t="shared" si="0"/>
        <v>99590671933</v>
      </c>
      <c r="G33" s="4">
        <v>0</v>
      </c>
      <c r="H33" s="4">
        <v>0</v>
      </c>
      <c r="I33" s="4">
        <v>0</v>
      </c>
      <c r="J33" s="4">
        <v>965960000</v>
      </c>
      <c r="K33" s="24">
        <f t="shared" si="1"/>
        <v>31735710000</v>
      </c>
      <c r="L33" s="4">
        <v>225</v>
      </c>
      <c r="M33" s="4">
        <v>724</v>
      </c>
      <c r="N33" s="4">
        <v>20</v>
      </c>
      <c r="O33" s="4">
        <v>116</v>
      </c>
      <c r="P33" s="4">
        <v>125100</v>
      </c>
      <c r="Q33" s="4">
        <v>731900</v>
      </c>
      <c r="R33" s="5">
        <v>-6.5700000000000008E-2</v>
      </c>
      <c r="S33" s="4">
        <v>863000</v>
      </c>
      <c r="T33" s="4">
        <f t="shared" si="2"/>
        <v>680300</v>
      </c>
      <c r="U33" s="4">
        <f t="shared" si="3"/>
        <v>298300</v>
      </c>
      <c r="V33" s="5">
        <v>6.4199999999999993E-2</v>
      </c>
    </row>
    <row r="34" spans="1:22" x14ac:dyDescent="0.2">
      <c r="A34" s="16" t="s">
        <v>270</v>
      </c>
      <c r="B34" s="4">
        <v>37300</v>
      </c>
      <c r="C34" s="4">
        <v>46624</v>
      </c>
      <c r="D34" s="4">
        <v>-9324</v>
      </c>
      <c r="E34" s="4">
        <v>-679330000</v>
      </c>
      <c r="F34" s="4">
        <f t="shared" si="0"/>
        <v>102326861933</v>
      </c>
      <c r="G34" s="4">
        <v>0</v>
      </c>
      <c r="H34" s="4">
        <v>0</v>
      </c>
      <c r="I34" s="4">
        <v>0</v>
      </c>
      <c r="J34" s="4">
        <v>-896270000</v>
      </c>
      <c r="K34" s="24">
        <f t="shared" si="1"/>
        <v>30769750000</v>
      </c>
      <c r="L34" s="4">
        <v>270</v>
      </c>
      <c r="M34" s="4">
        <v>274</v>
      </c>
      <c r="N34" s="4">
        <v>24</v>
      </c>
      <c r="O34" s="4">
        <v>25</v>
      </c>
      <c r="P34" s="4">
        <v>182700</v>
      </c>
      <c r="Q34" s="4">
        <v>161800</v>
      </c>
      <c r="R34" s="5">
        <v>1.4999999999999999E-2</v>
      </c>
      <c r="S34" s="4">
        <v>344600</v>
      </c>
      <c r="T34" s="4">
        <f t="shared" si="2"/>
        <v>699070</v>
      </c>
      <c r="U34" s="4">
        <f t="shared" si="3"/>
        <v>298300</v>
      </c>
      <c r="V34" s="5">
        <v>1.61E-2</v>
      </c>
    </row>
    <row r="35" spans="1:22" x14ac:dyDescent="0.2">
      <c r="A35" s="16" t="s">
        <v>269</v>
      </c>
      <c r="B35" s="4">
        <v>107900</v>
      </c>
      <c r="C35" s="4">
        <v>40900</v>
      </c>
      <c r="D35" s="4">
        <v>67000</v>
      </c>
      <c r="E35" s="4">
        <v>4916800000</v>
      </c>
      <c r="F35" s="4">
        <f t="shared" si="0"/>
        <v>103006191933</v>
      </c>
      <c r="G35" s="4">
        <v>0</v>
      </c>
      <c r="H35" s="4">
        <v>0</v>
      </c>
      <c r="I35" s="4">
        <v>0</v>
      </c>
      <c r="J35" s="4">
        <v>520520000</v>
      </c>
      <c r="K35" s="24">
        <f t="shared" si="1"/>
        <v>31666020000</v>
      </c>
      <c r="L35" s="4">
        <v>339</v>
      </c>
      <c r="M35" s="4">
        <v>582</v>
      </c>
      <c r="N35" s="4">
        <v>30</v>
      </c>
      <c r="O35" s="4">
        <v>43</v>
      </c>
      <c r="P35" s="4">
        <v>178100</v>
      </c>
      <c r="Q35" s="4">
        <v>296700</v>
      </c>
      <c r="R35" s="5">
        <v>-6.8000000000000005E-3</v>
      </c>
      <c r="S35" s="4">
        <v>487500</v>
      </c>
      <c r="T35" s="4">
        <f t="shared" si="2"/>
        <v>813010</v>
      </c>
      <c r="U35" s="4">
        <f t="shared" si="3"/>
        <v>298300</v>
      </c>
      <c r="V35" s="5">
        <v>1.3600000000000001E-2</v>
      </c>
    </row>
    <row r="36" spans="1:22" x14ac:dyDescent="0.2">
      <c r="A36" s="16" t="s">
        <v>268</v>
      </c>
      <c r="B36" s="4">
        <v>28580</v>
      </c>
      <c r="C36" s="4">
        <v>36214</v>
      </c>
      <c r="D36" s="4">
        <v>-7634</v>
      </c>
      <c r="E36" s="4">
        <v>-563890000</v>
      </c>
      <c r="F36" s="4">
        <f t="shared" si="0"/>
        <v>98089391933</v>
      </c>
      <c r="G36" s="4">
        <v>15200</v>
      </c>
      <c r="H36" s="4">
        <v>26200</v>
      </c>
      <c r="I36" s="4">
        <v>-11000</v>
      </c>
      <c r="J36" s="4">
        <v>-831330000</v>
      </c>
      <c r="K36" s="24">
        <f t="shared" si="1"/>
        <v>31145500000</v>
      </c>
      <c r="L36" s="4">
        <v>240</v>
      </c>
      <c r="M36" s="4">
        <v>353</v>
      </c>
      <c r="N36" s="4">
        <v>29</v>
      </c>
      <c r="O36" s="4">
        <v>33</v>
      </c>
      <c r="P36" s="4">
        <v>173200</v>
      </c>
      <c r="Q36" s="4">
        <v>228300</v>
      </c>
      <c r="R36" s="5">
        <v>-2.7000000000000001E-3</v>
      </c>
      <c r="S36" s="4">
        <v>402900</v>
      </c>
      <c r="T36" s="4">
        <f t="shared" si="2"/>
        <v>828060</v>
      </c>
      <c r="U36" s="4">
        <f t="shared" si="3"/>
        <v>298300</v>
      </c>
      <c r="V36" s="5">
        <v>1.7299999999999999E-2</v>
      </c>
    </row>
    <row r="37" spans="1:22" x14ac:dyDescent="0.2">
      <c r="A37" s="16" t="s">
        <v>254</v>
      </c>
      <c r="B37" s="4">
        <v>80400</v>
      </c>
      <c r="C37" s="4">
        <v>5500</v>
      </c>
      <c r="D37" s="4">
        <v>74900</v>
      </c>
      <c r="E37" s="4">
        <v>5526650000</v>
      </c>
      <c r="F37" s="4">
        <f t="shared" si="0"/>
        <v>98653281933</v>
      </c>
      <c r="G37" s="4">
        <v>12800</v>
      </c>
      <c r="H37" s="4">
        <v>600</v>
      </c>
      <c r="I37" s="4">
        <v>12200</v>
      </c>
      <c r="J37" s="4">
        <v>899860000</v>
      </c>
      <c r="K37" s="24">
        <f t="shared" si="1"/>
        <v>31976830000</v>
      </c>
      <c r="L37" s="4">
        <v>210</v>
      </c>
      <c r="M37" s="4">
        <v>350</v>
      </c>
      <c r="N37" s="4">
        <v>18</v>
      </c>
      <c r="O37" s="4">
        <v>25</v>
      </c>
      <c r="P37" s="4">
        <v>130400</v>
      </c>
      <c r="Q37" s="4">
        <v>164400</v>
      </c>
      <c r="R37" s="5">
        <v>6.8000000000000005E-3</v>
      </c>
      <c r="S37" s="4">
        <v>298300</v>
      </c>
      <c r="T37" s="4">
        <f t="shared" si="2"/>
        <v>849220</v>
      </c>
      <c r="U37" s="4">
        <f t="shared" si="3"/>
        <v>496300</v>
      </c>
      <c r="V37" s="5">
        <v>1.0800000000000001E-2</v>
      </c>
    </row>
    <row r="38" spans="1:22" x14ac:dyDescent="0.2">
      <c r="A38" s="16" t="s">
        <v>253</v>
      </c>
      <c r="B38" s="4">
        <v>148300</v>
      </c>
      <c r="C38" s="4">
        <v>18300</v>
      </c>
      <c r="D38" s="4">
        <v>130000</v>
      </c>
      <c r="E38" s="4">
        <v>9602820000</v>
      </c>
      <c r="F38" s="4">
        <f t="shared" si="0"/>
        <v>93126631933</v>
      </c>
      <c r="G38" s="4">
        <v>0</v>
      </c>
      <c r="H38" s="4">
        <v>0</v>
      </c>
      <c r="I38" s="4">
        <v>0</v>
      </c>
      <c r="J38" s="4">
        <v>807820000</v>
      </c>
      <c r="K38" s="24">
        <f t="shared" si="1"/>
        <v>31076970000</v>
      </c>
      <c r="L38" s="4">
        <v>396</v>
      </c>
      <c r="M38" s="4">
        <v>538</v>
      </c>
      <c r="N38" s="4">
        <v>37</v>
      </c>
      <c r="O38" s="4">
        <v>45</v>
      </c>
      <c r="P38" s="4">
        <v>196900</v>
      </c>
      <c r="Q38" s="4">
        <v>298200</v>
      </c>
      <c r="R38" s="5">
        <v>-2.7000000000000001E-3</v>
      </c>
      <c r="S38" s="4">
        <v>496300</v>
      </c>
      <c r="T38" s="4">
        <f t="shared" si="2"/>
        <v>895840</v>
      </c>
      <c r="U38" s="4">
        <f t="shared" si="3"/>
        <v>667000</v>
      </c>
      <c r="V38" s="5">
        <v>2.6800000000000001E-2</v>
      </c>
    </row>
    <row r="39" spans="1:22" x14ac:dyDescent="0.2">
      <c r="A39" s="16" t="s">
        <v>252</v>
      </c>
      <c r="B39" s="4">
        <v>12400</v>
      </c>
      <c r="C39" s="4">
        <v>109300</v>
      </c>
      <c r="D39" s="4">
        <v>-96900</v>
      </c>
      <c r="E39" s="4">
        <v>-7184000000</v>
      </c>
      <c r="F39" s="4">
        <f t="shared" si="0"/>
        <v>83523811933</v>
      </c>
      <c r="G39" s="4">
        <v>0</v>
      </c>
      <c r="H39" s="4">
        <v>0</v>
      </c>
      <c r="I39" s="4">
        <v>0</v>
      </c>
      <c r="J39" s="4">
        <v>25514600000</v>
      </c>
      <c r="K39" s="24">
        <f t="shared" si="1"/>
        <v>30269150000</v>
      </c>
      <c r="L39" s="4">
        <v>458</v>
      </c>
      <c r="M39" s="4">
        <v>773</v>
      </c>
      <c r="N39" s="4">
        <v>26</v>
      </c>
      <c r="O39" s="4">
        <v>68</v>
      </c>
      <c r="P39" s="4">
        <v>212700</v>
      </c>
      <c r="Q39" s="4">
        <v>549500</v>
      </c>
      <c r="R39" s="5">
        <v>-1.7500000000000002E-2</v>
      </c>
      <c r="S39" s="4">
        <v>764200</v>
      </c>
      <c r="T39" s="4">
        <f t="shared" si="2"/>
        <v>919110</v>
      </c>
      <c r="U39" s="4">
        <f t="shared" si="3"/>
        <v>532300</v>
      </c>
      <c r="V39" s="5">
        <v>0.02</v>
      </c>
    </row>
    <row r="40" spans="1:22" x14ac:dyDescent="0.2">
      <c r="A40" s="16" t="s">
        <v>251</v>
      </c>
      <c r="B40" s="4">
        <v>83800</v>
      </c>
      <c r="C40" s="4">
        <v>129900</v>
      </c>
      <c r="D40" s="4">
        <v>-46100</v>
      </c>
      <c r="E40" s="4">
        <v>-3486020000</v>
      </c>
      <c r="F40" s="4">
        <f t="shared" si="0"/>
        <v>90707811933</v>
      </c>
      <c r="G40" s="4">
        <v>325200</v>
      </c>
      <c r="H40" s="4">
        <v>1200</v>
      </c>
      <c r="I40" s="4">
        <v>324000</v>
      </c>
      <c r="J40" s="4">
        <v>25514600000</v>
      </c>
      <c r="K40" s="24">
        <f t="shared" si="1"/>
        <v>4754550000</v>
      </c>
      <c r="L40" s="4">
        <v>532</v>
      </c>
      <c r="M40" s="4">
        <v>760</v>
      </c>
      <c r="N40" s="4">
        <v>21</v>
      </c>
      <c r="O40" s="4">
        <v>64</v>
      </c>
      <c r="P40" s="4">
        <v>207200</v>
      </c>
      <c r="Q40" s="4">
        <v>414100</v>
      </c>
      <c r="R40" s="5">
        <v>-1.9900000000000001E-2</v>
      </c>
      <c r="S40" s="4">
        <v>922000</v>
      </c>
      <c r="T40" s="4">
        <f t="shared" si="2"/>
        <v>953690</v>
      </c>
      <c r="U40" s="4">
        <f t="shared" si="3"/>
        <v>532300</v>
      </c>
      <c r="V40" s="5">
        <v>2.2200000000000001E-2</v>
      </c>
    </row>
    <row r="41" spans="1:22" x14ac:dyDescent="0.2">
      <c r="A41" s="16" t="s">
        <v>250</v>
      </c>
      <c r="B41" s="4">
        <v>220600</v>
      </c>
      <c r="C41" s="4">
        <v>142100</v>
      </c>
      <c r="D41" s="4">
        <v>78500</v>
      </c>
      <c r="E41" s="4">
        <v>6049310000</v>
      </c>
      <c r="F41" s="4">
        <f t="shared" si="0"/>
        <v>94193831933</v>
      </c>
      <c r="G41" s="4">
        <v>0</v>
      </c>
      <c r="H41" s="4">
        <v>0</v>
      </c>
      <c r="I41" s="4">
        <v>0</v>
      </c>
      <c r="J41" s="4">
        <v>-2760780000</v>
      </c>
      <c r="K41" s="24">
        <f t="shared" si="1"/>
        <v>-20760050000</v>
      </c>
      <c r="L41" s="4">
        <v>530</v>
      </c>
      <c r="M41" s="4">
        <v>716</v>
      </c>
      <c r="N41" s="4">
        <v>63</v>
      </c>
      <c r="O41" s="4">
        <v>60</v>
      </c>
      <c r="P41" s="4">
        <v>375800</v>
      </c>
      <c r="Q41" s="4">
        <v>423300</v>
      </c>
      <c r="R41" s="5">
        <v>6.6E-3</v>
      </c>
      <c r="S41" s="4">
        <v>799200</v>
      </c>
      <c r="T41" s="4">
        <f t="shared" si="2"/>
        <v>921520</v>
      </c>
      <c r="U41" s="4">
        <f t="shared" si="3"/>
        <v>532300</v>
      </c>
      <c r="V41" s="5">
        <v>2.3199999999999998E-2</v>
      </c>
    </row>
    <row r="42" spans="1:22" x14ac:dyDescent="0.2">
      <c r="A42" s="16" t="s">
        <v>249</v>
      </c>
      <c r="B42" s="4">
        <v>14300</v>
      </c>
      <c r="C42" s="4">
        <v>318125</v>
      </c>
      <c r="D42" s="4">
        <v>-303825</v>
      </c>
      <c r="E42" s="4">
        <v>-23014000000</v>
      </c>
      <c r="F42" s="4">
        <f t="shared" si="0"/>
        <v>88144521933</v>
      </c>
      <c r="G42" s="4">
        <v>30000</v>
      </c>
      <c r="H42" s="4">
        <v>66100</v>
      </c>
      <c r="I42" s="4">
        <v>-36100</v>
      </c>
      <c r="J42" s="4">
        <v>-2728340000</v>
      </c>
      <c r="K42" s="24">
        <f t="shared" si="1"/>
        <v>-17999270000</v>
      </c>
      <c r="L42" s="4">
        <v>733</v>
      </c>
      <c r="M42" s="4">
        <v>1315</v>
      </c>
      <c r="N42" s="4">
        <v>85</v>
      </c>
      <c r="O42" s="4">
        <v>141</v>
      </c>
      <c r="P42" s="4">
        <v>468900</v>
      </c>
      <c r="Q42" s="4">
        <v>807400</v>
      </c>
      <c r="R42" s="5">
        <v>-1.04E-2</v>
      </c>
      <c r="S42" s="4">
        <v>1621000</v>
      </c>
      <c r="T42" s="4">
        <f t="shared" si="2"/>
        <v>836200</v>
      </c>
      <c r="U42" s="4">
        <f t="shared" si="3"/>
        <v>509900</v>
      </c>
      <c r="V42" s="5">
        <v>2.2200000000000001E-2</v>
      </c>
    </row>
    <row r="43" spans="1:22" x14ac:dyDescent="0.2">
      <c r="A43" s="16" t="s">
        <v>248</v>
      </c>
      <c r="B43" s="4">
        <v>16380</v>
      </c>
      <c r="C43" s="4">
        <v>48300</v>
      </c>
      <c r="D43" s="4">
        <v>-31920</v>
      </c>
      <c r="E43" s="4">
        <v>-2476600000</v>
      </c>
      <c r="F43" s="4">
        <f t="shared" si="0"/>
        <v>111158521933</v>
      </c>
      <c r="K43" s="24">
        <f t="shared" si="1"/>
        <v>-15270930000</v>
      </c>
      <c r="L43" s="4">
        <v>237</v>
      </c>
      <c r="M43" s="4">
        <v>640</v>
      </c>
      <c r="N43" s="4">
        <v>19</v>
      </c>
      <c r="O43" s="4">
        <v>89</v>
      </c>
      <c r="P43" s="4">
        <v>141500</v>
      </c>
      <c r="Q43" s="4">
        <v>483700</v>
      </c>
      <c r="R43" s="5">
        <v>-1.8100000000000002E-2</v>
      </c>
      <c r="S43" s="4">
        <v>667000</v>
      </c>
      <c r="T43" s="4">
        <f t="shared" si="2"/>
        <v>966370</v>
      </c>
      <c r="U43" s="4">
        <f t="shared" si="3"/>
        <v>509900</v>
      </c>
      <c r="V43" s="5">
        <v>2.1700000000000001E-2</v>
      </c>
    </row>
    <row r="44" spans="1:22" x14ac:dyDescent="0.2">
      <c r="A44" s="16" t="s">
        <v>247</v>
      </c>
      <c r="B44" s="4">
        <v>200</v>
      </c>
      <c r="C44" s="4">
        <v>9700</v>
      </c>
      <c r="D44" s="4">
        <v>-9500</v>
      </c>
      <c r="E44" s="4">
        <v>-746220000</v>
      </c>
      <c r="F44" s="4">
        <f t="shared" si="0"/>
        <v>113635121933</v>
      </c>
      <c r="G44" s="4">
        <v>0</v>
      </c>
      <c r="H44" s="4">
        <v>0</v>
      </c>
      <c r="I44" s="4">
        <v>0</v>
      </c>
      <c r="J44" s="4">
        <v>-15159990000</v>
      </c>
      <c r="K44" s="24">
        <f t="shared" si="1"/>
        <v>-15270930000</v>
      </c>
      <c r="L44" s="4">
        <v>186</v>
      </c>
      <c r="M44" s="4">
        <v>334</v>
      </c>
      <c r="N44" s="4">
        <v>21</v>
      </c>
      <c r="O44" s="4">
        <v>53</v>
      </c>
      <c r="P44" s="4">
        <v>123400</v>
      </c>
      <c r="Q44" s="4">
        <v>308900</v>
      </c>
      <c r="R44" s="5">
        <v>-1.1399999999999999E-2</v>
      </c>
      <c r="S44" s="4">
        <v>532300</v>
      </c>
      <c r="T44" s="4">
        <f t="shared" si="2"/>
        <v>1029270</v>
      </c>
      <c r="U44" s="4">
        <f t="shared" si="3"/>
        <v>509900</v>
      </c>
      <c r="V44" s="5">
        <v>1.3899999999999999E-2</v>
      </c>
    </row>
    <row r="45" spans="1:22" x14ac:dyDescent="0.2">
      <c r="A45" s="16" t="s">
        <v>246</v>
      </c>
      <c r="B45" s="4">
        <v>171400</v>
      </c>
      <c r="C45" s="4">
        <v>37300</v>
      </c>
      <c r="D45" s="4">
        <v>134100</v>
      </c>
      <c r="E45" s="4">
        <v>10589490000</v>
      </c>
      <c r="F45" s="4">
        <f t="shared" si="0"/>
        <v>114381341933</v>
      </c>
      <c r="G45" s="4">
        <v>0</v>
      </c>
      <c r="H45" s="4">
        <v>0</v>
      </c>
      <c r="I45" s="4">
        <v>0</v>
      </c>
      <c r="J45" s="4">
        <v>-15159990000</v>
      </c>
      <c r="K45" s="24">
        <f t="shared" si="1"/>
        <v>-110940000</v>
      </c>
      <c r="L45" s="4">
        <v>1073</v>
      </c>
      <c r="M45" s="4">
        <v>802</v>
      </c>
      <c r="N45" s="4">
        <v>130</v>
      </c>
      <c r="O45" s="4">
        <v>136</v>
      </c>
      <c r="P45" s="4">
        <v>701100</v>
      </c>
      <c r="Q45" s="4">
        <v>671600</v>
      </c>
      <c r="R45" s="5">
        <v>2.9900000000000003E-2</v>
      </c>
      <c r="S45" s="4">
        <v>1626900</v>
      </c>
      <c r="T45" s="4">
        <f t="shared" si="2"/>
        <v>989300</v>
      </c>
      <c r="U45" s="4">
        <f t="shared" si="3"/>
        <v>509900</v>
      </c>
      <c r="V45" s="5">
        <v>3.6299999999999999E-2</v>
      </c>
    </row>
    <row r="46" spans="1:22" x14ac:dyDescent="0.2">
      <c r="A46" s="16" t="s">
        <v>245</v>
      </c>
      <c r="B46" s="4">
        <v>31600</v>
      </c>
      <c r="C46" s="4">
        <v>59200</v>
      </c>
      <c r="D46" s="4">
        <v>-27600</v>
      </c>
      <c r="E46" s="4">
        <v>-2114510000</v>
      </c>
      <c r="F46" s="4">
        <f t="shared" si="0"/>
        <v>103791851933</v>
      </c>
      <c r="G46" s="4">
        <v>0</v>
      </c>
      <c r="H46" s="4">
        <v>0</v>
      </c>
      <c r="I46" s="4">
        <v>0</v>
      </c>
      <c r="J46" s="4">
        <v>-685950000</v>
      </c>
      <c r="K46" s="24">
        <f t="shared" si="1"/>
        <v>15049050000</v>
      </c>
      <c r="L46" s="4">
        <v>427</v>
      </c>
      <c r="M46" s="4">
        <v>454</v>
      </c>
      <c r="N46" s="4">
        <v>39</v>
      </c>
      <c r="O46" s="4">
        <v>38</v>
      </c>
      <c r="P46" s="4">
        <v>259300</v>
      </c>
      <c r="Q46" s="4">
        <v>293800</v>
      </c>
      <c r="R46" s="5">
        <v>5.3E-3</v>
      </c>
      <c r="S46" s="4">
        <v>553400</v>
      </c>
      <c r="T46" s="4">
        <f t="shared" si="2"/>
        <v>1053400</v>
      </c>
      <c r="U46" s="4">
        <f t="shared" si="3"/>
        <v>477500</v>
      </c>
      <c r="V46" s="5">
        <v>1.6799999999999999E-2</v>
      </c>
    </row>
    <row r="47" spans="1:22" x14ac:dyDescent="0.2">
      <c r="A47" s="16" t="s">
        <v>244</v>
      </c>
      <c r="B47" s="4">
        <v>4300</v>
      </c>
      <c r="C47" s="4">
        <v>109800</v>
      </c>
      <c r="D47" s="4">
        <v>-105500</v>
      </c>
      <c r="E47" s="4">
        <v>-8009340000</v>
      </c>
      <c r="F47" s="4">
        <f t="shared" ref="F47:F73" si="4">E47+F48</f>
        <v>105906361933</v>
      </c>
      <c r="G47" s="4">
        <v>0</v>
      </c>
      <c r="H47" s="4">
        <v>0</v>
      </c>
      <c r="I47" s="4">
        <v>0</v>
      </c>
      <c r="J47" s="4">
        <v>60790000</v>
      </c>
      <c r="K47" s="24">
        <f t="shared" ref="K47:K73" si="5">K48+J47</f>
        <v>15735000000</v>
      </c>
      <c r="L47" s="4">
        <v>448</v>
      </c>
      <c r="M47" s="4">
        <v>527</v>
      </c>
      <c r="N47" s="4">
        <v>30</v>
      </c>
      <c r="O47" s="4">
        <v>33</v>
      </c>
      <c r="P47" s="4">
        <v>258300</v>
      </c>
      <c r="Q47" s="4">
        <v>246800</v>
      </c>
      <c r="R47" s="5">
        <v>1.46E-2</v>
      </c>
      <c r="S47" s="4">
        <v>509900</v>
      </c>
      <c r="T47" s="4">
        <f t="shared" si="2"/>
        <v>1112060</v>
      </c>
      <c r="U47" s="4">
        <f t="shared" ref="U47:U73" si="6">MIN(S48:S52)</f>
        <v>477500</v>
      </c>
      <c r="V47" s="5">
        <v>3.9800000000000002E-2</v>
      </c>
    </row>
    <row r="48" spans="1:22" x14ac:dyDescent="0.2">
      <c r="A48" s="16" t="s">
        <v>243</v>
      </c>
      <c r="B48" s="4">
        <v>139700</v>
      </c>
      <c r="C48" s="4">
        <v>255200</v>
      </c>
      <c r="D48" s="4">
        <v>-115500</v>
      </c>
      <c r="E48" s="4">
        <v>-8860500000</v>
      </c>
      <c r="F48" s="4">
        <f t="shared" si="4"/>
        <v>113915701933</v>
      </c>
      <c r="G48" s="4">
        <v>0</v>
      </c>
      <c r="H48" s="4">
        <v>0</v>
      </c>
      <c r="I48" s="4">
        <v>0</v>
      </c>
      <c r="J48" s="4">
        <v>295290000</v>
      </c>
      <c r="K48" s="24">
        <f t="shared" si="5"/>
        <v>15674210000</v>
      </c>
      <c r="L48" s="4">
        <v>676</v>
      </c>
      <c r="M48" s="4">
        <v>1558</v>
      </c>
      <c r="N48" s="4">
        <v>35</v>
      </c>
      <c r="O48" s="4">
        <v>81</v>
      </c>
      <c r="P48" s="4">
        <v>281900</v>
      </c>
      <c r="Q48" s="4">
        <v>664600</v>
      </c>
      <c r="R48" s="5">
        <v>-2.3799999999999998E-2</v>
      </c>
      <c r="S48" s="4">
        <v>962500</v>
      </c>
      <c r="T48" s="4">
        <f t="shared" si="2"/>
        <v>1159390</v>
      </c>
      <c r="U48" s="4">
        <f t="shared" si="6"/>
        <v>477500</v>
      </c>
      <c r="V48" s="5">
        <v>2.3300000000000001E-2</v>
      </c>
    </row>
    <row r="49" spans="1:22" x14ac:dyDescent="0.2">
      <c r="A49" s="16" t="s">
        <v>236</v>
      </c>
      <c r="B49" s="4">
        <v>73100</v>
      </c>
      <c r="C49" s="4">
        <v>230400</v>
      </c>
      <c r="D49" s="4">
        <v>-157300</v>
      </c>
      <c r="E49" s="4">
        <v>-12002050000</v>
      </c>
      <c r="F49" s="4">
        <f t="shared" si="4"/>
        <v>122776201933</v>
      </c>
      <c r="G49" s="4">
        <v>0</v>
      </c>
      <c r="H49" s="4">
        <v>0</v>
      </c>
      <c r="I49" s="4">
        <v>0</v>
      </c>
      <c r="J49" s="4">
        <v>295290000</v>
      </c>
      <c r="K49" s="24">
        <f t="shared" si="5"/>
        <v>15378920000</v>
      </c>
      <c r="L49" s="4">
        <v>1003</v>
      </c>
      <c r="M49" s="4">
        <v>1356</v>
      </c>
      <c r="N49" s="4">
        <v>52</v>
      </c>
      <c r="O49" s="4">
        <v>83</v>
      </c>
      <c r="P49" s="4">
        <v>407300</v>
      </c>
      <c r="Q49" s="4">
        <v>552900</v>
      </c>
      <c r="R49" s="5">
        <v>1.32E-2</v>
      </c>
      <c r="S49" s="4">
        <v>996900</v>
      </c>
      <c r="T49" s="4">
        <f t="shared" si="2"/>
        <v>1205940</v>
      </c>
      <c r="U49" s="4">
        <f t="shared" si="6"/>
        <v>477500</v>
      </c>
      <c r="V49" s="5">
        <v>3.5799999999999998E-2</v>
      </c>
    </row>
    <row r="50" spans="1:22" x14ac:dyDescent="0.2">
      <c r="A50" s="16" t="s">
        <v>235</v>
      </c>
      <c r="B50" s="4">
        <v>89800</v>
      </c>
      <c r="C50" s="4">
        <v>425900</v>
      </c>
      <c r="D50" s="4">
        <v>-336100</v>
      </c>
      <c r="E50" s="4">
        <v>-25904260000</v>
      </c>
      <c r="F50" s="4">
        <f t="shared" si="4"/>
        <v>134778251933</v>
      </c>
      <c r="G50" s="4">
        <v>0</v>
      </c>
      <c r="H50" s="4">
        <v>0</v>
      </c>
      <c r="I50" s="4">
        <v>0</v>
      </c>
      <c r="J50" s="4">
        <v>-2928030000</v>
      </c>
      <c r="K50" s="24">
        <f t="shared" si="5"/>
        <v>15083630000</v>
      </c>
      <c r="L50" s="4">
        <v>865</v>
      </c>
      <c r="M50" s="4">
        <v>1095</v>
      </c>
      <c r="N50" s="4">
        <v>76</v>
      </c>
      <c r="O50" s="4">
        <v>127</v>
      </c>
      <c r="P50" s="4">
        <v>488700</v>
      </c>
      <c r="Q50" s="4">
        <v>778300</v>
      </c>
      <c r="R50" s="5">
        <v>-5.1999999999999998E-3</v>
      </c>
      <c r="S50" s="4">
        <v>1267800</v>
      </c>
      <c r="T50" s="4">
        <f t="shared" si="2"/>
        <v>1200650</v>
      </c>
      <c r="U50" s="4">
        <f t="shared" si="6"/>
        <v>477500</v>
      </c>
      <c r="V50" s="5">
        <v>4.1599999999999998E-2</v>
      </c>
    </row>
    <row r="51" spans="1:22" x14ac:dyDescent="0.2">
      <c r="A51" s="16" t="s">
        <v>234</v>
      </c>
      <c r="B51" s="4">
        <v>56200</v>
      </c>
      <c r="C51" s="4">
        <v>48500</v>
      </c>
      <c r="D51" s="4">
        <v>7700</v>
      </c>
      <c r="E51" s="4">
        <v>588540000</v>
      </c>
      <c r="F51" s="4">
        <f t="shared" si="4"/>
        <v>160682511933</v>
      </c>
      <c r="G51" s="4">
        <v>26200</v>
      </c>
      <c r="H51" s="4">
        <v>0</v>
      </c>
      <c r="I51" s="4">
        <v>26200</v>
      </c>
      <c r="J51" s="4">
        <v>2006830000</v>
      </c>
      <c r="K51" s="24">
        <f t="shared" si="5"/>
        <v>18011660000</v>
      </c>
      <c r="L51" s="4">
        <v>374</v>
      </c>
      <c r="M51" s="4">
        <v>524</v>
      </c>
      <c r="N51" s="4">
        <v>31</v>
      </c>
      <c r="O51" s="4">
        <v>43</v>
      </c>
      <c r="P51" s="4">
        <v>197500</v>
      </c>
      <c r="Q51" s="4">
        <v>252500</v>
      </c>
      <c r="R51" s="5">
        <v>-6.5000000000000006E-3</v>
      </c>
      <c r="S51" s="4">
        <v>477500</v>
      </c>
      <c r="T51" s="4">
        <f t="shared" si="2"/>
        <v>1252830</v>
      </c>
      <c r="U51" s="4">
        <f t="shared" si="6"/>
        <v>767800</v>
      </c>
      <c r="V51" s="5">
        <v>2.58E-2</v>
      </c>
    </row>
    <row r="52" spans="1:22" x14ac:dyDescent="0.2">
      <c r="A52" s="16" t="s">
        <v>233</v>
      </c>
      <c r="B52" s="4">
        <v>310000</v>
      </c>
      <c r="C52" s="4">
        <v>46680</v>
      </c>
      <c r="D52" s="4">
        <v>263320</v>
      </c>
      <c r="E52" s="4">
        <v>20280930000</v>
      </c>
      <c r="F52" s="4">
        <f t="shared" si="4"/>
        <v>160093971933</v>
      </c>
      <c r="G52" s="4">
        <v>31700</v>
      </c>
      <c r="H52" s="4">
        <v>0</v>
      </c>
      <c r="I52" s="4">
        <v>31700</v>
      </c>
      <c r="J52" s="4">
        <v>2431750000</v>
      </c>
      <c r="K52" s="24">
        <f t="shared" si="5"/>
        <v>16004830000</v>
      </c>
      <c r="L52" s="4">
        <v>270</v>
      </c>
      <c r="M52" s="4">
        <v>472</v>
      </c>
      <c r="N52" s="4">
        <v>21</v>
      </c>
      <c r="O52" s="4">
        <v>45</v>
      </c>
      <c r="P52" s="4">
        <v>213400</v>
      </c>
      <c r="Q52" s="4">
        <v>294200</v>
      </c>
      <c r="R52" s="5">
        <v>2.5999999999999999E-3</v>
      </c>
      <c r="S52" s="4">
        <v>767800</v>
      </c>
      <c r="T52" s="4">
        <f t="shared" si="2"/>
        <v>1272850</v>
      </c>
      <c r="U52" s="4">
        <f t="shared" si="6"/>
        <v>1096500</v>
      </c>
      <c r="V52" s="5">
        <v>3.6000000000000004E-2</v>
      </c>
    </row>
    <row r="53" spans="1:22" x14ac:dyDescent="0.2">
      <c r="A53" s="16" t="s">
        <v>232</v>
      </c>
      <c r="B53" s="4">
        <v>422500</v>
      </c>
      <c r="C53" s="4">
        <v>163200</v>
      </c>
      <c r="D53" s="4">
        <v>259300</v>
      </c>
      <c r="E53" s="4">
        <v>19281680000</v>
      </c>
      <c r="F53" s="4">
        <f t="shared" si="4"/>
        <v>139813041933</v>
      </c>
      <c r="G53" s="4">
        <v>39100</v>
      </c>
      <c r="H53" s="4">
        <v>19200</v>
      </c>
      <c r="I53" s="4">
        <v>19900</v>
      </c>
      <c r="J53" s="4">
        <v>1483200000</v>
      </c>
      <c r="K53" s="24">
        <f t="shared" si="5"/>
        <v>13573080000</v>
      </c>
      <c r="L53" s="4">
        <v>1151</v>
      </c>
      <c r="M53" s="4">
        <v>1527</v>
      </c>
      <c r="N53" s="4">
        <v>103</v>
      </c>
      <c r="O53" s="4">
        <v>168</v>
      </c>
      <c r="P53" s="4">
        <v>757900</v>
      </c>
      <c r="Q53" s="4">
        <v>1178900</v>
      </c>
      <c r="R53" s="5">
        <v>-1.1999999999999999E-3</v>
      </c>
      <c r="S53" s="4">
        <v>1968700</v>
      </c>
      <c r="T53" s="4">
        <f t="shared" si="2"/>
        <v>1209700</v>
      </c>
      <c r="U53" s="4">
        <f t="shared" si="6"/>
        <v>1096500</v>
      </c>
      <c r="V53" s="5">
        <v>8.1900000000000001E-2</v>
      </c>
    </row>
    <row r="54" spans="1:22" x14ac:dyDescent="0.2">
      <c r="A54" s="16" t="s">
        <v>231</v>
      </c>
      <c r="B54" s="4">
        <v>311480</v>
      </c>
      <c r="C54" s="4">
        <v>200920</v>
      </c>
      <c r="D54" s="4">
        <v>110560</v>
      </c>
      <c r="E54" s="4">
        <v>8195090000</v>
      </c>
      <c r="F54" s="4">
        <f t="shared" si="4"/>
        <v>120531361933</v>
      </c>
      <c r="G54" s="4">
        <v>0</v>
      </c>
      <c r="H54" s="4">
        <v>0</v>
      </c>
      <c r="I54" s="4">
        <v>0</v>
      </c>
      <c r="J54" s="4">
        <v>115700000</v>
      </c>
      <c r="K54" s="24">
        <f t="shared" si="5"/>
        <v>12089880000</v>
      </c>
      <c r="L54" s="4">
        <v>552</v>
      </c>
      <c r="M54" s="4">
        <v>899</v>
      </c>
      <c r="N54" s="4">
        <v>72</v>
      </c>
      <c r="O54" s="4">
        <v>99</v>
      </c>
      <c r="P54" s="4">
        <v>455100</v>
      </c>
      <c r="Q54" s="4">
        <v>671200</v>
      </c>
      <c r="R54" s="5">
        <v>1.2999999999999999E-3</v>
      </c>
      <c r="S54" s="4">
        <v>1161300</v>
      </c>
      <c r="T54" s="4">
        <f t="shared" si="2"/>
        <v>1191720</v>
      </c>
      <c r="U54" s="4">
        <f t="shared" si="6"/>
        <v>1096500</v>
      </c>
      <c r="V54" s="5">
        <v>3.7000000000000005E-2</v>
      </c>
    </row>
    <row r="55" spans="1:22" x14ac:dyDescent="0.2">
      <c r="A55" s="16" t="s">
        <v>230</v>
      </c>
      <c r="B55" s="4">
        <v>503500</v>
      </c>
      <c r="C55" s="4">
        <v>370840</v>
      </c>
      <c r="D55" s="4">
        <v>132660</v>
      </c>
      <c r="E55" s="4">
        <v>10211670000</v>
      </c>
      <c r="F55" s="4">
        <f t="shared" si="4"/>
        <v>112336271933</v>
      </c>
      <c r="G55" s="4">
        <v>0</v>
      </c>
      <c r="H55" s="4">
        <v>0</v>
      </c>
      <c r="I55" s="4">
        <v>0</v>
      </c>
      <c r="J55" s="4">
        <v>1363330000</v>
      </c>
      <c r="K55" s="24">
        <f t="shared" si="5"/>
        <v>11974180000</v>
      </c>
      <c r="L55" s="4">
        <v>379</v>
      </c>
      <c r="M55" s="4">
        <v>1050</v>
      </c>
      <c r="N55" s="4">
        <v>57</v>
      </c>
      <c r="O55" s="4">
        <v>130</v>
      </c>
      <c r="P55" s="4">
        <v>376800</v>
      </c>
      <c r="Q55" s="4">
        <v>811700</v>
      </c>
      <c r="R55" s="5">
        <v>-1.4199999999999999E-2</v>
      </c>
      <c r="S55" s="4">
        <v>1227200</v>
      </c>
      <c r="T55" s="4">
        <f t="shared" si="2"/>
        <v>1218850</v>
      </c>
      <c r="U55" s="4">
        <f t="shared" si="6"/>
        <v>1096500</v>
      </c>
      <c r="V55" s="5">
        <v>1.9199999999999998E-2</v>
      </c>
    </row>
    <row r="56" spans="1:22" x14ac:dyDescent="0.2">
      <c r="A56" s="16" t="s">
        <v>229</v>
      </c>
      <c r="B56" s="4">
        <v>216300</v>
      </c>
      <c r="C56" s="4">
        <v>84400</v>
      </c>
      <c r="D56" s="4">
        <v>131900</v>
      </c>
      <c r="E56" s="4">
        <v>10216940000</v>
      </c>
      <c r="F56" s="4">
        <f t="shared" si="4"/>
        <v>102124601933</v>
      </c>
      <c r="G56" s="4">
        <v>28100</v>
      </c>
      <c r="H56" s="4">
        <v>11000</v>
      </c>
      <c r="I56" s="4">
        <v>17100</v>
      </c>
      <c r="J56" s="4">
        <v>1363330000</v>
      </c>
      <c r="K56" s="24">
        <f t="shared" si="5"/>
        <v>10610850000</v>
      </c>
      <c r="L56" s="4">
        <v>991</v>
      </c>
      <c r="M56" s="4">
        <v>630</v>
      </c>
      <c r="N56" s="4">
        <v>129</v>
      </c>
      <c r="O56" s="4">
        <v>97</v>
      </c>
      <c r="P56" s="4">
        <v>736200</v>
      </c>
      <c r="Q56" s="4">
        <v>475600</v>
      </c>
      <c r="R56" s="5">
        <v>4.2800000000000005E-2</v>
      </c>
      <c r="S56" s="4">
        <v>1194400</v>
      </c>
      <c r="T56" s="4">
        <f t="shared" si="2"/>
        <v>1298350</v>
      </c>
      <c r="U56" s="4">
        <f t="shared" si="6"/>
        <v>999300</v>
      </c>
      <c r="V56" s="5">
        <v>5.6399999999999999E-2</v>
      </c>
    </row>
    <row r="57" spans="1:22" x14ac:dyDescent="0.2">
      <c r="A57" s="16" t="s">
        <v>228</v>
      </c>
      <c r="B57" s="4">
        <v>413300</v>
      </c>
      <c r="C57" s="4">
        <v>2700</v>
      </c>
      <c r="D57" s="4">
        <v>410600</v>
      </c>
      <c r="E57" s="4">
        <v>30929470000</v>
      </c>
      <c r="F57" s="4">
        <f t="shared" si="4"/>
        <v>91907661933</v>
      </c>
      <c r="K57" s="24">
        <f t="shared" si="5"/>
        <v>9247520000</v>
      </c>
      <c r="L57" s="4">
        <v>587</v>
      </c>
      <c r="M57" s="4">
        <v>467</v>
      </c>
      <c r="N57" s="4">
        <v>99</v>
      </c>
      <c r="O57" s="4">
        <v>78</v>
      </c>
      <c r="P57" s="4">
        <v>515400</v>
      </c>
      <c r="Q57" s="4">
        <v>422700</v>
      </c>
      <c r="R57" s="5">
        <v>1.4000000000000002E-3</v>
      </c>
      <c r="S57" s="4">
        <v>1096500</v>
      </c>
      <c r="T57" s="4">
        <f t="shared" si="2"/>
        <v>1331310</v>
      </c>
      <c r="U57" s="4">
        <f t="shared" si="6"/>
        <v>968000</v>
      </c>
      <c r="V57" s="5">
        <v>4.1900000000000007E-2</v>
      </c>
    </row>
    <row r="58" spans="1:22" x14ac:dyDescent="0.2">
      <c r="A58" s="16" t="s">
        <v>227</v>
      </c>
      <c r="B58" s="4">
        <v>347200</v>
      </c>
      <c r="C58" s="4">
        <v>486900</v>
      </c>
      <c r="D58" s="4">
        <v>-139700</v>
      </c>
      <c r="E58" s="4">
        <v>-10703410000</v>
      </c>
      <c r="F58" s="4">
        <f t="shared" si="4"/>
        <v>60978191933</v>
      </c>
      <c r="G58" s="4">
        <v>0</v>
      </c>
      <c r="H58" s="4">
        <v>0</v>
      </c>
      <c r="I58" s="4">
        <v>0</v>
      </c>
      <c r="J58" s="4">
        <v>845420000</v>
      </c>
      <c r="K58" s="24">
        <f t="shared" si="5"/>
        <v>9247520000</v>
      </c>
      <c r="L58" s="4">
        <v>644</v>
      </c>
      <c r="M58" s="4">
        <v>1911</v>
      </c>
      <c r="N58" s="4">
        <v>71</v>
      </c>
      <c r="O58" s="4">
        <v>153</v>
      </c>
      <c r="P58" s="4">
        <v>397200</v>
      </c>
      <c r="Q58" s="4">
        <v>964200</v>
      </c>
      <c r="R58" s="5">
        <v>-1.2999999999999999E-3</v>
      </c>
      <c r="S58" s="4">
        <v>1435800</v>
      </c>
      <c r="T58" s="4">
        <f t="shared" si="2"/>
        <v>1472160</v>
      </c>
      <c r="U58" s="4">
        <f t="shared" si="6"/>
        <v>968000</v>
      </c>
      <c r="V58" s="5">
        <v>4.4999999999999998E-2</v>
      </c>
    </row>
    <row r="59" spans="1:22" x14ac:dyDescent="0.2">
      <c r="A59" s="16" t="s">
        <v>226</v>
      </c>
      <c r="B59" s="4">
        <v>342500</v>
      </c>
      <c r="C59" s="4">
        <v>249800</v>
      </c>
      <c r="D59" s="4">
        <v>92700</v>
      </c>
      <c r="E59" s="4">
        <v>7128010000</v>
      </c>
      <c r="F59" s="4">
        <f t="shared" si="4"/>
        <v>71681601933</v>
      </c>
      <c r="K59" s="24">
        <f t="shared" si="5"/>
        <v>8402100000</v>
      </c>
      <c r="L59" s="4">
        <v>1099</v>
      </c>
      <c r="M59" s="4">
        <v>931</v>
      </c>
      <c r="N59" s="4">
        <v>98</v>
      </c>
      <c r="O59" s="4">
        <v>135</v>
      </c>
      <c r="P59" s="4">
        <v>740400</v>
      </c>
      <c r="Q59" s="4">
        <v>721800</v>
      </c>
      <c r="R59" s="5">
        <v>-2.1299999999999999E-2</v>
      </c>
      <c r="S59" s="4">
        <v>1462400</v>
      </c>
      <c r="T59" s="4">
        <f t="shared" si="2"/>
        <v>1529660</v>
      </c>
      <c r="U59" s="4">
        <f t="shared" si="6"/>
        <v>968000</v>
      </c>
      <c r="V59" s="5">
        <v>2.6099999999999998E-2</v>
      </c>
    </row>
    <row r="60" spans="1:22" x14ac:dyDescent="0.2">
      <c r="A60" s="16" t="s">
        <v>225</v>
      </c>
      <c r="B60" s="4">
        <v>71600</v>
      </c>
      <c r="C60" s="4">
        <v>121440</v>
      </c>
      <c r="D60" s="4">
        <v>-49840</v>
      </c>
      <c r="E60" s="4">
        <v>-3771090000</v>
      </c>
      <c r="F60" s="4">
        <f t="shared" si="4"/>
        <v>64553591933</v>
      </c>
      <c r="G60" s="4">
        <v>50000</v>
      </c>
      <c r="H60" s="4">
        <v>3800</v>
      </c>
      <c r="I60" s="4">
        <v>46200</v>
      </c>
      <c r="J60" s="4">
        <v>3496010000</v>
      </c>
      <c r="K60" s="24">
        <f t="shared" si="5"/>
        <v>8402100000</v>
      </c>
      <c r="L60" s="4">
        <v>1066</v>
      </c>
      <c r="M60" s="4">
        <v>674</v>
      </c>
      <c r="N60" s="4">
        <v>108</v>
      </c>
      <c r="O60" s="4">
        <v>93</v>
      </c>
      <c r="P60" s="4">
        <v>661600</v>
      </c>
      <c r="Q60" s="4">
        <v>487700</v>
      </c>
      <c r="R60" s="5">
        <v>2.69E-2</v>
      </c>
      <c r="S60" s="4">
        <v>1214900</v>
      </c>
      <c r="T60" s="4">
        <f t="shared" si="2"/>
        <v>1466640</v>
      </c>
      <c r="U60" s="4">
        <f t="shared" si="6"/>
        <v>968000</v>
      </c>
      <c r="V60" s="5">
        <v>3.9300000000000002E-2</v>
      </c>
    </row>
    <row r="61" spans="1:22" x14ac:dyDescent="0.2">
      <c r="A61" s="16" t="s">
        <v>224</v>
      </c>
      <c r="B61" s="4">
        <v>265500</v>
      </c>
      <c r="C61" s="4">
        <v>1120</v>
      </c>
      <c r="D61" s="4">
        <v>264380</v>
      </c>
      <c r="E61" s="4">
        <v>19308930000</v>
      </c>
      <c r="F61" s="4">
        <f t="shared" si="4"/>
        <v>68324681933</v>
      </c>
      <c r="G61" s="4">
        <v>0</v>
      </c>
      <c r="H61" s="4">
        <v>0</v>
      </c>
      <c r="I61" s="4">
        <v>0</v>
      </c>
      <c r="J61" s="4">
        <v>270280000</v>
      </c>
      <c r="K61" s="24">
        <f t="shared" si="5"/>
        <v>4906090000</v>
      </c>
      <c r="L61" s="4">
        <v>526</v>
      </c>
      <c r="M61" s="4">
        <v>595</v>
      </c>
      <c r="N61" s="4">
        <v>73</v>
      </c>
      <c r="O61" s="4">
        <v>75</v>
      </c>
      <c r="P61" s="4">
        <v>390900</v>
      </c>
      <c r="Q61" s="4">
        <v>459300</v>
      </c>
      <c r="R61" s="5">
        <v>1.6399999999999998E-2</v>
      </c>
      <c r="S61" s="4">
        <v>999300</v>
      </c>
      <c r="T61" s="4">
        <f t="shared" si="2"/>
        <v>1462220</v>
      </c>
      <c r="U61" s="4">
        <f t="shared" si="6"/>
        <v>968000</v>
      </c>
      <c r="V61" s="5">
        <v>2.5600000000000001E-2</v>
      </c>
    </row>
    <row r="62" spans="1:22" x14ac:dyDescent="0.2">
      <c r="A62" s="16" t="s">
        <v>223</v>
      </c>
      <c r="B62" s="4">
        <v>215800</v>
      </c>
      <c r="C62" s="4">
        <v>428700</v>
      </c>
      <c r="D62" s="4">
        <v>-212900</v>
      </c>
      <c r="E62" s="4">
        <v>-15573970000</v>
      </c>
      <c r="F62" s="4">
        <f t="shared" si="4"/>
        <v>49015751933</v>
      </c>
      <c r="G62" s="4">
        <v>0</v>
      </c>
      <c r="H62" s="4">
        <v>0</v>
      </c>
      <c r="I62" s="4">
        <v>0</v>
      </c>
      <c r="J62" s="4">
        <v>88170000</v>
      </c>
      <c r="K62" s="24">
        <f t="shared" si="5"/>
        <v>4635810000</v>
      </c>
      <c r="L62" s="4">
        <v>582</v>
      </c>
      <c r="M62" s="4">
        <v>770</v>
      </c>
      <c r="N62" s="4">
        <v>53</v>
      </c>
      <c r="O62" s="4">
        <v>99</v>
      </c>
      <c r="P62" s="4">
        <v>357100</v>
      </c>
      <c r="Q62" s="4">
        <v>578700</v>
      </c>
      <c r="R62" s="5">
        <v>0</v>
      </c>
      <c r="S62" s="4">
        <v>968000</v>
      </c>
      <c r="T62" s="4">
        <f t="shared" si="2"/>
        <v>1470500</v>
      </c>
      <c r="U62" s="4">
        <f t="shared" si="6"/>
        <v>981500</v>
      </c>
      <c r="V62" s="5">
        <v>2.4300000000000002E-2</v>
      </c>
    </row>
    <row r="63" spans="1:22" x14ac:dyDescent="0.2">
      <c r="A63" s="16" t="s">
        <v>222</v>
      </c>
      <c r="B63" s="4">
        <v>10400</v>
      </c>
      <c r="C63" s="4">
        <v>549860</v>
      </c>
      <c r="D63" s="4">
        <v>-539460</v>
      </c>
      <c r="E63" s="4">
        <v>-39558190000</v>
      </c>
      <c r="F63" s="4">
        <f t="shared" si="4"/>
        <v>64589721933</v>
      </c>
      <c r="G63" s="4">
        <v>0</v>
      </c>
      <c r="H63" s="4">
        <v>0</v>
      </c>
      <c r="I63" s="4">
        <v>0</v>
      </c>
      <c r="J63" s="4">
        <v>-307580000</v>
      </c>
      <c r="K63" s="24">
        <f t="shared" si="5"/>
        <v>4547640000</v>
      </c>
      <c r="L63" s="4">
        <v>394</v>
      </c>
      <c r="M63" s="4">
        <v>1526</v>
      </c>
      <c r="N63" s="4">
        <v>44</v>
      </c>
      <c r="O63" s="4">
        <v>147</v>
      </c>
      <c r="P63" s="4">
        <v>263100</v>
      </c>
      <c r="Q63" s="4">
        <v>1040400</v>
      </c>
      <c r="R63" s="5">
        <v>-4.0000000000000001E-3</v>
      </c>
      <c r="S63" s="4">
        <v>1337200</v>
      </c>
      <c r="T63" s="4">
        <f t="shared" si="2"/>
        <v>1407600</v>
      </c>
      <c r="U63" s="4">
        <f t="shared" si="6"/>
        <v>981500</v>
      </c>
      <c r="V63" s="5">
        <v>3.3399999999999999E-2</v>
      </c>
    </row>
    <row r="64" spans="1:22" x14ac:dyDescent="0.2">
      <c r="A64" s="16" t="s">
        <v>221</v>
      </c>
      <c r="B64" s="4">
        <v>53900</v>
      </c>
      <c r="C64" s="4">
        <v>193400</v>
      </c>
      <c r="D64" s="4">
        <v>-139500</v>
      </c>
      <c r="E64" s="4">
        <v>-10178660000</v>
      </c>
      <c r="F64" s="4">
        <f t="shared" si="4"/>
        <v>104147911933</v>
      </c>
      <c r="G64" s="4">
        <v>0</v>
      </c>
      <c r="H64" s="4">
        <v>0</v>
      </c>
      <c r="I64" s="4">
        <v>0</v>
      </c>
      <c r="J64" s="4">
        <v>-408690000</v>
      </c>
      <c r="K64" s="24">
        <f t="shared" si="5"/>
        <v>4855220000</v>
      </c>
      <c r="L64" s="4">
        <v>639</v>
      </c>
      <c r="M64" s="4">
        <v>767</v>
      </c>
      <c r="N64" s="4">
        <v>72</v>
      </c>
      <c r="O64" s="4">
        <v>91</v>
      </c>
      <c r="P64" s="4">
        <v>403400</v>
      </c>
      <c r="Q64" s="4">
        <v>577300</v>
      </c>
      <c r="R64" s="5">
        <v>1.4000000000000002E-3</v>
      </c>
      <c r="S64" s="4">
        <v>981500</v>
      </c>
      <c r="T64" s="4">
        <f t="shared" si="2"/>
        <v>1379770</v>
      </c>
      <c r="U64" s="4">
        <f t="shared" si="6"/>
        <v>1426100</v>
      </c>
      <c r="V64" s="5">
        <v>2.0299999999999999E-2</v>
      </c>
    </row>
    <row r="65" spans="1:22" x14ac:dyDescent="0.2">
      <c r="A65" s="16" t="s">
        <v>220</v>
      </c>
      <c r="B65" s="4">
        <v>276530</v>
      </c>
      <c r="C65" s="4">
        <v>244340</v>
      </c>
      <c r="D65" s="4">
        <v>32190</v>
      </c>
      <c r="E65" s="4">
        <v>2353630000</v>
      </c>
      <c r="F65" s="4">
        <f t="shared" si="4"/>
        <v>114326571933</v>
      </c>
      <c r="G65" s="4">
        <v>70200</v>
      </c>
      <c r="H65" s="4">
        <v>3000</v>
      </c>
      <c r="I65" s="4">
        <v>67200</v>
      </c>
      <c r="J65" s="4">
        <v>4943540000</v>
      </c>
      <c r="K65" s="24">
        <f t="shared" si="5"/>
        <v>5263910000</v>
      </c>
      <c r="L65" s="4">
        <v>1092</v>
      </c>
      <c r="M65" s="4">
        <v>914</v>
      </c>
      <c r="N65" s="4">
        <v>116</v>
      </c>
      <c r="O65" s="4">
        <v>99</v>
      </c>
      <c r="P65" s="4">
        <v>786400</v>
      </c>
      <c r="Q65" s="4">
        <v>596500</v>
      </c>
      <c r="R65" s="5">
        <v>2.9500000000000002E-2</v>
      </c>
      <c r="S65" s="4">
        <v>1498500</v>
      </c>
      <c r="T65" s="4">
        <f t="shared" si="2"/>
        <v>1298290</v>
      </c>
      <c r="U65" s="4">
        <f t="shared" si="6"/>
        <v>584700</v>
      </c>
      <c r="V65" s="5">
        <v>3.95E-2</v>
      </c>
    </row>
    <row r="66" spans="1:22" x14ac:dyDescent="0.2">
      <c r="A66" s="16" t="s">
        <v>219</v>
      </c>
      <c r="B66" s="4">
        <v>147300</v>
      </c>
      <c r="C66" s="4">
        <v>624960</v>
      </c>
      <c r="D66" s="4">
        <v>-477660</v>
      </c>
      <c r="E66" s="4">
        <v>-33693840000</v>
      </c>
      <c r="F66" s="4">
        <f t="shared" si="4"/>
        <v>111972941933</v>
      </c>
      <c r="G66" s="4">
        <v>0</v>
      </c>
      <c r="H66" s="4">
        <v>0</v>
      </c>
      <c r="I66" s="4">
        <v>0</v>
      </c>
      <c r="J66" s="4">
        <v>-353880000</v>
      </c>
      <c r="K66" s="24">
        <f t="shared" si="5"/>
        <v>320370000</v>
      </c>
      <c r="L66" s="4">
        <v>1166</v>
      </c>
      <c r="M66" s="4">
        <v>1196</v>
      </c>
      <c r="N66" s="4">
        <v>154</v>
      </c>
      <c r="O66" s="4">
        <v>200</v>
      </c>
      <c r="P66" s="4">
        <v>817700</v>
      </c>
      <c r="Q66" s="4">
        <v>1071800</v>
      </c>
      <c r="R66" s="5">
        <v>0.01</v>
      </c>
      <c r="S66" s="4">
        <v>1989400</v>
      </c>
      <c r="T66" s="4">
        <f t="shared" si="2"/>
        <v>1146080</v>
      </c>
      <c r="U66" s="4">
        <f t="shared" si="6"/>
        <v>584700</v>
      </c>
      <c r="V66" s="5">
        <v>2.9300000000000003E-2</v>
      </c>
    </row>
    <row r="67" spans="1:22" x14ac:dyDescent="0.2">
      <c r="A67" s="16" t="s">
        <v>218</v>
      </c>
      <c r="B67" s="4">
        <v>214100</v>
      </c>
      <c r="C67" s="4">
        <v>167155</v>
      </c>
      <c r="D67" s="4">
        <v>46945</v>
      </c>
      <c r="E67" s="4">
        <v>3300600000</v>
      </c>
      <c r="F67" s="4">
        <f t="shared" si="4"/>
        <v>145666781933</v>
      </c>
      <c r="G67" s="4">
        <v>0</v>
      </c>
      <c r="H67" s="4">
        <v>0</v>
      </c>
      <c r="I67" s="4">
        <v>0</v>
      </c>
      <c r="J67" s="4">
        <v>-353880000</v>
      </c>
      <c r="K67" s="24">
        <f t="shared" si="5"/>
        <v>674250000</v>
      </c>
      <c r="L67" s="4">
        <v>949</v>
      </c>
      <c r="M67" s="4">
        <v>1093</v>
      </c>
      <c r="N67" s="4">
        <v>81</v>
      </c>
      <c r="O67" s="4">
        <v>120</v>
      </c>
      <c r="P67" s="4">
        <v>606100</v>
      </c>
      <c r="Q67" s="4">
        <v>784200</v>
      </c>
      <c r="R67" s="5">
        <v>2.3199999999999998E-2</v>
      </c>
      <c r="S67" s="4">
        <v>1426100</v>
      </c>
      <c r="T67" s="4">
        <f t="shared" si="2"/>
        <v>1046780</v>
      </c>
      <c r="U67" s="4">
        <f t="shared" si="6"/>
        <v>584700</v>
      </c>
      <c r="V67" s="5">
        <v>2.3900000000000001E-2</v>
      </c>
    </row>
    <row r="68" spans="1:22" x14ac:dyDescent="0.2">
      <c r="A68" s="16" t="s">
        <v>217</v>
      </c>
      <c r="B68" s="4">
        <v>213000</v>
      </c>
      <c r="C68" s="4">
        <v>16040</v>
      </c>
      <c r="D68" s="4">
        <v>196960</v>
      </c>
      <c r="E68" s="4">
        <v>13391830000</v>
      </c>
      <c r="F68" s="4">
        <f t="shared" si="4"/>
        <v>142366181933</v>
      </c>
      <c r="G68" s="4">
        <v>0</v>
      </c>
      <c r="H68" s="4">
        <v>0</v>
      </c>
      <c r="I68" s="4">
        <v>0</v>
      </c>
      <c r="J68" s="4">
        <v>-369500000</v>
      </c>
      <c r="K68" s="24">
        <f t="shared" si="5"/>
        <v>1028130000</v>
      </c>
      <c r="L68" s="4">
        <v>1822</v>
      </c>
      <c r="M68" s="4">
        <v>1264</v>
      </c>
      <c r="N68" s="4">
        <v>272</v>
      </c>
      <c r="O68" s="4">
        <v>171</v>
      </c>
      <c r="P68" s="4">
        <v>1623200</v>
      </c>
      <c r="Q68" s="4">
        <v>1189800</v>
      </c>
      <c r="R68" s="5">
        <v>6.9699999999999998E-2</v>
      </c>
      <c r="S68" s="4">
        <v>2844300</v>
      </c>
      <c r="T68" s="4">
        <f t="shared" si="2"/>
        <v>807740</v>
      </c>
      <c r="U68" s="4">
        <f t="shared" si="6"/>
        <v>584700</v>
      </c>
      <c r="V68" s="5">
        <v>6.08E-2</v>
      </c>
    </row>
    <row r="69" spans="1:22" x14ac:dyDescent="0.2">
      <c r="A69" s="16" t="s">
        <v>216</v>
      </c>
      <c r="B69" s="4">
        <v>526900</v>
      </c>
      <c r="C69" s="4">
        <v>164726</v>
      </c>
      <c r="D69" s="4">
        <v>362174</v>
      </c>
      <c r="E69" s="4">
        <v>23894200000</v>
      </c>
      <c r="F69" s="4">
        <f t="shared" si="4"/>
        <v>128974351933</v>
      </c>
      <c r="G69" s="4">
        <v>0</v>
      </c>
      <c r="H69" s="4">
        <v>0</v>
      </c>
      <c r="I69" s="4">
        <v>0</v>
      </c>
      <c r="J69" s="4">
        <v>339160000</v>
      </c>
      <c r="K69" s="24">
        <f t="shared" si="5"/>
        <v>1397630000</v>
      </c>
      <c r="L69" s="4">
        <v>1327</v>
      </c>
      <c r="M69" s="4">
        <v>1446</v>
      </c>
      <c r="N69" s="4">
        <v>140</v>
      </c>
      <c r="O69" s="4">
        <v>162</v>
      </c>
      <c r="P69" s="4">
        <v>921800</v>
      </c>
      <c r="Q69" s="4">
        <v>1111800</v>
      </c>
      <c r="R69" s="5">
        <v>6.3E-3</v>
      </c>
      <c r="S69" s="4">
        <v>2037400</v>
      </c>
      <c r="T69" s="4">
        <f t="shared" si="2"/>
        <v>688350</v>
      </c>
      <c r="U69" s="4">
        <f t="shared" si="6"/>
        <v>584700</v>
      </c>
      <c r="V69" s="5">
        <v>3.4500000000000003E-2</v>
      </c>
    </row>
    <row r="70" spans="1:22" x14ac:dyDescent="0.2">
      <c r="A70" s="16" t="s">
        <v>215</v>
      </c>
      <c r="B70" s="4">
        <v>97440</v>
      </c>
      <c r="C70" s="4">
        <v>45840</v>
      </c>
      <c r="D70" s="4">
        <v>51600</v>
      </c>
      <c r="E70" s="4">
        <v>3318330000</v>
      </c>
      <c r="F70" s="4">
        <f t="shared" si="4"/>
        <v>105080151933</v>
      </c>
      <c r="G70" s="4">
        <v>0</v>
      </c>
      <c r="H70" s="4">
        <v>0</v>
      </c>
      <c r="I70" s="4">
        <v>0</v>
      </c>
      <c r="J70" s="4">
        <v>-102360000</v>
      </c>
      <c r="K70" s="24">
        <f t="shared" si="5"/>
        <v>1058470000</v>
      </c>
      <c r="L70" s="4">
        <v>487</v>
      </c>
      <c r="M70" s="4">
        <v>467</v>
      </c>
      <c r="N70" s="4">
        <v>47</v>
      </c>
      <c r="O70" s="4">
        <v>29</v>
      </c>
      <c r="P70" s="4">
        <v>334000</v>
      </c>
      <c r="Q70" s="4">
        <v>245600</v>
      </c>
      <c r="R70" s="5">
        <v>7.9000000000000008E-3</v>
      </c>
      <c r="S70" s="4">
        <v>584700</v>
      </c>
      <c r="T70" s="4">
        <f t="shared" si="2"/>
        <v>676110</v>
      </c>
      <c r="U70" s="4">
        <f t="shared" si="6"/>
        <v>683700</v>
      </c>
      <c r="V70" s="5">
        <v>1.8600000000000002E-2</v>
      </c>
    </row>
    <row r="71" spans="1:22" x14ac:dyDescent="0.2">
      <c r="A71" s="16" t="s">
        <v>214</v>
      </c>
      <c r="B71" s="4">
        <v>91400</v>
      </c>
      <c r="C71" s="4">
        <v>335432</v>
      </c>
      <c r="D71" s="4">
        <v>-244032</v>
      </c>
      <c r="E71" s="4">
        <v>-15481570000</v>
      </c>
      <c r="F71" s="4">
        <f t="shared" si="4"/>
        <v>101761821933</v>
      </c>
      <c r="G71" s="4">
        <v>0</v>
      </c>
      <c r="H71" s="4">
        <v>0</v>
      </c>
      <c r="I71" s="4">
        <v>0</v>
      </c>
      <c r="J71" s="4">
        <v>114820000</v>
      </c>
      <c r="K71" s="24">
        <f t="shared" si="5"/>
        <v>1160830000</v>
      </c>
      <c r="L71" s="4">
        <v>611</v>
      </c>
      <c r="M71" s="4">
        <v>1042</v>
      </c>
      <c r="N71" s="4">
        <v>31</v>
      </c>
      <c r="O71" s="4">
        <v>93</v>
      </c>
      <c r="P71" s="4">
        <v>264200</v>
      </c>
      <c r="Q71" s="4">
        <v>690600</v>
      </c>
      <c r="R71" s="5">
        <v>-6.1999999999999998E-3</v>
      </c>
      <c r="S71" s="4">
        <v>955100</v>
      </c>
      <c r="T71" s="4">
        <f t="shared" si="2"/>
        <v>630720</v>
      </c>
      <c r="U71" s="4">
        <f t="shared" si="6"/>
        <v>467300</v>
      </c>
      <c r="V71" s="5">
        <v>1.41E-2</v>
      </c>
    </row>
    <row r="72" spans="1:22" x14ac:dyDescent="0.2">
      <c r="A72" s="16" t="s">
        <v>213</v>
      </c>
      <c r="B72" s="4">
        <v>399400</v>
      </c>
      <c r="C72" s="4">
        <v>121988</v>
      </c>
      <c r="D72" s="4">
        <v>277412</v>
      </c>
      <c r="E72" s="4">
        <v>17804970000</v>
      </c>
      <c r="F72" s="4">
        <f t="shared" si="4"/>
        <v>117243391933</v>
      </c>
      <c r="K72" s="24">
        <f t="shared" si="5"/>
        <v>1046010000</v>
      </c>
      <c r="L72" s="4">
        <v>665</v>
      </c>
      <c r="M72" s="4">
        <v>748</v>
      </c>
      <c r="N72" s="4">
        <v>50</v>
      </c>
      <c r="O72" s="4">
        <v>94</v>
      </c>
      <c r="P72" s="4">
        <v>348700</v>
      </c>
      <c r="Q72" s="4">
        <v>702100</v>
      </c>
      <c r="R72" s="5">
        <v>-1.3999999999999999E-2</v>
      </c>
      <c r="S72" s="4">
        <v>1050800</v>
      </c>
      <c r="T72" s="4">
        <f t="shared" si="2"/>
        <v>593040</v>
      </c>
      <c r="U72" s="4">
        <f t="shared" si="6"/>
        <v>433100</v>
      </c>
      <c r="V72" s="5">
        <v>1.3899999999999999E-2</v>
      </c>
    </row>
    <row r="73" spans="1:22" x14ac:dyDescent="0.2">
      <c r="A73" s="16" t="s">
        <v>212</v>
      </c>
      <c r="B73" s="4">
        <v>325634</v>
      </c>
      <c r="C73" s="4">
        <v>4000</v>
      </c>
      <c r="D73" s="4">
        <v>321634</v>
      </c>
      <c r="E73" s="4">
        <v>20803670000</v>
      </c>
      <c r="F73" s="4">
        <f t="shared" si="4"/>
        <v>99438421933</v>
      </c>
      <c r="G73" s="4">
        <v>0</v>
      </c>
      <c r="H73" s="4">
        <v>0</v>
      </c>
      <c r="I73" s="4">
        <v>0</v>
      </c>
      <c r="J73" s="4">
        <v>220400000</v>
      </c>
      <c r="K73" s="24">
        <f t="shared" si="5"/>
        <v>1046010000</v>
      </c>
      <c r="L73" s="4">
        <v>527</v>
      </c>
      <c r="M73" s="4">
        <v>571</v>
      </c>
      <c r="N73" s="4">
        <v>24</v>
      </c>
      <c r="O73" s="4">
        <v>64</v>
      </c>
      <c r="P73" s="4">
        <v>297200</v>
      </c>
      <c r="Q73" s="4">
        <v>383400</v>
      </c>
      <c r="R73" s="5">
        <v>-2.6099999999999998E-2</v>
      </c>
      <c r="S73" s="4">
        <v>708200</v>
      </c>
      <c r="T73" s="4">
        <f t="shared" si="2"/>
        <v>561490</v>
      </c>
      <c r="U73" s="4">
        <f t="shared" si="6"/>
        <v>433100</v>
      </c>
      <c r="V73" s="5">
        <v>1.23E-2</v>
      </c>
    </row>
    <row r="74" spans="1:22" x14ac:dyDescent="0.2">
      <c r="A74" s="16" t="s">
        <v>211</v>
      </c>
      <c r="B74" s="4">
        <v>46900</v>
      </c>
      <c r="C74" s="4">
        <v>10300</v>
      </c>
      <c r="D74" s="4">
        <v>36600</v>
      </c>
      <c r="E74" s="4">
        <v>2436170000</v>
      </c>
      <c r="F74" s="4">
        <f t="shared" ref="F74:F79" si="7">E74+F75</f>
        <v>78634751933</v>
      </c>
      <c r="G74" s="4">
        <v>0</v>
      </c>
      <c r="H74" s="4">
        <v>0</v>
      </c>
      <c r="I74" s="4">
        <v>0</v>
      </c>
      <c r="J74" s="4">
        <v>52640000</v>
      </c>
      <c r="K74" s="24">
        <f t="shared" ref="K74:K79" si="8">K75+J74</f>
        <v>825610000</v>
      </c>
      <c r="L74" s="4">
        <v>622</v>
      </c>
      <c r="M74" s="4">
        <v>342</v>
      </c>
      <c r="N74" s="4">
        <v>59</v>
      </c>
      <c r="O74" s="4">
        <v>39</v>
      </c>
      <c r="P74" s="4">
        <v>378300</v>
      </c>
      <c r="Q74" s="4">
        <v>275200</v>
      </c>
      <c r="R74" s="5">
        <v>1.37E-2</v>
      </c>
      <c r="S74" s="4">
        <v>703200</v>
      </c>
      <c r="T74" s="4">
        <f t="shared" ref="T74:T79" si="9">AVERAGE(S75:S84)</f>
        <v>573320</v>
      </c>
      <c r="U74" s="4">
        <f t="shared" ref="U74:U79" si="10">MIN(S75:S79)</f>
        <v>433100</v>
      </c>
      <c r="V74" s="5">
        <v>2.6800000000000001E-2</v>
      </c>
    </row>
    <row r="75" spans="1:22" x14ac:dyDescent="0.2">
      <c r="A75" s="16" t="s">
        <v>210</v>
      </c>
      <c r="B75" s="4">
        <v>122500</v>
      </c>
      <c r="C75" s="4">
        <v>120300</v>
      </c>
      <c r="D75" s="4">
        <v>2200</v>
      </c>
      <c r="E75" s="4">
        <v>146140000</v>
      </c>
      <c r="F75" s="4">
        <f t="shared" si="7"/>
        <v>76198581933</v>
      </c>
      <c r="G75" s="4">
        <v>0</v>
      </c>
      <c r="H75" s="4">
        <v>0</v>
      </c>
      <c r="I75" s="4">
        <v>0</v>
      </c>
      <c r="J75" s="4">
        <v>52640000</v>
      </c>
      <c r="K75" s="24">
        <f t="shared" si="8"/>
        <v>772970000</v>
      </c>
      <c r="L75" s="4">
        <v>191</v>
      </c>
      <c r="M75" s="4">
        <v>735</v>
      </c>
      <c r="N75" s="4">
        <v>16</v>
      </c>
      <c r="O75" s="4">
        <v>59</v>
      </c>
      <c r="P75" s="4">
        <v>123300</v>
      </c>
      <c r="Q75" s="4">
        <v>476300</v>
      </c>
      <c r="R75" s="5">
        <v>0</v>
      </c>
      <c r="S75" s="4">
        <v>683700</v>
      </c>
      <c r="T75" s="4">
        <f t="shared" si="9"/>
        <v>535740</v>
      </c>
      <c r="U75" s="4">
        <f t="shared" si="10"/>
        <v>433100</v>
      </c>
      <c r="V75" s="5">
        <v>7.6E-3</v>
      </c>
    </row>
    <row r="76" spans="1:22" x14ac:dyDescent="0.2">
      <c r="A76" s="16" t="s">
        <v>208</v>
      </c>
      <c r="B76" s="4">
        <v>160300</v>
      </c>
      <c r="C76" s="4">
        <v>15100</v>
      </c>
      <c r="D76" s="4">
        <v>145200</v>
      </c>
      <c r="E76" s="4">
        <v>9553870000</v>
      </c>
      <c r="F76" s="4">
        <f t="shared" si="7"/>
        <v>76052441933</v>
      </c>
      <c r="G76" s="4">
        <v>0</v>
      </c>
      <c r="H76" s="4">
        <v>0</v>
      </c>
      <c r="I76" s="4">
        <v>0</v>
      </c>
      <c r="J76" s="4">
        <v>79120000</v>
      </c>
      <c r="K76" s="24">
        <f t="shared" si="8"/>
        <v>720330000</v>
      </c>
      <c r="L76" s="4">
        <v>272</v>
      </c>
      <c r="M76" s="4">
        <v>328</v>
      </c>
      <c r="N76" s="4">
        <v>23</v>
      </c>
      <c r="O76" s="4">
        <v>45</v>
      </c>
      <c r="P76" s="4">
        <v>161500</v>
      </c>
      <c r="Q76" s="4">
        <v>305800</v>
      </c>
      <c r="R76" s="5">
        <v>3.0999999999999999E-3</v>
      </c>
      <c r="S76" s="4">
        <v>467300</v>
      </c>
      <c r="T76" s="4">
        <f t="shared" si="9"/>
        <v>593700</v>
      </c>
      <c r="U76" s="4">
        <f t="shared" si="10"/>
        <v>433100</v>
      </c>
      <c r="V76" s="5">
        <v>4.5999999999999999E-3</v>
      </c>
    </row>
    <row r="77" spans="1:22" x14ac:dyDescent="0.2">
      <c r="A77" s="16" t="s">
        <v>207</v>
      </c>
      <c r="B77" s="4">
        <v>122300</v>
      </c>
      <c r="C77" s="4">
        <v>5600</v>
      </c>
      <c r="D77" s="4">
        <v>116700</v>
      </c>
      <c r="E77" s="4">
        <v>7638650000</v>
      </c>
      <c r="F77" s="4">
        <f t="shared" si="7"/>
        <v>66498571933</v>
      </c>
      <c r="G77" s="4">
        <v>0</v>
      </c>
      <c r="H77" s="4">
        <v>0</v>
      </c>
      <c r="I77" s="4">
        <v>0</v>
      </c>
      <c r="J77" s="4">
        <v>26200000</v>
      </c>
      <c r="K77" s="24">
        <f t="shared" si="8"/>
        <v>641210000</v>
      </c>
      <c r="L77" s="4">
        <v>340</v>
      </c>
      <c r="M77" s="4">
        <v>307</v>
      </c>
      <c r="N77" s="4">
        <v>26</v>
      </c>
      <c r="O77" s="4">
        <v>27</v>
      </c>
      <c r="P77" s="4">
        <v>203000</v>
      </c>
      <c r="Q77" s="4">
        <v>188000</v>
      </c>
      <c r="R77" s="5">
        <v>3.0999999999999999E-3</v>
      </c>
      <c r="S77" s="4">
        <v>433100</v>
      </c>
      <c r="T77" s="4">
        <f t="shared" si="9"/>
        <v>612850</v>
      </c>
      <c r="U77" s="4">
        <f t="shared" si="10"/>
        <v>453900</v>
      </c>
      <c r="V77" s="5">
        <v>7.6E-3</v>
      </c>
    </row>
    <row r="78" spans="1:22" x14ac:dyDescent="0.2">
      <c r="A78" s="16" t="s">
        <v>206</v>
      </c>
      <c r="B78" s="4">
        <v>122800</v>
      </c>
      <c r="C78" s="4">
        <v>6100</v>
      </c>
      <c r="D78" s="4">
        <v>116700</v>
      </c>
      <c r="E78" s="4">
        <v>7610070000</v>
      </c>
      <c r="F78" s="4">
        <f t="shared" si="7"/>
        <v>58859921933</v>
      </c>
      <c r="G78" s="4">
        <v>0</v>
      </c>
      <c r="H78" s="4">
        <v>0</v>
      </c>
      <c r="I78" s="4">
        <v>0</v>
      </c>
      <c r="J78" s="4">
        <v>391000000</v>
      </c>
      <c r="K78" s="24">
        <f t="shared" si="8"/>
        <v>615010000</v>
      </c>
      <c r="L78" s="4">
        <v>350</v>
      </c>
      <c r="M78" s="4">
        <v>411</v>
      </c>
      <c r="N78" s="4">
        <v>25</v>
      </c>
      <c r="O78" s="4">
        <v>24</v>
      </c>
      <c r="P78" s="4">
        <v>253800</v>
      </c>
      <c r="Q78" s="4">
        <v>194000</v>
      </c>
      <c r="R78" s="5">
        <v>1.6000000000000001E-3</v>
      </c>
      <c r="S78" s="4">
        <v>453900</v>
      </c>
      <c r="T78" s="4">
        <f t="shared" si="9"/>
        <v>625710</v>
      </c>
      <c r="U78" s="4">
        <f t="shared" si="10"/>
        <v>392700</v>
      </c>
      <c r="V78" s="5">
        <v>9.1999999999999998E-3</v>
      </c>
    </row>
    <row r="79" spans="1:22" x14ac:dyDescent="0.2">
      <c r="A79" s="16" t="s">
        <v>205</v>
      </c>
      <c r="B79" s="4">
        <v>264700</v>
      </c>
      <c r="C79" s="4">
        <v>36900</v>
      </c>
      <c r="D79" s="4">
        <v>227800</v>
      </c>
      <c r="E79" s="4">
        <v>14777740000</v>
      </c>
      <c r="F79" s="4">
        <f t="shared" si="7"/>
        <v>51249851933</v>
      </c>
      <c r="G79" s="4">
        <v>0</v>
      </c>
      <c r="H79" s="4">
        <v>0</v>
      </c>
      <c r="I79" s="4">
        <v>0</v>
      </c>
      <c r="J79" s="4">
        <v>-260000</v>
      </c>
      <c r="K79" s="24">
        <f t="shared" si="8"/>
        <v>224010000</v>
      </c>
      <c r="L79" s="4">
        <v>586</v>
      </c>
      <c r="M79" s="4">
        <v>410</v>
      </c>
      <c r="N79" s="4">
        <v>56</v>
      </c>
      <c r="O79" s="4">
        <v>44</v>
      </c>
      <c r="P79" s="4">
        <v>504900</v>
      </c>
      <c r="Q79" s="4">
        <v>327400</v>
      </c>
      <c r="R79" s="5">
        <v>1.2500000000000001E-2</v>
      </c>
      <c r="S79" s="4">
        <v>843500</v>
      </c>
      <c r="T79" s="4">
        <f t="shared" si="9"/>
        <v>596960</v>
      </c>
      <c r="U79" s="4">
        <f t="shared" si="10"/>
        <v>392700</v>
      </c>
      <c r="V79" s="5">
        <v>2.4500000000000001E-2</v>
      </c>
    </row>
    <row r="80" spans="1:22" x14ac:dyDescent="0.2">
      <c r="A80" s="16" t="s">
        <v>204</v>
      </c>
      <c r="B80" s="4">
        <v>145500</v>
      </c>
      <c r="C80" s="4">
        <v>42400</v>
      </c>
      <c r="D80" s="4">
        <v>103100</v>
      </c>
      <c r="E80" s="4">
        <v>6595309008</v>
      </c>
      <c r="F80" s="4">
        <f t="shared" ref="F80:F90" si="11">E80+F81</f>
        <v>36472111933</v>
      </c>
      <c r="G80" s="4">
        <v>0</v>
      </c>
      <c r="H80" s="4">
        <v>0</v>
      </c>
      <c r="I80" s="4">
        <v>0</v>
      </c>
      <c r="J80" s="4">
        <v>-110090000</v>
      </c>
      <c r="K80" s="24">
        <f t="shared" ref="K80:K90" si="12">K81+J80</f>
        <v>224270000</v>
      </c>
      <c r="L80" s="4">
        <v>363</v>
      </c>
      <c r="M80" s="4">
        <v>387</v>
      </c>
      <c r="N80" s="4">
        <v>31</v>
      </c>
      <c r="O80" s="4">
        <v>33</v>
      </c>
      <c r="P80" s="4">
        <v>207200</v>
      </c>
      <c r="Q80" s="4">
        <v>220000</v>
      </c>
      <c r="R80" s="5">
        <v>1.26E-2</v>
      </c>
      <c r="S80" s="4">
        <v>462300</v>
      </c>
      <c r="T80" s="4">
        <f t="shared" ref="T80:T96" si="13">AVERAGE(S81:S90)</f>
        <v>583910</v>
      </c>
      <c r="U80" s="4">
        <f t="shared" ref="U80:U90" si="14">MIN(S81:S85)</f>
        <v>307900</v>
      </c>
      <c r="V80" s="5">
        <v>1.3999999999999999E-2</v>
      </c>
    </row>
    <row r="81" spans="1:22" x14ac:dyDescent="0.2">
      <c r="A81" s="16" t="s">
        <v>203</v>
      </c>
      <c r="B81" s="4">
        <v>142600</v>
      </c>
      <c r="C81" s="4">
        <v>127500</v>
      </c>
      <c r="D81" s="4">
        <v>15100</v>
      </c>
      <c r="E81" s="4">
        <v>970046028</v>
      </c>
      <c r="F81" s="4">
        <f t="shared" si="11"/>
        <v>29876802925</v>
      </c>
      <c r="G81" s="4">
        <v>0</v>
      </c>
      <c r="H81" s="4">
        <v>0</v>
      </c>
      <c r="I81" s="4">
        <v>0</v>
      </c>
      <c r="J81" s="4">
        <v>-89700000</v>
      </c>
      <c r="K81" s="24">
        <f t="shared" si="12"/>
        <v>334360000</v>
      </c>
      <c r="L81" s="4">
        <v>520</v>
      </c>
      <c r="M81" s="4">
        <v>569</v>
      </c>
      <c r="N81" s="4">
        <v>15</v>
      </c>
      <c r="O81" s="4">
        <v>30</v>
      </c>
      <c r="P81" s="4">
        <v>172400</v>
      </c>
      <c r="Q81" s="4">
        <v>284000</v>
      </c>
      <c r="R81" s="5">
        <v>-1.5600000000000001E-2</v>
      </c>
      <c r="S81" s="4">
        <v>501200</v>
      </c>
      <c r="T81" s="4">
        <f t="shared" si="13"/>
        <v>562055.6</v>
      </c>
      <c r="U81" s="4">
        <f t="shared" si="14"/>
        <v>307900</v>
      </c>
      <c r="V81" s="5">
        <v>2.3099999999999999E-2</v>
      </c>
    </row>
    <row r="82" spans="1:22" x14ac:dyDescent="0.2">
      <c r="A82" s="16" t="s">
        <v>200</v>
      </c>
      <c r="B82" s="4">
        <v>146000</v>
      </c>
      <c r="C82" s="4">
        <v>55730</v>
      </c>
      <c r="D82" s="4">
        <v>90270</v>
      </c>
      <c r="E82" s="4">
        <v>5781956897</v>
      </c>
      <c r="F82" s="4">
        <f t="shared" si="11"/>
        <v>28906756897</v>
      </c>
      <c r="G82" s="4">
        <v>0</v>
      </c>
      <c r="H82" s="4">
        <v>0</v>
      </c>
      <c r="I82" s="4">
        <v>0</v>
      </c>
      <c r="J82" s="4">
        <v>-89700000</v>
      </c>
      <c r="K82" s="24">
        <f t="shared" si="12"/>
        <v>424060000</v>
      </c>
      <c r="L82" s="4">
        <v>532</v>
      </c>
      <c r="M82" s="4">
        <v>340</v>
      </c>
      <c r="N82" s="4">
        <v>37</v>
      </c>
      <c r="O82" s="4">
        <v>51</v>
      </c>
      <c r="P82" s="4">
        <v>271900</v>
      </c>
      <c r="Q82" s="4">
        <v>282300</v>
      </c>
      <c r="R82" s="5">
        <v>1.89E-2</v>
      </c>
      <c r="S82" s="4">
        <v>674000</v>
      </c>
      <c r="T82" s="4">
        <f t="shared" si="13"/>
        <v>522390.9</v>
      </c>
      <c r="U82" s="4">
        <f t="shared" si="14"/>
        <v>307900</v>
      </c>
      <c r="V82" s="5">
        <v>2.3199999999999998E-2</v>
      </c>
    </row>
    <row r="83" spans="1:22" x14ac:dyDescent="0.2">
      <c r="A83" s="16" t="s">
        <v>199</v>
      </c>
      <c r="B83" s="4">
        <v>111400</v>
      </c>
      <c r="C83" s="4">
        <v>114680</v>
      </c>
      <c r="D83" s="4">
        <v>-3280</v>
      </c>
      <c r="E83" s="4">
        <v>-207630000</v>
      </c>
      <c r="F83" s="4">
        <f t="shared" si="11"/>
        <v>23124800000</v>
      </c>
      <c r="G83" s="4">
        <v>0</v>
      </c>
      <c r="H83" s="4">
        <v>0</v>
      </c>
      <c r="I83" s="4">
        <v>0</v>
      </c>
      <c r="J83" s="4">
        <v>-509220000</v>
      </c>
      <c r="K83" s="24">
        <f t="shared" si="12"/>
        <v>513760000</v>
      </c>
      <c r="L83" s="4">
        <v>185</v>
      </c>
      <c r="M83" s="4">
        <v>350</v>
      </c>
      <c r="N83" s="4">
        <v>25</v>
      </c>
      <c r="O83" s="4">
        <v>38</v>
      </c>
      <c r="P83" s="4">
        <v>142300</v>
      </c>
      <c r="Q83" s="4">
        <v>250400</v>
      </c>
      <c r="R83" s="5">
        <v>-3.0999999999999999E-3</v>
      </c>
      <c r="S83" s="4">
        <v>392700</v>
      </c>
      <c r="T83" s="4">
        <f t="shared" si="13"/>
        <v>511679.3</v>
      </c>
      <c r="U83" s="4">
        <f t="shared" si="14"/>
        <v>307900</v>
      </c>
      <c r="V83" s="5">
        <v>6.3E-3</v>
      </c>
    </row>
    <row r="84" spans="1:22" x14ac:dyDescent="0.2">
      <c r="A84" s="16" t="s">
        <v>193</v>
      </c>
      <c r="B84" s="4">
        <v>419400</v>
      </c>
      <c r="C84" s="4">
        <v>268900</v>
      </c>
      <c r="D84" s="4">
        <v>150500</v>
      </c>
      <c r="E84" s="4">
        <v>9674430000</v>
      </c>
      <c r="F84" s="4">
        <f t="shared" si="11"/>
        <v>23332430000</v>
      </c>
      <c r="G84" s="4">
        <v>0</v>
      </c>
      <c r="H84" s="4">
        <v>0</v>
      </c>
      <c r="I84" s="4">
        <v>0</v>
      </c>
      <c r="J84" s="4">
        <v>102520000</v>
      </c>
      <c r="K84" s="24">
        <f t="shared" si="12"/>
        <v>1022980000</v>
      </c>
      <c r="L84" s="4">
        <v>914</v>
      </c>
      <c r="M84" s="4">
        <v>464</v>
      </c>
      <c r="N84" s="4">
        <v>43</v>
      </c>
      <c r="O84" s="4">
        <v>29</v>
      </c>
      <c r="P84" s="4">
        <v>503600</v>
      </c>
      <c r="Q84" s="4">
        <v>281300</v>
      </c>
      <c r="R84" s="5">
        <v>1.44E-2</v>
      </c>
      <c r="S84" s="4">
        <v>821500</v>
      </c>
      <c r="T84" s="4">
        <f t="shared" si="13"/>
        <v>507192.8</v>
      </c>
      <c r="U84" s="4">
        <f t="shared" si="14"/>
        <v>307900</v>
      </c>
      <c r="V84" s="5">
        <v>1.7100000000000001E-2</v>
      </c>
    </row>
    <row r="85" spans="1:22" x14ac:dyDescent="0.2">
      <c r="A85" s="16" t="s">
        <v>192</v>
      </c>
      <c r="B85" s="4">
        <v>1000</v>
      </c>
      <c r="C85" s="4">
        <v>100900</v>
      </c>
      <c r="D85" s="4">
        <v>-99900</v>
      </c>
      <c r="E85" s="4">
        <v>-6295730000</v>
      </c>
      <c r="F85" s="4">
        <f t="shared" si="11"/>
        <v>13658000000</v>
      </c>
      <c r="K85" s="24">
        <f t="shared" si="12"/>
        <v>920460000</v>
      </c>
      <c r="L85" s="4">
        <v>155</v>
      </c>
      <c r="M85" s="4">
        <v>345</v>
      </c>
      <c r="N85" s="4">
        <v>13</v>
      </c>
      <c r="O85" s="4">
        <v>27</v>
      </c>
      <c r="P85" s="4">
        <v>79000</v>
      </c>
      <c r="Q85" s="4">
        <v>218800</v>
      </c>
      <c r="R85" s="5">
        <v>3.2000000000000002E-3</v>
      </c>
      <c r="S85" s="4">
        <v>307900</v>
      </c>
      <c r="T85" s="4">
        <f t="shared" si="13"/>
        <v>503793.3</v>
      </c>
      <c r="U85" s="4">
        <f t="shared" si="14"/>
        <v>331800</v>
      </c>
      <c r="V85" s="5">
        <v>1.4199999999999999E-2</v>
      </c>
    </row>
    <row r="86" spans="1:22" x14ac:dyDescent="0.2">
      <c r="A86" s="16" t="s">
        <v>191</v>
      </c>
      <c r="B86" s="4">
        <v>10200</v>
      </c>
      <c r="C86" s="4">
        <v>386000</v>
      </c>
      <c r="D86" s="4">
        <v>-375800</v>
      </c>
      <c r="E86" s="4">
        <v>-23566850000</v>
      </c>
      <c r="F86" s="4">
        <f t="shared" si="11"/>
        <v>19953730000</v>
      </c>
      <c r="G86" s="4">
        <v>0</v>
      </c>
      <c r="H86" s="4">
        <v>0</v>
      </c>
      <c r="I86" s="4">
        <v>0</v>
      </c>
      <c r="J86" s="4">
        <v>-50160000</v>
      </c>
      <c r="K86" s="24">
        <f t="shared" si="12"/>
        <v>920460000</v>
      </c>
      <c r="L86" s="4">
        <v>423</v>
      </c>
      <c r="M86" s="4">
        <v>1222</v>
      </c>
      <c r="N86" s="4">
        <v>35</v>
      </c>
      <c r="O86" s="4">
        <v>100</v>
      </c>
      <c r="P86" s="4">
        <v>227500</v>
      </c>
      <c r="Q86" s="4">
        <v>819100</v>
      </c>
      <c r="R86" s="5">
        <v>-1.43E-2</v>
      </c>
      <c r="S86" s="4">
        <v>1046900</v>
      </c>
      <c r="T86" s="4">
        <f t="shared" si="13"/>
        <v>435151.2</v>
      </c>
      <c r="U86" s="4">
        <f t="shared" si="14"/>
        <v>282656</v>
      </c>
      <c r="V86" s="5">
        <v>1.4199999999999999E-2</v>
      </c>
    </row>
    <row r="87" spans="1:22" x14ac:dyDescent="0.2">
      <c r="A87" s="16" t="s">
        <v>190</v>
      </c>
      <c r="B87" s="4">
        <v>195000</v>
      </c>
      <c r="C87" s="4">
        <v>296800</v>
      </c>
      <c r="D87" s="4">
        <v>-101800</v>
      </c>
      <c r="E87" s="4">
        <v>-6493480000</v>
      </c>
      <c r="F87" s="4">
        <f t="shared" si="11"/>
        <v>43520580000</v>
      </c>
      <c r="G87" s="4">
        <v>0</v>
      </c>
      <c r="H87" s="4">
        <v>0</v>
      </c>
      <c r="I87" s="4">
        <v>0</v>
      </c>
      <c r="J87" s="4">
        <v>-38180000</v>
      </c>
      <c r="K87" s="24">
        <f t="shared" si="12"/>
        <v>970620000</v>
      </c>
      <c r="L87" s="4">
        <v>306</v>
      </c>
      <c r="M87" s="4">
        <v>603</v>
      </c>
      <c r="N87" s="4">
        <v>27</v>
      </c>
      <c r="O87" s="4">
        <v>72</v>
      </c>
      <c r="P87" s="4">
        <v>171900</v>
      </c>
      <c r="Q87" s="4">
        <v>392300</v>
      </c>
      <c r="R87" s="5">
        <v>-7.8000000000000005E-3</v>
      </c>
      <c r="S87" s="4">
        <v>624600</v>
      </c>
      <c r="T87" s="4">
        <f t="shared" si="13"/>
        <v>416371.20000000001</v>
      </c>
      <c r="U87" s="4">
        <f t="shared" si="14"/>
        <v>277353</v>
      </c>
      <c r="V87" s="5">
        <v>7.9000000000000008E-3</v>
      </c>
    </row>
    <row r="88" spans="1:22" x14ac:dyDescent="0.2">
      <c r="A88" s="16" t="s">
        <v>189</v>
      </c>
      <c r="B88" s="4">
        <v>40300</v>
      </c>
      <c r="C88" s="4">
        <v>224640</v>
      </c>
      <c r="D88" s="4">
        <v>-184340</v>
      </c>
      <c r="E88" s="4">
        <v>-11740440000</v>
      </c>
      <c r="F88" s="4">
        <f t="shared" si="11"/>
        <v>50014060000</v>
      </c>
      <c r="G88" s="4">
        <v>0</v>
      </c>
      <c r="H88" s="4">
        <v>0</v>
      </c>
      <c r="I88" s="4">
        <v>0</v>
      </c>
      <c r="J88" s="4">
        <v>204060000</v>
      </c>
      <c r="K88" s="24">
        <f t="shared" si="12"/>
        <v>1008800000</v>
      </c>
      <c r="L88" s="4">
        <v>445</v>
      </c>
      <c r="M88" s="4">
        <v>720</v>
      </c>
      <c r="N88" s="4">
        <v>23</v>
      </c>
      <c r="O88" s="4">
        <v>43</v>
      </c>
      <c r="P88" s="4">
        <v>235900</v>
      </c>
      <c r="Q88" s="4">
        <v>346100</v>
      </c>
      <c r="R88" s="5">
        <v>0</v>
      </c>
      <c r="S88" s="4">
        <v>582500</v>
      </c>
      <c r="T88" s="4">
        <f t="shared" si="13"/>
        <v>421313.5</v>
      </c>
      <c r="U88" s="4">
        <f t="shared" si="14"/>
        <v>277353</v>
      </c>
      <c r="V88" s="5">
        <v>1.72E-2</v>
      </c>
    </row>
    <row r="89" spans="1:22" x14ac:dyDescent="0.2">
      <c r="A89" s="16" t="s">
        <v>188</v>
      </c>
      <c r="B89" s="4">
        <v>22900</v>
      </c>
      <c r="C89" s="4">
        <v>290300</v>
      </c>
      <c r="D89" s="4">
        <v>-267400</v>
      </c>
      <c r="E89" s="4">
        <v>-17193140000</v>
      </c>
      <c r="F89" s="4">
        <f t="shared" si="11"/>
        <v>61754500000</v>
      </c>
      <c r="K89" s="24">
        <f t="shared" si="12"/>
        <v>804740000</v>
      </c>
      <c r="L89" s="4">
        <v>249</v>
      </c>
      <c r="M89" s="4">
        <v>899</v>
      </c>
      <c r="N89" s="4">
        <v>18</v>
      </c>
      <c r="O89" s="4">
        <v>30</v>
      </c>
      <c r="P89" s="4">
        <v>123200</v>
      </c>
      <c r="Q89" s="4">
        <v>432800</v>
      </c>
      <c r="R89" s="5">
        <v>-3.0999999999999999E-3</v>
      </c>
      <c r="S89" s="4">
        <v>556000</v>
      </c>
      <c r="T89" s="4">
        <f t="shared" si="13"/>
        <v>445824.2</v>
      </c>
      <c r="U89" s="4">
        <f t="shared" si="14"/>
        <v>277353</v>
      </c>
      <c r="V89" s="5">
        <v>1.6899999999999998E-2</v>
      </c>
    </row>
    <row r="90" spans="1:22" x14ac:dyDescent="0.2">
      <c r="A90" s="16" t="s">
        <v>187</v>
      </c>
      <c r="B90" s="4">
        <v>78700</v>
      </c>
      <c r="C90" s="4">
        <v>166100</v>
      </c>
      <c r="D90" s="4">
        <v>-87400</v>
      </c>
      <c r="E90" s="4">
        <v>-5607270000</v>
      </c>
      <c r="F90" s="4">
        <f t="shared" si="11"/>
        <v>78947640000</v>
      </c>
      <c r="G90" s="4">
        <v>0</v>
      </c>
      <c r="H90" s="4">
        <v>0</v>
      </c>
      <c r="I90" s="4">
        <v>0</v>
      </c>
      <c r="J90" s="4">
        <v>-32040000</v>
      </c>
      <c r="K90" s="24">
        <f t="shared" si="12"/>
        <v>804740000</v>
      </c>
      <c r="L90" s="4">
        <v>225</v>
      </c>
      <c r="M90" s="4">
        <v>341</v>
      </c>
      <c r="N90" s="4">
        <v>14</v>
      </c>
      <c r="O90" s="4">
        <v>20</v>
      </c>
      <c r="P90" s="4">
        <v>122500</v>
      </c>
      <c r="Q90" s="4">
        <v>165100</v>
      </c>
      <c r="R90" s="5">
        <v>-3.0999999999999999E-3</v>
      </c>
      <c r="S90" s="4">
        <v>331800</v>
      </c>
      <c r="T90" s="4">
        <f t="shared" si="13"/>
        <v>498851</v>
      </c>
      <c r="U90" s="4">
        <f t="shared" si="14"/>
        <v>273905</v>
      </c>
      <c r="V90" s="5">
        <v>1.54E-2</v>
      </c>
    </row>
    <row r="91" spans="1:22" x14ac:dyDescent="0.2">
      <c r="A91" s="16" t="s">
        <v>186</v>
      </c>
      <c r="B91" s="4">
        <v>122900</v>
      </c>
      <c r="C91" s="4">
        <v>149500</v>
      </c>
      <c r="D91" s="4">
        <v>-26600</v>
      </c>
      <c r="E91" s="4">
        <v>-1710180000</v>
      </c>
      <c r="F91" s="4">
        <f t="shared" ref="F91:F102" si="15">E91+F92</f>
        <v>84554910000</v>
      </c>
      <c r="G91" s="4">
        <v>0</v>
      </c>
      <c r="H91" s="4">
        <v>0</v>
      </c>
      <c r="I91" s="4">
        <v>0</v>
      </c>
      <c r="J91" s="4">
        <v>-142560000</v>
      </c>
      <c r="K91" s="24">
        <f t="shared" ref="K91:K102" si="16">K92+J91</f>
        <v>836780000</v>
      </c>
      <c r="L91" s="4">
        <v>284</v>
      </c>
      <c r="M91" s="4">
        <v>244</v>
      </c>
      <c r="N91" s="4">
        <v>8</v>
      </c>
      <c r="O91" s="4">
        <v>22</v>
      </c>
      <c r="P91" s="4">
        <v>123600</v>
      </c>
      <c r="Q91" s="4">
        <v>154900</v>
      </c>
      <c r="R91" s="5">
        <v>-1.5E-3</v>
      </c>
      <c r="S91" s="4">
        <v>282656</v>
      </c>
      <c r="T91" s="4">
        <f t="shared" si="13"/>
        <v>567916</v>
      </c>
      <c r="U91" s="4">
        <f t="shared" ref="U91:U102" si="17">MIN(S92:S96)</f>
        <v>273905</v>
      </c>
      <c r="V91" s="5">
        <v>2.4399999999999998E-2</v>
      </c>
    </row>
    <row r="92" spans="1:22" x14ac:dyDescent="0.2">
      <c r="A92" s="16" t="s">
        <v>185</v>
      </c>
      <c r="B92" s="4">
        <v>6500</v>
      </c>
      <c r="C92" s="4">
        <v>50000</v>
      </c>
      <c r="D92" s="4">
        <v>-43500</v>
      </c>
      <c r="E92" s="4">
        <v>-2783160000</v>
      </c>
      <c r="F92" s="4">
        <f t="shared" si="15"/>
        <v>86265090000</v>
      </c>
      <c r="K92" s="24">
        <f t="shared" si="16"/>
        <v>979340000</v>
      </c>
      <c r="L92" s="4">
        <v>264</v>
      </c>
      <c r="M92" s="4">
        <v>325</v>
      </c>
      <c r="N92" s="4">
        <v>18</v>
      </c>
      <c r="O92" s="4">
        <v>15</v>
      </c>
      <c r="P92" s="4">
        <v>126500</v>
      </c>
      <c r="Q92" s="4">
        <v>150500</v>
      </c>
      <c r="R92" s="5">
        <v>7.9000000000000008E-3</v>
      </c>
      <c r="S92" s="4">
        <v>277353</v>
      </c>
      <c r="T92" s="4">
        <f t="shared" si="13"/>
        <v>605561.59999999998</v>
      </c>
      <c r="U92" s="4">
        <f t="shared" si="17"/>
        <v>273905</v>
      </c>
      <c r="V92" s="5">
        <v>1.24E-2</v>
      </c>
    </row>
    <row r="93" spans="1:22" x14ac:dyDescent="0.2">
      <c r="A93" s="16" t="s">
        <v>184</v>
      </c>
      <c r="B93" s="4">
        <v>2000</v>
      </c>
      <c r="C93" s="4">
        <v>52900</v>
      </c>
      <c r="D93" s="4">
        <v>-50900</v>
      </c>
      <c r="E93" s="4">
        <v>-3282620000</v>
      </c>
      <c r="F93" s="4">
        <f t="shared" si="15"/>
        <v>89048250000</v>
      </c>
      <c r="K93" s="24">
        <f t="shared" si="16"/>
        <v>979340000</v>
      </c>
      <c r="L93" s="4">
        <v>154</v>
      </c>
      <c r="M93" s="4">
        <v>395</v>
      </c>
      <c r="N93" s="4">
        <v>12</v>
      </c>
      <c r="O93" s="4">
        <v>20</v>
      </c>
      <c r="P93" s="4">
        <v>68800</v>
      </c>
      <c r="Q93" s="4">
        <v>216000</v>
      </c>
      <c r="R93" s="5">
        <v>-2.1400000000000002E-2</v>
      </c>
      <c r="S93" s="4">
        <v>285584</v>
      </c>
      <c r="T93" s="4">
        <f t="shared" si="13"/>
        <v>641114.66666666663</v>
      </c>
      <c r="U93" s="4">
        <f t="shared" si="17"/>
        <v>273905</v>
      </c>
      <c r="V93" s="5">
        <v>2.8900000000000002E-2</v>
      </c>
    </row>
    <row r="94" spans="1:22" x14ac:dyDescent="0.2">
      <c r="A94" s="16" t="s">
        <v>183</v>
      </c>
      <c r="B94" s="4">
        <v>4800</v>
      </c>
      <c r="C94" s="4">
        <v>270200</v>
      </c>
      <c r="D94" s="4">
        <v>-265400</v>
      </c>
      <c r="E94" s="4">
        <v>-17348310000</v>
      </c>
      <c r="F94" s="4">
        <f t="shared" si="15"/>
        <v>92330870000</v>
      </c>
      <c r="G94" s="4">
        <v>0</v>
      </c>
      <c r="H94" s="4">
        <v>0</v>
      </c>
      <c r="I94" s="4">
        <v>0</v>
      </c>
      <c r="J94" s="4">
        <v>489670000</v>
      </c>
      <c r="K94" s="24">
        <f t="shared" si="16"/>
        <v>979340000</v>
      </c>
      <c r="L94" s="4">
        <v>511</v>
      </c>
      <c r="M94" s="4">
        <v>439</v>
      </c>
      <c r="N94" s="4">
        <v>53</v>
      </c>
      <c r="O94" s="4">
        <v>58</v>
      </c>
      <c r="P94" s="4">
        <v>373000</v>
      </c>
      <c r="Q94" s="4">
        <v>394500</v>
      </c>
      <c r="R94" s="5">
        <v>1.09E-2</v>
      </c>
      <c r="S94" s="4">
        <v>776635</v>
      </c>
      <c r="T94" s="4">
        <f t="shared" si="13"/>
        <v>624174.625</v>
      </c>
      <c r="U94" s="4">
        <f t="shared" si="17"/>
        <v>273905</v>
      </c>
      <c r="V94" s="5">
        <v>2.8500000000000001E-2</v>
      </c>
    </row>
    <row r="95" spans="1:22" x14ac:dyDescent="0.2">
      <c r="A95" s="16" t="s">
        <v>182</v>
      </c>
      <c r="B95" s="4">
        <v>2360</v>
      </c>
      <c r="C95" s="4">
        <v>65200</v>
      </c>
      <c r="D95" s="4">
        <v>-62840</v>
      </c>
      <c r="E95" s="4">
        <v>-4054290000</v>
      </c>
      <c r="F95" s="4">
        <f t="shared" si="15"/>
        <v>109679180000</v>
      </c>
      <c r="G95" s="4">
        <v>7980</v>
      </c>
      <c r="H95" s="4">
        <v>400</v>
      </c>
      <c r="I95" s="4">
        <v>7580</v>
      </c>
      <c r="J95" s="4">
        <v>489670000</v>
      </c>
      <c r="K95" s="24">
        <f t="shared" si="16"/>
        <v>489670000</v>
      </c>
      <c r="L95" s="4">
        <v>203</v>
      </c>
      <c r="M95" s="4">
        <v>342</v>
      </c>
      <c r="N95" s="4">
        <v>13</v>
      </c>
      <c r="O95" s="4">
        <v>21</v>
      </c>
      <c r="P95" s="4">
        <v>100700</v>
      </c>
      <c r="Q95" s="4">
        <v>155900</v>
      </c>
      <c r="R95" s="5">
        <v>-4.5999999999999999E-3</v>
      </c>
      <c r="S95" s="4">
        <v>273905</v>
      </c>
      <c r="T95" s="4">
        <f t="shared" si="13"/>
        <v>674213.14285714284</v>
      </c>
      <c r="U95" s="4">
        <f t="shared" si="17"/>
        <v>360479</v>
      </c>
      <c r="V95" s="5">
        <v>1.3899999999999999E-2</v>
      </c>
    </row>
    <row r="96" spans="1:22" x14ac:dyDescent="0.2">
      <c r="A96" s="16" t="s">
        <v>177</v>
      </c>
      <c r="B96" s="4">
        <v>4000</v>
      </c>
      <c r="C96" s="4">
        <v>2400</v>
      </c>
      <c r="D96" s="4">
        <v>1600</v>
      </c>
      <c r="E96" s="4">
        <v>103180000</v>
      </c>
      <c r="F96" s="4">
        <f t="shared" si="15"/>
        <v>113733470000</v>
      </c>
      <c r="K96" s="24">
        <f t="shared" si="16"/>
        <v>0</v>
      </c>
      <c r="L96" s="4">
        <v>335</v>
      </c>
      <c r="M96" s="4">
        <v>444</v>
      </c>
      <c r="N96" s="4">
        <v>17</v>
      </c>
      <c r="O96" s="4">
        <v>22</v>
      </c>
      <c r="P96" s="4">
        <v>147200</v>
      </c>
      <c r="Q96" s="4">
        <v>186800</v>
      </c>
      <c r="R96" s="5">
        <v>-1.66E-2</v>
      </c>
      <c r="S96" s="4">
        <v>360479</v>
      </c>
      <c r="T96" s="4">
        <f t="shared" si="13"/>
        <v>726502.16666666663</v>
      </c>
      <c r="U96" s="4">
        <f t="shared" si="17"/>
        <v>436800</v>
      </c>
      <c r="V96" s="5">
        <v>3.32E-2</v>
      </c>
    </row>
    <row r="97" spans="1:22" x14ac:dyDescent="0.2">
      <c r="A97" s="16" t="s">
        <v>175</v>
      </c>
      <c r="B97" s="4">
        <v>182700</v>
      </c>
      <c r="C97" s="4">
        <v>77800</v>
      </c>
      <c r="D97" s="4">
        <v>104900</v>
      </c>
      <c r="E97" s="4">
        <v>6948210000</v>
      </c>
      <c r="F97" s="4">
        <f t="shared" si="15"/>
        <v>113630290000</v>
      </c>
      <c r="K97" s="24">
        <f t="shared" si="16"/>
        <v>0</v>
      </c>
      <c r="L97" s="4">
        <v>205</v>
      </c>
      <c r="M97" s="4">
        <v>699</v>
      </c>
      <c r="N97" s="4">
        <v>5</v>
      </c>
      <c r="O97" s="4">
        <v>41</v>
      </c>
      <c r="P97" s="4">
        <v>74200</v>
      </c>
      <c r="Q97" s="4">
        <v>365200</v>
      </c>
      <c r="R97" s="5">
        <v>-1.1899999999999999E-2</v>
      </c>
      <c r="S97" s="4">
        <v>436800</v>
      </c>
      <c r="T97" s="4">
        <f t="shared" ref="T97:T102" si="18">AVERAGE(S98:S107)</f>
        <v>784442.6</v>
      </c>
      <c r="U97" s="4">
        <f t="shared" si="17"/>
        <v>631923</v>
      </c>
      <c r="V97" s="5">
        <v>1.6500000000000001E-2</v>
      </c>
    </row>
    <row r="98" spans="1:22" x14ac:dyDescent="0.2">
      <c r="A98" s="16" t="s">
        <v>174</v>
      </c>
      <c r="B98" s="4">
        <v>359780</v>
      </c>
      <c r="C98" s="4">
        <v>157400</v>
      </c>
      <c r="D98" s="4">
        <v>202380</v>
      </c>
      <c r="E98" s="4">
        <v>13328630000</v>
      </c>
      <c r="F98" s="4">
        <f t="shared" si="15"/>
        <v>106682080000</v>
      </c>
      <c r="K98" s="24">
        <f t="shared" si="16"/>
        <v>0</v>
      </c>
      <c r="L98" s="4">
        <v>442</v>
      </c>
      <c r="M98" s="4">
        <v>566</v>
      </c>
      <c r="N98" s="4">
        <v>51</v>
      </c>
      <c r="O98" s="4">
        <v>35</v>
      </c>
      <c r="P98" s="4">
        <v>362000</v>
      </c>
      <c r="Q98" s="4">
        <v>275600</v>
      </c>
      <c r="R98" s="5">
        <v>9.1000000000000004E-3</v>
      </c>
      <c r="S98" s="4">
        <v>631923</v>
      </c>
      <c r="T98" s="4">
        <f t="shared" si="18"/>
        <v>822572.5</v>
      </c>
      <c r="U98" s="4">
        <f t="shared" si="17"/>
        <v>653809</v>
      </c>
      <c r="V98" s="5">
        <v>2.2499999999999999E-2</v>
      </c>
    </row>
    <row r="99" spans="1:22" x14ac:dyDescent="0.2">
      <c r="A99" s="16" t="s">
        <v>164</v>
      </c>
      <c r="B99" s="4">
        <v>485900</v>
      </c>
      <c r="C99" s="4">
        <v>151180</v>
      </c>
      <c r="D99" s="4">
        <v>334720</v>
      </c>
      <c r="E99" s="4">
        <v>21607040000</v>
      </c>
      <c r="F99" s="4">
        <f t="shared" si="15"/>
        <v>93353450000</v>
      </c>
      <c r="K99" s="24">
        <f t="shared" si="16"/>
        <v>0</v>
      </c>
      <c r="L99" s="4">
        <v>640</v>
      </c>
      <c r="M99" s="4">
        <v>472</v>
      </c>
      <c r="N99" s="4">
        <v>76</v>
      </c>
      <c r="O99" s="4">
        <v>42</v>
      </c>
      <c r="P99" s="4">
        <v>487200</v>
      </c>
      <c r="Q99" s="4">
        <v>244100</v>
      </c>
      <c r="R99" s="5">
        <v>4.0899999999999999E-2</v>
      </c>
      <c r="S99" s="4">
        <v>801107</v>
      </c>
      <c r="T99" s="4">
        <f t="shared" si="18"/>
        <v>829727.66666666663</v>
      </c>
      <c r="U99" s="4">
        <f t="shared" si="17"/>
        <v>653809</v>
      </c>
      <c r="V99" s="5">
        <v>4.36E-2</v>
      </c>
    </row>
    <row r="100" spans="1:22" x14ac:dyDescent="0.2">
      <c r="A100" s="16" t="s">
        <v>156</v>
      </c>
      <c r="B100" s="4">
        <v>116440</v>
      </c>
      <c r="C100" s="4">
        <v>5700</v>
      </c>
      <c r="D100" s="4">
        <v>110740</v>
      </c>
      <c r="E100" s="4">
        <v>7072810000</v>
      </c>
      <c r="F100" s="4">
        <f t="shared" si="15"/>
        <v>71746410000</v>
      </c>
      <c r="K100" s="24">
        <f t="shared" si="16"/>
        <v>0</v>
      </c>
      <c r="L100" s="4">
        <v>497</v>
      </c>
      <c r="M100" s="4">
        <v>754</v>
      </c>
      <c r="N100" s="4">
        <v>43</v>
      </c>
      <c r="O100" s="4">
        <v>66</v>
      </c>
      <c r="P100" s="4">
        <v>356500</v>
      </c>
      <c r="Q100" s="4">
        <v>490300</v>
      </c>
      <c r="R100" s="5">
        <v>1.2500000000000001E-2</v>
      </c>
      <c r="S100" s="4">
        <v>862068</v>
      </c>
      <c r="T100" s="4">
        <f t="shared" si="18"/>
        <v>813557.5</v>
      </c>
      <c r="U100" s="4">
        <f t="shared" si="17"/>
        <v>653809</v>
      </c>
      <c r="V100" s="5">
        <v>1.7100000000000001E-2</v>
      </c>
    </row>
    <row r="101" spans="1:22" x14ac:dyDescent="0.2">
      <c r="A101" s="16" t="s">
        <v>155</v>
      </c>
      <c r="B101" s="4">
        <v>731800</v>
      </c>
      <c r="C101" s="4">
        <v>194100</v>
      </c>
      <c r="D101" s="4">
        <v>537700</v>
      </c>
      <c r="E101" s="4">
        <v>40448100000</v>
      </c>
      <c r="F101" s="4">
        <f t="shared" si="15"/>
        <v>64673600000</v>
      </c>
      <c r="K101" s="24">
        <f t="shared" si="16"/>
        <v>0</v>
      </c>
      <c r="L101" s="4">
        <v>631</v>
      </c>
      <c r="M101" s="4">
        <v>476</v>
      </c>
      <c r="N101" s="4">
        <v>78</v>
      </c>
      <c r="O101" s="4">
        <v>82</v>
      </c>
      <c r="P101" s="4">
        <v>528900</v>
      </c>
      <c r="Q101" s="4">
        <v>442800</v>
      </c>
      <c r="R101" s="5">
        <v>4.0000000000000001E-3</v>
      </c>
      <c r="S101" s="4">
        <v>973306</v>
      </c>
      <c r="T101" s="4">
        <f t="shared" si="18"/>
        <v>653809</v>
      </c>
      <c r="U101" s="4">
        <f t="shared" si="17"/>
        <v>653809</v>
      </c>
      <c r="V101" s="5">
        <v>1.06E-2</v>
      </c>
    </row>
    <row r="102" spans="1:22" x14ac:dyDescent="0.2">
      <c r="A102" s="16" t="s">
        <v>154</v>
      </c>
      <c r="B102" s="4">
        <v>634500</v>
      </c>
      <c r="C102" s="4">
        <v>311400</v>
      </c>
      <c r="D102" s="4">
        <v>323100</v>
      </c>
      <c r="E102" s="4">
        <v>24225500000</v>
      </c>
      <c r="F102" s="4">
        <f t="shared" si="15"/>
        <v>24225500000</v>
      </c>
      <c r="K102" s="24">
        <f t="shared" si="16"/>
        <v>0</v>
      </c>
      <c r="L102" s="4">
        <v>481</v>
      </c>
      <c r="M102" s="4">
        <v>386</v>
      </c>
      <c r="N102" s="4">
        <v>49</v>
      </c>
      <c r="O102" s="4">
        <v>53</v>
      </c>
      <c r="P102" s="4">
        <v>338200</v>
      </c>
      <c r="Q102" s="4">
        <v>290400</v>
      </c>
      <c r="R102" s="5">
        <v>1.0800000000000001E-2</v>
      </c>
      <c r="S102" s="4">
        <v>653809</v>
      </c>
      <c r="T102" s="4" t="e">
        <f t="shared" si="18"/>
        <v>#DIV/0!</v>
      </c>
      <c r="U102" s="4">
        <f t="shared" si="17"/>
        <v>0</v>
      </c>
      <c r="V102" s="5">
        <v>1.2E-2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 t="shared" ref="F168:F223" si="19"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19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19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19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19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19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19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19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19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19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19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19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19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19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19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19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19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19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19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19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19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19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19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19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19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19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 t="shared" si="19"/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E224+F225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>
        <f>E225</f>
        <v>0</v>
      </c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1DE3-E65A-C54E-8C05-F70BE10E44D8}">
  <sheetPr codeName="Sheet67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3.1640625"/>
    <col min="3" max="3" customWidth="true" width="13.5"/>
    <col min="4" max="4" customWidth="true" width="14.1640625"/>
    <col min="5" max="5" customWidth="true" width="16.1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294">
        <v>344</v>
      </c>
      <c r="B3" t="n" s="3295">
        <v>23300.0</v>
      </c>
      <c r="C3" t="n" s="3296">
        <v>97200.0</v>
      </c>
      <c r="D3" t="n" s="3297">
        <v>-73900.0</v>
      </c>
      <c r="E3" t="n" s="3298">
        <v>-1.13317E9</v>
      </c>
      <c r="G3" t="n" s="3284">
        <v>0.0</v>
      </c>
      <c r="H3" t="n" s="3285">
        <v>0.0</v>
      </c>
      <c r="I3" t="n" s="3286">
        <v>0.0</v>
      </c>
      <c r="J3" t="n" s="3287">
        <v>0.0</v>
      </c>
      <c r="L3" t="n" s="3288">
        <v>132.0</v>
      </c>
      <c r="M3" t="n" s="3289">
        <v>287.0</v>
      </c>
      <c r="N3" t="n" s="3290">
        <v>2.0</v>
      </c>
      <c r="O3" t="n" s="3291">
        <v>13.0</v>
      </c>
      <c r="P3" t="n" s="3292">
        <v>145900.0</v>
      </c>
      <c r="Q3" t="n" s="3293">
        <v>512100.0</v>
      </c>
      <c r="R3" t="n" s="3282">
        <v>-0.006500000000000001</v>
      </c>
      <c r="S3" t="n" s="3281">
        <v>681000.0</v>
      </c>
      <c r="V3" t="n" s="3283">
        <v>0.0227</v>
      </c>
    </row>
    <row r="4">
      <c r="A4" t="s" s="1227">
        <v>343</v>
      </c>
      <c r="B4" t="n" s="1228">
        <v>32500.0</v>
      </c>
      <c r="C4" t="n" s="1229">
        <v>32700.0</v>
      </c>
      <c r="D4" t="n" s="1230">
        <v>-200.0</v>
      </c>
      <c r="E4" t="n" s="1231">
        <v>-5270000.0</v>
      </c>
      <c r="G4" t="n" s="1217">
        <v>0.0</v>
      </c>
      <c r="H4" t="n" s="1218">
        <v>0.0</v>
      </c>
      <c r="I4" t="n" s="1219">
        <v>0.0</v>
      </c>
      <c r="J4" t="n" s="1220">
        <v>0.0</v>
      </c>
      <c r="L4" t="n" s="1221">
        <v>335.0</v>
      </c>
      <c r="M4" t="n" s="1222">
        <v>359.0</v>
      </c>
      <c r="N4" t="n" s="1223">
        <v>13.0</v>
      </c>
      <c r="O4" t="n" s="1224">
        <v>11.0</v>
      </c>
      <c r="P4" t="n" s="1225">
        <v>454600.0</v>
      </c>
      <c r="Q4" t="n" s="1226">
        <v>447700.0</v>
      </c>
      <c r="R4" t="n" s="1215">
        <v>0.0166</v>
      </c>
      <c r="S4" t="n" s="1214">
        <v>966800.0</v>
      </c>
      <c r="V4" t="n" s="1216">
        <v>0.042</v>
      </c>
    </row>
    <row r="5" spans="1:22" x14ac:dyDescent="0.2">
      <c r="A5" s="16" t="s">
        <v>342</v>
      </c>
      <c r="B5" s="4">
        <v>47300</v>
      </c>
      <c r="C5" s="4">
        <v>21272</v>
      </c>
      <c r="D5" s="4">
        <v>26028</v>
      </c>
      <c r="E5" s="4">
        <v>376930000</v>
      </c>
      <c r="F5" s="4">
        <f t="shared" ref="F5:F46" si="0">E5+F6</f>
        <v>-53346235331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165096220000</v>
      </c>
      <c r="L5" s="4">
        <v>247</v>
      </c>
      <c r="M5" s="4">
        <v>369</v>
      </c>
      <c r="N5" s="4">
        <v>6</v>
      </c>
      <c r="O5" s="4">
        <v>7</v>
      </c>
      <c r="P5" s="4">
        <v>320100</v>
      </c>
      <c r="Q5" s="4">
        <v>379000</v>
      </c>
      <c r="R5" s="5">
        <v>-9.8999999999999991E-3</v>
      </c>
      <c r="S5" s="4">
        <v>699200</v>
      </c>
      <c r="T5" s="4">
        <f t="shared" ref="T5:T73" si="2">AVERAGE(S6:S15)</f>
        <v>1814460</v>
      </c>
      <c r="U5" s="4">
        <f t="shared" ref="U5:U46" si="3">MIN(S6:S10)</f>
        <v>636300</v>
      </c>
      <c r="V5" s="5">
        <v>8.1000000000000003E-2</v>
      </c>
    </row>
    <row r="6" spans="1:22" x14ac:dyDescent="0.2">
      <c r="A6" s="16" t="s">
        <v>341</v>
      </c>
      <c r="B6" s="4">
        <v>100900</v>
      </c>
      <c r="C6" s="4">
        <v>2100</v>
      </c>
      <c r="D6" s="4">
        <v>98800</v>
      </c>
      <c r="E6" s="4">
        <v>1511480000</v>
      </c>
      <c r="F6" s="4">
        <f t="shared" si="0"/>
        <v>-53723165331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165096220000</v>
      </c>
      <c r="L6" s="4">
        <v>439</v>
      </c>
      <c r="M6" s="4">
        <v>355</v>
      </c>
      <c r="N6" s="4">
        <v>22</v>
      </c>
      <c r="O6" s="4">
        <v>24</v>
      </c>
      <c r="P6" s="4">
        <v>674300</v>
      </c>
      <c r="Q6" s="4">
        <v>656900</v>
      </c>
      <c r="R6" s="5">
        <v>2.35E-2</v>
      </c>
      <c r="S6" s="4">
        <v>1354300</v>
      </c>
      <c r="T6" s="4">
        <f t="shared" si="2"/>
        <v>1757160</v>
      </c>
      <c r="U6" s="4">
        <f t="shared" si="3"/>
        <v>636300</v>
      </c>
      <c r="V6" s="5">
        <v>2.6000000000000002E-2</v>
      </c>
    </row>
    <row r="7" spans="1:22" x14ac:dyDescent="0.2">
      <c r="A7" s="16" t="s">
        <v>340</v>
      </c>
      <c r="B7" s="4">
        <v>19600</v>
      </c>
      <c r="C7" s="4">
        <v>12800</v>
      </c>
      <c r="D7" s="4">
        <v>6800</v>
      </c>
      <c r="E7" s="4">
        <v>100120000</v>
      </c>
      <c r="F7" s="4">
        <f t="shared" si="0"/>
        <v>-55234645331</v>
      </c>
      <c r="G7" s="4">
        <v>0</v>
      </c>
      <c r="H7" s="4">
        <v>0</v>
      </c>
      <c r="I7" s="4">
        <v>0</v>
      </c>
      <c r="J7" s="4">
        <v>147000000</v>
      </c>
      <c r="K7" s="24">
        <f t="shared" si="1"/>
        <v>165096220000</v>
      </c>
      <c r="L7" s="4">
        <v>209</v>
      </c>
      <c r="M7" s="4">
        <v>494</v>
      </c>
      <c r="N7" s="4">
        <v>5</v>
      </c>
      <c r="O7" s="4">
        <v>3</v>
      </c>
      <c r="P7" s="4">
        <v>180900</v>
      </c>
      <c r="Q7" s="4">
        <v>364900</v>
      </c>
      <c r="R7" s="5">
        <v>1.37E-2</v>
      </c>
      <c r="S7" s="4">
        <v>636300</v>
      </c>
      <c r="T7" s="4">
        <f t="shared" si="2"/>
        <v>1800330</v>
      </c>
      <c r="U7" s="4">
        <f t="shared" si="3"/>
        <v>1537000</v>
      </c>
      <c r="V7" s="5">
        <v>3.0200000000000001E-2</v>
      </c>
    </row>
    <row r="8" spans="1:22" x14ac:dyDescent="0.2">
      <c r="A8" s="16" t="s">
        <v>339</v>
      </c>
      <c r="B8" s="4">
        <v>66700</v>
      </c>
      <c r="C8" s="4">
        <v>179600</v>
      </c>
      <c r="D8" s="4">
        <v>-112900</v>
      </c>
      <c r="E8" s="4">
        <v>-1725000000</v>
      </c>
      <c r="F8" s="4">
        <f t="shared" si="0"/>
        <v>-55334765331</v>
      </c>
      <c r="G8" s="4">
        <v>153000</v>
      </c>
      <c r="H8" s="4">
        <v>0</v>
      </c>
      <c r="I8" s="4">
        <v>153000</v>
      </c>
      <c r="J8" s="4">
        <v>2269100000</v>
      </c>
      <c r="K8" s="24">
        <f t="shared" si="1"/>
        <v>164949220000</v>
      </c>
      <c r="L8" s="4">
        <v>462</v>
      </c>
      <c r="M8" s="4">
        <v>1058</v>
      </c>
      <c r="N8" s="4">
        <v>10</v>
      </c>
      <c r="O8" s="4">
        <v>37</v>
      </c>
      <c r="P8" s="4">
        <v>539100</v>
      </c>
      <c r="Q8" s="4">
        <v>1444600</v>
      </c>
      <c r="R8" s="5">
        <v>-7.4800000000000005E-2</v>
      </c>
      <c r="S8" s="4">
        <v>2469200</v>
      </c>
      <c r="T8" s="4">
        <f t="shared" si="2"/>
        <v>1697040</v>
      </c>
      <c r="U8" s="4">
        <f t="shared" si="3"/>
        <v>1537000</v>
      </c>
      <c r="V8" s="5">
        <v>7.2599999999999998E-2</v>
      </c>
    </row>
    <row r="9" spans="1:22" x14ac:dyDescent="0.2">
      <c r="A9" s="16" t="s">
        <v>338</v>
      </c>
      <c r="B9" s="4">
        <v>17900</v>
      </c>
      <c r="C9" s="4">
        <v>66100</v>
      </c>
      <c r="D9" s="4">
        <v>-48200</v>
      </c>
      <c r="E9" s="4">
        <v>-748520000</v>
      </c>
      <c r="F9" s="4">
        <f t="shared" si="0"/>
        <v>-53609765331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162680120000</v>
      </c>
      <c r="L9" s="4">
        <v>555</v>
      </c>
      <c r="M9" s="4">
        <v>378</v>
      </c>
      <c r="N9" s="4">
        <v>18</v>
      </c>
      <c r="O9" s="4">
        <v>26</v>
      </c>
      <c r="P9" s="4">
        <v>693300</v>
      </c>
      <c r="Q9" s="4">
        <v>808600</v>
      </c>
      <c r="R9" s="5">
        <v>1.9400000000000001E-2</v>
      </c>
      <c r="S9" s="4">
        <v>1537000</v>
      </c>
      <c r="T9" s="4">
        <f t="shared" si="2"/>
        <v>1837650</v>
      </c>
      <c r="U9" s="4">
        <f t="shared" si="3"/>
        <v>1680900</v>
      </c>
      <c r="V9" s="5">
        <v>3.1600000000000003E-2</v>
      </c>
    </row>
    <row r="10" spans="1:22" x14ac:dyDescent="0.2">
      <c r="A10" s="16" t="s">
        <v>337</v>
      </c>
      <c r="B10" s="4">
        <v>0</v>
      </c>
      <c r="C10" s="4">
        <v>57300</v>
      </c>
      <c r="D10" s="4">
        <v>-57300</v>
      </c>
      <c r="E10" s="4">
        <v>-888330000</v>
      </c>
      <c r="F10" s="4">
        <f t="shared" si="0"/>
        <v>-52861245331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162680120000</v>
      </c>
      <c r="L10" s="4">
        <v>379</v>
      </c>
      <c r="M10" s="4">
        <v>968</v>
      </c>
      <c r="N10" s="4">
        <v>8</v>
      </c>
      <c r="O10" s="4">
        <v>43</v>
      </c>
      <c r="P10" s="4">
        <v>472400</v>
      </c>
      <c r="Q10" s="4">
        <v>1475700</v>
      </c>
      <c r="R10" s="5">
        <v>-2.58E-2</v>
      </c>
      <c r="S10" s="4">
        <v>1953600</v>
      </c>
      <c r="T10" s="4">
        <f t="shared" si="2"/>
        <v>1694460</v>
      </c>
      <c r="U10" s="4">
        <f t="shared" si="3"/>
        <v>1087900</v>
      </c>
      <c r="V10" s="5">
        <v>4.0500000000000001E-2</v>
      </c>
    </row>
    <row r="11" spans="1:22" x14ac:dyDescent="0.2">
      <c r="A11" s="16" t="s">
        <v>336</v>
      </c>
      <c r="B11" s="4">
        <v>177100</v>
      </c>
      <c r="C11" s="4">
        <v>10000</v>
      </c>
      <c r="D11" s="4">
        <v>167100</v>
      </c>
      <c r="E11" s="4">
        <v>2671740000</v>
      </c>
      <c r="F11" s="4">
        <f t="shared" si="0"/>
        <v>-51972915331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162680120000</v>
      </c>
      <c r="L11" s="4">
        <v>732</v>
      </c>
      <c r="M11" s="4">
        <v>810</v>
      </c>
      <c r="N11" s="4">
        <v>31</v>
      </c>
      <c r="O11" s="4">
        <v>53</v>
      </c>
      <c r="P11" s="4">
        <v>1249100</v>
      </c>
      <c r="Q11" s="4">
        <v>1677200</v>
      </c>
      <c r="R11" s="5">
        <v>6.4000000000000003E-3</v>
      </c>
      <c r="S11" s="4">
        <v>3007900</v>
      </c>
      <c r="T11" s="4">
        <f t="shared" si="2"/>
        <v>1499690</v>
      </c>
      <c r="U11" s="4">
        <f t="shared" si="3"/>
        <v>781300</v>
      </c>
      <c r="V11" s="5">
        <v>2.4799999999999999E-2</v>
      </c>
    </row>
    <row r="12" spans="1:22" x14ac:dyDescent="0.2">
      <c r="A12" s="16" t="s">
        <v>335</v>
      </c>
      <c r="B12" s="4">
        <v>66100</v>
      </c>
      <c r="C12" s="4">
        <v>20900</v>
      </c>
      <c r="D12" s="4">
        <v>45200</v>
      </c>
      <c r="E12" s="4">
        <v>711650000</v>
      </c>
      <c r="F12" s="4">
        <f t="shared" si="0"/>
        <v>-54644655331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162680120000</v>
      </c>
      <c r="L12" s="4">
        <v>597</v>
      </c>
      <c r="M12" s="4">
        <v>744</v>
      </c>
      <c r="N12" s="4">
        <v>24</v>
      </c>
      <c r="O12" s="4">
        <v>57</v>
      </c>
      <c r="P12" s="4">
        <v>860900</v>
      </c>
      <c r="Q12" s="4">
        <v>1484800</v>
      </c>
      <c r="R12" s="5">
        <v>9.5999999999999992E-3</v>
      </c>
      <c r="S12" s="4">
        <v>2409800</v>
      </c>
      <c r="T12" s="4">
        <f t="shared" si="2"/>
        <v>1330720</v>
      </c>
      <c r="U12" s="4">
        <f t="shared" si="3"/>
        <v>781300</v>
      </c>
      <c r="V12" s="5">
        <v>2.7999999999999997E-2</v>
      </c>
    </row>
    <row r="13" spans="1:22" x14ac:dyDescent="0.2">
      <c r="A13" s="16" t="s">
        <v>333</v>
      </c>
      <c r="B13" s="4">
        <v>0</v>
      </c>
      <c r="C13" s="4">
        <v>89100</v>
      </c>
      <c r="D13" s="4">
        <v>-89100</v>
      </c>
      <c r="E13" s="4">
        <v>-1395500000</v>
      </c>
      <c r="F13" s="4">
        <f t="shared" si="0"/>
        <v>-55356305331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162680120000</v>
      </c>
      <c r="L13" s="4">
        <v>286</v>
      </c>
      <c r="M13" s="4">
        <v>461</v>
      </c>
      <c r="N13" s="4">
        <v>16</v>
      </c>
      <c r="O13" s="4">
        <v>47</v>
      </c>
      <c r="P13" s="4">
        <v>507900</v>
      </c>
      <c r="Q13" s="4">
        <v>1138400</v>
      </c>
      <c r="R13" s="5">
        <v>-3.0999999999999999E-3</v>
      </c>
      <c r="S13" s="4">
        <v>1680900</v>
      </c>
      <c r="T13" s="4">
        <f t="shared" si="2"/>
        <v>1243710</v>
      </c>
      <c r="U13" s="4">
        <f t="shared" si="3"/>
        <v>781300</v>
      </c>
      <c r="V13" s="5">
        <v>2.8399999999999998E-2</v>
      </c>
    </row>
    <row r="14" spans="1:22" x14ac:dyDescent="0.2">
      <c r="A14" s="16" t="s">
        <v>332</v>
      </c>
      <c r="B14" s="4">
        <v>0</v>
      </c>
      <c r="C14" s="4">
        <v>35600</v>
      </c>
      <c r="D14" s="4">
        <v>-35600</v>
      </c>
      <c r="E14" s="4">
        <v>-565940000</v>
      </c>
      <c r="F14" s="4">
        <f t="shared" si="0"/>
        <v>-53960805331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162680120000</v>
      </c>
      <c r="L14" s="4">
        <v>521</v>
      </c>
      <c r="M14" s="4">
        <v>345</v>
      </c>
      <c r="N14" s="4">
        <v>32</v>
      </c>
      <c r="O14" s="4">
        <v>41</v>
      </c>
      <c r="P14" s="4">
        <v>978900</v>
      </c>
      <c r="Q14" s="4">
        <v>1028800</v>
      </c>
      <c r="R14" s="5">
        <v>1.3000000000000001E-2</v>
      </c>
      <c r="S14" s="4">
        <v>2007700</v>
      </c>
      <c r="T14" s="4">
        <f t="shared" si="2"/>
        <v>1169910</v>
      </c>
      <c r="U14" s="4">
        <f t="shared" si="3"/>
        <v>781300</v>
      </c>
      <c r="V14" s="5">
        <v>3.1300000000000001E-2</v>
      </c>
    </row>
    <row r="15" spans="1:22" x14ac:dyDescent="0.2">
      <c r="A15" s="16" t="s">
        <v>331</v>
      </c>
      <c r="B15" s="4">
        <v>44300</v>
      </c>
      <c r="C15" s="4">
        <v>17800</v>
      </c>
      <c r="D15" s="4">
        <v>26500</v>
      </c>
      <c r="E15" s="4">
        <v>407890000</v>
      </c>
      <c r="F15" s="4">
        <f t="shared" si="0"/>
        <v>-53394865331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162680120000</v>
      </c>
      <c r="L15" s="4">
        <v>285</v>
      </c>
      <c r="M15" s="4">
        <v>194</v>
      </c>
      <c r="N15" s="4">
        <v>19</v>
      </c>
      <c r="O15" s="4">
        <v>20</v>
      </c>
      <c r="P15" s="4">
        <v>569600</v>
      </c>
      <c r="Q15" s="4">
        <v>469500</v>
      </c>
      <c r="R15" s="5">
        <v>6.5000000000000006E-3</v>
      </c>
      <c r="S15" s="4">
        <v>1087900</v>
      </c>
      <c r="T15" s="4">
        <f t="shared" si="2"/>
        <v>1190240</v>
      </c>
      <c r="U15" s="4">
        <f t="shared" si="3"/>
        <v>521700</v>
      </c>
      <c r="V15" s="5">
        <v>2.86E-2</v>
      </c>
    </row>
    <row r="16" spans="1:22" x14ac:dyDescent="0.2">
      <c r="A16" s="16" t="s">
        <v>330</v>
      </c>
      <c r="B16" s="4">
        <v>78300</v>
      </c>
      <c r="C16" s="4">
        <v>117515</v>
      </c>
      <c r="D16" s="4">
        <v>-39215</v>
      </c>
      <c r="E16" s="4">
        <v>-609250000</v>
      </c>
      <c r="F16" s="4">
        <f t="shared" si="0"/>
        <v>-53802755331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162680120000</v>
      </c>
      <c r="L16" s="4">
        <v>150</v>
      </c>
      <c r="M16" s="4">
        <v>202</v>
      </c>
      <c r="N16" s="4">
        <v>10</v>
      </c>
      <c r="O16" s="4">
        <v>12</v>
      </c>
      <c r="P16" s="4">
        <v>387200</v>
      </c>
      <c r="Q16" s="4">
        <v>394100</v>
      </c>
      <c r="R16" s="5">
        <v>-1.29E-2</v>
      </c>
      <c r="S16" s="4">
        <v>781300</v>
      </c>
      <c r="T16" s="4">
        <f t="shared" si="2"/>
        <v>1679510</v>
      </c>
      <c r="U16" s="4">
        <f t="shared" si="3"/>
        <v>521700</v>
      </c>
      <c r="V16" s="5">
        <v>2.8500000000000001E-2</v>
      </c>
    </row>
    <row r="17" spans="1:22" x14ac:dyDescent="0.2">
      <c r="A17" s="16" t="s">
        <v>329</v>
      </c>
      <c r="B17" s="4">
        <v>26300</v>
      </c>
      <c r="C17" s="4">
        <v>34900</v>
      </c>
      <c r="D17" s="4">
        <v>-8600</v>
      </c>
      <c r="E17" s="4">
        <v>-135830000</v>
      </c>
      <c r="F17" s="4">
        <f t="shared" si="0"/>
        <v>-53193505331</v>
      </c>
      <c r="G17" s="4">
        <v>0</v>
      </c>
      <c r="H17" s="4">
        <v>0</v>
      </c>
      <c r="I17" s="4">
        <v>0</v>
      </c>
      <c r="J17" s="4">
        <v>-16000</v>
      </c>
      <c r="K17" s="24">
        <f t="shared" si="1"/>
        <v>162680120000</v>
      </c>
      <c r="L17" s="4">
        <v>197</v>
      </c>
      <c r="M17" s="4">
        <v>292</v>
      </c>
      <c r="N17" s="4">
        <v>3</v>
      </c>
      <c r="O17" s="4">
        <v>25</v>
      </c>
      <c r="P17" s="4">
        <v>270400</v>
      </c>
      <c r="Q17" s="4">
        <v>730100</v>
      </c>
      <c r="R17" s="5">
        <v>-9.5999999999999992E-3</v>
      </c>
      <c r="S17" s="4">
        <v>1068000</v>
      </c>
      <c r="T17" s="4">
        <f t="shared" si="2"/>
        <v>1662530</v>
      </c>
      <c r="U17" s="4">
        <f t="shared" si="3"/>
        <v>521700</v>
      </c>
      <c r="V17" s="5">
        <v>2.5399999999999999E-2</v>
      </c>
    </row>
    <row r="18" spans="1:22" x14ac:dyDescent="0.2">
      <c r="A18" s="16" t="s">
        <v>328</v>
      </c>
      <c r="B18" s="4">
        <v>0</v>
      </c>
      <c r="C18" s="4">
        <v>31000</v>
      </c>
      <c r="D18" s="4">
        <v>-31000</v>
      </c>
      <c r="E18" s="4">
        <v>-488560000</v>
      </c>
      <c r="F18" s="4">
        <f t="shared" si="0"/>
        <v>-53057675331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162680136000</v>
      </c>
      <c r="L18" s="4">
        <v>381</v>
      </c>
      <c r="M18" s="4">
        <v>303</v>
      </c>
      <c r="N18" s="4">
        <v>24</v>
      </c>
      <c r="O18" s="4">
        <v>31</v>
      </c>
      <c r="P18" s="4">
        <v>691100</v>
      </c>
      <c r="Q18" s="4">
        <v>694300</v>
      </c>
      <c r="R18" s="5">
        <v>-3.0999999999999999E-3</v>
      </c>
      <c r="S18" s="4">
        <v>1436300</v>
      </c>
      <c r="T18" s="4">
        <f t="shared" si="2"/>
        <v>1576300</v>
      </c>
      <c r="U18" s="4">
        <f t="shared" si="3"/>
        <v>521700</v>
      </c>
      <c r="V18" s="5">
        <v>3.7100000000000001E-2</v>
      </c>
    </row>
    <row r="19" spans="1:22" x14ac:dyDescent="0.2">
      <c r="A19" s="16" t="s">
        <v>327</v>
      </c>
      <c r="B19" s="4">
        <v>7300</v>
      </c>
      <c r="C19" s="4">
        <v>141100</v>
      </c>
      <c r="D19" s="4">
        <v>-133800</v>
      </c>
      <c r="E19" s="4">
        <v>-2112330000</v>
      </c>
      <c r="F19" s="4">
        <f t="shared" si="0"/>
        <v>-52569115331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162680136000</v>
      </c>
      <c r="L19" s="4">
        <v>827</v>
      </c>
      <c r="M19" s="4">
        <v>444</v>
      </c>
      <c r="N19" s="4">
        <v>66</v>
      </c>
      <c r="O19" s="4">
        <v>49</v>
      </c>
      <c r="P19" s="4">
        <v>1786000</v>
      </c>
      <c r="Q19" s="4">
        <v>1078000</v>
      </c>
      <c r="R19" s="5">
        <v>2.6000000000000002E-2</v>
      </c>
      <c r="S19" s="4">
        <v>2943100</v>
      </c>
      <c r="T19" s="4">
        <f t="shared" si="2"/>
        <v>1400560</v>
      </c>
      <c r="U19" s="4">
        <f t="shared" si="3"/>
        <v>521700</v>
      </c>
      <c r="V19" s="5">
        <v>4.0500000000000001E-2</v>
      </c>
    </row>
    <row r="20" spans="1:22" x14ac:dyDescent="0.2">
      <c r="A20" s="16" t="s">
        <v>326</v>
      </c>
      <c r="B20" s="4">
        <v>27500</v>
      </c>
      <c r="C20" s="4">
        <v>65300</v>
      </c>
      <c r="D20" s="4">
        <v>-37800</v>
      </c>
      <c r="E20" s="4">
        <v>-571070000</v>
      </c>
      <c r="F20" s="4">
        <f t="shared" si="0"/>
        <v>-50456785331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162680136000</v>
      </c>
      <c r="L20" s="4">
        <v>165</v>
      </c>
      <c r="M20" s="4">
        <v>337</v>
      </c>
      <c r="N20" s="4">
        <v>5</v>
      </c>
      <c r="O20" s="4">
        <v>8</v>
      </c>
      <c r="P20" s="4">
        <v>148600</v>
      </c>
      <c r="Q20" s="4">
        <v>339000</v>
      </c>
      <c r="R20" s="5">
        <v>-3.2000000000000002E-3</v>
      </c>
      <c r="S20" s="4">
        <v>521700</v>
      </c>
      <c r="T20" s="4">
        <f t="shared" si="2"/>
        <v>2207860</v>
      </c>
      <c r="U20" s="4">
        <f t="shared" si="3"/>
        <v>720100</v>
      </c>
      <c r="V20" s="5">
        <v>2.6000000000000002E-2</v>
      </c>
    </row>
    <row r="21" spans="1:22" x14ac:dyDescent="0.2">
      <c r="A21" s="16" t="s">
        <v>325</v>
      </c>
      <c r="B21" s="4">
        <v>0</v>
      </c>
      <c r="C21" s="4">
        <v>138800</v>
      </c>
      <c r="D21" s="4">
        <v>-138800</v>
      </c>
      <c r="E21" s="4">
        <v>-2150620000</v>
      </c>
      <c r="F21" s="4">
        <f t="shared" si="0"/>
        <v>-49885715331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162680136000</v>
      </c>
      <c r="L21" s="4">
        <v>184</v>
      </c>
      <c r="M21" s="4">
        <v>271</v>
      </c>
      <c r="N21" s="4">
        <v>4</v>
      </c>
      <c r="O21" s="4">
        <v>21</v>
      </c>
      <c r="P21" s="4">
        <v>243400</v>
      </c>
      <c r="Q21" s="4">
        <v>753200</v>
      </c>
      <c r="R21" s="5">
        <v>3.3E-3</v>
      </c>
      <c r="S21" s="4">
        <v>1060200</v>
      </c>
      <c r="T21" s="4">
        <f t="shared" si="2"/>
        <v>2170640</v>
      </c>
      <c r="U21" s="4">
        <f t="shared" si="3"/>
        <v>720100</v>
      </c>
      <c r="V21" s="5">
        <v>2.86E-2</v>
      </c>
    </row>
    <row r="22" spans="1:22" x14ac:dyDescent="0.2">
      <c r="A22" s="16" t="s">
        <v>324</v>
      </c>
      <c r="B22" s="4">
        <v>36700</v>
      </c>
      <c r="C22" s="4">
        <v>1050</v>
      </c>
      <c r="D22" s="4">
        <v>35650</v>
      </c>
      <c r="E22" s="4">
        <v>538250000</v>
      </c>
      <c r="F22" s="4">
        <f t="shared" si="0"/>
        <v>-47735095331</v>
      </c>
      <c r="K22" s="24">
        <f t="shared" si="1"/>
        <v>162680136000</v>
      </c>
      <c r="L22" s="4">
        <v>227</v>
      </c>
      <c r="M22" s="4">
        <v>226</v>
      </c>
      <c r="N22" s="4">
        <v>15</v>
      </c>
      <c r="O22" s="4">
        <v>2</v>
      </c>
      <c r="P22" s="4">
        <v>375100</v>
      </c>
      <c r="Q22" s="4">
        <v>236100</v>
      </c>
      <c r="R22" s="5">
        <v>2.6699999999999998E-2</v>
      </c>
      <c r="S22" s="4">
        <v>720100</v>
      </c>
      <c r="T22" s="4">
        <f t="shared" si="2"/>
        <v>2270810</v>
      </c>
      <c r="U22" s="4">
        <f t="shared" si="3"/>
        <v>810800</v>
      </c>
      <c r="V22" s="5">
        <v>3.2500000000000001E-2</v>
      </c>
    </row>
    <row r="23" spans="1:22" x14ac:dyDescent="0.2">
      <c r="A23" s="16" t="s">
        <v>323</v>
      </c>
      <c r="B23" s="4">
        <v>29900</v>
      </c>
      <c r="C23" s="4">
        <v>36127</v>
      </c>
      <c r="D23" s="4">
        <v>-6227</v>
      </c>
      <c r="E23" s="4">
        <v>-93366523</v>
      </c>
      <c r="F23" s="4">
        <f t="shared" si="0"/>
        <v>-48273345331</v>
      </c>
      <c r="K23" s="24">
        <f t="shared" si="1"/>
        <v>162680136000</v>
      </c>
      <c r="L23" s="4">
        <v>306</v>
      </c>
      <c r="M23" s="4">
        <v>249</v>
      </c>
      <c r="N23" s="4">
        <v>14</v>
      </c>
      <c r="O23" s="4">
        <v>4</v>
      </c>
      <c r="P23" s="4">
        <v>510000</v>
      </c>
      <c r="Q23" s="4">
        <v>300800</v>
      </c>
      <c r="R23" s="5">
        <v>1.0200000000000001E-2</v>
      </c>
      <c r="S23" s="4">
        <v>810800</v>
      </c>
      <c r="T23" s="4">
        <f t="shared" si="2"/>
        <v>3013230</v>
      </c>
      <c r="U23" s="4">
        <f t="shared" si="3"/>
        <v>574000</v>
      </c>
      <c r="V23" s="5">
        <v>1.66E-2</v>
      </c>
    </row>
    <row r="24" spans="1:22" x14ac:dyDescent="0.2">
      <c r="A24" s="16" t="s">
        <v>322</v>
      </c>
      <c r="B24" s="4">
        <v>0</v>
      </c>
      <c r="C24" s="4">
        <v>195300</v>
      </c>
      <c r="D24" s="4">
        <v>-195300</v>
      </c>
      <c r="E24" s="4">
        <v>-2917480000</v>
      </c>
      <c r="F24" s="4">
        <f t="shared" si="0"/>
        <v>-48179978808</v>
      </c>
      <c r="K24" s="24">
        <f t="shared" si="1"/>
        <v>162680136000</v>
      </c>
      <c r="L24" s="4">
        <v>295</v>
      </c>
      <c r="M24" s="4">
        <v>270</v>
      </c>
      <c r="N24" s="4">
        <v>22</v>
      </c>
      <c r="O24" s="4">
        <v>18</v>
      </c>
      <c r="P24" s="4">
        <v>595600</v>
      </c>
      <c r="Q24" s="4">
        <v>674000</v>
      </c>
      <c r="R24" s="5">
        <v>-6.7000000000000002E-3</v>
      </c>
      <c r="S24" s="4">
        <v>1269700</v>
      </c>
      <c r="T24" s="4">
        <f t="shared" si="2"/>
        <v>3026950</v>
      </c>
      <c r="U24" s="4">
        <f t="shared" si="3"/>
        <v>574000</v>
      </c>
      <c r="V24" s="5">
        <v>0.03</v>
      </c>
    </row>
    <row r="25" spans="1:22" x14ac:dyDescent="0.2">
      <c r="A25" s="16" t="s">
        <v>321</v>
      </c>
      <c r="B25" s="4">
        <v>4100</v>
      </c>
      <c r="C25" s="4">
        <v>13400</v>
      </c>
      <c r="D25" s="4">
        <v>-9300</v>
      </c>
      <c r="E25" s="4">
        <v>-132250000</v>
      </c>
      <c r="F25" s="4">
        <f t="shared" si="0"/>
        <v>-45262498808</v>
      </c>
      <c r="K25" s="24">
        <f t="shared" si="1"/>
        <v>162680136000</v>
      </c>
      <c r="L25" s="4">
        <v>747</v>
      </c>
      <c r="M25" s="4">
        <v>267</v>
      </c>
      <c r="N25" s="4">
        <v>23</v>
      </c>
      <c r="O25" s="4">
        <v>6</v>
      </c>
      <c r="P25" s="4">
        <v>914700</v>
      </c>
      <c r="Q25" s="4">
        <v>310300</v>
      </c>
      <c r="R25" s="5">
        <v>6.4100000000000004E-2</v>
      </c>
      <c r="S25" s="4">
        <v>1291200</v>
      </c>
      <c r="T25" s="4">
        <f t="shared" si="2"/>
        <v>2966900</v>
      </c>
      <c r="U25" s="4">
        <f t="shared" si="3"/>
        <v>574000</v>
      </c>
      <c r="V25" s="5">
        <v>8.3699999999999997E-2</v>
      </c>
    </row>
    <row r="26" spans="1:22" x14ac:dyDescent="0.2">
      <c r="A26" s="16" t="s">
        <v>320</v>
      </c>
      <c r="B26" s="4">
        <v>47700</v>
      </c>
      <c r="C26" s="4">
        <v>122800</v>
      </c>
      <c r="D26" s="4">
        <v>-75100</v>
      </c>
      <c r="E26" s="4">
        <v>-1040260000</v>
      </c>
      <c r="F26" s="4">
        <f t="shared" si="0"/>
        <v>-45130248808</v>
      </c>
      <c r="K26" s="24">
        <f t="shared" si="1"/>
        <v>162680136000</v>
      </c>
      <c r="L26" s="4">
        <v>412</v>
      </c>
      <c r="M26" s="4">
        <v>301</v>
      </c>
      <c r="N26" s="4">
        <v>19</v>
      </c>
      <c r="O26" s="4">
        <v>8</v>
      </c>
      <c r="P26" s="4">
        <v>586300</v>
      </c>
      <c r="Q26" s="4">
        <v>441800</v>
      </c>
      <c r="R26" s="5">
        <v>2.5600000000000001E-2</v>
      </c>
      <c r="S26" s="4">
        <v>5674000</v>
      </c>
      <c r="T26" s="4">
        <f t="shared" si="2"/>
        <v>2478980</v>
      </c>
      <c r="U26" s="4">
        <f t="shared" si="3"/>
        <v>574000</v>
      </c>
      <c r="V26" s="5">
        <v>3.5400000000000001E-2</v>
      </c>
    </row>
    <row r="27" spans="1:22" x14ac:dyDescent="0.2">
      <c r="A27" s="16" t="s">
        <v>319</v>
      </c>
      <c r="B27" s="4">
        <v>152800</v>
      </c>
      <c r="C27" s="4">
        <v>31700</v>
      </c>
      <c r="D27" s="4">
        <v>121100</v>
      </c>
      <c r="E27" s="4">
        <v>1665360000</v>
      </c>
      <c r="F27" s="4">
        <f t="shared" si="0"/>
        <v>-44089988808</v>
      </c>
      <c r="G27" s="4">
        <v>0</v>
      </c>
      <c r="H27" s="4">
        <v>0</v>
      </c>
      <c r="I27" s="4">
        <v>0</v>
      </c>
      <c r="J27" s="4">
        <v>1034525000</v>
      </c>
      <c r="K27" s="24">
        <f t="shared" si="1"/>
        <v>162680136000</v>
      </c>
      <c r="L27" s="4">
        <v>347</v>
      </c>
      <c r="M27" s="4">
        <v>236</v>
      </c>
      <c r="N27" s="4">
        <v>15</v>
      </c>
      <c r="O27" s="4">
        <v>6</v>
      </c>
      <c r="P27" s="4">
        <v>610800</v>
      </c>
      <c r="Q27" s="4">
        <v>286900</v>
      </c>
      <c r="R27" s="5">
        <v>4.1900000000000007E-2</v>
      </c>
      <c r="S27" s="4">
        <v>898200</v>
      </c>
      <c r="T27" s="4">
        <f t="shared" si="2"/>
        <v>2455410</v>
      </c>
      <c r="U27" s="4">
        <f t="shared" si="3"/>
        <v>574000</v>
      </c>
      <c r="V27" s="5">
        <v>4.7E-2</v>
      </c>
    </row>
    <row r="28" spans="1:22" x14ac:dyDescent="0.2">
      <c r="A28" s="16" t="s">
        <v>318</v>
      </c>
      <c r="B28" s="4">
        <v>3400</v>
      </c>
      <c r="C28" s="4">
        <v>167100</v>
      </c>
      <c r="D28" s="4">
        <v>-163700</v>
      </c>
      <c r="E28" s="4">
        <v>-2198860000</v>
      </c>
      <c r="F28" s="4">
        <f t="shared" si="0"/>
        <v>-45755348808</v>
      </c>
      <c r="G28" s="4">
        <v>76900</v>
      </c>
      <c r="H28" s="4">
        <v>0</v>
      </c>
      <c r="I28" s="4">
        <v>76900</v>
      </c>
      <c r="J28" s="4">
        <v>1034525000</v>
      </c>
      <c r="K28" s="24">
        <f t="shared" si="1"/>
        <v>161645611000</v>
      </c>
      <c r="L28" s="4">
        <v>128</v>
      </c>
      <c r="M28" s="4">
        <v>292</v>
      </c>
      <c r="N28" s="4">
        <v>2</v>
      </c>
      <c r="O28" s="4">
        <v>4</v>
      </c>
      <c r="P28" s="4">
        <v>140800</v>
      </c>
      <c r="Q28" s="4">
        <v>377300</v>
      </c>
      <c r="R28" s="5">
        <v>-1.52E-2</v>
      </c>
      <c r="S28" s="4">
        <v>574000</v>
      </c>
      <c r="T28" s="4">
        <f t="shared" si="2"/>
        <v>2505220</v>
      </c>
      <c r="U28" s="4">
        <f t="shared" si="3"/>
        <v>688000</v>
      </c>
      <c r="V28" s="5">
        <v>4.7199999999999999E-2</v>
      </c>
    </row>
    <row r="29" spans="1:22" x14ac:dyDescent="0.2">
      <c r="A29" s="16" t="s">
        <v>317</v>
      </c>
      <c r="B29" s="4">
        <v>17400</v>
      </c>
      <c r="C29" s="4">
        <v>8200</v>
      </c>
      <c r="D29" s="4">
        <v>9200</v>
      </c>
      <c r="E29" s="4">
        <v>123070000</v>
      </c>
      <c r="F29" s="4">
        <f t="shared" si="0"/>
        <v>-43556488808</v>
      </c>
      <c r="G29" s="4">
        <v>116800</v>
      </c>
      <c r="H29" s="4">
        <v>0</v>
      </c>
      <c r="I29" s="4">
        <v>116800</v>
      </c>
      <c r="J29" s="4">
        <v>1561295000</v>
      </c>
      <c r="K29" s="24">
        <f t="shared" si="1"/>
        <v>160611086000</v>
      </c>
      <c r="L29" s="4">
        <v>255</v>
      </c>
      <c r="M29" s="4">
        <v>228</v>
      </c>
      <c r="N29" s="4">
        <v>6</v>
      </c>
      <c r="O29" s="4">
        <v>4</v>
      </c>
      <c r="P29" s="4">
        <v>276100</v>
      </c>
      <c r="Q29" s="4">
        <v>291500</v>
      </c>
      <c r="R29" s="5">
        <v>2.3E-2</v>
      </c>
      <c r="S29" s="4">
        <v>1185700</v>
      </c>
      <c r="T29" s="4">
        <f t="shared" si="2"/>
        <v>2512570</v>
      </c>
      <c r="U29" s="4">
        <f t="shared" si="3"/>
        <v>688000</v>
      </c>
      <c r="V29" s="5">
        <v>1.8600000000000002E-2</v>
      </c>
    </row>
    <row r="30" spans="1:22" x14ac:dyDescent="0.2">
      <c r="A30" s="16" t="s">
        <v>316</v>
      </c>
      <c r="B30" s="4">
        <v>302800</v>
      </c>
      <c r="C30" s="4">
        <v>115100</v>
      </c>
      <c r="D30" s="4">
        <v>187700</v>
      </c>
      <c r="E30" s="4">
        <v>2478110000</v>
      </c>
      <c r="F30" s="4">
        <f t="shared" si="0"/>
        <v>-43679558808</v>
      </c>
      <c r="G30" s="4">
        <v>284000</v>
      </c>
      <c r="H30" s="4">
        <v>0</v>
      </c>
      <c r="I30" s="4">
        <v>284000</v>
      </c>
      <c r="J30" s="4">
        <v>3783650000</v>
      </c>
      <c r="K30" s="24">
        <f t="shared" si="1"/>
        <v>159049791000</v>
      </c>
      <c r="L30" s="4">
        <v>420</v>
      </c>
      <c r="M30" s="4">
        <v>589</v>
      </c>
      <c r="N30" s="4">
        <v>16</v>
      </c>
      <c r="O30" s="4">
        <v>17</v>
      </c>
      <c r="P30" s="4">
        <v>634200</v>
      </c>
      <c r="Q30" s="4">
        <v>939300</v>
      </c>
      <c r="R30" s="5">
        <v>-5.3600000000000002E-2</v>
      </c>
      <c r="S30" s="4">
        <v>8594700</v>
      </c>
      <c r="T30" s="4">
        <f t="shared" si="2"/>
        <v>2488520</v>
      </c>
      <c r="U30" s="4">
        <f t="shared" si="3"/>
        <v>688000</v>
      </c>
      <c r="V30" s="5">
        <v>4.4199999999999996E-2</v>
      </c>
    </row>
    <row r="31" spans="1:22" x14ac:dyDescent="0.2">
      <c r="A31" s="16" t="s">
        <v>315</v>
      </c>
      <c r="B31" s="4">
        <v>46600</v>
      </c>
      <c r="C31" s="4">
        <v>52200</v>
      </c>
      <c r="D31" s="4">
        <v>-5600</v>
      </c>
      <c r="E31" s="4">
        <v>-78740000</v>
      </c>
      <c r="F31" s="4">
        <f t="shared" si="0"/>
        <v>-46157668808</v>
      </c>
      <c r="G31" s="4">
        <v>0</v>
      </c>
      <c r="H31" s="4">
        <v>0</v>
      </c>
      <c r="I31" s="4">
        <v>0</v>
      </c>
      <c r="J31" s="4">
        <v>1684700000</v>
      </c>
      <c r="K31" s="24">
        <f t="shared" si="1"/>
        <v>155266141000</v>
      </c>
      <c r="L31" s="4">
        <v>220</v>
      </c>
      <c r="M31" s="4">
        <v>438</v>
      </c>
      <c r="N31" s="4">
        <v>5</v>
      </c>
      <c r="O31" s="4">
        <v>7</v>
      </c>
      <c r="P31" s="4">
        <v>233600</v>
      </c>
      <c r="Q31" s="4">
        <v>388400</v>
      </c>
      <c r="R31" s="5">
        <v>-1.4499999999999999E-2</v>
      </c>
      <c r="S31" s="4">
        <v>688000</v>
      </c>
      <c r="T31" s="4">
        <f t="shared" si="2"/>
        <v>3181780</v>
      </c>
      <c r="U31" s="4">
        <f t="shared" si="3"/>
        <v>690700</v>
      </c>
      <c r="V31" s="5">
        <v>3.5099999999999999E-2</v>
      </c>
    </row>
    <row r="32" spans="1:22" x14ac:dyDescent="0.2">
      <c r="A32" s="16" t="s">
        <v>314</v>
      </c>
      <c r="B32" s="4">
        <v>170900</v>
      </c>
      <c r="C32" s="4">
        <v>33900</v>
      </c>
      <c r="D32" s="4">
        <v>137000</v>
      </c>
      <c r="E32" s="4">
        <v>1918290000</v>
      </c>
      <c r="F32" s="4">
        <f t="shared" si="0"/>
        <v>-46078928808</v>
      </c>
      <c r="G32" s="4">
        <v>0</v>
      </c>
      <c r="H32" s="4">
        <v>0</v>
      </c>
      <c r="I32" s="4">
        <v>0</v>
      </c>
      <c r="J32" s="4">
        <v>1684700000</v>
      </c>
      <c r="K32" s="24">
        <f t="shared" si="1"/>
        <v>153581441000</v>
      </c>
      <c r="L32" s="4">
        <v>488</v>
      </c>
      <c r="M32" s="4">
        <v>826</v>
      </c>
      <c r="N32" s="4">
        <v>19</v>
      </c>
      <c r="O32" s="4">
        <v>29</v>
      </c>
      <c r="P32" s="4">
        <v>633200</v>
      </c>
      <c r="Q32" s="4">
        <v>1013200</v>
      </c>
      <c r="R32" s="5">
        <v>-5.0099999999999999E-2</v>
      </c>
      <c r="S32" s="4">
        <v>1721800</v>
      </c>
      <c r="T32" s="4">
        <f t="shared" si="2"/>
        <v>3375130</v>
      </c>
      <c r="U32" s="4">
        <f t="shared" si="3"/>
        <v>662500</v>
      </c>
      <c r="V32" s="5">
        <v>4.8000000000000001E-2</v>
      </c>
    </row>
    <row r="33" spans="1:22" x14ac:dyDescent="0.2">
      <c r="A33" s="16" t="s">
        <v>313</v>
      </c>
      <c r="B33" s="4">
        <v>121400</v>
      </c>
      <c r="C33" s="4">
        <v>139044</v>
      </c>
      <c r="D33" s="4">
        <v>-17644</v>
      </c>
      <c r="E33" s="4">
        <v>-322540000</v>
      </c>
      <c r="F33" s="4">
        <f t="shared" si="0"/>
        <v>-47997218808</v>
      </c>
      <c r="G33" s="4">
        <v>150000</v>
      </c>
      <c r="H33" s="4">
        <v>0</v>
      </c>
      <c r="I33" s="4">
        <v>150000</v>
      </c>
      <c r="J33" s="4">
        <v>2240000000</v>
      </c>
      <c r="K33" s="24">
        <f t="shared" si="1"/>
        <v>151896741000</v>
      </c>
      <c r="L33" s="4">
        <v>306</v>
      </c>
      <c r="M33" s="4">
        <v>941</v>
      </c>
      <c r="N33" s="4">
        <v>8</v>
      </c>
      <c r="O33" s="4">
        <v>40</v>
      </c>
      <c r="P33" s="4">
        <v>389800</v>
      </c>
      <c r="Q33" s="4">
        <v>1325300</v>
      </c>
      <c r="R33" s="5">
        <v>-7.1599999999999997E-2</v>
      </c>
      <c r="S33" s="4">
        <v>8235000</v>
      </c>
      <c r="T33" s="4">
        <f t="shared" si="2"/>
        <v>2824850</v>
      </c>
      <c r="U33" s="4">
        <f t="shared" si="3"/>
        <v>662500</v>
      </c>
      <c r="V33" s="5">
        <v>6.3899999999999998E-2</v>
      </c>
    </row>
    <row r="34" spans="1:22" x14ac:dyDescent="0.2">
      <c r="A34" s="16" t="s">
        <v>270</v>
      </c>
      <c r="B34" s="4">
        <v>11800</v>
      </c>
      <c r="C34" s="4">
        <v>26700</v>
      </c>
      <c r="D34" s="4">
        <v>-14900</v>
      </c>
      <c r="E34" s="4">
        <v>-233290000</v>
      </c>
      <c r="F34" s="4">
        <f t="shared" si="0"/>
        <v>-47674678808</v>
      </c>
      <c r="G34" s="4">
        <v>377200</v>
      </c>
      <c r="H34" s="4">
        <v>0</v>
      </c>
      <c r="I34" s="4">
        <v>377200</v>
      </c>
      <c r="J34" s="4">
        <v>5846755000</v>
      </c>
      <c r="K34" s="24">
        <f t="shared" si="1"/>
        <v>149656741000</v>
      </c>
      <c r="L34" s="4">
        <v>351</v>
      </c>
      <c r="M34" s="4">
        <v>476</v>
      </c>
      <c r="N34" s="4">
        <v>9</v>
      </c>
      <c r="O34" s="4">
        <v>16</v>
      </c>
      <c r="P34" s="4">
        <v>392800</v>
      </c>
      <c r="Q34" s="4">
        <v>613700</v>
      </c>
      <c r="R34" s="5">
        <v>-3.0999999999999999E-3</v>
      </c>
      <c r="S34" s="4">
        <v>1406900</v>
      </c>
      <c r="T34" s="4">
        <f t="shared" si="2"/>
        <v>2834870</v>
      </c>
      <c r="U34" s="4">
        <f t="shared" si="3"/>
        <v>662500</v>
      </c>
      <c r="V34" s="5">
        <v>4.1299999999999996E-2</v>
      </c>
    </row>
    <row r="35" spans="1:22" x14ac:dyDescent="0.2">
      <c r="A35" s="16" t="s">
        <v>269</v>
      </c>
      <c r="B35" s="4">
        <v>63300</v>
      </c>
      <c r="C35" s="4">
        <v>63300</v>
      </c>
      <c r="D35" s="4">
        <v>0</v>
      </c>
      <c r="E35" s="4">
        <v>4230000</v>
      </c>
      <c r="F35" s="4">
        <f t="shared" si="0"/>
        <v>-47441388808</v>
      </c>
      <c r="G35" s="4">
        <v>260100</v>
      </c>
      <c r="H35" s="4">
        <v>0</v>
      </c>
      <c r="I35" s="4">
        <v>260100</v>
      </c>
      <c r="J35" s="4">
        <v>4065280000</v>
      </c>
      <c r="K35" s="24">
        <f t="shared" si="1"/>
        <v>143809986000</v>
      </c>
      <c r="L35" s="4">
        <v>173</v>
      </c>
      <c r="M35" s="4">
        <v>263</v>
      </c>
      <c r="N35" s="4">
        <v>8</v>
      </c>
      <c r="O35" s="4">
        <v>15</v>
      </c>
      <c r="P35" s="4">
        <v>259700</v>
      </c>
      <c r="Q35" s="4">
        <v>408700</v>
      </c>
      <c r="R35" s="5">
        <v>0</v>
      </c>
      <c r="S35" s="4">
        <v>690700</v>
      </c>
      <c r="T35" s="4">
        <f t="shared" si="2"/>
        <v>2906380</v>
      </c>
      <c r="U35" s="4">
        <f t="shared" si="3"/>
        <v>662500</v>
      </c>
      <c r="V35" s="5">
        <v>1.9E-2</v>
      </c>
    </row>
    <row r="36" spans="1:22" x14ac:dyDescent="0.2">
      <c r="A36" s="16" t="s">
        <v>268</v>
      </c>
      <c r="B36" s="4">
        <v>0</v>
      </c>
      <c r="C36" s="4">
        <v>100500</v>
      </c>
      <c r="D36" s="4">
        <v>-100500</v>
      </c>
      <c r="E36" s="4">
        <v>-1583411767</v>
      </c>
      <c r="F36" s="4">
        <f t="shared" si="0"/>
        <v>-47445618808</v>
      </c>
      <c r="G36" s="4">
        <v>175000</v>
      </c>
      <c r="H36" s="4">
        <v>0</v>
      </c>
      <c r="I36" s="4">
        <v>175000</v>
      </c>
      <c r="J36" s="4">
        <v>2760190000</v>
      </c>
      <c r="K36" s="24">
        <f t="shared" si="1"/>
        <v>139744706000</v>
      </c>
      <c r="L36" s="4">
        <v>135</v>
      </c>
      <c r="M36" s="4">
        <v>342</v>
      </c>
      <c r="N36" s="4">
        <v>4</v>
      </c>
      <c r="O36" s="4">
        <v>20</v>
      </c>
      <c r="P36" s="4">
        <v>176900</v>
      </c>
      <c r="Q36" s="4">
        <v>617800</v>
      </c>
      <c r="R36" s="5">
        <v>0</v>
      </c>
      <c r="S36" s="4">
        <v>794800</v>
      </c>
      <c r="T36" s="4">
        <f t="shared" si="2"/>
        <v>3033000</v>
      </c>
      <c r="U36" s="4">
        <f t="shared" si="3"/>
        <v>662500</v>
      </c>
      <c r="V36" s="5">
        <v>1.5800000000000002E-2</v>
      </c>
    </row>
    <row r="37" spans="1:22" x14ac:dyDescent="0.2">
      <c r="A37" s="16" t="s">
        <v>254</v>
      </c>
      <c r="B37" s="4">
        <v>5200</v>
      </c>
      <c r="C37" s="4">
        <v>105702</v>
      </c>
      <c r="D37" s="4">
        <v>-100502</v>
      </c>
      <c r="E37" s="4">
        <v>-1571910000</v>
      </c>
      <c r="F37" s="4">
        <f t="shared" si="0"/>
        <v>-45862207041</v>
      </c>
      <c r="G37" s="4">
        <v>162500</v>
      </c>
      <c r="H37" s="4">
        <v>0</v>
      </c>
      <c r="I37" s="4">
        <v>162500</v>
      </c>
      <c r="J37" s="4">
        <v>2545150000</v>
      </c>
      <c r="K37" s="24">
        <f t="shared" si="1"/>
        <v>136984516000</v>
      </c>
      <c r="L37" s="4">
        <v>263</v>
      </c>
      <c r="M37" s="4">
        <v>335</v>
      </c>
      <c r="N37" s="4">
        <v>4</v>
      </c>
      <c r="O37" s="4">
        <v>9</v>
      </c>
      <c r="P37" s="4">
        <v>284500</v>
      </c>
      <c r="Q37" s="4">
        <v>378000</v>
      </c>
      <c r="R37" s="5">
        <v>6.4000000000000003E-3</v>
      </c>
      <c r="S37" s="4">
        <v>662500</v>
      </c>
      <c r="T37" s="4">
        <f t="shared" si="2"/>
        <v>3101520</v>
      </c>
      <c r="U37" s="4">
        <f t="shared" si="3"/>
        <v>1072100</v>
      </c>
      <c r="V37" s="5">
        <v>1.2699999999999999E-2</v>
      </c>
    </row>
    <row r="38" spans="1:22" x14ac:dyDescent="0.2">
      <c r="A38" s="16" t="s">
        <v>253</v>
      </c>
      <c r="B38" s="4">
        <v>3300</v>
      </c>
      <c r="C38" s="4">
        <v>3799</v>
      </c>
      <c r="D38" s="4">
        <v>-499</v>
      </c>
      <c r="E38" s="4">
        <v>-8520000</v>
      </c>
      <c r="F38" s="4">
        <f t="shared" si="0"/>
        <v>-44290297041</v>
      </c>
      <c r="G38" s="4">
        <v>240200</v>
      </c>
      <c r="H38" s="4">
        <v>0</v>
      </c>
      <c r="I38" s="4">
        <v>240200</v>
      </c>
      <c r="J38" s="4">
        <v>3788890000</v>
      </c>
      <c r="K38" s="24">
        <f t="shared" si="1"/>
        <v>134439366000</v>
      </c>
      <c r="L38" s="4">
        <v>312</v>
      </c>
      <c r="M38" s="4">
        <v>401</v>
      </c>
      <c r="N38" s="4">
        <v>10</v>
      </c>
      <c r="O38" s="4">
        <v>17</v>
      </c>
      <c r="P38" s="4">
        <v>427800</v>
      </c>
      <c r="Q38" s="4">
        <v>644300</v>
      </c>
      <c r="R38" s="5">
        <v>3.3E-3</v>
      </c>
      <c r="S38" s="4">
        <v>1072100</v>
      </c>
      <c r="T38" s="4">
        <f t="shared" si="2"/>
        <v>3522020</v>
      </c>
      <c r="U38" s="4">
        <f t="shared" si="3"/>
        <v>1259200</v>
      </c>
      <c r="V38" s="5">
        <v>2.2000000000000002E-2</v>
      </c>
    </row>
    <row r="39" spans="1:22" x14ac:dyDescent="0.2">
      <c r="A39" s="16" t="s">
        <v>252</v>
      </c>
      <c r="B39" s="4">
        <v>101400</v>
      </c>
      <c r="C39" s="4">
        <v>82100</v>
      </c>
      <c r="D39" s="4">
        <v>19300</v>
      </c>
      <c r="E39" s="4">
        <v>281350000</v>
      </c>
      <c r="F39" s="4">
        <f t="shared" si="0"/>
        <v>-44281777041</v>
      </c>
      <c r="G39" s="4">
        <v>347300</v>
      </c>
      <c r="H39" s="4">
        <v>0</v>
      </c>
      <c r="I39" s="4">
        <v>347300</v>
      </c>
      <c r="J39" s="4">
        <v>5421935000</v>
      </c>
      <c r="K39" s="24">
        <f t="shared" si="1"/>
        <v>130650476000</v>
      </c>
      <c r="L39" s="4">
        <v>409</v>
      </c>
      <c r="M39" s="4">
        <v>500</v>
      </c>
      <c r="N39" s="4">
        <v>9</v>
      </c>
      <c r="O39" s="4">
        <v>17</v>
      </c>
      <c r="P39" s="4">
        <v>533200</v>
      </c>
      <c r="Q39" s="4">
        <v>718000</v>
      </c>
      <c r="R39" s="5">
        <v>0</v>
      </c>
      <c r="S39" s="4">
        <v>1259200</v>
      </c>
      <c r="T39" s="4">
        <f t="shared" si="2"/>
        <v>3837890</v>
      </c>
      <c r="U39" s="4">
        <f t="shared" si="3"/>
        <v>1507100</v>
      </c>
      <c r="V39" s="5">
        <v>4.6900000000000004E-2</v>
      </c>
    </row>
    <row r="40" spans="1:22" x14ac:dyDescent="0.2">
      <c r="A40" s="16" t="s">
        <v>251</v>
      </c>
      <c r="B40" s="4">
        <v>151000</v>
      </c>
      <c r="C40" s="4">
        <v>435400</v>
      </c>
      <c r="D40" s="4">
        <v>-284400</v>
      </c>
      <c r="E40" s="4">
        <v>-4489820000</v>
      </c>
      <c r="F40" s="4">
        <f t="shared" si="0"/>
        <v>-44563127041</v>
      </c>
      <c r="K40" s="24">
        <f t="shared" si="1"/>
        <v>125228541000</v>
      </c>
      <c r="L40" s="4">
        <v>608</v>
      </c>
      <c r="M40" s="4">
        <v>1234</v>
      </c>
      <c r="N40" s="4">
        <v>19</v>
      </c>
      <c r="O40" s="4">
        <v>36</v>
      </c>
      <c r="P40" s="4">
        <v>702300</v>
      </c>
      <c r="Q40" s="4">
        <v>1551900</v>
      </c>
      <c r="R40" s="5">
        <v>-2.5600000000000001E-2</v>
      </c>
      <c r="S40" s="4">
        <v>8354200</v>
      </c>
      <c r="T40" s="4">
        <f t="shared" si="2"/>
        <v>3334850</v>
      </c>
      <c r="U40" s="4">
        <f t="shared" si="3"/>
        <v>1405800</v>
      </c>
      <c r="V40" s="5">
        <v>3.1300000000000001E-2</v>
      </c>
    </row>
    <row r="41" spans="1:22" x14ac:dyDescent="0.2">
      <c r="A41" s="16" t="s">
        <v>250</v>
      </c>
      <c r="B41" s="4">
        <v>400</v>
      </c>
      <c r="C41" s="4">
        <v>195500</v>
      </c>
      <c r="D41" s="4">
        <v>-195100</v>
      </c>
      <c r="E41" s="4">
        <v>-3171710000</v>
      </c>
      <c r="F41" s="4">
        <f t="shared" si="0"/>
        <v>-40073307041</v>
      </c>
      <c r="K41" s="24">
        <f t="shared" si="1"/>
        <v>125228541000</v>
      </c>
      <c r="L41" s="4">
        <v>670</v>
      </c>
      <c r="M41" s="4">
        <v>1656</v>
      </c>
      <c r="N41" s="4">
        <v>13</v>
      </c>
      <c r="O41" s="4">
        <v>58</v>
      </c>
      <c r="P41" s="4">
        <v>1018900</v>
      </c>
      <c r="Q41" s="4">
        <v>2348100</v>
      </c>
      <c r="R41" s="5">
        <v>-4.3700000000000003E-2</v>
      </c>
      <c r="S41" s="4">
        <v>7620600</v>
      </c>
      <c r="T41" s="4">
        <f t="shared" si="2"/>
        <v>2804000</v>
      </c>
      <c r="U41" s="4">
        <f t="shared" si="3"/>
        <v>1405800</v>
      </c>
      <c r="V41" s="5">
        <v>6.5099999999999991E-2</v>
      </c>
    </row>
    <row r="42" spans="1:22" x14ac:dyDescent="0.2">
      <c r="A42" s="16" t="s">
        <v>249</v>
      </c>
      <c r="B42" s="4">
        <v>1800</v>
      </c>
      <c r="C42" s="4">
        <v>39700</v>
      </c>
      <c r="D42" s="4">
        <v>-37900</v>
      </c>
      <c r="E42" s="4">
        <v>-634140000</v>
      </c>
      <c r="F42" s="4">
        <f t="shared" si="0"/>
        <v>-36901597041</v>
      </c>
      <c r="K42" s="24">
        <f t="shared" si="1"/>
        <v>125228541000</v>
      </c>
      <c r="L42" s="4">
        <v>375</v>
      </c>
      <c r="M42" s="4">
        <v>555</v>
      </c>
      <c r="N42" s="4">
        <v>25</v>
      </c>
      <c r="O42" s="4">
        <v>50</v>
      </c>
      <c r="P42" s="4">
        <v>767100</v>
      </c>
      <c r="Q42" s="4">
        <v>1101700</v>
      </c>
      <c r="R42" s="5">
        <v>-1.1899999999999999E-2</v>
      </c>
      <c r="S42" s="4">
        <v>3655300</v>
      </c>
      <c r="T42" s="4">
        <f t="shared" si="2"/>
        <v>2672960</v>
      </c>
      <c r="U42" s="4">
        <f t="shared" si="3"/>
        <v>1347700</v>
      </c>
      <c r="V42" s="5">
        <v>2.07E-2</v>
      </c>
    </row>
    <row r="43" spans="1:22" x14ac:dyDescent="0.2">
      <c r="A43" s="16" t="s">
        <v>248</v>
      </c>
      <c r="B43" s="4">
        <v>401200</v>
      </c>
      <c r="C43" s="4">
        <v>141600</v>
      </c>
      <c r="D43" s="4">
        <v>259600</v>
      </c>
      <c r="E43" s="4">
        <v>4420990000</v>
      </c>
      <c r="F43" s="4">
        <f t="shared" si="0"/>
        <v>-36267457041</v>
      </c>
      <c r="K43" s="24">
        <f t="shared" si="1"/>
        <v>125228541000</v>
      </c>
      <c r="L43" s="4">
        <v>1121</v>
      </c>
      <c r="M43" s="4">
        <v>617</v>
      </c>
      <c r="N43" s="4">
        <v>54</v>
      </c>
      <c r="O43" s="4">
        <v>37</v>
      </c>
      <c r="P43" s="4">
        <v>1689300</v>
      </c>
      <c r="Q43" s="4">
        <v>999600</v>
      </c>
      <c r="R43" s="5">
        <v>1.8100000000000002E-2</v>
      </c>
      <c r="S43" s="4">
        <v>2732200</v>
      </c>
      <c r="T43" s="4">
        <f t="shared" si="2"/>
        <v>2992440</v>
      </c>
      <c r="U43" s="4">
        <f t="shared" si="3"/>
        <v>1347700</v>
      </c>
      <c r="V43" s="5">
        <v>2.9300000000000003E-2</v>
      </c>
    </row>
    <row r="44" spans="1:22" x14ac:dyDescent="0.2">
      <c r="A44" s="16" t="s">
        <v>247</v>
      </c>
      <c r="B44" s="4">
        <v>0</v>
      </c>
      <c r="C44" s="4">
        <v>49500</v>
      </c>
      <c r="D44" s="4">
        <v>-49500</v>
      </c>
      <c r="E44" s="4">
        <v>-819080000</v>
      </c>
      <c r="F44" s="4">
        <f t="shared" si="0"/>
        <v>-40688447041</v>
      </c>
      <c r="K44" s="24">
        <f t="shared" si="1"/>
        <v>125228541000</v>
      </c>
      <c r="L44" s="4">
        <v>312</v>
      </c>
      <c r="M44" s="4">
        <v>409</v>
      </c>
      <c r="N44" s="4">
        <v>20</v>
      </c>
      <c r="O44" s="4">
        <v>30</v>
      </c>
      <c r="P44" s="4">
        <v>522500</v>
      </c>
      <c r="Q44" s="4">
        <v>855400</v>
      </c>
      <c r="R44" s="5">
        <v>6.0999999999999995E-3</v>
      </c>
      <c r="S44" s="4">
        <v>1507100</v>
      </c>
      <c r="T44" s="4">
        <f t="shared" si="2"/>
        <v>3255680</v>
      </c>
      <c r="U44" s="4">
        <f t="shared" si="3"/>
        <v>1347700</v>
      </c>
      <c r="V44" s="5">
        <v>1.8100000000000002E-2</v>
      </c>
    </row>
    <row r="45" spans="1:22" x14ac:dyDescent="0.2">
      <c r="A45" s="16" t="s">
        <v>246</v>
      </c>
      <c r="B45" s="4">
        <v>100</v>
      </c>
      <c r="C45" s="4">
        <v>104027</v>
      </c>
      <c r="D45" s="4">
        <v>-103927</v>
      </c>
      <c r="E45" s="4">
        <v>-1721360000</v>
      </c>
      <c r="F45" s="4">
        <f t="shared" si="0"/>
        <v>-39869367041</v>
      </c>
      <c r="K45" s="24">
        <f t="shared" si="1"/>
        <v>125228541000</v>
      </c>
      <c r="L45" s="4">
        <v>307</v>
      </c>
      <c r="M45" s="4">
        <v>526</v>
      </c>
      <c r="N45" s="4">
        <v>25</v>
      </c>
      <c r="O45" s="4">
        <v>24</v>
      </c>
      <c r="P45" s="4">
        <v>631700</v>
      </c>
      <c r="Q45" s="4">
        <v>749700</v>
      </c>
      <c r="R45" s="5">
        <v>-6.0000000000000001E-3</v>
      </c>
      <c r="S45" s="4">
        <v>1405800</v>
      </c>
      <c r="T45" s="4">
        <f t="shared" si="2"/>
        <v>3739910</v>
      </c>
      <c r="U45" s="4">
        <f t="shared" si="3"/>
        <v>1347700</v>
      </c>
      <c r="V45" s="5">
        <v>1.8000000000000002E-2</v>
      </c>
    </row>
    <row r="46" spans="1:22" x14ac:dyDescent="0.2">
      <c r="A46" s="16" t="s">
        <v>245</v>
      </c>
      <c r="B46" s="4">
        <v>0</v>
      </c>
      <c r="C46" s="4">
        <v>274700</v>
      </c>
      <c r="D46" s="4">
        <v>-274700</v>
      </c>
      <c r="E46" s="4">
        <v>-4571500000</v>
      </c>
      <c r="F46" s="4">
        <f t="shared" si="0"/>
        <v>-38148007041</v>
      </c>
      <c r="K46" s="24">
        <f t="shared" si="1"/>
        <v>125228541000</v>
      </c>
      <c r="L46" s="4">
        <v>561</v>
      </c>
      <c r="M46" s="4">
        <v>513</v>
      </c>
      <c r="N46" s="4">
        <v>51</v>
      </c>
      <c r="O46" s="4">
        <v>29</v>
      </c>
      <c r="P46" s="4">
        <v>1201800</v>
      </c>
      <c r="Q46" s="4">
        <v>848500</v>
      </c>
      <c r="R46" s="5">
        <v>3.0999999999999999E-3</v>
      </c>
      <c r="S46" s="4">
        <v>2061000</v>
      </c>
      <c r="T46" s="4">
        <f t="shared" si="2"/>
        <v>4176600</v>
      </c>
      <c r="U46" s="4">
        <f t="shared" si="3"/>
        <v>1347700</v>
      </c>
      <c r="V46" s="5">
        <v>2.3799999999999998E-2</v>
      </c>
    </row>
    <row r="47" spans="1:22" x14ac:dyDescent="0.2">
      <c r="A47" s="16" t="s">
        <v>244</v>
      </c>
      <c r="B47" s="4">
        <v>20700</v>
      </c>
      <c r="C47" s="4">
        <v>95100</v>
      </c>
      <c r="D47" s="4">
        <v>-74400</v>
      </c>
      <c r="E47" s="4">
        <v>-1228500000</v>
      </c>
      <c r="F47" s="4">
        <f t="shared" ref="F47:F73" si="4">E47+F48</f>
        <v>-33576507041</v>
      </c>
      <c r="K47" s="24">
        <f t="shared" ref="K47:K73" si="5">K48+J47</f>
        <v>125228541000</v>
      </c>
      <c r="L47" s="4">
        <v>336</v>
      </c>
      <c r="M47" s="4">
        <v>528</v>
      </c>
      <c r="N47" s="4">
        <v>18</v>
      </c>
      <c r="O47" s="4">
        <v>22</v>
      </c>
      <c r="P47" s="4">
        <v>607200</v>
      </c>
      <c r="Q47" s="4">
        <v>740500</v>
      </c>
      <c r="R47" s="5">
        <v>0</v>
      </c>
      <c r="S47" s="4">
        <v>1347700</v>
      </c>
      <c r="T47" s="4">
        <f t="shared" si="2"/>
        <v>4586270</v>
      </c>
      <c r="U47" s="4">
        <f t="shared" ref="U47:U73" si="6">MIN(S48:S52)</f>
        <v>2312100</v>
      </c>
      <c r="V47" s="5">
        <v>1.5100000000000001E-2</v>
      </c>
    </row>
    <row r="48" spans="1:22" x14ac:dyDescent="0.2">
      <c r="A48" s="16" t="s">
        <v>243</v>
      </c>
      <c r="B48" s="4">
        <v>103900</v>
      </c>
      <c r="C48" s="4">
        <v>504500</v>
      </c>
      <c r="D48" s="4">
        <v>-400600</v>
      </c>
      <c r="E48" s="4">
        <v>-6664330000</v>
      </c>
      <c r="F48" s="4">
        <f t="shared" si="4"/>
        <v>-32348007041</v>
      </c>
      <c r="K48" s="24">
        <f t="shared" si="5"/>
        <v>125228541000</v>
      </c>
      <c r="L48" s="4">
        <v>1477</v>
      </c>
      <c r="M48" s="4">
        <v>1137</v>
      </c>
      <c r="N48" s="4">
        <v>94</v>
      </c>
      <c r="O48" s="4">
        <v>59</v>
      </c>
      <c r="P48" s="4">
        <v>3012600</v>
      </c>
      <c r="Q48" s="4">
        <v>2252100</v>
      </c>
      <c r="R48" s="5">
        <v>1.8500000000000003E-2</v>
      </c>
      <c r="S48" s="4">
        <v>5277100</v>
      </c>
      <c r="T48" s="4">
        <f t="shared" si="2"/>
        <v>4528190</v>
      </c>
      <c r="U48" s="4">
        <f t="shared" si="6"/>
        <v>2312100</v>
      </c>
      <c r="V48" s="5">
        <v>4.1700000000000001E-2</v>
      </c>
    </row>
    <row r="49" spans="1:22" x14ac:dyDescent="0.2">
      <c r="A49" s="16" t="s">
        <v>236</v>
      </c>
      <c r="B49" s="4">
        <v>245200</v>
      </c>
      <c r="C49" s="4">
        <v>701100</v>
      </c>
      <c r="D49" s="4">
        <v>-455900</v>
      </c>
      <c r="E49" s="4">
        <v>-7302630000</v>
      </c>
      <c r="F49" s="4">
        <f t="shared" si="4"/>
        <v>-25683677041</v>
      </c>
      <c r="K49" s="24">
        <f t="shared" si="5"/>
        <v>125228541000</v>
      </c>
      <c r="L49" s="4">
        <v>974</v>
      </c>
      <c r="M49" s="4">
        <v>1333</v>
      </c>
      <c r="N49" s="4">
        <v>71</v>
      </c>
      <c r="O49" s="4">
        <v>72</v>
      </c>
      <c r="P49" s="4">
        <v>2055500</v>
      </c>
      <c r="Q49" s="4">
        <v>2289300</v>
      </c>
      <c r="R49" s="5">
        <v>1.2500000000000001E-2</v>
      </c>
      <c r="S49" s="4">
        <v>4417900</v>
      </c>
      <c r="T49" s="4">
        <f t="shared" si="2"/>
        <v>4942210</v>
      </c>
      <c r="U49" s="4">
        <f t="shared" si="6"/>
        <v>2312100</v>
      </c>
      <c r="V49" s="5">
        <v>3.04E-2</v>
      </c>
    </row>
    <row r="50" spans="1:22" x14ac:dyDescent="0.2">
      <c r="A50" s="16" t="s">
        <v>235</v>
      </c>
      <c r="B50" s="4">
        <v>100300</v>
      </c>
      <c r="C50" s="4">
        <v>346500</v>
      </c>
      <c r="D50" s="4">
        <v>-246200</v>
      </c>
      <c r="E50" s="4">
        <v>-3984240000</v>
      </c>
      <c r="F50" s="4">
        <f t="shared" si="4"/>
        <v>-18381047041</v>
      </c>
      <c r="K50" s="24">
        <f t="shared" si="5"/>
        <v>125228541000</v>
      </c>
      <c r="L50" s="4">
        <v>705</v>
      </c>
      <c r="M50" s="4">
        <v>989</v>
      </c>
      <c r="N50" s="4">
        <v>39</v>
      </c>
      <c r="O50" s="4">
        <v>71</v>
      </c>
      <c r="P50" s="4">
        <v>1229400</v>
      </c>
      <c r="Q50" s="4">
        <v>2048700</v>
      </c>
      <c r="R50" s="5">
        <v>-9.300000000000001E-3</v>
      </c>
      <c r="S50" s="4">
        <v>3323800</v>
      </c>
      <c r="T50" s="4">
        <f t="shared" si="2"/>
        <v>4966696.2</v>
      </c>
      <c r="U50" s="4">
        <f t="shared" si="6"/>
        <v>2312100</v>
      </c>
      <c r="V50" s="5">
        <v>2.75E-2</v>
      </c>
    </row>
    <row r="51" spans="1:22" x14ac:dyDescent="0.2">
      <c r="A51" s="16" t="s">
        <v>234</v>
      </c>
      <c r="B51" s="4">
        <v>250800</v>
      </c>
      <c r="C51" s="4">
        <v>59600</v>
      </c>
      <c r="D51" s="4">
        <v>191200</v>
      </c>
      <c r="E51" s="4">
        <v>3053140000</v>
      </c>
      <c r="F51" s="4">
        <f t="shared" si="4"/>
        <v>-14396807041</v>
      </c>
      <c r="K51" s="24">
        <f t="shared" si="5"/>
        <v>125228541000</v>
      </c>
      <c r="L51" s="4">
        <v>734</v>
      </c>
      <c r="M51" s="4">
        <v>564</v>
      </c>
      <c r="N51" s="4">
        <v>46</v>
      </c>
      <c r="O51" s="4">
        <v>18</v>
      </c>
      <c r="P51" s="4">
        <v>1516000</v>
      </c>
      <c r="Q51" s="4">
        <v>796100</v>
      </c>
      <c r="R51" s="5">
        <v>4.5199999999999997E-2</v>
      </c>
      <c r="S51" s="4">
        <v>2312100</v>
      </c>
      <c r="T51" s="4">
        <f t="shared" si="2"/>
        <v>5093466.2</v>
      </c>
      <c r="U51" s="4">
        <f t="shared" si="6"/>
        <v>2344900</v>
      </c>
      <c r="V51" s="5">
        <v>4.3299999999999998E-2</v>
      </c>
    </row>
    <row r="52" spans="1:22" x14ac:dyDescent="0.2">
      <c r="A52" s="16" t="s">
        <v>233</v>
      </c>
      <c r="B52" s="4">
        <v>118900</v>
      </c>
      <c r="C52" s="4">
        <v>430300</v>
      </c>
      <c r="D52" s="4">
        <v>-311400</v>
      </c>
      <c r="E52" s="4">
        <v>-4917880000</v>
      </c>
      <c r="F52" s="4">
        <f t="shared" si="4"/>
        <v>-17449947041</v>
      </c>
      <c r="K52" s="24">
        <f t="shared" si="5"/>
        <v>125228541000</v>
      </c>
      <c r="L52" s="4">
        <v>397</v>
      </c>
      <c r="M52" s="4">
        <v>950</v>
      </c>
      <c r="N52" s="4">
        <v>18</v>
      </c>
      <c r="O52" s="4">
        <v>52</v>
      </c>
      <c r="P52" s="4">
        <v>568100</v>
      </c>
      <c r="Q52" s="4">
        <v>1623600</v>
      </c>
      <c r="R52" s="5">
        <v>-2.8999999999999998E-2</v>
      </c>
      <c r="S52" s="4">
        <v>2344900</v>
      </c>
      <c r="T52" s="4">
        <f t="shared" si="2"/>
        <v>5833226.2000000002</v>
      </c>
      <c r="U52" s="4">
        <f t="shared" si="6"/>
        <v>4139500</v>
      </c>
      <c r="V52" s="5">
        <v>3.73E-2</v>
      </c>
    </row>
    <row r="53" spans="1:22" x14ac:dyDescent="0.2">
      <c r="A53" s="16" t="s">
        <v>232</v>
      </c>
      <c r="B53" s="4">
        <v>398800</v>
      </c>
      <c r="C53" s="4">
        <v>212400</v>
      </c>
      <c r="D53" s="4">
        <v>186400</v>
      </c>
      <c r="E53" s="4">
        <v>2773340000</v>
      </c>
      <c r="F53" s="4">
        <f t="shared" si="4"/>
        <v>-12532067041</v>
      </c>
      <c r="G53" s="4">
        <v>0</v>
      </c>
      <c r="H53" s="4">
        <v>0</v>
      </c>
      <c r="I53" s="4">
        <v>0</v>
      </c>
      <c r="J53" s="4">
        <v>16000</v>
      </c>
      <c r="K53" s="24">
        <f t="shared" si="5"/>
        <v>125228541000</v>
      </c>
      <c r="L53" s="4">
        <v>1191</v>
      </c>
      <c r="M53" s="4">
        <v>2154</v>
      </c>
      <c r="N53" s="4">
        <v>77</v>
      </c>
      <c r="O53" s="4">
        <v>108</v>
      </c>
      <c r="P53" s="4">
        <v>2237100</v>
      </c>
      <c r="Q53" s="4">
        <v>3460400</v>
      </c>
      <c r="R53" s="5">
        <v>-2.8199999999999999E-2</v>
      </c>
      <c r="S53" s="4">
        <v>5927000</v>
      </c>
      <c r="T53" s="4">
        <f t="shared" si="2"/>
        <v>5529162.7000000002</v>
      </c>
      <c r="U53" s="4">
        <f t="shared" si="6"/>
        <v>4139500</v>
      </c>
      <c r="V53" s="5">
        <v>7.2800000000000004E-2</v>
      </c>
    </row>
    <row r="54" spans="1:22" x14ac:dyDescent="0.2">
      <c r="A54" s="16" t="s">
        <v>231</v>
      </c>
      <c r="B54" s="4">
        <v>25900</v>
      </c>
      <c r="C54" s="4">
        <v>513500</v>
      </c>
      <c r="D54" s="4">
        <v>-487600</v>
      </c>
      <c r="E54" s="4">
        <v>-7970730000</v>
      </c>
      <c r="F54" s="4">
        <f t="shared" si="4"/>
        <v>-15305407041</v>
      </c>
      <c r="K54" s="24">
        <f t="shared" si="5"/>
        <v>125228525000</v>
      </c>
      <c r="L54" s="4">
        <v>1311</v>
      </c>
      <c r="M54" s="4">
        <v>1058</v>
      </c>
      <c r="N54" s="4">
        <v>64</v>
      </c>
      <c r="O54" s="4">
        <v>68</v>
      </c>
      <c r="P54" s="4">
        <v>2235600</v>
      </c>
      <c r="Q54" s="4">
        <v>1874400</v>
      </c>
      <c r="R54" s="5">
        <v>9.300000000000001E-3</v>
      </c>
      <c r="S54" s="4">
        <v>4139500</v>
      </c>
      <c r="T54" s="4">
        <f t="shared" si="2"/>
        <v>5527072.7000000002</v>
      </c>
      <c r="U54" s="4">
        <f t="shared" si="6"/>
        <v>4696300</v>
      </c>
      <c r="V54" s="5">
        <v>3.6400000000000002E-2</v>
      </c>
    </row>
    <row r="55" spans="1:22" x14ac:dyDescent="0.2">
      <c r="A55" s="16" t="s">
        <v>230</v>
      </c>
      <c r="B55" s="4">
        <v>706000</v>
      </c>
      <c r="C55" s="4">
        <v>140900</v>
      </c>
      <c r="D55" s="4">
        <v>565100</v>
      </c>
      <c r="E55" s="4">
        <v>9084810000</v>
      </c>
      <c r="F55" s="4">
        <f t="shared" si="4"/>
        <v>-7334677041</v>
      </c>
      <c r="G55" s="4">
        <v>0</v>
      </c>
      <c r="H55" s="4">
        <v>0</v>
      </c>
      <c r="I55" s="4">
        <v>0</v>
      </c>
      <c r="J55" s="4">
        <v>24076850000</v>
      </c>
      <c r="K55" s="24">
        <f t="shared" si="5"/>
        <v>125228525000</v>
      </c>
      <c r="L55" s="4">
        <v>2344</v>
      </c>
      <c r="M55" s="4">
        <v>1446</v>
      </c>
      <c r="N55" s="4">
        <v>120</v>
      </c>
      <c r="O55" s="4">
        <v>77</v>
      </c>
      <c r="P55" s="4">
        <v>3717000</v>
      </c>
      <c r="Q55" s="4">
        <v>2365900</v>
      </c>
      <c r="R55" s="5">
        <v>4.1700000000000001E-2</v>
      </c>
      <c r="S55" s="4">
        <v>6248100</v>
      </c>
      <c r="T55" s="4">
        <f t="shared" si="2"/>
        <v>5072012.7</v>
      </c>
      <c r="U55" s="4">
        <f t="shared" si="6"/>
        <v>3568662</v>
      </c>
      <c r="V55" s="5">
        <v>4.9100000000000005E-2</v>
      </c>
    </row>
    <row r="56" spans="1:22" x14ac:dyDescent="0.2">
      <c r="A56" s="16" t="s">
        <v>229</v>
      </c>
      <c r="B56" s="4">
        <v>92700</v>
      </c>
      <c r="C56" s="4">
        <v>480551</v>
      </c>
      <c r="D56" s="4">
        <v>-387851</v>
      </c>
      <c r="E56" s="4">
        <v>-6168400000</v>
      </c>
      <c r="F56" s="4">
        <f t="shared" si="4"/>
        <v>-16419487041</v>
      </c>
      <c r="G56" s="4">
        <v>1500000</v>
      </c>
      <c r="H56" s="4">
        <v>0</v>
      </c>
      <c r="I56" s="4">
        <v>1500000</v>
      </c>
      <c r="J56" s="4">
        <v>24076850000</v>
      </c>
      <c r="K56" s="24">
        <f t="shared" si="5"/>
        <v>101151675000</v>
      </c>
      <c r="L56" s="4">
        <v>1860</v>
      </c>
      <c r="M56" s="4">
        <v>1745</v>
      </c>
      <c r="N56" s="4">
        <v>110</v>
      </c>
      <c r="O56" s="4">
        <v>84</v>
      </c>
      <c r="P56" s="4">
        <v>3292800</v>
      </c>
      <c r="Q56" s="4">
        <v>2867900</v>
      </c>
      <c r="R56" s="5">
        <v>3.3E-3</v>
      </c>
      <c r="S56" s="4">
        <v>6427900</v>
      </c>
      <c r="T56" s="4">
        <f t="shared" si="2"/>
        <v>4553252.7</v>
      </c>
      <c r="U56" s="4">
        <f t="shared" si="6"/>
        <v>3568662</v>
      </c>
      <c r="V56" s="5">
        <v>3.4099999999999998E-2</v>
      </c>
    </row>
    <row r="57" spans="1:22" x14ac:dyDescent="0.2">
      <c r="A57" s="16" t="s">
        <v>228</v>
      </c>
      <c r="B57" s="4">
        <v>561900</v>
      </c>
      <c r="C57" s="4">
        <v>95500</v>
      </c>
      <c r="D57" s="4">
        <v>466400</v>
      </c>
      <c r="E57" s="4">
        <v>7296610000</v>
      </c>
      <c r="F57" s="4">
        <f t="shared" si="4"/>
        <v>-10251087041</v>
      </c>
      <c r="G57" s="4">
        <v>2000000</v>
      </c>
      <c r="H57" s="4">
        <v>0</v>
      </c>
      <c r="I57" s="4">
        <v>2000000</v>
      </c>
      <c r="J57" s="4">
        <v>31156100000</v>
      </c>
      <c r="K57" s="24">
        <f t="shared" si="5"/>
        <v>77074825000</v>
      </c>
      <c r="L57" s="4">
        <v>1547</v>
      </c>
      <c r="M57" s="4">
        <v>1139</v>
      </c>
      <c r="N57" s="4">
        <v>132</v>
      </c>
      <c r="O57" s="4">
        <v>71</v>
      </c>
      <c r="P57" s="4">
        <v>3273500</v>
      </c>
      <c r="Q57" s="4">
        <v>2070600</v>
      </c>
      <c r="R57" s="5">
        <v>6.5000000000000006E-3</v>
      </c>
      <c r="S57" s="4">
        <v>5444400</v>
      </c>
      <c r="T57" s="4">
        <f t="shared" si="2"/>
        <v>4150732.7</v>
      </c>
      <c r="U57" s="4">
        <f t="shared" si="6"/>
        <v>3568662</v>
      </c>
      <c r="V57" s="5">
        <v>3.7900000000000003E-2</v>
      </c>
    </row>
    <row r="58" spans="1:22" x14ac:dyDescent="0.2">
      <c r="A58" s="16" t="s">
        <v>227</v>
      </c>
      <c r="B58" s="4">
        <v>92200</v>
      </c>
      <c r="C58" s="4">
        <v>628300</v>
      </c>
      <c r="D58" s="4">
        <v>-536100</v>
      </c>
      <c r="E58" s="4">
        <v>-8305340000</v>
      </c>
      <c r="F58" s="4">
        <f t="shared" si="4"/>
        <v>-17547697041</v>
      </c>
      <c r="G58" s="4">
        <v>500000</v>
      </c>
      <c r="H58" s="4">
        <v>0</v>
      </c>
      <c r="I58" s="4">
        <v>500000</v>
      </c>
      <c r="J58" s="4">
        <v>7711760000</v>
      </c>
      <c r="K58" s="24">
        <f t="shared" si="5"/>
        <v>45918725000</v>
      </c>
      <c r="L58" s="4">
        <v>1450</v>
      </c>
      <c r="M58" s="4">
        <v>1705</v>
      </c>
      <c r="N58" s="4">
        <v>45</v>
      </c>
      <c r="O58" s="4">
        <v>48</v>
      </c>
      <c r="P58" s="4">
        <v>2023500</v>
      </c>
      <c r="Q58" s="4">
        <v>2479400</v>
      </c>
      <c r="R58" s="5">
        <v>9.8999999999999991E-3</v>
      </c>
      <c r="S58" s="4">
        <v>4696300</v>
      </c>
      <c r="T58" s="4">
        <f t="shared" si="2"/>
        <v>3903612.7</v>
      </c>
      <c r="U58" s="4">
        <f t="shared" si="6"/>
        <v>2886365</v>
      </c>
      <c r="V58" s="5">
        <v>4.4199999999999996E-2</v>
      </c>
    </row>
    <row r="59" spans="1:22" x14ac:dyDescent="0.2">
      <c r="A59" s="16" t="s">
        <v>226</v>
      </c>
      <c r="B59" s="4">
        <v>139700</v>
      </c>
      <c r="C59" s="4">
        <v>1099600</v>
      </c>
      <c r="D59" s="4">
        <v>-959900</v>
      </c>
      <c r="E59" s="4">
        <v>-14664330000</v>
      </c>
      <c r="F59" s="4">
        <f t="shared" si="4"/>
        <v>-9242357041</v>
      </c>
      <c r="G59" s="4">
        <v>2500000</v>
      </c>
      <c r="H59" s="4">
        <v>0</v>
      </c>
      <c r="I59" s="4">
        <v>2500000</v>
      </c>
      <c r="J59" s="4">
        <v>38208885000</v>
      </c>
      <c r="K59" s="24">
        <f t="shared" si="5"/>
        <v>38206965000</v>
      </c>
      <c r="L59" s="4">
        <v>2789</v>
      </c>
      <c r="M59" s="4">
        <v>1794</v>
      </c>
      <c r="N59" s="4">
        <v>155</v>
      </c>
      <c r="O59" s="4">
        <v>122</v>
      </c>
      <c r="P59" s="4">
        <v>4877300</v>
      </c>
      <c r="Q59" s="4">
        <v>3657200</v>
      </c>
      <c r="R59" s="5">
        <v>1.3300000000000001E-2</v>
      </c>
      <c r="S59" s="4">
        <v>8558100</v>
      </c>
      <c r="T59" s="4">
        <f t="shared" si="2"/>
        <v>3385432.7</v>
      </c>
      <c r="U59" s="4">
        <f t="shared" si="6"/>
        <v>2886365</v>
      </c>
      <c r="V59" s="5">
        <v>4.4800000000000006E-2</v>
      </c>
    </row>
    <row r="60" spans="1:22" x14ac:dyDescent="0.2">
      <c r="A60" s="16" t="s">
        <v>225</v>
      </c>
      <c r="B60" s="4">
        <v>34962</v>
      </c>
      <c r="C60" s="4">
        <v>243862</v>
      </c>
      <c r="D60" s="4">
        <v>-208900</v>
      </c>
      <c r="E60" s="4">
        <v>-3141040000</v>
      </c>
      <c r="F60" s="4">
        <f t="shared" si="4"/>
        <v>5421972959</v>
      </c>
      <c r="K60" s="24">
        <f t="shared" si="5"/>
        <v>-1920000</v>
      </c>
      <c r="L60" s="4">
        <v>992</v>
      </c>
      <c r="M60" s="4">
        <v>1259</v>
      </c>
      <c r="N60" s="4">
        <v>46</v>
      </c>
      <c r="O60" s="4">
        <v>37</v>
      </c>
      <c r="P60" s="4">
        <v>1662800</v>
      </c>
      <c r="Q60" s="4">
        <v>1772700</v>
      </c>
      <c r="R60" s="5">
        <v>1.01E-2</v>
      </c>
      <c r="S60" s="4">
        <v>3568662</v>
      </c>
      <c r="T60" s="4">
        <f t="shared" si="2"/>
        <v>3322216.5</v>
      </c>
      <c r="U60" s="4">
        <f t="shared" si="6"/>
        <v>1697500</v>
      </c>
      <c r="V60" s="5">
        <v>2.3199999999999998E-2</v>
      </c>
    </row>
    <row r="61" spans="1:22" x14ac:dyDescent="0.2">
      <c r="A61" s="16" t="s">
        <v>224</v>
      </c>
      <c r="B61" s="4">
        <v>165600</v>
      </c>
      <c r="C61" s="4">
        <v>340500</v>
      </c>
      <c r="D61" s="4">
        <v>-174900</v>
      </c>
      <c r="E61" s="4">
        <v>-2650460000</v>
      </c>
      <c r="F61" s="4">
        <f t="shared" si="4"/>
        <v>8563012959</v>
      </c>
      <c r="K61" s="24">
        <f t="shared" si="5"/>
        <v>-1920000</v>
      </c>
      <c r="L61" s="4">
        <v>688</v>
      </c>
      <c r="M61" s="4">
        <v>1602</v>
      </c>
      <c r="N61" s="4">
        <v>36</v>
      </c>
      <c r="O61" s="4">
        <v>52</v>
      </c>
      <c r="P61" s="4">
        <v>1132800</v>
      </c>
      <c r="Q61" s="4">
        <v>2072800</v>
      </c>
      <c r="R61" s="5">
        <v>-3.0099999999999998E-2</v>
      </c>
      <c r="S61" s="4">
        <v>3579800</v>
      </c>
      <c r="T61" s="4">
        <f t="shared" si="2"/>
        <v>3150216.5</v>
      </c>
      <c r="U61" s="4">
        <f t="shared" si="6"/>
        <v>1240300</v>
      </c>
      <c r="V61" s="5">
        <v>3.56E-2</v>
      </c>
    </row>
    <row r="62" spans="1:22" x14ac:dyDescent="0.2">
      <c r="A62" s="16" t="s">
        <v>223</v>
      </c>
      <c r="B62" s="4">
        <v>1377600</v>
      </c>
      <c r="C62" s="4">
        <v>117200</v>
      </c>
      <c r="D62" s="4">
        <v>1260400</v>
      </c>
      <c r="E62" s="4">
        <v>18998820000</v>
      </c>
      <c r="F62" s="4">
        <f t="shared" si="4"/>
        <v>11213472959</v>
      </c>
      <c r="K62" s="24">
        <f t="shared" si="5"/>
        <v>-1920000</v>
      </c>
      <c r="L62" s="4">
        <v>4217</v>
      </c>
      <c r="M62" s="4">
        <v>2417</v>
      </c>
      <c r="N62" s="4">
        <v>140</v>
      </c>
      <c r="O62" s="4">
        <v>89</v>
      </c>
      <c r="P62" s="4">
        <v>5967700</v>
      </c>
      <c r="Q62" s="4">
        <v>3526800</v>
      </c>
      <c r="R62" s="5">
        <v>5.4800000000000001E-2</v>
      </c>
      <c r="S62" s="4">
        <v>9742500</v>
      </c>
      <c r="T62" s="4">
        <f t="shared" si="2"/>
        <v>2386566.5</v>
      </c>
      <c r="U62" s="4">
        <f t="shared" si="6"/>
        <v>1240300</v>
      </c>
      <c r="V62" s="5">
        <v>5.2000000000000005E-2</v>
      </c>
    </row>
    <row r="63" spans="1:22" x14ac:dyDescent="0.2">
      <c r="A63" s="16" t="s">
        <v>222</v>
      </c>
      <c r="B63" s="4">
        <v>16765</v>
      </c>
      <c r="C63" s="4">
        <v>128965</v>
      </c>
      <c r="D63" s="4">
        <v>-112200</v>
      </c>
      <c r="E63" s="4">
        <v>-1638450000</v>
      </c>
      <c r="F63" s="4">
        <f t="shared" si="4"/>
        <v>-7785347041</v>
      </c>
      <c r="K63" s="24">
        <f t="shared" si="5"/>
        <v>-1920000</v>
      </c>
      <c r="L63" s="4">
        <v>734</v>
      </c>
      <c r="M63" s="4">
        <v>1281</v>
      </c>
      <c r="N63" s="4">
        <v>20</v>
      </c>
      <c r="O63" s="4">
        <v>32</v>
      </c>
      <c r="P63" s="4">
        <v>1101500</v>
      </c>
      <c r="Q63" s="4">
        <v>1754300</v>
      </c>
      <c r="R63" s="5">
        <v>3.4999999999999996E-3</v>
      </c>
      <c r="S63" s="4">
        <v>2886365</v>
      </c>
      <c r="T63" s="4">
        <f t="shared" si="2"/>
        <v>2449770</v>
      </c>
      <c r="U63" s="4">
        <f t="shared" si="6"/>
        <v>1240300</v>
      </c>
      <c r="V63" s="5">
        <v>2.3700000000000002E-2</v>
      </c>
    </row>
    <row r="64" spans="1:22" x14ac:dyDescent="0.2">
      <c r="A64" s="16" t="s">
        <v>221</v>
      </c>
      <c r="B64" s="4">
        <v>526900</v>
      </c>
      <c r="C64" s="4">
        <v>119000</v>
      </c>
      <c r="D64" s="4">
        <v>407900</v>
      </c>
      <c r="E64" s="4">
        <v>5872200000</v>
      </c>
      <c r="F64" s="4">
        <f t="shared" si="4"/>
        <v>-6146897041</v>
      </c>
      <c r="K64" s="24">
        <f t="shared" si="5"/>
        <v>-1920000</v>
      </c>
      <c r="L64" s="4">
        <v>1407</v>
      </c>
      <c r="M64" s="4">
        <v>899</v>
      </c>
      <c r="N64" s="4">
        <v>75</v>
      </c>
      <c r="O64" s="4">
        <v>41</v>
      </c>
      <c r="P64" s="4">
        <v>2370200</v>
      </c>
      <c r="Q64" s="4">
        <v>1589200</v>
      </c>
      <c r="R64" s="5">
        <v>2.8300000000000002E-2</v>
      </c>
      <c r="S64" s="4">
        <v>4118600</v>
      </c>
      <c r="T64" s="4">
        <f t="shared" si="2"/>
        <v>2235370</v>
      </c>
      <c r="U64" s="4">
        <f t="shared" si="6"/>
        <v>1240300</v>
      </c>
      <c r="V64" s="5">
        <v>4.1100000000000005E-2</v>
      </c>
    </row>
    <row r="65" spans="1:22" x14ac:dyDescent="0.2">
      <c r="A65" s="16" t="s">
        <v>220</v>
      </c>
      <c r="B65" s="4">
        <v>6000</v>
      </c>
      <c r="C65" s="4">
        <v>195000</v>
      </c>
      <c r="D65" s="4">
        <v>-189000</v>
      </c>
      <c r="E65" s="4">
        <v>-2670380000</v>
      </c>
      <c r="F65" s="4">
        <f t="shared" si="4"/>
        <v>-12019097041</v>
      </c>
      <c r="K65" s="24">
        <f t="shared" si="5"/>
        <v>-1920000</v>
      </c>
      <c r="L65" s="4">
        <v>429</v>
      </c>
      <c r="M65" s="4">
        <v>812</v>
      </c>
      <c r="N65" s="4">
        <v>15</v>
      </c>
      <c r="O65" s="4">
        <v>14</v>
      </c>
      <c r="P65" s="4">
        <v>670600</v>
      </c>
      <c r="Q65" s="4">
        <v>1026900</v>
      </c>
      <c r="R65" s="5">
        <v>-3.4999999999999996E-3</v>
      </c>
      <c r="S65" s="4">
        <v>1697500</v>
      </c>
      <c r="T65" s="4">
        <f t="shared" si="2"/>
        <v>2356090</v>
      </c>
      <c r="U65" s="4">
        <f t="shared" si="6"/>
        <v>1240300</v>
      </c>
      <c r="V65" s="5">
        <v>2.1000000000000001E-2</v>
      </c>
    </row>
    <row r="66" spans="1:22" x14ac:dyDescent="0.2">
      <c r="A66" s="16" t="s">
        <v>219</v>
      </c>
      <c r="B66" s="4">
        <v>2500</v>
      </c>
      <c r="C66" s="4">
        <v>8400</v>
      </c>
      <c r="D66" s="4">
        <v>-5900</v>
      </c>
      <c r="E66" s="4">
        <v>-83360000</v>
      </c>
      <c r="F66" s="4">
        <f t="shared" si="4"/>
        <v>-9348717041</v>
      </c>
      <c r="G66" s="4">
        <v>0</v>
      </c>
      <c r="H66" s="4">
        <v>0</v>
      </c>
      <c r="I66" s="4">
        <v>0</v>
      </c>
      <c r="J66" s="4">
        <v>-960000</v>
      </c>
      <c r="K66" s="24">
        <f t="shared" si="5"/>
        <v>-1920000</v>
      </c>
      <c r="L66" s="4">
        <v>367</v>
      </c>
      <c r="M66" s="4">
        <v>702</v>
      </c>
      <c r="N66" s="4">
        <v>6</v>
      </c>
      <c r="O66" s="4">
        <v>16</v>
      </c>
      <c r="P66" s="4">
        <v>414100</v>
      </c>
      <c r="Q66" s="4">
        <v>826200</v>
      </c>
      <c r="R66" s="5">
        <v>0</v>
      </c>
      <c r="S66" s="4">
        <v>1240300</v>
      </c>
      <c r="T66" s="4">
        <f t="shared" si="2"/>
        <v>2345180</v>
      </c>
      <c r="U66" s="4">
        <f t="shared" si="6"/>
        <v>1419200</v>
      </c>
      <c r="V66" s="5">
        <v>1.7500000000000002E-2</v>
      </c>
    </row>
    <row r="67" spans="1:22" x14ac:dyDescent="0.2">
      <c r="A67" s="16" t="s">
        <v>218</v>
      </c>
      <c r="B67" s="4">
        <v>3400</v>
      </c>
      <c r="C67" s="4">
        <v>14000</v>
      </c>
      <c r="D67" s="4">
        <v>-10600</v>
      </c>
      <c r="E67" s="4">
        <v>-151930000</v>
      </c>
      <c r="F67" s="4">
        <f t="shared" si="4"/>
        <v>-9265357041</v>
      </c>
      <c r="G67" s="4">
        <v>0</v>
      </c>
      <c r="H67" s="4">
        <v>0</v>
      </c>
      <c r="I67" s="4">
        <v>0</v>
      </c>
      <c r="J67" s="4">
        <v>-960000</v>
      </c>
      <c r="K67" s="24">
        <f t="shared" si="5"/>
        <v>-960000</v>
      </c>
      <c r="L67" s="4">
        <v>422</v>
      </c>
      <c r="M67" s="4">
        <v>716</v>
      </c>
      <c r="N67" s="4">
        <v>11</v>
      </c>
      <c r="O67" s="4">
        <v>20</v>
      </c>
      <c r="P67" s="4">
        <v>526100</v>
      </c>
      <c r="Q67" s="4">
        <v>839800</v>
      </c>
      <c r="R67" s="5">
        <v>7.0999999999999995E-3</v>
      </c>
      <c r="S67" s="4">
        <v>1419200</v>
      </c>
      <c r="T67" s="4">
        <f t="shared" si="2"/>
        <v>2317830</v>
      </c>
      <c r="U67" s="4">
        <f t="shared" si="6"/>
        <v>1859800</v>
      </c>
      <c r="V67" s="5">
        <v>1.7500000000000002E-2</v>
      </c>
    </row>
    <row r="68" spans="1:22" x14ac:dyDescent="0.2">
      <c r="A68" s="16" t="s">
        <v>217</v>
      </c>
      <c r="B68" s="4">
        <v>36200</v>
      </c>
      <c r="C68" s="4">
        <v>23100</v>
      </c>
      <c r="D68" s="4">
        <v>13100</v>
      </c>
      <c r="E68" s="4">
        <v>178220000</v>
      </c>
      <c r="F68" s="4">
        <f t="shared" si="4"/>
        <v>-9113427041</v>
      </c>
      <c r="K68" s="24">
        <f t="shared" si="5"/>
        <v>0</v>
      </c>
      <c r="L68" s="4">
        <v>567</v>
      </c>
      <c r="M68" s="4">
        <v>1092</v>
      </c>
      <c r="N68" s="4">
        <v>14</v>
      </c>
      <c r="O68" s="4">
        <v>36</v>
      </c>
      <c r="P68" s="4">
        <v>668400</v>
      </c>
      <c r="Q68" s="4">
        <v>1497200</v>
      </c>
      <c r="R68" s="5">
        <v>-3.4999999999999996E-3</v>
      </c>
      <c r="S68" s="4">
        <v>2225100</v>
      </c>
      <c r="T68" s="4">
        <f t="shared" si="2"/>
        <v>2252630</v>
      </c>
      <c r="U68" s="4">
        <f t="shared" si="6"/>
        <v>1859800</v>
      </c>
      <c r="V68" s="5">
        <v>2.4900000000000002E-2</v>
      </c>
    </row>
    <row r="69" spans="1:22" x14ac:dyDescent="0.2">
      <c r="A69" s="16" t="s">
        <v>216</v>
      </c>
      <c r="B69" s="4">
        <v>5700</v>
      </c>
      <c r="C69" s="4">
        <v>373200</v>
      </c>
      <c r="D69" s="4">
        <v>-367500</v>
      </c>
      <c r="E69" s="4">
        <v>-5323820000</v>
      </c>
      <c r="F69" s="4">
        <f t="shared" si="4"/>
        <v>-9291647041</v>
      </c>
      <c r="K69" s="24">
        <f t="shared" si="5"/>
        <v>0</v>
      </c>
      <c r="L69" s="4">
        <v>683</v>
      </c>
      <c r="M69" s="4">
        <v>1686</v>
      </c>
      <c r="N69" s="4">
        <v>22</v>
      </c>
      <c r="O69" s="4">
        <v>57</v>
      </c>
      <c r="P69" s="4">
        <v>1018300</v>
      </c>
      <c r="Q69" s="4">
        <v>2347400</v>
      </c>
      <c r="R69" s="5">
        <v>-3.8800000000000001E-2</v>
      </c>
      <c r="S69" s="4">
        <v>3376300</v>
      </c>
      <c r="T69" s="4">
        <f t="shared" si="2"/>
        <v>2093330</v>
      </c>
      <c r="U69" s="4">
        <f t="shared" si="6"/>
        <v>1859800</v>
      </c>
      <c r="V69" s="5">
        <v>4.7500000000000001E-2</v>
      </c>
    </row>
    <row r="70" spans="1:22" x14ac:dyDescent="0.2">
      <c r="A70" s="16" t="s">
        <v>215</v>
      </c>
      <c r="B70" s="4">
        <v>251800</v>
      </c>
      <c r="C70" s="4">
        <v>214600</v>
      </c>
      <c r="D70" s="4">
        <v>37200</v>
      </c>
      <c r="E70" s="4">
        <v>562970000</v>
      </c>
      <c r="F70" s="4">
        <f t="shared" si="4"/>
        <v>-3967827041</v>
      </c>
      <c r="K70" s="24">
        <f t="shared" si="5"/>
        <v>0</v>
      </c>
      <c r="L70" s="4">
        <v>819</v>
      </c>
      <c r="M70" s="4">
        <v>855</v>
      </c>
      <c r="N70" s="4">
        <v>50</v>
      </c>
      <c r="O70" s="4">
        <v>37</v>
      </c>
      <c r="P70" s="4">
        <v>1515500</v>
      </c>
      <c r="Q70" s="4">
        <v>1394600</v>
      </c>
      <c r="R70" s="5">
        <v>6.8999999999999999E-3</v>
      </c>
      <c r="S70" s="4">
        <v>2936500</v>
      </c>
      <c r="T70" s="4">
        <f t="shared" si="2"/>
        <v>1909390</v>
      </c>
      <c r="U70" s="4">
        <f t="shared" si="6"/>
        <v>1859800</v>
      </c>
      <c r="V70" s="5">
        <v>2.35E-2</v>
      </c>
    </row>
    <row r="71" spans="1:22" x14ac:dyDescent="0.2">
      <c r="A71" s="16" t="s">
        <v>214</v>
      </c>
      <c r="B71" s="4">
        <v>2700</v>
      </c>
      <c r="C71" s="4">
        <v>356500</v>
      </c>
      <c r="D71" s="4">
        <v>-353800</v>
      </c>
      <c r="E71" s="4">
        <v>-5144210000</v>
      </c>
      <c r="F71" s="4">
        <f t="shared" si="4"/>
        <v>-4530797041</v>
      </c>
      <c r="K71" s="24">
        <f t="shared" si="5"/>
        <v>0</v>
      </c>
      <c r="L71" s="4">
        <v>409</v>
      </c>
      <c r="M71" s="4">
        <v>1022</v>
      </c>
      <c r="N71" s="4">
        <v>7</v>
      </c>
      <c r="O71" s="4">
        <v>18</v>
      </c>
      <c r="P71" s="4">
        <v>524100</v>
      </c>
      <c r="Q71" s="4">
        <v>1275100</v>
      </c>
      <c r="R71" s="5">
        <v>-3.4000000000000002E-3</v>
      </c>
      <c r="S71" s="4">
        <v>1859800</v>
      </c>
      <c r="T71" s="4">
        <f t="shared" si="2"/>
        <v>1847070</v>
      </c>
      <c r="U71" s="4">
        <f t="shared" si="6"/>
        <v>1131200</v>
      </c>
      <c r="V71" s="5">
        <v>2.0499999999999997E-2</v>
      </c>
    </row>
    <row r="72" spans="1:22" x14ac:dyDescent="0.2">
      <c r="A72" s="16" t="s">
        <v>213</v>
      </c>
      <c r="B72" s="4">
        <v>15800</v>
      </c>
      <c r="C72" s="4">
        <v>359000</v>
      </c>
      <c r="D72" s="4">
        <v>-343200</v>
      </c>
      <c r="E72" s="4">
        <v>-5063990000</v>
      </c>
      <c r="F72" s="4">
        <f t="shared" si="4"/>
        <v>613412959</v>
      </c>
      <c r="K72" s="24">
        <f t="shared" si="5"/>
        <v>0</v>
      </c>
      <c r="L72" s="4">
        <v>560</v>
      </c>
      <c r="M72" s="4">
        <v>1236</v>
      </c>
      <c r="N72" s="4">
        <v>13</v>
      </c>
      <c r="O72" s="4">
        <v>16</v>
      </c>
      <c r="P72" s="4">
        <v>646800</v>
      </c>
      <c r="Q72" s="4">
        <v>1328400</v>
      </c>
      <c r="R72" s="5">
        <v>-1.7000000000000001E-2</v>
      </c>
      <c r="S72" s="4">
        <v>2106000</v>
      </c>
      <c r="T72" s="4">
        <f t="shared" si="2"/>
        <v>1733630</v>
      </c>
      <c r="U72" s="4">
        <f t="shared" si="6"/>
        <v>1131200</v>
      </c>
      <c r="V72" s="5">
        <v>2.6699999999999998E-2</v>
      </c>
    </row>
    <row r="73" spans="1:22" x14ac:dyDescent="0.2">
      <c r="A73" s="16" t="s">
        <v>212</v>
      </c>
      <c r="B73" s="4">
        <v>225600</v>
      </c>
      <c r="C73" s="4">
        <v>52900</v>
      </c>
      <c r="D73" s="4">
        <v>172700</v>
      </c>
      <c r="E73" s="4">
        <v>2535200000</v>
      </c>
      <c r="F73" s="4">
        <f t="shared" si="4"/>
        <v>5677402959</v>
      </c>
      <c r="K73" s="24">
        <f t="shared" si="5"/>
        <v>0</v>
      </c>
      <c r="L73" s="4">
        <v>1256</v>
      </c>
      <c r="M73" s="4">
        <v>839</v>
      </c>
      <c r="N73" s="4">
        <v>58</v>
      </c>
      <c r="O73" s="4">
        <v>25</v>
      </c>
      <c r="P73" s="4">
        <v>2030400</v>
      </c>
      <c r="Q73" s="4">
        <v>1154200</v>
      </c>
      <c r="R73" s="5">
        <v>2.06E-2</v>
      </c>
      <c r="S73" s="4">
        <v>3518400</v>
      </c>
      <c r="T73" s="4">
        <f t="shared" si="2"/>
        <v>1445320</v>
      </c>
      <c r="U73" s="4">
        <f t="shared" si="6"/>
        <v>1131200</v>
      </c>
      <c r="V73" s="5">
        <v>2.35E-2</v>
      </c>
    </row>
    <row r="74" spans="1:22" x14ac:dyDescent="0.2">
      <c r="A74" s="16" t="s">
        <v>211</v>
      </c>
      <c r="B74" s="4">
        <v>296000</v>
      </c>
      <c r="C74" s="4">
        <v>31400</v>
      </c>
      <c r="D74" s="4">
        <v>264600</v>
      </c>
      <c r="E74" s="4">
        <v>3848200000</v>
      </c>
      <c r="F74" s="4">
        <f t="shared" ref="F74:F79" si="7">E74+F75</f>
        <v>3142202959</v>
      </c>
      <c r="K74" s="24">
        <f t="shared" ref="K74:K79" si="8">K75+J74</f>
        <v>0</v>
      </c>
      <c r="L74" s="4">
        <v>400</v>
      </c>
      <c r="M74" s="4">
        <v>811</v>
      </c>
      <c r="N74" s="4">
        <v>22</v>
      </c>
      <c r="O74" s="4">
        <v>31</v>
      </c>
      <c r="P74" s="4">
        <v>792600</v>
      </c>
      <c r="Q74" s="4">
        <v>1182000</v>
      </c>
      <c r="R74" s="5">
        <v>3.4999999999999996E-3</v>
      </c>
      <c r="S74" s="4">
        <v>1974600</v>
      </c>
      <c r="T74" s="4">
        <f t="shared" ref="T74:T79" si="9">AVERAGE(S75:S84)</f>
        <v>1320180</v>
      </c>
      <c r="U74" s="4">
        <f t="shared" ref="U74:U79" si="10">MIN(S75:S79)</f>
        <v>1131200</v>
      </c>
      <c r="V74" s="5">
        <v>1.37E-2</v>
      </c>
    </row>
    <row r="75" spans="1:22" x14ac:dyDescent="0.2">
      <c r="A75" s="16" t="s">
        <v>210</v>
      </c>
      <c r="B75" s="4">
        <v>618500</v>
      </c>
      <c r="C75" s="4">
        <v>120500</v>
      </c>
      <c r="D75" s="4">
        <v>498000</v>
      </c>
      <c r="E75" s="4">
        <v>7200300000</v>
      </c>
      <c r="F75" s="4">
        <f t="shared" si="7"/>
        <v>-705997041</v>
      </c>
      <c r="K75" s="24">
        <f t="shared" si="8"/>
        <v>0</v>
      </c>
      <c r="L75" s="4">
        <v>1013</v>
      </c>
      <c r="M75" s="4">
        <v>630</v>
      </c>
      <c r="N75" s="4">
        <v>48</v>
      </c>
      <c r="O75" s="4">
        <v>31</v>
      </c>
      <c r="P75" s="4">
        <v>1706000</v>
      </c>
      <c r="Q75" s="4">
        <v>1101700</v>
      </c>
      <c r="R75" s="5">
        <v>3.2000000000000001E-2</v>
      </c>
      <c r="S75" s="4">
        <v>2904700</v>
      </c>
      <c r="T75" s="4">
        <f t="shared" si="9"/>
        <v>1114060</v>
      </c>
      <c r="U75" s="4">
        <f t="shared" si="10"/>
        <v>1097100</v>
      </c>
      <c r="V75" s="5">
        <v>3.4200000000000001E-2</v>
      </c>
    </row>
    <row r="76" spans="1:22" x14ac:dyDescent="0.2">
      <c r="A76" s="16" t="s">
        <v>208</v>
      </c>
      <c r="B76" s="4">
        <v>100</v>
      </c>
      <c r="C76" s="4">
        <v>17300</v>
      </c>
      <c r="D76" s="4">
        <v>-17200</v>
      </c>
      <c r="E76" s="4">
        <v>-241410000</v>
      </c>
      <c r="F76" s="4">
        <f t="shared" si="7"/>
        <v>-7906297041</v>
      </c>
      <c r="K76" s="24">
        <f t="shared" si="8"/>
        <v>0</v>
      </c>
      <c r="L76" s="4">
        <v>339</v>
      </c>
      <c r="M76" s="4">
        <v>491</v>
      </c>
      <c r="N76" s="4">
        <v>6</v>
      </c>
      <c r="O76" s="4">
        <v>16</v>
      </c>
      <c r="P76" s="4">
        <v>483200</v>
      </c>
      <c r="Q76" s="4">
        <v>648000</v>
      </c>
      <c r="R76" s="5">
        <v>0</v>
      </c>
      <c r="S76" s="4">
        <v>1131200</v>
      </c>
      <c r="T76" s="4">
        <f t="shared" si="9"/>
        <v>1059200</v>
      </c>
      <c r="U76" s="4">
        <f t="shared" si="10"/>
        <v>1097100</v>
      </c>
      <c r="V76" s="5">
        <v>1.4199999999999999E-2</v>
      </c>
    </row>
    <row r="77" spans="1:22" x14ac:dyDescent="0.2">
      <c r="A77" s="16" t="s">
        <v>207</v>
      </c>
      <c r="B77" s="4">
        <v>1050</v>
      </c>
      <c r="C77" s="4">
        <v>600</v>
      </c>
      <c r="D77" s="4">
        <v>450</v>
      </c>
      <c r="E77" s="4">
        <v>6300000</v>
      </c>
      <c r="F77" s="4">
        <f t="shared" si="7"/>
        <v>-7664887041</v>
      </c>
      <c r="K77" s="24">
        <f t="shared" si="8"/>
        <v>0</v>
      </c>
      <c r="L77" s="4">
        <v>176</v>
      </c>
      <c r="M77" s="4">
        <v>548</v>
      </c>
      <c r="N77" s="4">
        <v>9</v>
      </c>
      <c r="O77" s="4">
        <v>22</v>
      </c>
      <c r="P77" s="4">
        <v>306000</v>
      </c>
      <c r="Q77" s="4">
        <v>825200</v>
      </c>
      <c r="R77" s="5">
        <v>7.1999999999999998E-3</v>
      </c>
      <c r="S77" s="4">
        <v>1145700</v>
      </c>
      <c r="T77" s="4">
        <f t="shared" si="9"/>
        <v>1110040</v>
      </c>
      <c r="U77" s="4">
        <f t="shared" si="10"/>
        <v>971600</v>
      </c>
      <c r="V77" s="5">
        <v>1.0700000000000001E-2</v>
      </c>
    </row>
    <row r="78" spans="1:22" x14ac:dyDescent="0.2">
      <c r="A78" s="16" t="s">
        <v>206</v>
      </c>
      <c r="B78" s="4">
        <v>200</v>
      </c>
      <c r="C78" s="4">
        <v>240300</v>
      </c>
      <c r="D78" s="4">
        <v>-240100</v>
      </c>
      <c r="E78" s="4">
        <v>-3381580000</v>
      </c>
      <c r="F78" s="4">
        <f t="shared" si="7"/>
        <v>-7671187041</v>
      </c>
      <c r="K78" s="24">
        <f t="shared" si="8"/>
        <v>0</v>
      </c>
      <c r="L78" s="4">
        <v>396</v>
      </c>
      <c r="M78" s="4">
        <v>557</v>
      </c>
      <c r="N78" s="4">
        <v>19</v>
      </c>
      <c r="O78" s="4">
        <v>21</v>
      </c>
      <c r="P78" s="4">
        <v>672100</v>
      </c>
      <c r="Q78" s="4">
        <v>769000</v>
      </c>
      <c r="R78" s="5">
        <v>-1.4199999999999999E-2</v>
      </c>
      <c r="S78" s="4">
        <v>1573100</v>
      </c>
      <c r="T78" s="4">
        <f t="shared" si="9"/>
        <v>1034000</v>
      </c>
      <c r="U78" s="4">
        <f t="shared" si="10"/>
        <v>635300</v>
      </c>
      <c r="V78" s="5">
        <v>1.7600000000000001E-2</v>
      </c>
    </row>
    <row r="79" spans="1:22" x14ac:dyDescent="0.2">
      <c r="A79" s="16" t="s">
        <v>205</v>
      </c>
      <c r="B79" s="4">
        <v>16500</v>
      </c>
      <c r="C79" s="4">
        <v>226000</v>
      </c>
      <c r="D79" s="4">
        <v>-209500</v>
      </c>
      <c r="E79" s="4">
        <v>-2988770000</v>
      </c>
      <c r="F79" s="4">
        <f t="shared" si="7"/>
        <v>-4289607041</v>
      </c>
      <c r="K79" s="24">
        <f t="shared" si="8"/>
        <v>0</v>
      </c>
      <c r="L79" s="4">
        <v>477</v>
      </c>
      <c r="M79" s="4">
        <v>553</v>
      </c>
      <c r="N79" s="4">
        <v>18</v>
      </c>
      <c r="O79" s="4">
        <v>28</v>
      </c>
      <c r="P79" s="4">
        <v>754800</v>
      </c>
      <c r="Q79" s="4">
        <v>965200</v>
      </c>
      <c r="R79" s="5">
        <v>0</v>
      </c>
      <c r="S79" s="4">
        <v>1783300</v>
      </c>
      <c r="T79" s="4">
        <f t="shared" si="9"/>
        <v>953440</v>
      </c>
      <c r="U79" s="4">
        <f t="shared" si="10"/>
        <v>635300</v>
      </c>
      <c r="V79" s="5">
        <v>2.0799999999999999E-2</v>
      </c>
    </row>
    <row r="80" spans="1:22" x14ac:dyDescent="0.2">
      <c r="A80" s="16" t="s">
        <v>204</v>
      </c>
      <c r="B80" s="4">
        <v>0</v>
      </c>
      <c r="C80" s="4">
        <v>100000</v>
      </c>
      <c r="D80" s="4">
        <v>-100000</v>
      </c>
      <c r="E80" s="4">
        <v>-1410980312</v>
      </c>
      <c r="F80" s="4">
        <f t="shared" ref="F80:F90" si="11">E80+F81</f>
        <v>-1300837041</v>
      </c>
      <c r="K80" s="24">
        <f t="shared" ref="K80:K90" si="12">K81+J80</f>
        <v>0</v>
      </c>
      <c r="L80" s="4">
        <v>315</v>
      </c>
      <c r="M80" s="4">
        <v>422</v>
      </c>
      <c r="N80" s="4">
        <v>9</v>
      </c>
      <c r="O80" s="4">
        <v>15</v>
      </c>
      <c r="P80" s="4">
        <v>456300</v>
      </c>
      <c r="Q80" s="4">
        <v>612500</v>
      </c>
      <c r="R80" s="5">
        <v>3.5999999999999999E-3</v>
      </c>
      <c r="S80" s="4">
        <v>1097100</v>
      </c>
      <c r="T80" s="4">
        <f t="shared" ref="T80:T96" si="13">AVERAGE(S81:S90)</f>
        <v>952180</v>
      </c>
      <c r="U80" s="4">
        <f t="shared" ref="U80:U90" si="14">MIN(S81:S85)</f>
        <v>635300</v>
      </c>
      <c r="V80" s="5">
        <v>1.06E-2</v>
      </c>
    </row>
    <row r="81" spans="1:22" x14ac:dyDescent="0.2">
      <c r="A81" s="16" t="s">
        <v>203</v>
      </c>
      <c r="B81" s="4">
        <v>36100</v>
      </c>
      <c r="C81" s="4">
        <v>5100</v>
      </c>
      <c r="D81" s="4">
        <v>31000</v>
      </c>
      <c r="E81" s="4">
        <v>442213271</v>
      </c>
      <c r="F81" s="4">
        <f t="shared" si="11"/>
        <v>110143271</v>
      </c>
      <c r="K81" s="24">
        <f t="shared" si="12"/>
        <v>0</v>
      </c>
      <c r="L81" s="4">
        <v>329</v>
      </c>
      <c r="M81" s="4">
        <v>614</v>
      </c>
      <c r="N81" s="4">
        <v>12</v>
      </c>
      <c r="O81" s="4">
        <v>13</v>
      </c>
      <c r="P81" s="4">
        <v>447100</v>
      </c>
      <c r="Q81" s="4">
        <v>789500</v>
      </c>
      <c r="R81" s="5">
        <v>-1.06E-2</v>
      </c>
      <c r="S81" s="4">
        <v>1236600</v>
      </c>
      <c r="T81" s="4">
        <f t="shared" si="13"/>
        <v>929630</v>
      </c>
      <c r="U81" s="4">
        <f t="shared" si="14"/>
        <v>582600</v>
      </c>
      <c r="V81" s="5">
        <v>2.4199999999999999E-2</v>
      </c>
    </row>
    <row r="82" spans="1:22" x14ac:dyDescent="0.2">
      <c r="A82" s="16" t="s">
        <v>200</v>
      </c>
      <c r="B82" s="4">
        <v>75700</v>
      </c>
      <c r="C82" s="4">
        <v>20000</v>
      </c>
      <c r="D82" s="4">
        <v>55700</v>
      </c>
      <c r="E82" s="4">
        <v>791790000</v>
      </c>
      <c r="F82" s="4">
        <f t="shared" si="11"/>
        <v>-332070000</v>
      </c>
      <c r="K82" s="24">
        <f t="shared" si="12"/>
        <v>0</v>
      </c>
      <c r="L82" s="4">
        <v>353</v>
      </c>
      <c r="M82" s="4">
        <v>323</v>
      </c>
      <c r="N82" s="4">
        <v>14</v>
      </c>
      <c r="O82" s="4">
        <v>7</v>
      </c>
      <c r="P82" s="4">
        <v>503100</v>
      </c>
      <c r="Q82" s="4">
        <v>375200</v>
      </c>
      <c r="R82" s="5">
        <v>1.0700000000000001E-2</v>
      </c>
      <c r="S82" s="4">
        <v>971600</v>
      </c>
      <c r="T82" s="4">
        <f t="shared" si="13"/>
        <v>931406.1</v>
      </c>
      <c r="U82" s="4">
        <f t="shared" si="14"/>
        <v>582600</v>
      </c>
      <c r="V82" s="5">
        <v>1.3999999999999999E-2</v>
      </c>
    </row>
    <row r="83" spans="1:22" x14ac:dyDescent="0.2">
      <c r="A83" s="16" t="s">
        <v>199</v>
      </c>
      <c r="B83" s="4">
        <v>10100</v>
      </c>
      <c r="C83" s="4">
        <v>0</v>
      </c>
      <c r="D83" s="4">
        <v>10100</v>
      </c>
      <c r="E83" s="4">
        <v>143550000</v>
      </c>
      <c r="F83" s="4">
        <f t="shared" si="11"/>
        <v>-1123860000</v>
      </c>
      <c r="K83" s="24">
        <f t="shared" si="12"/>
        <v>0</v>
      </c>
      <c r="L83" s="4">
        <v>174</v>
      </c>
      <c r="M83" s="4">
        <v>335</v>
      </c>
      <c r="N83" s="4">
        <v>2</v>
      </c>
      <c r="O83" s="4">
        <v>7</v>
      </c>
      <c r="P83" s="4">
        <v>176400</v>
      </c>
      <c r="Q83" s="4">
        <v>347900</v>
      </c>
      <c r="R83" s="5">
        <v>0</v>
      </c>
      <c r="S83" s="4">
        <v>635300</v>
      </c>
      <c r="T83" s="4">
        <f t="shared" si="13"/>
        <v>985648.4</v>
      </c>
      <c r="U83" s="4">
        <f t="shared" si="14"/>
        <v>582600</v>
      </c>
      <c r="V83" s="5">
        <v>1.0500000000000001E-2</v>
      </c>
    </row>
    <row r="84" spans="1:22" x14ac:dyDescent="0.2">
      <c r="A84" s="16" t="s">
        <v>193</v>
      </c>
      <c r="B84" s="4">
        <v>15400</v>
      </c>
      <c r="C84" s="4">
        <v>0</v>
      </c>
      <c r="D84" s="4">
        <v>15400</v>
      </c>
      <c r="E84" s="4">
        <v>218680000</v>
      </c>
      <c r="F84" s="4">
        <f t="shared" si="11"/>
        <v>-1267410000</v>
      </c>
      <c r="K84" s="24">
        <f t="shared" si="12"/>
        <v>0</v>
      </c>
      <c r="L84" s="4">
        <v>172</v>
      </c>
      <c r="M84" s="4">
        <v>330</v>
      </c>
      <c r="N84" s="4">
        <v>6</v>
      </c>
      <c r="O84" s="4">
        <v>13</v>
      </c>
      <c r="P84" s="4">
        <v>216400</v>
      </c>
      <c r="Q84" s="4">
        <v>442400</v>
      </c>
      <c r="R84" s="5">
        <v>-3.4999999999999996E-3</v>
      </c>
      <c r="S84" s="4">
        <v>723200</v>
      </c>
      <c r="T84" s="4">
        <f t="shared" si="13"/>
        <v>1300362.3</v>
      </c>
      <c r="U84" s="4">
        <f t="shared" si="14"/>
        <v>582600</v>
      </c>
      <c r="V84" s="5">
        <v>1.3999999999999999E-2</v>
      </c>
    </row>
    <row r="85" spans="1:22" x14ac:dyDescent="0.2">
      <c r="A85" s="16" t="s">
        <v>192</v>
      </c>
      <c r="B85" s="4">
        <v>24300</v>
      </c>
      <c r="C85" s="4">
        <v>21700</v>
      </c>
      <c r="D85" s="4">
        <v>2600</v>
      </c>
      <c r="E85" s="4">
        <v>36380000</v>
      </c>
      <c r="F85" s="4">
        <f t="shared" si="11"/>
        <v>-1486090000</v>
      </c>
      <c r="K85" s="24">
        <f t="shared" si="12"/>
        <v>0</v>
      </c>
      <c r="L85" s="4">
        <v>162</v>
      </c>
      <c r="M85" s="4">
        <v>451</v>
      </c>
      <c r="N85" s="4">
        <v>8</v>
      </c>
      <c r="O85" s="4">
        <v>15</v>
      </c>
      <c r="P85" s="4">
        <v>285800</v>
      </c>
      <c r="Q85" s="4">
        <v>518900</v>
      </c>
      <c r="R85" s="5">
        <v>-1.3999999999999999E-2</v>
      </c>
      <c r="S85" s="4">
        <v>843500</v>
      </c>
      <c r="T85" s="4">
        <f t="shared" si="13"/>
        <v>1369208.1</v>
      </c>
      <c r="U85" s="4">
        <f t="shared" si="14"/>
        <v>582600</v>
      </c>
      <c r="V85" s="5">
        <v>2.4199999999999999E-2</v>
      </c>
    </row>
    <row r="86" spans="1:22" x14ac:dyDescent="0.2">
      <c r="A86" s="16" t="s">
        <v>191</v>
      </c>
      <c r="B86" s="4">
        <v>10500</v>
      </c>
      <c r="C86" s="4">
        <v>3800</v>
      </c>
      <c r="D86" s="4">
        <v>6700</v>
      </c>
      <c r="E86" s="4">
        <v>96180000</v>
      </c>
      <c r="F86" s="4">
        <f t="shared" si="11"/>
        <v>-1522470000</v>
      </c>
      <c r="K86" s="24">
        <f t="shared" si="12"/>
        <v>0</v>
      </c>
      <c r="L86" s="4">
        <v>109</v>
      </c>
      <c r="M86" s="4">
        <v>426</v>
      </c>
      <c r="N86" s="4">
        <v>3</v>
      </c>
      <c r="O86" s="4">
        <v>4</v>
      </c>
      <c r="P86" s="4">
        <v>130300</v>
      </c>
      <c r="Q86" s="4">
        <v>423000</v>
      </c>
      <c r="R86" s="5">
        <v>0</v>
      </c>
      <c r="S86" s="4">
        <v>582600</v>
      </c>
      <c r="T86" s="4">
        <f t="shared" si="13"/>
        <v>1574116.7</v>
      </c>
      <c r="U86" s="4">
        <f t="shared" si="14"/>
        <v>812700</v>
      </c>
      <c r="V86" s="5">
        <v>1.38E-2</v>
      </c>
    </row>
    <row r="87" spans="1:22" x14ac:dyDescent="0.2">
      <c r="A87" s="16" t="s">
        <v>190</v>
      </c>
      <c r="B87" s="4">
        <v>10400</v>
      </c>
      <c r="C87" s="4">
        <v>51000</v>
      </c>
      <c r="D87" s="4">
        <v>-40600</v>
      </c>
      <c r="E87" s="4">
        <v>-580960000</v>
      </c>
      <c r="F87" s="4">
        <f t="shared" si="11"/>
        <v>-1618650000</v>
      </c>
      <c r="K87" s="24">
        <f t="shared" si="12"/>
        <v>0</v>
      </c>
      <c r="L87" s="4">
        <v>709</v>
      </c>
      <c r="M87" s="4">
        <v>610</v>
      </c>
      <c r="N87" s="4">
        <v>18</v>
      </c>
      <c r="O87" s="4">
        <v>16</v>
      </c>
      <c r="P87" s="4">
        <v>864000</v>
      </c>
      <c r="Q87" s="4">
        <v>744100</v>
      </c>
      <c r="R87" s="5">
        <v>1.06E-2</v>
      </c>
      <c r="S87" s="4">
        <v>1654100</v>
      </c>
      <c r="T87" s="4">
        <f t="shared" si="13"/>
        <v>1556466.7</v>
      </c>
      <c r="U87" s="4">
        <f t="shared" si="14"/>
        <v>812700</v>
      </c>
      <c r="V87" s="5">
        <v>2.06E-2</v>
      </c>
    </row>
    <row r="88" spans="1:22" x14ac:dyDescent="0.2">
      <c r="A88" s="16" t="s">
        <v>189</v>
      </c>
      <c r="B88" s="4">
        <v>7200</v>
      </c>
      <c r="C88" s="4">
        <v>67155</v>
      </c>
      <c r="D88" s="4">
        <v>-59955</v>
      </c>
      <c r="E88" s="4">
        <v>-850970000</v>
      </c>
      <c r="F88" s="4">
        <f t="shared" si="11"/>
        <v>-1037690000</v>
      </c>
      <c r="K88" s="24">
        <f t="shared" si="12"/>
        <v>0</v>
      </c>
      <c r="L88" s="4">
        <v>228</v>
      </c>
      <c r="M88" s="4">
        <v>319</v>
      </c>
      <c r="N88" s="4">
        <v>10</v>
      </c>
      <c r="O88" s="4">
        <v>10</v>
      </c>
      <c r="P88" s="4">
        <v>315200</v>
      </c>
      <c r="Q88" s="4">
        <v>460200</v>
      </c>
      <c r="R88" s="5">
        <v>3.5999999999999999E-3</v>
      </c>
      <c r="S88" s="4">
        <v>812700</v>
      </c>
      <c r="T88" s="4">
        <f t="shared" si="13"/>
        <v>1793576.4</v>
      </c>
      <c r="U88" s="4">
        <f t="shared" si="14"/>
        <v>977700</v>
      </c>
      <c r="V88" s="5">
        <v>1.3999999999999999E-2</v>
      </c>
    </row>
    <row r="89" spans="1:22" x14ac:dyDescent="0.2">
      <c r="A89" s="16" t="s">
        <v>188</v>
      </c>
      <c r="B89" s="4">
        <v>14400</v>
      </c>
      <c r="C89" s="4">
        <v>161488</v>
      </c>
      <c r="D89" s="4">
        <v>-147088</v>
      </c>
      <c r="E89" s="4">
        <v>-2099810000</v>
      </c>
      <c r="F89" s="4">
        <f t="shared" si="11"/>
        <v>-186720000</v>
      </c>
      <c r="K89" s="24">
        <f t="shared" si="12"/>
        <v>0</v>
      </c>
      <c r="L89" s="4">
        <v>217</v>
      </c>
      <c r="M89" s="4">
        <v>451</v>
      </c>
      <c r="N89" s="4">
        <v>4</v>
      </c>
      <c r="O89" s="4">
        <v>17</v>
      </c>
      <c r="P89" s="4">
        <v>251900</v>
      </c>
      <c r="Q89" s="4">
        <v>725700</v>
      </c>
      <c r="R89" s="5">
        <v>-3.4999999999999996E-3</v>
      </c>
      <c r="S89" s="4">
        <v>977700</v>
      </c>
      <c r="T89" s="4">
        <f t="shared" si="13"/>
        <v>1822091.1</v>
      </c>
      <c r="U89" s="4">
        <f t="shared" si="14"/>
        <v>989361</v>
      </c>
      <c r="V89" s="5">
        <v>1.7399999999999999E-2</v>
      </c>
    </row>
    <row r="90" spans="1:22" x14ac:dyDescent="0.2">
      <c r="A90" s="16" t="s">
        <v>187</v>
      </c>
      <c r="B90" s="4">
        <v>73200</v>
      </c>
      <c r="C90" s="4">
        <v>40300</v>
      </c>
      <c r="D90" s="4">
        <v>32900</v>
      </c>
      <c r="E90" s="4">
        <v>467670000</v>
      </c>
      <c r="F90" s="4">
        <f t="shared" si="11"/>
        <v>1913090000</v>
      </c>
      <c r="K90" s="24">
        <f t="shared" si="12"/>
        <v>0</v>
      </c>
      <c r="L90" s="4">
        <v>315</v>
      </c>
      <c r="M90" s="4">
        <v>384</v>
      </c>
      <c r="N90" s="4">
        <v>11</v>
      </c>
      <c r="O90" s="4">
        <v>14</v>
      </c>
      <c r="P90" s="4">
        <v>487500</v>
      </c>
      <c r="Q90" s="4">
        <v>584700</v>
      </c>
      <c r="R90" s="5">
        <v>7.0999999999999995E-3</v>
      </c>
      <c r="S90" s="4">
        <v>1084500</v>
      </c>
      <c r="T90" s="4">
        <f t="shared" si="13"/>
        <v>1881563.9</v>
      </c>
      <c r="U90" s="4">
        <f t="shared" si="14"/>
        <v>989361</v>
      </c>
      <c r="V90" s="5">
        <v>1.3999999999999999E-2</v>
      </c>
    </row>
    <row r="91" spans="1:22" x14ac:dyDescent="0.2">
      <c r="A91" s="16" t="s">
        <v>186</v>
      </c>
      <c r="B91" s="4">
        <v>32700</v>
      </c>
      <c r="C91" s="4">
        <v>43900</v>
      </c>
      <c r="D91" s="4">
        <v>-11200</v>
      </c>
      <c r="E91" s="4">
        <v>-157550000</v>
      </c>
      <c r="F91" s="4">
        <f t="shared" ref="F91:F102" si="15">E91+F92</f>
        <v>1445420000</v>
      </c>
      <c r="K91" s="24">
        <f t="shared" ref="K91:K102" si="16">K92+J91</f>
        <v>0</v>
      </c>
      <c r="L91" s="4">
        <v>239</v>
      </c>
      <c r="M91" s="4">
        <v>436</v>
      </c>
      <c r="N91" s="4">
        <v>6</v>
      </c>
      <c r="O91" s="4">
        <v>19</v>
      </c>
      <c r="P91" s="4">
        <v>295400</v>
      </c>
      <c r="Q91" s="4">
        <v>638000</v>
      </c>
      <c r="R91" s="5">
        <v>-3.4999999999999996E-3</v>
      </c>
      <c r="S91" s="4">
        <v>1011100</v>
      </c>
      <c r="T91" s="4">
        <f t="shared" si="13"/>
        <v>2119023.2000000002</v>
      </c>
      <c r="U91" s="4">
        <f t="shared" ref="U91:U102" si="17">MIN(S92:S96)</f>
        <v>989361</v>
      </c>
      <c r="V91" s="5">
        <v>1.3999999999999999E-2</v>
      </c>
    </row>
    <row r="92" spans="1:22" x14ac:dyDescent="0.2">
      <c r="A92" s="16" t="s">
        <v>185</v>
      </c>
      <c r="B92" s="4">
        <v>300</v>
      </c>
      <c r="C92" s="4">
        <v>7800</v>
      </c>
      <c r="D92" s="4">
        <v>-7500</v>
      </c>
      <c r="E92" s="4">
        <v>-104830000</v>
      </c>
      <c r="F92" s="4">
        <f t="shared" si="15"/>
        <v>1602970000</v>
      </c>
      <c r="K92" s="24">
        <f t="shared" si="16"/>
        <v>0</v>
      </c>
      <c r="L92" s="4">
        <v>396</v>
      </c>
      <c r="M92" s="4">
        <v>556</v>
      </c>
      <c r="N92" s="4">
        <v>4</v>
      </c>
      <c r="O92" s="4">
        <v>11</v>
      </c>
      <c r="P92" s="4">
        <v>401200</v>
      </c>
      <c r="Q92" s="4">
        <v>558000</v>
      </c>
      <c r="R92" s="5">
        <v>1.8000000000000002E-2</v>
      </c>
      <c r="S92" s="4">
        <v>989361</v>
      </c>
      <c r="T92" s="4">
        <f t="shared" si="13"/>
        <v>2117286.9</v>
      </c>
      <c r="U92" s="4">
        <f t="shared" si="17"/>
        <v>1177723</v>
      </c>
      <c r="V92" s="5">
        <v>3.5299999999999998E-2</v>
      </c>
    </row>
    <row r="93" spans="1:22" x14ac:dyDescent="0.2">
      <c r="A93" s="16" t="s">
        <v>184</v>
      </c>
      <c r="B93" s="4">
        <v>200</v>
      </c>
      <c r="C93" s="4">
        <v>1600</v>
      </c>
      <c r="D93" s="4">
        <v>-1400</v>
      </c>
      <c r="E93" s="4">
        <v>-19830000</v>
      </c>
      <c r="F93" s="4">
        <f t="shared" si="15"/>
        <v>1707800000</v>
      </c>
      <c r="K93" s="24">
        <f t="shared" si="16"/>
        <v>0</v>
      </c>
      <c r="L93" s="4">
        <v>296</v>
      </c>
      <c r="M93" s="4">
        <v>653</v>
      </c>
      <c r="N93" s="4">
        <v>7</v>
      </c>
      <c r="O93" s="4">
        <v>17</v>
      </c>
      <c r="P93" s="4">
        <v>321600</v>
      </c>
      <c r="Q93" s="4">
        <v>855500</v>
      </c>
      <c r="R93" s="5">
        <v>-1.06E-2</v>
      </c>
      <c r="S93" s="4">
        <v>1177723</v>
      </c>
      <c r="T93" s="4">
        <f t="shared" si="13"/>
        <v>2221682.888888889</v>
      </c>
      <c r="U93" s="4">
        <f t="shared" si="17"/>
        <v>1477600</v>
      </c>
      <c r="V93" s="5">
        <v>2.4500000000000001E-2</v>
      </c>
    </row>
    <row r="94" spans="1:22" x14ac:dyDescent="0.2">
      <c r="A94" s="16" t="s">
        <v>183</v>
      </c>
      <c r="B94" s="4">
        <v>4800</v>
      </c>
      <c r="C94" s="4">
        <v>83200</v>
      </c>
      <c r="D94" s="4">
        <v>-78400</v>
      </c>
      <c r="E94" s="4">
        <v>-1132600000</v>
      </c>
      <c r="F94" s="4">
        <f t="shared" si="15"/>
        <v>1727630000</v>
      </c>
      <c r="K94" s="24">
        <f t="shared" si="16"/>
        <v>0</v>
      </c>
      <c r="L94" s="4">
        <v>866</v>
      </c>
      <c r="M94" s="4">
        <v>2238</v>
      </c>
      <c r="N94" s="4">
        <v>22</v>
      </c>
      <c r="O94" s="4">
        <v>53</v>
      </c>
      <c r="P94" s="4">
        <v>1107100</v>
      </c>
      <c r="Q94" s="4">
        <v>2757000</v>
      </c>
      <c r="R94" s="5">
        <v>-5.0499999999999996E-2</v>
      </c>
      <c r="S94" s="4">
        <v>3870339</v>
      </c>
      <c r="T94" s="4">
        <f t="shared" si="13"/>
        <v>2015600.875</v>
      </c>
      <c r="U94" s="4">
        <f t="shared" si="17"/>
        <v>1262847</v>
      </c>
      <c r="V94" s="5">
        <v>5.3899999999999997E-2</v>
      </c>
    </row>
    <row r="95" spans="1:22" x14ac:dyDescent="0.2">
      <c r="A95" s="16" t="s">
        <v>182</v>
      </c>
      <c r="B95" s="4">
        <v>10300</v>
      </c>
      <c r="C95" s="4">
        <v>9600</v>
      </c>
      <c r="D95" s="4">
        <v>700</v>
      </c>
      <c r="E95" s="4">
        <v>11430000</v>
      </c>
      <c r="F95" s="4">
        <f t="shared" si="15"/>
        <v>2860230000</v>
      </c>
      <c r="K95" s="24">
        <f t="shared" si="16"/>
        <v>0</v>
      </c>
      <c r="L95" s="4">
        <v>417</v>
      </c>
      <c r="M95" s="4">
        <v>546</v>
      </c>
      <c r="N95" s="4">
        <v>17</v>
      </c>
      <c r="O95" s="4">
        <v>19</v>
      </c>
      <c r="P95" s="4">
        <v>632300</v>
      </c>
      <c r="Q95" s="4">
        <v>735200</v>
      </c>
      <c r="R95" s="5">
        <v>1.03E-2</v>
      </c>
      <c r="S95" s="4">
        <v>1531958</v>
      </c>
      <c r="T95" s="4">
        <f t="shared" si="13"/>
        <v>2084692.7142857143</v>
      </c>
      <c r="U95" s="4">
        <f t="shared" si="17"/>
        <v>1262847</v>
      </c>
      <c r="V95" s="5">
        <v>2.0199999999999999E-2</v>
      </c>
    </row>
    <row r="96" spans="1:22" x14ac:dyDescent="0.2">
      <c r="A96" s="16" t="s">
        <v>177</v>
      </c>
      <c r="B96" s="4">
        <v>302200</v>
      </c>
      <c r="C96" s="4">
        <v>132000</v>
      </c>
      <c r="D96" s="4">
        <v>170200</v>
      </c>
      <c r="E96" s="4">
        <v>2528970000</v>
      </c>
      <c r="F96" s="4">
        <f t="shared" si="15"/>
        <v>2848800000</v>
      </c>
      <c r="K96" s="24">
        <f t="shared" si="16"/>
        <v>0</v>
      </c>
      <c r="L96" s="4">
        <v>757</v>
      </c>
      <c r="M96" s="4">
        <v>1008</v>
      </c>
      <c r="N96" s="4">
        <v>41</v>
      </c>
      <c r="O96" s="4">
        <v>32</v>
      </c>
      <c r="P96" s="4">
        <v>1232200</v>
      </c>
      <c r="Q96" s="4">
        <v>1281400</v>
      </c>
      <c r="R96" s="5">
        <v>-3.3E-3</v>
      </c>
      <c r="S96" s="4">
        <v>2631686</v>
      </c>
      <c r="T96" s="4">
        <f t="shared" si="13"/>
        <v>1993527.1666666667</v>
      </c>
      <c r="U96" s="4">
        <f t="shared" si="17"/>
        <v>1262847</v>
      </c>
      <c r="V96" s="5">
        <v>2.6800000000000001E-2</v>
      </c>
    </row>
    <row r="97" spans="1:22" x14ac:dyDescent="0.2">
      <c r="A97" s="16" t="s">
        <v>175</v>
      </c>
      <c r="B97" s="4">
        <v>18500</v>
      </c>
      <c r="C97" s="4">
        <v>0</v>
      </c>
      <c r="D97" s="4">
        <v>18500</v>
      </c>
      <c r="E97" s="4">
        <v>273900000</v>
      </c>
      <c r="F97" s="4">
        <f t="shared" si="15"/>
        <v>319830000</v>
      </c>
      <c r="K97" s="24">
        <f t="shared" si="16"/>
        <v>0</v>
      </c>
      <c r="L97" s="4">
        <v>531</v>
      </c>
      <c r="M97" s="4">
        <v>779</v>
      </c>
      <c r="N97" s="4">
        <v>17</v>
      </c>
      <c r="O97" s="4">
        <v>9</v>
      </c>
      <c r="P97" s="4">
        <v>637700</v>
      </c>
      <c r="Q97" s="4">
        <v>764200</v>
      </c>
      <c r="R97" s="5">
        <v>-0.01</v>
      </c>
      <c r="S97" s="4">
        <v>1477600</v>
      </c>
      <c r="T97" s="4">
        <f t="shared" ref="T97:T102" si="18">AVERAGE(S98:S107)</f>
        <v>2096712.6</v>
      </c>
      <c r="U97" s="4">
        <f t="shared" si="17"/>
        <v>971998</v>
      </c>
      <c r="V97" s="5">
        <v>0.02</v>
      </c>
    </row>
    <row r="98" spans="1:22" x14ac:dyDescent="0.2">
      <c r="A98" s="16" t="s">
        <v>174</v>
      </c>
      <c r="B98" s="4">
        <v>21400</v>
      </c>
      <c r="C98" s="4">
        <v>1200</v>
      </c>
      <c r="D98" s="4">
        <v>20200</v>
      </c>
      <c r="E98" s="4">
        <v>303020000</v>
      </c>
      <c r="F98" s="4">
        <f t="shared" si="15"/>
        <v>45930000</v>
      </c>
      <c r="K98" s="24">
        <f t="shared" si="16"/>
        <v>0</v>
      </c>
      <c r="L98" s="4">
        <v>1276</v>
      </c>
      <c r="M98" s="4">
        <v>925</v>
      </c>
      <c r="N98" s="4">
        <v>46</v>
      </c>
      <c r="O98" s="4">
        <v>25</v>
      </c>
      <c r="P98" s="4">
        <v>1851200</v>
      </c>
      <c r="Q98" s="4">
        <v>1256200</v>
      </c>
      <c r="R98" s="5">
        <v>1.7100000000000001E-2</v>
      </c>
      <c r="S98" s="4">
        <v>3183797</v>
      </c>
      <c r="T98" s="4">
        <f t="shared" si="18"/>
        <v>1824941.5</v>
      </c>
      <c r="U98" s="4">
        <f t="shared" si="17"/>
        <v>971998</v>
      </c>
      <c r="V98" s="5">
        <v>2.98E-2</v>
      </c>
    </row>
    <row r="99" spans="1:22" x14ac:dyDescent="0.2">
      <c r="A99" s="16" t="s">
        <v>164</v>
      </c>
      <c r="B99" s="4">
        <v>500</v>
      </c>
      <c r="C99" s="4">
        <v>300</v>
      </c>
      <c r="D99" s="4">
        <v>200</v>
      </c>
      <c r="E99" s="4">
        <v>2910000</v>
      </c>
      <c r="F99" s="4">
        <f t="shared" si="15"/>
        <v>-257090000</v>
      </c>
      <c r="K99" s="24">
        <f t="shared" si="16"/>
        <v>0</v>
      </c>
      <c r="L99" s="4">
        <v>481</v>
      </c>
      <c r="M99" s="4">
        <v>648</v>
      </c>
      <c r="N99" s="4">
        <v>9</v>
      </c>
      <c r="O99" s="4">
        <v>9</v>
      </c>
      <c r="P99" s="4">
        <v>543200</v>
      </c>
      <c r="Q99" s="4">
        <v>672300</v>
      </c>
      <c r="R99" s="5">
        <v>3.4999999999999996E-3</v>
      </c>
      <c r="S99" s="4">
        <v>1262847</v>
      </c>
      <c r="T99" s="4">
        <f t="shared" si="18"/>
        <v>2012306.3333333333</v>
      </c>
      <c r="U99" s="4">
        <f t="shared" si="17"/>
        <v>971998</v>
      </c>
      <c r="V99" s="5">
        <v>1.6899999999999998E-2</v>
      </c>
    </row>
    <row r="100" spans="1:22" x14ac:dyDescent="0.2">
      <c r="A100" s="16" t="s">
        <v>156</v>
      </c>
      <c r="B100" s="4">
        <v>29300</v>
      </c>
      <c r="C100" s="4">
        <v>200</v>
      </c>
      <c r="D100" s="4">
        <v>29100</v>
      </c>
      <c r="E100" s="4">
        <v>426850000</v>
      </c>
      <c r="F100" s="4">
        <f t="shared" si="15"/>
        <v>-260000000</v>
      </c>
      <c r="K100" s="24">
        <f t="shared" si="16"/>
        <v>0</v>
      </c>
      <c r="L100" s="4">
        <v>487</v>
      </c>
      <c r="M100" s="4">
        <v>717</v>
      </c>
      <c r="N100" s="4">
        <v>9</v>
      </c>
      <c r="O100" s="4">
        <v>34</v>
      </c>
      <c r="P100" s="4">
        <v>540900</v>
      </c>
      <c r="Q100" s="4">
        <v>1138000</v>
      </c>
      <c r="R100" s="5">
        <v>-1.3500000000000002E-2</v>
      </c>
      <c r="S100" s="4">
        <v>1679228</v>
      </c>
      <c r="T100" s="4">
        <f t="shared" si="18"/>
        <v>2178845.5</v>
      </c>
      <c r="U100" s="4">
        <f t="shared" si="17"/>
        <v>971998</v>
      </c>
      <c r="V100" s="5">
        <v>2.0199999999999999E-2</v>
      </c>
    </row>
    <row r="101" spans="1:22" x14ac:dyDescent="0.2">
      <c r="A101" s="16" t="s">
        <v>155</v>
      </c>
      <c r="B101" s="4">
        <v>3500</v>
      </c>
      <c r="C101" s="4">
        <v>53400</v>
      </c>
      <c r="D101" s="4">
        <v>-49900</v>
      </c>
      <c r="E101" s="4">
        <v>-735930000</v>
      </c>
      <c r="F101" s="4">
        <f t="shared" si="15"/>
        <v>-686850000</v>
      </c>
      <c r="K101" s="24">
        <f t="shared" si="16"/>
        <v>0</v>
      </c>
      <c r="L101" s="4">
        <v>1561</v>
      </c>
      <c r="M101" s="4">
        <v>775</v>
      </c>
      <c r="N101" s="4">
        <v>46</v>
      </c>
      <c r="O101" s="4">
        <v>32</v>
      </c>
      <c r="P101" s="4">
        <v>2086000</v>
      </c>
      <c r="Q101" s="4">
        <v>1168000</v>
      </c>
      <c r="R101" s="5">
        <v>2.7799999999999998E-2</v>
      </c>
      <c r="S101" s="4">
        <v>3385693</v>
      </c>
      <c r="T101" s="4">
        <f t="shared" si="18"/>
        <v>971998</v>
      </c>
      <c r="U101" s="4">
        <f t="shared" si="17"/>
        <v>971998</v>
      </c>
      <c r="V101" s="5">
        <v>4.6900000000000004E-2</v>
      </c>
    </row>
    <row r="102" spans="1:22" x14ac:dyDescent="0.2">
      <c r="A102" s="16" t="s">
        <v>154</v>
      </c>
      <c r="B102" s="4">
        <v>12600</v>
      </c>
      <c r="C102" s="4">
        <v>9200</v>
      </c>
      <c r="D102" s="4">
        <v>3400</v>
      </c>
      <c r="E102" s="4">
        <v>49080000</v>
      </c>
      <c r="F102" s="4">
        <f t="shared" si="15"/>
        <v>49080000</v>
      </c>
      <c r="K102" s="24">
        <f t="shared" si="16"/>
        <v>0</v>
      </c>
      <c r="L102" s="4">
        <v>316</v>
      </c>
      <c r="M102" s="4">
        <v>460</v>
      </c>
      <c r="N102" s="4">
        <v>3</v>
      </c>
      <c r="O102" s="4">
        <v>11</v>
      </c>
      <c r="P102" s="4">
        <v>346600</v>
      </c>
      <c r="Q102" s="4">
        <v>564700</v>
      </c>
      <c r="R102" s="5">
        <v>3.4999999999999996E-3</v>
      </c>
      <c r="S102" s="4">
        <v>971998</v>
      </c>
      <c r="T102" s="4" t="e">
        <f t="shared" si="18"/>
        <v>#DIV/0!</v>
      </c>
      <c r="U102" s="4">
        <f t="shared" si="17"/>
        <v>0</v>
      </c>
      <c r="V102" s="5">
        <v>2.07E-2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3379-0FE2-4B48-BAF1-278AF615D58C}">
  <sheetPr codeName="Sheet68"/>
  <dimension ref="A1:V258"/>
  <sheetViews>
    <sheetView topLeftCell="D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3.1640625"/>
    <col min="3" max="3" customWidth="true" width="13.5"/>
    <col min="4" max="4" customWidth="true" width="14.1640625"/>
    <col min="5" max="5" customWidth="true" width="16.1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312">
        <v>344</v>
      </c>
      <c r="B3" t="n" s="3313">
        <v>68400.0</v>
      </c>
      <c r="C3" t="n" s="3314">
        <v>194100.0</v>
      </c>
      <c r="D3" t="n" s="3315">
        <v>-125700.0</v>
      </c>
      <c r="E3" t="n" s="3316">
        <v>-4.065440214E9</v>
      </c>
      <c r="G3" t="n" s="3302">
        <v>0.0</v>
      </c>
      <c r="H3" t="n" s="3303">
        <v>0.0</v>
      </c>
      <c r="I3" t="n" s="3304">
        <v>0.0</v>
      </c>
      <c r="J3" t="n" s="3305">
        <v>0.0</v>
      </c>
      <c r="L3" t="n" s="3306">
        <v>200.0</v>
      </c>
      <c r="M3" t="n" s="3307">
        <v>226.0</v>
      </c>
      <c r="N3" t="n" s="3308">
        <v>28.0</v>
      </c>
      <c r="O3" t="n" s="3309">
        <v>42.0</v>
      </c>
      <c r="P3" t="n" s="3310">
        <v>355400.0</v>
      </c>
      <c r="Q3" t="n" s="3311">
        <v>725400.0</v>
      </c>
      <c r="R3" t="n" s="3300">
        <v>-0.0123</v>
      </c>
      <c r="S3" t="n" s="3299">
        <v>1091400.0</v>
      </c>
      <c r="V3" t="n" s="3301">
        <v>0.0335</v>
      </c>
    </row>
    <row r="4">
      <c r="A4" t="s" s="1245">
        <v>343</v>
      </c>
      <c r="B4" t="n" s="1246">
        <v>77300.0</v>
      </c>
      <c r="C4" t="n" s="1247">
        <v>98800.0</v>
      </c>
      <c r="D4" t="n" s="1248">
        <v>-21500.0</v>
      </c>
      <c r="E4" t="n" s="1249">
        <v>-6.963689E8</v>
      </c>
      <c r="G4" t="n" s="1235">
        <v>0.0</v>
      </c>
      <c r="H4" t="n" s="1236">
        <v>0.0</v>
      </c>
      <c r="I4" t="n" s="1237">
        <v>0.0</v>
      </c>
      <c r="J4" t="n" s="1238">
        <v>0.0</v>
      </c>
      <c r="L4" t="n" s="1239">
        <v>493.0</v>
      </c>
      <c r="M4" t="n" s="1240">
        <v>356.0</v>
      </c>
      <c r="N4" t="n" s="1241">
        <v>65.0</v>
      </c>
      <c r="O4" t="n" s="1242">
        <v>80.0</v>
      </c>
      <c r="P4" t="n" s="1243">
        <v>740200.0</v>
      </c>
      <c r="Q4" t="n" s="1244">
        <v>794800.0</v>
      </c>
      <c r="R4" t="n" s="1233">
        <v>-0.0152</v>
      </c>
      <c r="S4" t="n" s="1232">
        <v>1591800.0</v>
      </c>
      <c r="V4" t="n" s="1234">
        <v>0.0509</v>
      </c>
    </row>
    <row r="5" spans="1:22" x14ac:dyDescent="0.2">
      <c r="A5" s="16" t="s">
        <v>342</v>
      </c>
      <c r="B5" s="4">
        <v>93300</v>
      </c>
      <c r="C5" s="4">
        <v>49200</v>
      </c>
      <c r="D5" s="4">
        <v>44100</v>
      </c>
      <c r="E5" s="4">
        <v>1482971830</v>
      </c>
      <c r="F5" s="4">
        <f t="shared" ref="F5:F46" si="0">E5+F6</f>
        <v>95678909861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-3152280000</v>
      </c>
      <c r="L5" s="4">
        <v>312</v>
      </c>
      <c r="M5" s="4">
        <v>373</v>
      </c>
      <c r="N5" s="4">
        <v>50</v>
      </c>
      <c r="O5" s="4">
        <v>83</v>
      </c>
      <c r="P5" s="4">
        <v>593400</v>
      </c>
      <c r="Q5" s="4">
        <v>882200</v>
      </c>
      <c r="R5" s="5">
        <v>-2.7000000000000003E-2</v>
      </c>
      <c r="S5" s="4">
        <v>1581200</v>
      </c>
      <c r="T5" s="4">
        <f t="shared" ref="T5:T73" si="2">AVERAGE(S6:S15)</f>
        <v>1657780</v>
      </c>
      <c r="U5" s="4">
        <f t="shared" ref="U5:U46" si="3">MIN(S6:S10)</f>
        <v>1509200</v>
      </c>
      <c r="V5" s="5">
        <v>6.2899999999999998E-2</v>
      </c>
    </row>
    <row r="6" spans="1:22" x14ac:dyDescent="0.2">
      <c r="A6" s="16" t="s">
        <v>341</v>
      </c>
      <c r="B6" s="4">
        <v>26800</v>
      </c>
      <c r="C6" s="4">
        <v>96700</v>
      </c>
      <c r="D6" s="4">
        <v>-69900</v>
      </c>
      <c r="E6" s="4">
        <v>-2373900708</v>
      </c>
      <c r="F6" s="4">
        <f t="shared" si="0"/>
        <v>94195938031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-3152280000</v>
      </c>
      <c r="L6" s="4">
        <v>367</v>
      </c>
      <c r="M6" s="4">
        <v>336</v>
      </c>
      <c r="N6" s="4">
        <v>70</v>
      </c>
      <c r="O6" s="4">
        <v>65</v>
      </c>
      <c r="P6" s="4">
        <v>848600</v>
      </c>
      <c r="Q6" s="4">
        <v>641700</v>
      </c>
      <c r="R6" s="5">
        <v>3.0200000000000001E-2</v>
      </c>
      <c r="S6" s="4">
        <v>1509200</v>
      </c>
      <c r="T6" s="4">
        <f t="shared" si="2"/>
        <v>1559230</v>
      </c>
      <c r="U6" s="4">
        <f t="shared" si="3"/>
        <v>1637900</v>
      </c>
      <c r="V6" s="5">
        <v>6.8000000000000005E-2</v>
      </c>
    </row>
    <row r="7" spans="1:22" x14ac:dyDescent="0.2">
      <c r="A7" s="16" t="s">
        <v>340</v>
      </c>
      <c r="B7" s="4">
        <v>75100</v>
      </c>
      <c r="C7" s="4">
        <v>64300</v>
      </c>
      <c r="D7" s="4">
        <v>10800</v>
      </c>
      <c r="E7" s="4">
        <v>355963358</v>
      </c>
      <c r="F7" s="4">
        <f t="shared" si="0"/>
        <v>96569838739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-3152280000</v>
      </c>
      <c r="L7" s="4">
        <v>486</v>
      </c>
      <c r="M7" s="4">
        <v>358</v>
      </c>
      <c r="N7" s="4">
        <v>65</v>
      </c>
      <c r="O7" s="4">
        <v>63</v>
      </c>
      <c r="P7" s="4">
        <v>828500</v>
      </c>
      <c r="Q7" s="4">
        <v>704500</v>
      </c>
      <c r="R7" s="5">
        <v>5.0700000000000002E-2</v>
      </c>
      <c r="S7" s="4">
        <v>1637900</v>
      </c>
      <c r="T7" s="4">
        <f t="shared" si="2"/>
        <v>1434180</v>
      </c>
      <c r="U7" s="4">
        <f t="shared" si="3"/>
        <v>691900</v>
      </c>
      <c r="V7" s="5">
        <v>7.6499999999999999E-2</v>
      </c>
    </row>
    <row r="8" spans="1:22" x14ac:dyDescent="0.2">
      <c r="A8" s="16" t="s">
        <v>339</v>
      </c>
      <c r="B8" s="4">
        <v>52100</v>
      </c>
      <c r="C8" s="4">
        <v>48800</v>
      </c>
      <c r="D8" s="4">
        <v>3300</v>
      </c>
      <c r="E8" s="4">
        <v>107557916</v>
      </c>
      <c r="F8" s="4">
        <f t="shared" si="0"/>
        <v>96213875381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-3152280000</v>
      </c>
      <c r="L8" s="4">
        <v>577</v>
      </c>
      <c r="M8" s="4">
        <v>517</v>
      </c>
      <c r="N8" s="4">
        <v>76</v>
      </c>
      <c r="O8" s="4">
        <v>117</v>
      </c>
      <c r="P8" s="4">
        <v>956500</v>
      </c>
      <c r="Q8" s="4">
        <v>1481100</v>
      </c>
      <c r="R8" s="5">
        <v>-9.8100000000000007E-2</v>
      </c>
      <c r="S8" s="4">
        <v>2488000</v>
      </c>
      <c r="T8" s="4">
        <f t="shared" si="2"/>
        <v>1221570</v>
      </c>
      <c r="U8" s="4">
        <f t="shared" si="3"/>
        <v>691900</v>
      </c>
      <c r="V8" s="5">
        <v>9.8000000000000004E-2</v>
      </c>
    </row>
    <row r="9" spans="1:22" x14ac:dyDescent="0.2">
      <c r="A9" s="16" t="s">
        <v>338</v>
      </c>
      <c r="B9" s="4">
        <v>156100</v>
      </c>
      <c r="C9" s="4">
        <v>58500</v>
      </c>
      <c r="D9" s="4">
        <v>97600</v>
      </c>
      <c r="E9" s="4">
        <v>3299128037</v>
      </c>
      <c r="F9" s="4">
        <f t="shared" si="0"/>
        <v>96106317465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-3152280000</v>
      </c>
      <c r="L9" s="4">
        <v>428</v>
      </c>
      <c r="M9" s="4">
        <v>421</v>
      </c>
      <c r="N9" s="4">
        <v>72</v>
      </c>
      <c r="O9" s="4">
        <v>72</v>
      </c>
      <c r="P9" s="4">
        <v>819300</v>
      </c>
      <c r="Q9" s="4">
        <v>793100</v>
      </c>
      <c r="R9" s="5">
        <v>2.6699999999999998E-2</v>
      </c>
      <c r="S9" s="4">
        <v>1680200</v>
      </c>
      <c r="T9" s="4">
        <f t="shared" si="2"/>
        <v>1105790</v>
      </c>
      <c r="U9" s="4">
        <f t="shared" si="3"/>
        <v>691900</v>
      </c>
      <c r="V9" s="5">
        <v>0.1166</v>
      </c>
    </row>
    <row r="10" spans="1:22" x14ac:dyDescent="0.2">
      <c r="A10" s="16" t="s">
        <v>337</v>
      </c>
      <c r="B10" s="4">
        <v>20900</v>
      </c>
      <c r="C10" s="4">
        <v>22680</v>
      </c>
      <c r="D10" s="4">
        <v>-1780</v>
      </c>
      <c r="E10" s="4">
        <v>-59799022</v>
      </c>
      <c r="F10" s="4">
        <f t="shared" si="0"/>
        <v>92807189428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-3152280000</v>
      </c>
      <c r="L10" s="4">
        <v>517</v>
      </c>
      <c r="M10" s="4">
        <v>636</v>
      </c>
      <c r="N10" s="4">
        <v>120</v>
      </c>
      <c r="O10" s="4">
        <v>143</v>
      </c>
      <c r="P10" s="4">
        <v>1773200</v>
      </c>
      <c r="Q10" s="4">
        <v>1664800</v>
      </c>
      <c r="R10" s="5">
        <v>9.7500000000000003E-2</v>
      </c>
      <c r="S10" s="4">
        <v>3461500</v>
      </c>
      <c r="T10" s="4">
        <f t="shared" si="2"/>
        <v>801890</v>
      </c>
      <c r="U10" s="4">
        <f t="shared" si="3"/>
        <v>372300</v>
      </c>
      <c r="V10" s="5">
        <v>8.2899999999999988E-2</v>
      </c>
    </row>
    <row r="11" spans="1:22" x14ac:dyDescent="0.2">
      <c r="A11" s="16" t="s">
        <v>336</v>
      </c>
      <c r="B11" s="4">
        <v>132600</v>
      </c>
      <c r="C11" s="4">
        <v>85600</v>
      </c>
      <c r="D11" s="4">
        <v>47000</v>
      </c>
      <c r="E11" s="4">
        <v>1379737653</v>
      </c>
      <c r="F11" s="4">
        <f t="shared" si="0"/>
        <v>92866988450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-3152280000</v>
      </c>
      <c r="L11" s="4">
        <v>517</v>
      </c>
      <c r="M11" s="4">
        <v>426</v>
      </c>
      <c r="N11" s="4">
        <v>127</v>
      </c>
      <c r="O11" s="4">
        <v>92</v>
      </c>
      <c r="P11" s="4">
        <v>1546200</v>
      </c>
      <c r="Q11" s="4">
        <v>1008500</v>
      </c>
      <c r="R11" s="5">
        <v>0.10009999999999999</v>
      </c>
      <c r="S11" s="4">
        <v>2770300</v>
      </c>
      <c r="T11" s="4">
        <f t="shared" si="2"/>
        <v>567460</v>
      </c>
      <c r="U11" s="4">
        <f t="shared" si="3"/>
        <v>372300</v>
      </c>
      <c r="V11" s="5">
        <v>0.1007</v>
      </c>
    </row>
    <row r="12" spans="1:22" x14ac:dyDescent="0.2">
      <c r="A12" s="16" t="s">
        <v>335</v>
      </c>
      <c r="B12" s="4">
        <v>0</v>
      </c>
      <c r="C12" s="4">
        <v>42320</v>
      </c>
      <c r="D12" s="4">
        <v>-42320</v>
      </c>
      <c r="E12" s="4">
        <v>-1198983279</v>
      </c>
      <c r="F12" s="4">
        <f t="shared" si="0"/>
        <v>91487250797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-3152280000</v>
      </c>
      <c r="L12" s="4">
        <v>157</v>
      </c>
      <c r="M12" s="4">
        <v>172</v>
      </c>
      <c r="N12" s="4">
        <v>16</v>
      </c>
      <c r="O12" s="4">
        <v>42</v>
      </c>
      <c r="P12" s="4">
        <v>224900</v>
      </c>
      <c r="Q12" s="4">
        <v>449200</v>
      </c>
      <c r="R12" s="5">
        <v>-1.0700000000000001E-2</v>
      </c>
      <c r="S12" s="4">
        <v>691900</v>
      </c>
      <c r="T12" s="4">
        <f t="shared" si="2"/>
        <v>546410</v>
      </c>
      <c r="U12" s="4">
        <f t="shared" si="3"/>
        <v>372300</v>
      </c>
      <c r="V12" s="5">
        <v>2.4399999999999998E-2</v>
      </c>
    </row>
    <row r="13" spans="1:22" x14ac:dyDescent="0.2">
      <c r="A13" s="16" t="s">
        <v>333</v>
      </c>
      <c r="B13" s="4">
        <v>26000</v>
      </c>
      <c r="C13" s="4">
        <v>16100</v>
      </c>
      <c r="D13" s="4">
        <v>9900</v>
      </c>
      <c r="E13" s="4">
        <v>275270386</v>
      </c>
      <c r="F13" s="4">
        <f t="shared" si="0"/>
        <v>92686234076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-3152280000</v>
      </c>
      <c r="L13" s="4">
        <v>223</v>
      </c>
      <c r="M13" s="4">
        <v>185</v>
      </c>
      <c r="N13" s="4">
        <v>47</v>
      </c>
      <c r="O13" s="4">
        <v>27</v>
      </c>
      <c r="P13" s="4">
        <v>573800</v>
      </c>
      <c r="Q13" s="4">
        <v>382900</v>
      </c>
      <c r="R13" s="5">
        <v>3.6699999999999997E-2</v>
      </c>
      <c r="S13" s="4">
        <v>960800</v>
      </c>
      <c r="T13" s="4">
        <f t="shared" si="2"/>
        <v>484220</v>
      </c>
      <c r="U13" s="4">
        <f t="shared" si="3"/>
        <v>361900</v>
      </c>
      <c r="V13" s="5">
        <v>3.8800000000000001E-2</v>
      </c>
    </row>
    <row r="14" spans="1:22" x14ac:dyDescent="0.2">
      <c r="A14" s="16" t="s">
        <v>332</v>
      </c>
      <c r="B14" s="4">
        <v>91800</v>
      </c>
      <c r="C14" s="4">
        <v>1300</v>
      </c>
      <c r="D14" s="4">
        <v>90500</v>
      </c>
      <c r="E14" s="4">
        <v>2456564324</v>
      </c>
      <c r="F14" s="4">
        <f t="shared" si="0"/>
        <v>92410963690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-3152280000</v>
      </c>
      <c r="L14" s="4">
        <v>155</v>
      </c>
      <c r="M14" s="4">
        <v>196</v>
      </c>
      <c r="N14" s="4">
        <v>32</v>
      </c>
      <c r="O14" s="4">
        <v>29</v>
      </c>
      <c r="P14" s="4">
        <v>424600</v>
      </c>
      <c r="Q14" s="4">
        <v>573900</v>
      </c>
      <c r="R14" s="5">
        <v>3.4099999999999998E-2</v>
      </c>
      <c r="S14" s="4">
        <v>1005700</v>
      </c>
      <c r="T14" s="4">
        <f t="shared" si="2"/>
        <v>418540</v>
      </c>
      <c r="U14" s="4">
        <f t="shared" si="3"/>
        <v>361900</v>
      </c>
      <c r="V14" s="5">
        <v>2.5600000000000001E-2</v>
      </c>
    </row>
    <row r="15" spans="1:22" x14ac:dyDescent="0.2">
      <c r="A15" s="16" t="s">
        <v>331</v>
      </c>
      <c r="B15" s="4">
        <v>34500</v>
      </c>
      <c r="C15" s="4">
        <v>2600</v>
      </c>
      <c r="D15" s="4">
        <v>31900</v>
      </c>
      <c r="E15" s="4">
        <v>842679242</v>
      </c>
      <c r="F15" s="4">
        <f t="shared" si="0"/>
        <v>89954399366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-3152280000</v>
      </c>
      <c r="L15" s="4">
        <v>82</v>
      </c>
      <c r="M15" s="4">
        <v>101</v>
      </c>
      <c r="N15" s="4">
        <v>13</v>
      </c>
      <c r="O15" s="4">
        <v>12</v>
      </c>
      <c r="P15" s="4">
        <v>167000</v>
      </c>
      <c r="Q15" s="4">
        <v>191500</v>
      </c>
      <c r="R15" s="5">
        <v>3.9000000000000003E-3</v>
      </c>
      <c r="S15" s="4">
        <v>372300</v>
      </c>
      <c r="T15" s="4">
        <f t="shared" si="2"/>
        <v>433760</v>
      </c>
      <c r="U15" s="4">
        <f t="shared" si="3"/>
        <v>361900</v>
      </c>
      <c r="V15" s="5">
        <v>1.8799999999999997E-2</v>
      </c>
    </row>
    <row r="16" spans="1:22" x14ac:dyDescent="0.2">
      <c r="A16" s="16" t="s">
        <v>330</v>
      </c>
      <c r="B16" s="4">
        <v>4600</v>
      </c>
      <c r="C16" s="4">
        <v>2700</v>
      </c>
      <c r="D16" s="4">
        <v>1900</v>
      </c>
      <c r="E16" s="4">
        <v>50200380</v>
      </c>
      <c r="F16" s="4">
        <f t="shared" si="0"/>
        <v>89111720124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-3152280000</v>
      </c>
      <c r="L16" s="4">
        <v>95</v>
      </c>
      <c r="M16" s="4">
        <v>97</v>
      </c>
      <c r="N16" s="4">
        <v>19</v>
      </c>
      <c r="O16" s="4">
        <v>24</v>
      </c>
      <c r="P16" s="4">
        <v>257300</v>
      </c>
      <c r="Q16" s="4">
        <v>254000</v>
      </c>
      <c r="R16" s="5">
        <v>7.7000000000000002E-3</v>
      </c>
      <c r="S16" s="4">
        <v>523700</v>
      </c>
      <c r="T16" s="4">
        <f t="shared" si="2"/>
        <v>440610</v>
      </c>
      <c r="U16" s="4">
        <f t="shared" si="3"/>
        <v>361900</v>
      </c>
      <c r="V16" s="5">
        <v>0.03</v>
      </c>
    </row>
    <row r="17" spans="1:22" x14ac:dyDescent="0.2">
      <c r="A17" s="16" t="s">
        <v>329</v>
      </c>
      <c r="B17" s="4">
        <v>7800</v>
      </c>
      <c r="C17" s="4">
        <v>24600</v>
      </c>
      <c r="D17" s="4">
        <v>-16800</v>
      </c>
      <c r="E17" s="4">
        <v>-437986061</v>
      </c>
      <c r="F17" s="4">
        <f t="shared" si="0"/>
        <v>89061519744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-3152280000</v>
      </c>
      <c r="L17" s="4">
        <v>79</v>
      </c>
      <c r="M17" s="4">
        <v>89</v>
      </c>
      <c r="N17" s="4">
        <v>6</v>
      </c>
      <c r="O17" s="4">
        <v>20</v>
      </c>
      <c r="P17" s="4">
        <v>132400</v>
      </c>
      <c r="Q17" s="4">
        <v>247500</v>
      </c>
      <c r="R17" s="5">
        <v>-7.6E-3</v>
      </c>
      <c r="S17" s="4">
        <v>387400</v>
      </c>
      <c r="T17" s="4">
        <f t="shared" si="2"/>
        <v>448470</v>
      </c>
      <c r="U17" s="4">
        <f t="shared" si="3"/>
        <v>361900</v>
      </c>
      <c r="V17" s="5">
        <v>2.2799999999999997E-2</v>
      </c>
    </row>
    <row r="18" spans="1:22" x14ac:dyDescent="0.2">
      <c r="A18" s="16" t="s">
        <v>328</v>
      </c>
      <c r="B18" s="4">
        <v>0</v>
      </c>
      <c r="C18" s="4">
        <v>17300</v>
      </c>
      <c r="D18" s="4">
        <v>-17300</v>
      </c>
      <c r="E18" s="4">
        <v>-454066441</v>
      </c>
      <c r="F18" s="4">
        <f t="shared" si="0"/>
        <v>89499505805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-3152280000</v>
      </c>
      <c r="L18" s="4">
        <v>82</v>
      </c>
      <c r="M18" s="4">
        <v>109</v>
      </c>
      <c r="N18" s="4">
        <v>11</v>
      </c>
      <c r="O18" s="4">
        <v>14</v>
      </c>
      <c r="P18" s="4">
        <v>147200</v>
      </c>
      <c r="Q18" s="4">
        <v>191700</v>
      </c>
      <c r="R18" s="5">
        <v>7.7000000000000002E-3</v>
      </c>
      <c r="S18" s="4">
        <v>361900</v>
      </c>
      <c r="T18" s="4">
        <f t="shared" si="2"/>
        <v>492560</v>
      </c>
      <c r="U18" s="4">
        <f t="shared" si="3"/>
        <v>338900</v>
      </c>
      <c r="V18" s="5">
        <v>4.0899999999999999E-2</v>
      </c>
    </row>
    <row r="19" spans="1:22" x14ac:dyDescent="0.2">
      <c r="A19" s="16" t="s">
        <v>327</v>
      </c>
      <c r="B19" s="4">
        <v>19100</v>
      </c>
      <c r="C19" s="4">
        <v>33000</v>
      </c>
      <c r="D19" s="4">
        <v>-13900</v>
      </c>
      <c r="E19" s="4">
        <v>-365952622</v>
      </c>
      <c r="F19" s="4">
        <f t="shared" si="0"/>
        <v>89953572246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-3152280000</v>
      </c>
      <c r="L19" s="4">
        <v>97</v>
      </c>
      <c r="M19" s="4">
        <v>131</v>
      </c>
      <c r="N19" s="4">
        <v>17</v>
      </c>
      <c r="O19" s="4">
        <v>26</v>
      </c>
      <c r="P19" s="4">
        <v>219000</v>
      </c>
      <c r="Q19" s="4">
        <v>299000</v>
      </c>
      <c r="R19" s="5">
        <v>0</v>
      </c>
      <c r="S19" s="4">
        <v>522400</v>
      </c>
      <c r="T19" s="4">
        <f t="shared" si="2"/>
        <v>479540</v>
      </c>
      <c r="U19" s="4">
        <f t="shared" si="3"/>
        <v>338900</v>
      </c>
      <c r="V19" s="5">
        <v>3.3399999999999999E-2</v>
      </c>
    </row>
    <row r="20" spans="1:22" x14ac:dyDescent="0.2">
      <c r="A20" s="16" t="s">
        <v>326</v>
      </c>
      <c r="B20" s="4">
        <v>6400</v>
      </c>
      <c r="C20" s="4">
        <v>6100</v>
      </c>
      <c r="D20" s="4">
        <v>300</v>
      </c>
      <c r="E20" s="4">
        <v>7837612</v>
      </c>
      <c r="F20" s="4">
        <f t="shared" si="0"/>
        <v>90319524868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-3152280000</v>
      </c>
      <c r="L20" s="4">
        <v>97</v>
      </c>
      <c r="M20" s="4">
        <v>138</v>
      </c>
      <c r="N20" s="4">
        <v>8</v>
      </c>
      <c r="O20" s="4">
        <v>19</v>
      </c>
      <c r="P20" s="4">
        <v>131800</v>
      </c>
      <c r="Q20" s="4">
        <v>266800</v>
      </c>
      <c r="R20" s="5">
        <v>-7.6E-3</v>
      </c>
      <c r="S20" s="4">
        <v>422500</v>
      </c>
      <c r="T20" s="4">
        <f t="shared" si="2"/>
        <v>533890</v>
      </c>
      <c r="U20" s="4">
        <f t="shared" si="3"/>
        <v>338900</v>
      </c>
      <c r="V20" s="5">
        <v>2.6499999999999999E-2</v>
      </c>
    </row>
    <row r="21" spans="1:22" x14ac:dyDescent="0.2">
      <c r="A21" s="16" t="s">
        <v>325</v>
      </c>
      <c r="B21" s="4">
        <v>49200</v>
      </c>
      <c r="C21" s="4">
        <v>2900</v>
      </c>
      <c r="D21" s="4">
        <v>46300</v>
      </c>
      <c r="E21" s="4">
        <v>1211826420</v>
      </c>
      <c r="F21" s="4">
        <f t="shared" si="0"/>
        <v>90311687256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-3152280000</v>
      </c>
      <c r="L21" s="4">
        <v>101</v>
      </c>
      <c r="M21" s="4">
        <v>101</v>
      </c>
      <c r="N21" s="4">
        <v>13</v>
      </c>
      <c r="O21" s="4">
        <v>22</v>
      </c>
      <c r="P21" s="4">
        <v>174600</v>
      </c>
      <c r="Q21" s="4">
        <v>245300</v>
      </c>
      <c r="R21" s="5">
        <v>1.1599999999999999E-2</v>
      </c>
      <c r="S21" s="4">
        <v>426000</v>
      </c>
      <c r="T21" s="4">
        <f t="shared" si="2"/>
        <v>571990</v>
      </c>
      <c r="U21" s="4">
        <f t="shared" si="3"/>
        <v>338900</v>
      </c>
      <c r="V21" s="5">
        <v>2.2700000000000001E-2</v>
      </c>
    </row>
    <row r="22" spans="1:22" x14ac:dyDescent="0.2">
      <c r="A22" s="16" t="s">
        <v>324</v>
      </c>
      <c r="B22" s="4">
        <v>44100</v>
      </c>
      <c r="C22" s="4">
        <v>0</v>
      </c>
      <c r="D22" s="4">
        <v>44100</v>
      </c>
      <c r="E22" s="4">
        <v>1145549258</v>
      </c>
      <c r="F22" s="4">
        <f t="shared" si="0"/>
        <v>89099860836</v>
      </c>
      <c r="K22" s="24">
        <f t="shared" si="1"/>
        <v>-3152280000</v>
      </c>
      <c r="L22" s="4">
        <v>124</v>
      </c>
      <c r="M22" s="4">
        <v>93</v>
      </c>
      <c r="N22" s="4">
        <v>19</v>
      </c>
      <c r="O22" s="4">
        <v>12</v>
      </c>
      <c r="P22" s="4">
        <v>223200</v>
      </c>
      <c r="Q22" s="4">
        <v>238600</v>
      </c>
      <c r="R22" s="5">
        <v>1.9699999999999999E-2</v>
      </c>
      <c r="S22" s="4">
        <v>481400</v>
      </c>
      <c r="T22" s="4">
        <f t="shared" si="2"/>
        <v>618950</v>
      </c>
      <c r="U22" s="4">
        <f t="shared" si="3"/>
        <v>338900</v>
      </c>
      <c r="V22" s="5">
        <v>2.3E-2</v>
      </c>
    </row>
    <row r="23" spans="1:22" x14ac:dyDescent="0.2">
      <c r="A23" s="16" t="s">
        <v>323</v>
      </c>
      <c r="B23" s="4">
        <v>3900</v>
      </c>
      <c r="C23" s="4">
        <v>7300</v>
      </c>
      <c r="D23" s="4">
        <v>-3400</v>
      </c>
      <c r="E23" s="4">
        <v>-87527577</v>
      </c>
      <c r="F23" s="4">
        <f t="shared" si="0"/>
        <v>87954311578</v>
      </c>
      <c r="K23" s="24">
        <f t="shared" si="1"/>
        <v>-3152280000</v>
      </c>
      <c r="L23" s="4">
        <v>88</v>
      </c>
      <c r="M23" s="4">
        <v>94</v>
      </c>
      <c r="N23" s="4">
        <v>3</v>
      </c>
      <c r="O23" s="4">
        <v>17</v>
      </c>
      <c r="P23" s="4">
        <v>86400</v>
      </c>
      <c r="Q23" s="4">
        <v>237200</v>
      </c>
      <c r="R23" s="5">
        <v>0</v>
      </c>
      <c r="S23" s="4">
        <v>338900</v>
      </c>
      <c r="T23" s="4">
        <f t="shared" si="2"/>
        <v>680590</v>
      </c>
      <c r="U23" s="4">
        <f t="shared" si="3"/>
        <v>348900</v>
      </c>
      <c r="V23" s="5">
        <v>8.6099999999999996E-2</v>
      </c>
    </row>
    <row r="24" spans="1:22" x14ac:dyDescent="0.2">
      <c r="A24" s="16" t="s">
        <v>322</v>
      </c>
      <c r="B24" s="4">
        <v>9100</v>
      </c>
      <c r="C24" s="4">
        <v>34900</v>
      </c>
      <c r="D24" s="4">
        <v>-25800</v>
      </c>
      <c r="E24" s="4">
        <v>-656503887</v>
      </c>
      <c r="F24" s="4">
        <f t="shared" si="0"/>
        <v>88041839155</v>
      </c>
      <c r="K24" s="24">
        <f t="shared" si="1"/>
        <v>-3152280000</v>
      </c>
      <c r="L24" s="4">
        <v>96</v>
      </c>
      <c r="M24" s="4">
        <v>93</v>
      </c>
      <c r="N24" s="4">
        <v>9</v>
      </c>
      <c r="O24" s="4">
        <v>16</v>
      </c>
      <c r="P24" s="4">
        <v>138600</v>
      </c>
      <c r="Q24" s="4">
        <v>203400</v>
      </c>
      <c r="R24" s="5">
        <v>-3.9000000000000003E-3</v>
      </c>
      <c r="S24" s="4">
        <v>348900</v>
      </c>
      <c r="T24" s="4">
        <f t="shared" si="2"/>
        <v>699290</v>
      </c>
      <c r="U24" s="4">
        <f t="shared" si="3"/>
        <v>392200</v>
      </c>
      <c r="V24" s="5">
        <v>1.95E-2</v>
      </c>
    </row>
    <row r="25" spans="1:22" x14ac:dyDescent="0.2">
      <c r="A25" s="16" t="s">
        <v>321</v>
      </c>
      <c r="B25" s="4">
        <v>300</v>
      </c>
      <c r="C25" s="4">
        <v>5200</v>
      </c>
      <c r="D25" s="4">
        <v>-4900</v>
      </c>
      <c r="E25" s="4">
        <v>-126786309</v>
      </c>
      <c r="F25" s="4">
        <f t="shared" si="0"/>
        <v>88698343042</v>
      </c>
      <c r="K25" s="24">
        <f t="shared" si="1"/>
        <v>-3152280000</v>
      </c>
      <c r="L25" s="4">
        <v>100</v>
      </c>
      <c r="M25" s="4">
        <v>129</v>
      </c>
      <c r="N25" s="4">
        <v>18</v>
      </c>
      <c r="O25" s="4">
        <v>19</v>
      </c>
      <c r="P25" s="4">
        <v>248500</v>
      </c>
      <c r="Q25" s="4">
        <v>274000</v>
      </c>
      <c r="R25" s="5">
        <v>-7.8000000000000005E-3</v>
      </c>
      <c r="S25" s="4">
        <v>524500</v>
      </c>
      <c r="T25" s="4">
        <f t="shared" si="2"/>
        <v>683160</v>
      </c>
      <c r="U25" s="4">
        <f t="shared" si="3"/>
        <v>392200</v>
      </c>
      <c r="V25" s="5">
        <v>3.78E-2</v>
      </c>
    </row>
    <row r="26" spans="1:22" x14ac:dyDescent="0.2">
      <c r="A26" s="16" t="s">
        <v>320</v>
      </c>
      <c r="B26" s="4">
        <v>85300</v>
      </c>
      <c r="C26" s="4">
        <v>21500</v>
      </c>
      <c r="D26" s="4">
        <v>63800</v>
      </c>
      <c r="E26" s="4">
        <v>1649052239</v>
      </c>
      <c r="F26" s="4">
        <f t="shared" si="0"/>
        <v>88825129351</v>
      </c>
      <c r="K26" s="24">
        <f t="shared" si="1"/>
        <v>-3152280000</v>
      </c>
      <c r="L26" s="4">
        <v>118</v>
      </c>
      <c r="M26" s="4">
        <v>144</v>
      </c>
      <c r="N26" s="4">
        <v>24</v>
      </c>
      <c r="O26" s="4">
        <v>19</v>
      </c>
      <c r="P26" s="4">
        <v>329200</v>
      </c>
      <c r="Q26" s="4">
        <v>251000</v>
      </c>
      <c r="R26" s="5">
        <v>1.18E-2</v>
      </c>
      <c r="S26" s="4">
        <v>592200</v>
      </c>
      <c r="T26" s="4">
        <f t="shared" si="2"/>
        <v>676570</v>
      </c>
      <c r="U26" s="4">
        <f t="shared" si="3"/>
        <v>392200</v>
      </c>
      <c r="V26" s="5">
        <v>4.1900000000000007E-2</v>
      </c>
    </row>
    <row r="27" spans="1:22" x14ac:dyDescent="0.2">
      <c r="A27" s="16" t="s">
        <v>319</v>
      </c>
      <c r="B27" s="4">
        <v>33900</v>
      </c>
      <c r="C27" s="4">
        <v>6900</v>
      </c>
      <c r="D27" s="4">
        <v>27000</v>
      </c>
      <c r="E27" s="4">
        <v>682798713</v>
      </c>
      <c r="F27" s="4">
        <f t="shared" si="0"/>
        <v>87176077112</v>
      </c>
      <c r="K27" s="24">
        <f t="shared" si="1"/>
        <v>-3152280000</v>
      </c>
      <c r="L27" s="4">
        <v>126</v>
      </c>
      <c r="M27" s="4">
        <v>96</v>
      </c>
      <c r="N27" s="4">
        <v>18</v>
      </c>
      <c r="O27" s="4">
        <v>12</v>
      </c>
      <c r="P27" s="4">
        <v>258100</v>
      </c>
      <c r="Q27" s="4">
        <v>166000</v>
      </c>
      <c r="R27" s="5">
        <v>3.6600000000000001E-2</v>
      </c>
      <c r="S27" s="4">
        <v>466000</v>
      </c>
      <c r="T27" s="4">
        <f t="shared" si="2"/>
        <v>691940</v>
      </c>
      <c r="U27" s="4">
        <f t="shared" si="3"/>
        <v>392200</v>
      </c>
      <c r="V27" s="5">
        <v>3.5099999999999999E-2</v>
      </c>
    </row>
    <row r="28" spans="1:22" x14ac:dyDescent="0.2">
      <c r="A28" s="16" t="s">
        <v>318</v>
      </c>
      <c r="B28" s="4">
        <v>267400</v>
      </c>
      <c r="C28" s="4">
        <v>12000</v>
      </c>
      <c r="D28" s="4">
        <v>255400</v>
      </c>
      <c r="E28" s="4">
        <v>6364260680</v>
      </c>
      <c r="F28" s="4">
        <f t="shared" si="0"/>
        <v>86493278399</v>
      </c>
      <c r="K28" s="24">
        <f t="shared" si="1"/>
        <v>-3152280000</v>
      </c>
      <c r="L28" s="4">
        <v>142</v>
      </c>
      <c r="M28" s="4">
        <v>183</v>
      </c>
      <c r="N28" s="4">
        <v>22</v>
      </c>
      <c r="O28" s="4">
        <v>23</v>
      </c>
      <c r="P28" s="4">
        <v>423000</v>
      </c>
      <c r="Q28" s="4">
        <v>365300</v>
      </c>
      <c r="R28" s="5">
        <v>0</v>
      </c>
      <c r="S28" s="4">
        <v>802800</v>
      </c>
      <c r="T28" s="4">
        <f t="shared" si="2"/>
        <v>714520</v>
      </c>
      <c r="U28" s="4">
        <f t="shared" si="3"/>
        <v>392200</v>
      </c>
      <c r="V28" s="5">
        <v>4.3499999999999997E-2</v>
      </c>
    </row>
    <row r="29" spans="1:22" x14ac:dyDescent="0.2">
      <c r="A29" s="16" t="s">
        <v>317</v>
      </c>
      <c r="B29" s="4">
        <v>47500</v>
      </c>
      <c r="C29" s="4">
        <v>29300</v>
      </c>
      <c r="D29" s="4">
        <v>18200</v>
      </c>
      <c r="E29" s="4">
        <v>443441932</v>
      </c>
      <c r="F29" s="4">
        <f t="shared" si="0"/>
        <v>80129017719</v>
      </c>
      <c r="K29" s="24">
        <f t="shared" si="1"/>
        <v>-3152280000</v>
      </c>
      <c r="L29" s="4">
        <v>98</v>
      </c>
      <c r="M29" s="4">
        <v>117</v>
      </c>
      <c r="N29" s="4">
        <v>7</v>
      </c>
      <c r="O29" s="4">
        <v>14</v>
      </c>
      <c r="P29" s="4">
        <v>141300</v>
      </c>
      <c r="Q29" s="4">
        <v>221900</v>
      </c>
      <c r="R29" s="5">
        <v>3.3700000000000001E-2</v>
      </c>
      <c r="S29" s="4">
        <v>392200</v>
      </c>
      <c r="T29" s="4">
        <f t="shared" si="2"/>
        <v>817330</v>
      </c>
      <c r="U29" s="4">
        <f t="shared" si="3"/>
        <v>535900</v>
      </c>
      <c r="V29" s="5">
        <v>3.6499999999999998E-2</v>
      </c>
    </row>
    <row r="30" spans="1:22" x14ac:dyDescent="0.2">
      <c r="A30" s="16" t="s">
        <v>316</v>
      </c>
      <c r="B30" s="4">
        <v>8800</v>
      </c>
      <c r="C30" s="4">
        <v>64700</v>
      </c>
      <c r="D30" s="4">
        <v>-55900</v>
      </c>
      <c r="E30" s="4">
        <v>-1360734465</v>
      </c>
      <c r="F30" s="4">
        <f t="shared" si="0"/>
        <v>79685575787</v>
      </c>
      <c r="K30" s="24">
        <f t="shared" si="1"/>
        <v>-3152280000</v>
      </c>
      <c r="L30" s="4">
        <v>192</v>
      </c>
      <c r="M30" s="4">
        <v>235</v>
      </c>
      <c r="N30" s="4">
        <v>26</v>
      </c>
      <c r="O30" s="4">
        <v>37</v>
      </c>
      <c r="P30" s="4">
        <v>320000</v>
      </c>
      <c r="Q30" s="4">
        <v>625600</v>
      </c>
      <c r="R30" s="5">
        <v>-5.8799999999999998E-2</v>
      </c>
      <c r="S30" s="4">
        <v>966000</v>
      </c>
      <c r="T30" s="4">
        <f t="shared" si="2"/>
        <v>805150</v>
      </c>
      <c r="U30" s="4">
        <f t="shared" si="3"/>
        <v>363200</v>
      </c>
      <c r="V30" s="5">
        <v>8.6300000000000002E-2</v>
      </c>
    </row>
    <row r="31" spans="1:22" x14ac:dyDescent="0.2">
      <c r="A31" s="16" t="s">
        <v>315</v>
      </c>
      <c r="B31" s="4">
        <v>189900</v>
      </c>
      <c r="C31" s="4">
        <v>7200</v>
      </c>
      <c r="D31" s="4">
        <v>182700</v>
      </c>
      <c r="E31" s="4">
        <v>4642819037</v>
      </c>
      <c r="F31" s="4">
        <f t="shared" si="0"/>
        <v>81046310252</v>
      </c>
      <c r="K31" s="24">
        <f t="shared" si="1"/>
        <v>-3152280000</v>
      </c>
      <c r="L31" s="4">
        <v>146</v>
      </c>
      <c r="M31" s="4">
        <v>158</v>
      </c>
      <c r="N31" s="4">
        <v>25</v>
      </c>
      <c r="O31" s="4">
        <v>34</v>
      </c>
      <c r="P31" s="4">
        <v>318900</v>
      </c>
      <c r="Q31" s="4">
        <v>473300</v>
      </c>
      <c r="R31" s="5">
        <v>8.0000000000000002E-3</v>
      </c>
      <c r="S31" s="4">
        <v>807000</v>
      </c>
      <c r="T31" s="4">
        <f t="shared" si="2"/>
        <v>823940</v>
      </c>
      <c r="U31" s="4">
        <f t="shared" si="3"/>
        <v>363200</v>
      </c>
      <c r="V31" s="5">
        <v>4.2000000000000003E-2</v>
      </c>
    </row>
    <row r="32" spans="1:22" x14ac:dyDescent="0.2">
      <c r="A32" s="16" t="s">
        <v>314</v>
      </c>
      <c r="B32" s="4">
        <v>36000</v>
      </c>
      <c r="C32" s="4">
        <v>5700</v>
      </c>
      <c r="D32" s="4">
        <v>30300</v>
      </c>
      <c r="E32" s="4">
        <v>762083234</v>
      </c>
      <c r="F32" s="4">
        <f t="shared" si="0"/>
        <v>76403491215</v>
      </c>
      <c r="K32" s="24">
        <f t="shared" si="1"/>
        <v>-3152280000</v>
      </c>
      <c r="L32" s="4">
        <v>253</v>
      </c>
      <c r="M32" s="4">
        <v>250</v>
      </c>
      <c r="N32" s="4">
        <v>28</v>
      </c>
      <c r="O32" s="4">
        <v>39</v>
      </c>
      <c r="P32" s="4">
        <v>385500</v>
      </c>
      <c r="Q32" s="4">
        <v>512300</v>
      </c>
      <c r="R32" s="5">
        <v>-2.4E-2</v>
      </c>
      <c r="S32" s="4">
        <v>951000</v>
      </c>
      <c r="T32" s="4">
        <f t="shared" si="2"/>
        <v>801050</v>
      </c>
      <c r="U32" s="4">
        <f t="shared" si="3"/>
        <v>363200</v>
      </c>
      <c r="V32" s="5">
        <v>4.6699999999999998E-2</v>
      </c>
    </row>
    <row r="33" spans="1:22" x14ac:dyDescent="0.2">
      <c r="A33" s="16" t="s">
        <v>313</v>
      </c>
      <c r="B33" s="4">
        <v>64900</v>
      </c>
      <c r="C33" s="4">
        <v>3900</v>
      </c>
      <c r="D33" s="4">
        <v>61000</v>
      </c>
      <c r="E33" s="4">
        <v>1626487449</v>
      </c>
      <c r="F33" s="4">
        <f t="shared" si="0"/>
        <v>75641407981</v>
      </c>
      <c r="K33" s="24">
        <f t="shared" si="1"/>
        <v>-3152280000</v>
      </c>
      <c r="L33" s="4">
        <v>130</v>
      </c>
      <c r="M33" s="4">
        <v>225</v>
      </c>
      <c r="N33" s="4">
        <v>7</v>
      </c>
      <c r="O33" s="4">
        <v>39</v>
      </c>
      <c r="P33" s="4">
        <v>190100</v>
      </c>
      <c r="Q33" s="4">
        <v>561100</v>
      </c>
      <c r="R33" s="5">
        <v>-0.10929999999999999</v>
      </c>
      <c r="S33" s="4">
        <v>955300</v>
      </c>
      <c r="T33" s="4">
        <f t="shared" si="2"/>
        <v>813270</v>
      </c>
      <c r="U33" s="4">
        <f t="shared" si="3"/>
        <v>363200</v>
      </c>
      <c r="V33" s="5">
        <v>9.8599999999999993E-2</v>
      </c>
    </row>
    <row r="34" spans="1:22" x14ac:dyDescent="0.2">
      <c r="A34" s="16" t="s">
        <v>270</v>
      </c>
      <c r="B34" s="4">
        <v>100</v>
      </c>
      <c r="C34" s="4">
        <v>38010</v>
      </c>
      <c r="D34" s="4">
        <v>-37910</v>
      </c>
      <c r="E34" s="4">
        <v>-1068919104</v>
      </c>
      <c r="F34" s="4">
        <f t="shared" si="0"/>
        <v>74014920532</v>
      </c>
      <c r="K34" s="24">
        <f t="shared" si="1"/>
        <v>-3152280000</v>
      </c>
      <c r="L34" s="4">
        <v>116</v>
      </c>
      <c r="M34" s="4">
        <v>123</v>
      </c>
      <c r="N34" s="4">
        <v>18</v>
      </c>
      <c r="O34" s="4">
        <v>23</v>
      </c>
      <c r="P34" s="4">
        <v>205000</v>
      </c>
      <c r="Q34" s="4">
        <v>291600</v>
      </c>
      <c r="R34" s="5">
        <v>2.1600000000000001E-2</v>
      </c>
      <c r="S34" s="4">
        <v>535900</v>
      </c>
      <c r="T34" s="4">
        <f t="shared" si="2"/>
        <v>817580</v>
      </c>
      <c r="U34" s="4">
        <f t="shared" si="3"/>
        <v>363200</v>
      </c>
      <c r="V34" s="5">
        <v>3.15E-2</v>
      </c>
    </row>
    <row r="35" spans="1:22" x14ac:dyDescent="0.2">
      <c r="A35" s="16" t="s">
        <v>269</v>
      </c>
      <c r="B35" s="4">
        <v>2500</v>
      </c>
      <c r="C35" s="4">
        <v>0</v>
      </c>
      <c r="D35" s="4">
        <v>2500</v>
      </c>
      <c r="E35" s="4">
        <v>69483343</v>
      </c>
      <c r="F35" s="4">
        <f t="shared" si="0"/>
        <v>75083839636</v>
      </c>
      <c r="K35" s="24">
        <f t="shared" si="1"/>
        <v>-3152280000</v>
      </c>
      <c r="L35" s="4">
        <v>143</v>
      </c>
      <c r="M35" s="4">
        <v>93</v>
      </c>
      <c r="N35" s="4">
        <v>12</v>
      </c>
      <c r="O35" s="4">
        <v>13</v>
      </c>
      <c r="P35" s="4">
        <v>171000</v>
      </c>
      <c r="Q35" s="4">
        <v>164700</v>
      </c>
      <c r="R35" s="5">
        <v>-7.0999999999999995E-3</v>
      </c>
      <c r="S35" s="4">
        <v>363200</v>
      </c>
      <c r="T35" s="4">
        <f t="shared" si="2"/>
        <v>882470</v>
      </c>
      <c r="U35" s="4">
        <f t="shared" si="3"/>
        <v>526300</v>
      </c>
      <c r="V35" s="5">
        <v>1.78E-2</v>
      </c>
    </row>
    <row r="36" spans="1:22" x14ac:dyDescent="0.2">
      <c r="A36" s="16" t="s">
        <v>268</v>
      </c>
      <c r="B36" s="4">
        <v>240300</v>
      </c>
      <c r="C36" s="4">
        <v>0</v>
      </c>
      <c r="D36" s="4">
        <v>240300</v>
      </c>
      <c r="E36" s="4">
        <v>6798745850</v>
      </c>
      <c r="F36" s="4">
        <f t="shared" si="0"/>
        <v>75014356293</v>
      </c>
      <c r="K36" s="24">
        <f t="shared" si="1"/>
        <v>-3152280000</v>
      </c>
      <c r="L36" s="4">
        <v>93</v>
      </c>
      <c r="M36" s="4">
        <v>123</v>
      </c>
      <c r="N36" s="4">
        <v>13</v>
      </c>
      <c r="O36" s="4">
        <v>12</v>
      </c>
      <c r="P36" s="4">
        <v>284200</v>
      </c>
      <c r="Q36" s="4">
        <v>229700</v>
      </c>
      <c r="R36" s="5">
        <v>-7.0999999999999995E-3</v>
      </c>
      <c r="S36" s="4">
        <v>526300</v>
      </c>
      <c r="T36" s="4">
        <f t="shared" si="2"/>
        <v>871290</v>
      </c>
      <c r="U36" s="4">
        <f t="shared" si="3"/>
        <v>619700</v>
      </c>
      <c r="V36" s="5">
        <v>2.7900000000000001E-2</v>
      </c>
    </row>
    <row r="37" spans="1:22" x14ac:dyDescent="0.2">
      <c r="A37" s="16" t="s">
        <v>254</v>
      </c>
      <c r="B37" s="4">
        <v>42100</v>
      </c>
      <c r="C37" s="4">
        <v>700</v>
      </c>
      <c r="D37" s="4">
        <v>41400</v>
      </c>
      <c r="E37" s="4">
        <v>1152021639</v>
      </c>
      <c r="F37" s="4">
        <f t="shared" si="0"/>
        <v>68215610443</v>
      </c>
      <c r="K37" s="24">
        <f t="shared" si="1"/>
        <v>-3152280000</v>
      </c>
      <c r="L37" s="4">
        <v>166</v>
      </c>
      <c r="M37" s="4">
        <v>120</v>
      </c>
      <c r="N37" s="4">
        <v>29</v>
      </c>
      <c r="O37" s="4">
        <v>17</v>
      </c>
      <c r="P37" s="4">
        <v>386900</v>
      </c>
      <c r="Q37" s="4">
        <v>214100</v>
      </c>
      <c r="R37" s="5">
        <v>2.18E-2</v>
      </c>
      <c r="S37" s="4">
        <v>619700</v>
      </c>
      <c r="T37" s="4">
        <f t="shared" si="2"/>
        <v>898080</v>
      </c>
      <c r="U37" s="4">
        <f t="shared" si="3"/>
        <v>722100</v>
      </c>
      <c r="V37" s="5">
        <v>2.4900000000000002E-2</v>
      </c>
    </row>
    <row r="38" spans="1:22" x14ac:dyDescent="0.2">
      <c r="A38" s="16" t="s">
        <v>253</v>
      </c>
      <c r="B38" s="4">
        <v>19400</v>
      </c>
      <c r="C38" s="4">
        <v>23300</v>
      </c>
      <c r="D38" s="4">
        <v>-3900</v>
      </c>
      <c r="E38" s="4">
        <v>-109043181</v>
      </c>
      <c r="F38" s="4">
        <f t="shared" si="0"/>
        <v>67063588804</v>
      </c>
      <c r="K38" s="24">
        <f t="shared" si="1"/>
        <v>-3152280000</v>
      </c>
      <c r="L38" s="4">
        <v>188</v>
      </c>
      <c r="M38" s="4">
        <v>188</v>
      </c>
      <c r="N38" s="4">
        <v>32</v>
      </c>
      <c r="O38" s="4">
        <v>37</v>
      </c>
      <c r="P38" s="4">
        <v>335700</v>
      </c>
      <c r="Q38" s="4">
        <v>502200</v>
      </c>
      <c r="R38" s="5">
        <v>-2.1700000000000001E-2</v>
      </c>
      <c r="S38" s="4">
        <v>1028600</v>
      </c>
      <c r="T38" s="4">
        <f t="shared" si="2"/>
        <v>910870</v>
      </c>
      <c r="U38" s="4">
        <f t="shared" si="3"/>
        <v>722100</v>
      </c>
      <c r="V38" s="5">
        <v>4.4999999999999998E-2</v>
      </c>
    </row>
    <row r="39" spans="1:22" x14ac:dyDescent="0.2">
      <c r="A39" s="16" t="s">
        <v>252</v>
      </c>
      <c r="B39" s="4">
        <v>190300</v>
      </c>
      <c r="C39" s="4">
        <v>52600</v>
      </c>
      <c r="D39" s="4">
        <v>137700</v>
      </c>
      <c r="E39" s="4">
        <v>3910511305</v>
      </c>
      <c r="F39" s="4">
        <f t="shared" si="0"/>
        <v>67172631985</v>
      </c>
      <c r="K39" s="24">
        <f t="shared" si="1"/>
        <v>-3152280000</v>
      </c>
      <c r="L39" s="4">
        <v>278</v>
      </c>
      <c r="M39" s="4">
        <v>255</v>
      </c>
      <c r="N39" s="4">
        <v>34</v>
      </c>
      <c r="O39" s="4">
        <v>52</v>
      </c>
      <c r="P39" s="4">
        <v>619400</v>
      </c>
      <c r="Q39" s="4">
        <v>691700</v>
      </c>
      <c r="R39" s="5">
        <v>-2.4799999999999999E-2</v>
      </c>
      <c r="S39" s="4">
        <v>1420300</v>
      </c>
      <c r="T39" s="4">
        <f t="shared" si="2"/>
        <v>893870</v>
      </c>
      <c r="U39" s="4">
        <f t="shared" si="3"/>
        <v>579000</v>
      </c>
      <c r="V39" s="5">
        <v>4.4299999999999999E-2</v>
      </c>
    </row>
    <row r="40" spans="1:22" x14ac:dyDescent="0.2">
      <c r="A40" s="16" t="s">
        <v>251</v>
      </c>
      <c r="B40" s="4">
        <v>0</v>
      </c>
      <c r="C40" s="4">
        <v>50000</v>
      </c>
      <c r="D40" s="4">
        <v>-50000</v>
      </c>
      <c r="E40" s="4">
        <v>-1452248875</v>
      </c>
      <c r="F40" s="4">
        <f t="shared" si="0"/>
        <v>63262120680</v>
      </c>
      <c r="K40" s="24">
        <f t="shared" si="1"/>
        <v>-3152280000</v>
      </c>
      <c r="L40" s="4">
        <v>217</v>
      </c>
      <c r="M40" s="4">
        <v>185</v>
      </c>
      <c r="N40" s="4">
        <v>13</v>
      </c>
      <c r="O40" s="4">
        <v>47</v>
      </c>
      <c r="P40" s="4">
        <v>272700</v>
      </c>
      <c r="Q40" s="4">
        <v>568400</v>
      </c>
      <c r="R40" s="5">
        <v>-1.7299999999999999E-2</v>
      </c>
      <c r="S40" s="4">
        <v>844200</v>
      </c>
      <c r="T40" s="4">
        <f t="shared" si="2"/>
        <v>910640</v>
      </c>
      <c r="U40" s="4">
        <f t="shared" si="3"/>
        <v>579000</v>
      </c>
      <c r="V40" s="5">
        <v>3.04E-2</v>
      </c>
    </row>
    <row r="41" spans="1:22" x14ac:dyDescent="0.2">
      <c r="A41" s="16" t="s">
        <v>250</v>
      </c>
      <c r="B41" s="4">
        <v>80300</v>
      </c>
      <c r="C41" s="4">
        <v>1800</v>
      </c>
      <c r="D41" s="4">
        <v>78500</v>
      </c>
      <c r="E41" s="4">
        <v>2334097964</v>
      </c>
      <c r="F41" s="4">
        <f t="shared" si="0"/>
        <v>64714369555</v>
      </c>
      <c r="K41" s="24">
        <f t="shared" si="1"/>
        <v>-3152280000</v>
      </c>
      <c r="L41" s="4">
        <v>183</v>
      </c>
      <c r="M41" s="4">
        <v>252</v>
      </c>
      <c r="N41" s="4">
        <v>32</v>
      </c>
      <c r="O41" s="4">
        <v>38</v>
      </c>
      <c r="P41" s="4">
        <v>468100</v>
      </c>
      <c r="Q41" s="4">
        <v>519100</v>
      </c>
      <c r="R41" s="5">
        <v>-6.8000000000000005E-3</v>
      </c>
      <c r="S41" s="4">
        <v>994900</v>
      </c>
      <c r="T41" s="4">
        <f t="shared" si="2"/>
        <v>876840</v>
      </c>
      <c r="U41" s="4">
        <f t="shared" si="3"/>
        <v>414500</v>
      </c>
      <c r="V41" s="5">
        <v>3.6400000000000002E-2</v>
      </c>
    </row>
    <row r="42" spans="1:22" x14ac:dyDescent="0.2">
      <c r="A42" s="16" t="s">
        <v>249</v>
      </c>
      <c r="B42" s="4">
        <v>0</v>
      </c>
      <c r="C42" s="4">
        <v>110400</v>
      </c>
      <c r="D42" s="4">
        <v>-110400</v>
      </c>
      <c r="E42" s="4">
        <v>-3258813527</v>
      </c>
      <c r="F42" s="4">
        <f t="shared" si="0"/>
        <v>62380271591</v>
      </c>
      <c r="K42" s="24">
        <f t="shared" si="1"/>
        <v>-3152280000</v>
      </c>
      <c r="L42" s="4">
        <v>185</v>
      </c>
      <c r="M42" s="4">
        <v>140</v>
      </c>
      <c r="N42" s="4">
        <v>21</v>
      </c>
      <c r="O42" s="4">
        <v>25</v>
      </c>
      <c r="P42" s="4">
        <v>316200</v>
      </c>
      <c r="Q42" s="4">
        <v>389100</v>
      </c>
      <c r="R42" s="5">
        <v>-6.7000000000000002E-3</v>
      </c>
      <c r="S42" s="4">
        <v>722100</v>
      </c>
      <c r="T42" s="4">
        <f t="shared" si="2"/>
        <v>890150</v>
      </c>
      <c r="U42" s="4">
        <f t="shared" si="3"/>
        <v>414500</v>
      </c>
      <c r="V42" s="5">
        <v>4.6100000000000002E-2</v>
      </c>
    </row>
    <row r="43" spans="1:22" x14ac:dyDescent="0.2">
      <c r="A43" s="16" t="s">
        <v>248</v>
      </c>
      <c r="B43" s="4">
        <v>106200</v>
      </c>
      <c r="C43" s="4">
        <v>0</v>
      </c>
      <c r="D43" s="4">
        <v>106200</v>
      </c>
      <c r="E43" s="4">
        <v>3185651092</v>
      </c>
      <c r="F43" s="4">
        <f t="shared" si="0"/>
        <v>65639085118</v>
      </c>
      <c r="K43" s="24">
        <f t="shared" si="1"/>
        <v>-3152280000</v>
      </c>
      <c r="L43" s="4">
        <v>188</v>
      </c>
      <c r="M43" s="4">
        <v>209</v>
      </c>
      <c r="N43" s="4">
        <v>28</v>
      </c>
      <c r="O43" s="4">
        <v>39</v>
      </c>
      <c r="P43" s="4">
        <v>635300</v>
      </c>
      <c r="Q43" s="4">
        <v>426900</v>
      </c>
      <c r="R43" s="5">
        <v>0</v>
      </c>
      <c r="S43" s="4">
        <v>1077500</v>
      </c>
      <c r="T43" s="4">
        <f t="shared" si="2"/>
        <v>1060800</v>
      </c>
      <c r="U43" s="4">
        <f t="shared" si="3"/>
        <v>414500</v>
      </c>
      <c r="V43" s="5">
        <v>3.9100000000000003E-2</v>
      </c>
    </row>
    <row r="44" spans="1:22" x14ac:dyDescent="0.2">
      <c r="A44" s="16" t="s">
        <v>247</v>
      </c>
      <c r="B44" s="4">
        <v>2800</v>
      </c>
      <c r="C44" s="4">
        <v>5000</v>
      </c>
      <c r="D44" s="4">
        <v>-2200</v>
      </c>
      <c r="E44" s="4">
        <v>-66079527</v>
      </c>
      <c r="F44" s="4">
        <f t="shared" si="0"/>
        <v>62453434026</v>
      </c>
      <c r="K44" s="24">
        <f t="shared" si="1"/>
        <v>-3152280000</v>
      </c>
      <c r="L44" s="4">
        <v>134</v>
      </c>
      <c r="M44" s="4">
        <v>179</v>
      </c>
      <c r="N44" s="4">
        <v>20</v>
      </c>
      <c r="O44" s="4">
        <v>23</v>
      </c>
      <c r="P44" s="4">
        <v>231300</v>
      </c>
      <c r="Q44" s="4">
        <v>327300</v>
      </c>
      <c r="R44" s="5">
        <v>-1.34E-2</v>
      </c>
      <c r="S44" s="4">
        <v>579000</v>
      </c>
      <c r="T44" s="4">
        <f t="shared" si="2"/>
        <v>1109290</v>
      </c>
      <c r="U44" s="4">
        <f t="shared" si="3"/>
        <v>414500</v>
      </c>
      <c r="V44" s="5">
        <v>2.3E-2</v>
      </c>
    </row>
    <row r="45" spans="1:22" x14ac:dyDescent="0.2">
      <c r="A45" s="16" t="s">
        <v>246</v>
      </c>
      <c r="B45" s="4">
        <v>208100</v>
      </c>
      <c r="C45" s="4">
        <v>2700</v>
      </c>
      <c r="D45" s="4">
        <v>205400</v>
      </c>
      <c r="E45" s="4">
        <v>6136201712</v>
      </c>
      <c r="F45" s="4">
        <f t="shared" si="0"/>
        <v>62519513553</v>
      </c>
      <c r="K45" s="24">
        <f t="shared" si="1"/>
        <v>-3152280000</v>
      </c>
      <c r="L45" s="4">
        <v>242</v>
      </c>
      <c r="M45" s="4">
        <v>268</v>
      </c>
      <c r="N45" s="4">
        <v>26</v>
      </c>
      <c r="O45" s="4">
        <v>41</v>
      </c>
      <c r="P45" s="4">
        <v>500200</v>
      </c>
      <c r="Q45" s="4">
        <v>500400</v>
      </c>
      <c r="R45" s="5">
        <v>2.3799999999999998E-2</v>
      </c>
      <c r="S45" s="4">
        <v>1012100</v>
      </c>
      <c r="T45" s="4">
        <f t="shared" si="2"/>
        <v>1150810</v>
      </c>
      <c r="U45" s="4">
        <f t="shared" si="3"/>
        <v>414500</v>
      </c>
      <c r="V45" s="5">
        <v>3.2899999999999999E-2</v>
      </c>
    </row>
    <row r="46" spans="1:22" x14ac:dyDescent="0.2">
      <c r="A46" s="16" t="s">
        <v>245</v>
      </c>
      <c r="B46" s="4">
        <v>0</v>
      </c>
      <c r="C46" s="4">
        <v>4700</v>
      </c>
      <c r="D46" s="4">
        <v>-4700</v>
      </c>
      <c r="E46" s="4">
        <v>-138004246</v>
      </c>
      <c r="F46" s="4">
        <f t="shared" si="0"/>
        <v>56383311841</v>
      </c>
      <c r="G46" s="4">
        <v>0</v>
      </c>
      <c r="H46" s="4">
        <v>0</v>
      </c>
      <c r="I46" s="4">
        <v>0</v>
      </c>
      <c r="J46" s="4">
        <v>-2920000</v>
      </c>
      <c r="K46" s="24">
        <f t="shared" si="1"/>
        <v>-3152280000</v>
      </c>
      <c r="L46" s="4">
        <v>144</v>
      </c>
      <c r="M46" s="4">
        <v>143</v>
      </c>
      <c r="N46" s="4">
        <v>13</v>
      </c>
      <c r="O46" s="4">
        <v>17</v>
      </c>
      <c r="P46" s="4">
        <v>203200</v>
      </c>
      <c r="Q46" s="4">
        <v>208100</v>
      </c>
      <c r="R46" s="5">
        <v>0</v>
      </c>
      <c r="S46" s="4">
        <v>414500</v>
      </c>
      <c r="T46" s="4">
        <f t="shared" si="2"/>
        <v>1338490</v>
      </c>
      <c r="U46" s="4">
        <f t="shared" si="3"/>
        <v>656900</v>
      </c>
      <c r="V46" s="5">
        <v>2.0299999999999999E-2</v>
      </c>
    </row>
    <row r="47" spans="1:22" x14ac:dyDescent="0.2">
      <c r="A47" s="16" t="s">
        <v>244</v>
      </c>
      <c r="B47" s="4">
        <v>195800</v>
      </c>
      <c r="C47" s="4">
        <v>0</v>
      </c>
      <c r="D47" s="4">
        <v>195800</v>
      </c>
      <c r="E47" s="4">
        <v>5692567343</v>
      </c>
      <c r="F47" s="4">
        <f t="shared" ref="F47:F73" si="4">E47+F48</f>
        <v>56521316087</v>
      </c>
      <c r="K47" s="24">
        <f t="shared" ref="K47:K73" si="5">K48+J47</f>
        <v>-3149360000</v>
      </c>
      <c r="L47" s="4">
        <v>245</v>
      </c>
      <c r="M47" s="4">
        <v>191</v>
      </c>
      <c r="N47" s="4">
        <v>47</v>
      </c>
      <c r="O47" s="4">
        <v>25</v>
      </c>
      <c r="P47" s="4">
        <v>540000</v>
      </c>
      <c r="Q47" s="4">
        <v>319400</v>
      </c>
      <c r="R47" s="5">
        <v>2.4399999999999998E-2</v>
      </c>
      <c r="S47" s="4">
        <v>887600</v>
      </c>
      <c r="T47" s="4">
        <f t="shared" si="2"/>
        <v>1489840</v>
      </c>
      <c r="U47" s="4">
        <f t="shared" ref="U47:U73" si="6">MIN(S48:S52)</f>
        <v>656900</v>
      </c>
      <c r="V47" s="5">
        <v>4.0599999999999997E-2</v>
      </c>
    </row>
    <row r="48" spans="1:22" x14ac:dyDescent="0.2">
      <c r="A48" s="16" t="s">
        <v>243</v>
      </c>
      <c r="B48" s="4">
        <v>200</v>
      </c>
      <c r="C48" s="4">
        <v>600</v>
      </c>
      <c r="D48" s="4">
        <v>-400</v>
      </c>
      <c r="E48" s="4">
        <v>-11620977</v>
      </c>
      <c r="F48" s="4">
        <f t="shared" si="4"/>
        <v>50828748744</v>
      </c>
      <c r="K48" s="24">
        <f t="shared" si="5"/>
        <v>-3149360000</v>
      </c>
      <c r="L48" s="4">
        <v>192</v>
      </c>
      <c r="M48" s="4">
        <v>309</v>
      </c>
      <c r="N48" s="4">
        <v>20</v>
      </c>
      <c r="O48" s="4">
        <v>71</v>
      </c>
      <c r="P48" s="4">
        <v>271200</v>
      </c>
      <c r="Q48" s="4">
        <v>884800</v>
      </c>
      <c r="R48" s="5">
        <v>-1.7299999999999999E-2</v>
      </c>
      <c r="S48" s="4">
        <v>1156500</v>
      </c>
      <c r="T48" s="4">
        <f t="shared" si="2"/>
        <v>1488110</v>
      </c>
      <c r="U48" s="4">
        <f t="shared" si="6"/>
        <v>656900</v>
      </c>
      <c r="V48" s="5">
        <v>3.0499999999999999E-2</v>
      </c>
    </row>
    <row r="49" spans="1:22" x14ac:dyDescent="0.2">
      <c r="A49" s="16" t="s">
        <v>236</v>
      </c>
      <c r="B49" s="4">
        <v>26100</v>
      </c>
      <c r="C49" s="4">
        <v>4200</v>
      </c>
      <c r="D49" s="4">
        <v>21900</v>
      </c>
      <c r="E49" s="4">
        <v>646559360</v>
      </c>
      <c r="F49" s="4">
        <f t="shared" si="4"/>
        <v>50840369721</v>
      </c>
      <c r="K49" s="24">
        <f t="shared" si="5"/>
        <v>-3149360000</v>
      </c>
      <c r="L49" s="4">
        <v>221</v>
      </c>
      <c r="M49" s="4">
        <v>331</v>
      </c>
      <c r="N49" s="4">
        <v>34</v>
      </c>
      <c r="O49" s="4">
        <v>61</v>
      </c>
      <c r="P49" s="4">
        <v>477200</v>
      </c>
      <c r="Q49" s="4">
        <v>773000</v>
      </c>
      <c r="R49" s="5">
        <v>-3.4000000000000002E-3</v>
      </c>
      <c r="S49" s="4">
        <v>1250300</v>
      </c>
      <c r="T49" s="4">
        <f t="shared" si="2"/>
        <v>1544700</v>
      </c>
      <c r="U49" s="4">
        <f t="shared" si="6"/>
        <v>656900</v>
      </c>
      <c r="V49" s="5">
        <v>2.6699999999999998E-2</v>
      </c>
    </row>
    <row r="50" spans="1:22" x14ac:dyDescent="0.2">
      <c r="A50" s="16" t="s">
        <v>235</v>
      </c>
      <c r="B50" s="4">
        <v>2000</v>
      </c>
      <c r="C50" s="4">
        <v>105000</v>
      </c>
      <c r="D50" s="4">
        <v>-103000</v>
      </c>
      <c r="E50" s="4">
        <v>-3020468129</v>
      </c>
      <c r="F50" s="4">
        <f t="shared" si="4"/>
        <v>50193810361</v>
      </c>
      <c r="K50" s="24">
        <f t="shared" si="5"/>
        <v>-3149360000</v>
      </c>
      <c r="L50" s="4">
        <v>214</v>
      </c>
      <c r="M50" s="4">
        <v>296</v>
      </c>
      <c r="N50" s="4">
        <v>21</v>
      </c>
      <c r="O50" s="4">
        <v>64</v>
      </c>
      <c r="P50" s="4">
        <v>311800</v>
      </c>
      <c r="Q50" s="4">
        <v>675400</v>
      </c>
      <c r="R50" s="5">
        <v>6.8999999999999999E-3</v>
      </c>
      <c r="S50" s="4">
        <v>1011900</v>
      </c>
      <c r="T50" s="4">
        <f t="shared" si="2"/>
        <v>1519160</v>
      </c>
      <c r="U50" s="4">
        <f t="shared" si="6"/>
        <v>656900</v>
      </c>
      <c r="V50" s="5">
        <v>1.6899999999999998E-2</v>
      </c>
    </row>
    <row r="51" spans="1:22" x14ac:dyDescent="0.2">
      <c r="A51" s="16" t="s">
        <v>234</v>
      </c>
      <c r="B51" s="4">
        <v>37300</v>
      </c>
      <c r="C51" s="4">
        <v>64200</v>
      </c>
      <c r="D51" s="4">
        <v>-26900</v>
      </c>
      <c r="E51" s="4">
        <v>-778945212</v>
      </c>
      <c r="F51" s="4">
        <f t="shared" si="4"/>
        <v>53214278490</v>
      </c>
      <c r="K51" s="24">
        <f t="shared" si="5"/>
        <v>-3149360000</v>
      </c>
      <c r="L51" s="4">
        <v>170</v>
      </c>
      <c r="M51" s="4">
        <v>217</v>
      </c>
      <c r="N51" s="4">
        <v>21</v>
      </c>
      <c r="O51" s="4">
        <v>25</v>
      </c>
      <c r="P51" s="4">
        <v>263700</v>
      </c>
      <c r="Q51" s="4">
        <v>379100</v>
      </c>
      <c r="R51" s="5">
        <v>6.8999999999999999E-3</v>
      </c>
      <c r="S51" s="4">
        <v>656900</v>
      </c>
      <c r="T51" s="4">
        <f t="shared" si="2"/>
        <v>1588530</v>
      </c>
      <c r="U51" s="4">
        <f t="shared" si="6"/>
        <v>855200</v>
      </c>
      <c r="V51" s="5">
        <v>3.0699999999999998E-2</v>
      </c>
    </row>
    <row r="52" spans="1:22" x14ac:dyDescent="0.2">
      <c r="A52" s="16" t="s">
        <v>233</v>
      </c>
      <c r="B52" s="4">
        <v>0</v>
      </c>
      <c r="C52" s="4">
        <v>98800</v>
      </c>
      <c r="D52" s="4">
        <v>-98800</v>
      </c>
      <c r="E52" s="4">
        <v>-2838433195</v>
      </c>
      <c r="F52" s="4">
        <f t="shared" si="4"/>
        <v>53993223702</v>
      </c>
      <c r="K52" s="24">
        <f t="shared" si="5"/>
        <v>-3149360000</v>
      </c>
      <c r="L52" s="4">
        <v>253</v>
      </c>
      <c r="M52" s="4">
        <v>184</v>
      </c>
      <c r="N52" s="4">
        <v>27</v>
      </c>
      <c r="O52" s="4">
        <v>38</v>
      </c>
      <c r="P52" s="4">
        <v>405600</v>
      </c>
      <c r="Q52" s="4">
        <v>448300</v>
      </c>
      <c r="R52" s="5">
        <v>0</v>
      </c>
      <c r="S52" s="4">
        <v>855200</v>
      </c>
      <c r="T52" s="4">
        <f t="shared" si="2"/>
        <v>1595690</v>
      </c>
      <c r="U52" s="4">
        <f t="shared" si="6"/>
        <v>1063900</v>
      </c>
      <c r="V52" s="5">
        <v>3.0800000000000001E-2</v>
      </c>
    </row>
    <row r="53" spans="1:22" x14ac:dyDescent="0.2">
      <c r="A53" s="16" t="s">
        <v>232</v>
      </c>
      <c r="B53" s="4">
        <v>53100</v>
      </c>
      <c r="C53" s="4">
        <v>330500</v>
      </c>
      <c r="D53" s="4">
        <v>-277400</v>
      </c>
      <c r="E53" s="4">
        <v>-8081058570</v>
      </c>
      <c r="F53" s="4">
        <f t="shared" si="4"/>
        <v>56831656897</v>
      </c>
      <c r="K53" s="24">
        <f t="shared" si="5"/>
        <v>-3149360000</v>
      </c>
      <c r="L53" s="4">
        <v>642</v>
      </c>
      <c r="M53" s="4">
        <v>566</v>
      </c>
      <c r="N53" s="4">
        <v>92</v>
      </c>
      <c r="O53" s="4">
        <v>134</v>
      </c>
      <c r="P53" s="4">
        <v>1115600</v>
      </c>
      <c r="Q53" s="4">
        <v>1533300</v>
      </c>
      <c r="R53" s="5">
        <v>-6.8900000000000003E-2</v>
      </c>
      <c r="S53" s="4">
        <v>2784000</v>
      </c>
      <c r="T53" s="4">
        <f t="shared" si="2"/>
        <v>1453580</v>
      </c>
      <c r="U53" s="4">
        <f t="shared" si="6"/>
        <v>1063900</v>
      </c>
      <c r="V53" s="5">
        <v>9.9399999999999988E-2</v>
      </c>
    </row>
    <row r="54" spans="1:22" x14ac:dyDescent="0.2">
      <c r="A54" s="16" t="s">
        <v>231</v>
      </c>
      <c r="B54" s="4">
        <v>29500</v>
      </c>
      <c r="C54" s="4">
        <v>21800</v>
      </c>
      <c r="D54" s="4">
        <v>7700</v>
      </c>
      <c r="E54" s="4">
        <v>236507899</v>
      </c>
      <c r="F54" s="4">
        <f t="shared" si="4"/>
        <v>64912715467</v>
      </c>
      <c r="K54" s="24">
        <f t="shared" si="5"/>
        <v>-3149360000</v>
      </c>
      <c r="L54" s="4">
        <v>282</v>
      </c>
      <c r="M54" s="4">
        <v>291</v>
      </c>
      <c r="N54" s="4">
        <v>21</v>
      </c>
      <c r="O54" s="4">
        <v>55</v>
      </c>
      <c r="P54" s="4">
        <v>397900</v>
      </c>
      <c r="Q54" s="4">
        <v>620500</v>
      </c>
      <c r="R54" s="5">
        <v>-6.4000000000000003E-3</v>
      </c>
      <c r="S54" s="4">
        <v>1063900</v>
      </c>
      <c r="T54" s="4">
        <f t="shared" si="2"/>
        <v>1500140</v>
      </c>
      <c r="U54" s="4">
        <f t="shared" si="6"/>
        <v>1139200</v>
      </c>
      <c r="V54" s="5">
        <v>3.2099999999999997E-2</v>
      </c>
    </row>
    <row r="55" spans="1:22" x14ac:dyDescent="0.2">
      <c r="A55" s="16" t="s">
        <v>230</v>
      </c>
      <c r="B55" s="4">
        <v>121200</v>
      </c>
      <c r="C55" s="4">
        <v>5950</v>
      </c>
      <c r="D55" s="4">
        <v>115250</v>
      </c>
      <c r="E55" s="4">
        <v>3567559592</v>
      </c>
      <c r="F55" s="4">
        <f t="shared" si="4"/>
        <v>64676207568</v>
      </c>
      <c r="K55" s="24">
        <f t="shared" si="5"/>
        <v>-3149360000</v>
      </c>
      <c r="L55" s="4">
        <v>310</v>
      </c>
      <c r="M55" s="4">
        <v>396</v>
      </c>
      <c r="N55" s="4">
        <v>37</v>
      </c>
      <c r="O55" s="4">
        <v>69</v>
      </c>
      <c r="P55" s="4">
        <v>522700</v>
      </c>
      <c r="Q55" s="4">
        <v>885900</v>
      </c>
      <c r="R55" s="5">
        <v>0</v>
      </c>
      <c r="S55" s="4">
        <v>1427300</v>
      </c>
      <c r="T55" s="4">
        <f t="shared" si="2"/>
        <v>1490640</v>
      </c>
      <c r="U55" s="4">
        <f t="shared" si="6"/>
        <v>756500</v>
      </c>
      <c r="V55" s="5">
        <v>3.7900000000000003E-2</v>
      </c>
    </row>
    <row r="56" spans="1:22" x14ac:dyDescent="0.2">
      <c r="A56" s="16" t="s">
        <v>229</v>
      </c>
      <c r="B56" s="4">
        <v>369000</v>
      </c>
      <c r="C56" s="4">
        <v>7300</v>
      </c>
      <c r="D56" s="4">
        <v>361700</v>
      </c>
      <c r="E56" s="4">
        <v>11200642807</v>
      </c>
      <c r="F56" s="4">
        <f t="shared" si="4"/>
        <v>61108647976</v>
      </c>
      <c r="K56" s="24">
        <f t="shared" si="5"/>
        <v>-3149360000</v>
      </c>
      <c r="L56" s="4">
        <v>460</v>
      </c>
      <c r="M56" s="4">
        <v>545</v>
      </c>
      <c r="N56" s="4">
        <v>77</v>
      </c>
      <c r="O56" s="4">
        <v>94</v>
      </c>
      <c r="P56" s="4">
        <v>1027300</v>
      </c>
      <c r="Q56" s="4">
        <v>1244500</v>
      </c>
      <c r="R56" s="5">
        <v>6.8499999999999991E-2</v>
      </c>
      <c r="S56" s="4">
        <v>2291300</v>
      </c>
      <c r="T56" s="4">
        <f t="shared" si="2"/>
        <v>1348340</v>
      </c>
      <c r="U56" s="4">
        <f t="shared" si="6"/>
        <v>756500</v>
      </c>
      <c r="V56" s="5">
        <v>6.3700000000000007E-2</v>
      </c>
    </row>
    <row r="57" spans="1:22" x14ac:dyDescent="0.2">
      <c r="A57" s="16" t="s">
        <v>228</v>
      </c>
      <c r="B57" s="4">
        <v>350100</v>
      </c>
      <c r="C57" s="4">
        <v>31500</v>
      </c>
      <c r="D57" s="4">
        <v>318600</v>
      </c>
      <c r="E57" s="4">
        <v>9288940834</v>
      </c>
      <c r="F57" s="4">
        <f t="shared" si="4"/>
        <v>49908005169</v>
      </c>
      <c r="K57" s="24">
        <f t="shared" si="5"/>
        <v>-3149360000</v>
      </c>
      <c r="L57" s="4">
        <v>422</v>
      </c>
      <c r="M57" s="4">
        <v>433</v>
      </c>
      <c r="N57" s="4">
        <v>86</v>
      </c>
      <c r="O57" s="4">
        <v>107</v>
      </c>
      <c r="P57" s="4">
        <v>1103700</v>
      </c>
      <c r="Q57" s="4">
        <v>1235300</v>
      </c>
      <c r="R57" s="5">
        <v>2.8199999999999999E-2</v>
      </c>
      <c r="S57" s="4">
        <v>2401100</v>
      </c>
      <c r="T57" s="4">
        <f t="shared" si="2"/>
        <v>1253880</v>
      </c>
      <c r="U57" s="4">
        <f t="shared" si="6"/>
        <v>756500</v>
      </c>
      <c r="V57" s="5">
        <v>5.3699999999999998E-2</v>
      </c>
    </row>
    <row r="58" spans="1:22" x14ac:dyDescent="0.2">
      <c r="A58" s="16" t="s">
        <v>227</v>
      </c>
      <c r="B58" s="4">
        <v>1000</v>
      </c>
      <c r="C58" s="4">
        <v>21500</v>
      </c>
      <c r="D58" s="4">
        <v>-20500</v>
      </c>
      <c r="E58" s="4">
        <v>-591047103</v>
      </c>
      <c r="F58" s="4">
        <f t="shared" si="4"/>
        <v>40619064335</v>
      </c>
      <c r="K58" s="24">
        <f t="shared" si="5"/>
        <v>-3149360000</v>
      </c>
      <c r="L58" s="4">
        <v>298</v>
      </c>
      <c r="M58" s="4">
        <v>281</v>
      </c>
      <c r="N58" s="4">
        <v>37</v>
      </c>
      <c r="O58" s="4">
        <v>45</v>
      </c>
      <c r="P58" s="4">
        <v>504800</v>
      </c>
      <c r="Q58" s="4">
        <v>620300</v>
      </c>
      <c r="R58" s="5">
        <v>-1.0500000000000001E-2</v>
      </c>
      <c r="S58" s="4">
        <v>1139200</v>
      </c>
      <c r="T58" s="4">
        <f t="shared" si="2"/>
        <v>1227820</v>
      </c>
      <c r="U58" s="4">
        <f t="shared" si="6"/>
        <v>756500</v>
      </c>
      <c r="V58" s="5">
        <v>3.7499999999999999E-2</v>
      </c>
    </row>
    <row r="59" spans="1:22" x14ac:dyDescent="0.2">
      <c r="A59" s="16" t="s">
        <v>226</v>
      </c>
      <c r="B59" s="4">
        <v>236180</v>
      </c>
      <c r="C59" s="4">
        <v>53500</v>
      </c>
      <c r="D59" s="4">
        <v>182680</v>
      </c>
      <c r="E59" s="4">
        <v>5253872575</v>
      </c>
      <c r="F59" s="4">
        <f t="shared" si="4"/>
        <v>41210111438</v>
      </c>
      <c r="K59" s="24">
        <f t="shared" si="5"/>
        <v>-3149360000</v>
      </c>
      <c r="L59" s="4">
        <v>363</v>
      </c>
      <c r="M59" s="4">
        <v>437</v>
      </c>
      <c r="N59" s="4">
        <v>67</v>
      </c>
      <c r="O59" s="4">
        <v>48</v>
      </c>
      <c r="P59" s="4">
        <v>927300</v>
      </c>
      <c r="Q59" s="4">
        <v>864000</v>
      </c>
      <c r="R59" s="5">
        <v>7.0999999999999995E-3</v>
      </c>
      <c r="S59" s="4">
        <v>1816200</v>
      </c>
      <c r="T59" s="4">
        <f t="shared" si="2"/>
        <v>1249210</v>
      </c>
      <c r="U59" s="4">
        <f t="shared" si="6"/>
        <v>756500</v>
      </c>
      <c r="V59" s="5">
        <v>4.4299999999999999E-2</v>
      </c>
    </row>
    <row r="60" spans="1:22" x14ac:dyDescent="0.2">
      <c r="A60" s="16" t="s">
        <v>225</v>
      </c>
      <c r="B60" s="4">
        <v>36000</v>
      </c>
      <c r="C60" s="4">
        <v>115900</v>
      </c>
      <c r="D60" s="4">
        <v>-79900</v>
      </c>
      <c r="E60" s="4">
        <v>-2267401461</v>
      </c>
      <c r="F60" s="4">
        <f t="shared" si="4"/>
        <v>35956238863</v>
      </c>
      <c r="K60" s="24">
        <f t="shared" si="5"/>
        <v>-3149360000</v>
      </c>
      <c r="L60" s="4">
        <v>189</v>
      </c>
      <c r="M60" s="4">
        <v>169</v>
      </c>
      <c r="N60" s="4">
        <v>29</v>
      </c>
      <c r="O60" s="4">
        <v>27</v>
      </c>
      <c r="P60" s="4">
        <v>384100</v>
      </c>
      <c r="Q60" s="4">
        <v>337700</v>
      </c>
      <c r="R60" s="5">
        <v>7.0999999999999995E-3</v>
      </c>
      <c r="S60" s="4">
        <v>756500</v>
      </c>
      <c r="T60" s="4">
        <f t="shared" si="2"/>
        <v>1258350</v>
      </c>
      <c r="U60" s="4">
        <f t="shared" si="6"/>
        <v>926800</v>
      </c>
      <c r="V60" s="5">
        <v>1.3999999999999999E-2</v>
      </c>
    </row>
    <row r="61" spans="1:22" x14ac:dyDescent="0.2">
      <c r="A61" s="16" t="s">
        <v>224</v>
      </c>
      <c r="B61" s="4">
        <v>115900</v>
      </c>
      <c r="C61" s="4">
        <v>124500</v>
      </c>
      <c r="D61" s="4">
        <v>-8600</v>
      </c>
      <c r="E61" s="4">
        <v>-244760928</v>
      </c>
      <c r="F61" s="4">
        <f t="shared" si="4"/>
        <v>38223640324</v>
      </c>
      <c r="G61" s="4">
        <v>0</v>
      </c>
      <c r="H61" s="4">
        <v>0</v>
      </c>
      <c r="I61" s="4">
        <v>0</v>
      </c>
      <c r="J61" s="4">
        <v>-2860000</v>
      </c>
      <c r="K61" s="24">
        <f t="shared" si="5"/>
        <v>-3149360000</v>
      </c>
      <c r="L61" s="4">
        <v>261</v>
      </c>
      <c r="M61" s="4">
        <v>348</v>
      </c>
      <c r="N61" s="4">
        <v>36</v>
      </c>
      <c r="O61" s="4">
        <v>75</v>
      </c>
      <c r="P61" s="4">
        <v>473800</v>
      </c>
      <c r="Q61" s="4">
        <v>855800</v>
      </c>
      <c r="R61" s="5">
        <v>-2.12E-2</v>
      </c>
      <c r="S61" s="4">
        <v>1350600</v>
      </c>
      <c r="T61" s="4">
        <f t="shared" si="2"/>
        <v>1293970</v>
      </c>
      <c r="U61" s="4">
        <f t="shared" si="6"/>
        <v>868300</v>
      </c>
      <c r="V61" s="5">
        <v>3.1099999999999999E-2</v>
      </c>
    </row>
    <row r="62" spans="1:22" x14ac:dyDescent="0.2">
      <c r="A62" s="16" t="s">
        <v>223</v>
      </c>
      <c r="B62" s="4">
        <v>8400</v>
      </c>
      <c r="C62" s="4">
        <v>50800</v>
      </c>
      <c r="D62" s="4">
        <v>-42400</v>
      </c>
      <c r="E62" s="4">
        <v>-1227964480</v>
      </c>
      <c r="F62" s="4">
        <f t="shared" si="4"/>
        <v>38468401252</v>
      </c>
      <c r="K62" s="24">
        <f t="shared" si="5"/>
        <v>-3146500000</v>
      </c>
      <c r="L62" s="4">
        <v>336</v>
      </c>
      <c r="M62" s="4">
        <v>221</v>
      </c>
      <c r="N62" s="4">
        <v>22</v>
      </c>
      <c r="O62" s="4">
        <v>42</v>
      </c>
      <c r="P62" s="4">
        <v>367800</v>
      </c>
      <c r="Q62" s="4">
        <v>553600</v>
      </c>
      <c r="R62" s="5">
        <v>-1.7299999999999999E-2</v>
      </c>
      <c r="S62" s="4">
        <v>926800</v>
      </c>
      <c r="T62" s="4">
        <f t="shared" si="2"/>
        <v>1290960</v>
      </c>
      <c r="U62" s="4">
        <f t="shared" si="6"/>
        <v>868300</v>
      </c>
      <c r="V62" s="5">
        <v>2.7099999999999999E-2</v>
      </c>
    </row>
    <row r="63" spans="1:22" x14ac:dyDescent="0.2">
      <c r="A63" s="16" t="s">
        <v>222</v>
      </c>
      <c r="B63" s="4">
        <v>239200</v>
      </c>
      <c r="C63" s="4">
        <v>101400</v>
      </c>
      <c r="D63" s="4">
        <v>137800</v>
      </c>
      <c r="E63" s="4">
        <v>4095572920</v>
      </c>
      <c r="F63" s="4">
        <f t="shared" si="4"/>
        <v>39696365732</v>
      </c>
      <c r="K63" s="24">
        <f t="shared" si="5"/>
        <v>-3146500000</v>
      </c>
      <c r="L63" s="4">
        <v>315</v>
      </c>
      <c r="M63" s="4">
        <v>300</v>
      </c>
      <c r="N63" s="4">
        <v>41</v>
      </c>
      <c r="O63" s="4">
        <v>52</v>
      </c>
      <c r="P63" s="4">
        <v>708100</v>
      </c>
      <c r="Q63" s="4">
        <v>637900</v>
      </c>
      <c r="R63" s="5">
        <v>3.4999999999999996E-3</v>
      </c>
      <c r="S63" s="4">
        <v>1362900</v>
      </c>
      <c r="T63" s="4">
        <f t="shared" si="2"/>
        <v>1321070</v>
      </c>
      <c r="U63" s="4">
        <f t="shared" si="6"/>
        <v>868300</v>
      </c>
      <c r="V63" s="5">
        <v>3.9699999999999999E-2</v>
      </c>
    </row>
    <row r="64" spans="1:22" x14ac:dyDescent="0.2">
      <c r="A64" s="16" t="s">
        <v>221</v>
      </c>
      <c r="B64" s="4">
        <v>195300</v>
      </c>
      <c r="C64" s="4">
        <v>0</v>
      </c>
      <c r="D64" s="4">
        <v>195300</v>
      </c>
      <c r="E64" s="4">
        <v>5661158993</v>
      </c>
      <c r="F64" s="4">
        <f t="shared" si="4"/>
        <v>35600792812</v>
      </c>
      <c r="K64" s="24">
        <f t="shared" si="5"/>
        <v>-3146500000</v>
      </c>
      <c r="L64" s="4">
        <v>309</v>
      </c>
      <c r="M64" s="4">
        <v>412</v>
      </c>
      <c r="N64" s="4">
        <v>69</v>
      </c>
      <c r="O64" s="4">
        <v>65</v>
      </c>
      <c r="P64" s="4">
        <v>797700</v>
      </c>
      <c r="Q64" s="4">
        <v>700600</v>
      </c>
      <c r="R64" s="5">
        <v>4.2800000000000005E-2</v>
      </c>
      <c r="S64" s="4">
        <v>1529500</v>
      </c>
      <c r="T64" s="4">
        <f t="shared" si="2"/>
        <v>1271010</v>
      </c>
      <c r="U64" s="4">
        <f t="shared" si="6"/>
        <v>868300</v>
      </c>
      <c r="V64" s="5">
        <v>5.7300000000000004E-2</v>
      </c>
    </row>
    <row r="65" spans="1:22" x14ac:dyDescent="0.2">
      <c r="A65" s="16" t="s">
        <v>220</v>
      </c>
      <c r="B65" s="4">
        <v>7500</v>
      </c>
      <c r="C65" s="4">
        <v>154000</v>
      </c>
      <c r="D65" s="4">
        <v>-146500</v>
      </c>
      <c r="E65" s="4">
        <v>-4121365094</v>
      </c>
      <c r="F65" s="4">
        <f t="shared" si="4"/>
        <v>29939633819</v>
      </c>
      <c r="K65" s="24">
        <f t="shared" si="5"/>
        <v>-3146500000</v>
      </c>
      <c r="L65" s="4">
        <v>416</v>
      </c>
      <c r="M65" s="4">
        <v>214</v>
      </c>
      <c r="N65" s="4">
        <v>36</v>
      </c>
      <c r="O65" s="4">
        <v>50</v>
      </c>
      <c r="P65" s="4">
        <v>631200</v>
      </c>
      <c r="Q65" s="4">
        <v>685200</v>
      </c>
      <c r="R65" s="5">
        <v>-1.77E-2</v>
      </c>
      <c r="S65" s="4">
        <v>1332300</v>
      </c>
      <c r="T65" s="4">
        <f t="shared" si="2"/>
        <v>1307370</v>
      </c>
      <c r="U65" s="4">
        <f t="shared" si="6"/>
        <v>847900</v>
      </c>
      <c r="V65" s="5">
        <v>3.4799999999999998E-2</v>
      </c>
    </row>
    <row r="66" spans="1:22" x14ac:dyDescent="0.2">
      <c r="A66" s="16" t="s">
        <v>219</v>
      </c>
      <c r="B66" s="4">
        <v>103800</v>
      </c>
      <c r="C66" s="4">
        <v>73300</v>
      </c>
      <c r="D66" s="4">
        <v>30500</v>
      </c>
      <c r="E66" s="4">
        <v>871867949</v>
      </c>
      <c r="F66" s="4">
        <f t="shared" si="4"/>
        <v>34060998913</v>
      </c>
      <c r="K66" s="24">
        <f t="shared" si="5"/>
        <v>-3146500000</v>
      </c>
      <c r="L66" s="4">
        <v>246</v>
      </c>
      <c r="M66" s="4">
        <v>245</v>
      </c>
      <c r="N66" s="4">
        <v>23</v>
      </c>
      <c r="O66" s="4">
        <v>44</v>
      </c>
      <c r="P66" s="4">
        <v>334600</v>
      </c>
      <c r="Q66" s="4">
        <v>496000</v>
      </c>
      <c r="R66" s="5">
        <v>0</v>
      </c>
      <c r="S66" s="4">
        <v>868300</v>
      </c>
      <c r="T66" s="4">
        <f t="shared" si="2"/>
        <v>1278890</v>
      </c>
      <c r="U66" s="4">
        <f t="shared" si="6"/>
        <v>847900</v>
      </c>
      <c r="V66" s="5">
        <v>2.76E-2</v>
      </c>
    </row>
    <row r="67" spans="1:22" x14ac:dyDescent="0.2">
      <c r="A67" s="16" t="s">
        <v>218</v>
      </c>
      <c r="B67" s="4">
        <v>151000</v>
      </c>
      <c r="C67" s="4">
        <v>94460</v>
      </c>
      <c r="D67" s="4">
        <v>56540</v>
      </c>
      <c r="E67" s="4">
        <v>1612711401</v>
      </c>
      <c r="F67" s="4">
        <f t="shared" si="4"/>
        <v>33189130964</v>
      </c>
      <c r="K67" s="24">
        <f t="shared" si="5"/>
        <v>-3146500000</v>
      </c>
      <c r="L67" s="4">
        <v>298</v>
      </c>
      <c r="M67" s="4">
        <v>316</v>
      </c>
      <c r="N67" s="4">
        <v>60</v>
      </c>
      <c r="O67" s="4">
        <v>66</v>
      </c>
      <c r="P67" s="4">
        <v>680300</v>
      </c>
      <c r="Q67" s="4">
        <v>738200</v>
      </c>
      <c r="R67" s="5">
        <v>1.78E-2</v>
      </c>
      <c r="S67" s="4">
        <v>1456500</v>
      </c>
      <c r="T67" s="4">
        <f t="shared" si="2"/>
        <v>1218070</v>
      </c>
      <c r="U67" s="4">
        <f t="shared" si="6"/>
        <v>847900</v>
      </c>
      <c r="V67" s="5">
        <v>3.7999999999999999E-2</v>
      </c>
    </row>
    <row r="68" spans="1:22" x14ac:dyDescent="0.2">
      <c r="A68" s="16" t="s">
        <v>217</v>
      </c>
      <c r="B68" s="4">
        <v>100110</v>
      </c>
      <c r="C68" s="4">
        <v>38600</v>
      </c>
      <c r="D68" s="4">
        <v>61510</v>
      </c>
      <c r="E68" s="4">
        <v>1710278339</v>
      </c>
      <c r="F68" s="4">
        <f t="shared" si="4"/>
        <v>31576419563</v>
      </c>
      <c r="K68" s="24">
        <f t="shared" si="5"/>
        <v>-3146500000</v>
      </c>
      <c r="L68" s="4">
        <v>191</v>
      </c>
      <c r="M68" s="4">
        <v>230</v>
      </c>
      <c r="N68" s="4">
        <v>33</v>
      </c>
      <c r="O68" s="4">
        <v>33</v>
      </c>
      <c r="P68" s="4">
        <v>414500</v>
      </c>
      <c r="Q68" s="4">
        <v>411000</v>
      </c>
      <c r="R68" s="5">
        <v>1.8200000000000001E-2</v>
      </c>
      <c r="S68" s="4">
        <v>878600</v>
      </c>
      <c r="T68" s="4">
        <f t="shared" si="2"/>
        <v>1250570</v>
      </c>
      <c r="U68" s="4">
        <f t="shared" si="6"/>
        <v>847900</v>
      </c>
      <c r="V68" s="5">
        <v>3.2000000000000001E-2</v>
      </c>
    </row>
    <row r="69" spans="1:22" x14ac:dyDescent="0.2">
      <c r="A69" s="16" t="s">
        <v>216</v>
      </c>
      <c r="B69" s="4">
        <v>98000</v>
      </c>
      <c r="C69" s="4">
        <v>76200</v>
      </c>
      <c r="D69" s="4">
        <v>21800</v>
      </c>
      <c r="E69" s="4">
        <v>612373071</v>
      </c>
      <c r="F69" s="4">
        <f t="shared" si="4"/>
        <v>29866141224</v>
      </c>
      <c r="K69" s="24">
        <f t="shared" si="5"/>
        <v>-3146500000</v>
      </c>
      <c r="L69" s="4">
        <v>369</v>
      </c>
      <c r="M69" s="4">
        <v>426</v>
      </c>
      <c r="N69" s="4">
        <v>37</v>
      </c>
      <c r="O69" s="4">
        <v>108</v>
      </c>
      <c r="P69" s="4">
        <v>519800</v>
      </c>
      <c r="Q69" s="4">
        <v>1497400</v>
      </c>
      <c r="R69" s="5">
        <v>-4.3400000000000001E-2</v>
      </c>
      <c r="S69" s="4">
        <v>2030100</v>
      </c>
      <c r="T69" s="4">
        <f t="shared" si="2"/>
        <v>1148720</v>
      </c>
      <c r="U69" s="4">
        <f t="shared" si="6"/>
        <v>847900</v>
      </c>
      <c r="V69" s="5">
        <v>5.5199999999999999E-2</v>
      </c>
    </row>
    <row r="70" spans="1:22" x14ac:dyDescent="0.2">
      <c r="A70" s="16" t="s">
        <v>215</v>
      </c>
      <c r="B70" s="4">
        <v>61000</v>
      </c>
      <c r="C70" s="4">
        <v>107300</v>
      </c>
      <c r="D70" s="4">
        <v>-46300</v>
      </c>
      <c r="E70" s="4">
        <v>-1347336553</v>
      </c>
      <c r="F70" s="4">
        <f t="shared" si="4"/>
        <v>29253768153</v>
      </c>
      <c r="K70" s="24">
        <f t="shared" si="5"/>
        <v>-3146500000</v>
      </c>
      <c r="L70" s="4">
        <v>210</v>
      </c>
      <c r="M70" s="4">
        <v>244</v>
      </c>
      <c r="N70" s="4">
        <v>17</v>
      </c>
      <c r="O70" s="4">
        <v>45</v>
      </c>
      <c r="P70" s="4">
        <v>304500</v>
      </c>
      <c r="Q70" s="4">
        <v>469200</v>
      </c>
      <c r="R70" s="5">
        <v>-2.0799999999999999E-2</v>
      </c>
      <c r="S70" s="4">
        <v>847900</v>
      </c>
      <c r="T70" s="4">
        <f t="shared" si="2"/>
        <v>1274880</v>
      </c>
      <c r="U70" s="4">
        <f t="shared" si="6"/>
        <v>896700</v>
      </c>
      <c r="V70" s="5">
        <v>2.7099999999999999E-2</v>
      </c>
    </row>
    <row r="71" spans="1:22" x14ac:dyDescent="0.2">
      <c r="A71" s="16" t="s">
        <v>214</v>
      </c>
      <c r="B71" s="4">
        <v>160100</v>
      </c>
      <c r="C71" s="4">
        <v>1200</v>
      </c>
      <c r="D71" s="4">
        <v>158900</v>
      </c>
      <c r="E71" s="4">
        <v>4655125760</v>
      </c>
      <c r="F71" s="4">
        <f t="shared" si="4"/>
        <v>30601104706</v>
      </c>
      <c r="K71" s="24">
        <f t="shared" si="5"/>
        <v>-3146500000</v>
      </c>
      <c r="L71" s="4">
        <v>372</v>
      </c>
      <c r="M71" s="4">
        <v>446</v>
      </c>
      <c r="N71" s="4">
        <v>64</v>
      </c>
      <c r="O71" s="4">
        <v>69</v>
      </c>
      <c r="P71" s="4">
        <v>758100</v>
      </c>
      <c r="Q71" s="4">
        <v>899200</v>
      </c>
      <c r="R71" s="5">
        <v>2.0899999999999998E-2</v>
      </c>
      <c r="S71" s="4">
        <v>1706800</v>
      </c>
      <c r="T71" s="4">
        <f t="shared" si="2"/>
        <v>1285090</v>
      </c>
      <c r="U71" s="4">
        <f t="shared" si="6"/>
        <v>583500</v>
      </c>
      <c r="V71" s="5">
        <v>4.0300000000000002E-2</v>
      </c>
    </row>
    <row r="72" spans="1:22" x14ac:dyDescent="0.2">
      <c r="A72" s="16" t="s">
        <v>213</v>
      </c>
      <c r="B72" s="4">
        <v>232000</v>
      </c>
      <c r="C72" s="4">
        <v>7820</v>
      </c>
      <c r="D72" s="4">
        <v>224180</v>
      </c>
      <c r="E72" s="4">
        <v>6396045154</v>
      </c>
      <c r="F72" s="4">
        <f t="shared" si="4"/>
        <v>25945978946</v>
      </c>
      <c r="K72" s="24">
        <f t="shared" si="5"/>
        <v>-3146500000</v>
      </c>
      <c r="L72" s="4">
        <v>137</v>
      </c>
      <c r="M72" s="4">
        <v>233</v>
      </c>
      <c r="N72" s="4">
        <v>30</v>
      </c>
      <c r="O72" s="4">
        <v>39</v>
      </c>
      <c r="P72" s="4">
        <v>400000</v>
      </c>
      <c r="Q72" s="4">
        <v>459200</v>
      </c>
      <c r="R72" s="5">
        <v>1.41E-2</v>
      </c>
      <c r="S72" s="4">
        <v>896700</v>
      </c>
      <c r="T72" s="4">
        <f t="shared" si="2"/>
        <v>1434010</v>
      </c>
      <c r="U72" s="4">
        <f t="shared" si="6"/>
        <v>583500</v>
      </c>
      <c r="V72" s="5">
        <v>2.4199999999999999E-2</v>
      </c>
    </row>
    <row r="73" spans="1:22" x14ac:dyDescent="0.2">
      <c r="A73" s="16" t="s">
        <v>212</v>
      </c>
      <c r="B73" s="4">
        <v>428300</v>
      </c>
      <c r="C73" s="4">
        <v>135640</v>
      </c>
      <c r="D73" s="4">
        <v>292660</v>
      </c>
      <c r="E73" s="4">
        <v>8205486408</v>
      </c>
      <c r="F73" s="4">
        <f t="shared" si="4"/>
        <v>19549933792</v>
      </c>
      <c r="K73" s="24">
        <f t="shared" si="5"/>
        <v>-3146500000</v>
      </c>
      <c r="L73" s="4">
        <v>237</v>
      </c>
      <c r="M73" s="4">
        <v>314</v>
      </c>
      <c r="N73" s="4">
        <v>42</v>
      </c>
      <c r="O73" s="4">
        <v>69</v>
      </c>
      <c r="P73" s="4">
        <v>632500</v>
      </c>
      <c r="Q73" s="4">
        <v>950800</v>
      </c>
      <c r="R73" s="5">
        <v>3.5999999999999999E-3</v>
      </c>
      <c r="S73" s="4">
        <v>1664000</v>
      </c>
      <c r="T73" s="4">
        <f t="shared" si="2"/>
        <v>1557500</v>
      </c>
      <c r="U73" s="4">
        <f t="shared" si="6"/>
        <v>583500</v>
      </c>
      <c r="V73" s="5">
        <v>4.5199999999999997E-2</v>
      </c>
    </row>
    <row r="74" spans="1:22" x14ac:dyDescent="0.2">
      <c r="A74" s="16" t="s">
        <v>211</v>
      </c>
      <c r="B74" s="4">
        <v>3200</v>
      </c>
      <c r="C74" s="4">
        <v>117280</v>
      </c>
      <c r="D74" s="4">
        <v>-114080</v>
      </c>
      <c r="E74" s="4">
        <v>-3274291141</v>
      </c>
      <c r="F74" s="4">
        <f t="shared" ref="F74:F79" si="7">E74+F75</f>
        <v>11344447384</v>
      </c>
      <c r="K74" s="24">
        <f t="shared" ref="K74:K79" si="8">K75+J74</f>
        <v>-3146500000</v>
      </c>
      <c r="L74" s="4">
        <v>304</v>
      </c>
      <c r="M74" s="4">
        <v>243</v>
      </c>
      <c r="N74" s="4">
        <v>39</v>
      </c>
      <c r="O74" s="4">
        <v>36</v>
      </c>
      <c r="P74" s="4">
        <v>536400</v>
      </c>
      <c r="Q74" s="4">
        <v>478900</v>
      </c>
      <c r="R74" s="5">
        <v>-6.9999999999999993E-3</v>
      </c>
      <c r="S74" s="4">
        <v>1028900</v>
      </c>
      <c r="T74" s="4">
        <f t="shared" ref="T74:T79" si="9">AVERAGE(S75:S84)</f>
        <v>1498210</v>
      </c>
      <c r="U74" s="4">
        <f t="shared" ref="U74:U79" si="10">MIN(S75:S79)</f>
        <v>583500</v>
      </c>
      <c r="V74" s="5">
        <v>4.0899999999999999E-2</v>
      </c>
    </row>
    <row r="75" spans="1:22" x14ac:dyDescent="0.2">
      <c r="A75" s="16" t="s">
        <v>210</v>
      </c>
      <c r="B75" s="4">
        <v>212600</v>
      </c>
      <c r="C75" s="4">
        <v>19610</v>
      </c>
      <c r="D75" s="4">
        <v>192990</v>
      </c>
      <c r="E75" s="4">
        <v>5499836052</v>
      </c>
      <c r="F75" s="4">
        <f t="shared" si="7"/>
        <v>14618738525</v>
      </c>
      <c r="K75" s="24">
        <f t="shared" si="8"/>
        <v>-3146500000</v>
      </c>
      <c r="L75" s="4">
        <v>340</v>
      </c>
      <c r="M75" s="4">
        <v>334</v>
      </c>
      <c r="N75" s="4">
        <v>54</v>
      </c>
      <c r="O75" s="4">
        <v>58</v>
      </c>
      <c r="P75" s="4">
        <v>808800</v>
      </c>
      <c r="Q75" s="4">
        <v>841800</v>
      </c>
      <c r="R75" s="5">
        <v>1.7899999999999999E-2</v>
      </c>
      <c r="S75" s="4">
        <v>1695900</v>
      </c>
      <c r="T75" s="4">
        <f t="shared" si="9"/>
        <v>1363990</v>
      </c>
      <c r="U75" s="4">
        <f t="shared" si="10"/>
        <v>583500</v>
      </c>
      <c r="V75" s="5">
        <v>4.1100000000000005E-2</v>
      </c>
    </row>
    <row r="76" spans="1:22" x14ac:dyDescent="0.2">
      <c r="A76" s="16" t="s">
        <v>208</v>
      </c>
      <c r="B76" s="4">
        <v>23300</v>
      </c>
      <c r="C76" s="4">
        <v>0</v>
      </c>
      <c r="D76" s="4">
        <v>23300</v>
      </c>
      <c r="E76" s="4">
        <v>656720982</v>
      </c>
      <c r="F76" s="4">
        <f t="shared" si="7"/>
        <v>9118902473</v>
      </c>
      <c r="K76" s="24">
        <f t="shared" si="8"/>
        <v>-3146500000</v>
      </c>
      <c r="L76" s="4">
        <v>174</v>
      </c>
      <c r="M76" s="4">
        <v>160</v>
      </c>
      <c r="N76" s="4">
        <v>15</v>
      </c>
      <c r="O76" s="4">
        <v>23</v>
      </c>
      <c r="P76" s="4">
        <v>225200</v>
      </c>
      <c r="Q76" s="4">
        <v>310100</v>
      </c>
      <c r="R76" s="5">
        <v>0</v>
      </c>
      <c r="S76" s="4">
        <v>583500</v>
      </c>
      <c r="T76" s="4">
        <f t="shared" si="9"/>
        <v>1336150</v>
      </c>
      <c r="U76" s="4">
        <f t="shared" si="10"/>
        <v>848300</v>
      </c>
      <c r="V76" s="5">
        <v>2.4399999999999998E-2</v>
      </c>
    </row>
    <row r="77" spans="1:22" x14ac:dyDescent="0.2">
      <c r="A77" s="16" t="s">
        <v>207</v>
      </c>
      <c r="B77" s="4">
        <v>95500</v>
      </c>
      <c r="C77" s="4">
        <v>3400</v>
      </c>
      <c r="D77" s="4">
        <v>92100</v>
      </c>
      <c r="E77" s="4">
        <v>2583940793</v>
      </c>
      <c r="F77" s="4">
        <f t="shared" si="7"/>
        <v>8462181491</v>
      </c>
      <c r="K77" s="24">
        <f t="shared" si="8"/>
        <v>-3146500000</v>
      </c>
      <c r="L77" s="4">
        <v>221</v>
      </c>
      <c r="M77" s="4">
        <v>193</v>
      </c>
      <c r="N77" s="4">
        <v>28</v>
      </c>
      <c r="O77" s="4">
        <v>33</v>
      </c>
      <c r="P77" s="4">
        <v>398600</v>
      </c>
      <c r="Q77" s="4">
        <v>419200</v>
      </c>
      <c r="R77" s="5">
        <v>7.1999999999999998E-3</v>
      </c>
      <c r="S77" s="4">
        <v>848300</v>
      </c>
      <c r="T77" s="4">
        <f t="shared" si="9"/>
        <v>1287390</v>
      </c>
      <c r="U77" s="4">
        <f t="shared" si="10"/>
        <v>1011600</v>
      </c>
      <c r="V77" s="5">
        <v>3.1699999999999999E-2</v>
      </c>
    </row>
    <row r="78" spans="1:22" x14ac:dyDescent="0.2">
      <c r="A78" s="16" t="s">
        <v>206</v>
      </c>
      <c r="B78" s="4">
        <v>21400</v>
      </c>
      <c r="C78" s="4">
        <v>95500</v>
      </c>
      <c r="D78" s="4">
        <v>-74100</v>
      </c>
      <c r="E78" s="4">
        <v>-2061967328</v>
      </c>
      <c r="F78" s="4">
        <f t="shared" si="7"/>
        <v>5878240698</v>
      </c>
      <c r="K78" s="24">
        <f t="shared" si="8"/>
        <v>-3146500000</v>
      </c>
      <c r="L78" s="4">
        <v>222</v>
      </c>
      <c r="M78" s="4">
        <v>265</v>
      </c>
      <c r="N78" s="4">
        <v>24</v>
      </c>
      <c r="O78" s="4">
        <v>57</v>
      </c>
      <c r="P78" s="4">
        <v>349100</v>
      </c>
      <c r="Q78" s="4">
        <v>808900</v>
      </c>
      <c r="R78" s="5">
        <v>-1.0700000000000001E-2</v>
      </c>
      <c r="S78" s="4">
        <v>1203600</v>
      </c>
      <c r="T78" s="4">
        <f t="shared" si="9"/>
        <v>1212810</v>
      </c>
      <c r="U78" s="4">
        <f t="shared" si="10"/>
        <v>1011600</v>
      </c>
      <c r="V78" s="5">
        <v>3.5099999999999999E-2</v>
      </c>
    </row>
    <row r="79" spans="1:22" x14ac:dyDescent="0.2">
      <c r="A79" s="16" t="s">
        <v>205</v>
      </c>
      <c r="B79" s="4">
        <v>12500</v>
      </c>
      <c r="C79" s="4">
        <v>128600</v>
      </c>
      <c r="D79" s="4">
        <v>-116100</v>
      </c>
      <c r="E79" s="4">
        <v>-3290216157</v>
      </c>
      <c r="F79" s="4">
        <f t="shared" si="7"/>
        <v>7940208026</v>
      </c>
      <c r="G79" s="4">
        <v>0</v>
      </c>
      <c r="H79" s="4">
        <v>0</v>
      </c>
      <c r="I79" s="4">
        <v>0</v>
      </c>
      <c r="J79" s="4">
        <v>-1096000000</v>
      </c>
      <c r="K79" s="24">
        <f t="shared" si="8"/>
        <v>-3146500000</v>
      </c>
      <c r="L79" s="4">
        <v>268</v>
      </c>
      <c r="M79" s="4">
        <v>250</v>
      </c>
      <c r="N79" s="4">
        <v>29</v>
      </c>
      <c r="O79" s="4">
        <v>31</v>
      </c>
      <c r="P79" s="4">
        <v>401300</v>
      </c>
      <c r="Q79" s="4">
        <v>554400</v>
      </c>
      <c r="R79" s="5">
        <v>-1.77E-2</v>
      </c>
      <c r="S79" s="4">
        <v>1011600</v>
      </c>
      <c r="T79" s="4">
        <f t="shared" si="9"/>
        <v>1173820</v>
      </c>
      <c r="U79" s="4">
        <f t="shared" si="10"/>
        <v>436000</v>
      </c>
      <c r="V79" s="5">
        <v>5.4299999999999994E-2</v>
      </c>
    </row>
    <row r="80" spans="1:22" x14ac:dyDescent="0.2">
      <c r="A80" s="16" t="s">
        <v>204</v>
      </c>
      <c r="B80" s="4">
        <v>82800</v>
      </c>
      <c r="C80" s="4">
        <v>51300</v>
      </c>
      <c r="D80" s="4">
        <v>31500</v>
      </c>
      <c r="E80" s="4">
        <v>883414551</v>
      </c>
      <c r="F80" s="4">
        <f t="shared" ref="F80:F90" si="11">E80+F81</f>
        <v>11230424183</v>
      </c>
      <c r="K80" s="24">
        <f t="shared" ref="K80:K90" si="12">K81+J80</f>
        <v>-2050500000</v>
      </c>
      <c r="L80" s="4">
        <v>568</v>
      </c>
      <c r="M80" s="4">
        <v>388</v>
      </c>
      <c r="N80" s="4">
        <v>92</v>
      </c>
      <c r="O80" s="4">
        <v>53</v>
      </c>
      <c r="P80" s="4">
        <v>1365800</v>
      </c>
      <c r="Q80" s="4">
        <v>728200</v>
      </c>
      <c r="R80" s="5">
        <v>6.7199999999999996E-2</v>
      </c>
      <c r="S80" s="4">
        <v>2109500</v>
      </c>
      <c r="T80" s="4">
        <f t="shared" ref="T80:T96" si="13">AVERAGE(S81:S90)</f>
        <v>999680</v>
      </c>
      <c r="U80" s="4">
        <f t="shared" ref="U80:U90" si="14">MIN(S81:S85)</f>
        <v>353700</v>
      </c>
      <c r="V80" s="5">
        <v>7.3200000000000001E-2</v>
      </c>
    </row>
    <row r="81" spans="1:22" x14ac:dyDescent="0.2">
      <c r="A81" s="16" t="s">
        <v>203</v>
      </c>
      <c r="B81" s="4">
        <v>116100</v>
      </c>
      <c r="C81" s="4">
        <v>5400</v>
      </c>
      <c r="D81" s="4">
        <v>110700</v>
      </c>
      <c r="E81" s="4">
        <v>3015328102</v>
      </c>
      <c r="F81" s="4">
        <f t="shared" si="11"/>
        <v>10347009632</v>
      </c>
      <c r="G81" s="4">
        <v>0</v>
      </c>
      <c r="H81" s="4">
        <v>0</v>
      </c>
      <c r="I81" s="4">
        <v>0</v>
      </c>
      <c r="J81" s="4">
        <v>-831000000</v>
      </c>
      <c r="K81" s="24">
        <f t="shared" si="12"/>
        <v>-2050500000</v>
      </c>
      <c r="L81" s="4">
        <v>342</v>
      </c>
      <c r="M81" s="4">
        <v>464</v>
      </c>
      <c r="N81" s="4">
        <v>44</v>
      </c>
      <c r="O81" s="4">
        <v>81</v>
      </c>
      <c r="P81" s="4">
        <v>584700</v>
      </c>
      <c r="Q81" s="4">
        <v>1166200</v>
      </c>
      <c r="R81" s="5">
        <v>-3.73E-2</v>
      </c>
      <c r="S81" s="4">
        <v>1808900</v>
      </c>
      <c r="T81" s="4">
        <f t="shared" si="13"/>
        <v>866221.9</v>
      </c>
      <c r="U81" s="4">
        <f t="shared" si="14"/>
        <v>305100</v>
      </c>
      <c r="V81" s="5">
        <v>0.05</v>
      </c>
    </row>
    <row r="82" spans="1:22" x14ac:dyDescent="0.2">
      <c r="A82" s="16" t="s">
        <v>200</v>
      </c>
      <c r="B82" s="4">
        <v>173100</v>
      </c>
      <c r="C82" s="4">
        <v>6200</v>
      </c>
      <c r="D82" s="4">
        <v>166900</v>
      </c>
      <c r="E82" s="4">
        <v>4452839395</v>
      </c>
      <c r="F82" s="4">
        <f t="shared" si="11"/>
        <v>7331681530</v>
      </c>
      <c r="G82" s="4">
        <v>0</v>
      </c>
      <c r="H82" s="4">
        <v>0</v>
      </c>
      <c r="I82" s="4">
        <v>0</v>
      </c>
      <c r="J82" s="4">
        <v>-831000000</v>
      </c>
      <c r="K82" s="24">
        <f t="shared" si="12"/>
        <v>-1219500000</v>
      </c>
      <c r="L82" s="4">
        <v>484</v>
      </c>
      <c r="M82" s="4">
        <v>378</v>
      </c>
      <c r="N82" s="4">
        <v>100</v>
      </c>
      <c r="O82" s="4">
        <v>48</v>
      </c>
      <c r="P82" s="4">
        <v>1539900</v>
      </c>
      <c r="Q82" s="4">
        <v>744800</v>
      </c>
      <c r="R82" s="5">
        <v>7.3399999999999993E-2</v>
      </c>
      <c r="S82" s="4">
        <v>2385900</v>
      </c>
      <c r="T82" s="4">
        <f t="shared" si="13"/>
        <v>679022</v>
      </c>
      <c r="U82" s="4">
        <f t="shared" si="14"/>
        <v>305100</v>
      </c>
      <c r="V82" s="5">
        <v>7.5300000000000006E-2</v>
      </c>
    </row>
    <row r="83" spans="1:22" x14ac:dyDescent="0.2">
      <c r="A83" s="16" t="s">
        <v>199</v>
      </c>
      <c r="B83" s="4">
        <v>98100</v>
      </c>
      <c r="C83" s="4">
        <v>1220</v>
      </c>
      <c r="D83" s="4">
        <v>96880</v>
      </c>
      <c r="E83" s="4">
        <v>2499381684</v>
      </c>
      <c r="F83" s="4">
        <f t="shared" si="11"/>
        <v>2878842135</v>
      </c>
      <c r="G83" s="4">
        <v>0</v>
      </c>
      <c r="H83" s="4">
        <v>0</v>
      </c>
      <c r="I83" s="4">
        <v>0</v>
      </c>
      <c r="J83" s="4">
        <v>-388500000</v>
      </c>
      <c r="K83" s="24">
        <f t="shared" si="12"/>
        <v>-388500000</v>
      </c>
      <c r="L83" s="4">
        <v>585</v>
      </c>
      <c r="M83" s="4">
        <v>552</v>
      </c>
      <c r="N83" s="4">
        <v>126</v>
      </c>
      <c r="O83" s="4">
        <v>82</v>
      </c>
      <c r="P83" s="4">
        <v>1609300</v>
      </c>
      <c r="Q83" s="4">
        <v>1249300</v>
      </c>
      <c r="R83" s="5">
        <v>4.0199999999999993E-2</v>
      </c>
      <c r="S83" s="4">
        <v>2898900</v>
      </c>
      <c r="T83" s="4">
        <f t="shared" si="13"/>
        <v>455073.4</v>
      </c>
      <c r="U83" s="4">
        <f t="shared" si="14"/>
        <v>305100</v>
      </c>
      <c r="V83" s="5">
        <v>5.33E-2</v>
      </c>
    </row>
    <row r="84" spans="1:22" x14ac:dyDescent="0.2">
      <c r="A84" s="16" t="s">
        <v>193</v>
      </c>
      <c r="B84" s="4">
        <v>0</v>
      </c>
      <c r="C84" s="4">
        <v>60</v>
      </c>
      <c r="D84" s="4">
        <v>-60</v>
      </c>
      <c r="E84" s="4">
        <v>-1480782</v>
      </c>
      <c r="F84" s="4">
        <f t="shared" si="11"/>
        <v>379460451</v>
      </c>
      <c r="K84" s="24">
        <f t="shared" si="12"/>
        <v>0</v>
      </c>
      <c r="L84" s="4">
        <v>69</v>
      </c>
      <c r="M84" s="4">
        <v>117</v>
      </c>
      <c r="N84" s="4">
        <v>8</v>
      </c>
      <c r="O84" s="4">
        <v>15</v>
      </c>
      <c r="P84" s="4">
        <v>137700</v>
      </c>
      <c r="Q84" s="4">
        <v>205100</v>
      </c>
      <c r="R84" s="5">
        <v>1.2199999999999999E-2</v>
      </c>
      <c r="S84" s="4">
        <v>436000</v>
      </c>
      <c r="T84" s="4">
        <f t="shared" si="13"/>
        <v>563089.69999999995</v>
      </c>
      <c r="U84" s="4">
        <f t="shared" si="14"/>
        <v>305100</v>
      </c>
      <c r="V84" s="5">
        <v>1.61E-2</v>
      </c>
    </row>
    <row r="85" spans="1:22" x14ac:dyDescent="0.2">
      <c r="A85" s="16" t="s">
        <v>192</v>
      </c>
      <c r="B85" s="4">
        <v>0</v>
      </c>
      <c r="C85" s="4">
        <v>4070</v>
      </c>
      <c r="D85" s="4">
        <v>-4070</v>
      </c>
      <c r="E85" s="4">
        <v>-99827653</v>
      </c>
      <c r="F85" s="4">
        <f t="shared" si="11"/>
        <v>380941233</v>
      </c>
      <c r="K85" s="24">
        <f t="shared" si="12"/>
        <v>0</v>
      </c>
      <c r="L85" s="4">
        <v>58</v>
      </c>
      <c r="M85" s="4">
        <v>112</v>
      </c>
      <c r="N85" s="4">
        <v>9</v>
      </c>
      <c r="O85" s="4">
        <v>15</v>
      </c>
      <c r="P85" s="4">
        <v>110500</v>
      </c>
      <c r="Q85" s="4">
        <v>237400</v>
      </c>
      <c r="R85" s="5">
        <v>4.0999999999999995E-3</v>
      </c>
      <c r="S85" s="4">
        <v>353700</v>
      </c>
      <c r="T85" s="4">
        <f t="shared" si="13"/>
        <v>592726.4</v>
      </c>
      <c r="U85" s="4">
        <f t="shared" si="14"/>
        <v>305100</v>
      </c>
      <c r="V85" s="5">
        <v>1.2199999999999999E-2</v>
      </c>
    </row>
    <row r="86" spans="1:22" x14ac:dyDescent="0.2">
      <c r="A86" s="16" t="s">
        <v>191</v>
      </c>
      <c r="B86" s="4">
        <v>0</v>
      </c>
      <c r="C86" s="4">
        <v>500</v>
      </c>
      <c r="D86" s="4">
        <v>-500</v>
      </c>
      <c r="E86" s="4">
        <v>-12193740</v>
      </c>
      <c r="F86" s="4">
        <f t="shared" si="11"/>
        <v>480768886</v>
      </c>
      <c r="K86" s="24">
        <f t="shared" si="12"/>
        <v>0</v>
      </c>
      <c r="L86" s="4">
        <v>66</v>
      </c>
      <c r="M86" s="4">
        <v>89</v>
      </c>
      <c r="N86" s="4">
        <v>4</v>
      </c>
      <c r="O86" s="4">
        <v>12</v>
      </c>
      <c r="P86" s="4">
        <v>93100</v>
      </c>
      <c r="Q86" s="4">
        <v>195200</v>
      </c>
      <c r="R86" s="5">
        <v>8.3000000000000001E-3</v>
      </c>
      <c r="S86" s="4">
        <v>305100</v>
      </c>
      <c r="T86" s="4">
        <f t="shared" si="13"/>
        <v>632772.1</v>
      </c>
      <c r="U86" s="4">
        <f t="shared" si="14"/>
        <v>360700</v>
      </c>
      <c r="V86" s="5">
        <v>1.6299999999999999E-2</v>
      </c>
    </row>
    <row r="87" spans="1:22" x14ac:dyDescent="0.2">
      <c r="A87" s="16" t="s">
        <v>190</v>
      </c>
      <c r="B87" s="4">
        <v>0</v>
      </c>
      <c r="C87" s="4">
        <v>0</v>
      </c>
      <c r="D87" s="4">
        <v>0</v>
      </c>
      <c r="E87" s="4">
        <v>0</v>
      </c>
      <c r="F87" s="4">
        <f t="shared" si="11"/>
        <v>492962626</v>
      </c>
      <c r="K87" s="24">
        <f t="shared" si="12"/>
        <v>0</v>
      </c>
      <c r="L87" s="4">
        <v>103</v>
      </c>
      <c r="M87" s="4">
        <v>80</v>
      </c>
      <c r="N87" s="4">
        <v>12</v>
      </c>
      <c r="O87" s="4">
        <v>12</v>
      </c>
      <c r="P87" s="4">
        <v>176100</v>
      </c>
      <c r="Q87" s="4">
        <v>162700</v>
      </c>
      <c r="R87" s="5">
        <v>-1.23E-2</v>
      </c>
      <c r="S87" s="4">
        <v>360700</v>
      </c>
      <c r="T87" s="4">
        <f t="shared" si="13"/>
        <v>685432.2</v>
      </c>
      <c r="U87" s="4">
        <f t="shared" si="14"/>
        <v>368100</v>
      </c>
      <c r="V87" s="5">
        <v>2.0299999999999999E-2</v>
      </c>
    </row>
    <row r="88" spans="1:22" x14ac:dyDescent="0.2">
      <c r="A88" s="16" t="s">
        <v>189</v>
      </c>
      <c r="B88" s="4">
        <v>300</v>
      </c>
      <c r="C88" s="4">
        <v>4600</v>
      </c>
      <c r="D88" s="4">
        <v>-4300</v>
      </c>
      <c r="E88" s="4">
        <v>-105246867</v>
      </c>
      <c r="F88" s="4">
        <f t="shared" si="11"/>
        <v>492962626</v>
      </c>
      <c r="K88" s="24">
        <f t="shared" si="12"/>
        <v>0</v>
      </c>
      <c r="L88" s="4">
        <v>156</v>
      </c>
      <c r="M88" s="4">
        <v>128</v>
      </c>
      <c r="N88" s="4">
        <v>9</v>
      </c>
      <c r="O88" s="4">
        <v>21</v>
      </c>
      <c r="P88" s="4">
        <v>176400</v>
      </c>
      <c r="Q88" s="4">
        <v>268600</v>
      </c>
      <c r="R88" s="5">
        <v>-4.0000000000000001E-3</v>
      </c>
      <c r="S88" s="4">
        <v>457800</v>
      </c>
      <c r="T88" s="4">
        <f t="shared" si="13"/>
        <v>752349.3</v>
      </c>
      <c r="U88" s="4">
        <f t="shared" si="14"/>
        <v>368100</v>
      </c>
      <c r="V88" s="5">
        <v>3.5900000000000001E-2</v>
      </c>
    </row>
    <row r="89" spans="1:22" x14ac:dyDescent="0.2">
      <c r="A89" s="16" t="s">
        <v>188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598209493</v>
      </c>
      <c r="K89" s="24">
        <f t="shared" si="12"/>
        <v>0</v>
      </c>
      <c r="L89" s="4">
        <v>182</v>
      </c>
      <c r="M89" s="4">
        <v>165</v>
      </c>
      <c r="N89" s="4">
        <v>20</v>
      </c>
      <c r="O89" s="4">
        <v>16</v>
      </c>
      <c r="P89" s="4">
        <v>337800</v>
      </c>
      <c r="Q89" s="4">
        <v>241500</v>
      </c>
      <c r="R89" s="5">
        <v>0</v>
      </c>
      <c r="S89" s="4">
        <v>621700</v>
      </c>
      <c r="T89" s="4">
        <f t="shared" si="13"/>
        <v>888265.6</v>
      </c>
      <c r="U89" s="4">
        <f t="shared" si="14"/>
        <v>368100</v>
      </c>
      <c r="V89" s="5">
        <v>3.15E-2</v>
      </c>
    </row>
    <row r="90" spans="1:22" x14ac:dyDescent="0.2">
      <c r="A90" s="16" t="s">
        <v>187</v>
      </c>
      <c r="B90" s="4">
        <v>0</v>
      </c>
      <c r="C90" s="4">
        <v>0</v>
      </c>
      <c r="D90" s="4">
        <v>0</v>
      </c>
      <c r="E90" s="4">
        <v>0</v>
      </c>
      <c r="F90" s="4">
        <f t="shared" si="11"/>
        <v>598209493</v>
      </c>
      <c r="K90" s="24">
        <f t="shared" si="12"/>
        <v>0</v>
      </c>
      <c r="L90" s="4">
        <v>145</v>
      </c>
      <c r="M90" s="4">
        <v>104</v>
      </c>
      <c r="N90" s="4">
        <v>8</v>
      </c>
      <c r="O90" s="4">
        <v>16</v>
      </c>
      <c r="P90" s="4">
        <v>146700</v>
      </c>
      <c r="Q90" s="4">
        <v>190400</v>
      </c>
      <c r="R90" s="5">
        <v>0</v>
      </c>
      <c r="S90" s="4">
        <v>368100</v>
      </c>
      <c r="T90" s="4">
        <f t="shared" si="13"/>
        <v>980216.4</v>
      </c>
      <c r="U90" s="4">
        <f t="shared" si="14"/>
        <v>474319</v>
      </c>
      <c r="V90" s="5">
        <v>1.61E-2</v>
      </c>
    </row>
    <row r="91" spans="1:22" x14ac:dyDescent="0.2">
      <c r="A91" s="16" t="s">
        <v>186</v>
      </c>
      <c r="B91" s="4">
        <v>0</v>
      </c>
      <c r="C91" s="4">
        <v>0</v>
      </c>
      <c r="D91" s="4">
        <v>0</v>
      </c>
      <c r="E91" s="4">
        <v>0</v>
      </c>
      <c r="F91" s="4">
        <f t="shared" ref="F91:F102" si="15">E91+F92</f>
        <v>598209493</v>
      </c>
      <c r="K91" s="24">
        <f t="shared" ref="K91:K102" si="16">K92+J91</f>
        <v>0</v>
      </c>
      <c r="L91" s="4">
        <v>103</v>
      </c>
      <c r="M91" s="4">
        <v>168</v>
      </c>
      <c r="N91" s="4">
        <v>5</v>
      </c>
      <c r="O91" s="4">
        <v>19</v>
      </c>
      <c r="P91" s="4">
        <v>127600</v>
      </c>
      <c r="Q91" s="4">
        <v>343100</v>
      </c>
      <c r="R91" s="5">
        <v>4.0999999999999995E-3</v>
      </c>
      <c r="S91" s="4">
        <v>474319</v>
      </c>
      <c r="T91" s="4">
        <f t="shared" si="13"/>
        <v>1080531.6000000001</v>
      </c>
      <c r="U91" s="4">
        <f t="shared" ref="U91:U102" si="17">MIN(S92:S96)</f>
        <v>513901</v>
      </c>
      <c r="V91" s="5">
        <v>1.61E-2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598209493</v>
      </c>
      <c r="K92" s="24">
        <f t="shared" si="16"/>
        <v>0</v>
      </c>
      <c r="L92" s="4">
        <v>217</v>
      </c>
      <c r="M92" s="4">
        <v>167</v>
      </c>
      <c r="N92" s="4">
        <v>11</v>
      </c>
      <c r="O92" s="4">
        <v>10</v>
      </c>
      <c r="P92" s="4">
        <v>245200</v>
      </c>
      <c r="Q92" s="4">
        <v>241400</v>
      </c>
      <c r="R92" s="5">
        <v>2.5000000000000001E-2</v>
      </c>
      <c r="S92" s="4">
        <v>513901</v>
      </c>
      <c r="T92" s="4">
        <f t="shared" si="13"/>
        <v>1103353.5</v>
      </c>
      <c r="U92" s="4">
        <f t="shared" si="17"/>
        <v>650067</v>
      </c>
      <c r="V92" s="5">
        <v>3.6600000000000001E-2</v>
      </c>
    </row>
    <row r="93" spans="1:22" x14ac:dyDescent="0.2">
      <c r="A93" s="16" t="s">
        <v>184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598209493</v>
      </c>
      <c r="K93" s="24">
        <f t="shared" si="16"/>
        <v>0</v>
      </c>
      <c r="L93" s="4">
        <v>178</v>
      </c>
      <c r="M93" s="4">
        <v>168</v>
      </c>
      <c r="N93" s="4">
        <v>8</v>
      </c>
      <c r="O93" s="4">
        <v>31</v>
      </c>
      <c r="P93" s="4">
        <v>200500</v>
      </c>
      <c r="Q93" s="4">
        <v>434300</v>
      </c>
      <c r="R93" s="5">
        <v>-1.6299999999999999E-2</v>
      </c>
      <c r="S93" s="4">
        <v>659414</v>
      </c>
      <c r="T93" s="4">
        <f t="shared" si="13"/>
        <v>1152680.111111111</v>
      </c>
      <c r="U93" s="4">
        <f t="shared" si="17"/>
        <v>650067</v>
      </c>
      <c r="V93" s="5">
        <v>2.8399999999999998E-2</v>
      </c>
    </row>
    <row r="94" spans="1:22" x14ac:dyDescent="0.2">
      <c r="A94" s="16" t="s">
        <v>183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598209493</v>
      </c>
      <c r="K94" s="24">
        <f t="shared" si="16"/>
        <v>0</v>
      </c>
      <c r="L94" s="4">
        <v>263</v>
      </c>
      <c r="M94" s="4">
        <v>282</v>
      </c>
      <c r="N94" s="4">
        <v>30</v>
      </c>
      <c r="O94" s="4">
        <v>71</v>
      </c>
      <c r="P94" s="4">
        <v>436200</v>
      </c>
      <c r="Q94" s="4">
        <v>1076900</v>
      </c>
      <c r="R94" s="5">
        <v>-3.5499999999999997E-2</v>
      </c>
      <c r="S94" s="4">
        <v>1516163</v>
      </c>
      <c r="T94" s="4">
        <f t="shared" si="13"/>
        <v>1107244.75</v>
      </c>
      <c r="U94" s="4">
        <f t="shared" si="17"/>
        <v>650067</v>
      </c>
      <c r="V94" s="5">
        <v>3.9599999999999996E-2</v>
      </c>
    </row>
    <row r="95" spans="1:22" x14ac:dyDescent="0.2">
      <c r="A95" s="16" t="s">
        <v>182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598209493</v>
      </c>
      <c r="K95" s="24">
        <f t="shared" si="16"/>
        <v>0</v>
      </c>
      <c r="L95" s="4">
        <v>213</v>
      </c>
      <c r="M95" s="4">
        <v>128</v>
      </c>
      <c r="N95" s="4">
        <v>27</v>
      </c>
      <c r="O95" s="4">
        <v>23</v>
      </c>
      <c r="P95" s="4">
        <v>350800</v>
      </c>
      <c r="Q95" s="4">
        <v>290100</v>
      </c>
      <c r="R95" s="5">
        <v>8.0000000000000002E-3</v>
      </c>
      <c r="S95" s="4">
        <v>650067</v>
      </c>
      <c r="T95" s="4">
        <f t="shared" si="13"/>
        <v>1172555.857142857</v>
      </c>
      <c r="U95" s="4">
        <f t="shared" si="17"/>
        <v>705557</v>
      </c>
      <c r="V95" s="5">
        <v>1.5800000000000002E-2</v>
      </c>
    </row>
    <row r="96" spans="1:22" x14ac:dyDescent="0.2">
      <c r="A96" s="16" t="s">
        <v>177</v>
      </c>
      <c r="B96" s="4">
        <v>2600</v>
      </c>
      <c r="C96" s="4">
        <v>0</v>
      </c>
      <c r="D96" s="4">
        <v>2600</v>
      </c>
      <c r="E96" s="4">
        <v>65753517</v>
      </c>
      <c r="F96" s="4">
        <f t="shared" si="15"/>
        <v>598209493</v>
      </c>
      <c r="K96" s="24">
        <f t="shared" si="16"/>
        <v>0</v>
      </c>
      <c r="L96" s="4">
        <v>172</v>
      </c>
      <c r="M96" s="4">
        <v>193</v>
      </c>
      <c r="N96" s="4">
        <v>11</v>
      </c>
      <c r="O96" s="4">
        <v>32</v>
      </c>
      <c r="P96" s="4">
        <v>188100</v>
      </c>
      <c r="Q96" s="4">
        <v>427400</v>
      </c>
      <c r="R96" s="5">
        <v>-1.18E-2</v>
      </c>
      <c r="S96" s="4">
        <v>705557</v>
      </c>
      <c r="T96" s="4">
        <f t="shared" si="13"/>
        <v>1250389</v>
      </c>
      <c r="U96" s="4">
        <f t="shared" si="17"/>
        <v>887301</v>
      </c>
      <c r="V96" s="5">
        <v>2.3399999999999997E-2</v>
      </c>
    </row>
    <row r="97" spans="1:22" x14ac:dyDescent="0.2">
      <c r="A97" s="16" t="s">
        <v>175</v>
      </c>
      <c r="B97" s="4">
        <v>0</v>
      </c>
      <c r="C97" s="4">
        <v>0</v>
      </c>
      <c r="D97" s="4">
        <v>0</v>
      </c>
      <c r="E97" s="4">
        <v>0</v>
      </c>
      <c r="F97" s="4">
        <f t="shared" si="15"/>
        <v>532455976</v>
      </c>
      <c r="K97" s="24">
        <f t="shared" si="16"/>
        <v>0</v>
      </c>
      <c r="L97" s="4">
        <v>249</v>
      </c>
      <c r="M97" s="4">
        <v>216</v>
      </c>
      <c r="N97" s="4">
        <v>22</v>
      </c>
      <c r="O97" s="4">
        <v>37</v>
      </c>
      <c r="P97" s="4">
        <v>366400</v>
      </c>
      <c r="Q97" s="4">
        <v>518600</v>
      </c>
      <c r="R97" s="5">
        <v>-1.1599999999999999E-2</v>
      </c>
      <c r="S97" s="4">
        <v>887301</v>
      </c>
      <c r="T97" s="4">
        <f t="shared" ref="T97:T102" si="18">AVERAGE(S98:S107)</f>
        <v>1323006.6000000001</v>
      </c>
      <c r="U97" s="4">
        <f t="shared" si="17"/>
        <v>742120</v>
      </c>
      <c r="V97" s="5">
        <v>2.7099999999999999E-2</v>
      </c>
    </row>
    <row r="98" spans="1:22" x14ac:dyDescent="0.2">
      <c r="A98" s="16" t="s">
        <v>174</v>
      </c>
      <c r="B98" s="4">
        <v>13600</v>
      </c>
      <c r="C98" s="4">
        <v>100</v>
      </c>
      <c r="D98" s="4">
        <v>13500</v>
      </c>
      <c r="E98" s="4">
        <v>350584071</v>
      </c>
      <c r="F98" s="4">
        <f t="shared" si="15"/>
        <v>532455976</v>
      </c>
      <c r="K98" s="24">
        <f t="shared" si="16"/>
        <v>0</v>
      </c>
      <c r="L98" s="4">
        <v>212</v>
      </c>
      <c r="M98" s="4">
        <v>242</v>
      </c>
      <c r="N98" s="4">
        <v>45</v>
      </c>
      <c r="O98" s="4">
        <v>37</v>
      </c>
      <c r="P98" s="4">
        <v>508600</v>
      </c>
      <c r="Q98" s="4">
        <v>614100</v>
      </c>
      <c r="R98" s="5">
        <v>-3.8E-3</v>
      </c>
      <c r="S98" s="4">
        <v>1126971</v>
      </c>
      <c r="T98" s="4">
        <f t="shared" si="18"/>
        <v>1372015.5</v>
      </c>
      <c r="U98" s="4">
        <f t="shared" si="17"/>
        <v>742120</v>
      </c>
      <c r="V98" s="5">
        <v>1.9099999999999999E-2</v>
      </c>
    </row>
    <row r="99" spans="1:22" x14ac:dyDescent="0.2">
      <c r="A99" s="16" t="s">
        <v>164</v>
      </c>
      <c r="B99" s="4">
        <v>7200</v>
      </c>
      <c r="C99" s="4">
        <v>0</v>
      </c>
      <c r="D99" s="4">
        <v>7200</v>
      </c>
      <c r="E99" s="4">
        <v>187587280</v>
      </c>
      <c r="F99" s="4">
        <f t="shared" si="15"/>
        <v>181871905</v>
      </c>
      <c r="K99" s="24">
        <f t="shared" si="16"/>
        <v>0</v>
      </c>
      <c r="L99" s="4">
        <v>391</v>
      </c>
      <c r="M99" s="4">
        <v>429</v>
      </c>
      <c r="N99" s="4">
        <v>61</v>
      </c>
      <c r="O99" s="4">
        <v>83</v>
      </c>
      <c r="P99" s="4">
        <v>961800</v>
      </c>
      <c r="Q99" s="4">
        <v>1009900</v>
      </c>
      <c r="R99" s="5">
        <v>1.5800000000000002E-2</v>
      </c>
      <c r="S99" s="4">
        <v>1980863</v>
      </c>
      <c r="T99" s="4">
        <f t="shared" si="18"/>
        <v>1169066.3333333333</v>
      </c>
      <c r="U99" s="4">
        <f t="shared" si="17"/>
        <v>742120</v>
      </c>
      <c r="V99" s="5">
        <v>4.1599999999999998E-2</v>
      </c>
    </row>
    <row r="100" spans="1:22" x14ac:dyDescent="0.2">
      <c r="A100" s="16" t="s">
        <v>156</v>
      </c>
      <c r="B100" s="4">
        <v>0</v>
      </c>
      <c r="C100" s="4">
        <v>800</v>
      </c>
      <c r="D100" s="4">
        <v>-800</v>
      </c>
      <c r="E100" s="4">
        <v>-20397201</v>
      </c>
      <c r="F100" s="4">
        <f t="shared" si="15"/>
        <v>-5715375</v>
      </c>
      <c r="K100" s="24">
        <f t="shared" si="16"/>
        <v>0</v>
      </c>
      <c r="L100" s="4">
        <v>191</v>
      </c>
      <c r="M100" s="4">
        <v>419</v>
      </c>
      <c r="N100" s="4">
        <v>28</v>
      </c>
      <c r="O100" s="4">
        <v>56</v>
      </c>
      <c r="P100" s="4">
        <v>435100</v>
      </c>
      <c r="Q100" s="4">
        <v>847400</v>
      </c>
      <c r="R100" s="5">
        <v>-7.8000000000000005E-3</v>
      </c>
      <c r="S100" s="4">
        <v>1287608</v>
      </c>
      <c r="T100" s="4">
        <f t="shared" si="18"/>
        <v>1109795.5</v>
      </c>
      <c r="U100" s="4">
        <f t="shared" si="17"/>
        <v>742120</v>
      </c>
      <c r="V100" s="5">
        <v>2.3199999999999998E-2</v>
      </c>
    </row>
    <row r="101" spans="1:22" x14ac:dyDescent="0.2">
      <c r="A101" s="16" t="s">
        <v>155</v>
      </c>
      <c r="B101" s="4">
        <v>0</v>
      </c>
      <c r="C101" s="4">
        <v>200</v>
      </c>
      <c r="D101" s="4">
        <v>-200</v>
      </c>
      <c r="E101" s="4">
        <v>-5031955</v>
      </c>
      <c r="F101" s="4">
        <f t="shared" si="15"/>
        <v>14681826</v>
      </c>
      <c r="K101" s="24">
        <f t="shared" si="16"/>
        <v>0</v>
      </c>
      <c r="L101" s="4">
        <v>326</v>
      </c>
      <c r="M101" s="4">
        <v>271</v>
      </c>
      <c r="N101" s="4">
        <v>60</v>
      </c>
      <c r="O101" s="4">
        <v>31</v>
      </c>
      <c r="P101" s="4">
        <v>951400</v>
      </c>
      <c r="Q101" s="4">
        <v>522000</v>
      </c>
      <c r="R101" s="5">
        <v>4.4900000000000002E-2</v>
      </c>
      <c r="S101" s="4">
        <v>1477471</v>
      </c>
      <c r="T101" s="4">
        <f t="shared" si="18"/>
        <v>742120</v>
      </c>
      <c r="U101" s="4">
        <f t="shared" si="17"/>
        <v>742120</v>
      </c>
      <c r="V101" s="5">
        <v>4.6900000000000004E-2</v>
      </c>
    </row>
    <row r="102" spans="1:22" x14ac:dyDescent="0.2">
      <c r="A102" s="16" t="s">
        <v>154</v>
      </c>
      <c r="B102" s="4">
        <v>800</v>
      </c>
      <c r="C102" s="4">
        <v>0</v>
      </c>
      <c r="D102" s="4">
        <v>800</v>
      </c>
      <c r="E102" s="4">
        <v>19713781</v>
      </c>
      <c r="F102" s="4">
        <f t="shared" si="15"/>
        <v>19713781</v>
      </c>
      <c r="K102" s="24">
        <f t="shared" si="16"/>
        <v>0</v>
      </c>
      <c r="L102" s="4">
        <v>210</v>
      </c>
      <c r="M102" s="4">
        <v>184</v>
      </c>
      <c r="N102" s="4">
        <v>20</v>
      </c>
      <c r="O102" s="4">
        <v>28</v>
      </c>
      <c r="P102" s="4">
        <v>285900</v>
      </c>
      <c r="Q102" s="4">
        <v>434700</v>
      </c>
      <c r="R102" s="5">
        <v>-4.0000000000000001E-3</v>
      </c>
      <c r="S102" s="4">
        <v>742120</v>
      </c>
      <c r="T102" s="4" t="e">
        <f t="shared" si="18"/>
        <v>#DIV/0!</v>
      </c>
      <c r="U102" s="4">
        <f t="shared" si="17"/>
        <v>0</v>
      </c>
      <c r="V102" s="5">
        <v>2.4E-2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000-805A-3D4C-99FC-777190CE832E}">
  <sheetPr codeName="Sheet69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3.1640625"/>
    <col min="3" max="3" customWidth="true" width="14.33203125"/>
    <col min="4" max="4" customWidth="true" width="13.1640625"/>
    <col min="5" max="5" customWidth="true" width="15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330">
        <v>344</v>
      </c>
      <c r="B3" t="n" s="3331">
        <v>90000.0</v>
      </c>
      <c r="C3" t="n" s="3332">
        <v>182200.0</v>
      </c>
      <c r="D3" t="n" s="3333">
        <v>-92200.0</v>
      </c>
      <c r="E3" t="n" s="3334">
        <v>-1.22239E9</v>
      </c>
      <c r="G3" t="n" s="3320">
        <v>0.0</v>
      </c>
      <c r="H3" t="n" s="3321">
        <v>0.0</v>
      </c>
      <c r="I3" t="n" s="3322">
        <v>0.0</v>
      </c>
      <c r="J3" t="n" s="3323">
        <v>3.08515E8</v>
      </c>
      <c r="L3" t="n" s="3324">
        <v>820.0</v>
      </c>
      <c r="M3" t="n" s="3325">
        <v>1037.0</v>
      </c>
      <c r="N3" t="n" s="3326">
        <v>24.0</v>
      </c>
      <c r="O3" t="n" s="3327">
        <v>22.0</v>
      </c>
      <c r="P3" t="n" s="3328">
        <v>1032800.0</v>
      </c>
      <c r="Q3" t="n" s="3329">
        <v>1402200.0</v>
      </c>
      <c r="R3" t="n" s="3318">
        <v>-0.0</v>
      </c>
      <c r="S3" t="n" s="3317">
        <v>2718800.0</v>
      </c>
      <c r="V3" t="n" s="3319">
        <v>0.018799999999999997</v>
      </c>
    </row>
    <row r="4">
      <c r="A4" t="s" s="1263">
        <v>343</v>
      </c>
      <c r="B4" t="n" s="1264">
        <v>48000.0</v>
      </c>
      <c r="C4" t="n" s="1265">
        <v>84200.0</v>
      </c>
      <c r="D4" t="n" s="1266">
        <v>-36200.0</v>
      </c>
      <c r="E4" t="n" s="1267">
        <v>-4.9382E8</v>
      </c>
      <c r="G4" t="n" s="1253">
        <v>0.0</v>
      </c>
      <c r="H4" t="n" s="1254">
        <v>0.0</v>
      </c>
      <c r="I4" t="n" s="1255">
        <v>0.0</v>
      </c>
      <c r="J4" t="n" s="1256">
        <v>4.585E7</v>
      </c>
      <c r="L4" t="n" s="1257">
        <v>1773.0</v>
      </c>
      <c r="M4" t="n" s="1258">
        <v>1713.0</v>
      </c>
      <c r="N4" t="n" s="1259">
        <v>114.0</v>
      </c>
      <c r="O4" t="n" s="1260">
        <v>111.0</v>
      </c>
      <c r="P4" t="n" s="1261">
        <v>3906200.0</v>
      </c>
      <c r="Q4" t="n" s="1262">
        <v>3519100.0</v>
      </c>
      <c r="R4" t="n" s="1251">
        <v>0.0077</v>
      </c>
      <c r="S4" t="n" s="1250">
        <v>7597300.0</v>
      </c>
      <c r="V4" t="n" s="1252">
        <v>0.0374</v>
      </c>
    </row>
    <row r="5" spans="1:22" x14ac:dyDescent="0.2">
      <c r="A5" s="16" t="s">
        <v>342</v>
      </c>
      <c r="B5" s="4">
        <v>256500</v>
      </c>
      <c r="C5" s="4">
        <v>20500</v>
      </c>
      <c r="D5" s="4">
        <v>236000</v>
      </c>
      <c r="E5" s="4">
        <v>3102470000</v>
      </c>
      <c r="F5" s="4">
        <f t="shared" ref="F5:F46" si="0">E5+F6</f>
        <v>-78671825658</v>
      </c>
      <c r="G5" s="4">
        <v>0</v>
      </c>
      <c r="H5" s="4">
        <v>0</v>
      </c>
      <c r="I5" s="4">
        <v>0</v>
      </c>
      <c r="J5" s="4">
        <v>1250330000</v>
      </c>
      <c r="K5" s="24">
        <f t="shared" ref="K5:K46" si="1">K6+J5</f>
        <v>12236713000</v>
      </c>
      <c r="L5" s="4">
        <v>1323</v>
      </c>
      <c r="M5" s="4">
        <v>1470</v>
      </c>
      <c r="N5" s="4">
        <v>87</v>
      </c>
      <c r="O5" s="4">
        <v>61</v>
      </c>
      <c r="P5" s="4">
        <v>2908200</v>
      </c>
      <c r="Q5" s="4">
        <v>2397900</v>
      </c>
      <c r="R5" s="5">
        <v>3.9000000000000003E-3</v>
      </c>
      <c r="S5" s="4">
        <v>5448100</v>
      </c>
      <c r="T5" s="4">
        <f t="shared" ref="T5:T73" si="2">AVERAGE(S6:S15)</f>
        <v>5767830</v>
      </c>
      <c r="U5" s="4">
        <f t="shared" ref="U5:U46" si="3">MIN(S6:S10)</f>
        <v>2910000</v>
      </c>
      <c r="V5" s="5">
        <v>2.64E-2</v>
      </c>
    </row>
    <row r="6" spans="1:22" x14ac:dyDescent="0.2">
      <c r="A6" s="16" t="s">
        <v>341</v>
      </c>
      <c r="B6" s="4">
        <v>440500</v>
      </c>
      <c r="C6" s="4">
        <v>14400</v>
      </c>
      <c r="D6" s="4">
        <v>426100</v>
      </c>
      <c r="E6" s="4">
        <v>5535340000</v>
      </c>
      <c r="F6" s="4">
        <f t="shared" si="0"/>
        <v>-81774295658</v>
      </c>
      <c r="G6" s="4">
        <v>0</v>
      </c>
      <c r="H6" s="4">
        <v>0</v>
      </c>
      <c r="I6" s="4">
        <v>0</v>
      </c>
      <c r="J6" s="4">
        <v>1250330000</v>
      </c>
      <c r="K6" s="24">
        <f t="shared" si="1"/>
        <v>10986383000</v>
      </c>
      <c r="L6" s="4">
        <v>986</v>
      </c>
      <c r="M6" s="4">
        <v>1171</v>
      </c>
      <c r="N6" s="4">
        <v>47</v>
      </c>
      <c r="O6" s="4">
        <v>44</v>
      </c>
      <c r="P6" s="4">
        <v>1765100</v>
      </c>
      <c r="Q6" s="4">
        <v>1678100</v>
      </c>
      <c r="R6" s="5">
        <v>1.1699999999999999E-2</v>
      </c>
      <c r="S6" s="4">
        <v>3747000</v>
      </c>
      <c r="T6" s="4">
        <f t="shared" si="2"/>
        <v>5899240</v>
      </c>
      <c r="U6" s="4">
        <f t="shared" si="3"/>
        <v>2910000</v>
      </c>
      <c r="V6" s="5">
        <v>1.9099999999999999E-2</v>
      </c>
    </row>
    <row r="7" spans="1:22" x14ac:dyDescent="0.2">
      <c r="A7" s="16" t="s">
        <v>340</v>
      </c>
      <c r="B7" s="4">
        <v>800</v>
      </c>
      <c r="C7" s="4">
        <v>400</v>
      </c>
      <c r="D7" s="4">
        <v>400</v>
      </c>
      <c r="E7" s="4">
        <v>5100000</v>
      </c>
      <c r="F7" s="4">
        <f t="shared" si="0"/>
        <v>-87309635658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9736053000</v>
      </c>
      <c r="L7" s="4">
        <v>677</v>
      </c>
      <c r="M7" s="4">
        <v>1431</v>
      </c>
      <c r="N7" s="4">
        <v>29</v>
      </c>
      <c r="O7" s="4">
        <v>37</v>
      </c>
      <c r="P7" s="4">
        <v>998200</v>
      </c>
      <c r="Q7" s="4">
        <v>1732200</v>
      </c>
      <c r="R7" s="5">
        <v>-7.7000000000000002E-3</v>
      </c>
      <c r="S7" s="4">
        <v>2910000</v>
      </c>
      <c r="T7" s="4">
        <f t="shared" si="2"/>
        <v>5946150</v>
      </c>
      <c r="U7" s="4">
        <f t="shared" si="3"/>
        <v>5495400</v>
      </c>
      <c r="V7" s="5">
        <v>1.54E-2</v>
      </c>
    </row>
    <row r="8" spans="1:22" x14ac:dyDescent="0.2">
      <c r="A8" s="16" t="s">
        <v>339</v>
      </c>
      <c r="B8" s="4">
        <v>14900</v>
      </c>
      <c r="C8" s="4">
        <v>363912</v>
      </c>
      <c r="D8" s="4">
        <v>-349012</v>
      </c>
      <c r="E8" s="4">
        <v>-4560160000</v>
      </c>
      <c r="F8" s="4">
        <f t="shared" si="0"/>
        <v>-87314735658</v>
      </c>
      <c r="G8" s="4">
        <v>0</v>
      </c>
      <c r="H8" s="4">
        <v>0</v>
      </c>
      <c r="I8" s="4">
        <v>0</v>
      </c>
      <c r="J8" s="4">
        <v>1101165000</v>
      </c>
      <c r="K8" s="24">
        <f t="shared" si="1"/>
        <v>9736053000</v>
      </c>
      <c r="L8" s="4">
        <v>1626</v>
      </c>
      <c r="M8" s="4">
        <v>3192</v>
      </c>
      <c r="N8" s="4">
        <v>69</v>
      </c>
      <c r="O8" s="4">
        <v>171</v>
      </c>
      <c r="P8" s="4">
        <v>2861300</v>
      </c>
      <c r="Q8" s="4">
        <v>6020500</v>
      </c>
      <c r="R8" s="5">
        <v>-2.69E-2</v>
      </c>
      <c r="S8" s="4">
        <v>9032600</v>
      </c>
      <c r="T8" s="4">
        <f t="shared" si="2"/>
        <v>5499400</v>
      </c>
      <c r="U8" s="4">
        <f t="shared" si="3"/>
        <v>4383300</v>
      </c>
      <c r="V8" s="5">
        <v>4.4999999999999998E-2</v>
      </c>
    </row>
    <row r="9" spans="1:22" x14ac:dyDescent="0.2">
      <c r="A9" s="16" t="s">
        <v>338</v>
      </c>
      <c r="B9" s="4">
        <v>82100</v>
      </c>
      <c r="C9" s="4">
        <v>144300</v>
      </c>
      <c r="D9" s="4">
        <v>-62200</v>
      </c>
      <c r="E9" s="4">
        <v>-833760000</v>
      </c>
      <c r="F9" s="4">
        <f t="shared" si="0"/>
        <v>-82754575658</v>
      </c>
      <c r="G9" s="4">
        <v>0</v>
      </c>
      <c r="H9" s="4">
        <v>0</v>
      </c>
      <c r="I9" s="4">
        <v>0</v>
      </c>
      <c r="J9" s="4">
        <v>-58155000</v>
      </c>
      <c r="K9" s="24">
        <f t="shared" si="1"/>
        <v>8634888000</v>
      </c>
      <c r="L9" s="4">
        <v>1495</v>
      </c>
      <c r="M9" s="4">
        <v>1472</v>
      </c>
      <c r="N9" s="4">
        <v>61</v>
      </c>
      <c r="O9" s="4">
        <v>82</v>
      </c>
      <c r="P9" s="4">
        <v>2611200</v>
      </c>
      <c r="Q9" s="4">
        <v>2778100</v>
      </c>
      <c r="R9" s="5">
        <v>7.6E-3</v>
      </c>
      <c r="S9" s="4">
        <v>5495400</v>
      </c>
      <c r="T9" s="4">
        <f t="shared" si="2"/>
        <v>5552270</v>
      </c>
      <c r="U9" s="4">
        <f t="shared" si="3"/>
        <v>4383300</v>
      </c>
      <c r="V9" s="5">
        <v>2.23E-2</v>
      </c>
    </row>
    <row r="10" spans="1:22" x14ac:dyDescent="0.2">
      <c r="A10" s="16" t="s">
        <v>337</v>
      </c>
      <c r="B10" s="4">
        <v>5000</v>
      </c>
      <c r="C10" s="4">
        <v>177475</v>
      </c>
      <c r="D10" s="4">
        <v>-172475</v>
      </c>
      <c r="E10" s="4">
        <v>-2278800000</v>
      </c>
      <c r="F10" s="4">
        <f t="shared" si="0"/>
        <v>-81920815658</v>
      </c>
      <c r="G10" s="4">
        <v>0</v>
      </c>
      <c r="H10" s="4">
        <v>0</v>
      </c>
      <c r="I10" s="4">
        <v>0</v>
      </c>
      <c r="J10" s="4">
        <v>1858070000</v>
      </c>
      <c r="K10" s="24">
        <f t="shared" si="1"/>
        <v>8693043000</v>
      </c>
      <c r="L10" s="4">
        <v>1265</v>
      </c>
      <c r="M10" s="4">
        <v>2040</v>
      </c>
      <c r="N10" s="4">
        <v>49</v>
      </c>
      <c r="O10" s="4">
        <v>78</v>
      </c>
      <c r="P10" s="4">
        <v>2088000</v>
      </c>
      <c r="Q10" s="4">
        <v>3223500</v>
      </c>
      <c r="R10" s="5">
        <v>0</v>
      </c>
      <c r="S10" s="4">
        <v>5535600</v>
      </c>
      <c r="T10" s="4">
        <f t="shared" si="2"/>
        <v>5766860</v>
      </c>
      <c r="U10" s="4">
        <f t="shared" si="3"/>
        <v>4383300</v>
      </c>
      <c r="V10" s="5">
        <v>2.6000000000000002E-2</v>
      </c>
    </row>
    <row r="11" spans="1:22" x14ac:dyDescent="0.2">
      <c r="A11" s="16" t="s">
        <v>336</v>
      </c>
      <c r="B11" s="4">
        <v>14600</v>
      </c>
      <c r="C11" s="4">
        <v>670340</v>
      </c>
      <c r="D11" s="4">
        <v>-655740</v>
      </c>
      <c r="E11" s="4">
        <v>-8674940000</v>
      </c>
      <c r="F11" s="4">
        <f t="shared" si="0"/>
        <v>-79642015658</v>
      </c>
      <c r="G11" s="4">
        <v>0</v>
      </c>
      <c r="H11" s="4">
        <v>0</v>
      </c>
      <c r="I11" s="4">
        <v>0</v>
      </c>
      <c r="J11" s="4">
        <v>1932460000</v>
      </c>
      <c r="K11" s="24">
        <f t="shared" si="1"/>
        <v>6834973000</v>
      </c>
      <c r="L11" s="4">
        <v>1207</v>
      </c>
      <c r="M11" s="4">
        <v>1916</v>
      </c>
      <c r="N11" s="4">
        <v>67</v>
      </c>
      <c r="O11" s="4">
        <v>92</v>
      </c>
      <c r="P11" s="4">
        <v>2202100</v>
      </c>
      <c r="Q11" s="4">
        <v>3430800</v>
      </c>
      <c r="R11" s="5">
        <v>-1.1299999999999999E-2</v>
      </c>
      <c r="S11" s="4">
        <v>5784500</v>
      </c>
      <c r="T11" s="4">
        <f t="shared" si="2"/>
        <v>5531870</v>
      </c>
      <c r="U11" s="4">
        <f t="shared" si="3"/>
        <v>4383300</v>
      </c>
      <c r="V11" s="5">
        <v>2.2400000000000003E-2</v>
      </c>
    </row>
    <row r="12" spans="1:22" x14ac:dyDescent="0.2">
      <c r="A12" s="16" t="s">
        <v>335</v>
      </c>
      <c r="B12" s="4">
        <v>190200</v>
      </c>
      <c r="C12" s="4">
        <v>87400</v>
      </c>
      <c r="D12" s="4">
        <v>102800</v>
      </c>
      <c r="E12" s="4">
        <v>1369240000</v>
      </c>
      <c r="F12" s="4">
        <f t="shared" si="0"/>
        <v>-70967075658</v>
      </c>
      <c r="G12" s="4">
        <v>0</v>
      </c>
      <c r="H12" s="4">
        <v>0</v>
      </c>
      <c r="I12" s="4">
        <v>0</v>
      </c>
      <c r="J12" s="4">
        <v>-341285000</v>
      </c>
      <c r="K12" s="24">
        <f t="shared" si="1"/>
        <v>4902513000</v>
      </c>
      <c r="L12" s="4">
        <v>2320</v>
      </c>
      <c r="M12" s="4">
        <v>1711</v>
      </c>
      <c r="N12" s="4">
        <v>114</v>
      </c>
      <c r="O12" s="4">
        <v>82</v>
      </c>
      <c r="P12" s="4">
        <v>4034200</v>
      </c>
      <c r="Q12" s="4">
        <v>2990200</v>
      </c>
      <c r="R12" s="5">
        <v>1.9099999999999999E-2</v>
      </c>
      <c r="S12" s="4">
        <v>7393200</v>
      </c>
      <c r="T12" s="4">
        <f t="shared" si="2"/>
        <v>5609260</v>
      </c>
      <c r="U12" s="4">
        <f t="shared" si="3"/>
        <v>3379100</v>
      </c>
      <c r="V12" s="5">
        <v>2.23E-2</v>
      </c>
    </row>
    <row r="13" spans="1:22" x14ac:dyDescent="0.2">
      <c r="A13" s="16" t="s">
        <v>333</v>
      </c>
      <c r="B13" s="4">
        <v>87700</v>
      </c>
      <c r="C13" s="4">
        <v>180100</v>
      </c>
      <c r="D13" s="4">
        <v>-92400</v>
      </c>
      <c r="E13" s="4">
        <v>-1207770000</v>
      </c>
      <c r="F13" s="4">
        <f t="shared" si="0"/>
        <v>-72336315658</v>
      </c>
      <c r="G13" s="4">
        <v>0</v>
      </c>
      <c r="H13" s="4">
        <v>0</v>
      </c>
      <c r="I13" s="4">
        <v>0</v>
      </c>
      <c r="J13" s="4">
        <v>2309935000</v>
      </c>
      <c r="K13" s="24">
        <f t="shared" si="1"/>
        <v>5243798000</v>
      </c>
      <c r="L13" s="4">
        <v>1244</v>
      </c>
      <c r="M13" s="4">
        <v>1216</v>
      </c>
      <c r="N13" s="4">
        <v>48</v>
      </c>
      <c r="O13" s="4">
        <v>58</v>
      </c>
      <c r="P13" s="4">
        <v>2044200</v>
      </c>
      <c r="Q13" s="4">
        <v>2202700</v>
      </c>
      <c r="R13" s="5">
        <v>3.9000000000000003E-3</v>
      </c>
      <c r="S13" s="4">
        <v>4383300</v>
      </c>
      <c r="T13" s="4">
        <f t="shared" si="2"/>
        <v>5562160</v>
      </c>
      <c r="U13" s="4">
        <f t="shared" si="3"/>
        <v>3379100</v>
      </c>
      <c r="V13" s="5">
        <v>1.5100000000000001E-2</v>
      </c>
    </row>
    <row r="14" spans="1:22" x14ac:dyDescent="0.2">
      <c r="A14" s="16" t="s">
        <v>332</v>
      </c>
      <c r="B14" s="4">
        <v>305400</v>
      </c>
      <c r="C14" s="4">
        <v>230307</v>
      </c>
      <c r="D14" s="4">
        <v>75093</v>
      </c>
      <c r="E14" s="4">
        <v>943710000</v>
      </c>
      <c r="F14" s="4">
        <f t="shared" si="0"/>
        <v>-71128545658</v>
      </c>
      <c r="G14" s="4">
        <v>0</v>
      </c>
      <c r="H14" s="4">
        <v>0</v>
      </c>
      <c r="I14" s="4">
        <v>0</v>
      </c>
      <c r="J14" s="4">
        <v>2309935000</v>
      </c>
      <c r="K14" s="24">
        <f t="shared" si="1"/>
        <v>2933863000</v>
      </c>
      <c r="L14" s="4">
        <v>2308</v>
      </c>
      <c r="M14" s="4">
        <v>2028</v>
      </c>
      <c r="N14" s="4">
        <v>120</v>
      </c>
      <c r="O14" s="4">
        <v>106</v>
      </c>
      <c r="P14" s="4">
        <v>4503100</v>
      </c>
      <c r="Q14" s="4">
        <v>3812500</v>
      </c>
      <c r="R14" s="5">
        <v>1.5600000000000001E-2</v>
      </c>
      <c r="S14" s="4">
        <v>8562100</v>
      </c>
      <c r="T14" s="4">
        <f t="shared" si="2"/>
        <v>5231990</v>
      </c>
      <c r="U14" s="4">
        <f t="shared" si="3"/>
        <v>3379100</v>
      </c>
      <c r="V14" s="5">
        <v>2.9900000000000003E-2</v>
      </c>
    </row>
    <row r="15" spans="1:22" x14ac:dyDescent="0.2">
      <c r="A15" s="16" t="s">
        <v>331</v>
      </c>
      <c r="B15" s="4">
        <v>601200</v>
      </c>
      <c r="C15" s="4">
        <v>32700</v>
      </c>
      <c r="D15" s="4">
        <v>568500</v>
      </c>
      <c r="E15" s="4">
        <v>7291030000</v>
      </c>
      <c r="F15" s="4">
        <f t="shared" si="0"/>
        <v>-72072255658</v>
      </c>
      <c r="G15" s="4">
        <v>0</v>
      </c>
      <c r="H15" s="4">
        <v>0</v>
      </c>
      <c r="I15" s="4">
        <v>0</v>
      </c>
      <c r="J15" s="4">
        <v>-625000</v>
      </c>
      <c r="K15" s="24">
        <f t="shared" si="1"/>
        <v>623928000</v>
      </c>
      <c r="L15" s="4">
        <v>1418</v>
      </c>
      <c r="M15" s="4">
        <v>1547</v>
      </c>
      <c r="N15" s="4">
        <v>54</v>
      </c>
      <c r="O15" s="4">
        <v>43</v>
      </c>
      <c r="P15" s="4">
        <v>2334600</v>
      </c>
      <c r="Q15" s="4">
        <v>2334600</v>
      </c>
      <c r="R15" s="5">
        <v>1.5800000000000002E-2</v>
      </c>
      <c r="S15" s="4">
        <v>4834600</v>
      </c>
      <c r="T15" s="4">
        <f t="shared" si="2"/>
        <v>5051960</v>
      </c>
      <c r="U15" s="4">
        <f t="shared" si="3"/>
        <v>3379100</v>
      </c>
      <c r="V15" s="5">
        <v>2.3199999999999998E-2</v>
      </c>
    </row>
    <row r="16" spans="1:22" x14ac:dyDescent="0.2">
      <c r="A16" s="16" t="s">
        <v>330</v>
      </c>
      <c r="B16" s="4">
        <v>164600</v>
      </c>
      <c r="C16" s="4">
        <v>1160675</v>
      </c>
      <c r="D16" s="4">
        <v>-996075</v>
      </c>
      <c r="E16" s="4">
        <v>-12712480000</v>
      </c>
      <c r="F16" s="4">
        <f t="shared" si="0"/>
        <v>-79363285658</v>
      </c>
      <c r="G16" s="4">
        <v>0</v>
      </c>
      <c r="H16" s="4">
        <v>0</v>
      </c>
      <c r="I16" s="4">
        <v>0</v>
      </c>
      <c r="J16" s="4">
        <v>240400000</v>
      </c>
      <c r="K16" s="24">
        <f t="shared" si="1"/>
        <v>624553000</v>
      </c>
      <c r="L16" s="4">
        <v>865</v>
      </c>
      <c r="M16" s="4">
        <v>1278</v>
      </c>
      <c r="N16" s="4">
        <v>43</v>
      </c>
      <c r="O16" s="4">
        <v>64</v>
      </c>
      <c r="P16" s="4">
        <v>1668700</v>
      </c>
      <c r="Q16" s="4">
        <v>3012000</v>
      </c>
      <c r="R16" s="5">
        <v>-3.9000000000000003E-3</v>
      </c>
      <c r="S16" s="4">
        <v>5061100</v>
      </c>
      <c r="T16" s="4">
        <f t="shared" si="2"/>
        <v>4968500</v>
      </c>
      <c r="U16" s="4">
        <f t="shared" si="3"/>
        <v>3379100</v>
      </c>
      <c r="V16" s="5">
        <v>1.5600000000000001E-2</v>
      </c>
    </row>
    <row r="17" spans="1:22" x14ac:dyDescent="0.2">
      <c r="A17" s="16" t="s">
        <v>329</v>
      </c>
      <c r="B17" s="4">
        <v>11500</v>
      </c>
      <c r="C17" s="4">
        <v>200300</v>
      </c>
      <c r="D17" s="4">
        <v>-188800</v>
      </c>
      <c r="E17" s="4">
        <v>-2405556499</v>
      </c>
      <c r="F17" s="4">
        <f t="shared" si="0"/>
        <v>-66650805658</v>
      </c>
      <c r="G17" s="4">
        <v>0</v>
      </c>
      <c r="H17" s="4">
        <v>0</v>
      </c>
      <c r="I17" s="4">
        <v>0</v>
      </c>
      <c r="J17" s="4">
        <v>233332000</v>
      </c>
      <c r="K17" s="24">
        <f t="shared" si="1"/>
        <v>384153000</v>
      </c>
      <c r="L17" s="4">
        <v>531</v>
      </c>
      <c r="M17" s="4">
        <v>1785</v>
      </c>
      <c r="N17" s="4">
        <v>30</v>
      </c>
      <c r="O17" s="4">
        <v>46</v>
      </c>
      <c r="P17" s="4">
        <v>867400</v>
      </c>
      <c r="Q17" s="4">
        <v>2358500</v>
      </c>
      <c r="R17" s="5">
        <v>-3.9000000000000003E-3</v>
      </c>
      <c r="S17" s="4">
        <v>3379100</v>
      </c>
      <c r="T17" s="4">
        <f t="shared" si="2"/>
        <v>5167960</v>
      </c>
      <c r="U17" s="4">
        <f t="shared" si="3"/>
        <v>3434600</v>
      </c>
      <c r="V17" s="5">
        <v>1.9400000000000001E-2</v>
      </c>
    </row>
    <row r="18" spans="1:22" x14ac:dyDescent="0.2">
      <c r="A18" s="16" t="s">
        <v>328</v>
      </c>
      <c r="B18" s="4">
        <v>170400</v>
      </c>
      <c r="C18" s="4">
        <v>97100</v>
      </c>
      <c r="D18" s="4">
        <v>73300</v>
      </c>
      <c r="E18" s="4">
        <v>930080000</v>
      </c>
      <c r="F18" s="4">
        <f t="shared" si="0"/>
        <v>-64245249159</v>
      </c>
      <c r="G18" s="4">
        <v>0</v>
      </c>
      <c r="H18" s="4">
        <v>0</v>
      </c>
      <c r="I18" s="4">
        <v>0</v>
      </c>
      <c r="J18" s="4">
        <v>-1127165000</v>
      </c>
      <c r="K18" s="24">
        <f t="shared" si="1"/>
        <v>150821000</v>
      </c>
      <c r="L18" s="4">
        <v>1020</v>
      </c>
      <c r="M18" s="4">
        <v>1787</v>
      </c>
      <c r="N18" s="4">
        <v>51</v>
      </c>
      <c r="O18" s="4">
        <v>68</v>
      </c>
      <c r="P18" s="4">
        <v>1702200</v>
      </c>
      <c r="Q18" s="4">
        <v>2708200</v>
      </c>
      <c r="R18" s="5">
        <v>-3.9000000000000003E-3</v>
      </c>
      <c r="S18" s="4">
        <v>4565100</v>
      </c>
      <c r="T18" s="4">
        <f t="shared" si="2"/>
        <v>5298780</v>
      </c>
      <c r="U18" s="4">
        <f t="shared" si="3"/>
        <v>3434600</v>
      </c>
      <c r="V18" s="5">
        <v>2.7000000000000003E-2</v>
      </c>
    </row>
    <row r="19" spans="1:22" x14ac:dyDescent="0.2">
      <c r="A19" s="16" t="s">
        <v>327</v>
      </c>
      <c r="B19" s="4">
        <v>157800</v>
      </c>
      <c r="C19" s="4">
        <v>658150</v>
      </c>
      <c r="D19" s="4">
        <v>-500350</v>
      </c>
      <c r="E19" s="4">
        <v>-6474380000</v>
      </c>
      <c r="F19" s="4">
        <f t="shared" si="0"/>
        <v>-65175329159</v>
      </c>
      <c r="G19" s="4">
        <v>0</v>
      </c>
      <c r="H19" s="4">
        <v>0</v>
      </c>
      <c r="I19" s="4">
        <v>0</v>
      </c>
      <c r="J19" s="4">
        <v>-267065000</v>
      </c>
      <c r="K19" s="24">
        <f t="shared" si="1"/>
        <v>1277986000</v>
      </c>
      <c r="L19" s="4">
        <v>1271</v>
      </c>
      <c r="M19" s="4">
        <v>1474</v>
      </c>
      <c r="N19" s="4">
        <v>83</v>
      </c>
      <c r="O19" s="4">
        <v>87</v>
      </c>
      <c r="P19" s="4">
        <v>2785500</v>
      </c>
      <c r="Q19" s="4">
        <v>2960400</v>
      </c>
      <c r="R19" s="5">
        <v>0</v>
      </c>
      <c r="S19" s="4">
        <v>6024100</v>
      </c>
      <c r="T19" s="4">
        <f t="shared" si="2"/>
        <v>5298230</v>
      </c>
      <c r="U19" s="4">
        <f t="shared" si="3"/>
        <v>3434600</v>
      </c>
      <c r="V19" s="5">
        <v>2.6699999999999998E-2</v>
      </c>
    </row>
    <row r="20" spans="1:22" x14ac:dyDescent="0.2">
      <c r="A20" s="16" t="s">
        <v>326</v>
      </c>
      <c r="B20" s="4">
        <v>75100</v>
      </c>
      <c r="C20" s="4">
        <v>1534400</v>
      </c>
      <c r="D20" s="4">
        <v>-1459300</v>
      </c>
      <c r="E20" s="4">
        <v>-18725600000</v>
      </c>
      <c r="F20" s="4">
        <f t="shared" si="0"/>
        <v>-58700949159</v>
      </c>
      <c r="G20" s="4">
        <v>0</v>
      </c>
      <c r="H20" s="4">
        <v>0</v>
      </c>
      <c r="I20" s="4">
        <v>0</v>
      </c>
      <c r="J20" s="4">
        <v>-267065000</v>
      </c>
      <c r="K20" s="24">
        <f t="shared" si="1"/>
        <v>1545051000</v>
      </c>
      <c r="L20" s="4">
        <v>1617</v>
      </c>
      <c r="M20" s="4">
        <v>2642</v>
      </c>
      <c r="N20" s="4">
        <v>70</v>
      </c>
      <c r="O20" s="4">
        <v>111</v>
      </c>
      <c r="P20" s="4">
        <v>2772100</v>
      </c>
      <c r="Q20" s="4">
        <v>4460700</v>
      </c>
      <c r="R20" s="5">
        <v>-1.9400000000000001E-2</v>
      </c>
      <c r="S20" s="4">
        <v>7681500</v>
      </c>
      <c r="T20" s="4">
        <f t="shared" si="2"/>
        <v>5497060</v>
      </c>
      <c r="U20" s="4">
        <f t="shared" si="3"/>
        <v>3034300</v>
      </c>
      <c r="V20" s="5">
        <v>1.54E-2</v>
      </c>
    </row>
    <row r="21" spans="1:22" x14ac:dyDescent="0.2">
      <c r="A21" s="16" t="s">
        <v>325</v>
      </c>
      <c r="B21" s="4">
        <v>112210</v>
      </c>
      <c r="C21" s="4">
        <v>206700</v>
      </c>
      <c r="D21" s="4">
        <v>-94490</v>
      </c>
      <c r="E21" s="4">
        <v>-1234440000</v>
      </c>
      <c r="F21" s="4">
        <f t="shared" si="0"/>
        <v>-39975349159</v>
      </c>
      <c r="G21" s="4">
        <v>0</v>
      </c>
      <c r="H21" s="4">
        <v>0</v>
      </c>
      <c r="I21" s="4">
        <v>0</v>
      </c>
      <c r="J21" s="4">
        <v>-696885000</v>
      </c>
      <c r="K21" s="24">
        <f t="shared" si="1"/>
        <v>1812116000</v>
      </c>
      <c r="L21" s="4">
        <v>957</v>
      </c>
      <c r="M21" s="4">
        <v>1326</v>
      </c>
      <c r="N21" s="4">
        <v>25</v>
      </c>
      <c r="O21" s="4">
        <v>47</v>
      </c>
      <c r="P21" s="4">
        <v>1232500</v>
      </c>
      <c r="Q21" s="4">
        <v>1994200</v>
      </c>
      <c r="R21" s="5">
        <v>-7.6E-3</v>
      </c>
      <c r="S21" s="4">
        <v>3434600</v>
      </c>
      <c r="T21" s="4">
        <f t="shared" si="2"/>
        <v>5810630</v>
      </c>
      <c r="U21" s="4">
        <f t="shared" si="3"/>
        <v>3034300</v>
      </c>
      <c r="V21" s="5">
        <v>1.8799999999999997E-2</v>
      </c>
    </row>
    <row r="22" spans="1:22" x14ac:dyDescent="0.2">
      <c r="A22" s="16" t="s">
        <v>324</v>
      </c>
      <c r="B22" s="4">
        <v>884300</v>
      </c>
      <c r="C22" s="4">
        <v>5000</v>
      </c>
      <c r="D22" s="4">
        <v>879300</v>
      </c>
      <c r="E22" s="4">
        <v>11373090000</v>
      </c>
      <c r="F22" s="4">
        <f t="shared" si="0"/>
        <v>-38740909159</v>
      </c>
      <c r="G22" s="4">
        <v>0</v>
      </c>
      <c r="H22" s="4">
        <v>0</v>
      </c>
      <c r="I22" s="4">
        <v>0</v>
      </c>
      <c r="J22" s="4">
        <v>2099690000</v>
      </c>
      <c r="K22" s="24">
        <f t="shared" si="1"/>
        <v>2509001000</v>
      </c>
      <c r="L22" s="4">
        <v>2522</v>
      </c>
      <c r="M22" s="4">
        <v>1535</v>
      </c>
      <c r="N22" s="4">
        <v>137</v>
      </c>
      <c r="O22" s="4">
        <v>52</v>
      </c>
      <c r="P22" s="4">
        <v>5240300</v>
      </c>
      <c r="Q22" s="4">
        <v>2474300</v>
      </c>
      <c r="R22" s="5">
        <v>3.1300000000000001E-2</v>
      </c>
      <c r="S22" s="4">
        <v>8167100</v>
      </c>
      <c r="T22" s="4">
        <f t="shared" si="2"/>
        <v>6202300</v>
      </c>
      <c r="U22" s="4">
        <f t="shared" si="3"/>
        <v>3034300</v>
      </c>
      <c r="V22" s="5">
        <v>3.4099999999999998E-2</v>
      </c>
    </row>
    <row r="23" spans="1:22" x14ac:dyDescent="0.2">
      <c r="A23" s="16" t="s">
        <v>323</v>
      </c>
      <c r="B23" s="4">
        <v>21100</v>
      </c>
      <c r="C23" s="4">
        <v>355200</v>
      </c>
      <c r="D23" s="4">
        <v>-334100</v>
      </c>
      <c r="E23" s="4">
        <v>-4309830000</v>
      </c>
      <c r="F23" s="4">
        <f t="shared" si="0"/>
        <v>-50113999159</v>
      </c>
      <c r="G23" s="4">
        <v>0</v>
      </c>
      <c r="H23" s="4">
        <v>0</v>
      </c>
      <c r="I23" s="4">
        <v>0</v>
      </c>
      <c r="J23" s="4">
        <v>271320000</v>
      </c>
      <c r="K23" s="24">
        <f t="shared" si="1"/>
        <v>409311000</v>
      </c>
      <c r="L23" s="4">
        <v>826</v>
      </c>
      <c r="M23" s="4">
        <v>1472</v>
      </c>
      <c r="N23" s="4">
        <v>30</v>
      </c>
      <c r="O23" s="4">
        <v>61</v>
      </c>
      <c r="P23" s="4">
        <v>1209200</v>
      </c>
      <c r="Q23" s="4">
        <v>2562300</v>
      </c>
      <c r="R23" s="5">
        <v>-7.8000000000000005E-3</v>
      </c>
      <c r="S23" s="4">
        <v>3912300</v>
      </c>
      <c r="T23" s="4">
        <f t="shared" si="2"/>
        <v>7067820</v>
      </c>
      <c r="U23" s="4">
        <f t="shared" si="3"/>
        <v>3034300</v>
      </c>
      <c r="V23" s="5">
        <v>2.3E-2</v>
      </c>
    </row>
    <row r="24" spans="1:22" x14ac:dyDescent="0.2">
      <c r="A24" s="16" t="s">
        <v>322</v>
      </c>
      <c r="B24" s="4">
        <v>0</v>
      </c>
      <c r="C24" s="4">
        <v>499500</v>
      </c>
      <c r="D24" s="4">
        <v>-499500</v>
      </c>
      <c r="E24" s="4">
        <v>-6465920000</v>
      </c>
      <c r="F24" s="4">
        <f t="shared" si="0"/>
        <v>-45804169159</v>
      </c>
      <c r="G24" s="4">
        <v>0</v>
      </c>
      <c r="H24" s="4">
        <v>0</v>
      </c>
      <c r="I24" s="4">
        <v>0</v>
      </c>
      <c r="J24" s="4">
        <v>-171815000</v>
      </c>
      <c r="K24" s="24">
        <f t="shared" si="1"/>
        <v>137991000</v>
      </c>
      <c r="L24" s="4">
        <v>1783</v>
      </c>
      <c r="M24" s="4">
        <v>1394</v>
      </c>
      <c r="N24" s="4">
        <v>71</v>
      </c>
      <c r="O24" s="4">
        <v>44</v>
      </c>
      <c r="P24" s="4">
        <v>2812900</v>
      </c>
      <c r="Q24" s="4">
        <v>2377400</v>
      </c>
      <c r="R24" s="5">
        <v>1.9799999999999998E-2</v>
      </c>
      <c r="S24" s="4">
        <v>5260400</v>
      </c>
      <c r="T24" s="4">
        <f t="shared" si="2"/>
        <v>7036750</v>
      </c>
      <c r="U24" s="4">
        <f t="shared" si="3"/>
        <v>3034300</v>
      </c>
      <c r="V24" s="5">
        <v>2.3E-2</v>
      </c>
    </row>
    <row r="25" spans="1:22" x14ac:dyDescent="0.2">
      <c r="A25" s="16" t="s">
        <v>321</v>
      </c>
      <c r="B25" s="4">
        <v>13550</v>
      </c>
      <c r="C25" s="4">
        <v>31200</v>
      </c>
      <c r="D25" s="4">
        <v>-17650</v>
      </c>
      <c r="E25" s="4">
        <v>-222020000</v>
      </c>
      <c r="F25" s="4">
        <f t="shared" si="0"/>
        <v>-39338249159</v>
      </c>
      <c r="G25" s="4">
        <v>0</v>
      </c>
      <c r="H25" s="4">
        <v>0</v>
      </c>
      <c r="I25" s="4">
        <v>0</v>
      </c>
      <c r="J25" s="4">
        <v>35420000</v>
      </c>
      <c r="K25" s="24">
        <f t="shared" si="1"/>
        <v>309806000</v>
      </c>
      <c r="L25" s="4">
        <v>928</v>
      </c>
      <c r="M25" s="4">
        <v>944</v>
      </c>
      <c r="N25" s="4">
        <v>22</v>
      </c>
      <c r="O25" s="4">
        <v>37</v>
      </c>
      <c r="P25" s="4">
        <v>1232500</v>
      </c>
      <c r="Q25" s="4">
        <v>1573200</v>
      </c>
      <c r="R25" s="5">
        <v>0</v>
      </c>
      <c r="S25" s="4">
        <v>3034300</v>
      </c>
      <c r="T25" s="4">
        <f t="shared" si="2"/>
        <v>7449620</v>
      </c>
      <c r="U25" s="4">
        <f t="shared" si="3"/>
        <v>4226500</v>
      </c>
      <c r="V25" s="5">
        <v>1.5800000000000002E-2</v>
      </c>
    </row>
    <row r="26" spans="1:22" x14ac:dyDescent="0.2">
      <c r="A26" s="16" t="s">
        <v>320</v>
      </c>
      <c r="B26" s="4">
        <v>16300</v>
      </c>
      <c r="C26" s="4">
        <v>126725</v>
      </c>
      <c r="D26" s="4">
        <v>-110425</v>
      </c>
      <c r="E26" s="4">
        <v>-1421150000</v>
      </c>
      <c r="F26" s="4">
        <f t="shared" si="0"/>
        <v>-39116229159</v>
      </c>
      <c r="G26" s="4">
        <v>0</v>
      </c>
      <c r="H26" s="4">
        <v>0</v>
      </c>
      <c r="I26" s="4">
        <v>0</v>
      </c>
      <c r="J26" s="4">
        <v>-76550000</v>
      </c>
      <c r="K26" s="24">
        <f t="shared" si="1"/>
        <v>274386000</v>
      </c>
      <c r="L26" s="4">
        <v>1133</v>
      </c>
      <c r="M26" s="4">
        <v>1057</v>
      </c>
      <c r="N26" s="4">
        <v>36</v>
      </c>
      <c r="O26" s="4">
        <v>33</v>
      </c>
      <c r="P26" s="4">
        <v>1649200</v>
      </c>
      <c r="Q26" s="4">
        <v>1660100</v>
      </c>
      <c r="R26" s="5">
        <v>-7.9000000000000008E-3</v>
      </c>
      <c r="S26" s="4">
        <v>4226500</v>
      </c>
      <c r="T26" s="4">
        <f t="shared" si="2"/>
        <v>7520950</v>
      </c>
      <c r="U26" s="4">
        <f t="shared" si="3"/>
        <v>5373700</v>
      </c>
      <c r="V26" s="5">
        <v>2.7099999999999999E-2</v>
      </c>
    </row>
    <row r="27" spans="1:22" x14ac:dyDescent="0.2">
      <c r="A27" s="16" t="s">
        <v>319</v>
      </c>
      <c r="B27" s="4">
        <v>977100</v>
      </c>
      <c r="C27" s="4">
        <v>253800</v>
      </c>
      <c r="D27" s="4">
        <v>723300</v>
      </c>
      <c r="E27" s="4">
        <v>9171720000</v>
      </c>
      <c r="F27" s="4">
        <f t="shared" si="0"/>
        <v>-37695079159</v>
      </c>
      <c r="G27" s="4">
        <v>0</v>
      </c>
      <c r="H27" s="4">
        <v>0</v>
      </c>
      <c r="I27" s="4">
        <v>0</v>
      </c>
      <c r="J27" s="4">
        <v>44170000</v>
      </c>
      <c r="K27" s="24">
        <f t="shared" si="1"/>
        <v>350936000</v>
      </c>
      <c r="L27" s="4">
        <v>1910</v>
      </c>
      <c r="M27" s="4">
        <v>1313</v>
      </c>
      <c r="N27" s="4">
        <v>88</v>
      </c>
      <c r="O27" s="4">
        <v>58</v>
      </c>
      <c r="P27" s="4">
        <v>3135900</v>
      </c>
      <c r="Q27" s="4">
        <v>2094100</v>
      </c>
      <c r="R27" s="5">
        <v>4.0899999999999999E-2</v>
      </c>
      <c r="S27" s="4">
        <v>5373700</v>
      </c>
      <c r="T27" s="4">
        <f t="shared" si="2"/>
        <v>7430970</v>
      </c>
      <c r="U27" s="4">
        <f t="shared" si="3"/>
        <v>5873300</v>
      </c>
      <c r="V27" s="5">
        <v>3.5200000000000002E-2</v>
      </c>
    </row>
    <row r="28" spans="1:22" x14ac:dyDescent="0.2">
      <c r="A28" s="16" t="s">
        <v>318</v>
      </c>
      <c r="B28" s="4">
        <v>232700</v>
      </c>
      <c r="C28" s="4">
        <v>1348600</v>
      </c>
      <c r="D28" s="4">
        <v>-1115900</v>
      </c>
      <c r="E28" s="4">
        <v>-13897280000</v>
      </c>
      <c r="F28" s="4">
        <f t="shared" si="0"/>
        <v>-46866799159</v>
      </c>
      <c r="G28" s="4">
        <v>0</v>
      </c>
      <c r="H28" s="4">
        <v>0</v>
      </c>
      <c r="I28" s="4">
        <v>0</v>
      </c>
      <c r="J28" s="4">
        <v>44170000</v>
      </c>
      <c r="K28" s="24">
        <f t="shared" si="1"/>
        <v>306766000</v>
      </c>
      <c r="L28" s="4">
        <v>908</v>
      </c>
      <c r="M28" s="4">
        <v>2457</v>
      </c>
      <c r="N28" s="4">
        <v>24</v>
      </c>
      <c r="O28" s="4">
        <v>75</v>
      </c>
      <c r="P28" s="4">
        <v>1266800</v>
      </c>
      <c r="Q28" s="4">
        <v>3719800</v>
      </c>
      <c r="R28" s="5">
        <v>-3.6699999999999997E-2</v>
      </c>
      <c r="S28" s="4">
        <v>5873300</v>
      </c>
      <c r="T28" s="4">
        <f t="shared" si="2"/>
        <v>7627730</v>
      </c>
      <c r="U28" s="4">
        <f t="shared" si="3"/>
        <v>6018600</v>
      </c>
      <c r="V28" s="5">
        <v>5.0799999999999998E-2</v>
      </c>
    </row>
    <row r="29" spans="1:22" x14ac:dyDescent="0.2">
      <c r="A29" s="16" t="s">
        <v>317</v>
      </c>
      <c r="B29" s="4">
        <v>85600</v>
      </c>
      <c r="C29" s="4">
        <v>194800</v>
      </c>
      <c r="D29" s="4">
        <v>-109200</v>
      </c>
      <c r="E29" s="4">
        <v>-1366260000</v>
      </c>
      <c r="F29" s="4">
        <f t="shared" si="0"/>
        <v>-32969519159</v>
      </c>
      <c r="G29" s="4">
        <v>0</v>
      </c>
      <c r="H29" s="4">
        <v>0</v>
      </c>
      <c r="I29" s="4">
        <v>0</v>
      </c>
      <c r="J29" s="4">
        <v>168350000</v>
      </c>
      <c r="K29" s="24">
        <f t="shared" si="1"/>
        <v>262596000</v>
      </c>
      <c r="L29" s="4">
        <v>1707</v>
      </c>
      <c r="M29" s="4">
        <v>1741</v>
      </c>
      <c r="N29" s="4">
        <v>81</v>
      </c>
      <c r="O29" s="4">
        <v>75</v>
      </c>
      <c r="P29" s="4">
        <v>2870200</v>
      </c>
      <c r="Q29" s="4">
        <v>3033300</v>
      </c>
      <c r="R29" s="5">
        <v>1.6E-2</v>
      </c>
      <c r="S29" s="4">
        <v>6018600</v>
      </c>
      <c r="T29" s="4">
        <f t="shared" si="2"/>
        <v>7944270</v>
      </c>
      <c r="U29" s="4">
        <f t="shared" si="3"/>
        <v>4949700</v>
      </c>
      <c r="V29" s="5">
        <v>2.35E-2</v>
      </c>
    </row>
    <row r="30" spans="1:22" x14ac:dyDescent="0.2">
      <c r="A30" s="16" t="s">
        <v>316</v>
      </c>
      <c r="B30" s="4">
        <v>570400</v>
      </c>
      <c r="C30" s="4">
        <v>317590</v>
      </c>
      <c r="D30" s="4">
        <v>252810</v>
      </c>
      <c r="E30" s="4">
        <v>3042490000</v>
      </c>
      <c r="F30" s="4">
        <f t="shared" si="0"/>
        <v>-31603259159</v>
      </c>
      <c r="G30" s="4">
        <v>0</v>
      </c>
      <c r="H30" s="4">
        <v>0</v>
      </c>
      <c r="I30" s="4">
        <v>0</v>
      </c>
      <c r="J30" s="4">
        <v>192660000</v>
      </c>
      <c r="K30" s="24">
        <f t="shared" si="1"/>
        <v>94246000</v>
      </c>
      <c r="L30" s="4">
        <v>2483</v>
      </c>
      <c r="M30" s="4">
        <v>3689</v>
      </c>
      <c r="N30" s="4">
        <v>107</v>
      </c>
      <c r="O30" s="4">
        <v>124</v>
      </c>
      <c r="P30" s="4">
        <v>4125800</v>
      </c>
      <c r="Q30" s="4">
        <v>5163500</v>
      </c>
      <c r="R30" s="5">
        <v>-5.2000000000000005E-2</v>
      </c>
      <c r="S30" s="4">
        <v>9669800</v>
      </c>
      <c r="T30" s="4">
        <f t="shared" si="2"/>
        <v>7684900</v>
      </c>
      <c r="U30" s="4">
        <f t="shared" si="3"/>
        <v>4949700</v>
      </c>
      <c r="V30" s="5">
        <v>5.0099999999999999E-2</v>
      </c>
    </row>
    <row r="31" spans="1:22" x14ac:dyDescent="0.2">
      <c r="A31" s="16" t="s">
        <v>315</v>
      </c>
      <c r="B31" s="4">
        <v>15500</v>
      </c>
      <c r="C31" s="4">
        <v>865800</v>
      </c>
      <c r="D31" s="4">
        <v>-850300</v>
      </c>
      <c r="E31" s="4">
        <v>-11364420000</v>
      </c>
      <c r="F31" s="4">
        <f t="shared" si="0"/>
        <v>-34645749159</v>
      </c>
      <c r="G31" s="4">
        <v>0</v>
      </c>
      <c r="H31" s="4">
        <v>0</v>
      </c>
      <c r="I31" s="4">
        <v>0</v>
      </c>
      <c r="J31" s="4">
        <v>534025000</v>
      </c>
      <c r="K31" s="24">
        <f t="shared" si="1"/>
        <v>-98414000</v>
      </c>
      <c r="L31" s="4">
        <v>1108</v>
      </c>
      <c r="M31" s="4">
        <v>2852</v>
      </c>
      <c r="N31" s="4">
        <v>36</v>
      </c>
      <c r="O31" s="4">
        <v>73</v>
      </c>
      <c r="P31" s="4">
        <v>1577300</v>
      </c>
      <c r="Q31" s="4">
        <v>3764900</v>
      </c>
      <c r="R31" s="5">
        <v>-2.2799999999999997E-2</v>
      </c>
      <c r="S31" s="4">
        <v>6570300</v>
      </c>
      <c r="T31" s="4">
        <f t="shared" si="2"/>
        <v>9509970</v>
      </c>
      <c r="U31" s="4">
        <f t="shared" si="3"/>
        <v>4939800</v>
      </c>
      <c r="V31" s="5">
        <v>4.0199999999999993E-2</v>
      </c>
    </row>
    <row r="32" spans="1:22" x14ac:dyDescent="0.2">
      <c r="A32" s="16" t="s">
        <v>314</v>
      </c>
      <c r="B32" s="4">
        <v>664700</v>
      </c>
      <c r="C32" s="4">
        <v>194550</v>
      </c>
      <c r="D32" s="4">
        <v>470150</v>
      </c>
      <c r="E32" s="4">
        <v>6203280000</v>
      </c>
      <c r="F32" s="4">
        <f t="shared" si="0"/>
        <v>-23281329159</v>
      </c>
      <c r="G32" s="4">
        <v>0</v>
      </c>
      <c r="H32" s="4">
        <v>0</v>
      </c>
      <c r="I32" s="4">
        <v>0</v>
      </c>
      <c r="J32" s="4">
        <v>534025000</v>
      </c>
      <c r="K32" s="24">
        <f t="shared" si="1"/>
        <v>-632439000</v>
      </c>
      <c r="L32" s="4">
        <v>3152</v>
      </c>
      <c r="M32" s="4">
        <v>4689</v>
      </c>
      <c r="N32" s="4">
        <v>101</v>
      </c>
      <c r="O32" s="4">
        <v>167</v>
      </c>
      <c r="P32" s="4">
        <v>4643500</v>
      </c>
      <c r="Q32" s="4">
        <v>6883300</v>
      </c>
      <c r="R32" s="5">
        <v>-4.4600000000000001E-2</v>
      </c>
      <c r="S32" s="4">
        <v>12083800</v>
      </c>
      <c r="T32" s="4">
        <f t="shared" si="2"/>
        <v>9015030</v>
      </c>
      <c r="U32" s="4">
        <f t="shared" si="3"/>
        <v>4473900</v>
      </c>
      <c r="V32" s="5">
        <v>5.7200000000000001E-2</v>
      </c>
    </row>
    <row r="33" spans="1:22" x14ac:dyDescent="0.2">
      <c r="A33" s="16" t="s">
        <v>313</v>
      </c>
      <c r="B33" s="4">
        <v>317600</v>
      </c>
      <c r="C33" s="4">
        <v>485598</v>
      </c>
      <c r="D33" s="4">
        <v>-167998</v>
      </c>
      <c r="E33" s="4">
        <v>-2692070000</v>
      </c>
      <c r="F33" s="4">
        <f t="shared" si="0"/>
        <v>-29484609159</v>
      </c>
      <c r="G33" s="4">
        <v>0</v>
      </c>
      <c r="H33" s="4">
        <v>0</v>
      </c>
      <c r="I33" s="4">
        <v>0</v>
      </c>
      <c r="J33" s="4">
        <v>210875000</v>
      </c>
      <c r="K33" s="24">
        <f t="shared" si="1"/>
        <v>-1166464000</v>
      </c>
      <c r="L33" s="4">
        <v>1627</v>
      </c>
      <c r="M33" s="4">
        <v>4389</v>
      </c>
      <c r="N33" s="4">
        <v>71</v>
      </c>
      <c r="O33" s="4">
        <v>208</v>
      </c>
      <c r="P33" s="4">
        <v>2879300</v>
      </c>
      <c r="Q33" s="4">
        <v>7300000</v>
      </c>
      <c r="R33" s="5">
        <v>-7.4700000000000003E-2</v>
      </c>
      <c r="S33" s="4">
        <v>12567500</v>
      </c>
      <c r="T33" s="4">
        <f t="shared" si="2"/>
        <v>8598960</v>
      </c>
      <c r="U33" s="4">
        <f t="shared" si="3"/>
        <v>4473900</v>
      </c>
      <c r="V33" s="5">
        <v>7.2700000000000001E-2</v>
      </c>
    </row>
    <row r="34" spans="1:22" x14ac:dyDescent="0.2">
      <c r="A34" s="16" t="s">
        <v>270</v>
      </c>
      <c r="B34" s="4">
        <v>72700</v>
      </c>
      <c r="C34" s="4">
        <v>372800</v>
      </c>
      <c r="D34" s="4">
        <v>-300100</v>
      </c>
      <c r="E34" s="4">
        <v>-4529960000</v>
      </c>
      <c r="F34" s="4">
        <f t="shared" si="0"/>
        <v>-26792539159</v>
      </c>
      <c r="G34" s="4">
        <v>0</v>
      </c>
      <c r="H34" s="4">
        <v>0</v>
      </c>
      <c r="I34" s="4">
        <v>0</v>
      </c>
      <c r="J34" s="4">
        <v>-612660000</v>
      </c>
      <c r="K34" s="24">
        <f t="shared" si="1"/>
        <v>-1377339000</v>
      </c>
      <c r="L34" s="4">
        <v>1336</v>
      </c>
      <c r="M34" s="4">
        <v>1494</v>
      </c>
      <c r="N34" s="4">
        <v>69</v>
      </c>
      <c r="O34" s="4">
        <v>74</v>
      </c>
      <c r="P34" s="4">
        <v>2252200</v>
      </c>
      <c r="Q34" s="4">
        <v>2328700</v>
      </c>
      <c r="R34" s="5">
        <v>6.7000000000000002E-3</v>
      </c>
      <c r="S34" s="4">
        <v>4949700</v>
      </c>
      <c r="T34" s="4">
        <f t="shared" si="2"/>
        <v>8689180</v>
      </c>
      <c r="U34" s="4">
        <f t="shared" si="3"/>
        <v>4473900</v>
      </c>
      <c r="V34" s="5">
        <v>9.8999999999999991E-3</v>
      </c>
    </row>
    <row r="35" spans="1:22" x14ac:dyDescent="0.2">
      <c r="A35" s="16" t="s">
        <v>269</v>
      </c>
      <c r="B35" s="4">
        <v>118000</v>
      </c>
      <c r="C35" s="4">
        <v>16800</v>
      </c>
      <c r="D35" s="4">
        <v>101200</v>
      </c>
      <c r="E35" s="4">
        <v>1517040000</v>
      </c>
      <c r="F35" s="4">
        <f t="shared" si="0"/>
        <v>-22262579159</v>
      </c>
      <c r="G35" s="4">
        <v>0</v>
      </c>
      <c r="H35" s="4">
        <v>0</v>
      </c>
      <c r="I35" s="4">
        <v>0</v>
      </c>
      <c r="J35" s="4">
        <v>-150735000</v>
      </c>
      <c r="K35" s="24">
        <f t="shared" si="1"/>
        <v>-764679000</v>
      </c>
      <c r="L35" s="4">
        <v>1792</v>
      </c>
      <c r="M35" s="4">
        <v>2050</v>
      </c>
      <c r="N35" s="4">
        <v>125</v>
      </c>
      <c r="O35" s="4">
        <v>76</v>
      </c>
      <c r="P35" s="4">
        <v>3661900</v>
      </c>
      <c r="Q35" s="4">
        <v>3352800</v>
      </c>
      <c r="R35" s="5">
        <v>-3.3E-3</v>
      </c>
      <c r="S35" s="4">
        <v>7163000</v>
      </c>
      <c r="T35" s="4">
        <f t="shared" si="2"/>
        <v>8547760</v>
      </c>
      <c r="U35" s="4">
        <f t="shared" si="3"/>
        <v>4473900</v>
      </c>
      <c r="V35" s="5">
        <v>1.3300000000000001E-2</v>
      </c>
    </row>
    <row r="36" spans="1:22" x14ac:dyDescent="0.2">
      <c r="A36" s="16" t="s">
        <v>268</v>
      </c>
      <c r="B36" s="4">
        <v>2100</v>
      </c>
      <c r="C36" s="4">
        <v>84913</v>
      </c>
      <c r="D36" s="4">
        <v>-82813</v>
      </c>
      <c r="E36" s="4">
        <v>-1258360000</v>
      </c>
      <c r="F36" s="4">
        <f t="shared" si="0"/>
        <v>-23779619159</v>
      </c>
      <c r="G36" s="4">
        <v>0</v>
      </c>
      <c r="H36" s="4">
        <v>0</v>
      </c>
      <c r="I36" s="4">
        <v>0</v>
      </c>
      <c r="J36" s="4">
        <v>120575000</v>
      </c>
      <c r="K36" s="24">
        <f t="shared" si="1"/>
        <v>-613944000</v>
      </c>
      <c r="L36" s="4">
        <v>1026</v>
      </c>
      <c r="M36" s="4">
        <v>1849</v>
      </c>
      <c r="N36" s="4">
        <v>40</v>
      </c>
      <c r="O36" s="4">
        <v>70</v>
      </c>
      <c r="P36" s="4">
        <v>1609300</v>
      </c>
      <c r="Q36" s="4">
        <v>2906200</v>
      </c>
      <c r="R36" s="5">
        <v>-9.8999999999999991E-3</v>
      </c>
      <c r="S36" s="4">
        <v>4939800</v>
      </c>
      <c r="T36" s="4">
        <f t="shared" si="2"/>
        <v>9027050</v>
      </c>
      <c r="U36" s="4">
        <f t="shared" si="3"/>
        <v>4473900</v>
      </c>
      <c r="V36" s="5">
        <v>1.6399999999999998E-2</v>
      </c>
    </row>
    <row r="37" spans="1:22" x14ac:dyDescent="0.2">
      <c r="A37" s="16" t="s">
        <v>254</v>
      </c>
      <c r="B37" s="4">
        <v>57800</v>
      </c>
      <c r="C37" s="4">
        <v>55900</v>
      </c>
      <c r="D37" s="4">
        <v>1900</v>
      </c>
      <c r="E37" s="4">
        <v>28380000</v>
      </c>
      <c r="F37" s="4">
        <f t="shared" si="0"/>
        <v>-22521259159</v>
      </c>
      <c r="G37" s="4">
        <v>0</v>
      </c>
      <c r="H37" s="4">
        <v>0</v>
      </c>
      <c r="I37" s="4">
        <v>0</v>
      </c>
      <c r="J37" s="4">
        <v>120575000</v>
      </c>
      <c r="K37" s="24">
        <f t="shared" si="1"/>
        <v>-734519000</v>
      </c>
      <c r="L37" s="4">
        <v>1003</v>
      </c>
      <c r="M37" s="4">
        <v>1703</v>
      </c>
      <c r="N37" s="4">
        <v>46</v>
      </c>
      <c r="O37" s="4">
        <v>86</v>
      </c>
      <c r="P37" s="4">
        <v>1550100</v>
      </c>
      <c r="Q37" s="4">
        <v>2639600</v>
      </c>
      <c r="R37" s="5">
        <v>0.01</v>
      </c>
      <c r="S37" s="4">
        <v>4473900</v>
      </c>
      <c r="T37" s="4">
        <f t="shared" si="2"/>
        <v>9311900</v>
      </c>
      <c r="U37" s="4">
        <f t="shared" si="3"/>
        <v>7076100</v>
      </c>
      <c r="V37" s="5">
        <v>1.32E-2</v>
      </c>
    </row>
    <row r="38" spans="1:22" x14ac:dyDescent="0.2">
      <c r="A38" s="16" t="s">
        <v>253</v>
      </c>
      <c r="B38" s="4">
        <v>16900</v>
      </c>
      <c r="C38" s="4">
        <v>1804600</v>
      </c>
      <c r="D38" s="4">
        <v>-1787700</v>
      </c>
      <c r="E38" s="4">
        <v>-27096630000</v>
      </c>
      <c r="F38" s="4">
        <f t="shared" si="0"/>
        <v>-22549639159</v>
      </c>
      <c r="G38" s="4">
        <v>0</v>
      </c>
      <c r="H38" s="4">
        <v>0</v>
      </c>
      <c r="I38" s="4">
        <v>0</v>
      </c>
      <c r="J38" s="4">
        <v>598600000</v>
      </c>
      <c r="K38" s="24">
        <f t="shared" si="1"/>
        <v>-855094000</v>
      </c>
      <c r="L38" s="4">
        <v>1601</v>
      </c>
      <c r="M38" s="4">
        <v>2469</v>
      </c>
      <c r="N38" s="4">
        <v>85</v>
      </c>
      <c r="O38" s="4">
        <v>143</v>
      </c>
      <c r="P38" s="4">
        <v>2712100</v>
      </c>
      <c r="Q38" s="4">
        <v>5054300</v>
      </c>
      <c r="R38" s="5">
        <v>-6.6E-3</v>
      </c>
      <c r="S38" s="4">
        <v>7840900</v>
      </c>
      <c r="T38" s="4">
        <f t="shared" si="2"/>
        <v>10274750</v>
      </c>
      <c r="U38" s="4">
        <f t="shared" si="3"/>
        <v>7076100</v>
      </c>
      <c r="V38" s="5">
        <v>1.32E-2</v>
      </c>
    </row>
    <row r="39" spans="1:22" x14ac:dyDescent="0.2">
      <c r="A39" s="16" t="s">
        <v>252</v>
      </c>
      <c r="B39" s="4">
        <v>85100</v>
      </c>
      <c r="C39" s="4">
        <v>78200</v>
      </c>
      <c r="D39" s="4">
        <v>6900</v>
      </c>
      <c r="E39" s="4">
        <v>91670000</v>
      </c>
      <c r="F39" s="4">
        <f t="shared" si="0"/>
        <v>4546990841</v>
      </c>
      <c r="G39" s="4">
        <v>0</v>
      </c>
      <c r="H39" s="4">
        <v>0</v>
      </c>
      <c r="I39" s="4">
        <v>0</v>
      </c>
      <c r="J39" s="4">
        <v>197365000</v>
      </c>
      <c r="K39" s="24">
        <f t="shared" si="1"/>
        <v>-1453694000</v>
      </c>
      <c r="L39" s="4">
        <v>1539</v>
      </c>
      <c r="M39" s="4">
        <v>3086</v>
      </c>
      <c r="N39" s="4">
        <v>81</v>
      </c>
      <c r="O39" s="4">
        <v>112</v>
      </c>
      <c r="P39" s="4">
        <v>2567300</v>
      </c>
      <c r="Q39" s="4">
        <v>6533600</v>
      </c>
      <c r="R39" s="5">
        <v>-1.9799999999999998E-2</v>
      </c>
      <c r="S39" s="4">
        <v>9184000</v>
      </c>
      <c r="T39" s="4">
        <f t="shared" si="2"/>
        <v>10837900</v>
      </c>
      <c r="U39" s="4">
        <f t="shared" si="3"/>
        <v>5851900</v>
      </c>
      <c r="V39" s="5">
        <v>1.6299999999999999E-2</v>
      </c>
    </row>
    <row r="40" spans="1:22" x14ac:dyDescent="0.2">
      <c r="A40" s="16" t="s">
        <v>251</v>
      </c>
      <c r="B40" s="4">
        <v>80000</v>
      </c>
      <c r="C40" s="4">
        <v>83100</v>
      </c>
      <c r="D40" s="4">
        <v>-3100</v>
      </c>
      <c r="E40" s="4">
        <v>-44720000</v>
      </c>
      <c r="F40" s="4">
        <f t="shared" si="0"/>
        <v>4455320841</v>
      </c>
      <c r="G40" s="4">
        <v>0</v>
      </c>
      <c r="H40" s="4">
        <v>0</v>
      </c>
      <c r="I40" s="4">
        <v>0</v>
      </c>
      <c r="J40" s="4">
        <v>197365000</v>
      </c>
      <c r="K40" s="24">
        <f t="shared" si="1"/>
        <v>-1651059000</v>
      </c>
      <c r="L40" s="4">
        <v>1418</v>
      </c>
      <c r="M40" s="4">
        <v>2254</v>
      </c>
      <c r="N40" s="4">
        <v>85</v>
      </c>
      <c r="O40" s="4">
        <v>109</v>
      </c>
      <c r="P40" s="4">
        <v>2659400</v>
      </c>
      <c r="Q40" s="4">
        <v>3860200</v>
      </c>
      <c r="R40" s="5">
        <v>-1.61E-2</v>
      </c>
      <c r="S40" s="4">
        <v>7076100</v>
      </c>
      <c r="T40" s="4">
        <f t="shared" si="2"/>
        <v>11827420</v>
      </c>
      <c r="U40" s="4">
        <f t="shared" si="3"/>
        <v>5748800</v>
      </c>
      <c r="V40" s="5">
        <v>2.2200000000000001E-2</v>
      </c>
    </row>
    <row r="41" spans="1:22" x14ac:dyDescent="0.2">
      <c r="A41" s="16" t="s">
        <v>250</v>
      </c>
      <c r="B41" s="4">
        <v>2299000</v>
      </c>
      <c r="C41" s="4">
        <v>1072600</v>
      </c>
      <c r="D41" s="4">
        <v>1226400</v>
      </c>
      <c r="E41" s="4">
        <v>19503350000</v>
      </c>
      <c r="F41" s="4">
        <f t="shared" si="0"/>
        <v>4500040841</v>
      </c>
      <c r="G41" s="4">
        <v>0</v>
      </c>
      <c r="H41" s="4">
        <v>0</v>
      </c>
      <c r="I41" s="4">
        <v>0</v>
      </c>
      <c r="J41" s="4">
        <v>-2388535000</v>
      </c>
      <c r="K41" s="24">
        <f t="shared" si="1"/>
        <v>-1848424000</v>
      </c>
      <c r="L41" s="4">
        <v>6196</v>
      </c>
      <c r="M41" s="4">
        <v>6026</v>
      </c>
      <c r="N41" s="4">
        <v>398</v>
      </c>
      <c r="O41" s="4">
        <v>328</v>
      </c>
      <c r="P41" s="4">
        <v>13083000</v>
      </c>
      <c r="Q41" s="4">
        <v>10947700</v>
      </c>
      <c r="R41" s="5">
        <v>9.7000000000000003E-3</v>
      </c>
      <c r="S41" s="4">
        <v>24821000</v>
      </c>
      <c r="T41" s="4">
        <f t="shared" si="2"/>
        <v>9944270</v>
      </c>
      <c r="U41" s="4">
        <f t="shared" si="3"/>
        <v>5748800</v>
      </c>
      <c r="V41" s="5">
        <v>3.7100000000000001E-2</v>
      </c>
    </row>
    <row r="42" spans="1:22" x14ac:dyDescent="0.2">
      <c r="A42" s="16" t="s">
        <v>249</v>
      </c>
      <c r="B42" s="4">
        <v>146300</v>
      </c>
      <c r="C42" s="4">
        <v>105000</v>
      </c>
      <c r="D42" s="4">
        <v>41300</v>
      </c>
      <c r="E42" s="4">
        <v>653200000</v>
      </c>
      <c r="F42" s="4">
        <f t="shared" si="0"/>
        <v>-15003309159</v>
      </c>
      <c r="G42" s="4">
        <v>0</v>
      </c>
      <c r="H42" s="4">
        <v>0</v>
      </c>
      <c r="I42" s="4">
        <v>0</v>
      </c>
      <c r="J42" s="4">
        <v>-166350000</v>
      </c>
      <c r="K42" s="24">
        <f t="shared" si="1"/>
        <v>540111000</v>
      </c>
      <c r="L42" s="4">
        <v>1590</v>
      </c>
      <c r="M42" s="4">
        <v>2364</v>
      </c>
      <c r="N42" s="4">
        <v>96</v>
      </c>
      <c r="O42" s="4">
        <v>95</v>
      </c>
      <c r="P42" s="4">
        <v>3165800</v>
      </c>
      <c r="Q42" s="4">
        <v>3682300</v>
      </c>
      <c r="R42" s="5">
        <v>6.5000000000000006E-3</v>
      </c>
      <c r="S42" s="4">
        <v>7134400</v>
      </c>
      <c r="T42" s="4">
        <f t="shared" si="2"/>
        <v>10451820</v>
      </c>
      <c r="U42" s="4">
        <f t="shared" si="3"/>
        <v>5748800</v>
      </c>
      <c r="V42" s="5">
        <v>1.61E-2</v>
      </c>
    </row>
    <row r="43" spans="1:22" x14ac:dyDescent="0.2">
      <c r="A43" s="16" t="s">
        <v>248</v>
      </c>
      <c r="B43" s="4">
        <v>4700</v>
      </c>
      <c r="C43" s="4">
        <v>192800</v>
      </c>
      <c r="D43" s="4">
        <v>-188100</v>
      </c>
      <c r="E43" s="4">
        <v>-2939110000</v>
      </c>
      <c r="F43" s="4">
        <f t="shared" si="0"/>
        <v>-15656509159</v>
      </c>
      <c r="G43" s="4">
        <v>0</v>
      </c>
      <c r="H43" s="4">
        <v>0</v>
      </c>
      <c r="I43" s="4">
        <v>0</v>
      </c>
      <c r="J43" s="4">
        <v>-24480000</v>
      </c>
      <c r="K43" s="24">
        <f t="shared" si="1"/>
        <v>706461000</v>
      </c>
      <c r="L43" s="4">
        <v>1725</v>
      </c>
      <c r="M43" s="4">
        <v>2036</v>
      </c>
      <c r="N43" s="4">
        <v>118</v>
      </c>
      <c r="O43" s="4">
        <v>160</v>
      </c>
      <c r="P43" s="4">
        <v>3579700</v>
      </c>
      <c r="Q43" s="4">
        <v>4571800</v>
      </c>
      <c r="R43" s="5">
        <v>3.3E-3</v>
      </c>
      <c r="S43" s="4">
        <v>8406800</v>
      </c>
      <c r="T43" s="4">
        <f t="shared" si="2"/>
        <v>10602700</v>
      </c>
      <c r="U43" s="4">
        <f t="shared" si="3"/>
        <v>5748800</v>
      </c>
      <c r="V43" s="5">
        <v>2.5399999999999999E-2</v>
      </c>
    </row>
    <row r="44" spans="1:22" x14ac:dyDescent="0.2">
      <c r="A44" s="16" t="s">
        <v>247</v>
      </c>
      <c r="B44" s="4">
        <v>1500</v>
      </c>
      <c r="C44" s="4">
        <v>29680</v>
      </c>
      <c r="D44" s="4">
        <v>-28180</v>
      </c>
      <c r="E44" s="4">
        <v>-439800000</v>
      </c>
      <c r="F44" s="4">
        <f t="shared" si="0"/>
        <v>-12717399159</v>
      </c>
      <c r="G44" s="4">
        <v>0</v>
      </c>
      <c r="H44" s="4">
        <v>0</v>
      </c>
      <c r="I44" s="4">
        <v>0</v>
      </c>
      <c r="J44" s="4">
        <v>449990000</v>
      </c>
      <c r="K44" s="24">
        <f t="shared" si="1"/>
        <v>730941000</v>
      </c>
      <c r="L44" s="4">
        <v>1259</v>
      </c>
      <c r="M44" s="4">
        <v>2320</v>
      </c>
      <c r="N44" s="4">
        <v>53</v>
      </c>
      <c r="O44" s="4">
        <v>96</v>
      </c>
      <c r="P44" s="4">
        <v>1885200</v>
      </c>
      <c r="Q44" s="4">
        <v>3407200</v>
      </c>
      <c r="R44" s="5">
        <v>-9.7000000000000003E-3</v>
      </c>
      <c r="S44" s="4">
        <v>5851900</v>
      </c>
      <c r="T44" s="4">
        <f t="shared" si="2"/>
        <v>10603360</v>
      </c>
      <c r="U44" s="4">
        <f t="shared" si="3"/>
        <v>5748800</v>
      </c>
      <c r="V44" s="5">
        <v>1.61E-2</v>
      </c>
    </row>
    <row r="45" spans="1:22" x14ac:dyDescent="0.2">
      <c r="A45" s="16" t="s">
        <v>246</v>
      </c>
      <c r="B45" s="4">
        <v>12500</v>
      </c>
      <c r="C45" s="4">
        <v>320600</v>
      </c>
      <c r="D45" s="4">
        <v>-308100</v>
      </c>
      <c r="E45" s="4">
        <v>-4806966414</v>
      </c>
      <c r="F45" s="4">
        <f t="shared" si="0"/>
        <v>-12277599159</v>
      </c>
      <c r="G45" s="4">
        <v>0</v>
      </c>
      <c r="H45" s="4">
        <v>0</v>
      </c>
      <c r="I45" s="4">
        <v>0</v>
      </c>
      <c r="J45" s="4">
        <v>449990000</v>
      </c>
      <c r="K45" s="24">
        <f t="shared" si="1"/>
        <v>280951000</v>
      </c>
      <c r="L45" s="4">
        <v>1185</v>
      </c>
      <c r="M45" s="4">
        <v>2278</v>
      </c>
      <c r="N45" s="4">
        <v>45</v>
      </c>
      <c r="O45" s="4">
        <v>97</v>
      </c>
      <c r="P45" s="4">
        <v>1796200</v>
      </c>
      <c r="Q45" s="4">
        <v>3648000</v>
      </c>
      <c r="R45" s="5">
        <v>-9.5999999999999992E-3</v>
      </c>
      <c r="S45" s="4">
        <v>5748800</v>
      </c>
      <c r="T45" s="4">
        <f t="shared" si="2"/>
        <v>10543800</v>
      </c>
      <c r="U45" s="4">
        <f t="shared" si="3"/>
        <v>7322400</v>
      </c>
      <c r="V45" s="5">
        <v>1.9E-2</v>
      </c>
    </row>
    <row r="46" spans="1:22" x14ac:dyDescent="0.2">
      <c r="A46" s="16" t="s">
        <v>245</v>
      </c>
      <c r="B46" s="4">
        <v>155900</v>
      </c>
      <c r="C46" s="4">
        <v>197200</v>
      </c>
      <c r="D46" s="4">
        <v>-41300</v>
      </c>
      <c r="E46" s="4">
        <v>-620660000</v>
      </c>
      <c r="F46" s="4">
        <f t="shared" si="0"/>
        <v>-7470632745</v>
      </c>
      <c r="G46" s="4">
        <v>0</v>
      </c>
      <c r="H46" s="4">
        <v>0</v>
      </c>
      <c r="I46" s="4">
        <v>0</v>
      </c>
      <c r="J46" s="4">
        <v>-504680000</v>
      </c>
      <c r="K46" s="24">
        <f t="shared" si="1"/>
        <v>-169039000</v>
      </c>
      <c r="L46" s="4">
        <v>2805</v>
      </c>
      <c r="M46" s="4">
        <v>2262</v>
      </c>
      <c r="N46" s="4">
        <v>134</v>
      </c>
      <c r="O46" s="4">
        <v>149</v>
      </c>
      <c r="P46" s="4">
        <v>4793900</v>
      </c>
      <c r="Q46" s="4">
        <v>4644300</v>
      </c>
      <c r="R46" s="5">
        <v>9.7000000000000003E-3</v>
      </c>
      <c r="S46" s="4">
        <v>9732700</v>
      </c>
      <c r="T46" s="4">
        <f t="shared" si="2"/>
        <v>10050640</v>
      </c>
      <c r="U46" s="4">
        <f t="shared" si="3"/>
        <v>5989500</v>
      </c>
      <c r="V46" s="5">
        <v>1.89E-2</v>
      </c>
    </row>
    <row r="47" spans="1:22" x14ac:dyDescent="0.2">
      <c r="A47" s="16" t="s">
        <v>244</v>
      </c>
      <c r="B47" s="4">
        <v>8600</v>
      </c>
      <c r="C47" s="4">
        <v>26401</v>
      </c>
      <c r="D47" s="4">
        <v>-17801</v>
      </c>
      <c r="E47" s="4">
        <v>-275640000</v>
      </c>
      <c r="F47" s="4">
        <f t="shared" ref="F47:F73" si="4">E47+F48</f>
        <v>-6849972745</v>
      </c>
      <c r="G47" s="4">
        <v>0</v>
      </c>
      <c r="H47" s="4">
        <v>0</v>
      </c>
      <c r="I47" s="4">
        <v>0</v>
      </c>
      <c r="J47" s="4">
        <v>12600000</v>
      </c>
      <c r="K47" s="24">
        <f t="shared" ref="K47:K73" si="5">K48+J47</f>
        <v>335641000</v>
      </c>
      <c r="L47" s="4">
        <v>1348</v>
      </c>
      <c r="M47" s="4">
        <v>2557</v>
      </c>
      <c r="N47" s="4">
        <v>75</v>
      </c>
      <c r="O47" s="4">
        <v>124</v>
      </c>
      <c r="P47" s="4">
        <v>2366600</v>
      </c>
      <c r="Q47" s="4">
        <v>4569600</v>
      </c>
      <c r="R47" s="5">
        <v>0</v>
      </c>
      <c r="S47" s="4">
        <v>7322400</v>
      </c>
      <c r="T47" s="4">
        <f t="shared" si="2"/>
        <v>9662690</v>
      </c>
      <c r="U47" s="4">
        <f t="shared" ref="U47:U73" si="6">MIN(S48:S52)</f>
        <v>5989500</v>
      </c>
      <c r="V47" s="5">
        <v>1.29E-2</v>
      </c>
    </row>
    <row r="48" spans="1:22" x14ac:dyDescent="0.2">
      <c r="A48" s="16" t="s">
        <v>243</v>
      </c>
      <c r="B48" s="4">
        <v>176400</v>
      </c>
      <c r="C48" s="4">
        <v>30040</v>
      </c>
      <c r="D48" s="4">
        <v>146360</v>
      </c>
      <c r="E48" s="4">
        <v>2306020000</v>
      </c>
      <c r="F48" s="4">
        <f t="shared" si="4"/>
        <v>-6574332745</v>
      </c>
      <c r="G48" s="4">
        <v>0</v>
      </c>
      <c r="H48" s="4">
        <v>0</v>
      </c>
      <c r="I48" s="4">
        <v>0</v>
      </c>
      <c r="J48" s="4">
        <v>217700000</v>
      </c>
      <c r="K48" s="24">
        <f t="shared" si="5"/>
        <v>323041000</v>
      </c>
      <c r="L48" s="4">
        <v>4513</v>
      </c>
      <c r="M48" s="4">
        <v>5190</v>
      </c>
      <c r="N48" s="4">
        <v>232</v>
      </c>
      <c r="O48" s="4">
        <v>257</v>
      </c>
      <c r="P48" s="4">
        <v>7968300</v>
      </c>
      <c r="Q48" s="4">
        <v>9184700</v>
      </c>
      <c r="R48" s="5">
        <v>3.3E-3</v>
      </c>
      <c r="S48" s="4">
        <v>17469400</v>
      </c>
      <c r="T48" s="4">
        <f t="shared" si="2"/>
        <v>8342920</v>
      </c>
      <c r="U48" s="4">
        <f t="shared" si="6"/>
        <v>5989500</v>
      </c>
      <c r="V48" s="5">
        <v>2.52E-2</v>
      </c>
    </row>
    <row r="49" spans="1:22" x14ac:dyDescent="0.2">
      <c r="A49" s="16" t="s">
        <v>236</v>
      </c>
      <c r="B49" s="4">
        <v>73000</v>
      </c>
      <c r="C49" s="4">
        <v>550000</v>
      </c>
      <c r="D49" s="4">
        <v>-477000</v>
      </c>
      <c r="E49" s="4">
        <v>-7402000000</v>
      </c>
      <c r="F49" s="4">
        <f t="shared" si="4"/>
        <v>-8880352745</v>
      </c>
      <c r="G49" s="4">
        <v>0</v>
      </c>
      <c r="H49" s="4">
        <v>0</v>
      </c>
      <c r="I49" s="4">
        <v>0</v>
      </c>
      <c r="J49" s="4">
        <v>217700000</v>
      </c>
      <c r="K49" s="24">
        <f t="shared" si="5"/>
        <v>105341000</v>
      </c>
      <c r="L49" s="4">
        <v>3359</v>
      </c>
      <c r="M49" s="4">
        <v>4279</v>
      </c>
      <c r="N49" s="4">
        <v>199</v>
      </c>
      <c r="O49" s="4">
        <v>243</v>
      </c>
      <c r="P49" s="4">
        <v>6258200</v>
      </c>
      <c r="Q49" s="4">
        <v>7810500</v>
      </c>
      <c r="R49" s="5">
        <v>0</v>
      </c>
      <c r="S49" s="4">
        <v>14815500</v>
      </c>
      <c r="T49" s="4">
        <f t="shared" si="2"/>
        <v>7686400</v>
      </c>
      <c r="U49" s="4">
        <f t="shared" si="6"/>
        <v>5858500</v>
      </c>
      <c r="V49" s="5">
        <v>2.2200000000000001E-2</v>
      </c>
    </row>
    <row r="50" spans="1:22" x14ac:dyDescent="0.2">
      <c r="A50" s="16" t="s">
        <v>235</v>
      </c>
      <c r="B50" s="4">
        <v>489000</v>
      </c>
      <c r="C50" s="4">
        <v>155075</v>
      </c>
      <c r="D50" s="4">
        <v>333925</v>
      </c>
      <c r="E50" s="4">
        <v>5090160000</v>
      </c>
      <c r="F50" s="4">
        <f t="shared" si="4"/>
        <v>-1478352745</v>
      </c>
      <c r="G50" s="4">
        <v>0</v>
      </c>
      <c r="H50" s="4">
        <v>0</v>
      </c>
      <c r="I50" s="4">
        <v>0</v>
      </c>
      <c r="J50" s="4">
        <v>259160000</v>
      </c>
      <c r="K50" s="24">
        <f t="shared" si="5"/>
        <v>-112359000</v>
      </c>
      <c r="L50" s="4">
        <v>4462</v>
      </c>
      <c r="M50" s="4">
        <v>3404</v>
      </c>
      <c r="N50" s="4">
        <v>264</v>
      </c>
      <c r="O50" s="4">
        <v>218</v>
      </c>
      <c r="P50" s="4">
        <v>9069000</v>
      </c>
      <c r="Q50" s="4">
        <v>6523400</v>
      </c>
      <c r="R50" s="5">
        <v>2.3199999999999998E-2</v>
      </c>
      <c r="S50" s="4">
        <v>16971300</v>
      </c>
      <c r="T50" s="4">
        <f t="shared" si="2"/>
        <v>6543900</v>
      </c>
      <c r="U50" s="4">
        <f t="shared" si="6"/>
        <v>5153200</v>
      </c>
      <c r="V50" s="5">
        <v>2.5899999999999999E-2</v>
      </c>
    </row>
    <row r="51" spans="1:22" x14ac:dyDescent="0.2">
      <c r="A51" s="16" t="s">
        <v>234</v>
      </c>
      <c r="B51" s="4">
        <v>25100</v>
      </c>
      <c r="C51" s="4">
        <v>156225</v>
      </c>
      <c r="D51" s="4">
        <v>-131125</v>
      </c>
      <c r="E51" s="4">
        <v>-1965620000</v>
      </c>
      <c r="F51" s="4">
        <f t="shared" si="4"/>
        <v>-6568512745</v>
      </c>
      <c r="G51" s="4">
        <v>0</v>
      </c>
      <c r="H51" s="4">
        <v>0</v>
      </c>
      <c r="I51" s="4">
        <v>0</v>
      </c>
      <c r="J51" s="4">
        <v>534805000</v>
      </c>
      <c r="K51" s="24">
        <f t="shared" si="5"/>
        <v>-371519000</v>
      </c>
      <c r="L51" s="4">
        <v>1730</v>
      </c>
      <c r="M51" s="4">
        <v>2012</v>
      </c>
      <c r="N51" s="4">
        <v>81</v>
      </c>
      <c r="O51" s="4">
        <v>83</v>
      </c>
      <c r="P51" s="4">
        <v>2626200</v>
      </c>
      <c r="Q51" s="4">
        <v>2973200</v>
      </c>
      <c r="R51" s="5">
        <v>6.7000000000000002E-3</v>
      </c>
      <c r="S51" s="4">
        <v>5989500</v>
      </c>
      <c r="T51" s="4">
        <f t="shared" si="2"/>
        <v>6534220</v>
      </c>
      <c r="U51" s="4">
        <f t="shared" si="6"/>
        <v>4801100</v>
      </c>
      <c r="V51" s="5">
        <v>1.3300000000000001E-2</v>
      </c>
    </row>
    <row r="52" spans="1:22" x14ac:dyDescent="0.2">
      <c r="A52" s="16" t="s">
        <v>233</v>
      </c>
      <c r="B52" s="4">
        <v>503400</v>
      </c>
      <c r="C52" s="4">
        <v>800</v>
      </c>
      <c r="D52" s="4">
        <v>502600</v>
      </c>
      <c r="E52" s="4">
        <v>7600810000</v>
      </c>
      <c r="F52" s="4">
        <f t="shared" si="4"/>
        <v>-4602892745</v>
      </c>
      <c r="G52" s="4">
        <v>0</v>
      </c>
      <c r="H52" s="4">
        <v>0</v>
      </c>
      <c r="I52" s="4">
        <v>0</v>
      </c>
      <c r="J52" s="4">
        <v>52920000</v>
      </c>
      <c r="K52" s="24">
        <f t="shared" si="5"/>
        <v>-906324000</v>
      </c>
      <c r="L52" s="4">
        <v>1791</v>
      </c>
      <c r="M52" s="4">
        <v>3656</v>
      </c>
      <c r="N52" s="4">
        <v>112</v>
      </c>
      <c r="O52" s="4">
        <v>259</v>
      </c>
      <c r="P52" s="4">
        <v>3800400</v>
      </c>
      <c r="Q52" s="4">
        <v>7697200</v>
      </c>
      <c r="R52" s="5">
        <v>0</v>
      </c>
      <c r="S52" s="4">
        <v>12209900</v>
      </c>
      <c r="T52" s="4">
        <f t="shared" si="2"/>
        <v>6155330</v>
      </c>
      <c r="U52" s="4">
        <f t="shared" si="6"/>
        <v>3442900</v>
      </c>
      <c r="V52" s="5">
        <v>2.29E-2</v>
      </c>
    </row>
    <row r="53" spans="1:22" x14ac:dyDescent="0.2">
      <c r="A53" s="16" t="s">
        <v>232</v>
      </c>
      <c r="B53" s="4">
        <v>19400</v>
      </c>
      <c r="C53" s="4">
        <v>30056</v>
      </c>
      <c r="D53" s="4">
        <v>-10656</v>
      </c>
      <c r="E53" s="4">
        <v>-166840000</v>
      </c>
      <c r="F53" s="4">
        <f t="shared" si="4"/>
        <v>-12203702745</v>
      </c>
      <c r="G53" s="4">
        <v>0</v>
      </c>
      <c r="H53" s="4">
        <v>0</v>
      </c>
      <c r="I53" s="4">
        <v>0</v>
      </c>
      <c r="J53" s="4">
        <v>-1693450000</v>
      </c>
      <c r="K53" s="24">
        <f t="shared" si="5"/>
        <v>-959244000</v>
      </c>
      <c r="L53" s="4">
        <v>2079</v>
      </c>
      <c r="M53" s="4">
        <v>3958</v>
      </c>
      <c r="N53" s="4">
        <v>107</v>
      </c>
      <c r="O53" s="4">
        <v>160</v>
      </c>
      <c r="P53" s="4">
        <v>3663800</v>
      </c>
      <c r="Q53" s="4">
        <v>5893700</v>
      </c>
      <c r="R53" s="5">
        <v>-9.8999999999999991E-3</v>
      </c>
      <c r="S53" s="4">
        <v>9915600</v>
      </c>
      <c r="T53" s="4">
        <f t="shared" si="2"/>
        <v>5832640</v>
      </c>
      <c r="U53" s="4">
        <f t="shared" si="6"/>
        <v>3442900</v>
      </c>
      <c r="V53" s="5">
        <v>4.5499999999999999E-2</v>
      </c>
    </row>
    <row r="54" spans="1:22" x14ac:dyDescent="0.2">
      <c r="A54" s="16" t="s">
        <v>231</v>
      </c>
      <c r="B54" s="4">
        <v>500</v>
      </c>
      <c r="C54" s="4">
        <v>125900</v>
      </c>
      <c r="D54" s="4">
        <v>-125400</v>
      </c>
      <c r="E54" s="4">
        <v>-1908770000</v>
      </c>
      <c r="F54" s="4">
        <f t="shared" si="4"/>
        <v>-12036862745</v>
      </c>
      <c r="G54" s="4">
        <v>0</v>
      </c>
      <c r="H54" s="4">
        <v>0</v>
      </c>
      <c r="I54" s="4">
        <v>0</v>
      </c>
      <c r="J54" s="4">
        <v>-30115000</v>
      </c>
      <c r="K54" s="24">
        <f t="shared" si="5"/>
        <v>734206000</v>
      </c>
      <c r="L54" s="4">
        <v>1276</v>
      </c>
      <c r="M54" s="4">
        <v>1753</v>
      </c>
      <c r="N54" s="4">
        <v>90</v>
      </c>
      <c r="O54" s="4">
        <v>81</v>
      </c>
      <c r="P54" s="4">
        <v>2694100</v>
      </c>
      <c r="Q54" s="4">
        <v>2914000</v>
      </c>
      <c r="R54" s="5">
        <v>0</v>
      </c>
      <c r="S54" s="4">
        <v>5858500</v>
      </c>
      <c r="T54" s="4">
        <f t="shared" si="2"/>
        <v>6265190</v>
      </c>
      <c r="U54" s="4">
        <f t="shared" si="6"/>
        <v>3442900</v>
      </c>
      <c r="V54" s="5">
        <v>1.95E-2</v>
      </c>
    </row>
    <row r="55" spans="1:22" x14ac:dyDescent="0.2">
      <c r="A55" s="16" t="s">
        <v>230</v>
      </c>
      <c r="B55" s="4">
        <v>5000</v>
      </c>
      <c r="C55" s="4">
        <v>11200</v>
      </c>
      <c r="D55" s="4">
        <v>-6200</v>
      </c>
      <c r="E55" s="4">
        <v>-95000000</v>
      </c>
      <c r="F55" s="4">
        <f t="shared" si="4"/>
        <v>-10128092745</v>
      </c>
      <c r="G55" s="4">
        <v>0</v>
      </c>
      <c r="H55" s="4">
        <v>0</v>
      </c>
      <c r="I55" s="4">
        <v>0</v>
      </c>
      <c r="J55" s="4">
        <v>30530000</v>
      </c>
      <c r="K55" s="24">
        <f t="shared" si="5"/>
        <v>764321000</v>
      </c>
      <c r="L55" s="4">
        <v>1144</v>
      </c>
      <c r="M55" s="4">
        <v>2102</v>
      </c>
      <c r="N55" s="4">
        <v>52</v>
      </c>
      <c r="O55" s="4">
        <v>74</v>
      </c>
      <c r="P55" s="4">
        <v>2013000</v>
      </c>
      <c r="Q55" s="4">
        <v>2920400</v>
      </c>
      <c r="R55" s="5">
        <v>-6.5000000000000006E-3</v>
      </c>
      <c r="S55" s="4">
        <v>5153200</v>
      </c>
      <c r="T55" s="4">
        <f t="shared" si="2"/>
        <v>6280100</v>
      </c>
      <c r="U55" s="4">
        <f t="shared" si="6"/>
        <v>3442900</v>
      </c>
      <c r="V55" s="5">
        <v>1.3000000000000001E-2</v>
      </c>
    </row>
    <row r="56" spans="1:22" x14ac:dyDescent="0.2">
      <c r="A56" s="16" t="s">
        <v>229</v>
      </c>
      <c r="B56" s="4">
        <v>23750</v>
      </c>
      <c r="C56" s="4">
        <v>3600</v>
      </c>
      <c r="D56" s="4">
        <v>20150</v>
      </c>
      <c r="E56" s="4">
        <v>307490000</v>
      </c>
      <c r="F56" s="4">
        <f t="shared" si="4"/>
        <v>-10033092745</v>
      </c>
      <c r="G56" s="4">
        <v>0</v>
      </c>
      <c r="H56" s="4">
        <v>0</v>
      </c>
      <c r="I56" s="4">
        <v>0</v>
      </c>
      <c r="J56" s="4">
        <v>30530000</v>
      </c>
      <c r="K56" s="24">
        <f t="shared" si="5"/>
        <v>733791000</v>
      </c>
      <c r="L56" s="4">
        <v>1408</v>
      </c>
      <c r="M56" s="4">
        <v>1156</v>
      </c>
      <c r="N56" s="4">
        <v>78</v>
      </c>
      <c r="O56" s="4">
        <v>55</v>
      </c>
      <c r="P56" s="4">
        <v>2505700</v>
      </c>
      <c r="Q56" s="4">
        <v>1907000</v>
      </c>
      <c r="R56" s="5">
        <v>1.3300000000000001E-2</v>
      </c>
      <c r="S56" s="4">
        <v>4801100</v>
      </c>
      <c r="T56" s="4">
        <f t="shared" si="2"/>
        <v>6312276</v>
      </c>
      <c r="U56" s="4">
        <f t="shared" si="6"/>
        <v>3442900</v>
      </c>
      <c r="V56" s="5">
        <v>9.8999999999999991E-3</v>
      </c>
    </row>
    <row r="57" spans="1:22" x14ac:dyDescent="0.2">
      <c r="A57" s="16" t="s">
        <v>228</v>
      </c>
      <c r="B57" s="4">
        <v>4300</v>
      </c>
      <c r="C57" s="4">
        <v>1900</v>
      </c>
      <c r="D57" s="4">
        <v>2400</v>
      </c>
      <c r="E57" s="4">
        <v>36380000</v>
      </c>
      <c r="F57" s="4">
        <f t="shared" si="4"/>
        <v>-10340582745</v>
      </c>
      <c r="K57" s="24">
        <f t="shared" si="5"/>
        <v>703261000</v>
      </c>
      <c r="L57" s="4">
        <v>904</v>
      </c>
      <c r="M57" s="4">
        <v>1621</v>
      </c>
      <c r="N57" s="4">
        <v>31</v>
      </c>
      <c r="O57" s="4">
        <v>47</v>
      </c>
      <c r="P57" s="4">
        <v>1248200</v>
      </c>
      <c r="Q57" s="4">
        <v>2009200</v>
      </c>
      <c r="R57" s="5">
        <v>-3.3E-3</v>
      </c>
      <c r="S57" s="4">
        <v>3442900</v>
      </c>
      <c r="T57" s="4">
        <f t="shared" si="2"/>
        <v>6530416</v>
      </c>
      <c r="U57" s="4">
        <f t="shared" si="6"/>
        <v>4271700</v>
      </c>
      <c r="V57" s="5">
        <v>9.8999999999999991E-3</v>
      </c>
    </row>
    <row r="58" spans="1:22" x14ac:dyDescent="0.2">
      <c r="A58" s="16" t="s">
        <v>227</v>
      </c>
      <c r="B58" s="4">
        <v>2900</v>
      </c>
      <c r="C58" s="4">
        <v>64300</v>
      </c>
      <c r="D58" s="4">
        <v>-61400</v>
      </c>
      <c r="E58" s="4">
        <v>-939100000</v>
      </c>
      <c r="F58" s="4">
        <f t="shared" si="4"/>
        <v>-10376962745</v>
      </c>
      <c r="G58" s="4">
        <v>0</v>
      </c>
      <c r="H58" s="4">
        <v>0</v>
      </c>
      <c r="I58" s="4">
        <v>0</v>
      </c>
      <c r="J58" s="4">
        <v>64105000</v>
      </c>
      <c r="K58" s="24">
        <f t="shared" si="5"/>
        <v>703261000</v>
      </c>
      <c r="L58" s="4">
        <v>1207</v>
      </c>
      <c r="M58" s="4">
        <v>1590</v>
      </c>
      <c r="N58" s="4">
        <v>41</v>
      </c>
      <c r="O58" s="4">
        <v>59</v>
      </c>
      <c r="P58" s="4">
        <v>1676800</v>
      </c>
      <c r="Q58" s="4">
        <v>2270900</v>
      </c>
      <c r="R58" s="5">
        <v>-3.3E-3</v>
      </c>
      <c r="S58" s="4">
        <v>4271700</v>
      </c>
      <c r="T58" s="4">
        <f t="shared" si="2"/>
        <v>6751476</v>
      </c>
      <c r="U58" s="4">
        <f t="shared" si="6"/>
        <v>5546300</v>
      </c>
      <c r="V58" s="5">
        <v>2.2700000000000001E-2</v>
      </c>
    </row>
    <row r="59" spans="1:22" x14ac:dyDescent="0.2">
      <c r="A59" s="16" t="s">
        <v>226</v>
      </c>
      <c r="B59" s="4">
        <v>17500</v>
      </c>
      <c r="C59" s="4">
        <v>238700</v>
      </c>
      <c r="D59" s="4">
        <v>-221200</v>
      </c>
      <c r="E59" s="4">
        <v>-3376910000</v>
      </c>
      <c r="F59" s="4">
        <f t="shared" si="4"/>
        <v>-9437862745</v>
      </c>
      <c r="K59" s="24">
        <f t="shared" si="5"/>
        <v>639156000</v>
      </c>
      <c r="L59" s="4">
        <v>1468</v>
      </c>
      <c r="M59" s="4">
        <v>3244</v>
      </c>
      <c r="N59" s="4">
        <v>61</v>
      </c>
      <c r="O59" s="4">
        <v>170</v>
      </c>
      <c r="P59" s="4">
        <v>2108000</v>
      </c>
      <c r="Q59" s="4">
        <v>5789800</v>
      </c>
      <c r="R59" s="5">
        <v>-1.6399999999999998E-2</v>
      </c>
      <c r="S59" s="4">
        <v>8250300</v>
      </c>
      <c r="T59" s="4">
        <f t="shared" si="2"/>
        <v>6936816</v>
      </c>
      <c r="U59" s="4">
        <f t="shared" si="6"/>
        <v>5546300</v>
      </c>
      <c r="V59" s="5">
        <v>2.8900000000000002E-2</v>
      </c>
    </row>
    <row r="60" spans="1:22" x14ac:dyDescent="0.2">
      <c r="A60" s="16" t="s">
        <v>225</v>
      </c>
      <c r="B60" s="4">
        <v>4000</v>
      </c>
      <c r="C60" s="4">
        <v>13300</v>
      </c>
      <c r="D60" s="4">
        <v>-9300</v>
      </c>
      <c r="E60" s="4">
        <v>-143360000</v>
      </c>
      <c r="F60" s="4">
        <f t="shared" si="4"/>
        <v>-6060952745</v>
      </c>
      <c r="G60" s="4">
        <v>0</v>
      </c>
      <c r="H60" s="4">
        <v>0</v>
      </c>
      <c r="I60" s="4">
        <v>0</v>
      </c>
      <c r="J60" s="4">
        <v>-204960000</v>
      </c>
      <c r="K60" s="24">
        <f t="shared" si="5"/>
        <v>639156000</v>
      </c>
      <c r="L60" s="4">
        <v>1233</v>
      </c>
      <c r="M60" s="4">
        <v>2250</v>
      </c>
      <c r="N60" s="4">
        <v>61</v>
      </c>
      <c r="O60" s="4">
        <v>91</v>
      </c>
      <c r="P60" s="4">
        <v>2060300</v>
      </c>
      <c r="Q60" s="4">
        <v>3323700</v>
      </c>
      <c r="R60" s="5">
        <v>0</v>
      </c>
      <c r="S60" s="4">
        <v>5546300</v>
      </c>
      <c r="T60" s="4">
        <f t="shared" si="2"/>
        <v>6911346</v>
      </c>
      <c r="U60" s="4">
        <f t="shared" si="6"/>
        <v>5302300</v>
      </c>
      <c r="V60" s="5">
        <v>9.7000000000000003E-3</v>
      </c>
    </row>
    <row r="61" spans="1:22" x14ac:dyDescent="0.2">
      <c r="A61" s="16" t="s">
        <v>224</v>
      </c>
      <c r="B61" s="4">
        <v>15200</v>
      </c>
      <c r="C61" s="4">
        <v>641800</v>
      </c>
      <c r="D61" s="4">
        <v>-626600</v>
      </c>
      <c r="E61" s="4">
        <v>-9698020000</v>
      </c>
      <c r="F61" s="4">
        <f t="shared" si="4"/>
        <v>-5917592745</v>
      </c>
      <c r="G61" s="4">
        <v>0</v>
      </c>
      <c r="H61" s="4">
        <v>0</v>
      </c>
      <c r="I61" s="4">
        <v>0</v>
      </c>
      <c r="J61" s="4">
        <v>986240000</v>
      </c>
      <c r="K61" s="24">
        <f t="shared" si="5"/>
        <v>844116000</v>
      </c>
      <c r="L61" s="4">
        <v>951</v>
      </c>
      <c r="M61" s="4">
        <v>2575</v>
      </c>
      <c r="N61" s="4">
        <v>41</v>
      </c>
      <c r="O61" s="4">
        <v>97</v>
      </c>
      <c r="P61" s="4">
        <v>1387900</v>
      </c>
      <c r="Q61" s="4">
        <v>3833000</v>
      </c>
      <c r="R61" s="5">
        <v>-1.61E-2</v>
      </c>
      <c r="S61" s="4">
        <v>5892700</v>
      </c>
      <c r="T61" s="4">
        <f t="shared" si="2"/>
        <v>6944466</v>
      </c>
      <c r="U61" s="4">
        <f t="shared" si="6"/>
        <v>5122860</v>
      </c>
      <c r="V61" s="5">
        <v>2.23E-2</v>
      </c>
    </row>
    <row r="62" spans="1:22" x14ac:dyDescent="0.2">
      <c r="A62" s="16" t="s">
        <v>223</v>
      </c>
      <c r="B62" s="4">
        <v>14200</v>
      </c>
      <c r="C62" s="4">
        <v>8200</v>
      </c>
      <c r="D62" s="4">
        <v>6000</v>
      </c>
      <c r="E62" s="4">
        <v>93450000</v>
      </c>
      <c r="F62" s="4">
        <f t="shared" si="4"/>
        <v>3780427255</v>
      </c>
      <c r="G62" s="4">
        <v>0</v>
      </c>
      <c r="H62" s="4">
        <v>0</v>
      </c>
      <c r="I62" s="4">
        <v>0</v>
      </c>
      <c r="J62" s="4">
        <v>65975000</v>
      </c>
      <c r="K62" s="24">
        <f t="shared" si="5"/>
        <v>-142124000</v>
      </c>
      <c r="L62" s="4">
        <v>2440</v>
      </c>
      <c r="M62" s="4">
        <v>2461</v>
      </c>
      <c r="N62" s="4">
        <v>112</v>
      </c>
      <c r="O62" s="4">
        <v>111</v>
      </c>
      <c r="P62" s="4">
        <v>4070300</v>
      </c>
      <c r="Q62" s="4">
        <v>4090500</v>
      </c>
      <c r="R62" s="5">
        <v>3.2000000000000002E-3</v>
      </c>
      <c r="S62" s="4">
        <v>8421000</v>
      </c>
      <c r="T62" s="4">
        <f t="shared" si="2"/>
        <v>6830616</v>
      </c>
      <c r="U62" s="4">
        <f t="shared" si="6"/>
        <v>5122860</v>
      </c>
      <c r="V62" s="5">
        <v>1.89E-2</v>
      </c>
    </row>
    <row r="63" spans="1:22" x14ac:dyDescent="0.2">
      <c r="A63" s="16" t="s">
        <v>222</v>
      </c>
      <c r="B63" s="4">
        <v>3000</v>
      </c>
      <c r="C63" s="4">
        <v>48200</v>
      </c>
      <c r="D63" s="4">
        <v>-45200</v>
      </c>
      <c r="E63" s="4">
        <v>-707460000</v>
      </c>
      <c r="F63" s="4">
        <f t="shared" si="4"/>
        <v>3686977255</v>
      </c>
      <c r="G63" s="4">
        <v>0</v>
      </c>
      <c r="H63" s="4">
        <v>0</v>
      </c>
      <c r="I63" s="4">
        <v>0</v>
      </c>
      <c r="J63" s="4">
        <v>-230020000</v>
      </c>
      <c r="K63" s="24">
        <f t="shared" si="5"/>
        <v>-208099000</v>
      </c>
      <c r="L63" s="4">
        <v>1522</v>
      </c>
      <c r="M63" s="4">
        <v>2418</v>
      </c>
      <c r="N63" s="4">
        <v>70</v>
      </c>
      <c r="O63" s="4">
        <v>106</v>
      </c>
      <c r="P63" s="4">
        <v>2640000</v>
      </c>
      <c r="Q63" s="4">
        <v>3754900</v>
      </c>
      <c r="R63" s="5">
        <v>-3.0999999999999999E-3</v>
      </c>
      <c r="S63" s="4">
        <v>6688700</v>
      </c>
      <c r="T63" s="4">
        <f t="shared" si="2"/>
        <v>6811956</v>
      </c>
      <c r="U63" s="4">
        <f t="shared" si="6"/>
        <v>5122860</v>
      </c>
      <c r="V63" s="5">
        <v>1.5800000000000002E-2</v>
      </c>
    </row>
    <row r="64" spans="1:22" x14ac:dyDescent="0.2">
      <c r="A64" s="16" t="s">
        <v>221</v>
      </c>
      <c r="B64" s="4">
        <v>227600</v>
      </c>
      <c r="C64" s="4">
        <v>72400</v>
      </c>
      <c r="D64" s="4">
        <v>155200</v>
      </c>
      <c r="E64" s="4">
        <v>2423140000</v>
      </c>
      <c r="F64" s="4">
        <f t="shared" si="4"/>
        <v>4394437255</v>
      </c>
      <c r="G64" s="4">
        <v>0</v>
      </c>
      <c r="H64" s="4">
        <v>0</v>
      </c>
      <c r="I64" s="4">
        <v>0</v>
      </c>
      <c r="J64" s="4">
        <v>482565000</v>
      </c>
      <c r="K64" s="24">
        <f t="shared" si="5"/>
        <v>21921000</v>
      </c>
      <c r="L64" s="4">
        <v>3010</v>
      </c>
      <c r="M64" s="4">
        <v>2065</v>
      </c>
      <c r="N64" s="4">
        <v>177</v>
      </c>
      <c r="O64" s="4">
        <v>124</v>
      </c>
      <c r="P64" s="4">
        <v>5687900</v>
      </c>
      <c r="Q64" s="4">
        <v>4069600</v>
      </c>
      <c r="R64" s="5">
        <v>2.29E-2</v>
      </c>
      <c r="S64" s="4">
        <v>10184000</v>
      </c>
      <c r="T64" s="4">
        <f t="shared" si="2"/>
        <v>6298676</v>
      </c>
      <c r="U64" s="4">
        <f t="shared" si="6"/>
        <v>5122860</v>
      </c>
      <c r="V64" s="5">
        <v>2.86E-2</v>
      </c>
    </row>
    <row r="65" spans="1:22" x14ac:dyDescent="0.2">
      <c r="A65" s="16" t="s">
        <v>220</v>
      </c>
      <c r="B65" s="4">
        <v>160000</v>
      </c>
      <c r="C65" s="4">
        <v>54400</v>
      </c>
      <c r="D65" s="4">
        <v>105600</v>
      </c>
      <c r="E65" s="4">
        <v>1620480000</v>
      </c>
      <c r="F65" s="4">
        <f t="shared" si="4"/>
        <v>1971297255</v>
      </c>
      <c r="G65" s="4">
        <v>0</v>
      </c>
      <c r="H65" s="4">
        <v>0</v>
      </c>
      <c r="I65" s="4">
        <v>0</v>
      </c>
      <c r="J65" s="4">
        <v>-150325000</v>
      </c>
      <c r="K65" s="24">
        <f t="shared" si="5"/>
        <v>-460644000</v>
      </c>
      <c r="L65" s="4">
        <v>1137</v>
      </c>
      <c r="M65" s="4">
        <v>2408</v>
      </c>
      <c r="N65" s="4">
        <v>51</v>
      </c>
      <c r="O65" s="4">
        <v>79</v>
      </c>
      <c r="P65" s="4">
        <v>1782600</v>
      </c>
      <c r="Q65" s="4">
        <v>3334900</v>
      </c>
      <c r="R65" s="5">
        <v>-9.7000000000000003E-3</v>
      </c>
      <c r="S65" s="4">
        <v>5302300</v>
      </c>
      <c r="T65" s="4">
        <f t="shared" si="2"/>
        <v>7207656</v>
      </c>
      <c r="U65" s="4">
        <f t="shared" si="6"/>
        <v>5122860</v>
      </c>
      <c r="V65" s="5">
        <v>1.9299999999999998E-2</v>
      </c>
    </row>
    <row r="66" spans="1:22" x14ac:dyDescent="0.2">
      <c r="A66" s="16" t="s">
        <v>219</v>
      </c>
      <c r="B66" s="4">
        <v>18900</v>
      </c>
      <c r="C66" s="4">
        <v>421860</v>
      </c>
      <c r="D66" s="4">
        <v>-402960</v>
      </c>
      <c r="E66" s="4">
        <v>-6037440000</v>
      </c>
      <c r="F66" s="4">
        <f t="shared" si="4"/>
        <v>350817255</v>
      </c>
      <c r="G66" s="4">
        <v>0</v>
      </c>
      <c r="H66" s="4">
        <v>0</v>
      </c>
      <c r="I66" s="4">
        <v>0</v>
      </c>
      <c r="J66" s="4">
        <v>-271416000</v>
      </c>
      <c r="K66" s="24">
        <f t="shared" si="5"/>
        <v>-310319000</v>
      </c>
      <c r="L66" s="4">
        <v>933</v>
      </c>
      <c r="M66" s="4">
        <v>2076</v>
      </c>
      <c r="N66" s="4">
        <v>35</v>
      </c>
      <c r="O66" s="4">
        <v>74</v>
      </c>
      <c r="P66" s="4">
        <v>1365300</v>
      </c>
      <c r="Q66" s="4">
        <v>2857200</v>
      </c>
      <c r="R66" s="5">
        <v>-6.4000000000000003E-3</v>
      </c>
      <c r="S66" s="4">
        <v>5122860</v>
      </c>
      <c r="T66" s="4">
        <f t="shared" si="2"/>
        <v>7217570</v>
      </c>
      <c r="U66" s="4">
        <f t="shared" si="6"/>
        <v>5291600</v>
      </c>
      <c r="V66" s="5">
        <v>1.6E-2</v>
      </c>
    </row>
    <row r="67" spans="1:22" x14ac:dyDescent="0.2">
      <c r="A67" s="16" t="s">
        <v>218</v>
      </c>
      <c r="B67" s="4">
        <v>1149000</v>
      </c>
      <c r="C67" s="4">
        <v>91900</v>
      </c>
      <c r="D67" s="4">
        <v>1057100</v>
      </c>
      <c r="E67" s="4">
        <v>16425800000</v>
      </c>
      <c r="F67" s="4">
        <f t="shared" si="4"/>
        <v>6388257255</v>
      </c>
      <c r="G67" s="4">
        <v>0</v>
      </c>
      <c r="H67" s="4">
        <v>0</v>
      </c>
      <c r="I67" s="4">
        <v>0</v>
      </c>
      <c r="J67" s="4">
        <v>-271416000</v>
      </c>
      <c r="K67" s="24">
        <f t="shared" si="5"/>
        <v>-38903000</v>
      </c>
      <c r="L67" s="4">
        <v>2284</v>
      </c>
      <c r="M67" s="4">
        <v>1705</v>
      </c>
      <c r="N67" s="4">
        <v>64</v>
      </c>
      <c r="O67" s="4">
        <v>54</v>
      </c>
      <c r="P67" s="4">
        <v>2888000</v>
      </c>
      <c r="Q67" s="4">
        <v>2556300</v>
      </c>
      <c r="R67" s="5">
        <v>1.3000000000000001E-2</v>
      </c>
      <c r="S67" s="4">
        <v>5624300</v>
      </c>
      <c r="T67" s="4">
        <f t="shared" si="2"/>
        <v>6996920</v>
      </c>
      <c r="U67" s="4">
        <f t="shared" si="6"/>
        <v>5291600</v>
      </c>
      <c r="V67" s="5">
        <v>1.29E-2</v>
      </c>
    </row>
    <row r="68" spans="1:22" x14ac:dyDescent="0.2">
      <c r="A68" s="16" t="s">
        <v>217</v>
      </c>
      <c r="B68" s="4">
        <v>1350200</v>
      </c>
      <c r="C68" s="4">
        <v>137400</v>
      </c>
      <c r="D68" s="4">
        <v>1212800</v>
      </c>
      <c r="E68" s="4">
        <v>18494540000</v>
      </c>
      <c r="F68" s="4">
        <f t="shared" si="4"/>
        <v>-10037542745</v>
      </c>
      <c r="G68" s="4">
        <v>0</v>
      </c>
      <c r="H68" s="4">
        <v>0</v>
      </c>
      <c r="I68" s="4">
        <v>0</v>
      </c>
      <c r="J68" s="4">
        <v>-287560000</v>
      </c>
      <c r="K68" s="24">
        <f t="shared" si="5"/>
        <v>232513000</v>
      </c>
      <c r="L68" s="4">
        <v>1585</v>
      </c>
      <c r="M68" s="4">
        <v>2143</v>
      </c>
      <c r="N68" s="4">
        <v>84</v>
      </c>
      <c r="O68" s="4">
        <v>69</v>
      </c>
      <c r="P68" s="4">
        <v>2923300</v>
      </c>
      <c r="Q68" s="4">
        <v>3050700</v>
      </c>
      <c r="R68" s="5">
        <v>1.32E-2</v>
      </c>
      <c r="S68" s="4">
        <v>6482300</v>
      </c>
      <c r="T68" s="4">
        <f t="shared" si="2"/>
        <v>6786310</v>
      </c>
      <c r="U68" s="4">
        <f t="shared" si="6"/>
        <v>5291600</v>
      </c>
      <c r="V68" s="5">
        <v>2.2799999999999997E-2</v>
      </c>
    </row>
    <row r="69" spans="1:22" x14ac:dyDescent="0.2">
      <c r="A69" s="16" t="s">
        <v>216</v>
      </c>
      <c r="B69" s="4">
        <v>1030450</v>
      </c>
      <c r="C69" s="4">
        <v>635100</v>
      </c>
      <c r="D69" s="4">
        <v>395350</v>
      </c>
      <c r="E69" s="4">
        <v>6195860000</v>
      </c>
      <c r="F69" s="4">
        <f t="shared" si="4"/>
        <v>-28532082745</v>
      </c>
      <c r="G69" s="4">
        <v>0</v>
      </c>
      <c r="H69" s="4">
        <v>0</v>
      </c>
      <c r="I69" s="4">
        <v>0</v>
      </c>
      <c r="J69" s="4">
        <v>391615000</v>
      </c>
      <c r="K69" s="24">
        <f t="shared" si="5"/>
        <v>520073000</v>
      </c>
      <c r="L69" s="4">
        <v>1850</v>
      </c>
      <c r="M69" s="4">
        <v>3782</v>
      </c>
      <c r="N69" s="4">
        <v>80</v>
      </c>
      <c r="O69" s="4">
        <v>163</v>
      </c>
      <c r="P69" s="4">
        <v>2960200</v>
      </c>
      <c r="Q69" s="4">
        <v>6132500</v>
      </c>
      <c r="R69" s="5">
        <v>-2.63E-2</v>
      </c>
      <c r="S69" s="4">
        <v>10103700</v>
      </c>
      <c r="T69" s="4">
        <f t="shared" si="2"/>
        <v>6263460</v>
      </c>
      <c r="U69" s="4">
        <f t="shared" si="6"/>
        <v>5051200</v>
      </c>
      <c r="V69" s="5">
        <v>3.1899999999999998E-2</v>
      </c>
    </row>
    <row r="70" spans="1:22" x14ac:dyDescent="0.2">
      <c r="A70" s="16" t="s">
        <v>215</v>
      </c>
      <c r="B70" s="4">
        <v>0</v>
      </c>
      <c r="C70" s="4">
        <v>238028</v>
      </c>
      <c r="D70" s="4">
        <v>-238028</v>
      </c>
      <c r="E70" s="4">
        <v>-3732870000</v>
      </c>
      <c r="F70" s="4">
        <f t="shared" si="4"/>
        <v>-34727942745</v>
      </c>
      <c r="G70" s="4">
        <v>0</v>
      </c>
      <c r="H70" s="4">
        <v>0</v>
      </c>
      <c r="I70" s="4">
        <v>0</v>
      </c>
      <c r="J70" s="4">
        <v>-82620000</v>
      </c>
      <c r="K70" s="24">
        <f t="shared" si="5"/>
        <v>128458000</v>
      </c>
      <c r="L70" s="4">
        <v>1259</v>
      </c>
      <c r="M70" s="4">
        <v>1788</v>
      </c>
      <c r="N70" s="4">
        <v>51</v>
      </c>
      <c r="O70" s="4">
        <v>94</v>
      </c>
      <c r="P70" s="4">
        <v>2083700</v>
      </c>
      <c r="Q70" s="4">
        <v>3074600</v>
      </c>
      <c r="R70" s="5">
        <v>0</v>
      </c>
      <c r="S70" s="4">
        <v>5291600</v>
      </c>
      <c r="T70" s="4">
        <f t="shared" si="2"/>
        <v>6176120</v>
      </c>
      <c r="U70" s="4">
        <f t="shared" si="6"/>
        <v>5051200</v>
      </c>
      <c r="V70" s="5">
        <v>1.9E-2</v>
      </c>
    </row>
    <row r="71" spans="1:22" x14ac:dyDescent="0.2">
      <c r="A71" s="16" t="s">
        <v>214</v>
      </c>
      <c r="B71" s="4">
        <v>34700</v>
      </c>
      <c r="C71" s="4">
        <v>1041474</v>
      </c>
      <c r="D71" s="4">
        <v>-1006774</v>
      </c>
      <c r="E71" s="4">
        <v>-15770560000</v>
      </c>
      <c r="F71" s="4">
        <f t="shared" si="4"/>
        <v>-30995072745</v>
      </c>
      <c r="G71" s="4">
        <v>0</v>
      </c>
      <c r="H71" s="4">
        <v>0</v>
      </c>
      <c r="I71" s="4">
        <v>0</v>
      </c>
      <c r="J71" s="4">
        <v>98875000</v>
      </c>
      <c r="K71" s="24">
        <f t="shared" si="5"/>
        <v>211078000</v>
      </c>
      <c r="L71" s="4">
        <v>1180</v>
      </c>
      <c r="M71" s="4">
        <v>2567</v>
      </c>
      <c r="N71" s="4">
        <v>54</v>
      </c>
      <c r="O71" s="4">
        <v>91</v>
      </c>
      <c r="P71" s="4">
        <v>1914000</v>
      </c>
      <c r="Q71" s="4">
        <v>3435400</v>
      </c>
      <c r="R71" s="5">
        <v>-9.5999999999999992E-3</v>
      </c>
      <c r="S71" s="4">
        <v>6223900</v>
      </c>
      <c r="T71" s="4">
        <f t="shared" si="2"/>
        <v>6073090</v>
      </c>
      <c r="U71" s="4">
        <f t="shared" si="6"/>
        <v>5051200</v>
      </c>
      <c r="V71" s="5">
        <v>1.2699999999999999E-2</v>
      </c>
    </row>
    <row r="72" spans="1:22" x14ac:dyDescent="0.2">
      <c r="A72" s="16" t="s">
        <v>213</v>
      </c>
      <c r="B72" s="4">
        <v>1800</v>
      </c>
      <c r="C72" s="4">
        <v>784000</v>
      </c>
      <c r="D72" s="4">
        <v>-782200</v>
      </c>
      <c r="E72" s="4">
        <v>-12352990000</v>
      </c>
      <c r="F72" s="4">
        <f t="shared" si="4"/>
        <v>-15224512745</v>
      </c>
      <c r="K72" s="24">
        <f t="shared" si="5"/>
        <v>112203000</v>
      </c>
      <c r="L72" s="4">
        <v>1588</v>
      </c>
      <c r="M72" s="4">
        <v>2233</v>
      </c>
      <c r="N72" s="4">
        <v>100</v>
      </c>
      <c r="O72" s="4">
        <v>132</v>
      </c>
      <c r="P72" s="4">
        <v>2787300</v>
      </c>
      <c r="Q72" s="4">
        <v>4138100</v>
      </c>
      <c r="R72" s="5">
        <v>-6.3E-3</v>
      </c>
      <c r="S72" s="4">
        <v>7282500</v>
      </c>
      <c r="T72" s="4">
        <f t="shared" si="2"/>
        <v>5711610</v>
      </c>
      <c r="U72" s="4">
        <f t="shared" si="6"/>
        <v>3417800</v>
      </c>
      <c r="V72" s="5">
        <v>1.5700000000000002E-2</v>
      </c>
    </row>
    <row r="73" spans="1:22" x14ac:dyDescent="0.2">
      <c r="A73" s="16" t="s">
        <v>212</v>
      </c>
      <c r="B73" s="4">
        <v>33200</v>
      </c>
      <c r="C73" s="4">
        <v>175925</v>
      </c>
      <c r="D73" s="4">
        <v>-142725</v>
      </c>
      <c r="E73" s="4">
        <v>-2259400000</v>
      </c>
      <c r="F73" s="4">
        <f t="shared" si="4"/>
        <v>-2871522745</v>
      </c>
      <c r="G73" s="4">
        <v>0</v>
      </c>
      <c r="H73" s="4">
        <v>0</v>
      </c>
      <c r="I73" s="4">
        <v>0</v>
      </c>
      <c r="J73" s="4">
        <v>188090000</v>
      </c>
      <c r="K73" s="24">
        <f t="shared" si="5"/>
        <v>112203000</v>
      </c>
      <c r="L73" s="4">
        <v>1519</v>
      </c>
      <c r="M73" s="4">
        <v>2188</v>
      </c>
      <c r="N73" s="4">
        <v>85</v>
      </c>
      <c r="O73" s="4">
        <v>107</v>
      </c>
      <c r="P73" s="4">
        <v>2756400</v>
      </c>
      <c r="Q73" s="4">
        <v>3593900</v>
      </c>
      <c r="R73" s="5">
        <v>-3.0999999999999999E-3</v>
      </c>
      <c r="S73" s="4">
        <v>6502100</v>
      </c>
      <c r="T73" s="4">
        <f t="shared" si="2"/>
        <v>5360190</v>
      </c>
      <c r="U73" s="4">
        <f t="shared" si="6"/>
        <v>3417800</v>
      </c>
      <c r="V73" s="5">
        <v>1.8799999999999997E-2</v>
      </c>
    </row>
    <row r="74" spans="1:22" x14ac:dyDescent="0.2">
      <c r="A74" s="16" t="s">
        <v>211</v>
      </c>
      <c r="B74" s="4">
        <v>29410</v>
      </c>
      <c r="C74" s="4">
        <v>66900</v>
      </c>
      <c r="D74" s="4">
        <v>-37490</v>
      </c>
      <c r="E74" s="4">
        <v>-601660000</v>
      </c>
      <c r="F74" s="4">
        <f t="shared" ref="F74:F79" si="7">E74+F75</f>
        <v>-612122745</v>
      </c>
      <c r="G74" s="4">
        <v>0</v>
      </c>
      <c r="H74" s="4">
        <v>0</v>
      </c>
      <c r="I74" s="4">
        <v>0</v>
      </c>
      <c r="J74" s="4">
        <v>45395000</v>
      </c>
      <c r="K74" s="24">
        <f t="shared" ref="K74:K79" si="8">K75+J74</f>
        <v>-75887000</v>
      </c>
      <c r="L74" s="4">
        <v>1120</v>
      </c>
      <c r="M74" s="4">
        <v>2319</v>
      </c>
      <c r="N74" s="4">
        <v>41</v>
      </c>
      <c r="O74" s="4">
        <v>90</v>
      </c>
      <c r="P74" s="4">
        <v>1542700</v>
      </c>
      <c r="Q74" s="4">
        <v>3386400</v>
      </c>
      <c r="R74" s="5">
        <v>-6.1999999999999998E-3</v>
      </c>
      <c r="S74" s="4">
        <v>5051200</v>
      </c>
      <c r="T74" s="4">
        <f t="shared" ref="T74:T79" si="9">AVERAGE(S75:S84)</f>
        <v>5083210</v>
      </c>
      <c r="U74" s="4">
        <f t="shared" ref="U74:U79" si="10">MIN(S75:S79)</f>
        <v>3417800</v>
      </c>
      <c r="V74" s="5">
        <v>1.8600000000000002E-2</v>
      </c>
    </row>
    <row r="75" spans="1:22" x14ac:dyDescent="0.2">
      <c r="A75" s="16" t="s">
        <v>210</v>
      </c>
      <c r="B75" s="4">
        <v>2204200</v>
      </c>
      <c r="C75" s="4">
        <v>3900</v>
      </c>
      <c r="D75" s="4">
        <v>2200300</v>
      </c>
      <c r="E75" s="4">
        <v>34959860000</v>
      </c>
      <c r="F75" s="4">
        <f t="shared" si="7"/>
        <v>-10462745</v>
      </c>
      <c r="G75" s="4">
        <v>0</v>
      </c>
      <c r="H75" s="4">
        <v>0</v>
      </c>
      <c r="I75" s="4">
        <v>0</v>
      </c>
      <c r="J75" s="4">
        <v>45395000</v>
      </c>
      <c r="K75" s="24">
        <f t="shared" si="8"/>
        <v>-121282000</v>
      </c>
      <c r="L75" s="4">
        <v>4076</v>
      </c>
      <c r="M75" s="4">
        <v>2994</v>
      </c>
      <c r="N75" s="4">
        <v>279</v>
      </c>
      <c r="O75" s="4">
        <v>174</v>
      </c>
      <c r="P75" s="4">
        <v>8253500</v>
      </c>
      <c r="Q75" s="4">
        <v>5901400</v>
      </c>
      <c r="R75" s="5">
        <v>2.8999999999999998E-2</v>
      </c>
      <c r="S75" s="4">
        <v>14392100</v>
      </c>
      <c r="T75" s="4">
        <f t="shared" si="9"/>
        <v>3881870</v>
      </c>
      <c r="U75" s="4">
        <f t="shared" si="10"/>
        <v>3417800</v>
      </c>
      <c r="V75" s="5">
        <v>3.1E-2</v>
      </c>
    </row>
    <row r="76" spans="1:22" x14ac:dyDescent="0.2">
      <c r="A76" s="16" t="s">
        <v>208</v>
      </c>
      <c r="B76" s="4">
        <v>27100</v>
      </c>
      <c r="C76" s="4">
        <v>100000</v>
      </c>
      <c r="D76" s="4">
        <v>-72900</v>
      </c>
      <c r="E76" s="4">
        <v>-1127890000</v>
      </c>
      <c r="F76" s="4">
        <f t="shared" si="7"/>
        <v>-34970322745</v>
      </c>
      <c r="G76" s="4">
        <v>0</v>
      </c>
      <c r="H76" s="4">
        <v>0</v>
      </c>
      <c r="I76" s="4">
        <v>0</v>
      </c>
      <c r="J76" s="4">
        <v>65240000</v>
      </c>
      <c r="K76" s="24">
        <f t="shared" si="8"/>
        <v>-166677000</v>
      </c>
      <c r="L76" s="4">
        <v>1149</v>
      </c>
      <c r="M76" s="4">
        <v>1274</v>
      </c>
      <c r="N76" s="4">
        <v>80</v>
      </c>
      <c r="O76" s="4">
        <v>97</v>
      </c>
      <c r="P76" s="4">
        <v>2232900</v>
      </c>
      <c r="Q76" s="4">
        <v>2781100</v>
      </c>
      <c r="R76" s="5">
        <v>3.3E-3</v>
      </c>
      <c r="S76" s="4">
        <v>5222000</v>
      </c>
      <c r="T76" s="4">
        <f t="shared" si="9"/>
        <v>3594910</v>
      </c>
      <c r="U76" s="4">
        <f t="shared" si="10"/>
        <v>3417800</v>
      </c>
      <c r="V76" s="5">
        <v>1.29E-2</v>
      </c>
    </row>
    <row r="77" spans="1:22" x14ac:dyDescent="0.2">
      <c r="A77" s="16" t="s">
        <v>207</v>
      </c>
      <c r="B77" s="4">
        <v>46700</v>
      </c>
      <c r="C77" s="4">
        <v>70000</v>
      </c>
      <c r="D77" s="4">
        <v>-23300</v>
      </c>
      <c r="E77" s="4">
        <v>-363150000</v>
      </c>
      <c r="F77" s="4">
        <f t="shared" si="7"/>
        <v>-33842432745</v>
      </c>
      <c r="G77" s="4">
        <v>0</v>
      </c>
      <c r="H77" s="4">
        <v>0</v>
      </c>
      <c r="I77" s="4">
        <v>0</v>
      </c>
      <c r="J77" s="4">
        <v>18600000</v>
      </c>
      <c r="K77" s="24">
        <f t="shared" si="8"/>
        <v>-231917000</v>
      </c>
      <c r="L77" s="4">
        <v>807</v>
      </c>
      <c r="M77" s="4">
        <v>1130</v>
      </c>
      <c r="N77" s="4">
        <v>35</v>
      </c>
      <c r="O77" s="4">
        <v>66</v>
      </c>
      <c r="P77" s="4">
        <v>1448700</v>
      </c>
      <c r="Q77" s="4">
        <v>1969100</v>
      </c>
      <c r="R77" s="5">
        <v>0</v>
      </c>
      <c r="S77" s="4">
        <v>3417800</v>
      </c>
      <c r="T77" s="4">
        <f t="shared" si="9"/>
        <v>3883990</v>
      </c>
      <c r="U77" s="4">
        <f t="shared" si="10"/>
        <v>3667700</v>
      </c>
      <c r="V77" s="5">
        <v>9.7000000000000003E-3</v>
      </c>
    </row>
    <row r="78" spans="1:22" x14ac:dyDescent="0.2">
      <c r="A78" s="16" t="s">
        <v>206</v>
      </c>
      <c r="B78" s="4">
        <v>25500</v>
      </c>
      <c r="C78" s="4">
        <v>445025</v>
      </c>
      <c r="D78" s="4">
        <v>-419525</v>
      </c>
      <c r="E78" s="4">
        <v>-6467440000</v>
      </c>
      <c r="F78" s="4">
        <f t="shared" si="7"/>
        <v>-33479282745</v>
      </c>
      <c r="G78" s="4">
        <v>0</v>
      </c>
      <c r="H78" s="4">
        <v>0</v>
      </c>
      <c r="I78" s="4">
        <v>0</v>
      </c>
      <c r="J78" s="4">
        <v>278220000</v>
      </c>
      <c r="K78" s="24">
        <f t="shared" si="8"/>
        <v>-250517000</v>
      </c>
      <c r="L78" s="4">
        <v>985</v>
      </c>
      <c r="M78" s="4">
        <v>1097</v>
      </c>
      <c r="N78" s="4">
        <v>70</v>
      </c>
      <c r="O78" s="4">
        <v>65</v>
      </c>
      <c r="P78" s="4">
        <v>1874900</v>
      </c>
      <c r="Q78" s="4">
        <v>2126100</v>
      </c>
      <c r="R78" s="5">
        <v>6.5000000000000006E-3</v>
      </c>
      <c r="S78" s="4">
        <v>4376200</v>
      </c>
      <c r="T78" s="4">
        <f t="shared" si="9"/>
        <v>3848880</v>
      </c>
      <c r="U78" s="4">
        <f t="shared" si="10"/>
        <v>2987900</v>
      </c>
      <c r="V78" s="5">
        <v>1.61E-2</v>
      </c>
    </row>
    <row r="79" spans="1:22" x14ac:dyDescent="0.2">
      <c r="A79" s="16" t="s">
        <v>205</v>
      </c>
      <c r="B79" s="4">
        <v>16300</v>
      </c>
      <c r="C79" s="4">
        <v>823200</v>
      </c>
      <c r="D79" s="4">
        <v>-806900</v>
      </c>
      <c r="E79" s="4">
        <v>-12489590000</v>
      </c>
      <c r="F79" s="4">
        <f t="shared" si="7"/>
        <v>-27011842745</v>
      </c>
      <c r="K79" s="24">
        <f t="shared" si="8"/>
        <v>-528737000</v>
      </c>
      <c r="L79" s="4">
        <v>1084</v>
      </c>
      <c r="M79" s="4">
        <v>1840</v>
      </c>
      <c r="N79" s="4">
        <v>43</v>
      </c>
      <c r="O79" s="4">
        <v>78</v>
      </c>
      <c r="P79" s="4">
        <v>1599800</v>
      </c>
      <c r="Q79" s="4">
        <v>2966100</v>
      </c>
      <c r="R79" s="5">
        <v>0</v>
      </c>
      <c r="S79" s="4">
        <v>4875200</v>
      </c>
      <c r="T79" s="4">
        <f t="shared" si="9"/>
        <v>3733190</v>
      </c>
      <c r="U79" s="4">
        <f t="shared" si="10"/>
        <v>2281400</v>
      </c>
      <c r="V79" s="5">
        <v>2.23E-2</v>
      </c>
    </row>
    <row r="80" spans="1:22" x14ac:dyDescent="0.2">
      <c r="A80" s="16" t="s">
        <v>204</v>
      </c>
      <c r="B80" s="4">
        <v>2980</v>
      </c>
      <c r="C80" s="4">
        <v>1045050</v>
      </c>
      <c r="D80" s="4">
        <v>-1042070</v>
      </c>
      <c r="E80" s="4">
        <v>-16053302745</v>
      </c>
      <c r="F80" s="4">
        <f t="shared" ref="F80:F90" si="11">E80+F81</f>
        <v>-14522252745</v>
      </c>
      <c r="G80" s="4">
        <v>0</v>
      </c>
      <c r="H80" s="4">
        <v>0</v>
      </c>
      <c r="I80" s="4">
        <v>0</v>
      </c>
      <c r="J80" s="4">
        <v>-20445000</v>
      </c>
      <c r="K80" s="24">
        <f t="shared" ref="K80:K90" si="12">K81+J80</f>
        <v>-528737000</v>
      </c>
      <c r="L80" s="4">
        <v>897</v>
      </c>
      <c r="M80" s="4">
        <v>1396</v>
      </c>
      <c r="N80" s="4">
        <v>71</v>
      </c>
      <c r="O80" s="4">
        <v>72</v>
      </c>
      <c r="P80" s="4">
        <v>1967000</v>
      </c>
      <c r="Q80" s="4">
        <v>2272100</v>
      </c>
      <c r="R80" s="5">
        <v>0</v>
      </c>
      <c r="S80" s="4">
        <v>4418200</v>
      </c>
      <c r="T80" s="4">
        <f t="shared" ref="T80:T96" si="13">AVERAGE(S81:S90)</f>
        <v>3708110</v>
      </c>
      <c r="U80" s="4">
        <f t="shared" ref="U80:U90" si="14">MIN(S81:S85)</f>
        <v>2281400</v>
      </c>
      <c r="V80" s="5">
        <v>9.7000000000000003E-3</v>
      </c>
    </row>
    <row r="81" spans="1:22" x14ac:dyDescent="0.2">
      <c r="A81" s="16" t="s">
        <v>203</v>
      </c>
      <c r="B81" s="4">
        <v>3000</v>
      </c>
      <c r="C81" s="4">
        <v>70600</v>
      </c>
      <c r="D81" s="4">
        <v>-67600</v>
      </c>
      <c r="E81" s="4">
        <v>-1052140000</v>
      </c>
      <c r="F81" s="4">
        <f t="shared" si="11"/>
        <v>1531050000</v>
      </c>
      <c r="G81" s="4">
        <v>0</v>
      </c>
      <c r="H81" s="4">
        <v>0</v>
      </c>
      <c r="I81" s="4">
        <v>0</v>
      </c>
      <c r="J81" s="4">
        <v>-85696000</v>
      </c>
      <c r="K81" s="24">
        <f t="shared" si="12"/>
        <v>-508292000</v>
      </c>
      <c r="L81" s="4">
        <v>1083</v>
      </c>
      <c r="M81" s="4">
        <v>1720</v>
      </c>
      <c r="N81" s="4">
        <v>38</v>
      </c>
      <c r="O81" s="4">
        <v>89</v>
      </c>
      <c r="P81" s="4">
        <v>1485400</v>
      </c>
      <c r="Q81" s="4">
        <v>3200300</v>
      </c>
      <c r="R81" s="5">
        <v>-1.6200000000000003E-2</v>
      </c>
      <c r="S81" s="4">
        <v>5193600</v>
      </c>
      <c r="T81" s="4">
        <f t="shared" si="13"/>
        <v>3594950.5</v>
      </c>
      <c r="U81" s="4">
        <f t="shared" si="14"/>
        <v>2281400</v>
      </c>
      <c r="V81" s="5">
        <v>2.8399999999999998E-2</v>
      </c>
    </row>
    <row r="82" spans="1:22" x14ac:dyDescent="0.2">
      <c r="A82" s="16" t="s">
        <v>200</v>
      </c>
      <c r="B82" s="4">
        <v>374700</v>
      </c>
      <c r="C82" s="4">
        <v>87400</v>
      </c>
      <c r="D82" s="4">
        <v>287300</v>
      </c>
      <c r="E82" s="4">
        <v>4459270000</v>
      </c>
      <c r="F82" s="4">
        <f t="shared" si="11"/>
        <v>2583190000</v>
      </c>
      <c r="G82" s="4">
        <v>0</v>
      </c>
      <c r="H82" s="4">
        <v>0</v>
      </c>
      <c r="I82" s="4">
        <v>0</v>
      </c>
      <c r="J82" s="4">
        <v>-85696000</v>
      </c>
      <c r="K82" s="24">
        <f t="shared" si="12"/>
        <v>-422596000</v>
      </c>
      <c r="L82" s="4">
        <v>1362</v>
      </c>
      <c r="M82" s="4">
        <v>963</v>
      </c>
      <c r="N82" s="4">
        <v>75</v>
      </c>
      <c r="O82" s="4">
        <v>27</v>
      </c>
      <c r="P82" s="4">
        <v>2325200</v>
      </c>
      <c r="Q82" s="4">
        <v>1166100</v>
      </c>
      <c r="R82" s="5">
        <v>1.6299999999999999E-2</v>
      </c>
      <c r="S82" s="4">
        <v>3667700</v>
      </c>
      <c r="T82" s="4">
        <f t="shared" si="13"/>
        <v>3605275.3</v>
      </c>
      <c r="U82" s="4">
        <f t="shared" si="14"/>
        <v>2281400</v>
      </c>
      <c r="V82" s="5">
        <v>1.9199999999999998E-2</v>
      </c>
    </row>
    <row r="83" spans="1:22" x14ac:dyDescent="0.2">
      <c r="A83" s="16" t="s">
        <v>199</v>
      </c>
      <c r="B83" s="4">
        <v>2500</v>
      </c>
      <c r="C83" s="4">
        <v>24000</v>
      </c>
      <c r="D83" s="4">
        <v>-21500</v>
      </c>
      <c r="E83" s="4">
        <v>-332650000</v>
      </c>
      <c r="F83" s="4">
        <f t="shared" si="11"/>
        <v>-1876080000</v>
      </c>
      <c r="G83" s="4">
        <v>0</v>
      </c>
      <c r="H83" s="4">
        <v>0</v>
      </c>
      <c r="I83" s="4">
        <v>0</v>
      </c>
      <c r="J83" s="4">
        <v>-371400000</v>
      </c>
      <c r="K83" s="24">
        <f t="shared" si="12"/>
        <v>-336900000</v>
      </c>
      <c r="L83" s="4">
        <v>585</v>
      </c>
      <c r="M83" s="4">
        <v>1376</v>
      </c>
      <c r="N83" s="4">
        <v>25</v>
      </c>
      <c r="O83" s="4">
        <v>47</v>
      </c>
      <c r="P83" s="4">
        <v>862900</v>
      </c>
      <c r="Q83" s="4">
        <v>1806800</v>
      </c>
      <c r="R83" s="5">
        <v>-6.4000000000000003E-3</v>
      </c>
      <c r="S83" s="4">
        <v>2987900</v>
      </c>
      <c r="T83" s="4">
        <f t="shared" si="13"/>
        <v>3656715.5</v>
      </c>
      <c r="U83" s="4">
        <f t="shared" si="14"/>
        <v>2281400</v>
      </c>
      <c r="V83" s="5">
        <v>1.29E-2</v>
      </c>
    </row>
    <row r="84" spans="1:22" x14ac:dyDescent="0.2">
      <c r="A84" s="16" t="s">
        <v>193</v>
      </c>
      <c r="B84" s="4">
        <v>34000</v>
      </c>
      <c r="C84" s="4">
        <v>12200</v>
      </c>
      <c r="D84" s="4">
        <v>21800</v>
      </c>
      <c r="E84" s="4">
        <v>339600000</v>
      </c>
      <c r="F84" s="4">
        <f t="shared" si="11"/>
        <v>-1543430000</v>
      </c>
      <c r="G84" s="4">
        <v>0</v>
      </c>
      <c r="H84" s="4">
        <v>0</v>
      </c>
      <c r="I84" s="4">
        <v>0</v>
      </c>
      <c r="J84" s="4">
        <v>74640000</v>
      </c>
      <c r="K84" s="24">
        <f t="shared" si="12"/>
        <v>34500000</v>
      </c>
      <c r="L84" s="4">
        <v>657</v>
      </c>
      <c r="M84" s="4">
        <v>1081</v>
      </c>
      <c r="N84" s="4">
        <v>14</v>
      </c>
      <c r="O84" s="4">
        <v>27</v>
      </c>
      <c r="P84" s="4">
        <v>771800</v>
      </c>
      <c r="Q84" s="4">
        <v>1279200</v>
      </c>
      <c r="R84" s="5">
        <v>0</v>
      </c>
      <c r="S84" s="4">
        <v>2281400</v>
      </c>
      <c r="T84" s="4">
        <f t="shared" si="13"/>
        <v>4350276.0999999996</v>
      </c>
      <c r="U84" s="4">
        <f t="shared" si="14"/>
        <v>2352400</v>
      </c>
      <c r="V84" s="5">
        <v>1.2800000000000001E-2</v>
      </c>
    </row>
    <row r="85" spans="1:22" x14ac:dyDescent="0.2">
      <c r="A85" s="16" t="s">
        <v>192</v>
      </c>
      <c r="B85" s="4">
        <v>1300</v>
      </c>
      <c r="C85" s="4">
        <v>22600</v>
      </c>
      <c r="D85" s="4">
        <v>-21300</v>
      </c>
      <c r="E85" s="4">
        <v>-330150000</v>
      </c>
      <c r="F85" s="4">
        <f t="shared" si="11"/>
        <v>-1883030000</v>
      </c>
      <c r="K85" s="24">
        <f t="shared" si="12"/>
        <v>-40140000</v>
      </c>
      <c r="L85" s="4">
        <v>591</v>
      </c>
      <c r="M85" s="4">
        <v>1089</v>
      </c>
      <c r="N85" s="4">
        <v>17</v>
      </c>
      <c r="O85" s="4">
        <v>35</v>
      </c>
      <c r="P85" s="4">
        <v>787000</v>
      </c>
      <c r="Q85" s="4">
        <v>1416700</v>
      </c>
      <c r="R85" s="5">
        <v>-3.2000000000000002E-3</v>
      </c>
      <c r="S85" s="4">
        <v>2378700</v>
      </c>
      <c r="T85" s="4">
        <f t="shared" si="13"/>
        <v>4699385.2</v>
      </c>
      <c r="U85" s="4">
        <f t="shared" si="14"/>
        <v>2352400</v>
      </c>
      <c r="V85" s="5">
        <v>9.7000000000000003E-3</v>
      </c>
    </row>
    <row r="86" spans="1:22" x14ac:dyDescent="0.2">
      <c r="A86" s="16" t="s">
        <v>191</v>
      </c>
      <c r="B86" s="4">
        <v>12500</v>
      </c>
      <c r="C86" s="4">
        <v>2400</v>
      </c>
      <c r="D86" s="4">
        <v>10100</v>
      </c>
      <c r="E86" s="4">
        <v>158190000</v>
      </c>
      <c r="F86" s="4">
        <f t="shared" si="11"/>
        <v>-1552880000</v>
      </c>
      <c r="G86" s="4">
        <v>0</v>
      </c>
      <c r="H86" s="4">
        <v>0</v>
      </c>
      <c r="I86" s="4">
        <v>0</v>
      </c>
      <c r="J86" s="4">
        <v>-38970000</v>
      </c>
      <c r="K86" s="24">
        <f t="shared" si="12"/>
        <v>-40140000</v>
      </c>
      <c r="L86" s="4">
        <v>692</v>
      </c>
      <c r="M86" s="4">
        <v>1215</v>
      </c>
      <c r="N86" s="4">
        <v>18</v>
      </c>
      <c r="O86" s="4">
        <v>29</v>
      </c>
      <c r="P86" s="4">
        <v>840400</v>
      </c>
      <c r="Q86" s="4">
        <v>1437000</v>
      </c>
      <c r="R86" s="5">
        <v>-9.5999999999999992E-3</v>
      </c>
      <c r="S86" s="4">
        <v>2352400</v>
      </c>
      <c r="T86" s="4">
        <f t="shared" si="13"/>
        <v>5337617.8</v>
      </c>
      <c r="U86" s="4">
        <f t="shared" si="14"/>
        <v>3718300</v>
      </c>
      <c r="V86" s="5">
        <v>1.2699999999999999E-2</v>
      </c>
    </row>
    <row r="87" spans="1:22" x14ac:dyDescent="0.2">
      <c r="A87" s="16" t="s">
        <v>190</v>
      </c>
      <c r="B87" s="4">
        <v>106000</v>
      </c>
      <c r="C87" s="4">
        <v>11800</v>
      </c>
      <c r="D87" s="4">
        <v>94200</v>
      </c>
      <c r="E87" s="4">
        <v>1483770000</v>
      </c>
      <c r="F87" s="4">
        <f t="shared" si="11"/>
        <v>-1711070000</v>
      </c>
      <c r="G87" s="4">
        <v>0</v>
      </c>
      <c r="H87" s="4">
        <v>0</v>
      </c>
      <c r="I87" s="4">
        <v>0</v>
      </c>
      <c r="J87" s="4">
        <v>-28230000</v>
      </c>
      <c r="K87" s="24">
        <f t="shared" si="12"/>
        <v>-1170000</v>
      </c>
      <c r="L87" s="4">
        <v>1659</v>
      </c>
      <c r="M87" s="4">
        <v>2163</v>
      </c>
      <c r="N87" s="4">
        <v>85</v>
      </c>
      <c r="O87" s="4">
        <v>79</v>
      </c>
      <c r="P87" s="4">
        <v>2919400</v>
      </c>
      <c r="Q87" s="4">
        <v>3155600</v>
      </c>
      <c r="R87" s="5">
        <v>1.3000000000000001E-2</v>
      </c>
      <c r="S87" s="4">
        <v>6308600</v>
      </c>
      <c r="T87" s="4">
        <f t="shared" si="13"/>
        <v>5752257.7999999998</v>
      </c>
      <c r="U87" s="4">
        <f t="shared" si="14"/>
        <v>3718300</v>
      </c>
      <c r="V87" s="5">
        <v>2.2000000000000002E-2</v>
      </c>
    </row>
    <row r="88" spans="1:22" x14ac:dyDescent="0.2">
      <c r="A88" s="16" t="s">
        <v>189</v>
      </c>
      <c r="B88" s="4">
        <v>96700</v>
      </c>
      <c r="C88" s="4">
        <v>7000</v>
      </c>
      <c r="D88" s="4">
        <v>89700</v>
      </c>
      <c r="E88" s="4">
        <v>1389790000</v>
      </c>
      <c r="F88" s="4">
        <f t="shared" si="11"/>
        <v>-3194840000</v>
      </c>
      <c r="G88" s="4">
        <v>0</v>
      </c>
      <c r="H88" s="4">
        <v>0</v>
      </c>
      <c r="I88" s="4">
        <v>0</v>
      </c>
      <c r="J88" s="4">
        <v>148290000</v>
      </c>
      <c r="K88" s="24">
        <f t="shared" si="12"/>
        <v>27060000</v>
      </c>
      <c r="L88" s="4">
        <v>908</v>
      </c>
      <c r="M88" s="4">
        <v>1801</v>
      </c>
      <c r="N88" s="4">
        <v>48</v>
      </c>
      <c r="O88" s="4">
        <v>49</v>
      </c>
      <c r="P88" s="4">
        <v>1539000</v>
      </c>
      <c r="Q88" s="4">
        <v>2315500</v>
      </c>
      <c r="R88" s="5">
        <v>0</v>
      </c>
      <c r="S88" s="4">
        <v>4025100</v>
      </c>
      <c r="T88" s="4">
        <f t="shared" si="13"/>
        <v>6167015.5</v>
      </c>
      <c r="U88" s="4">
        <f t="shared" si="14"/>
        <v>3502302</v>
      </c>
      <c r="V88" s="5">
        <v>1.61E-2</v>
      </c>
    </row>
    <row r="89" spans="1:22" x14ac:dyDescent="0.2">
      <c r="A89" s="16" t="s">
        <v>188</v>
      </c>
      <c r="B89" s="4">
        <v>9600</v>
      </c>
      <c r="C89" s="4">
        <v>64000</v>
      </c>
      <c r="D89" s="4">
        <v>-54400</v>
      </c>
      <c r="E89" s="4">
        <v>-852000000</v>
      </c>
      <c r="F89" s="4">
        <f t="shared" si="11"/>
        <v>-4584630000</v>
      </c>
      <c r="K89" s="24">
        <f t="shared" si="12"/>
        <v>-121230000</v>
      </c>
      <c r="L89" s="4">
        <v>1041</v>
      </c>
      <c r="M89" s="4">
        <v>1304</v>
      </c>
      <c r="N89" s="4">
        <v>46</v>
      </c>
      <c r="O89" s="4">
        <v>36</v>
      </c>
      <c r="P89" s="4">
        <v>1704700</v>
      </c>
      <c r="Q89" s="4">
        <v>1688400</v>
      </c>
      <c r="R89" s="5">
        <v>-6.4000000000000003E-3</v>
      </c>
      <c r="S89" s="4">
        <v>3718300</v>
      </c>
      <c r="T89" s="4">
        <f t="shared" si="13"/>
        <v>6680453.7000000002</v>
      </c>
      <c r="U89" s="4">
        <f t="shared" si="14"/>
        <v>3502302</v>
      </c>
      <c r="V89" s="5">
        <v>1.9E-2</v>
      </c>
    </row>
    <row r="90" spans="1:22" x14ac:dyDescent="0.2">
      <c r="A90" s="16" t="s">
        <v>187</v>
      </c>
      <c r="B90" s="4">
        <v>156900</v>
      </c>
      <c r="C90" s="4">
        <v>1200</v>
      </c>
      <c r="D90" s="4">
        <v>155700</v>
      </c>
      <c r="E90" s="4">
        <v>2420630000</v>
      </c>
      <c r="F90" s="4">
        <f t="shared" si="11"/>
        <v>-3732630000</v>
      </c>
      <c r="G90" s="4">
        <v>0</v>
      </c>
      <c r="H90" s="4">
        <v>0</v>
      </c>
      <c r="I90" s="4">
        <v>0</v>
      </c>
      <c r="J90" s="4">
        <v>-9210000</v>
      </c>
      <c r="K90" s="24">
        <f t="shared" si="12"/>
        <v>-121230000</v>
      </c>
      <c r="L90" s="4">
        <v>857</v>
      </c>
      <c r="M90" s="4">
        <v>1418</v>
      </c>
      <c r="N90" s="4">
        <v>56</v>
      </c>
      <c r="O90" s="4">
        <v>58</v>
      </c>
      <c r="P90" s="4">
        <v>1701200</v>
      </c>
      <c r="Q90" s="4">
        <v>2220000</v>
      </c>
      <c r="R90" s="5">
        <v>1.3000000000000001E-2</v>
      </c>
      <c r="S90" s="4">
        <v>4167400</v>
      </c>
      <c r="T90" s="4">
        <f t="shared" si="13"/>
        <v>7343400.2999999998</v>
      </c>
      <c r="U90" s="4">
        <f t="shared" si="14"/>
        <v>3502302</v>
      </c>
      <c r="V90" s="5">
        <v>1.6E-2</v>
      </c>
    </row>
    <row r="91" spans="1:22" x14ac:dyDescent="0.2">
      <c r="A91" s="16" t="s">
        <v>186</v>
      </c>
      <c r="B91" s="4">
        <v>7000</v>
      </c>
      <c r="C91" s="4">
        <v>24000</v>
      </c>
      <c r="D91" s="4">
        <v>-17000</v>
      </c>
      <c r="E91" s="4">
        <v>-265840000</v>
      </c>
      <c r="F91" s="4">
        <f t="shared" ref="F91:F102" si="15">E91+F92</f>
        <v>-6153260000</v>
      </c>
      <c r="G91" s="4">
        <v>0</v>
      </c>
      <c r="H91" s="4">
        <v>0</v>
      </c>
      <c r="I91" s="4">
        <v>0</v>
      </c>
      <c r="J91" s="4">
        <v>-102630000</v>
      </c>
      <c r="K91" s="24">
        <f t="shared" ref="K91:K102" si="16">K92+J91</f>
        <v>-112020000</v>
      </c>
      <c r="L91" s="4">
        <v>1029</v>
      </c>
      <c r="M91" s="4">
        <v>1625</v>
      </c>
      <c r="N91" s="4">
        <v>45</v>
      </c>
      <c r="O91" s="4">
        <v>82</v>
      </c>
      <c r="P91" s="4">
        <v>1449600</v>
      </c>
      <c r="Q91" s="4">
        <v>2505800</v>
      </c>
      <c r="R91" s="5">
        <v>-6.4000000000000003E-3</v>
      </c>
      <c r="S91" s="4">
        <v>4062005</v>
      </c>
      <c r="T91" s="4">
        <f t="shared" si="13"/>
        <v>8820389</v>
      </c>
      <c r="U91" s="4">
        <f t="shared" ref="U91:U102" si="17">MIN(S92:S96)</f>
        <v>3502302</v>
      </c>
      <c r="V91" s="5">
        <v>1.9199999999999998E-2</v>
      </c>
    </row>
    <row r="92" spans="1:22" x14ac:dyDescent="0.2">
      <c r="A92" s="16" t="s">
        <v>185</v>
      </c>
      <c r="B92" s="4">
        <v>6500</v>
      </c>
      <c r="C92" s="4">
        <v>69100</v>
      </c>
      <c r="D92" s="4">
        <v>-62600</v>
      </c>
      <c r="E92" s="4">
        <v>-949330000</v>
      </c>
      <c r="F92" s="4">
        <f t="shared" si="15"/>
        <v>-5887420000</v>
      </c>
      <c r="K92" s="24">
        <f t="shared" si="16"/>
        <v>-9390000</v>
      </c>
      <c r="L92" s="4">
        <v>1259</v>
      </c>
      <c r="M92" s="4">
        <v>1315</v>
      </c>
      <c r="N92" s="4">
        <v>51</v>
      </c>
      <c r="O92" s="4">
        <v>42</v>
      </c>
      <c r="P92" s="4">
        <v>1903800</v>
      </c>
      <c r="Q92" s="4">
        <v>1646500</v>
      </c>
      <c r="R92" s="5">
        <v>1.3100000000000001E-2</v>
      </c>
      <c r="S92" s="4">
        <v>3770948</v>
      </c>
      <c r="T92" s="4">
        <f t="shared" si="13"/>
        <v>9385301.6999999993</v>
      </c>
      <c r="U92" s="4">
        <f t="shared" si="17"/>
        <v>3502302</v>
      </c>
      <c r="V92" s="5">
        <v>2.2599999999999999E-2</v>
      </c>
    </row>
    <row r="93" spans="1:22" x14ac:dyDescent="0.2">
      <c r="A93" s="16" t="s">
        <v>184</v>
      </c>
      <c r="B93" s="4">
        <v>10000</v>
      </c>
      <c r="C93" s="4">
        <v>30700</v>
      </c>
      <c r="D93" s="4">
        <v>-20700</v>
      </c>
      <c r="E93" s="4">
        <v>-317250000</v>
      </c>
      <c r="F93" s="4">
        <f t="shared" si="15"/>
        <v>-4938090000</v>
      </c>
      <c r="K93" s="24">
        <f t="shared" si="16"/>
        <v>-9390000</v>
      </c>
      <c r="L93" s="4">
        <v>787</v>
      </c>
      <c r="M93" s="4">
        <v>1442</v>
      </c>
      <c r="N93" s="4">
        <v>34</v>
      </c>
      <c r="O93" s="4">
        <v>44</v>
      </c>
      <c r="P93" s="4">
        <v>1130500</v>
      </c>
      <c r="Q93" s="4">
        <v>1998400</v>
      </c>
      <c r="R93" s="5">
        <v>-6.4000000000000003E-3</v>
      </c>
      <c r="S93" s="4">
        <v>3502302</v>
      </c>
      <c r="T93" s="4">
        <f t="shared" si="13"/>
        <v>10038968.333333334</v>
      </c>
      <c r="U93" s="4">
        <f t="shared" si="17"/>
        <v>5869791</v>
      </c>
      <c r="V93" s="5">
        <v>1.61E-2</v>
      </c>
    </row>
    <row r="94" spans="1:22" x14ac:dyDescent="0.2">
      <c r="A94" s="16" t="s">
        <v>183</v>
      </c>
      <c r="B94" s="4">
        <v>43600</v>
      </c>
      <c r="C94" s="4">
        <v>317900</v>
      </c>
      <c r="D94" s="4">
        <v>-274300</v>
      </c>
      <c r="E94" s="4">
        <v>-4211210000</v>
      </c>
      <c r="F94" s="4">
        <f t="shared" si="15"/>
        <v>-4620840000</v>
      </c>
      <c r="G94" s="4">
        <v>0</v>
      </c>
      <c r="H94" s="4">
        <v>0</v>
      </c>
      <c r="I94" s="4">
        <v>0</v>
      </c>
      <c r="J94" s="4">
        <v>-9390000</v>
      </c>
      <c r="K94" s="24">
        <f t="shared" si="16"/>
        <v>-9390000</v>
      </c>
      <c r="L94" s="4">
        <v>2233</v>
      </c>
      <c r="M94" s="4">
        <v>3466</v>
      </c>
      <c r="N94" s="4">
        <v>74</v>
      </c>
      <c r="O94" s="4">
        <v>175</v>
      </c>
      <c r="P94" s="4">
        <v>3115500</v>
      </c>
      <c r="Q94" s="4">
        <v>5858400</v>
      </c>
      <c r="R94" s="5">
        <v>-1.9099999999999999E-2</v>
      </c>
      <c r="S94" s="4">
        <v>9217006</v>
      </c>
      <c r="T94" s="4">
        <f t="shared" si="13"/>
        <v>10141713.625</v>
      </c>
      <c r="U94" s="4">
        <f t="shared" si="17"/>
        <v>5869791</v>
      </c>
      <c r="V94" s="5">
        <v>2.2499999999999999E-2</v>
      </c>
    </row>
    <row r="95" spans="1:22" x14ac:dyDescent="0.2">
      <c r="A95" s="16" t="s">
        <v>182</v>
      </c>
      <c r="B95" s="4">
        <v>65100</v>
      </c>
      <c r="C95" s="4">
        <v>5200</v>
      </c>
      <c r="D95" s="4">
        <v>59900</v>
      </c>
      <c r="E95" s="4">
        <v>940400000</v>
      </c>
      <c r="F95" s="4">
        <f t="shared" si="15"/>
        <v>-409630000</v>
      </c>
      <c r="K95" s="24">
        <f t="shared" si="16"/>
        <v>0</v>
      </c>
      <c r="L95" s="4">
        <v>1431</v>
      </c>
      <c r="M95" s="4">
        <v>1900</v>
      </c>
      <c r="N95" s="4">
        <v>72</v>
      </c>
      <c r="O95" s="4">
        <v>97</v>
      </c>
      <c r="P95" s="4">
        <v>2273800</v>
      </c>
      <c r="Q95" s="4">
        <v>3445600</v>
      </c>
      <c r="R95" s="5">
        <v>6.5000000000000006E-3</v>
      </c>
      <c r="S95" s="4">
        <v>5869791</v>
      </c>
      <c r="T95" s="4">
        <f t="shared" si="13"/>
        <v>10751988.285714285</v>
      </c>
      <c r="U95" s="4">
        <f t="shared" si="17"/>
        <v>8172677</v>
      </c>
      <c r="V95" s="5">
        <v>1.5900000000000001E-2</v>
      </c>
    </row>
    <row r="96" spans="1:22" x14ac:dyDescent="0.2">
      <c r="A96" s="16" t="s">
        <v>177</v>
      </c>
      <c r="B96" s="4">
        <v>5700</v>
      </c>
      <c r="C96" s="4">
        <v>4800</v>
      </c>
      <c r="D96" s="4">
        <v>900</v>
      </c>
      <c r="E96" s="4">
        <v>12950000</v>
      </c>
      <c r="F96" s="4">
        <f t="shared" si="15"/>
        <v>-1350030000</v>
      </c>
      <c r="K96" s="24">
        <f t="shared" si="16"/>
        <v>0</v>
      </c>
      <c r="L96" s="4">
        <v>1690</v>
      </c>
      <c r="M96" s="4">
        <v>3604</v>
      </c>
      <c r="N96" s="4">
        <v>59</v>
      </c>
      <c r="O96" s="4">
        <v>161</v>
      </c>
      <c r="P96" s="4">
        <v>2457200</v>
      </c>
      <c r="Q96" s="4">
        <v>5608100</v>
      </c>
      <c r="R96" s="5">
        <v>-1.8799999999999997E-2</v>
      </c>
      <c r="S96" s="4">
        <v>8734726</v>
      </c>
      <c r="T96" s="4">
        <f t="shared" si="13"/>
        <v>11088198.666666666</v>
      </c>
      <c r="U96" s="4">
        <f t="shared" si="17"/>
        <v>8172677</v>
      </c>
      <c r="V96" s="5">
        <v>2.5000000000000001E-2</v>
      </c>
    </row>
    <row r="97" spans="1:22" x14ac:dyDescent="0.2">
      <c r="A97" s="16" t="s">
        <v>175</v>
      </c>
      <c r="B97" s="4">
        <v>12600</v>
      </c>
      <c r="C97" s="4">
        <v>287700</v>
      </c>
      <c r="D97" s="4">
        <v>-275100</v>
      </c>
      <c r="E97" s="4">
        <v>-4379680000</v>
      </c>
      <c r="F97" s="4">
        <f t="shared" si="15"/>
        <v>-1362980000</v>
      </c>
      <c r="K97" s="24">
        <f t="shared" si="16"/>
        <v>0</v>
      </c>
      <c r="L97" s="4">
        <v>1961</v>
      </c>
      <c r="M97" s="4">
        <v>4106</v>
      </c>
      <c r="N97" s="4">
        <v>104</v>
      </c>
      <c r="O97" s="4">
        <v>192</v>
      </c>
      <c r="P97" s="4">
        <v>3279000</v>
      </c>
      <c r="Q97" s="4">
        <v>6685400</v>
      </c>
      <c r="R97" s="5">
        <v>-1.24E-2</v>
      </c>
      <c r="S97" s="4">
        <v>10455000</v>
      </c>
      <c r="T97" s="4">
        <f t="shared" ref="T97:T102" si="18">AVERAGE(S98:S107)</f>
        <v>11214838.4</v>
      </c>
      <c r="U97" s="4">
        <f t="shared" si="17"/>
        <v>8172677</v>
      </c>
      <c r="V97" s="5">
        <v>2.1700000000000001E-2</v>
      </c>
    </row>
    <row r="98" spans="1:22" x14ac:dyDescent="0.2">
      <c r="A98" s="16" t="s">
        <v>174</v>
      </c>
      <c r="B98" s="4">
        <v>500</v>
      </c>
      <c r="C98" s="4">
        <v>57900</v>
      </c>
      <c r="D98" s="4">
        <v>-57400</v>
      </c>
      <c r="E98" s="4">
        <v>-931390000</v>
      </c>
      <c r="F98" s="4">
        <f t="shared" si="15"/>
        <v>3016700000</v>
      </c>
      <c r="K98" s="24">
        <f t="shared" si="16"/>
        <v>0</v>
      </c>
      <c r="L98" s="4">
        <v>2371</v>
      </c>
      <c r="M98" s="4">
        <v>2268</v>
      </c>
      <c r="N98" s="4">
        <v>111</v>
      </c>
      <c r="O98" s="4">
        <v>111</v>
      </c>
      <c r="P98" s="4">
        <v>3989700</v>
      </c>
      <c r="Q98" s="4">
        <v>3858200</v>
      </c>
      <c r="R98" s="5">
        <v>0</v>
      </c>
      <c r="S98" s="4">
        <v>8172677</v>
      </c>
      <c r="T98" s="4">
        <f t="shared" si="18"/>
        <v>11975378.75</v>
      </c>
      <c r="U98" s="4">
        <f t="shared" si="17"/>
        <v>8852682</v>
      </c>
      <c r="V98" s="5">
        <v>1.83E-2</v>
      </c>
    </row>
    <row r="99" spans="1:22" x14ac:dyDescent="0.2">
      <c r="A99" s="16" t="s">
        <v>164</v>
      </c>
      <c r="B99" s="4">
        <v>3800</v>
      </c>
      <c r="C99" s="4">
        <v>20500</v>
      </c>
      <c r="D99" s="4">
        <v>-16700</v>
      </c>
      <c r="E99" s="4">
        <v>-267670000</v>
      </c>
      <c r="F99" s="4">
        <f t="shared" si="15"/>
        <v>3948090000</v>
      </c>
      <c r="K99" s="24">
        <f t="shared" si="16"/>
        <v>0</v>
      </c>
      <c r="L99" s="4">
        <v>2323</v>
      </c>
      <c r="M99" s="4">
        <v>2189</v>
      </c>
      <c r="N99" s="4">
        <v>124</v>
      </c>
      <c r="O99" s="4">
        <v>116</v>
      </c>
      <c r="P99" s="4">
        <v>4517400</v>
      </c>
      <c r="Q99" s="4">
        <v>3927400</v>
      </c>
      <c r="R99" s="5">
        <v>9.4999999999999998E-3</v>
      </c>
      <c r="S99" s="4">
        <v>8852682</v>
      </c>
      <c r="T99" s="4">
        <f t="shared" si="18"/>
        <v>13016277.666666666</v>
      </c>
      <c r="U99" s="4">
        <f t="shared" si="17"/>
        <v>9420075</v>
      </c>
      <c r="V99" s="5">
        <v>1.55E-2</v>
      </c>
    </row>
    <row r="100" spans="1:22" x14ac:dyDescent="0.2">
      <c r="A100" s="16" t="s">
        <v>156</v>
      </c>
      <c r="B100" s="4">
        <v>23700</v>
      </c>
      <c r="C100" s="4">
        <v>27600</v>
      </c>
      <c r="D100" s="4">
        <v>-3900</v>
      </c>
      <c r="E100" s="4">
        <v>-61800000</v>
      </c>
      <c r="F100" s="4">
        <f t="shared" si="15"/>
        <v>4215760000</v>
      </c>
      <c r="K100" s="24">
        <f t="shared" si="16"/>
        <v>0</v>
      </c>
      <c r="L100" s="4">
        <v>2090</v>
      </c>
      <c r="M100" s="4">
        <v>3422</v>
      </c>
      <c r="N100" s="4">
        <v>143</v>
      </c>
      <c r="O100" s="4">
        <v>162</v>
      </c>
      <c r="P100" s="4">
        <v>4341600</v>
      </c>
      <c r="Q100" s="4">
        <v>5765600</v>
      </c>
      <c r="R100" s="5">
        <v>-1.54E-2</v>
      </c>
      <c r="S100" s="4">
        <v>10796866</v>
      </c>
      <c r="T100" s="4">
        <f t="shared" si="18"/>
        <v>14125983.5</v>
      </c>
      <c r="U100" s="4">
        <f t="shared" si="17"/>
        <v>9420075</v>
      </c>
      <c r="V100" s="5">
        <v>2.7699999999999999E-2</v>
      </c>
    </row>
    <row r="101" spans="1:22" x14ac:dyDescent="0.2">
      <c r="A101" s="16" t="s">
        <v>155</v>
      </c>
      <c r="B101" s="4">
        <v>278100</v>
      </c>
      <c r="C101" s="4">
        <v>12300</v>
      </c>
      <c r="D101" s="4">
        <v>265800</v>
      </c>
      <c r="E101" s="4">
        <v>4294630000</v>
      </c>
      <c r="F101" s="4">
        <f t="shared" si="15"/>
        <v>4277560000</v>
      </c>
      <c r="K101" s="24">
        <f t="shared" si="16"/>
        <v>0</v>
      </c>
      <c r="L101" s="4">
        <v>6107</v>
      </c>
      <c r="M101" s="4">
        <v>3530</v>
      </c>
      <c r="N101" s="4">
        <v>343</v>
      </c>
      <c r="O101" s="4">
        <v>217</v>
      </c>
      <c r="P101" s="4">
        <v>10916300</v>
      </c>
      <c r="Q101" s="4">
        <v>7499400</v>
      </c>
      <c r="R101" s="5">
        <v>3.85E-2</v>
      </c>
      <c r="S101" s="4">
        <v>18831892</v>
      </c>
      <c r="T101" s="4">
        <f t="shared" si="18"/>
        <v>9420075</v>
      </c>
      <c r="U101" s="4">
        <f t="shared" si="17"/>
        <v>9420075</v>
      </c>
      <c r="V101" s="5">
        <v>4.6100000000000002E-2</v>
      </c>
    </row>
    <row r="102" spans="1:22" x14ac:dyDescent="0.2">
      <c r="A102" s="16" t="s">
        <v>154</v>
      </c>
      <c r="B102" s="4">
        <v>3600</v>
      </c>
      <c r="C102" s="4">
        <v>4700</v>
      </c>
      <c r="D102" s="4">
        <v>-1100</v>
      </c>
      <c r="E102" s="4">
        <v>-17070000</v>
      </c>
      <c r="F102" s="4">
        <f t="shared" si="15"/>
        <v>-17070000</v>
      </c>
      <c r="K102" s="24">
        <f t="shared" si="16"/>
        <v>0</v>
      </c>
      <c r="L102" s="4">
        <v>2334</v>
      </c>
      <c r="M102" s="4">
        <v>2447</v>
      </c>
      <c r="N102" s="4">
        <v>121</v>
      </c>
      <c r="O102" s="4">
        <v>154</v>
      </c>
      <c r="P102" s="4">
        <v>4313400</v>
      </c>
      <c r="Q102" s="4">
        <v>4874700</v>
      </c>
      <c r="R102" s="5">
        <v>9.7999999999999997E-3</v>
      </c>
      <c r="S102" s="4">
        <v>9420075</v>
      </c>
      <c r="T102" s="4" t="e">
        <f t="shared" si="18"/>
        <v>#DIV/0!</v>
      </c>
      <c r="U102" s="4">
        <f t="shared" si="17"/>
        <v>0</v>
      </c>
      <c r="V102" s="5">
        <v>2.5399999999999999E-2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D37-8FB0-BF40-8848-A27456729101}">
  <sheetPr codeName="Sheet70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3.83203125"/>
    <col min="3" max="3" customWidth="true" width="13.0"/>
    <col min="4" max="4" customWidth="true" width="13.83203125"/>
    <col min="5" max="5" customWidth="true" width="15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3.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348">
        <v>344</v>
      </c>
      <c r="B3" t="n" s="3349">
        <v>31100.0</v>
      </c>
      <c r="C3" t="n" s="3350">
        <v>7700.0</v>
      </c>
      <c r="D3" t="n" s="3351">
        <v>23400.0</v>
      </c>
      <c r="E3" t="n" s="3352">
        <v>3.07228E9</v>
      </c>
      <c r="G3" t="n" s="3338">
        <v>0.0</v>
      </c>
      <c r="H3" t="n" s="3339">
        <v>0.0</v>
      </c>
      <c r="I3" t="n" s="3340">
        <v>0.0</v>
      </c>
      <c r="J3" t="n" s="3341">
        <v>1.439E8</v>
      </c>
      <c r="L3" t="n" s="3342">
        <v>303.0</v>
      </c>
      <c r="M3" t="n" s="3343">
        <v>333.0</v>
      </c>
      <c r="N3" t="n" s="3344">
        <v>32.0</v>
      </c>
      <c r="O3" t="n" s="3345">
        <v>21.0</v>
      </c>
      <c r="P3" t="n" s="3346">
        <v>99100.0</v>
      </c>
      <c r="Q3" t="n" s="3347">
        <v>94700.0</v>
      </c>
      <c r="R3" t="n" s="3336">
        <v>0.0131</v>
      </c>
      <c r="S3" t="n" s="3335">
        <v>207500.0</v>
      </c>
      <c r="V3" t="n" s="3337">
        <v>0.0258</v>
      </c>
    </row>
    <row r="4">
      <c r="A4" t="s" s="1281">
        <v>343</v>
      </c>
      <c r="B4" t="n" s="1282">
        <v>400.0</v>
      </c>
      <c r="C4" t="n" s="1283">
        <v>7200.0</v>
      </c>
      <c r="D4" t="n" s="1284">
        <v>-6800.0</v>
      </c>
      <c r="E4" t="n" s="1285">
        <v>-8.7726E8</v>
      </c>
      <c r="G4" t="n" s="1271">
        <v>0.0</v>
      </c>
      <c r="H4" t="n" s="1272">
        <v>0.0</v>
      </c>
      <c r="I4" t="n" s="1273">
        <v>0.0</v>
      </c>
      <c r="J4" t="n" s="1274">
        <v>6.41E7</v>
      </c>
      <c r="L4" t="n" s="1275">
        <v>296.0</v>
      </c>
      <c r="M4" t="n" s="1276">
        <v>584.0</v>
      </c>
      <c r="N4" t="n" s="1277">
        <v>28.0</v>
      </c>
      <c r="O4" t="n" s="1278">
        <v>58.0</v>
      </c>
      <c r="P4" t="n" s="1279">
        <v>86300.0</v>
      </c>
      <c r="Q4" t="n" s="1280">
        <v>186100.0</v>
      </c>
      <c r="R4" t="n" s="1269">
        <v>-0.0053</v>
      </c>
      <c r="S4" t="n" s="1268">
        <v>284700.0</v>
      </c>
      <c r="V4" t="n" s="1270">
        <v>0.0192</v>
      </c>
    </row>
    <row r="5" spans="1:22" x14ac:dyDescent="0.2">
      <c r="A5" s="16" t="s">
        <v>342</v>
      </c>
      <c r="B5" s="4">
        <v>1400</v>
      </c>
      <c r="C5" s="4">
        <v>18400</v>
      </c>
      <c r="D5" s="4">
        <v>-17000</v>
      </c>
      <c r="E5" s="4">
        <v>-2239730000</v>
      </c>
      <c r="F5" s="4">
        <f t="shared" ref="F5:F46" si="0">E5+F6</f>
        <v>-75629572173</v>
      </c>
      <c r="G5" s="4">
        <v>0</v>
      </c>
      <c r="H5" s="4">
        <v>0</v>
      </c>
      <c r="I5" s="4">
        <v>0</v>
      </c>
      <c r="J5" s="4">
        <v>-79740000</v>
      </c>
      <c r="K5" s="24">
        <f t="shared" ref="K5:K46" si="1">K6+J5</f>
        <v>-63548680000</v>
      </c>
      <c r="L5" s="4">
        <v>238</v>
      </c>
      <c r="M5" s="4">
        <v>597</v>
      </c>
      <c r="N5" s="4">
        <v>24</v>
      </c>
      <c r="O5" s="4">
        <v>49</v>
      </c>
      <c r="P5" s="4">
        <v>75600</v>
      </c>
      <c r="Q5" s="4">
        <v>178800</v>
      </c>
      <c r="R5" s="5">
        <v>-2.06E-2</v>
      </c>
      <c r="S5" s="4">
        <v>284600</v>
      </c>
      <c r="T5" s="4">
        <f t="shared" ref="T5:T73" si="2">AVERAGE(S6:S15)</f>
        <v>651870</v>
      </c>
      <c r="U5" s="4">
        <f t="shared" ref="U5:U46" si="3">MIN(S6:S10)</f>
        <v>305500</v>
      </c>
      <c r="V5" s="5">
        <v>2.98E-2</v>
      </c>
    </row>
    <row r="6" spans="1:22" x14ac:dyDescent="0.2">
      <c r="A6" s="16" t="s">
        <v>341</v>
      </c>
      <c r="B6" s="4">
        <v>110700</v>
      </c>
      <c r="C6" s="4">
        <v>22700</v>
      </c>
      <c r="D6" s="4">
        <v>88000</v>
      </c>
      <c r="E6" s="4">
        <v>11656550000</v>
      </c>
      <c r="F6" s="4">
        <f t="shared" si="0"/>
        <v>-73389842173</v>
      </c>
      <c r="G6" s="4">
        <v>0</v>
      </c>
      <c r="H6" s="4">
        <v>0</v>
      </c>
      <c r="I6" s="4">
        <v>0</v>
      </c>
      <c r="J6" s="4">
        <v>-79740000</v>
      </c>
      <c r="K6" s="24">
        <f t="shared" si="1"/>
        <v>-63468940000</v>
      </c>
      <c r="L6" s="4">
        <v>1032</v>
      </c>
      <c r="M6" s="4">
        <v>650</v>
      </c>
      <c r="N6" s="4">
        <v>138</v>
      </c>
      <c r="O6" s="4">
        <v>80</v>
      </c>
      <c r="P6" s="4">
        <v>406400</v>
      </c>
      <c r="Q6" s="4">
        <v>254900</v>
      </c>
      <c r="R6" s="5">
        <v>3.2599999999999997E-2</v>
      </c>
      <c r="S6" s="4">
        <v>693200</v>
      </c>
      <c r="T6" s="4">
        <f t="shared" si="2"/>
        <v>649380</v>
      </c>
      <c r="U6" s="4">
        <f t="shared" si="3"/>
        <v>305500</v>
      </c>
      <c r="V6" s="5">
        <v>2.8500000000000001E-2</v>
      </c>
    </row>
    <row r="7" spans="1:22" x14ac:dyDescent="0.2">
      <c r="A7" s="16" t="s">
        <v>340</v>
      </c>
      <c r="B7" s="4">
        <v>121825</v>
      </c>
      <c r="C7" s="4">
        <v>4200</v>
      </c>
      <c r="D7" s="4">
        <v>117625</v>
      </c>
      <c r="E7" s="4">
        <v>14988670000</v>
      </c>
      <c r="F7" s="4">
        <f t="shared" si="0"/>
        <v>-85046392173</v>
      </c>
      <c r="G7" s="4">
        <v>0</v>
      </c>
      <c r="H7" s="4">
        <v>0</v>
      </c>
      <c r="I7" s="4">
        <v>0</v>
      </c>
      <c r="J7" s="4">
        <v>-5086860000</v>
      </c>
      <c r="K7" s="24">
        <f t="shared" si="1"/>
        <v>-63389200000</v>
      </c>
      <c r="L7" s="4">
        <v>383</v>
      </c>
      <c r="M7" s="4">
        <v>400</v>
      </c>
      <c r="N7" s="4">
        <v>45</v>
      </c>
      <c r="O7" s="4">
        <v>58</v>
      </c>
      <c r="P7" s="4">
        <v>126100</v>
      </c>
      <c r="Q7" s="4">
        <v>159100</v>
      </c>
      <c r="R7" s="5">
        <v>1.9799999999999998E-2</v>
      </c>
      <c r="S7" s="4">
        <v>305500</v>
      </c>
      <c r="T7" s="4">
        <f t="shared" si="2"/>
        <v>656410</v>
      </c>
      <c r="U7" s="4">
        <f t="shared" si="3"/>
        <v>386700</v>
      </c>
      <c r="V7" s="5">
        <v>2.7000000000000003E-2</v>
      </c>
    </row>
    <row r="8" spans="1:22" x14ac:dyDescent="0.2">
      <c r="A8" s="16" t="s">
        <v>339</v>
      </c>
      <c r="B8" s="4">
        <v>600</v>
      </c>
      <c r="C8" s="4">
        <v>32600</v>
      </c>
      <c r="D8" s="4">
        <v>-32000</v>
      </c>
      <c r="E8" s="4">
        <v>-4129260000</v>
      </c>
      <c r="F8" s="4">
        <f t="shared" si="0"/>
        <v>-100035062173</v>
      </c>
      <c r="G8" s="4">
        <v>0</v>
      </c>
      <c r="H8" s="4">
        <v>0</v>
      </c>
      <c r="I8" s="4">
        <v>0</v>
      </c>
      <c r="J8" s="4">
        <v>-131410000</v>
      </c>
      <c r="K8" s="24">
        <f t="shared" si="1"/>
        <v>-58302340000</v>
      </c>
      <c r="L8" s="4">
        <v>368</v>
      </c>
      <c r="M8" s="4">
        <v>772</v>
      </c>
      <c r="N8" s="4">
        <v>31</v>
      </c>
      <c r="O8" s="4">
        <v>84</v>
      </c>
      <c r="P8" s="4">
        <v>109800</v>
      </c>
      <c r="Q8" s="4">
        <v>269600</v>
      </c>
      <c r="R8" s="5">
        <v>-4.0300000000000002E-2</v>
      </c>
      <c r="S8" s="4">
        <v>441900</v>
      </c>
      <c r="T8" s="4">
        <f t="shared" si="2"/>
        <v>639620</v>
      </c>
      <c r="U8" s="4">
        <f t="shared" si="3"/>
        <v>386700</v>
      </c>
      <c r="V8" s="5">
        <v>4.5899999999999996E-2</v>
      </c>
    </row>
    <row r="9" spans="1:22" x14ac:dyDescent="0.2">
      <c r="A9" s="16" t="s">
        <v>338</v>
      </c>
      <c r="B9" s="4">
        <v>3200</v>
      </c>
      <c r="C9" s="4">
        <v>77344</v>
      </c>
      <c r="D9" s="4">
        <v>-74144</v>
      </c>
      <c r="E9" s="4">
        <v>-9543940000</v>
      </c>
      <c r="F9" s="4">
        <f t="shared" si="0"/>
        <v>-95905802173</v>
      </c>
      <c r="G9" s="4">
        <v>0</v>
      </c>
      <c r="H9" s="4">
        <v>0</v>
      </c>
      <c r="I9" s="4">
        <v>0</v>
      </c>
      <c r="J9" s="4">
        <v>25700000</v>
      </c>
      <c r="K9" s="24">
        <f t="shared" si="1"/>
        <v>-58170930000</v>
      </c>
      <c r="L9" s="4">
        <v>544</v>
      </c>
      <c r="M9" s="4">
        <v>895</v>
      </c>
      <c r="N9" s="4">
        <v>27</v>
      </c>
      <c r="O9" s="4">
        <v>67</v>
      </c>
      <c r="P9" s="4">
        <v>130300</v>
      </c>
      <c r="Q9" s="4">
        <v>236400</v>
      </c>
      <c r="R9" s="5">
        <v>1.9400000000000001E-2</v>
      </c>
      <c r="S9" s="4">
        <v>414500</v>
      </c>
      <c r="T9" s="4">
        <f t="shared" si="2"/>
        <v>637620</v>
      </c>
      <c r="U9" s="4">
        <f t="shared" si="3"/>
        <v>386700</v>
      </c>
      <c r="V9" s="5">
        <v>2.7400000000000001E-2</v>
      </c>
    </row>
    <row r="10" spans="1:22" x14ac:dyDescent="0.2">
      <c r="A10" s="16" t="s">
        <v>337</v>
      </c>
      <c r="B10" s="4">
        <v>8300</v>
      </c>
      <c r="C10" s="4">
        <v>48919</v>
      </c>
      <c r="D10" s="4">
        <v>-40619</v>
      </c>
      <c r="E10" s="4">
        <v>-5270740000</v>
      </c>
      <c r="F10" s="4">
        <f t="shared" si="0"/>
        <v>-86361862173</v>
      </c>
      <c r="G10" s="4">
        <v>0</v>
      </c>
      <c r="H10" s="4">
        <v>0</v>
      </c>
      <c r="I10" s="4">
        <v>0</v>
      </c>
      <c r="J10" s="4">
        <v>-320000</v>
      </c>
      <c r="K10" s="24">
        <f t="shared" si="1"/>
        <v>-58196630000</v>
      </c>
      <c r="L10" s="4">
        <v>355</v>
      </c>
      <c r="M10" s="4">
        <v>829</v>
      </c>
      <c r="N10" s="4">
        <v>33</v>
      </c>
      <c r="O10" s="4">
        <v>75</v>
      </c>
      <c r="P10" s="4">
        <v>114400</v>
      </c>
      <c r="Q10" s="4">
        <v>250500</v>
      </c>
      <c r="R10" s="5">
        <v>-1.5E-3</v>
      </c>
      <c r="S10" s="4">
        <v>386700</v>
      </c>
      <c r="T10" s="4">
        <f t="shared" si="2"/>
        <v>636000</v>
      </c>
      <c r="U10" s="4">
        <f t="shared" si="3"/>
        <v>499000</v>
      </c>
      <c r="V10" s="5">
        <v>2.5099999999999997E-2</v>
      </c>
    </row>
    <row r="11" spans="1:22" x14ac:dyDescent="0.2">
      <c r="A11" s="16" t="s">
        <v>336</v>
      </c>
      <c r="B11" s="4">
        <v>8400</v>
      </c>
      <c r="C11" s="4">
        <v>116700</v>
      </c>
      <c r="D11" s="4">
        <v>-108300</v>
      </c>
      <c r="E11" s="4">
        <v>-14003500000</v>
      </c>
      <c r="F11" s="4">
        <f t="shared" si="0"/>
        <v>-81091122173</v>
      </c>
      <c r="G11" s="4">
        <v>0</v>
      </c>
      <c r="H11" s="4">
        <v>0</v>
      </c>
      <c r="I11" s="4">
        <v>0</v>
      </c>
      <c r="J11" s="4">
        <v>-90390000</v>
      </c>
      <c r="K11" s="24">
        <f t="shared" si="1"/>
        <v>-58196310000</v>
      </c>
      <c r="L11" s="4">
        <v>685</v>
      </c>
      <c r="M11" s="4">
        <v>1413</v>
      </c>
      <c r="N11" s="4">
        <v>53</v>
      </c>
      <c r="O11" s="4">
        <v>138</v>
      </c>
      <c r="P11" s="4">
        <v>178200</v>
      </c>
      <c r="Q11" s="4">
        <v>438600</v>
      </c>
      <c r="R11" s="5">
        <v>-1.3100000000000001E-2</v>
      </c>
      <c r="S11" s="4">
        <v>767400</v>
      </c>
      <c r="T11" s="4">
        <f t="shared" si="2"/>
        <v>616910</v>
      </c>
      <c r="U11" s="4">
        <f t="shared" si="3"/>
        <v>499000</v>
      </c>
      <c r="V11" s="5">
        <v>3.61E-2</v>
      </c>
    </row>
    <row r="12" spans="1:22" x14ac:dyDescent="0.2">
      <c r="A12" s="16" t="s">
        <v>335</v>
      </c>
      <c r="B12" s="4">
        <v>3800</v>
      </c>
      <c r="C12" s="4">
        <v>167800</v>
      </c>
      <c r="D12" s="4">
        <v>-164000</v>
      </c>
      <c r="E12" s="4">
        <v>-21832650000</v>
      </c>
      <c r="F12" s="4">
        <f t="shared" si="0"/>
        <v>-67087622173</v>
      </c>
      <c r="G12" s="4">
        <v>0</v>
      </c>
      <c r="H12" s="4">
        <v>0</v>
      </c>
      <c r="I12" s="4">
        <v>0</v>
      </c>
      <c r="J12" s="4">
        <v>-336670000</v>
      </c>
      <c r="K12" s="24">
        <f t="shared" si="1"/>
        <v>-58105920000</v>
      </c>
      <c r="L12" s="4">
        <v>544</v>
      </c>
      <c r="M12" s="4">
        <v>2018</v>
      </c>
      <c r="N12" s="4">
        <v>30</v>
      </c>
      <c r="O12" s="4">
        <v>185</v>
      </c>
      <c r="P12" s="4">
        <v>144400</v>
      </c>
      <c r="Q12" s="4">
        <v>648700</v>
      </c>
      <c r="R12" s="5">
        <v>-2.5899999999999999E-2</v>
      </c>
      <c r="S12" s="4">
        <v>1086900</v>
      </c>
      <c r="T12" s="4">
        <f t="shared" si="2"/>
        <v>545830</v>
      </c>
      <c r="U12" s="4">
        <f t="shared" si="3"/>
        <v>375800</v>
      </c>
      <c r="V12" s="5">
        <v>4.2500000000000003E-2</v>
      </c>
    </row>
    <row r="13" spans="1:22" x14ac:dyDescent="0.2">
      <c r="A13" s="16" t="s">
        <v>333</v>
      </c>
      <c r="B13" s="4">
        <v>5600</v>
      </c>
      <c r="C13" s="4">
        <v>163450</v>
      </c>
      <c r="D13" s="4">
        <v>-157850</v>
      </c>
      <c r="E13" s="4">
        <v>-21274110000</v>
      </c>
      <c r="F13" s="4">
        <f t="shared" si="0"/>
        <v>-45254972173</v>
      </c>
      <c r="G13" s="4">
        <v>0</v>
      </c>
      <c r="H13" s="4">
        <v>0</v>
      </c>
      <c r="I13" s="4">
        <v>0</v>
      </c>
      <c r="J13" s="4">
        <v>-8907990000</v>
      </c>
      <c r="K13" s="24">
        <f t="shared" si="1"/>
        <v>-57769250000</v>
      </c>
      <c r="L13" s="4">
        <v>699</v>
      </c>
      <c r="M13" s="4">
        <v>850</v>
      </c>
      <c r="N13" s="4">
        <v>42</v>
      </c>
      <c r="O13" s="4">
        <v>78</v>
      </c>
      <c r="P13" s="4">
        <v>193100</v>
      </c>
      <c r="Q13" s="4">
        <v>282600</v>
      </c>
      <c r="R13" s="5">
        <v>3.0000000000000001E-3</v>
      </c>
      <c r="S13" s="4">
        <v>499000</v>
      </c>
      <c r="T13" s="4">
        <f t="shared" si="2"/>
        <v>569670</v>
      </c>
      <c r="U13" s="4">
        <f t="shared" si="3"/>
        <v>274000</v>
      </c>
      <c r="V13" s="5">
        <v>1.9099999999999999E-2</v>
      </c>
    </row>
    <row r="14" spans="1:22" x14ac:dyDescent="0.2">
      <c r="A14" s="16" t="s">
        <v>332</v>
      </c>
      <c r="B14" s="4">
        <v>103900</v>
      </c>
      <c r="C14" s="4">
        <v>93700</v>
      </c>
      <c r="D14" s="4">
        <v>10200</v>
      </c>
      <c r="E14" s="4">
        <v>1394036475</v>
      </c>
      <c r="F14" s="4">
        <f t="shared" si="0"/>
        <v>-23980862173</v>
      </c>
      <c r="G14" s="4">
        <v>0</v>
      </c>
      <c r="H14" s="4">
        <v>0</v>
      </c>
      <c r="I14" s="4">
        <v>0</v>
      </c>
      <c r="J14" s="4">
        <v>-8907990000</v>
      </c>
      <c r="K14" s="24">
        <f t="shared" si="1"/>
        <v>-48861260000</v>
      </c>
      <c r="L14" s="4">
        <v>536</v>
      </c>
      <c r="M14" s="4">
        <v>874</v>
      </c>
      <c r="N14" s="4">
        <v>42</v>
      </c>
      <c r="O14" s="4">
        <v>89</v>
      </c>
      <c r="P14" s="4">
        <v>161100</v>
      </c>
      <c r="Q14" s="4">
        <v>298600</v>
      </c>
      <c r="R14" s="5">
        <v>-9.7000000000000003E-3</v>
      </c>
      <c r="S14" s="4">
        <v>798100</v>
      </c>
      <c r="T14" s="4">
        <f t="shared" si="2"/>
        <v>535450</v>
      </c>
      <c r="U14" s="4">
        <f t="shared" si="3"/>
        <v>274000</v>
      </c>
      <c r="V14" s="5">
        <v>4.36E-2</v>
      </c>
    </row>
    <row r="15" spans="1:22" x14ac:dyDescent="0.2">
      <c r="A15" s="16" t="s">
        <v>331</v>
      </c>
      <c r="B15" s="4">
        <v>327600</v>
      </c>
      <c r="C15" s="4">
        <v>79200</v>
      </c>
      <c r="D15" s="4">
        <v>248400</v>
      </c>
      <c r="E15" s="4">
        <v>32754480000</v>
      </c>
      <c r="F15" s="4">
        <f t="shared" si="0"/>
        <v>-25374898648</v>
      </c>
      <c r="G15" s="4">
        <v>0</v>
      </c>
      <c r="H15" s="4">
        <v>0</v>
      </c>
      <c r="I15" s="4">
        <v>0</v>
      </c>
      <c r="J15" s="4">
        <v>-90880000</v>
      </c>
      <c r="K15" s="24">
        <f t="shared" si="1"/>
        <v>-39953270000</v>
      </c>
      <c r="L15" s="4">
        <v>1653</v>
      </c>
      <c r="M15" s="4">
        <v>870</v>
      </c>
      <c r="N15" s="4">
        <v>271</v>
      </c>
      <c r="O15" s="4">
        <v>123</v>
      </c>
      <c r="P15" s="4">
        <v>797000</v>
      </c>
      <c r="Q15" s="4">
        <v>322400</v>
      </c>
      <c r="R15" s="5">
        <v>6.9599999999999995E-2</v>
      </c>
      <c r="S15" s="4">
        <v>1125500</v>
      </c>
      <c r="T15" s="4">
        <f t="shared" si="2"/>
        <v>463390</v>
      </c>
      <c r="U15" s="4">
        <f t="shared" si="3"/>
        <v>274000</v>
      </c>
      <c r="V15" s="5">
        <v>6.1399999999999996E-2</v>
      </c>
    </row>
    <row r="16" spans="1:22" x14ac:dyDescent="0.2">
      <c r="A16" s="16" t="s">
        <v>330</v>
      </c>
      <c r="B16" s="4">
        <v>19700</v>
      </c>
      <c r="C16" s="4">
        <v>23900</v>
      </c>
      <c r="D16" s="4">
        <v>-4200</v>
      </c>
      <c r="E16" s="4">
        <v>-525890000</v>
      </c>
      <c r="F16" s="4">
        <f t="shared" si="0"/>
        <v>-58129378648</v>
      </c>
      <c r="G16" s="4">
        <v>0</v>
      </c>
      <c r="H16" s="4">
        <v>0</v>
      </c>
      <c r="I16" s="4">
        <v>0</v>
      </c>
      <c r="J16" s="4">
        <v>302520000</v>
      </c>
      <c r="K16" s="24">
        <f t="shared" si="1"/>
        <v>-39862390000</v>
      </c>
      <c r="L16" s="4">
        <v>248</v>
      </c>
      <c r="M16" s="4">
        <v>591</v>
      </c>
      <c r="N16" s="4">
        <v>23</v>
      </c>
      <c r="O16" s="4">
        <v>90</v>
      </c>
      <c r="P16" s="4">
        <v>77800</v>
      </c>
      <c r="Q16" s="4">
        <v>225500</v>
      </c>
      <c r="R16" s="5">
        <v>3.2000000000000002E-3</v>
      </c>
      <c r="S16" s="4">
        <v>668300</v>
      </c>
      <c r="T16" s="4">
        <f t="shared" si="2"/>
        <v>463570</v>
      </c>
      <c r="U16" s="4">
        <f t="shared" si="3"/>
        <v>274000</v>
      </c>
      <c r="V16" s="5">
        <v>1.4999999999999999E-2</v>
      </c>
    </row>
    <row r="17" spans="1:22" x14ac:dyDescent="0.2">
      <c r="A17" s="16" t="s">
        <v>329</v>
      </c>
      <c r="B17" s="4">
        <v>1540</v>
      </c>
      <c r="C17" s="4">
        <v>40000</v>
      </c>
      <c r="D17" s="4">
        <v>-38460</v>
      </c>
      <c r="E17" s="4">
        <v>-4892962459</v>
      </c>
      <c r="F17" s="4">
        <f t="shared" si="0"/>
        <v>-57603488648</v>
      </c>
      <c r="G17" s="4">
        <v>0</v>
      </c>
      <c r="H17" s="4">
        <v>0</v>
      </c>
      <c r="I17" s="4">
        <v>0</v>
      </c>
      <c r="J17" s="4">
        <v>285200000</v>
      </c>
      <c r="K17" s="24">
        <f t="shared" si="1"/>
        <v>-40164910000</v>
      </c>
      <c r="L17" s="4">
        <v>244</v>
      </c>
      <c r="M17" s="4">
        <v>851</v>
      </c>
      <c r="N17" s="4">
        <v>22</v>
      </c>
      <c r="O17" s="4">
        <v>94</v>
      </c>
      <c r="P17" s="4">
        <v>74600</v>
      </c>
      <c r="Q17" s="4">
        <v>281000</v>
      </c>
      <c r="R17" s="5">
        <v>-2.1400000000000002E-2</v>
      </c>
      <c r="S17" s="4">
        <v>375800</v>
      </c>
      <c r="T17" s="4">
        <f t="shared" si="2"/>
        <v>475070</v>
      </c>
      <c r="U17" s="4">
        <f t="shared" si="3"/>
        <v>274000</v>
      </c>
      <c r="V17" s="5">
        <v>2.9600000000000001E-2</v>
      </c>
    </row>
    <row r="18" spans="1:22" x14ac:dyDescent="0.2">
      <c r="A18" s="16" t="s">
        <v>328</v>
      </c>
      <c r="B18" s="4">
        <v>5430</v>
      </c>
      <c r="C18" s="4">
        <v>33700</v>
      </c>
      <c r="D18" s="4">
        <v>-28270</v>
      </c>
      <c r="E18" s="4">
        <v>-3653430000</v>
      </c>
      <c r="F18" s="4">
        <f t="shared" si="0"/>
        <v>-52710526189</v>
      </c>
      <c r="G18" s="4">
        <v>0</v>
      </c>
      <c r="H18" s="4">
        <v>0</v>
      </c>
      <c r="I18" s="4">
        <v>0</v>
      </c>
      <c r="J18" s="4">
        <v>-39550000</v>
      </c>
      <c r="K18" s="24">
        <f t="shared" si="1"/>
        <v>-40450110000</v>
      </c>
      <c r="L18" s="4">
        <v>296</v>
      </c>
      <c r="M18" s="4">
        <v>563</v>
      </c>
      <c r="N18" s="4">
        <v>20</v>
      </c>
      <c r="O18" s="4">
        <v>47</v>
      </c>
      <c r="P18" s="4">
        <v>83300</v>
      </c>
      <c r="Q18" s="4">
        <v>161700</v>
      </c>
      <c r="R18" s="5">
        <v>-1.6299999999999999E-2</v>
      </c>
      <c r="S18" s="4">
        <v>274000</v>
      </c>
      <c r="T18" s="4">
        <f t="shared" si="2"/>
        <v>472180</v>
      </c>
      <c r="U18" s="4">
        <f t="shared" si="3"/>
        <v>370500</v>
      </c>
      <c r="V18" s="5">
        <v>2.3700000000000002E-2</v>
      </c>
    </row>
    <row r="19" spans="1:22" x14ac:dyDescent="0.2">
      <c r="A19" s="16" t="s">
        <v>327</v>
      </c>
      <c r="B19" s="4">
        <v>9300</v>
      </c>
      <c r="C19" s="4">
        <v>24000</v>
      </c>
      <c r="D19" s="4">
        <v>-14700</v>
      </c>
      <c r="E19" s="4">
        <v>-1917930000</v>
      </c>
      <c r="F19" s="4">
        <f t="shared" si="0"/>
        <v>-49057096189</v>
      </c>
      <c r="G19" s="4">
        <v>0</v>
      </c>
      <c r="H19" s="4">
        <v>0</v>
      </c>
      <c r="I19" s="4">
        <v>0</v>
      </c>
      <c r="J19" s="4">
        <v>-362730000</v>
      </c>
      <c r="K19" s="24">
        <f t="shared" si="1"/>
        <v>-40410560000</v>
      </c>
      <c r="L19" s="4">
        <v>486</v>
      </c>
      <c r="M19" s="4">
        <v>474</v>
      </c>
      <c r="N19" s="4">
        <v>60</v>
      </c>
      <c r="O19" s="4">
        <v>60</v>
      </c>
      <c r="P19" s="4">
        <v>171300</v>
      </c>
      <c r="Q19" s="4">
        <v>200600</v>
      </c>
      <c r="R19" s="5">
        <v>1.09E-2</v>
      </c>
      <c r="S19" s="4">
        <v>394500</v>
      </c>
      <c r="T19" s="4">
        <f t="shared" si="2"/>
        <v>489010</v>
      </c>
      <c r="U19" s="4">
        <f t="shared" si="3"/>
        <v>370500</v>
      </c>
      <c r="V19" s="5">
        <v>3.2300000000000002E-2</v>
      </c>
    </row>
    <row r="20" spans="1:22" x14ac:dyDescent="0.2">
      <c r="A20" s="16" t="s">
        <v>326</v>
      </c>
      <c r="B20" s="4">
        <v>18200</v>
      </c>
      <c r="C20" s="4">
        <v>19500</v>
      </c>
      <c r="D20" s="4">
        <v>-1300</v>
      </c>
      <c r="E20" s="4">
        <v>-188850000</v>
      </c>
      <c r="F20" s="4">
        <f t="shared" si="0"/>
        <v>-47139166189</v>
      </c>
      <c r="G20" s="4">
        <v>0</v>
      </c>
      <c r="H20" s="4">
        <v>0</v>
      </c>
      <c r="I20" s="4">
        <v>0</v>
      </c>
      <c r="J20" s="4">
        <v>-362730000</v>
      </c>
      <c r="K20" s="24">
        <f t="shared" si="1"/>
        <v>-40047830000</v>
      </c>
      <c r="L20" s="4">
        <v>415</v>
      </c>
      <c r="M20" s="4">
        <v>519</v>
      </c>
      <c r="N20" s="4">
        <v>49</v>
      </c>
      <c r="O20" s="4">
        <v>50</v>
      </c>
      <c r="P20" s="4">
        <v>189400</v>
      </c>
      <c r="Q20" s="4">
        <v>174400</v>
      </c>
      <c r="R20" s="5">
        <v>4.6999999999999993E-3</v>
      </c>
      <c r="S20" s="4">
        <v>370500</v>
      </c>
      <c r="T20" s="4">
        <f t="shared" si="2"/>
        <v>525920</v>
      </c>
      <c r="U20" s="4">
        <f t="shared" si="3"/>
        <v>376100</v>
      </c>
      <c r="V20" s="5">
        <v>4.1700000000000001E-2</v>
      </c>
    </row>
    <row r="21" spans="1:22" x14ac:dyDescent="0.2">
      <c r="A21" s="16" t="s">
        <v>325</v>
      </c>
      <c r="B21" s="4">
        <v>3010</v>
      </c>
      <c r="C21" s="4">
        <v>88800</v>
      </c>
      <c r="D21" s="4">
        <v>-85790</v>
      </c>
      <c r="E21" s="4">
        <v>-11128120000</v>
      </c>
      <c r="F21" s="4">
        <f t="shared" si="0"/>
        <v>-46950316189</v>
      </c>
      <c r="G21" s="4">
        <v>35700</v>
      </c>
      <c r="H21" s="4">
        <v>75800</v>
      </c>
      <c r="I21" s="4">
        <v>-40100</v>
      </c>
      <c r="J21" s="4">
        <v>-5202350000</v>
      </c>
      <c r="K21" s="24">
        <f t="shared" si="1"/>
        <v>-39685100000</v>
      </c>
      <c r="L21" s="4">
        <v>422</v>
      </c>
      <c r="M21" s="4">
        <v>1105</v>
      </c>
      <c r="N21" s="4">
        <v>35</v>
      </c>
      <c r="O21" s="4">
        <v>132</v>
      </c>
      <c r="P21" s="4">
        <v>160800</v>
      </c>
      <c r="Q21" s="4">
        <v>387600</v>
      </c>
      <c r="R21" s="5">
        <v>-1.55E-2</v>
      </c>
      <c r="S21" s="4">
        <v>576500</v>
      </c>
      <c r="T21" s="4">
        <f t="shared" si="2"/>
        <v>496740</v>
      </c>
      <c r="U21" s="4">
        <f t="shared" si="3"/>
        <v>376100</v>
      </c>
      <c r="V21" s="5">
        <v>3.1099999999999999E-2</v>
      </c>
    </row>
    <row r="22" spans="1:22" x14ac:dyDescent="0.2">
      <c r="A22" s="16" t="s">
        <v>324</v>
      </c>
      <c r="B22" s="4">
        <v>106100</v>
      </c>
      <c r="C22" s="4">
        <v>106500</v>
      </c>
      <c r="D22" s="4">
        <v>-400</v>
      </c>
      <c r="E22" s="4">
        <v>-64510000</v>
      </c>
      <c r="F22" s="4">
        <f t="shared" si="0"/>
        <v>-35822196189</v>
      </c>
      <c r="G22" s="4">
        <v>0</v>
      </c>
      <c r="H22" s="4">
        <v>0</v>
      </c>
      <c r="I22" s="4">
        <v>0</v>
      </c>
      <c r="J22" s="4">
        <v>-25830000</v>
      </c>
      <c r="K22" s="24">
        <f t="shared" si="1"/>
        <v>-34482750000</v>
      </c>
      <c r="L22" s="4">
        <v>323</v>
      </c>
      <c r="M22" s="4">
        <v>476</v>
      </c>
      <c r="N22" s="4">
        <v>49</v>
      </c>
      <c r="O22" s="4">
        <v>86</v>
      </c>
      <c r="P22" s="4">
        <v>121200</v>
      </c>
      <c r="Q22" s="4">
        <v>204800</v>
      </c>
      <c r="R22" s="5">
        <v>6.9999999999999993E-3</v>
      </c>
      <c r="S22" s="4">
        <v>376100</v>
      </c>
      <c r="T22" s="4">
        <f t="shared" si="2"/>
        <v>520390</v>
      </c>
      <c r="U22" s="4">
        <f t="shared" si="3"/>
        <v>404900</v>
      </c>
      <c r="V22" s="5">
        <v>2.2099999999999998E-2</v>
      </c>
    </row>
    <row r="23" spans="1:22" x14ac:dyDescent="0.2">
      <c r="A23" s="16" t="s">
        <v>323</v>
      </c>
      <c r="B23" s="4">
        <v>154701</v>
      </c>
      <c r="C23" s="4">
        <v>149300</v>
      </c>
      <c r="D23" s="4">
        <v>5401</v>
      </c>
      <c r="E23" s="4">
        <v>640880000</v>
      </c>
      <c r="F23" s="4">
        <f t="shared" si="0"/>
        <v>-35757686189</v>
      </c>
      <c r="G23" s="4">
        <v>0</v>
      </c>
      <c r="H23" s="4">
        <v>0</v>
      </c>
      <c r="I23" s="4">
        <v>0</v>
      </c>
      <c r="J23" s="4">
        <v>-6618880000</v>
      </c>
      <c r="K23" s="24">
        <f t="shared" si="1"/>
        <v>-34456920000</v>
      </c>
      <c r="L23" s="4">
        <v>718</v>
      </c>
      <c r="M23" s="4">
        <v>965</v>
      </c>
      <c r="N23" s="4">
        <v>92</v>
      </c>
      <c r="O23" s="4">
        <v>178</v>
      </c>
      <c r="P23" s="4">
        <v>256700</v>
      </c>
      <c r="Q23" s="4">
        <v>442500</v>
      </c>
      <c r="R23" s="5">
        <v>1.9699999999999999E-2</v>
      </c>
      <c r="S23" s="4">
        <v>737400</v>
      </c>
      <c r="T23" s="4">
        <f t="shared" si="2"/>
        <v>492810</v>
      </c>
      <c r="U23" s="4">
        <f t="shared" si="3"/>
        <v>245100</v>
      </c>
      <c r="V23" s="5">
        <v>4.5899999999999996E-2</v>
      </c>
    </row>
    <row r="24" spans="1:22" x14ac:dyDescent="0.2">
      <c r="A24" s="16" t="s">
        <v>322</v>
      </c>
      <c r="B24" s="4">
        <v>113700</v>
      </c>
      <c r="C24" s="4">
        <v>75600</v>
      </c>
      <c r="D24" s="4">
        <v>38100</v>
      </c>
      <c r="E24" s="4">
        <v>4689360000</v>
      </c>
      <c r="F24" s="4">
        <f t="shared" si="0"/>
        <v>-36398566189</v>
      </c>
      <c r="G24" s="4">
        <v>0</v>
      </c>
      <c r="H24" s="4">
        <v>0</v>
      </c>
      <c r="I24" s="4">
        <v>0</v>
      </c>
      <c r="J24" s="4">
        <v>-236230000</v>
      </c>
      <c r="K24" s="24">
        <f t="shared" si="1"/>
        <v>-27838040000</v>
      </c>
      <c r="L24" s="4">
        <v>596</v>
      </c>
      <c r="M24" s="4">
        <v>490</v>
      </c>
      <c r="N24" s="4">
        <v>74</v>
      </c>
      <c r="O24" s="4">
        <v>56</v>
      </c>
      <c r="P24" s="4">
        <v>215200</v>
      </c>
      <c r="Q24" s="4">
        <v>200600</v>
      </c>
      <c r="R24" s="5">
        <v>2.8300000000000002E-2</v>
      </c>
      <c r="S24" s="4">
        <v>455900</v>
      </c>
      <c r="T24" s="4">
        <f t="shared" si="2"/>
        <v>561260</v>
      </c>
      <c r="U24" s="4">
        <f t="shared" si="3"/>
        <v>245100</v>
      </c>
      <c r="V24" s="5">
        <v>4.3899999999999995E-2</v>
      </c>
    </row>
    <row r="25" spans="1:22" x14ac:dyDescent="0.2">
      <c r="A25" s="16" t="s">
        <v>321</v>
      </c>
      <c r="B25" s="4">
        <v>53200</v>
      </c>
      <c r="C25" s="4">
        <v>105871</v>
      </c>
      <c r="D25" s="4">
        <v>-52671</v>
      </c>
      <c r="E25" s="4">
        <v>-6540450000</v>
      </c>
      <c r="F25" s="4">
        <f t="shared" si="0"/>
        <v>-41087926189</v>
      </c>
      <c r="G25" s="4">
        <v>0</v>
      </c>
      <c r="H25" s="4">
        <v>0</v>
      </c>
      <c r="I25" s="4">
        <v>0</v>
      </c>
      <c r="J25" s="4">
        <v>49040000</v>
      </c>
      <c r="K25" s="24">
        <f t="shared" si="1"/>
        <v>-27601810000</v>
      </c>
      <c r="L25" s="4">
        <v>470</v>
      </c>
      <c r="M25" s="4">
        <v>580</v>
      </c>
      <c r="N25" s="4">
        <v>48</v>
      </c>
      <c r="O25" s="4">
        <v>57</v>
      </c>
      <c r="P25" s="4">
        <v>174800</v>
      </c>
      <c r="Q25" s="4">
        <v>207800</v>
      </c>
      <c r="R25" s="5">
        <v>1.15E-2</v>
      </c>
      <c r="S25" s="4">
        <v>404900</v>
      </c>
      <c r="T25" s="4">
        <f t="shared" si="2"/>
        <v>581840</v>
      </c>
      <c r="U25" s="4">
        <f t="shared" si="3"/>
        <v>245100</v>
      </c>
      <c r="V25" s="5">
        <v>3.8800000000000001E-2</v>
      </c>
    </row>
    <row r="26" spans="1:22" x14ac:dyDescent="0.2">
      <c r="A26" s="16" t="s">
        <v>320</v>
      </c>
      <c r="B26" s="4">
        <v>39200</v>
      </c>
      <c r="C26" s="4">
        <v>254300</v>
      </c>
      <c r="D26" s="4">
        <v>-215100</v>
      </c>
      <c r="E26" s="4">
        <v>-26934710000</v>
      </c>
      <c r="F26" s="4">
        <f t="shared" si="0"/>
        <v>-34547476189</v>
      </c>
      <c r="G26" s="4">
        <v>12300</v>
      </c>
      <c r="H26" s="4">
        <v>1100</v>
      </c>
      <c r="I26" s="4">
        <v>11200</v>
      </c>
      <c r="J26" s="4">
        <v>1397970000</v>
      </c>
      <c r="K26" s="24">
        <f t="shared" si="1"/>
        <v>-27650850000</v>
      </c>
      <c r="L26" s="4">
        <v>565</v>
      </c>
      <c r="M26" s="4">
        <v>854</v>
      </c>
      <c r="N26" s="4">
        <v>77</v>
      </c>
      <c r="O26" s="4">
        <v>125</v>
      </c>
      <c r="P26" s="4">
        <v>231100</v>
      </c>
      <c r="Q26" s="4">
        <v>382100</v>
      </c>
      <c r="R26" s="5">
        <v>-1.6299999999999999E-2</v>
      </c>
      <c r="S26" s="4">
        <v>670100</v>
      </c>
      <c r="T26" s="4">
        <f t="shared" si="2"/>
        <v>533490</v>
      </c>
      <c r="U26" s="4">
        <f t="shared" si="3"/>
        <v>245100</v>
      </c>
      <c r="V26" s="5">
        <v>5.4299999999999994E-2</v>
      </c>
    </row>
    <row r="27" spans="1:22" x14ac:dyDescent="0.2">
      <c r="A27" s="16" t="s">
        <v>319</v>
      </c>
      <c r="B27" s="4">
        <v>52200</v>
      </c>
      <c r="C27" s="4">
        <v>63100</v>
      </c>
      <c r="D27" s="4">
        <v>-10900</v>
      </c>
      <c r="E27" s="4">
        <v>-1322110000</v>
      </c>
      <c r="F27" s="4">
        <f t="shared" si="0"/>
        <v>-7612766189</v>
      </c>
      <c r="G27" s="4">
        <v>30800</v>
      </c>
      <c r="H27" s="4">
        <v>1600</v>
      </c>
      <c r="I27" s="4">
        <v>29200</v>
      </c>
      <c r="J27" s="4">
        <v>3614580000</v>
      </c>
      <c r="K27" s="24">
        <f t="shared" si="1"/>
        <v>-29048820000</v>
      </c>
      <c r="L27" s="4">
        <v>658</v>
      </c>
      <c r="M27" s="4">
        <v>406</v>
      </c>
      <c r="N27" s="4">
        <v>97</v>
      </c>
      <c r="O27" s="4">
        <v>44</v>
      </c>
      <c r="P27" s="4">
        <v>285300</v>
      </c>
      <c r="Q27" s="4">
        <v>151400</v>
      </c>
      <c r="R27" s="5">
        <v>5.5999999999999994E-2</v>
      </c>
      <c r="S27" s="4">
        <v>490800</v>
      </c>
      <c r="T27" s="4">
        <f t="shared" si="2"/>
        <v>532560</v>
      </c>
      <c r="U27" s="4">
        <f t="shared" si="3"/>
        <v>245100</v>
      </c>
      <c r="V27" s="5">
        <v>5.1100000000000007E-2</v>
      </c>
    </row>
    <row r="28" spans="1:22" x14ac:dyDescent="0.2">
      <c r="A28" s="16" t="s">
        <v>318</v>
      </c>
      <c r="B28" s="4">
        <v>28250</v>
      </c>
      <c r="C28" s="4">
        <v>61383</v>
      </c>
      <c r="D28" s="4">
        <v>-33133</v>
      </c>
      <c r="E28" s="4">
        <v>-3953980000</v>
      </c>
      <c r="F28" s="4">
        <f t="shared" si="0"/>
        <v>-6290656189</v>
      </c>
      <c r="G28" s="4">
        <v>0</v>
      </c>
      <c r="H28" s="4">
        <v>0</v>
      </c>
      <c r="I28" s="4">
        <v>0</v>
      </c>
      <c r="J28" s="4">
        <v>737570000</v>
      </c>
      <c r="K28" s="24">
        <f t="shared" si="1"/>
        <v>-32663400000</v>
      </c>
      <c r="L28" s="4">
        <v>259</v>
      </c>
      <c r="M28" s="4">
        <v>490</v>
      </c>
      <c r="N28" s="4">
        <v>15</v>
      </c>
      <c r="O28" s="4">
        <v>42</v>
      </c>
      <c r="P28" s="4">
        <v>67600</v>
      </c>
      <c r="Q28" s="4">
        <v>160100</v>
      </c>
      <c r="R28" s="5">
        <v>-1.6899999999999998E-2</v>
      </c>
      <c r="S28" s="4">
        <v>245100</v>
      </c>
      <c r="T28" s="4">
        <f t="shared" si="2"/>
        <v>572490</v>
      </c>
      <c r="U28" s="4">
        <f t="shared" si="3"/>
        <v>284700</v>
      </c>
      <c r="V28" s="5">
        <v>3.95E-2</v>
      </c>
    </row>
    <row r="29" spans="1:22" x14ac:dyDescent="0.2">
      <c r="A29" s="16" t="s">
        <v>317</v>
      </c>
      <c r="B29" s="4">
        <v>82707</v>
      </c>
      <c r="C29" s="4">
        <v>109393</v>
      </c>
      <c r="D29" s="4">
        <v>-26686</v>
      </c>
      <c r="E29" s="4">
        <v>-3339960000</v>
      </c>
      <c r="F29" s="4">
        <f t="shared" si="0"/>
        <v>-2336676189</v>
      </c>
      <c r="G29" s="4">
        <v>86100</v>
      </c>
      <c r="H29" s="4">
        <v>0</v>
      </c>
      <c r="I29" s="4">
        <v>86100</v>
      </c>
      <c r="J29" s="4">
        <v>10201160000</v>
      </c>
      <c r="K29" s="24">
        <f t="shared" si="1"/>
        <v>-33400970000</v>
      </c>
      <c r="L29" s="4">
        <v>623</v>
      </c>
      <c r="M29" s="4">
        <v>372</v>
      </c>
      <c r="N29" s="4">
        <v>103</v>
      </c>
      <c r="O29" s="4">
        <v>53</v>
      </c>
      <c r="P29" s="4">
        <v>333600</v>
      </c>
      <c r="Q29" s="4">
        <v>214600</v>
      </c>
      <c r="R29" s="5">
        <v>6.9599999999999995E-2</v>
      </c>
      <c r="S29" s="4">
        <v>562800</v>
      </c>
      <c r="T29" s="4">
        <f t="shared" si="2"/>
        <v>560600</v>
      </c>
      <c r="U29" s="4">
        <f t="shared" si="3"/>
        <v>284700</v>
      </c>
      <c r="V29" s="5">
        <v>4.6699999999999998E-2</v>
      </c>
    </row>
    <row r="30" spans="1:22" x14ac:dyDescent="0.2">
      <c r="A30" s="16" t="s">
        <v>316</v>
      </c>
      <c r="B30" s="4">
        <v>170615</v>
      </c>
      <c r="C30" s="4">
        <v>245724</v>
      </c>
      <c r="D30" s="4">
        <v>-75109</v>
      </c>
      <c r="E30" s="4">
        <v>-8726910000</v>
      </c>
      <c r="F30" s="4">
        <f t="shared" si="0"/>
        <v>1003283811</v>
      </c>
      <c r="G30" s="4">
        <v>75300</v>
      </c>
      <c r="H30" s="4">
        <v>0</v>
      </c>
      <c r="I30" s="4">
        <v>75300</v>
      </c>
      <c r="J30" s="4">
        <v>8760630000</v>
      </c>
      <c r="K30" s="24">
        <f t="shared" si="1"/>
        <v>-43602130000</v>
      </c>
      <c r="L30" s="4">
        <v>855</v>
      </c>
      <c r="M30" s="4">
        <v>724</v>
      </c>
      <c r="N30" s="4">
        <v>81</v>
      </c>
      <c r="O30" s="4">
        <v>85</v>
      </c>
      <c r="P30" s="4">
        <v>357800</v>
      </c>
      <c r="Q30" s="4">
        <v>296500</v>
      </c>
      <c r="R30" s="5">
        <v>-5.79E-2</v>
      </c>
      <c r="S30" s="4">
        <v>739600</v>
      </c>
      <c r="T30" s="4">
        <f t="shared" si="2"/>
        <v>527470</v>
      </c>
      <c r="U30" s="4">
        <f t="shared" si="3"/>
        <v>284700</v>
      </c>
      <c r="V30" s="5">
        <v>5.57E-2</v>
      </c>
    </row>
    <row r="31" spans="1:22" x14ac:dyDescent="0.2">
      <c r="A31" s="16" t="s">
        <v>315</v>
      </c>
      <c r="B31" s="4">
        <v>21300</v>
      </c>
      <c r="C31" s="4">
        <v>59921</v>
      </c>
      <c r="D31" s="4">
        <v>-38621</v>
      </c>
      <c r="E31" s="4">
        <v>-4614960000</v>
      </c>
      <c r="F31" s="4">
        <f t="shared" si="0"/>
        <v>9730193811</v>
      </c>
      <c r="G31" s="4">
        <v>62600</v>
      </c>
      <c r="H31" s="4">
        <v>3500</v>
      </c>
      <c r="I31" s="4">
        <v>59100</v>
      </c>
      <c r="J31" s="4">
        <v>7029100000</v>
      </c>
      <c r="K31" s="24">
        <f t="shared" si="1"/>
        <v>-52362760000</v>
      </c>
      <c r="L31" s="4">
        <v>232</v>
      </c>
      <c r="M31" s="4">
        <v>322</v>
      </c>
      <c r="N31" s="4">
        <v>29</v>
      </c>
      <c r="O31" s="4">
        <v>40</v>
      </c>
      <c r="P31" s="4">
        <v>107100</v>
      </c>
      <c r="Q31" s="4">
        <v>138900</v>
      </c>
      <c r="R31" s="5">
        <v>-6.7000000000000002E-3</v>
      </c>
      <c r="S31" s="4">
        <v>284700</v>
      </c>
      <c r="T31" s="4">
        <f t="shared" si="2"/>
        <v>534800</v>
      </c>
      <c r="U31" s="4">
        <f t="shared" si="3"/>
        <v>186600</v>
      </c>
      <c r="V31" s="5">
        <v>2.3199999999999998E-2</v>
      </c>
    </row>
    <row r="32" spans="1:22" x14ac:dyDescent="0.2">
      <c r="A32" s="16" t="s">
        <v>314</v>
      </c>
      <c r="B32" s="4">
        <v>168800</v>
      </c>
      <c r="C32" s="4">
        <v>110610</v>
      </c>
      <c r="D32" s="4">
        <v>58190</v>
      </c>
      <c r="E32" s="4">
        <v>6600260000</v>
      </c>
      <c r="F32" s="4">
        <f t="shared" si="0"/>
        <v>14345153811</v>
      </c>
      <c r="G32" s="4">
        <v>67000</v>
      </c>
      <c r="H32" s="4">
        <v>0</v>
      </c>
      <c r="I32" s="4">
        <v>67000</v>
      </c>
      <c r="J32" s="4">
        <v>7909580000</v>
      </c>
      <c r="K32" s="24">
        <f t="shared" si="1"/>
        <v>-59391860000</v>
      </c>
      <c r="L32" s="4">
        <v>722</v>
      </c>
      <c r="M32" s="4">
        <v>590</v>
      </c>
      <c r="N32" s="4">
        <v>106</v>
      </c>
      <c r="O32" s="4">
        <v>70</v>
      </c>
      <c r="P32" s="4">
        <v>330400</v>
      </c>
      <c r="Q32" s="4">
        <v>246100</v>
      </c>
      <c r="R32" s="5">
        <v>2.4900000000000002E-2</v>
      </c>
      <c r="S32" s="4">
        <v>612600</v>
      </c>
      <c r="T32" s="4">
        <f t="shared" si="2"/>
        <v>607670</v>
      </c>
      <c r="U32" s="4">
        <f t="shared" si="3"/>
        <v>186600</v>
      </c>
      <c r="V32" s="5">
        <v>7.5399999999999995E-2</v>
      </c>
    </row>
    <row r="33" spans="1:22" x14ac:dyDescent="0.2">
      <c r="A33" s="16" t="s">
        <v>313</v>
      </c>
      <c r="B33" s="4">
        <v>43800</v>
      </c>
      <c r="C33" s="4">
        <v>103300</v>
      </c>
      <c r="D33" s="4">
        <v>-59500</v>
      </c>
      <c r="E33" s="4">
        <v>-7514060000</v>
      </c>
      <c r="F33" s="4">
        <f t="shared" si="0"/>
        <v>7744893811</v>
      </c>
      <c r="G33" s="4">
        <v>0</v>
      </c>
      <c r="H33" s="4">
        <v>0</v>
      </c>
      <c r="I33" s="4">
        <v>0</v>
      </c>
      <c r="J33" s="4">
        <v>248200000</v>
      </c>
      <c r="K33" s="24">
        <f t="shared" si="1"/>
        <v>-67301440000</v>
      </c>
      <c r="L33" s="4">
        <v>235</v>
      </c>
      <c r="M33" s="4">
        <v>760</v>
      </c>
      <c r="N33" s="4">
        <v>20</v>
      </c>
      <c r="O33" s="4">
        <v>84</v>
      </c>
      <c r="P33" s="4">
        <v>77500</v>
      </c>
      <c r="Q33" s="4">
        <v>270500</v>
      </c>
      <c r="R33" s="5">
        <v>-7.46E-2</v>
      </c>
      <c r="S33" s="4">
        <v>461600</v>
      </c>
      <c r="T33" s="4">
        <f t="shared" si="2"/>
        <v>653480</v>
      </c>
      <c r="U33" s="4">
        <f t="shared" si="3"/>
        <v>186600</v>
      </c>
      <c r="V33" s="5">
        <v>7.980000000000001E-2</v>
      </c>
    </row>
    <row r="34" spans="1:22" x14ac:dyDescent="0.2">
      <c r="A34" s="16" t="s">
        <v>270</v>
      </c>
      <c r="B34" s="4">
        <v>12800</v>
      </c>
      <c r="C34" s="4">
        <v>14800</v>
      </c>
      <c r="D34" s="4">
        <v>-2000</v>
      </c>
      <c r="E34" s="4">
        <v>-255890000</v>
      </c>
      <c r="F34" s="4">
        <f t="shared" si="0"/>
        <v>15258953811</v>
      </c>
      <c r="G34" s="4">
        <v>0</v>
      </c>
      <c r="H34" s="4">
        <v>0</v>
      </c>
      <c r="I34" s="4">
        <v>0</v>
      </c>
      <c r="J34" s="4">
        <v>-387810000</v>
      </c>
      <c r="K34" s="24">
        <f t="shared" si="1"/>
        <v>-67549640000</v>
      </c>
      <c r="L34" s="4">
        <v>241</v>
      </c>
      <c r="M34" s="4">
        <v>193</v>
      </c>
      <c r="N34" s="4">
        <v>25</v>
      </c>
      <c r="O34" s="4">
        <v>11</v>
      </c>
      <c r="P34" s="4">
        <v>94100</v>
      </c>
      <c r="Q34" s="4">
        <v>50500</v>
      </c>
      <c r="R34" s="5">
        <v>1.9599999999999999E-2</v>
      </c>
      <c r="S34" s="4">
        <v>1140400</v>
      </c>
      <c r="T34" s="4">
        <f t="shared" si="2"/>
        <v>607960</v>
      </c>
      <c r="U34" s="4">
        <f t="shared" si="3"/>
        <v>186600</v>
      </c>
      <c r="V34" s="5">
        <v>3.5499999999999997E-2</v>
      </c>
    </row>
    <row r="35" spans="1:22" x14ac:dyDescent="0.2">
      <c r="A35" s="16" t="s">
        <v>269</v>
      </c>
      <c r="B35" s="4">
        <v>131200</v>
      </c>
      <c r="C35" s="4">
        <v>47340</v>
      </c>
      <c r="D35" s="4">
        <v>83860</v>
      </c>
      <c r="E35" s="4">
        <v>10291560000</v>
      </c>
      <c r="F35" s="4">
        <f t="shared" si="0"/>
        <v>15514843811</v>
      </c>
      <c r="G35" s="4">
        <v>0</v>
      </c>
      <c r="H35" s="4">
        <v>0</v>
      </c>
      <c r="I35" s="4">
        <v>0</v>
      </c>
      <c r="J35" s="4">
        <v>-162270000</v>
      </c>
      <c r="K35" s="24">
        <f t="shared" si="1"/>
        <v>-67161830000</v>
      </c>
      <c r="L35" s="4">
        <v>514</v>
      </c>
      <c r="M35" s="4">
        <v>639</v>
      </c>
      <c r="N35" s="4">
        <v>64</v>
      </c>
      <c r="O35" s="4">
        <v>83</v>
      </c>
      <c r="P35" s="4">
        <v>243000</v>
      </c>
      <c r="Q35" s="4">
        <v>286700</v>
      </c>
      <c r="R35" s="5">
        <v>-2.2700000000000001E-2</v>
      </c>
      <c r="S35" s="4">
        <v>610700</v>
      </c>
      <c r="T35" s="4">
        <f t="shared" si="2"/>
        <v>576280</v>
      </c>
      <c r="U35" s="4">
        <f t="shared" si="3"/>
        <v>186600</v>
      </c>
      <c r="V35" s="5">
        <v>2.8199999999999999E-2</v>
      </c>
    </row>
    <row r="36" spans="1:22" x14ac:dyDescent="0.2">
      <c r="A36" s="16" t="s">
        <v>268</v>
      </c>
      <c r="B36" s="4">
        <v>27500</v>
      </c>
      <c r="C36" s="4">
        <v>43800</v>
      </c>
      <c r="D36" s="4">
        <v>-16300</v>
      </c>
      <c r="E36" s="4">
        <v>-2053410000</v>
      </c>
      <c r="F36" s="4">
        <f t="shared" si="0"/>
        <v>5223283811</v>
      </c>
      <c r="G36" s="4">
        <v>0</v>
      </c>
      <c r="H36" s="4">
        <v>0</v>
      </c>
      <c r="I36" s="4">
        <v>0</v>
      </c>
      <c r="J36" s="4">
        <v>-27262910000</v>
      </c>
      <c r="K36" s="24">
        <f t="shared" si="1"/>
        <v>-66999560000</v>
      </c>
      <c r="L36" s="4">
        <v>187</v>
      </c>
      <c r="M36" s="4">
        <v>318</v>
      </c>
      <c r="N36" s="4">
        <v>21</v>
      </c>
      <c r="O36" s="4">
        <v>33</v>
      </c>
      <c r="P36" s="4">
        <v>63700</v>
      </c>
      <c r="Q36" s="4">
        <v>103400</v>
      </c>
      <c r="R36" s="5">
        <v>6.5000000000000006E-3</v>
      </c>
      <c r="S36" s="4">
        <v>186600</v>
      </c>
      <c r="T36" s="4">
        <f t="shared" si="2"/>
        <v>613450</v>
      </c>
      <c r="U36" s="4">
        <f t="shared" si="3"/>
        <v>358000</v>
      </c>
      <c r="V36" s="5">
        <v>2.3399999999999997E-2</v>
      </c>
    </row>
    <row r="37" spans="1:22" x14ac:dyDescent="0.2">
      <c r="A37" s="16" t="s">
        <v>254</v>
      </c>
      <c r="B37" s="4">
        <v>137100</v>
      </c>
      <c r="C37" s="4">
        <v>13486</v>
      </c>
      <c r="D37" s="4">
        <v>123614</v>
      </c>
      <c r="E37" s="4">
        <v>15591590000</v>
      </c>
      <c r="F37" s="4">
        <f t="shared" si="0"/>
        <v>7276693811</v>
      </c>
      <c r="G37" s="4">
        <v>0</v>
      </c>
      <c r="H37" s="4">
        <v>0</v>
      </c>
      <c r="I37" s="4">
        <v>0</v>
      </c>
      <c r="J37" s="4">
        <v>-27262910000</v>
      </c>
      <c r="K37" s="24">
        <f t="shared" si="1"/>
        <v>-39736650000</v>
      </c>
      <c r="L37" s="4">
        <v>409</v>
      </c>
      <c r="M37" s="4">
        <v>803</v>
      </c>
      <c r="N37" s="4">
        <v>36</v>
      </c>
      <c r="O37" s="4">
        <v>72</v>
      </c>
      <c r="P37" s="4">
        <v>124400</v>
      </c>
      <c r="Q37" s="4">
        <v>294300</v>
      </c>
      <c r="R37" s="5">
        <v>-1.6799999999999999E-2</v>
      </c>
      <c r="S37" s="4">
        <v>481500</v>
      </c>
      <c r="T37" s="4">
        <f t="shared" si="2"/>
        <v>611170</v>
      </c>
      <c r="U37" s="4">
        <f t="shared" si="3"/>
        <v>358000</v>
      </c>
      <c r="V37" s="5">
        <v>2.5099999999999997E-2</v>
      </c>
    </row>
    <row r="38" spans="1:22" x14ac:dyDescent="0.2">
      <c r="A38" s="16" t="s">
        <v>253</v>
      </c>
      <c r="B38" s="4">
        <v>189400</v>
      </c>
      <c r="C38" s="4">
        <v>45849</v>
      </c>
      <c r="D38" s="4">
        <v>143551</v>
      </c>
      <c r="E38" s="4">
        <v>18360940000</v>
      </c>
      <c r="F38" s="4">
        <f t="shared" si="0"/>
        <v>-8314896189</v>
      </c>
      <c r="G38" s="4">
        <v>0</v>
      </c>
      <c r="H38" s="4">
        <v>0</v>
      </c>
      <c r="I38" s="4">
        <v>0</v>
      </c>
      <c r="J38" s="4">
        <v>499410000</v>
      </c>
      <c r="K38" s="24">
        <f t="shared" si="1"/>
        <v>-12473740000</v>
      </c>
      <c r="L38" s="4">
        <v>613</v>
      </c>
      <c r="M38" s="4">
        <v>915</v>
      </c>
      <c r="N38" s="4">
        <v>69</v>
      </c>
      <c r="O38" s="4">
        <v>116</v>
      </c>
      <c r="P38" s="4">
        <v>233200</v>
      </c>
      <c r="Q38" s="4">
        <v>353400</v>
      </c>
      <c r="R38" s="5">
        <v>-4.0899999999999999E-2</v>
      </c>
      <c r="S38" s="4">
        <v>644400</v>
      </c>
      <c r="T38" s="4">
        <f t="shared" si="2"/>
        <v>576560</v>
      </c>
      <c r="U38" s="4">
        <f t="shared" si="3"/>
        <v>358000</v>
      </c>
      <c r="V38" s="5">
        <v>6.54E-2</v>
      </c>
    </row>
    <row r="39" spans="1:22" x14ac:dyDescent="0.2">
      <c r="A39" s="16" t="s">
        <v>252</v>
      </c>
      <c r="B39" s="4">
        <v>126065</v>
      </c>
      <c r="C39" s="4">
        <v>189600</v>
      </c>
      <c r="D39" s="4">
        <v>-63535</v>
      </c>
      <c r="E39" s="4">
        <v>-8477020000</v>
      </c>
      <c r="F39" s="4">
        <f t="shared" si="0"/>
        <v>-26675836189</v>
      </c>
      <c r="G39" s="4">
        <v>0</v>
      </c>
      <c r="H39" s="4">
        <v>0</v>
      </c>
      <c r="I39" s="4">
        <v>0</v>
      </c>
      <c r="J39" s="4">
        <v>-7789770000</v>
      </c>
      <c r="K39" s="24">
        <f t="shared" si="1"/>
        <v>-12973150000</v>
      </c>
      <c r="L39" s="4">
        <v>527</v>
      </c>
      <c r="M39" s="4">
        <v>552</v>
      </c>
      <c r="N39" s="4">
        <v>55</v>
      </c>
      <c r="O39" s="4">
        <v>61</v>
      </c>
      <c r="P39" s="4">
        <v>184400</v>
      </c>
      <c r="Q39" s="4">
        <v>222600</v>
      </c>
      <c r="R39" s="5">
        <v>-9.7999999999999997E-3</v>
      </c>
      <c r="S39" s="4">
        <v>443900</v>
      </c>
      <c r="T39" s="4">
        <f t="shared" si="2"/>
        <v>602890</v>
      </c>
      <c r="U39" s="4">
        <f t="shared" si="3"/>
        <v>358000</v>
      </c>
      <c r="V39" s="5">
        <v>3.1E-2</v>
      </c>
    </row>
    <row r="40" spans="1:22" x14ac:dyDescent="0.2">
      <c r="A40" s="16" t="s">
        <v>251</v>
      </c>
      <c r="B40" s="4">
        <v>104800</v>
      </c>
      <c r="C40" s="4">
        <v>48890</v>
      </c>
      <c r="D40" s="4">
        <v>55910</v>
      </c>
      <c r="E40" s="4">
        <v>7452260000</v>
      </c>
      <c r="F40" s="4">
        <f t="shared" si="0"/>
        <v>-18198816189</v>
      </c>
      <c r="G40" s="4">
        <v>0</v>
      </c>
      <c r="H40" s="4">
        <v>0</v>
      </c>
      <c r="I40" s="4">
        <v>0</v>
      </c>
      <c r="J40" s="4">
        <v>-7789770000</v>
      </c>
      <c r="K40" s="24">
        <f t="shared" si="1"/>
        <v>-5183380000</v>
      </c>
      <c r="L40" s="4">
        <v>440</v>
      </c>
      <c r="M40" s="4">
        <v>767</v>
      </c>
      <c r="N40" s="4">
        <v>32</v>
      </c>
      <c r="O40" s="4">
        <v>68</v>
      </c>
      <c r="P40" s="4">
        <v>141800</v>
      </c>
      <c r="Q40" s="4">
        <v>240800</v>
      </c>
      <c r="R40" s="5">
        <v>-1.1200000000000002E-2</v>
      </c>
      <c r="S40" s="4">
        <v>408300</v>
      </c>
      <c r="T40" s="4">
        <f t="shared" si="2"/>
        <v>655370</v>
      </c>
      <c r="U40" s="4">
        <f t="shared" si="3"/>
        <v>293900</v>
      </c>
      <c r="V40" s="5">
        <v>3.5799999999999998E-2</v>
      </c>
    </row>
    <row r="41" spans="1:22" x14ac:dyDescent="0.2">
      <c r="A41" s="16" t="s">
        <v>250</v>
      </c>
      <c r="B41" s="4">
        <v>10500</v>
      </c>
      <c r="C41" s="4">
        <v>49060</v>
      </c>
      <c r="D41" s="4">
        <v>-38560</v>
      </c>
      <c r="E41" s="4">
        <v>-5248940000</v>
      </c>
      <c r="F41" s="4">
        <f t="shared" si="0"/>
        <v>-25651076189</v>
      </c>
      <c r="G41" s="4">
        <v>0</v>
      </c>
      <c r="H41" s="4">
        <v>0</v>
      </c>
      <c r="I41" s="4">
        <v>0</v>
      </c>
      <c r="J41" s="4">
        <v>-1436310000</v>
      </c>
      <c r="K41" s="24">
        <f t="shared" si="1"/>
        <v>2606390000</v>
      </c>
      <c r="L41" s="4">
        <v>315</v>
      </c>
      <c r="M41" s="4">
        <v>487</v>
      </c>
      <c r="N41" s="4">
        <v>25</v>
      </c>
      <c r="O41" s="4">
        <v>60</v>
      </c>
      <c r="P41" s="4">
        <v>89400</v>
      </c>
      <c r="Q41" s="4">
        <v>205500</v>
      </c>
      <c r="R41" s="5">
        <v>-1.8500000000000003E-2</v>
      </c>
      <c r="S41" s="4">
        <v>358000</v>
      </c>
      <c r="T41" s="4">
        <f t="shared" si="2"/>
        <v>680380</v>
      </c>
      <c r="U41" s="4">
        <f t="shared" si="3"/>
        <v>293900</v>
      </c>
      <c r="V41" s="5">
        <v>3.3000000000000002E-2</v>
      </c>
    </row>
    <row r="42" spans="1:22" x14ac:dyDescent="0.2">
      <c r="A42" s="16" t="s">
        <v>249</v>
      </c>
      <c r="B42" s="4">
        <v>36366</v>
      </c>
      <c r="C42" s="4">
        <v>37000</v>
      </c>
      <c r="D42" s="4">
        <v>-634</v>
      </c>
      <c r="E42" s="4">
        <v>-77610000</v>
      </c>
      <c r="F42" s="4">
        <f t="shared" si="0"/>
        <v>-20402136189</v>
      </c>
      <c r="G42" s="4">
        <v>0</v>
      </c>
      <c r="H42" s="4">
        <v>0</v>
      </c>
      <c r="I42" s="4">
        <v>0</v>
      </c>
      <c r="J42" s="4">
        <v>-165830000</v>
      </c>
      <c r="K42" s="24">
        <f t="shared" si="1"/>
        <v>4042700000</v>
      </c>
      <c r="L42" s="4">
        <v>440</v>
      </c>
      <c r="M42" s="4">
        <v>469</v>
      </c>
      <c r="N42" s="4">
        <v>47</v>
      </c>
      <c r="O42" s="4">
        <v>25</v>
      </c>
      <c r="P42" s="4">
        <v>143400</v>
      </c>
      <c r="Q42" s="4">
        <v>102800</v>
      </c>
      <c r="R42" s="5">
        <v>2.2400000000000003E-2</v>
      </c>
      <c r="S42" s="4">
        <v>1341300</v>
      </c>
      <c r="T42" s="4">
        <f t="shared" si="2"/>
        <v>573790</v>
      </c>
      <c r="U42" s="4">
        <f t="shared" si="3"/>
        <v>293900</v>
      </c>
      <c r="V42" s="5">
        <v>3.73E-2</v>
      </c>
    </row>
    <row r="43" spans="1:22" x14ac:dyDescent="0.2">
      <c r="A43" s="16" t="s">
        <v>248</v>
      </c>
      <c r="B43" s="4">
        <v>18761</v>
      </c>
      <c r="C43" s="4">
        <v>106400</v>
      </c>
      <c r="D43" s="4">
        <v>-87639</v>
      </c>
      <c r="E43" s="4">
        <v>-11797080000</v>
      </c>
      <c r="F43" s="4">
        <f t="shared" si="0"/>
        <v>-20324526189</v>
      </c>
      <c r="G43" s="4">
        <v>0</v>
      </c>
      <c r="H43" s="4">
        <v>0</v>
      </c>
      <c r="I43" s="4">
        <v>0</v>
      </c>
      <c r="J43" s="4">
        <v>-107500000</v>
      </c>
      <c r="K43" s="24">
        <f t="shared" si="1"/>
        <v>4208530000</v>
      </c>
      <c r="L43" s="4">
        <v>409</v>
      </c>
      <c r="M43" s="4">
        <v>610</v>
      </c>
      <c r="N43" s="4">
        <v>57</v>
      </c>
      <c r="O43" s="4">
        <v>93</v>
      </c>
      <c r="P43" s="4">
        <v>159000</v>
      </c>
      <c r="Q43" s="4">
        <v>287900</v>
      </c>
      <c r="R43" s="5">
        <v>-2.8199999999999999E-2</v>
      </c>
      <c r="S43" s="4">
        <v>919700</v>
      </c>
      <c r="T43" s="4">
        <f t="shared" si="2"/>
        <v>597010</v>
      </c>
      <c r="U43" s="4">
        <f t="shared" si="3"/>
        <v>293900</v>
      </c>
      <c r="V43" s="5">
        <v>2.8999999999999998E-2</v>
      </c>
    </row>
    <row r="44" spans="1:22" x14ac:dyDescent="0.2">
      <c r="A44" s="16" t="s">
        <v>247</v>
      </c>
      <c r="B44" s="4">
        <v>21810</v>
      </c>
      <c r="C44" s="4">
        <v>299300</v>
      </c>
      <c r="D44" s="4">
        <v>-277490</v>
      </c>
      <c r="E44" s="4">
        <v>-37852420000</v>
      </c>
      <c r="F44" s="4">
        <f t="shared" si="0"/>
        <v>-8527446189</v>
      </c>
      <c r="G44" s="4">
        <v>0</v>
      </c>
      <c r="H44" s="4">
        <v>0</v>
      </c>
      <c r="I44" s="4">
        <v>0</v>
      </c>
      <c r="J44" s="4">
        <v>516770000</v>
      </c>
      <c r="K44" s="24">
        <f t="shared" si="1"/>
        <v>4316030000</v>
      </c>
      <c r="L44" s="4">
        <v>530</v>
      </c>
      <c r="M44" s="4">
        <v>1200</v>
      </c>
      <c r="N44" s="4">
        <v>70</v>
      </c>
      <c r="O44" s="4">
        <v>137</v>
      </c>
      <c r="P44" s="4">
        <v>204700</v>
      </c>
      <c r="Q44" s="4">
        <v>439400</v>
      </c>
      <c r="R44" s="5">
        <v>-2.81E-2</v>
      </c>
      <c r="S44" s="4">
        <v>685200</v>
      </c>
      <c r="T44" s="4">
        <f t="shared" si="2"/>
        <v>595860</v>
      </c>
      <c r="U44" s="4">
        <f t="shared" si="3"/>
        <v>293900</v>
      </c>
      <c r="V44" s="5">
        <v>6.2E-2</v>
      </c>
    </row>
    <row r="45" spans="1:22" x14ac:dyDescent="0.2">
      <c r="A45" s="16" t="s">
        <v>246</v>
      </c>
      <c r="B45" s="4">
        <v>48050</v>
      </c>
      <c r="C45" s="4">
        <v>19100</v>
      </c>
      <c r="D45" s="4">
        <v>28950</v>
      </c>
      <c r="E45" s="4">
        <v>4172974553</v>
      </c>
      <c r="F45" s="4">
        <f t="shared" si="0"/>
        <v>29324973811</v>
      </c>
      <c r="G45" s="4">
        <v>0</v>
      </c>
      <c r="H45" s="4">
        <v>0</v>
      </c>
      <c r="I45" s="4">
        <v>0</v>
      </c>
      <c r="J45" s="4">
        <v>516770000</v>
      </c>
      <c r="K45" s="24">
        <f t="shared" si="1"/>
        <v>3799260000</v>
      </c>
      <c r="L45" s="4">
        <v>225</v>
      </c>
      <c r="M45" s="4">
        <v>431</v>
      </c>
      <c r="N45" s="4">
        <v>25</v>
      </c>
      <c r="O45" s="4">
        <v>54</v>
      </c>
      <c r="P45" s="4">
        <v>117000</v>
      </c>
      <c r="Q45" s="4">
        <v>152800</v>
      </c>
      <c r="R45" s="5">
        <v>-3.4999999999999996E-3</v>
      </c>
      <c r="S45" s="4">
        <v>293900</v>
      </c>
      <c r="T45" s="4">
        <f t="shared" si="2"/>
        <v>654980</v>
      </c>
      <c r="U45" s="4">
        <f t="shared" si="3"/>
        <v>298300</v>
      </c>
      <c r="V45" s="5">
        <v>3.27E-2</v>
      </c>
    </row>
    <row r="46" spans="1:22" x14ac:dyDescent="0.2">
      <c r="A46" s="16" t="s">
        <v>245</v>
      </c>
      <c r="B46" s="4">
        <v>82485</v>
      </c>
      <c r="C46" s="4">
        <v>200990</v>
      </c>
      <c r="D46" s="4">
        <v>-118505</v>
      </c>
      <c r="E46" s="4">
        <v>-16358900000</v>
      </c>
      <c r="F46" s="4">
        <f t="shared" si="0"/>
        <v>25151999258</v>
      </c>
      <c r="G46" s="4">
        <v>0</v>
      </c>
      <c r="H46" s="4">
        <v>0</v>
      </c>
      <c r="I46" s="4">
        <v>0</v>
      </c>
      <c r="J46" s="4">
        <v>-590210000</v>
      </c>
      <c r="K46" s="24">
        <f t="shared" si="1"/>
        <v>3282490000</v>
      </c>
      <c r="L46" s="4">
        <v>638</v>
      </c>
      <c r="M46" s="4">
        <v>322</v>
      </c>
      <c r="N46" s="4">
        <v>143</v>
      </c>
      <c r="O46" s="4">
        <v>51</v>
      </c>
      <c r="P46" s="4">
        <v>370600</v>
      </c>
      <c r="Q46" s="4">
        <v>145800</v>
      </c>
      <c r="R46" s="5">
        <v>5.7099999999999998E-2</v>
      </c>
      <c r="S46" s="4">
        <v>558300</v>
      </c>
      <c r="T46" s="4">
        <f t="shared" si="2"/>
        <v>649590</v>
      </c>
      <c r="U46" s="4">
        <f t="shared" si="3"/>
        <v>298300</v>
      </c>
      <c r="V46" s="5">
        <v>6.9000000000000006E-2</v>
      </c>
    </row>
    <row r="47" spans="1:22" x14ac:dyDescent="0.2">
      <c r="A47" s="16" t="s">
        <v>244</v>
      </c>
      <c r="B47" s="4">
        <v>79200</v>
      </c>
      <c r="C47" s="4">
        <v>73700</v>
      </c>
      <c r="D47" s="4">
        <v>5500</v>
      </c>
      <c r="E47" s="4">
        <v>675130000</v>
      </c>
      <c r="F47" s="4">
        <f t="shared" ref="F47:F73" si="4">E47+F48</f>
        <v>41510899258</v>
      </c>
      <c r="G47" s="4">
        <v>35300</v>
      </c>
      <c r="H47" s="4">
        <v>400</v>
      </c>
      <c r="I47" s="4">
        <v>34900</v>
      </c>
      <c r="J47" s="4">
        <v>4701570000</v>
      </c>
      <c r="K47" s="24">
        <f t="shared" ref="K47:K73" si="5">K48+J47</f>
        <v>3872700000</v>
      </c>
      <c r="L47" s="4">
        <v>300</v>
      </c>
      <c r="M47" s="4">
        <v>154</v>
      </c>
      <c r="N47" s="4">
        <v>49</v>
      </c>
      <c r="O47" s="4">
        <v>24</v>
      </c>
      <c r="P47" s="4">
        <v>224900</v>
      </c>
      <c r="Q47" s="4">
        <v>82600</v>
      </c>
      <c r="R47" s="5">
        <v>3.85E-2</v>
      </c>
      <c r="S47" s="4">
        <v>458700</v>
      </c>
      <c r="T47" s="4">
        <f t="shared" si="2"/>
        <v>707480</v>
      </c>
      <c r="U47" s="4">
        <f t="shared" ref="U47:U73" si="6">MIN(S48:S52)</f>
        <v>275400</v>
      </c>
      <c r="V47" s="5">
        <v>5.1900000000000002E-2</v>
      </c>
    </row>
    <row r="48" spans="1:22" x14ac:dyDescent="0.2">
      <c r="A48" s="16" t="s">
        <v>243</v>
      </c>
      <c r="B48" s="4">
        <v>35275</v>
      </c>
      <c r="C48" s="4">
        <v>92821</v>
      </c>
      <c r="D48" s="4">
        <v>-57546</v>
      </c>
      <c r="E48" s="4">
        <v>-7480600000</v>
      </c>
      <c r="F48" s="4">
        <f t="shared" si="4"/>
        <v>40835769258</v>
      </c>
      <c r="G48" s="4">
        <v>0</v>
      </c>
      <c r="H48" s="4">
        <v>0</v>
      </c>
      <c r="I48" s="4">
        <v>0</v>
      </c>
      <c r="J48" s="4">
        <v>217330000</v>
      </c>
      <c r="K48" s="24">
        <f t="shared" si="5"/>
        <v>-828870000</v>
      </c>
      <c r="L48" s="4">
        <v>235</v>
      </c>
      <c r="M48" s="4">
        <v>409</v>
      </c>
      <c r="N48" s="4">
        <v>27</v>
      </c>
      <c r="O48" s="4">
        <v>66</v>
      </c>
      <c r="P48" s="4">
        <v>108500</v>
      </c>
      <c r="Q48" s="4">
        <v>171600</v>
      </c>
      <c r="R48" s="5">
        <v>1.3300000000000001E-2</v>
      </c>
      <c r="S48" s="4">
        <v>298300</v>
      </c>
      <c r="T48" s="4">
        <f t="shared" si="2"/>
        <v>765350</v>
      </c>
      <c r="U48" s="4">
        <f t="shared" si="6"/>
        <v>275400</v>
      </c>
      <c r="V48" s="5">
        <v>3.5000000000000003E-2</v>
      </c>
    </row>
    <row r="49" spans="1:22" x14ac:dyDescent="0.2">
      <c r="A49" s="16" t="s">
        <v>236</v>
      </c>
      <c r="B49" s="4">
        <v>49575</v>
      </c>
      <c r="C49" s="4">
        <v>154800</v>
      </c>
      <c r="D49" s="4">
        <v>-105225</v>
      </c>
      <c r="E49" s="4">
        <v>-13375080000</v>
      </c>
      <c r="F49" s="4">
        <f t="shared" si="4"/>
        <v>48316369258</v>
      </c>
      <c r="G49" s="4">
        <v>0</v>
      </c>
      <c r="H49" s="4">
        <v>0</v>
      </c>
      <c r="I49" s="4">
        <v>0</v>
      </c>
      <c r="J49" s="4">
        <v>217330000</v>
      </c>
      <c r="K49" s="24">
        <f t="shared" si="5"/>
        <v>-1046200000</v>
      </c>
      <c r="L49" s="4">
        <v>254</v>
      </c>
      <c r="M49" s="4">
        <v>582</v>
      </c>
      <c r="N49" s="4">
        <v>25</v>
      </c>
      <c r="O49" s="4">
        <v>83</v>
      </c>
      <c r="P49" s="4">
        <v>95000</v>
      </c>
      <c r="Q49" s="4">
        <v>218200</v>
      </c>
      <c r="R49" s="5">
        <v>7.0999999999999995E-3</v>
      </c>
      <c r="S49" s="4">
        <v>707200</v>
      </c>
      <c r="T49" s="4">
        <f t="shared" si="2"/>
        <v>711590</v>
      </c>
      <c r="U49" s="4">
        <f t="shared" si="6"/>
        <v>275400</v>
      </c>
      <c r="V49" s="5">
        <v>2.1000000000000001E-2</v>
      </c>
    </row>
    <row r="50" spans="1:22" x14ac:dyDescent="0.2">
      <c r="A50" s="16" t="s">
        <v>235</v>
      </c>
      <c r="B50" s="4">
        <v>129740</v>
      </c>
      <c r="C50" s="4">
        <v>92200</v>
      </c>
      <c r="D50" s="4">
        <v>37540</v>
      </c>
      <c r="E50" s="4">
        <v>4673680000</v>
      </c>
      <c r="F50" s="4">
        <f t="shared" si="4"/>
        <v>61691449258</v>
      </c>
      <c r="G50" s="4">
        <v>62300</v>
      </c>
      <c r="H50" s="4">
        <v>0</v>
      </c>
      <c r="I50" s="4">
        <v>62300</v>
      </c>
      <c r="J50" s="4">
        <v>7816930000</v>
      </c>
      <c r="K50" s="24">
        <f t="shared" si="5"/>
        <v>-1263530000</v>
      </c>
      <c r="L50" s="4">
        <v>1147</v>
      </c>
      <c r="M50" s="4">
        <v>438</v>
      </c>
      <c r="N50" s="4">
        <v>153</v>
      </c>
      <c r="O50" s="4">
        <v>51</v>
      </c>
      <c r="P50" s="4">
        <v>656500</v>
      </c>
      <c r="Q50" s="4">
        <v>165200</v>
      </c>
      <c r="R50" s="5">
        <v>6.9699999999999998E-2</v>
      </c>
      <c r="S50" s="4">
        <v>933100</v>
      </c>
      <c r="T50" s="4">
        <f t="shared" si="2"/>
        <v>648210</v>
      </c>
      <c r="U50" s="4">
        <f t="shared" si="6"/>
        <v>275400</v>
      </c>
      <c r="V50" s="5">
        <v>6.2100000000000002E-2</v>
      </c>
    </row>
    <row r="51" spans="1:22" x14ac:dyDescent="0.2">
      <c r="A51" s="16" t="s">
        <v>234</v>
      </c>
      <c r="B51" s="4">
        <v>145200</v>
      </c>
      <c r="C51" s="4">
        <v>22400</v>
      </c>
      <c r="D51" s="4">
        <v>122800</v>
      </c>
      <c r="E51" s="4">
        <v>14593300000</v>
      </c>
      <c r="F51" s="4">
        <f t="shared" si="4"/>
        <v>57017769258</v>
      </c>
      <c r="G51" s="4">
        <v>0</v>
      </c>
      <c r="H51" s="4">
        <v>0</v>
      </c>
      <c r="I51" s="4">
        <v>0</v>
      </c>
      <c r="J51" s="4">
        <v>508870000</v>
      </c>
      <c r="K51" s="24">
        <f t="shared" si="5"/>
        <v>-9080460000</v>
      </c>
      <c r="L51" s="4">
        <v>572</v>
      </c>
      <c r="M51" s="4">
        <v>294</v>
      </c>
      <c r="N51" s="4">
        <v>124</v>
      </c>
      <c r="O51" s="4">
        <v>57</v>
      </c>
      <c r="P51" s="4">
        <v>434700</v>
      </c>
      <c r="Q51" s="4">
        <v>156400</v>
      </c>
      <c r="R51" s="5">
        <v>9.3999999999999986E-3</v>
      </c>
      <c r="S51" s="4">
        <v>608100</v>
      </c>
      <c r="T51" s="4">
        <f t="shared" si="2"/>
        <v>634770</v>
      </c>
      <c r="U51" s="4">
        <f t="shared" si="6"/>
        <v>275400</v>
      </c>
      <c r="V51" s="5">
        <v>4.9599999999999998E-2</v>
      </c>
    </row>
    <row r="52" spans="1:22" x14ac:dyDescent="0.2">
      <c r="A52" s="16" t="s">
        <v>233</v>
      </c>
      <c r="B52" s="4">
        <v>32410</v>
      </c>
      <c r="C52" s="4">
        <v>46900</v>
      </c>
      <c r="D52" s="4">
        <v>-14490</v>
      </c>
      <c r="E52" s="4">
        <v>-1704770000</v>
      </c>
      <c r="F52" s="4">
        <f t="shared" si="4"/>
        <v>42424469258</v>
      </c>
      <c r="G52" s="4">
        <v>0</v>
      </c>
      <c r="H52" s="4">
        <v>0</v>
      </c>
      <c r="I52" s="4">
        <v>0</v>
      </c>
      <c r="J52" s="4">
        <v>58390000</v>
      </c>
      <c r="K52" s="24">
        <f t="shared" si="5"/>
        <v>-9589330000</v>
      </c>
      <c r="L52" s="4">
        <v>308</v>
      </c>
      <c r="M52" s="4">
        <v>264</v>
      </c>
      <c r="N52" s="4">
        <v>61</v>
      </c>
      <c r="O52" s="4">
        <v>27</v>
      </c>
      <c r="P52" s="4">
        <v>165000</v>
      </c>
      <c r="Q52" s="4">
        <v>88800</v>
      </c>
      <c r="R52" s="5">
        <v>1.9900000000000001E-2</v>
      </c>
      <c r="S52" s="4">
        <v>275400</v>
      </c>
      <c r="T52" s="4">
        <f t="shared" si="2"/>
        <v>663630</v>
      </c>
      <c r="U52" s="4">
        <f t="shared" si="6"/>
        <v>504400</v>
      </c>
      <c r="V52" s="5">
        <v>4.0899999999999999E-2</v>
      </c>
    </row>
    <row r="53" spans="1:22" x14ac:dyDescent="0.2">
      <c r="A53" s="16" t="s">
        <v>232</v>
      </c>
      <c r="B53" s="4">
        <v>167200</v>
      </c>
      <c r="C53" s="4">
        <v>75000</v>
      </c>
      <c r="D53" s="4">
        <v>92200</v>
      </c>
      <c r="E53" s="4">
        <v>10420840000</v>
      </c>
      <c r="F53" s="4">
        <f t="shared" si="4"/>
        <v>44129239258</v>
      </c>
      <c r="G53" s="4">
        <v>0</v>
      </c>
      <c r="H53" s="4">
        <v>0</v>
      </c>
      <c r="I53" s="4">
        <v>0</v>
      </c>
      <c r="J53" s="4">
        <v>-217390000</v>
      </c>
      <c r="K53" s="24">
        <f t="shared" si="5"/>
        <v>-9647720000</v>
      </c>
      <c r="L53" s="4">
        <v>535</v>
      </c>
      <c r="M53" s="4">
        <v>1004</v>
      </c>
      <c r="N53" s="4">
        <v>106</v>
      </c>
      <c r="O53" s="4">
        <v>181</v>
      </c>
      <c r="P53" s="4">
        <v>365400</v>
      </c>
      <c r="Q53" s="4">
        <v>664700</v>
      </c>
      <c r="R53" s="5">
        <v>-2.4199999999999999E-2</v>
      </c>
      <c r="S53" s="4">
        <v>1151900</v>
      </c>
      <c r="T53" s="4">
        <f t="shared" si="2"/>
        <v>571570</v>
      </c>
      <c r="U53" s="4">
        <f t="shared" si="6"/>
        <v>504400</v>
      </c>
      <c r="V53" s="5">
        <v>7.9199999999999993E-2</v>
      </c>
    </row>
    <row r="54" spans="1:22" x14ac:dyDescent="0.2">
      <c r="A54" s="16" t="s">
        <v>231</v>
      </c>
      <c r="B54" s="4">
        <v>104600</v>
      </c>
      <c r="C54" s="4">
        <v>113894</v>
      </c>
      <c r="D54" s="4">
        <v>-9294</v>
      </c>
      <c r="E54" s="4">
        <v>-1063600000</v>
      </c>
      <c r="F54" s="4">
        <f t="shared" si="4"/>
        <v>33708399258</v>
      </c>
      <c r="G54" s="4">
        <v>0</v>
      </c>
      <c r="H54" s="4">
        <v>0</v>
      </c>
      <c r="I54" s="4">
        <v>0</v>
      </c>
      <c r="J54" s="4">
        <v>-104930000</v>
      </c>
      <c r="K54" s="24">
        <f t="shared" si="5"/>
        <v>-9430330000</v>
      </c>
      <c r="L54" s="4">
        <v>568</v>
      </c>
      <c r="M54" s="4">
        <v>672</v>
      </c>
      <c r="N54" s="4">
        <v>123</v>
      </c>
      <c r="O54" s="4">
        <v>120</v>
      </c>
      <c r="P54" s="4">
        <v>304300</v>
      </c>
      <c r="Q54" s="4">
        <v>350900</v>
      </c>
      <c r="R54" s="5">
        <v>8.6E-3</v>
      </c>
      <c r="S54" s="4">
        <v>673700</v>
      </c>
      <c r="T54" s="4">
        <f t="shared" si="2"/>
        <v>524590</v>
      </c>
      <c r="U54" s="4">
        <f t="shared" si="6"/>
        <v>169600</v>
      </c>
      <c r="V54" s="5">
        <v>3.7900000000000003E-2</v>
      </c>
    </row>
    <row r="55" spans="1:22" x14ac:dyDescent="0.2">
      <c r="A55" s="16" t="s">
        <v>230</v>
      </c>
      <c r="B55" s="4">
        <v>88400</v>
      </c>
      <c r="C55" s="4">
        <v>399600</v>
      </c>
      <c r="D55" s="4">
        <v>-311200</v>
      </c>
      <c r="E55" s="4">
        <v>-36684610000</v>
      </c>
      <c r="F55" s="4">
        <f t="shared" si="4"/>
        <v>34771999258</v>
      </c>
      <c r="G55" s="4">
        <v>0</v>
      </c>
      <c r="H55" s="4">
        <v>0</v>
      </c>
      <c r="I55" s="4">
        <v>0</v>
      </c>
      <c r="J55" s="4">
        <v>-48790000</v>
      </c>
      <c r="K55" s="24">
        <f t="shared" si="5"/>
        <v>-9325400000</v>
      </c>
      <c r="L55" s="4">
        <v>568</v>
      </c>
      <c r="M55" s="4">
        <v>857</v>
      </c>
      <c r="N55" s="4">
        <v>127</v>
      </c>
      <c r="O55" s="4">
        <v>130</v>
      </c>
      <c r="P55" s="4">
        <v>403100</v>
      </c>
      <c r="Q55" s="4">
        <v>438800</v>
      </c>
      <c r="R55" s="5">
        <v>-1.78E-2</v>
      </c>
      <c r="S55" s="4">
        <v>885100</v>
      </c>
      <c r="T55" s="4">
        <f t="shared" si="2"/>
        <v>590730</v>
      </c>
      <c r="U55" s="4">
        <f t="shared" si="6"/>
        <v>169600</v>
      </c>
      <c r="V55" s="5">
        <v>4.1200000000000001E-2</v>
      </c>
    </row>
    <row r="56" spans="1:22" x14ac:dyDescent="0.2">
      <c r="A56" s="16" t="s">
        <v>229</v>
      </c>
      <c r="B56" s="4">
        <v>93200</v>
      </c>
      <c r="C56" s="4">
        <v>60400</v>
      </c>
      <c r="D56" s="4">
        <v>32800</v>
      </c>
      <c r="E56" s="4">
        <v>3935520000</v>
      </c>
      <c r="F56" s="4">
        <f t="shared" si="4"/>
        <v>71456609258</v>
      </c>
      <c r="G56" s="4">
        <v>0</v>
      </c>
      <c r="H56" s="4">
        <v>0</v>
      </c>
      <c r="I56" s="4">
        <v>0</v>
      </c>
      <c r="J56" s="4">
        <v>-48790000</v>
      </c>
      <c r="K56" s="24">
        <f t="shared" si="5"/>
        <v>-9276610000</v>
      </c>
      <c r="L56" s="4">
        <v>528</v>
      </c>
      <c r="M56" s="4">
        <v>556</v>
      </c>
      <c r="N56" s="4">
        <v>66</v>
      </c>
      <c r="O56" s="4">
        <v>74</v>
      </c>
      <c r="P56" s="4">
        <v>233300</v>
      </c>
      <c r="Q56" s="4">
        <v>257300</v>
      </c>
      <c r="R56" s="5">
        <v>1.4499999999999999E-2</v>
      </c>
      <c r="S56" s="4">
        <v>504400</v>
      </c>
      <c r="T56" s="4">
        <f t="shared" si="2"/>
        <v>563700</v>
      </c>
      <c r="U56" s="4">
        <f t="shared" si="6"/>
        <v>169600</v>
      </c>
      <c r="V56" s="5">
        <v>4.3099999999999999E-2</v>
      </c>
    </row>
    <row r="57" spans="1:22" x14ac:dyDescent="0.2">
      <c r="A57" s="16" t="s">
        <v>228</v>
      </c>
      <c r="B57" s="4">
        <v>144700</v>
      </c>
      <c r="C57" s="4">
        <v>106800</v>
      </c>
      <c r="D57" s="4">
        <v>37900</v>
      </c>
      <c r="E57" s="4">
        <v>4591330000</v>
      </c>
      <c r="F57" s="4">
        <f t="shared" si="4"/>
        <v>67521089258</v>
      </c>
      <c r="K57" s="24">
        <f t="shared" si="5"/>
        <v>-9227820000</v>
      </c>
      <c r="L57" s="4">
        <v>672</v>
      </c>
      <c r="M57" s="4">
        <v>875</v>
      </c>
      <c r="N57" s="4">
        <v>176</v>
      </c>
      <c r="O57" s="4">
        <v>151</v>
      </c>
      <c r="P57" s="4">
        <v>489600</v>
      </c>
      <c r="Q57" s="4">
        <v>504000</v>
      </c>
      <c r="R57" s="5">
        <v>4.8099999999999997E-2</v>
      </c>
      <c r="S57" s="4">
        <v>1037600</v>
      </c>
      <c r="T57" s="4">
        <f t="shared" si="2"/>
        <v>482390</v>
      </c>
      <c r="U57" s="4">
        <f t="shared" si="6"/>
        <v>169600</v>
      </c>
      <c r="V57" s="5">
        <v>4.58E-2</v>
      </c>
    </row>
    <row r="58" spans="1:22" x14ac:dyDescent="0.2">
      <c r="A58" s="16" t="s">
        <v>227</v>
      </c>
      <c r="B58" s="4">
        <v>14600</v>
      </c>
      <c r="C58" s="4">
        <v>165103</v>
      </c>
      <c r="D58" s="4">
        <v>-150503</v>
      </c>
      <c r="E58" s="4">
        <v>-16912200000</v>
      </c>
      <c r="F58" s="4">
        <f t="shared" si="4"/>
        <v>62929759258</v>
      </c>
      <c r="G58" s="4">
        <v>0</v>
      </c>
      <c r="H58" s="4">
        <v>0</v>
      </c>
      <c r="I58" s="4">
        <v>0</v>
      </c>
      <c r="J58" s="4">
        <v>45000000</v>
      </c>
      <c r="K58" s="24">
        <f t="shared" si="5"/>
        <v>-9227820000</v>
      </c>
      <c r="L58" s="4">
        <v>452</v>
      </c>
      <c r="M58" s="4">
        <v>669</v>
      </c>
      <c r="N58" s="4">
        <v>86</v>
      </c>
      <c r="O58" s="4">
        <v>146</v>
      </c>
      <c r="P58" s="4">
        <v>226100</v>
      </c>
      <c r="Q58" s="4">
        <v>565700</v>
      </c>
      <c r="R58" s="5">
        <v>6.9400000000000003E-2</v>
      </c>
      <c r="S58" s="4">
        <v>877000</v>
      </c>
      <c r="T58" s="4">
        <f t="shared" si="2"/>
        <v>453080</v>
      </c>
      <c r="U58" s="4">
        <f t="shared" si="6"/>
        <v>169600</v>
      </c>
      <c r="V58" s="5">
        <v>5.8700000000000002E-2</v>
      </c>
    </row>
    <row r="59" spans="1:22" x14ac:dyDescent="0.2">
      <c r="A59" s="16" t="s">
        <v>226</v>
      </c>
      <c r="B59" s="4">
        <v>3600</v>
      </c>
      <c r="C59" s="4">
        <v>5107</v>
      </c>
      <c r="D59" s="4">
        <v>-1507</v>
      </c>
      <c r="E59" s="4">
        <v>-159200000</v>
      </c>
      <c r="F59" s="4">
        <f t="shared" si="4"/>
        <v>79841959258</v>
      </c>
      <c r="K59" s="24">
        <f t="shared" si="5"/>
        <v>-9272820000</v>
      </c>
      <c r="L59" s="4">
        <v>152</v>
      </c>
      <c r="M59" s="4">
        <v>289</v>
      </c>
      <c r="N59" s="4">
        <v>12</v>
      </c>
      <c r="O59" s="4">
        <v>37</v>
      </c>
      <c r="P59" s="4">
        <v>51600</v>
      </c>
      <c r="Q59" s="4">
        <v>115000</v>
      </c>
      <c r="R59" s="5">
        <v>-1.04E-2</v>
      </c>
      <c r="S59" s="4">
        <v>169600</v>
      </c>
      <c r="T59" s="4">
        <f t="shared" si="2"/>
        <v>466980</v>
      </c>
      <c r="U59" s="4">
        <f t="shared" si="6"/>
        <v>203900</v>
      </c>
      <c r="V59" s="5">
        <v>2.3300000000000001E-2</v>
      </c>
    </row>
    <row r="60" spans="1:22" x14ac:dyDescent="0.2">
      <c r="A60" s="16" t="s">
        <v>225</v>
      </c>
      <c r="B60" s="4">
        <v>10600</v>
      </c>
      <c r="C60" s="4">
        <v>52013</v>
      </c>
      <c r="D60" s="4">
        <v>-41413</v>
      </c>
      <c r="E60" s="4">
        <v>-4364540000</v>
      </c>
      <c r="F60" s="4">
        <f t="shared" si="4"/>
        <v>80001159258</v>
      </c>
      <c r="G60" s="4">
        <v>0</v>
      </c>
      <c r="H60" s="4">
        <v>0</v>
      </c>
      <c r="I60" s="4">
        <v>0</v>
      </c>
      <c r="J60" s="4">
        <v>-200590000</v>
      </c>
      <c r="K60" s="24">
        <f t="shared" si="5"/>
        <v>-9272820000</v>
      </c>
      <c r="L60" s="4">
        <v>348</v>
      </c>
      <c r="M60" s="4">
        <v>196</v>
      </c>
      <c r="N60" s="4">
        <v>51</v>
      </c>
      <c r="O60" s="4">
        <v>31</v>
      </c>
      <c r="P60" s="4">
        <v>182500</v>
      </c>
      <c r="Q60" s="4">
        <v>113000</v>
      </c>
      <c r="R60" s="5">
        <v>2.2200000000000001E-2</v>
      </c>
      <c r="S60" s="4">
        <v>299300</v>
      </c>
      <c r="T60" s="4">
        <f t="shared" si="2"/>
        <v>542270</v>
      </c>
      <c r="U60" s="4">
        <f t="shared" si="6"/>
        <v>203900</v>
      </c>
      <c r="V60" s="5">
        <v>2.7200000000000002E-2</v>
      </c>
    </row>
    <row r="61" spans="1:22" x14ac:dyDescent="0.2">
      <c r="A61" s="16" t="s">
        <v>224</v>
      </c>
      <c r="B61" s="4">
        <v>122820</v>
      </c>
      <c r="C61" s="4">
        <v>117310</v>
      </c>
      <c r="D61" s="4">
        <v>5510</v>
      </c>
      <c r="E61" s="4">
        <v>545410000</v>
      </c>
      <c r="F61" s="4">
        <f t="shared" si="4"/>
        <v>84365699258</v>
      </c>
      <c r="G61" s="4">
        <v>0</v>
      </c>
      <c r="H61" s="4">
        <v>0</v>
      </c>
      <c r="I61" s="4">
        <v>0</v>
      </c>
      <c r="J61" s="4">
        <v>-10810540000</v>
      </c>
      <c r="K61" s="24">
        <f t="shared" si="5"/>
        <v>-9072230000</v>
      </c>
      <c r="L61" s="4">
        <v>403</v>
      </c>
      <c r="M61" s="4">
        <v>754</v>
      </c>
      <c r="N61" s="4">
        <v>43</v>
      </c>
      <c r="O61" s="4">
        <v>46</v>
      </c>
      <c r="P61" s="4">
        <v>180100</v>
      </c>
      <c r="Q61" s="4">
        <v>235500</v>
      </c>
      <c r="R61" s="5">
        <v>0</v>
      </c>
      <c r="S61" s="4">
        <v>473700</v>
      </c>
      <c r="T61" s="4">
        <f t="shared" si="2"/>
        <v>519610</v>
      </c>
      <c r="U61" s="4">
        <f t="shared" si="6"/>
        <v>203900</v>
      </c>
      <c r="V61" s="5">
        <v>4.2699999999999995E-2</v>
      </c>
    </row>
    <row r="62" spans="1:22" x14ac:dyDescent="0.2">
      <c r="A62" s="16" t="s">
        <v>223</v>
      </c>
      <c r="B62" s="4">
        <v>14400</v>
      </c>
      <c r="C62" s="4">
        <v>98000</v>
      </c>
      <c r="D62" s="4">
        <v>-83600</v>
      </c>
      <c r="E62" s="4">
        <v>-8695450000</v>
      </c>
      <c r="F62" s="4">
        <f t="shared" si="4"/>
        <v>83820289258</v>
      </c>
      <c r="G62" s="4">
        <v>0</v>
      </c>
      <c r="H62" s="4">
        <v>0</v>
      </c>
      <c r="I62" s="4">
        <v>0</v>
      </c>
      <c r="J62" s="4">
        <v>62040000</v>
      </c>
      <c r="K62" s="24">
        <f t="shared" si="5"/>
        <v>1738310000</v>
      </c>
      <c r="L62" s="4">
        <v>184</v>
      </c>
      <c r="M62" s="4">
        <v>389</v>
      </c>
      <c r="N62" s="4">
        <v>26</v>
      </c>
      <c r="O62" s="4">
        <v>40</v>
      </c>
      <c r="P62" s="4">
        <v>86600</v>
      </c>
      <c r="Q62" s="4">
        <v>150500</v>
      </c>
      <c r="R62" s="5">
        <v>-8.9999999999999998E-4</v>
      </c>
      <c r="S62" s="4">
        <v>564000</v>
      </c>
      <c r="T62" s="4">
        <f t="shared" si="2"/>
        <v>483880</v>
      </c>
      <c r="U62" s="4">
        <f t="shared" si="6"/>
        <v>203900</v>
      </c>
      <c r="V62" s="5">
        <v>1.8200000000000001E-2</v>
      </c>
    </row>
    <row r="63" spans="1:22" x14ac:dyDescent="0.2">
      <c r="A63" s="16" t="s">
        <v>222</v>
      </c>
      <c r="B63" s="4">
        <v>13200</v>
      </c>
      <c r="C63" s="4">
        <v>19820</v>
      </c>
      <c r="D63" s="4">
        <v>-6620</v>
      </c>
      <c r="E63" s="4">
        <v>-686530000</v>
      </c>
      <c r="F63" s="4">
        <f t="shared" si="4"/>
        <v>92515739258</v>
      </c>
      <c r="G63" s="4">
        <v>0</v>
      </c>
      <c r="H63" s="4">
        <v>0</v>
      </c>
      <c r="I63" s="4">
        <v>0</v>
      </c>
      <c r="J63" s="4">
        <v>-218610000</v>
      </c>
      <c r="K63" s="24">
        <f t="shared" si="5"/>
        <v>1676270000</v>
      </c>
      <c r="L63" s="4">
        <v>195</v>
      </c>
      <c r="M63" s="4">
        <v>314</v>
      </c>
      <c r="N63" s="4">
        <v>19</v>
      </c>
      <c r="O63" s="4">
        <v>32</v>
      </c>
      <c r="P63" s="4">
        <v>74300</v>
      </c>
      <c r="Q63" s="4">
        <v>147200</v>
      </c>
      <c r="R63" s="5">
        <v>-8.6E-3</v>
      </c>
      <c r="S63" s="4">
        <v>231300</v>
      </c>
      <c r="T63" s="4">
        <f t="shared" si="2"/>
        <v>477840</v>
      </c>
      <c r="U63" s="4">
        <f t="shared" si="6"/>
        <v>203900</v>
      </c>
      <c r="V63" s="5">
        <v>1.52E-2</v>
      </c>
    </row>
    <row r="64" spans="1:22" x14ac:dyDescent="0.2">
      <c r="A64" s="16" t="s">
        <v>221</v>
      </c>
      <c r="B64" s="4">
        <v>4420</v>
      </c>
      <c r="C64" s="4">
        <v>49600</v>
      </c>
      <c r="D64" s="4">
        <v>-45180</v>
      </c>
      <c r="E64" s="4">
        <v>-4737220000</v>
      </c>
      <c r="F64" s="4">
        <f t="shared" si="4"/>
        <v>93202269258</v>
      </c>
      <c r="G64" s="4">
        <v>0</v>
      </c>
      <c r="H64" s="4">
        <v>0</v>
      </c>
      <c r="I64" s="4">
        <v>0</v>
      </c>
      <c r="J64" s="4">
        <v>-293920000</v>
      </c>
      <c r="K64" s="24">
        <f t="shared" si="5"/>
        <v>1894880000</v>
      </c>
      <c r="L64" s="4">
        <v>168</v>
      </c>
      <c r="M64" s="4">
        <v>332</v>
      </c>
      <c r="N64" s="4">
        <v>22</v>
      </c>
      <c r="O64" s="4">
        <v>43</v>
      </c>
      <c r="P64" s="4">
        <v>67400</v>
      </c>
      <c r="Q64" s="4">
        <v>127100</v>
      </c>
      <c r="R64" s="5">
        <v>0</v>
      </c>
      <c r="S64" s="4">
        <v>203900</v>
      </c>
      <c r="T64" s="4">
        <f t="shared" si="2"/>
        <v>483220</v>
      </c>
      <c r="U64" s="4">
        <f t="shared" si="6"/>
        <v>224500</v>
      </c>
      <c r="V64" s="5">
        <v>1.89E-2</v>
      </c>
    </row>
    <row r="65" spans="1:22" x14ac:dyDescent="0.2">
      <c r="A65" s="16" t="s">
        <v>220</v>
      </c>
      <c r="B65" s="4">
        <v>26750</v>
      </c>
      <c r="C65" s="4">
        <v>39624</v>
      </c>
      <c r="D65" s="4">
        <v>-12874</v>
      </c>
      <c r="E65" s="4">
        <v>-1387390000</v>
      </c>
      <c r="F65" s="4">
        <f t="shared" si="4"/>
        <v>97939489258</v>
      </c>
      <c r="G65" s="4">
        <v>0</v>
      </c>
      <c r="H65" s="4">
        <v>0</v>
      </c>
      <c r="I65" s="4">
        <v>0</v>
      </c>
      <c r="J65" s="4">
        <v>-143400000</v>
      </c>
      <c r="K65" s="24">
        <f t="shared" si="5"/>
        <v>2188800000</v>
      </c>
      <c r="L65" s="4">
        <v>269</v>
      </c>
      <c r="M65" s="4">
        <v>248</v>
      </c>
      <c r="N65" s="4">
        <v>57</v>
      </c>
      <c r="O65" s="4">
        <v>47</v>
      </c>
      <c r="P65" s="4">
        <v>163300</v>
      </c>
      <c r="Q65" s="4">
        <v>123300</v>
      </c>
      <c r="R65" s="5">
        <v>2.4399999999999998E-2</v>
      </c>
      <c r="S65" s="4">
        <v>1546500</v>
      </c>
      <c r="T65" s="4">
        <f t="shared" si="2"/>
        <v>343220</v>
      </c>
      <c r="U65" s="4">
        <f t="shared" si="6"/>
        <v>224500</v>
      </c>
      <c r="V65" s="5">
        <v>3.8699999999999998E-2</v>
      </c>
    </row>
    <row r="66" spans="1:22" x14ac:dyDescent="0.2">
      <c r="A66" s="16" t="s">
        <v>219</v>
      </c>
      <c r="B66" s="4">
        <v>12400</v>
      </c>
      <c r="C66" s="4">
        <v>18510</v>
      </c>
      <c r="D66" s="4">
        <v>-6110</v>
      </c>
      <c r="E66" s="4">
        <v>-626890000</v>
      </c>
      <c r="F66" s="4">
        <f t="shared" si="4"/>
        <v>99326879258</v>
      </c>
      <c r="G66" s="4">
        <v>0</v>
      </c>
      <c r="H66" s="4">
        <v>0</v>
      </c>
      <c r="I66" s="4">
        <v>0</v>
      </c>
      <c r="J66" s="4">
        <v>-155990000</v>
      </c>
      <c r="K66" s="24">
        <f t="shared" si="5"/>
        <v>2332200000</v>
      </c>
      <c r="L66" s="4">
        <v>207</v>
      </c>
      <c r="M66" s="4">
        <v>220</v>
      </c>
      <c r="N66" s="4">
        <v>39</v>
      </c>
      <c r="O66" s="4">
        <v>34</v>
      </c>
      <c r="P66" s="4">
        <v>117500</v>
      </c>
      <c r="Q66" s="4">
        <v>116400</v>
      </c>
      <c r="R66" s="5">
        <v>3.0000000000000001E-3</v>
      </c>
      <c r="S66" s="4">
        <v>234100</v>
      </c>
      <c r="T66" s="4">
        <f t="shared" si="2"/>
        <v>338960</v>
      </c>
      <c r="U66" s="4">
        <f t="shared" si="6"/>
        <v>224500</v>
      </c>
      <c r="V66" s="5">
        <v>3.0800000000000001E-2</v>
      </c>
    </row>
    <row r="67" spans="1:22" x14ac:dyDescent="0.2">
      <c r="A67" s="16" t="s">
        <v>218</v>
      </c>
      <c r="B67" s="4">
        <v>26200</v>
      </c>
      <c r="C67" s="4">
        <v>64600</v>
      </c>
      <c r="D67" s="4">
        <v>-38400</v>
      </c>
      <c r="E67" s="4">
        <v>-3964160000</v>
      </c>
      <c r="F67" s="4">
        <f t="shared" si="4"/>
        <v>99953769258</v>
      </c>
      <c r="G67" s="4">
        <v>0</v>
      </c>
      <c r="H67" s="4">
        <v>0</v>
      </c>
      <c r="I67" s="4">
        <v>0</v>
      </c>
      <c r="J67" s="4">
        <v>-155990000</v>
      </c>
      <c r="K67" s="24">
        <f t="shared" si="5"/>
        <v>2488190000</v>
      </c>
      <c r="L67" s="4">
        <v>202</v>
      </c>
      <c r="M67" s="4">
        <v>367</v>
      </c>
      <c r="N67" s="4">
        <v>25</v>
      </c>
      <c r="O67" s="4">
        <v>35</v>
      </c>
      <c r="P67" s="4">
        <v>87700</v>
      </c>
      <c r="Q67" s="4">
        <v>134100</v>
      </c>
      <c r="R67" s="5">
        <v>1E-3</v>
      </c>
      <c r="S67" s="4">
        <v>224500</v>
      </c>
      <c r="T67" s="4">
        <f t="shared" si="2"/>
        <v>332010</v>
      </c>
      <c r="U67" s="4">
        <f t="shared" si="6"/>
        <v>206700</v>
      </c>
      <c r="V67" s="5">
        <v>2.3099999999999999E-2</v>
      </c>
    </row>
    <row r="68" spans="1:22" x14ac:dyDescent="0.2">
      <c r="A68" s="16" t="s">
        <v>217</v>
      </c>
      <c r="B68" s="4">
        <v>121800</v>
      </c>
      <c r="C68" s="4">
        <v>12900</v>
      </c>
      <c r="D68" s="4">
        <v>108900</v>
      </c>
      <c r="E68" s="4">
        <v>10990240000</v>
      </c>
      <c r="F68" s="4">
        <f t="shared" si="4"/>
        <v>103917929258</v>
      </c>
      <c r="G68" s="4">
        <v>0</v>
      </c>
      <c r="H68" s="4">
        <v>0</v>
      </c>
      <c r="I68" s="4">
        <v>0</v>
      </c>
      <c r="J68" s="4">
        <v>-373110000</v>
      </c>
      <c r="K68" s="24">
        <f t="shared" si="5"/>
        <v>2644180000</v>
      </c>
      <c r="L68" s="4">
        <v>822</v>
      </c>
      <c r="M68" s="4">
        <v>295</v>
      </c>
      <c r="N68" s="4">
        <v>103</v>
      </c>
      <c r="O68" s="4">
        <v>49</v>
      </c>
      <c r="P68" s="4">
        <v>377000</v>
      </c>
      <c r="Q68" s="4">
        <v>179900</v>
      </c>
      <c r="R68" s="5">
        <v>3.9800000000000002E-2</v>
      </c>
      <c r="S68" s="4">
        <v>583900</v>
      </c>
      <c r="T68" s="4">
        <f t="shared" si="2"/>
        <v>345090</v>
      </c>
      <c r="U68" s="4">
        <f t="shared" si="6"/>
        <v>170900</v>
      </c>
      <c r="V68" s="5">
        <v>5.5899999999999998E-2</v>
      </c>
    </row>
    <row r="69" spans="1:22" x14ac:dyDescent="0.2">
      <c r="A69" s="16" t="s">
        <v>216</v>
      </c>
      <c r="B69" s="4">
        <v>27200</v>
      </c>
      <c r="C69" s="4">
        <v>16200</v>
      </c>
      <c r="D69" s="4">
        <v>11000</v>
      </c>
      <c r="E69" s="4">
        <v>1109830000</v>
      </c>
      <c r="F69" s="4">
        <f t="shared" si="4"/>
        <v>92927689258</v>
      </c>
      <c r="G69" s="4">
        <v>0</v>
      </c>
      <c r="H69" s="4">
        <v>0</v>
      </c>
      <c r="I69" s="4">
        <v>0</v>
      </c>
      <c r="J69" s="4">
        <v>255440000</v>
      </c>
      <c r="K69" s="24">
        <f t="shared" si="5"/>
        <v>3017290000</v>
      </c>
      <c r="L69" s="4">
        <v>167</v>
      </c>
      <c r="M69" s="4">
        <v>356</v>
      </c>
      <c r="N69" s="4">
        <v>25</v>
      </c>
      <c r="O69" s="4">
        <v>25</v>
      </c>
      <c r="P69" s="4">
        <v>100400</v>
      </c>
      <c r="Q69" s="4">
        <v>197200</v>
      </c>
      <c r="R69" s="5">
        <v>-1.1200000000000002E-2</v>
      </c>
      <c r="S69" s="4">
        <v>308600</v>
      </c>
      <c r="T69" s="4">
        <f t="shared" si="2"/>
        <v>339620</v>
      </c>
      <c r="U69" s="4">
        <f t="shared" si="6"/>
        <v>170900</v>
      </c>
      <c r="V69" s="5">
        <v>2.7000000000000003E-2</v>
      </c>
    </row>
    <row r="70" spans="1:22" x14ac:dyDescent="0.2">
      <c r="A70" s="16" t="s">
        <v>215</v>
      </c>
      <c r="B70" s="4">
        <v>92200</v>
      </c>
      <c r="C70" s="4">
        <v>1900</v>
      </c>
      <c r="D70" s="4">
        <v>90300</v>
      </c>
      <c r="E70" s="4">
        <v>8809040000</v>
      </c>
      <c r="F70" s="4">
        <f t="shared" si="4"/>
        <v>91817859258</v>
      </c>
      <c r="G70" s="4">
        <v>0</v>
      </c>
      <c r="H70" s="4">
        <v>0</v>
      </c>
      <c r="I70" s="4">
        <v>0</v>
      </c>
      <c r="J70" s="4">
        <v>-145710000</v>
      </c>
      <c r="K70" s="24">
        <f t="shared" si="5"/>
        <v>2761850000</v>
      </c>
      <c r="L70" s="4">
        <v>433</v>
      </c>
      <c r="M70" s="4">
        <v>235</v>
      </c>
      <c r="N70" s="4">
        <v>65</v>
      </c>
      <c r="O70" s="4">
        <v>12</v>
      </c>
      <c r="P70" s="4">
        <v>256900</v>
      </c>
      <c r="Q70" s="4">
        <v>104000</v>
      </c>
      <c r="R70" s="5">
        <v>3.44E-2</v>
      </c>
      <c r="S70" s="4">
        <v>1052200</v>
      </c>
      <c r="T70" s="4">
        <f t="shared" si="2"/>
        <v>306460</v>
      </c>
      <c r="U70" s="4">
        <f t="shared" si="6"/>
        <v>146500</v>
      </c>
      <c r="V70" s="5">
        <v>3.4300000000000004E-2</v>
      </c>
    </row>
    <row r="71" spans="1:22" x14ac:dyDescent="0.2">
      <c r="A71" s="16" t="s">
        <v>214</v>
      </c>
      <c r="B71" s="4">
        <v>6700</v>
      </c>
      <c r="C71" s="4">
        <v>41000</v>
      </c>
      <c r="D71" s="4">
        <v>-34300</v>
      </c>
      <c r="E71" s="4">
        <v>-3288390000</v>
      </c>
      <c r="F71" s="4">
        <f t="shared" si="4"/>
        <v>83008819258</v>
      </c>
      <c r="G71" s="4">
        <v>0</v>
      </c>
      <c r="H71" s="4">
        <v>0</v>
      </c>
      <c r="I71" s="4">
        <v>0</v>
      </c>
      <c r="J71" s="4">
        <v>86310000</v>
      </c>
      <c r="K71" s="24">
        <f t="shared" si="5"/>
        <v>2907560000</v>
      </c>
      <c r="L71" s="4">
        <v>181</v>
      </c>
      <c r="M71" s="4">
        <v>462</v>
      </c>
      <c r="N71" s="4">
        <v>3</v>
      </c>
      <c r="O71" s="4">
        <v>27</v>
      </c>
      <c r="P71" s="4">
        <v>52600</v>
      </c>
      <c r="Q71" s="4">
        <v>194300</v>
      </c>
      <c r="R71" s="5">
        <v>-1.04E-2</v>
      </c>
      <c r="S71" s="4">
        <v>247100</v>
      </c>
      <c r="T71" s="4">
        <f t="shared" si="2"/>
        <v>304700</v>
      </c>
      <c r="U71" s="4">
        <f t="shared" si="6"/>
        <v>146500</v>
      </c>
      <c r="V71" s="5">
        <v>1.7600000000000001E-2</v>
      </c>
    </row>
    <row r="72" spans="1:22" x14ac:dyDescent="0.2">
      <c r="A72" s="16" t="s">
        <v>213</v>
      </c>
      <c r="B72" s="4">
        <v>7300</v>
      </c>
      <c r="C72" s="4">
        <v>30700</v>
      </c>
      <c r="D72" s="4">
        <v>-23400</v>
      </c>
      <c r="E72" s="4">
        <v>-2258260000</v>
      </c>
      <c r="F72" s="4">
        <f t="shared" si="4"/>
        <v>86297209258</v>
      </c>
      <c r="G72" s="4">
        <v>0</v>
      </c>
      <c r="H72" s="4">
        <v>0</v>
      </c>
      <c r="I72" s="4">
        <v>0</v>
      </c>
      <c r="J72" s="4">
        <v>-3831560000</v>
      </c>
      <c r="K72" s="24">
        <f t="shared" si="5"/>
        <v>2821250000</v>
      </c>
      <c r="L72" s="4">
        <v>158</v>
      </c>
      <c r="M72" s="4">
        <v>302</v>
      </c>
      <c r="N72" s="4">
        <v>6</v>
      </c>
      <c r="O72" s="4">
        <v>14</v>
      </c>
      <c r="P72" s="4">
        <v>53500</v>
      </c>
      <c r="Q72" s="4">
        <v>105200</v>
      </c>
      <c r="R72" s="5">
        <v>-5.1000000000000004E-3</v>
      </c>
      <c r="S72" s="4">
        <v>206700</v>
      </c>
      <c r="T72" s="4">
        <f t="shared" si="2"/>
        <v>296990</v>
      </c>
      <c r="U72" s="4">
        <f t="shared" si="6"/>
        <v>146500</v>
      </c>
      <c r="V72" s="5">
        <v>1.8500000000000003E-2</v>
      </c>
    </row>
    <row r="73" spans="1:22" x14ac:dyDescent="0.2">
      <c r="A73" s="16" t="s">
        <v>212</v>
      </c>
      <c r="B73" s="4">
        <v>48924</v>
      </c>
      <c r="C73" s="4">
        <v>33700</v>
      </c>
      <c r="D73" s="4">
        <v>15224</v>
      </c>
      <c r="E73" s="4">
        <v>1484190000</v>
      </c>
      <c r="F73" s="4">
        <f t="shared" si="4"/>
        <v>88555469258</v>
      </c>
      <c r="G73" s="4">
        <v>0</v>
      </c>
      <c r="H73" s="4">
        <v>0</v>
      </c>
      <c r="I73" s="4">
        <v>0</v>
      </c>
      <c r="J73" s="4">
        <v>67640000</v>
      </c>
      <c r="K73" s="24">
        <f t="shared" si="5"/>
        <v>6652810000</v>
      </c>
      <c r="L73" s="4">
        <v>351</v>
      </c>
      <c r="M73" s="4">
        <v>191</v>
      </c>
      <c r="N73" s="4">
        <v>5</v>
      </c>
      <c r="O73" s="4">
        <v>13</v>
      </c>
      <c r="P73" s="4">
        <v>77800</v>
      </c>
      <c r="Q73" s="4">
        <v>75200</v>
      </c>
      <c r="R73" s="5">
        <v>3.0999999999999999E-3</v>
      </c>
      <c r="S73" s="4">
        <v>170900</v>
      </c>
      <c r="T73" s="4">
        <f t="shared" si="2"/>
        <v>290300</v>
      </c>
      <c r="U73" s="4">
        <f t="shared" si="6"/>
        <v>146500</v>
      </c>
      <c r="V73" s="5">
        <v>1.1299999999999999E-2</v>
      </c>
    </row>
    <row r="74" spans="1:22" x14ac:dyDescent="0.2">
      <c r="A74" s="16" t="s">
        <v>211</v>
      </c>
      <c r="B74" s="4">
        <v>116600</v>
      </c>
      <c r="C74" s="4">
        <v>36548</v>
      </c>
      <c r="D74" s="4">
        <v>80052</v>
      </c>
      <c r="E74" s="4">
        <v>7749480000</v>
      </c>
      <c r="F74" s="4">
        <f t="shared" ref="F74:F79" si="7">E74+F75</f>
        <v>87071279258</v>
      </c>
      <c r="G74" s="4">
        <v>0</v>
      </c>
      <c r="H74" s="4">
        <v>0</v>
      </c>
      <c r="I74" s="4">
        <v>0</v>
      </c>
      <c r="J74" s="4">
        <v>57110000</v>
      </c>
      <c r="K74" s="24">
        <f t="shared" ref="K74:K79" si="8">K75+J74</f>
        <v>6585170000</v>
      </c>
      <c r="L74" s="4">
        <v>502</v>
      </c>
      <c r="M74" s="4">
        <v>179</v>
      </c>
      <c r="N74" s="4">
        <v>24</v>
      </c>
      <c r="O74" s="4">
        <v>6</v>
      </c>
      <c r="P74" s="4">
        <v>182900</v>
      </c>
      <c r="Q74" s="4">
        <v>59800</v>
      </c>
      <c r="R74" s="5">
        <v>1.5700000000000002E-2</v>
      </c>
      <c r="S74" s="4">
        <v>257700</v>
      </c>
      <c r="T74" s="4">
        <f t="shared" ref="T74:T79" si="9">AVERAGE(S75:S84)</f>
        <v>357230</v>
      </c>
      <c r="U74" s="4">
        <f t="shared" ref="U74:U79" si="10">MIN(S75:S79)</f>
        <v>146500</v>
      </c>
      <c r="V74" s="5">
        <v>2.3700000000000002E-2</v>
      </c>
    </row>
    <row r="75" spans="1:22" x14ac:dyDescent="0.2">
      <c r="A75" s="16" t="s">
        <v>210</v>
      </c>
      <c r="B75" s="4">
        <v>5500</v>
      </c>
      <c r="C75" s="4">
        <v>32200</v>
      </c>
      <c r="D75" s="4">
        <v>-26700</v>
      </c>
      <c r="E75" s="4">
        <v>-2565560000</v>
      </c>
      <c r="F75" s="4">
        <f t="shared" si="7"/>
        <v>79321799258</v>
      </c>
      <c r="G75" s="4">
        <v>0</v>
      </c>
      <c r="H75" s="4">
        <v>0</v>
      </c>
      <c r="I75" s="4">
        <v>0</v>
      </c>
      <c r="J75" s="4">
        <v>57110000</v>
      </c>
      <c r="K75" s="24">
        <f t="shared" si="8"/>
        <v>6528060000</v>
      </c>
      <c r="L75" s="4">
        <v>100</v>
      </c>
      <c r="M75" s="4">
        <v>241</v>
      </c>
      <c r="N75" s="4">
        <v>3</v>
      </c>
      <c r="O75" s="4">
        <v>13</v>
      </c>
      <c r="P75" s="4">
        <v>34900</v>
      </c>
      <c r="Q75" s="4">
        <v>92900</v>
      </c>
      <c r="R75" s="5">
        <v>-8.3000000000000001E-3</v>
      </c>
      <c r="S75" s="4">
        <v>146500</v>
      </c>
      <c r="T75" s="4">
        <f t="shared" si="9"/>
        <v>397340</v>
      </c>
      <c r="U75" s="4">
        <f t="shared" si="10"/>
        <v>155000</v>
      </c>
      <c r="V75" s="5">
        <v>1.8600000000000002E-2</v>
      </c>
    </row>
    <row r="76" spans="1:22" x14ac:dyDescent="0.2">
      <c r="A76" s="16" t="s">
        <v>208</v>
      </c>
      <c r="B76" s="4">
        <v>5100</v>
      </c>
      <c r="C76" s="4">
        <v>33700</v>
      </c>
      <c r="D76" s="4">
        <v>-28600</v>
      </c>
      <c r="E76" s="4">
        <v>-2770680000</v>
      </c>
      <c r="F76" s="4">
        <f t="shared" si="7"/>
        <v>81887359258</v>
      </c>
      <c r="G76" s="4">
        <v>0</v>
      </c>
      <c r="H76" s="4">
        <v>0</v>
      </c>
      <c r="I76" s="4">
        <v>0</v>
      </c>
      <c r="J76" s="4">
        <v>-1853900000</v>
      </c>
      <c r="K76" s="24">
        <f t="shared" si="8"/>
        <v>6470950000</v>
      </c>
      <c r="L76" s="4">
        <v>83</v>
      </c>
      <c r="M76" s="4">
        <v>155</v>
      </c>
      <c r="N76" s="4">
        <v>9</v>
      </c>
      <c r="O76" s="4">
        <v>30</v>
      </c>
      <c r="P76" s="4">
        <v>52700</v>
      </c>
      <c r="Q76" s="4">
        <v>106600</v>
      </c>
      <c r="R76" s="5">
        <v>1.1000000000000001E-3</v>
      </c>
      <c r="S76" s="4">
        <v>191500</v>
      </c>
      <c r="T76" s="4">
        <f t="shared" si="9"/>
        <v>394540</v>
      </c>
      <c r="U76" s="4">
        <f t="shared" si="10"/>
        <v>155000</v>
      </c>
      <c r="V76" s="5">
        <v>1.54E-2</v>
      </c>
    </row>
    <row r="77" spans="1:22" x14ac:dyDescent="0.2">
      <c r="A77" s="16" t="s">
        <v>207</v>
      </c>
      <c r="B77" s="4">
        <v>25900</v>
      </c>
      <c r="C77" s="4">
        <v>45300</v>
      </c>
      <c r="D77" s="4">
        <v>-19400</v>
      </c>
      <c r="E77" s="4">
        <v>-1872690000</v>
      </c>
      <c r="F77" s="4">
        <f t="shared" si="7"/>
        <v>84658039258</v>
      </c>
      <c r="G77" s="4">
        <v>0</v>
      </c>
      <c r="H77" s="4">
        <v>0</v>
      </c>
      <c r="I77" s="4">
        <v>0</v>
      </c>
      <c r="J77" s="4">
        <v>-1892840000</v>
      </c>
      <c r="K77" s="24">
        <f t="shared" si="8"/>
        <v>8324850000</v>
      </c>
      <c r="L77" s="4">
        <v>205</v>
      </c>
      <c r="M77" s="4">
        <v>159</v>
      </c>
      <c r="N77" s="4">
        <v>11</v>
      </c>
      <c r="O77" s="4">
        <v>13</v>
      </c>
      <c r="P77" s="4">
        <v>56700</v>
      </c>
      <c r="Q77" s="4">
        <v>77000</v>
      </c>
      <c r="R77" s="5">
        <v>-6.1999999999999998E-3</v>
      </c>
      <c r="S77" s="4">
        <v>155000</v>
      </c>
      <c r="T77" s="4">
        <f t="shared" si="9"/>
        <v>399340</v>
      </c>
      <c r="U77" s="4">
        <f t="shared" si="10"/>
        <v>129600</v>
      </c>
      <c r="V77" s="5">
        <v>1.95E-2</v>
      </c>
    </row>
    <row r="78" spans="1:22" x14ac:dyDescent="0.2">
      <c r="A78" s="16" t="s">
        <v>206</v>
      </c>
      <c r="B78" s="4">
        <v>254300</v>
      </c>
      <c r="C78" s="4">
        <v>1258</v>
      </c>
      <c r="D78" s="4">
        <v>253042</v>
      </c>
      <c r="E78" s="4">
        <v>24602520000</v>
      </c>
      <c r="F78" s="4">
        <f t="shared" si="7"/>
        <v>86530729258</v>
      </c>
      <c r="G78" s="4">
        <v>53000</v>
      </c>
      <c r="H78" s="4">
        <v>0</v>
      </c>
      <c r="I78" s="4">
        <v>53000</v>
      </c>
      <c r="J78" s="4">
        <v>5119020000</v>
      </c>
      <c r="K78" s="24">
        <f t="shared" si="8"/>
        <v>10217690000</v>
      </c>
      <c r="L78" s="4">
        <v>845</v>
      </c>
      <c r="M78" s="4">
        <v>314</v>
      </c>
      <c r="N78" s="4">
        <v>79</v>
      </c>
      <c r="O78" s="4">
        <v>28</v>
      </c>
      <c r="P78" s="4">
        <v>480600</v>
      </c>
      <c r="Q78" s="4">
        <v>204600</v>
      </c>
      <c r="R78" s="5">
        <v>0.02</v>
      </c>
      <c r="S78" s="4">
        <v>714700</v>
      </c>
      <c r="T78" s="4">
        <f t="shared" si="9"/>
        <v>350690</v>
      </c>
      <c r="U78" s="4">
        <f t="shared" si="10"/>
        <v>104000</v>
      </c>
      <c r="V78" s="5">
        <v>3.85E-2</v>
      </c>
    </row>
    <row r="79" spans="1:22" x14ac:dyDescent="0.2">
      <c r="A79" s="16" t="s">
        <v>205</v>
      </c>
      <c r="B79" s="4">
        <v>30900</v>
      </c>
      <c r="C79" s="4">
        <v>10800</v>
      </c>
      <c r="D79" s="4">
        <v>20100</v>
      </c>
      <c r="E79" s="4">
        <v>1908500000</v>
      </c>
      <c r="F79" s="4">
        <f t="shared" si="7"/>
        <v>61928209258</v>
      </c>
      <c r="G79" s="4">
        <v>0</v>
      </c>
      <c r="H79" s="4">
        <v>0</v>
      </c>
      <c r="I79" s="4">
        <v>0</v>
      </c>
      <c r="J79" s="4">
        <v>2796520000</v>
      </c>
      <c r="K79" s="24">
        <f t="shared" si="8"/>
        <v>5098670000</v>
      </c>
      <c r="L79" s="4">
        <v>310</v>
      </c>
      <c r="M79" s="4">
        <v>180</v>
      </c>
      <c r="N79" s="4">
        <v>24</v>
      </c>
      <c r="O79" s="4">
        <v>16</v>
      </c>
      <c r="P79" s="4">
        <v>156500</v>
      </c>
      <c r="Q79" s="4">
        <v>85000</v>
      </c>
      <c r="R79" s="5">
        <v>6.4000000000000003E-3</v>
      </c>
      <c r="S79" s="4">
        <v>253900</v>
      </c>
      <c r="T79" s="4">
        <f t="shared" si="9"/>
        <v>395700</v>
      </c>
      <c r="U79" s="4">
        <f t="shared" si="10"/>
        <v>104000</v>
      </c>
      <c r="V79" s="5">
        <v>1.26E-2</v>
      </c>
    </row>
    <row r="80" spans="1:22" x14ac:dyDescent="0.2">
      <c r="A80" s="16" t="s">
        <v>204</v>
      </c>
      <c r="B80" s="4">
        <v>209660</v>
      </c>
      <c r="C80" s="4">
        <v>123000</v>
      </c>
      <c r="D80" s="4">
        <v>86660</v>
      </c>
      <c r="E80" s="4">
        <v>8085929998</v>
      </c>
      <c r="F80" s="4">
        <f t="shared" ref="F80:F90" si="11">E80+F81</f>
        <v>60019709258</v>
      </c>
      <c r="G80" s="4">
        <v>30400</v>
      </c>
      <c r="H80" s="4">
        <v>400</v>
      </c>
      <c r="I80" s="4">
        <v>30000</v>
      </c>
      <c r="J80" s="4">
        <v>2796520000</v>
      </c>
      <c r="K80" s="24">
        <f t="shared" ref="K80:K90" si="12">K81+J80</f>
        <v>2302150000</v>
      </c>
      <c r="L80" s="4">
        <v>669</v>
      </c>
      <c r="M80" s="4">
        <v>543</v>
      </c>
      <c r="N80" s="4">
        <v>84</v>
      </c>
      <c r="O80" s="4">
        <v>39</v>
      </c>
      <c r="P80" s="4">
        <v>399200</v>
      </c>
      <c r="Q80" s="4">
        <v>240500</v>
      </c>
      <c r="R80" s="5">
        <v>3.5099999999999999E-2</v>
      </c>
      <c r="S80" s="4">
        <v>720600</v>
      </c>
      <c r="T80" s="4">
        <f t="shared" ref="T80:T96" si="13">AVERAGE(S81:S90)</f>
        <v>372820</v>
      </c>
      <c r="U80" s="4">
        <f t="shared" ref="U80:U90" si="14">MIN(S81:S85)</f>
        <v>104000</v>
      </c>
      <c r="V80" s="5">
        <v>3.7100000000000001E-2</v>
      </c>
    </row>
    <row r="81" spans="1:22" x14ac:dyDescent="0.2">
      <c r="A81" s="16" t="s">
        <v>203</v>
      </c>
      <c r="B81" s="4">
        <v>7700</v>
      </c>
      <c r="C81" s="4">
        <v>12700</v>
      </c>
      <c r="D81" s="4">
        <v>-5000</v>
      </c>
      <c r="E81" s="4">
        <v>-456440740</v>
      </c>
      <c r="F81" s="4">
        <f t="shared" si="11"/>
        <v>51933779260</v>
      </c>
      <c r="G81" s="4">
        <v>0</v>
      </c>
      <c r="H81" s="4">
        <v>0</v>
      </c>
      <c r="I81" s="4">
        <v>0</v>
      </c>
      <c r="J81" s="4">
        <v>-82930000</v>
      </c>
      <c r="K81" s="24">
        <f t="shared" si="12"/>
        <v>-494370000</v>
      </c>
      <c r="L81" s="4">
        <v>103</v>
      </c>
      <c r="M81" s="4">
        <v>330</v>
      </c>
      <c r="N81" s="4">
        <v>7</v>
      </c>
      <c r="O81" s="4">
        <v>35</v>
      </c>
      <c r="P81" s="4">
        <v>43600</v>
      </c>
      <c r="Q81" s="4">
        <v>178000</v>
      </c>
      <c r="R81" s="5">
        <v>-1.5300000000000001E-2</v>
      </c>
      <c r="S81" s="4">
        <v>229500</v>
      </c>
      <c r="T81" s="4">
        <f t="shared" si="13"/>
        <v>364054.6</v>
      </c>
      <c r="U81" s="4">
        <f t="shared" si="14"/>
        <v>104000</v>
      </c>
      <c r="V81" s="5">
        <v>2.5899999999999999E-2</v>
      </c>
    </row>
    <row r="82" spans="1:22" x14ac:dyDescent="0.2">
      <c r="A82" s="16" t="s">
        <v>200</v>
      </c>
      <c r="B82" s="4">
        <v>29100</v>
      </c>
      <c r="C82" s="4">
        <v>43000</v>
      </c>
      <c r="D82" s="4">
        <v>-13900</v>
      </c>
      <c r="E82" s="4">
        <v>-1274050000</v>
      </c>
      <c r="F82" s="4">
        <f t="shared" si="11"/>
        <v>52390220000</v>
      </c>
      <c r="G82" s="4">
        <v>0</v>
      </c>
      <c r="H82" s="4">
        <v>0</v>
      </c>
      <c r="I82" s="4">
        <v>0</v>
      </c>
      <c r="J82" s="4">
        <v>-82930000</v>
      </c>
      <c r="K82" s="24">
        <f t="shared" si="12"/>
        <v>-411440000</v>
      </c>
      <c r="L82" s="4">
        <v>223</v>
      </c>
      <c r="M82" s="4">
        <v>86</v>
      </c>
      <c r="N82" s="4">
        <v>25</v>
      </c>
      <c r="O82" s="4">
        <v>2</v>
      </c>
      <c r="P82" s="4">
        <v>91500</v>
      </c>
      <c r="Q82" s="4">
        <v>23300</v>
      </c>
      <c r="R82" s="5">
        <v>5.5000000000000005E-3</v>
      </c>
      <c r="S82" s="4">
        <v>129600</v>
      </c>
      <c r="T82" s="4">
        <f t="shared" si="13"/>
        <v>366258</v>
      </c>
      <c r="U82" s="4">
        <f t="shared" si="14"/>
        <v>104000</v>
      </c>
      <c r="V82" s="5">
        <v>1.3999999999999999E-2</v>
      </c>
    </row>
    <row r="83" spans="1:22" x14ac:dyDescent="0.2">
      <c r="A83" s="16" t="s">
        <v>199</v>
      </c>
      <c r="B83" s="4">
        <v>40600</v>
      </c>
      <c r="C83" s="4">
        <v>19600</v>
      </c>
      <c r="D83" s="4">
        <v>21000</v>
      </c>
      <c r="E83" s="4">
        <v>1928200000</v>
      </c>
      <c r="F83" s="4">
        <f t="shared" si="11"/>
        <v>53664270000</v>
      </c>
      <c r="G83" s="4">
        <v>0</v>
      </c>
      <c r="H83" s="4">
        <v>0</v>
      </c>
      <c r="I83" s="4">
        <v>0</v>
      </c>
      <c r="J83" s="4">
        <v>-366550000</v>
      </c>
      <c r="K83" s="24">
        <f t="shared" si="12"/>
        <v>-328510000</v>
      </c>
      <c r="L83" s="4">
        <v>176</v>
      </c>
      <c r="M83" s="4">
        <v>107</v>
      </c>
      <c r="N83" s="4">
        <v>8</v>
      </c>
      <c r="O83" s="4">
        <v>3</v>
      </c>
      <c r="P83" s="4">
        <v>56800</v>
      </c>
      <c r="Q83" s="4">
        <v>32500</v>
      </c>
      <c r="R83" s="5">
        <v>3.3E-3</v>
      </c>
      <c r="S83" s="4">
        <v>104000</v>
      </c>
      <c r="T83" s="4">
        <f t="shared" si="13"/>
        <v>372325.2</v>
      </c>
      <c r="U83" s="4">
        <f t="shared" si="14"/>
        <v>163500</v>
      </c>
      <c r="V83" s="5">
        <v>1.41E-2</v>
      </c>
    </row>
    <row r="84" spans="1:22" x14ac:dyDescent="0.2">
      <c r="A84" s="16" t="s">
        <v>193</v>
      </c>
      <c r="B84" s="4">
        <v>85800</v>
      </c>
      <c r="C84" s="4">
        <v>28700</v>
      </c>
      <c r="D84" s="4">
        <v>57100</v>
      </c>
      <c r="E84" s="4">
        <v>5238440000</v>
      </c>
      <c r="F84" s="4">
        <f t="shared" si="11"/>
        <v>51736070000</v>
      </c>
      <c r="G84" s="4">
        <v>0</v>
      </c>
      <c r="H84" s="4">
        <v>0</v>
      </c>
      <c r="I84" s="4">
        <v>0</v>
      </c>
      <c r="J84" s="4">
        <v>73360000</v>
      </c>
      <c r="K84" s="24">
        <f t="shared" si="12"/>
        <v>38040000</v>
      </c>
      <c r="L84" s="4">
        <v>193</v>
      </c>
      <c r="M84" s="4">
        <v>75</v>
      </c>
      <c r="N84" s="4">
        <v>6</v>
      </c>
      <c r="O84" s="4">
        <v>6</v>
      </c>
      <c r="P84" s="4">
        <v>47900</v>
      </c>
      <c r="Q84" s="4">
        <v>32700</v>
      </c>
      <c r="R84" s="5">
        <v>3.3E-3</v>
      </c>
      <c r="S84" s="4">
        <v>927000</v>
      </c>
      <c r="T84" s="4">
        <f t="shared" si="13"/>
        <v>303229.5</v>
      </c>
      <c r="U84" s="4">
        <f t="shared" si="14"/>
        <v>163500</v>
      </c>
      <c r="V84" s="5">
        <v>1.09E-2</v>
      </c>
    </row>
    <row r="85" spans="1:22" x14ac:dyDescent="0.2">
      <c r="A85" s="16" t="s">
        <v>192</v>
      </c>
      <c r="B85" s="4">
        <v>73000</v>
      </c>
      <c r="C85" s="4">
        <v>67700</v>
      </c>
      <c r="D85" s="4">
        <v>5300</v>
      </c>
      <c r="E85" s="4">
        <v>490270000</v>
      </c>
      <c r="F85" s="4">
        <f t="shared" si="11"/>
        <v>46497630000</v>
      </c>
      <c r="K85" s="24">
        <f t="shared" si="12"/>
        <v>-35320000</v>
      </c>
      <c r="L85" s="4">
        <v>248</v>
      </c>
      <c r="M85" s="4">
        <v>192</v>
      </c>
      <c r="N85" s="4">
        <v>4</v>
      </c>
      <c r="O85" s="4">
        <v>8</v>
      </c>
      <c r="P85" s="4">
        <v>63900</v>
      </c>
      <c r="Q85" s="4">
        <v>66400</v>
      </c>
      <c r="R85" s="5">
        <v>-1.09E-2</v>
      </c>
      <c r="S85" s="4">
        <v>547600</v>
      </c>
      <c r="T85" s="4">
        <f t="shared" si="13"/>
        <v>271378.8</v>
      </c>
      <c r="U85" s="4">
        <f t="shared" si="14"/>
        <v>163500</v>
      </c>
      <c r="V85" s="5">
        <v>2.1600000000000001E-2</v>
      </c>
    </row>
    <row r="86" spans="1:22" x14ac:dyDescent="0.2">
      <c r="A86" s="16" t="s">
        <v>191</v>
      </c>
      <c r="B86" s="4">
        <v>105200</v>
      </c>
      <c r="C86" s="4">
        <v>1100</v>
      </c>
      <c r="D86" s="4">
        <v>104100</v>
      </c>
      <c r="E86" s="4">
        <v>9668250000</v>
      </c>
      <c r="F86" s="4">
        <f t="shared" si="11"/>
        <v>46007360000</v>
      </c>
      <c r="G86" s="4">
        <v>0</v>
      </c>
      <c r="H86" s="4">
        <v>0</v>
      </c>
      <c r="I86" s="4">
        <v>0</v>
      </c>
      <c r="J86" s="4">
        <v>-36950000</v>
      </c>
      <c r="K86" s="24">
        <f t="shared" si="12"/>
        <v>-35320000</v>
      </c>
      <c r="L86" s="4">
        <v>275</v>
      </c>
      <c r="M86" s="4">
        <v>155</v>
      </c>
      <c r="N86" s="4">
        <v>13</v>
      </c>
      <c r="O86" s="4">
        <v>6</v>
      </c>
      <c r="P86" s="4">
        <v>103900</v>
      </c>
      <c r="Q86" s="4">
        <v>48100</v>
      </c>
      <c r="R86" s="5">
        <v>0</v>
      </c>
      <c r="S86" s="4">
        <v>163500</v>
      </c>
      <c r="T86" s="4">
        <f t="shared" si="13"/>
        <v>284068.09999999998</v>
      </c>
      <c r="U86" s="4">
        <f t="shared" si="14"/>
        <v>141846</v>
      </c>
      <c r="V86" s="5">
        <v>1.18E-2</v>
      </c>
    </row>
    <row r="87" spans="1:22" x14ac:dyDescent="0.2">
      <c r="A87" s="16" t="s">
        <v>190</v>
      </c>
      <c r="B87" s="4">
        <v>100900</v>
      </c>
      <c r="C87" s="4">
        <v>10100</v>
      </c>
      <c r="D87" s="4">
        <v>90800</v>
      </c>
      <c r="E87" s="4">
        <v>8376340000</v>
      </c>
      <c r="F87" s="4">
        <f t="shared" si="11"/>
        <v>36339110000</v>
      </c>
      <c r="G87" s="4">
        <v>0</v>
      </c>
      <c r="H87" s="4">
        <v>0</v>
      </c>
      <c r="I87" s="4">
        <v>0</v>
      </c>
      <c r="J87" s="4">
        <v>-27580000</v>
      </c>
      <c r="K87" s="24">
        <f t="shared" si="12"/>
        <v>1630000</v>
      </c>
      <c r="L87" s="4">
        <v>274</v>
      </c>
      <c r="M87" s="4">
        <v>244</v>
      </c>
      <c r="N87" s="4">
        <v>12</v>
      </c>
      <c r="O87" s="4">
        <v>8</v>
      </c>
      <c r="P87" s="4">
        <v>87400</v>
      </c>
      <c r="Q87" s="4">
        <v>74600</v>
      </c>
      <c r="R87" s="5">
        <v>2.2000000000000001E-3</v>
      </c>
      <c r="S87" s="4">
        <v>203000</v>
      </c>
      <c r="T87" s="4">
        <f t="shared" si="13"/>
        <v>277718.09999999998</v>
      </c>
      <c r="U87" s="4">
        <f t="shared" si="14"/>
        <v>141846</v>
      </c>
      <c r="V87" s="5">
        <v>1.5100000000000001E-2</v>
      </c>
    </row>
    <row r="88" spans="1:22" x14ac:dyDescent="0.2">
      <c r="A88" s="16" t="s">
        <v>189</v>
      </c>
      <c r="B88" s="4">
        <v>59000</v>
      </c>
      <c r="C88" s="4">
        <v>900</v>
      </c>
      <c r="D88" s="4">
        <v>58100</v>
      </c>
      <c r="E88" s="4">
        <v>5342700000</v>
      </c>
      <c r="F88" s="4">
        <f t="shared" si="11"/>
        <v>27962770000</v>
      </c>
      <c r="G88" s="4">
        <v>0</v>
      </c>
      <c r="H88" s="4">
        <v>0</v>
      </c>
      <c r="I88" s="4">
        <v>0</v>
      </c>
      <c r="J88" s="4">
        <v>146910000</v>
      </c>
      <c r="K88" s="24">
        <f t="shared" si="12"/>
        <v>29210000</v>
      </c>
      <c r="L88" s="4">
        <v>313</v>
      </c>
      <c r="M88" s="4">
        <v>116</v>
      </c>
      <c r="N88" s="4">
        <v>16</v>
      </c>
      <c r="O88" s="4">
        <v>5</v>
      </c>
      <c r="P88" s="4">
        <v>161700</v>
      </c>
      <c r="Q88" s="4">
        <v>56400</v>
      </c>
      <c r="R88" s="5">
        <v>5.5000000000000005E-3</v>
      </c>
      <c r="S88" s="4">
        <v>228200</v>
      </c>
      <c r="T88" s="4">
        <f t="shared" si="13"/>
        <v>280632.5</v>
      </c>
      <c r="U88" s="4">
        <f t="shared" si="14"/>
        <v>141846</v>
      </c>
      <c r="V88" s="5">
        <v>1.9400000000000001E-2</v>
      </c>
    </row>
    <row r="89" spans="1:22" x14ac:dyDescent="0.2">
      <c r="A89" s="16" t="s">
        <v>188</v>
      </c>
      <c r="B89" s="4">
        <v>102200</v>
      </c>
      <c r="C89" s="4">
        <v>51200</v>
      </c>
      <c r="D89" s="4">
        <v>51000</v>
      </c>
      <c r="E89" s="4">
        <v>4636040000</v>
      </c>
      <c r="F89" s="4">
        <f t="shared" si="11"/>
        <v>22620070000</v>
      </c>
      <c r="K89" s="24">
        <f t="shared" si="12"/>
        <v>-117700000</v>
      </c>
      <c r="L89" s="4">
        <v>370</v>
      </c>
      <c r="M89" s="4">
        <v>286</v>
      </c>
      <c r="N89" s="4">
        <v>33</v>
      </c>
      <c r="O89" s="4">
        <v>41</v>
      </c>
      <c r="P89" s="4">
        <v>207900</v>
      </c>
      <c r="Q89" s="4">
        <v>173900</v>
      </c>
      <c r="R89" s="5">
        <v>1.66E-2</v>
      </c>
      <c r="S89" s="4">
        <v>704000</v>
      </c>
      <c r="T89" s="4">
        <f t="shared" si="13"/>
        <v>230635.5</v>
      </c>
      <c r="U89" s="4">
        <f t="shared" si="14"/>
        <v>141846</v>
      </c>
      <c r="V89" s="5">
        <v>3.32E-2</v>
      </c>
    </row>
    <row r="90" spans="1:22" x14ac:dyDescent="0.2">
      <c r="A90" s="16" t="s">
        <v>187</v>
      </c>
      <c r="B90" s="4">
        <v>61500</v>
      </c>
      <c r="C90" s="4">
        <v>6300</v>
      </c>
      <c r="D90" s="4">
        <v>55200</v>
      </c>
      <c r="E90" s="4">
        <v>4958960000</v>
      </c>
      <c r="F90" s="4">
        <f t="shared" si="11"/>
        <v>17984030000</v>
      </c>
      <c r="G90" s="4">
        <v>0</v>
      </c>
      <c r="H90" s="4">
        <v>0</v>
      </c>
      <c r="I90" s="4">
        <v>0</v>
      </c>
      <c r="J90" s="4">
        <v>-8900000</v>
      </c>
      <c r="K90" s="24">
        <f t="shared" si="12"/>
        <v>-117700000</v>
      </c>
      <c r="L90" s="4">
        <v>435</v>
      </c>
      <c r="M90" s="4">
        <v>172</v>
      </c>
      <c r="N90" s="4">
        <v>7</v>
      </c>
      <c r="O90" s="4">
        <v>4</v>
      </c>
      <c r="P90" s="4">
        <v>90600</v>
      </c>
      <c r="Q90" s="4">
        <v>45700</v>
      </c>
      <c r="R90" s="5">
        <v>1.1999999999999999E-3</v>
      </c>
      <c r="S90" s="4">
        <v>491800</v>
      </c>
      <c r="T90" s="4">
        <f t="shared" si="13"/>
        <v>237022.6</v>
      </c>
      <c r="U90" s="4">
        <f t="shared" si="14"/>
        <v>141846</v>
      </c>
      <c r="V90" s="5">
        <v>2.5399999999999999E-2</v>
      </c>
    </row>
    <row r="91" spans="1:22" x14ac:dyDescent="0.2">
      <c r="A91" s="16" t="s">
        <v>186</v>
      </c>
      <c r="B91" s="4">
        <v>1700</v>
      </c>
      <c r="C91" s="4">
        <v>3000</v>
      </c>
      <c r="D91" s="4">
        <v>-1300</v>
      </c>
      <c r="E91" s="4">
        <v>-118440000</v>
      </c>
      <c r="F91" s="4">
        <f t="shared" ref="F91:F102" si="15">E91+F92</f>
        <v>13025070000</v>
      </c>
      <c r="G91" s="4">
        <v>0</v>
      </c>
      <c r="H91" s="4">
        <v>0</v>
      </c>
      <c r="I91" s="4">
        <v>0</v>
      </c>
      <c r="J91" s="4">
        <v>-99660000</v>
      </c>
      <c r="K91" s="24">
        <f t="shared" ref="K91:K102" si="16">K92+J91</f>
        <v>-108800000</v>
      </c>
      <c r="L91" s="4">
        <v>84</v>
      </c>
      <c r="M91" s="4">
        <v>145</v>
      </c>
      <c r="N91" s="4">
        <v>9</v>
      </c>
      <c r="O91" s="4">
        <v>9</v>
      </c>
      <c r="P91" s="4">
        <v>52700</v>
      </c>
      <c r="Q91" s="4">
        <v>62500</v>
      </c>
      <c r="R91" s="5">
        <v>-7.6E-3</v>
      </c>
      <c r="S91" s="4">
        <v>141846</v>
      </c>
      <c r="T91" s="4">
        <f t="shared" si="13"/>
        <v>248416.2</v>
      </c>
      <c r="U91" s="4">
        <f t="shared" ref="U91:U102" si="17">MIN(S92:S96)</f>
        <v>151634</v>
      </c>
      <c r="V91" s="5">
        <v>1.32E-2</v>
      </c>
    </row>
    <row r="92" spans="1:22" x14ac:dyDescent="0.2">
      <c r="A92" s="16" t="s">
        <v>185</v>
      </c>
      <c r="B92" s="4">
        <v>54300</v>
      </c>
      <c r="C92" s="4">
        <v>0</v>
      </c>
      <c r="D92" s="4">
        <v>54300</v>
      </c>
      <c r="E92" s="4">
        <v>4880120000</v>
      </c>
      <c r="F92" s="4">
        <f t="shared" si="15"/>
        <v>13143510000</v>
      </c>
      <c r="K92" s="24">
        <f t="shared" si="16"/>
        <v>-9140000</v>
      </c>
      <c r="L92" s="4">
        <v>154</v>
      </c>
      <c r="M92" s="4">
        <v>146</v>
      </c>
      <c r="N92" s="4">
        <v>6</v>
      </c>
      <c r="O92" s="4">
        <v>14</v>
      </c>
      <c r="P92" s="4">
        <v>61300</v>
      </c>
      <c r="Q92" s="4">
        <v>71300</v>
      </c>
      <c r="R92" s="5">
        <v>1.6799999999999999E-2</v>
      </c>
      <c r="S92" s="4">
        <v>151634</v>
      </c>
      <c r="T92" s="4">
        <f t="shared" si="13"/>
        <v>247423.5</v>
      </c>
      <c r="U92" s="4">
        <f t="shared" si="17"/>
        <v>139500</v>
      </c>
      <c r="V92" s="5">
        <v>2.64E-2</v>
      </c>
    </row>
    <row r="93" spans="1:22" x14ac:dyDescent="0.2">
      <c r="A93" s="16" t="s">
        <v>184</v>
      </c>
      <c r="B93" s="4">
        <v>800</v>
      </c>
      <c r="C93" s="4">
        <v>6200</v>
      </c>
      <c r="D93" s="4">
        <v>-5400</v>
      </c>
      <c r="E93" s="4">
        <v>-487440000</v>
      </c>
      <c r="F93" s="4">
        <f t="shared" si="15"/>
        <v>8263390000</v>
      </c>
      <c r="K93" s="24">
        <f t="shared" si="16"/>
        <v>-9140000</v>
      </c>
      <c r="L93" s="4">
        <v>201</v>
      </c>
      <c r="M93" s="4">
        <v>167</v>
      </c>
      <c r="N93" s="4">
        <v>6</v>
      </c>
      <c r="O93" s="4">
        <v>25</v>
      </c>
      <c r="P93" s="4">
        <v>46800</v>
      </c>
      <c r="Q93" s="4">
        <v>103700</v>
      </c>
      <c r="R93" s="5">
        <v>-5.5000000000000005E-3</v>
      </c>
      <c r="S93" s="4">
        <v>164672</v>
      </c>
      <c r="T93" s="4">
        <f t="shared" si="13"/>
        <v>256618.11111111112</v>
      </c>
      <c r="U93" s="4">
        <f t="shared" si="17"/>
        <v>139500</v>
      </c>
      <c r="V93" s="5">
        <v>2.1899999999999999E-2</v>
      </c>
    </row>
    <row r="94" spans="1:22" x14ac:dyDescent="0.2">
      <c r="A94" s="16" t="s">
        <v>183</v>
      </c>
      <c r="B94" s="4">
        <v>10900</v>
      </c>
      <c r="C94" s="4">
        <v>4000</v>
      </c>
      <c r="D94" s="4">
        <v>6900</v>
      </c>
      <c r="E94" s="4">
        <v>623120000</v>
      </c>
      <c r="F94" s="4">
        <f t="shared" si="15"/>
        <v>8750830000</v>
      </c>
      <c r="G94" s="4">
        <v>0</v>
      </c>
      <c r="H94" s="4">
        <v>0</v>
      </c>
      <c r="I94" s="4">
        <v>0</v>
      </c>
      <c r="J94" s="4">
        <v>-9140000</v>
      </c>
      <c r="K94" s="24">
        <f t="shared" si="16"/>
        <v>-9140000</v>
      </c>
      <c r="L94" s="4">
        <v>156</v>
      </c>
      <c r="M94" s="4">
        <v>324</v>
      </c>
      <c r="N94" s="4">
        <v>11</v>
      </c>
      <c r="O94" s="4">
        <v>23</v>
      </c>
      <c r="P94" s="4">
        <v>69300</v>
      </c>
      <c r="Q94" s="4">
        <v>142700</v>
      </c>
      <c r="R94" s="5">
        <v>-2.7000000000000003E-2</v>
      </c>
      <c r="S94" s="4">
        <v>236043</v>
      </c>
      <c r="T94" s="4">
        <f t="shared" si="13"/>
        <v>259190</v>
      </c>
      <c r="U94" s="4">
        <f t="shared" si="17"/>
        <v>139500</v>
      </c>
      <c r="V94" s="5">
        <v>6.8199999999999997E-2</v>
      </c>
    </row>
    <row r="95" spans="1:22" x14ac:dyDescent="0.2">
      <c r="A95" s="16" t="s">
        <v>182</v>
      </c>
      <c r="B95" s="4">
        <v>55200</v>
      </c>
      <c r="C95" s="4">
        <v>910</v>
      </c>
      <c r="D95" s="4">
        <v>54290</v>
      </c>
      <c r="E95" s="4">
        <v>4958310000</v>
      </c>
      <c r="F95" s="4">
        <f t="shared" si="15"/>
        <v>8127710000</v>
      </c>
      <c r="K95" s="24">
        <f t="shared" si="16"/>
        <v>0</v>
      </c>
      <c r="L95" s="4">
        <v>181</v>
      </c>
      <c r="M95" s="4">
        <v>219</v>
      </c>
      <c r="N95" s="4">
        <v>22</v>
      </c>
      <c r="O95" s="4">
        <v>23</v>
      </c>
      <c r="P95" s="4">
        <v>104500</v>
      </c>
      <c r="Q95" s="4">
        <v>113700</v>
      </c>
      <c r="R95" s="5">
        <v>1.21E-2</v>
      </c>
      <c r="S95" s="4">
        <v>229093</v>
      </c>
      <c r="T95" s="4">
        <f t="shared" si="13"/>
        <v>263489.57142857142</v>
      </c>
      <c r="U95" s="4">
        <f t="shared" si="17"/>
        <v>139500</v>
      </c>
      <c r="V95" s="5">
        <v>2.06E-2</v>
      </c>
    </row>
    <row r="96" spans="1:22" x14ac:dyDescent="0.2">
      <c r="A96" s="16" t="s">
        <v>177</v>
      </c>
      <c r="B96" s="4">
        <v>54000</v>
      </c>
      <c r="C96" s="4">
        <v>106100</v>
      </c>
      <c r="D96" s="4">
        <v>-52100</v>
      </c>
      <c r="E96" s="4">
        <v>-4730660000</v>
      </c>
      <c r="F96" s="4">
        <f t="shared" si="15"/>
        <v>3169400000</v>
      </c>
      <c r="K96" s="24">
        <f t="shared" si="16"/>
        <v>0</v>
      </c>
      <c r="L96" s="4">
        <v>197</v>
      </c>
      <c r="M96" s="4">
        <v>296</v>
      </c>
      <c r="N96" s="4">
        <v>27</v>
      </c>
      <c r="O96" s="4">
        <v>35</v>
      </c>
      <c r="P96" s="4">
        <v>114400</v>
      </c>
      <c r="Q96" s="4">
        <v>175200</v>
      </c>
      <c r="R96" s="5">
        <v>-4.3E-3</v>
      </c>
      <c r="S96" s="4">
        <v>290393</v>
      </c>
      <c r="T96" s="4">
        <f t="shared" si="13"/>
        <v>259005.66666666666</v>
      </c>
      <c r="U96" s="4">
        <f t="shared" si="17"/>
        <v>139500</v>
      </c>
      <c r="V96" s="5">
        <v>1.2E-2</v>
      </c>
    </row>
    <row r="97" spans="1:22" x14ac:dyDescent="0.2">
      <c r="A97" s="16" t="s">
        <v>175</v>
      </c>
      <c r="B97" s="4">
        <v>13900</v>
      </c>
      <c r="C97" s="4">
        <v>300</v>
      </c>
      <c r="D97" s="4">
        <v>13600</v>
      </c>
      <c r="E97" s="4">
        <v>1251950000</v>
      </c>
      <c r="F97" s="4">
        <f t="shared" si="15"/>
        <v>7900060000</v>
      </c>
      <c r="K97" s="24">
        <f t="shared" si="16"/>
        <v>0</v>
      </c>
      <c r="L97" s="4">
        <v>119</v>
      </c>
      <c r="M97" s="4">
        <v>186</v>
      </c>
      <c r="N97" s="4">
        <v>10</v>
      </c>
      <c r="O97" s="4">
        <v>14</v>
      </c>
      <c r="P97" s="4">
        <v>52100</v>
      </c>
      <c r="Q97" s="4">
        <v>76200</v>
      </c>
      <c r="R97" s="5">
        <v>-8.6E-3</v>
      </c>
      <c r="S97" s="4">
        <v>139500</v>
      </c>
      <c r="T97" s="4">
        <f t="shared" ref="T97:T102" si="18">AVERAGE(S98:S107)</f>
        <v>282906.8</v>
      </c>
      <c r="U97" s="4">
        <f t="shared" si="17"/>
        <v>141707</v>
      </c>
      <c r="V97" s="5">
        <v>1.0800000000000001E-2</v>
      </c>
    </row>
    <row r="98" spans="1:22" x14ac:dyDescent="0.2">
      <c r="A98" s="16" t="s">
        <v>174</v>
      </c>
      <c r="B98" s="4">
        <v>101900</v>
      </c>
      <c r="C98" s="4">
        <v>2200</v>
      </c>
      <c r="D98" s="4">
        <v>99700</v>
      </c>
      <c r="E98" s="4">
        <v>9212080000</v>
      </c>
      <c r="F98" s="4">
        <f t="shared" si="15"/>
        <v>6648110000</v>
      </c>
      <c r="K98" s="24">
        <f t="shared" si="16"/>
        <v>0</v>
      </c>
      <c r="L98" s="4">
        <v>203</v>
      </c>
      <c r="M98" s="4">
        <v>173</v>
      </c>
      <c r="N98" s="4">
        <v>27</v>
      </c>
      <c r="O98" s="4">
        <v>24</v>
      </c>
      <c r="P98" s="4">
        <v>138400</v>
      </c>
      <c r="Q98" s="4">
        <v>103900</v>
      </c>
      <c r="R98" s="5">
        <v>9.8999999999999991E-3</v>
      </c>
      <c r="S98" s="4">
        <v>257344</v>
      </c>
      <c r="T98" s="4">
        <f t="shared" si="18"/>
        <v>289297.5</v>
      </c>
      <c r="U98" s="4">
        <f t="shared" si="17"/>
        <v>141707</v>
      </c>
      <c r="V98" s="5">
        <v>1.3999999999999999E-2</v>
      </c>
    </row>
    <row r="99" spans="1:22" x14ac:dyDescent="0.2">
      <c r="A99" s="16" t="s">
        <v>164</v>
      </c>
      <c r="B99" s="4">
        <v>62700</v>
      </c>
      <c r="C99" s="4">
        <v>73500</v>
      </c>
      <c r="D99" s="4">
        <v>-10800</v>
      </c>
      <c r="E99" s="4">
        <v>-982390000</v>
      </c>
      <c r="F99" s="4">
        <f t="shared" si="15"/>
        <v>-2563970000</v>
      </c>
      <c r="K99" s="24">
        <f t="shared" si="16"/>
        <v>0</v>
      </c>
      <c r="L99" s="4">
        <v>158</v>
      </c>
      <c r="M99" s="4">
        <v>212</v>
      </c>
      <c r="N99" s="4">
        <v>26</v>
      </c>
      <c r="O99" s="4">
        <v>18</v>
      </c>
      <c r="P99" s="4">
        <v>91300</v>
      </c>
      <c r="Q99" s="4">
        <v>95800</v>
      </c>
      <c r="R99" s="5">
        <v>7.7000000000000002E-3</v>
      </c>
      <c r="S99" s="4">
        <v>204030</v>
      </c>
      <c r="T99" s="4">
        <f t="shared" si="18"/>
        <v>317720</v>
      </c>
      <c r="U99" s="4">
        <f t="shared" si="17"/>
        <v>141707</v>
      </c>
      <c r="V99" s="5">
        <v>1.09E-2</v>
      </c>
    </row>
    <row r="100" spans="1:22" x14ac:dyDescent="0.2">
      <c r="A100" s="16" t="s">
        <v>156</v>
      </c>
      <c r="B100" s="4">
        <v>50900</v>
      </c>
      <c r="C100" s="4">
        <v>69100</v>
      </c>
      <c r="D100" s="4">
        <v>-18200</v>
      </c>
      <c r="E100" s="4">
        <v>-1684580000</v>
      </c>
      <c r="F100" s="4">
        <f t="shared" si="15"/>
        <v>-1581580000</v>
      </c>
      <c r="K100" s="24">
        <f t="shared" si="16"/>
        <v>0</v>
      </c>
      <c r="L100" s="4">
        <v>484</v>
      </c>
      <c r="M100" s="4">
        <v>523</v>
      </c>
      <c r="N100" s="4">
        <v>57</v>
      </c>
      <c r="O100" s="4">
        <v>42</v>
      </c>
      <c r="P100" s="4">
        <v>247600</v>
      </c>
      <c r="Q100" s="4">
        <v>261300</v>
      </c>
      <c r="R100" s="5">
        <v>-5.4000000000000003E-3</v>
      </c>
      <c r="S100" s="4">
        <v>555671</v>
      </c>
      <c r="T100" s="4">
        <f t="shared" si="18"/>
        <v>198744.5</v>
      </c>
      <c r="U100" s="4">
        <f t="shared" si="17"/>
        <v>141707</v>
      </c>
      <c r="V100" s="5">
        <v>3.61E-2</v>
      </c>
    </row>
    <row r="101" spans="1:22" x14ac:dyDescent="0.2">
      <c r="A101" s="16" t="s">
        <v>155</v>
      </c>
      <c r="B101" s="4">
        <v>5300</v>
      </c>
      <c r="C101" s="4">
        <v>9000</v>
      </c>
      <c r="D101" s="4">
        <v>-3700</v>
      </c>
      <c r="E101" s="4">
        <v>-337680000</v>
      </c>
      <c r="F101" s="4">
        <f t="shared" si="15"/>
        <v>103000000</v>
      </c>
      <c r="K101" s="24">
        <f t="shared" si="16"/>
        <v>0</v>
      </c>
      <c r="L101" s="4">
        <v>160</v>
      </c>
      <c r="M101" s="4">
        <v>297</v>
      </c>
      <c r="N101" s="4">
        <v>22</v>
      </c>
      <c r="O101" s="4">
        <v>26</v>
      </c>
      <c r="P101" s="4">
        <v>93500</v>
      </c>
      <c r="Q101" s="4">
        <v>150400</v>
      </c>
      <c r="R101" s="5">
        <v>-2.0999999999999999E-3</v>
      </c>
      <c r="S101" s="4">
        <v>255782</v>
      </c>
      <c r="T101" s="4">
        <f t="shared" si="18"/>
        <v>141707</v>
      </c>
      <c r="U101" s="4">
        <f t="shared" si="17"/>
        <v>141707</v>
      </c>
      <c r="V101" s="5">
        <v>1.95E-2</v>
      </c>
    </row>
    <row r="102" spans="1:22" x14ac:dyDescent="0.2">
      <c r="A102" s="16" t="s">
        <v>154</v>
      </c>
      <c r="B102" s="4">
        <v>6600</v>
      </c>
      <c r="C102" s="4">
        <v>1800</v>
      </c>
      <c r="D102" s="4">
        <v>4800</v>
      </c>
      <c r="E102" s="4">
        <v>440680000</v>
      </c>
      <c r="F102" s="4">
        <f t="shared" si="15"/>
        <v>440680000</v>
      </c>
      <c r="K102" s="24">
        <f t="shared" si="16"/>
        <v>0</v>
      </c>
      <c r="L102" s="4">
        <v>107</v>
      </c>
      <c r="M102" s="4">
        <v>180</v>
      </c>
      <c r="N102" s="4">
        <v>7</v>
      </c>
      <c r="O102" s="4">
        <v>14</v>
      </c>
      <c r="P102" s="4">
        <v>45500</v>
      </c>
      <c r="Q102" s="4">
        <v>82100</v>
      </c>
      <c r="R102" s="5">
        <v>-1E-3</v>
      </c>
      <c r="S102" s="4">
        <v>141707</v>
      </c>
      <c r="T102" s="4" t="e">
        <f t="shared" si="18"/>
        <v>#DIV/0!</v>
      </c>
      <c r="U102" s="4">
        <f t="shared" si="17"/>
        <v>0</v>
      </c>
      <c r="V102" s="5">
        <v>2.1600000000000001E-2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7461-B4B2-3D4D-96EE-52865D3DDBEE}">
  <sheetPr codeName="Sheet71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3.1640625"/>
    <col min="3" max="3" customWidth="true" width="13.5"/>
    <col min="4" max="4" customWidth="true" width="14.1640625"/>
    <col min="5" max="5" customWidth="true" width="16.1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G3" t="n" s="3356">
        <v>0.0</v>
      </c>
      <c r="H3" t="n" s="3357">
        <v>0.0</v>
      </c>
      <c r="I3" t="n" s="3358">
        <v>0.0</v>
      </c>
      <c r="J3" t="n" s="3359">
        <v>0.0</v>
      </c>
      <c r="L3" t="n" s="3360">
        <v>113.0</v>
      </c>
      <c r="M3" t="n" s="3361">
        <v>104.0</v>
      </c>
      <c r="N3" t="n" s="3362">
        <v>3.0</v>
      </c>
      <c r="O3" t="n" s="3363">
        <v>11.0</v>
      </c>
      <c r="P3" t="n" s="3364">
        <v>159800.0</v>
      </c>
      <c r="Q3" t="n" s="3365">
        <v>461300.0</v>
      </c>
      <c r="R3" t="n" s="3354">
        <v>-0.0096</v>
      </c>
      <c r="S3" t="n" s="3353">
        <v>638800.0</v>
      </c>
      <c r="V3" t="n" s="3355">
        <v>0.0286</v>
      </c>
    </row>
    <row r="4">
      <c r="G4" t="n" s="1289">
        <v>0.0</v>
      </c>
      <c r="H4" t="n" s="1290">
        <v>0.0</v>
      </c>
      <c r="I4" t="n" s="1291">
        <v>0.0</v>
      </c>
      <c r="J4" t="n" s="1292">
        <v>0.0</v>
      </c>
      <c r="L4" t="n" s="1293">
        <v>228.0</v>
      </c>
      <c r="M4" t="n" s="1294">
        <v>216.0</v>
      </c>
      <c r="N4" t="n" s="1295">
        <v>20.0</v>
      </c>
      <c r="O4" t="n" s="1296">
        <v>19.0</v>
      </c>
      <c r="P4" t="n" s="1297">
        <v>726600.0</v>
      </c>
      <c r="Q4" t="n" s="1298">
        <v>791500.0</v>
      </c>
      <c r="R4" t="n" s="1287">
        <v>0.0195</v>
      </c>
      <c r="S4" t="n" s="1286">
        <v>1520500.0</v>
      </c>
      <c r="V4" t="n" s="1288">
        <v>0.0472</v>
      </c>
    </row>
    <row r="5" spans="1:22" x14ac:dyDescent="0.2">
      <c r="F5" s="4">
        <f t="shared" ref="F5:F46" si="0">E5+F6</f>
        <v>-4796612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389171800</v>
      </c>
      <c r="L5" s="4">
        <v>102</v>
      </c>
      <c r="M5" s="4">
        <v>142</v>
      </c>
      <c r="N5" s="4">
        <v>6</v>
      </c>
      <c r="O5" s="4">
        <v>16</v>
      </c>
      <c r="P5" s="4">
        <v>267800</v>
      </c>
      <c r="Q5" s="4">
        <v>592600</v>
      </c>
      <c r="R5" s="5">
        <v>-9.7000000000000003E-3</v>
      </c>
      <c r="S5" s="4">
        <v>862200</v>
      </c>
      <c r="T5" s="4">
        <f t="shared" ref="T5:T73" si="2">AVERAGE(S6:S15)</f>
        <v>1090280</v>
      </c>
      <c r="U5" s="4">
        <f t="shared" ref="U5:U46" si="3">MIN(S6:S10)</f>
        <v>775300</v>
      </c>
      <c r="V5" s="5">
        <v>2.8900000000000002E-2</v>
      </c>
    </row>
    <row r="6" spans="1:22" x14ac:dyDescent="0.2">
      <c r="F6" s="4">
        <f t="shared" si="0"/>
        <v>-4796612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389171800</v>
      </c>
      <c r="L6" s="4">
        <v>165</v>
      </c>
      <c r="M6" s="4">
        <v>120</v>
      </c>
      <c r="N6" s="4">
        <v>11</v>
      </c>
      <c r="O6" s="4">
        <v>16</v>
      </c>
      <c r="P6" s="4">
        <v>381000</v>
      </c>
      <c r="Q6" s="4">
        <v>477700</v>
      </c>
      <c r="R6" s="5">
        <v>1.9699999999999999E-2</v>
      </c>
      <c r="S6" s="4">
        <v>859700</v>
      </c>
      <c r="T6" s="4">
        <f t="shared" si="2"/>
        <v>1076450</v>
      </c>
      <c r="U6" s="4">
        <f t="shared" si="3"/>
        <v>637200</v>
      </c>
      <c r="V6" s="5">
        <v>1.9299999999999998E-2</v>
      </c>
    </row>
    <row r="7" spans="1:22" x14ac:dyDescent="0.2">
      <c r="F7" s="4">
        <f t="shared" si="0"/>
        <v>-4796612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389171800</v>
      </c>
      <c r="L7" s="4">
        <v>132</v>
      </c>
      <c r="M7" s="4">
        <v>161</v>
      </c>
      <c r="N7" s="4">
        <v>8</v>
      </c>
      <c r="O7" s="4">
        <v>14</v>
      </c>
      <c r="P7" s="4">
        <v>288600</v>
      </c>
      <c r="Q7" s="4">
        <v>486600</v>
      </c>
      <c r="R7" s="5">
        <v>-1.9599999999999999E-2</v>
      </c>
      <c r="S7" s="4">
        <v>775300</v>
      </c>
      <c r="T7" s="4">
        <f t="shared" si="2"/>
        <v>1058900</v>
      </c>
      <c r="U7" s="4">
        <f t="shared" si="3"/>
        <v>637200</v>
      </c>
      <c r="V7" s="5">
        <v>3.8100000000000002E-2</v>
      </c>
    </row>
    <row r="8" spans="1:22" x14ac:dyDescent="0.2">
      <c r="F8" s="4">
        <f t="shared" si="0"/>
        <v>-4796612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389171800</v>
      </c>
      <c r="L8" s="4">
        <v>217</v>
      </c>
      <c r="M8" s="4">
        <v>258</v>
      </c>
      <c r="N8" s="4">
        <v>12</v>
      </c>
      <c r="O8" s="4">
        <v>24</v>
      </c>
      <c r="P8" s="4">
        <v>416600</v>
      </c>
      <c r="Q8" s="4">
        <v>780400</v>
      </c>
      <c r="R8" s="5">
        <v>-1.9199999999999998E-2</v>
      </c>
      <c r="S8" s="4">
        <v>1209900</v>
      </c>
      <c r="T8" s="4">
        <f t="shared" si="2"/>
        <v>992580</v>
      </c>
      <c r="U8" s="4">
        <f t="shared" si="3"/>
        <v>602200</v>
      </c>
      <c r="V8" s="5">
        <v>6.4899999999999999E-2</v>
      </c>
    </row>
    <row r="9" spans="1:22" x14ac:dyDescent="0.2">
      <c r="F9" s="4">
        <f t="shared" si="0"/>
        <v>-4796612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389171800</v>
      </c>
      <c r="L9" s="4">
        <v>409</v>
      </c>
      <c r="M9" s="4">
        <v>345</v>
      </c>
      <c r="N9" s="4">
        <v>51</v>
      </c>
      <c r="O9" s="4">
        <v>27</v>
      </c>
      <c r="P9" s="4">
        <v>1781800</v>
      </c>
      <c r="Q9" s="4">
        <v>1011500</v>
      </c>
      <c r="R9" s="5">
        <v>3.9300000000000002E-2</v>
      </c>
      <c r="S9" s="4">
        <v>2805700</v>
      </c>
      <c r="T9" s="4">
        <f t="shared" si="2"/>
        <v>752950</v>
      </c>
      <c r="U9" s="4">
        <f t="shared" si="3"/>
        <v>602200</v>
      </c>
      <c r="V9" s="5">
        <v>5.6100000000000004E-2</v>
      </c>
    </row>
    <row r="10" spans="1:22" x14ac:dyDescent="0.2">
      <c r="F10" s="4">
        <f t="shared" si="0"/>
        <v>-4796612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389171800</v>
      </c>
      <c r="L10" s="4">
        <v>156</v>
      </c>
      <c r="M10" s="4">
        <v>252</v>
      </c>
      <c r="N10" s="4">
        <v>15</v>
      </c>
      <c r="O10" s="4">
        <v>16</v>
      </c>
      <c r="P10" s="4">
        <v>776600</v>
      </c>
      <c r="Q10" s="4">
        <v>658800</v>
      </c>
      <c r="R10" s="5">
        <v>0.02</v>
      </c>
      <c r="S10" s="4">
        <v>1441100</v>
      </c>
      <c r="T10" s="4">
        <f t="shared" si="2"/>
        <v>670370</v>
      </c>
      <c r="U10" s="4">
        <f t="shared" si="3"/>
        <v>602200</v>
      </c>
      <c r="V10" s="5">
        <v>2.9500000000000002E-2</v>
      </c>
    </row>
    <row r="11" spans="1:22" x14ac:dyDescent="0.2">
      <c r="F11" s="4">
        <f t="shared" si="0"/>
        <v>-4796612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389171800</v>
      </c>
      <c r="L11" s="4">
        <v>87</v>
      </c>
      <c r="M11" s="4">
        <v>116</v>
      </c>
      <c r="N11" s="4">
        <v>5</v>
      </c>
      <c r="O11" s="4">
        <v>9</v>
      </c>
      <c r="P11" s="4">
        <v>138300</v>
      </c>
      <c r="Q11" s="4">
        <v>498900</v>
      </c>
      <c r="R11" s="5">
        <v>-9.8999999999999991E-3</v>
      </c>
      <c r="S11" s="4">
        <v>637200</v>
      </c>
      <c r="T11" s="4">
        <f t="shared" si="2"/>
        <v>656830</v>
      </c>
      <c r="U11" s="4">
        <f t="shared" si="3"/>
        <v>602200</v>
      </c>
      <c r="V11" s="5">
        <v>2.98E-2</v>
      </c>
    </row>
    <row r="12" spans="1:22" x14ac:dyDescent="0.2">
      <c r="A12" s="16" t="s">
        <v>335</v>
      </c>
      <c r="B12" s="4">
        <v>0</v>
      </c>
      <c r="C12" s="4">
        <v>400</v>
      </c>
      <c r="D12" s="4">
        <v>-400</v>
      </c>
      <c r="E12" s="4">
        <v>-4008629</v>
      </c>
      <c r="F12" s="4">
        <f t="shared" si="0"/>
        <v>-4796612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389171800</v>
      </c>
      <c r="L12" s="4">
        <v>129</v>
      </c>
      <c r="M12" s="4">
        <v>170</v>
      </c>
      <c r="N12" s="4">
        <v>5</v>
      </c>
      <c r="O12" s="4">
        <v>13</v>
      </c>
      <c r="P12" s="4">
        <v>242200</v>
      </c>
      <c r="Q12" s="4">
        <v>427600</v>
      </c>
      <c r="R12" s="5">
        <v>0</v>
      </c>
      <c r="S12" s="4">
        <v>674900</v>
      </c>
      <c r="T12" s="4">
        <f t="shared" si="2"/>
        <v>658850</v>
      </c>
      <c r="U12" s="4">
        <f t="shared" si="3"/>
        <v>599800</v>
      </c>
      <c r="V12" s="5">
        <v>2.9500000000000002E-2</v>
      </c>
    </row>
    <row r="13" spans="1:22" x14ac:dyDescent="0.2">
      <c r="F13" s="4">
        <f t="shared" si="0"/>
        <v>-787983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389171800</v>
      </c>
      <c r="L13" s="4">
        <v>107</v>
      </c>
      <c r="M13" s="4">
        <v>158</v>
      </c>
      <c r="N13" s="4">
        <v>4</v>
      </c>
      <c r="O13" s="4">
        <v>9</v>
      </c>
      <c r="P13" s="4">
        <v>149300</v>
      </c>
      <c r="Q13" s="4">
        <v>452500</v>
      </c>
      <c r="R13" s="5">
        <v>0</v>
      </c>
      <c r="S13" s="4">
        <v>602200</v>
      </c>
      <c r="T13" s="4">
        <f t="shared" si="2"/>
        <v>629080</v>
      </c>
      <c r="U13" s="4">
        <f t="shared" si="3"/>
        <v>546700</v>
      </c>
      <c r="V13" s="5">
        <v>1.9699999999999999E-2</v>
      </c>
    </row>
    <row r="14" spans="1:22" x14ac:dyDescent="0.2">
      <c r="F14" s="4">
        <f t="shared" si="0"/>
        <v>-787983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389171800</v>
      </c>
      <c r="L14" s="4">
        <v>142</v>
      </c>
      <c r="M14" s="4">
        <v>223</v>
      </c>
      <c r="N14" s="4">
        <v>19</v>
      </c>
      <c r="O14" s="4">
        <v>16</v>
      </c>
      <c r="P14" s="4">
        <v>673600</v>
      </c>
      <c r="Q14" s="4">
        <v>554600</v>
      </c>
      <c r="R14" s="5">
        <v>2.0299999999999999E-2</v>
      </c>
      <c r="S14" s="4">
        <v>1222200</v>
      </c>
      <c r="T14" s="4">
        <f t="shared" si="2"/>
        <v>549410</v>
      </c>
      <c r="U14" s="4">
        <f t="shared" si="3"/>
        <v>409400</v>
      </c>
      <c r="V14" s="5">
        <v>2.9500000000000002E-2</v>
      </c>
    </row>
    <row r="15" spans="1:22" x14ac:dyDescent="0.2">
      <c r="F15" s="4">
        <f t="shared" si="0"/>
        <v>-787983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389171800</v>
      </c>
      <c r="L15" s="4">
        <v>67</v>
      </c>
      <c r="M15" s="4">
        <v>97</v>
      </c>
      <c r="N15" s="4">
        <v>3</v>
      </c>
      <c r="O15" s="4">
        <v>5</v>
      </c>
      <c r="P15" s="4">
        <v>323900</v>
      </c>
      <c r="Q15" s="4">
        <v>350700</v>
      </c>
      <c r="R15" s="5">
        <v>1.03E-2</v>
      </c>
      <c r="S15" s="4">
        <v>674600</v>
      </c>
      <c r="T15" s="4">
        <f t="shared" si="2"/>
        <v>517080</v>
      </c>
      <c r="U15" s="4">
        <f t="shared" si="3"/>
        <v>409400</v>
      </c>
      <c r="V15" s="5">
        <v>1.0200000000000001E-2</v>
      </c>
    </row>
    <row r="16" spans="1:22" x14ac:dyDescent="0.2">
      <c r="A16" s="16" t="s">
        <v>330</v>
      </c>
      <c r="B16" s="4">
        <v>0</v>
      </c>
      <c r="C16" s="4">
        <v>80</v>
      </c>
      <c r="D16" s="4">
        <v>-80</v>
      </c>
      <c r="E16" s="4">
        <v>-787983</v>
      </c>
      <c r="F16" s="4">
        <f t="shared" si="0"/>
        <v>-787983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389171800</v>
      </c>
      <c r="L16" s="4">
        <v>144</v>
      </c>
      <c r="M16" s="4">
        <v>94</v>
      </c>
      <c r="N16" s="4">
        <v>5</v>
      </c>
      <c r="O16" s="4">
        <v>9</v>
      </c>
      <c r="P16" s="4">
        <v>317200</v>
      </c>
      <c r="Q16" s="4">
        <v>404200</v>
      </c>
      <c r="R16" s="5">
        <v>0</v>
      </c>
      <c r="S16" s="4">
        <v>721400</v>
      </c>
      <c r="T16" s="4">
        <f t="shared" si="2"/>
        <v>475890</v>
      </c>
      <c r="U16" s="4">
        <f t="shared" si="3"/>
        <v>409400</v>
      </c>
      <c r="V16" s="5">
        <v>3.0099999999999998E-2</v>
      </c>
    </row>
    <row r="17" spans="1:22" x14ac:dyDescent="0.2">
      <c r="F17" s="4">
        <f t="shared" si="0"/>
        <v>0</v>
      </c>
      <c r="G17" s="4">
        <v>0</v>
      </c>
      <c r="H17" s="4">
        <v>0</v>
      </c>
      <c r="I17" s="4">
        <v>0</v>
      </c>
      <c r="J17" s="4">
        <v>-9700</v>
      </c>
      <c r="K17" s="24">
        <f t="shared" si="1"/>
        <v>389171800</v>
      </c>
      <c r="L17" s="4">
        <v>96</v>
      </c>
      <c r="M17" s="4">
        <v>106</v>
      </c>
      <c r="N17" s="4">
        <v>4</v>
      </c>
      <c r="O17" s="4">
        <v>2</v>
      </c>
      <c r="P17" s="4">
        <v>390400</v>
      </c>
      <c r="Q17" s="4">
        <v>208800</v>
      </c>
      <c r="R17" s="5">
        <v>0</v>
      </c>
      <c r="S17" s="4">
        <v>599800</v>
      </c>
      <c r="T17" s="4">
        <f t="shared" si="2"/>
        <v>489730</v>
      </c>
      <c r="U17" s="4">
        <f t="shared" si="3"/>
        <v>409400</v>
      </c>
      <c r="V17" s="5">
        <v>2.0299999999999999E-2</v>
      </c>
    </row>
    <row r="18" spans="1:22" x14ac:dyDescent="0.2">
      <c r="F18" s="4">
        <f t="shared" si="0"/>
        <v>0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389181500</v>
      </c>
      <c r="L18" s="4">
        <v>110</v>
      </c>
      <c r="M18" s="4">
        <v>76</v>
      </c>
      <c r="N18" s="4">
        <v>4</v>
      </c>
      <c r="O18" s="4">
        <v>3</v>
      </c>
      <c r="P18" s="4">
        <v>206200</v>
      </c>
      <c r="Q18" s="4">
        <v>340500</v>
      </c>
      <c r="R18" s="5">
        <v>-1.0200000000000001E-2</v>
      </c>
      <c r="S18" s="4">
        <v>546700</v>
      </c>
      <c r="T18" s="4">
        <f t="shared" si="2"/>
        <v>489940</v>
      </c>
      <c r="U18" s="4">
        <f t="shared" si="3"/>
        <v>304500</v>
      </c>
      <c r="V18" s="5">
        <v>3.04E-2</v>
      </c>
    </row>
    <row r="19" spans="6:22" x14ac:dyDescent="0.2">
      <c r="F19" s="4">
        <f t="shared" si="0"/>
        <v>0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389181500</v>
      </c>
      <c r="L19" s="4">
        <v>86</v>
      </c>
      <c r="M19" s="4">
        <v>79</v>
      </c>
      <c r="N19" s="4">
        <v>2</v>
      </c>
      <c r="O19" s="4">
        <v>5</v>
      </c>
      <c r="P19" s="4">
        <v>149000</v>
      </c>
      <c r="Q19" s="4">
        <v>266100</v>
      </c>
      <c r="R19" s="5">
        <v>0</v>
      </c>
      <c r="S19" s="4">
        <v>409400</v>
      </c>
      <c r="T19" s="4">
        <f t="shared" si="2"/>
        <v>506590</v>
      </c>
      <c r="U19" s="4">
        <f t="shared" si="3"/>
        <v>304500</v>
      </c>
      <c r="V19" s="5">
        <v>3.0099999999999998E-2</v>
      </c>
    </row>
    <row r="20" spans="6:22" x14ac:dyDescent="0.2">
      <c r="F20" s="4">
        <f t="shared" si="0"/>
        <v>0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389181500</v>
      </c>
      <c r="L20" s="4">
        <v>156</v>
      </c>
      <c r="M20" s="4">
        <v>82</v>
      </c>
      <c r="N20" s="4">
        <v>6</v>
      </c>
      <c r="O20" s="4">
        <v>4</v>
      </c>
      <c r="P20" s="4">
        <v>305800</v>
      </c>
      <c r="Q20" s="4">
        <v>309300</v>
      </c>
      <c r="R20" s="5">
        <v>-1.01E-2</v>
      </c>
      <c r="S20" s="4">
        <v>615300</v>
      </c>
      <c r="T20" s="4">
        <f t="shared" si="2"/>
        <v>566830</v>
      </c>
      <c r="U20" s="4">
        <f t="shared" si="3"/>
        <v>304500</v>
      </c>
      <c r="V20" s="5">
        <v>3.0099999999999998E-2</v>
      </c>
    </row>
    <row r="21" spans="6:22" x14ac:dyDescent="0.2">
      <c r="F21" s="4">
        <f t="shared" si="0"/>
        <v>0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389181500</v>
      </c>
      <c r="L21" s="4">
        <v>120</v>
      </c>
      <c r="M21" s="4">
        <v>112</v>
      </c>
      <c r="N21" s="4">
        <v>4</v>
      </c>
      <c r="O21" s="4">
        <v>4</v>
      </c>
      <c r="P21" s="4">
        <v>249700</v>
      </c>
      <c r="Q21" s="4">
        <v>245800</v>
      </c>
      <c r="R21" s="5">
        <v>1.0200000000000001E-2</v>
      </c>
      <c r="S21" s="4">
        <v>501800</v>
      </c>
      <c r="T21" s="4">
        <f t="shared" si="2"/>
        <v>602460</v>
      </c>
      <c r="U21" s="4">
        <f t="shared" si="3"/>
        <v>304500</v>
      </c>
      <c r="V21" s="5">
        <v>0.02</v>
      </c>
    </row>
    <row r="22" spans="6:22" x14ac:dyDescent="0.2">
      <c r="F22" s="4">
        <f t="shared" si="0"/>
        <v>0</v>
      </c>
      <c r="K22" s="24">
        <f t="shared" si="1"/>
        <v>389181500</v>
      </c>
      <c r="L22" s="4">
        <v>138</v>
      </c>
      <c r="M22" s="4">
        <v>96</v>
      </c>
      <c r="N22" s="4">
        <v>10</v>
      </c>
      <c r="O22" s="4">
        <v>5</v>
      </c>
      <c r="P22" s="4">
        <v>442400</v>
      </c>
      <c r="Q22" s="4">
        <v>252700</v>
      </c>
      <c r="R22" s="5">
        <v>2.07E-2</v>
      </c>
      <c r="S22" s="4">
        <v>695100</v>
      </c>
      <c r="T22" s="4">
        <f t="shared" si="2"/>
        <v>757020</v>
      </c>
      <c r="U22" s="4">
        <f t="shared" si="3"/>
        <v>304500</v>
      </c>
      <c r="V22" s="5">
        <v>2.0299999999999999E-2</v>
      </c>
    </row>
    <row r="23" spans="6:22" x14ac:dyDescent="0.2">
      <c r="F23" s="4">
        <f t="shared" si="0"/>
        <v>0</v>
      </c>
      <c r="K23" s="24">
        <f t="shared" si="1"/>
        <v>389181500</v>
      </c>
      <c r="L23" s="4">
        <v>87</v>
      </c>
      <c r="M23" s="4">
        <v>81</v>
      </c>
      <c r="N23" s="4">
        <v>1</v>
      </c>
      <c r="O23" s="4">
        <v>3</v>
      </c>
      <c r="P23" s="4">
        <v>105900</v>
      </c>
      <c r="Q23" s="4">
        <v>199500</v>
      </c>
      <c r="R23" s="5">
        <v>-1.03E-2</v>
      </c>
      <c r="S23" s="4">
        <v>304500</v>
      </c>
      <c r="T23" s="4">
        <f t="shared" si="2"/>
        <v>922810</v>
      </c>
      <c r="U23" s="4">
        <f t="shared" si="3"/>
        <v>309500</v>
      </c>
      <c r="V23" s="5">
        <v>3.04E-2</v>
      </c>
    </row>
    <row r="24" spans="6:22" x14ac:dyDescent="0.2">
      <c r="F24" s="4">
        <f t="shared" si="0"/>
        <v>0</v>
      </c>
      <c r="K24" s="24">
        <f t="shared" si="1"/>
        <v>389181500</v>
      </c>
      <c r="L24" s="4">
        <v>70</v>
      </c>
      <c r="M24" s="4">
        <v>109</v>
      </c>
      <c r="N24" s="4">
        <v>4</v>
      </c>
      <c r="O24" s="4">
        <v>3</v>
      </c>
      <c r="P24" s="4">
        <v>160300</v>
      </c>
      <c r="Q24" s="4">
        <v>265000</v>
      </c>
      <c r="R24" s="5">
        <v>2.0899999999999998E-2</v>
      </c>
      <c r="S24" s="4">
        <v>425500</v>
      </c>
      <c r="T24" s="4">
        <f t="shared" si="2"/>
        <v>954930</v>
      </c>
      <c r="U24" s="4">
        <f t="shared" si="3"/>
        <v>309500</v>
      </c>
      <c r="V24" s="5">
        <v>2.0499999999999997E-2</v>
      </c>
    </row>
    <row r="25" spans="6:22" x14ac:dyDescent="0.2">
      <c r="F25" s="4">
        <f t="shared" si="0"/>
        <v>0</v>
      </c>
      <c r="K25" s="24">
        <f t="shared" si="1"/>
        <v>389181500</v>
      </c>
      <c r="L25" s="4">
        <v>127</v>
      </c>
      <c r="M25" s="4">
        <v>80</v>
      </c>
      <c r="N25" s="4">
        <v>1</v>
      </c>
      <c r="O25" s="4">
        <v>4</v>
      </c>
      <c r="P25" s="4">
        <v>159700</v>
      </c>
      <c r="Q25" s="4">
        <v>191200</v>
      </c>
      <c r="R25" s="5">
        <v>-1.04E-2</v>
      </c>
      <c r="S25" s="4">
        <v>351300</v>
      </c>
      <c r="T25" s="4">
        <f t="shared" si="2"/>
        <v>1056130</v>
      </c>
      <c r="U25" s="4">
        <f t="shared" si="3"/>
        <v>309500</v>
      </c>
      <c r="V25" s="5">
        <v>2.07E-2</v>
      </c>
    </row>
    <row r="26" spans="6:22" x14ac:dyDescent="0.2">
      <c r="F26" s="4">
        <f t="shared" si="0"/>
        <v>0</v>
      </c>
      <c r="K26" s="24">
        <f t="shared" si="1"/>
        <v>389181500</v>
      </c>
      <c r="L26" s="4">
        <v>66</v>
      </c>
      <c r="M26" s="4">
        <v>64</v>
      </c>
      <c r="N26" s="4">
        <v>1</v>
      </c>
      <c r="O26" s="4">
        <v>8</v>
      </c>
      <c r="P26" s="4">
        <v>68100</v>
      </c>
      <c r="Q26" s="4">
        <v>241600</v>
      </c>
      <c r="R26" s="5">
        <v>0</v>
      </c>
      <c r="S26" s="4">
        <v>309500</v>
      </c>
      <c r="T26" s="4">
        <f t="shared" si="2"/>
        <v>1089380</v>
      </c>
      <c r="U26" s="4">
        <f t="shared" si="3"/>
        <v>548800</v>
      </c>
      <c r="V26" s="5">
        <v>2.0499999999999997E-2</v>
      </c>
    </row>
    <row r="27" spans="6:22" x14ac:dyDescent="0.2">
      <c r="F27" s="4">
        <f t="shared" si="0"/>
        <v>0</v>
      </c>
      <c r="K27" s="24">
        <f t="shared" si="1"/>
        <v>389181500</v>
      </c>
      <c r="L27" s="4">
        <v>244</v>
      </c>
      <c r="M27" s="4">
        <v>86</v>
      </c>
      <c r="N27" s="4">
        <v>5</v>
      </c>
      <c r="O27" s="4">
        <v>3</v>
      </c>
      <c r="P27" s="4">
        <v>515100</v>
      </c>
      <c r="Q27" s="4">
        <v>222100</v>
      </c>
      <c r="R27" s="5">
        <v>2.1099999999999997E-2</v>
      </c>
      <c r="S27" s="4">
        <v>738200</v>
      </c>
      <c r="T27" s="4">
        <f t="shared" si="2"/>
        <v>1108610</v>
      </c>
      <c r="U27" s="4">
        <f t="shared" si="3"/>
        <v>548800</v>
      </c>
      <c r="V27" s="5">
        <v>3.0699999999999998E-2</v>
      </c>
    </row>
    <row r="28" spans="6:22" x14ac:dyDescent="0.2">
      <c r="F28" s="4">
        <f t="shared" si="0"/>
        <v>0</v>
      </c>
      <c r="K28" s="24">
        <f t="shared" si="1"/>
        <v>389181500</v>
      </c>
      <c r="L28" s="4">
        <v>111</v>
      </c>
      <c r="M28" s="4">
        <v>67</v>
      </c>
      <c r="N28" s="4">
        <v>3</v>
      </c>
      <c r="O28" s="4">
        <v>4</v>
      </c>
      <c r="P28" s="4">
        <v>237000</v>
      </c>
      <c r="Q28" s="4">
        <v>310500</v>
      </c>
      <c r="R28" s="5">
        <v>-2.1000000000000001E-2</v>
      </c>
      <c r="S28" s="4">
        <v>548800</v>
      </c>
      <c r="T28" s="4">
        <f t="shared" si="2"/>
        <v>1227720</v>
      </c>
      <c r="U28" s="4">
        <f t="shared" si="3"/>
        <v>575900</v>
      </c>
      <c r="V28" s="5">
        <v>3.0699999999999998E-2</v>
      </c>
    </row>
    <row r="29" spans="6:22" x14ac:dyDescent="0.2">
      <c r="F29" s="4">
        <f t="shared" si="0"/>
        <v>0</v>
      </c>
      <c r="K29" s="24">
        <f t="shared" si="1"/>
        <v>389181500</v>
      </c>
      <c r="L29" s="4">
        <v>181</v>
      </c>
      <c r="M29" s="4">
        <v>103</v>
      </c>
      <c r="N29" s="4">
        <v>4</v>
      </c>
      <c r="O29" s="4">
        <v>2</v>
      </c>
      <c r="P29" s="4">
        <v>344200</v>
      </c>
      <c r="Q29" s="4">
        <v>217900</v>
      </c>
      <c r="R29" s="5">
        <v>2.1099999999999997E-2</v>
      </c>
      <c r="S29" s="4">
        <v>575900</v>
      </c>
      <c r="T29" s="4">
        <f t="shared" si="2"/>
        <v>1353600</v>
      </c>
      <c r="U29" s="4">
        <f t="shared" si="3"/>
        <v>746700</v>
      </c>
      <c r="V29" s="5">
        <v>4.0500000000000001E-2</v>
      </c>
    </row>
    <row r="30" spans="6:22" x14ac:dyDescent="0.2">
      <c r="F30" s="4">
        <f t="shared" si="0"/>
        <v>0</v>
      </c>
      <c r="K30" s="24">
        <f t="shared" si="1"/>
        <v>389181500</v>
      </c>
      <c r="L30" s="4">
        <v>255</v>
      </c>
      <c r="M30" s="4">
        <v>199</v>
      </c>
      <c r="N30" s="4">
        <v>6</v>
      </c>
      <c r="O30" s="4">
        <v>14</v>
      </c>
      <c r="P30" s="4">
        <v>522300</v>
      </c>
      <c r="Q30" s="4">
        <v>685900</v>
      </c>
      <c r="R30" s="5">
        <v>-3.15E-2</v>
      </c>
      <c r="S30" s="4">
        <v>1217700</v>
      </c>
      <c r="T30" s="4">
        <f t="shared" si="2"/>
        <v>1317890</v>
      </c>
      <c r="U30" s="4">
        <f t="shared" si="3"/>
        <v>746700</v>
      </c>
      <c r="V30" s="5">
        <v>5.0599999999999999E-2</v>
      </c>
    </row>
    <row r="31" spans="6:22" x14ac:dyDescent="0.2">
      <c r="F31" s="4">
        <f t="shared" si="0"/>
        <v>0</v>
      </c>
      <c r="K31" s="24">
        <f t="shared" si="1"/>
        <v>389181500</v>
      </c>
      <c r="L31" s="4">
        <v>143</v>
      </c>
      <c r="M31" s="4">
        <v>194</v>
      </c>
      <c r="N31" s="4">
        <v>3</v>
      </c>
      <c r="O31" s="4">
        <v>16</v>
      </c>
      <c r="P31" s="4">
        <v>263000</v>
      </c>
      <c r="Q31" s="4">
        <v>593100</v>
      </c>
      <c r="R31" s="5">
        <v>-3.0600000000000002E-2</v>
      </c>
      <c r="S31" s="4">
        <v>858100</v>
      </c>
      <c r="T31" s="4">
        <f t="shared" si="2"/>
        <v>1495130</v>
      </c>
      <c r="U31" s="4">
        <f t="shared" si="3"/>
        <v>642000</v>
      </c>
      <c r="V31" s="5">
        <v>4.9100000000000005E-2</v>
      </c>
    </row>
    <row r="32" spans="6:22" x14ac:dyDescent="0.2">
      <c r="F32" s="4">
        <f t="shared" si="0"/>
        <v>0</v>
      </c>
      <c r="K32" s="24">
        <f t="shared" si="1"/>
        <v>389181500</v>
      </c>
      <c r="L32" s="4">
        <v>446</v>
      </c>
      <c r="M32" s="4">
        <v>256</v>
      </c>
      <c r="N32" s="4">
        <v>16</v>
      </c>
      <c r="O32" s="4">
        <v>34</v>
      </c>
      <c r="P32" s="4">
        <v>876100</v>
      </c>
      <c r="Q32" s="4">
        <v>1238700</v>
      </c>
      <c r="R32" s="5">
        <v>0</v>
      </c>
      <c r="S32" s="4">
        <v>2240700</v>
      </c>
      <c r="T32" s="4">
        <f t="shared" si="2"/>
        <v>1377730</v>
      </c>
      <c r="U32" s="4">
        <f t="shared" si="3"/>
        <v>642000</v>
      </c>
      <c r="V32" s="5">
        <v>7.7699999999999991E-2</v>
      </c>
    </row>
    <row r="33" spans="6:22" x14ac:dyDescent="0.2">
      <c r="F33" s="4">
        <f t="shared" si="0"/>
        <v>0</v>
      </c>
      <c r="K33" s="24">
        <f t="shared" si="1"/>
        <v>389181500</v>
      </c>
      <c r="L33" s="4">
        <v>280</v>
      </c>
      <c r="M33" s="4">
        <v>323</v>
      </c>
      <c r="N33" s="4">
        <v>16</v>
      </c>
      <c r="O33" s="4">
        <v>41</v>
      </c>
      <c r="P33" s="4">
        <v>558400</v>
      </c>
      <c r="Q33" s="4">
        <v>1404000</v>
      </c>
      <c r="R33" s="5">
        <v>-8.9099999999999999E-2</v>
      </c>
      <c r="S33" s="4">
        <v>1962400</v>
      </c>
      <c r="T33" s="4">
        <f t="shared" si="2"/>
        <v>1262860</v>
      </c>
      <c r="U33" s="4">
        <f t="shared" si="3"/>
        <v>642000</v>
      </c>
      <c r="V33" s="5">
        <v>0.1082</v>
      </c>
    </row>
    <row r="34" spans="6:22" x14ac:dyDescent="0.2">
      <c r="F34" s="4">
        <f t="shared" si="0"/>
        <v>0</v>
      </c>
      <c r="K34" s="24">
        <f t="shared" si="1"/>
        <v>389181500</v>
      </c>
      <c r="L34" s="4">
        <v>144</v>
      </c>
      <c r="M34" s="4">
        <v>144</v>
      </c>
      <c r="N34" s="4">
        <v>12</v>
      </c>
      <c r="O34" s="4">
        <v>8</v>
      </c>
      <c r="P34" s="4">
        <v>356500</v>
      </c>
      <c r="Q34" s="4">
        <v>377100</v>
      </c>
      <c r="R34" s="5">
        <v>9.1999999999999998E-3</v>
      </c>
      <c r="S34" s="4">
        <v>746700</v>
      </c>
      <c r="T34" s="4">
        <f t="shared" si="2"/>
        <v>1314540</v>
      </c>
      <c r="U34" s="4">
        <f t="shared" si="3"/>
        <v>642000</v>
      </c>
      <c r="V34" s="5">
        <v>2.7099999999999999E-2</v>
      </c>
    </row>
    <row r="35" spans="6:22" x14ac:dyDescent="0.2">
      <c r="F35" s="4">
        <f t="shared" si="0"/>
        <v>0</v>
      </c>
      <c r="K35" s="24">
        <f t="shared" si="1"/>
        <v>389181500</v>
      </c>
      <c r="L35" s="4">
        <v>283</v>
      </c>
      <c r="M35" s="4">
        <v>163</v>
      </c>
      <c r="N35" s="4">
        <v>14</v>
      </c>
      <c r="O35" s="4">
        <v>29</v>
      </c>
      <c r="P35" s="4">
        <v>469400</v>
      </c>
      <c r="Q35" s="4">
        <v>892800</v>
      </c>
      <c r="R35" s="5">
        <v>-9.1000000000000004E-3</v>
      </c>
      <c r="S35" s="4">
        <v>1363300</v>
      </c>
      <c r="T35" s="4">
        <f t="shared" si="2"/>
        <v>1274000</v>
      </c>
      <c r="U35" s="4">
        <f t="shared" si="3"/>
        <v>642000</v>
      </c>
      <c r="V35" s="5">
        <v>1.8200000000000001E-2</v>
      </c>
    </row>
    <row r="36" spans="6:22" x14ac:dyDescent="0.2">
      <c r="F36" s="4">
        <f t="shared" si="0"/>
        <v>0</v>
      </c>
      <c r="K36" s="24">
        <f t="shared" si="1"/>
        <v>389181500</v>
      </c>
      <c r="L36" s="4">
        <v>69</v>
      </c>
      <c r="M36" s="4">
        <v>152</v>
      </c>
      <c r="N36" s="4">
        <v>4</v>
      </c>
      <c r="O36" s="4">
        <v>16</v>
      </c>
      <c r="P36" s="4">
        <v>103500</v>
      </c>
      <c r="Q36" s="4">
        <v>538500</v>
      </c>
      <c r="R36" s="5">
        <v>-1.8100000000000002E-2</v>
      </c>
      <c r="S36" s="4">
        <v>642000</v>
      </c>
      <c r="T36" s="4">
        <f t="shared" si="2"/>
        <v>1405570</v>
      </c>
      <c r="U36" s="4">
        <f t="shared" si="3"/>
        <v>860600</v>
      </c>
      <c r="V36" s="5">
        <v>1.7899999999999999E-2</v>
      </c>
    </row>
    <row r="37" spans="6:22" x14ac:dyDescent="0.2">
      <c r="F37" s="4">
        <f t="shared" si="0"/>
        <v>0</v>
      </c>
      <c r="K37" s="24">
        <f t="shared" si="1"/>
        <v>389181500</v>
      </c>
      <c r="L37" s="4">
        <v>186</v>
      </c>
      <c r="M37" s="4">
        <v>172</v>
      </c>
      <c r="N37" s="4">
        <v>9</v>
      </c>
      <c r="O37" s="4">
        <v>15</v>
      </c>
      <c r="P37" s="4">
        <v>307200</v>
      </c>
      <c r="Q37" s="4">
        <v>616800</v>
      </c>
      <c r="R37" s="5">
        <v>9.1000000000000004E-3</v>
      </c>
      <c r="S37" s="4">
        <v>930500</v>
      </c>
      <c r="T37" s="4">
        <f t="shared" si="2"/>
        <v>1406910</v>
      </c>
      <c r="U37" s="4">
        <f t="shared" si="3"/>
        <v>860600</v>
      </c>
      <c r="V37" s="5">
        <v>1.7899999999999999E-2</v>
      </c>
    </row>
    <row r="38" spans="6:22" x14ac:dyDescent="0.2">
      <c r="F38" s="4">
        <f t="shared" si="0"/>
        <v>0</v>
      </c>
      <c r="K38" s="24">
        <f t="shared" si="1"/>
        <v>389181500</v>
      </c>
      <c r="L38" s="4">
        <v>182</v>
      </c>
      <c r="M38" s="4">
        <v>175</v>
      </c>
      <c r="N38" s="4">
        <v>9</v>
      </c>
      <c r="O38" s="4">
        <v>19</v>
      </c>
      <c r="P38" s="4">
        <v>286700</v>
      </c>
      <c r="Q38" s="4">
        <v>950800</v>
      </c>
      <c r="R38" s="5">
        <v>-1.8000000000000002E-2</v>
      </c>
      <c r="S38" s="4">
        <v>1739900</v>
      </c>
      <c r="T38" s="4">
        <f t="shared" si="2"/>
        <v>1369911.111111111</v>
      </c>
      <c r="U38" s="4">
        <f t="shared" si="3"/>
        <v>813700</v>
      </c>
      <c r="V38" s="5">
        <v>2.6600000000000002E-2</v>
      </c>
    </row>
    <row r="39" spans="6:22" x14ac:dyDescent="0.2">
      <c r="F39" s="4">
        <f t="shared" si="0"/>
        <v>0</v>
      </c>
      <c r="K39" s="24">
        <f t="shared" si="1"/>
        <v>389181500</v>
      </c>
      <c r="L39" s="4">
        <v>334</v>
      </c>
      <c r="M39" s="4">
        <v>214</v>
      </c>
      <c r="N39" s="4">
        <v>10</v>
      </c>
      <c r="O39" s="4">
        <v>27</v>
      </c>
      <c r="P39" s="4">
        <v>754200</v>
      </c>
      <c r="Q39" s="4">
        <v>1079700</v>
      </c>
      <c r="R39" s="5">
        <v>-8.8000000000000005E-3</v>
      </c>
      <c r="S39" s="4">
        <v>1834700</v>
      </c>
      <c r="T39" s="4">
        <f t="shared" si="2"/>
        <v>1311812.5</v>
      </c>
      <c r="U39" s="4">
        <f t="shared" si="3"/>
        <v>813700</v>
      </c>
      <c r="V39" s="5">
        <v>1.7600000000000001E-2</v>
      </c>
    </row>
    <row r="40" spans="6:22" x14ac:dyDescent="0.2">
      <c r="F40" s="4">
        <f t="shared" si="0"/>
        <v>0</v>
      </c>
      <c r="K40" s="24">
        <f t="shared" si="1"/>
        <v>389181500</v>
      </c>
      <c r="L40" s="4">
        <v>108</v>
      </c>
      <c r="M40" s="4">
        <v>171</v>
      </c>
      <c r="N40" s="4">
        <v>5</v>
      </c>
      <c r="O40" s="4">
        <v>22</v>
      </c>
      <c r="P40" s="4">
        <v>187100</v>
      </c>
      <c r="Q40" s="4">
        <v>651100</v>
      </c>
      <c r="R40" s="5">
        <v>-1.7500000000000002E-2</v>
      </c>
      <c r="S40" s="4">
        <v>860600</v>
      </c>
      <c r="T40" s="4">
        <f t="shared" si="2"/>
        <v>1376271.4285714286</v>
      </c>
      <c r="U40" s="4">
        <f t="shared" si="3"/>
        <v>813700</v>
      </c>
      <c r="V40" s="5">
        <v>2.5899999999999999E-2</v>
      </c>
    </row>
    <row r="41" spans="6:22" x14ac:dyDescent="0.2">
      <c r="F41" s="4">
        <f t="shared" si="0"/>
        <v>0</v>
      </c>
      <c r="K41" s="24">
        <f t="shared" si="1"/>
        <v>389181500</v>
      </c>
      <c r="L41" s="4">
        <v>311</v>
      </c>
      <c r="M41" s="4">
        <v>301</v>
      </c>
      <c r="N41" s="4">
        <v>43</v>
      </c>
      <c r="O41" s="4">
        <v>31</v>
      </c>
      <c r="P41" s="4">
        <v>1184600</v>
      </c>
      <c r="Q41" s="4">
        <v>1445900</v>
      </c>
      <c r="R41" s="5">
        <v>1.7600000000000001E-2</v>
      </c>
      <c r="S41" s="4">
        <v>2630500</v>
      </c>
      <c r="T41" s="4">
        <f t="shared" si="2"/>
        <v>1167233.3333333333</v>
      </c>
      <c r="U41" s="4">
        <f t="shared" si="3"/>
        <v>813700</v>
      </c>
      <c r="V41" s="5">
        <v>2.5699999999999997E-2</v>
      </c>
    </row>
    <row r="42" spans="6:22" x14ac:dyDescent="0.2">
      <c r="F42" s="4">
        <f t="shared" si="0"/>
        <v>0</v>
      </c>
      <c r="K42" s="24">
        <f t="shared" si="1"/>
        <v>389181500</v>
      </c>
      <c r="L42" s="4">
        <v>290</v>
      </c>
      <c r="M42" s="4">
        <v>90</v>
      </c>
      <c r="N42" s="4">
        <v>28</v>
      </c>
      <c r="O42" s="4">
        <v>7</v>
      </c>
      <c r="P42" s="4">
        <v>773700</v>
      </c>
      <c r="Q42" s="4">
        <v>293000</v>
      </c>
      <c r="R42" s="5">
        <v>-8.6999999999999994E-3</v>
      </c>
      <c r="S42" s="4">
        <v>1066700</v>
      </c>
      <c r="T42" s="4">
        <f t="shared" si="2"/>
        <v>1187340</v>
      </c>
      <c r="U42" s="4">
        <f t="shared" si="3"/>
        <v>813700</v>
      </c>
      <c r="V42" s="5">
        <v>1.7399999999999999E-2</v>
      </c>
    </row>
    <row r="43" spans="6:22" x14ac:dyDescent="0.2">
      <c r="F43" s="4">
        <f t="shared" si="0"/>
        <v>0</v>
      </c>
      <c r="K43" s="24">
        <f t="shared" si="1"/>
        <v>389181500</v>
      </c>
      <c r="L43" s="4">
        <v>169</v>
      </c>
      <c r="M43" s="4">
        <v>144</v>
      </c>
      <c r="N43" s="4">
        <v>6</v>
      </c>
      <c r="O43" s="4">
        <v>15</v>
      </c>
      <c r="P43" s="4">
        <v>277800</v>
      </c>
      <c r="Q43" s="4">
        <v>535800</v>
      </c>
      <c r="R43" s="5">
        <v>8.8000000000000005E-3</v>
      </c>
      <c r="S43" s="4">
        <v>813700</v>
      </c>
      <c r="T43" s="4">
        <f t="shared" si="2"/>
        <v>1280750</v>
      </c>
      <c r="U43" s="4">
        <f t="shared" si="3"/>
        <v>943900</v>
      </c>
      <c r="V43" s="5">
        <v>2.5899999999999999E-2</v>
      </c>
    </row>
    <row r="44" spans="6:22" x14ac:dyDescent="0.2">
      <c r="F44" s="4">
        <f t="shared" si="0"/>
        <v>0</v>
      </c>
      <c r="K44" s="24">
        <f t="shared" si="1"/>
        <v>389181500</v>
      </c>
      <c r="L44" s="4">
        <v>122</v>
      </c>
      <c r="M44" s="4">
        <v>128</v>
      </c>
      <c r="N44" s="4">
        <v>5</v>
      </c>
      <c r="O44" s="4">
        <v>24</v>
      </c>
      <c r="P44" s="4">
        <v>208400</v>
      </c>
      <c r="Q44" s="4">
        <v>1055100</v>
      </c>
      <c r="R44" s="5">
        <v>-2.63E-2</v>
      </c>
      <c r="S44" s="4">
        <v>1263500</v>
      </c>
      <c r="T44" s="4">
        <f t="shared" si="2"/>
        <v>1286500</v>
      </c>
      <c r="U44" s="4">
        <f t="shared" si="3"/>
        <v>943900</v>
      </c>
      <c r="V44" s="5">
        <v>2.5699999999999997E-2</v>
      </c>
    </row>
    <row r="45" spans="6:22" x14ac:dyDescent="0.2">
      <c r="F45" s="4">
        <f t="shared" si="0"/>
        <v>0</v>
      </c>
      <c r="K45" s="24">
        <f t="shared" si="1"/>
        <v>389181500</v>
      </c>
      <c r="L45" s="4">
        <v>159</v>
      </c>
      <c r="M45" s="4">
        <v>172</v>
      </c>
      <c r="N45" s="4">
        <v>10</v>
      </c>
      <c r="O45" s="4">
        <v>19</v>
      </c>
      <c r="P45" s="4">
        <v>338400</v>
      </c>
      <c r="Q45" s="4">
        <v>617200</v>
      </c>
      <c r="R45" s="5">
        <v>0</v>
      </c>
      <c r="S45" s="4">
        <v>957900</v>
      </c>
      <c r="T45" s="4">
        <f t="shared" si="2"/>
        <v>1450800</v>
      </c>
      <c r="U45" s="4">
        <f t="shared" si="3"/>
        <v>943900</v>
      </c>
      <c r="V45" s="5">
        <v>2.5499999999999998E-2</v>
      </c>
    </row>
    <row r="46" spans="6:22" x14ac:dyDescent="0.2">
      <c r="F46" s="4">
        <f t="shared" si="0"/>
        <v>0</v>
      </c>
      <c r="K46" s="24">
        <f t="shared" si="1"/>
        <v>389181500</v>
      </c>
      <c r="L46" s="4">
        <v>170</v>
      </c>
      <c r="M46" s="4">
        <v>245</v>
      </c>
      <c r="N46" s="4">
        <v>15</v>
      </c>
      <c r="O46" s="4">
        <v>26</v>
      </c>
      <c r="P46" s="4">
        <v>1032600</v>
      </c>
      <c r="Q46" s="4">
        <v>925100</v>
      </c>
      <c r="R46" s="5">
        <v>8.6999999999999994E-3</v>
      </c>
      <c r="S46" s="4">
        <v>1957700</v>
      </c>
      <c r="T46" s="4">
        <f t="shared" si="2"/>
        <v>943900</v>
      </c>
      <c r="U46" s="4">
        <f t="shared" si="3"/>
        <v>943900</v>
      </c>
      <c r="V46" s="5">
        <v>2.5499999999999998E-2</v>
      </c>
    </row>
    <row r="47" spans="6:22" x14ac:dyDescent="0.2">
      <c r="F47" s="4">
        <f t="shared" ref="F47:F73" si="4">E47+F48</f>
        <v>0</v>
      </c>
      <c r="K47" s="24">
        <f t="shared" ref="K47:K73" si="5">K48+J47</f>
        <v>389181500</v>
      </c>
      <c r="L47" s="4">
        <v>149</v>
      </c>
      <c r="M47" s="4">
        <v>125</v>
      </c>
      <c r="N47" s="4">
        <v>12</v>
      </c>
      <c r="O47" s="4">
        <v>13</v>
      </c>
      <c r="P47" s="4">
        <v>576700</v>
      </c>
      <c r="Q47" s="4">
        <v>367200</v>
      </c>
      <c r="R47" s="5">
        <v>0</v>
      </c>
      <c r="S47" s="4">
        <v>943900</v>
      </c>
      <c r="T47" s="4" t="e">
        <f t="shared" si="2"/>
        <v>#DIV/0!</v>
      </c>
      <c r="U47" s="4">
        <f t="shared" ref="U47:U73" si="6">MIN(S48:S52)</f>
        <v>0</v>
      </c>
      <c r="V47" s="5">
        <v>1.7100000000000001E-2</v>
      </c>
    </row>
    <row r="48" spans="6:22" x14ac:dyDescent="0.2">
      <c r="F48" s="4">
        <f t="shared" si="4"/>
        <v>0</v>
      </c>
      <c r="K48" s="24">
        <f t="shared" si="5"/>
        <v>389181500</v>
      </c>
      <c r="L48" s="4">
        <v>335</v>
      </c>
      <c r="M48" s="4">
        <v>339</v>
      </c>
      <c r="N48" s="4">
        <v>54</v>
      </c>
      <c r="O48" s="4">
        <v>26</v>
      </c>
      <c r="P48" s="4">
        <v>1489500</v>
      </c>
      <c r="Q48" s="4">
        <v>942400</v>
      </c>
      <c r="T48" s="4" t="e">
        <f t="shared" si="2"/>
        <v>#DIV/0!</v>
      </c>
      <c r="U48" s="4">
        <f t="shared" si="6"/>
        <v>0</v>
      </c>
    </row>
    <row r="49" spans="6:22" x14ac:dyDescent="0.2">
      <c r="F49" s="4">
        <f t="shared" si="4"/>
        <v>0</v>
      </c>
      <c r="K49" s="24">
        <f t="shared" si="5"/>
        <v>389181500</v>
      </c>
      <c r="L49" s="4">
        <v>156</v>
      </c>
      <c r="M49" s="4">
        <v>266</v>
      </c>
      <c r="N49" s="4">
        <v>11</v>
      </c>
      <c r="O49" s="4">
        <v>32</v>
      </c>
      <c r="P49" s="4">
        <v>392000</v>
      </c>
      <c r="Q49" s="4">
        <v>1010900</v>
      </c>
      <c r="T49" s="4" t="e">
        <f t="shared" si="2"/>
        <v>#DIV/0!</v>
      </c>
      <c r="U49" s="4">
        <f t="shared" si="6"/>
        <v>0</v>
      </c>
    </row>
    <row r="50" spans="6:22" x14ac:dyDescent="0.2">
      <c r="F50" s="4">
        <f t="shared" si="4"/>
        <v>0</v>
      </c>
      <c r="K50" s="24">
        <f t="shared" si="5"/>
        <v>389181500</v>
      </c>
      <c r="L50" s="4">
        <v>128</v>
      </c>
      <c r="M50" s="4">
        <v>241</v>
      </c>
      <c r="N50" s="4">
        <v>6</v>
      </c>
      <c r="O50" s="4">
        <v>18</v>
      </c>
      <c r="P50" s="4">
        <v>281800</v>
      </c>
      <c r="Q50" s="4">
        <v>742800</v>
      </c>
      <c r="T50" s="4" t="e">
        <f t="shared" si="2"/>
        <v>#DIV/0!</v>
      </c>
      <c r="U50" s="4">
        <f t="shared" si="6"/>
        <v>0</v>
      </c>
    </row>
    <row r="51" spans="6:21" x14ac:dyDescent="0.2">
      <c r="F51" s="4">
        <f t="shared" si="4"/>
        <v>0</v>
      </c>
      <c r="K51" s="24">
        <f t="shared" si="5"/>
        <v>389181500</v>
      </c>
      <c r="L51" s="4">
        <v>344</v>
      </c>
      <c r="M51" s="4">
        <v>91</v>
      </c>
      <c r="N51" s="4">
        <v>69</v>
      </c>
      <c r="O51" s="4">
        <v>17</v>
      </c>
      <c r="P51" s="4">
        <v>2376900</v>
      </c>
      <c r="Q51" s="4">
        <v>675400</v>
      </c>
      <c r="T51" s="4" t="e">
        <f t="shared" si="2"/>
        <v>#DIV/0!</v>
      </c>
      <c r="U51" s="4">
        <f t="shared" si="6"/>
        <v>0</v>
      </c>
    </row>
    <row r="52" spans="6:21" x14ac:dyDescent="0.2">
      <c r="F52" s="4">
        <f t="shared" si="4"/>
        <v>0</v>
      </c>
      <c r="K52" s="24">
        <f t="shared" si="5"/>
        <v>389181500</v>
      </c>
      <c r="L52" s="4">
        <v>183</v>
      </c>
      <c r="M52" s="4">
        <v>101</v>
      </c>
      <c r="N52" s="4">
        <v>21</v>
      </c>
      <c r="O52" s="4">
        <v>10</v>
      </c>
      <c r="P52" s="4">
        <v>464600</v>
      </c>
      <c r="Q52" s="4">
        <v>266200</v>
      </c>
      <c r="T52" s="4" t="e">
        <f t="shared" si="2"/>
        <v>#DIV/0!</v>
      </c>
      <c r="U52" s="4">
        <f t="shared" si="6"/>
        <v>0</v>
      </c>
    </row>
    <row r="53" spans="6:21" x14ac:dyDescent="0.2">
      <c r="F53" s="4">
        <f t="shared" si="4"/>
        <v>0</v>
      </c>
      <c r="G53" s="4">
        <v>0</v>
      </c>
      <c r="H53" s="4">
        <v>0</v>
      </c>
      <c r="I53" s="4">
        <v>0</v>
      </c>
      <c r="J53" s="4">
        <v>11500</v>
      </c>
      <c r="K53" s="24">
        <f t="shared" si="5"/>
        <v>389181500</v>
      </c>
      <c r="L53" s="4">
        <v>319</v>
      </c>
      <c r="M53" s="4">
        <v>276</v>
      </c>
      <c r="N53" s="4">
        <v>18</v>
      </c>
      <c r="O53" s="4">
        <v>44</v>
      </c>
      <c r="P53" s="4">
        <v>594500</v>
      </c>
      <c r="Q53" s="4">
        <v>1294000</v>
      </c>
      <c r="T53" s="4" t="e">
        <f t="shared" si="2"/>
        <v>#DIV/0!</v>
      </c>
      <c r="U53" s="4">
        <f t="shared" si="6"/>
        <v>0</v>
      </c>
    </row>
    <row r="54" spans="6:21" x14ac:dyDescent="0.2">
      <c r="F54" s="4">
        <f t="shared" si="4"/>
        <v>0</v>
      </c>
      <c r="K54" s="24">
        <f t="shared" si="5"/>
        <v>389170000</v>
      </c>
      <c r="L54" s="4">
        <v>155</v>
      </c>
      <c r="M54" s="4">
        <v>219</v>
      </c>
      <c r="N54" s="4">
        <v>9</v>
      </c>
      <c r="O54" s="4">
        <v>19</v>
      </c>
      <c r="P54" s="4">
        <v>528100</v>
      </c>
      <c r="Q54" s="4">
        <v>652000</v>
      </c>
      <c r="T54" s="4" t="e">
        <f t="shared" si="2"/>
        <v>#DIV/0!</v>
      </c>
      <c r="U54" s="4">
        <f t="shared" si="6"/>
        <v>0</v>
      </c>
    </row>
    <row r="55" spans="6:21" x14ac:dyDescent="0.2">
      <c r="F55" s="4">
        <f t="shared" si="4"/>
        <v>0</v>
      </c>
      <c r="K55" s="24">
        <f t="shared" si="5"/>
        <v>389170000</v>
      </c>
      <c r="L55" s="4">
        <v>276</v>
      </c>
      <c r="M55" s="4">
        <v>174</v>
      </c>
      <c r="N55" s="4">
        <v>10</v>
      </c>
      <c r="O55" s="4">
        <v>23</v>
      </c>
      <c r="P55" s="4">
        <v>514200</v>
      </c>
      <c r="Q55" s="4">
        <v>620700</v>
      </c>
      <c r="T55" s="4" t="e">
        <f t="shared" si="2"/>
        <v>#DIV/0!</v>
      </c>
      <c r="U55" s="4">
        <f t="shared" si="6"/>
        <v>0</v>
      </c>
    </row>
    <row r="56" spans="6:21" x14ac:dyDescent="0.2">
      <c r="F56" s="4">
        <f t="shared" si="4"/>
        <v>0</v>
      </c>
      <c r="K56" s="24">
        <f t="shared" si="5"/>
        <v>389170000</v>
      </c>
      <c r="L56" s="4">
        <v>182</v>
      </c>
      <c r="M56" s="4">
        <v>158</v>
      </c>
      <c r="N56" s="4">
        <v>19</v>
      </c>
      <c r="O56" s="4">
        <v>17</v>
      </c>
      <c r="P56" s="4">
        <v>660500</v>
      </c>
      <c r="Q56" s="4">
        <v>588300</v>
      </c>
      <c r="T56" s="4" t="e">
        <f t="shared" si="2"/>
        <v>#DIV/0!</v>
      </c>
      <c r="U56" s="4">
        <f t="shared" si="6"/>
        <v>0</v>
      </c>
    </row>
    <row r="57" spans="6:21" x14ac:dyDescent="0.2">
      <c r="F57" s="4">
        <f t="shared" si="4"/>
        <v>0</v>
      </c>
      <c r="K57" s="24">
        <f t="shared" si="5"/>
        <v>389170000</v>
      </c>
      <c r="L57" s="4">
        <v>88</v>
      </c>
      <c r="M57" s="4">
        <v>217</v>
      </c>
      <c r="N57" s="4">
        <v>2</v>
      </c>
      <c r="O57" s="4">
        <v>28</v>
      </c>
      <c r="P57" s="4">
        <v>145700</v>
      </c>
      <c r="Q57" s="4">
        <v>886000</v>
      </c>
      <c r="T57" s="4" t="e">
        <f t="shared" si="2"/>
        <v>#DIV/0!</v>
      </c>
      <c r="U57" s="4">
        <f t="shared" si="6"/>
        <v>0</v>
      </c>
    </row>
    <row r="58" spans="6:21" x14ac:dyDescent="0.2">
      <c r="F58" s="4">
        <f t="shared" si="4"/>
        <v>0</v>
      </c>
      <c r="K58" s="24">
        <f t="shared" si="5"/>
        <v>389170000</v>
      </c>
      <c r="L58" s="4">
        <v>190</v>
      </c>
      <c r="M58" s="4">
        <v>185</v>
      </c>
      <c r="N58" s="4">
        <v>10</v>
      </c>
      <c r="O58" s="4">
        <v>20</v>
      </c>
      <c r="P58" s="4">
        <v>408800</v>
      </c>
      <c r="Q58" s="4">
        <v>676900</v>
      </c>
      <c r="T58" s="4" t="e">
        <f t="shared" si="2"/>
        <v>#DIV/0!</v>
      </c>
      <c r="U58" s="4">
        <f t="shared" si="6"/>
        <v>0</v>
      </c>
    </row>
    <row r="59" spans="6:21" x14ac:dyDescent="0.2">
      <c r="F59" s="4">
        <f t="shared" si="4"/>
        <v>0</v>
      </c>
      <c r="K59" s="24">
        <f t="shared" si="5"/>
        <v>389170000</v>
      </c>
      <c r="L59" s="4">
        <v>181</v>
      </c>
      <c r="M59" s="4">
        <v>248</v>
      </c>
      <c r="N59" s="4">
        <v>11</v>
      </c>
      <c r="O59" s="4">
        <v>31</v>
      </c>
      <c r="P59" s="4">
        <v>323200</v>
      </c>
      <c r="Q59" s="4">
        <v>845800</v>
      </c>
      <c r="T59" s="4">
        <f t="shared" si="2"/>
        <v>1509500</v>
      </c>
      <c r="U59" s="4">
        <f t="shared" si="6"/>
        <v>0</v>
      </c>
    </row>
    <row r="60" spans="6:21" x14ac:dyDescent="0.2">
      <c r="F60" s="4">
        <f t="shared" si="4"/>
        <v>0</v>
      </c>
      <c r="K60" s="24">
        <f t="shared" si="5"/>
        <v>389170000</v>
      </c>
      <c r="L60" s="4">
        <v>161</v>
      </c>
      <c r="M60" s="4">
        <v>163</v>
      </c>
      <c r="N60" s="4">
        <v>8</v>
      </c>
      <c r="O60" s="4">
        <v>20</v>
      </c>
      <c r="P60" s="4">
        <v>382700</v>
      </c>
      <c r="Q60" s="4">
        <v>700000</v>
      </c>
      <c r="T60" s="4">
        <f t="shared" si="2"/>
        <v>2782000</v>
      </c>
      <c r="U60" s="4">
        <f t="shared" si="6"/>
        <v>0</v>
      </c>
    </row>
    <row r="61" spans="6:21" x14ac:dyDescent="0.2">
      <c r="F61" s="4">
        <f t="shared" si="4"/>
        <v>0</v>
      </c>
      <c r="K61" s="24">
        <f t="shared" si="5"/>
        <v>389170000</v>
      </c>
      <c r="L61" s="4">
        <v>244</v>
      </c>
      <c r="M61" s="4">
        <v>169</v>
      </c>
      <c r="N61" s="4">
        <v>15</v>
      </c>
      <c r="O61" s="4">
        <v>27</v>
      </c>
      <c r="P61" s="4">
        <v>610900</v>
      </c>
      <c r="Q61" s="4">
        <v>969100</v>
      </c>
      <c r="T61" s="4">
        <f t="shared" si="2"/>
        <v>2041500</v>
      </c>
      <c r="U61" s="4">
        <f t="shared" si="6"/>
        <v>0</v>
      </c>
    </row>
    <row r="62" spans="6:21" x14ac:dyDescent="0.2">
      <c r="F62" s="4">
        <f t="shared" si="4"/>
        <v>0</v>
      </c>
      <c r="K62" s="24">
        <f t="shared" si="5"/>
        <v>389170000</v>
      </c>
      <c r="L62" s="4">
        <v>150</v>
      </c>
      <c r="M62" s="4">
        <v>278</v>
      </c>
      <c r="N62" s="4">
        <v>8</v>
      </c>
      <c r="O62" s="4">
        <v>26</v>
      </c>
      <c r="P62" s="4">
        <v>291600</v>
      </c>
      <c r="Q62" s="4">
        <v>973300</v>
      </c>
      <c r="T62" s="4">
        <f t="shared" si="2"/>
        <v>1835675</v>
      </c>
      <c r="U62" s="4">
        <f t="shared" si="6"/>
        <v>0</v>
      </c>
    </row>
    <row r="63" spans="6:21" x14ac:dyDescent="0.2">
      <c r="F63" s="4">
        <f t="shared" si="4"/>
        <v>0</v>
      </c>
      <c r="G63" s="4">
        <v>0</v>
      </c>
      <c r="H63" s="4">
        <v>0</v>
      </c>
      <c r="I63" s="4">
        <v>0</v>
      </c>
      <c r="J63" s="4">
        <v>390780000</v>
      </c>
      <c r="K63" s="24">
        <f t="shared" si="5"/>
        <v>389170000</v>
      </c>
      <c r="L63" s="4">
        <v>265</v>
      </c>
      <c r="M63" s="4">
        <v>269</v>
      </c>
      <c r="N63" s="4">
        <v>24</v>
      </c>
      <c r="O63" s="4">
        <v>28</v>
      </c>
      <c r="P63" s="4">
        <v>804700</v>
      </c>
      <c r="Q63" s="4">
        <v>792300</v>
      </c>
      <c r="T63" s="4">
        <f t="shared" si="2"/>
        <v>1689380</v>
      </c>
      <c r="U63" s="4">
        <f t="shared" si="6"/>
        <v>0</v>
      </c>
    </row>
    <row r="64" spans="6:21" x14ac:dyDescent="0.2">
      <c r="F64" s="4">
        <f t="shared" si="4"/>
        <v>0</v>
      </c>
      <c r="K64" s="24">
        <f t="shared" si="5"/>
        <v>-1610000</v>
      </c>
      <c r="L64" s="4">
        <v>344</v>
      </c>
      <c r="M64" s="4">
        <v>283</v>
      </c>
      <c r="N64" s="4">
        <v>43</v>
      </c>
      <c r="O64" s="4">
        <v>32</v>
      </c>
      <c r="P64" s="4">
        <v>1478200</v>
      </c>
      <c r="Q64" s="4">
        <v>1066900</v>
      </c>
      <c r="T64" s="4">
        <f t="shared" si="2"/>
        <v>1533150</v>
      </c>
      <c r="U64" s="4">
        <f t="shared" si="6"/>
        <v>1509500</v>
      </c>
    </row>
    <row r="65" spans="6:21" x14ac:dyDescent="0.2">
      <c r="F65" s="4">
        <f t="shared" si="4"/>
        <v>0</v>
      </c>
      <c r="K65" s="24">
        <f t="shared" si="5"/>
        <v>-1610000</v>
      </c>
      <c r="L65" s="4">
        <v>183</v>
      </c>
      <c r="M65" s="4">
        <v>215</v>
      </c>
      <c r="N65" s="4">
        <v>12</v>
      </c>
      <c r="O65" s="4">
        <v>16</v>
      </c>
      <c r="P65" s="4">
        <v>346200</v>
      </c>
      <c r="Q65" s="4">
        <v>672700</v>
      </c>
      <c r="T65" s="4">
        <f t="shared" si="2"/>
        <v>1404557.142857143</v>
      </c>
      <c r="U65" s="4">
        <f t="shared" si="6"/>
        <v>1509500</v>
      </c>
    </row>
    <row r="66" spans="6:21" x14ac:dyDescent="0.2">
      <c r="F66" s="4">
        <f t="shared" si="4"/>
        <v>0</v>
      </c>
      <c r="K66" s="24">
        <f t="shared" si="5"/>
        <v>-1610000</v>
      </c>
      <c r="L66" s="4">
        <v>179</v>
      </c>
      <c r="M66" s="4">
        <v>149</v>
      </c>
      <c r="N66" s="4">
        <v>9</v>
      </c>
      <c r="O66" s="4">
        <v>13</v>
      </c>
      <c r="P66" s="4">
        <v>267300</v>
      </c>
      <c r="Q66" s="4">
        <v>427400</v>
      </c>
      <c r="T66" s="4">
        <f t="shared" si="2"/>
        <v>1292787.5</v>
      </c>
      <c r="U66" s="4">
        <f t="shared" si="6"/>
        <v>560500</v>
      </c>
    </row>
    <row r="67" spans="1:22" x14ac:dyDescent="0.2">
      <c r="F67" s="4">
        <f t="shared" si="4"/>
        <v>0</v>
      </c>
      <c r="K67" s="24">
        <f t="shared" si="5"/>
        <v>-1610000</v>
      </c>
      <c r="L67" s="4">
        <v>200</v>
      </c>
      <c r="M67" s="4">
        <v>184</v>
      </c>
      <c r="N67" s="4">
        <v>25</v>
      </c>
      <c r="O67" s="4">
        <v>17</v>
      </c>
      <c r="P67" s="4">
        <v>751400</v>
      </c>
      <c r="Q67" s="4">
        <v>516800</v>
      </c>
      <c r="T67" s="4">
        <f t="shared" si="2"/>
        <v>1227177.7777777778</v>
      </c>
      <c r="U67" s="4">
        <f t="shared" si="6"/>
        <v>560500</v>
      </c>
    </row>
    <row r="68" spans="1:22" x14ac:dyDescent="0.2">
      <c r="F68" s="4">
        <f t="shared" si="4"/>
        <v>0</v>
      </c>
      <c r="K68" s="24">
        <f t="shared" si="5"/>
        <v>-1610000</v>
      </c>
      <c r="L68" s="4">
        <v>283</v>
      </c>
      <c r="M68" s="4">
        <v>198</v>
      </c>
      <c r="N68" s="4">
        <v>31</v>
      </c>
      <c r="O68" s="4">
        <v>28</v>
      </c>
      <c r="P68" s="4">
        <v>717600</v>
      </c>
      <c r="Q68" s="4">
        <v>860800</v>
      </c>
      <c r="T68" s="4">
        <f t="shared" si="2"/>
        <v>1153690</v>
      </c>
      <c r="U68" s="4">
        <f t="shared" si="6"/>
        <v>560500</v>
      </c>
    </row>
    <row r="69" spans="1:22" x14ac:dyDescent="0.2">
      <c r="A69" s="16" t="s">
        <v>216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0</v>
      </c>
      <c r="K69" s="24">
        <f t="shared" si="5"/>
        <v>-1610000</v>
      </c>
      <c r="L69" s="4">
        <v>178</v>
      </c>
      <c r="M69" s="4">
        <v>254</v>
      </c>
      <c r="N69" s="4">
        <v>11</v>
      </c>
      <c r="O69" s="4">
        <v>33</v>
      </c>
      <c r="P69" s="4">
        <v>391000</v>
      </c>
      <c r="Q69" s="4">
        <v>1118500</v>
      </c>
      <c r="R69" s="5">
        <v>-1.7299999999999999E-2</v>
      </c>
      <c r="S69" s="4">
        <v>1509500</v>
      </c>
      <c r="T69" s="4">
        <f t="shared" si="2"/>
        <v>1074680</v>
      </c>
      <c r="U69" s="4">
        <f t="shared" si="6"/>
        <v>560500</v>
      </c>
      <c r="V69" s="5">
        <v>2.5499999999999998E-2</v>
      </c>
    </row>
    <row r="70" spans="1:22" x14ac:dyDescent="0.2">
      <c r="A70" s="16" t="s">
        <v>215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0</v>
      </c>
      <c r="K70" s="24">
        <f t="shared" si="5"/>
        <v>-1610000</v>
      </c>
      <c r="L70" s="4">
        <v>509</v>
      </c>
      <c r="M70" s="4">
        <v>180</v>
      </c>
      <c r="N70" s="4">
        <v>52</v>
      </c>
      <c r="O70" s="4">
        <v>41</v>
      </c>
      <c r="P70" s="4">
        <v>1671600</v>
      </c>
      <c r="Q70" s="4">
        <v>2382900</v>
      </c>
      <c r="R70" s="5">
        <v>-8.5000000000000006E-3</v>
      </c>
      <c r="S70" s="4">
        <v>4054500</v>
      </c>
      <c r="T70" s="4">
        <f t="shared" si="2"/>
        <v>732880</v>
      </c>
      <c r="U70" s="4">
        <f t="shared" si="6"/>
        <v>560500</v>
      </c>
      <c r="V70" s="5">
        <v>0.05</v>
      </c>
    </row>
    <row r="71" spans="1:22" x14ac:dyDescent="0.2">
      <c r="A71" s="16" t="s">
        <v>214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0</v>
      </c>
      <c r="K71" s="24">
        <f t="shared" si="5"/>
        <v>-1610000</v>
      </c>
      <c r="L71" s="4">
        <v>237</v>
      </c>
      <c r="M71" s="4">
        <v>91</v>
      </c>
      <c r="N71" s="4">
        <v>6</v>
      </c>
      <c r="O71" s="4">
        <v>5</v>
      </c>
      <c r="P71" s="4">
        <v>386700</v>
      </c>
      <c r="Q71" s="4">
        <v>173800</v>
      </c>
      <c r="R71" s="5">
        <v>-8.3999999999999995E-3</v>
      </c>
      <c r="S71" s="4">
        <v>560500</v>
      </c>
      <c r="T71" s="4">
        <f t="shared" si="2"/>
        <v>781810</v>
      </c>
      <c r="U71" s="4">
        <f t="shared" si="6"/>
        <v>510400</v>
      </c>
      <c r="V71" s="5">
        <v>1.6899999999999998E-2</v>
      </c>
    </row>
    <row r="72" spans="1:22" x14ac:dyDescent="0.2">
      <c r="A72" s="16" t="s">
        <v>213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0</v>
      </c>
      <c r="K72" s="24">
        <f t="shared" si="5"/>
        <v>-1610000</v>
      </c>
      <c r="L72" s="4">
        <v>219</v>
      </c>
      <c r="M72" s="4">
        <v>274</v>
      </c>
      <c r="N72" s="4">
        <v>11</v>
      </c>
      <c r="O72" s="4">
        <v>21</v>
      </c>
      <c r="P72" s="4">
        <v>460600</v>
      </c>
      <c r="Q72" s="4">
        <v>757600</v>
      </c>
      <c r="R72" s="5">
        <v>8.5000000000000006E-3</v>
      </c>
      <c r="S72" s="4">
        <v>1218200</v>
      </c>
      <c r="T72" s="4">
        <f t="shared" si="2"/>
        <v>733500</v>
      </c>
      <c r="U72" s="4">
        <f t="shared" si="6"/>
        <v>510400</v>
      </c>
      <c r="V72" s="5">
        <v>2.5099999999999997E-2</v>
      </c>
    </row>
    <row r="73" spans="1:22" x14ac:dyDescent="0.2">
      <c r="A73" s="16" t="s">
        <v>212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0</v>
      </c>
      <c r="K73" s="24">
        <f t="shared" si="5"/>
        <v>-1610000</v>
      </c>
      <c r="L73" s="4">
        <v>316</v>
      </c>
      <c r="M73" s="4">
        <v>149</v>
      </c>
      <c r="N73" s="4">
        <v>22</v>
      </c>
      <c r="O73" s="4">
        <v>12</v>
      </c>
      <c r="P73" s="4">
        <v>728500</v>
      </c>
      <c r="Q73" s="4">
        <v>375700</v>
      </c>
      <c r="R73" s="5">
        <v>8.6E-3</v>
      </c>
      <c r="S73" s="4">
        <v>1104200</v>
      </c>
      <c r="T73" s="4">
        <f t="shared" si="2"/>
        <v>673820</v>
      </c>
      <c r="U73" s="4">
        <f t="shared" si="6"/>
        <v>492300</v>
      </c>
      <c r="V73" s="5">
        <v>1.7000000000000001E-2</v>
      </c>
    </row>
    <row r="74" spans="1:22" x14ac:dyDescent="0.2">
      <c r="A74" s="16" t="s">
        <v>211</v>
      </c>
      <c r="B74" s="4">
        <v>0</v>
      </c>
      <c r="C74" s="4">
        <v>0</v>
      </c>
      <c r="D74" s="4">
        <v>0</v>
      </c>
      <c r="E74" s="4">
        <v>0</v>
      </c>
      <c r="F74" s="4">
        <f t="shared" ref="F74:F79" si="7">E74+F75</f>
        <v>0</v>
      </c>
      <c r="K74" s="24">
        <f t="shared" ref="K74:K79" si="8">K75+J74</f>
        <v>-1610000</v>
      </c>
      <c r="L74" s="4">
        <v>202</v>
      </c>
      <c r="M74" s="4">
        <v>129</v>
      </c>
      <c r="N74" s="4">
        <v>13</v>
      </c>
      <c r="O74" s="4">
        <v>9</v>
      </c>
      <c r="P74" s="4">
        <v>449800</v>
      </c>
      <c r="Q74" s="4">
        <v>302200</v>
      </c>
      <c r="R74" s="5">
        <v>0</v>
      </c>
      <c r="S74" s="4">
        <v>752000</v>
      </c>
      <c r="T74" s="4">
        <f t="shared" ref="T74:T79" si="9">AVERAGE(S75:S84)</f>
        <v>656260</v>
      </c>
      <c r="U74" s="4">
        <f t="shared" ref="U74:U79" si="10">MIN(S75:S79)</f>
        <v>492300</v>
      </c>
      <c r="V74" s="5">
        <v>8.6E-3</v>
      </c>
    </row>
    <row r="75" spans="1:22" x14ac:dyDescent="0.2">
      <c r="A75" s="16" t="s">
        <v>210</v>
      </c>
      <c r="B75" s="4">
        <v>0</v>
      </c>
      <c r="C75" s="4">
        <v>0</v>
      </c>
      <c r="D75" s="4">
        <v>0</v>
      </c>
      <c r="E75" s="4">
        <v>0</v>
      </c>
      <c r="F75" s="4">
        <f t="shared" si="7"/>
        <v>0</v>
      </c>
      <c r="K75" s="24">
        <f t="shared" si="8"/>
        <v>-1610000</v>
      </c>
      <c r="L75" s="4">
        <v>122</v>
      </c>
      <c r="M75" s="4">
        <v>91</v>
      </c>
      <c r="N75" s="4">
        <v>19</v>
      </c>
      <c r="O75" s="4">
        <v>10</v>
      </c>
      <c r="P75" s="4">
        <v>400700</v>
      </c>
      <c r="Q75" s="4">
        <v>232300</v>
      </c>
      <c r="R75" s="5">
        <v>1.7399999999999999E-2</v>
      </c>
      <c r="S75" s="4">
        <v>633000</v>
      </c>
      <c r="T75" s="4">
        <f t="shared" si="9"/>
        <v>622890</v>
      </c>
      <c r="U75" s="4">
        <f t="shared" si="10"/>
        <v>492300</v>
      </c>
      <c r="V75" s="5">
        <v>1.7100000000000001E-2</v>
      </c>
    </row>
    <row r="76" spans="1:22" x14ac:dyDescent="0.2">
      <c r="A76" s="16" t="s">
        <v>208</v>
      </c>
      <c r="B76" s="4">
        <v>0</v>
      </c>
      <c r="C76" s="4">
        <v>0</v>
      </c>
      <c r="D76" s="4">
        <v>0</v>
      </c>
      <c r="E76" s="4">
        <v>0</v>
      </c>
      <c r="F76" s="4">
        <f t="shared" si="7"/>
        <v>0</v>
      </c>
      <c r="K76" s="24">
        <f t="shared" si="8"/>
        <v>-1610000</v>
      </c>
      <c r="L76" s="4">
        <v>66</v>
      </c>
      <c r="M76" s="4">
        <v>139</v>
      </c>
      <c r="N76" s="4">
        <v>3</v>
      </c>
      <c r="O76" s="4">
        <v>11</v>
      </c>
      <c r="P76" s="4">
        <v>97600</v>
      </c>
      <c r="Q76" s="4">
        <v>412800</v>
      </c>
      <c r="R76" s="5">
        <v>-8.6E-3</v>
      </c>
      <c r="S76" s="4">
        <v>510400</v>
      </c>
      <c r="T76" s="4">
        <f t="shared" si="9"/>
        <v>609080</v>
      </c>
      <c r="U76" s="4">
        <f t="shared" si="10"/>
        <v>492300</v>
      </c>
      <c r="V76" s="5">
        <v>1.7299999999999999E-2</v>
      </c>
    </row>
    <row r="77" spans="1:22" x14ac:dyDescent="0.2">
      <c r="A77" s="16" t="s">
        <v>207</v>
      </c>
      <c r="B77" s="4">
        <v>0</v>
      </c>
      <c r="C77" s="4">
        <v>0</v>
      </c>
      <c r="D77" s="4">
        <v>0</v>
      </c>
      <c r="E77" s="4">
        <v>0</v>
      </c>
      <c r="F77" s="4">
        <f t="shared" si="7"/>
        <v>0</v>
      </c>
      <c r="K77" s="24">
        <f t="shared" si="8"/>
        <v>-1610000</v>
      </c>
      <c r="L77" s="4">
        <v>104</v>
      </c>
      <c r="M77" s="4">
        <v>126</v>
      </c>
      <c r="N77" s="4">
        <v>8</v>
      </c>
      <c r="O77" s="4">
        <v>13</v>
      </c>
      <c r="P77" s="4">
        <v>297900</v>
      </c>
      <c r="Q77" s="4">
        <v>404400</v>
      </c>
      <c r="R77" s="5">
        <v>8.6999999999999994E-3</v>
      </c>
      <c r="S77" s="4">
        <v>702300</v>
      </c>
      <c r="T77" s="4">
        <f t="shared" si="9"/>
        <v>623430</v>
      </c>
      <c r="U77" s="4">
        <f t="shared" si="10"/>
        <v>492300</v>
      </c>
      <c r="V77" s="5">
        <v>1.7299999999999999E-2</v>
      </c>
    </row>
    <row r="78" spans="1:22" x14ac:dyDescent="0.2">
      <c r="A78" s="16" t="s">
        <v>206</v>
      </c>
      <c r="B78" s="4">
        <v>0</v>
      </c>
      <c r="C78" s="4">
        <v>0</v>
      </c>
      <c r="D78" s="4">
        <v>0</v>
      </c>
      <c r="E78" s="4">
        <v>0</v>
      </c>
      <c r="F78" s="4">
        <f t="shared" si="7"/>
        <v>0</v>
      </c>
      <c r="K78" s="24">
        <f t="shared" si="8"/>
        <v>-1610000</v>
      </c>
      <c r="L78" s="4">
        <v>91</v>
      </c>
      <c r="M78" s="4">
        <v>122</v>
      </c>
      <c r="N78" s="4">
        <v>5</v>
      </c>
      <c r="O78" s="4">
        <v>14</v>
      </c>
      <c r="P78" s="4">
        <v>134000</v>
      </c>
      <c r="Q78" s="4">
        <v>358300</v>
      </c>
      <c r="R78" s="5">
        <v>-8.6E-3</v>
      </c>
      <c r="S78" s="4">
        <v>492300</v>
      </c>
      <c r="T78" s="4">
        <f t="shared" si="9"/>
        <v>640550</v>
      </c>
      <c r="U78" s="4">
        <f t="shared" si="10"/>
        <v>507400</v>
      </c>
      <c r="V78" s="5">
        <v>8.6999999999999994E-3</v>
      </c>
    </row>
    <row r="79" spans="1:22" x14ac:dyDescent="0.2">
      <c r="A79" s="16" t="s">
        <v>205</v>
      </c>
      <c r="B79" s="4">
        <v>0</v>
      </c>
      <c r="C79" s="4">
        <v>0</v>
      </c>
      <c r="D79" s="4">
        <v>0</v>
      </c>
      <c r="E79" s="4">
        <v>0</v>
      </c>
      <c r="F79" s="4">
        <f t="shared" si="7"/>
        <v>0</v>
      </c>
      <c r="K79" s="24">
        <f t="shared" si="8"/>
        <v>-1610000</v>
      </c>
      <c r="L79" s="4">
        <v>104</v>
      </c>
      <c r="M79" s="4">
        <v>142</v>
      </c>
      <c r="N79" s="4">
        <v>8</v>
      </c>
      <c r="O79" s="4">
        <v>15</v>
      </c>
      <c r="P79" s="4">
        <v>289900</v>
      </c>
      <c r="Q79" s="4">
        <v>429500</v>
      </c>
      <c r="R79" s="5">
        <v>8.6999999999999994E-3</v>
      </c>
      <c r="S79" s="4">
        <v>719400</v>
      </c>
      <c r="T79" s="4">
        <f t="shared" si="9"/>
        <v>639520</v>
      </c>
      <c r="U79" s="4">
        <f t="shared" si="10"/>
        <v>507400</v>
      </c>
      <c r="V79" s="5">
        <v>1.7100000000000001E-2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11">E80+F81</f>
        <v>0</v>
      </c>
      <c r="K80" s="24">
        <f t="shared" ref="K80:K90" si="12">K81+J80</f>
        <v>-1610000</v>
      </c>
      <c r="L80" s="4">
        <v>214</v>
      </c>
      <c r="M80" s="4">
        <v>83</v>
      </c>
      <c r="N80" s="4">
        <v>9</v>
      </c>
      <c r="O80" s="4">
        <v>3</v>
      </c>
      <c r="P80" s="4">
        <v>352700</v>
      </c>
      <c r="Q80" s="4">
        <v>164400</v>
      </c>
      <c r="R80" s="5">
        <v>-8.6E-3</v>
      </c>
      <c r="S80" s="4">
        <v>636500</v>
      </c>
      <c r="T80" s="4">
        <f t="shared" ref="T80:T96" si="13">AVERAGE(S81:S90)</f>
        <v>620440</v>
      </c>
      <c r="U80" s="4">
        <f t="shared" ref="U80:U90" si="14">MIN(S81:S85)</f>
        <v>299300</v>
      </c>
      <c r="V80" s="5">
        <v>1.7299999999999999E-2</v>
      </c>
    </row>
    <row r="81" spans="1:22" x14ac:dyDescent="0.2">
      <c r="A81" s="16" t="s">
        <v>203</v>
      </c>
      <c r="B81" s="4">
        <v>0</v>
      </c>
      <c r="C81" s="4">
        <v>0</v>
      </c>
      <c r="D81" s="4">
        <v>0</v>
      </c>
      <c r="E81" s="4">
        <v>0</v>
      </c>
      <c r="F81" s="4">
        <f t="shared" si="11"/>
        <v>0</v>
      </c>
      <c r="G81" s="4">
        <v>0</v>
      </c>
      <c r="H81" s="4">
        <v>0</v>
      </c>
      <c r="I81" s="4">
        <v>0</v>
      </c>
      <c r="J81" s="4">
        <v>-805000</v>
      </c>
      <c r="K81" s="24">
        <f t="shared" si="12"/>
        <v>-1610000</v>
      </c>
      <c r="L81" s="4">
        <v>142</v>
      </c>
      <c r="M81" s="4">
        <v>131</v>
      </c>
      <c r="N81" s="4">
        <v>13</v>
      </c>
      <c r="O81" s="4">
        <v>26</v>
      </c>
      <c r="P81" s="4">
        <v>437800</v>
      </c>
      <c r="Q81" s="4">
        <v>616000</v>
      </c>
      <c r="R81" s="5">
        <v>-8.6E-3</v>
      </c>
      <c r="S81" s="4">
        <v>1049800</v>
      </c>
      <c r="T81" s="4">
        <f t="shared" si="13"/>
        <v>575695.6</v>
      </c>
      <c r="U81" s="4">
        <f t="shared" si="14"/>
        <v>299300</v>
      </c>
      <c r="V81" s="5">
        <v>3.39E-2</v>
      </c>
    </row>
    <row r="82" spans="1:22" x14ac:dyDescent="0.2">
      <c r="A82" s="16" t="s">
        <v>200</v>
      </c>
      <c r="B82" s="4">
        <v>0</v>
      </c>
      <c r="C82" s="4">
        <v>0</v>
      </c>
      <c r="D82" s="4">
        <v>0</v>
      </c>
      <c r="E82" s="4">
        <v>0</v>
      </c>
      <c r="F82" s="4">
        <f t="shared" si="11"/>
        <v>0</v>
      </c>
      <c r="G82" s="4">
        <v>0</v>
      </c>
      <c r="H82" s="4">
        <v>0</v>
      </c>
      <c r="I82" s="4">
        <v>0</v>
      </c>
      <c r="J82" s="4">
        <v>-805000</v>
      </c>
      <c r="K82" s="24">
        <f t="shared" si="12"/>
        <v>-805000</v>
      </c>
      <c r="L82" s="4">
        <v>147</v>
      </c>
      <c r="M82" s="4">
        <v>90</v>
      </c>
      <c r="N82" s="4">
        <v>13</v>
      </c>
      <c r="O82" s="4">
        <v>13</v>
      </c>
      <c r="P82" s="4">
        <v>353200</v>
      </c>
      <c r="Q82" s="4">
        <v>378400</v>
      </c>
      <c r="R82" s="5">
        <v>8.6999999999999994E-3</v>
      </c>
      <c r="S82" s="4">
        <v>735100</v>
      </c>
      <c r="T82" s="4">
        <f t="shared" si="13"/>
        <v>581959.4</v>
      </c>
      <c r="U82" s="4">
        <f t="shared" si="14"/>
        <v>299300</v>
      </c>
      <c r="V82" s="5">
        <v>1.7100000000000001E-2</v>
      </c>
    </row>
    <row r="83" spans="1:22" x14ac:dyDescent="0.2">
      <c r="A83" s="16" t="s">
        <v>199</v>
      </c>
      <c r="B83" s="4">
        <v>0</v>
      </c>
      <c r="C83" s="4">
        <v>0</v>
      </c>
      <c r="D83" s="4">
        <v>0</v>
      </c>
      <c r="E83" s="4">
        <v>0</v>
      </c>
      <c r="F83" s="4">
        <f t="shared" si="11"/>
        <v>0</v>
      </c>
      <c r="K83" s="24">
        <f t="shared" si="12"/>
        <v>0</v>
      </c>
      <c r="L83" s="4">
        <v>80</v>
      </c>
      <c r="M83" s="4">
        <v>90</v>
      </c>
      <c r="N83" s="4">
        <v>2</v>
      </c>
      <c r="O83" s="4">
        <v>14</v>
      </c>
      <c r="P83" s="4">
        <v>110100</v>
      </c>
      <c r="Q83" s="4">
        <v>397300</v>
      </c>
      <c r="R83" s="5">
        <v>-8.6E-3</v>
      </c>
      <c r="S83" s="4">
        <v>507400</v>
      </c>
      <c r="T83" s="4">
        <f t="shared" si="13"/>
        <v>593192.30000000005</v>
      </c>
      <c r="U83" s="4">
        <f t="shared" si="14"/>
        <v>299300</v>
      </c>
      <c r="V83" s="5">
        <v>1.7100000000000001E-2</v>
      </c>
    </row>
    <row r="84" spans="1:22" x14ac:dyDescent="0.2">
      <c r="A84" s="16" t="s">
        <v>193</v>
      </c>
      <c r="B84" s="4">
        <v>0</v>
      </c>
      <c r="C84" s="4">
        <v>0</v>
      </c>
      <c r="D84" s="4">
        <v>0</v>
      </c>
      <c r="E84" s="4">
        <v>0</v>
      </c>
      <c r="F84" s="4">
        <f t="shared" si="11"/>
        <v>0</v>
      </c>
      <c r="K84" s="24">
        <f t="shared" si="12"/>
        <v>0</v>
      </c>
      <c r="L84" s="4">
        <v>43</v>
      </c>
      <c r="M84" s="4">
        <v>157</v>
      </c>
      <c r="N84" s="4">
        <v>1</v>
      </c>
      <c r="O84" s="4">
        <v>26</v>
      </c>
      <c r="P84" s="4">
        <v>38100</v>
      </c>
      <c r="Q84" s="4">
        <v>538000</v>
      </c>
      <c r="R84" s="5">
        <v>0</v>
      </c>
      <c r="S84" s="4">
        <v>576400</v>
      </c>
      <c r="T84" s="4">
        <f t="shared" si="13"/>
        <v>680266.9</v>
      </c>
      <c r="U84" s="4">
        <f t="shared" si="14"/>
        <v>299300</v>
      </c>
      <c r="V84" s="5">
        <v>8.6E-3</v>
      </c>
    </row>
    <row r="85" spans="1:22" x14ac:dyDescent="0.2">
      <c r="A85" s="16" t="s">
        <v>192</v>
      </c>
      <c r="B85" s="4">
        <v>0</v>
      </c>
      <c r="C85" s="4">
        <v>0</v>
      </c>
      <c r="D85" s="4">
        <v>0</v>
      </c>
      <c r="E85" s="4">
        <v>0</v>
      </c>
      <c r="F85" s="4">
        <f t="shared" si="11"/>
        <v>0</v>
      </c>
      <c r="K85" s="24">
        <f t="shared" si="12"/>
        <v>0</v>
      </c>
      <c r="L85" s="4">
        <v>67</v>
      </c>
      <c r="M85" s="4">
        <v>100</v>
      </c>
      <c r="N85" s="4">
        <v>3</v>
      </c>
      <c r="O85" s="4">
        <v>7</v>
      </c>
      <c r="P85" s="4">
        <v>76000</v>
      </c>
      <c r="Q85" s="4">
        <v>214200</v>
      </c>
      <c r="R85" s="5">
        <v>0</v>
      </c>
      <c r="S85" s="4">
        <v>299300</v>
      </c>
      <c r="T85" s="4">
        <f t="shared" si="13"/>
        <v>733873.8</v>
      </c>
      <c r="U85" s="4">
        <f t="shared" si="14"/>
        <v>372300</v>
      </c>
      <c r="V85" s="5">
        <v>1.7000000000000001E-2</v>
      </c>
    </row>
    <row r="86" spans="1:22" x14ac:dyDescent="0.2">
      <c r="A86" s="16" t="s">
        <v>191</v>
      </c>
      <c r="B86" s="4">
        <v>0</v>
      </c>
      <c r="C86" s="4">
        <v>0</v>
      </c>
      <c r="D86" s="4">
        <v>0</v>
      </c>
      <c r="E86" s="4">
        <v>0</v>
      </c>
      <c r="F86" s="4">
        <f t="shared" si="11"/>
        <v>0</v>
      </c>
      <c r="K86" s="24">
        <f t="shared" si="12"/>
        <v>0</v>
      </c>
      <c r="L86" s="4">
        <v>117</v>
      </c>
      <c r="M86" s="4">
        <v>87</v>
      </c>
      <c r="N86" s="4">
        <v>4</v>
      </c>
      <c r="O86" s="4">
        <v>5</v>
      </c>
      <c r="P86" s="4">
        <v>159600</v>
      </c>
      <c r="Q86" s="4">
        <v>206700</v>
      </c>
      <c r="R86" s="5">
        <v>-8.5000000000000006E-3</v>
      </c>
      <c r="S86" s="4">
        <v>372300</v>
      </c>
      <c r="T86" s="4">
        <f t="shared" si="13"/>
        <v>810377.2</v>
      </c>
      <c r="U86" s="4">
        <f t="shared" si="14"/>
        <v>445700</v>
      </c>
      <c r="V86" s="5">
        <v>1.7000000000000001E-2</v>
      </c>
    </row>
    <row r="87" spans="1:22" x14ac:dyDescent="0.2">
      <c r="A87" s="16" t="s">
        <v>190</v>
      </c>
      <c r="B87" s="4">
        <v>0</v>
      </c>
      <c r="C87" s="4">
        <v>0</v>
      </c>
      <c r="D87" s="4">
        <v>0</v>
      </c>
      <c r="E87" s="4">
        <v>0</v>
      </c>
      <c r="F87" s="4">
        <f t="shared" si="11"/>
        <v>0</v>
      </c>
      <c r="K87" s="24">
        <f t="shared" si="12"/>
        <v>0</v>
      </c>
      <c r="L87" s="4">
        <v>113</v>
      </c>
      <c r="M87" s="4">
        <v>213</v>
      </c>
      <c r="N87" s="4">
        <v>9</v>
      </c>
      <c r="O87" s="4">
        <v>15</v>
      </c>
      <c r="P87" s="4">
        <v>314900</v>
      </c>
      <c r="Q87" s="4">
        <v>527900</v>
      </c>
      <c r="R87" s="5">
        <v>8.6E-3</v>
      </c>
      <c r="S87" s="4">
        <v>845800</v>
      </c>
      <c r="T87" s="4">
        <f t="shared" si="13"/>
        <v>827858.6</v>
      </c>
      <c r="U87" s="4">
        <f t="shared" si="14"/>
        <v>445700</v>
      </c>
      <c r="V87" s="5">
        <v>1.6899999999999998E-2</v>
      </c>
    </row>
    <row r="88" spans="1:22" x14ac:dyDescent="0.2">
      <c r="A88" s="16" t="s">
        <v>189</v>
      </c>
      <c r="B88" s="4">
        <v>0</v>
      </c>
      <c r="C88" s="4">
        <v>0</v>
      </c>
      <c r="D88" s="4">
        <v>0</v>
      </c>
      <c r="E88" s="4">
        <v>0</v>
      </c>
      <c r="F88" s="4">
        <f t="shared" si="11"/>
        <v>0</v>
      </c>
      <c r="K88" s="24">
        <f t="shared" si="12"/>
        <v>0</v>
      </c>
      <c r="L88" s="4">
        <v>89</v>
      </c>
      <c r="M88" s="4">
        <v>141</v>
      </c>
      <c r="N88" s="4">
        <v>5</v>
      </c>
      <c r="O88" s="4">
        <v>15</v>
      </c>
      <c r="P88" s="4">
        <v>158500</v>
      </c>
      <c r="Q88" s="4">
        <v>504500</v>
      </c>
      <c r="R88" s="5">
        <v>0</v>
      </c>
      <c r="S88" s="4">
        <v>663500</v>
      </c>
      <c r="T88" s="4">
        <f t="shared" si="13"/>
        <v>945365.4</v>
      </c>
      <c r="U88" s="4">
        <f t="shared" si="14"/>
        <v>445700</v>
      </c>
      <c r="V88" s="5">
        <v>2.5499999999999998E-2</v>
      </c>
    </row>
    <row r="89" spans="1:22" x14ac:dyDescent="0.2">
      <c r="A89" s="16" t="s">
        <v>188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0</v>
      </c>
      <c r="K89" s="24">
        <f t="shared" si="12"/>
        <v>0</v>
      </c>
      <c r="L89" s="4">
        <v>126</v>
      </c>
      <c r="M89" s="4">
        <v>123</v>
      </c>
      <c r="N89" s="4">
        <v>9</v>
      </c>
      <c r="O89" s="4">
        <v>13</v>
      </c>
      <c r="P89" s="4">
        <v>298200</v>
      </c>
      <c r="Q89" s="4">
        <v>410700</v>
      </c>
      <c r="R89" s="5">
        <v>0</v>
      </c>
      <c r="S89" s="4">
        <v>709100</v>
      </c>
      <c r="T89" s="4">
        <f t="shared" si="13"/>
        <v>955445.4</v>
      </c>
      <c r="U89" s="4">
        <f t="shared" si="14"/>
        <v>445700</v>
      </c>
      <c r="V89" s="5">
        <v>1.7000000000000001E-2</v>
      </c>
    </row>
    <row r="90" spans="1:22" x14ac:dyDescent="0.2">
      <c r="A90" s="16" t="s">
        <v>187</v>
      </c>
      <c r="B90" s="4">
        <v>0</v>
      </c>
      <c r="C90" s="4">
        <v>0</v>
      </c>
      <c r="D90" s="4">
        <v>0</v>
      </c>
      <c r="E90" s="4">
        <v>0</v>
      </c>
      <c r="F90" s="4">
        <f t="shared" si="11"/>
        <v>0</v>
      </c>
      <c r="K90" s="24">
        <f t="shared" si="12"/>
        <v>0</v>
      </c>
      <c r="L90" s="4">
        <v>103</v>
      </c>
      <c r="M90" s="4">
        <v>84</v>
      </c>
      <c r="N90" s="4">
        <v>7</v>
      </c>
      <c r="O90" s="4">
        <v>7</v>
      </c>
      <c r="P90" s="4">
        <v>227200</v>
      </c>
      <c r="Q90" s="4">
        <v>217900</v>
      </c>
      <c r="R90" s="5">
        <v>0</v>
      </c>
      <c r="S90" s="4">
        <v>445700</v>
      </c>
      <c r="T90" s="4">
        <f t="shared" si="13"/>
        <v>1059643.2</v>
      </c>
      <c r="U90" s="4">
        <f t="shared" si="14"/>
        <v>602356</v>
      </c>
      <c r="V90" s="5">
        <v>1.7000000000000001E-2</v>
      </c>
    </row>
    <row r="91" spans="1:22" x14ac:dyDescent="0.2">
      <c r="A91" s="16" t="s">
        <v>186</v>
      </c>
      <c r="B91" s="4">
        <v>0</v>
      </c>
      <c r="C91" s="4">
        <v>0</v>
      </c>
      <c r="D91" s="4">
        <v>0</v>
      </c>
      <c r="E91" s="4">
        <v>0</v>
      </c>
      <c r="F91" s="4">
        <f t="shared" ref="F91:F102" si="15">E91+F92</f>
        <v>0</v>
      </c>
      <c r="K91" s="24">
        <f t="shared" ref="K91:K102" si="16">K92+J91</f>
        <v>0</v>
      </c>
      <c r="L91" s="4">
        <v>118</v>
      </c>
      <c r="M91" s="4">
        <v>85</v>
      </c>
      <c r="N91" s="4">
        <v>3</v>
      </c>
      <c r="O91" s="4">
        <v>11</v>
      </c>
      <c r="P91" s="4">
        <v>276700</v>
      </c>
      <c r="Q91" s="4">
        <v>324000</v>
      </c>
      <c r="R91" s="5">
        <v>5.8999999999999999E-3</v>
      </c>
      <c r="S91" s="4">
        <v>602356</v>
      </c>
      <c r="T91" s="4">
        <f t="shared" si="13"/>
        <v>1258418.5</v>
      </c>
      <c r="U91" s="4">
        <f t="shared" ref="U91:U102" si="17">MIN(S92:S96)</f>
        <v>619729</v>
      </c>
      <c r="V91" s="5">
        <v>1.7000000000000001E-2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0</v>
      </c>
      <c r="K92" s="24">
        <f t="shared" si="16"/>
        <v>0</v>
      </c>
      <c r="L92" s="4">
        <v>199</v>
      </c>
      <c r="M92" s="4">
        <v>89</v>
      </c>
      <c r="N92" s="4">
        <v>14</v>
      </c>
      <c r="O92" s="4">
        <v>11</v>
      </c>
      <c r="P92" s="4">
        <v>487800</v>
      </c>
      <c r="Q92" s="4">
        <v>307700</v>
      </c>
      <c r="R92" s="5">
        <v>-2.8000000000000004E-3</v>
      </c>
      <c r="S92" s="4">
        <v>797738</v>
      </c>
      <c r="T92" s="4">
        <f t="shared" si="13"/>
        <v>1266553.6000000001</v>
      </c>
      <c r="U92" s="4">
        <f t="shared" si="17"/>
        <v>619729</v>
      </c>
      <c r="V92" s="5">
        <v>2.5699999999999997E-2</v>
      </c>
    </row>
    <row r="93" spans="1:22" x14ac:dyDescent="0.2">
      <c r="A93" s="16" t="s">
        <v>184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0</v>
      </c>
      <c r="K93" s="24">
        <f t="shared" si="16"/>
        <v>0</v>
      </c>
      <c r="L93" s="4">
        <v>111</v>
      </c>
      <c r="M93" s="4">
        <v>150</v>
      </c>
      <c r="N93" s="4">
        <v>8</v>
      </c>
      <c r="O93" s="4">
        <v>7</v>
      </c>
      <c r="P93" s="4">
        <v>301100</v>
      </c>
      <c r="Q93" s="4">
        <v>317400</v>
      </c>
      <c r="R93" s="5">
        <v>-6.4000000000000003E-3</v>
      </c>
      <c r="S93" s="4">
        <v>619729</v>
      </c>
      <c r="T93" s="4">
        <f t="shared" si="13"/>
        <v>1338423</v>
      </c>
      <c r="U93" s="4">
        <f t="shared" si="17"/>
        <v>835369</v>
      </c>
      <c r="V93" s="5">
        <v>2.5499999999999998E-2</v>
      </c>
    </row>
    <row r="94" spans="1:22" x14ac:dyDescent="0.2">
      <c r="A94" s="16" t="s">
        <v>183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0</v>
      </c>
      <c r="K94" s="24">
        <f t="shared" si="16"/>
        <v>0</v>
      </c>
      <c r="L94" s="4">
        <v>249</v>
      </c>
      <c r="M94" s="4">
        <v>283</v>
      </c>
      <c r="N94" s="4">
        <v>14</v>
      </c>
      <c r="O94" s="4">
        <v>27</v>
      </c>
      <c r="P94" s="4">
        <v>443000</v>
      </c>
      <c r="Q94" s="4">
        <v>992600</v>
      </c>
      <c r="R94" s="5">
        <v>-1.26E-2</v>
      </c>
      <c r="S94" s="4">
        <v>1447146</v>
      </c>
      <c r="T94" s="4">
        <f t="shared" si="13"/>
        <v>1324832.625</v>
      </c>
      <c r="U94" s="4">
        <f t="shared" si="17"/>
        <v>809900</v>
      </c>
      <c r="V94" s="5">
        <v>3.3700000000000001E-2</v>
      </c>
    </row>
    <row r="95" spans="1:22" x14ac:dyDescent="0.2">
      <c r="A95" s="16" t="s">
        <v>182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0</v>
      </c>
      <c r="K95" s="24">
        <f t="shared" si="16"/>
        <v>0</v>
      </c>
      <c r="L95" s="4">
        <v>86</v>
      </c>
      <c r="M95" s="4">
        <v>178</v>
      </c>
      <c r="N95" s="4">
        <v>7</v>
      </c>
      <c r="O95" s="4">
        <v>21</v>
      </c>
      <c r="P95" s="4">
        <v>269200</v>
      </c>
      <c r="Q95" s="4">
        <v>563300</v>
      </c>
      <c r="R95" s="5">
        <v>-2.9999999999999997E-4</v>
      </c>
      <c r="S95" s="4">
        <v>835369</v>
      </c>
      <c r="T95" s="4">
        <f t="shared" si="13"/>
        <v>1394756</v>
      </c>
      <c r="U95" s="4">
        <f t="shared" si="17"/>
        <v>809900</v>
      </c>
      <c r="V95" s="5">
        <v>1.6899999999999998E-2</v>
      </c>
    </row>
    <row r="96" spans="1:22" x14ac:dyDescent="0.2">
      <c r="A96" s="16" t="s">
        <v>177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0</v>
      </c>
      <c r="K96" s="24">
        <f t="shared" si="16"/>
        <v>0</v>
      </c>
      <c r="L96" s="4">
        <v>127</v>
      </c>
      <c r="M96" s="4">
        <v>210</v>
      </c>
      <c r="N96" s="4">
        <v>12</v>
      </c>
      <c r="O96" s="4">
        <v>22</v>
      </c>
      <c r="P96" s="4">
        <v>334700</v>
      </c>
      <c r="Q96" s="4">
        <v>800500</v>
      </c>
      <c r="R96" s="5">
        <v>-5.6999999999999993E-3</v>
      </c>
      <c r="S96" s="4">
        <v>1137334</v>
      </c>
      <c r="T96" s="4">
        <f t="shared" si="13"/>
        <v>1437659.6666666667</v>
      </c>
      <c r="U96" s="4">
        <f t="shared" si="17"/>
        <v>809900</v>
      </c>
      <c r="V96" s="5">
        <v>2.5000000000000001E-2</v>
      </c>
    </row>
    <row r="97" spans="1:22" x14ac:dyDescent="0.2">
      <c r="A97" s="16" t="s">
        <v>175</v>
      </c>
      <c r="B97" s="4">
        <v>0</v>
      </c>
      <c r="C97" s="4">
        <v>0</v>
      </c>
      <c r="D97" s="4">
        <v>0</v>
      </c>
      <c r="E97" s="4">
        <v>0</v>
      </c>
      <c r="F97" s="4">
        <f t="shared" si="15"/>
        <v>0</v>
      </c>
      <c r="K97" s="24">
        <f t="shared" si="16"/>
        <v>0</v>
      </c>
      <c r="L97" s="4">
        <v>131</v>
      </c>
      <c r="M97" s="4">
        <v>193</v>
      </c>
      <c r="N97" s="4">
        <v>11</v>
      </c>
      <c r="O97" s="4">
        <v>16</v>
      </c>
      <c r="P97" s="4">
        <v>384700</v>
      </c>
      <c r="Q97" s="4">
        <v>633400</v>
      </c>
      <c r="R97" s="5">
        <v>-4.5000000000000005E-3</v>
      </c>
      <c r="S97" s="4">
        <v>1020614</v>
      </c>
      <c r="T97" s="4">
        <f t="shared" ref="T97:T102" si="18">AVERAGE(S98:S107)</f>
        <v>1521068.8</v>
      </c>
      <c r="U97" s="4">
        <f t="shared" si="17"/>
        <v>809900</v>
      </c>
      <c r="V97" s="5">
        <v>1.66E-2</v>
      </c>
    </row>
    <row r="98" spans="1:22" x14ac:dyDescent="0.2">
      <c r="A98" s="16" t="s">
        <v>174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0</v>
      </c>
      <c r="K98" s="24">
        <f t="shared" si="16"/>
        <v>0</v>
      </c>
      <c r="L98" s="4">
        <v>160</v>
      </c>
      <c r="M98" s="4">
        <v>260</v>
      </c>
      <c r="N98" s="4">
        <v>23</v>
      </c>
      <c r="O98" s="4">
        <v>34</v>
      </c>
      <c r="P98" s="4">
        <v>736300</v>
      </c>
      <c r="Q98" s="4">
        <v>1099900</v>
      </c>
      <c r="R98" s="5">
        <v>2.3E-3</v>
      </c>
      <c r="S98" s="4">
        <v>1838568</v>
      </c>
      <c r="T98" s="4">
        <f t="shared" si="18"/>
        <v>1441694</v>
      </c>
      <c r="U98" s="4">
        <f t="shared" si="17"/>
        <v>809900</v>
      </c>
      <c r="V98" s="5">
        <v>2.46E-2</v>
      </c>
    </row>
    <row r="99" spans="1:22" x14ac:dyDescent="0.2">
      <c r="A99" s="16" t="s">
        <v>164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0</v>
      </c>
      <c r="K99" s="24">
        <f t="shared" si="16"/>
        <v>0</v>
      </c>
      <c r="L99" s="4">
        <v>197</v>
      </c>
      <c r="M99" s="4">
        <v>165</v>
      </c>
      <c r="N99" s="4">
        <v>11</v>
      </c>
      <c r="O99" s="4">
        <v>17</v>
      </c>
      <c r="P99" s="4">
        <v>352200</v>
      </c>
      <c r="Q99" s="4">
        <v>452200</v>
      </c>
      <c r="R99" s="5">
        <v>-1.03E-2</v>
      </c>
      <c r="S99" s="4">
        <v>809900</v>
      </c>
      <c r="T99" s="4">
        <f t="shared" si="18"/>
        <v>1652292</v>
      </c>
      <c r="U99" s="4">
        <f t="shared" si="17"/>
        <v>879089</v>
      </c>
      <c r="V99" s="5">
        <v>1.66E-2</v>
      </c>
    </row>
    <row r="100" spans="1:22" x14ac:dyDescent="0.2">
      <c r="A100" s="16" t="s">
        <v>156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0</v>
      </c>
      <c r="K100" s="24">
        <f t="shared" si="16"/>
        <v>0</v>
      </c>
      <c r="L100" s="4">
        <v>221</v>
      </c>
      <c r="M100" s="4">
        <v>266</v>
      </c>
      <c r="N100" s="4">
        <v>12</v>
      </c>
      <c r="O100" s="4">
        <v>42</v>
      </c>
      <c r="P100" s="4">
        <v>470200</v>
      </c>
      <c r="Q100" s="4">
        <v>1011200</v>
      </c>
      <c r="R100" s="5">
        <v>7.3000000000000001E-3</v>
      </c>
      <c r="S100" s="4">
        <v>1487678</v>
      </c>
      <c r="T100" s="4">
        <f t="shared" si="18"/>
        <v>1734599</v>
      </c>
      <c r="U100" s="4">
        <f t="shared" si="17"/>
        <v>879089</v>
      </c>
      <c r="V100" s="5">
        <v>2.46E-2</v>
      </c>
    </row>
    <row r="101" spans="1:22" x14ac:dyDescent="0.2">
      <c r="A101" s="16" t="s">
        <v>155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0</v>
      </c>
      <c r="K101" s="24">
        <f t="shared" si="16"/>
        <v>0</v>
      </c>
      <c r="L101" s="4">
        <v>438</v>
      </c>
      <c r="M101" s="4">
        <v>241</v>
      </c>
      <c r="N101" s="4">
        <v>55</v>
      </c>
      <c r="O101" s="4">
        <v>23</v>
      </c>
      <c r="P101" s="4">
        <v>1817000</v>
      </c>
      <c r="Q101" s="4">
        <v>768800</v>
      </c>
      <c r="R101" s="5">
        <v>0.02</v>
      </c>
      <c r="S101" s="4">
        <v>2590109</v>
      </c>
      <c r="T101" s="4">
        <f t="shared" si="18"/>
        <v>879089</v>
      </c>
      <c r="U101" s="4">
        <f t="shared" si="17"/>
        <v>879089</v>
      </c>
      <c r="V101" s="5">
        <v>4.0999999999999995E-2</v>
      </c>
    </row>
    <row r="102" spans="1:22" x14ac:dyDescent="0.2">
      <c r="A102" s="16" t="s">
        <v>154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5"/>
        <v>0</v>
      </c>
      <c r="K102" s="24">
        <f t="shared" si="16"/>
        <v>0</v>
      </c>
      <c r="L102" s="4">
        <v>193</v>
      </c>
      <c r="M102" s="4">
        <v>157</v>
      </c>
      <c r="N102" s="4">
        <v>15</v>
      </c>
      <c r="O102" s="4">
        <v>9</v>
      </c>
      <c r="P102" s="4">
        <v>543800</v>
      </c>
      <c r="Q102" s="4">
        <v>334300</v>
      </c>
      <c r="R102" s="5">
        <v>2.8000000000000004E-3</v>
      </c>
      <c r="S102" s="4">
        <v>879089</v>
      </c>
      <c r="T102" s="4" t="e">
        <f t="shared" si="18"/>
        <v>#DIV/0!</v>
      </c>
      <c r="U102" s="4">
        <f t="shared" si="17"/>
        <v>0</v>
      </c>
      <c r="V102" s="5">
        <v>2.5000000000000001E-2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9119-C178-F047-8030-AD78849458D5}">
  <sheetPr codeName="Sheet72"/>
  <dimension ref="A1:V258"/>
  <sheetViews>
    <sheetView workbookViewId="0">
      <pane xSplit="1" topLeftCell="J1" activePane="topRight" state="frozen"/>
      <selection activeCell="U4" sqref="U3:U4"/>
      <selection pane="topRight" activeCell="U4" sqref="U3:U4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3.83203125"/>
    <col min="4" max="4" customWidth="true" width="14.5"/>
    <col min="5" max="5" customWidth="true" width="18.0"/>
    <col min="6" max="6" customWidth="true" width="21.5"/>
    <col min="9" max="9" customWidth="true" width="13.5"/>
    <col min="10" max="10" customWidth="true" width="18.33203125"/>
    <col min="11" max="11" customWidth="true" width="16.6640625"/>
    <col min="18" max="18" customWidth="true" width="13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379">
        <v>344</v>
      </c>
      <c r="B3" t="n" s="3380">
        <v>11200.0</v>
      </c>
      <c r="C3" t="n" s="3381">
        <v>2700.0</v>
      </c>
      <c r="D3" t="n" s="3382">
        <v>8500.0</v>
      </c>
      <c r="E3" t="n" s="3383">
        <v>6.0441E8</v>
      </c>
      <c r="G3" t="n" s="3369">
        <v>0.0</v>
      </c>
      <c r="H3" t="n" s="3370">
        <v>0.0</v>
      </c>
      <c r="I3" t="n" s="3371">
        <v>0.0</v>
      </c>
      <c r="J3" t="n" s="3372">
        <v>1.3642E8</v>
      </c>
      <c r="L3" t="n" s="3373">
        <v>506.0</v>
      </c>
      <c r="M3" t="n" s="3374">
        <v>951.0</v>
      </c>
      <c r="N3" t="n" s="3375">
        <v>72.0</v>
      </c>
      <c r="O3" t="n" s="3376">
        <v>110.0</v>
      </c>
      <c r="P3" t="n" s="3377">
        <v>394100.0</v>
      </c>
      <c r="Q3" t="n" s="3378">
        <v>617600.0</v>
      </c>
      <c r="R3" t="n" s="3367">
        <v>0.0014000000000000002</v>
      </c>
      <c r="S3" t="n" s="3366">
        <v>1125800.0</v>
      </c>
      <c r="V3" t="n" s="3368">
        <v>0.0166</v>
      </c>
    </row>
    <row r="4">
      <c r="A4" t="s" s="1312">
        <v>343</v>
      </c>
      <c r="B4" t="n" s="1313">
        <v>107200.0</v>
      </c>
      <c r="C4" t="n" s="1314">
        <v>35900.0</v>
      </c>
      <c r="D4" t="n" s="1315">
        <v>71300.0</v>
      </c>
      <c r="E4" t="n" s="1316">
        <v>5.16834E9</v>
      </c>
      <c r="G4" t="n" s="1302">
        <v>0.0</v>
      </c>
      <c r="H4" t="n" s="1303">
        <v>0.0</v>
      </c>
      <c r="I4" t="n" s="1304">
        <v>0.0</v>
      </c>
      <c r="J4" t="n" s="1305">
        <v>3.575E7</v>
      </c>
      <c r="L4" t="n" s="1306">
        <v>1147.0</v>
      </c>
      <c r="M4" t="n" s="1307">
        <v>1945.0</v>
      </c>
      <c r="N4" t="n" s="1308">
        <v>121.0</v>
      </c>
      <c r="O4" t="n" s="1309">
        <v>215.0</v>
      </c>
      <c r="P4" t="n" s="1310">
        <v>750500.0</v>
      </c>
      <c r="Q4" t="n" s="1311">
        <v>1289300.0</v>
      </c>
      <c r="R4" t="n" s="1300">
        <v>-0.019299999999999998</v>
      </c>
      <c r="S4" t="n" s="1299">
        <v>2095500.0</v>
      </c>
      <c r="V4" t="n" s="1301">
        <v>0.036699999999999997</v>
      </c>
    </row>
    <row r="5" spans="1:22" x14ac:dyDescent="0.2">
      <c r="A5" s="16" t="s">
        <v>342</v>
      </c>
      <c r="B5" s="4">
        <v>219200</v>
      </c>
      <c r="C5" s="4">
        <v>82266</v>
      </c>
      <c r="D5" s="4">
        <v>136934</v>
      </c>
      <c r="E5" s="4">
        <v>10287530000</v>
      </c>
      <c r="F5" s="4">
        <f t="shared" ref="F5:F46" si="0">E5+F6</f>
        <v>72887729981</v>
      </c>
      <c r="G5" s="4">
        <v>0</v>
      </c>
      <c r="H5" s="4">
        <v>0</v>
      </c>
      <c r="I5" s="4">
        <v>0</v>
      </c>
      <c r="J5" s="4">
        <v>-44880000</v>
      </c>
      <c r="K5" s="24">
        <f t="shared" ref="K5:K46" si="1">K6+J5</f>
        <v>9651703000</v>
      </c>
      <c r="L5" s="4">
        <v>1078</v>
      </c>
      <c r="M5" s="4">
        <v>1363</v>
      </c>
      <c r="N5" s="4">
        <v>137</v>
      </c>
      <c r="O5" s="4">
        <v>203</v>
      </c>
      <c r="P5" s="4">
        <v>771700</v>
      </c>
      <c r="Q5" s="4">
        <v>1045500</v>
      </c>
      <c r="R5" s="5">
        <v>-1.89E-2</v>
      </c>
      <c r="S5" s="4">
        <v>1871800</v>
      </c>
      <c r="T5" s="4">
        <f t="shared" ref="T5:T73" si="2">AVERAGE(S6:S15)</f>
        <v>1927760</v>
      </c>
      <c r="U5" s="4">
        <f t="shared" ref="U5:U46" si="3">MIN(S6:S10)</f>
        <v>878800</v>
      </c>
      <c r="V5" s="5">
        <v>2.9300000000000003E-2</v>
      </c>
    </row>
    <row r="6" spans="1:22" x14ac:dyDescent="0.2">
      <c r="A6" s="16" t="s">
        <v>341</v>
      </c>
      <c r="B6" s="4">
        <v>160110</v>
      </c>
      <c r="C6" s="4">
        <v>3604</v>
      </c>
      <c r="D6" s="4">
        <v>156506</v>
      </c>
      <c r="E6" s="4">
        <v>11551980000</v>
      </c>
      <c r="F6" s="4">
        <f t="shared" si="0"/>
        <v>62600199981</v>
      </c>
      <c r="G6" s="4">
        <v>0</v>
      </c>
      <c r="H6" s="4">
        <v>0</v>
      </c>
      <c r="I6" s="4">
        <v>0</v>
      </c>
      <c r="J6" s="4">
        <v>-44880000</v>
      </c>
      <c r="K6" s="24">
        <f t="shared" si="1"/>
        <v>9696583000</v>
      </c>
      <c r="L6" s="4">
        <v>2825</v>
      </c>
      <c r="M6" s="4">
        <v>1737</v>
      </c>
      <c r="N6" s="4">
        <v>373</v>
      </c>
      <c r="O6" s="4">
        <v>194</v>
      </c>
      <c r="P6" s="4">
        <v>2212300</v>
      </c>
      <c r="Q6" s="4">
        <v>1184200</v>
      </c>
      <c r="R6" s="5">
        <v>5.4699999999999999E-2</v>
      </c>
      <c r="S6" s="4">
        <v>3618500</v>
      </c>
      <c r="T6" s="4">
        <f t="shared" si="2"/>
        <v>1630080</v>
      </c>
      <c r="U6" s="4">
        <f t="shared" si="3"/>
        <v>878800</v>
      </c>
      <c r="V6" s="5">
        <v>6.1900000000000004E-2</v>
      </c>
    </row>
    <row r="7" spans="1:22" x14ac:dyDescent="0.2">
      <c r="A7" s="16" t="s">
        <v>340</v>
      </c>
      <c r="B7" s="4">
        <v>53200</v>
      </c>
      <c r="C7" s="4">
        <v>0</v>
      </c>
      <c r="D7" s="4">
        <v>53200</v>
      </c>
      <c r="E7" s="4">
        <v>3749050000</v>
      </c>
      <c r="F7" s="4">
        <f t="shared" si="0"/>
        <v>51048219981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9741463000</v>
      </c>
      <c r="L7" s="4">
        <v>393</v>
      </c>
      <c r="M7" s="4">
        <v>816</v>
      </c>
      <c r="N7" s="4">
        <v>45</v>
      </c>
      <c r="O7" s="4">
        <v>81</v>
      </c>
      <c r="P7" s="4">
        <v>323800</v>
      </c>
      <c r="Q7" s="4">
        <v>513600</v>
      </c>
      <c r="R7" s="5">
        <v>-2.8000000000000004E-3</v>
      </c>
      <c r="S7" s="4">
        <v>878800</v>
      </c>
      <c r="T7" s="4">
        <f t="shared" si="2"/>
        <v>1618280</v>
      </c>
      <c r="U7" s="4">
        <f t="shared" si="3"/>
        <v>1381700</v>
      </c>
      <c r="V7" s="5">
        <v>2.9300000000000003E-2</v>
      </c>
    </row>
    <row r="8" spans="1:22" x14ac:dyDescent="0.2">
      <c r="A8" s="16" t="s">
        <v>339</v>
      </c>
      <c r="B8" s="4">
        <v>214070</v>
      </c>
      <c r="C8" s="4">
        <v>24400</v>
      </c>
      <c r="D8" s="4">
        <v>189670</v>
      </c>
      <c r="E8" s="4">
        <v>13643710000</v>
      </c>
      <c r="F8" s="4">
        <f t="shared" si="0"/>
        <v>47299169981</v>
      </c>
      <c r="G8" s="4">
        <v>0</v>
      </c>
      <c r="H8" s="4">
        <v>0</v>
      </c>
      <c r="I8" s="4">
        <v>0</v>
      </c>
      <c r="J8" s="4">
        <v>142990000</v>
      </c>
      <c r="K8" s="24">
        <f t="shared" si="1"/>
        <v>9741463000</v>
      </c>
      <c r="L8" s="4">
        <v>956</v>
      </c>
      <c r="M8" s="4">
        <v>1977</v>
      </c>
      <c r="N8" s="4">
        <v>100</v>
      </c>
      <c r="O8" s="4">
        <v>218</v>
      </c>
      <c r="P8" s="4">
        <v>693900</v>
      </c>
      <c r="Q8" s="4">
        <v>1340200</v>
      </c>
      <c r="R8" s="5">
        <v>-2.0899999999999998E-2</v>
      </c>
      <c r="S8" s="4">
        <v>2069300</v>
      </c>
      <c r="T8" s="4">
        <f t="shared" si="2"/>
        <v>1477110</v>
      </c>
      <c r="U8" s="4">
        <f t="shared" si="3"/>
        <v>1381700</v>
      </c>
      <c r="V8" s="5">
        <v>5.21E-2</v>
      </c>
    </row>
    <row r="9" spans="1:22" x14ac:dyDescent="0.2">
      <c r="A9" s="16" t="s">
        <v>338</v>
      </c>
      <c r="B9" s="4">
        <v>4600</v>
      </c>
      <c r="C9" s="4">
        <v>17266</v>
      </c>
      <c r="D9" s="4">
        <v>-12666</v>
      </c>
      <c r="E9" s="4">
        <v>-915950000</v>
      </c>
      <c r="F9" s="4">
        <f t="shared" si="0"/>
        <v>33655459981</v>
      </c>
      <c r="G9" s="4">
        <v>0</v>
      </c>
      <c r="H9" s="4">
        <v>0</v>
      </c>
      <c r="I9" s="4">
        <v>0</v>
      </c>
      <c r="J9" s="4">
        <v>157970000</v>
      </c>
      <c r="K9" s="24">
        <f t="shared" si="1"/>
        <v>9598473000</v>
      </c>
      <c r="L9" s="4">
        <v>1013</v>
      </c>
      <c r="M9" s="4">
        <v>853</v>
      </c>
      <c r="N9" s="4">
        <v>97</v>
      </c>
      <c r="O9" s="4">
        <v>127</v>
      </c>
      <c r="P9" s="4">
        <v>596900</v>
      </c>
      <c r="Q9" s="4">
        <v>653300</v>
      </c>
      <c r="R9" s="5">
        <v>1.6799999999999999E-2</v>
      </c>
      <c r="S9" s="4">
        <v>1410200</v>
      </c>
      <c r="T9" s="4">
        <f t="shared" si="2"/>
        <v>1454060</v>
      </c>
      <c r="U9" s="4">
        <f t="shared" si="3"/>
        <v>1201200</v>
      </c>
      <c r="V9" s="5">
        <v>2.4700000000000003E-2</v>
      </c>
    </row>
    <row r="10" spans="1:22" x14ac:dyDescent="0.2">
      <c r="A10" s="16" t="s">
        <v>337</v>
      </c>
      <c r="B10" s="4">
        <v>105500</v>
      </c>
      <c r="C10" s="4">
        <v>65000</v>
      </c>
      <c r="D10" s="4">
        <v>40500</v>
      </c>
      <c r="E10" s="4">
        <v>2920280000</v>
      </c>
      <c r="F10" s="4">
        <f t="shared" si="0"/>
        <v>34571409981</v>
      </c>
      <c r="G10" s="4">
        <v>0</v>
      </c>
      <c r="H10" s="4">
        <v>0</v>
      </c>
      <c r="I10" s="4">
        <v>0</v>
      </c>
      <c r="J10" s="4">
        <v>-72370000</v>
      </c>
      <c r="K10" s="24">
        <f t="shared" si="1"/>
        <v>9440503000</v>
      </c>
      <c r="L10" s="4">
        <v>731</v>
      </c>
      <c r="M10" s="4">
        <v>1565</v>
      </c>
      <c r="N10" s="4">
        <v>72</v>
      </c>
      <c r="O10" s="4">
        <v>152</v>
      </c>
      <c r="P10" s="4">
        <v>446000</v>
      </c>
      <c r="Q10" s="4">
        <v>997600</v>
      </c>
      <c r="R10" s="5">
        <v>-1.5300000000000001E-2</v>
      </c>
      <c r="S10" s="4">
        <v>1495900</v>
      </c>
      <c r="T10" s="4">
        <f t="shared" si="2"/>
        <v>1377120</v>
      </c>
      <c r="U10" s="4">
        <f t="shared" si="3"/>
        <v>1201200</v>
      </c>
      <c r="V10" s="5">
        <v>2.3300000000000001E-2</v>
      </c>
    </row>
    <row r="11" spans="1:22" x14ac:dyDescent="0.2">
      <c r="A11" s="16" t="s">
        <v>336</v>
      </c>
      <c r="B11" s="4">
        <v>100000</v>
      </c>
      <c r="C11" s="4">
        <v>64100</v>
      </c>
      <c r="D11" s="4">
        <v>35900</v>
      </c>
      <c r="E11" s="4">
        <v>2542340000</v>
      </c>
      <c r="F11" s="4">
        <f t="shared" si="0"/>
        <v>31651129981</v>
      </c>
      <c r="G11" s="4">
        <v>0</v>
      </c>
      <c r="H11" s="4">
        <v>0</v>
      </c>
      <c r="I11" s="4">
        <v>0</v>
      </c>
      <c r="J11" s="4">
        <v>-50710000</v>
      </c>
      <c r="K11" s="24">
        <f t="shared" si="1"/>
        <v>9512873000</v>
      </c>
      <c r="L11" s="4">
        <v>2409</v>
      </c>
      <c r="M11" s="4">
        <v>1415</v>
      </c>
      <c r="N11" s="4">
        <v>282</v>
      </c>
      <c r="O11" s="4">
        <v>166</v>
      </c>
      <c r="P11" s="4">
        <v>1629200</v>
      </c>
      <c r="Q11" s="4">
        <v>1049400</v>
      </c>
      <c r="R11" s="5">
        <v>3.1200000000000002E-2</v>
      </c>
      <c r="S11" s="4">
        <v>2782500</v>
      </c>
      <c r="T11" s="4">
        <f t="shared" si="2"/>
        <v>1242740</v>
      </c>
      <c r="U11" s="4">
        <f t="shared" si="3"/>
        <v>641700</v>
      </c>
      <c r="V11" s="5">
        <v>5.5300000000000002E-2</v>
      </c>
    </row>
    <row r="12" spans="1:22" x14ac:dyDescent="0.2">
      <c r="A12" s="16" t="s">
        <v>335</v>
      </c>
      <c r="B12" s="4">
        <v>182300</v>
      </c>
      <c r="C12" s="4">
        <v>132729</v>
      </c>
      <c r="D12" s="4">
        <v>49571</v>
      </c>
      <c r="E12" s="4">
        <v>3523180000</v>
      </c>
      <c r="F12" s="4">
        <f t="shared" si="0"/>
        <v>29108789981</v>
      </c>
      <c r="G12" s="4">
        <v>0</v>
      </c>
      <c r="H12" s="4">
        <v>0</v>
      </c>
      <c r="I12" s="4">
        <v>0</v>
      </c>
      <c r="J12" s="4">
        <v>-173040000</v>
      </c>
      <c r="K12" s="24">
        <f t="shared" si="1"/>
        <v>9563583000</v>
      </c>
      <c r="L12" s="4">
        <v>907</v>
      </c>
      <c r="M12" s="4">
        <v>919</v>
      </c>
      <c r="N12" s="4">
        <v>94</v>
      </c>
      <c r="O12" s="4">
        <v>114</v>
      </c>
      <c r="P12" s="4">
        <v>597400</v>
      </c>
      <c r="Q12" s="4">
        <v>676800</v>
      </c>
      <c r="R12" s="5">
        <v>0</v>
      </c>
      <c r="S12" s="4">
        <v>1381700</v>
      </c>
      <c r="T12" s="4">
        <f t="shared" si="2"/>
        <v>1230170</v>
      </c>
      <c r="U12" s="4">
        <f t="shared" si="3"/>
        <v>641700</v>
      </c>
      <c r="V12" s="5">
        <v>1.54E-2</v>
      </c>
    </row>
    <row r="13" spans="1:22" x14ac:dyDescent="0.2">
      <c r="A13" s="16" t="s">
        <v>333</v>
      </c>
      <c r="B13" s="4">
        <v>177900</v>
      </c>
      <c r="C13" s="4">
        <v>127300</v>
      </c>
      <c r="D13" s="4">
        <v>50600</v>
      </c>
      <c r="E13" s="4">
        <v>3505320000</v>
      </c>
      <c r="F13" s="4">
        <f t="shared" si="0"/>
        <v>25585609981</v>
      </c>
      <c r="G13" s="4">
        <v>0</v>
      </c>
      <c r="H13" s="4">
        <v>0</v>
      </c>
      <c r="I13" s="4">
        <v>0</v>
      </c>
      <c r="J13" s="4">
        <v>61610000</v>
      </c>
      <c r="K13" s="24">
        <f t="shared" si="1"/>
        <v>9736623000</v>
      </c>
      <c r="L13" s="4">
        <v>2420</v>
      </c>
      <c r="M13" s="4">
        <v>1395</v>
      </c>
      <c r="N13" s="4">
        <v>239</v>
      </c>
      <c r="O13" s="4">
        <v>131</v>
      </c>
      <c r="P13" s="4">
        <v>1491500</v>
      </c>
      <c r="Q13" s="4">
        <v>802900</v>
      </c>
      <c r="R13" s="5">
        <v>3.9800000000000002E-2</v>
      </c>
      <c r="S13" s="4">
        <v>2365500</v>
      </c>
      <c r="T13" s="4">
        <f t="shared" si="2"/>
        <v>1054290</v>
      </c>
      <c r="U13" s="4">
        <f t="shared" si="3"/>
        <v>641700</v>
      </c>
      <c r="V13" s="5">
        <v>3.5299999999999998E-2</v>
      </c>
    </row>
    <row r="14" spans="1:22" x14ac:dyDescent="0.2">
      <c r="A14" s="16" t="s">
        <v>332</v>
      </c>
      <c r="B14" s="4">
        <v>2900</v>
      </c>
      <c r="C14" s="4">
        <v>204537</v>
      </c>
      <c r="D14" s="4">
        <v>-201637</v>
      </c>
      <c r="E14" s="4">
        <v>-13753910000</v>
      </c>
      <c r="F14" s="4">
        <f t="shared" si="0"/>
        <v>22080289981</v>
      </c>
      <c r="G14" s="4">
        <v>0</v>
      </c>
      <c r="H14" s="4">
        <v>0</v>
      </c>
      <c r="I14" s="4">
        <v>0</v>
      </c>
      <c r="J14" s="4">
        <v>61610000</v>
      </c>
      <c r="K14" s="24">
        <f t="shared" si="1"/>
        <v>9675013000</v>
      </c>
      <c r="L14" s="4">
        <v>573</v>
      </c>
      <c r="M14" s="4">
        <v>1341</v>
      </c>
      <c r="N14" s="4">
        <v>56</v>
      </c>
      <c r="O14" s="4">
        <v>105</v>
      </c>
      <c r="P14" s="4">
        <v>342500</v>
      </c>
      <c r="Q14" s="4">
        <v>815000</v>
      </c>
      <c r="R14" s="5">
        <v>-2.8999999999999998E-3</v>
      </c>
      <c r="S14" s="4">
        <v>1201200</v>
      </c>
      <c r="T14" s="4">
        <f t="shared" si="2"/>
        <v>977750</v>
      </c>
      <c r="U14" s="4">
        <f t="shared" si="3"/>
        <v>641700</v>
      </c>
      <c r="V14" s="5">
        <v>2.1700000000000001E-2</v>
      </c>
    </row>
    <row r="15" spans="1:22" x14ac:dyDescent="0.2">
      <c r="A15" s="16" t="s">
        <v>331</v>
      </c>
      <c r="B15" s="4">
        <v>3600</v>
      </c>
      <c r="C15" s="4">
        <v>122700</v>
      </c>
      <c r="D15" s="4">
        <v>-119100</v>
      </c>
      <c r="E15" s="4">
        <v>-8198270000</v>
      </c>
      <c r="F15" s="4">
        <f t="shared" si="0"/>
        <v>35834199981</v>
      </c>
      <c r="G15" s="4">
        <v>0</v>
      </c>
      <c r="H15" s="4">
        <v>0</v>
      </c>
      <c r="I15" s="4">
        <v>0</v>
      </c>
      <c r="J15" s="4">
        <v>-48320000</v>
      </c>
      <c r="K15" s="24">
        <f t="shared" si="1"/>
        <v>9613403000</v>
      </c>
      <c r="L15" s="4">
        <v>1277</v>
      </c>
      <c r="M15" s="4">
        <v>1189</v>
      </c>
      <c r="N15" s="4">
        <v>152</v>
      </c>
      <c r="O15" s="4">
        <v>155</v>
      </c>
      <c r="P15" s="4">
        <v>1070500</v>
      </c>
      <c r="Q15" s="4">
        <v>966000</v>
      </c>
      <c r="R15" s="5">
        <v>1.1899999999999999E-2</v>
      </c>
      <c r="S15" s="4">
        <v>2074000</v>
      </c>
      <c r="T15" s="4">
        <f t="shared" si="2"/>
        <v>921590</v>
      </c>
      <c r="U15" s="4">
        <f t="shared" si="3"/>
        <v>641700</v>
      </c>
      <c r="V15" s="5">
        <v>3.8699999999999998E-2</v>
      </c>
    </row>
    <row r="16" spans="1:22" x14ac:dyDescent="0.2">
      <c r="A16" s="16" t="s">
        <v>330</v>
      </c>
      <c r="B16" s="4">
        <v>7800</v>
      </c>
      <c r="C16" s="4">
        <v>114670</v>
      </c>
      <c r="D16" s="4">
        <v>-106870</v>
      </c>
      <c r="E16" s="4">
        <v>-7174447735</v>
      </c>
      <c r="F16" s="4">
        <f t="shared" si="0"/>
        <v>44032469981</v>
      </c>
      <c r="G16" s="4">
        <v>0</v>
      </c>
      <c r="H16" s="4">
        <v>0</v>
      </c>
      <c r="I16" s="4">
        <v>0</v>
      </c>
      <c r="J16" s="4">
        <v>161100000</v>
      </c>
      <c r="K16" s="24">
        <f t="shared" si="1"/>
        <v>9661723000</v>
      </c>
      <c r="L16" s="4">
        <v>247</v>
      </c>
      <c r="M16" s="4">
        <v>646</v>
      </c>
      <c r="N16" s="4">
        <v>15</v>
      </c>
      <c r="O16" s="4">
        <v>62</v>
      </c>
      <c r="P16" s="4">
        <v>150100</v>
      </c>
      <c r="Q16" s="4">
        <v>488600</v>
      </c>
      <c r="R16" s="5">
        <v>6.0000000000000001E-3</v>
      </c>
      <c r="S16" s="4">
        <v>641700</v>
      </c>
      <c r="T16" s="4">
        <f t="shared" si="2"/>
        <v>925690</v>
      </c>
      <c r="U16" s="4">
        <f t="shared" si="3"/>
        <v>657600</v>
      </c>
      <c r="V16" s="5">
        <v>1.6299999999999999E-2</v>
      </c>
    </row>
    <row r="17" spans="1:22" x14ac:dyDescent="0.2">
      <c r="A17" s="16" t="s">
        <v>329</v>
      </c>
      <c r="B17" s="4">
        <v>5200</v>
      </c>
      <c r="C17" s="4">
        <v>114200</v>
      </c>
      <c r="D17" s="4">
        <v>-109000</v>
      </c>
      <c r="E17" s="4">
        <v>-7364740000</v>
      </c>
      <c r="F17" s="4">
        <f t="shared" si="0"/>
        <v>51206917716</v>
      </c>
      <c r="G17" s="4">
        <v>0</v>
      </c>
      <c r="H17" s="4">
        <v>0</v>
      </c>
      <c r="I17" s="4">
        <v>0</v>
      </c>
      <c r="J17" s="4">
        <v>149450000</v>
      </c>
      <c r="K17" s="24">
        <f t="shared" si="1"/>
        <v>9500623000</v>
      </c>
      <c r="L17" s="4">
        <v>302</v>
      </c>
      <c r="M17" s="4">
        <v>863</v>
      </c>
      <c r="N17" s="4">
        <v>23</v>
      </c>
      <c r="O17" s="4">
        <v>60</v>
      </c>
      <c r="P17" s="4">
        <v>165000</v>
      </c>
      <c r="Q17" s="4">
        <v>491600</v>
      </c>
      <c r="R17" s="5">
        <v>-1.7899999999999999E-2</v>
      </c>
      <c r="S17" s="4">
        <v>760800</v>
      </c>
      <c r="T17" s="4">
        <f t="shared" si="2"/>
        <v>948120</v>
      </c>
      <c r="U17" s="4">
        <f t="shared" si="3"/>
        <v>657600</v>
      </c>
      <c r="V17" s="5">
        <v>2.1899999999999999E-2</v>
      </c>
    </row>
    <row r="18" spans="1:22" x14ac:dyDescent="0.2">
      <c r="A18" s="16" t="s">
        <v>328</v>
      </c>
      <c r="B18" s="4">
        <v>2400</v>
      </c>
      <c r="C18" s="4">
        <v>14700</v>
      </c>
      <c r="D18" s="4">
        <v>-12300</v>
      </c>
      <c r="E18" s="4">
        <v>-832100000</v>
      </c>
      <c r="F18" s="4">
        <f t="shared" si="0"/>
        <v>58571657716</v>
      </c>
      <c r="G18" s="4">
        <v>0</v>
      </c>
      <c r="H18" s="4">
        <v>0</v>
      </c>
      <c r="I18" s="4">
        <v>0</v>
      </c>
      <c r="J18" s="4">
        <v>-20690000</v>
      </c>
      <c r="K18" s="24">
        <f t="shared" si="1"/>
        <v>9351173000</v>
      </c>
      <c r="L18" s="4">
        <v>451</v>
      </c>
      <c r="M18" s="4">
        <v>805</v>
      </c>
      <c r="N18" s="4">
        <v>38</v>
      </c>
      <c r="O18" s="4">
        <v>46</v>
      </c>
      <c r="P18" s="4">
        <v>252000</v>
      </c>
      <c r="Q18" s="4">
        <v>337300</v>
      </c>
      <c r="R18" s="5">
        <v>1.5E-3</v>
      </c>
      <c r="S18" s="4">
        <v>657600</v>
      </c>
      <c r="T18" s="4">
        <f t="shared" si="2"/>
        <v>947480</v>
      </c>
      <c r="U18" s="4">
        <f t="shared" si="3"/>
        <v>606700</v>
      </c>
      <c r="V18" s="5">
        <v>1.9E-2</v>
      </c>
    </row>
    <row r="19" spans="1:22" x14ac:dyDescent="0.2">
      <c r="A19" s="16" t="s">
        <v>327</v>
      </c>
      <c r="B19" s="4">
        <v>0</v>
      </c>
      <c r="C19" s="4">
        <v>84900</v>
      </c>
      <c r="D19" s="4">
        <v>-84900</v>
      </c>
      <c r="E19" s="4">
        <v>-5834070000</v>
      </c>
      <c r="F19" s="4">
        <f t="shared" si="0"/>
        <v>59403757716</v>
      </c>
      <c r="G19" s="4">
        <v>0</v>
      </c>
      <c r="H19" s="4">
        <v>0</v>
      </c>
      <c r="I19" s="4">
        <v>0</v>
      </c>
      <c r="J19" s="4">
        <v>-190650000</v>
      </c>
      <c r="K19" s="24">
        <f t="shared" si="1"/>
        <v>9371863000</v>
      </c>
      <c r="L19" s="4">
        <v>659</v>
      </c>
      <c r="M19" s="4">
        <v>913</v>
      </c>
      <c r="N19" s="4">
        <v>102</v>
      </c>
      <c r="O19" s="4">
        <v>85</v>
      </c>
      <c r="P19" s="4">
        <v>572900</v>
      </c>
      <c r="Q19" s="4">
        <v>573900</v>
      </c>
      <c r="R19" s="5">
        <v>-4.4000000000000003E-3</v>
      </c>
      <c r="S19" s="4">
        <v>1179700</v>
      </c>
      <c r="T19" s="4">
        <f t="shared" si="2"/>
        <v>907870</v>
      </c>
      <c r="U19" s="4">
        <f t="shared" si="3"/>
        <v>435800</v>
      </c>
      <c r="V19" s="5">
        <v>3.4300000000000004E-2</v>
      </c>
    </row>
    <row r="20" spans="1:22" x14ac:dyDescent="0.2">
      <c r="A20" s="16" t="s">
        <v>326</v>
      </c>
      <c r="B20" s="4">
        <v>2300</v>
      </c>
      <c r="C20" s="4">
        <v>19000</v>
      </c>
      <c r="D20" s="4">
        <v>-16700</v>
      </c>
      <c r="E20" s="4">
        <v>-1144060000</v>
      </c>
      <c r="F20" s="4">
        <f t="shared" si="0"/>
        <v>65237827716</v>
      </c>
      <c r="G20" s="4">
        <v>0</v>
      </c>
      <c r="H20" s="4">
        <v>0</v>
      </c>
      <c r="I20" s="4">
        <v>0</v>
      </c>
      <c r="J20" s="4">
        <v>-190650000</v>
      </c>
      <c r="K20" s="24">
        <f t="shared" si="1"/>
        <v>9562513000</v>
      </c>
      <c r="L20" s="4">
        <v>416</v>
      </c>
      <c r="M20" s="4">
        <v>747</v>
      </c>
      <c r="N20" s="4">
        <v>42</v>
      </c>
      <c r="O20" s="4">
        <v>78</v>
      </c>
      <c r="P20" s="4">
        <v>238600</v>
      </c>
      <c r="Q20" s="4">
        <v>456300</v>
      </c>
      <c r="R20" s="5">
        <v>-4.3E-3</v>
      </c>
      <c r="S20" s="4">
        <v>726500</v>
      </c>
      <c r="T20" s="4">
        <f t="shared" si="2"/>
        <v>985470</v>
      </c>
      <c r="U20" s="4">
        <f t="shared" si="3"/>
        <v>435800</v>
      </c>
      <c r="V20" s="5">
        <v>2.0400000000000001E-2</v>
      </c>
    </row>
    <row r="21" spans="1:22" x14ac:dyDescent="0.2">
      <c r="A21" s="16" t="s">
        <v>325</v>
      </c>
      <c r="B21" s="4">
        <v>40100</v>
      </c>
      <c r="C21" s="4">
        <v>16300</v>
      </c>
      <c r="D21" s="4">
        <v>23800</v>
      </c>
      <c r="E21" s="4">
        <v>1628160000</v>
      </c>
      <c r="F21" s="4">
        <f t="shared" si="0"/>
        <v>66381887716</v>
      </c>
      <c r="G21" s="4">
        <v>0</v>
      </c>
      <c r="H21" s="4">
        <v>0</v>
      </c>
      <c r="I21" s="4">
        <v>0</v>
      </c>
      <c r="J21" s="4">
        <v>-521530000</v>
      </c>
      <c r="K21" s="24">
        <f t="shared" si="1"/>
        <v>9753163000</v>
      </c>
      <c r="L21" s="4">
        <v>762</v>
      </c>
      <c r="M21" s="4">
        <v>835</v>
      </c>
      <c r="N21" s="4">
        <v>143</v>
      </c>
      <c r="O21" s="4">
        <v>94</v>
      </c>
      <c r="P21" s="4">
        <v>752000</v>
      </c>
      <c r="Q21" s="4">
        <v>547800</v>
      </c>
      <c r="R21" s="5">
        <v>2.2400000000000003E-2</v>
      </c>
      <c r="S21" s="4">
        <v>1438700</v>
      </c>
      <c r="T21" s="4">
        <f t="shared" si="2"/>
        <v>919970</v>
      </c>
      <c r="U21" s="4">
        <f t="shared" si="3"/>
        <v>435800</v>
      </c>
      <c r="V21" s="5">
        <v>2.4700000000000003E-2</v>
      </c>
    </row>
    <row r="22" spans="1:22" x14ac:dyDescent="0.2">
      <c r="A22" s="16" t="s">
        <v>324</v>
      </c>
      <c r="B22" s="4">
        <v>37300</v>
      </c>
      <c r="C22" s="4">
        <v>2000</v>
      </c>
      <c r="D22" s="4">
        <v>35300</v>
      </c>
      <c r="E22" s="4">
        <v>2370440000</v>
      </c>
      <c r="F22" s="4">
        <f t="shared" si="0"/>
        <v>64753727716</v>
      </c>
      <c r="G22" s="4">
        <v>0</v>
      </c>
      <c r="H22" s="4">
        <v>0</v>
      </c>
      <c r="I22" s="4">
        <v>0</v>
      </c>
      <c r="J22" s="4">
        <v>-13460000</v>
      </c>
      <c r="K22" s="24">
        <f t="shared" si="1"/>
        <v>10274693000</v>
      </c>
      <c r="L22" s="4">
        <v>853</v>
      </c>
      <c r="M22" s="4">
        <v>530</v>
      </c>
      <c r="N22" s="4">
        <v>137</v>
      </c>
      <c r="O22" s="4">
        <v>76</v>
      </c>
      <c r="P22" s="4">
        <v>735200</v>
      </c>
      <c r="Q22" s="4">
        <v>463400</v>
      </c>
      <c r="R22" s="5">
        <v>1.8200000000000001E-2</v>
      </c>
      <c r="S22" s="4">
        <v>1256000</v>
      </c>
      <c r="T22" s="4">
        <f t="shared" si="2"/>
        <v>994710</v>
      </c>
      <c r="U22" s="4">
        <f t="shared" si="3"/>
        <v>435800</v>
      </c>
      <c r="V22" s="5">
        <v>1.9299999999999998E-2</v>
      </c>
    </row>
    <row r="23" spans="1:22" x14ac:dyDescent="0.2">
      <c r="A23" s="16" t="s">
        <v>323</v>
      </c>
      <c r="B23" s="4">
        <v>3000</v>
      </c>
      <c r="C23" s="4">
        <v>20300</v>
      </c>
      <c r="D23" s="4">
        <v>-17300</v>
      </c>
      <c r="E23" s="4">
        <v>-1154660000</v>
      </c>
      <c r="F23" s="4">
        <f t="shared" si="0"/>
        <v>62383287716</v>
      </c>
      <c r="G23" s="4">
        <v>0</v>
      </c>
      <c r="H23" s="4">
        <v>0</v>
      </c>
      <c r="I23" s="4">
        <v>0</v>
      </c>
      <c r="J23" s="4">
        <v>200010000</v>
      </c>
      <c r="K23" s="24">
        <f t="shared" si="1"/>
        <v>10288153000</v>
      </c>
      <c r="L23" s="4">
        <v>422</v>
      </c>
      <c r="M23" s="4">
        <v>624</v>
      </c>
      <c r="N23" s="4">
        <v>27</v>
      </c>
      <c r="O23" s="4">
        <v>61</v>
      </c>
      <c r="P23" s="4">
        <v>205900</v>
      </c>
      <c r="Q23" s="4">
        <v>355800</v>
      </c>
      <c r="R23" s="5">
        <v>-7.4999999999999997E-3</v>
      </c>
      <c r="S23" s="4">
        <v>606700</v>
      </c>
      <c r="T23" s="4">
        <f t="shared" si="2"/>
        <v>1164180</v>
      </c>
      <c r="U23" s="4">
        <f t="shared" si="3"/>
        <v>435800</v>
      </c>
      <c r="V23" s="5">
        <v>2.3799999999999998E-2</v>
      </c>
    </row>
    <row r="24" spans="1:22" x14ac:dyDescent="0.2">
      <c r="A24" s="16" t="s">
        <v>322</v>
      </c>
      <c r="B24" s="4">
        <v>0</v>
      </c>
      <c r="C24" s="4">
        <v>6500</v>
      </c>
      <c r="D24" s="4">
        <v>-6500</v>
      </c>
      <c r="E24" s="4">
        <v>-429720000</v>
      </c>
      <c r="F24" s="4">
        <f t="shared" si="0"/>
        <v>63537947716</v>
      </c>
      <c r="G24" s="4">
        <v>0</v>
      </c>
      <c r="H24" s="4">
        <v>0</v>
      </c>
      <c r="I24" s="4">
        <v>0</v>
      </c>
      <c r="J24" s="4">
        <v>-125820000</v>
      </c>
      <c r="K24" s="24">
        <f t="shared" si="1"/>
        <v>10088143000</v>
      </c>
      <c r="L24" s="4">
        <v>266</v>
      </c>
      <c r="M24" s="4">
        <v>379</v>
      </c>
      <c r="N24" s="4">
        <v>27</v>
      </c>
      <c r="O24" s="4">
        <v>33</v>
      </c>
      <c r="P24" s="4">
        <v>167500</v>
      </c>
      <c r="Q24" s="4">
        <v>219700</v>
      </c>
      <c r="R24" s="5">
        <v>3.0999999999999999E-3</v>
      </c>
      <c r="S24" s="4">
        <v>435800</v>
      </c>
      <c r="T24" s="4">
        <f t="shared" si="2"/>
        <v>1228830</v>
      </c>
      <c r="U24" s="4">
        <f t="shared" si="3"/>
        <v>651200</v>
      </c>
      <c r="V24" s="5">
        <v>1.4999999999999999E-2</v>
      </c>
    </row>
    <row r="25" spans="1:22" x14ac:dyDescent="0.2">
      <c r="A25" s="16" t="s">
        <v>321</v>
      </c>
      <c r="B25" s="4">
        <v>17000</v>
      </c>
      <c r="C25" s="4">
        <v>41066</v>
      </c>
      <c r="D25" s="4">
        <v>-24066</v>
      </c>
      <c r="E25" s="4">
        <v>-1604640000</v>
      </c>
      <c r="F25" s="4">
        <f t="shared" si="0"/>
        <v>63967667716</v>
      </c>
      <c r="G25" s="4">
        <v>0</v>
      </c>
      <c r="H25" s="4">
        <v>0</v>
      </c>
      <c r="I25" s="4">
        <v>0</v>
      </c>
      <c r="J25" s="4">
        <v>26080000</v>
      </c>
      <c r="K25" s="24">
        <f t="shared" si="1"/>
        <v>10213963000</v>
      </c>
      <c r="L25" s="4">
        <v>1043</v>
      </c>
      <c r="M25" s="4">
        <v>868</v>
      </c>
      <c r="N25" s="4">
        <v>124</v>
      </c>
      <c r="O25" s="4">
        <v>85</v>
      </c>
      <c r="P25" s="4">
        <v>761100</v>
      </c>
      <c r="Q25" s="4">
        <v>559300</v>
      </c>
      <c r="R25" s="5">
        <v>1.8500000000000003E-2</v>
      </c>
      <c r="S25" s="4">
        <v>1512400</v>
      </c>
      <c r="T25" s="4">
        <f t="shared" si="2"/>
        <v>1171880</v>
      </c>
      <c r="U25" s="4">
        <f t="shared" si="3"/>
        <v>651200</v>
      </c>
      <c r="V25" s="5">
        <v>2.23E-2</v>
      </c>
    </row>
    <row r="26" spans="1:22" x14ac:dyDescent="0.2">
      <c r="A26" s="16" t="s">
        <v>320</v>
      </c>
      <c r="B26" s="4">
        <v>174500</v>
      </c>
      <c r="C26" s="4">
        <v>103200</v>
      </c>
      <c r="D26" s="4">
        <v>71300</v>
      </c>
      <c r="E26" s="4">
        <v>4659430000</v>
      </c>
      <c r="F26" s="4">
        <f t="shared" si="0"/>
        <v>65572307716</v>
      </c>
      <c r="G26" s="4">
        <v>0</v>
      </c>
      <c r="H26" s="4">
        <v>0</v>
      </c>
      <c r="I26" s="4">
        <v>0</v>
      </c>
      <c r="J26" s="4">
        <v>77400000</v>
      </c>
      <c r="K26" s="24">
        <f t="shared" si="1"/>
        <v>10187883000</v>
      </c>
      <c r="L26" s="4">
        <v>546</v>
      </c>
      <c r="M26" s="4">
        <v>576</v>
      </c>
      <c r="N26" s="4">
        <v>38</v>
      </c>
      <c r="O26" s="4">
        <v>48</v>
      </c>
      <c r="P26" s="4">
        <v>316200</v>
      </c>
      <c r="Q26" s="4">
        <v>331300</v>
      </c>
      <c r="R26" s="5">
        <v>-4.5999999999999999E-3</v>
      </c>
      <c r="S26" s="4">
        <v>682700</v>
      </c>
      <c r="T26" s="4">
        <f t="shared" si="2"/>
        <v>1182390</v>
      </c>
      <c r="U26" s="4">
        <f t="shared" si="3"/>
        <v>651200</v>
      </c>
      <c r="V26" s="5">
        <v>2.75E-2</v>
      </c>
    </row>
    <row r="27" spans="1:22" x14ac:dyDescent="0.2">
      <c r="A27" s="16" t="s">
        <v>319</v>
      </c>
      <c r="B27" s="4">
        <v>263800</v>
      </c>
      <c r="C27" s="4">
        <v>1600</v>
      </c>
      <c r="D27" s="4">
        <v>262200</v>
      </c>
      <c r="E27" s="4">
        <v>16897480000</v>
      </c>
      <c r="F27" s="4">
        <f t="shared" si="0"/>
        <v>60912877716</v>
      </c>
      <c r="G27" s="4">
        <v>0</v>
      </c>
      <c r="H27" s="4">
        <v>0</v>
      </c>
      <c r="I27" s="4">
        <v>0</v>
      </c>
      <c r="J27" s="4">
        <v>31250000</v>
      </c>
      <c r="K27" s="24">
        <f t="shared" si="1"/>
        <v>10110483000</v>
      </c>
      <c r="L27" s="4">
        <v>953</v>
      </c>
      <c r="M27" s="4">
        <v>618</v>
      </c>
      <c r="N27" s="4">
        <v>72</v>
      </c>
      <c r="O27" s="4">
        <v>46</v>
      </c>
      <c r="P27" s="4">
        <v>581500</v>
      </c>
      <c r="Q27" s="4">
        <v>341300</v>
      </c>
      <c r="R27" s="5">
        <v>3.9800000000000002E-2</v>
      </c>
      <c r="S27" s="4">
        <v>985100</v>
      </c>
      <c r="T27" s="4">
        <f t="shared" si="2"/>
        <v>1182650</v>
      </c>
      <c r="U27" s="4">
        <f t="shared" si="3"/>
        <v>651200</v>
      </c>
      <c r="V27" s="5">
        <v>4.1100000000000005E-2</v>
      </c>
    </row>
    <row r="28" spans="1:22" x14ac:dyDescent="0.2">
      <c r="A28" s="16" t="s">
        <v>318</v>
      </c>
      <c r="B28" s="4">
        <v>300600</v>
      </c>
      <c r="C28" s="4">
        <v>19700</v>
      </c>
      <c r="D28" s="4">
        <v>280900</v>
      </c>
      <c r="E28" s="4">
        <v>17572310000</v>
      </c>
      <c r="F28" s="4">
        <f t="shared" si="0"/>
        <v>44015397716</v>
      </c>
      <c r="G28" s="4">
        <v>0</v>
      </c>
      <c r="H28" s="4">
        <v>0</v>
      </c>
      <c r="I28" s="4">
        <v>0</v>
      </c>
      <c r="J28" s="4">
        <v>31250000</v>
      </c>
      <c r="K28" s="24">
        <f t="shared" si="1"/>
        <v>10079233000</v>
      </c>
      <c r="L28" s="4">
        <v>324</v>
      </c>
      <c r="M28" s="4">
        <v>503</v>
      </c>
      <c r="N28" s="4">
        <v>29</v>
      </c>
      <c r="O28" s="4">
        <v>55</v>
      </c>
      <c r="P28" s="4">
        <v>245000</v>
      </c>
      <c r="Q28" s="4">
        <v>369600</v>
      </c>
      <c r="R28" s="5">
        <v>0</v>
      </c>
      <c r="S28" s="4">
        <v>651200</v>
      </c>
      <c r="T28" s="4">
        <f t="shared" si="2"/>
        <v>1192060</v>
      </c>
      <c r="U28" s="4">
        <f t="shared" si="3"/>
        <v>783600</v>
      </c>
      <c r="V28" s="5">
        <v>1.44E-2</v>
      </c>
    </row>
    <row r="29" spans="1:22" x14ac:dyDescent="0.2">
      <c r="A29" s="16" t="s">
        <v>317</v>
      </c>
      <c r="B29" s="4">
        <v>246100</v>
      </c>
      <c r="C29" s="4">
        <v>16000</v>
      </c>
      <c r="D29" s="4">
        <v>230100</v>
      </c>
      <c r="E29" s="4">
        <v>14388090000</v>
      </c>
      <c r="F29" s="4">
        <f t="shared" si="0"/>
        <v>26443087716</v>
      </c>
      <c r="G29" s="4">
        <v>0</v>
      </c>
      <c r="H29" s="4">
        <v>0</v>
      </c>
      <c r="I29" s="4">
        <v>0</v>
      </c>
      <c r="J29" s="4">
        <v>117490000</v>
      </c>
      <c r="K29" s="24">
        <f t="shared" si="1"/>
        <v>10047983000</v>
      </c>
      <c r="L29" s="4">
        <v>691</v>
      </c>
      <c r="M29" s="4">
        <v>415</v>
      </c>
      <c r="N29" s="4">
        <v>66</v>
      </c>
      <c r="O29" s="4">
        <v>33</v>
      </c>
      <c r="P29" s="4">
        <v>516000</v>
      </c>
      <c r="Q29" s="4">
        <v>267600</v>
      </c>
      <c r="R29" s="5">
        <v>3.1200000000000002E-2</v>
      </c>
      <c r="S29" s="4">
        <v>783600</v>
      </c>
      <c r="T29" s="4">
        <f t="shared" si="2"/>
        <v>1297560</v>
      </c>
      <c r="U29" s="4">
        <f t="shared" si="3"/>
        <v>783700</v>
      </c>
      <c r="V29" s="5">
        <v>3.1600000000000003E-2</v>
      </c>
    </row>
    <row r="30" spans="1:22" x14ac:dyDescent="0.2">
      <c r="A30" s="16" t="s">
        <v>316</v>
      </c>
      <c r="B30" s="4">
        <v>68700</v>
      </c>
      <c r="C30" s="4">
        <v>5893</v>
      </c>
      <c r="D30" s="4">
        <v>62807</v>
      </c>
      <c r="E30" s="4">
        <v>3906420000</v>
      </c>
      <c r="F30" s="4">
        <f t="shared" si="0"/>
        <v>12054997716</v>
      </c>
      <c r="G30" s="4">
        <v>0</v>
      </c>
      <c r="H30" s="4">
        <v>0</v>
      </c>
      <c r="I30" s="4">
        <v>0</v>
      </c>
      <c r="J30" s="4">
        <v>74500000</v>
      </c>
      <c r="K30" s="24">
        <f t="shared" si="1"/>
        <v>9930493000</v>
      </c>
      <c r="L30" s="4">
        <v>940</v>
      </c>
      <c r="M30" s="4">
        <v>1433</v>
      </c>
      <c r="N30" s="4">
        <v>75</v>
      </c>
      <c r="O30" s="4">
        <v>100</v>
      </c>
      <c r="P30" s="4">
        <v>539400</v>
      </c>
      <c r="Q30" s="4">
        <v>827300</v>
      </c>
      <c r="R30" s="5">
        <v>-4.9100000000000005E-2</v>
      </c>
      <c r="S30" s="4">
        <v>1502500</v>
      </c>
      <c r="T30" s="4">
        <f t="shared" si="2"/>
        <v>1255660</v>
      </c>
      <c r="U30" s="4">
        <f t="shared" si="3"/>
        <v>783700</v>
      </c>
      <c r="V30" s="5">
        <v>4.0899999999999999E-2</v>
      </c>
    </row>
    <row r="31" spans="1:22" x14ac:dyDescent="0.2">
      <c r="A31" s="16" t="s">
        <v>315</v>
      </c>
      <c r="B31" s="4">
        <v>15500</v>
      </c>
      <c r="C31" s="4">
        <v>10000</v>
      </c>
      <c r="D31" s="4">
        <v>5500</v>
      </c>
      <c r="E31" s="4">
        <v>356670000</v>
      </c>
      <c r="F31" s="4">
        <f t="shared" si="0"/>
        <v>8148577716</v>
      </c>
      <c r="G31" s="4">
        <v>0</v>
      </c>
      <c r="H31" s="4">
        <v>0</v>
      </c>
      <c r="I31" s="4">
        <v>0</v>
      </c>
      <c r="J31" s="4">
        <v>294430000</v>
      </c>
      <c r="K31" s="24">
        <f t="shared" si="1"/>
        <v>9855993000</v>
      </c>
      <c r="L31" s="4">
        <v>292</v>
      </c>
      <c r="M31" s="4">
        <v>887</v>
      </c>
      <c r="N31" s="4">
        <v>19</v>
      </c>
      <c r="O31" s="4">
        <v>44</v>
      </c>
      <c r="P31" s="4">
        <v>182200</v>
      </c>
      <c r="Q31" s="4">
        <v>576200</v>
      </c>
      <c r="R31" s="5">
        <v>-3.1200000000000002E-2</v>
      </c>
      <c r="S31" s="4">
        <v>783700</v>
      </c>
      <c r="T31" s="4">
        <f t="shared" si="2"/>
        <v>1353210</v>
      </c>
      <c r="U31" s="4">
        <f t="shared" si="3"/>
        <v>787800</v>
      </c>
      <c r="V31" s="5">
        <v>3.6200000000000003E-2</v>
      </c>
    </row>
    <row r="32" spans="1:22" x14ac:dyDescent="0.2">
      <c r="A32" s="16" t="s">
        <v>314</v>
      </c>
      <c r="B32" s="4">
        <v>78300</v>
      </c>
      <c r="C32" s="4">
        <v>1200</v>
      </c>
      <c r="D32" s="4">
        <v>77100</v>
      </c>
      <c r="E32" s="4">
        <v>5017230000</v>
      </c>
      <c r="F32" s="4">
        <f t="shared" si="0"/>
        <v>7791907716</v>
      </c>
      <c r="G32" s="4">
        <v>0</v>
      </c>
      <c r="H32" s="4">
        <v>0</v>
      </c>
      <c r="I32" s="4">
        <v>0</v>
      </c>
      <c r="J32" s="4">
        <v>294430000</v>
      </c>
      <c r="K32" s="24">
        <f t="shared" si="1"/>
        <v>9561563000</v>
      </c>
      <c r="L32" s="4">
        <v>924</v>
      </c>
      <c r="M32" s="4">
        <v>1667</v>
      </c>
      <c r="N32" s="4">
        <v>82</v>
      </c>
      <c r="O32" s="4">
        <v>199</v>
      </c>
      <c r="P32" s="4">
        <v>577000</v>
      </c>
      <c r="Q32" s="4">
        <v>1297000</v>
      </c>
      <c r="R32" s="5">
        <v>0</v>
      </c>
      <c r="S32" s="4">
        <v>2003400</v>
      </c>
      <c r="T32" s="4">
        <f t="shared" si="2"/>
        <v>1305630</v>
      </c>
      <c r="U32" s="4">
        <f t="shared" si="3"/>
        <v>787800</v>
      </c>
      <c r="V32" s="5">
        <v>4.4800000000000006E-2</v>
      </c>
    </row>
    <row r="33" spans="1:22" x14ac:dyDescent="0.2">
      <c r="A33" s="16" t="s">
        <v>313</v>
      </c>
      <c r="B33" s="4">
        <v>5700</v>
      </c>
      <c r="C33" s="4">
        <v>400</v>
      </c>
      <c r="D33" s="4">
        <v>5300</v>
      </c>
      <c r="E33" s="4">
        <v>351040000</v>
      </c>
      <c r="F33" s="4">
        <f t="shared" si="0"/>
        <v>2774677716</v>
      </c>
      <c r="G33" s="4">
        <v>0</v>
      </c>
      <c r="H33" s="4">
        <v>0</v>
      </c>
      <c r="I33" s="4">
        <v>0</v>
      </c>
      <c r="J33" s="4">
        <v>-1975340000</v>
      </c>
      <c r="K33" s="24">
        <f t="shared" si="1"/>
        <v>9267133000</v>
      </c>
      <c r="L33" s="4">
        <v>735</v>
      </c>
      <c r="M33" s="4">
        <v>1821</v>
      </c>
      <c r="N33" s="4">
        <v>78</v>
      </c>
      <c r="O33" s="4">
        <v>183</v>
      </c>
      <c r="P33" s="4">
        <v>496500</v>
      </c>
      <c r="Q33" s="4">
        <v>1199400</v>
      </c>
      <c r="R33" s="5">
        <v>-7.4200000000000002E-2</v>
      </c>
      <c r="S33" s="4">
        <v>2301400</v>
      </c>
      <c r="T33" s="4">
        <f t="shared" si="2"/>
        <v>1287590</v>
      </c>
      <c r="U33" s="4">
        <f t="shared" si="3"/>
        <v>745300</v>
      </c>
      <c r="V33" s="5">
        <v>6.6500000000000004E-2</v>
      </c>
    </row>
    <row r="34" spans="1:22" x14ac:dyDescent="0.2">
      <c r="A34" s="16" t="s">
        <v>270</v>
      </c>
      <c r="B34" s="4">
        <v>700</v>
      </c>
      <c r="C34" s="4">
        <v>26240</v>
      </c>
      <c r="D34" s="4">
        <v>-25540</v>
      </c>
      <c r="E34" s="4">
        <v>-1819970000</v>
      </c>
      <c r="F34" s="4">
        <f t="shared" si="0"/>
        <v>2423637716</v>
      </c>
      <c r="G34" s="4">
        <v>0</v>
      </c>
      <c r="H34" s="4">
        <v>0</v>
      </c>
      <c r="I34" s="4">
        <v>0</v>
      </c>
      <c r="J34" s="4">
        <v>-323300000</v>
      </c>
      <c r="K34" s="24">
        <f t="shared" si="1"/>
        <v>11242473000</v>
      </c>
      <c r="L34" s="4">
        <v>751</v>
      </c>
      <c r="M34" s="4">
        <v>753</v>
      </c>
      <c r="N34" s="4">
        <v>80</v>
      </c>
      <c r="O34" s="4">
        <v>58</v>
      </c>
      <c r="P34" s="4">
        <v>584600</v>
      </c>
      <c r="Q34" s="4">
        <v>421300</v>
      </c>
      <c r="R34" s="5">
        <v>1.8700000000000001E-2</v>
      </c>
      <c r="S34" s="4">
        <v>1082300</v>
      </c>
      <c r="T34" s="4">
        <f t="shared" si="2"/>
        <v>1300410</v>
      </c>
      <c r="U34" s="4">
        <f t="shared" si="3"/>
        <v>745300</v>
      </c>
      <c r="V34" s="5">
        <v>2.7999999999999997E-2</v>
      </c>
    </row>
    <row r="35" spans="1:22" x14ac:dyDescent="0.2">
      <c r="A35" s="16" t="s">
        <v>269</v>
      </c>
      <c r="B35" s="4">
        <v>900</v>
      </c>
      <c r="C35" s="4">
        <v>7400</v>
      </c>
      <c r="D35" s="4">
        <v>-6500</v>
      </c>
      <c r="E35" s="4">
        <v>-452920000</v>
      </c>
      <c r="F35" s="4">
        <f t="shared" si="0"/>
        <v>4243607716</v>
      </c>
      <c r="G35" s="4">
        <v>0</v>
      </c>
      <c r="H35" s="4">
        <v>0</v>
      </c>
      <c r="I35" s="4">
        <v>0</v>
      </c>
      <c r="J35" s="4">
        <v>-111780000</v>
      </c>
      <c r="K35" s="24">
        <f t="shared" si="1"/>
        <v>11565773000</v>
      </c>
      <c r="L35" s="4">
        <v>632</v>
      </c>
      <c r="M35" s="4">
        <v>907</v>
      </c>
      <c r="N35" s="4">
        <v>53</v>
      </c>
      <c r="O35" s="4">
        <v>59</v>
      </c>
      <c r="P35" s="4">
        <v>352000</v>
      </c>
      <c r="Q35" s="4">
        <v>511800</v>
      </c>
      <c r="R35" s="5">
        <v>-0.01</v>
      </c>
      <c r="S35" s="4">
        <v>942900</v>
      </c>
      <c r="T35" s="4">
        <f t="shared" si="2"/>
        <v>1329050</v>
      </c>
      <c r="U35" s="4">
        <f t="shared" si="3"/>
        <v>745300</v>
      </c>
      <c r="V35" s="5">
        <v>8.6E-3</v>
      </c>
    </row>
    <row r="36" spans="1:22" x14ac:dyDescent="0.2">
      <c r="A36" s="16" t="s">
        <v>268</v>
      </c>
      <c r="B36" s="4">
        <v>900</v>
      </c>
      <c r="C36" s="4">
        <v>5600</v>
      </c>
      <c r="D36" s="4">
        <v>-4700</v>
      </c>
      <c r="E36" s="4">
        <v>-332742759</v>
      </c>
      <c r="F36" s="4">
        <f t="shared" si="0"/>
        <v>4696527716</v>
      </c>
      <c r="G36" s="4">
        <v>0</v>
      </c>
      <c r="H36" s="4">
        <v>0</v>
      </c>
      <c r="I36" s="4">
        <v>0</v>
      </c>
      <c r="J36" s="4">
        <v>55900000</v>
      </c>
      <c r="K36" s="24">
        <f t="shared" si="1"/>
        <v>11677553000</v>
      </c>
      <c r="L36" s="4">
        <v>353</v>
      </c>
      <c r="M36" s="4">
        <v>836</v>
      </c>
      <c r="N36" s="4">
        <v>32</v>
      </c>
      <c r="O36" s="4">
        <v>65</v>
      </c>
      <c r="P36" s="4">
        <v>213200</v>
      </c>
      <c r="Q36" s="4">
        <v>492000</v>
      </c>
      <c r="R36" s="5">
        <v>-1.7000000000000001E-2</v>
      </c>
      <c r="S36" s="4">
        <v>787800</v>
      </c>
      <c r="T36" s="4">
        <f t="shared" si="2"/>
        <v>1416310</v>
      </c>
      <c r="U36" s="4">
        <f t="shared" si="3"/>
        <v>745300</v>
      </c>
      <c r="V36" s="5">
        <v>2.23E-2</v>
      </c>
    </row>
    <row r="37" spans="1:22" x14ac:dyDescent="0.2">
      <c r="A37" s="16" t="s">
        <v>254</v>
      </c>
      <c r="B37" s="4">
        <v>600</v>
      </c>
      <c r="C37" s="4">
        <v>13766</v>
      </c>
      <c r="D37" s="4">
        <v>-13166</v>
      </c>
      <c r="E37" s="4">
        <v>-927020000</v>
      </c>
      <c r="F37" s="4">
        <f t="shared" si="0"/>
        <v>5029270475</v>
      </c>
      <c r="G37" s="4">
        <v>0</v>
      </c>
      <c r="H37" s="4">
        <v>0</v>
      </c>
      <c r="I37" s="4">
        <v>0</v>
      </c>
      <c r="J37" s="4">
        <v>55900000</v>
      </c>
      <c r="K37" s="24">
        <f t="shared" si="1"/>
        <v>11621653000</v>
      </c>
      <c r="L37" s="4">
        <v>606</v>
      </c>
      <c r="M37" s="4">
        <v>712</v>
      </c>
      <c r="N37" s="4">
        <v>68</v>
      </c>
      <c r="O37" s="4">
        <v>71</v>
      </c>
      <c r="P37" s="4">
        <v>463800</v>
      </c>
      <c r="Q37" s="4">
        <v>447100</v>
      </c>
      <c r="R37" s="5">
        <v>2.29E-2</v>
      </c>
      <c r="S37" s="4">
        <v>987700</v>
      </c>
      <c r="T37" s="4">
        <f t="shared" si="2"/>
        <v>1462440</v>
      </c>
      <c r="U37" s="4">
        <f t="shared" si="3"/>
        <v>745300</v>
      </c>
      <c r="V37" s="5">
        <v>2.3799999999999998E-2</v>
      </c>
    </row>
    <row r="38" spans="1:22" x14ac:dyDescent="0.2">
      <c r="A38" s="16" t="s">
        <v>253</v>
      </c>
      <c r="B38" s="4">
        <v>3700</v>
      </c>
      <c r="C38" s="4">
        <v>13967</v>
      </c>
      <c r="D38" s="4">
        <v>-10267</v>
      </c>
      <c r="E38" s="4">
        <v>-723040000</v>
      </c>
      <c r="F38" s="4">
        <f t="shared" si="0"/>
        <v>5956290475</v>
      </c>
      <c r="G38" s="4">
        <v>34600</v>
      </c>
      <c r="H38" s="4">
        <v>500</v>
      </c>
      <c r="I38" s="4">
        <v>34100</v>
      </c>
      <c r="J38" s="4">
        <v>2395630000</v>
      </c>
      <c r="K38" s="24">
        <f t="shared" si="1"/>
        <v>11565753000</v>
      </c>
      <c r="L38" s="4">
        <v>446</v>
      </c>
      <c r="M38" s="4">
        <v>761</v>
      </c>
      <c r="N38" s="4">
        <v>30</v>
      </c>
      <c r="O38" s="4">
        <v>41</v>
      </c>
      <c r="P38" s="4">
        <v>207100</v>
      </c>
      <c r="Q38" s="4">
        <v>364900</v>
      </c>
      <c r="R38" s="5">
        <v>-7.0999999999999995E-3</v>
      </c>
      <c r="S38" s="4">
        <v>745300</v>
      </c>
      <c r="T38" s="4">
        <f t="shared" si="2"/>
        <v>1575730</v>
      </c>
      <c r="U38" s="4">
        <f t="shared" si="3"/>
        <v>1083500</v>
      </c>
      <c r="V38" s="5">
        <v>1.83E-2</v>
      </c>
    </row>
    <row r="39" spans="1:22" x14ac:dyDescent="0.2">
      <c r="A39" s="16" t="s">
        <v>252</v>
      </c>
      <c r="B39" s="4">
        <v>18400</v>
      </c>
      <c r="C39" s="4">
        <v>21800</v>
      </c>
      <c r="D39" s="4">
        <v>-3400</v>
      </c>
      <c r="E39" s="4">
        <v>-247200000</v>
      </c>
      <c r="F39" s="4">
        <f t="shared" si="0"/>
        <v>6679330475</v>
      </c>
      <c r="G39" s="4">
        <v>0</v>
      </c>
      <c r="H39" s="4">
        <v>0</v>
      </c>
      <c r="I39" s="4">
        <v>0</v>
      </c>
      <c r="J39" s="4">
        <v>126790000</v>
      </c>
      <c r="K39" s="24">
        <f t="shared" si="1"/>
        <v>9170123000</v>
      </c>
      <c r="L39" s="4">
        <v>1298</v>
      </c>
      <c r="M39" s="4">
        <v>1319</v>
      </c>
      <c r="N39" s="4">
        <v>104</v>
      </c>
      <c r="O39" s="4">
        <v>132</v>
      </c>
      <c r="P39" s="4">
        <v>773100</v>
      </c>
      <c r="Q39" s="4">
        <v>976700</v>
      </c>
      <c r="R39" s="5">
        <v>0</v>
      </c>
      <c r="S39" s="4">
        <v>1838600</v>
      </c>
      <c r="T39" s="4">
        <f t="shared" si="2"/>
        <v>1609670</v>
      </c>
      <c r="U39" s="4">
        <f t="shared" si="3"/>
        <v>1083500</v>
      </c>
      <c r="V39" s="5">
        <v>3.3300000000000003E-2</v>
      </c>
    </row>
    <row r="40" spans="1:22" x14ac:dyDescent="0.2">
      <c r="A40" s="16" t="s">
        <v>251</v>
      </c>
      <c r="B40" s="4">
        <v>11260</v>
      </c>
      <c r="C40" s="4">
        <v>600</v>
      </c>
      <c r="D40" s="4">
        <v>10660</v>
      </c>
      <c r="E40" s="4">
        <v>751400000</v>
      </c>
      <c r="F40" s="4">
        <f t="shared" si="0"/>
        <v>6926530475</v>
      </c>
      <c r="G40" s="4">
        <v>0</v>
      </c>
      <c r="H40" s="4">
        <v>0</v>
      </c>
      <c r="I40" s="4">
        <v>0</v>
      </c>
      <c r="J40" s="4">
        <v>126790000</v>
      </c>
      <c r="K40" s="24">
        <f t="shared" si="1"/>
        <v>9043333000</v>
      </c>
      <c r="L40" s="4">
        <v>814</v>
      </c>
      <c r="M40" s="4">
        <v>1130</v>
      </c>
      <c r="N40" s="4">
        <v>71</v>
      </c>
      <c r="O40" s="4">
        <v>74</v>
      </c>
      <c r="P40" s="4">
        <v>461700</v>
      </c>
      <c r="Q40" s="4">
        <v>555900</v>
      </c>
      <c r="R40" s="5">
        <v>-4.1999999999999997E-3</v>
      </c>
      <c r="S40" s="4">
        <v>1083500</v>
      </c>
      <c r="T40" s="4">
        <f t="shared" si="2"/>
        <v>1710790</v>
      </c>
      <c r="U40" s="4">
        <f t="shared" si="3"/>
        <v>1210500</v>
      </c>
      <c r="V40" s="5">
        <v>1.41E-2</v>
      </c>
    </row>
    <row r="41" spans="1:22" x14ac:dyDescent="0.2">
      <c r="A41" s="16" t="s">
        <v>250</v>
      </c>
      <c r="B41" s="4">
        <v>300</v>
      </c>
      <c r="C41" s="4">
        <v>233000</v>
      </c>
      <c r="D41" s="4">
        <v>-232700</v>
      </c>
      <c r="E41" s="4">
        <v>-16616860000</v>
      </c>
      <c r="F41" s="4">
        <f t="shared" si="0"/>
        <v>6175130475</v>
      </c>
      <c r="G41" s="4">
        <v>0</v>
      </c>
      <c r="H41" s="4">
        <v>0</v>
      </c>
      <c r="I41" s="4">
        <v>0</v>
      </c>
      <c r="J41" s="4">
        <v>-366330000</v>
      </c>
      <c r="K41" s="24">
        <f t="shared" si="1"/>
        <v>8916543000</v>
      </c>
      <c r="L41" s="4">
        <v>828</v>
      </c>
      <c r="M41" s="4">
        <v>1892</v>
      </c>
      <c r="N41" s="4">
        <v>92</v>
      </c>
      <c r="O41" s="4">
        <v>170</v>
      </c>
      <c r="P41" s="4">
        <v>526000</v>
      </c>
      <c r="Q41" s="4">
        <v>1082600</v>
      </c>
      <c r="R41" s="5">
        <v>-1.6899999999999998E-2</v>
      </c>
      <c r="S41" s="4">
        <v>1759200</v>
      </c>
      <c r="T41" s="4">
        <f t="shared" si="2"/>
        <v>1707040</v>
      </c>
      <c r="U41" s="4">
        <f t="shared" si="3"/>
        <v>1210500</v>
      </c>
      <c r="V41" s="5">
        <v>2.6200000000000001E-2</v>
      </c>
    </row>
    <row r="42" spans="1:22" x14ac:dyDescent="0.2">
      <c r="A42" s="16" t="s">
        <v>249</v>
      </c>
      <c r="B42" s="4">
        <v>600</v>
      </c>
      <c r="C42" s="4">
        <v>1200</v>
      </c>
      <c r="D42" s="4">
        <v>-600</v>
      </c>
      <c r="E42" s="4">
        <v>-43030000</v>
      </c>
      <c r="F42" s="4">
        <f t="shared" si="0"/>
        <v>22791990475</v>
      </c>
      <c r="G42" s="4">
        <v>0</v>
      </c>
      <c r="H42" s="4">
        <v>0</v>
      </c>
      <c r="I42" s="4">
        <v>0</v>
      </c>
      <c r="J42" s="4">
        <v>-85660000</v>
      </c>
      <c r="K42" s="24">
        <f t="shared" si="1"/>
        <v>9282873000</v>
      </c>
      <c r="L42" s="4">
        <v>811</v>
      </c>
      <c r="M42" s="4">
        <v>1459</v>
      </c>
      <c r="N42" s="4">
        <v>78</v>
      </c>
      <c r="O42" s="4">
        <v>158</v>
      </c>
      <c r="P42" s="4">
        <v>528300</v>
      </c>
      <c r="Q42" s="4">
        <v>929300</v>
      </c>
      <c r="R42" s="5">
        <v>4.1999999999999997E-3</v>
      </c>
      <c r="S42" s="4">
        <v>1527600</v>
      </c>
      <c r="T42" s="4">
        <f t="shared" si="2"/>
        <v>1743420</v>
      </c>
      <c r="U42" s="4">
        <f t="shared" si="3"/>
        <v>1210500</v>
      </c>
      <c r="V42" s="5">
        <v>1.5300000000000001E-2</v>
      </c>
    </row>
    <row r="43" spans="1:22" x14ac:dyDescent="0.2">
      <c r="A43" s="16" t="s">
        <v>248</v>
      </c>
      <c r="B43" s="4">
        <v>1300</v>
      </c>
      <c r="C43" s="4">
        <v>18340</v>
      </c>
      <c r="D43" s="4">
        <v>-17040</v>
      </c>
      <c r="E43" s="4">
        <v>-1239540000</v>
      </c>
      <c r="F43" s="4">
        <f t="shared" si="0"/>
        <v>22835020475</v>
      </c>
      <c r="G43" s="4">
        <v>0</v>
      </c>
      <c r="H43" s="4">
        <v>0</v>
      </c>
      <c r="I43" s="4">
        <v>0</v>
      </c>
      <c r="J43" s="4">
        <v>-7420000</v>
      </c>
      <c r="K43" s="24">
        <f t="shared" si="1"/>
        <v>9368533000</v>
      </c>
      <c r="L43" s="4">
        <v>1421</v>
      </c>
      <c r="M43" s="4">
        <v>2062</v>
      </c>
      <c r="N43" s="4">
        <v>121</v>
      </c>
      <c r="O43" s="4">
        <v>190</v>
      </c>
      <c r="P43" s="4">
        <v>826200</v>
      </c>
      <c r="Q43" s="4">
        <v>1292400</v>
      </c>
      <c r="R43" s="5">
        <v>-1.95E-2</v>
      </c>
      <c r="S43" s="4">
        <v>2121000</v>
      </c>
      <c r="T43" s="4">
        <f t="shared" si="2"/>
        <v>2121440</v>
      </c>
      <c r="U43" s="4">
        <f t="shared" si="3"/>
        <v>1210500</v>
      </c>
      <c r="V43" s="5">
        <v>3.4099999999999998E-2</v>
      </c>
    </row>
    <row r="44" spans="1:22" x14ac:dyDescent="0.2">
      <c r="A44" s="16" t="s">
        <v>247</v>
      </c>
      <c r="B44" s="4">
        <v>25100</v>
      </c>
      <c r="C44" s="4">
        <v>35500</v>
      </c>
      <c r="D44" s="4">
        <v>-10400</v>
      </c>
      <c r="E44" s="4">
        <v>-771740000</v>
      </c>
      <c r="F44" s="4">
        <f t="shared" si="0"/>
        <v>24074560475</v>
      </c>
      <c r="G44" s="4">
        <v>0</v>
      </c>
      <c r="H44" s="4">
        <v>0</v>
      </c>
      <c r="I44" s="4">
        <v>0</v>
      </c>
      <c r="J44" s="4">
        <v>262910000</v>
      </c>
      <c r="K44" s="24">
        <f t="shared" si="1"/>
        <v>9375953000</v>
      </c>
      <c r="L44" s="4">
        <v>809</v>
      </c>
      <c r="M44" s="4">
        <v>862</v>
      </c>
      <c r="N44" s="4">
        <v>105</v>
      </c>
      <c r="O44" s="4">
        <v>95</v>
      </c>
      <c r="P44" s="4">
        <v>576200</v>
      </c>
      <c r="Q44" s="4">
        <v>550900</v>
      </c>
      <c r="R44" s="5">
        <v>4.1999999999999997E-3</v>
      </c>
      <c r="S44" s="4">
        <v>1210500</v>
      </c>
      <c r="T44" s="4">
        <f t="shared" si="2"/>
        <v>2224710</v>
      </c>
      <c r="U44" s="4">
        <f t="shared" si="3"/>
        <v>1229300</v>
      </c>
      <c r="V44" s="5">
        <v>2.1700000000000001E-2</v>
      </c>
    </row>
    <row r="45" spans="1:22" x14ac:dyDescent="0.2">
      <c r="A45" s="16" t="s">
        <v>246</v>
      </c>
      <c r="B45" s="4">
        <v>22400</v>
      </c>
      <c r="C45" s="4">
        <v>59700</v>
      </c>
      <c r="D45" s="4">
        <v>-37300</v>
      </c>
      <c r="E45" s="4">
        <v>-2712160000</v>
      </c>
      <c r="F45" s="4">
        <f t="shared" si="0"/>
        <v>24846300475</v>
      </c>
      <c r="G45" s="4">
        <v>0</v>
      </c>
      <c r="H45" s="4">
        <v>0</v>
      </c>
      <c r="I45" s="4">
        <v>0</v>
      </c>
      <c r="J45" s="4">
        <v>262910000</v>
      </c>
      <c r="K45" s="24">
        <f t="shared" si="1"/>
        <v>9113043000</v>
      </c>
      <c r="L45" s="4">
        <v>650</v>
      </c>
      <c r="M45" s="4">
        <v>1442</v>
      </c>
      <c r="N45" s="4">
        <v>52</v>
      </c>
      <c r="O45" s="4">
        <v>122</v>
      </c>
      <c r="P45" s="4">
        <v>347500</v>
      </c>
      <c r="Q45" s="4">
        <v>809600</v>
      </c>
      <c r="R45" s="5">
        <v>-1.1000000000000001E-2</v>
      </c>
      <c r="S45" s="4">
        <v>1229300</v>
      </c>
      <c r="T45" s="4">
        <f t="shared" si="2"/>
        <v>2426610</v>
      </c>
      <c r="U45" s="4">
        <f t="shared" si="3"/>
        <v>1449000</v>
      </c>
      <c r="V45" s="5">
        <v>2.9600000000000001E-2</v>
      </c>
    </row>
    <row r="46" spans="1:22" x14ac:dyDescent="0.2">
      <c r="A46" s="16" t="s">
        <v>245</v>
      </c>
      <c r="B46" s="4">
        <v>21600</v>
      </c>
      <c r="C46" s="4">
        <v>59200</v>
      </c>
      <c r="D46" s="4">
        <v>-37600</v>
      </c>
      <c r="E46" s="4">
        <v>-2790540000</v>
      </c>
      <c r="F46" s="4">
        <f t="shared" si="0"/>
        <v>27558460475</v>
      </c>
      <c r="G46" s="4">
        <v>0</v>
      </c>
      <c r="H46" s="4">
        <v>0</v>
      </c>
      <c r="I46" s="4">
        <v>0</v>
      </c>
      <c r="J46" s="4">
        <v>-318050000</v>
      </c>
      <c r="K46" s="24">
        <f t="shared" si="1"/>
        <v>8850133000</v>
      </c>
      <c r="L46" s="4">
        <v>1296</v>
      </c>
      <c r="M46" s="4">
        <v>1202</v>
      </c>
      <c r="N46" s="4">
        <v>119</v>
      </c>
      <c r="O46" s="4">
        <v>138</v>
      </c>
      <c r="P46" s="4">
        <v>711500</v>
      </c>
      <c r="Q46" s="4">
        <v>883900</v>
      </c>
      <c r="R46" s="5">
        <v>2.8000000000000004E-3</v>
      </c>
      <c r="S46" s="4">
        <v>1660400</v>
      </c>
      <c r="T46" s="4">
        <f t="shared" si="2"/>
        <v>2729200</v>
      </c>
      <c r="U46" s="4">
        <f t="shared" si="3"/>
        <v>1449000</v>
      </c>
      <c r="V46" s="5">
        <v>1.8799999999999997E-2</v>
      </c>
    </row>
    <row r="47" spans="1:22" x14ac:dyDescent="0.2">
      <c r="A47" s="16" t="s">
        <v>244</v>
      </c>
      <c r="B47" s="4">
        <v>24300</v>
      </c>
      <c r="C47" s="4">
        <v>18100</v>
      </c>
      <c r="D47" s="4">
        <v>6200</v>
      </c>
      <c r="E47" s="4">
        <v>453030000</v>
      </c>
      <c r="F47" s="4">
        <f t="shared" ref="F47:F73" si="4">E47+F48</f>
        <v>30349000475</v>
      </c>
      <c r="G47" s="4">
        <v>0</v>
      </c>
      <c r="H47" s="4">
        <v>0</v>
      </c>
      <c r="I47" s="4">
        <v>0</v>
      </c>
      <c r="J47" s="4">
        <v>58230000</v>
      </c>
      <c r="K47" s="24">
        <f t="shared" ref="K47:K73" si="5">K48+J47</f>
        <v>9168183000</v>
      </c>
      <c r="L47" s="4">
        <v>993</v>
      </c>
      <c r="M47" s="4">
        <v>890</v>
      </c>
      <c r="N47" s="4">
        <v>114</v>
      </c>
      <c r="O47" s="4">
        <v>92</v>
      </c>
      <c r="P47" s="4">
        <v>699200</v>
      </c>
      <c r="Q47" s="4">
        <v>575400</v>
      </c>
      <c r="R47" s="5">
        <v>1.11E-2</v>
      </c>
      <c r="S47" s="4">
        <v>1449000</v>
      </c>
      <c r="T47" s="4">
        <f t="shared" si="2"/>
        <v>2765030</v>
      </c>
      <c r="U47" s="4">
        <f t="shared" ref="U47:U73" si="6">MIN(S48:S52)</f>
        <v>1721700</v>
      </c>
      <c r="V47" s="5">
        <v>1.78E-2</v>
      </c>
    </row>
    <row r="48" spans="1:22" x14ac:dyDescent="0.2">
      <c r="A48" s="16" t="s">
        <v>243</v>
      </c>
      <c r="B48" s="4">
        <v>245440</v>
      </c>
      <c r="C48" s="4">
        <v>48913</v>
      </c>
      <c r="D48" s="4">
        <v>196527</v>
      </c>
      <c r="E48" s="4">
        <v>14205600000</v>
      </c>
      <c r="F48" s="4">
        <f t="shared" si="4"/>
        <v>29895970475</v>
      </c>
      <c r="G48" s="4">
        <v>0</v>
      </c>
      <c r="H48" s="4">
        <v>0</v>
      </c>
      <c r="I48" s="4">
        <v>0</v>
      </c>
      <c r="J48" s="4">
        <v>122930000</v>
      </c>
      <c r="K48" s="24">
        <f t="shared" si="5"/>
        <v>9109953000</v>
      </c>
      <c r="L48" s="4">
        <v>1463</v>
      </c>
      <c r="M48" s="4">
        <v>1449</v>
      </c>
      <c r="N48" s="4">
        <v>125</v>
      </c>
      <c r="O48" s="4">
        <v>176</v>
      </c>
      <c r="P48" s="4">
        <v>790800</v>
      </c>
      <c r="Q48" s="4">
        <v>979000</v>
      </c>
      <c r="R48" s="5">
        <v>1.26E-2</v>
      </c>
      <c r="S48" s="4">
        <v>1878200</v>
      </c>
      <c r="T48" s="4">
        <f t="shared" si="2"/>
        <v>2837640</v>
      </c>
      <c r="U48" s="4">
        <f t="shared" si="6"/>
        <v>1721700</v>
      </c>
      <c r="V48" s="5">
        <v>2.5899999999999999E-2</v>
      </c>
    </row>
    <row r="49" spans="1:22" x14ac:dyDescent="0.2">
      <c r="A49" s="16" t="s">
        <v>236</v>
      </c>
      <c r="B49" s="4">
        <v>50600</v>
      </c>
      <c r="C49" s="4">
        <v>312400</v>
      </c>
      <c r="D49" s="4">
        <v>-261800</v>
      </c>
      <c r="E49" s="4">
        <v>-18770230000</v>
      </c>
      <c r="F49" s="4">
        <f t="shared" si="4"/>
        <v>15690370475</v>
      </c>
      <c r="G49" s="4">
        <v>0</v>
      </c>
      <c r="H49" s="4">
        <v>0</v>
      </c>
      <c r="I49" s="4">
        <v>0</v>
      </c>
      <c r="J49" s="4">
        <v>122930000</v>
      </c>
      <c r="K49" s="24">
        <f t="shared" si="5"/>
        <v>8987023000</v>
      </c>
      <c r="L49" s="4">
        <v>975</v>
      </c>
      <c r="M49" s="4">
        <v>1982</v>
      </c>
      <c r="N49" s="4">
        <v>124</v>
      </c>
      <c r="O49" s="4">
        <v>256</v>
      </c>
      <c r="P49" s="4">
        <v>727500</v>
      </c>
      <c r="Q49" s="4">
        <v>1364400</v>
      </c>
      <c r="R49" s="5">
        <v>-2.7000000000000001E-3</v>
      </c>
      <c r="S49" s="4">
        <v>2178000</v>
      </c>
      <c r="T49" s="4">
        <f t="shared" si="2"/>
        <v>2882800</v>
      </c>
      <c r="U49" s="4">
        <f t="shared" si="6"/>
        <v>1721700</v>
      </c>
      <c r="V49" s="5">
        <v>2.2000000000000002E-2</v>
      </c>
    </row>
    <row r="50" spans="1:22" x14ac:dyDescent="0.2">
      <c r="A50" s="16" t="s">
        <v>235</v>
      </c>
      <c r="B50" s="4">
        <v>3800</v>
      </c>
      <c r="C50" s="4">
        <v>303400</v>
      </c>
      <c r="D50" s="4">
        <v>-299600</v>
      </c>
      <c r="E50" s="4">
        <v>-21540250000</v>
      </c>
      <c r="F50" s="4">
        <f t="shared" si="4"/>
        <v>34460600475</v>
      </c>
      <c r="G50" s="4">
        <v>0</v>
      </c>
      <c r="H50" s="4">
        <v>0</v>
      </c>
      <c r="I50" s="4">
        <v>0</v>
      </c>
      <c r="J50" s="4">
        <v>165410000</v>
      </c>
      <c r="K50" s="24">
        <f t="shared" si="5"/>
        <v>8864093000</v>
      </c>
      <c r="L50" s="4">
        <v>1191</v>
      </c>
      <c r="M50" s="4">
        <v>1526</v>
      </c>
      <c r="N50" s="4">
        <v>164</v>
      </c>
      <c r="O50" s="4">
        <v>201</v>
      </c>
      <c r="P50" s="4">
        <v>871800</v>
      </c>
      <c r="Q50" s="4">
        <v>1084600</v>
      </c>
      <c r="R50" s="5">
        <v>-1.2999999999999999E-3</v>
      </c>
      <c r="S50" s="4">
        <v>2094700</v>
      </c>
      <c r="T50" s="4">
        <f t="shared" si="2"/>
        <v>2884020</v>
      </c>
      <c r="U50" s="4">
        <f t="shared" si="6"/>
        <v>1721700</v>
      </c>
      <c r="V50" s="5">
        <v>2.2000000000000002E-2</v>
      </c>
    </row>
    <row r="51" spans="1:22" x14ac:dyDescent="0.2">
      <c r="A51" s="16" t="s">
        <v>234</v>
      </c>
      <c r="B51" s="4">
        <v>68700</v>
      </c>
      <c r="C51" s="4">
        <v>319300</v>
      </c>
      <c r="D51" s="4">
        <v>-250600</v>
      </c>
      <c r="E51" s="4">
        <v>-17779190000</v>
      </c>
      <c r="F51" s="4">
        <f t="shared" si="4"/>
        <v>56000850475</v>
      </c>
      <c r="G51" s="4">
        <v>0</v>
      </c>
      <c r="H51" s="4">
        <v>0</v>
      </c>
      <c r="I51" s="4">
        <v>0</v>
      </c>
      <c r="J51" s="4">
        <v>305240000</v>
      </c>
      <c r="K51" s="24">
        <f t="shared" si="5"/>
        <v>8698683000</v>
      </c>
      <c r="L51" s="4">
        <v>1153</v>
      </c>
      <c r="M51" s="4">
        <v>1295</v>
      </c>
      <c r="N51" s="4">
        <v>121</v>
      </c>
      <c r="O51" s="4">
        <v>129</v>
      </c>
      <c r="P51" s="4">
        <v>741800</v>
      </c>
      <c r="Q51" s="4">
        <v>824600</v>
      </c>
      <c r="R51" s="5">
        <v>2.2799999999999997E-2</v>
      </c>
      <c r="S51" s="4">
        <v>1721700</v>
      </c>
      <c r="T51" s="4">
        <f t="shared" si="2"/>
        <v>2927570</v>
      </c>
      <c r="U51" s="4">
        <f t="shared" si="6"/>
        <v>1891400</v>
      </c>
      <c r="V51" s="5">
        <v>2.3700000000000002E-2</v>
      </c>
    </row>
    <row r="52" spans="1:22" x14ac:dyDescent="0.2">
      <c r="A52" s="16" t="s">
        <v>233</v>
      </c>
      <c r="B52" s="4">
        <v>18400</v>
      </c>
      <c r="C52" s="4">
        <v>416733</v>
      </c>
      <c r="D52" s="4">
        <v>-398333</v>
      </c>
      <c r="E52" s="4">
        <v>-28431600000</v>
      </c>
      <c r="F52" s="4">
        <f t="shared" si="4"/>
        <v>73780040475</v>
      </c>
      <c r="G52" s="4">
        <v>0</v>
      </c>
      <c r="H52" s="4">
        <v>0</v>
      </c>
      <c r="I52" s="4">
        <v>0</v>
      </c>
      <c r="J52" s="4">
        <v>35430000</v>
      </c>
      <c r="K52" s="24">
        <f t="shared" si="5"/>
        <v>8393443000</v>
      </c>
      <c r="L52" s="4">
        <v>987</v>
      </c>
      <c r="M52" s="4">
        <v>2036</v>
      </c>
      <c r="N52" s="4">
        <v>93</v>
      </c>
      <c r="O52" s="4">
        <v>177</v>
      </c>
      <c r="P52" s="4">
        <v>593200</v>
      </c>
      <c r="Q52" s="4">
        <v>1146400</v>
      </c>
      <c r="R52" s="5">
        <v>-1.84E-2</v>
      </c>
      <c r="S52" s="4">
        <v>1891400</v>
      </c>
      <c r="T52" s="4">
        <f t="shared" si="2"/>
        <v>2928570</v>
      </c>
      <c r="U52" s="4">
        <f t="shared" si="6"/>
        <v>1807300</v>
      </c>
      <c r="V52" s="5">
        <v>3.32E-2</v>
      </c>
    </row>
    <row r="53" spans="1:22" x14ac:dyDescent="0.2">
      <c r="A53" s="16" t="s">
        <v>232</v>
      </c>
      <c r="B53" s="4">
        <v>183133</v>
      </c>
      <c r="C53" s="4">
        <v>187953</v>
      </c>
      <c r="D53" s="4">
        <v>-4820</v>
      </c>
      <c r="E53" s="4">
        <v>-324740000</v>
      </c>
      <c r="F53" s="4">
        <f t="shared" si="4"/>
        <v>102211640475</v>
      </c>
      <c r="G53" s="4">
        <v>0</v>
      </c>
      <c r="H53" s="4">
        <v>0</v>
      </c>
      <c r="I53" s="4">
        <v>0</v>
      </c>
      <c r="J53" s="4">
        <v>-149570000</v>
      </c>
      <c r="K53" s="24">
        <f t="shared" si="5"/>
        <v>8358013000</v>
      </c>
      <c r="L53" s="4">
        <v>2569</v>
      </c>
      <c r="M53" s="4">
        <v>4132</v>
      </c>
      <c r="N53" s="4">
        <v>359</v>
      </c>
      <c r="O53" s="4">
        <v>537</v>
      </c>
      <c r="P53" s="4">
        <v>2268500</v>
      </c>
      <c r="Q53" s="4">
        <v>3446800</v>
      </c>
      <c r="R53" s="5">
        <v>-7.400000000000001E-2</v>
      </c>
      <c r="S53" s="4">
        <v>5901200</v>
      </c>
      <c r="T53" s="4">
        <f t="shared" si="2"/>
        <v>2728580</v>
      </c>
      <c r="U53" s="4">
        <f t="shared" si="6"/>
        <v>1807300</v>
      </c>
      <c r="V53" s="5">
        <v>7.7399999999999997E-2</v>
      </c>
    </row>
    <row r="54" spans="1:22" x14ac:dyDescent="0.2">
      <c r="A54" s="16" t="s">
        <v>231</v>
      </c>
      <c r="B54" s="4">
        <v>439275</v>
      </c>
      <c r="C54" s="4">
        <v>22999</v>
      </c>
      <c r="D54" s="4">
        <v>416276</v>
      </c>
      <c r="E54" s="4">
        <v>31831800000</v>
      </c>
      <c r="F54" s="4">
        <f t="shared" si="4"/>
        <v>102536380475</v>
      </c>
      <c r="G54" s="4">
        <v>0</v>
      </c>
      <c r="H54" s="4">
        <v>0</v>
      </c>
      <c r="I54" s="4">
        <v>0</v>
      </c>
      <c r="J54" s="4">
        <v>-68680000</v>
      </c>
      <c r="K54" s="24">
        <f t="shared" si="5"/>
        <v>8507583000</v>
      </c>
      <c r="L54" s="4">
        <v>1369</v>
      </c>
      <c r="M54" s="4">
        <v>1562</v>
      </c>
      <c r="N54" s="4">
        <v>172</v>
      </c>
      <c r="O54" s="4">
        <v>215</v>
      </c>
      <c r="P54" s="4">
        <v>960100</v>
      </c>
      <c r="Q54" s="4">
        <v>1184600</v>
      </c>
      <c r="R54" s="5">
        <v>-1.2999999999999999E-3</v>
      </c>
      <c r="S54" s="4">
        <v>2243200</v>
      </c>
      <c r="T54" s="4">
        <f t="shared" si="2"/>
        <v>2910300</v>
      </c>
      <c r="U54" s="4">
        <f t="shared" si="6"/>
        <v>1807300</v>
      </c>
      <c r="V54" s="5">
        <v>3.4599999999999999E-2</v>
      </c>
    </row>
    <row r="55" spans="1:22" x14ac:dyDescent="0.2">
      <c r="A55" s="16" t="s">
        <v>230</v>
      </c>
      <c r="B55" s="4">
        <v>507100</v>
      </c>
      <c r="C55" s="4">
        <v>168900</v>
      </c>
      <c r="D55" s="4">
        <v>338200</v>
      </c>
      <c r="E55" s="4">
        <v>25843630000</v>
      </c>
      <c r="F55" s="4">
        <f t="shared" si="4"/>
        <v>70704580475</v>
      </c>
      <c r="G55" s="4">
        <v>0</v>
      </c>
      <c r="H55" s="4">
        <v>0</v>
      </c>
      <c r="I55" s="4">
        <v>0</v>
      </c>
      <c r="J55" s="4">
        <v>-3441210000</v>
      </c>
      <c r="K55" s="24">
        <f t="shared" si="5"/>
        <v>8576263000</v>
      </c>
      <c r="L55" s="4">
        <v>1816</v>
      </c>
      <c r="M55" s="4">
        <v>2139</v>
      </c>
      <c r="N55" s="4">
        <v>247</v>
      </c>
      <c r="O55" s="4">
        <v>256</v>
      </c>
      <c r="P55" s="4">
        <v>1412000</v>
      </c>
      <c r="Q55" s="4">
        <v>1658000</v>
      </c>
      <c r="R55" s="5">
        <v>1.72E-2</v>
      </c>
      <c r="S55" s="4">
        <v>3248300</v>
      </c>
      <c r="T55" s="4">
        <f t="shared" si="2"/>
        <v>2732910</v>
      </c>
      <c r="U55" s="4">
        <f t="shared" si="6"/>
        <v>1807300</v>
      </c>
      <c r="V55" s="5">
        <v>2.58E-2</v>
      </c>
    </row>
    <row r="56" spans="1:22" x14ac:dyDescent="0.2">
      <c r="A56" s="16" t="s">
        <v>229</v>
      </c>
      <c r="B56" s="4">
        <v>132300</v>
      </c>
      <c r="C56" s="4">
        <v>52500</v>
      </c>
      <c r="D56" s="4">
        <v>79800</v>
      </c>
      <c r="E56" s="4">
        <v>5946230000</v>
      </c>
      <c r="F56" s="4">
        <f t="shared" si="4"/>
        <v>44860950475</v>
      </c>
      <c r="G56" s="4">
        <v>20000</v>
      </c>
      <c r="H56" s="4">
        <v>65600</v>
      </c>
      <c r="I56" s="4">
        <v>-45600</v>
      </c>
      <c r="J56" s="4">
        <v>-3441210000</v>
      </c>
      <c r="K56" s="24">
        <f t="shared" si="5"/>
        <v>12017473000</v>
      </c>
      <c r="L56" s="4">
        <v>3125</v>
      </c>
      <c r="M56" s="4">
        <v>2380</v>
      </c>
      <c r="N56" s="4">
        <v>452</v>
      </c>
      <c r="O56" s="4">
        <v>323</v>
      </c>
      <c r="P56" s="4">
        <v>2713400</v>
      </c>
      <c r="Q56" s="4">
        <v>1980800</v>
      </c>
      <c r="R56" s="5">
        <v>6.93E-2</v>
      </c>
      <c r="S56" s="4">
        <v>4686300</v>
      </c>
      <c r="T56" s="4">
        <f t="shared" si="2"/>
        <v>2432810</v>
      </c>
      <c r="U56" s="4">
        <f t="shared" si="6"/>
        <v>1807300</v>
      </c>
      <c r="V56" s="5">
        <v>5.9500000000000004E-2</v>
      </c>
    </row>
    <row r="57" spans="1:22" x14ac:dyDescent="0.2">
      <c r="A57" s="16" t="s">
        <v>228</v>
      </c>
      <c r="B57" s="4">
        <v>10600</v>
      </c>
      <c r="C57" s="4">
        <v>8666</v>
      </c>
      <c r="D57" s="4">
        <v>1934</v>
      </c>
      <c r="E57" s="4">
        <v>138830000</v>
      </c>
      <c r="F57" s="4">
        <f t="shared" si="4"/>
        <v>38914720475</v>
      </c>
      <c r="K57" s="24">
        <f t="shared" si="5"/>
        <v>15458683000</v>
      </c>
      <c r="L57" s="4">
        <v>1543</v>
      </c>
      <c r="M57" s="4">
        <v>1066</v>
      </c>
      <c r="N57" s="4">
        <v>162</v>
      </c>
      <c r="O57" s="4">
        <v>112</v>
      </c>
      <c r="P57" s="4">
        <v>1024000</v>
      </c>
      <c r="Q57" s="4">
        <v>665900</v>
      </c>
      <c r="R57" s="5">
        <v>2.3199999999999998E-2</v>
      </c>
      <c r="S57" s="4">
        <v>1807300</v>
      </c>
      <c r="T57" s="4">
        <f t="shared" si="2"/>
        <v>2431690</v>
      </c>
      <c r="U57" s="4">
        <f t="shared" si="6"/>
        <v>1901400</v>
      </c>
      <c r="V57" s="5">
        <v>2.6800000000000001E-2</v>
      </c>
    </row>
    <row r="58" spans="1:22" x14ac:dyDescent="0.2">
      <c r="A58" s="16" t="s">
        <v>227</v>
      </c>
      <c r="B58" s="4">
        <v>118100</v>
      </c>
      <c r="C58" s="4">
        <v>51500</v>
      </c>
      <c r="D58" s="4">
        <v>66600</v>
      </c>
      <c r="E58" s="4">
        <v>4639750000</v>
      </c>
      <c r="F58" s="4">
        <f t="shared" si="4"/>
        <v>38775890475</v>
      </c>
      <c r="G58" s="4">
        <v>60700</v>
      </c>
      <c r="H58" s="4">
        <v>100</v>
      </c>
      <c r="I58" s="4">
        <v>60600</v>
      </c>
      <c r="J58" s="4">
        <v>4235973000</v>
      </c>
      <c r="K58" s="24">
        <f t="shared" si="5"/>
        <v>15458683000</v>
      </c>
      <c r="L58" s="4">
        <v>1817</v>
      </c>
      <c r="M58" s="4">
        <v>1613</v>
      </c>
      <c r="N58" s="4">
        <v>228</v>
      </c>
      <c r="O58" s="4">
        <v>182</v>
      </c>
      <c r="P58" s="4">
        <v>1394200</v>
      </c>
      <c r="Q58" s="4">
        <v>1121400</v>
      </c>
      <c r="R58" s="5">
        <v>2.8999999999999998E-3</v>
      </c>
      <c r="S58" s="4">
        <v>2604300</v>
      </c>
      <c r="T58" s="4">
        <f t="shared" si="2"/>
        <v>2367020</v>
      </c>
      <c r="U58" s="4">
        <f t="shared" si="6"/>
        <v>1901400</v>
      </c>
      <c r="V58" s="5">
        <v>2.98E-2</v>
      </c>
    </row>
    <row r="59" spans="1:22" x14ac:dyDescent="0.2">
      <c r="A59" s="16" t="s">
        <v>226</v>
      </c>
      <c r="B59" s="4">
        <v>20000</v>
      </c>
      <c r="C59" s="4">
        <v>288300</v>
      </c>
      <c r="D59" s="4">
        <v>-268300</v>
      </c>
      <c r="E59" s="4">
        <v>-18755290000</v>
      </c>
      <c r="F59" s="4">
        <f t="shared" si="4"/>
        <v>34136140475</v>
      </c>
      <c r="K59" s="24">
        <f t="shared" si="5"/>
        <v>11222710000</v>
      </c>
      <c r="L59" s="4">
        <v>1292</v>
      </c>
      <c r="M59" s="4">
        <v>2593</v>
      </c>
      <c r="N59" s="4">
        <v>115</v>
      </c>
      <c r="O59" s="4">
        <v>248</v>
      </c>
      <c r="P59" s="4">
        <v>779900</v>
      </c>
      <c r="Q59" s="4">
        <v>1625800</v>
      </c>
      <c r="R59" s="5">
        <v>-2.3099999999999999E-2</v>
      </c>
      <c r="S59" s="4">
        <v>2629600</v>
      </c>
      <c r="T59" s="4">
        <f t="shared" si="2"/>
        <v>2494660</v>
      </c>
      <c r="U59" s="4">
        <f t="shared" si="6"/>
        <v>1901400</v>
      </c>
      <c r="V59" s="5">
        <v>3.3700000000000001E-2</v>
      </c>
    </row>
    <row r="60" spans="1:22" x14ac:dyDescent="0.2">
      <c r="A60" s="16" t="s">
        <v>225</v>
      </c>
      <c r="B60" s="4">
        <v>29500</v>
      </c>
      <c r="C60" s="4">
        <v>314600</v>
      </c>
      <c r="D60" s="4">
        <v>-285100</v>
      </c>
      <c r="E60" s="4">
        <v>-20167830000</v>
      </c>
      <c r="F60" s="4">
        <f t="shared" si="4"/>
        <v>52891430475</v>
      </c>
      <c r="G60" s="4">
        <v>0</v>
      </c>
      <c r="H60" s="4">
        <v>0</v>
      </c>
      <c r="I60" s="4">
        <v>0</v>
      </c>
      <c r="J60" s="4">
        <v>-134100000</v>
      </c>
      <c r="K60" s="24">
        <f t="shared" si="5"/>
        <v>11222710000</v>
      </c>
      <c r="L60" s="4">
        <v>1217</v>
      </c>
      <c r="M60" s="4">
        <v>1646</v>
      </c>
      <c r="N60" s="4">
        <v>142</v>
      </c>
      <c r="O60" s="4">
        <v>176</v>
      </c>
      <c r="P60" s="4">
        <v>949600</v>
      </c>
      <c r="Q60" s="4">
        <v>1154100</v>
      </c>
      <c r="R60" s="5">
        <v>0</v>
      </c>
      <c r="S60" s="4">
        <v>2106900</v>
      </c>
      <c r="T60" s="4">
        <f t="shared" si="2"/>
        <v>2465860</v>
      </c>
      <c r="U60" s="4">
        <f t="shared" si="6"/>
        <v>1474400</v>
      </c>
      <c r="V60" s="5">
        <v>1.6899999999999998E-2</v>
      </c>
    </row>
    <row r="61" spans="1:22" x14ac:dyDescent="0.2">
      <c r="A61" s="16" t="s">
        <v>224</v>
      </c>
      <c r="B61" s="4">
        <v>60390</v>
      </c>
      <c r="C61" s="4">
        <v>245200</v>
      </c>
      <c r="D61" s="4">
        <v>-184810</v>
      </c>
      <c r="E61" s="4">
        <v>-13217480000</v>
      </c>
      <c r="F61" s="4">
        <f t="shared" si="4"/>
        <v>73059260475</v>
      </c>
      <c r="G61" s="4">
        <v>0</v>
      </c>
      <c r="H61" s="4">
        <v>0</v>
      </c>
      <c r="I61" s="4">
        <v>0</v>
      </c>
      <c r="J61" s="4">
        <v>177700000</v>
      </c>
      <c r="K61" s="24">
        <f t="shared" si="5"/>
        <v>11356810000</v>
      </c>
      <c r="L61" s="4">
        <v>1102</v>
      </c>
      <c r="M61" s="4">
        <v>2191</v>
      </c>
      <c r="N61" s="4">
        <v>103</v>
      </c>
      <c r="O61" s="4">
        <v>210</v>
      </c>
      <c r="P61" s="4">
        <v>616000</v>
      </c>
      <c r="Q61" s="4">
        <v>1319300</v>
      </c>
      <c r="R61" s="5">
        <v>-3.2500000000000001E-2</v>
      </c>
      <c r="S61" s="4">
        <v>2157200</v>
      </c>
      <c r="T61" s="4">
        <f t="shared" si="2"/>
        <v>2412810</v>
      </c>
      <c r="U61" s="4">
        <f t="shared" si="6"/>
        <v>1474400</v>
      </c>
      <c r="V61" s="5">
        <v>3.5799999999999998E-2</v>
      </c>
    </row>
    <row r="62" spans="1:22" x14ac:dyDescent="0.2">
      <c r="A62" s="16" t="s">
        <v>223</v>
      </c>
      <c r="B62" s="4">
        <v>715400</v>
      </c>
      <c r="C62" s="4">
        <v>11932</v>
      </c>
      <c r="D62" s="4">
        <v>703468</v>
      </c>
      <c r="E62" s="4">
        <v>50824050000</v>
      </c>
      <c r="F62" s="4">
        <f t="shared" si="4"/>
        <v>86276740475</v>
      </c>
      <c r="G62" s="4">
        <v>0</v>
      </c>
      <c r="H62" s="4">
        <v>0</v>
      </c>
      <c r="I62" s="4">
        <v>0</v>
      </c>
      <c r="J62" s="4">
        <v>50730000</v>
      </c>
      <c r="K62" s="24">
        <f t="shared" si="5"/>
        <v>11179110000</v>
      </c>
      <c r="L62" s="4">
        <v>1263</v>
      </c>
      <c r="M62" s="4">
        <v>1291</v>
      </c>
      <c r="N62" s="4">
        <v>144</v>
      </c>
      <c r="O62" s="4">
        <v>176</v>
      </c>
      <c r="P62" s="4">
        <v>875700</v>
      </c>
      <c r="Q62" s="4">
        <v>919200</v>
      </c>
      <c r="R62" s="5">
        <v>1.26E-2</v>
      </c>
      <c r="S62" s="4">
        <v>1901400</v>
      </c>
      <c r="T62" s="4">
        <f t="shared" si="2"/>
        <v>2634310</v>
      </c>
      <c r="U62" s="4">
        <f t="shared" si="6"/>
        <v>1474400</v>
      </c>
      <c r="V62" s="5">
        <v>3.27E-2</v>
      </c>
    </row>
    <row r="63" spans="1:22" x14ac:dyDescent="0.2">
      <c r="A63" s="16" t="s">
        <v>222</v>
      </c>
      <c r="B63" s="4">
        <v>352300</v>
      </c>
      <c r="C63" s="4">
        <v>40900</v>
      </c>
      <c r="D63" s="4">
        <v>311400</v>
      </c>
      <c r="E63" s="4">
        <v>22685200000</v>
      </c>
      <c r="F63" s="4">
        <f t="shared" si="4"/>
        <v>35452690475</v>
      </c>
      <c r="G63" s="4">
        <v>0</v>
      </c>
      <c r="H63" s="4">
        <v>0</v>
      </c>
      <c r="I63" s="4">
        <v>0</v>
      </c>
      <c r="J63" s="4">
        <v>-143900000</v>
      </c>
      <c r="K63" s="24">
        <f t="shared" si="5"/>
        <v>11128380000</v>
      </c>
      <c r="L63" s="4">
        <v>2301</v>
      </c>
      <c r="M63" s="4">
        <v>2330</v>
      </c>
      <c r="N63" s="4">
        <v>320</v>
      </c>
      <c r="O63" s="4">
        <v>284</v>
      </c>
      <c r="P63" s="4">
        <v>1783100</v>
      </c>
      <c r="Q63" s="4">
        <v>1710100</v>
      </c>
      <c r="R63" s="5">
        <v>4.3499999999999997E-2</v>
      </c>
      <c r="S63" s="4">
        <v>3901300</v>
      </c>
      <c r="T63" s="4">
        <f t="shared" si="2"/>
        <v>2392420</v>
      </c>
      <c r="U63" s="4">
        <f t="shared" si="6"/>
        <v>1474400</v>
      </c>
      <c r="V63" s="5">
        <v>2.5899999999999999E-2</v>
      </c>
    </row>
    <row r="64" spans="1:22" x14ac:dyDescent="0.2">
      <c r="A64" s="16" t="s">
        <v>221</v>
      </c>
      <c r="B64" s="4">
        <v>441800</v>
      </c>
      <c r="C64" s="4">
        <v>38000</v>
      </c>
      <c r="D64" s="4">
        <v>403800</v>
      </c>
      <c r="E64" s="4">
        <v>27648790000</v>
      </c>
      <c r="F64" s="4">
        <f t="shared" si="4"/>
        <v>12767490475</v>
      </c>
      <c r="G64" s="4">
        <v>0</v>
      </c>
      <c r="H64" s="4">
        <v>0</v>
      </c>
      <c r="I64" s="4">
        <v>0</v>
      </c>
      <c r="J64" s="4">
        <v>-189960000</v>
      </c>
      <c r="K64" s="24">
        <f t="shared" si="5"/>
        <v>11272280000</v>
      </c>
      <c r="L64" s="4">
        <v>2967</v>
      </c>
      <c r="M64" s="4">
        <v>1564</v>
      </c>
      <c r="N64" s="4">
        <v>426</v>
      </c>
      <c r="O64" s="4">
        <v>173</v>
      </c>
      <c r="P64" s="4">
        <v>2631600</v>
      </c>
      <c r="Q64" s="4">
        <v>1133300</v>
      </c>
      <c r="R64" s="5">
        <v>3.4500000000000003E-2</v>
      </c>
      <c r="S64" s="4">
        <v>4060400</v>
      </c>
      <c r="T64" s="4">
        <f t="shared" si="2"/>
        <v>2105350</v>
      </c>
      <c r="U64" s="4">
        <f t="shared" si="6"/>
        <v>1474400</v>
      </c>
      <c r="V64" s="5">
        <v>3.1899999999999998E-2</v>
      </c>
    </row>
    <row r="65" spans="1:22" x14ac:dyDescent="0.2">
      <c r="A65" s="16" t="s">
        <v>220</v>
      </c>
      <c r="B65" s="4">
        <v>6230</v>
      </c>
      <c r="C65" s="4">
        <v>18700</v>
      </c>
      <c r="D65" s="4">
        <v>-12470</v>
      </c>
      <c r="E65" s="4">
        <v>-836630000</v>
      </c>
      <c r="F65" s="4">
        <f t="shared" si="4"/>
        <v>-14881299525</v>
      </c>
      <c r="G65" s="4">
        <v>0</v>
      </c>
      <c r="H65" s="4">
        <v>0</v>
      </c>
      <c r="I65" s="4">
        <v>0</v>
      </c>
      <c r="J65" s="4">
        <v>-59700000</v>
      </c>
      <c r="K65" s="24">
        <f t="shared" si="5"/>
        <v>11462240000</v>
      </c>
      <c r="L65" s="4">
        <v>747</v>
      </c>
      <c r="M65" s="4">
        <v>1653</v>
      </c>
      <c r="N65" s="4">
        <v>66</v>
      </c>
      <c r="O65" s="4">
        <v>124</v>
      </c>
      <c r="P65" s="4">
        <v>457200</v>
      </c>
      <c r="Q65" s="4">
        <v>954000</v>
      </c>
      <c r="R65" s="5">
        <v>-7.4000000000000003E-3</v>
      </c>
      <c r="S65" s="4">
        <v>1474400</v>
      </c>
      <c r="T65" s="4">
        <f t="shared" si="2"/>
        <v>2096110</v>
      </c>
      <c r="U65" s="4">
        <f t="shared" si="6"/>
        <v>1685300</v>
      </c>
      <c r="V65" s="5">
        <v>1.9299999999999998E-2</v>
      </c>
    </row>
    <row r="66" spans="1:22" x14ac:dyDescent="0.2">
      <c r="A66" s="16" t="s">
        <v>219</v>
      </c>
      <c r="B66" s="4">
        <v>46600</v>
      </c>
      <c r="C66" s="4">
        <v>26800</v>
      </c>
      <c r="D66" s="4">
        <v>19800</v>
      </c>
      <c r="E66" s="4">
        <v>1346120000</v>
      </c>
      <c r="F66" s="4">
        <f t="shared" si="4"/>
        <v>-14044669525</v>
      </c>
      <c r="G66" s="4">
        <v>0</v>
      </c>
      <c r="H66" s="4">
        <v>0</v>
      </c>
      <c r="I66" s="4">
        <v>0</v>
      </c>
      <c r="J66" s="4">
        <v>-84740000</v>
      </c>
      <c r="K66" s="24">
        <f t="shared" si="5"/>
        <v>11521940000</v>
      </c>
      <c r="L66" s="4">
        <v>1049</v>
      </c>
      <c r="M66" s="4">
        <v>1250</v>
      </c>
      <c r="N66" s="4">
        <v>117</v>
      </c>
      <c r="O66" s="4">
        <v>134</v>
      </c>
      <c r="P66" s="4">
        <v>732400</v>
      </c>
      <c r="Q66" s="4">
        <v>870600</v>
      </c>
      <c r="R66" s="5">
        <v>-1.4000000000000002E-3</v>
      </c>
      <c r="S66" s="4">
        <v>1685300</v>
      </c>
      <c r="T66" s="4">
        <f t="shared" si="2"/>
        <v>2018730</v>
      </c>
      <c r="U66" s="4">
        <f t="shared" si="6"/>
        <v>1626700</v>
      </c>
      <c r="V66" s="5">
        <v>2.35E-2</v>
      </c>
    </row>
    <row r="67" spans="1:22" x14ac:dyDescent="0.2">
      <c r="A67" s="16" t="s">
        <v>218</v>
      </c>
      <c r="B67" s="4">
        <v>357400</v>
      </c>
      <c r="C67" s="4">
        <v>105366</v>
      </c>
      <c r="D67" s="4">
        <v>252034</v>
      </c>
      <c r="E67" s="4">
        <v>16873690000</v>
      </c>
      <c r="F67" s="4">
        <f t="shared" si="4"/>
        <v>-15390789525</v>
      </c>
      <c r="G67" s="4">
        <v>0</v>
      </c>
      <c r="H67" s="4">
        <v>0</v>
      </c>
      <c r="I67" s="4">
        <v>0</v>
      </c>
      <c r="J67" s="4">
        <v>-84740000</v>
      </c>
      <c r="K67" s="24">
        <f t="shared" si="5"/>
        <v>11606680000</v>
      </c>
      <c r="L67" s="4">
        <v>1326</v>
      </c>
      <c r="M67" s="4">
        <v>1024</v>
      </c>
      <c r="N67" s="4">
        <v>155</v>
      </c>
      <c r="O67" s="4">
        <v>132</v>
      </c>
      <c r="P67" s="4">
        <v>933000</v>
      </c>
      <c r="Q67" s="4">
        <v>790600</v>
      </c>
      <c r="R67" s="5">
        <v>2.6000000000000002E-2</v>
      </c>
      <c r="S67" s="4">
        <v>1796100</v>
      </c>
      <c r="T67" s="4">
        <f t="shared" si="2"/>
        <v>2068060</v>
      </c>
      <c r="U67" s="4">
        <f t="shared" si="6"/>
        <v>1626700</v>
      </c>
      <c r="V67" s="5">
        <v>2.6800000000000001E-2</v>
      </c>
    </row>
    <row r="68" spans="1:22" x14ac:dyDescent="0.2">
      <c r="A68" s="16" t="s">
        <v>217</v>
      </c>
      <c r="B68" s="4">
        <v>128500</v>
      </c>
      <c r="C68" s="4">
        <v>5300</v>
      </c>
      <c r="D68" s="4">
        <v>123200</v>
      </c>
      <c r="E68" s="4">
        <v>8071060000</v>
      </c>
      <c r="F68" s="4">
        <f t="shared" si="4"/>
        <v>-32264479525</v>
      </c>
      <c r="G68" s="4">
        <v>0</v>
      </c>
      <c r="H68" s="4">
        <v>0</v>
      </c>
      <c r="I68" s="4">
        <v>0</v>
      </c>
      <c r="J68" s="4">
        <v>-177320000</v>
      </c>
      <c r="K68" s="24">
        <f t="shared" si="5"/>
        <v>11691420000</v>
      </c>
      <c r="L68" s="4">
        <v>1224</v>
      </c>
      <c r="M68" s="4">
        <v>1663</v>
      </c>
      <c r="N68" s="4">
        <v>88</v>
      </c>
      <c r="O68" s="4">
        <v>170</v>
      </c>
      <c r="P68" s="4">
        <v>765400</v>
      </c>
      <c r="Q68" s="4">
        <v>1133500</v>
      </c>
      <c r="R68" s="5">
        <v>-3.0000000000000001E-3</v>
      </c>
      <c r="S68" s="4">
        <v>1957600</v>
      </c>
      <c r="T68" s="4">
        <f t="shared" si="2"/>
        <v>2243490</v>
      </c>
      <c r="U68" s="4">
        <f t="shared" si="6"/>
        <v>1482400</v>
      </c>
      <c r="V68" s="5">
        <v>1.9699999999999999E-2</v>
      </c>
    </row>
    <row r="69" spans="1:22" x14ac:dyDescent="0.2">
      <c r="A69" s="16" t="s">
        <v>216</v>
      </c>
      <c r="B69" s="4">
        <v>158500</v>
      </c>
      <c r="C69" s="4">
        <v>293900</v>
      </c>
      <c r="D69" s="4">
        <v>-135400</v>
      </c>
      <c r="E69" s="4">
        <v>-9218760000</v>
      </c>
      <c r="F69" s="4">
        <f t="shared" si="4"/>
        <v>-40335539525</v>
      </c>
      <c r="G69" s="4">
        <v>0</v>
      </c>
      <c r="H69" s="4">
        <v>0</v>
      </c>
      <c r="I69" s="4">
        <v>0</v>
      </c>
      <c r="J69" s="4">
        <v>1580230000</v>
      </c>
      <c r="K69" s="24">
        <f t="shared" si="5"/>
        <v>11868740000</v>
      </c>
      <c r="L69" s="4">
        <v>1849</v>
      </c>
      <c r="M69" s="4">
        <v>3473</v>
      </c>
      <c r="N69" s="4">
        <v>178</v>
      </c>
      <c r="O69" s="4">
        <v>366</v>
      </c>
      <c r="P69" s="4">
        <v>1218800</v>
      </c>
      <c r="Q69" s="4">
        <v>2460800</v>
      </c>
      <c r="R69" s="5">
        <v>-4.7100000000000003E-2</v>
      </c>
      <c r="S69" s="4">
        <v>3906000</v>
      </c>
      <c r="T69" s="4">
        <f t="shared" si="2"/>
        <v>2070840</v>
      </c>
      <c r="U69" s="4">
        <f t="shared" si="6"/>
        <v>1189700</v>
      </c>
      <c r="V69" s="5">
        <v>4.4999999999999998E-2</v>
      </c>
    </row>
    <row r="70" spans="1:22" x14ac:dyDescent="0.2">
      <c r="A70" s="16" t="s">
        <v>215</v>
      </c>
      <c r="B70" s="4">
        <v>276700</v>
      </c>
      <c r="C70" s="4">
        <v>0</v>
      </c>
      <c r="D70" s="4">
        <v>276700</v>
      </c>
      <c r="E70" s="4">
        <v>19087390000</v>
      </c>
      <c r="F70" s="4">
        <f t="shared" si="4"/>
        <v>-31116779525</v>
      </c>
      <c r="K70" s="24">
        <f t="shared" si="5"/>
        <v>10288510000</v>
      </c>
      <c r="L70" s="4">
        <v>1220</v>
      </c>
      <c r="M70" s="4">
        <v>1256</v>
      </c>
      <c r="N70" s="4">
        <v>145</v>
      </c>
      <c r="O70" s="4">
        <v>160</v>
      </c>
      <c r="P70" s="4">
        <v>932500</v>
      </c>
      <c r="Q70" s="4">
        <v>886400</v>
      </c>
      <c r="R70" s="5">
        <v>3.0000000000000001E-3</v>
      </c>
      <c r="S70" s="4">
        <v>1818900</v>
      </c>
      <c r="T70" s="4">
        <f t="shared" si="2"/>
        <v>2043910</v>
      </c>
      <c r="U70" s="4">
        <f t="shared" si="6"/>
        <v>1189700</v>
      </c>
      <c r="V70" s="5">
        <v>1.5800000000000002E-2</v>
      </c>
    </row>
    <row r="71" spans="1:22" x14ac:dyDescent="0.2">
      <c r="A71" s="16" t="s">
        <v>214</v>
      </c>
      <c r="B71" s="4">
        <v>2400</v>
      </c>
      <c r="C71" s="4">
        <v>200000</v>
      </c>
      <c r="D71" s="4">
        <v>-197600</v>
      </c>
      <c r="E71" s="4">
        <v>-13560850000</v>
      </c>
      <c r="F71" s="4">
        <f t="shared" si="4"/>
        <v>-50204169525</v>
      </c>
      <c r="G71" s="4">
        <v>31600</v>
      </c>
      <c r="H71" s="4">
        <v>100</v>
      </c>
      <c r="I71" s="4">
        <v>31500</v>
      </c>
      <c r="J71" s="4">
        <v>2160080000</v>
      </c>
      <c r="K71" s="24">
        <f t="shared" si="5"/>
        <v>10288510000</v>
      </c>
      <c r="L71" s="4">
        <v>1113</v>
      </c>
      <c r="M71" s="4">
        <v>1468</v>
      </c>
      <c r="N71" s="4">
        <v>107</v>
      </c>
      <c r="O71" s="4">
        <v>136</v>
      </c>
      <c r="P71" s="4">
        <v>663100</v>
      </c>
      <c r="Q71" s="4">
        <v>829100</v>
      </c>
      <c r="R71" s="5">
        <v>-1.4000000000000002E-3</v>
      </c>
      <c r="S71" s="4">
        <v>1626700</v>
      </c>
      <c r="T71" s="4">
        <f t="shared" si="2"/>
        <v>2154670</v>
      </c>
      <c r="U71" s="4">
        <f t="shared" si="6"/>
        <v>911500</v>
      </c>
      <c r="V71" s="5">
        <v>1.8799999999999997E-2</v>
      </c>
    </row>
    <row r="72" spans="1:22" x14ac:dyDescent="0.2">
      <c r="A72" s="16" t="s">
        <v>213</v>
      </c>
      <c r="B72" s="4">
        <v>293800</v>
      </c>
      <c r="C72" s="4">
        <v>239466</v>
      </c>
      <c r="D72" s="4">
        <v>54334</v>
      </c>
      <c r="E72" s="4">
        <v>3796570000</v>
      </c>
      <c r="F72" s="4">
        <f t="shared" si="4"/>
        <v>-36643319525</v>
      </c>
      <c r="G72" s="4">
        <v>0</v>
      </c>
      <c r="H72" s="4">
        <v>0</v>
      </c>
      <c r="I72" s="4">
        <v>0</v>
      </c>
      <c r="J72" s="4">
        <v>66400000</v>
      </c>
      <c r="K72" s="24">
        <f t="shared" si="5"/>
        <v>8128430000</v>
      </c>
      <c r="L72" s="4">
        <v>3002</v>
      </c>
      <c r="M72" s="4">
        <v>1887</v>
      </c>
      <c r="N72" s="4">
        <v>432</v>
      </c>
      <c r="O72" s="4">
        <v>211</v>
      </c>
      <c r="P72" s="4">
        <v>2608200</v>
      </c>
      <c r="Q72" s="4">
        <v>1304200</v>
      </c>
      <c r="R72" s="5">
        <v>3.78E-2</v>
      </c>
      <c r="S72" s="4">
        <v>4116400</v>
      </c>
      <c r="T72" s="4">
        <f t="shared" si="2"/>
        <v>1836960</v>
      </c>
      <c r="U72" s="4">
        <f t="shared" si="6"/>
        <v>911500</v>
      </c>
      <c r="V72" s="5">
        <v>4.9000000000000002E-2</v>
      </c>
    </row>
    <row r="73" spans="1:22" x14ac:dyDescent="0.2">
      <c r="A73" s="16" t="s">
        <v>212</v>
      </c>
      <c r="B73" s="4">
        <v>6000</v>
      </c>
      <c r="C73" s="4">
        <v>17300</v>
      </c>
      <c r="D73" s="4">
        <v>-11300</v>
      </c>
      <c r="E73" s="4">
        <v>-748560000</v>
      </c>
      <c r="F73" s="4">
        <f t="shared" si="4"/>
        <v>-40439889525</v>
      </c>
      <c r="G73" s="4">
        <v>0</v>
      </c>
      <c r="H73" s="4">
        <v>0</v>
      </c>
      <c r="I73" s="4">
        <v>0</v>
      </c>
      <c r="J73" s="4">
        <v>425330000</v>
      </c>
      <c r="K73" s="24">
        <f t="shared" si="5"/>
        <v>8062030000</v>
      </c>
      <c r="L73" s="4">
        <v>697</v>
      </c>
      <c r="M73" s="4">
        <v>1428</v>
      </c>
      <c r="N73" s="4">
        <v>79</v>
      </c>
      <c r="O73" s="4">
        <v>125</v>
      </c>
      <c r="P73" s="4">
        <v>506500</v>
      </c>
      <c r="Q73" s="4">
        <v>879700</v>
      </c>
      <c r="R73" s="5">
        <v>0</v>
      </c>
      <c r="S73" s="4">
        <v>1482400</v>
      </c>
      <c r="T73" s="4">
        <f t="shared" si="2"/>
        <v>1878930</v>
      </c>
      <c r="U73" s="4">
        <f t="shared" si="6"/>
        <v>911500</v>
      </c>
      <c r="V73" s="5">
        <v>1.2E-2</v>
      </c>
    </row>
    <row r="74" spans="1:22" x14ac:dyDescent="0.2">
      <c r="A74" s="16" t="s">
        <v>211</v>
      </c>
      <c r="B74" s="4">
        <v>300</v>
      </c>
      <c r="C74" s="4">
        <v>78000</v>
      </c>
      <c r="D74" s="4">
        <v>-77700</v>
      </c>
      <c r="E74" s="4">
        <v>-5199620000</v>
      </c>
      <c r="F74" s="4">
        <f t="shared" ref="F74:F79" si="7">E74+F75</f>
        <v>-39691329525</v>
      </c>
      <c r="G74" s="4">
        <v>0</v>
      </c>
      <c r="H74" s="4">
        <v>0</v>
      </c>
      <c r="I74" s="4">
        <v>0</v>
      </c>
      <c r="J74" s="4">
        <v>66980000</v>
      </c>
      <c r="K74" s="24">
        <f t="shared" ref="K74:K79" si="8">K75+J74</f>
        <v>7636700000</v>
      </c>
      <c r="L74" s="4">
        <v>587</v>
      </c>
      <c r="M74" s="4">
        <v>1330</v>
      </c>
      <c r="N74" s="4">
        <v>41</v>
      </c>
      <c r="O74" s="4">
        <v>113</v>
      </c>
      <c r="P74" s="4">
        <v>328700</v>
      </c>
      <c r="Q74" s="4">
        <v>781600</v>
      </c>
      <c r="R74" s="5">
        <v>-1.0500000000000001E-2</v>
      </c>
      <c r="S74" s="4">
        <v>1189700</v>
      </c>
      <c r="T74" s="4">
        <f t="shared" ref="T74:T79" si="9">AVERAGE(S75:S84)</f>
        <v>1837980</v>
      </c>
      <c r="U74" s="4">
        <f t="shared" ref="U74:U79" si="10">MIN(S75:S79)</f>
        <v>911500</v>
      </c>
      <c r="V74" s="5">
        <v>1.78E-2</v>
      </c>
    </row>
    <row r="75" spans="1:22" x14ac:dyDescent="0.2">
      <c r="A75" s="16" t="s">
        <v>210</v>
      </c>
      <c r="B75" s="4">
        <v>6200</v>
      </c>
      <c r="C75" s="4">
        <v>3500</v>
      </c>
      <c r="D75" s="4">
        <v>2700</v>
      </c>
      <c r="E75" s="4">
        <v>181030000</v>
      </c>
      <c r="F75" s="4">
        <f t="shared" si="7"/>
        <v>-34491709525</v>
      </c>
      <c r="G75" s="4">
        <v>0</v>
      </c>
      <c r="H75" s="4">
        <v>0</v>
      </c>
      <c r="I75" s="4">
        <v>0</v>
      </c>
      <c r="J75" s="4">
        <v>66980000</v>
      </c>
      <c r="K75" s="24">
        <f t="shared" si="8"/>
        <v>7569720000</v>
      </c>
      <c r="L75" s="4">
        <v>927</v>
      </c>
      <c r="M75" s="4">
        <v>889</v>
      </c>
      <c r="N75" s="4">
        <v>109</v>
      </c>
      <c r="O75" s="4">
        <v>92</v>
      </c>
      <c r="P75" s="4">
        <v>646500</v>
      </c>
      <c r="Q75" s="4">
        <v>625700</v>
      </c>
      <c r="R75" s="5">
        <v>1.21E-2</v>
      </c>
      <c r="S75" s="4">
        <v>1382000</v>
      </c>
      <c r="T75" s="4">
        <f t="shared" si="9"/>
        <v>1811410</v>
      </c>
      <c r="U75" s="4">
        <f t="shared" si="10"/>
        <v>911500</v>
      </c>
      <c r="V75" s="5">
        <v>1.49E-2</v>
      </c>
    </row>
    <row r="76" spans="1:22" x14ac:dyDescent="0.2">
      <c r="A76" s="16" t="s">
        <v>208</v>
      </c>
      <c r="B76" s="4">
        <v>0</v>
      </c>
      <c r="C76" s="4">
        <v>50400</v>
      </c>
      <c r="D76" s="4">
        <v>-50400</v>
      </c>
      <c r="E76" s="4">
        <v>-3336700000</v>
      </c>
      <c r="F76" s="4">
        <f t="shared" si="7"/>
        <v>-34672739525</v>
      </c>
      <c r="K76" s="24">
        <f t="shared" si="8"/>
        <v>7502740000</v>
      </c>
      <c r="L76" s="4">
        <v>477</v>
      </c>
      <c r="M76" s="4">
        <v>814</v>
      </c>
      <c r="N76" s="4">
        <v>40</v>
      </c>
      <c r="O76" s="4">
        <v>71</v>
      </c>
      <c r="P76" s="4">
        <v>259700</v>
      </c>
      <c r="Q76" s="4">
        <v>480100</v>
      </c>
      <c r="R76" s="5">
        <v>-4.5000000000000005E-3</v>
      </c>
      <c r="S76" s="4">
        <v>911500</v>
      </c>
      <c r="T76" s="4">
        <f t="shared" si="9"/>
        <v>1850820</v>
      </c>
      <c r="U76" s="4">
        <f t="shared" si="10"/>
        <v>1549600</v>
      </c>
      <c r="V76" s="5">
        <v>1.49E-2</v>
      </c>
    </row>
    <row r="77" spans="1:22" x14ac:dyDescent="0.2">
      <c r="A77" s="16" t="s">
        <v>207</v>
      </c>
      <c r="B77" s="4">
        <v>88100</v>
      </c>
      <c r="C77" s="4">
        <v>2000</v>
      </c>
      <c r="D77" s="4">
        <v>86100</v>
      </c>
      <c r="E77" s="4">
        <v>5605400000</v>
      </c>
      <c r="F77" s="4">
        <f t="shared" si="7"/>
        <v>-31336039525</v>
      </c>
      <c r="K77" s="24">
        <f t="shared" si="8"/>
        <v>7502740000</v>
      </c>
      <c r="L77" s="4">
        <v>1783</v>
      </c>
      <c r="M77" s="4">
        <v>1800</v>
      </c>
      <c r="N77" s="4">
        <v>167</v>
      </c>
      <c r="O77" s="4">
        <v>154</v>
      </c>
      <c r="P77" s="4">
        <v>1174200</v>
      </c>
      <c r="Q77" s="4">
        <v>1022000</v>
      </c>
      <c r="R77" s="5">
        <v>2.63E-2</v>
      </c>
      <c r="S77" s="4">
        <v>2289400</v>
      </c>
      <c r="T77" s="4">
        <f t="shared" si="9"/>
        <v>1714470</v>
      </c>
      <c r="U77" s="4">
        <f t="shared" si="10"/>
        <v>939300</v>
      </c>
      <c r="V77" s="5">
        <v>6.6699999999999995E-2</v>
      </c>
    </row>
    <row r="78" spans="1:22" x14ac:dyDescent="0.2">
      <c r="A78" s="16" t="s">
        <v>206</v>
      </c>
      <c r="B78" s="4">
        <v>2300</v>
      </c>
      <c r="C78" s="4">
        <v>49800</v>
      </c>
      <c r="D78" s="4">
        <v>-47500</v>
      </c>
      <c r="E78" s="4">
        <v>-3137510000</v>
      </c>
      <c r="F78" s="4">
        <f t="shared" si="7"/>
        <v>-36941439525</v>
      </c>
      <c r="K78" s="24">
        <f t="shared" si="8"/>
        <v>7502740000</v>
      </c>
      <c r="L78" s="4">
        <v>1191</v>
      </c>
      <c r="M78" s="4">
        <v>3449</v>
      </c>
      <c r="N78" s="4">
        <v>94</v>
      </c>
      <c r="O78" s="4">
        <v>357</v>
      </c>
      <c r="P78" s="4">
        <v>681700</v>
      </c>
      <c r="Q78" s="4">
        <v>2519400</v>
      </c>
      <c r="R78" s="5">
        <v>-3.2400000000000005E-2</v>
      </c>
      <c r="S78" s="4">
        <v>3711900</v>
      </c>
      <c r="T78" s="4">
        <f t="shared" si="9"/>
        <v>1541840</v>
      </c>
      <c r="U78" s="4">
        <f t="shared" si="10"/>
        <v>939300</v>
      </c>
      <c r="V78" s="5">
        <v>3.5799999999999998E-2</v>
      </c>
    </row>
    <row r="79" spans="1:22" x14ac:dyDescent="0.2">
      <c r="A79" s="16" t="s">
        <v>205</v>
      </c>
      <c r="B79" s="4">
        <v>30000</v>
      </c>
      <c r="C79" s="4">
        <v>8400</v>
      </c>
      <c r="D79" s="4">
        <v>21600</v>
      </c>
      <c r="E79" s="4">
        <v>1450150000</v>
      </c>
      <c r="F79" s="4">
        <f t="shared" si="7"/>
        <v>-33803929525</v>
      </c>
      <c r="K79" s="24">
        <f t="shared" si="8"/>
        <v>7502740000</v>
      </c>
      <c r="L79" s="4">
        <v>895</v>
      </c>
      <c r="M79" s="4">
        <v>1729</v>
      </c>
      <c r="N79" s="4">
        <v>126</v>
      </c>
      <c r="O79" s="4">
        <v>212</v>
      </c>
      <c r="P79" s="4">
        <v>736200</v>
      </c>
      <c r="Q79" s="4">
        <v>1419000</v>
      </c>
      <c r="R79" s="5">
        <v>-4.4000000000000003E-3</v>
      </c>
      <c r="S79" s="4">
        <v>2179500</v>
      </c>
      <c r="T79" s="4">
        <f t="shared" si="9"/>
        <v>1426900</v>
      </c>
      <c r="U79" s="4">
        <f t="shared" si="10"/>
        <v>780200</v>
      </c>
      <c r="V79" s="5">
        <v>1.77E-2</v>
      </c>
    </row>
    <row r="80" spans="1:22" x14ac:dyDescent="0.2">
      <c r="A80" s="16" t="s">
        <v>204</v>
      </c>
      <c r="B80" s="4">
        <v>0</v>
      </c>
      <c r="C80" s="4">
        <v>23100</v>
      </c>
      <c r="D80" s="4">
        <v>-23100</v>
      </c>
      <c r="E80" s="4">
        <v>-1558299525</v>
      </c>
      <c r="F80" s="4">
        <f t="shared" ref="F80:F90" si="11">E80+F81</f>
        <v>-35254079525</v>
      </c>
      <c r="G80" s="4">
        <v>0</v>
      </c>
      <c r="H80" s="4">
        <v>0</v>
      </c>
      <c r="I80" s="4">
        <v>0</v>
      </c>
      <c r="J80" s="4">
        <v>-6830000</v>
      </c>
      <c r="K80" s="24">
        <f t="shared" ref="K80:K90" si="12">K81+J80</f>
        <v>7502740000</v>
      </c>
      <c r="L80" s="4">
        <v>780</v>
      </c>
      <c r="M80" s="4">
        <v>1160</v>
      </c>
      <c r="N80" s="4">
        <v>88</v>
      </c>
      <c r="O80" s="4">
        <v>152</v>
      </c>
      <c r="P80" s="4">
        <v>553100</v>
      </c>
      <c r="Q80" s="4">
        <v>868400</v>
      </c>
      <c r="R80" s="5">
        <v>-4.4000000000000003E-3</v>
      </c>
      <c r="S80" s="4">
        <v>1549600</v>
      </c>
      <c r="T80" s="4">
        <f t="shared" ref="T80:T96" si="13">AVERAGE(S81:S90)</f>
        <v>1398160</v>
      </c>
      <c r="U80" s="4">
        <f t="shared" ref="U80:U90" si="14">MIN(S81:S85)</f>
        <v>780200</v>
      </c>
      <c r="V80" s="5">
        <v>1.3300000000000001E-2</v>
      </c>
    </row>
    <row r="81" spans="1:22" x14ac:dyDescent="0.2">
      <c r="A81" s="16" t="s">
        <v>203</v>
      </c>
      <c r="B81" s="4">
        <v>33200</v>
      </c>
      <c r="C81" s="4">
        <v>14600</v>
      </c>
      <c r="D81" s="4">
        <v>18600</v>
      </c>
      <c r="E81" s="4">
        <v>1272950000</v>
      </c>
      <c r="F81" s="4">
        <f t="shared" si="11"/>
        <v>-33695780000</v>
      </c>
      <c r="G81" s="4">
        <v>0</v>
      </c>
      <c r="H81" s="4">
        <v>0</v>
      </c>
      <c r="I81" s="4">
        <v>0</v>
      </c>
      <c r="J81" s="4">
        <v>-2265000</v>
      </c>
      <c r="K81" s="24">
        <f t="shared" si="12"/>
        <v>7509570000</v>
      </c>
      <c r="L81" s="4">
        <v>1450</v>
      </c>
      <c r="M81" s="4">
        <v>2226</v>
      </c>
      <c r="N81" s="4">
        <v>160</v>
      </c>
      <c r="O81" s="4">
        <v>264</v>
      </c>
      <c r="P81" s="4">
        <v>950400</v>
      </c>
      <c r="Q81" s="4">
        <v>1593200</v>
      </c>
      <c r="R81" s="5">
        <v>-2.3700000000000002E-2</v>
      </c>
      <c r="S81" s="4">
        <v>2734300</v>
      </c>
      <c r="T81" s="4">
        <f t="shared" si="13"/>
        <v>1220229.2</v>
      </c>
      <c r="U81" s="4">
        <f t="shared" si="14"/>
        <v>780200</v>
      </c>
      <c r="V81" s="5">
        <v>4.5400000000000003E-2</v>
      </c>
    </row>
    <row r="82" spans="1:22" x14ac:dyDescent="0.2">
      <c r="A82" s="16" t="s">
        <v>200</v>
      </c>
      <c r="B82" s="4">
        <v>3300</v>
      </c>
      <c r="C82" s="4">
        <v>22166</v>
      </c>
      <c r="D82" s="4">
        <v>-18866</v>
      </c>
      <c r="E82" s="4">
        <v>-1301720000</v>
      </c>
      <c r="F82" s="4">
        <f t="shared" si="11"/>
        <v>-34968730000</v>
      </c>
      <c r="G82" s="4">
        <v>0</v>
      </c>
      <c r="H82" s="4">
        <v>0</v>
      </c>
      <c r="I82" s="4">
        <v>0</v>
      </c>
      <c r="J82" s="4">
        <v>-2265000</v>
      </c>
      <c r="K82" s="24">
        <f t="shared" si="12"/>
        <v>7511835000</v>
      </c>
      <c r="L82" s="4">
        <v>538</v>
      </c>
      <c r="M82" s="4">
        <v>588</v>
      </c>
      <c r="N82" s="4">
        <v>61</v>
      </c>
      <c r="O82" s="4">
        <v>66</v>
      </c>
      <c r="P82" s="4">
        <v>510700</v>
      </c>
      <c r="Q82" s="4">
        <v>412900</v>
      </c>
      <c r="R82" s="5">
        <v>3.0000000000000001E-3</v>
      </c>
      <c r="S82" s="4">
        <v>939300</v>
      </c>
      <c r="T82" s="4">
        <f t="shared" si="13"/>
        <v>1269039.8999999999</v>
      </c>
      <c r="U82" s="4">
        <f t="shared" si="14"/>
        <v>780200</v>
      </c>
      <c r="V82" s="5">
        <v>1.3100000000000001E-2</v>
      </c>
    </row>
    <row r="83" spans="1:22" x14ac:dyDescent="0.2">
      <c r="A83" s="16" t="s">
        <v>199</v>
      </c>
      <c r="B83" s="4">
        <v>44900</v>
      </c>
      <c r="C83" s="4">
        <v>6400</v>
      </c>
      <c r="D83" s="4">
        <v>38500</v>
      </c>
      <c r="E83" s="4">
        <v>2624870000</v>
      </c>
      <c r="F83" s="4">
        <f t="shared" si="11"/>
        <v>-33667010000</v>
      </c>
      <c r="K83" s="24">
        <f t="shared" si="12"/>
        <v>7514100000</v>
      </c>
      <c r="L83" s="4">
        <v>1357</v>
      </c>
      <c r="M83" s="4">
        <v>1142</v>
      </c>
      <c r="N83" s="4">
        <v>180</v>
      </c>
      <c r="O83" s="4">
        <v>111</v>
      </c>
      <c r="P83" s="4">
        <v>1068400</v>
      </c>
      <c r="Q83" s="4">
        <v>747100</v>
      </c>
      <c r="R83" s="5">
        <v>1.78E-2</v>
      </c>
      <c r="S83" s="4">
        <v>1902100</v>
      </c>
      <c r="T83" s="4">
        <f t="shared" si="13"/>
        <v>1242357</v>
      </c>
      <c r="U83" s="4">
        <f t="shared" si="14"/>
        <v>780200</v>
      </c>
      <c r="V83" s="5">
        <v>2.8799999999999999E-2</v>
      </c>
    </row>
    <row r="84" spans="1:22" x14ac:dyDescent="0.2">
      <c r="A84" s="16" t="s">
        <v>193</v>
      </c>
      <c r="B84" s="4">
        <v>0</v>
      </c>
      <c r="C84" s="4">
        <v>1000</v>
      </c>
      <c r="D84" s="4">
        <v>-1000</v>
      </c>
      <c r="E84" s="4">
        <v>-68000000</v>
      </c>
      <c r="F84" s="4">
        <f t="shared" si="11"/>
        <v>-36291880000</v>
      </c>
      <c r="K84" s="24">
        <f t="shared" si="12"/>
        <v>7514100000</v>
      </c>
      <c r="L84" s="4">
        <v>506</v>
      </c>
      <c r="M84" s="4">
        <v>644</v>
      </c>
      <c r="N84" s="4">
        <v>40</v>
      </c>
      <c r="O84" s="4">
        <v>71</v>
      </c>
      <c r="P84" s="4">
        <v>378700</v>
      </c>
      <c r="Q84" s="4">
        <v>386800</v>
      </c>
      <c r="R84" s="5">
        <v>-1.4000000000000002E-3</v>
      </c>
      <c r="S84" s="4">
        <v>780200</v>
      </c>
      <c r="T84" s="4">
        <f t="shared" si="13"/>
        <v>1370467.8</v>
      </c>
      <c r="U84" s="4">
        <f t="shared" si="14"/>
        <v>925900</v>
      </c>
      <c r="V84" s="5">
        <v>1.18E-2</v>
      </c>
    </row>
    <row r="85" spans="1:22" x14ac:dyDescent="0.2">
      <c r="A85" s="16" t="s">
        <v>192</v>
      </c>
      <c r="B85" s="4">
        <v>0</v>
      </c>
      <c r="C85" s="4">
        <v>10100</v>
      </c>
      <c r="D85" s="4">
        <v>-10100</v>
      </c>
      <c r="E85" s="4">
        <v>-679080000</v>
      </c>
      <c r="F85" s="4">
        <f t="shared" si="11"/>
        <v>-36223880000</v>
      </c>
      <c r="K85" s="24">
        <f t="shared" si="12"/>
        <v>7514100000</v>
      </c>
      <c r="L85" s="4">
        <v>568</v>
      </c>
      <c r="M85" s="4">
        <v>640</v>
      </c>
      <c r="N85" s="4">
        <v>50</v>
      </c>
      <c r="O85" s="4">
        <v>44</v>
      </c>
      <c r="P85" s="4">
        <v>711800</v>
      </c>
      <c r="Q85" s="4">
        <v>314400</v>
      </c>
      <c r="R85" s="5">
        <v>1.2E-2</v>
      </c>
      <c r="S85" s="4">
        <v>1116300</v>
      </c>
      <c r="T85" s="4">
        <f t="shared" si="13"/>
        <v>1418450.1</v>
      </c>
      <c r="U85" s="4">
        <f t="shared" si="14"/>
        <v>925900</v>
      </c>
      <c r="V85" s="5">
        <v>1.6299999999999999E-2</v>
      </c>
    </row>
    <row r="86" spans="1:22" x14ac:dyDescent="0.2">
      <c r="A86" s="16" t="s">
        <v>191</v>
      </c>
      <c r="B86" s="4">
        <v>4600</v>
      </c>
      <c r="C86" s="4">
        <v>483600</v>
      </c>
      <c r="D86" s="4">
        <v>-479000</v>
      </c>
      <c r="E86" s="4">
        <v>-32183630000</v>
      </c>
      <c r="F86" s="4">
        <f t="shared" si="11"/>
        <v>-35544800000</v>
      </c>
      <c r="K86" s="24">
        <f t="shared" si="12"/>
        <v>7514100000</v>
      </c>
      <c r="L86" s="4">
        <v>408</v>
      </c>
      <c r="M86" s="4">
        <v>1079</v>
      </c>
      <c r="N86" s="4">
        <v>26</v>
      </c>
      <c r="O86" s="4">
        <v>125</v>
      </c>
      <c r="P86" s="4">
        <v>213200</v>
      </c>
      <c r="Q86" s="4">
        <v>881600</v>
      </c>
      <c r="R86" s="5">
        <v>-1.49E-2</v>
      </c>
      <c r="S86" s="4">
        <v>1305600</v>
      </c>
      <c r="T86" s="4">
        <f t="shared" si="13"/>
        <v>1580052.9</v>
      </c>
      <c r="U86" s="4">
        <f t="shared" si="14"/>
        <v>925900</v>
      </c>
      <c r="V86" s="5">
        <v>1.7600000000000001E-2</v>
      </c>
    </row>
    <row r="87" spans="1:22" x14ac:dyDescent="0.2">
      <c r="A87" s="16" t="s">
        <v>190</v>
      </c>
      <c r="B87" s="4">
        <v>100</v>
      </c>
      <c r="C87" s="4">
        <v>37300</v>
      </c>
      <c r="D87" s="4">
        <v>-37200</v>
      </c>
      <c r="E87" s="4">
        <v>-2523230000</v>
      </c>
      <c r="F87" s="4">
        <f t="shared" si="11"/>
        <v>-3361170000</v>
      </c>
      <c r="K87" s="24">
        <f t="shared" si="12"/>
        <v>7514100000</v>
      </c>
      <c r="L87" s="4">
        <v>358</v>
      </c>
      <c r="M87" s="4">
        <v>790</v>
      </c>
      <c r="N87" s="4">
        <v>50</v>
      </c>
      <c r="O87" s="4">
        <v>102</v>
      </c>
      <c r="P87" s="4">
        <v>279400</v>
      </c>
      <c r="Q87" s="4">
        <v>563100</v>
      </c>
      <c r="R87" s="5">
        <v>1.5E-3</v>
      </c>
      <c r="S87" s="4">
        <v>925900</v>
      </c>
      <c r="T87" s="4">
        <f t="shared" si="13"/>
        <v>1596402.9</v>
      </c>
      <c r="U87" s="4">
        <f t="shared" si="14"/>
        <v>954992</v>
      </c>
      <c r="V87" s="5">
        <v>1.47E-2</v>
      </c>
    </row>
    <row r="88" spans="1:22" x14ac:dyDescent="0.2">
      <c r="A88" s="16" t="s">
        <v>189</v>
      </c>
      <c r="B88" s="4">
        <v>600</v>
      </c>
      <c r="C88" s="4">
        <v>39700</v>
      </c>
      <c r="D88" s="4">
        <v>-39100</v>
      </c>
      <c r="E88" s="4">
        <v>-2646820000</v>
      </c>
      <c r="F88" s="4">
        <f t="shared" si="11"/>
        <v>-837940000</v>
      </c>
      <c r="K88" s="24">
        <f t="shared" si="12"/>
        <v>7514100000</v>
      </c>
      <c r="L88" s="4">
        <v>925</v>
      </c>
      <c r="M88" s="4">
        <v>1966</v>
      </c>
      <c r="N88" s="4">
        <v>85</v>
      </c>
      <c r="O88" s="4">
        <v>234</v>
      </c>
      <c r="P88" s="4">
        <v>541300</v>
      </c>
      <c r="Q88" s="4">
        <v>1433300</v>
      </c>
      <c r="R88" s="5">
        <v>-1.6200000000000003E-2</v>
      </c>
      <c r="S88" s="4">
        <v>1985600</v>
      </c>
      <c r="T88" s="4">
        <f t="shared" si="13"/>
        <v>1521803.7</v>
      </c>
      <c r="U88" s="4">
        <f t="shared" si="14"/>
        <v>954992</v>
      </c>
      <c r="V88" s="5">
        <v>3.6200000000000003E-2</v>
      </c>
    </row>
    <row r="89" spans="1:22" x14ac:dyDescent="0.2">
      <c r="A89" s="16" t="s">
        <v>188</v>
      </c>
      <c r="B89" s="4">
        <v>1300</v>
      </c>
      <c r="C89" s="4">
        <v>53400</v>
      </c>
      <c r="D89" s="4">
        <v>-52100</v>
      </c>
      <c r="E89" s="4">
        <v>-3591410000</v>
      </c>
      <c r="F89" s="4">
        <f t="shared" si="11"/>
        <v>1808880000</v>
      </c>
      <c r="K89" s="24">
        <f t="shared" si="12"/>
        <v>7514100000</v>
      </c>
      <c r="L89" s="4">
        <v>711</v>
      </c>
      <c r="M89" s="4">
        <v>801</v>
      </c>
      <c r="N89" s="4">
        <v>63</v>
      </c>
      <c r="O89" s="4">
        <v>74</v>
      </c>
      <c r="P89" s="4">
        <v>375100</v>
      </c>
      <c r="Q89" s="4">
        <v>536500</v>
      </c>
      <c r="R89" s="5">
        <v>5.8999999999999999E-3</v>
      </c>
      <c r="S89" s="4">
        <v>1030100</v>
      </c>
      <c r="T89" s="4">
        <f t="shared" si="13"/>
        <v>1510225.3</v>
      </c>
      <c r="U89" s="4">
        <f t="shared" si="14"/>
        <v>954992</v>
      </c>
      <c r="V89" s="5">
        <v>2.4399999999999998E-2</v>
      </c>
    </row>
    <row r="90" spans="1:22" x14ac:dyDescent="0.2">
      <c r="A90" s="16" t="s">
        <v>187</v>
      </c>
      <c r="B90" s="4">
        <v>54200</v>
      </c>
      <c r="C90" s="4">
        <v>8500</v>
      </c>
      <c r="D90" s="4">
        <v>45700</v>
      </c>
      <c r="E90" s="4">
        <v>3114930000</v>
      </c>
      <c r="F90" s="4">
        <f t="shared" si="11"/>
        <v>5400290000</v>
      </c>
      <c r="K90" s="24">
        <f t="shared" si="12"/>
        <v>7514100000</v>
      </c>
      <c r="L90" s="4">
        <v>803</v>
      </c>
      <c r="M90" s="4">
        <v>890</v>
      </c>
      <c r="N90" s="4">
        <v>94</v>
      </c>
      <c r="O90" s="4">
        <v>87</v>
      </c>
      <c r="P90" s="4">
        <v>566000</v>
      </c>
      <c r="Q90" s="4">
        <v>583700</v>
      </c>
      <c r="R90" s="5">
        <v>8.8999999999999999E-3</v>
      </c>
      <c r="S90" s="4">
        <v>1262200</v>
      </c>
      <c r="T90" s="4">
        <f t="shared" si="13"/>
        <v>1533052</v>
      </c>
      <c r="U90" s="4">
        <f t="shared" si="14"/>
        <v>954992</v>
      </c>
      <c r="V90" s="5">
        <v>2.4700000000000003E-2</v>
      </c>
    </row>
    <row r="91" spans="1:22" x14ac:dyDescent="0.2">
      <c r="A91" s="16" t="s">
        <v>186</v>
      </c>
      <c r="B91" s="4">
        <v>3600</v>
      </c>
      <c r="C91" s="4">
        <v>15600</v>
      </c>
      <c r="D91" s="4">
        <v>-12000</v>
      </c>
      <c r="E91" s="4">
        <v>-813660000</v>
      </c>
      <c r="F91" s="4">
        <f t="shared" ref="F91:F102" si="15">E91+F92</f>
        <v>2285360000</v>
      </c>
      <c r="K91" s="24">
        <f t="shared" ref="K91:K102" si="16">K92+J91</f>
        <v>7514100000</v>
      </c>
      <c r="L91" s="4">
        <v>536</v>
      </c>
      <c r="M91" s="4">
        <v>826</v>
      </c>
      <c r="N91" s="4">
        <v>62</v>
      </c>
      <c r="O91" s="4">
        <v>92</v>
      </c>
      <c r="P91" s="4">
        <v>352300</v>
      </c>
      <c r="Q91" s="4">
        <v>525000</v>
      </c>
      <c r="R91" s="5">
        <v>0</v>
      </c>
      <c r="S91" s="4">
        <v>954992</v>
      </c>
      <c r="T91" s="4">
        <f t="shared" si="13"/>
        <v>1625815.9</v>
      </c>
      <c r="U91" s="4">
        <f t="shared" ref="U91:U102" si="17">MIN(S92:S96)</f>
        <v>1427407</v>
      </c>
      <c r="V91" s="5">
        <v>1.47E-2</v>
      </c>
    </row>
    <row r="92" spans="1:22" x14ac:dyDescent="0.2">
      <c r="A92" s="16" t="s">
        <v>185</v>
      </c>
      <c r="B92" s="4">
        <v>28300</v>
      </c>
      <c r="C92" s="4">
        <v>14037</v>
      </c>
      <c r="D92" s="4">
        <v>14263</v>
      </c>
      <c r="E92" s="4">
        <v>952800000</v>
      </c>
      <c r="F92" s="4">
        <f t="shared" si="15"/>
        <v>3099020000</v>
      </c>
      <c r="K92" s="24">
        <f t="shared" si="16"/>
        <v>7514100000</v>
      </c>
      <c r="L92" s="4">
        <v>824</v>
      </c>
      <c r="M92" s="4">
        <v>861</v>
      </c>
      <c r="N92" s="4">
        <v>108</v>
      </c>
      <c r="O92" s="4">
        <v>83</v>
      </c>
      <c r="P92" s="4">
        <v>575900</v>
      </c>
      <c r="Q92" s="4">
        <v>591300</v>
      </c>
      <c r="R92" s="5">
        <v>3.04E-2</v>
      </c>
      <c r="S92" s="4">
        <v>1427407</v>
      </c>
      <c r="T92" s="4">
        <f t="shared" si="13"/>
        <v>1669988.4</v>
      </c>
      <c r="U92" s="4">
        <f t="shared" si="17"/>
        <v>1089400</v>
      </c>
      <c r="V92" s="5">
        <v>2.9500000000000002E-2</v>
      </c>
    </row>
    <row r="93" spans="1:22" x14ac:dyDescent="0.2">
      <c r="A93" s="16" t="s">
        <v>184</v>
      </c>
      <c r="B93" s="4">
        <v>300</v>
      </c>
      <c r="C93" s="4">
        <v>18600</v>
      </c>
      <c r="D93" s="4">
        <v>-18300</v>
      </c>
      <c r="E93" s="4">
        <v>-1236210000</v>
      </c>
      <c r="F93" s="4">
        <f t="shared" si="15"/>
        <v>2146220000</v>
      </c>
      <c r="K93" s="24">
        <f t="shared" si="16"/>
        <v>7514100000</v>
      </c>
      <c r="L93" s="4">
        <v>578</v>
      </c>
      <c r="M93" s="4">
        <v>1459</v>
      </c>
      <c r="N93" s="4">
        <v>56</v>
      </c>
      <c r="O93" s="4">
        <v>150</v>
      </c>
      <c r="P93" s="4">
        <v>368000</v>
      </c>
      <c r="Q93" s="4">
        <v>923300</v>
      </c>
      <c r="R93" s="5">
        <v>-2.3599999999999999E-2</v>
      </c>
      <c r="S93" s="4">
        <v>1635271</v>
      </c>
      <c r="T93" s="4">
        <f t="shared" si="13"/>
        <v>1673845.888888889</v>
      </c>
      <c r="U93" s="4">
        <f t="shared" si="17"/>
        <v>1089400</v>
      </c>
      <c r="V93" s="5">
        <v>4.0999999999999995E-2</v>
      </c>
    </row>
    <row r="94" spans="1:22" x14ac:dyDescent="0.2">
      <c r="A94" s="16" t="s">
        <v>183</v>
      </c>
      <c r="B94" s="4">
        <v>5200</v>
      </c>
      <c r="C94" s="4">
        <v>6800</v>
      </c>
      <c r="D94" s="4">
        <v>-1600</v>
      </c>
      <c r="E94" s="4">
        <v>-111790000</v>
      </c>
      <c r="F94" s="4">
        <f t="shared" si="15"/>
        <v>3382430000</v>
      </c>
      <c r="K94" s="24">
        <f t="shared" si="16"/>
        <v>7514100000</v>
      </c>
      <c r="L94" s="4">
        <v>801</v>
      </c>
      <c r="M94" s="4">
        <v>1651</v>
      </c>
      <c r="N94" s="4">
        <v>102</v>
      </c>
      <c r="O94" s="4">
        <v>177</v>
      </c>
      <c r="P94" s="4">
        <v>621600</v>
      </c>
      <c r="Q94" s="4">
        <v>1229200</v>
      </c>
      <c r="R94" s="5">
        <v>-2.0199999999999999E-2</v>
      </c>
      <c r="S94" s="4">
        <v>2061308</v>
      </c>
      <c r="T94" s="4">
        <f t="shared" si="13"/>
        <v>1625413.125</v>
      </c>
      <c r="U94" s="4">
        <f t="shared" si="17"/>
        <v>914316</v>
      </c>
      <c r="V94" s="5">
        <v>2.92E-2</v>
      </c>
    </row>
    <row r="95" spans="1:22" x14ac:dyDescent="0.2">
      <c r="A95" s="16" t="s">
        <v>182</v>
      </c>
      <c r="B95" s="4">
        <v>100</v>
      </c>
      <c r="C95" s="4">
        <v>30200</v>
      </c>
      <c r="D95" s="4">
        <v>-30100</v>
      </c>
      <c r="E95" s="4">
        <v>-2031160000</v>
      </c>
      <c r="F95" s="4">
        <f t="shared" si="15"/>
        <v>3494220000</v>
      </c>
      <c r="K95" s="24">
        <f t="shared" si="16"/>
        <v>7514100000</v>
      </c>
      <c r="L95" s="43">
        <v>827</v>
      </c>
      <c r="M95" s="43">
        <v>1241</v>
      </c>
      <c r="N95" s="43">
        <v>95</v>
      </c>
      <c r="O95" s="43">
        <v>149</v>
      </c>
      <c r="P95" s="43">
        <v>579100</v>
      </c>
      <c r="Q95" s="43">
        <v>876000</v>
      </c>
      <c r="R95" s="44">
        <v>1.9299999999999998E-2</v>
      </c>
      <c r="S95" s="4">
        <v>1596123</v>
      </c>
      <c r="T95" s="4">
        <f t="shared" si="13"/>
        <v>1629597.4285714286</v>
      </c>
      <c r="U95" s="4">
        <f t="shared" si="17"/>
        <v>914316</v>
      </c>
      <c r="V95" s="5">
        <v>2.8999999999999998E-2</v>
      </c>
    </row>
    <row r="96" spans="1:22" x14ac:dyDescent="0.2">
      <c r="A96" s="16" t="s">
        <v>177</v>
      </c>
      <c r="B96" s="4">
        <v>21200</v>
      </c>
      <c r="C96" s="4">
        <v>32900</v>
      </c>
      <c r="D96" s="4">
        <v>-11700</v>
      </c>
      <c r="E96" s="4">
        <v>-818480000</v>
      </c>
      <c r="F96" s="4">
        <f t="shared" si="15"/>
        <v>5525380000</v>
      </c>
      <c r="K96" s="24">
        <f t="shared" si="16"/>
        <v>7514100000</v>
      </c>
      <c r="L96" s="4">
        <v>1223</v>
      </c>
      <c r="M96" s="4">
        <v>2620</v>
      </c>
      <c r="N96" s="4">
        <v>132</v>
      </c>
      <c r="O96" s="4">
        <v>320</v>
      </c>
      <c r="P96" s="4">
        <v>975200</v>
      </c>
      <c r="Q96" s="4">
        <v>1928900</v>
      </c>
      <c r="R96" s="5">
        <v>-0.03</v>
      </c>
      <c r="S96" s="4">
        <v>2921628</v>
      </c>
      <c r="T96" s="4">
        <f t="shared" si="13"/>
        <v>1414259</v>
      </c>
      <c r="U96" s="4">
        <f t="shared" si="17"/>
        <v>914316</v>
      </c>
      <c r="V96" s="5">
        <v>4.4299999999999999E-2</v>
      </c>
    </row>
    <row r="97" spans="1:22" x14ac:dyDescent="0.2">
      <c r="A97" s="16" t="s">
        <v>175</v>
      </c>
      <c r="B97" s="4">
        <v>4000</v>
      </c>
      <c r="C97" s="4">
        <v>7933</v>
      </c>
      <c r="D97" s="4">
        <v>-3933</v>
      </c>
      <c r="E97" s="4">
        <v>-268330000</v>
      </c>
      <c r="F97" s="4">
        <f t="shared" si="15"/>
        <v>6343860000</v>
      </c>
      <c r="K97" s="24">
        <f t="shared" si="16"/>
        <v>7514100000</v>
      </c>
      <c r="L97" s="4">
        <v>699</v>
      </c>
      <c r="M97" s="4">
        <v>831</v>
      </c>
      <c r="N97" s="4">
        <v>74</v>
      </c>
      <c r="O97" s="4">
        <v>113</v>
      </c>
      <c r="P97" s="4">
        <v>485500</v>
      </c>
      <c r="Q97" s="4">
        <v>603800</v>
      </c>
      <c r="R97" s="5">
        <v>-1.4000000000000002E-3</v>
      </c>
      <c r="S97" s="4">
        <v>1089400</v>
      </c>
      <c r="T97" s="4">
        <f t="shared" ref="T97:T102" si="18">AVERAGE(S98:S107)</f>
        <v>1479230.8</v>
      </c>
      <c r="U97" s="4">
        <f t="shared" si="17"/>
        <v>914316</v>
      </c>
      <c r="V97" s="5">
        <v>2.6800000000000001E-2</v>
      </c>
    </row>
    <row r="98" spans="1:22" x14ac:dyDescent="0.2">
      <c r="A98" s="16" t="s">
        <v>174</v>
      </c>
      <c r="B98" s="4">
        <v>0</v>
      </c>
      <c r="C98" s="4">
        <v>11200</v>
      </c>
      <c r="D98" s="4">
        <v>-11200</v>
      </c>
      <c r="E98" s="4">
        <v>-777340000</v>
      </c>
      <c r="F98" s="4">
        <f t="shared" si="15"/>
        <v>6612190000</v>
      </c>
      <c r="K98" s="24">
        <f t="shared" si="16"/>
        <v>7514100000</v>
      </c>
      <c r="L98" s="43">
        <v>525</v>
      </c>
      <c r="M98" s="43">
        <v>1155</v>
      </c>
      <c r="N98" s="43">
        <v>63</v>
      </c>
      <c r="O98" s="43">
        <v>134</v>
      </c>
      <c r="P98" s="43">
        <v>403100</v>
      </c>
      <c r="Q98" s="43">
        <v>803700</v>
      </c>
      <c r="R98" s="44">
        <v>-1.4000000000000002E-3</v>
      </c>
      <c r="S98" s="4">
        <v>1239608</v>
      </c>
      <c r="T98" s="4">
        <f t="shared" si="18"/>
        <v>1539136.5</v>
      </c>
      <c r="U98" s="4">
        <f t="shared" si="17"/>
        <v>914316</v>
      </c>
      <c r="V98" s="5">
        <v>2.2599999999999999E-2</v>
      </c>
    </row>
    <row r="99" spans="1:22" x14ac:dyDescent="0.2">
      <c r="A99" s="16" t="s">
        <v>164</v>
      </c>
      <c r="B99" s="4">
        <v>200</v>
      </c>
      <c r="C99" s="4">
        <v>169</v>
      </c>
      <c r="D99" s="4">
        <v>31</v>
      </c>
      <c r="E99" s="4">
        <v>2130000</v>
      </c>
      <c r="F99" s="4">
        <f t="shared" si="15"/>
        <v>7389530000</v>
      </c>
      <c r="K99" s="24">
        <f t="shared" si="16"/>
        <v>7514100000</v>
      </c>
      <c r="L99" s="4">
        <v>472</v>
      </c>
      <c r="M99" s="4">
        <v>746</v>
      </c>
      <c r="N99" s="4">
        <v>65</v>
      </c>
      <c r="O99" s="4">
        <v>84</v>
      </c>
      <c r="P99" s="4">
        <v>359400</v>
      </c>
      <c r="Q99" s="4">
        <v>494400</v>
      </c>
      <c r="R99" s="5">
        <v>0</v>
      </c>
      <c r="S99" s="4">
        <v>914316</v>
      </c>
      <c r="T99" s="4">
        <f t="shared" si="18"/>
        <v>1747410</v>
      </c>
      <c r="U99" s="4">
        <f t="shared" si="17"/>
        <v>1490467</v>
      </c>
      <c r="V99" s="5">
        <v>1.5600000000000001E-2</v>
      </c>
    </row>
    <row r="100" spans="1:22" x14ac:dyDescent="0.2">
      <c r="A100" s="16" t="s">
        <v>156</v>
      </c>
      <c r="B100" s="4">
        <v>153400</v>
      </c>
      <c r="C100" s="4">
        <v>12903</v>
      </c>
      <c r="D100" s="4">
        <v>140497</v>
      </c>
      <c r="E100" s="4">
        <v>9913970000</v>
      </c>
      <c r="F100" s="4">
        <f t="shared" si="15"/>
        <v>7387400000</v>
      </c>
      <c r="K100" s="24">
        <f t="shared" si="16"/>
        <v>7514100000</v>
      </c>
      <c r="L100" s="4">
        <v>713</v>
      </c>
      <c r="M100" s="4">
        <v>1376</v>
      </c>
      <c r="N100" s="4">
        <v>81</v>
      </c>
      <c r="O100" s="4">
        <v>137</v>
      </c>
      <c r="P100" s="4">
        <v>499000</v>
      </c>
      <c r="Q100" s="4">
        <v>978800</v>
      </c>
      <c r="R100" s="5">
        <v>-1.3999999999999999E-2</v>
      </c>
      <c r="S100" s="4">
        <v>1490467</v>
      </c>
      <c r="T100" s="4">
        <f t="shared" si="18"/>
        <v>1875881.5</v>
      </c>
      <c r="U100" s="4">
        <f t="shared" si="17"/>
        <v>1869132</v>
      </c>
      <c r="V100" s="5">
        <v>2.3799999999999998E-2</v>
      </c>
    </row>
    <row r="101" spans="1:22" x14ac:dyDescent="0.2">
      <c r="A101" s="16" t="s">
        <v>155</v>
      </c>
      <c r="B101" s="4">
        <v>11200</v>
      </c>
      <c r="C101" s="4">
        <v>12700</v>
      </c>
      <c r="D101" s="4">
        <v>-1500</v>
      </c>
      <c r="E101" s="4">
        <v>-97830000</v>
      </c>
      <c r="F101" s="4">
        <f t="shared" si="15"/>
        <v>-2526570000</v>
      </c>
      <c r="K101" s="24">
        <f t="shared" si="16"/>
        <v>7514100000</v>
      </c>
      <c r="L101" s="4">
        <v>1527</v>
      </c>
      <c r="M101" s="4">
        <v>1087</v>
      </c>
      <c r="N101" s="4">
        <v>169</v>
      </c>
      <c r="O101" s="4">
        <v>104</v>
      </c>
      <c r="P101" s="4">
        <v>1064000</v>
      </c>
      <c r="Q101" s="4">
        <v>687600</v>
      </c>
      <c r="R101" s="5">
        <v>4.8799999999999996E-2</v>
      </c>
      <c r="S101" s="4">
        <v>1882631</v>
      </c>
      <c r="T101" s="4">
        <f t="shared" si="18"/>
        <v>1869132</v>
      </c>
      <c r="U101" s="4">
        <f t="shared" si="17"/>
        <v>1869132</v>
      </c>
      <c r="V101" s="5">
        <v>5.45E-2</v>
      </c>
    </row>
    <row r="102" spans="1:22" x14ac:dyDescent="0.2">
      <c r="A102" s="16" t="s">
        <v>154</v>
      </c>
      <c r="B102" s="4">
        <v>9100</v>
      </c>
      <c r="C102" s="4">
        <v>44400</v>
      </c>
      <c r="D102" s="4">
        <v>-35300</v>
      </c>
      <c r="E102" s="4">
        <v>-2428740000</v>
      </c>
      <c r="F102" s="4">
        <f t="shared" si="15"/>
        <v>-2428740000</v>
      </c>
      <c r="G102" s="4">
        <v>110000</v>
      </c>
      <c r="H102" s="4">
        <v>0</v>
      </c>
      <c r="I102" s="4">
        <v>110000</v>
      </c>
      <c r="J102" s="4">
        <v>7514100000</v>
      </c>
      <c r="K102" s="24">
        <f t="shared" si="16"/>
        <v>7514100000</v>
      </c>
      <c r="L102" s="4">
        <v>981</v>
      </c>
      <c r="M102" s="4">
        <v>1302</v>
      </c>
      <c r="N102" s="4">
        <v>114</v>
      </c>
      <c r="O102" s="4">
        <v>180</v>
      </c>
      <c r="P102" s="4">
        <v>721400</v>
      </c>
      <c r="Q102" s="4">
        <v>1027800</v>
      </c>
      <c r="R102" s="5">
        <v>-1.5900000000000001E-2</v>
      </c>
      <c r="S102" s="4">
        <v>1869132</v>
      </c>
      <c r="T102" s="4" t="e">
        <f t="shared" si="18"/>
        <v>#DIV/0!</v>
      </c>
      <c r="U102" s="4">
        <f t="shared" si="17"/>
        <v>0</v>
      </c>
      <c r="V102" s="5">
        <v>3.7200000000000004E-2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BAE0-65C7-144E-AEDD-3461FAF8882C}">
  <sheetPr codeName="Sheet73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3" customWidth="true" width="15.33203125"/>
    <col min="4" max="4" customWidth="true" width="14.6640625"/>
    <col min="5" max="5" customWidth="true" width="16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397">
        <v>344</v>
      </c>
      <c r="B3" t="n" s="3398">
        <v>0.0</v>
      </c>
      <c r="C3" t="n" s="3399">
        <v>300.0</v>
      </c>
      <c r="D3" t="n" s="3400">
        <v>-300.0</v>
      </c>
      <c r="E3" t="n" s="3401">
        <v>-1.306E7</v>
      </c>
      <c r="G3" t="n" s="3387">
        <v>0.0</v>
      </c>
      <c r="H3" t="n" s="3388">
        <v>0.0</v>
      </c>
      <c r="I3" t="n" s="3389">
        <v>0.0</v>
      </c>
      <c r="J3" t="n" s="3390">
        <v>0.0</v>
      </c>
      <c r="L3" t="n" s="3391">
        <v>24.0</v>
      </c>
      <c r="M3" t="n" s="3392">
        <v>5.0</v>
      </c>
      <c r="N3" t="n" s="3393">
        <v>1.0</v>
      </c>
      <c r="O3" t="n" s="3394">
        <v>0.0</v>
      </c>
      <c r="P3" t="n" s="3395">
        <v>8900.0</v>
      </c>
      <c r="Q3" t="n" s="3396">
        <v>600.0</v>
      </c>
      <c r="R3" t="n" s="3385">
        <v>0.0128</v>
      </c>
      <c r="S3" t="n" s="3384">
        <v>9500.0</v>
      </c>
      <c r="V3" t="n" s="3386">
        <v>0.0183</v>
      </c>
    </row>
    <row r="4">
      <c r="G4" t="n" s="1320">
        <v>0.0</v>
      </c>
      <c r="H4" t="n" s="1321">
        <v>0.0</v>
      </c>
      <c r="I4" t="n" s="1322">
        <v>0.0</v>
      </c>
      <c r="J4" t="n" s="1323">
        <v>0.0</v>
      </c>
      <c r="L4" t="n" s="1324">
        <v>12.0</v>
      </c>
      <c r="M4" t="n" s="1325">
        <v>3.0</v>
      </c>
      <c r="N4" t="n" s="1326">
        <v>0.0</v>
      </c>
      <c r="O4" t="n" s="1327">
        <v>0.0</v>
      </c>
      <c r="P4" t="n" s="1328">
        <v>2200.0</v>
      </c>
      <c r="Q4" t="n" s="1329">
        <v>1000.0</v>
      </c>
      <c r="R4" t="n" s="1318">
        <v>0.0059</v>
      </c>
      <c r="S4" t="n" s="1317">
        <v>3200.0</v>
      </c>
      <c r="V4" t="n" s="1319">
        <v>0.0229</v>
      </c>
    </row>
    <row r="5" spans="1:22" x14ac:dyDescent="0.2">
      <c r="A5" s="16" t="s">
        <v>342</v>
      </c>
      <c r="B5" s="4">
        <v>0</v>
      </c>
      <c r="C5" s="4">
        <v>100</v>
      </c>
      <c r="D5" s="4">
        <v>-100</v>
      </c>
      <c r="E5" s="4">
        <v>-4330000</v>
      </c>
      <c r="F5" s="4">
        <f t="shared" ref="F5:F46" si="0">E5+F6</f>
        <v>-187232606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0</v>
      </c>
      <c r="L5" s="4">
        <v>12</v>
      </c>
      <c r="M5" s="4">
        <v>10</v>
      </c>
      <c r="N5" s="4">
        <v>0</v>
      </c>
      <c r="O5" s="4">
        <v>1</v>
      </c>
      <c r="P5" s="4">
        <v>1600</v>
      </c>
      <c r="Q5" s="4">
        <v>5600</v>
      </c>
      <c r="R5" s="5">
        <v>0</v>
      </c>
      <c r="S5" s="4">
        <v>7900</v>
      </c>
      <c r="T5" s="4">
        <f t="shared" ref="T5:T73" si="2">AVERAGE(S6:S15)</f>
        <v>12370</v>
      </c>
      <c r="U5" s="4">
        <f t="shared" ref="U5:U46" si="3">MIN(S6:S10)</f>
        <v>4300</v>
      </c>
      <c r="V5" s="5">
        <v>1.4999999999999999E-2</v>
      </c>
    </row>
    <row r="6" spans="1:22" x14ac:dyDescent="0.2">
      <c r="A6" s="16" t="s">
        <v>341</v>
      </c>
      <c r="B6" s="4">
        <v>0</v>
      </c>
      <c r="C6" s="4">
        <v>2500</v>
      </c>
      <c r="D6" s="4">
        <v>-2500</v>
      </c>
      <c r="E6" s="4">
        <v>-107240000</v>
      </c>
      <c r="F6" s="4">
        <f t="shared" si="0"/>
        <v>-182902606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0</v>
      </c>
      <c r="L6" s="4">
        <v>10</v>
      </c>
      <c r="M6" s="4">
        <v>14</v>
      </c>
      <c r="N6" s="4">
        <v>1</v>
      </c>
      <c r="O6" s="4">
        <v>1</v>
      </c>
      <c r="P6" s="4">
        <v>15500</v>
      </c>
      <c r="Q6" s="4">
        <v>5500</v>
      </c>
      <c r="R6" s="5">
        <v>4.6999999999999993E-3</v>
      </c>
      <c r="S6" s="4">
        <v>21000</v>
      </c>
      <c r="T6" s="4">
        <f t="shared" si="2"/>
        <v>11420</v>
      </c>
      <c r="U6" s="4">
        <f t="shared" si="3"/>
        <v>4300</v>
      </c>
      <c r="V6" s="5">
        <v>1.8700000000000001E-2</v>
      </c>
    </row>
    <row r="7" spans="1:22" x14ac:dyDescent="0.2">
      <c r="A7" s="16" t="s">
        <v>340</v>
      </c>
      <c r="B7" s="4">
        <v>0</v>
      </c>
      <c r="C7" s="4">
        <v>800</v>
      </c>
      <c r="D7" s="4">
        <v>-800</v>
      </c>
      <c r="E7" s="4">
        <v>-34320000</v>
      </c>
      <c r="F7" s="4">
        <f t="shared" si="0"/>
        <v>-75662606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0</v>
      </c>
      <c r="L7" s="4">
        <v>10</v>
      </c>
      <c r="M7" s="4">
        <v>13</v>
      </c>
      <c r="N7" s="4">
        <v>1</v>
      </c>
      <c r="O7" s="4">
        <v>1</v>
      </c>
      <c r="P7" s="4">
        <v>6100</v>
      </c>
      <c r="Q7" s="4">
        <v>6300</v>
      </c>
      <c r="R7" s="5">
        <v>-1.0500000000000001E-2</v>
      </c>
      <c r="S7" s="4">
        <v>12400</v>
      </c>
      <c r="T7" s="4">
        <f t="shared" si="2"/>
        <v>10690</v>
      </c>
      <c r="U7" s="4">
        <f t="shared" si="3"/>
        <v>4300</v>
      </c>
      <c r="V7" s="5">
        <v>2.63E-2</v>
      </c>
    </row>
    <row r="8" spans="1:22" x14ac:dyDescent="0.2">
      <c r="F8" s="4">
        <f t="shared" si="0"/>
        <v>-41342606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0</v>
      </c>
      <c r="L8" s="4">
        <v>16</v>
      </c>
      <c r="M8" s="4">
        <v>28</v>
      </c>
      <c r="N8" s="4">
        <v>0</v>
      </c>
      <c r="O8" s="4">
        <v>1</v>
      </c>
      <c r="P8" s="4">
        <v>3200</v>
      </c>
      <c r="Q8" s="4">
        <v>13600</v>
      </c>
      <c r="R8" s="5">
        <v>-1.04E-2</v>
      </c>
      <c r="S8" s="4">
        <v>16800</v>
      </c>
      <c r="T8" s="4">
        <f t="shared" si="2"/>
        <v>10280</v>
      </c>
      <c r="U8" s="4">
        <f t="shared" si="3"/>
        <v>4300</v>
      </c>
      <c r="V8" s="5">
        <v>2.63E-2</v>
      </c>
    </row>
    <row r="9" spans="1:22" x14ac:dyDescent="0.2">
      <c r="F9" s="4">
        <f t="shared" si="0"/>
        <v>-41342606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0</v>
      </c>
      <c r="L9" s="4">
        <v>12</v>
      </c>
      <c r="M9" s="4">
        <v>24</v>
      </c>
      <c r="N9" s="4">
        <v>0</v>
      </c>
      <c r="O9" s="4">
        <v>1</v>
      </c>
      <c r="P9" s="4">
        <v>2000</v>
      </c>
      <c r="Q9" s="4">
        <v>13200</v>
      </c>
      <c r="R9" s="5">
        <v>-2.2000000000000001E-3</v>
      </c>
      <c r="S9" s="4">
        <v>15200</v>
      </c>
      <c r="T9" s="4">
        <f t="shared" si="2"/>
        <v>9620</v>
      </c>
      <c r="U9" s="4">
        <f t="shared" si="3"/>
        <v>4300</v>
      </c>
      <c r="V9" s="5">
        <v>6.8999999999999999E-3</v>
      </c>
    </row>
    <row r="10" spans="1:22" x14ac:dyDescent="0.2">
      <c r="F10" s="4">
        <f t="shared" si="0"/>
        <v>-41342606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0</v>
      </c>
      <c r="L10" s="4">
        <v>10</v>
      </c>
      <c r="M10" s="4">
        <v>5</v>
      </c>
      <c r="N10" s="4">
        <v>0</v>
      </c>
      <c r="O10" s="4">
        <v>0</v>
      </c>
      <c r="P10" s="4">
        <v>3600</v>
      </c>
      <c r="Q10" s="4">
        <v>700</v>
      </c>
      <c r="R10" s="5">
        <v>-2.2000000000000001E-3</v>
      </c>
      <c r="S10" s="4">
        <v>4300</v>
      </c>
      <c r="T10" s="4">
        <f t="shared" si="2"/>
        <v>10190</v>
      </c>
      <c r="U10" s="4">
        <f t="shared" si="3"/>
        <v>4800</v>
      </c>
      <c r="V10" s="5">
        <v>5.6999999999999993E-3</v>
      </c>
    </row>
    <row r="11" spans="1:22" x14ac:dyDescent="0.2">
      <c r="F11" s="4">
        <f t="shared" si="0"/>
        <v>-41342606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0</v>
      </c>
      <c r="L11" s="4">
        <v>15</v>
      </c>
      <c r="M11" s="4">
        <v>10</v>
      </c>
      <c r="N11" s="4">
        <v>0</v>
      </c>
      <c r="O11" s="4">
        <v>0</v>
      </c>
      <c r="P11" s="4">
        <v>2600</v>
      </c>
      <c r="Q11" s="4">
        <v>2200</v>
      </c>
      <c r="R11" s="5">
        <v>2.3E-3</v>
      </c>
      <c r="S11" s="4">
        <v>4800</v>
      </c>
      <c r="T11" s="4">
        <f t="shared" si="2"/>
        <v>11880</v>
      </c>
      <c r="U11" s="4">
        <f t="shared" si="3"/>
        <v>8200</v>
      </c>
      <c r="V11" s="5">
        <v>8.0000000000000002E-3</v>
      </c>
    </row>
    <row r="12" spans="1:22" x14ac:dyDescent="0.2">
      <c r="A12" s="16" t="s">
        <v>335</v>
      </c>
      <c r="B12" s="4">
        <v>0</v>
      </c>
      <c r="C12" s="4">
        <v>1000</v>
      </c>
      <c r="D12" s="4">
        <v>-1000</v>
      </c>
      <c r="E12" s="4">
        <v>-43800000</v>
      </c>
      <c r="F12" s="4">
        <f t="shared" si="0"/>
        <v>-41342606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0</v>
      </c>
      <c r="L12" s="4">
        <v>15</v>
      </c>
      <c r="M12" s="4">
        <v>17</v>
      </c>
      <c r="N12" s="4">
        <v>0</v>
      </c>
      <c r="O12" s="4">
        <v>0</v>
      </c>
      <c r="P12" s="4">
        <v>3700</v>
      </c>
      <c r="Q12" s="4">
        <v>5500</v>
      </c>
      <c r="R12" s="5">
        <v>4.5999999999999999E-3</v>
      </c>
      <c r="S12" s="4">
        <v>9200</v>
      </c>
      <c r="T12" s="4">
        <f t="shared" si="2"/>
        <v>12800</v>
      </c>
      <c r="U12" s="4">
        <f t="shared" si="3"/>
        <v>5100</v>
      </c>
      <c r="V12" s="5">
        <v>6.8999999999999999E-3</v>
      </c>
    </row>
    <row r="13" spans="1:22" x14ac:dyDescent="0.2">
      <c r="A13" s="16" t="s">
        <v>333</v>
      </c>
      <c r="B13" s="4">
        <v>800</v>
      </c>
      <c r="C13" s="4">
        <v>0</v>
      </c>
      <c r="D13" s="4">
        <v>800</v>
      </c>
      <c r="E13" s="4">
        <v>34890000</v>
      </c>
      <c r="F13" s="4">
        <f t="shared" si="0"/>
        <v>2457394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0</v>
      </c>
      <c r="L13" s="4">
        <v>24</v>
      </c>
      <c r="M13" s="4">
        <v>9</v>
      </c>
      <c r="N13" s="4">
        <v>0</v>
      </c>
      <c r="O13" s="4">
        <v>0</v>
      </c>
      <c r="P13" s="4">
        <v>8900</v>
      </c>
      <c r="Q13" s="4">
        <v>3200</v>
      </c>
      <c r="R13" s="5">
        <v>5.7999999999999996E-3</v>
      </c>
      <c r="S13" s="4">
        <v>12400</v>
      </c>
      <c r="T13" s="4">
        <f t="shared" si="2"/>
        <v>14500</v>
      </c>
      <c r="U13" s="4">
        <f t="shared" si="3"/>
        <v>5100</v>
      </c>
      <c r="V13" s="5">
        <v>8.1000000000000013E-3</v>
      </c>
    </row>
    <row r="14" spans="1:22" x14ac:dyDescent="0.2">
      <c r="F14" s="4">
        <f t="shared" si="0"/>
        <v>-32432606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0</v>
      </c>
      <c r="L14" s="4">
        <v>20</v>
      </c>
      <c r="M14" s="4">
        <v>32</v>
      </c>
      <c r="N14" s="4">
        <v>0</v>
      </c>
      <c r="O14" s="4">
        <v>0</v>
      </c>
      <c r="P14" s="4">
        <v>4700</v>
      </c>
      <c r="Q14" s="4">
        <v>14600</v>
      </c>
      <c r="R14" s="5">
        <v>1.1999999999999999E-3</v>
      </c>
      <c r="S14" s="4">
        <v>19400</v>
      </c>
      <c r="T14" s="4">
        <f t="shared" si="2"/>
        <v>17040</v>
      </c>
      <c r="U14" s="4">
        <f t="shared" si="3"/>
        <v>5100</v>
      </c>
      <c r="V14" s="5">
        <v>1.3899999999999999E-2</v>
      </c>
    </row>
    <row r="15" spans="1:22" x14ac:dyDescent="0.2">
      <c r="F15" s="4">
        <f t="shared" si="0"/>
        <v>-32432606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0</v>
      </c>
      <c r="L15" s="4">
        <v>27</v>
      </c>
      <c r="M15" s="4">
        <v>6</v>
      </c>
      <c r="N15" s="4">
        <v>0</v>
      </c>
      <c r="O15" s="4">
        <v>0</v>
      </c>
      <c r="P15" s="4">
        <v>7300</v>
      </c>
      <c r="Q15" s="4">
        <v>700</v>
      </c>
      <c r="R15" s="5">
        <v>4.6999999999999993E-3</v>
      </c>
      <c r="S15" s="4">
        <v>8200</v>
      </c>
      <c r="T15" s="4">
        <f t="shared" si="2"/>
        <v>19060</v>
      </c>
      <c r="U15" s="4">
        <f t="shared" si="3"/>
        <v>5100</v>
      </c>
      <c r="V15" s="5">
        <v>9.300000000000001E-3</v>
      </c>
    </row>
    <row r="16" spans="1:22" x14ac:dyDescent="0.2">
      <c r="A16" s="16" t="s">
        <v>330</v>
      </c>
      <c r="B16" s="4">
        <v>200</v>
      </c>
      <c r="C16" s="4">
        <v>100</v>
      </c>
      <c r="D16" s="4">
        <v>100</v>
      </c>
      <c r="E16" s="4">
        <v>4296000</v>
      </c>
      <c r="F16" s="4">
        <f t="shared" si="0"/>
        <v>-32432606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0</v>
      </c>
      <c r="L16" s="4">
        <v>17</v>
      </c>
      <c r="M16" s="4">
        <v>11</v>
      </c>
      <c r="N16" s="4">
        <v>0</v>
      </c>
      <c r="O16" s="4">
        <v>0</v>
      </c>
      <c r="P16" s="4">
        <v>5300</v>
      </c>
      <c r="Q16" s="4">
        <v>6000</v>
      </c>
      <c r="R16" s="5">
        <v>2.3999999999999998E-3</v>
      </c>
      <c r="S16" s="4">
        <v>11500</v>
      </c>
      <c r="T16" s="4">
        <f t="shared" si="2"/>
        <v>24890</v>
      </c>
      <c r="U16" s="4">
        <f t="shared" si="3"/>
        <v>5100</v>
      </c>
      <c r="V16" s="5">
        <v>6.9999999999999993E-3</v>
      </c>
    </row>
    <row r="17" spans="1:22" x14ac:dyDescent="0.2">
      <c r="F17" s="4">
        <f t="shared" si="0"/>
        <v>-36728606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0</v>
      </c>
      <c r="L17" s="4">
        <v>11</v>
      </c>
      <c r="M17" s="4">
        <v>5</v>
      </c>
      <c r="N17" s="4">
        <v>0</v>
      </c>
      <c r="O17" s="4">
        <v>0</v>
      </c>
      <c r="P17" s="4">
        <v>2000</v>
      </c>
      <c r="Q17" s="4">
        <v>3100</v>
      </c>
      <c r="R17" s="5">
        <v>0</v>
      </c>
      <c r="S17" s="4">
        <v>5100</v>
      </c>
      <c r="T17" s="4">
        <f t="shared" si="2"/>
        <v>25770</v>
      </c>
      <c r="U17" s="4">
        <f t="shared" si="3"/>
        <v>8600</v>
      </c>
      <c r="V17" s="5">
        <v>1.1599999999999999E-2</v>
      </c>
    </row>
    <row r="18" spans="1:22" x14ac:dyDescent="0.2">
      <c r="F18" s="4">
        <f t="shared" si="0"/>
        <v>-36728606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0</v>
      </c>
      <c r="L18" s="4">
        <v>23</v>
      </c>
      <c r="M18" s="4">
        <v>12</v>
      </c>
      <c r="N18" s="4">
        <v>0</v>
      </c>
      <c r="O18" s="4">
        <v>0</v>
      </c>
      <c r="P18" s="4">
        <v>7000</v>
      </c>
      <c r="Q18" s="4">
        <v>4600</v>
      </c>
      <c r="R18" s="5">
        <v>1.06E-2</v>
      </c>
      <c r="S18" s="4">
        <v>12700</v>
      </c>
      <c r="T18" s="4">
        <f t="shared" si="2"/>
        <v>28790</v>
      </c>
      <c r="U18" s="4">
        <f t="shared" si="3"/>
        <v>8600</v>
      </c>
      <c r="V18" s="5">
        <v>1.5100000000000001E-2</v>
      </c>
    </row>
    <row r="19" spans="1:22" x14ac:dyDescent="0.2">
      <c r="F19" s="4">
        <f t="shared" si="0"/>
        <v>-36728606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0</v>
      </c>
      <c r="L19" s="4">
        <v>3</v>
      </c>
      <c r="M19" s="4">
        <v>16</v>
      </c>
      <c r="N19" s="4">
        <v>0</v>
      </c>
      <c r="O19" s="4">
        <v>0</v>
      </c>
      <c r="P19" s="4">
        <v>300</v>
      </c>
      <c r="Q19" s="4">
        <v>7500</v>
      </c>
      <c r="R19" s="5">
        <v>-9.3999999999999986E-3</v>
      </c>
      <c r="S19" s="4">
        <v>8600</v>
      </c>
      <c r="T19" s="4">
        <f t="shared" si="2"/>
        <v>35850</v>
      </c>
      <c r="U19" s="4">
        <f t="shared" si="3"/>
        <v>10000</v>
      </c>
      <c r="V19" s="5">
        <v>2.3099999999999999E-2</v>
      </c>
    </row>
    <row r="20" spans="1:22" x14ac:dyDescent="0.2">
      <c r="F20" s="4">
        <f t="shared" si="0"/>
        <v>-36728606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0</v>
      </c>
      <c r="L20" s="4">
        <v>21</v>
      </c>
      <c r="M20" s="4">
        <v>24</v>
      </c>
      <c r="N20" s="4">
        <v>0</v>
      </c>
      <c r="O20" s="4">
        <v>0</v>
      </c>
      <c r="P20" s="4">
        <v>3500</v>
      </c>
      <c r="Q20" s="4">
        <v>6000</v>
      </c>
      <c r="R20" s="5">
        <v>0</v>
      </c>
      <c r="S20" s="4">
        <v>10000</v>
      </c>
      <c r="T20" s="4">
        <f t="shared" si="2"/>
        <v>46590</v>
      </c>
      <c r="U20" s="4">
        <f t="shared" si="3"/>
        <v>18400</v>
      </c>
      <c r="V20" s="5">
        <v>2.7400000000000001E-2</v>
      </c>
    </row>
    <row r="21" spans="1:22" x14ac:dyDescent="0.2">
      <c r="A21" s="16" t="s">
        <v>325</v>
      </c>
      <c r="B21" s="4">
        <v>0</v>
      </c>
      <c r="C21" s="4">
        <v>600</v>
      </c>
      <c r="D21" s="4">
        <v>-600</v>
      </c>
      <c r="E21" s="4">
        <v>-25770000</v>
      </c>
      <c r="F21" s="4">
        <f t="shared" si="0"/>
        <v>-36728606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0</v>
      </c>
      <c r="L21" s="4">
        <v>38</v>
      </c>
      <c r="M21" s="4">
        <v>27</v>
      </c>
      <c r="N21" s="4">
        <v>0</v>
      </c>
      <c r="O21" s="4">
        <v>0</v>
      </c>
      <c r="P21" s="4">
        <v>12500</v>
      </c>
      <c r="Q21" s="4">
        <v>9100</v>
      </c>
      <c r="R21" s="5">
        <v>1.06E-2</v>
      </c>
      <c r="S21" s="4">
        <v>21700</v>
      </c>
      <c r="T21" s="4">
        <f t="shared" si="2"/>
        <v>46290</v>
      </c>
      <c r="U21" s="4">
        <f t="shared" si="3"/>
        <v>18400</v>
      </c>
      <c r="V21" s="5">
        <v>1.7399999999999999E-2</v>
      </c>
    </row>
    <row r="22" spans="1:22" x14ac:dyDescent="0.2">
      <c r="F22" s="4">
        <f t="shared" si="0"/>
        <v>-10958606</v>
      </c>
      <c r="K22" s="24">
        <f t="shared" si="1"/>
        <v>0</v>
      </c>
      <c r="L22" s="4">
        <v>36</v>
      </c>
      <c r="M22" s="4">
        <v>29</v>
      </c>
      <c r="N22" s="4">
        <v>0</v>
      </c>
      <c r="O22" s="4">
        <v>0</v>
      </c>
      <c r="P22" s="4">
        <v>9800</v>
      </c>
      <c r="Q22" s="4">
        <v>8200</v>
      </c>
      <c r="R22" s="5">
        <v>1.2E-2</v>
      </c>
      <c r="S22" s="4">
        <v>18400</v>
      </c>
      <c r="T22" s="4">
        <f t="shared" si="2"/>
        <v>52630</v>
      </c>
      <c r="U22" s="4">
        <f t="shared" si="3"/>
        <v>13900</v>
      </c>
      <c r="V22" s="5">
        <v>1.18E-2</v>
      </c>
    </row>
    <row r="23" spans="1:22" x14ac:dyDescent="0.2">
      <c r="F23" s="4">
        <f t="shared" si="0"/>
        <v>-10958606</v>
      </c>
      <c r="K23" s="24">
        <f t="shared" si="1"/>
        <v>0</v>
      </c>
      <c r="L23" s="4">
        <v>25</v>
      </c>
      <c r="M23" s="4">
        <v>25</v>
      </c>
      <c r="N23" s="4">
        <v>1</v>
      </c>
      <c r="O23" s="4">
        <v>2</v>
      </c>
      <c r="P23" s="4">
        <v>13700</v>
      </c>
      <c r="Q23" s="4">
        <v>15700</v>
      </c>
      <c r="R23" s="5">
        <v>-2.3E-3</v>
      </c>
      <c r="S23" s="4">
        <v>29400</v>
      </c>
      <c r="T23" s="4">
        <f t="shared" si="2"/>
        <v>55970</v>
      </c>
      <c r="U23" s="4">
        <f t="shared" si="3"/>
        <v>13900</v>
      </c>
      <c r="V23" s="5">
        <v>8.3999999999999995E-3</v>
      </c>
    </row>
    <row r="24" spans="1:22" x14ac:dyDescent="0.2">
      <c r="A24" s="16" t="s">
        <v>322</v>
      </c>
      <c r="B24" s="4">
        <v>2800</v>
      </c>
      <c r="C24" s="4">
        <v>0</v>
      </c>
      <c r="D24" s="4">
        <v>2800</v>
      </c>
      <c r="E24" s="4">
        <v>117600000</v>
      </c>
      <c r="F24" s="4">
        <f t="shared" si="0"/>
        <v>-10958606</v>
      </c>
      <c r="K24" s="24">
        <f t="shared" si="1"/>
        <v>0</v>
      </c>
      <c r="L24" s="4">
        <v>13</v>
      </c>
      <c r="M24" s="4">
        <v>15</v>
      </c>
      <c r="N24" s="4">
        <v>2</v>
      </c>
      <c r="O24" s="4">
        <v>4</v>
      </c>
      <c r="P24" s="4">
        <v>15700</v>
      </c>
      <c r="Q24" s="4">
        <v>29100</v>
      </c>
      <c r="R24" s="5">
        <v>-4.6999999999999993E-3</v>
      </c>
      <c r="S24" s="4">
        <v>44800</v>
      </c>
      <c r="T24" s="4">
        <f t="shared" si="2"/>
        <v>51810</v>
      </c>
      <c r="U24" s="4">
        <f t="shared" si="3"/>
        <v>13900</v>
      </c>
      <c r="V24" s="5">
        <v>2.81E-2</v>
      </c>
    </row>
    <row r="25" spans="1:22" x14ac:dyDescent="0.2">
      <c r="A25" s="16" t="s">
        <v>321</v>
      </c>
      <c r="B25" s="4">
        <v>0</v>
      </c>
      <c r="C25" s="4">
        <v>500</v>
      </c>
      <c r="D25" s="4">
        <v>-500</v>
      </c>
      <c r="E25" s="4">
        <v>-21200000</v>
      </c>
      <c r="F25" s="4">
        <f t="shared" si="0"/>
        <v>-128558606</v>
      </c>
      <c r="K25" s="24">
        <f t="shared" si="1"/>
        <v>0</v>
      </c>
      <c r="L25" s="4">
        <v>17</v>
      </c>
      <c r="M25" s="4">
        <v>24</v>
      </c>
      <c r="N25" s="4">
        <v>1</v>
      </c>
      <c r="O25" s="4">
        <v>1</v>
      </c>
      <c r="P25" s="4">
        <v>12200</v>
      </c>
      <c r="Q25" s="4">
        <v>16200</v>
      </c>
      <c r="R25" s="5">
        <v>-4.6999999999999993E-3</v>
      </c>
      <c r="S25" s="4">
        <v>28400</v>
      </c>
      <c r="T25" s="4">
        <f t="shared" si="2"/>
        <v>51090</v>
      </c>
      <c r="U25" s="4">
        <f t="shared" si="3"/>
        <v>13900</v>
      </c>
      <c r="V25" s="5">
        <v>1.5300000000000001E-2</v>
      </c>
    </row>
    <row r="26" spans="1:22" x14ac:dyDescent="0.2">
      <c r="F26" s="4">
        <f t="shared" si="0"/>
        <v>-107358606</v>
      </c>
      <c r="K26" s="24">
        <f t="shared" si="1"/>
        <v>0</v>
      </c>
      <c r="L26" s="4">
        <v>106</v>
      </c>
      <c r="M26" s="4">
        <v>35</v>
      </c>
      <c r="N26" s="4">
        <v>2</v>
      </c>
      <c r="O26" s="4">
        <v>1</v>
      </c>
      <c r="P26" s="4">
        <v>56600</v>
      </c>
      <c r="Q26" s="4">
        <v>13200</v>
      </c>
      <c r="R26" s="5">
        <v>2.6600000000000002E-2</v>
      </c>
      <c r="S26" s="4">
        <v>69800</v>
      </c>
      <c r="T26" s="4">
        <f t="shared" si="2"/>
        <v>46280</v>
      </c>
      <c r="U26" s="4">
        <f t="shared" si="3"/>
        <v>13900</v>
      </c>
      <c r="V26" s="5">
        <v>3.73E-2</v>
      </c>
    </row>
    <row r="27" spans="1:22" x14ac:dyDescent="0.2">
      <c r="F27" s="4">
        <f t="shared" si="0"/>
        <v>-107358606</v>
      </c>
      <c r="K27" s="24">
        <f t="shared" si="1"/>
        <v>0</v>
      </c>
      <c r="L27" s="4">
        <v>27</v>
      </c>
      <c r="M27" s="4">
        <v>9</v>
      </c>
      <c r="N27" s="4">
        <v>0</v>
      </c>
      <c r="O27" s="4">
        <v>0</v>
      </c>
      <c r="P27" s="4">
        <v>11100</v>
      </c>
      <c r="Q27" s="4">
        <v>2800</v>
      </c>
      <c r="R27" s="5">
        <v>7.3000000000000001E-3</v>
      </c>
      <c r="S27" s="4">
        <v>13900</v>
      </c>
      <c r="T27" s="4">
        <f t="shared" si="2"/>
        <v>46130</v>
      </c>
      <c r="U27" s="4">
        <f t="shared" si="3"/>
        <v>18700</v>
      </c>
      <c r="V27" s="5">
        <v>4.8999999999999998E-3</v>
      </c>
    </row>
    <row r="28" spans="1:22" x14ac:dyDescent="0.2">
      <c r="F28" s="4">
        <f t="shared" si="0"/>
        <v>-107358606</v>
      </c>
      <c r="K28" s="24">
        <f t="shared" si="1"/>
        <v>0</v>
      </c>
      <c r="L28" s="4">
        <v>16</v>
      </c>
      <c r="M28" s="4">
        <v>20</v>
      </c>
      <c r="N28" s="4">
        <v>0</v>
      </c>
      <c r="O28" s="4">
        <v>2</v>
      </c>
      <c r="P28" s="4">
        <v>23900</v>
      </c>
      <c r="Q28" s="4">
        <v>17700</v>
      </c>
      <c r="R28" s="5">
        <v>-6.0000000000000001E-3</v>
      </c>
      <c r="S28" s="4">
        <v>42900</v>
      </c>
      <c r="T28" s="4">
        <f t="shared" si="2"/>
        <v>43640</v>
      </c>
      <c r="U28" s="4">
        <f t="shared" si="3"/>
        <v>18700</v>
      </c>
      <c r="V28" s="5">
        <v>1.21E-2</v>
      </c>
    </row>
    <row r="29" spans="1:22" x14ac:dyDescent="0.2">
      <c r="A29" s="16" t="s">
        <v>317</v>
      </c>
      <c r="B29" s="4">
        <v>0</v>
      </c>
      <c r="C29" s="4">
        <v>3400</v>
      </c>
      <c r="D29" s="4">
        <v>-3400</v>
      </c>
      <c r="E29" s="4">
        <v>-139850000</v>
      </c>
      <c r="F29" s="4">
        <f t="shared" si="0"/>
        <v>-107358606</v>
      </c>
      <c r="K29" s="24">
        <f t="shared" si="1"/>
        <v>0</v>
      </c>
      <c r="L29" s="4">
        <v>44</v>
      </c>
      <c r="M29" s="4">
        <v>21</v>
      </c>
      <c r="N29" s="4">
        <v>6</v>
      </c>
      <c r="O29" s="4">
        <v>3</v>
      </c>
      <c r="P29" s="4">
        <v>55900</v>
      </c>
      <c r="Q29" s="4">
        <v>19300</v>
      </c>
      <c r="R29" s="5">
        <v>1.2999999999999999E-3</v>
      </c>
      <c r="S29" s="4">
        <v>79200</v>
      </c>
      <c r="T29" s="4">
        <f t="shared" si="2"/>
        <v>36940</v>
      </c>
      <c r="U29" s="4">
        <f t="shared" si="3"/>
        <v>3200</v>
      </c>
      <c r="V29" s="5">
        <v>8.5000000000000006E-3</v>
      </c>
    </row>
    <row r="30" spans="1:22" x14ac:dyDescent="0.2">
      <c r="F30" s="4">
        <f t="shared" si="0"/>
        <v>32491394</v>
      </c>
      <c r="K30" s="24">
        <f t="shared" si="1"/>
        <v>0</v>
      </c>
      <c r="L30" s="4">
        <v>52</v>
      </c>
      <c r="M30" s="4">
        <v>42</v>
      </c>
      <c r="N30" s="4">
        <v>8</v>
      </c>
      <c r="O30" s="4">
        <v>4</v>
      </c>
      <c r="P30" s="4">
        <v>75100</v>
      </c>
      <c r="Q30" s="4">
        <v>38600</v>
      </c>
      <c r="R30" s="5">
        <v>-1.1999999999999999E-3</v>
      </c>
      <c r="S30" s="4">
        <v>117400</v>
      </c>
      <c r="T30" s="4">
        <f t="shared" si="2"/>
        <v>27480</v>
      </c>
      <c r="U30" s="4">
        <f t="shared" si="3"/>
        <v>3200</v>
      </c>
      <c r="V30" s="5">
        <v>8.5000000000000006E-3</v>
      </c>
    </row>
    <row r="31" spans="1:22" x14ac:dyDescent="0.2">
      <c r="F31" s="4">
        <f t="shared" si="0"/>
        <v>32491394</v>
      </c>
      <c r="K31" s="24">
        <f t="shared" si="1"/>
        <v>0</v>
      </c>
      <c r="L31" s="4">
        <v>23</v>
      </c>
      <c r="M31" s="4">
        <v>16</v>
      </c>
      <c r="N31" s="4">
        <v>0</v>
      </c>
      <c r="O31" s="4">
        <v>1</v>
      </c>
      <c r="P31" s="4">
        <v>7300</v>
      </c>
      <c r="Q31" s="4">
        <v>11400</v>
      </c>
      <c r="R31" s="5">
        <v>1.2999999999999999E-3</v>
      </c>
      <c r="S31" s="4">
        <v>18700</v>
      </c>
      <c r="T31" s="4">
        <f t="shared" si="2"/>
        <v>30820</v>
      </c>
      <c r="U31" s="4">
        <f t="shared" si="3"/>
        <v>3200</v>
      </c>
      <c r="V31" s="5">
        <v>1.3300000000000001E-2</v>
      </c>
    </row>
    <row r="32" spans="1:22" x14ac:dyDescent="0.2">
      <c r="A32" s="16" t="s">
        <v>314</v>
      </c>
      <c r="B32" s="4">
        <v>1200</v>
      </c>
      <c r="C32" s="4">
        <v>1100</v>
      </c>
      <c r="D32" s="4">
        <v>100</v>
      </c>
      <c r="E32" s="4">
        <v>3860000</v>
      </c>
      <c r="F32" s="4">
        <f t="shared" si="0"/>
        <v>32491394</v>
      </c>
      <c r="K32" s="24">
        <f t="shared" si="1"/>
        <v>0</v>
      </c>
      <c r="L32" s="4">
        <v>79</v>
      </c>
      <c r="M32" s="4">
        <v>27</v>
      </c>
      <c r="N32" s="4">
        <v>7</v>
      </c>
      <c r="O32" s="4">
        <v>2</v>
      </c>
      <c r="P32" s="4">
        <v>62400</v>
      </c>
      <c r="Q32" s="4">
        <v>19400</v>
      </c>
      <c r="R32" s="5">
        <v>3.1300000000000001E-2</v>
      </c>
      <c r="S32" s="4">
        <v>81800</v>
      </c>
      <c r="T32" s="4">
        <f t="shared" si="2"/>
        <v>25810</v>
      </c>
      <c r="U32" s="4">
        <f t="shared" si="3"/>
        <v>3200</v>
      </c>
      <c r="V32" s="5">
        <v>2.41E-2</v>
      </c>
    </row>
    <row r="33" spans="1:22" x14ac:dyDescent="0.2">
      <c r="A33" s="16" t="s">
        <v>313</v>
      </c>
      <c r="B33" s="4">
        <v>3200</v>
      </c>
      <c r="C33" s="4">
        <v>100</v>
      </c>
      <c r="D33" s="4">
        <v>3100</v>
      </c>
      <c r="E33" s="4">
        <v>123850000</v>
      </c>
      <c r="F33" s="4">
        <f t="shared" si="0"/>
        <v>28631394</v>
      </c>
      <c r="K33" s="24">
        <f t="shared" si="1"/>
        <v>0</v>
      </c>
      <c r="L33" s="4">
        <v>10</v>
      </c>
      <c r="M33" s="4">
        <v>58</v>
      </c>
      <c r="N33" s="4">
        <v>1</v>
      </c>
      <c r="O33" s="4">
        <v>4</v>
      </c>
      <c r="P33" s="4">
        <v>6500</v>
      </c>
      <c r="Q33" s="4">
        <v>56300</v>
      </c>
      <c r="R33" s="5">
        <v>-4.6100000000000002E-2</v>
      </c>
      <c r="S33" s="4">
        <v>62800</v>
      </c>
      <c r="T33" s="4">
        <f t="shared" si="2"/>
        <v>21950</v>
      </c>
      <c r="U33" s="4">
        <f t="shared" si="3"/>
        <v>3200</v>
      </c>
      <c r="V33" s="5">
        <v>4.6500000000000007E-2</v>
      </c>
    </row>
    <row r="34" spans="1:22" x14ac:dyDescent="0.2">
      <c r="F34" s="4">
        <f t="shared" si="0"/>
        <v>-95218606</v>
      </c>
      <c r="K34" s="24">
        <f t="shared" si="1"/>
        <v>0</v>
      </c>
      <c r="L34" s="4">
        <v>16</v>
      </c>
      <c r="M34" s="4">
        <v>3</v>
      </c>
      <c r="N34" s="4">
        <v>0</v>
      </c>
      <c r="O34" s="4">
        <v>0</v>
      </c>
      <c r="P34" s="4">
        <v>2700</v>
      </c>
      <c r="Q34" s="4">
        <v>400</v>
      </c>
      <c r="R34" s="5">
        <v>1.1999999999999999E-3</v>
      </c>
      <c r="S34" s="4">
        <v>3200</v>
      </c>
      <c r="T34" s="4">
        <f t="shared" si="2"/>
        <v>22950</v>
      </c>
      <c r="U34" s="4">
        <f t="shared" si="3"/>
        <v>12200</v>
      </c>
      <c r="V34" s="5">
        <v>1.67E-2</v>
      </c>
    </row>
    <row r="35" spans="1:22" x14ac:dyDescent="0.2">
      <c r="A35" s="16" t="s">
        <v>269</v>
      </c>
      <c r="B35" s="4">
        <v>0</v>
      </c>
      <c r="C35" s="4">
        <v>200</v>
      </c>
      <c r="D35" s="4">
        <v>-200</v>
      </c>
      <c r="E35" s="4">
        <v>-8290000</v>
      </c>
      <c r="F35" s="4">
        <f t="shared" si="0"/>
        <v>-95218606</v>
      </c>
      <c r="K35" s="24">
        <f t="shared" si="1"/>
        <v>0</v>
      </c>
      <c r="L35" s="4">
        <v>24</v>
      </c>
      <c r="M35" s="4">
        <v>20</v>
      </c>
      <c r="N35" s="4">
        <v>0</v>
      </c>
      <c r="O35" s="4">
        <v>1</v>
      </c>
      <c r="P35" s="4">
        <v>8100</v>
      </c>
      <c r="Q35" s="4">
        <v>13100</v>
      </c>
      <c r="R35" s="5">
        <v>1.1999999999999999E-3</v>
      </c>
      <c r="S35" s="4">
        <v>21200</v>
      </c>
      <c r="T35" s="4">
        <f t="shared" si="2"/>
        <v>23560</v>
      </c>
      <c r="U35" s="4">
        <f t="shared" si="3"/>
        <v>12200</v>
      </c>
      <c r="V35" s="5">
        <v>2.0400000000000001E-2</v>
      </c>
    </row>
    <row r="36" spans="1:22" x14ac:dyDescent="0.2">
      <c r="F36" s="4">
        <f t="shared" si="0"/>
        <v>-86928606</v>
      </c>
      <c r="K36" s="24">
        <f t="shared" si="1"/>
        <v>0</v>
      </c>
      <c r="L36" s="4">
        <v>18</v>
      </c>
      <c r="M36" s="4">
        <v>18</v>
      </c>
      <c r="N36" s="4">
        <v>0</v>
      </c>
      <c r="O36" s="4">
        <v>1</v>
      </c>
      <c r="P36" s="4">
        <v>7000</v>
      </c>
      <c r="Q36" s="4">
        <v>15000</v>
      </c>
      <c r="R36" s="5">
        <v>0</v>
      </c>
      <c r="S36" s="4">
        <v>21700</v>
      </c>
      <c r="T36" s="4">
        <f t="shared" si="2"/>
        <v>30940</v>
      </c>
      <c r="U36" s="4">
        <f t="shared" si="3"/>
        <v>12200</v>
      </c>
      <c r="V36" s="5">
        <v>6.0000000000000001E-3</v>
      </c>
    </row>
    <row r="37" spans="1:22" x14ac:dyDescent="0.2">
      <c r="A37" s="16" t="s">
        <v>254</v>
      </c>
      <c r="B37" s="4">
        <v>0</v>
      </c>
      <c r="C37" s="4">
        <v>300</v>
      </c>
      <c r="D37" s="4">
        <v>-300</v>
      </c>
      <c r="E37" s="4">
        <v>-12560000</v>
      </c>
      <c r="F37" s="4">
        <f t="shared" si="0"/>
        <v>-86928606</v>
      </c>
      <c r="K37" s="24">
        <f t="shared" si="1"/>
        <v>0</v>
      </c>
      <c r="L37" s="4">
        <v>9</v>
      </c>
      <c r="M37" s="4">
        <v>14</v>
      </c>
      <c r="N37" s="4">
        <v>0</v>
      </c>
      <c r="O37" s="4">
        <v>0</v>
      </c>
      <c r="P37" s="4">
        <v>5900</v>
      </c>
      <c r="Q37" s="4">
        <v>6500</v>
      </c>
      <c r="R37" s="5">
        <v>-1.1000000000000001E-3</v>
      </c>
      <c r="S37" s="4">
        <v>12400</v>
      </c>
      <c r="T37" s="4">
        <f t="shared" si="2"/>
        <v>33010</v>
      </c>
      <c r="U37" s="4">
        <f t="shared" si="3"/>
        <v>12200</v>
      </c>
      <c r="V37" s="5">
        <v>1.1899999999999999E-2</v>
      </c>
    </row>
    <row r="38" spans="1:22" x14ac:dyDescent="0.2">
      <c r="A38" s="16" t="s">
        <v>253</v>
      </c>
      <c r="B38" s="4">
        <v>0</v>
      </c>
      <c r="C38" s="4">
        <v>100</v>
      </c>
      <c r="D38" s="4">
        <v>-100</v>
      </c>
      <c r="E38" s="4">
        <v>-4180000</v>
      </c>
      <c r="F38" s="4">
        <f t="shared" si="0"/>
        <v>-74368606</v>
      </c>
      <c r="K38" s="24">
        <f t="shared" si="1"/>
        <v>0</v>
      </c>
      <c r="L38" s="4">
        <v>15</v>
      </c>
      <c r="M38" s="4">
        <v>11</v>
      </c>
      <c r="N38" s="4">
        <v>1</v>
      </c>
      <c r="O38" s="4">
        <v>1</v>
      </c>
      <c r="P38" s="4">
        <v>10100</v>
      </c>
      <c r="Q38" s="4">
        <v>6300</v>
      </c>
      <c r="R38" s="5">
        <v>-5.8999999999999999E-3</v>
      </c>
      <c r="S38" s="4">
        <v>18000</v>
      </c>
      <c r="T38" s="4">
        <f t="shared" si="2"/>
        <v>34677.777777777781</v>
      </c>
      <c r="U38" s="4">
        <f t="shared" si="3"/>
        <v>12200</v>
      </c>
      <c r="V38" s="5">
        <v>7.1999999999999998E-3</v>
      </c>
    </row>
    <row r="39" spans="1:22" x14ac:dyDescent="0.2">
      <c r="A39" s="16" t="s">
        <v>252</v>
      </c>
      <c r="B39" s="4">
        <v>0</v>
      </c>
      <c r="C39" s="4">
        <v>600</v>
      </c>
      <c r="D39" s="4">
        <v>-600</v>
      </c>
      <c r="E39" s="4">
        <v>-25230000</v>
      </c>
      <c r="F39" s="4">
        <f t="shared" si="0"/>
        <v>-70188606</v>
      </c>
      <c r="K39" s="24">
        <f t="shared" si="1"/>
        <v>0</v>
      </c>
      <c r="L39" s="4">
        <v>15</v>
      </c>
      <c r="M39" s="4">
        <v>29</v>
      </c>
      <c r="N39" s="4">
        <v>0</v>
      </c>
      <c r="O39" s="4">
        <v>0</v>
      </c>
      <c r="P39" s="4">
        <v>3900</v>
      </c>
      <c r="Q39" s="4">
        <v>8300</v>
      </c>
      <c r="R39" s="5">
        <v>-9.4999999999999998E-3</v>
      </c>
      <c r="S39" s="4">
        <v>12200</v>
      </c>
      <c r="T39" s="4">
        <f t="shared" si="2"/>
        <v>37487.5</v>
      </c>
      <c r="U39" s="4">
        <f t="shared" si="3"/>
        <v>13200</v>
      </c>
      <c r="V39" s="5">
        <v>1.1899999999999999E-2</v>
      </c>
    </row>
    <row r="40" spans="1:22" x14ac:dyDescent="0.2">
      <c r="A40" s="16" t="s">
        <v>251</v>
      </c>
      <c r="B40" s="4">
        <v>100</v>
      </c>
      <c r="C40" s="4">
        <v>0</v>
      </c>
      <c r="D40" s="4">
        <v>100</v>
      </c>
      <c r="E40" s="4">
        <v>4220000</v>
      </c>
      <c r="F40" s="4">
        <f t="shared" si="0"/>
        <v>-44958606</v>
      </c>
      <c r="K40" s="24">
        <f t="shared" si="1"/>
        <v>0</v>
      </c>
      <c r="L40" s="4">
        <v>27</v>
      </c>
      <c r="M40" s="4">
        <v>11</v>
      </c>
      <c r="N40" s="4">
        <v>1</v>
      </c>
      <c r="O40" s="4">
        <v>0</v>
      </c>
      <c r="P40" s="4">
        <v>12300</v>
      </c>
      <c r="Q40" s="4">
        <v>4600</v>
      </c>
      <c r="R40" s="5">
        <v>7.1999999999999998E-3</v>
      </c>
      <c r="S40" s="4">
        <v>22800</v>
      </c>
      <c r="T40" s="4">
        <f t="shared" si="2"/>
        <v>39585.714285714283</v>
      </c>
      <c r="U40" s="4">
        <f t="shared" si="3"/>
        <v>13200</v>
      </c>
      <c r="V40" s="5">
        <v>1.8700000000000001E-2</v>
      </c>
    </row>
    <row r="41" spans="1:22" x14ac:dyDescent="0.2">
      <c r="A41" s="16" t="s">
        <v>250</v>
      </c>
      <c r="B41" s="4">
        <v>900</v>
      </c>
      <c r="C41" s="4">
        <v>100</v>
      </c>
      <c r="D41" s="4">
        <v>800</v>
      </c>
      <c r="E41" s="4">
        <v>33550000</v>
      </c>
      <c r="F41" s="4">
        <f t="shared" si="0"/>
        <v>-49178606</v>
      </c>
      <c r="K41" s="24">
        <f t="shared" si="1"/>
        <v>0</v>
      </c>
      <c r="L41" s="4">
        <v>74</v>
      </c>
      <c r="M41" s="4">
        <v>24</v>
      </c>
      <c r="N41" s="4">
        <v>1</v>
      </c>
      <c r="O41" s="4">
        <v>2</v>
      </c>
      <c r="P41" s="4">
        <v>29200</v>
      </c>
      <c r="Q41" s="4">
        <v>22900</v>
      </c>
      <c r="R41" s="5">
        <v>1.6899999999999998E-2</v>
      </c>
      <c r="S41" s="4">
        <v>52100</v>
      </c>
      <c r="T41" s="4">
        <f t="shared" si="2"/>
        <v>34614.285714285717</v>
      </c>
      <c r="U41" s="4">
        <f t="shared" si="3"/>
        <v>13200</v>
      </c>
      <c r="V41" s="5">
        <v>2.3700000000000002E-2</v>
      </c>
    </row>
    <row r="42" spans="1:22" x14ac:dyDescent="0.2">
      <c r="F42" s="4">
        <f t="shared" si="0"/>
        <v>-82728606</v>
      </c>
      <c r="K42" s="24">
        <f t="shared" si="1"/>
        <v>0</v>
      </c>
      <c r="L42" s="4">
        <v>27</v>
      </c>
      <c r="M42" s="4">
        <v>23</v>
      </c>
      <c r="N42" s="4">
        <v>2</v>
      </c>
      <c r="O42" s="4">
        <v>2</v>
      </c>
      <c r="P42" s="4">
        <v>15900</v>
      </c>
      <c r="Q42" s="4">
        <v>15800</v>
      </c>
      <c r="R42" s="5">
        <v>3.7000000000000002E-3</v>
      </c>
      <c r="S42" s="4">
        <v>31700</v>
      </c>
      <c r="T42" s="4">
        <f t="shared" si="2"/>
        <v>35100</v>
      </c>
      <c r="U42" s="4">
        <f t="shared" si="3"/>
        <v>13200</v>
      </c>
      <c r="V42" s="5">
        <v>7.3000000000000001E-3</v>
      </c>
    </row>
    <row r="43" spans="1:22" x14ac:dyDescent="0.2">
      <c r="A43" s="16" t="s">
        <v>248</v>
      </c>
      <c r="B43" s="4">
        <v>0</v>
      </c>
      <c r="C43" s="4">
        <v>18</v>
      </c>
      <c r="D43" s="4">
        <v>-18</v>
      </c>
      <c r="E43" s="4">
        <v>-740000</v>
      </c>
      <c r="F43" s="4">
        <f t="shared" si="0"/>
        <v>-82728606</v>
      </c>
      <c r="K43" s="24">
        <f t="shared" si="1"/>
        <v>0</v>
      </c>
      <c r="L43" s="4">
        <v>24</v>
      </c>
      <c r="M43" s="4">
        <v>14</v>
      </c>
      <c r="N43" s="4">
        <v>2</v>
      </c>
      <c r="O43" s="4">
        <v>0</v>
      </c>
      <c r="P43" s="4">
        <v>18400</v>
      </c>
      <c r="Q43" s="4">
        <v>4500</v>
      </c>
      <c r="R43" s="5">
        <v>0</v>
      </c>
      <c r="S43" s="4">
        <v>24200</v>
      </c>
      <c r="T43" s="4">
        <f t="shared" si="2"/>
        <v>44816.666666666664</v>
      </c>
      <c r="U43" s="4">
        <f t="shared" si="3"/>
        <v>13200</v>
      </c>
      <c r="V43" s="5">
        <v>6.0999999999999995E-3</v>
      </c>
    </row>
    <row r="44" spans="1:22" x14ac:dyDescent="0.2">
      <c r="F44" s="4">
        <f t="shared" si="0"/>
        <v>-81988606</v>
      </c>
      <c r="K44" s="24">
        <f t="shared" si="1"/>
        <v>0</v>
      </c>
      <c r="L44" s="4">
        <v>12</v>
      </c>
      <c r="M44" s="4">
        <v>3</v>
      </c>
      <c r="N44" s="4">
        <v>2</v>
      </c>
      <c r="O44" s="4">
        <v>0</v>
      </c>
      <c r="P44" s="4">
        <v>11900</v>
      </c>
      <c r="Q44" s="4">
        <v>1300</v>
      </c>
      <c r="R44" s="5">
        <v>0</v>
      </c>
      <c r="S44" s="4">
        <v>13200</v>
      </c>
      <c r="T44" s="4">
        <f t="shared" si="2"/>
        <v>51140</v>
      </c>
      <c r="U44" s="4">
        <f t="shared" si="3"/>
        <v>27300</v>
      </c>
      <c r="V44" s="5">
        <v>6.0999999999999995E-3</v>
      </c>
    </row>
    <row r="45" spans="1:22" x14ac:dyDescent="0.2">
      <c r="F45" s="4">
        <f t="shared" si="0"/>
        <v>-81988606</v>
      </c>
      <c r="K45" s="24">
        <f t="shared" si="1"/>
        <v>0</v>
      </c>
      <c r="L45" s="4">
        <v>16</v>
      </c>
      <c r="M45" s="4">
        <v>19</v>
      </c>
      <c r="N45" s="4">
        <v>1</v>
      </c>
      <c r="O45" s="4">
        <v>0</v>
      </c>
      <c r="P45" s="4">
        <v>21700</v>
      </c>
      <c r="Q45" s="4">
        <v>5600</v>
      </c>
      <c r="R45" s="5">
        <v>1.2999999999999999E-3</v>
      </c>
      <c r="S45" s="4">
        <v>27300</v>
      </c>
      <c r="T45" s="4">
        <f t="shared" si="2"/>
        <v>57100</v>
      </c>
      <c r="U45" s="4">
        <f t="shared" si="3"/>
        <v>33100</v>
      </c>
      <c r="V45" s="5">
        <v>1.2E-2</v>
      </c>
    </row>
    <row r="46" spans="1:22" x14ac:dyDescent="0.2">
      <c r="F46" s="4">
        <f t="shared" si="0"/>
        <v>-81988606</v>
      </c>
      <c r="K46" s="24">
        <f t="shared" si="1"/>
        <v>0</v>
      </c>
      <c r="L46" s="4">
        <v>53</v>
      </c>
      <c r="M46" s="4">
        <v>43</v>
      </c>
      <c r="N46" s="4">
        <v>3</v>
      </c>
      <c r="O46" s="4">
        <v>9</v>
      </c>
      <c r="P46" s="4">
        <v>34000</v>
      </c>
      <c r="Q46" s="4">
        <v>61500</v>
      </c>
      <c r="R46" s="5">
        <v>1.11E-2</v>
      </c>
      <c r="S46" s="4">
        <v>95500</v>
      </c>
      <c r="T46" s="4">
        <f t="shared" si="2"/>
        <v>44300</v>
      </c>
      <c r="U46" s="4">
        <f t="shared" si="3"/>
        <v>17300</v>
      </c>
      <c r="V46" s="5">
        <v>1.09E-2</v>
      </c>
    </row>
    <row r="47" spans="1:22" x14ac:dyDescent="0.2">
      <c r="F47" s="4">
        <f t="shared" ref="F47:F73" si="4">E47+F48</f>
        <v>-81988606</v>
      </c>
      <c r="K47" s="24">
        <f t="shared" ref="K47:K73" si="5">K48+J47</f>
        <v>0</v>
      </c>
      <c r="L47" s="4">
        <v>36</v>
      </c>
      <c r="M47" s="4">
        <v>20</v>
      </c>
      <c r="N47" s="4">
        <v>1</v>
      </c>
      <c r="O47" s="4">
        <v>2</v>
      </c>
      <c r="P47" s="4">
        <v>18400</v>
      </c>
      <c r="Q47" s="4">
        <v>14600</v>
      </c>
      <c r="R47" s="5">
        <v>1.2999999999999999E-3</v>
      </c>
      <c r="S47" s="4">
        <v>33100</v>
      </c>
      <c r="T47" s="4">
        <f t="shared" si="2"/>
        <v>49900</v>
      </c>
      <c r="U47" s="4">
        <f t="shared" ref="U47:U73" si="6">MIN(S48:S52)</f>
        <v>17300</v>
      </c>
      <c r="V47" s="5">
        <v>6.1999999999999998E-3</v>
      </c>
    </row>
    <row r="48" spans="1:22" x14ac:dyDescent="0.2">
      <c r="F48" s="4">
        <f t="shared" si="4"/>
        <v>-81988606</v>
      </c>
      <c r="K48" s="24">
        <f t="shared" si="5"/>
        <v>0</v>
      </c>
      <c r="L48" s="4">
        <v>22</v>
      </c>
      <c r="M48" s="4">
        <v>18</v>
      </c>
      <c r="N48" s="4">
        <v>0</v>
      </c>
      <c r="O48" s="4">
        <v>2</v>
      </c>
      <c r="P48" s="4">
        <v>5800</v>
      </c>
      <c r="Q48" s="4">
        <v>15500</v>
      </c>
      <c r="T48" s="4">
        <f t="shared" si="2"/>
        <v>59033.333333333336</v>
      </c>
      <c r="U48" s="4">
        <f t="shared" si="6"/>
        <v>17300</v>
      </c>
    </row>
    <row r="49" spans="1:22" x14ac:dyDescent="0.2">
      <c r="F49" s="4">
        <f t="shared" si="4"/>
        <v>-81988606</v>
      </c>
      <c r="K49" s="24">
        <f t="shared" si="5"/>
        <v>0</v>
      </c>
      <c r="L49" s="4">
        <v>20</v>
      </c>
      <c r="M49" s="4">
        <v>71</v>
      </c>
      <c r="N49" s="4">
        <v>0</v>
      </c>
      <c r="O49" s="4">
        <v>1</v>
      </c>
      <c r="P49" s="4">
        <v>8800</v>
      </c>
      <c r="Q49" s="4">
        <v>49500</v>
      </c>
      <c r="T49" s="4">
        <f t="shared" si="2"/>
        <v>51675</v>
      </c>
      <c r="U49" s="4">
        <f t="shared" si="6"/>
        <v>17300</v>
      </c>
    </row>
    <row r="50" spans="1:22" x14ac:dyDescent="0.2">
      <c r="F50" s="4">
        <f t="shared" si="4"/>
        <v>-81988606</v>
      </c>
      <c r="K50" s="24">
        <f t="shared" si="5"/>
        <v>0</v>
      </c>
      <c r="L50" s="4">
        <v>18</v>
      </c>
      <c r="M50" s="4">
        <v>14</v>
      </c>
      <c r="N50" s="4">
        <v>1</v>
      </c>
      <c r="O50" s="4">
        <v>0</v>
      </c>
      <c r="P50" s="4">
        <v>10700</v>
      </c>
      <c r="Q50" s="4">
        <v>4100</v>
      </c>
      <c r="T50" s="4">
        <f t="shared" si="2"/>
        <v>51675</v>
      </c>
      <c r="U50" s="4">
        <f t="shared" si="6"/>
        <v>17300</v>
      </c>
    </row>
    <row r="51" spans="1:22" x14ac:dyDescent="0.2">
      <c r="A51" s="16" t="s">
        <v>234</v>
      </c>
      <c r="B51" s="4">
        <v>0</v>
      </c>
      <c r="C51" s="4">
        <v>400</v>
      </c>
      <c r="D51" s="4">
        <v>-400</v>
      </c>
      <c r="E51" s="4">
        <v>-16340000</v>
      </c>
      <c r="F51" s="4">
        <f t="shared" si="4"/>
        <v>-81988606</v>
      </c>
      <c r="K51" s="24">
        <f t="shared" si="5"/>
        <v>0</v>
      </c>
      <c r="L51" s="4">
        <v>17</v>
      </c>
      <c r="M51" s="4">
        <v>21</v>
      </c>
      <c r="N51" s="4">
        <v>0</v>
      </c>
      <c r="O51" s="4">
        <v>1</v>
      </c>
      <c r="P51" s="4">
        <v>6500</v>
      </c>
      <c r="Q51" s="4">
        <v>10800</v>
      </c>
      <c r="R51" s="5">
        <v>0</v>
      </c>
      <c r="S51" s="4">
        <v>17300</v>
      </c>
      <c r="T51" s="4">
        <f t="shared" si="2"/>
        <v>63133.333333333336</v>
      </c>
      <c r="U51" s="4">
        <f t="shared" si="6"/>
        <v>82500</v>
      </c>
      <c r="V51" s="5">
        <v>1.2199999999999999E-2</v>
      </c>
    </row>
    <row r="52" spans="1:22" x14ac:dyDescent="0.2">
      <c r="F52" s="4">
        <f t="shared" si="4"/>
        <v>-65648606</v>
      </c>
      <c r="K52" s="24">
        <f t="shared" si="5"/>
        <v>0</v>
      </c>
      <c r="L52" s="4">
        <v>14</v>
      </c>
      <c r="M52" s="4">
        <v>24</v>
      </c>
      <c r="N52" s="4">
        <v>0</v>
      </c>
      <c r="O52" s="4">
        <v>1</v>
      </c>
      <c r="P52" s="4">
        <v>2400</v>
      </c>
      <c r="Q52" s="4">
        <v>14500</v>
      </c>
      <c r="T52" s="4">
        <f t="shared" si="2"/>
        <v>63133.333333333336</v>
      </c>
      <c r="U52" s="4">
        <f t="shared" si="6"/>
        <v>82500</v>
      </c>
    </row>
    <row r="53" spans="1:22" x14ac:dyDescent="0.2">
      <c r="A53" s="16" t="s">
        <v>232</v>
      </c>
      <c r="B53" s="4">
        <v>1400</v>
      </c>
      <c r="C53" s="4">
        <v>0</v>
      </c>
      <c r="D53" s="4">
        <v>1400</v>
      </c>
      <c r="E53" s="4">
        <v>59150000</v>
      </c>
      <c r="F53" s="4">
        <f t="shared" si="4"/>
        <v>-65648606</v>
      </c>
      <c r="K53" s="24">
        <f t="shared" si="5"/>
        <v>0</v>
      </c>
      <c r="L53" s="4">
        <v>32</v>
      </c>
      <c r="M53" s="4">
        <v>63</v>
      </c>
      <c r="N53" s="4">
        <v>2</v>
      </c>
      <c r="O53" s="4">
        <v>5</v>
      </c>
      <c r="P53" s="4">
        <v>21900</v>
      </c>
      <c r="Q53" s="4">
        <v>60600</v>
      </c>
      <c r="R53" s="5">
        <v>-9.3999999999999986E-3</v>
      </c>
      <c r="S53" s="4">
        <v>82500</v>
      </c>
      <c r="T53" s="4">
        <f t="shared" si="2"/>
        <v>73300</v>
      </c>
      <c r="U53" s="4">
        <f t="shared" si="6"/>
        <v>77300</v>
      </c>
      <c r="V53" s="5">
        <v>2.23E-2</v>
      </c>
    </row>
    <row r="54" spans="1:22" x14ac:dyDescent="0.2">
      <c r="F54" s="4">
        <f t="shared" si="4"/>
        <v>-124798606</v>
      </c>
      <c r="K54" s="24">
        <f t="shared" si="5"/>
        <v>0</v>
      </c>
      <c r="L54" s="4">
        <v>18</v>
      </c>
      <c r="M54" s="4">
        <v>27</v>
      </c>
      <c r="N54" s="4">
        <v>1</v>
      </c>
      <c r="O54" s="4">
        <v>6</v>
      </c>
      <c r="P54" s="4">
        <v>18500</v>
      </c>
      <c r="Q54" s="4">
        <v>35600</v>
      </c>
      <c r="T54" s="4">
        <f t="shared" si="2"/>
        <v>62025</v>
      </c>
      <c r="U54" s="4">
        <f t="shared" si="6"/>
        <v>29600</v>
      </c>
    </row>
    <row r="55" spans="1:22" x14ac:dyDescent="0.2">
      <c r="F55" s="4">
        <f t="shared" si="4"/>
        <v>-124798606</v>
      </c>
      <c r="K55" s="24">
        <f t="shared" si="5"/>
        <v>0</v>
      </c>
      <c r="L55" s="4">
        <v>33</v>
      </c>
      <c r="M55" s="4">
        <v>25</v>
      </c>
      <c r="N55" s="4">
        <v>0</v>
      </c>
      <c r="O55" s="4">
        <v>1</v>
      </c>
      <c r="P55" s="4">
        <v>15800</v>
      </c>
      <c r="Q55" s="4">
        <v>10500</v>
      </c>
      <c r="T55" s="4">
        <f t="shared" si="2"/>
        <v>55000</v>
      </c>
      <c r="U55" s="4">
        <f t="shared" si="6"/>
        <v>29600</v>
      </c>
    </row>
    <row r="56" spans="1:22" x14ac:dyDescent="0.2">
      <c r="F56" s="4">
        <f t="shared" si="4"/>
        <v>-124798606</v>
      </c>
      <c r="K56" s="24">
        <f t="shared" si="5"/>
        <v>0</v>
      </c>
      <c r="L56" s="4">
        <v>65</v>
      </c>
      <c r="M56" s="4">
        <v>71</v>
      </c>
      <c r="N56" s="4">
        <v>5</v>
      </c>
      <c r="O56" s="4">
        <v>1</v>
      </c>
      <c r="P56" s="4">
        <v>43900</v>
      </c>
      <c r="Q56" s="4">
        <v>56400</v>
      </c>
      <c r="T56" s="4">
        <f t="shared" si="2"/>
        <v>50883.333333333336</v>
      </c>
      <c r="U56" s="4">
        <f t="shared" si="6"/>
        <v>29600</v>
      </c>
    </row>
    <row r="57" spans="1:22" x14ac:dyDescent="0.2">
      <c r="F57" s="4">
        <f t="shared" si="4"/>
        <v>-124798606</v>
      </c>
      <c r="K57" s="24">
        <f t="shared" si="5"/>
        <v>0</v>
      </c>
      <c r="L57" s="4">
        <v>36</v>
      </c>
      <c r="M57" s="4">
        <v>64</v>
      </c>
      <c r="N57" s="4">
        <v>1</v>
      </c>
      <c r="O57" s="4">
        <v>3</v>
      </c>
      <c r="P57" s="4">
        <v>18800</v>
      </c>
      <c r="Q57" s="4">
        <v>51900</v>
      </c>
      <c r="T57" s="4">
        <f t="shared" si="2"/>
        <v>53114.285714285717</v>
      </c>
      <c r="U57" s="4">
        <f t="shared" si="6"/>
        <v>29600</v>
      </c>
    </row>
    <row r="58" spans="1:22" x14ac:dyDescent="0.2">
      <c r="A58" s="16" t="s">
        <v>227</v>
      </c>
      <c r="B58" s="4">
        <v>3200</v>
      </c>
      <c r="C58" s="4">
        <v>0</v>
      </c>
      <c r="D58" s="4">
        <v>3200</v>
      </c>
      <c r="E58" s="4">
        <v>134400000</v>
      </c>
      <c r="F58" s="4">
        <f t="shared" si="4"/>
        <v>-124798606</v>
      </c>
      <c r="K58" s="24">
        <f t="shared" si="5"/>
        <v>0</v>
      </c>
      <c r="L58" s="4">
        <v>65</v>
      </c>
      <c r="M58" s="4">
        <v>47</v>
      </c>
      <c r="N58" s="4">
        <v>1</v>
      </c>
      <c r="O58" s="4">
        <v>4</v>
      </c>
      <c r="P58" s="4">
        <v>43000</v>
      </c>
      <c r="Q58" s="4">
        <v>34300</v>
      </c>
      <c r="R58" s="5">
        <v>8.3999999999999995E-3</v>
      </c>
      <c r="S58" s="4">
        <v>77300</v>
      </c>
      <c r="T58" s="4">
        <f t="shared" si="2"/>
        <v>49083.333333333336</v>
      </c>
      <c r="U58" s="4">
        <f t="shared" si="6"/>
        <v>29600</v>
      </c>
      <c r="V58" s="5">
        <v>1.6500000000000001E-2</v>
      </c>
    </row>
    <row r="59" spans="1:22" x14ac:dyDescent="0.2">
      <c r="A59" s="16" t="s">
        <v>226</v>
      </c>
      <c r="B59" s="4">
        <v>1500</v>
      </c>
      <c r="C59" s="4">
        <v>0</v>
      </c>
      <c r="D59" s="4">
        <v>1500</v>
      </c>
      <c r="E59" s="4">
        <v>62700000</v>
      </c>
      <c r="F59" s="4">
        <f t="shared" si="4"/>
        <v>-259198606</v>
      </c>
      <c r="K59" s="24">
        <f t="shared" si="5"/>
        <v>0</v>
      </c>
      <c r="L59" s="4">
        <v>18</v>
      </c>
      <c r="M59" s="4">
        <v>45</v>
      </c>
      <c r="N59" s="4">
        <v>0</v>
      </c>
      <c r="O59" s="4">
        <v>1</v>
      </c>
      <c r="P59" s="4">
        <v>5300</v>
      </c>
      <c r="Q59" s="4">
        <v>24300</v>
      </c>
      <c r="R59" s="5">
        <v>-1.1000000000000001E-3</v>
      </c>
      <c r="S59" s="4">
        <v>29600</v>
      </c>
      <c r="T59" s="4">
        <f t="shared" si="2"/>
        <v>51150</v>
      </c>
      <c r="U59" s="4">
        <f t="shared" si="6"/>
        <v>28200</v>
      </c>
      <c r="V59" s="5">
        <v>7.1999999999999998E-3</v>
      </c>
    </row>
    <row r="60" spans="1:22" x14ac:dyDescent="0.2">
      <c r="F60" s="4">
        <f t="shared" si="4"/>
        <v>-321898606</v>
      </c>
      <c r="K60" s="24">
        <f t="shared" si="5"/>
        <v>0</v>
      </c>
      <c r="L60" s="4">
        <v>21</v>
      </c>
      <c r="M60" s="4">
        <v>38</v>
      </c>
      <c r="N60" s="4">
        <v>0</v>
      </c>
      <c r="O60" s="4">
        <v>4</v>
      </c>
      <c r="P60" s="4">
        <v>10500</v>
      </c>
      <c r="Q60" s="4">
        <v>38100</v>
      </c>
      <c r="T60" s="4">
        <f t="shared" si="2"/>
        <v>46257.142857142855</v>
      </c>
      <c r="U60" s="4">
        <f t="shared" si="6"/>
        <v>26900</v>
      </c>
    </row>
    <row r="61" spans="1:22" x14ac:dyDescent="0.2">
      <c r="F61" s="4">
        <f t="shared" si="4"/>
        <v>-321898606</v>
      </c>
      <c r="K61" s="24">
        <f t="shared" si="5"/>
        <v>0</v>
      </c>
      <c r="L61" s="4">
        <v>20</v>
      </c>
      <c r="M61" s="4">
        <v>17</v>
      </c>
      <c r="N61" s="4">
        <v>1</v>
      </c>
      <c r="O61" s="4">
        <v>2</v>
      </c>
      <c r="P61" s="4">
        <v>10400</v>
      </c>
      <c r="Q61" s="4">
        <v>21800</v>
      </c>
      <c r="T61" s="4">
        <f t="shared" si="2"/>
        <v>46087.5</v>
      </c>
      <c r="U61" s="4">
        <f t="shared" si="6"/>
        <v>26900</v>
      </c>
    </row>
    <row r="62" spans="1:22" x14ac:dyDescent="0.2">
      <c r="F62" s="4">
        <f t="shared" si="4"/>
        <v>-321898606</v>
      </c>
      <c r="K62" s="24">
        <f t="shared" si="5"/>
        <v>0</v>
      </c>
      <c r="L62" s="4">
        <v>62</v>
      </c>
      <c r="M62" s="4">
        <v>34</v>
      </c>
      <c r="N62" s="4">
        <v>4</v>
      </c>
      <c r="O62" s="4">
        <v>0</v>
      </c>
      <c r="P62" s="4">
        <v>36700</v>
      </c>
      <c r="Q62" s="4">
        <v>13900</v>
      </c>
      <c r="T62" s="4">
        <f t="shared" si="2"/>
        <v>43533.333333333336</v>
      </c>
      <c r="U62" s="4">
        <f t="shared" si="6"/>
        <v>26900</v>
      </c>
    </row>
    <row r="63" spans="1:22" x14ac:dyDescent="0.2">
      <c r="A63" s="16" t="s">
        <v>222</v>
      </c>
      <c r="B63" s="4">
        <v>20200</v>
      </c>
      <c r="C63" s="4">
        <v>0</v>
      </c>
      <c r="D63" s="4">
        <v>20200</v>
      </c>
      <c r="E63" s="4">
        <v>846550000</v>
      </c>
      <c r="F63" s="4">
        <f t="shared" si="4"/>
        <v>-321898606</v>
      </c>
      <c r="K63" s="24">
        <f t="shared" si="5"/>
        <v>0</v>
      </c>
      <c r="L63" s="4">
        <v>92</v>
      </c>
      <c r="M63" s="4">
        <v>43</v>
      </c>
      <c r="N63" s="4">
        <v>7</v>
      </c>
      <c r="O63" s="4">
        <v>3</v>
      </c>
      <c r="P63" s="4">
        <v>63500</v>
      </c>
      <c r="Q63" s="4">
        <v>47700</v>
      </c>
      <c r="R63" s="5">
        <v>9.5999999999999992E-3</v>
      </c>
      <c r="S63" s="4">
        <v>113000</v>
      </c>
      <c r="T63" s="4">
        <f t="shared" si="2"/>
        <v>35733.333333333336</v>
      </c>
      <c r="U63" s="4">
        <f t="shared" si="6"/>
        <v>26900</v>
      </c>
      <c r="V63" s="5">
        <v>2.2499999999999999E-2</v>
      </c>
    </row>
    <row r="64" spans="1:22" x14ac:dyDescent="0.2">
      <c r="A64" s="16" t="s">
        <v>221</v>
      </c>
      <c r="B64" s="4">
        <v>4300</v>
      </c>
      <c r="C64" s="4">
        <v>0</v>
      </c>
      <c r="D64" s="4">
        <v>4300</v>
      </c>
      <c r="E64" s="4">
        <v>179240000</v>
      </c>
      <c r="F64" s="4">
        <f t="shared" si="4"/>
        <v>-1168448606</v>
      </c>
      <c r="K64" s="24">
        <f t="shared" si="5"/>
        <v>0</v>
      </c>
      <c r="L64" s="4">
        <v>38</v>
      </c>
      <c r="M64" s="4">
        <v>46</v>
      </c>
      <c r="N64" s="4">
        <v>0</v>
      </c>
      <c r="O64" s="4">
        <v>0</v>
      </c>
      <c r="P64" s="4">
        <v>12500</v>
      </c>
      <c r="Q64" s="4">
        <v>15700</v>
      </c>
      <c r="R64" s="5">
        <v>-4.6999999999999993E-3</v>
      </c>
      <c r="S64" s="4">
        <v>28200</v>
      </c>
      <c r="T64" s="4">
        <f t="shared" si="2"/>
        <v>35333.333333333336</v>
      </c>
      <c r="U64" s="4">
        <f t="shared" si="6"/>
        <v>26900</v>
      </c>
      <c r="V64" s="5">
        <v>1.0800000000000001E-2</v>
      </c>
    </row>
    <row r="65" spans="1:22" x14ac:dyDescent="0.2">
      <c r="A65" s="16" t="s">
        <v>220</v>
      </c>
      <c r="B65" s="4">
        <v>10900</v>
      </c>
      <c r="C65" s="4">
        <v>0</v>
      </c>
      <c r="D65" s="4">
        <v>10900</v>
      </c>
      <c r="E65" s="4">
        <v>455940000</v>
      </c>
      <c r="F65" s="4">
        <f t="shared" si="4"/>
        <v>-1347688606</v>
      </c>
      <c r="K65" s="24">
        <f t="shared" si="5"/>
        <v>0</v>
      </c>
      <c r="L65" s="4">
        <v>31</v>
      </c>
      <c r="M65" s="4">
        <v>24</v>
      </c>
      <c r="N65" s="4">
        <v>0</v>
      </c>
      <c r="O65" s="4">
        <v>0</v>
      </c>
      <c r="P65" s="4">
        <v>9800</v>
      </c>
      <c r="Q65" s="4">
        <v>13800</v>
      </c>
      <c r="R65" s="5">
        <v>2.3999999999999998E-3</v>
      </c>
      <c r="S65" s="4">
        <v>26900</v>
      </c>
      <c r="T65" s="4">
        <f t="shared" si="2"/>
        <v>37500</v>
      </c>
      <c r="U65" s="4">
        <f t="shared" si="6"/>
        <v>16900</v>
      </c>
      <c r="V65" s="5">
        <v>9.5999999999999992E-3</v>
      </c>
    </row>
    <row r="66" spans="1:22" x14ac:dyDescent="0.2">
      <c r="A66" s="16" t="s">
        <v>219</v>
      </c>
      <c r="B66" s="4">
        <v>7500</v>
      </c>
      <c r="C66" s="4">
        <v>0</v>
      </c>
      <c r="D66" s="4">
        <v>7500</v>
      </c>
      <c r="E66" s="4">
        <v>315150000</v>
      </c>
      <c r="F66" s="4">
        <f t="shared" si="4"/>
        <v>-1803628606</v>
      </c>
      <c r="K66" s="24">
        <f t="shared" si="5"/>
        <v>0</v>
      </c>
      <c r="L66" s="4">
        <v>27</v>
      </c>
      <c r="M66" s="4">
        <v>29</v>
      </c>
      <c r="N66" s="4">
        <v>0</v>
      </c>
      <c r="O66" s="4">
        <v>1</v>
      </c>
      <c r="P66" s="4">
        <v>11600</v>
      </c>
      <c r="Q66" s="4">
        <v>18700</v>
      </c>
      <c r="R66" s="5">
        <v>1.1999999999999999E-3</v>
      </c>
      <c r="S66" s="4">
        <v>30300</v>
      </c>
      <c r="T66" s="4">
        <f t="shared" si="2"/>
        <v>37555.555555555555</v>
      </c>
      <c r="U66" s="4">
        <f t="shared" si="6"/>
        <v>16900</v>
      </c>
      <c r="V66" s="5">
        <v>1.1899999999999999E-2</v>
      </c>
    </row>
    <row r="67" spans="1:22" x14ac:dyDescent="0.2">
      <c r="A67" s="16" t="s">
        <v>218</v>
      </c>
      <c r="B67" s="4">
        <v>5000</v>
      </c>
      <c r="C67" s="4">
        <v>0</v>
      </c>
      <c r="D67" s="4">
        <v>5000</v>
      </c>
      <c r="E67" s="4">
        <v>208890000</v>
      </c>
      <c r="F67" s="4">
        <f t="shared" si="4"/>
        <v>-2118778606</v>
      </c>
      <c r="K67" s="24">
        <f t="shared" si="5"/>
        <v>0</v>
      </c>
      <c r="L67" s="4">
        <v>75</v>
      </c>
      <c r="M67" s="4">
        <v>22</v>
      </c>
      <c r="N67" s="4">
        <v>3</v>
      </c>
      <c r="O67" s="4">
        <v>3</v>
      </c>
      <c r="P67" s="4">
        <v>49700</v>
      </c>
      <c r="Q67" s="4">
        <v>16500</v>
      </c>
      <c r="R67" s="5">
        <v>2.0799999999999999E-2</v>
      </c>
      <c r="S67" s="4">
        <v>66500</v>
      </c>
      <c r="T67" s="4">
        <f t="shared" si="2"/>
        <v>35600</v>
      </c>
      <c r="U67" s="4">
        <f t="shared" si="6"/>
        <v>16900</v>
      </c>
      <c r="V67" s="5">
        <v>2.0400000000000001E-2</v>
      </c>
    </row>
    <row r="68" spans="1:22" x14ac:dyDescent="0.2">
      <c r="F68" s="4">
        <f t="shared" si="4"/>
        <v>-2327668606</v>
      </c>
      <c r="K68" s="24">
        <f t="shared" si="5"/>
        <v>0</v>
      </c>
      <c r="L68" s="4">
        <v>20</v>
      </c>
      <c r="M68" s="4">
        <v>31</v>
      </c>
      <c r="N68" s="4">
        <v>0</v>
      </c>
      <c r="O68" s="4">
        <v>1</v>
      </c>
      <c r="P68" s="4">
        <v>8200</v>
      </c>
      <c r="Q68" s="4">
        <v>20700</v>
      </c>
      <c r="T68" s="4">
        <f t="shared" si="2"/>
        <v>33680</v>
      </c>
      <c r="U68" s="4">
        <f t="shared" si="6"/>
        <v>16900</v>
      </c>
    </row>
    <row r="69" spans="1:22" x14ac:dyDescent="0.2">
      <c r="A69" s="16" t="s">
        <v>216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-2327668606</v>
      </c>
      <c r="K69" s="24">
        <f t="shared" si="5"/>
        <v>0</v>
      </c>
      <c r="L69" s="4">
        <v>57</v>
      </c>
      <c r="M69" s="4">
        <v>37</v>
      </c>
      <c r="N69" s="4">
        <v>0</v>
      </c>
      <c r="O69" s="4">
        <v>3</v>
      </c>
      <c r="P69" s="4">
        <v>20600</v>
      </c>
      <c r="Q69" s="4">
        <v>20700</v>
      </c>
      <c r="R69" s="5">
        <v>1.4800000000000001E-2</v>
      </c>
      <c r="S69" s="4">
        <v>42000</v>
      </c>
      <c r="T69" s="4">
        <f t="shared" si="2"/>
        <v>31130</v>
      </c>
      <c r="U69" s="4">
        <f t="shared" si="6"/>
        <v>16900</v>
      </c>
      <c r="V69" s="5">
        <v>2.1700000000000001E-2</v>
      </c>
    </row>
    <row r="70" spans="1:22" x14ac:dyDescent="0.2">
      <c r="A70" s="16" t="s">
        <v>215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-2327668606</v>
      </c>
      <c r="K70" s="24">
        <f t="shared" si="5"/>
        <v>0</v>
      </c>
      <c r="L70" s="4">
        <v>18</v>
      </c>
      <c r="M70" s="4">
        <v>18</v>
      </c>
      <c r="N70" s="4">
        <v>0</v>
      </c>
      <c r="O70" s="4">
        <v>1</v>
      </c>
      <c r="P70" s="4">
        <v>8500</v>
      </c>
      <c r="Q70" s="4">
        <v>8200</v>
      </c>
      <c r="R70" s="5">
        <v>2.5000000000000001E-3</v>
      </c>
      <c r="S70" s="4">
        <v>16900</v>
      </c>
      <c r="T70" s="4">
        <f t="shared" si="2"/>
        <v>31680</v>
      </c>
      <c r="U70" s="4">
        <f t="shared" si="6"/>
        <v>23100</v>
      </c>
      <c r="V70" s="5">
        <v>7.4000000000000003E-3</v>
      </c>
    </row>
    <row r="71" spans="1:22" x14ac:dyDescent="0.2">
      <c r="A71" s="16" t="s">
        <v>214</v>
      </c>
      <c r="B71" s="4">
        <v>100</v>
      </c>
      <c r="C71" s="4">
        <v>0</v>
      </c>
      <c r="D71" s="4">
        <v>100</v>
      </c>
      <c r="E71" s="4">
        <v>4020000</v>
      </c>
      <c r="F71" s="4">
        <f t="shared" si="4"/>
        <v>-2327668606</v>
      </c>
      <c r="K71" s="24">
        <f t="shared" si="5"/>
        <v>0</v>
      </c>
      <c r="L71" s="4">
        <v>46</v>
      </c>
      <c r="M71" s="4">
        <v>34</v>
      </c>
      <c r="N71" s="4">
        <v>1</v>
      </c>
      <c r="O71" s="4">
        <v>2</v>
      </c>
      <c r="P71" s="4">
        <v>26400</v>
      </c>
      <c r="Q71" s="4">
        <v>18500</v>
      </c>
      <c r="R71" s="5">
        <v>1.7600000000000001E-2</v>
      </c>
      <c r="S71" s="4">
        <v>44900</v>
      </c>
      <c r="T71" s="4">
        <f t="shared" si="2"/>
        <v>33430</v>
      </c>
      <c r="U71" s="4">
        <f t="shared" si="6"/>
        <v>23100</v>
      </c>
      <c r="V71" s="5">
        <v>1.8500000000000003E-2</v>
      </c>
    </row>
    <row r="72" spans="1:22" x14ac:dyDescent="0.2">
      <c r="A72" s="16" t="s">
        <v>213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-2331688606</v>
      </c>
      <c r="K72" s="24">
        <f t="shared" si="5"/>
        <v>0</v>
      </c>
      <c r="L72" s="4">
        <v>16</v>
      </c>
      <c r="M72" s="4">
        <v>26</v>
      </c>
      <c r="N72" s="4">
        <v>0</v>
      </c>
      <c r="O72" s="4">
        <v>0</v>
      </c>
      <c r="P72" s="4">
        <v>7900</v>
      </c>
      <c r="Q72" s="4">
        <v>15200</v>
      </c>
      <c r="R72" s="5">
        <v>-2.5000000000000001E-3</v>
      </c>
      <c r="S72" s="4">
        <v>23100</v>
      </c>
      <c r="T72" s="4">
        <f t="shared" si="2"/>
        <v>33980</v>
      </c>
      <c r="U72" s="4">
        <f t="shared" si="6"/>
        <v>24600</v>
      </c>
      <c r="V72" s="5">
        <v>1.1200000000000002E-2</v>
      </c>
    </row>
    <row r="73" spans="1:22" x14ac:dyDescent="0.2">
      <c r="A73" s="16" t="s">
        <v>212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-2331688606</v>
      </c>
      <c r="K73" s="24">
        <f t="shared" si="5"/>
        <v>0</v>
      </c>
      <c r="L73" s="4">
        <v>22</v>
      </c>
      <c r="M73" s="4">
        <v>42</v>
      </c>
      <c r="N73" s="4">
        <v>0</v>
      </c>
      <c r="O73" s="4">
        <v>3</v>
      </c>
      <c r="P73" s="4">
        <v>8200</v>
      </c>
      <c r="Q73" s="4">
        <v>34600</v>
      </c>
      <c r="R73" s="5">
        <v>-5.0000000000000001E-3</v>
      </c>
      <c r="S73" s="4">
        <v>42800</v>
      </c>
      <c r="T73" s="4">
        <f t="shared" si="2"/>
        <v>32900</v>
      </c>
      <c r="U73" s="4">
        <f t="shared" si="6"/>
        <v>16400</v>
      </c>
      <c r="V73" s="5">
        <v>6.3E-3</v>
      </c>
    </row>
    <row r="74" spans="1:22" x14ac:dyDescent="0.2">
      <c r="A74" s="16" t="s">
        <v>211</v>
      </c>
      <c r="B74" s="4">
        <v>0</v>
      </c>
      <c r="C74" s="4">
        <v>0</v>
      </c>
      <c r="D74" s="4">
        <v>0</v>
      </c>
      <c r="E74" s="4">
        <v>0</v>
      </c>
      <c r="F74" s="4">
        <f t="shared" ref="F74:F79" si="7">E74+F75</f>
        <v>-2331688606</v>
      </c>
      <c r="K74" s="24">
        <f t="shared" ref="K74:K79" si="8">K75+J74</f>
        <v>0</v>
      </c>
      <c r="L74" s="4">
        <v>37</v>
      </c>
      <c r="M74" s="4">
        <v>25</v>
      </c>
      <c r="N74" s="4">
        <v>0</v>
      </c>
      <c r="O74" s="4">
        <v>0</v>
      </c>
      <c r="P74" s="4">
        <v>13600</v>
      </c>
      <c r="Q74" s="4">
        <v>10000</v>
      </c>
      <c r="R74" s="5">
        <v>3.8E-3</v>
      </c>
      <c r="S74" s="4">
        <v>24600</v>
      </c>
      <c r="T74" s="4">
        <f t="shared" ref="T74:T79" si="9">AVERAGE(S75:S84)</f>
        <v>41360</v>
      </c>
      <c r="U74" s="4">
        <f t="shared" ref="U74:U79" si="10">MIN(S75:S79)</f>
        <v>16400</v>
      </c>
      <c r="V74" s="5">
        <v>7.4999999999999997E-3</v>
      </c>
    </row>
    <row r="75" spans="1:22" x14ac:dyDescent="0.2">
      <c r="A75" s="16" t="s">
        <v>210</v>
      </c>
      <c r="B75" s="4">
        <v>0</v>
      </c>
      <c r="C75" s="4">
        <v>6600</v>
      </c>
      <c r="D75" s="4">
        <v>-6600</v>
      </c>
      <c r="E75" s="4">
        <v>-263240000</v>
      </c>
      <c r="F75" s="4">
        <f t="shared" si="7"/>
        <v>-2331688606</v>
      </c>
      <c r="K75" s="24">
        <f t="shared" si="8"/>
        <v>0</v>
      </c>
      <c r="L75" s="4">
        <v>59</v>
      </c>
      <c r="M75" s="4">
        <v>25</v>
      </c>
      <c r="N75" s="4">
        <v>1</v>
      </c>
      <c r="O75" s="4">
        <v>0</v>
      </c>
      <c r="P75" s="4">
        <v>29300</v>
      </c>
      <c r="Q75" s="4">
        <v>15900</v>
      </c>
      <c r="R75" s="5">
        <v>2.5999999999999999E-3</v>
      </c>
      <c r="S75" s="4">
        <v>46400</v>
      </c>
      <c r="T75" s="4">
        <f t="shared" si="9"/>
        <v>37940</v>
      </c>
      <c r="U75" s="4">
        <f t="shared" si="10"/>
        <v>16400</v>
      </c>
      <c r="V75" s="5">
        <v>8.8000000000000005E-3</v>
      </c>
    </row>
    <row r="76" spans="1:22" x14ac:dyDescent="0.2">
      <c r="A76" s="16" t="s">
        <v>208</v>
      </c>
      <c r="B76" s="4">
        <v>0</v>
      </c>
      <c r="C76" s="4">
        <v>0</v>
      </c>
      <c r="D76" s="4">
        <v>0</v>
      </c>
      <c r="E76" s="4">
        <v>0</v>
      </c>
      <c r="F76" s="4">
        <f t="shared" si="7"/>
        <v>-2068448606</v>
      </c>
      <c r="K76" s="24">
        <f t="shared" si="8"/>
        <v>0</v>
      </c>
      <c r="L76" s="4">
        <v>45</v>
      </c>
      <c r="M76" s="4">
        <v>11</v>
      </c>
      <c r="N76" s="4">
        <v>1</v>
      </c>
      <c r="O76" s="4">
        <v>0</v>
      </c>
      <c r="P76" s="4">
        <v>24800</v>
      </c>
      <c r="Q76" s="4">
        <v>6000</v>
      </c>
      <c r="R76" s="5">
        <v>8.8999999999999999E-3</v>
      </c>
      <c r="S76" s="4">
        <v>30800</v>
      </c>
      <c r="T76" s="4">
        <f t="shared" si="9"/>
        <v>39900</v>
      </c>
      <c r="U76" s="4">
        <f t="shared" si="10"/>
        <v>16400</v>
      </c>
      <c r="V76" s="5">
        <v>7.6E-3</v>
      </c>
    </row>
    <row r="77" spans="1:22" x14ac:dyDescent="0.2">
      <c r="A77" s="16" t="s">
        <v>207</v>
      </c>
      <c r="B77" s="4">
        <v>0</v>
      </c>
      <c r="C77" s="4">
        <v>0</v>
      </c>
      <c r="D77" s="4">
        <v>0</v>
      </c>
      <c r="E77" s="4">
        <v>0</v>
      </c>
      <c r="F77" s="4">
        <f t="shared" si="7"/>
        <v>-2068448606</v>
      </c>
      <c r="K77" s="24">
        <f t="shared" si="8"/>
        <v>0</v>
      </c>
      <c r="L77" s="4">
        <v>50</v>
      </c>
      <c r="M77" s="4">
        <v>31</v>
      </c>
      <c r="N77" s="4">
        <v>1</v>
      </c>
      <c r="O77" s="4">
        <v>2</v>
      </c>
      <c r="P77" s="4">
        <v>23500</v>
      </c>
      <c r="Q77" s="4">
        <v>22300</v>
      </c>
      <c r="R77" s="5">
        <v>2.5999999999999999E-3</v>
      </c>
      <c r="S77" s="4">
        <v>48900</v>
      </c>
      <c r="T77" s="4">
        <f t="shared" si="9"/>
        <v>39140</v>
      </c>
      <c r="U77" s="4">
        <f t="shared" si="10"/>
        <v>16400</v>
      </c>
      <c r="V77" s="5">
        <v>6.4000000000000003E-3</v>
      </c>
    </row>
    <row r="78" spans="1:22" x14ac:dyDescent="0.2">
      <c r="A78" s="16" t="s">
        <v>206</v>
      </c>
      <c r="B78" s="4">
        <v>0</v>
      </c>
      <c r="C78" s="4">
        <v>0</v>
      </c>
      <c r="D78" s="4">
        <v>0</v>
      </c>
      <c r="E78" s="4">
        <v>0</v>
      </c>
      <c r="F78" s="4">
        <f t="shared" si="7"/>
        <v>-2068448606</v>
      </c>
      <c r="K78" s="24">
        <f t="shared" si="8"/>
        <v>0</v>
      </c>
      <c r="L78" s="4">
        <v>25</v>
      </c>
      <c r="M78" s="4">
        <v>11</v>
      </c>
      <c r="N78" s="4">
        <v>1</v>
      </c>
      <c r="O78" s="4">
        <v>0</v>
      </c>
      <c r="P78" s="4">
        <v>12700</v>
      </c>
      <c r="Q78" s="4">
        <v>3700</v>
      </c>
      <c r="R78" s="5">
        <v>-1.1999999999999999E-3</v>
      </c>
      <c r="S78" s="4">
        <v>16400</v>
      </c>
      <c r="T78" s="4">
        <f t="shared" si="9"/>
        <v>41320</v>
      </c>
      <c r="U78" s="4">
        <f t="shared" si="10"/>
        <v>16500</v>
      </c>
      <c r="V78" s="5">
        <v>5.1000000000000004E-3</v>
      </c>
    </row>
    <row r="79" spans="1:22" x14ac:dyDescent="0.2">
      <c r="A79" s="16" t="s">
        <v>205</v>
      </c>
      <c r="B79" s="4">
        <v>0</v>
      </c>
      <c r="C79" s="4">
        <v>0</v>
      </c>
      <c r="D79" s="4">
        <v>0</v>
      </c>
      <c r="E79" s="4">
        <v>0</v>
      </c>
      <c r="F79" s="4">
        <f t="shared" si="7"/>
        <v>-2068448606</v>
      </c>
      <c r="K79" s="24">
        <f t="shared" si="8"/>
        <v>0</v>
      </c>
      <c r="L79" s="4">
        <v>17</v>
      </c>
      <c r="M79" s="4">
        <v>13</v>
      </c>
      <c r="N79" s="4">
        <v>1</v>
      </c>
      <c r="O79" s="4">
        <v>1</v>
      </c>
      <c r="P79" s="4">
        <v>8300</v>
      </c>
      <c r="Q79" s="4">
        <v>8200</v>
      </c>
      <c r="R79" s="5">
        <v>0</v>
      </c>
      <c r="S79" s="4">
        <v>16500</v>
      </c>
      <c r="T79" s="4">
        <f t="shared" si="9"/>
        <v>45050</v>
      </c>
      <c r="U79" s="4">
        <f t="shared" si="10"/>
        <v>22400</v>
      </c>
      <c r="V79" s="5">
        <v>7.6E-3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11">E80+F81</f>
        <v>-2068448606</v>
      </c>
      <c r="K80" s="24">
        <f t="shared" ref="K80:K90" si="12">K81+J80</f>
        <v>0</v>
      </c>
      <c r="L80" s="4">
        <v>27</v>
      </c>
      <c r="M80" s="4">
        <v>17</v>
      </c>
      <c r="N80" s="4">
        <v>0</v>
      </c>
      <c r="O80" s="4">
        <v>2</v>
      </c>
      <c r="P80" s="4">
        <v>6800</v>
      </c>
      <c r="Q80" s="4">
        <v>15600</v>
      </c>
      <c r="R80" s="5">
        <v>3.9000000000000003E-3</v>
      </c>
      <c r="S80" s="4">
        <v>22400</v>
      </c>
      <c r="T80" s="4">
        <f t="shared" ref="T80:T96" si="13">AVERAGE(S81:S90)</f>
        <v>43320</v>
      </c>
      <c r="U80" s="4">
        <f t="shared" ref="U80:U90" si="14">MIN(S81:S85)</f>
        <v>12200</v>
      </c>
      <c r="V80" s="5">
        <v>6.4000000000000003E-3</v>
      </c>
    </row>
    <row r="81" spans="1:22" x14ac:dyDescent="0.2">
      <c r="A81" s="16" t="s">
        <v>203</v>
      </c>
      <c r="B81" s="4">
        <v>600</v>
      </c>
      <c r="C81" s="4">
        <v>0</v>
      </c>
      <c r="D81" s="4">
        <v>600</v>
      </c>
      <c r="E81" s="4">
        <v>23581394</v>
      </c>
      <c r="F81" s="4">
        <f t="shared" si="11"/>
        <v>-2068448606</v>
      </c>
      <c r="K81" s="24">
        <f t="shared" si="12"/>
        <v>0</v>
      </c>
      <c r="L81" s="4">
        <v>48</v>
      </c>
      <c r="M81" s="4">
        <v>46</v>
      </c>
      <c r="N81" s="4">
        <v>0</v>
      </c>
      <c r="O81" s="4">
        <v>5</v>
      </c>
      <c r="P81" s="4">
        <v>22200</v>
      </c>
      <c r="Q81" s="4">
        <v>40200</v>
      </c>
      <c r="R81" s="5">
        <v>3.9000000000000003E-3</v>
      </c>
      <c r="S81" s="4">
        <v>62400</v>
      </c>
      <c r="T81" s="4">
        <f t="shared" si="13"/>
        <v>39320.9</v>
      </c>
      <c r="U81" s="4">
        <f t="shared" si="14"/>
        <v>12200</v>
      </c>
      <c r="V81" s="5">
        <v>6.4000000000000003E-3</v>
      </c>
    </row>
    <row r="82" spans="1:22" x14ac:dyDescent="0.2">
      <c r="A82" s="16" t="s">
        <v>200</v>
      </c>
      <c r="B82" s="4">
        <v>0</v>
      </c>
      <c r="C82" s="4">
        <v>0</v>
      </c>
      <c r="D82" s="4">
        <v>0</v>
      </c>
      <c r="E82" s="4">
        <v>0</v>
      </c>
      <c r="F82" s="4">
        <f t="shared" si="11"/>
        <v>-2092030000</v>
      </c>
      <c r="K82" s="24">
        <f t="shared" si="12"/>
        <v>0</v>
      </c>
      <c r="L82" s="4">
        <v>29</v>
      </c>
      <c r="M82" s="4">
        <v>12</v>
      </c>
      <c r="N82" s="4">
        <v>0</v>
      </c>
      <c r="O82" s="4">
        <v>2</v>
      </c>
      <c r="P82" s="4">
        <v>13800</v>
      </c>
      <c r="Q82" s="4">
        <v>14000</v>
      </c>
      <c r="R82" s="5">
        <v>3.9000000000000003E-3</v>
      </c>
      <c r="S82" s="4">
        <v>28600</v>
      </c>
      <c r="T82" s="4">
        <f t="shared" si="13"/>
        <v>37861</v>
      </c>
      <c r="U82" s="4">
        <f t="shared" si="14"/>
        <v>12200</v>
      </c>
      <c r="V82" s="5">
        <v>5.1999999999999998E-3</v>
      </c>
    </row>
    <row r="83" spans="1:22" x14ac:dyDescent="0.2">
      <c r="A83" s="16" t="s">
        <v>199</v>
      </c>
      <c r="B83" s="4">
        <v>0</v>
      </c>
      <c r="C83" s="4">
        <v>0</v>
      </c>
      <c r="D83" s="4">
        <v>0</v>
      </c>
      <c r="E83" s="4">
        <v>0</v>
      </c>
      <c r="F83" s="4">
        <f t="shared" si="11"/>
        <v>-2092030000</v>
      </c>
      <c r="K83" s="24">
        <f t="shared" si="12"/>
        <v>0</v>
      </c>
      <c r="L83" s="4">
        <v>19</v>
      </c>
      <c r="M83" s="4">
        <v>42</v>
      </c>
      <c r="N83" s="4">
        <v>0</v>
      </c>
      <c r="O83" s="4">
        <v>1</v>
      </c>
      <c r="P83" s="4">
        <v>5600</v>
      </c>
      <c r="Q83" s="4">
        <v>26400</v>
      </c>
      <c r="R83" s="5">
        <v>0</v>
      </c>
      <c r="S83" s="4">
        <v>32000</v>
      </c>
      <c r="T83" s="4">
        <f t="shared" si="13"/>
        <v>36914.800000000003</v>
      </c>
      <c r="U83" s="4">
        <f t="shared" si="14"/>
        <v>12200</v>
      </c>
      <c r="V83" s="5">
        <v>1.2800000000000001E-2</v>
      </c>
    </row>
    <row r="84" spans="1:22" x14ac:dyDescent="0.2">
      <c r="A84" s="16" t="s">
        <v>193</v>
      </c>
      <c r="B84" s="4">
        <v>0</v>
      </c>
      <c r="C84" s="4">
        <v>0</v>
      </c>
      <c r="D84" s="4">
        <v>0</v>
      </c>
      <c r="E84" s="4">
        <v>0</v>
      </c>
      <c r="F84" s="4">
        <f t="shared" si="11"/>
        <v>-2092030000</v>
      </c>
      <c r="K84" s="24">
        <f t="shared" si="12"/>
        <v>0</v>
      </c>
      <c r="L84" s="4">
        <v>60</v>
      </c>
      <c r="M84" s="4">
        <v>127</v>
      </c>
      <c r="N84" s="4">
        <v>1</v>
      </c>
      <c r="O84" s="4">
        <v>5</v>
      </c>
      <c r="P84" s="4">
        <v>29700</v>
      </c>
      <c r="Q84" s="4">
        <v>79300</v>
      </c>
      <c r="R84" s="5">
        <v>-2.0499999999999997E-2</v>
      </c>
      <c r="S84" s="4">
        <v>109200</v>
      </c>
      <c r="T84" s="4">
        <f t="shared" si="13"/>
        <v>28697.4</v>
      </c>
      <c r="U84" s="4">
        <f t="shared" si="14"/>
        <v>12200</v>
      </c>
      <c r="V84" s="5">
        <v>1.52E-2</v>
      </c>
    </row>
    <row r="85" spans="1:22" x14ac:dyDescent="0.2">
      <c r="A85" s="16" t="s">
        <v>192</v>
      </c>
      <c r="B85" s="4">
        <v>0</v>
      </c>
      <c r="C85" s="4">
        <v>27</v>
      </c>
      <c r="D85" s="4">
        <v>-27</v>
      </c>
      <c r="E85" s="4">
        <v>-1060000</v>
      </c>
      <c r="F85" s="4">
        <f t="shared" si="11"/>
        <v>-2092030000</v>
      </c>
      <c r="K85" s="24">
        <f t="shared" si="12"/>
        <v>0</v>
      </c>
      <c r="L85" s="4">
        <v>15</v>
      </c>
      <c r="M85" s="4">
        <v>15</v>
      </c>
      <c r="N85" s="4">
        <v>0</v>
      </c>
      <c r="O85" s="4">
        <v>0</v>
      </c>
      <c r="P85" s="4">
        <v>4100</v>
      </c>
      <c r="Q85" s="4">
        <v>8100</v>
      </c>
      <c r="R85" s="5">
        <v>-3.7000000000000002E-3</v>
      </c>
      <c r="S85" s="4">
        <v>12200</v>
      </c>
      <c r="T85" s="4">
        <f t="shared" si="13"/>
        <v>29282.7</v>
      </c>
      <c r="U85" s="4">
        <f t="shared" si="14"/>
        <v>5100</v>
      </c>
      <c r="V85" s="5">
        <v>7.4999999999999997E-3</v>
      </c>
    </row>
    <row r="86" spans="1:22" x14ac:dyDescent="0.2">
      <c r="A86" s="16" t="s">
        <v>191</v>
      </c>
      <c r="B86" s="4">
        <v>0</v>
      </c>
      <c r="C86" s="4">
        <v>13600</v>
      </c>
      <c r="D86" s="4">
        <v>-13600</v>
      </c>
      <c r="E86" s="4">
        <v>-540820000</v>
      </c>
      <c r="F86" s="4">
        <f t="shared" si="11"/>
        <v>-2090970000</v>
      </c>
      <c r="K86" s="24">
        <f t="shared" si="12"/>
        <v>0</v>
      </c>
      <c r="L86" s="4">
        <v>41</v>
      </c>
      <c r="M86" s="4">
        <v>20</v>
      </c>
      <c r="N86" s="4">
        <v>2</v>
      </c>
      <c r="O86" s="4">
        <v>2</v>
      </c>
      <c r="P86" s="4">
        <v>21900</v>
      </c>
      <c r="Q86" s="4">
        <v>28500</v>
      </c>
      <c r="R86" s="5">
        <v>1.2999999999999999E-3</v>
      </c>
      <c r="S86" s="4">
        <v>50400</v>
      </c>
      <c r="T86" s="4">
        <f t="shared" si="13"/>
        <v>27155.599999999999</v>
      </c>
      <c r="U86" s="4">
        <f t="shared" si="14"/>
        <v>5100</v>
      </c>
      <c r="V86" s="5">
        <v>7.4999999999999997E-3</v>
      </c>
    </row>
    <row r="87" spans="1:22" x14ac:dyDescent="0.2">
      <c r="A87" s="16" t="s">
        <v>190</v>
      </c>
      <c r="B87" s="4">
        <v>0</v>
      </c>
      <c r="C87" s="4">
        <v>5000</v>
      </c>
      <c r="D87" s="4">
        <v>-5000</v>
      </c>
      <c r="E87" s="4">
        <v>-199000000</v>
      </c>
      <c r="F87" s="4">
        <f t="shared" si="11"/>
        <v>-1550150000</v>
      </c>
      <c r="K87" s="24">
        <f t="shared" si="12"/>
        <v>0</v>
      </c>
      <c r="L87" s="4">
        <v>28</v>
      </c>
      <c r="M87" s="4">
        <v>27</v>
      </c>
      <c r="N87" s="4">
        <v>1</v>
      </c>
      <c r="O87" s="4">
        <v>4</v>
      </c>
      <c r="P87" s="4">
        <v>13300</v>
      </c>
      <c r="Q87" s="4">
        <v>28000</v>
      </c>
      <c r="R87" s="5">
        <v>2.5999999999999999E-3</v>
      </c>
      <c r="S87" s="4">
        <v>41300</v>
      </c>
      <c r="T87" s="4">
        <f t="shared" si="13"/>
        <v>26425.599999999999</v>
      </c>
      <c r="U87" s="4">
        <f t="shared" si="14"/>
        <v>5100</v>
      </c>
      <c r="V87" s="5">
        <v>1.01E-2</v>
      </c>
    </row>
    <row r="88" spans="1:22" x14ac:dyDescent="0.2">
      <c r="A88" s="16" t="s">
        <v>189</v>
      </c>
      <c r="B88" s="4">
        <v>100</v>
      </c>
      <c r="C88" s="4">
        <v>17700</v>
      </c>
      <c r="D88" s="4">
        <v>-17600</v>
      </c>
      <c r="E88" s="4">
        <v>-697850000</v>
      </c>
      <c r="F88" s="4">
        <f t="shared" si="11"/>
        <v>-1351150000</v>
      </c>
      <c r="K88" s="24">
        <f t="shared" si="12"/>
        <v>0</v>
      </c>
      <c r="L88" s="4">
        <v>34</v>
      </c>
      <c r="M88" s="4">
        <v>36</v>
      </c>
      <c r="N88" s="4">
        <v>1</v>
      </c>
      <c r="O88" s="4">
        <v>0</v>
      </c>
      <c r="P88" s="4">
        <v>16200</v>
      </c>
      <c r="Q88" s="4">
        <v>22000</v>
      </c>
      <c r="R88" s="5">
        <v>2.5999999999999999E-3</v>
      </c>
      <c r="S88" s="4">
        <v>38200</v>
      </c>
      <c r="T88" s="4">
        <f t="shared" si="13"/>
        <v>24770.7</v>
      </c>
      <c r="U88" s="4">
        <f t="shared" si="14"/>
        <v>5100</v>
      </c>
      <c r="V88" s="5">
        <v>0.01</v>
      </c>
    </row>
    <row r="89" spans="1:22" x14ac:dyDescent="0.2">
      <c r="A89" s="16" t="s">
        <v>188</v>
      </c>
      <c r="B89" s="4">
        <v>0</v>
      </c>
      <c r="C89" s="4">
        <v>16200</v>
      </c>
      <c r="D89" s="4">
        <v>-16200</v>
      </c>
      <c r="E89" s="4">
        <v>-643710000</v>
      </c>
      <c r="F89" s="4">
        <f t="shared" si="11"/>
        <v>-653300000</v>
      </c>
      <c r="K89" s="24">
        <f t="shared" si="12"/>
        <v>0</v>
      </c>
      <c r="L89" s="4">
        <v>44</v>
      </c>
      <c r="M89" s="4">
        <v>36</v>
      </c>
      <c r="N89" s="4">
        <v>3</v>
      </c>
      <c r="O89" s="4">
        <v>1</v>
      </c>
      <c r="P89" s="4">
        <v>27300</v>
      </c>
      <c r="Q89" s="4">
        <v>25400</v>
      </c>
      <c r="R89" s="5">
        <v>0</v>
      </c>
      <c r="S89" s="4">
        <v>53800</v>
      </c>
      <c r="T89" s="4">
        <f t="shared" si="13"/>
        <v>20842.8</v>
      </c>
      <c r="U89" s="4">
        <f t="shared" si="14"/>
        <v>5100</v>
      </c>
      <c r="V89" s="5">
        <v>1.4999999999999999E-2</v>
      </c>
    </row>
    <row r="90" spans="1:22" x14ac:dyDescent="0.2">
      <c r="A90" s="16" t="s">
        <v>187</v>
      </c>
      <c r="B90" s="4">
        <v>0</v>
      </c>
      <c r="C90" s="4">
        <v>0</v>
      </c>
      <c r="D90" s="4">
        <v>0</v>
      </c>
      <c r="E90" s="4">
        <v>0</v>
      </c>
      <c r="F90" s="4">
        <f t="shared" si="11"/>
        <v>-9590000</v>
      </c>
      <c r="K90" s="24">
        <f t="shared" si="12"/>
        <v>0</v>
      </c>
      <c r="L90" s="4">
        <v>13</v>
      </c>
      <c r="M90" s="4">
        <v>6</v>
      </c>
      <c r="N90" s="4">
        <v>0</v>
      </c>
      <c r="O90" s="4">
        <v>0</v>
      </c>
      <c r="P90" s="4">
        <v>3400</v>
      </c>
      <c r="Q90" s="4">
        <v>2000</v>
      </c>
      <c r="R90" s="5">
        <v>7.7000000000000002E-3</v>
      </c>
      <c r="S90" s="4">
        <v>5100</v>
      </c>
      <c r="T90" s="4">
        <f t="shared" si="13"/>
        <v>21546.6</v>
      </c>
      <c r="U90" s="4">
        <f t="shared" si="14"/>
        <v>14001</v>
      </c>
      <c r="V90" s="5">
        <v>1.7600000000000001E-2</v>
      </c>
    </row>
    <row r="91" spans="1:22" x14ac:dyDescent="0.2">
      <c r="A91" s="16" t="s">
        <v>186</v>
      </c>
      <c r="B91" s="4">
        <v>300</v>
      </c>
      <c r="C91" s="4">
        <v>4000</v>
      </c>
      <c r="D91" s="4">
        <v>-3700</v>
      </c>
      <c r="E91" s="4">
        <v>-145480000</v>
      </c>
      <c r="F91" s="4">
        <f t="shared" ref="F91:F102" si="15">E91+F92</f>
        <v>-9590000</v>
      </c>
      <c r="K91" s="24">
        <f t="shared" ref="K91:K102" si="16">K92+J91</f>
        <v>0</v>
      </c>
      <c r="L91" s="4">
        <v>19</v>
      </c>
      <c r="M91" s="4">
        <v>36</v>
      </c>
      <c r="N91" s="4">
        <v>0</v>
      </c>
      <c r="O91" s="4">
        <v>0</v>
      </c>
      <c r="P91" s="4">
        <v>6100</v>
      </c>
      <c r="Q91" s="4">
        <v>16300</v>
      </c>
      <c r="R91" s="5">
        <v>0</v>
      </c>
      <c r="S91" s="4">
        <v>22409</v>
      </c>
      <c r="T91" s="4">
        <f t="shared" si="13"/>
        <v>19950.099999999999</v>
      </c>
      <c r="U91" s="4">
        <f t="shared" ref="U91:U102" si="17">MIN(S92:S96)</f>
        <v>14001</v>
      </c>
      <c r="V91" s="5">
        <v>1.2699999999999999E-2</v>
      </c>
    </row>
    <row r="92" spans="1:22" x14ac:dyDescent="0.2">
      <c r="A92" s="16" t="s">
        <v>185</v>
      </c>
      <c r="B92" s="4">
        <v>3673</v>
      </c>
      <c r="C92" s="4">
        <v>0</v>
      </c>
      <c r="D92" s="4">
        <v>3673</v>
      </c>
      <c r="E92" s="4">
        <v>144900000</v>
      </c>
      <c r="F92" s="4">
        <f t="shared" si="15"/>
        <v>135890000</v>
      </c>
      <c r="K92" s="24">
        <f t="shared" si="16"/>
        <v>0</v>
      </c>
      <c r="L92" s="4">
        <v>17</v>
      </c>
      <c r="M92" s="4">
        <v>17</v>
      </c>
      <c r="N92" s="4">
        <v>0</v>
      </c>
      <c r="O92" s="4">
        <v>0</v>
      </c>
      <c r="P92" s="4">
        <v>7200</v>
      </c>
      <c r="Q92" s="4">
        <v>6600</v>
      </c>
      <c r="R92" s="5">
        <v>1.2999999999999999E-3</v>
      </c>
      <c r="S92" s="4">
        <v>14001</v>
      </c>
      <c r="T92" s="4">
        <f t="shared" si="13"/>
        <v>21280.5</v>
      </c>
      <c r="U92" s="4">
        <f t="shared" si="17"/>
        <v>18053</v>
      </c>
      <c r="V92" s="5">
        <v>1.2699999999999999E-2</v>
      </c>
    </row>
    <row r="93" spans="1:22" x14ac:dyDescent="0.2">
      <c r="A93" s="16" t="s">
        <v>184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-9010000</v>
      </c>
      <c r="K93" s="24">
        <f t="shared" si="16"/>
        <v>0</v>
      </c>
      <c r="L93" s="4">
        <v>14</v>
      </c>
      <c r="M93" s="4">
        <v>27</v>
      </c>
      <c r="N93" s="4">
        <v>0</v>
      </c>
      <c r="O93" s="4">
        <v>1</v>
      </c>
      <c r="P93" s="4">
        <v>9000</v>
      </c>
      <c r="Q93" s="4">
        <v>13500</v>
      </c>
      <c r="R93" s="5">
        <v>3.9000000000000003E-3</v>
      </c>
      <c r="S93" s="4">
        <v>22538</v>
      </c>
      <c r="T93" s="4">
        <f t="shared" si="13"/>
        <v>21140.777777777777</v>
      </c>
      <c r="U93" s="4">
        <f t="shared" si="17"/>
        <v>18053</v>
      </c>
      <c r="V93" s="5">
        <v>5.1000000000000004E-3</v>
      </c>
    </row>
    <row r="94" spans="1:22" x14ac:dyDescent="0.2">
      <c r="A94" s="16" t="s">
        <v>183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-9010000</v>
      </c>
      <c r="K94" s="24">
        <f t="shared" si="16"/>
        <v>0</v>
      </c>
      <c r="L94" s="4">
        <v>18</v>
      </c>
      <c r="M94" s="4">
        <v>33</v>
      </c>
      <c r="N94" s="4">
        <v>0</v>
      </c>
      <c r="O94" s="4">
        <v>1</v>
      </c>
      <c r="P94" s="4">
        <v>7700</v>
      </c>
      <c r="Q94" s="4">
        <v>17700</v>
      </c>
      <c r="R94" s="5">
        <v>-1.4999999999999999E-2</v>
      </c>
      <c r="S94" s="4">
        <v>27026</v>
      </c>
      <c r="T94" s="4">
        <f t="shared" si="13"/>
        <v>20405.125</v>
      </c>
      <c r="U94" s="4">
        <f t="shared" si="17"/>
        <v>14521</v>
      </c>
      <c r="V94" s="5">
        <v>1.6399999999999998E-2</v>
      </c>
    </row>
    <row r="95" spans="1:22" x14ac:dyDescent="0.2">
      <c r="A95" s="16" t="s">
        <v>182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-9010000</v>
      </c>
      <c r="K95" s="24">
        <f t="shared" si="16"/>
        <v>0</v>
      </c>
      <c r="L95" s="4">
        <v>12</v>
      </c>
      <c r="M95" s="4">
        <v>30</v>
      </c>
      <c r="N95" s="4">
        <v>0</v>
      </c>
      <c r="O95" s="4">
        <v>0</v>
      </c>
      <c r="P95" s="4">
        <v>3500</v>
      </c>
      <c r="Q95" s="4">
        <v>14500</v>
      </c>
      <c r="R95" s="5">
        <v>0</v>
      </c>
      <c r="S95" s="4">
        <v>18053</v>
      </c>
      <c r="T95" s="4">
        <f t="shared" si="13"/>
        <v>20741.142857142859</v>
      </c>
      <c r="U95" s="4">
        <f t="shared" si="17"/>
        <v>12138</v>
      </c>
      <c r="V95" s="5">
        <v>8.8000000000000005E-3</v>
      </c>
    </row>
    <row r="96" spans="1:22" x14ac:dyDescent="0.2">
      <c r="A96" s="16" t="s">
        <v>177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-9010000</v>
      </c>
      <c r="K96" s="24">
        <f t="shared" si="16"/>
        <v>0</v>
      </c>
      <c r="L96" s="4">
        <v>21</v>
      </c>
      <c r="M96" s="4">
        <v>29</v>
      </c>
      <c r="N96" s="4">
        <v>1</v>
      </c>
      <c r="O96" s="4">
        <v>0</v>
      </c>
      <c r="P96" s="4">
        <v>15300</v>
      </c>
      <c r="Q96" s="4">
        <v>13800</v>
      </c>
      <c r="R96" s="5">
        <v>-7.4000000000000003E-3</v>
      </c>
      <c r="S96" s="4">
        <v>29129</v>
      </c>
      <c r="T96" s="4">
        <f t="shared" si="13"/>
        <v>19343.166666666668</v>
      </c>
      <c r="U96" s="4">
        <f t="shared" si="17"/>
        <v>6444</v>
      </c>
      <c r="V96" s="5">
        <v>1.2500000000000001E-2</v>
      </c>
    </row>
    <row r="97" spans="1:22" x14ac:dyDescent="0.2">
      <c r="A97" s="16" t="s">
        <v>175</v>
      </c>
      <c r="B97" s="4">
        <v>0</v>
      </c>
      <c r="C97" s="4">
        <v>0</v>
      </c>
      <c r="D97" s="4">
        <v>0</v>
      </c>
      <c r="E97" s="4">
        <v>0</v>
      </c>
      <c r="F97" s="4">
        <f t="shared" si="15"/>
        <v>-9010000</v>
      </c>
      <c r="K97" s="24">
        <f t="shared" si="16"/>
        <v>0</v>
      </c>
      <c r="L97" s="4">
        <v>35</v>
      </c>
      <c r="M97" s="4">
        <v>39</v>
      </c>
      <c r="N97" s="4">
        <v>0</v>
      </c>
      <c r="O97" s="4">
        <v>1</v>
      </c>
      <c r="P97" s="4">
        <v>12600</v>
      </c>
      <c r="Q97" s="4">
        <v>21200</v>
      </c>
      <c r="R97" s="5">
        <v>2.5000000000000001E-3</v>
      </c>
      <c r="S97" s="4">
        <v>34000</v>
      </c>
      <c r="T97" s="4">
        <f t="shared" ref="T97:T102" si="18">AVERAGE(S98:S107)</f>
        <v>16411.8</v>
      </c>
      <c r="U97" s="4">
        <f t="shared" si="17"/>
        <v>6444</v>
      </c>
      <c r="V97" s="5">
        <v>1.4999999999999999E-2</v>
      </c>
    </row>
    <row r="98" spans="1:22" x14ac:dyDescent="0.2">
      <c r="A98" s="16" t="s">
        <v>174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-9010000</v>
      </c>
      <c r="K98" s="24">
        <f t="shared" si="16"/>
        <v>0</v>
      </c>
      <c r="L98" s="4">
        <v>43</v>
      </c>
      <c r="M98" s="4">
        <v>17</v>
      </c>
      <c r="N98" s="4">
        <v>0</v>
      </c>
      <c r="O98" s="4">
        <v>0</v>
      </c>
      <c r="P98" s="4">
        <v>14200</v>
      </c>
      <c r="Q98" s="4">
        <v>7400</v>
      </c>
      <c r="R98" s="5">
        <v>1.1399999999999999E-2</v>
      </c>
      <c r="S98" s="4">
        <v>21651</v>
      </c>
      <c r="T98" s="4">
        <f t="shared" si="18"/>
        <v>15102</v>
      </c>
      <c r="U98" s="4">
        <f t="shared" si="17"/>
        <v>6444</v>
      </c>
      <c r="V98" s="5">
        <v>1.38E-2</v>
      </c>
    </row>
    <row r="99" spans="1:22" x14ac:dyDescent="0.2">
      <c r="A99" s="16" t="s">
        <v>164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-9010000</v>
      </c>
      <c r="K99" s="24">
        <f t="shared" si="16"/>
        <v>0</v>
      </c>
      <c r="L99" s="4">
        <v>24</v>
      </c>
      <c r="M99" s="4">
        <v>11</v>
      </c>
      <c r="N99" s="4">
        <v>0</v>
      </c>
      <c r="O99" s="4">
        <v>0</v>
      </c>
      <c r="P99" s="4">
        <v>8700</v>
      </c>
      <c r="Q99" s="4">
        <v>5800</v>
      </c>
      <c r="R99" s="5">
        <v>6.4000000000000003E-3</v>
      </c>
      <c r="S99" s="4">
        <v>14521</v>
      </c>
      <c r="T99" s="4">
        <f t="shared" si="18"/>
        <v>15295.666666666666</v>
      </c>
      <c r="U99" s="4">
        <f t="shared" si="17"/>
        <v>6444</v>
      </c>
      <c r="V99" s="5">
        <v>5.1000000000000004E-3</v>
      </c>
    </row>
    <row r="100" spans="1:22" x14ac:dyDescent="0.2">
      <c r="A100" s="16" t="s">
        <v>156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-9010000</v>
      </c>
      <c r="K100" s="24">
        <f t="shared" si="16"/>
        <v>0</v>
      </c>
      <c r="L100" s="4">
        <v>18</v>
      </c>
      <c r="M100" s="4">
        <v>19</v>
      </c>
      <c r="N100" s="4">
        <v>0</v>
      </c>
      <c r="O100" s="4">
        <v>0</v>
      </c>
      <c r="P100" s="4">
        <v>5900</v>
      </c>
      <c r="Q100" s="4">
        <v>6100</v>
      </c>
      <c r="R100" s="5">
        <v>-5.0000000000000001E-3</v>
      </c>
      <c r="S100" s="4">
        <v>12138</v>
      </c>
      <c r="T100" s="4">
        <f t="shared" si="18"/>
        <v>16874.5</v>
      </c>
      <c r="U100" s="4">
        <f t="shared" si="17"/>
        <v>6444</v>
      </c>
      <c r="V100" s="5">
        <v>7.6E-3</v>
      </c>
    </row>
    <row r="101" spans="1:22" x14ac:dyDescent="0.2">
      <c r="A101" s="16" t="s">
        <v>155</v>
      </c>
      <c r="B101" s="4">
        <v>0</v>
      </c>
      <c r="C101" s="4">
        <v>200</v>
      </c>
      <c r="D101" s="4">
        <v>-200</v>
      </c>
      <c r="E101" s="4">
        <v>-7880000</v>
      </c>
      <c r="F101" s="4">
        <f t="shared" si="15"/>
        <v>-9010000</v>
      </c>
      <c r="K101" s="24">
        <f t="shared" si="16"/>
        <v>0</v>
      </c>
      <c r="L101" s="4">
        <v>16</v>
      </c>
      <c r="M101" s="4">
        <v>8</v>
      </c>
      <c r="N101" s="4">
        <v>0</v>
      </c>
      <c r="O101" s="4">
        <v>0</v>
      </c>
      <c r="P101" s="4">
        <v>4900</v>
      </c>
      <c r="Q101" s="4">
        <v>1400</v>
      </c>
      <c r="R101" s="5">
        <v>5.1000000000000004E-3</v>
      </c>
      <c r="S101" s="4">
        <v>6444</v>
      </c>
      <c r="T101" s="4">
        <f t="shared" si="18"/>
        <v>27305</v>
      </c>
      <c r="U101" s="4">
        <f t="shared" si="17"/>
        <v>27305</v>
      </c>
      <c r="V101" s="5">
        <v>5.1000000000000004E-3</v>
      </c>
    </row>
    <row r="102" spans="1:22" x14ac:dyDescent="0.2">
      <c r="A102" s="16" t="s">
        <v>154</v>
      </c>
      <c r="B102" s="4">
        <v>0</v>
      </c>
      <c r="C102" s="4">
        <v>29</v>
      </c>
      <c r="D102" s="4">
        <v>-29</v>
      </c>
      <c r="E102" s="4">
        <v>-1130000</v>
      </c>
      <c r="F102" s="4">
        <f t="shared" si="15"/>
        <v>-1130000</v>
      </c>
      <c r="K102" s="24">
        <f t="shared" si="16"/>
        <v>0</v>
      </c>
      <c r="L102" s="4">
        <v>25</v>
      </c>
      <c r="M102" s="4">
        <v>23</v>
      </c>
      <c r="N102" s="4">
        <v>1</v>
      </c>
      <c r="O102" s="4">
        <v>0</v>
      </c>
      <c r="P102" s="4">
        <v>9900</v>
      </c>
      <c r="Q102" s="4">
        <v>17300</v>
      </c>
      <c r="R102" s="5">
        <v>1.2999999999999999E-3</v>
      </c>
      <c r="S102" s="4">
        <v>27305</v>
      </c>
      <c r="T102" s="4" t="e">
        <f t="shared" si="18"/>
        <v>#DIV/0!</v>
      </c>
      <c r="U102" s="4">
        <f t="shared" si="17"/>
        <v>0</v>
      </c>
      <c r="V102" s="5">
        <v>6.4000000000000003E-3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4136-AE12-024D-98C8-90CEE65D66B2}">
  <sheetPr codeName="Sheet74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4.5"/>
    <col min="4" max="4" customWidth="true" width="14.33203125"/>
    <col min="5" max="5" customWidth="true" width="16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415">
        <v>344</v>
      </c>
      <c r="B3" t="n" s="3416">
        <v>162800.0</v>
      </c>
      <c r="C3" t="n" s="3417">
        <v>114500.0</v>
      </c>
      <c r="D3" t="n" s="3418">
        <v>48300.0</v>
      </c>
      <c r="E3" t="n" s="3419">
        <v>1.11356E9</v>
      </c>
      <c r="G3" t="n" s="3405">
        <v>0.0</v>
      </c>
      <c r="H3" t="n" s="3406">
        <v>0.0</v>
      </c>
      <c r="I3" t="n" s="3407">
        <v>0.0</v>
      </c>
      <c r="J3" t="n" s="3408">
        <v>4.73415E8</v>
      </c>
      <c r="L3" t="n" s="3409">
        <v>983.0</v>
      </c>
      <c r="M3" t="n" s="3410">
        <v>1634.0</v>
      </c>
      <c r="N3" t="n" s="3411">
        <v>83.0</v>
      </c>
      <c r="O3" t="n" s="3412">
        <v>94.0</v>
      </c>
      <c r="P3" t="n" s="3413">
        <v>1408100.0</v>
      </c>
      <c r="Q3" t="n" s="3414">
        <v>2217500.0</v>
      </c>
      <c r="R3" t="n" s="3403">
        <v>-0.0173</v>
      </c>
      <c r="S3" t="n" s="3402">
        <v>4056900.0</v>
      </c>
      <c r="V3" t="n" s="3404">
        <v>0.0275</v>
      </c>
    </row>
    <row r="4">
      <c r="A4" t="s" s="1343">
        <v>343</v>
      </c>
      <c r="B4" t="n" s="1344">
        <v>21100.0</v>
      </c>
      <c r="C4" t="n" s="1345">
        <v>597600.0</v>
      </c>
      <c r="D4" t="n" s="1346">
        <v>-576500.0</v>
      </c>
      <c r="E4" t="n" s="1347">
        <v>-1.344088E10</v>
      </c>
      <c r="G4" t="n" s="1333">
        <v>0.0</v>
      </c>
      <c r="H4" t="n" s="1334">
        <v>0.0</v>
      </c>
      <c r="I4" t="n" s="1335">
        <v>0.0</v>
      </c>
      <c r="J4" t="n" s="1336">
        <v>6.93E7</v>
      </c>
      <c r="L4" t="n" s="1337">
        <v>2233.0</v>
      </c>
      <c r="M4" t="n" s="1338">
        <v>2524.0</v>
      </c>
      <c r="N4" t="n" s="1339">
        <v>261.0</v>
      </c>
      <c r="O4" t="n" s="1340">
        <v>254.0</v>
      </c>
      <c r="P4" t="n" s="1341">
        <v>4439200.0</v>
      </c>
      <c r="Q4" t="n" s="1342">
        <v>4469600.0</v>
      </c>
      <c r="R4" t="n" s="1331">
        <v>0.0152</v>
      </c>
      <c r="S4" t="n" s="1330">
        <v>9074700.0</v>
      </c>
      <c r="V4" t="n" s="1332">
        <v>0.044199999999999996</v>
      </c>
    </row>
    <row r="5" spans="1:22" x14ac:dyDescent="0.2">
      <c r="A5" s="16" t="s">
        <v>342</v>
      </c>
      <c r="B5" s="4">
        <v>747000</v>
      </c>
      <c r="C5" s="4">
        <v>547100</v>
      </c>
      <c r="D5" s="4">
        <v>199900</v>
      </c>
      <c r="E5" s="4">
        <v>4562280000</v>
      </c>
      <c r="F5" s="4">
        <f t="shared" ref="F5:F46" si="0">E5+F6</f>
        <v>47987532666</v>
      </c>
      <c r="G5" s="4">
        <v>219000</v>
      </c>
      <c r="H5" s="4">
        <v>0</v>
      </c>
      <c r="I5" s="4">
        <v>219000</v>
      </c>
      <c r="J5" s="4">
        <v>5098950000</v>
      </c>
      <c r="K5" s="24">
        <f t="shared" ref="K5:K46" si="1">K6+J5</f>
        <v>5801371000</v>
      </c>
      <c r="L5" s="4">
        <v>2525</v>
      </c>
      <c r="M5" s="4">
        <v>2572</v>
      </c>
      <c r="N5" s="4">
        <v>257</v>
      </c>
      <c r="O5" s="4">
        <v>252</v>
      </c>
      <c r="P5" s="4">
        <v>4284900</v>
      </c>
      <c r="Q5" s="4">
        <v>4146200</v>
      </c>
      <c r="R5" s="5">
        <v>8.8000000000000005E-3</v>
      </c>
      <c r="S5" s="4">
        <v>8669200</v>
      </c>
      <c r="T5" s="4">
        <f t="shared" ref="T5:T73" si="2">AVERAGE(S6:S15)</f>
        <v>5168340</v>
      </c>
      <c r="U5" s="4">
        <f t="shared" ref="U5:U46" si="3">MIN(S6:S10)</f>
        <v>2728700</v>
      </c>
      <c r="V5" s="5">
        <v>3.6299999999999999E-2</v>
      </c>
    </row>
    <row r="6" spans="1:22" x14ac:dyDescent="0.2">
      <c r="A6" s="16" t="s">
        <v>341</v>
      </c>
      <c r="B6" s="4">
        <v>162100</v>
      </c>
      <c r="C6" s="4">
        <v>14600</v>
      </c>
      <c r="D6" s="4">
        <v>147500</v>
      </c>
      <c r="E6" s="4">
        <v>3352100000</v>
      </c>
      <c r="F6" s="4">
        <f t="shared" si="0"/>
        <v>43425252666</v>
      </c>
      <c r="G6" s="4">
        <v>0</v>
      </c>
      <c r="H6" s="4">
        <v>0</v>
      </c>
      <c r="I6" s="4">
        <v>0</v>
      </c>
      <c r="J6" s="4">
        <v>62680000</v>
      </c>
      <c r="K6" s="24">
        <f t="shared" si="1"/>
        <v>702421000</v>
      </c>
      <c r="L6" s="4">
        <v>1002</v>
      </c>
      <c r="M6" s="4">
        <v>1249</v>
      </c>
      <c r="N6" s="4">
        <v>68</v>
      </c>
      <c r="O6" s="4">
        <v>88</v>
      </c>
      <c r="P6" s="4">
        <v>1598400</v>
      </c>
      <c r="Q6" s="4">
        <v>1788500</v>
      </c>
      <c r="R6" s="5">
        <v>1.34E-2</v>
      </c>
      <c r="S6" s="4">
        <v>3424100</v>
      </c>
      <c r="T6" s="4">
        <f t="shared" si="2"/>
        <v>5051800</v>
      </c>
      <c r="U6" s="4">
        <f t="shared" si="3"/>
        <v>2728700</v>
      </c>
      <c r="V6" s="5">
        <v>1.32E-2</v>
      </c>
    </row>
    <row r="7" spans="1:22" x14ac:dyDescent="0.2">
      <c r="A7" s="16" t="s">
        <v>340</v>
      </c>
      <c r="B7" s="4">
        <v>90250</v>
      </c>
      <c r="C7" s="4">
        <v>0</v>
      </c>
      <c r="D7" s="4">
        <v>90250</v>
      </c>
      <c r="E7" s="4">
        <v>2026530000</v>
      </c>
      <c r="F7" s="4">
        <f t="shared" si="0"/>
        <v>40073152666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639741000</v>
      </c>
      <c r="L7" s="4">
        <v>705</v>
      </c>
      <c r="M7" s="4">
        <v>1326</v>
      </c>
      <c r="N7" s="4">
        <v>45</v>
      </c>
      <c r="O7" s="4">
        <v>82</v>
      </c>
      <c r="P7" s="4">
        <v>884200</v>
      </c>
      <c r="Q7" s="4">
        <v>1655000</v>
      </c>
      <c r="R7" s="5">
        <v>-2.2000000000000001E-3</v>
      </c>
      <c r="S7" s="4">
        <v>2728700</v>
      </c>
      <c r="T7" s="4">
        <f t="shared" si="2"/>
        <v>5102010</v>
      </c>
      <c r="U7" s="4">
        <f t="shared" si="3"/>
        <v>4650900</v>
      </c>
      <c r="V7" s="5">
        <v>2.2000000000000002E-2</v>
      </c>
    </row>
    <row r="8" spans="1:22" x14ac:dyDescent="0.2">
      <c r="A8" s="16" t="s">
        <v>339</v>
      </c>
      <c r="B8" s="4">
        <v>3400</v>
      </c>
      <c r="C8" s="4">
        <v>537200</v>
      </c>
      <c r="D8" s="4">
        <v>-533800</v>
      </c>
      <c r="E8" s="4">
        <v>-12055990000</v>
      </c>
      <c r="F8" s="4">
        <f t="shared" si="0"/>
        <v>38046622666</v>
      </c>
      <c r="G8" s="4">
        <v>0</v>
      </c>
      <c r="H8" s="4">
        <v>0</v>
      </c>
      <c r="I8" s="4">
        <v>0</v>
      </c>
      <c r="J8" s="4">
        <v>-262830000</v>
      </c>
      <c r="K8" s="24">
        <f t="shared" si="1"/>
        <v>639741000</v>
      </c>
      <c r="L8" s="4">
        <v>1346</v>
      </c>
      <c r="M8" s="4">
        <v>2896</v>
      </c>
      <c r="N8" s="4">
        <v>121</v>
      </c>
      <c r="O8" s="4">
        <v>271</v>
      </c>
      <c r="P8" s="4">
        <v>2188300</v>
      </c>
      <c r="Q8" s="4">
        <v>4930800</v>
      </c>
      <c r="R8" s="5">
        <v>-2.4300000000000002E-2</v>
      </c>
      <c r="S8" s="4">
        <v>7677800</v>
      </c>
      <c r="T8" s="4">
        <f t="shared" si="2"/>
        <v>4757750</v>
      </c>
      <c r="U8" s="4">
        <f t="shared" si="3"/>
        <v>3572200</v>
      </c>
      <c r="V8" s="5">
        <v>3.9E-2</v>
      </c>
    </row>
    <row r="9" spans="1:22" x14ac:dyDescent="0.2">
      <c r="A9" s="16" t="s">
        <v>338</v>
      </c>
      <c r="B9" s="4">
        <v>3200</v>
      </c>
      <c r="C9" s="4">
        <v>38000</v>
      </c>
      <c r="D9" s="4">
        <v>-34800</v>
      </c>
      <c r="E9" s="4">
        <v>-801620000</v>
      </c>
      <c r="F9" s="4">
        <f t="shared" si="0"/>
        <v>50102612666</v>
      </c>
      <c r="G9" s="4">
        <v>0</v>
      </c>
      <c r="H9" s="4">
        <v>0</v>
      </c>
      <c r="I9" s="4">
        <v>0</v>
      </c>
      <c r="J9" s="4">
        <v>-96570000</v>
      </c>
      <c r="K9" s="24">
        <f t="shared" si="1"/>
        <v>902571000</v>
      </c>
      <c r="L9" s="4">
        <v>1724</v>
      </c>
      <c r="M9" s="4">
        <v>1326</v>
      </c>
      <c r="N9" s="4">
        <v>187</v>
      </c>
      <c r="O9" s="4">
        <v>132</v>
      </c>
      <c r="P9" s="4">
        <v>3102400</v>
      </c>
      <c r="Q9" s="4">
        <v>2232900</v>
      </c>
      <c r="R9" s="5">
        <v>1.7600000000000001E-2</v>
      </c>
      <c r="S9" s="4">
        <v>5650300</v>
      </c>
      <c r="T9" s="4">
        <f t="shared" si="2"/>
        <v>4648900</v>
      </c>
      <c r="U9" s="4">
        <f t="shared" si="3"/>
        <v>3572200</v>
      </c>
      <c r="V9" s="5">
        <v>1.9400000000000001E-2</v>
      </c>
    </row>
    <row r="10" spans="1:22" x14ac:dyDescent="0.2">
      <c r="A10" s="16" t="s">
        <v>337</v>
      </c>
      <c r="B10" s="4">
        <v>0</v>
      </c>
      <c r="C10" s="4">
        <v>141600</v>
      </c>
      <c r="D10" s="4">
        <v>-141600</v>
      </c>
      <c r="E10" s="4">
        <v>-3236930000</v>
      </c>
      <c r="F10" s="4">
        <f t="shared" si="0"/>
        <v>50904232666</v>
      </c>
      <c r="G10" s="4">
        <v>0</v>
      </c>
      <c r="H10" s="4">
        <v>0</v>
      </c>
      <c r="I10" s="4">
        <v>0</v>
      </c>
      <c r="J10" s="4">
        <v>-85885000</v>
      </c>
      <c r="K10" s="24">
        <f t="shared" si="1"/>
        <v>999141000</v>
      </c>
      <c r="L10" s="4">
        <v>979</v>
      </c>
      <c r="M10" s="4">
        <v>2596</v>
      </c>
      <c r="N10" s="4">
        <v>75</v>
      </c>
      <c r="O10" s="4">
        <v>240</v>
      </c>
      <c r="P10" s="4">
        <v>1407500</v>
      </c>
      <c r="Q10" s="4">
        <v>4048800</v>
      </c>
      <c r="R10" s="5">
        <v>-1.5300000000000001E-2</v>
      </c>
      <c r="S10" s="4">
        <v>5917200</v>
      </c>
      <c r="T10" s="4">
        <f t="shared" si="2"/>
        <v>4493790</v>
      </c>
      <c r="U10" s="4">
        <f t="shared" si="3"/>
        <v>3572200</v>
      </c>
      <c r="V10" s="5">
        <v>2.7900000000000001E-2</v>
      </c>
    </row>
    <row r="11" spans="1:22" x14ac:dyDescent="0.2">
      <c r="A11" s="16" t="s">
        <v>336</v>
      </c>
      <c r="B11" s="4">
        <v>4500</v>
      </c>
      <c r="C11" s="4">
        <v>226939</v>
      </c>
      <c r="D11" s="4">
        <v>-222439</v>
      </c>
      <c r="E11" s="4">
        <v>-5121440000</v>
      </c>
      <c r="F11" s="4">
        <f t="shared" si="0"/>
        <v>54141162666</v>
      </c>
      <c r="G11" s="4">
        <v>0</v>
      </c>
      <c r="H11" s="4">
        <v>0</v>
      </c>
      <c r="I11" s="4">
        <v>0</v>
      </c>
      <c r="J11" s="4">
        <v>-4660000</v>
      </c>
      <c r="K11" s="24">
        <f t="shared" si="1"/>
        <v>1085026000</v>
      </c>
      <c r="L11" s="4">
        <v>947</v>
      </c>
      <c r="M11" s="4">
        <v>2021</v>
      </c>
      <c r="N11" s="4">
        <v>71</v>
      </c>
      <c r="O11" s="4">
        <v>172</v>
      </c>
      <c r="P11" s="4">
        <v>1441300</v>
      </c>
      <c r="Q11" s="4">
        <v>3104300</v>
      </c>
      <c r="R11" s="5">
        <v>-6.4000000000000003E-3</v>
      </c>
      <c r="S11" s="4">
        <v>4650900</v>
      </c>
      <c r="T11" s="4">
        <f t="shared" si="2"/>
        <v>4419090</v>
      </c>
      <c r="U11" s="4">
        <f t="shared" si="3"/>
        <v>2258700</v>
      </c>
      <c r="V11" s="5">
        <v>2.1499999999999998E-2</v>
      </c>
    </row>
    <row r="12" spans="1:22" x14ac:dyDescent="0.2">
      <c r="A12" s="16" t="s">
        <v>335</v>
      </c>
      <c r="B12" s="4">
        <v>82600</v>
      </c>
      <c r="C12" s="4">
        <v>166000</v>
      </c>
      <c r="D12" s="4">
        <v>-83400</v>
      </c>
      <c r="E12" s="4">
        <v>-1913590000</v>
      </c>
      <c r="F12" s="4">
        <f t="shared" si="0"/>
        <v>59262602666</v>
      </c>
      <c r="G12" s="4">
        <v>0</v>
      </c>
      <c r="H12" s="4">
        <v>0</v>
      </c>
      <c r="I12" s="4">
        <v>0</v>
      </c>
      <c r="J12" s="4">
        <v>-416090000</v>
      </c>
      <c r="K12" s="24">
        <f t="shared" si="1"/>
        <v>1089686000</v>
      </c>
      <c r="L12" s="4">
        <v>2232</v>
      </c>
      <c r="M12" s="4">
        <v>2692</v>
      </c>
      <c r="N12" s="4">
        <v>244</v>
      </c>
      <c r="O12" s="4">
        <v>226</v>
      </c>
      <c r="P12" s="4">
        <v>4156200</v>
      </c>
      <c r="Q12" s="4">
        <v>4038200</v>
      </c>
      <c r="R12" s="5">
        <v>2.2000000000000002E-2</v>
      </c>
      <c r="S12" s="4">
        <v>8771400</v>
      </c>
      <c r="T12" s="4">
        <f t="shared" si="2"/>
        <v>3949620</v>
      </c>
      <c r="U12" s="4">
        <f t="shared" si="3"/>
        <v>2258700</v>
      </c>
      <c r="V12" s="5">
        <v>2.3599999999999999E-2</v>
      </c>
    </row>
    <row r="13" spans="1:22" x14ac:dyDescent="0.2">
      <c r="A13" s="16" t="s">
        <v>333</v>
      </c>
      <c r="B13" s="4">
        <v>500</v>
      </c>
      <c r="C13" s="4">
        <v>34300</v>
      </c>
      <c r="D13" s="4">
        <v>-33800</v>
      </c>
      <c r="E13" s="4">
        <v>-769560000</v>
      </c>
      <c r="F13" s="4">
        <f t="shared" si="0"/>
        <v>61176192666</v>
      </c>
      <c r="G13" s="4">
        <v>0</v>
      </c>
      <c r="H13" s="4">
        <v>0</v>
      </c>
      <c r="I13" s="4">
        <v>0</v>
      </c>
      <c r="J13" s="4">
        <v>702345000</v>
      </c>
      <c r="K13" s="24">
        <f t="shared" si="1"/>
        <v>1505776000</v>
      </c>
      <c r="L13" s="4">
        <v>764</v>
      </c>
      <c r="M13" s="4">
        <v>1017</v>
      </c>
      <c r="N13" s="4">
        <v>79</v>
      </c>
      <c r="O13" s="4">
        <v>116</v>
      </c>
      <c r="P13" s="4">
        <v>1673700</v>
      </c>
      <c r="Q13" s="4">
        <v>1894100</v>
      </c>
      <c r="R13" s="5">
        <v>1.1200000000000002E-2</v>
      </c>
      <c r="S13" s="4">
        <v>3572200</v>
      </c>
      <c r="T13" s="4">
        <f t="shared" si="2"/>
        <v>3860090</v>
      </c>
      <c r="U13" s="4">
        <f t="shared" si="3"/>
        <v>2258700</v>
      </c>
      <c r="V13" s="5">
        <v>1.1000000000000001E-2</v>
      </c>
    </row>
    <row r="14" spans="1:22" x14ac:dyDescent="0.2">
      <c r="A14" s="16" t="s">
        <v>332</v>
      </c>
      <c r="B14" s="4">
        <v>331300</v>
      </c>
      <c r="C14" s="4">
        <v>26000</v>
      </c>
      <c r="D14" s="4">
        <v>305300</v>
      </c>
      <c r="E14" s="4">
        <v>6931951056</v>
      </c>
      <c r="F14" s="4">
        <f t="shared" si="0"/>
        <v>61945752666</v>
      </c>
      <c r="G14" s="4">
        <v>0</v>
      </c>
      <c r="H14" s="4">
        <v>0</v>
      </c>
      <c r="I14" s="4">
        <v>0</v>
      </c>
      <c r="J14" s="4">
        <v>702345000</v>
      </c>
      <c r="K14" s="24">
        <f t="shared" si="1"/>
        <v>803431000</v>
      </c>
      <c r="L14" s="4">
        <v>1214</v>
      </c>
      <c r="M14" s="4">
        <v>1225</v>
      </c>
      <c r="N14" s="4">
        <v>167</v>
      </c>
      <c r="O14" s="4">
        <v>136</v>
      </c>
      <c r="P14" s="4">
        <v>2538100</v>
      </c>
      <c r="Q14" s="4">
        <v>2372700</v>
      </c>
      <c r="R14" s="5">
        <v>2.3E-3</v>
      </c>
      <c r="S14" s="4">
        <v>5332800</v>
      </c>
      <c r="T14" s="4">
        <f t="shared" si="2"/>
        <v>3913830</v>
      </c>
      <c r="U14" s="4">
        <f t="shared" si="3"/>
        <v>2258700</v>
      </c>
      <c r="V14" s="5">
        <v>1.9699999999999999E-2</v>
      </c>
    </row>
    <row r="15" spans="1:22" x14ac:dyDescent="0.2">
      <c r="A15" s="16" t="s">
        <v>331</v>
      </c>
      <c r="B15" s="4">
        <v>379500</v>
      </c>
      <c r="C15" s="4">
        <v>44900</v>
      </c>
      <c r="D15" s="4">
        <v>334600</v>
      </c>
      <c r="E15" s="4">
        <v>7524790000</v>
      </c>
      <c r="F15" s="4">
        <f t="shared" si="0"/>
        <v>55013801610</v>
      </c>
      <c r="G15" s="4">
        <v>0</v>
      </c>
      <c r="H15" s="4">
        <v>0</v>
      </c>
      <c r="I15" s="4">
        <v>0</v>
      </c>
      <c r="J15" s="4">
        <v>325475000</v>
      </c>
      <c r="K15" s="24">
        <f t="shared" si="1"/>
        <v>101086000</v>
      </c>
      <c r="L15" s="4">
        <v>1104</v>
      </c>
      <c r="M15" s="4">
        <v>1150</v>
      </c>
      <c r="N15" s="4">
        <v>118</v>
      </c>
      <c r="O15" s="4">
        <v>101</v>
      </c>
      <c r="P15" s="4">
        <v>1897800</v>
      </c>
      <c r="Q15" s="4">
        <v>2058200</v>
      </c>
      <c r="R15" s="5">
        <v>9.0000000000000011E-3</v>
      </c>
      <c r="S15" s="4">
        <v>3958000</v>
      </c>
      <c r="T15" s="4">
        <f t="shared" si="2"/>
        <v>3863630</v>
      </c>
      <c r="U15" s="4">
        <f t="shared" si="3"/>
        <v>2258700</v>
      </c>
      <c r="V15" s="5">
        <v>1.9900000000000001E-2</v>
      </c>
    </row>
    <row r="16" spans="1:22" x14ac:dyDescent="0.2">
      <c r="A16" s="16" t="s">
        <v>330</v>
      </c>
      <c r="B16" s="4">
        <v>35500</v>
      </c>
      <c r="C16" s="4">
        <v>56400</v>
      </c>
      <c r="D16" s="4">
        <v>-20900</v>
      </c>
      <c r="E16" s="4">
        <v>-470530000</v>
      </c>
      <c r="F16" s="4">
        <f t="shared" si="0"/>
        <v>47489011610</v>
      </c>
      <c r="G16" s="4">
        <v>0</v>
      </c>
      <c r="H16" s="4">
        <v>0</v>
      </c>
      <c r="I16" s="4">
        <v>0</v>
      </c>
      <c r="J16" s="4">
        <v>354795000</v>
      </c>
      <c r="K16" s="24">
        <f t="shared" si="1"/>
        <v>-224389000</v>
      </c>
      <c r="L16" s="4">
        <v>538</v>
      </c>
      <c r="M16" s="4">
        <v>853</v>
      </c>
      <c r="N16" s="4">
        <v>44</v>
      </c>
      <c r="O16" s="4">
        <v>85</v>
      </c>
      <c r="P16" s="4">
        <v>781600</v>
      </c>
      <c r="Q16" s="4">
        <v>1467900</v>
      </c>
      <c r="R16" s="5">
        <v>0</v>
      </c>
      <c r="S16" s="4">
        <v>2258700</v>
      </c>
      <c r="T16" s="4">
        <f t="shared" si="2"/>
        <v>3887390</v>
      </c>
      <c r="U16" s="4">
        <f t="shared" si="3"/>
        <v>3230800</v>
      </c>
      <c r="V16" s="5">
        <v>1.77E-2</v>
      </c>
    </row>
    <row r="17" spans="1:22" x14ac:dyDescent="0.2">
      <c r="A17" s="16" t="s">
        <v>329</v>
      </c>
      <c r="B17" s="4">
        <v>34200</v>
      </c>
      <c r="C17" s="4">
        <v>535000</v>
      </c>
      <c r="D17" s="4">
        <v>-500800</v>
      </c>
      <c r="E17" s="4">
        <v>-11184850000</v>
      </c>
      <c r="F17" s="4">
        <f t="shared" si="0"/>
        <v>47959541610</v>
      </c>
      <c r="G17" s="4">
        <v>0</v>
      </c>
      <c r="H17" s="4">
        <v>0</v>
      </c>
      <c r="I17" s="4">
        <v>0</v>
      </c>
      <c r="J17" s="4">
        <v>346500000</v>
      </c>
      <c r="K17" s="24">
        <f t="shared" si="1"/>
        <v>-579184000</v>
      </c>
      <c r="L17" s="4">
        <v>765</v>
      </c>
      <c r="M17" s="4">
        <v>1287</v>
      </c>
      <c r="N17" s="4">
        <v>67</v>
      </c>
      <c r="O17" s="4">
        <v>100</v>
      </c>
      <c r="P17" s="4">
        <v>1093500</v>
      </c>
      <c r="Q17" s="4">
        <v>1912900</v>
      </c>
      <c r="R17" s="5">
        <v>-6.7000000000000002E-3</v>
      </c>
      <c r="S17" s="4">
        <v>3230800</v>
      </c>
      <c r="T17" s="4">
        <f t="shared" si="2"/>
        <v>3899800</v>
      </c>
      <c r="U17" s="4">
        <f t="shared" si="3"/>
        <v>3903900</v>
      </c>
      <c r="V17" s="5">
        <v>1.34E-2</v>
      </c>
    </row>
    <row r="18" spans="1:22" x14ac:dyDescent="0.2">
      <c r="A18" s="16" t="s">
        <v>328</v>
      </c>
      <c r="B18" s="4">
        <v>61900</v>
      </c>
      <c r="C18" s="4">
        <v>24000</v>
      </c>
      <c r="D18" s="4">
        <v>37900</v>
      </c>
      <c r="E18" s="4">
        <v>849790000</v>
      </c>
      <c r="F18" s="4">
        <f t="shared" si="0"/>
        <v>59144391610</v>
      </c>
      <c r="G18" s="4">
        <v>0</v>
      </c>
      <c r="H18" s="4">
        <v>0</v>
      </c>
      <c r="I18" s="4">
        <v>0</v>
      </c>
      <c r="J18" s="4">
        <v>-164955000</v>
      </c>
      <c r="K18" s="24">
        <f t="shared" si="1"/>
        <v>-925684000</v>
      </c>
      <c r="L18" s="4">
        <v>707</v>
      </c>
      <c r="M18" s="4">
        <v>1785</v>
      </c>
      <c r="N18" s="4">
        <v>72</v>
      </c>
      <c r="O18" s="4">
        <v>137</v>
      </c>
      <c r="P18" s="4">
        <v>1229700</v>
      </c>
      <c r="Q18" s="4">
        <v>2386200</v>
      </c>
      <c r="R18" s="5">
        <v>-1.78E-2</v>
      </c>
      <c r="S18" s="4">
        <v>4235200</v>
      </c>
      <c r="T18" s="4">
        <f t="shared" si="2"/>
        <v>3862660</v>
      </c>
      <c r="U18" s="4">
        <f t="shared" si="3"/>
        <v>2676900</v>
      </c>
      <c r="V18" s="5">
        <v>2.1899999999999999E-2</v>
      </c>
    </row>
    <row r="19" spans="1:22" x14ac:dyDescent="0.2">
      <c r="A19" s="16" t="s">
        <v>327</v>
      </c>
      <c r="B19" s="4">
        <v>11100</v>
      </c>
      <c r="C19" s="4">
        <v>175200</v>
      </c>
      <c r="D19" s="4">
        <v>-164100</v>
      </c>
      <c r="E19" s="4">
        <v>-3738250000</v>
      </c>
      <c r="F19" s="4">
        <f t="shared" si="0"/>
        <v>58294601610</v>
      </c>
      <c r="G19" s="4">
        <v>0</v>
      </c>
      <c r="H19" s="4">
        <v>0</v>
      </c>
      <c r="I19" s="4">
        <v>0</v>
      </c>
      <c r="J19" s="4">
        <v>-395400000</v>
      </c>
      <c r="K19" s="24">
        <f t="shared" si="1"/>
        <v>-760729000</v>
      </c>
      <c r="L19" s="4">
        <v>1193</v>
      </c>
      <c r="M19" s="4">
        <v>1636</v>
      </c>
      <c r="N19" s="4">
        <v>109</v>
      </c>
      <c r="O19" s="4">
        <v>156</v>
      </c>
      <c r="P19" s="4">
        <v>1807100</v>
      </c>
      <c r="Q19" s="4">
        <v>2466200</v>
      </c>
      <c r="R19" s="5">
        <v>-2.0999999999999999E-3</v>
      </c>
      <c r="S19" s="4">
        <v>4561800</v>
      </c>
      <c r="T19" s="4">
        <f t="shared" si="2"/>
        <v>3724200</v>
      </c>
      <c r="U19" s="4">
        <f t="shared" si="3"/>
        <v>2676900</v>
      </c>
      <c r="V19" s="5">
        <v>3.2199999999999999E-2</v>
      </c>
    </row>
    <row r="20" spans="1:22" x14ac:dyDescent="0.2">
      <c r="A20" s="16" t="s">
        <v>326</v>
      </c>
      <c r="B20" s="4">
        <v>168552</v>
      </c>
      <c r="C20" s="4">
        <v>546890</v>
      </c>
      <c r="D20" s="4">
        <v>-378338</v>
      </c>
      <c r="E20" s="4">
        <v>-8551940000</v>
      </c>
      <c r="F20" s="4">
        <f t="shared" si="0"/>
        <v>62032851610</v>
      </c>
      <c r="G20" s="4">
        <v>0</v>
      </c>
      <c r="H20" s="4">
        <v>0</v>
      </c>
      <c r="I20" s="4">
        <v>0</v>
      </c>
      <c r="J20" s="4">
        <v>-395400000</v>
      </c>
      <c r="K20" s="24">
        <f t="shared" si="1"/>
        <v>-365329000</v>
      </c>
      <c r="L20" s="4">
        <v>978</v>
      </c>
      <c r="M20" s="4">
        <v>1724</v>
      </c>
      <c r="N20" s="4">
        <v>97</v>
      </c>
      <c r="O20" s="4">
        <v>163</v>
      </c>
      <c r="P20" s="4">
        <v>1458400</v>
      </c>
      <c r="Q20" s="4">
        <v>2690600</v>
      </c>
      <c r="R20" s="5">
        <v>-2.0999999999999999E-3</v>
      </c>
      <c r="S20" s="4">
        <v>4366100</v>
      </c>
      <c r="T20" s="4">
        <f t="shared" si="2"/>
        <v>3962070</v>
      </c>
      <c r="U20" s="4">
        <f t="shared" si="3"/>
        <v>2676900</v>
      </c>
      <c r="V20" s="5">
        <v>2.18E-2</v>
      </c>
    </row>
    <row r="21" spans="1:22" x14ac:dyDescent="0.2">
      <c r="A21" s="16" t="s">
        <v>325</v>
      </c>
      <c r="B21" s="4">
        <v>39000</v>
      </c>
      <c r="C21" s="4">
        <v>67200</v>
      </c>
      <c r="D21" s="4">
        <v>-28200</v>
      </c>
      <c r="E21" s="4">
        <v>-649070000</v>
      </c>
      <c r="F21" s="4">
        <f t="shared" si="0"/>
        <v>70584791610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30071000</v>
      </c>
      <c r="L21" s="4">
        <v>1096</v>
      </c>
      <c r="M21" s="4">
        <v>1082</v>
      </c>
      <c r="N21" s="4">
        <v>126</v>
      </c>
      <c r="O21" s="4">
        <v>101</v>
      </c>
      <c r="P21" s="4">
        <v>1846200</v>
      </c>
      <c r="Q21" s="4">
        <v>1795800</v>
      </c>
      <c r="R21" s="5">
        <v>0</v>
      </c>
      <c r="S21" s="4">
        <v>3903900</v>
      </c>
      <c r="T21" s="4">
        <f t="shared" si="2"/>
        <v>4013770</v>
      </c>
      <c r="U21" s="4">
        <f t="shared" si="3"/>
        <v>2496300</v>
      </c>
      <c r="V21" s="5">
        <v>2.1600000000000001E-2</v>
      </c>
    </row>
    <row r="22" spans="1:22" x14ac:dyDescent="0.2">
      <c r="A22" s="16" t="s">
        <v>324</v>
      </c>
      <c r="B22" s="4">
        <v>86800</v>
      </c>
      <c r="C22" s="4">
        <v>44000</v>
      </c>
      <c r="D22" s="4">
        <v>42800</v>
      </c>
      <c r="E22" s="4">
        <v>986160000</v>
      </c>
      <c r="F22" s="4">
        <f t="shared" si="0"/>
        <v>71233861610</v>
      </c>
      <c r="G22" s="4">
        <v>0</v>
      </c>
      <c r="H22" s="4">
        <v>0</v>
      </c>
      <c r="I22" s="4">
        <v>0</v>
      </c>
      <c r="J22" s="4">
        <v>165000000</v>
      </c>
      <c r="K22" s="24">
        <f t="shared" si="1"/>
        <v>30071000</v>
      </c>
      <c r="L22" s="4">
        <v>1566</v>
      </c>
      <c r="M22" s="4">
        <v>871</v>
      </c>
      <c r="N22" s="4">
        <v>128</v>
      </c>
      <c r="O22" s="4">
        <v>128</v>
      </c>
      <c r="P22" s="4">
        <v>2034000</v>
      </c>
      <c r="Q22" s="4">
        <v>1682800</v>
      </c>
      <c r="R22" s="5">
        <v>6.6E-3</v>
      </c>
      <c r="S22" s="4">
        <v>4076700</v>
      </c>
      <c r="T22" s="4">
        <f t="shared" si="2"/>
        <v>4601830</v>
      </c>
      <c r="U22" s="4">
        <f t="shared" si="3"/>
        <v>2496300</v>
      </c>
      <c r="V22" s="5">
        <v>1.7399999999999999E-2</v>
      </c>
    </row>
    <row r="23" spans="1:22" x14ac:dyDescent="0.2">
      <c r="A23" s="16" t="s">
        <v>323</v>
      </c>
      <c r="B23" s="4">
        <v>55900</v>
      </c>
      <c r="C23" s="4">
        <v>5700</v>
      </c>
      <c r="D23" s="4">
        <v>50200</v>
      </c>
      <c r="E23" s="4">
        <v>1143850000</v>
      </c>
      <c r="F23" s="4">
        <f t="shared" si="0"/>
        <v>70247701610</v>
      </c>
      <c r="G23" s="4">
        <v>0</v>
      </c>
      <c r="H23" s="4">
        <v>0</v>
      </c>
      <c r="I23" s="4">
        <v>0</v>
      </c>
      <c r="J23" s="4">
        <v>410670000</v>
      </c>
      <c r="K23" s="24">
        <f t="shared" si="1"/>
        <v>-134929000</v>
      </c>
      <c r="L23" s="4">
        <v>756</v>
      </c>
      <c r="M23" s="4">
        <v>1187</v>
      </c>
      <c r="N23" s="4">
        <v>43</v>
      </c>
      <c r="O23" s="4">
        <v>80</v>
      </c>
      <c r="P23" s="4">
        <v>1061100</v>
      </c>
      <c r="Q23" s="4">
        <v>1542900</v>
      </c>
      <c r="R23" s="5">
        <v>-1.09E-2</v>
      </c>
      <c r="S23" s="4">
        <v>2676900</v>
      </c>
      <c r="T23" s="4">
        <f t="shared" si="2"/>
        <v>5207900</v>
      </c>
      <c r="U23" s="4">
        <f t="shared" si="3"/>
        <v>2496300</v>
      </c>
      <c r="V23" s="5">
        <v>2.6000000000000002E-2</v>
      </c>
    </row>
    <row r="24" spans="1:22" x14ac:dyDescent="0.2">
      <c r="A24" s="16" t="s">
        <v>322</v>
      </c>
      <c r="B24" s="4">
        <v>68100</v>
      </c>
      <c r="C24" s="4">
        <v>113500</v>
      </c>
      <c r="D24" s="4">
        <v>-45400</v>
      </c>
      <c r="E24" s="4">
        <v>-1050610000</v>
      </c>
      <c r="F24" s="4">
        <f t="shared" si="0"/>
        <v>69103851610</v>
      </c>
      <c r="G24" s="4">
        <v>0</v>
      </c>
      <c r="H24" s="4">
        <v>0</v>
      </c>
      <c r="I24" s="4">
        <v>0</v>
      </c>
      <c r="J24" s="4">
        <v>-260340000</v>
      </c>
      <c r="K24" s="24">
        <f t="shared" si="1"/>
        <v>-545599000</v>
      </c>
      <c r="L24" s="4">
        <v>1499</v>
      </c>
      <c r="M24" s="4">
        <v>1455</v>
      </c>
      <c r="N24" s="4">
        <v>148</v>
      </c>
      <c r="O24" s="4">
        <v>135</v>
      </c>
      <c r="P24" s="4">
        <v>2495900</v>
      </c>
      <c r="Q24" s="4">
        <v>2889900</v>
      </c>
      <c r="R24" s="5">
        <v>3.8399999999999997E-2</v>
      </c>
      <c r="S24" s="4">
        <v>5870200</v>
      </c>
      <c r="T24" s="4">
        <f t="shared" si="2"/>
        <v>4981180</v>
      </c>
      <c r="U24" s="4">
        <f t="shared" si="3"/>
        <v>2496300</v>
      </c>
      <c r="V24" s="5">
        <v>3.0200000000000001E-2</v>
      </c>
    </row>
    <row r="25" spans="1:22" x14ac:dyDescent="0.2">
      <c r="A25" s="16" t="s">
        <v>321</v>
      </c>
      <c r="B25" s="4">
        <v>62000</v>
      </c>
      <c r="C25" s="4">
        <v>62200</v>
      </c>
      <c r="D25" s="4">
        <v>-200</v>
      </c>
      <c r="E25" s="4">
        <v>-40300000</v>
      </c>
      <c r="F25" s="4">
        <f t="shared" si="0"/>
        <v>70154461610</v>
      </c>
      <c r="G25" s="4">
        <v>0</v>
      </c>
      <c r="H25" s="4">
        <v>0</v>
      </c>
      <c r="I25" s="4">
        <v>0</v>
      </c>
      <c r="J25" s="4">
        <v>51150000</v>
      </c>
      <c r="K25" s="24">
        <f t="shared" si="1"/>
        <v>-285259000</v>
      </c>
      <c r="L25" s="4">
        <v>615</v>
      </c>
      <c r="M25" s="4">
        <v>850</v>
      </c>
      <c r="N25" s="4">
        <v>30</v>
      </c>
      <c r="O25" s="4">
        <v>83</v>
      </c>
      <c r="P25" s="4">
        <v>689700</v>
      </c>
      <c r="Q25" s="4">
        <v>1341700</v>
      </c>
      <c r="R25" s="5">
        <v>2.0799999999999999E-2</v>
      </c>
      <c r="S25" s="4">
        <v>3456000</v>
      </c>
      <c r="T25" s="4">
        <f t="shared" si="2"/>
        <v>4999560</v>
      </c>
      <c r="U25" s="4">
        <f t="shared" si="3"/>
        <v>2496300</v>
      </c>
      <c r="V25" s="5">
        <v>4.07E-2</v>
      </c>
    </row>
    <row r="26" spans="1:22" x14ac:dyDescent="0.2">
      <c r="A26" s="16" t="s">
        <v>320</v>
      </c>
      <c r="B26" s="4">
        <v>13800</v>
      </c>
      <c r="C26" s="4">
        <v>126100</v>
      </c>
      <c r="D26" s="4">
        <v>-112300</v>
      </c>
      <c r="E26" s="4">
        <v>-2465070000</v>
      </c>
      <c r="F26" s="4">
        <f t="shared" si="0"/>
        <v>70194761610</v>
      </c>
      <c r="G26" s="4">
        <v>0</v>
      </c>
      <c r="H26" s="4">
        <v>0</v>
      </c>
      <c r="I26" s="4">
        <v>0</v>
      </c>
      <c r="J26" s="4">
        <v>-295330000</v>
      </c>
      <c r="K26" s="24">
        <f t="shared" si="1"/>
        <v>-336409000</v>
      </c>
      <c r="L26" s="4">
        <v>826</v>
      </c>
      <c r="M26" s="4">
        <v>997</v>
      </c>
      <c r="N26" s="4">
        <v>67</v>
      </c>
      <c r="O26" s="4">
        <v>69</v>
      </c>
      <c r="P26" s="4">
        <v>1149900</v>
      </c>
      <c r="Q26" s="4">
        <v>1209700</v>
      </c>
      <c r="R26" s="5">
        <v>2.3999999999999998E-3</v>
      </c>
      <c r="S26" s="4">
        <v>2496300</v>
      </c>
      <c r="T26" s="4">
        <f t="shared" si="2"/>
        <v>5120550</v>
      </c>
      <c r="U26" s="4">
        <f t="shared" si="3"/>
        <v>3177200</v>
      </c>
      <c r="V26" s="5">
        <v>2.5000000000000001E-2</v>
      </c>
    </row>
    <row r="27" spans="1:22" x14ac:dyDescent="0.2">
      <c r="A27" s="16" t="s">
        <v>319</v>
      </c>
      <c r="B27" s="4">
        <v>275312</v>
      </c>
      <c r="C27" s="4">
        <v>98100</v>
      </c>
      <c r="D27" s="4">
        <v>177212</v>
      </c>
      <c r="E27" s="4">
        <v>3792170000</v>
      </c>
      <c r="F27" s="4">
        <f t="shared" si="0"/>
        <v>72659831610</v>
      </c>
      <c r="G27" s="4">
        <v>0</v>
      </c>
      <c r="H27" s="4">
        <v>0</v>
      </c>
      <c r="I27" s="4">
        <v>0</v>
      </c>
      <c r="J27" s="4">
        <v>-187740000</v>
      </c>
      <c r="K27" s="24">
        <f t="shared" si="1"/>
        <v>-41079000</v>
      </c>
      <c r="L27" s="4">
        <v>1660</v>
      </c>
      <c r="M27" s="4">
        <v>861</v>
      </c>
      <c r="N27" s="4">
        <v>122</v>
      </c>
      <c r="O27" s="4">
        <v>57</v>
      </c>
      <c r="P27" s="4">
        <v>2140200</v>
      </c>
      <c r="Q27" s="4">
        <v>1024100</v>
      </c>
      <c r="R27" s="5">
        <v>3.8399999999999997E-2</v>
      </c>
      <c r="S27" s="4">
        <v>3354900</v>
      </c>
      <c r="T27" s="4">
        <f t="shared" si="2"/>
        <v>5104810</v>
      </c>
      <c r="U27" s="4">
        <f t="shared" si="3"/>
        <v>3177200</v>
      </c>
      <c r="V27" s="5">
        <v>4.1100000000000005E-2</v>
      </c>
    </row>
    <row r="28" spans="1:22" x14ac:dyDescent="0.2">
      <c r="A28" s="16" t="s">
        <v>318</v>
      </c>
      <c r="B28" s="4">
        <v>83900</v>
      </c>
      <c r="C28" s="4">
        <v>202023</v>
      </c>
      <c r="D28" s="4">
        <v>-118123</v>
      </c>
      <c r="E28" s="4">
        <v>-2459510000</v>
      </c>
      <c r="F28" s="4">
        <f t="shared" si="0"/>
        <v>68867661610</v>
      </c>
      <c r="G28" s="4">
        <v>0</v>
      </c>
      <c r="H28" s="4">
        <v>0</v>
      </c>
      <c r="I28" s="4">
        <v>0</v>
      </c>
      <c r="J28" s="4">
        <v>-187740000</v>
      </c>
      <c r="K28" s="24">
        <f t="shared" si="1"/>
        <v>146661000</v>
      </c>
      <c r="L28" s="4">
        <v>629</v>
      </c>
      <c r="M28" s="4">
        <v>1246</v>
      </c>
      <c r="N28" s="4">
        <v>62</v>
      </c>
      <c r="O28" s="4">
        <v>114</v>
      </c>
      <c r="P28" s="4">
        <v>1259500</v>
      </c>
      <c r="Q28" s="4">
        <v>1905800</v>
      </c>
      <c r="R28" s="5">
        <v>-1.67E-2</v>
      </c>
      <c r="S28" s="4">
        <v>3863800</v>
      </c>
      <c r="T28" s="4">
        <f t="shared" si="2"/>
        <v>5108980</v>
      </c>
      <c r="U28" s="4">
        <f t="shared" si="3"/>
        <v>3177200</v>
      </c>
      <c r="V28" s="5">
        <v>3.04E-2</v>
      </c>
    </row>
    <row r="29" spans="1:22" x14ac:dyDescent="0.2">
      <c r="A29" s="16" t="s">
        <v>317</v>
      </c>
      <c r="B29" s="4">
        <v>43900</v>
      </c>
      <c r="C29" s="4">
        <v>151484</v>
      </c>
      <c r="D29" s="4">
        <v>-107584</v>
      </c>
      <c r="E29" s="4">
        <v>-2280950000</v>
      </c>
      <c r="F29" s="4">
        <f t="shared" si="0"/>
        <v>71327171610</v>
      </c>
      <c r="G29" s="4">
        <v>0</v>
      </c>
      <c r="H29" s="4">
        <v>0</v>
      </c>
      <c r="I29" s="4">
        <v>0</v>
      </c>
      <c r="J29" s="4">
        <v>255030000</v>
      </c>
      <c r="K29" s="24">
        <f t="shared" si="1"/>
        <v>334401000</v>
      </c>
      <c r="L29" s="4">
        <v>992</v>
      </c>
      <c r="M29" s="4">
        <v>1205</v>
      </c>
      <c r="N29" s="4">
        <v>69</v>
      </c>
      <c r="O29" s="4">
        <v>81</v>
      </c>
      <c r="P29" s="4">
        <v>1403600</v>
      </c>
      <c r="Q29" s="4">
        <v>1521600</v>
      </c>
      <c r="R29" s="5">
        <v>9.5999999999999992E-3</v>
      </c>
      <c r="S29" s="4">
        <v>3177200</v>
      </c>
      <c r="T29" s="4">
        <f t="shared" si="2"/>
        <v>5559700</v>
      </c>
      <c r="U29" s="4">
        <f t="shared" si="3"/>
        <v>3603000</v>
      </c>
      <c r="V29" s="5">
        <v>3.4799999999999998E-2</v>
      </c>
    </row>
    <row r="30" spans="1:22" x14ac:dyDescent="0.2">
      <c r="A30" s="16" t="s">
        <v>316</v>
      </c>
      <c r="B30" s="4">
        <v>411700</v>
      </c>
      <c r="C30" s="4">
        <v>102500</v>
      </c>
      <c r="D30" s="4">
        <v>309200</v>
      </c>
      <c r="E30" s="4">
        <v>6598740000</v>
      </c>
      <c r="F30" s="4">
        <f t="shared" si="0"/>
        <v>73608121610</v>
      </c>
      <c r="G30" s="4">
        <v>0</v>
      </c>
      <c r="H30" s="4">
        <v>0</v>
      </c>
      <c r="I30" s="4">
        <v>0</v>
      </c>
      <c r="J30" s="4">
        <v>266355000</v>
      </c>
      <c r="K30" s="24">
        <f t="shared" si="1"/>
        <v>79371000</v>
      </c>
      <c r="L30" s="4">
        <v>1410</v>
      </c>
      <c r="M30" s="4">
        <v>2391</v>
      </c>
      <c r="N30" s="4">
        <v>121</v>
      </c>
      <c r="O30" s="4">
        <v>224</v>
      </c>
      <c r="P30" s="4">
        <v>2308000</v>
      </c>
      <c r="Q30" s="4">
        <v>4214400</v>
      </c>
      <c r="R30" s="5">
        <v>-2.8500000000000001E-2</v>
      </c>
      <c r="S30" s="4">
        <v>6744800</v>
      </c>
      <c r="T30" s="4">
        <f t="shared" si="2"/>
        <v>5447950</v>
      </c>
      <c r="U30" s="4">
        <f t="shared" si="3"/>
        <v>3603000</v>
      </c>
      <c r="V30" s="5">
        <v>4.1500000000000002E-2</v>
      </c>
    </row>
    <row r="31" spans="1:22" x14ac:dyDescent="0.2">
      <c r="A31" s="16" t="s">
        <v>315</v>
      </c>
      <c r="B31" s="4">
        <v>2100</v>
      </c>
      <c r="C31" s="4">
        <v>538106</v>
      </c>
      <c r="D31" s="4">
        <v>-536006</v>
      </c>
      <c r="E31" s="4">
        <v>-11753780000</v>
      </c>
      <c r="F31" s="4">
        <f t="shared" si="0"/>
        <v>67009381610</v>
      </c>
      <c r="G31" s="4">
        <v>0</v>
      </c>
      <c r="H31" s="4">
        <v>0</v>
      </c>
      <c r="I31" s="4">
        <v>0</v>
      </c>
      <c r="J31" s="4">
        <v>744365000</v>
      </c>
      <c r="K31" s="24">
        <f t="shared" si="1"/>
        <v>-186984000</v>
      </c>
      <c r="L31" s="4">
        <v>715</v>
      </c>
      <c r="M31" s="4">
        <v>1694</v>
      </c>
      <c r="N31" s="4">
        <v>68</v>
      </c>
      <c r="O31" s="4">
        <v>148</v>
      </c>
      <c r="P31" s="4">
        <v>1647100</v>
      </c>
      <c r="Q31" s="4">
        <v>2772600</v>
      </c>
      <c r="R31" s="5">
        <v>-1.6200000000000003E-2</v>
      </c>
      <c r="S31" s="4">
        <v>4420900</v>
      </c>
      <c r="T31" s="4">
        <f t="shared" si="2"/>
        <v>6808650</v>
      </c>
      <c r="U31" s="4">
        <f t="shared" si="3"/>
        <v>3603000</v>
      </c>
      <c r="V31" s="5">
        <v>2.9300000000000003E-2</v>
      </c>
    </row>
    <row r="32" spans="1:22" x14ac:dyDescent="0.2">
      <c r="A32" s="16" t="s">
        <v>314</v>
      </c>
      <c r="B32" s="4">
        <v>691300</v>
      </c>
      <c r="C32" s="4">
        <v>411351</v>
      </c>
      <c r="D32" s="4">
        <v>279949</v>
      </c>
      <c r="E32" s="4">
        <v>6106340000</v>
      </c>
      <c r="F32" s="4">
        <f t="shared" si="0"/>
        <v>78763161610</v>
      </c>
      <c r="G32" s="4">
        <v>0</v>
      </c>
      <c r="H32" s="4">
        <v>0</v>
      </c>
      <c r="I32" s="4">
        <v>0</v>
      </c>
      <c r="J32" s="4">
        <v>744365000</v>
      </c>
      <c r="K32" s="24">
        <f t="shared" si="1"/>
        <v>-931349000</v>
      </c>
      <c r="L32" s="4">
        <v>2196</v>
      </c>
      <c r="M32" s="4">
        <v>3581</v>
      </c>
      <c r="N32" s="4">
        <v>174</v>
      </c>
      <c r="O32" s="4">
        <v>278</v>
      </c>
      <c r="P32" s="4">
        <v>3664300</v>
      </c>
      <c r="Q32" s="4">
        <v>5755100</v>
      </c>
      <c r="R32" s="5">
        <v>-4.3200000000000002E-2</v>
      </c>
      <c r="S32" s="4">
        <v>9957300</v>
      </c>
      <c r="T32" s="4">
        <f t="shared" si="2"/>
        <v>6355880</v>
      </c>
      <c r="U32" s="4">
        <f t="shared" si="3"/>
        <v>3197500</v>
      </c>
      <c r="V32" s="5">
        <v>5.6799999999999996E-2</v>
      </c>
    </row>
    <row r="33" spans="1:22" x14ac:dyDescent="0.2">
      <c r="A33" s="16" t="s">
        <v>313</v>
      </c>
      <c r="B33" s="4">
        <v>60900</v>
      </c>
      <c r="C33" s="4">
        <v>338517</v>
      </c>
      <c r="D33" s="4">
        <v>-277617</v>
      </c>
      <c r="E33" s="4">
        <v>-6609440000</v>
      </c>
      <c r="F33" s="4">
        <f t="shared" si="0"/>
        <v>72656821610</v>
      </c>
      <c r="G33" s="4">
        <v>0</v>
      </c>
      <c r="H33" s="4">
        <v>0</v>
      </c>
      <c r="I33" s="4">
        <v>0</v>
      </c>
      <c r="J33" s="4">
        <v>233450000</v>
      </c>
      <c r="K33" s="24">
        <f t="shared" si="1"/>
        <v>-1675714000</v>
      </c>
      <c r="L33" s="4">
        <v>1462</v>
      </c>
      <c r="M33" s="4">
        <v>4027</v>
      </c>
      <c r="N33" s="4">
        <v>132</v>
      </c>
      <c r="O33" s="4">
        <v>339</v>
      </c>
      <c r="P33" s="4">
        <v>2127900</v>
      </c>
      <c r="Q33" s="4">
        <v>5581500</v>
      </c>
      <c r="R33" s="5">
        <v>-7.4200000000000002E-2</v>
      </c>
      <c r="S33" s="4">
        <v>8737600</v>
      </c>
      <c r="T33" s="4">
        <f t="shared" si="2"/>
        <v>6171730</v>
      </c>
      <c r="U33" s="4">
        <f t="shared" si="3"/>
        <v>3197500</v>
      </c>
      <c r="V33" s="5">
        <v>6.7299999999999999E-2</v>
      </c>
    </row>
    <row r="34" spans="1:22" x14ac:dyDescent="0.2">
      <c r="A34" s="16" t="s">
        <v>270</v>
      </c>
      <c r="B34" s="4">
        <v>3600</v>
      </c>
      <c r="C34" s="4">
        <v>49205</v>
      </c>
      <c r="D34" s="4">
        <v>-45605</v>
      </c>
      <c r="E34" s="4">
        <v>-1120920000</v>
      </c>
      <c r="F34" s="4">
        <f t="shared" si="0"/>
        <v>79266261610</v>
      </c>
      <c r="G34" s="4">
        <v>0</v>
      </c>
      <c r="H34" s="4">
        <v>0</v>
      </c>
      <c r="I34" s="4">
        <v>0</v>
      </c>
      <c r="J34" s="4">
        <v>-889540000</v>
      </c>
      <c r="K34" s="24">
        <f t="shared" si="1"/>
        <v>-1909164000</v>
      </c>
      <c r="L34" s="4">
        <v>837</v>
      </c>
      <c r="M34" s="4">
        <v>1058</v>
      </c>
      <c r="N34" s="4">
        <v>80</v>
      </c>
      <c r="O34" s="4">
        <v>100</v>
      </c>
      <c r="P34" s="4">
        <v>1293500</v>
      </c>
      <c r="Q34" s="4">
        <v>1855700</v>
      </c>
      <c r="R34" s="5">
        <v>8.199999999999999E-3</v>
      </c>
      <c r="S34" s="4">
        <v>3603000</v>
      </c>
      <c r="T34" s="4">
        <f t="shared" si="2"/>
        <v>6440200</v>
      </c>
      <c r="U34" s="4">
        <f t="shared" si="3"/>
        <v>3197500</v>
      </c>
      <c r="V34" s="5">
        <v>1.2199999999999999E-2</v>
      </c>
    </row>
    <row r="35" spans="1:22" x14ac:dyDescent="0.2">
      <c r="A35" s="16" t="s">
        <v>269</v>
      </c>
      <c r="B35" s="4">
        <v>45800</v>
      </c>
      <c r="C35" s="4">
        <v>136358</v>
      </c>
      <c r="D35" s="4">
        <v>-90558</v>
      </c>
      <c r="E35" s="4">
        <v>-2201620000</v>
      </c>
      <c r="F35" s="4">
        <f t="shared" si="0"/>
        <v>80387181610</v>
      </c>
      <c r="G35" s="4">
        <v>0</v>
      </c>
      <c r="H35" s="4">
        <v>0</v>
      </c>
      <c r="I35" s="4">
        <v>0</v>
      </c>
      <c r="J35" s="4">
        <v>-214035000</v>
      </c>
      <c r="K35" s="24">
        <f t="shared" si="1"/>
        <v>-1019624000</v>
      </c>
      <c r="L35" s="4">
        <v>1381</v>
      </c>
      <c r="M35" s="4">
        <v>1564</v>
      </c>
      <c r="N35" s="4">
        <v>83</v>
      </c>
      <c r="O35" s="4">
        <v>88</v>
      </c>
      <c r="P35" s="4">
        <v>1612600</v>
      </c>
      <c r="Q35" s="4">
        <v>1868700</v>
      </c>
      <c r="R35" s="5">
        <v>-2E-3</v>
      </c>
      <c r="S35" s="4">
        <v>3639800</v>
      </c>
      <c r="T35" s="4">
        <f t="shared" si="2"/>
        <v>6526790</v>
      </c>
      <c r="U35" s="4">
        <f t="shared" si="3"/>
        <v>3197500</v>
      </c>
      <c r="V35" s="5">
        <v>1.6399999999999998E-2</v>
      </c>
    </row>
    <row r="36" spans="1:22" x14ac:dyDescent="0.2">
      <c r="A36" s="16" t="s">
        <v>268</v>
      </c>
      <c r="B36" s="4">
        <v>83600</v>
      </c>
      <c r="C36" s="4">
        <v>406890</v>
      </c>
      <c r="D36" s="4">
        <v>-323290</v>
      </c>
      <c r="E36" s="4">
        <v>-7998667054</v>
      </c>
      <c r="F36" s="4">
        <f t="shared" si="0"/>
        <v>82588801610</v>
      </c>
      <c r="G36" s="4">
        <v>0</v>
      </c>
      <c r="H36" s="4">
        <v>0</v>
      </c>
      <c r="I36" s="4">
        <v>0</v>
      </c>
      <c r="J36" s="4">
        <v>-770540000</v>
      </c>
      <c r="K36" s="24">
        <f t="shared" si="1"/>
        <v>-805589000</v>
      </c>
      <c r="L36" s="4">
        <v>727</v>
      </c>
      <c r="M36" s="4">
        <v>1535</v>
      </c>
      <c r="N36" s="4">
        <v>56</v>
      </c>
      <c r="O36" s="4">
        <v>119</v>
      </c>
      <c r="P36" s="4">
        <v>1084900</v>
      </c>
      <c r="Q36" s="4">
        <v>2493600</v>
      </c>
      <c r="R36" s="5">
        <v>-1.84E-2</v>
      </c>
      <c r="S36" s="4">
        <v>3706200</v>
      </c>
      <c r="T36" s="4">
        <f t="shared" si="2"/>
        <v>6925410</v>
      </c>
      <c r="U36" s="4">
        <f t="shared" si="3"/>
        <v>3197500</v>
      </c>
      <c r="V36" s="5">
        <v>2.4E-2</v>
      </c>
    </row>
    <row r="37" spans="1:22" x14ac:dyDescent="0.2">
      <c r="A37" s="16" t="s">
        <v>254</v>
      </c>
      <c r="B37" s="4">
        <v>266200</v>
      </c>
      <c r="C37" s="4">
        <v>8498</v>
      </c>
      <c r="D37" s="4">
        <v>257702</v>
      </c>
      <c r="E37" s="4">
        <v>6371010000</v>
      </c>
      <c r="F37" s="4">
        <f t="shared" si="0"/>
        <v>90587468664</v>
      </c>
      <c r="G37" s="4">
        <v>0</v>
      </c>
      <c r="H37" s="4">
        <v>0</v>
      </c>
      <c r="I37" s="4">
        <v>0</v>
      </c>
      <c r="J37" s="4">
        <v>-770540000</v>
      </c>
      <c r="K37" s="24">
        <f t="shared" si="1"/>
        <v>-35049000</v>
      </c>
      <c r="L37" s="4">
        <v>1012</v>
      </c>
      <c r="M37" s="4">
        <v>1168</v>
      </c>
      <c r="N37" s="4">
        <v>80</v>
      </c>
      <c r="O37" s="4">
        <v>78</v>
      </c>
      <c r="P37" s="4">
        <v>1556400</v>
      </c>
      <c r="Q37" s="4">
        <v>1412100</v>
      </c>
      <c r="R37" s="5">
        <v>1.2199999999999999E-2</v>
      </c>
      <c r="S37" s="4">
        <v>3197500</v>
      </c>
      <c r="T37" s="4">
        <f t="shared" si="2"/>
        <v>7152410</v>
      </c>
      <c r="U37" s="4">
        <f t="shared" si="3"/>
        <v>3905500</v>
      </c>
      <c r="V37" s="5">
        <v>1.61E-2</v>
      </c>
    </row>
    <row r="38" spans="1:22" x14ac:dyDescent="0.2">
      <c r="A38" s="16" t="s">
        <v>253</v>
      </c>
      <c r="B38" s="4">
        <v>63700</v>
      </c>
      <c r="C38" s="4">
        <v>34700</v>
      </c>
      <c r="D38" s="4">
        <v>29000</v>
      </c>
      <c r="E38" s="4">
        <v>716170000</v>
      </c>
      <c r="F38" s="4">
        <f t="shared" si="0"/>
        <v>84216458664</v>
      </c>
      <c r="G38" s="4">
        <v>0</v>
      </c>
      <c r="H38" s="4">
        <v>0</v>
      </c>
      <c r="I38" s="4">
        <v>0</v>
      </c>
      <c r="J38" s="4">
        <v>825555000</v>
      </c>
      <c r="K38" s="24">
        <f t="shared" si="1"/>
        <v>735491000</v>
      </c>
      <c r="L38" s="4">
        <v>1405</v>
      </c>
      <c r="M38" s="4">
        <v>1633</v>
      </c>
      <c r="N38" s="4">
        <v>95</v>
      </c>
      <c r="O38" s="4">
        <v>108</v>
      </c>
      <c r="P38" s="4">
        <v>1675400</v>
      </c>
      <c r="Q38" s="4">
        <v>1888500</v>
      </c>
      <c r="R38" s="5">
        <v>-8.1000000000000013E-3</v>
      </c>
      <c r="S38" s="4">
        <v>3905500</v>
      </c>
      <c r="T38" s="4">
        <f t="shared" si="2"/>
        <v>7886950</v>
      </c>
      <c r="U38" s="4">
        <f t="shared" si="3"/>
        <v>5429600</v>
      </c>
      <c r="V38" s="5">
        <v>1.8100000000000002E-2</v>
      </c>
    </row>
    <row r="39" spans="1:22" x14ac:dyDescent="0.2">
      <c r="A39" s="16" t="s">
        <v>252</v>
      </c>
      <c r="B39" s="4">
        <v>29700</v>
      </c>
      <c r="C39" s="4">
        <v>51400</v>
      </c>
      <c r="D39" s="4">
        <v>-21700</v>
      </c>
      <c r="E39" s="4">
        <v>-548680000</v>
      </c>
      <c r="F39" s="4">
        <f t="shared" si="0"/>
        <v>83500288664</v>
      </c>
      <c r="G39" s="4">
        <v>0</v>
      </c>
      <c r="H39" s="4">
        <v>0</v>
      </c>
      <c r="I39" s="4">
        <v>0</v>
      </c>
      <c r="J39" s="4">
        <v>339960000</v>
      </c>
      <c r="K39" s="24">
        <f t="shared" si="1"/>
        <v>-90064000</v>
      </c>
      <c r="L39" s="4">
        <v>1491</v>
      </c>
      <c r="M39" s="4">
        <v>2748</v>
      </c>
      <c r="N39" s="4">
        <v>147</v>
      </c>
      <c r="O39" s="4">
        <v>252</v>
      </c>
      <c r="P39" s="4">
        <v>2146400</v>
      </c>
      <c r="Q39" s="4">
        <v>5535300</v>
      </c>
      <c r="R39" s="5">
        <v>-2.41E-2</v>
      </c>
      <c r="S39" s="4">
        <v>7684400</v>
      </c>
      <c r="T39" s="4">
        <f t="shared" si="2"/>
        <v>8459750</v>
      </c>
      <c r="U39" s="4">
        <f t="shared" si="3"/>
        <v>5429600</v>
      </c>
      <c r="V39" s="5">
        <v>1.9799999999999998E-2</v>
      </c>
    </row>
    <row r="40" spans="1:22" x14ac:dyDescent="0.2">
      <c r="A40" s="16" t="s">
        <v>251</v>
      </c>
      <c r="B40" s="4">
        <v>19600</v>
      </c>
      <c r="C40" s="4">
        <v>77306</v>
      </c>
      <c r="D40" s="4">
        <v>-57706</v>
      </c>
      <c r="E40" s="4">
        <v>-1482860000</v>
      </c>
      <c r="F40" s="4">
        <f t="shared" si="0"/>
        <v>84048968664</v>
      </c>
      <c r="G40" s="4">
        <v>0</v>
      </c>
      <c r="H40" s="4">
        <v>0</v>
      </c>
      <c r="I40" s="4">
        <v>0</v>
      </c>
      <c r="J40" s="4">
        <v>339960000</v>
      </c>
      <c r="K40" s="24">
        <f t="shared" si="1"/>
        <v>-430024000</v>
      </c>
      <c r="L40" s="4">
        <v>1291</v>
      </c>
      <c r="M40" s="4">
        <v>2163</v>
      </c>
      <c r="N40" s="4">
        <v>100</v>
      </c>
      <c r="O40" s="4">
        <v>204</v>
      </c>
      <c r="P40" s="4">
        <v>1748500</v>
      </c>
      <c r="Q40" s="4">
        <v>3781500</v>
      </c>
      <c r="R40" s="5">
        <v>-1.77E-2</v>
      </c>
      <c r="S40" s="4">
        <v>5627300</v>
      </c>
      <c r="T40" s="4">
        <f t="shared" si="2"/>
        <v>9617670</v>
      </c>
      <c r="U40" s="4">
        <f t="shared" si="3"/>
        <v>4505700</v>
      </c>
      <c r="V40" s="5">
        <v>2.3199999999999998E-2</v>
      </c>
    </row>
    <row r="41" spans="1:22" x14ac:dyDescent="0.2">
      <c r="A41" s="16" t="s">
        <v>250</v>
      </c>
      <c r="B41" s="4">
        <v>168800</v>
      </c>
      <c r="C41" s="4">
        <v>694200</v>
      </c>
      <c r="D41" s="4">
        <v>-525400</v>
      </c>
      <c r="E41" s="4">
        <v>-13867610000</v>
      </c>
      <c r="F41" s="4">
        <f t="shared" si="0"/>
        <v>85531828664</v>
      </c>
      <c r="G41" s="4">
        <v>0</v>
      </c>
      <c r="H41" s="4">
        <v>0</v>
      </c>
      <c r="I41" s="4">
        <v>0</v>
      </c>
      <c r="J41" s="4">
        <v>-1125825000</v>
      </c>
      <c r="K41" s="24">
        <f t="shared" si="1"/>
        <v>-769984000</v>
      </c>
      <c r="L41" s="4">
        <v>4510</v>
      </c>
      <c r="M41" s="4">
        <v>4879</v>
      </c>
      <c r="N41" s="4">
        <v>532</v>
      </c>
      <c r="O41" s="4">
        <v>626</v>
      </c>
      <c r="P41" s="4">
        <v>7799000</v>
      </c>
      <c r="Q41" s="4">
        <v>9496500</v>
      </c>
      <c r="R41" s="5">
        <v>2E-3</v>
      </c>
      <c r="S41" s="4">
        <v>18027900</v>
      </c>
      <c r="T41" s="4">
        <f t="shared" si="2"/>
        <v>8460000</v>
      </c>
      <c r="U41" s="4">
        <f t="shared" si="3"/>
        <v>4505700</v>
      </c>
      <c r="V41" s="5">
        <v>3.56E-2</v>
      </c>
    </row>
    <row r="42" spans="1:22" x14ac:dyDescent="0.2">
      <c r="A42" s="16" t="s">
        <v>249</v>
      </c>
      <c r="B42" s="4">
        <v>251700</v>
      </c>
      <c r="C42" s="4">
        <v>230600</v>
      </c>
      <c r="D42" s="4">
        <v>21100</v>
      </c>
      <c r="E42" s="4">
        <v>595340000</v>
      </c>
      <c r="F42" s="4">
        <f t="shared" si="0"/>
        <v>99399438664</v>
      </c>
      <c r="G42" s="4">
        <v>0</v>
      </c>
      <c r="H42" s="4">
        <v>0</v>
      </c>
      <c r="I42" s="4">
        <v>0</v>
      </c>
      <c r="J42" s="4">
        <v>-229050000</v>
      </c>
      <c r="K42" s="24">
        <f t="shared" si="1"/>
        <v>355841000</v>
      </c>
      <c r="L42" s="4">
        <v>1466</v>
      </c>
      <c r="M42" s="4">
        <v>2165</v>
      </c>
      <c r="N42" s="4">
        <v>124</v>
      </c>
      <c r="O42" s="4">
        <v>193</v>
      </c>
      <c r="P42" s="4">
        <v>1935400</v>
      </c>
      <c r="Q42" s="4">
        <v>2963500</v>
      </c>
      <c r="R42" s="5">
        <v>7.9000000000000008E-3</v>
      </c>
      <c r="S42" s="4">
        <v>5429600</v>
      </c>
      <c r="T42" s="4">
        <f t="shared" si="2"/>
        <v>9101150</v>
      </c>
      <c r="U42" s="4">
        <f t="shared" si="3"/>
        <v>4505700</v>
      </c>
      <c r="V42" s="5">
        <v>2.7200000000000002E-2</v>
      </c>
    </row>
    <row r="43" spans="1:22" x14ac:dyDescent="0.2">
      <c r="A43" s="16" t="s">
        <v>248</v>
      </c>
      <c r="B43" s="4">
        <v>1800</v>
      </c>
      <c r="C43" s="4">
        <v>149500</v>
      </c>
      <c r="D43" s="4">
        <v>-147700</v>
      </c>
      <c r="E43" s="4">
        <v>-3779110000</v>
      </c>
      <c r="F43" s="4">
        <f t="shared" si="0"/>
        <v>98804098664</v>
      </c>
      <c r="G43" s="4">
        <v>0</v>
      </c>
      <c r="H43" s="4">
        <v>0</v>
      </c>
      <c r="I43" s="4">
        <v>0</v>
      </c>
      <c r="J43" s="4">
        <v>-45660000</v>
      </c>
      <c r="K43" s="24">
        <f t="shared" si="1"/>
        <v>584891000</v>
      </c>
      <c r="L43" s="4">
        <v>2074</v>
      </c>
      <c r="M43" s="4">
        <v>2027</v>
      </c>
      <c r="N43" s="4">
        <v>192</v>
      </c>
      <c r="O43" s="4">
        <v>240</v>
      </c>
      <c r="P43" s="4">
        <v>3163500</v>
      </c>
      <c r="Q43" s="4">
        <v>3572800</v>
      </c>
      <c r="R43" s="5">
        <v>4.0000000000000001E-3</v>
      </c>
      <c r="S43" s="4">
        <v>6896100</v>
      </c>
      <c r="T43" s="4">
        <f t="shared" si="2"/>
        <v>9864800</v>
      </c>
      <c r="U43" s="4">
        <f t="shared" si="3"/>
        <v>4505700</v>
      </c>
      <c r="V43" s="5">
        <v>2.12E-2</v>
      </c>
    </row>
    <row r="44" spans="1:22" x14ac:dyDescent="0.2">
      <c r="A44" s="16" t="s">
        <v>247</v>
      </c>
      <c r="B44" s="4">
        <v>534000</v>
      </c>
      <c r="C44" s="4">
        <v>1500</v>
      </c>
      <c r="D44" s="4">
        <v>532500</v>
      </c>
      <c r="E44" s="4">
        <v>13564670000</v>
      </c>
      <c r="F44" s="4">
        <f t="shared" si="0"/>
        <v>102583208664</v>
      </c>
      <c r="G44" s="4">
        <v>0</v>
      </c>
      <c r="H44" s="4">
        <v>0</v>
      </c>
      <c r="I44" s="4">
        <v>0</v>
      </c>
      <c r="J44" s="4">
        <v>621660000</v>
      </c>
      <c r="K44" s="24">
        <f t="shared" si="1"/>
        <v>630551000</v>
      </c>
      <c r="L44" s="4">
        <v>1775</v>
      </c>
      <c r="M44" s="4">
        <v>2139</v>
      </c>
      <c r="N44" s="4">
        <v>150</v>
      </c>
      <c r="O44" s="4">
        <v>233</v>
      </c>
      <c r="P44" s="4">
        <v>2778300</v>
      </c>
      <c r="Q44" s="4">
        <v>3502800</v>
      </c>
      <c r="R44" s="5">
        <v>0</v>
      </c>
      <c r="S44" s="4">
        <v>6287700</v>
      </c>
      <c r="T44" s="4">
        <f t="shared" si="2"/>
        <v>9934040</v>
      </c>
      <c r="U44" s="4">
        <f t="shared" si="3"/>
        <v>4505700</v>
      </c>
      <c r="V44" s="5">
        <v>2.1499999999999998E-2</v>
      </c>
    </row>
    <row r="45" spans="1:22" x14ac:dyDescent="0.2">
      <c r="A45" s="16" t="s">
        <v>246</v>
      </c>
      <c r="B45" s="4">
        <v>10800</v>
      </c>
      <c r="C45" s="4">
        <v>75900</v>
      </c>
      <c r="D45" s="4">
        <v>-65100</v>
      </c>
      <c r="E45" s="4">
        <v>-1663507278</v>
      </c>
      <c r="F45" s="4">
        <f t="shared" si="0"/>
        <v>89018538664</v>
      </c>
      <c r="G45" s="4">
        <v>0</v>
      </c>
      <c r="H45" s="4">
        <v>0</v>
      </c>
      <c r="I45" s="4">
        <v>0</v>
      </c>
      <c r="J45" s="4">
        <v>621660000</v>
      </c>
      <c r="K45" s="24">
        <f t="shared" si="1"/>
        <v>8891000</v>
      </c>
      <c r="L45" s="4">
        <v>846</v>
      </c>
      <c r="M45" s="4">
        <v>1985</v>
      </c>
      <c r="N45" s="4">
        <v>98</v>
      </c>
      <c r="O45" s="4">
        <v>176</v>
      </c>
      <c r="P45" s="4">
        <v>1441600</v>
      </c>
      <c r="Q45" s="4">
        <v>2740500</v>
      </c>
      <c r="R45" s="5">
        <v>-1.9E-3</v>
      </c>
      <c r="S45" s="4">
        <v>4505700</v>
      </c>
      <c r="T45" s="4">
        <f t="shared" si="2"/>
        <v>10151840</v>
      </c>
      <c r="U45" s="4">
        <f t="shared" si="3"/>
        <v>5467500</v>
      </c>
      <c r="V45" s="5">
        <v>1.7500000000000002E-2</v>
      </c>
    </row>
    <row r="46" spans="1:22" x14ac:dyDescent="0.2">
      <c r="A46" s="16" t="s">
        <v>245</v>
      </c>
      <c r="B46" s="4">
        <v>0</v>
      </c>
      <c r="C46" s="4">
        <v>136300</v>
      </c>
      <c r="D46" s="4">
        <v>-136300</v>
      </c>
      <c r="E46" s="4">
        <v>-3514990000</v>
      </c>
      <c r="F46" s="4">
        <f t="shared" si="0"/>
        <v>90682045942</v>
      </c>
      <c r="G46" s="4">
        <v>0</v>
      </c>
      <c r="H46" s="4">
        <v>0</v>
      </c>
      <c r="I46" s="4">
        <v>0</v>
      </c>
      <c r="J46" s="4">
        <v>-536195000</v>
      </c>
      <c r="K46" s="24">
        <f t="shared" si="1"/>
        <v>-612769000</v>
      </c>
      <c r="L46" s="4">
        <v>1830</v>
      </c>
      <c r="M46" s="4">
        <v>2120</v>
      </c>
      <c r="N46" s="4">
        <v>221</v>
      </c>
      <c r="O46" s="4">
        <v>224</v>
      </c>
      <c r="P46" s="4">
        <v>3162100</v>
      </c>
      <c r="Q46" s="4">
        <v>3900000</v>
      </c>
      <c r="R46" s="5">
        <v>-1.9E-3</v>
      </c>
      <c r="S46" s="4">
        <v>7692400</v>
      </c>
      <c r="T46" s="4">
        <f t="shared" si="2"/>
        <v>10003800</v>
      </c>
      <c r="U46" s="4">
        <f t="shared" si="3"/>
        <v>5467500</v>
      </c>
      <c r="V46" s="5">
        <v>2.3E-2</v>
      </c>
    </row>
    <row r="47" spans="1:22" x14ac:dyDescent="0.2">
      <c r="A47" s="16" t="s">
        <v>244</v>
      </c>
      <c r="B47" s="4">
        <v>28700</v>
      </c>
      <c r="C47" s="4">
        <v>43400</v>
      </c>
      <c r="D47" s="4">
        <v>-14700</v>
      </c>
      <c r="E47" s="4">
        <v>-370250000</v>
      </c>
      <c r="F47" s="4">
        <f t="shared" ref="F47:F73" si="4">E47+F48</f>
        <v>94197035942</v>
      </c>
      <c r="G47" s="4">
        <v>0</v>
      </c>
      <c r="H47" s="4">
        <v>0</v>
      </c>
      <c r="I47" s="4">
        <v>0</v>
      </c>
      <c r="J47" s="4">
        <v>30815000</v>
      </c>
      <c r="K47" s="24">
        <f t="shared" ref="K47:K73" si="5">K48+J47</f>
        <v>-76574000</v>
      </c>
      <c r="L47" s="4">
        <v>1571</v>
      </c>
      <c r="M47" s="4">
        <v>1831</v>
      </c>
      <c r="N47" s="4">
        <v>145</v>
      </c>
      <c r="O47" s="4">
        <v>166</v>
      </c>
      <c r="P47" s="4">
        <v>2374100</v>
      </c>
      <c r="Q47" s="4">
        <v>2781100</v>
      </c>
      <c r="R47" s="5">
        <v>9.8999999999999991E-3</v>
      </c>
      <c r="S47" s="4">
        <v>5467500</v>
      </c>
      <c r="T47" s="4">
        <f t="shared" si="2"/>
        <v>9955310</v>
      </c>
      <c r="U47" s="4">
        <f t="shared" ref="U47:U73" si="6">MIN(S48:S52)</f>
        <v>6451200</v>
      </c>
      <c r="V47" s="5">
        <v>2.1499999999999998E-2</v>
      </c>
    </row>
    <row r="48" spans="1:22" x14ac:dyDescent="0.2">
      <c r="A48" s="16" t="s">
        <v>243</v>
      </c>
      <c r="B48" s="4">
        <v>118400</v>
      </c>
      <c r="C48" s="4">
        <v>149668</v>
      </c>
      <c r="D48" s="4">
        <v>-31268</v>
      </c>
      <c r="E48" s="4">
        <v>-783310000</v>
      </c>
      <c r="F48" s="4">
        <f t="shared" si="4"/>
        <v>94567285942</v>
      </c>
      <c r="G48" s="4">
        <v>0</v>
      </c>
      <c r="H48" s="4">
        <v>0</v>
      </c>
      <c r="I48" s="4">
        <v>0</v>
      </c>
      <c r="J48" s="4">
        <v>432385000</v>
      </c>
      <c r="K48" s="24">
        <f t="shared" si="5"/>
        <v>-107389000</v>
      </c>
      <c r="L48" s="4">
        <v>3264</v>
      </c>
      <c r="M48" s="4">
        <v>3345</v>
      </c>
      <c r="N48" s="4">
        <v>291</v>
      </c>
      <c r="O48" s="4">
        <v>365</v>
      </c>
      <c r="P48" s="4">
        <v>4678300</v>
      </c>
      <c r="Q48" s="4">
        <v>5492400</v>
      </c>
      <c r="R48" s="5">
        <v>-1.18E-2</v>
      </c>
      <c r="S48" s="4">
        <v>11250900</v>
      </c>
      <c r="T48" s="4">
        <f t="shared" si="2"/>
        <v>9542260</v>
      </c>
      <c r="U48" s="4">
        <f t="shared" si="6"/>
        <v>6451200</v>
      </c>
      <c r="V48" s="5">
        <v>3.8100000000000002E-2</v>
      </c>
    </row>
    <row r="49" spans="1:22" x14ac:dyDescent="0.2">
      <c r="A49" s="16" t="s">
        <v>236</v>
      </c>
      <c r="B49" s="4">
        <v>181541</v>
      </c>
      <c r="C49" s="4">
        <v>92143</v>
      </c>
      <c r="D49" s="4">
        <v>89398</v>
      </c>
      <c r="E49" s="4">
        <v>2330340000</v>
      </c>
      <c r="F49" s="4">
        <f t="shared" si="4"/>
        <v>95350595942</v>
      </c>
      <c r="G49" s="4">
        <v>0</v>
      </c>
      <c r="H49" s="4">
        <v>0</v>
      </c>
      <c r="I49" s="4">
        <v>0</v>
      </c>
      <c r="J49" s="4">
        <v>432385000</v>
      </c>
      <c r="K49" s="24">
        <f t="shared" si="5"/>
        <v>-539774000</v>
      </c>
      <c r="L49" s="4">
        <v>3659</v>
      </c>
      <c r="M49" s="4">
        <v>4451</v>
      </c>
      <c r="N49" s="4">
        <v>392</v>
      </c>
      <c r="O49" s="4">
        <v>454</v>
      </c>
      <c r="P49" s="4">
        <v>6088200</v>
      </c>
      <c r="Q49" s="4">
        <v>6855300</v>
      </c>
      <c r="R49" s="5">
        <v>4.0000000000000001E-3</v>
      </c>
      <c r="S49" s="4">
        <v>13412400</v>
      </c>
      <c r="T49" s="4">
        <f t="shared" si="2"/>
        <v>9178380</v>
      </c>
      <c r="U49" s="4">
        <f t="shared" si="6"/>
        <v>6451200</v>
      </c>
      <c r="V49" s="5">
        <v>2.86E-2</v>
      </c>
    </row>
    <row r="50" spans="1:22" x14ac:dyDescent="0.2">
      <c r="A50" s="16" t="s">
        <v>235</v>
      </c>
      <c r="B50" s="4">
        <v>975000</v>
      </c>
      <c r="C50" s="4">
        <v>596600</v>
      </c>
      <c r="D50" s="4">
        <v>378400</v>
      </c>
      <c r="E50" s="4">
        <v>9484400000</v>
      </c>
      <c r="F50" s="4">
        <f t="shared" si="4"/>
        <v>93020255942</v>
      </c>
      <c r="G50" s="4">
        <v>0</v>
      </c>
      <c r="H50" s="4">
        <v>0</v>
      </c>
      <c r="I50" s="4">
        <v>0</v>
      </c>
      <c r="J50" s="4">
        <v>492120000</v>
      </c>
      <c r="K50" s="24">
        <f t="shared" si="5"/>
        <v>-972159000</v>
      </c>
      <c r="L50" s="4">
        <v>4901</v>
      </c>
      <c r="M50" s="4">
        <v>4106</v>
      </c>
      <c r="N50" s="4">
        <v>567</v>
      </c>
      <c r="O50" s="4">
        <v>512</v>
      </c>
      <c r="P50" s="4">
        <v>9044300</v>
      </c>
      <c r="Q50" s="4">
        <v>7686000</v>
      </c>
      <c r="R50" s="5">
        <v>1.6E-2</v>
      </c>
      <c r="S50" s="4">
        <v>17206500</v>
      </c>
      <c r="T50" s="4">
        <f t="shared" si="2"/>
        <v>8038780</v>
      </c>
      <c r="U50" s="4">
        <f t="shared" si="6"/>
        <v>6451200</v>
      </c>
      <c r="V50" s="5">
        <v>3.0899999999999997E-2</v>
      </c>
    </row>
    <row r="51" spans="1:22" x14ac:dyDescent="0.2">
      <c r="A51" s="16" t="s">
        <v>234</v>
      </c>
      <c r="B51" s="4">
        <v>27100</v>
      </c>
      <c r="C51" s="4">
        <v>60627</v>
      </c>
      <c r="D51" s="4">
        <v>-33527</v>
      </c>
      <c r="E51" s="4">
        <v>-837460000</v>
      </c>
      <c r="F51" s="4">
        <f t="shared" si="4"/>
        <v>83535855942</v>
      </c>
      <c r="G51" s="4">
        <v>0</v>
      </c>
      <c r="H51" s="4">
        <v>0</v>
      </c>
      <c r="I51" s="4">
        <v>0</v>
      </c>
      <c r="J51" s="4">
        <v>579900000</v>
      </c>
      <c r="K51" s="24">
        <f t="shared" si="5"/>
        <v>-1464279000</v>
      </c>
      <c r="L51" s="4">
        <v>1508</v>
      </c>
      <c r="M51" s="4">
        <v>1735</v>
      </c>
      <c r="N51" s="4">
        <v>152</v>
      </c>
      <c r="O51" s="4">
        <v>158</v>
      </c>
      <c r="P51" s="4">
        <v>2712800</v>
      </c>
      <c r="Q51" s="4">
        <v>2721700</v>
      </c>
      <c r="R51" s="5">
        <v>-1.9E-3</v>
      </c>
      <c r="S51" s="4">
        <v>6451200</v>
      </c>
      <c r="T51" s="4">
        <f t="shared" si="2"/>
        <v>8224710</v>
      </c>
      <c r="U51" s="4">
        <f t="shared" si="6"/>
        <v>6212000</v>
      </c>
      <c r="V51" s="5">
        <v>1.9799999999999998E-2</v>
      </c>
    </row>
    <row r="52" spans="1:22" x14ac:dyDescent="0.2">
      <c r="A52" s="16" t="s">
        <v>233</v>
      </c>
      <c r="B52" s="4">
        <v>13100</v>
      </c>
      <c r="C52" s="4">
        <v>568500</v>
      </c>
      <c r="D52" s="4">
        <v>-555400</v>
      </c>
      <c r="E52" s="4">
        <v>-14261750000</v>
      </c>
      <c r="F52" s="4">
        <f t="shared" si="4"/>
        <v>84373315942</v>
      </c>
      <c r="G52" s="4">
        <v>0</v>
      </c>
      <c r="H52" s="4">
        <v>0</v>
      </c>
      <c r="I52" s="4">
        <v>0</v>
      </c>
      <c r="J52" s="4">
        <v>75975000</v>
      </c>
      <c r="K52" s="24">
        <f t="shared" si="5"/>
        <v>-2044179000</v>
      </c>
      <c r="L52" s="4">
        <v>3652</v>
      </c>
      <c r="M52" s="4">
        <v>3968</v>
      </c>
      <c r="N52" s="4">
        <v>319</v>
      </c>
      <c r="O52" s="4">
        <v>401</v>
      </c>
      <c r="P52" s="4">
        <v>5141300</v>
      </c>
      <c r="Q52" s="4">
        <v>6353600</v>
      </c>
      <c r="R52" s="5">
        <v>0</v>
      </c>
      <c r="S52" s="4">
        <v>11841100</v>
      </c>
      <c r="T52" s="4">
        <f t="shared" si="2"/>
        <v>7822640</v>
      </c>
      <c r="U52" s="4">
        <f t="shared" si="6"/>
        <v>4982600</v>
      </c>
      <c r="V52" s="5">
        <v>3.0800000000000001E-2</v>
      </c>
    </row>
    <row r="53" spans="1:22" x14ac:dyDescent="0.2">
      <c r="A53" s="16" t="s">
        <v>232</v>
      </c>
      <c r="B53" s="4">
        <v>78600</v>
      </c>
      <c r="C53" s="4">
        <v>638600</v>
      </c>
      <c r="D53" s="4">
        <v>-560000</v>
      </c>
      <c r="E53" s="4">
        <v>-13790600000</v>
      </c>
      <c r="F53" s="4">
        <f t="shared" si="4"/>
        <v>98635065942</v>
      </c>
      <c r="G53" s="4">
        <v>0</v>
      </c>
      <c r="H53" s="4">
        <v>0</v>
      </c>
      <c r="I53" s="4">
        <v>0</v>
      </c>
      <c r="J53" s="4">
        <v>-363660000</v>
      </c>
      <c r="K53" s="24">
        <f t="shared" si="5"/>
        <v>-2120154000</v>
      </c>
      <c r="L53" s="4">
        <v>3110</v>
      </c>
      <c r="M53" s="4">
        <v>2851</v>
      </c>
      <c r="N53" s="4">
        <v>362</v>
      </c>
      <c r="O53" s="4">
        <v>372</v>
      </c>
      <c r="P53" s="4">
        <v>5904600</v>
      </c>
      <c r="Q53" s="4">
        <v>6374600</v>
      </c>
      <c r="R53" s="5">
        <v>2.6499999999999999E-2</v>
      </c>
      <c r="S53" s="4">
        <v>14532600</v>
      </c>
      <c r="T53" s="4">
        <f t="shared" si="2"/>
        <v>7165150</v>
      </c>
      <c r="U53" s="4">
        <f t="shared" si="6"/>
        <v>4982600</v>
      </c>
      <c r="V53" s="5">
        <v>5.16E-2</v>
      </c>
    </row>
    <row r="54" spans="1:22" x14ac:dyDescent="0.2">
      <c r="A54" s="16" t="s">
        <v>231</v>
      </c>
      <c r="B54" s="4">
        <v>5000</v>
      </c>
      <c r="C54" s="4">
        <v>519034</v>
      </c>
      <c r="D54" s="4">
        <v>-514034</v>
      </c>
      <c r="E54" s="4">
        <v>-12629980000</v>
      </c>
      <c r="F54" s="4">
        <f t="shared" si="4"/>
        <v>112425665942</v>
      </c>
      <c r="G54" s="4">
        <v>0</v>
      </c>
      <c r="H54" s="4">
        <v>0</v>
      </c>
      <c r="I54" s="4">
        <v>0</v>
      </c>
      <c r="J54" s="4">
        <v>-66180000</v>
      </c>
      <c r="K54" s="24">
        <f t="shared" si="5"/>
        <v>-1756494000</v>
      </c>
      <c r="L54" s="4">
        <v>1483</v>
      </c>
      <c r="M54" s="4">
        <v>2298</v>
      </c>
      <c r="N54" s="4">
        <v>170</v>
      </c>
      <c r="O54" s="4">
        <v>199</v>
      </c>
      <c r="P54" s="4">
        <v>2903600</v>
      </c>
      <c r="Q54" s="4">
        <v>3249000</v>
      </c>
      <c r="R54" s="5">
        <v>0</v>
      </c>
      <c r="S54" s="4">
        <v>6980100</v>
      </c>
      <c r="T54" s="4">
        <f t="shared" si="2"/>
        <v>7481880</v>
      </c>
      <c r="U54" s="4">
        <f t="shared" si="6"/>
        <v>4982600</v>
      </c>
      <c r="V54" s="5">
        <v>1.8100000000000002E-2</v>
      </c>
    </row>
    <row r="55" spans="1:22" x14ac:dyDescent="0.2">
      <c r="A55" s="16" t="s">
        <v>230</v>
      </c>
      <c r="B55" s="4">
        <v>66900</v>
      </c>
      <c r="C55" s="4">
        <v>173600</v>
      </c>
      <c r="D55" s="4">
        <v>-106700</v>
      </c>
      <c r="E55" s="4">
        <v>-2614290000</v>
      </c>
      <c r="F55" s="4">
        <f t="shared" si="4"/>
        <v>125055645942</v>
      </c>
      <c r="G55" s="4">
        <v>0</v>
      </c>
      <c r="H55" s="4">
        <v>0</v>
      </c>
      <c r="I55" s="4">
        <v>0</v>
      </c>
      <c r="J55" s="4">
        <v>12275000</v>
      </c>
      <c r="K55" s="24">
        <f t="shared" si="5"/>
        <v>-1690314000</v>
      </c>
      <c r="L55" s="4">
        <v>1722</v>
      </c>
      <c r="M55" s="4">
        <v>2025</v>
      </c>
      <c r="N55" s="4">
        <v>149</v>
      </c>
      <c r="O55" s="4">
        <v>213</v>
      </c>
      <c r="P55" s="4">
        <v>2686400</v>
      </c>
      <c r="Q55" s="4">
        <v>3503100</v>
      </c>
      <c r="R55" s="5">
        <v>6.1999999999999998E-3</v>
      </c>
      <c r="S55" s="4">
        <v>6683700</v>
      </c>
      <c r="T55" s="4">
        <f t="shared" si="2"/>
        <v>7453710</v>
      </c>
      <c r="U55" s="4">
        <f t="shared" si="6"/>
        <v>4982600</v>
      </c>
      <c r="V55" s="5">
        <v>1.6200000000000003E-2</v>
      </c>
    </row>
    <row r="56" spans="1:22" x14ac:dyDescent="0.2">
      <c r="A56" s="16" t="s">
        <v>229</v>
      </c>
      <c r="B56" s="4">
        <v>2200</v>
      </c>
      <c r="C56" s="4">
        <v>1796035</v>
      </c>
      <c r="D56" s="4">
        <v>-1793835</v>
      </c>
      <c r="E56" s="4">
        <v>-43362600000</v>
      </c>
      <c r="F56" s="4">
        <f t="shared" si="4"/>
        <v>127669935942</v>
      </c>
      <c r="G56" s="4">
        <v>0</v>
      </c>
      <c r="H56" s="4">
        <v>0</v>
      </c>
      <c r="I56" s="4">
        <v>0</v>
      </c>
      <c r="J56" s="4">
        <v>12275000</v>
      </c>
      <c r="K56" s="24">
        <f t="shared" si="5"/>
        <v>-1702589000</v>
      </c>
      <c r="L56" s="4">
        <v>1524</v>
      </c>
      <c r="M56" s="4">
        <v>1492</v>
      </c>
      <c r="N56" s="4">
        <v>144</v>
      </c>
      <c r="O56" s="4">
        <v>183</v>
      </c>
      <c r="P56" s="4">
        <v>2399300</v>
      </c>
      <c r="Q56" s="4">
        <v>2812300</v>
      </c>
      <c r="R56" s="5">
        <v>1.8799999999999997E-2</v>
      </c>
      <c r="S56" s="4">
        <v>6212000</v>
      </c>
      <c r="T56" s="4">
        <f t="shared" si="2"/>
        <v>7384940</v>
      </c>
      <c r="U56" s="4">
        <f t="shared" si="6"/>
        <v>4982600</v>
      </c>
      <c r="V56" s="5">
        <v>2.2499999999999999E-2</v>
      </c>
    </row>
    <row r="57" spans="1:22" x14ac:dyDescent="0.2">
      <c r="A57" s="16" t="s">
        <v>228</v>
      </c>
      <c r="B57" s="4">
        <v>3600</v>
      </c>
      <c r="C57" s="4">
        <v>1036058</v>
      </c>
      <c r="D57" s="4">
        <v>-1032458</v>
      </c>
      <c r="E57" s="4">
        <v>-24761990000</v>
      </c>
      <c r="F57" s="4">
        <f t="shared" si="4"/>
        <v>171032535942</v>
      </c>
      <c r="K57" s="24">
        <f t="shared" si="5"/>
        <v>-1714864000</v>
      </c>
      <c r="L57" s="4">
        <v>1043</v>
      </c>
      <c r="M57" s="4">
        <v>1845</v>
      </c>
      <c r="N57" s="4">
        <v>96</v>
      </c>
      <c r="O57" s="4">
        <v>197</v>
      </c>
      <c r="P57" s="4">
        <v>1507700</v>
      </c>
      <c r="Q57" s="4">
        <v>2984800</v>
      </c>
      <c r="R57" s="5">
        <v>0</v>
      </c>
      <c r="S57" s="4">
        <v>4982600</v>
      </c>
      <c r="T57" s="4">
        <f t="shared" si="2"/>
        <v>7395020</v>
      </c>
      <c r="U57" s="4">
        <f t="shared" si="6"/>
        <v>5810500</v>
      </c>
      <c r="V57" s="5">
        <v>1.24E-2</v>
      </c>
    </row>
    <row r="58" spans="1:22" x14ac:dyDescent="0.2">
      <c r="A58" s="16" t="s">
        <v>227</v>
      </c>
      <c r="B58" s="4">
        <v>15550</v>
      </c>
      <c r="C58" s="4">
        <v>515159</v>
      </c>
      <c r="D58" s="4">
        <v>-499609</v>
      </c>
      <c r="E58" s="4">
        <v>-12130990000</v>
      </c>
      <c r="F58" s="4">
        <f t="shared" si="4"/>
        <v>195794525942</v>
      </c>
      <c r="G58" s="4">
        <v>0</v>
      </c>
      <c r="H58" s="4">
        <v>0</v>
      </c>
      <c r="I58" s="4">
        <v>0</v>
      </c>
      <c r="J58" s="4">
        <v>160140000</v>
      </c>
      <c r="K58" s="24">
        <f t="shared" si="5"/>
        <v>-1714864000</v>
      </c>
      <c r="L58" s="4">
        <v>914</v>
      </c>
      <c r="M58" s="4">
        <v>3334</v>
      </c>
      <c r="N58" s="4">
        <v>75</v>
      </c>
      <c r="O58" s="4">
        <v>247</v>
      </c>
      <c r="P58" s="4">
        <v>1193200</v>
      </c>
      <c r="Q58" s="4">
        <v>5448100</v>
      </c>
      <c r="R58" s="5">
        <v>-2.0799999999999999E-2</v>
      </c>
      <c r="S58" s="4">
        <v>7120400</v>
      </c>
      <c r="T58" s="4">
        <f t="shared" si="2"/>
        <v>7279670</v>
      </c>
      <c r="U58" s="4">
        <f t="shared" si="6"/>
        <v>5810500</v>
      </c>
      <c r="V58" s="5">
        <v>2.2499999999999999E-2</v>
      </c>
    </row>
    <row r="59" spans="1:22" x14ac:dyDescent="0.2">
      <c r="A59" s="16" t="s">
        <v>226</v>
      </c>
      <c r="B59" s="4">
        <v>38121</v>
      </c>
      <c r="C59" s="4">
        <v>42422</v>
      </c>
      <c r="D59" s="4">
        <v>-4301</v>
      </c>
      <c r="E59" s="4">
        <v>-100770000</v>
      </c>
      <c r="F59" s="4">
        <f t="shared" si="4"/>
        <v>207925515942</v>
      </c>
      <c r="K59" s="24">
        <f t="shared" si="5"/>
        <v>-1875004000</v>
      </c>
      <c r="L59" s="4">
        <v>1305</v>
      </c>
      <c r="M59" s="4">
        <v>2829</v>
      </c>
      <c r="N59" s="4">
        <v>189</v>
      </c>
      <c r="O59" s="4">
        <v>347</v>
      </c>
      <c r="P59" s="4">
        <v>2881200</v>
      </c>
      <c r="Q59" s="4">
        <v>6892200</v>
      </c>
      <c r="R59" s="5">
        <v>-1.2199999999999999E-2</v>
      </c>
      <c r="S59" s="4">
        <v>9773600</v>
      </c>
      <c r="T59" s="4">
        <f t="shared" si="2"/>
        <v>7383120</v>
      </c>
      <c r="U59" s="4">
        <f t="shared" si="6"/>
        <v>5810500</v>
      </c>
      <c r="V59" s="5">
        <v>1.61E-2</v>
      </c>
    </row>
    <row r="60" spans="1:22" x14ac:dyDescent="0.2">
      <c r="A60" s="16" t="s">
        <v>225</v>
      </c>
      <c r="B60" s="4">
        <v>72700</v>
      </c>
      <c r="C60" s="4">
        <v>11400</v>
      </c>
      <c r="D60" s="4">
        <v>61300</v>
      </c>
      <c r="E60" s="4">
        <v>1518110000</v>
      </c>
      <c r="F60" s="4">
        <f t="shared" si="4"/>
        <v>208026285942</v>
      </c>
      <c r="G60" s="4">
        <v>0</v>
      </c>
      <c r="H60" s="4">
        <v>0</v>
      </c>
      <c r="I60" s="4">
        <v>0</v>
      </c>
      <c r="J60" s="4">
        <v>-282030000</v>
      </c>
      <c r="K60" s="24">
        <f t="shared" si="5"/>
        <v>-1875004000</v>
      </c>
      <c r="L60" s="4">
        <v>1508</v>
      </c>
      <c r="M60" s="4">
        <v>1634</v>
      </c>
      <c r="N60" s="4">
        <v>163</v>
      </c>
      <c r="O60" s="4">
        <v>169</v>
      </c>
      <c r="P60" s="4">
        <v>2635100</v>
      </c>
      <c r="Q60" s="4">
        <v>2860800</v>
      </c>
      <c r="R60" s="5">
        <v>6.0999999999999995E-3</v>
      </c>
      <c r="S60" s="4">
        <v>5810500</v>
      </c>
      <c r="T60" s="4">
        <f t="shared" si="2"/>
        <v>7776270</v>
      </c>
      <c r="U60" s="4">
        <f t="shared" si="6"/>
        <v>6402000</v>
      </c>
      <c r="V60" s="5">
        <v>8.1000000000000013E-3</v>
      </c>
    </row>
    <row r="61" spans="1:22" x14ac:dyDescent="0.2">
      <c r="A61" s="16" t="s">
        <v>224</v>
      </c>
      <c r="B61" s="4">
        <v>20300</v>
      </c>
      <c r="C61" s="4">
        <v>80500</v>
      </c>
      <c r="D61" s="4">
        <v>-60200</v>
      </c>
      <c r="E61" s="4">
        <v>-1477550000</v>
      </c>
      <c r="F61" s="4">
        <f t="shared" si="4"/>
        <v>206508175942</v>
      </c>
      <c r="G61" s="4">
        <v>0</v>
      </c>
      <c r="H61" s="4">
        <v>0</v>
      </c>
      <c r="I61" s="4">
        <v>0</v>
      </c>
      <c r="J61" s="4">
        <v>297960000</v>
      </c>
      <c r="K61" s="24">
        <f t="shared" si="5"/>
        <v>-1592974000</v>
      </c>
      <c r="L61" s="4">
        <v>1306</v>
      </c>
      <c r="M61" s="4">
        <v>3052</v>
      </c>
      <c r="N61" s="4">
        <v>116</v>
      </c>
      <c r="O61" s="4">
        <v>266</v>
      </c>
      <c r="P61" s="4">
        <v>2001700</v>
      </c>
      <c r="Q61" s="4">
        <v>4620600</v>
      </c>
      <c r="R61" s="5">
        <v>-2.0299999999999999E-2</v>
      </c>
      <c r="S61" s="4">
        <v>8310500</v>
      </c>
      <c r="T61" s="4">
        <f t="shared" si="2"/>
        <v>7757830</v>
      </c>
      <c r="U61" s="4">
        <f t="shared" si="6"/>
        <v>5524300</v>
      </c>
      <c r="V61" s="5">
        <v>3.7400000000000003E-2</v>
      </c>
    </row>
    <row r="62" spans="1:22" x14ac:dyDescent="0.2">
      <c r="A62" s="16" t="s">
        <v>223</v>
      </c>
      <c r="B62" s="4">
        <v>49300</v>
      </c>
      <c r="C62" s="4">
        <v>15366</v>
      </c>
      <c r="D62" s="4">
        <v>33934</v>
      </c>
      <c r="E62" s="4">
        <v>849840000</v>
      </c>
      <c r="F62" s="4">
        <f t="shared" si="4"/>
        <v>207985725942</v>
      </c>
      <c r="G62" s="4">
        <v>0</v>
      </c>
      <c r="H62" s="4">
        <v>0</v>
      </c>
      <c r="I62" s="4">
        <v>0</v>
      </c>
      <c r="J62" s="4">
        <v>90250000</v>
      </c>
      <c r="K62" s="24">
        <f t="shared" si="5"/>
        <v>-1890934000</v>
      </c>
      <c r="L62" s="4">
        <v>1909</v>
      </c>
      <c r="M62" s="4">
        <v>2644</v>
      </c>
      <c r="N62" s="4">
        <v>195</v>
      </c>
      <c r="O62" s="4">
        <v>249</v>
      </c>
      <c r="P62" s="4">
        <v>3194100</v>
      </c>
      <c r="Q62" s="4">
        <v>4242800</v>
      </c>
      <c r="R62" s="5">
        <v>4.0999999999999995E-3</v>
      </c>
      <c r="S62" s="4">
        <v>7820400</v>
      </c>
      <c r="T62" s="4">
        <f t="shared" si="2"/>
        <v>7778880</v>
      </c>
      <c r="U62" s="4">
        <f t="shared" si="6"/>
        <v>5083400</v>
      </c>
      <c r="V62" s="5">
        <v>2.1700000000000001E-2</v>
      </c>
    </row>
    <row r="63" spans="1:22" x14ac:dyDescent="0.2">
      <c r="A63" s="16" t="s">
        <v>222</v>
      </c>
      <c r="B63" s="4">
        <v>67800</v>
      </c>
      <c r="C63" s="4">
        <v>124420</v>
      </c>
      <c r="D63" s="4">
        <v>-56620</v>
      </c>
      <c r="E63" s="4">
        <v>-1423380000</v>
      </c>
      <c r="F63" s="4">
        <f t="shared" si="4"/>
        <v>207135885942</v>
      </c>
      <c r="G63" s="4">
        <v>0</v>
      </c>
      <c r="H63" s="4">
        <v>0</v>
      </c>
      <c r="I63" s="4">
        <v>0</v>
      </c>
      <c r="J63" s="4">
        <v>-315060000</v>
      </c>
      <c r="K63" s="24">
        <f t="shared" si="5"/>
        <v>-1981184000</v>
      </c>
      <c r="L63" s="4">
        <v>1611</v>
      </c>
      <c r="M63" s="4">
        <v>2576</v>
      </c>
      <c r="N63" s="4">
        <v>199</v>
      </c>
      <c r="O63" s="4">
        <v>289</v>
      </c>
      <c r="P63" s="4">
        <v>3293400</v>
      </c>
      <c r="Q63" s="4">
        <v>4364900</v>
      </c>
      <c r="R63" s="5">
        <v>-4.0000000000000001E-3</v>
      </c>
      <c r="S63" s="4">
        <v>7957700</v>
      </c>
      <c r="T63" s="4">
        <f t="shared" si="2"/>
        <v>7633430</v>
      </c>
      <c r="U63" s="4">
        <f t="shared" si="6"/>
        <v>5083400</v>
      </c>
      <c r="V63" s="5">
        <v>1.9699999999999999E-2</v>
      </c>
    </row>
    <row r="64" spans="1:22" x14ac:dyDescent="0.2">
      <c r="A64" s="16" t="s">
        <v>221</v>
      </c>
      <c r="B64" s="4">
        <v>726900</v>
      </c>
      <c r="C64" s="4">
        <v>96302</v>
      </c>
      <c r="D64" s="4">
        <v>630598</v>
      </c>
      <c r="E64" s="4">
        <v>15751400000</v>
      </c>
      <c r="F64" s="4">
        <f t="shared" si="4"/>
        <v>208559265942</v>
      </c>
      <c r="G64" s="4">
        <v>0</v>
      </c>
      <c r="H64" s="4">
        <v>0</v>
      </c>
      <c r="I64" s="4">
        <v>0</v>
      </c>
      <c r="J64" s="4">
        <v>-413820000</v>
      </c>
      <c r="K64" s="24">
        <f t="shared" si="5"/>
        <v>-1666124000</v>
      </c>
      <c r="L64" s="4">
        <v>3476</v>
      </c>
      <c r="M64" s="4">
        <v>1889</v>
      </c>
      <c r="N64" s="4">
        <v>339</v>
      </c>
      <c r="O64" s="4">
        <v>190</v>
      </c>
      <c r="P64" s="4">
        <v>6035000</v>
      </c>
      <c r="Q64" s="4">
        <v>3365000</v>
      </c>
      <c r="R64" s="5">
        <v>2.87E-2</v>
      </c>
      <c r="S64" s="4">
        <v>10147400</v>
      </c>
      <c r="T64" s="4">
        <f t="shared" si="2"/>
        <v>7377530</v>
      </c>
      <c r="U64" s="4">
        <f t="shared" si="6"/>
        <v>5083400</v>
      </c>
      <c r="V64" s="5">
        <v>3.1800000000000002E-2</v>
      </c>
    </row>
    <row r="65" spans="1:22" x14ac:dyDescent="0.2">
      <c r="A65" s="16" t="s">
        <v>220</v>
      </c>
      <c r="B65" s="4">
        <v>1000</v>
      </c>
      <c r="C65" s="4">
        <v>174800</v>
      </c>
      <c r="D65" s="4">
        <v>-173800</v>
      </c>
      <c r="E65" s="4">
        <v>-4241000000</v>
      </c>
      <c r="F65" s="4">
        <f t="shared" si="4"/>
        <v>192807865942</v>
      </c>
      <c r="G65" s="4">
        <v>0</v>
      </c>
      <c r="H65" s="4">
        <v>0</v>
      </c>
      <c r="I65" s="4">
        <v>0</v>
      </c>
      <c r="J65" s="4">
        <v>-207060000</v>
      </c>
      <c r="K65" s="24">
        <f t="shared" si="5"/>
        <v>-1252304000</v>
      </c>
      <c r="L65" s="4">
        <v>1214</v>
      </c>
      <c r="M65" s="4">
        <v>2042</v>
      </c>
      <c r="N65" s="4">
        <v>145</v>
      </c>
      <c r="O65" s="4">
        <v>229</v>
      </c>
      <c r="P65" s="4">
        <v>2438900</v>
      </c>
      <c r="Q65" s="4">
        <v>3579200</v>
      </c>
      <c r="R65" s="5">
        <v>-4.0000000000000001E-3</v>
      </c>
      <c r="S65" s="4">
        <v>6402000</v>
      </c>
      <c r="T65" s="4">
        <f t="shared" si="2"/>
        <v>7350400</v>
      </c>
      <c r="U65" s="4">
        <f t="shared" si="6"/>
        <v>5083400</v>
      </c>
      <c r="V65" s="5">
        <v>1.6200000000000003E-2</v>
      </c>
    </row>
    <row r="66" spans="1:22" x14ac:dyDescent="0.2">
      <c r="A66" s="16" t="s">
        <v>219</v>
      </c>
      <c r="B66" s="4">
        <v>67100</v>
      </c>
      <c r="C66" s="4">
        <v>567468</v>
      </c>
      <c r="D66" s="4">
        <v>-500368</v>
      </c>
      <c r="E66" s="4">
        <v>-12274570000</v>
      </c>
      <c r="F66" s="4">
        <f t="shared" si="4"/>
        <v>197048865942</v>
      </c>
      <c r="G66" s="4">
        <v>0</v>
      </c>
      <c r="H66" s="4">
        <v>0</v>
      </c>
      <c r="I66" s="4">
        <v>0</v>
      </c>
      <c r="J66" s="4">
        <v>-367040000</v>
      </c>
      <c r="K66" s="24">
        <f t="shared" si="5"/>
        <v>-1045244000</v>
      </c>
      <c r="L66" s="4">
        <v>1092</v>
      </c>
      <c r="M66" s="4">
        <v>2125</v>
      </c>
      <c r="N66" s="4">
        <v>102</v>
      </c>
      <c r="O66" s="4">
        <v>164</v>
      </c>
      <c r="P66" s="4">
        <v>1832400</v>
      </c>
      <c r="Q66" s="4">
        <v>3231700</v>
      </c>
      <c r="R66" s="5">
        <v>-4.0000000000000001E-3</v>
      </c>
      <c r="S66" s="4">
        <v>5524300</v>
      </c>
      <c r="T66" s="4">
        <f t="shared" si="2"/>
        <v>7371600</v>
      </c>
      <c r="U66" s="4">
        <f t="shared" si="6"/>
        <v>5083400</v>
      </c>
      <c r="V66" s="5">
        <v>1.8200000000000001E-2</v>
      </c>
    </row>
    <row r="67" spans="1:22" x14ac:dyDescent="0.2">
      <c r="A67" s="16" t="s">
        <v>218</v>
      </c>
      <c r="B67" s="4">
        <v>61800</v>
      </c>
      <c r="C67" s="4">
        <v>1131283</v>
      </c>
      <c r="D67" s="4">
        <v>-1069483</v>
      </c>
      <c r="E67" s="4">
        <v>-26123480000</v>
      </c>
      <c r="F67" s="4">
        <f t="shared" si="4"/>
        <v>209323435942</v>
      </c>
      <c r="G67" s="4">
        <v>0</v>
      </c>
      <c r="H67" s="4">
        <v>0</v>
      </c>
      <c r="I67" s="4">
        <v>0</v>
      </c>
      <c r="J67" s="4">
        <v>-367040000</v>
      </c>
      <c r="K67" s="24">
        <f t="shared" si="5"/>
        <v>-678204000</v>
      </c>
      <c r="L67" s="4">
        <v>1517</v>
      </c>
      <c r="M67" s="4">
        <v>1816</v>
      </c>
      <c r="N67" s="4">
        <v>130</v>
      </c>
      <c r="O67" s="4">
        <v>77</v>
      </c>
      <c r="P67" s="4">
        <v>2104700</v>
      </c>
      <c r="Q67" s="4">
        <v>2546600</v>
      </c>
      <c r="R67" s="5">
        <v>1.66E-2</v>
      </c>
      <c r="S67" s="4">
        <v>5083400</v>
      </c>
      <c r="T67" s="4">
        <f t="shared" si="2"/>
        <v>7189890</v>
      </c>
      <c r="U67" s="4">
        <f t="shared" si="6"/>
        <v>5966900</v>
      </c>
      <c r="V67" s="5">
        <v>1.83E-2</v>
      </c>
    </row>
    <row r="68" spans="1:22" x14ac:dyDescent="0.2">
      <c r="A68" s="16" t="s">
        <v>217</v>
      </c>
      <c r="B68" s="4">
        <v>45150</v>
      </c>
      <c r="C68" s="4">
        <v>529800</v>
      </c>
      <c r="D68" s="4">
        <v>-484650</v>
      </c>
      <c r="E68" s="4">
        <v>-11647890000</v>
      </c>
      <c r="F68" s="4">
        <f t="shared" si="4"/>
        <v>235446915942</v>
      </c>
      <c r="G68" s="4">
        <v>0</v>
      </c>
      <c r="H68" s="4">
        <v>0</v>
      </c>
      <c r="I68" s="4">
        <v>0</v>
      </c>
      <c r="J68" s="4">
        <v>-390180000</v>
      </c>
      <c r="K68" s="24">
        <f t="shared" si="5"/>
        <v>-311164000</v>
      </c>
      <c r="L68" s="4">
        <v>1327</v>
      </c>
      <c r="M68" s="4">
        <v>2745</v>
      </c>
      <c r="N68" s="4">
        <v>119</v>
      </c>
      <c r="O68" s="4">
        <v>145</v>
      </c>
      <c r="P68" s="4">
        <v>2140200</v>
      </c>
      <c r="Q68" s="4">
        <v>3383700</v>
      </c>
      <c r="R68" s="5">
        <v>4.1999999999999997E-3</v>
      </c>
      <c r="S68" s="4">
        <v>5966900</v>
      </c>
      <c r="T68" s="4">
        <f t="shared" si="2"/>
        <v>7121650</v>
      </c>
      <c r="U68" s="4">
        <f t="shared" si="6"/>
        <v>6503200</v>
      </c>
      <c r="V68" s="5">
        <v>2.0499999999999997E-2</v>
      </c>
    </row>
    <row r="69" spans="1:22" x14ac:dyDescent="0.2">
      <c r="A69" s="16" t="s">
        <v>216</v>
      </c>
      <c r="B69" s="4">
        <v>28700</v>
      </c>
      <c r="C69" s="4">
        <v>1833100</v>
      </c>
      <c r="D69" s="4">
        <v>-1804400</v>
      </c>
      <c r="E69" s="4">
        <v>-44572980000</v>
      </c>
      <c r="F69" s="4">
        <f t="shared" si="4"/>
        <v>247094805942</v>
      </c>
      <c r="G69" s="4">
        <v>0</v>
      </c>
      <c r="H69" s="4">
        <v>0</v>
      </c>
      <c r="I69" s="4">
        <v>0</v>
      </c>
      <c r="J69" s="4">
        <v>530580000</v>
      </c>
      <c r="K69" s="24">
        <f t="shared" si="5"/>
        <v>79016000</v>
      </c>
      <c r="L69" s="4">
        <v>1926</v>
      </c>
      <c r="M69" s="4">
        <v>4650</v>
      </c>
      <c r="N69" s="4">
        <v>148</v>
      </c>
      <c r="O69" s="4">
        <v>406</v>
      </c>
      <c r="P69" s="4">
        <v>2799200</v>
      </c>
      <c r="Q69" s="4">
        <v>7732400</v>
      </c>
      <c r="R69" s="5">
        <v>-2.8999999999999998E-2</v>
      </c>
      <c r="S69" s="4">
        <v>10808100</v>
      </c>
      <c r="T69" s="4">
        <f t="shared" si="2"/>
        <v>6609870</v>
      </c>
      <c r="U69" s="4">
        <f t="shared" si="6"/>
        <v>6503200</v>
      </c>
      <c r="V69" s="5">
        <v>3.7999999999999999E-2</v>
      </c>
    </row>
    <row r="70" spans="1:22" x14ac:dyDescent="0.2">
      <c r="A70" s="16" t="s">
        <v>215</v>
      </c>
      <c r="B70" s="4">
        <v>18600</v>
      </c>
      <c r="C70" s="4">
        <v>2199300</v>
      </c>
      <c r="D70" s="4">
        <v>-2180700</v>
      </c>
      <c r="E70" s="4">
        <v>-54658440000</v>
      </c>
      <c r="F70" s="4">
        <f t="shared" si="4"/>
        <v>291667785942</v>
      </c>
      <c r="G70" s="4">
        <v>0</v>
      </c>
      <c r="H70" s="4">
        <v>0</v>
      </c>
      <c r="I70" s="4">
        <v>0</v>
      </c>
      <c r="J70" s="4">
        <v>-119790000</v>
      </c>
      <c r="K70" s="24">
        <f t="shared" si="5"/>
        <v>-451564000</v>
      </c>
      <c r="L70" s="4">
        <v>2194</v>
      </c>
      <c r="M70" s="4">
        <v>3871</v>
      </c>
      <c r="N70" s="4">
        <v>202</v>
      </c>
      <c r="O70" s="4">
        <v>363</v>
      </c>
      <c r="P70" s="4">
        <v>3174100</v>
      </c>
      <c r="Q70" s="4">
        <v>5815200</v>
      </c>
      <c r="R70" s="5">
        <v>-8.0000000000000002E-3</v>
      </c>
      <c r="S70" s="4">
        <v>9742000</v>
      </c>
      <c r="T70" s="4">
        <f t="shared" si="2"/>
        <v>5963560</v>
      </c>
      <c r="U70" s="4">
        <f t="shared" si="6"/>
        <v>6130700</v>
      </c>
      <c r="V70" s="5">
        <v>2.1700000000000001E-2</v>
      </c>
    </row>
    <row r="71" spans="1:22" x14ac:dyDescent="0.2">
      <c r="A71" s="16" t="s">
        <v>214</v>
      </c>
      <c r="B71" s="4">
        <v>10880</v>
      </c>
      <c r="C71" s="4">
        <v>1370675</v>
      </c>
      <c r="D71" s="4">
        <v>-1359795</v>
      </c>
      <c r="E71" s="4">
        <v>-34298880000</v>
      </c>
      <c r="F71" s="4">
        <f t="shared" si="4"/>
        <v>346326225942</v>
      </c>
      <c r="G71" s="4">
        <v>0</v>
      </c>
      <c r="H71" s="4">
        <v>0</v>
      </c>
      <c r="I71" s="4">
        <v>0</v>
      </c>
      <c r="J71" s="4">
        <v>136590000</v>
      </c>
      <c r="K71" s="24">
        <f t="shared" si="5"/>
        <v>-331774000</v>
      </c>
      <c r="L71" s="4">
        <v>1810</v>
      </c>
      <c r="M71" s="4">
        <v>2933</v>
      </c>
      <c r="N71" s="4">
        <v>154</v>
      </c>
      <c r="O71" s="4">
        <v>277</v>
      </c>
      <c r="P71" s="4">
        <v>2523200</v>
      </c>
      <c r="Q71" s="4">
        <v>4658600</v>
      </c>
      <c r="R71" s="5">
        <v>-1.3999999999999999E-2</v>
      </c>
      <c r="S71" s="4">
        <v>8126100</v>
      </c>
      <c r="T71" s="4">
        <f t="shared" si="2"/>
        <v>6035190</v>
      </c>
      <c r="U71" s="4">
        <f t="shared" si="6"/>
        <v>5736300</v>
      </c>
      <c r="V71" s="5">
        <v>1.5800000000000002E-2</v>
      </c>
    </row>
    <row r="72" spans="1:22" x14ac:dyDescent="0.2">
      <c r="A72" s="16" t="s">
        <v>213</v>
      </c>
      <c r="B72" s="4">
        <v>402300</v>
      </c>
      <c r="C72" s="4">
        <v>1489657</v>
      </c>
      <c r="D72" s="4">
        <v>-1087357</v>
      </c>
      <c r="E72" s="4">
        <v>-27759990000</v>
      </c>
      <c r="F72" s="4">
        <f t="shared" si="4"/>
        <v>380625105942</v>
      </c>
      <c r="K72" s="24">
        <f t="shared" si="5"/>
        <v>-468364000</v>
      </c>
      <c r="L72" s="4">
        <v>1959</v>
      </c>
      <c r="M72" s="4">
        <v>2099</v>
      </c>
      <c r="N72" s="4">
        <v>138</v>
      </c>
      <c r="O72" s="4">
        <v>275</v>
      </c>
      <c r="P72" s="4">
        <v>2892000</v>
      </c>
      <c r="Q72" s="4">
        <v>4232700</v>
      </c>
      <c r="R72" s="5">
        <v>-7.8000000000000005E-3</v>
      </c>
      <c r="S72" s="4">
        <v>8030900</v>
      </c>
      <c r="T72" s="4">
        <f t="shared" si="2"/>
        <v>5792880</v>
      </c>
      <c r="U72" s="4">
        <f t="shared" si="6"/>
        <v>3266300</v>
      </c>
      <c r="V72" s="5">
        <v>1.5600000000000001E-2</v>
      </c>
    </row>
    <row r="73" spans="1:22" x14ac:dyDescent="0.2">
      <c r="A73" s="16" t="s">
        <v>212</v>
      </c>
      <c r="B73" s="4">
        <v>74969</v>
      </c>
      <c r="C73" s="4">
        <v>321000</v>
      </c>
      <c r="D73" s="4">
        <v>-246031</v>
      </c>
      <c r="E73" s="4">
        <v>-6245310000</v>
      </c>
      <c r="F73" s="4">
        <f t="shared" si="4"/>
        <v>408385095942</v>
      </c>
      <c r="G73" s="4">
        <v>0</v>
      </c>
      <c r="H73" s="4">
        <v>0</v>
      </c>
      <c r="I73" s="4">
        <v>0</v>
      </c>
      <c r="J73" s="4">
        <v>-4823490000</v>
      </c>
      <c r="K73" s="24">
        <f t="shared" si="5"/>
        <v>-468364000</v>
      </c>
      <c r="L73" s="4">
        <v>1770</v>
      </c>
      <c r="M73" s="4">
        <v>1968</v>
      </c>
      <c r="N73" s="4">
        <v>195</v>
      </c>
      <c r="O73" s="4">
        <v>181</v>
      </c>
      <c r="P73" s="4">
        <v>2776500</v>
      </c>
      <c r="Q73" s="4">
        <v>2965300</v>
      </c>
      <c r="R73" s="5">
        <v>6.0000000000000001E-3</v>
      </c>
      <c r="S73" s="4">
        <v>6503200</v>
      </c>
      <c r="T73" s="4">
        <f t="shared" si="2"/>
        <v>5657430</v>
      </c>
      <c r="U73" s="4">
        <f t="shared" si="6"/>
        <v>3266300</v>
      </c>
      <c r="V73" s="5">
        <v>1.5700000000000002E-2</v>
      </c>
    </row>
    <row r="74" spans="1:22" x14ac:dyDescent="0.2">
      <c r="A74" s="16" t="s">
        <v>211</v>
      </c>
      <c r="B74" s="4">
        <v>264850</v>
      </c>
      <c r="C74" s="4">
        <v>2111371</v>
      </c>
      <c r="D74" s="4">
        <v>-1846521</v>
      </c>
      <c r="E74" s="4">
        <v>-47128540000</v>
      </c>
      <c r="F74" s="4">
        <f t="shared" ref="F74:F79" si="7">E74+F75</f>
        <v>414630405942</v>
      </c>
      <c r="G74" s="4">
        <v>0</v>
      </c>
      <c r="H74" s="4">
        <v>0</v>
      </c>
      <c r="I74" s="4">
        <v>0</v>
      </c>
      <c r="J74" s="4">
        <v>91230000</v>
      </c>
      <c r="K74" s="24">
        <f t="shared" ref="K74:K79" si="8">K75+J74</f>
        <v>4355126000</v>
      </c>
      <c r="L74" s="4">
        <v>1652</v>
      </c>
      <c r="M74" s="4">
        <v>2432</v>
      </c>
      <c r="N74" s="4">
        <v>171</v>
      </c>
      <c r="O74" s="4">
        <v>253</v>
      </c>
      <c r="P74" s="4">
        <v>2588400</v>
      </c>
      <c r="Q74" s="4">
        <v>4804600</v>
      </c>
      <c r="R74" s="5">
        <v>0</v>
      </c>
      <c r="S74" s="4">
        <v>7588400</v>
      </c>
      <c r="T74" s="4">
        <f t="shared" ref="T74:T79" si="9">AVERAGE(S75:S84)</f>
        <v>5611540</v>
      </c>
      <c r="U74" s="4">
        <f t="shared" ref="U74:U79" si="10">MIN(S75:S79)</f>
        <v>3266300</v>
      </c>
      <c r="V74" s="5">
        <v>1.9400000000000001E-2</v>
      </c>
    </row>
    <row r="75" spans="1:22" x14ac:dyDescent="0.2">
      <c r="A75" s="16" t="s">
        <v>210</v>
      </c>
      <c r="B75" s="4">
        <v>8010</v>
      </c>
      <c r="C75" s="4">
        <v>1003200</v>
      </c>
      <c r="D75" s="4">
        <v>-995190</v>
      </c>
      <c r="E75" s="4">
        <v>-25403790000</v>
      </c>
      <c r="F75" s="4">
        <f t="shared" si="7"/>
        <v>461758945942</v>
      </c>
      <c r="G75" s="4">
        <v>0</v>
      </c>
      <c r="H75" s="4">
        <v>0</v>
      </c>
      <c r="I75" s="4">
        <v>0</v>
      </c>
      <c r="J75" s="4">
        <v>91230000</v>
      </c>
      <c r="K75" s="24">
        <f t="shared" si="8"/>
        <v>4263896000</v>
      </c>
      <c r="L75" s="4">
        <v>1206</v>
      </c>
      <c r="M75" s="4">
        <v>2400</v>
      </c>
      <c r="N75" s="4">
        <v>127</v>
      </c>
      <c r="O75" s="4">
        <v>191</v>
      </c>
      <c r="P75" s="4">
        <v>2025200</v>
      </c>
      <c r="Q75" s="4">
        <v>3703700</v>
      </c>
      <c r="R75" s="5">
        <v>2E-3</v>
      </c>
      <c r="S75" s="4">
        <v>6130700</v>
      </c>
      <c r="T75" s="4">
        <f t="shared" si="9"/>
        <v>5560100</v>
      </c>
      <c r="U75" s="4">
        <f t="shared" si="10"/>
        <v>3266300</v>
      </c>
      <c r="V75" s="5">
        <v>1.1699999999999999E-2</v>
      </c>
    </row>
    <row r="76" spans="1:22" x14ac:dyDescent="0.2">
      <c r="A76" s="16" t="s">
        <v>208</v>
      </c>
      <c r="B76" s="4">
        <v>89300</v>
      </c>
      <c r="C76" s="4">
        <v>514400</v>
      </c>
      <c r="D76" s="4">
        <v>-425100</v>
      </c>
      <c r="E76" s="4">
        <v>-10815180000</v>
      </c>
      <c r="F76" s="4">
        <f t="shared" si="7"/>
        <v>487162735942</v>
      </c>
      <c r="G76" s="4">
        <v>0</v>
      </c>
      <c r="H76" s="4">
        <v>0</v>
      </c>
      <c r="I76" s="4">
        <v>0</v>
      </c>
      <c r="J76" s="4">
        <v>89405000</v>
      </c>
      <c r="K76" s="24">
        <f t="shared" si="8"/>
        <v>4172666000</v>
      </c>
      <c r="L76" s="4">
        <v>2045</v>
      </c>
      <c r="M76" s="4">
        <v>1267</v>
      </c>
      <c r="N76" s="4">
        <v>201</v>
      </c>
      <c r="O76" s="4">
        <v>169</v>
      </c>
      <c r="P76" s="4">
        <v>2977300</v>
      </c>
      <c r="Q76" s="4">
        <v>2757400</v>
      </c>
      <c r="R76" s="5">
        <v>0.01</v>
      </c>
      <c r="S76" s="4">
        <v>5736300</v>
      </c>
      <c r="T76" s="4">
        <f t="shared" si="9"/>
        <v>5631790</v>
      </c>
      <c r="U76" s="4">
        <f t="shared" si="10"/>
        <v>3266300</v>
      </c>
      <c r="V76" s="5">
        <v>2.3399999999999997E-2</v>
      </c>
    </row>
    <row r="77" spans="1:22" x14ac:dyDescent="0.2">
      <c r="A77" s="16" t="s">
        <v>207</v>
      </c>
      <c r="B77" s="4">
        <v>6600</v>
      </c>
      <c r="C77" s="4">
        <v>511345</v>
      </c>
      <c r="D77" s="4">
        <v>-504745</v>
      </c>
      <c r="E77" s="4">
        <v>-12664970000</v>
      </c>
      <c r="F77" s="4">
        <f t="shared" si="7"/>
        <v>497977915942</v>
      </c>
      <c r="G77" s="4">
        <v>51200</v>
      </c>
      <c r="H77" s="4">
        <v>0</v>
      </c>
      <c r="I77" s="4">
        <v>51200</v>
      </c>
      <c r="J77" s="4">
        <v>1285180000</v>
      </c>
      <c r="K77" s="24">
        <f t="shared" si="8"/>
        <v>4083261000</v>
      </c>
      <c r="L77" s="4">
        <v>731</v>
      </c>
      <c r="M77" s="4">
        <v>1539</v>
      </c>
      <c r="N77" s="4">
        <v>65</v>
      </c>
      <c r="O77" s="4">
        <v>110</v>
      </c>
      <c r="P77" s="4">
        <v>995200</v>
      </c>
      <c r="Q77" s="4">
        <v>2103500</v>
      </c>
      <c r="R77" s="5">
        <v>2E-3</v>
      </c>
      <c r="S77" s="4">
        <v>3266300</v>
      </c>
      <c r="T77" s="4">
        <f t="shared" si="9"/>
        <v>6579500</v>
      </c>
      <c r="U77" s="4">
        <f t="shared" si="10"/>
        <v>3278900</v>
      </c>
      <c r="V77" s="5">
        <v>0.01</v>
      </c>
    </row>
    <row r="78" spans="1:22" x14ac:dyDescent="0.2">
      <c r="A78" s="16" t="s">
        <v>206</v>
      </c>
      <c r="B78" s="4">
        <v>82344</v>
      </c>
      <c r="C78" s="4">
        <v>184000</v>
      </c>
      <c r="D78" s="4">
        <v>-101656</v>
      </c>
      <c r="E78" s="4">
        <v>-2569500000</v>
      </c>
      <c r="F78" s="4">
        <f t="shared" si="7"/>
        <v>510642885942</v>
      </c>
      <c r="G78" s="4">
        <v>168000</v>
      </c>
      <c r="H78" s="4">
        <v>0</v>
      </c>
      <c r="I78" s="4">
        <v>168000</v>
      </c>
      <c r="J78" s="4">
        <v>4222340000</v>
      </c>
      <c r="K78" s="24">
        <f t="shared" si="8"/>
        <v>2798081000</v>
      </c>
      <c r="L78" s="4">
        <v>999</v>
      </c>
      <c r="M78" s="4">
        <v>1791</v>
      </c>
      <c r="N78" s="4">
        <v>132</v>
      </c>
      <c r="O78" s="4">
        <v>180</v>
      </c>
      <c r="P78" s="4">
        <v>1894900</v>
      </c>
      <c r="Q78" s="4">
        <v>2989700</v>
      </c>
      <c r="R78" s="5">
        <v>-5.8999999999999999E-3</v>
      </c>
      <c r="S78" s="4">
        <v>5284500</v>
      </c>
      <c r="T78" s="4">
        <f t="shared" si="9"/>
        <v>6909320</v>
      </c>
      <c r="U78" s="4">
        <f t="shared" si="10"/>
        <v>3278900</v>
      </c>
      <c r="V78" s="5">
        <v>1.5800000000000002E-2</v>
      </c>
    </row>
    <row r="79" spans="1:22" x14ac:dyDescent="0.2">
      <c r="A79" s="16" t="s">
        <v>205</v>
      </c>
      <c r="B79" s="4">
        <v>1223</v>
      </c>
      <c r="C79" s="4">
        <v>46500</v>
      </c>
      <c r="D79" s="4">
        <v>-45277</v>
      </c>
      <c r="E79" s="4">
        <v>-1155130000</v>
      </c>
      <c r="F79" s="4">
        <f t="shared" si="7"/>
        <v>513212385942</v>
      </c>
      <c r="G79" s="4">
        <v>0</v>
      </c>
      <c r="H79" s="4">
        <v>0</v>
      </c>
      <c r="I79" s="4">
        <v>0</v>
      </c>
      <c r="J79" s="4">
        <v>-120000</v>
      </c>
      <c r="K79" s="24">
        <f t="shared" si="8"/>
        <v>-1424259000</v>
      </c>
      <c r="L79" s="4">
        <v>1146</v>
      </c>
      <c r="M79" s="4">
        <v>1613</v>
      </c>
      <c r="N79" s="4">
        <v>164</v>
      </c>
      <c r="O79" s="4">
        <v>200</v>
      </c>
      <c r="P79" s="4">
        <v>2286300</v>
      </c>
      <c r="Q79" s="4">
        <v>3403800</v>
      </c>
      <c r="R79" s="5">
        <v>-7.9000000000000008E-3</v>
      </c>
      <c r="S79" s="4">
        <v>5690300</v>
      </c>
      <c r="T79" s="4">
        <f t="shared" si="9"/>
        <v>6937990</v>
      </c>
      <c r="U79" s="4">
        <f t="shared" si="10"/>
        <v>3278900</v>
      </c>
      <c r="V79" s="5">
        <v>1.95E-2</v>
      </c>
    </row>
    <row r="80" spans="1:22" x14ac:dyDescent="0.2">
      <c r="A80" s="16" t="s">
        <v>204</v>
      </c>
      <c r="B80" s="4">
        <v>37170</v>
      </c>
      <c r="C80" s="4">
        <v>19900</v>
      </c>
      <c r="D80" s="4">
        <v>17270</v>
      </c>
      <c r="E80" s="4">
        <v>439836546</v>
      </c>
      <c r="F80" s="4">
        <f t="shared" ref="F80:F90" si="11">E80+F81</f>
        <v>514367515942</v>
      </c>
      <c r="G80" s="4">
        <v>0</v>
      </c>
      <c r="H80" s="4">
        <v>0</v>
      </c>
      <c r="I80" s="4">
        <v>0</v>
      </c>
      <c r="J80" s="4">
        <v>-31460000</v>
      </c>
      <c r="K80" s="24">
        <f t="shared" ref="K80:K90" si="12">K81+J80</f>
        <v>-1424139000</v>
      </c>
      <c r="L80" s="4">
        <v>1355</v>
      </c>
      <c r="M80" s="4">
        <v>917</v>
      </c>
      <c r="N80" s="4">
        <v>57</v>
      </c>
      <c r="O80" s="4">
        <v>104</v>
      </c>
      <c r="P80" s="4">
        <v>1383400</v>
      </c>
      <c r="Q80" s="4">
        <v>1892100</v>
      </c>
      <c r="R80" s="5">
        <v>-5.8999999999999999E-3</v>
      </c>
      <c r="S80" s="4">
        <v>3278900</v>
      </c>
      <c r="T80" s="4">
        <f t="shared" ref="T80:T96" si="13">AVERAGE(S81:S90)</f>
        <v>7514890</v>
      </c>
      <c r="U80" s="4">
        <f t="shared" ref="U80:U90" si="14">MIN(S81:S85)</f>
        <v>5148700</v>
      </c>
      <c r="V80" s="5">
        <v>1.18E-2</v>
      </c>
    </row>
    <row r="81" spans="1:22" x14ac:dyDescent="0.2">
      <c r="A81" s="16" t="s">
        <v>203</v>
      </c>
      <c r="B81" s="4">
        <v>1760200</v>
      </c>
      <c r="C81" s="4">
        <v>62800</v>
      </c>
      <c r="D81" s="4">
        <v>1697400</v>
      </c>
      <c r="E81" s="4">
        <v>43428679396</v>
      </c>
      <c r="F81" s="4">
        <f t="shared" si="11"/>
        <v>513927679396</v>
      </c>
      <c r="G81" s="4">
        <v>0</v>
      </c>
      <c r="H81" s="4">
        <v>0</v>
      </c>
      <c r="I81" s="4">
        <v>0</v>
      </c>
      <c r="J81" s="4">
        <v>-114848000</v>
      </c>
      <c r="K81" s="24">
        <f t="shared" si="12"/>
        <v>-1392679000</v>
      </c>
      <c r="L81" s="4">
        <v>1694</v>
      </c>
      <c r="M81" s="4">
        <v>2265</v>
      </c>
      <c r="N81" s="4">
        <v>217</v>
      </c>
      <c r="O81" s="4">
        <v>256</v>
      </c>
      <c r="P81" s="4">
        <v>3121900</v>
      </c>
      <c r="Q81" s="4">
        <v>3956400</v>
      </c>
      <c r="R81" s="5">
        <v>0</v>
      </c>
      <c r="S81" s="4">
        <v>8842400</v>
      </c>
      <c r="T81" s="4">
        <f t="shared" si="13"/>
        <v>7178078.2000000002</v>
      </c>
      <c r="U81" s="4">
        <f t="shared" si="14"/>
        <v>5148700</v>
      </c>
      <c r="V81" s="5">
        <v>2.7099999999999999E-2</v>
      </c>
    </row>
    <row r="82" spans="1:22" x14ac:dyDescent="0.2">
      <c r="A82" s="16" t="s">
        <v>200</v>
      </c>
      <c r="B82" s="4">
        <v>1319600</v>
      </c>
      <c r="C82" s="4">
        <v>74327</v>
      </c>
      <c r="D82" s="4">
        <v>1245273</v>
      </c>
      <c r="E82" s="4">
        <v>31989140000</v>
      </c>
      <c r="F82" s="4">
        <f t="shared" si="11"/>
        <v>470499000000</v>
      </c>
      <c r="G82" s="4">
        <v>0</v>
      </c>
      <c r="H82" s="4">
        <v>0</v>
      </c>
      <c r="I82" s="4">
        <v>0</v>
      </c>
      <c r="J82" s="4">
        <v>-114848000</v>
      </c>
      <c r="K82" s="24">
        <f t="shared" si="12"/>
        <v>-1277831000</v>
      </c>
      <c r="L82" s="4">
        <v>1939</v>
      </c>
      <c r="M82" s="4">
        <v>914</v>
      </c>
      <c r="N82" s="4">
        <v>212</v>
      </c>
      <c r="O82" s="4">
        <v>99</v>
      </c>
      <c r="P82" s="4">
        <v>3339200</v>
      </c>
      <c r="Q82" s="4">
        <v>1491000</v>
      </c>
      <c r="R82" s="5">
        <v>1.8000000000000002E-2</v>
      </c>
      <c r="S82" s="4">
        <v>5607800</v>
      </c>
      <c r="T82" s="4">
        <f t="shared" si="13"/>
        <v>7061332.5</v>
      </c>
      <c r="U82" s="4">
        <f t="shared" si="14"/>
        <v>5148700</v>
      </c>
      <c r="V82" s="5">
        <v>2.3399999999999997E-2</v>
      </c>
    </row>
    <row r="83" spans="1:22" x14ac:dyDescent="0.2">
      <c r="A83" s="16" t="s">
        <v>199</v>
      </c>
      <c r="B83" s="4">
        <v>1000000</v>
      </c>
      <c r="C83" s="4">
        <v>64000</v>
      </c>
      <c r="D83" s="4">
        <v>936000</v>
      </c>
      <c r="E83" s="4">
        <v>24247250000</v>
      </c>
      <c r="F83" s="4">
        <f t="shared" si="11"/>
        <v>438509860000</v>
      </c>
      <c r="G83" s="4">
        <v>0</v>
      </c>
      <c r="H83" s="4">
        <v>0</v>
      </c>
      <c r="I83" s="4">
        <v>0</v>
      </c>
      <c r="J83" s="4">
        <v>-25307350000</v>
      </c>
      <c r="K83" s="24">
        <f t="shared" si="12"/>
        <v>-1162983000</v>
      </c>
      <c r="L83" s="4">
        <v>638</v>
      </c>
      <c r="M83" s="4">
        <v>1183</v>
      </c>
      <c r="N83" s="4">
        <v>62</v>
      </c>
      <c r="O83" s="4">
        <v>122</v>
      </c>
      <c r="P83" s="4">
        <v>982200</v>
      </c>
      <c r="Q83" s="4">
        <v>1876300</v>
      </c>
      <c r="R83" s="5">
        <v>-1.3899999999999999E-2</v>
      </c>
      <c r="S83" s="4">
        <v>5148700</v>
      </c>
      <c r="T83" s="4">
        <f t="shared" si="13"/>
        <v>6996643.9000000004</v>
      </c>
      <c r="U83" s="4">
        <f t="shared" si="14"/>
        <v>5616300</v>
      </c>
      <c r="V83" s="5">
        <v>1.77E-2</v>
      </c>
    </row>
    <row r="84" spans="1:22" x14ac:dyDescent="0.2">
      <c r="A84" s="16" t="s">
        <v>193</v>
      </c>
      <c r="B84" s="4">
        <v>3009400</v>
      </c>
      <c r="C84" s="4">
        <v>16000</v>
      </c>
      <c r="D84" s="4">
        <v>2993400</v>
      </c>
      <c r="E84" s="4">
        <v>76915170000</v>
      </c>
      <c r="F84" s="4">
        <f t="shared" si="11"/>
        <v>414262610000</v>
      </c>
      <c r="G84" s="4">
        <v>0</v>
      </c>
      <c r="H84" s="4">
        <v>0</v>
      </c>
      <c r="I84" s="4">
        <v>0</v>
      </c>
      <c r="J84" s="4">
        <v>121740000</v>
      </c>
      <c r="K84" s="24">
        <f t="shared" si="12"/>
        <v>24144367000</v>
      </c>
      <c r="L84" s="4">
        <v>1635</v>
      </c>
      <c r="M84" s="4">
        <v>1138</v>
      </c>
      <c r="N84" s="4">
        <v>222</v>
      </c>
      <c r="O84" s="4">
        <v>132</v>
      </c>
      <c r="P84" s="4">
        <v>3034500</v>
      </c>
      <c r="Q84" s="4">
        <v>1946500</v>
      </c>
      <c r="R84" s="5">
        <v>8.0000000000000002E-3</v>
      </c>
      <c r="S84" s="4">
        <v>7129500</v>
      </c>
      <c r="T84" s="4">
        <f t="shared" si="13"/>
        <v>7308885</v>
      </c>
      <c r="U84" s="4">
        <f t="shared" si="14"/>
        <v>5616300</v>
      </c>
      <c r="V84" s="5">
        <v>1.37E-2</v>
      </c>
    </row>
    <row r="85" spans="1:22" x14ac:dyDescent="0.2">
      <c r="A85" s="16" t="s">
        <v>192</v>
      </c>
      <c r="B85" s="4">
        <v>1250156</v>
      </c>
      <c r="C85" s="4">
        <v>28760</v>
      </c>
      <c r="D85" s="4">
        <v>1221396</v>
      </c>
      <c r="E85" s="4">
        <v>30737620000</v>
      </c>
      <c r="F85" s="4">
        <f t="shared" si="11"/>
        <v>337347440000</v>
      </c>
      <c r="G85" s="4">
        <v>0</v>
      </c>
      <c r="H85" s="4">
        <v>0</v>
      </c>
      <c r="I85" s="4">
        <v>0</v>
      </c>
      <c r="J85" s="4">
        <v>225300000</v>
      </c>
      <c r="K85" s="24">
        <f t="shared" si="12"/>
        <v>24022627000</v>
      </c>
      <c r="L85" s="4">
        <v>1564</v>
      </c>
      <c r="M85" s="4">
        <v>1454</v>
      </c>
      <c r="N85" s="4">
        <v>234</v>
      </c>
      <c r="O85" s="4">
        <v>123</v>
      </c>
      <c r="P85" s="4">
        <v>3086100</v>
      </c>
      <c r="Q85" s="4">
        <v>2081500</v>
      </c>
      <c r="R85" s="5">
        <v>0</v>
      </c>
      <c r="S85" s="4">
        <v>5616300</v>
      </c>
      <c r="T85" s="4">
        <f t="shared" si="13"/>
        <v>7330624.4000000004</v>
      </c>
      <c r="U85" s="4">
        <f t="shared" si="14"/>
        <v>5977000</v>
      </c>
      <c r="V85" s="5">
        <v>1.78E-2</v>
      </c>
    </row>
    <row r="86" spans="1:22" x14ac:dyDescent="0.2">
      <c r="A86" s="16" t="s">
        <v>191</v>
      </c>
      <c r="B86" s="4">
        <v>1500100</v>
      </c>
      <c r="C86" s="4">
        <v>2440</v>
      </c>
      <c r="D86" s="4">
        <v>1497660</v>
      </c>
      <c r="E86" s="4">
        <v>38216160000</v>
      </c>
      <c r="F86" s="4">
        <f t="shared" si="11"/>
        <v>306609820000</v>
      </c>
      <c r="G86" s="4">
        <v>500000</v>
      </c>
      <c r="H86" s="4">
        <v>2500</v>
      </c>
      <c r="I86" s="4">
        <v>497500</v>
      </c>
      <c r="J86" s="4">
        <v>12576660000</v>
      </c>
      <c r="K86" s="24">
        <f t="shared" si="12"/>
        <v>23797327000</v>
      </c>
      <c r="L86" s="4">
        <v>1996</v>
      </c>
      <c r="M86" s="4">
        <v>1241</v>
      </c>
      <c r="N86" s="4">
        <v>131</v>
      </c>
      <c r="O86" s="4">
        <v>132</v>
      </c>
      <c r="P86" s="4">
        <v>2900700</v>
      </c>
      <c r="Q86" s="4">
        <v>1943800</v>
      </c>
      <c r="R86" s="5">
        <v>-5.8999999999999999E-3</v>
      </c>
      <c r="S86" s="4">
        <v>6453200</v>
      </c>
      <c r="T86" s="4">
        <f t="shared" si="13"/>
        <v>7632165.7999999998</v>
      </c>
      <c r="U86" s="4">
        <f t="shared" si="14"/>
        <v>5474282</v>
      </c>
      <c r="V86" s="5">
        <v>1.5800000000000002E-2</v>
      </c>
    </row>
    <row r="87" spans="1:22" x14ac:dyDescent="0.2">
      <c r="A87" s="16" t="s">
        <v>190</v>
      </c>
      <c r="B87" s="4">
        <v>4531500</v>
      </c>
      <c r="C87" s="4">
        <v>85800</v>
      </c>
      <c r="D87" s="4">
        <v>4445700</v>
      </c>
      <c r="E87" s="4">
        <v>113617170000</v>
      </c>
      <c r="F87" s="4">
        <f t="shared" si="11"/>
        <v>268393660000</v>
      </c>
      <c r="G87" s="4">
        <v>0</v>
      </c>
      <c r="H87" s="4">
        <v>0</v>
      </c>
      <c r="I87" s="4">
        <v>0</v>
      </c>
      <c r="J87" s="4">
        <v>-38694768000</v>
      </c>
      <c r="K87" s="24">
        <f t="shared" si="12"/>
        <v>11220667000</v>
      </c>
      <c r="L87" s="4">
        <v>3862</v>
      </c>
      <c r="M87" s="4">
        <v>2077</v>
      </c>
      <c r="N87" s="4">
        <v>422</v>
      </c>
      <c r="O87" s="4">
        <v>239</v>
      </c>
      <c r="P87" s="4">
        <v>6261700</v>
      </c>
      <c r="Q87" s="4">
        <v>3451600</v>
      </c>
      <c r="R87" s="5">
        <v>1.6E-2</v>
      </c>
      <c r="S87" s="4">
        <v>12743400</v>
      </c>
      <c r="T87" s="4">
        <f t="shared" si="13"/>
        <v>6954295.7999999998</v>
      </c>
      <c r="U87" s="4">
        <f t="shared" si="14"/>
        <v>4440343</v>
      </c>
      <c r="V87" s="5">
        <v>2.35E-2</v>
      </c>
    </row>
    <row r="88" spans="1:22" x14ac:dyDescent="0.2">
      <c r="A88" s="16" t="s">
        <v>189</v>
      </c>
      <c r="B88" s="4">
        <v>2516500</v>
      </c>
      <c r="C88" s="4">
        <v>35200</v>
      </c>
      <c r="D88" s="4">
        <v>2481300</v>
      </c>
      <c r="E88" s="4">
        <v>62012510000</v>
      </c>
      <c r="F88" s="4">
        <f t="shared" si="11"/>
        <v>154776490000</v>
      </c>
      <c r="G88" s="4">
        <v>441600</v>
      </c>
      <c r="H88" s="4">
        <v>1000000</v>
      </c>
      <c r="I88" s="4">
        <v>-558400</v>
      </c>
      <c r="J88" s="4">
        <v>-14098070000</v>
      </c>
      <c r="K88" s="24">
        <f t="shared" si="12"/>
        <v>49915435000</v>
      </c>
      <c r="L88" s="4">
        <v>2600</v>
      </c>
      <c r="M88" s="4">
        <v>1227</v>
      </c>
      <c r="N88" s="4">
        <v>299</v>
      </c>
      <c r="O88" s="4">
        <v>147</v>
      </c>
      <c r="P88" s="4">
        <v>5230200</v>
      </c>
      <c r="Q88" s="4">
        <v>2349700</v>
      </c>
      <c r="R88" s="5">
        <v>1.0200000000000001E-2</v>
      </c>
      <c r="S88" s="4">
        <v>8582700</v>
      </c>
      <c r="T88" s="4">
        <f t="shared" si="13"/>
        <v>6954065.0999999996</v>
      </c>
      <c r="U88" s="4">
        <f t="shared" si="14"/>
        <v>4440343</v>
      </c>
      <c r="V88" s="5">
        <v>1.3999999999999999E-2</v>
      </c>
    </row>
    <row r="89" spans="1:22" x14ac:dyDescent="0.2">
      <c r="A89" s="16" t="s">
        <v>188</v>
      </c>
      <c r="B89" s="4">
        <v>9800</v>
      </c>
      <c r="C89" s="4">
        <v>23900</v>
      </c>
      <c r="D89" s="4">
        <v>-14100</v>
      </c>
      <c r="E89" s="4">
        <v>-350540000</v>
      </c>
      <c r="F89" s="4">
        <f t="shared" si="11"/>
        <v>92763980000</v>
      </c>
      <c r="G89" s="4">
        <v>1580900</v>
      </c>
      <c r="H89" s="4">
        <v>300</v>
      </c>
      <c r="I89" s="4">
        <v>1580600</v>
      </c>
      <c r="J89" s="4">
        <v>39200185000</v>
      </c>
      <c r="K89" s="24">
        <f t="shared" si="12"/>
        <v>64013505000</v>
      </c>
      <c r="L89" s="4">
        <v>1893</v>
      </c>
      <c r="M89" s="4">
        <v>1866</v>
      </c>
      <c r="N89" s="4">
        <v>175</v>
      </c>
      <c r="O89" s="4">
        <v>151</v>
      </c>
      <c r="P89" s="4">
        <v>3055900</v>
      </c>
      <c r="Q89" s="4">
        <v>2663300</v>
      </c>
      <c r="R89" s="5">
        <v>-2E-3</v>
      </c>
      <c r="S89" s="4">
        <v>5977000</v>
      </c>
      <c r="T89" s="4">
        <f t="shared" si="13"/>
        <v>7087061.7000000002</v>
      </c>
      <c r="U89" s="4">
        <f t="shared" si="14"/>
        <v>4440343</v>
      </c>
      <c r="V89" s="5">
        <v>1.9900000000000001E-2</v>
      </c>
    </row>
    <row r="90" spans="1:22" x14ac:dyDescent="0.2">
      <c r="A90" s="16" t="s">
        <v>187</v>
      </c>
      <c r="B90" s="4">
        <v>1515300</v>
      </c>
      <c r="C90" s="4">
        <v>43500</v>
      </c>
      <c r="D90" s="4">
        <v>1471800</v>
      </c>
      <c r="E90" s="4">
        <v>36286650000</v>
      </c>
      <c r="F90" s="4">
        <f t="shared" si="11"/>
        <v>93114520000</v>
      </c>
      <c r="G90" s="4">
        <v>1004600</v>
      </c>
      <c r="H90" s="4">
        <v>2100</v>
      </c>
      <c r="I90" s="4">
        <v>1002500</v>
      </c>
      <c r="J90" s="4">
        <v>24722590000</v>
      </c>
      <c r="K90" s="24">
        <f t="shared" si="12"/>
        <v>24813320000</v>
      </c>
      <c r="L90" s="4">
        <v>3014</v>
      </c>
      <c r="M90" s="4">
        <v>1805</v>
      </c>
      <c r="N90" s="4">
        <v>293</v>
      </c>
      <c r="O90" s="4">
        <v>194</v>
      </c>
      <c r="P90" s="4">
        <v>5132900</v>
      </c>
      <c r="Q90" s="4">
        <v>3231400</v>
      </c>
      <c r="R90" s="5">
        <v>1.8500000000000003E-2</v>
      </c>
      <c r="S90" s="4">
        <v>9047900</v>
      </c>
      <c r="T90" s="4">
        <f t="shared" si="13"/>
        <v>7108574</v>
      </c>
      <c r="U90" s="4">
        <f t="shared" si="14"/>
        <v>4440343</v>
      </c>
      <c r="V90" s="5">
        <v>1.8200000000000001E-2</v>
      </c>
    </row>
    <row r="91" spans="1:22" x14ac:dyDescent="0.2">
      <c r="A91" s="16" t="s">
        <v>186</v>
      </c>
      <c r="B91" s="4">
        <v>1000500</v>
      </c>
      <c r="C91" s="4">
        <v>6800</v>
      </c>
      <c r="D91" s="4">
        <v>993700</v>
      </c>
      <c r="E91" s="4">
        <v>24344830000</v>
      </c>
      <c r="F91" s="4">
        <f t="shared" ref="F91:F102" si="15">E91+F92</f>
        <v>56827870000</v>
      </c>
      <c r="G91" s="4">
        <v>0</v>
      </c>
      <c r="H91" s="4">
        <v>0</v>
      </c>
      <c r="I91" s="4">
        <v>0</v>
      </c>
      <c r="J91" s="4">
        <v>-39200000</v>
      </c>
      <c r="K91" s="24">
        <f t="shared" ref="K91:K102" si="16">K92+J91</f>
        <v>90730000</v>
      </c>
      <c r="L91" s="4">
        <v>2057</v>
      </c>
      <c r="M91" s="4">
        <v>1373</v>
      </c>
      <c r="N91" s="4">
        <v>115</v>
      </c>
      <c r="O91" s="4">
        <v>173</v>
      </c>
      <c r="P91" s="4">
        <v>2833000</v>
      </c>
      <c r="Q91" s="4">
        <v>2480100</v>
      </c>
      <c r="R91" s="5">
        <v>-2E-3</v>
      </c>
      <c r="S91" s="4">
        <v>5474282</v>
      </c>
      <c r="T91" s="4">
        <f t="shared" si="13"/>
        <v>7786206.0999999996</v>
      </c>
      <c r="U91" s="4">
        <f t="shared" ref="U91:U102" si="17">MIN(S92:S96)</f>
        <v>4440343</v>
      </c>
      <c r="V91" s="5">
        <v>1.2199999999999999E-2</v>
      </c>
    </row>
    <row r="92" spans="1:22" x14ac:dyDescent="0.2">
      <c r="A92" s="16" t="s">
        <v>185</v>
      </c>
      <c r="B92" s="4">
        <v>1004500</v>
      </c>
      <c r="C92" s="4">
        <v>300000</v>
      </c>
      <c r="D92" s="4">
        <v>704500</v>
      </c>
      <c r="E92" s="4">
        <v>17015850000</v>
      </c>
      <c r="F92" s="4">
        <f t="shared" si="15"/>
        <v>32483040000</v>
      </c>
      <c r="G92" s="4">
        <v>0</v>
      </c>
      <c r="H92" s="4">
        <v>0</v>
      </c>
      <c r="I92" s="4">
        <v>0</v>
      </c>
      <c r="J92" s="4">
        <v>48400000</v>
      </c>
      <c r="K92" s="24">
        <f t="shared" si="16"/>
        <v>129930000</v>
      </c>
      <c r="L92" s="4">
        <v>1647</v>
      </c>
      <c r="M92" s="4">
        <v>1268</v>
      </c>
      <c r="N92" s="4">
        <v>139</v>
      </c>
      <c r="O92" s="4">
        <v>83</v>
      </c>
      <c r="P92" s="4">
        <v>2781600</v>
      </c>
      <c r="Q92" s="4">
        <v>1656600</v>
      </c>
      <c r="R92" s="5">
        <v>2.3099999999999999E-2</v>
      </c>
      <c r="S92" s="4">
        <v>4440343</v>
      </c>
      <c r="T92" s="4">
        <f t="shared" si="13"/>
        <v>7918210.2999999998</v>
      </c>
      <c r="U92" s="4">
        <f t="shared" si="17"/>
        <v>4501814</v>
      </c>
      <c r="V92" s="5">
        <v>2.87E-2</v>
      </c>
    </row>
    <row r="93" spans="1:22" x14ac:dyDescent="0.2">
      <c r="A93" s="16" t="s">
        <v>184</v>
      </c>
      <c r="B93" s="4">
        <v>1000800</v>
      </c>
      <c r="C93" s="4">
        <v>0</v>
      </c>
      <c r="D93" s="4">
        <v>1000800</v>
      </c>
      <c r="E93" s="4">
        <v>24064160000</v>
      </c>
      <c r="F93" s="4">
        <f t="shared" si="15"/>
        <v>15467190000</v>
      </c>
      <c r="G93" s="4">
        <v>0</v>
      </c>
      <c r="H93" s="4">
        <v>0</v>
      </c>
      <c r="I93" s="4">
        <v>0</v>
      </c>
      <c r="J93" s="4">
        <v>96050000</v>
      </c>
      <c r="K93" s="24">
        <f t="shared" si="16"/>
        <v>81530000</v>
      </c>
      <c r="L93" s="4">
        <v>1265</v>
      </c>
      <c r="M93" s="4">
        <v>1263</v>
      </c>
      <c r="N93" s="4">
        <v>155</v>
      </c>
      <c r="O93" s="4">
        <v>131</v>
      </c>
      <c r="P93" s="4">
        <v>2208200</v>
      </c>
      <c r="Q93" s="4">
        <v>2291500</v>
      </c>
      <c r="R93" s="5">
        <v>8.5000000000000006E-3</v>
      </c>
      <c r="S93" s="4">
        <v>4501814</v>
      </c>
      <c r="T93" s="4">
        <f t="shared" si="13"/>
        <v>8297809.888888889</v>
      </c>
      <c r="U93" s="4">
        <f t="shared" si="17"/>
        <v>5833694</v>
      </c>
      <c r="V93" s="5">
        <v>1.66E-2</v>
      </c>
    </row>
    <row r="94" spans="1:22" x14ac:dyDescent="0.2">
      <c r="A94" s="16" t="s">
        <v>183</v>
      </c>
      <c r="B94" s="4">
        <v>18400</v>
      </c>
      <c r="C94" s="4">
        <v>6200</v>
      </c>
      <c r="D94" s="4">
        <v>12200</v>
      </c>
      <c r="E94" s="4">
        <v>290630000</v>
      </c>
      <c r="F94" s="4">
        <f t="shared" si="15"/>
        <v>-8596970000</v>
      </c>
      <c r="G94" s="4">
        <v>0</v>
      </c>
      <c r="H94" s="4">
        <v>0</v>
      </c>
      <c r="I94" s="4">
        <v>0</v>
      </c>
      <c r="J94" s="4">
        <v>-14520000</v>
      </c>
      <c r="K94" s="24">
        <f t="shared" si="16"/>
        <v>-14520000</v>
      </c>
      <c r="L94" s="4">
        <v>2741</v>
      </c>
      <c r="M94" s="4">
        <v>3307</v>
      </c>
      <c r="N94" s="4">
        <v>186</v>
      </c>
      <c r="O94" s="4">
        <v>399</v>
      </c>
      <c r="P94" s="4">
        <v>3667900</v>
      </c>
      <c r="Q94" s="4">
        <v>6060100</v>
      </c>
      <c r="R94" s="5">
        <v>-2.87E-2</v>
      </c>
      <c r="S94" s="4">
        <v>10251911</v>
      </c>
      <c r="T94" s="4">
        <f t="shared" si="13"/>
        <v>8053547.25</v>
      </c>
      <c r="U94" s="4">
        <f t="shared" si="17"/>
        <v>5833694</v>
      </c>
      <c r="V94" s="5">
        <v>2.7000000000000003E-2</v>
      </c>
    </row>
    <row r="95" spans="1:22" x14ac:dyDescent="0.2">
      <c r="A95" s="16" t="s">
        <v>182</v>
      </c>
      <c r="B95" s="4">
        <v>1100688</v>
      </c>
      <c r="C95" s="4">
        <v>388100</v>
      </c>
      <c r="D95" s="4">
        <v>712588</v>
      </c>
      <c r="E95" s="4">
        <v>17308140000</v>
      </c>
      <c r="F95" s="4">
        <f t="shared" si="15"/>
        <v>-8887600000</v>
      </c>
      <c r="K95" s="24">
        <f t="shared" si="16"/>
        <v>0</v>
      </c>
      <c r="L95" s="4">
        <v>1757</v>
      </c>
      <c r="M95" s="4">
        <v>1314</v>
      </c>
      <c r="N95" s="4">
        <v>211</v>
      </c>
      <c r="O95" s="4">
        <v>152</v>
      </c>
      <c r="P95" s="4">
        <v>3131400</v>
      </c>
      <c r="Q95" s="4">
        <v>2429300</v>
      </c>
      <c r="R95" s="5">
        <v>1.46E-2</v>
      </c>
      <c r="S95" s="4">
        <v>5833694</v>
      </c>
      <c r="T95" s="4">
        <f t="shared" si="13"/>
        <v>8370669.1428571427</v>
      </c>
      <c r="U95" s="4">
        <f t="shared" si="17"/>
        <v>5964700</v>
      </c>
      <c r="V95" s="5">
        <v>1.44E-2</v>
      </c>
    </row>
    <row r="96" spans="1:22" x14ac:dyDescent="0.2">
      <c r="A96" s="16" t="s">
        <v>177</v>
      </c>
      <c r="B96" s="4">
        <v>5600</v>
      </c>
      <c r="C96" s="4">
        <v>350200</v>
      </c>
      <c r="D96" s="4">
        <v>-344600</v>
      </c>
      <c r="E96" s="4">
        <v>-8434170000</v>
      </c>
      <c r="F96" s="4">
        <f t="shared" si="15"/>
        <v>-26195740000</v>
      </c>
      <c r="K96" s="24">
        <f t="shared" si="16"/>
        <v>0</v>
      </c>
      <c r="L96" s="4">
        <v>1613</v>
      </c>
      <c r="M96" s="4">
        <v>4134</v>
      </c>
      <c r="N96" s="4">
        <v>132</v>
      </c>
      <c r="O96" s="4">
        <v>382</v>
      </c>
      <c r="P96" s="4">
        <v>2348700</v>
      </c>
      <c r="Q96" s="4">
        <v>6360200</v>
      </c>
      <c r="R96" s="5">
        <v>-2.63E-2</v>
      </c>
      <c r="S96" s="4">
        <v>9468614</v>
      </c>
      <c r="T96" s="4">
        <f t="shared" si="13"/>
        <v>8187678.333333333</v>
      </c>
      <c r="U96" s="4">
        <f t="shared" si="17"/>
        <v>5964700</v>
      </c>
      <c r="V96" s="5">
        <v>3.8399999999999997E-2</v>
      </c>
    </row>
    <row r="97" spans="1:22" x14ac:dyDescent="0.2">
      <c r="A97" s="16" t="s">
        <v>175</v>
      </c>
      <c r="B97" s="4">
        <v>8200</v>
      </c>
      <c r="C97" s="4">
        <v>900000</v>
      </c>
      <c r="D97" s="4">
        <v>-891800</v>
      </c>
      <c r="E97" s="4">
        <v>-22044020000</v>
      </c>
      <c r="F97" s="4">
        <f t="shared" si="15"/>
        <v>-17761570000</v>
      </c>
      <c r="K97" s="24">
        <f t="shared" si="16"/>
        <v>0</v>
      </c>
      <c r="L97" s="4">
        <v>1303</v>
      </c>
      <c r="M97" s="4">
        <v>2441</v>
      </c>
      <c r="N97" s="4">
        <v>120</v>
      </c>
      <c r="O97" s="4">
        <v>209</v>
      </c>
      <c r="P97" s="4">
        <v>1992400</v>
      </c>
      <c r="Q97" s="4">
        <v>3970500</v>
      </c>
      <c r="R97" s="5">
        <v>-1.2E-2</v>
      </c>
      <c r="S97" s="4">
        <v>5964700</v>
      </c>
      <c r="T97" s="4">
        <f t="shared" ref="T97:T102" si="18">AVERAGE(S98:S107)</f>
        <v>8632274</v>
      </c>
      <c r="U97" s="4">
        <f t="shared" si="17"/>
        <v>5760385</v>
      </c>
      <c r="V97" s="5">
        <v>2.4E-2</v>
      </c>
    </row>
    <row r="98" spans="1:22" x14ac:dyDescent="0.2">
      <c r="A98" s="16" t="s">
        <v>174</v>
      </c>
      <c r="B98" s="4">
        <v>23400</v>
      </c>
      <c r="C98" s="4">
        <v>207021</v>
      </c>
      <c r="D98" s="4">
        <v>-183621</v>
      </c>
      <c r="E98" s="4">
        <v>-4575340000</v>
      </c>
      <c r="F98" s="4">
        <f t="shared" si="15"/>
        <v>4282450000</v>
      </c>
      <c r="K98" s="24">
        <f t="shared" si="16"/>
        <v>0</v>
      </c>
      <c r="L98" s="4">
        <v>1841</v>
      </c>
      <c r="M98" s="4">
        <v>2505</v>
      </c>
      <c r="N98" s="4">
        <v>246</v>
      </c>
      <c r="O98" s="4">
        <v>285</v>
      </c>
      <c r="P98" s="4">
        <v>3433100</v>
      </c>
      <c r="Q98" s="4">
        <v>4781100</v>
      </c>
      <c r="R98" s="5">
        <v>6.0999999999999995E-3</v>
      </c>
      <c r="S98" s="4">
        <v>8580393</v>
      </c>
      <c r="T98" s="4">
        <f t="shared" si="18"/>
        <v>8645244.25</v>
      </c>
      <c r="U98" s="4">
        <f t="shared" si="17"/>
        <v>5760385</v>
      </c>
      <c r="V98" s="5">
        <v>1.5900000000000001E-2</v>
      </c>
    </row>
    <row r="99" spans="1:22" x14ac:dyDescent="0.2">
      <c r="A99" s="16" t="s">
        <v>164</v>
      </c>
      <c r="B99" s="4">
        <v>600</v>
      </c>
      <c r="C99" s="4">
        <v>700</v>
      </c>
      <c r="D99" s="4">
        <v>-100</v>
      </c>
      <c r="E99" s="4">
        <v>-2510000</v>
      </c>
      <c r="F99" s="4">
        <f t="shared" si="15"/>
        <v>8857790000</v>
      </c>
      <c r="K99" s="24">
        <f t="shared" si="16"/>
        <v>0</v>
      </c>
      <c r="L99" s="4">
        <v>1874</v>
      </c>
      <c r="M99" s="4">
        <v>2131</v>
      </c>
      <c r="N99" s="4">
        <v>236</v>
      </c>
      <c r="O99" s="4">
        <v>180</v>
      </c>
      <c r="P99" s="4">
        <v>3306200</v>
      </c>
      <c r="Q99" s="4">
        <v>3440200</v>
      </c>
      <c r="R99" s="5">
        <v>2.0999999999999999E-3</v>
      </c>
      <c r="S99" s="4">
        <v>7306966</v>
      </c>
      <c r="T99" s="4">
        <f t="shared" si="18"/>
        <v>9091337</v>
      </c>
      <c r="U99" s="4">
        <f t="shared" si="17"/>
        <v>5760385</v>
      </c>
      <c r="V99" s="5">
        <v>1.8000000000000002E-2</v>
      </c>
    </row>
    <row r="100" spans="1:22" x14ac:dyDescent="0.2">
      <c r="A100" s="16" t="s">
        <v>156</v>
      </c>
      <c r="B100" s="4">
        <v>7500</v>
      </c>
      <c r="C100" s="4">
        <v>95700</v>
      </c>
      <c r="D100" s="4">
        <v>-88200</v>
      </c>
      <c r="E100" s="4">
        <v>-2206830000</v>
      </c>
      <c r="F100" s="4">
        <f t="shared" si="15"/>
        <v>8860300000</v>
      </c>
      <c r="K100" s="24">
        <f t="shared" si="16"/>
        <v>0</v>
      </c>
      <c r="L100" s="4">
        <v>3107</v>
      </c>
      <c r="M100" s="4">
        <v>2845</v>
      </c>
      <c r="N100" s="4">
        <v>226</v>
      </c>
      <c r="O100" s="4">
        <v>287</v>
      </c>
      <c r="P100" s="4">
        <v>4246900</v>
      </c>
      <c r="Q100" s="4">
        <v>4593300</v>
      </c>
      <c r="R100" s="5">
        <v>-1.3899999999999999E-2</v>
      </c>
      <c r="S100" s="4">
        <v>9263023</v>
      </c>
      <c r="T100" s="4">
        <f t="shared" si="18"/>
        <v>9005494</v>
      </c>
      <c r="U100" s="4">
        <f t="shared" si="17"/>
        <v>5760385</v>
      </c>
      <c r="V100" s="5">
        <v>2.1899999999999999E-2</v>
      </c>
    </row>
    <row r="101" spans="1:22" x14ac:dyDescent="0.2">
      <c r="A101" s="16" t="s">
        <v>155</v>
      </c>
      <c r="B101" s="4">
        <v>500000</v>
      </c>
      <c r="C101" s="4">
        <v>64600</v>
      </c>
      <c r="D101" s="4">
        <v>435400</v>
      </c>
      <c r="E101" s="4">
        <v>10978930000</v>
      </c>
      <c r="F101" s="4">
        <f t="shared" si="15"/>
        <v>11067130000</v>
      </c>
      <c r="K101" s="24">
        <f t="shared" si="16"/>
        <v>0</v>
      </c>
      <c r="L101" s="4">
        <v>4061</v>
      </c>
      <c r="M101" s="4">
        <v>2609</v>
      </c>
      <c r="N101" s="4">
        <v>498</v>
      </c>
      <c r="O101" s="4">
        <v>304</v>
      </c>
      <c r="P101" s="4">
        <v>7652100</v>
      </c>
      <c r="Q101" s="4">
        <v>4587400</v>
      </c>
      <c r="R101" s="5">
        <v>2.87E-2</v>
      </c>
      <c r="S101" s="4">
        <v>12250603</v>
      </c>
      <c r="T101" s="4">
        <f t="shared" si="18"/>
        <v>5760385</v>
      </c>
      <c r="U101" s="4">
        <f t="shared" si="17"/>
        <v>5760385</v>
      </c>
      <c r="V101" s="5">
        <v>4.7199999999999999E-2</v>
      </c>
    </row>
    <row r="102" spans="1:22" x14ac:dyDescent="0.2">
      <c r="A102" s="16" t="s">
        <v>154</v>
      </c>
      <c r="B102" s="4">
        <v>3600</v>
      </c>
      <c r="C102" s="4">
        <v>0</v>
      </c>
      <c r="D102" s="4">
        <v>3600</v>
      </c>
      <c r="E102" s="4">
        <v>88200000</v>
      </c>
      <c r="F102" s="4">
        <f t="shared" si="15"/>
        <v>88200000</v>
      </c>
      <c r="K102" s="24">
        <f t="shared" si="16"/>
        <v>0</v>
      </c>
      <c r="L102" s="4">
        <v>983</v>
      </c>
      <c r="M102" s="4">
        <v>2112</v>
      </c>
      <c r="N102" s="4">
        <v>104</v>
      </c>
      <c r="O102" s="4">
        <v>202</v>
      </c>
      <c r="P102" s="4">
        <v>1713300</v>
      </c>
      <c r="Q102" s="4">
        <v>3681400</v>
      </c>
      <c r="R102" s="5">
        <v>-1.21E-2</v>
      </c>
      <c r="S102" s="4">
        <v>5760385</v>
      </c>
      <c r="T102" s="4" t="e">
        <f t="shared" si="18"/>
        <v>#DIV/0!</v>
      </c>
      <c r="U102" s="4">
        <f t="shared" si="17"/>
        <v>0</v>
      </c>
      <c r="V102" s="5">
        <v>2.6000000000000002E-2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014C-29E0-FA4D-A004-D853148A3260}">
  <sheetPr codeName="Sheet75"/>
  <dimension ref="A1:V258"/>
  <sheetViews>
    <sheetView workbookViewId="0">
      <pane ySplit="2" topLeftCell="A9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3" customWidth="true" width="15.33203125"/>
    <col min="4" max="4" customWidth="true" width="14.6640625"/>
    <col min="5" max="5" customWidth="true" width="16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433">
        <v>344</v>
      </c>
      <c r="B3" t="n" s="3434">
        <v>9510.0</v>
      </c>
      <c r="C3" t="n" s="3435">
        <v>6800.0</v>
      </c>
      <c r="D3" t="n" s="3436">
        <v>2710.0</v>
      </c>
      <c r="E3" t="n" s="3437">
        <v>1.8711194E8</v>
      </c>
      <c r="G3" t="n" s="3423">
        <v>0.0</v>
      </c>
      <c r="H3" t="n" s="3424">
        <v>0.0</v>
      </c>
      <c r="I3" t="n" s="3425">
        <v>0.0</v>
      </c>
      <c r="J3" t="n" s="3426">
        <v>0.0</v>
      </c>
      <c r="L3" t="n" s="3427">
        <v>89.0</v>
      </c>
      <c r="M3" t="n" s="3428">
        <v>76.0</v>
      </c>
      <c r="N3" t="n" s="3429">
        <v>13.0</v>
      </c>
      <c r="O3" t="n" s="3430">
        <v>11.0</v>
      </c>
      <c r="P3" t="n" s="3431">
        <v>63800.0</v>
      </c>
      <c r="Q3" t="n" s="3432">
        <v>50400.0</v>
      </c>
      <c r="R3" t="n" s="3421">
        <v>0.011699999999999999</v>
      </c>
      <c r="S3" t="n" s="3420">
        <v>140900.0</v>
      </c>
      <c r="V3" t="n" s="3422">
        <v>0.024300000000000002</v>
      </c>
    </row>
    <row r="4">
      <c r="A4" t="s" s="1361">
        <v>343</v>
      </c>
      <c r="B4" t="n" s="1362">
        <v>0.0</v>
      </c>
      <c r="C4" t="n" s="1363">
        <v>21720.0</v>
      </c>
      <c r="D4" t="n" s="1364">
        <v>-21720.0</v>
      </c>
      <c r="E4" t="n" s="1365">
        <v>-1.491910881E9</v>
      </c>
      <c r="G4" t="n" s="1351">
        <v>10000.0</v>
      </c>
      <c r="H4" t="n" s="1352">
        <v>0.0</v>
      </c>
      <c r="I4" t="n" s="1353">
        <v>10000.0</v>
      </c>
      <c r="J4" t="n" s="1354">
        <v>6.85E8</v>
      </c>
      <c r="L4" t="n" s="1355">
        <v>108.0</v>
      </c>
      <c r="M4" t="n" s="1356">
        <v>146.0</v>
      </c>
      <c r="N4" t="n" s="1357">
        <v>17.0</v>
      </c>
      <c r="O4" t="n" s="1358">
        <v>29.0</v>
      </c>
      <c r="P4" t="n" s="1359">
        <v>109400.0</v>
      </c>
      <c r="Q4" t="n" s="1360">
        <v>140000.0</v>
      </c>
      <c r="R4" t="n" s="1349">
        <v>-0.016</v>
      </c>
      <c r="S4" t="n" s="1348">
        <v>270300.0</v>
      </c>
      <c r="V4" t="n" s="1350">
        <v>0.023</v>
      </c>
    </row>
    <row r="5" spans="1:22" x14ac:dyDescent="0.2">
      <c r="A5" s="16" t="s">
        <v>342</v>
      </c>
      <c r="B5" s="4">
        <v>400</v>
      </c>
      <c r="C5" s="4">
        <v>15700</v>
      </c>
      <c r="D5" s="4">
        <v>-15300</v>
      </c>
      <c r="E5" s="4">
        <v>-1075179986</v>
      </c>
      <c r="F5" s="4">
        <f t="shared" ref="F5:F46" si="0">E5+F6</f>
        <v>-61853329027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6440510000</v>
      </c>
      <c r="L5" s="4">
        <v>89</v>
      </c>
      <c r="M5" s="4">
        <v>116</v>
      </c>
      <c r="N5" s="4">
        <v>12</v>
      </c>
      <c r="O5" s="4">
        <v>16</v>
      </c>
      <c r="P5" s="4">
        <v>72900</v>
      </c>
      <c r="Q5" s="4">
        <v>113200</v>
      </c>
      <c r="R5" s="5">
        <v>-1.29E-2</v>
      </c>
      <c r="S5" s="4">
        <v>212700</v>
      </c>
      <c r="T5" s="4">
        <f t="shared" ref="T5:T73" si="2">AVERAGE(S6:S15)</f>
        <v>353560</v>
      </c>
      <c r="U5" s="4">
        <f t="shared" ref="U5:U46" si="3">MIN(S6:S10)</f>
        <v>125400</v>
      </c>
      <c r="V5" s="5">
        <v>3.2199999999999999E-2</v>
      </c>
    </row>
    <row r="6" spans="1:22" x14ac:dyDescent="0.2">
      <c r="A6" s="16" t="s">
        <v>341</v>
      </c>
      <c r="B6" s="4">
        <v>1000</v>
      </c>
      <c r="C6" s="4">
        <v>7100</v>
      </c>
      <c r="D6" s="4">
        <v>-6100</v>
      </c>
      <c r="E6" s="4">
        <v>-429134717</v>
      </c>
      <c r="F6" s="4">
        <f t="shared" si="0"/>
        <v>-60778149041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6440510000</v>
      </c>
      <c r="L6" s="4">
        <v>115</v>
      </c>
      <c r="M6" s="4">
        <v>118</v>
      </c>
      <c r="N6" s="4">
        <v>15</v>
      </c>
      <c r="O6" s="4">
        <v>27</v>
      </c>
      <c r="P6" s="4">
        <v>75500</v>
      </c>
      <c r="Q6" s="4">
        <v>109600</v>
      </c>
      <c r="R6" s="5">
        <v>1.44E-2</v>
      </c>
      <c r="S6" s="4">
        <v>215000</v>
      </c>
      <c r="T6" s="4">
        <f t="shared" si="2"/>
        <v>349890</v>
      </c>
      <c r="U6" s="4">
        <f t="shared" si="3"/>
        <v>125400</v>
      </c>
      <c r="V6" s="5">
        <v>2.6699999999999998E-2</v>
      </c>
    </row>
    <row r="7" spans="1:22" x14ac:dyDescent="0.2">
      <c r="A7" s="16" t="s">
        <v>340</v>
      </c>
      <c r="B7" s="4">
        <v>6600</v>
      </c>
      <c r="C7" s="4">
        <v>100</v>
      </c>
      <c r="D7" s="4">
        <v>6500</v>
      </c>
      <c r="E7" s="4">
        <v>449353190</v>
      </c>
      <c r="F7" s="4">
        <f t="shared" si="0"/>
        <v>-60349014324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6440510000</v>
      </c>
      <c r="L7" s="4">
        <v>66</v>
      </c>
      <c r="M7" s="4">
        <v>95</v>
      </c>
      <c r="N7" s="4">
        <v>3</v>
      </c>
      <c r="O7" s="4">
        <v>14</v>
      </c>
      <c r="P7" s="4">
        <v>32800</v>
      </c>
      <c r="Q7" s="4">
        <v>84500</v>
      </c>
      <c r="R7" s="5">
        <v>2.8999999999999998E-3</v>
      </c>
      <c r="S7" s="4">
        <v>125400</v>
      </c>
      <c r="T7" s="4">
        <f t="shared" si="2"/>
        <v>365160</v>
      </c>
      <c r="U7" s="4">
        <f t="shared" si="3"/>
        <v>199000</v>
      </c>
      <c r="V7" s="5">
        <v>1.8600000000000002E-2</v>
      </c>
    </row>
    <row r="8" spans="1:22" x14ac:dyDescent="0.2">
      <c r="A8" s="16" t="s">
        <v>339</v>
      </c>
      <c r="B8" s="4">
        <v>25400</v>
      </c>
      <c r="C8" s="4">
        <v>10700</v>
      </c>
      <c r="D8" s="4">
        <v>14700</v>
      </c>
      <c r="E8" s="4">
        <v>1025749764</v>
      </c>
      <c r="F8" s="4">
        <f t="shared" si="0"/>
        <v>-60798367514</v>
      </c>
      <c r="G8" s="4">
        <v>27300</v>
      </c>
      <c r="H8" s="4">
        <v>0</v>
      </c>
      <c r="I8" s="4">
        <v>27300</v>
      </c>
      <c r="J8" s="4">
        <v>1884130000</v>
      </c>
      <c r="K8" s="24">
        <f t="shared" si="1"/>
        <v>6440510000</v>
      </c>
      <c r="L8" s="4">
        <v>166</v>
      </c>
      <c r="M8" s="4">
        <v>175</v>
      </c>
      <c r="N8" s="4">
        <v>20</v>
      </c>
      <c r="O8" s="4">
        <v>47</v>
      </c>
      <c r="P8" s="4">
        <v>115400</v>
      </c>
      <c r="Q8" s="4">
        <v>280000</v>
      </c>
      <c r="R8" s="5">
        <v>-3.8900000000000004E-2</v>
      </c>
      <c r="S8" s="4">
        <v>436400</v>
      </c>
      <c r="T8" s="4">
        <f t="shared" si="2"/>
        <v>348370</v>
      </c>
      <c r="U8" s="4">
        <f t="shared" si="3"/>
        <v>199000</v>
      </c>
      <c r="V8" s="5">
        <v>5.4199999999999998E-2</v>
      </c>
    </row>
    <row r="9" spans="1:22" x14ac:dyDescent="0.2">
      <c r="A9" s="16" t="s">
        <v>338</v>
      </c>
      <c r="B9" s="4">
        <v>9300</v>
      </c>
      <c r="C9" s="4">
        <v>5200</v>
      </c>
      <c r="D9" s="4">
        <v>4100</v>
      </c>
      <c r="E9" s="4">
        <v>290628603</v>
      </c>
      <c r="F9" s="4">
        <f t="shared" si="0"/>
        <v>-61824117278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4556380000</v>
      </c>
      <c r="L9" s="4">
        <v>259</v>
      </c>
      <c r="M9" s="4">
        <v>93</v>
      </c>
      <c r="N9" s="4">
        <v>9</v>
      </c>
      <c r="O9" s="4">
        <v>15</v>
      </c>
      <c r="P9" s="4">
        <v>81600</v>
      </c>
      <c r="Q9" s="4">
        <v>84100</v>
      </c>
      <c r="R9" s="5">
        <v>1.41E-2</v>
      </c>
      <c r="S9" s="4">
        <v>199000</v>
      </c>
      <c r="T9" s="4">
        <f t="shared" si="2"/>
        <v>411270</v>
      </c>
      <c r="U9" s="4">
        <f t="shared" si="3"/>
        <v>212200</v>
      </c>
      <c r="V9" s="5">
        <v>0.11259999999999999</v>
      </c>
    </row>
    <row r="10" spans="1:22" x14ac:dyDescent="0.2">
      <c r="A10" s="16" t="s">
        <v>337</v>
      </c>
      <c r="B10" s="4">
        <v>2320</v>
      </c>
      <c r="C10" s="4">
        <v>14800</v>
      </c>
      <c r="D10" s="4">
        <v>-12480</v>
      </c>
      <c r="E10" s="4">
        <v>-890535042</v>
      </c>
      <c r="F10" s="4">
        <f t="shared" si="0"/>
        <v>-62114745881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4556380000</v>
      </c>
      <c r="L10" s="4">
        <v>129</v>
      </c>
      <c r="M10" s="4">
        <v>112</v>
      </c>
      <c r="N10" s="4">
        <v>18</v>
      </c>
      <c r="O10" s="4">
        <v>23</v>
      </c>
      <c r="P10" s="4">
        <v>87300</v>
      </c>
      <c r="Q10" s="4">
        <v>110100</v>
      </c>
      <c r="R10" s="5">
        <v>-5.6000000000000008E-3</v>
      </c>
      <c r="S10" s="4">
        <v>212200</v>
      </c>
      <c r="T10" s="4">
        <f t="shared" si="2"/>
        <v>399370</v>
      </c>
      <c r="U10" s="4">
        <f t="shared" si="3"/>
        <v>332100</v>
      </c>
      <c r="V10" s="5">
        <v>2.3599999999999999E-2</v>
      </c>
    </row>
    <row r="11" spans="1:22" x14ac:dyDescent="0.2">
      <c r="A11" s="16" t="s">
        <v>336</v>
      </c>
      <c r="B11" s="4">
        <v>10700</v>
      </c>
      <c r="C11" s="4">
        <v>16600</v>
      </c>
      <c r="D11" s="4">
        <v>-5900</v>
      </c>
      <c r="E11" s="4">
        <v>-420820865</v>
      </c>
      <c r="F11" s="4">
        <f t="shared" si="0"/>
        <v>-61224210839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4556380000</v>
      </c>
      <c r="L11" s="4">
        <v>232</v>
      </c>
      <c r="M11" s="4">
        <v>226</v>
      </c>
      <c r="N11" s="4">
        <v>30</v>
      </c>
      <c r="O11" s="4">
        <v>40</v>
      </c>
      <c r="P11" s="4">
        <v>170100</v>
      </c>
      <c r="Q11" s="4">
        <v>240800</v>
      </c>
      <c r="R11" s="5">
        <v>-1.8200000000000001E-2</v>
      </c>
      <c r="S11" s="4">
        <v>442700</v>
      </c>
      <c r="T11" s="4">
        <f t="shared" si="2"/>
        <v>369020</v>
      </c>
      <c r="U11" s="4">
        <f t="shared" si="3"/>
        <v>178300</v>
      </c>
      <c r="V11" s="5">
        <v>3.5799999999999998E-2</v>
      </c>
    </row>
    <row r="12" spans="1:22" x14ac:dyDescent="0.2">
      <c r="A12" s="16" t="s">
        <v>335</v>
      </c>
      <c r="B12" s="4">
        <v>3500</v>
      </c>
      <c r="C12" s="4">
        <v>30900</v>
      </c>
      <c r="D12" s="4">
        <v>-27400</v>
      </c>
      <c r="E12" s="4">
        <v>-1999823776</v>
      </c>
      <c r="F12" s="4">
        <f t="shared" si="0"/>
        <v>-60803389974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4556380000</v>
      </c>
      <c r="L12" s="4">
        <v>117</v>
      </c>
      <c r="M12" s="4">
        <v>139</v>
      </c>
      <c r="N12" s="4">
        <v>26</v>
      </c>
      <c r="O12" s="4">
        <v>28</v>
      </c>
      <c r="P12" s="4">
        <v>151800</v>
      </c>
      <c r="Q12" s="4">
        <v>161300</v>
      </c>
      <c r="R12" s="5">
        <v>-4.0999999999999995E-3</v>
      </c>
      <c r="S12" s="4">
        <v>332100</v>
      </c>
      <c r="T12" s="4">
        <f t="shared" si="2"/>
        <v>346050</v>
      </c>
      <c r="U12" s="4">
        <f t="shared" si="3"/>
        <v>178300</v>
      </c>
      <c r="V12" s="5">
        <v>2.0299999999999999E-2</v>
      </c>
    </row>
    <row r="13" spans="1:22" x14ac:dyDescent="0.2">
      <c r="A13" s="16" t="s">
        <v>333</v>
      </c>
      <c r="B13" s="4">
        <v>13700</v>
      </c>
      <c r="C13" s="4">
        <v>122500</v>
      </c>
      <c r="D13" s="4">
        <v>-108800</v>
      </c>
      <c r="E13" s="4">
        <v>-7844804319</v>
      </c>
      <c r="F13" s="4">
        <f t="shared" si="0"/>
        <v>-58803566198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4556380000</v>
      </c>
      <c r="L13" s="4">
        <v>331</v>
      </c>
      <c r="M13" s="4">
        <v>259</v>
      </c>
      <c r="N13" s="4">
        <v>83</v>
      </c>
      <c r="O13" s="4">
        <v>51</v>
      </c>
      <c r="P13" s="4">
        <v>406900</v>
      </c>
      <c r="Q13" s="4">
        <v>256900</v>
      </c>
      <c r="R13" s="5">
        <v>4.2900000000000001E-2</v>
      </c>
      <c r="S13" s="4">
        <v>711200</v>
      </c>
      <c r="T13" s="4">
        <f t="shared" si="2"/>
        <v>286930</v>
      </c>
      <c r="U13" s="4">
        <f t="shared" si="3"/>
        <v>178300</v>
      </c>
      <c r="V13" s="5">
        <v>4.3799999999999999E-2</v>
      </c>
    </row>
    <row r="14" spans="1:22" x14ac:dyDescent="0.2">
      <c r="A14" s="16" t="s">
        <v>332</v>
      </c>
      <c r="B14" s="4">
        <v>10810</v>
      </c>
      <c r="C14" s="4">
        <v>59800</v>
      </c>
      <c r="D14" s="4">
        <v>-48990</v>
      </c>
      <c r="E14" s="4">
        <v>-3446149421</v>
      </c>
      <c r="F14" s="4">
        <f t="shared" si="0"/>
        <v>-50958761879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4556380000</v>
      </c>
      <c r="L14" s="4">
        <v>133</v>
      </c>
      <c r="M14" s="4">
        <v>123</v>
      </c>
      <c r="N14" s="4">
        <v>32</v>
      </c>
      <c r="O14" s="4">
        <v>29</v>
      </c>
      <c r="P14" s="4">
        <v>162000</v>
      </c>
      <c r="Q14" s="4">
        <v>154500</v>
      </c>
      <c r="R14" s="5">
        <v>-7.0999999999999995E-3</v>
      </c>
      <c r="S14" s="4">
        <v>349600</v>
      </c>
      <c r="T14" s="4">
        <f t="shared" si="2"/>
        <v>255830</v>
      </c>
      <c r="U14" s="4">
        <f t="shared" si="3"/>
        <v>178300</v>
      </c>
      <c r="V14" s="5">
        <v>3.3399999999999999E-2</v>
      </c>
    </row>
    <row r="15" spans="1:22" x14ac:dyDescent="0.2">
      <c r="A15" s="16" t="s">
        <v>331</v>
      </c>
      <c r="B15" s="4">
        <v>36010</v>
      </c>
      <c r="C15" s="4">
        <v>12400</v>
      </c>
      <c r="D15" s="4">
        <v>23610</v>
      </c>
      <c r="E15" s="4">
        <v>1646907711</v>
      </c>
      <c r="F15" s="4">
        <f t="shared" si="0"/>
        <v>-47512612458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4556380000</v>
      </c>
      <c r="L15" s="4">
        <v>245</v>
      </c>
      <c r="M15" s="4">
        <v>193</v>
      </c>
      <c r="N15" s="4">
        <v>58</v>
      </c>
      <c r="O15" s="4">
        <v>37</v>
      </c>
      <c r="P15" s="4">
        <v>267600</v>
      </c>
      <c r="Q15" s="4">
        <v>191300</v>
      </c>
      <c r="R15" s="5">
        <v>6.0199999999999997E-2</v>
      </c>
      <c r="S15" s="4">
        <v>512000</v>
      </c>
      <c r="T15" s="4">
        <f t="shared" si="2"/>
        <v>208590</v>
      </c>
      <c r="U15" s="4">
        <f t="shared" si="3"/>
        <v>93200</v>
      </c>
      <c r="V15" s="5">
        <v>7.6399999999999996E-2</v>
      </c>
    </row>
    <row r="16" spans="1:22" x14ac:dyDescent="0.2">
      <c r="A16" s="16" t="s">
        <v>330</v>
      </c>
      <c r="B16" s="4">
        <v>21200</v>
      </c>
      <c r="C16" s="4">
        <v>25700</v>
      </c>
      <c r="D16" s="4">
        <v>-4500</v>
      </c>
      <c r="E16" s="4">
        <v>-300549018</v>
      </c>
      <c r="F16" s="4">
        <f t="shared" si="0"/>
        <v>-49159520169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4556380000</v>
      </c>
      <c r="L16" s="4">
        <v>76</v>
      </c>
      <c r="M16" s="4">
        <v>110</v>
      </c>
      <c r="N16" s="4">
        <v>9</v>
      </c>
      <c r="O16" s="4">
        <v>13</v>
      </c>
      <c r="P16" s="4">
        <v>43900</v>
      </c>
      <c r="Q16" s="4">
        <v>98800</v>
      </c>
      <c r="R16" s="5">
        <v>-9.0000000000000011E-3</v>
      </c>
      <c r="S16" s="4">
        <v>178300</v>
      </c>
      <c r="T16" s="4">
        <f t="shared" si="2"/>
        <v>193980</v>
      </c>
      <c r="U16" s="4">
        <f t="shared" si="3"/>
        <v>93200</v>
      </c>
      <c r="V16" s="5">
        <v>2.0799999999999999E-2</v>
      </c>
    </row>
    <row r="17" spans="1:22" x14ac:dyDescent="0.2">
      <c r="A17" s="16" t="s">
        <v>329</v>
      </c>
      <c r="B17" s="4">
        <v>6000</v>
      </c>
      <c r="C17" s="4">
        <v>44100</v>
      </c>
      <c r="D17" s="4">
        <v>-38100</v>
      </c>
      <c r="E17" s="4">
        <v>-2594630550</v>
      </c>
      <c r="F17" s="4">
        <f t="shared" si="0"/>
        <v>-48858971151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4556380000</v>
      </c>
      <c r="L17" s="4">
        <v>66</v>
      </c>
      <c r="M17" s="4">
        <v>135</v>
      </c>
      <c r="N17" s="4">
        <v>15</v>
      </c>
      <c r="O17" s="4">
        <v>34</v>
      </c>
      <c r="P17" s="4">
        <v>57000</v>
      </c>
      <c r="Q17" s="4">
        <v>192700</v>
      </c>
      <c r="R17" s="5">
        <v>-3.4200000000000001E-2</v>
      </c>
      <c r="S17" s="4">
        <v>278100</v>
      </c>
      <c r="T17" s="4">
        <f t="shared" si="2"/>
        <v>176550</v>
      </c>
      <c r="U17" s="4">
        <f t="shared" si="3"/>
        <v>93200</v>
      </c>
      <c r="V17" s="5">
        <v>3.32E-2</v>
      </c>
    </row>
    <row r="18" spans="1:22" x14ac:dyDescent="0.2">
      <c r="A18" s="16" t="s">
        <v>328</v>
      </c>
      <c r="B18" s="4">
        <v>0</v>
      </c>
      <c r="C18" s="4">
        <v>45100</v>
      </c>
      <c r="D18" s="4">
        <v>-45100</v>
      </c>
      <c r="E18" s="4">
        <v>-3126293367</v>
      </c>
      <c r="F18" s="4">
        <f t="shared" si="0"/>
        <v>-46264340601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4556380000</v>
      </c>
      <c r="L18" s="4">
        <v>67</v>
      </c>
      <c r="M18" s="4">
        <v>127</v>
      </c>
      <c r="N18" s="4">
        <v>16</v>
      </c>
      <c r="O18" s="4">
        <v>26</v>
      </c>
      <c r="P18" s="4">
        <v>88700</v>
      </c>
      <c r="Q18" s="4">
        <v>163900</v>
      </c>
      <c r="R18" s="5">
        <v>5.7999999999999996E-3</v>
      </c>
      <c r="S18" s="4">
        <v>268500</v>
      </c>
      <c r="T18" s="4">
        <f t="shared" si="2"/>
        <v>154280</v>
      </c>
      <c r="U18" s="4">
        <f t="shared" si="3"/>
        <v>93200</v>
      </c>
      <c r="V18" s="5">
        <v>1.29E-2</v>
      </c>
    </row>
    <row r="19" spans="1:22" x14ac:dyDescent="0.2">
      <c r="A19" s="16" t="s">
        <v>327</v>
      </c>
      <c r="B19" s="4">
        <v>18500</v>
      </c>
      <c r="C19" s="4">
        <v>72400</v>
      </c>
      <c r="D19" s="4">
        <v>-53900</v>
      </c>
      <c r="E19" s="4">
        <v>-3732285320</v>
      </c>
      <c r="F19" s="4">
        <f t="shared" si="0"/>
        <v>-43138047234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4556380000</v>
      </c>
      <c r="L19" s="4">
        <v>219</v>
      </c>
      <c r="M19" s="4">
        <v>215</v>
      </c>
      <c r="N19" s="4">
        <v>62</v>
      </c>
      <c r="O19" s="4">
        <v>59</v>
      </c>
      <c r="P19" s="4">
        <v>375000</v>
      </c>
      <c r="Q19" s="4">
        <v>394800</v>
      </c>
      <c r="R19" s="5">
        <v>2.9900000000000003E-2</v>
      </c>
      <c r="S19" s="4">
        <v>828000</v>
      </c>
      <c r="T19" s="4">
        <f t="shared" si="2"/>
        <v>78700</v>
      </c>
      <c r="U19" s="4">
        <f t="shared" si="3"/>
        <v>38600</v>
      </c>
      <c r="V19" s="5">
        <v>6.0700000000000004E-2</v>
      </c>
    </row>
    <row r="20" spans="1:22" x14ac:dyDescent="0.2">
      <c r="A20" s="16" t="s">
        <v>326</v>
      </c>
      <c r="B20" s="4">
        <v>5600</v>
      </c>
      <c r="C20" s="4">
        <v>7700</v>
      </c>
      <c r="D20" s="4">
        <v>-2100</v>
      </c>
      <c r="E20" s="4">
        <v>-140043412</v>
      </c>
      <c r="F20" s="4">
        <f t="shared" si="0"/>
        <v>-39405761914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4556380000</v>
      </c>
      <c r="L20" s="4">
        <v>51</v>
      </c>
      <c r="M20" s="4">
        <v>61</v>
      </c>
      <c r="N20" s="4">
        <v>0</v>
      </c>
      <c r="O20" s="4">
        <v>3</v>
      </c>
      <c r="P20" s="4">
        <v>14000</v>
      </c>
      <c r="Q20" s="4">
        <v>31000</v>
      </c>
      <c r="R20" s="5">
        <v>1.5E-3</v>
      </c>
      <c r="S20" s="4">
        <v>93200</v>
      </c>
      <c r="T20" s="4">
        <f t="shared" si="2"/>
        <v>81750</v>
      </c>
      <c r="U20" s="4">
        <f t="shared" si="3"/>
        <v>38600</v>
      </c>
      <c r="V20" s="5">
        <v>1.3500000000000002E-2</v>
      </c>
    </row>
    <row r="21" spans="1:22" x14ac:dyDescent="0.2">
      <c r="A21" s="16" t="s">
        <v>325</v>
      </c>
      <c r="B21" s="4">
        <v>1200</v>
      </c>
      <c r="C21" s="4">
        <v>9600</v>
      </c>
      <c r="D21" s="4">
        <v>-8400</v>
      </c>
      <c r="E21" s="4">
        <v>-561117586</v>
      </c>
      <c r="F21" s="4">
        <f t="shared" si="0"/>
        <v>-39265718502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4556380000</v>
      </c>
      <c r="L21" s="4">
        <v>75</v>
      </c>
      <c r="M21" s="4">
        <v>56</v>
      </c>
      <c r="N21" s="4">
        <v>15</v>
      </c>
      <c r="O21" s="4">
        <v>7</v>
      </c>
      <c r="P21" s="4">
        <v>72600</v>
      </c>
      <c r="Q21" s="4">
        <v>33400</v>
      </c>
      <c r="R21" s="5">
        <v>1.37E-2</v>
      </c>
      <c r="S21" s="4">
        <v>139200</v>
      </c>
      <c r="T21" s="4">
        <f t="shared" si="2"/>
        <v>74740</v>
      </c>
      <c r="U21" s="4">
        <f t="shared" si="3"/>
        <v>32200</v>
      </c>
      <c r="V21" s="5">
        <v>2.23E-2</v>
      </c>
    </row>
    <row r="22" spans="1:22" x14ac:dyDescent="0.2">
      <c r="A22" s="16" t="s">
        <v>324</v>
      </c>
      <c r="B22" s="4">
        <v>0</v>
      </c>
      <c r="C22" s="4">
        <v>5700</v>
      </c>
      <c r="D22" s="4">
        <v>-5700</v>
      </c>
      <c r="E22" s="4">
        <v>-373374492</v>
      </c>
      <c r="F22" s="4">
        <f t="shared" si="0"/>
        <v>-38704600916</v>
      </c>
      <c r="K22" s="24">
        <f t="shared" si="1"/>
        <v>4556380000</v>
      </c>
      <c r="L22" s="4">
        <v>55</v>
      </c>
      <c r="M22" s="4">
        <v>68</v>
      </c>
      <c r="N22" s="4">
        <v>5</v>
      </c>
      <c r="O22" s="4">
        <v>8</v>
      </c>
      <c r="P22" s="4">
        <v>33400</v>
      </c>
      <c r="Q22" s="4">
        <v>44600</v>
      </c>
      <c r="R22" s="5">
        <v>1.7000000000000001E-2</v>
      </c>
      <c r="S22" s="4">
        <v>102400</v>
      </c>
      <c r="T22" s="4">
        <f t="shared" si="2"/>
        <v>87710</v>
      </c>
      <c r="U22" s="4">
        <f t="shared" si="3"/>
        <v>32200</v>
      </c>
      <c r="V22" s="5">
        <v>1.67E-2</v>
      </c>
    </row>
    <row r="23" spans="1:22" x14ac:dyDescent="0.2">
      <c r="A23" s="16" t="s">
        <v>323</v>
      </c>
      <c r="B23" s="4">
        <v>4300</v>
      </c>
      <c r="C23" s="4">
        <v>10000</v>
      </c>
      <c r="D23" s="4">
        <v>-5700</v>
      </c>
      <c r="E23" s="4">
        <v>-369521975</v>
      </c>
      <c r="F23" s="4">
        <f t="shared" si="0"/>
        <v>-38331226424</v>
      </c>
      <c r="K23" s="24">
        <f t="shared" si="1"/>
        <v>4556380000</v>
      </c>
      <c r="L23" s="4">
        <v>46</v>
      </c>
      <c r="M23" s="4">
        <v>115</v>
      </c>
      <c r="N23" s="4">
        <v>8</v>
      </c>
      <c r="O23" s="4">
        <v>11</v>
      </c>
      <c r="P23" s="4">
        <v>50700</v>
      </c>
      <c r="Q23" s="4">
        <v>61600</v>
      </c>
      <c r="R23" s="5">
        <v>3.6799999999999999E-2</v>
      </c>
      <c r="S23" s="4">
        <v>120000</v>
      </c>
      <c r="T23" s="4">
        <f t="shared" si="2"/>
        <v>115670</v>
      </c>
      <c r="U23" s="4">
        <f t="shared" si="3"/>
        <v>32200</v>
      </c>
      <c r="V23" s="5">
        <v>7.2599999999999998E-2</v>
      </c>
    </row>
    <row r="24" spans="1:22" x14ac:dyDescent="0.2">
      <c r="A24" s="16" t="s">
        <v>322</v>
      </c>
      <c r="B24" s="4">
        <v>1000</v>
      </c>
      <c r="C24" s="4">
        <v>3400</v>
      </c>
      <c r="D24" s="4">
        <v>-2400</v>
      </c>
      <c r="E24" s="4">
        <v>-149692849</v>
      </c>
      <c r="F24" s="4">
        <f t="shared" si="0"/>
        <v>-37961704449</v>
      </c>
      <c r="K24" s="24">
        <f t="shared" si="1"/>
        <v>4556380000</v>
      </c>
      <c r="L24" s="4">
        <v>26</v>
      </c>
      <c r="M24" s="4">
        <v>38</v>
      </c>
      <c r="N24" s="4">
        <v>1</v>
      </c>
      <c r="O24" s="4">
        <v>3</v>
      </c>
      <c r="P24" s="4">
        <v>13700</v>
      </c>
      <c r="Q24" s="4">
        <v>19500</v>
      </c>
      <c r="R24" s="5">
        <v>-4.6999999999999993E-3</v>
      </c>
      <c r="S24" s="4">
        <v>38600</v>
      </c>
      <c r="T24" s="4">
        <f t="shared" si="2"/>
        <v>118060</v>
      </c>
      <c r="U24" s="4">
        <f t="shared" si="3"/>
        <v>32200</v>
      </c>
      <c r="V24" s="5">
        <v>2.06E-2</v>
      </c>
    </row>
    <row r="25" spans="1:22" x14ac:dyDescent="0.2">
      <c r="A25" s="16" t="s">
        <v>321</v>
      </c>
      <c r="B25" s="4">
        <v>0</v>
      </c>
      <c r="C25" s="4">
        <v>2900</v>
      </c>
      <c r="D25" s="4">
        <v>-2900</v>
      </c>
      <c r="E25" s="4">
        <v>-183226540</v>
      </c>
      <c r="F25" s="4">
        <f t="shared" si="0"/>
        <v>-37812011600</v>
      </c>
      <c r="K25" s="24">
        <f t="shared" si="1"/>
        <v>4556380000</v>
      </c>
      <c r="L25" s="4">
        <v>12</v>
      </c>
      <c r="M25" s="4">
        <v>28</v>
      </c>
      <c r="N25" s="4">
        <v>3</v>
      </c>
      <c r="O25" s="4">
        <v>4</v>
      </c>
      <c r="P25" s="4">
        <v>10200</v>
      </c>
      <c r="Q25" s="4">
        <v>19100</v>
      </c>
      <c r="R25" s="5">
        <v>-9.4999999999999998E-3</v>
      </c>
      <c r="S25" s="4">
        <v>39600</v>
      </c>
      <c r="T25" s="4">
        <f t="shared" si="2"/>
        <v>124910</v>
      </c>
      <c r="U25" s="4">
        <f t="shared" si="3"/>
        <v>32200</v>
      </c>
      <c r="V25" s="5">
        <v>2.3599999999999999E-2</v>
      </c>
    </row>
    <row r="26" spans="1:22" x14ac:dyDescent="0.2">
      <c r="A26" s="16" t="s">
        <v>320</v>
      </c>
      <c r="B26" s="4">
        <v>0</v>
      </c>
      <c r="C26" s="4">
        <v>6100</v>
      </c>
      <c r="D26" s="4">
        <v>-6100</v>
      </c>
      <c r="E26" s="4">
        <v>-385466957</v>
      </c>
      <c r="F26" s="4">
        <f t="shared" si="0"/>
        <v>-37628785060</v>
      </c>
      <c r="K26" s="24">
        <f t="shared" si="1"/>
        <v>4556380000</v>
      </c>
      <c r="L26" s="4">
        <v>18</v>
      </c>
      <c r="M26" s="4">
        <v>22</v>
      </c>
      <c r="N26" s="4">
        <v>1</v>
      </c>
      <c r="O26" s="4">
        <v>3</v>
      </c>
      <c r="P26" s="4">
        <v>11800</v>
      </c>
      <c r="Q26" s="4">
        <v>10900</v>
      </c>
      <c r="R26" s="5">
        <v>-6.1999999999999998E-3</v>
      </c>
      <c r="S26" s="4">
        <v>32200</v>
      </c>
      <c r="T26" s="4">
        <f t="shared" si="2"/>
        <v>131050</v>
      </c>
      <c r="U26" s="4">
        <f t="shared" si="3"/>
        <v>45800</v>
      </c>
      <c r="V26" s="5">
        <v>2.64E-2</v>
      </c>
    </row>
    <row r="27" spans="1:22" x14ac:dyDescent="0.2">
      <c r="A27" s="16" t="s">
        <v>319</v>
      </c>
      <c r="B27" s="4">
        <v>7300</v>
      </c>
      <c r="C27" s="4">
        <v>400</v>
      </c>
      <c r="D27" s="4">
        <v>6900</v>
      </c>
      <c r="E27" s="4">
        <v>435177948</v>
      </c>
      <c r="F27" s="4">
        <f t="shared" si="0"/>
        <v>-37243318103</v>
      </c>
      <c r="K27" s="24">
        <f t="shared" si="1"/>
        <v>4556380000</v>
      </c>
      <c r="L27" s="4">
        <v>59</v>
      </c>
      <c r="M27" s="4">
        <v>41</v>
      </c>
      <c r="N27" s="4">
        <v>6</v>
      </c>
      <c r="O27" s="4">
        <v>6</v>
      </c>
      <c r="P27" s="4">
        <v>49900</v>
      </c>
      <c r="Q27" s="4">
        <v>29700</v>
      </c>
      <c r="R27" s="5">
        <v>3.2400000000000005E-2</v>
      </c>
      <c r="S27" s="4">
        <v>103800</v>
      </c>
      <c r="T27" s="4">
        <f t="shared" si="2"/>
        <v>134040</v>
      </c>
      <c r="U27" s="4">
        <f t="shared" si="3"/>
        <v>45800</v>
      </c>
      <c r="V27" s="5">
        <v>4.5400000000000003E-2</v>
      </c>
    </row>
    <row r="28" spans="1:22" x14ac:dyDescent="0.2">
      <c r="A28" s="16" t="s">
        <v>318</v>
      </c>
      <c r="B28" s="4">
        <v>5200</v>
      </c>
      <c r="C28" s="4">
        <v>4600</v>
      </c>
      <c r="D28" s="4">
        <v>600</v>
      </c>
      <c r="E28" s="4">
        <v>37386157</v>
      </c>
      <c r="F28" s="4">
        <f t="shared" si="0"/>
        <v>-37678496051</v>
      </c>
      <c r="K28" s="24">
        <f t="shared" si="1"/>
        <v>4556380000</v>
      </c>
      <c r="L28" s="4">
        <v>23</v>
      </c>
      <c r="M28" s="4">
        <v>47</v>
      </c>
      <c r="N28" s="4">
        <v>2</v>
      </c>
      <c r="O28" s="4">
        <v>4</v>
      </c>
      <c r="P28" s="4">
        <v>11800</v>
      </c>
      <c r="Q28" s="4">
        <v>30600</v>
      </c>
      <c r="R28" s="5">
        <v>-1.4499999999999999E-2</v>
      </c>
      <c r="S28" s="4">
        <v>45800</v>
      </c>
      <c r="T28" s="4">
        <f t="shared" si="2"/>
        <v>138160</v>
      </c>
      <c r="U28" s="4">
        <f t="shared" si="3"/>
        <v>69100</v>
      </c>
      <c r="V28" s="5">
        <v>2.5399999999999999E-2</v>
      </c>
    </row>
    <row r="29" spans="1:22" x14ac:dyDescent="0.2">
      <c r="A29" s="16" t="s">
        <v>317</v>
      </c>
      <c r="B29" s="4">
        <v>700</v>
      </c>
      <c r="C29" s="4">
        <v>6200</v>
      </c>
      <c r="D29" s="4">
        <v>-5500</v>
      </c>
      <c r="E29" s="4">
        <v>-342331579</v>
      </c>
      <c r="F29" s="4">
        <f t="shared" si="0"/>
        <v>-37715882208</v>
      </c>
      <c r="K29" s="24">
        <f t="shared" si="1"/>
        <v>4556380000</v>
      </c>
      <c r="L29" s="4">
        <v>42</v>
      </c>
      <c r="M29" s="4">
        <v>33</v>
      </c>
      <c r="N29" s="4">
        <v>4</v>
      </c>
      <c r="O29" s="4">
        <v>4</v>
      </c>
      <c r="P29" s="4">
        <v>31100</v>
      </c>
      <c r="Q29" s="4">
        <v>30500</v>
      </c>
      <c r="R29" s="5">
        <v>1.46E-2</v>
      </c>
      <c r="S29" s="4">
        <v>72200</v>
      </c>
      <c r="T29" s="4">
        <f t="shared" si="2"/>
        <v>147910</v>
      </c>
      <c r="U29" s="4">
        <f t="shared" si="3"/>
        <v>62500</v>
      </c>
      <c r="V29" s="5">
        <v>2.3700000000000002E-2</v>
      </c>
    </row>
    <row r="30" spans="1:22" x14ac:dyDescent="0.2">
      <c r="A30" s="16" t="s">
        <v>316</v>
      </c>
      <c r="B30" s="4">
        <v>200</v>
      </c>
      <c r="C30" s="4">
        <v>10350</v>
      </c>
      <c r="D30" s="4">
        <v>-10150</v>
      </c>
      <c r="E30" s="4">
        <v>-621632934</v>
      </c>
      <c r="F30" s="4">
        <f t="shared" si="0"/>
        <v>-37373550629</v>
      </c>
      <c r="K30" s="24">
        <f t="shared" si="1"/>
        <v>4556380000</v>
      </c>
      <c r="L30" s="4">
        <v>62</v>
      </c>
      <c r="M30" s="4">
        <v>73</v>
      </c>
      <c r="N30" s="4">
        <v>4</v>
      </c>
      <c r="O30" s="4">
        <v>15</v>
      </c>
      <c r="P30" s="4">
        <v>26500</v>
      </c>
      <c r="Q30" s="4">
        <v>77700</v>
      </c>
      <c r="R30" s="5">
        <v>0</v>
      </c>
      <c r="S30" s="4">
        <v>123700</v>
      </c>
      <c r="T30" s="4">
        <f t="shared" si="2"/>
        <v>166340</v>
      </c>
      <c r="U30" s="4">
        <f t="shared" si="3"/>
        <v>62500</v>
      </c>
      <c r="V30" s="5">
        <v>2.7300000000000001E-2</v>
      </c>
    </row>
    <row r="31" spans="1:22" x14ac:dyDescent="0.2">
      <c r="A31" s="16" t="s">
        <v>315</v>
      </c>
      <c r="B31" s="4">
        <v>1100</v>
      </c>
      <c r="C31" s="4">
        <v>0</v>
      </c>
      <c r="D31" s="4">
        <v>1100</v>
      </c>
      <c r="E31" s="4">
        <v>68572981</v>
      </c>
      <c r="F31" s="4">
        <f t="shared" si="0"/>
        <v>-36751917695</v>
      </c>
      <c r="K31" s="24">
        <f t="shared" si="1"/>
        <v>4556380000</v>
      </c>
      <c r="L31" s="4">
        <v>37</v>
      </c>
      <c r="M31" s="4">
        <v>83</v>
      </c>
      <c r="N31" s="4">
        <v>1</v>
      </c>
      <c r="O31" s="4">
        <v>5</v>
      </c>
      <c r="P31" s="4">
        <v>13800</v>
      </c>
      <c r="Q31" s="4">
        <v>46100</v>
      </c>
      <c r="R31" s="5">
        <v>1.7000000000000001E-3</v>
      </c>
      <c r="S31" s="4">
        <v>69100</v>
      </c>
      <c r="T31" s="4">
        <f t="shared" si="2"/>
        <v>191770</v>
      </c>
      <c r="U31" s="4">
        <f t="shared" si="3"/>
        <v>62500</v>
      </c>
      <c r="V31" s="5">
        <v>1.5900000000000001E-2</v>
      </c>
    </row>
    <row r="32" spans="1:22" x14ac:dyDescent="0.2">
      <c r="A32" s="16" t="s">
        <v>314</v>
      </c>
      <c r="B32" s="4">
        <v>10000</v>
      </c>
      <c r="C32" s="4">
        <v>7200</v>
      </c>
      <c r="D32" s="4">
        <v>2800</v>
      </c>
      <c r="E32" s="4">
        <v>173638724</v>
      </c>
      <c r="F32" s="4">
        <f t="shared" si="0"/>
        <v>-36820490676</v>
      </c>
      <c r="K32" s="24">
        <f t="shared" si="1"/>
        <v>4556380000</v>
      </c>
      <c r="L32" s="4">
        <v>136</v>
      </c>
      <c r="M32" s="4">
        <v>144</v>
      </c>
      <c r="N32" s="4">
        <v>16</v>
      </c>
      <c r="O32" s="4">
        <v>20</v>
      </c>
      <c r="P32" s="4">
        <v>98000</v>
      </c>
      <c r="Q32" s="4">
        <v>116700</v>
      </c>
      <c r="R32" s="5">
        <v>9.8999999999999991E-3</v>
      </c>
      <c r="S32" s="4">
        <v>232100</v>
      </c>
      <c r="T32" s="4">
        <f t="shared" si="2"/>
        <v>179340</v>
      </c>
      <c r="U32" s="4">
        <f t="shared" si="3"/>
        <v>62500</v>
      </c>
      <c r="V32" s="5">
        <v>2.7099999999999999E-2</v>
      </c>
    </row>
    <row r="33" spans="1:22" x14ac:dyDescent="0.2">
      <c r="A33" s="16" t="s">
        <v>313</v>
      </c>
      <c r="B33" s="4">
        <v>11000</v>
      </c>
      <c r="C33" s="4">
        <v>7700</v>
      </c>
      <c r="D33" s="4">
        <v>3300</v>
      </c>
      <c r="E33" s="4">
        <v>211927140</v>
      </c>
      <c r="F33" s="4">
        <f t="shared" si="0"/>
        <v>-36994129400</v>
      </c>
      <c r="K33" s="24">
        <f t="shared" si="1"/>
        <v>4556380000</v>
      </c>
      <c r="L33" s="4">
        <v>102</v>
      </c>
      <c r="M33" s="4">
        <v>104</v>
      </c>
      <c r="N33" s="4">
        <v>11</v>
      </c>
      <c r="O33" s="4">
        <v>33</v>
      </c>
      <c r="P33" s="4">
        <v>91700</v>
      </c>
      <c r="Q33" s="4">
        <v>209800</v>
      </c>
      <c r="R33" s="5">
        <v>-9.64E-2</v>
      </c>
      <c r="S33" s="4">
        <v>399600</v>
      </c>
      <c r="T33" s="4">
        <f t="shared" si="2"/>
        <v>148960</v>
      </c>
      <c r="U33" s="4">
        <f t="shared" si="3"/>
        <v>62500</v>
      </c>
      <c r="V33" s="5">
        <v>8.8000000000000009E-2</v>
      </c>
    </row>
    <row r="34" spans="1:22" x14ac:dyDescent="0.2">
      <c r="A34" s="16" t="s">
        <v>270</v>
      </c>
      <c r="B34" s="4">
        <v>0</v>
      </c>
      <c r="C34" s="4">
        <v>6800</v>
      </c>
      <c r="D34" s="4">
        <v>-6800</v>
      </c>
      <c r="E34" s="4">
        <v>-456016704</v>
      </c>
      <c r="F34" s="4">
        <f t="shared" si="0"/>
        <v>-37206056540</v>
      </c>
      <c r="K34" s="24">
        <f t="shared" si="1"/>
        <v>4556380000</v>
      </c>
      <c r="L34" s="4">
        <v>30</v>
      </c>
      <c r="M34" s="4">
        <v>43</v>
      </c>
      <c r="N34" s="4">
        <v>2</v>
      </c>
      <c r="O34" s="4">
        <v>7</v>
      </c>
      <c r="P34" s="4">
        <v>16200</v>
      </c>
      <c r="Q34" s="4">
        <v>36400</v>
      </c>
      <c r="R34" s="5">
        <v>1.5E-3</v>
      </c>
      <c r="S34" s="4">
        <v>62500</v>
      </c>
      <c r="T34" s="4">
        <f t="shared" si="2"/>
        <v>161790</v>
      </c>
      <c r="U34" s="4">
        <f t="shared" si="3"/>
        <v>87000</v>
      </c>
      <c r="V34" s="5">
        <v>3.3399999999999999E-2</v>
      </c>
    </row>
    <row r="35" spans="1:22" x14ac:dyDescent="0.2">
      <c r="A35" s="16" t="s">
        <v>269</v>
      </c>
      <c r="B35" s="4">
        <v>7200</v>
      </c>
      <c r="C35" s="4">
        <v>6700</v>
      </c>
      <c r="D35" s="4">
        <v>500</v>
      </c>
      <c r="E35" s="4">
        <v>33326966</v>
      </c>
      <c r="F35" s="4">
        <f t="shared" si="0"/>
        <v>-36750039836</v>
      </c>
      <c r="K35" s="24">
        <f t="shared" si="1"/>
        <v>4556380000</v>
      </c>
      <c r="L35" s="4">
        <v>30</v>
      </c>
      <c r="M35" s="4">
        <v>42</v>
      </c>
      <c r="N35" s="4">
        <v>3</v>
      </c>
      <c r="O35" s="4">
        <v>12</v>
      </c>
      <c r="P35" s="4">
        <v>22500</v>
      </c>
      <c r="Q35" s="4">
        <v>67700</v>
      </c>
      <c r="R35" s="5">
        <v>-1.4000000000000002E-3</v>
      </c>
      <c r="S35" s="4">
        <v>108100</v>
      </c>
      <c r="T35" s="4">
        <f t="shared" si="2"/>
        <v>164300</v>
      </c>
      <c r="U35" s="4">
        <f t="shared" si="3"/>
        <v>87000</v>
      </c>
      <c r="V35" s="5">
        <v>1.49E-2</v>
      </c>
    </row>
    <row r="36" spans="1:22" x14ac:dyDescent="0.2">
      <c r="A36" s="16" t="s">
        <v>268</v>
      </c>
      <c r="B36" s="4">
        <v>2400</v>
      </c>
      <c r="C36" s="4">
        <v>8400</v>
      </c>
      <c r="D36" s="4">
        <v>-6000</v>
      </c>
      <c r="E36" s="4">
        <v>-404697436</v>
      </c>
      <c r="F36" s="4">
        <f t="shared" si="0"/>
        <v>-36783366802</v>
      </c>
      <c r="K36" s="24">
        <f t="shared" si="1"/>
        <v>4556380000</v>
      </c>
      <c r="L36" s="4">
        <v>40</v>
      </c>
      <c r="M36" s="4">
        <v>51</v>
      </c>
      <c r="N36" s="4">
        <v>3</v>
      </c>
      <c r="O36" s="4">
        <v>9</v>
      </c>
      <c r="P36" s="4">
        <v>20600</v>
      </c>
      <c r="Q36" s="4">
        <v>60700</v>
      </c>
      <c r="R36" s="5">
        <v>0</v>
      </c>
      <c r="S36" s="4">
        <v>93600</v>
      </c>
      <c r="T36" s="4">
        <f t="shared" si="2"/>
        <v>165880</v>
      </c>
      <c r="U36" s="4">
        <f t="shared" si="3"/>
        <v>87000</v>
      </c>
      <c r="V36" s="5">
        <v>1.4800000000000001E-2</v>
      </c>
    </row>
    <row r="37" spans="1:22" x14ac:dyDescent="0.2">
      <c r="A37" s="16" t="s">
        <v>254</v>
      </c>
      <c r="B37" s="4">
        <v>14300</v>
      </c>
      <c r="C37" s="4">
        <v>8300</v>
      </c>
      <c r="D37" s="4">
        <v>6000</v>
      </c>
      <c r="E37" s="4">
        <v>397446373</v>
      </c>
      <c r="F37" s="4">
        <f t="shared" si="0"/>
        <v>-36378669366</v>
      </c>
      <c r="K37" s="24">
        <f t="shared" si="1"/>
        <v>4556380000</v>
      </c>
      <c r="L37" s="4">
        <v>61</v>
      </c>
      <c r="M37" s="4">
        <v>55</v>
      </c>
      <c r="N37" s="4">
        <v>10</v>
      </c>
      <c r="O37" s="4">
        <v>13</v>
      </c>
      <c r="P37" s="4">
        <v>50800</v>
      </c>
      <c r="Q37" s="4">
        <v>67100</v>
      </c>
      <c r="R37" s="5">
        <v>1.52E-2</v>
      </c>
      <c r="S37" s="4">
        <v>133700</v>
      </c>
      <c r="T37" s="4">
        <f t="shared" si="2"/>
        <v>162970</v>
      </c>
      <c r="U37" s="4">
        <f t="shared" si="3"/>
        <v>87000</v>
      </c>
      <c r="V37" s="5">
        <v>2.53E-2</v>
      </c>
    </row>
    <row r="38" spans="1:22" x14ac:dyDescent="0.2">
      <c r="A38" s="16" t="s">
        <v>253</v>
      </c>
      <c r="B38" s="4">
        <v>1520</v>
      </c>
      <c r="C38" s="4">
        <v>6200</v>
      </c>
      <c r="D38" s="4">
        <v>-4680</v>
      </c>
      <c r="E38" s="4">
        <v>-310846676</v>
      </c>
      <c r="F38" s="4">
        <f t="shared" si="0"/>
        <v>-36776115739</v>
      </c>
      <c r="G38" s="4">
        <v>3000</v>
      </c>
      <c r="H38" s="4">
        <v>0</v>
      </c>
      <c r="I38" s="4">
        <v>3000</v>
      </c>
      <c r="J38" s="4">
        <v>198720000</v>
      </c>
      <c r="K38" s="24">
        <f t="shared" si="1"/>
        <v>4556380000</v>
      </c>
      <c r="L38" s="4">
        <v>46</v>
      </c>
      <c r="M38" s="4">
        <v>52</v>
      </c>
      <c r="N38" s="4">
        <v>1</v>
      </c>
      <c r="O38" s="4">
        <v>9</v>
      </c>
      <c r="P38" s="4">
        <v>17500</v>
      </c>
      <c r="Q38" s="4">
        <v>55400</v>
      </c>
      <c r="R38" s="5">
        <v>-1.3600000000000001E-2</v>
      </c>
      <c r="S38" s="4">
        <v>87000</v>
      </c>
      <c r="T38" s="4">
        <f t="shared" si="2"/>
        <v>171620</v>
      </c>
      <c r="U38" s="4">
        <f t="shared" si="3"/>
        <v>95800</v>
      </c>
      <c r="V38" s="5">
        <v>5.7999999999999996E-2</v>
      </c>
    </row>
    <row r="39" spans="1:22" x14ac:dyDescent="0.2">
      <c r="A39" s="16" t="s">
        <v>252</v>
      </c>
      <c r="B39" s="4">
        <v>100</v>
      </c>
      <c r="C39" s="4">
        <v>8000</v>
      </c>
      <c r="D39" s="4">
        <v>-7900</v>
      </c>
      <c r="E39" s="4">
        <v>-530528061</v>
      </c>
      <c r="F39" s="4">
        <f t="shared" si="0"/>
        <v>-36465269063</v>
      </c>
      <c r="G39" s="4">
        <v>5000</v>
      </c>
      <c r="H39" s="4">
        <v>0</v>
      </c>
      <c r="I39" s="4">
        <v>5000</v>
      </c>
      <c r="J39" s="4">
        <v>336500000</v>
      </c>
      <c r="K39" s="24">
        <f t="shared" si="1"/>
        <v>4357660000</v>
      </c>
      <c r="L39" s="4">
        <v>83</v>
      </c>
      <c r="M39" s="4">
        <v>94</v>
      </c>
      <c r="N39" s="4">
        <v>13</v>
      </c>
      <c r="O39" s="4">
        <v>17</v>
      </c>
      <c r="P39" s="4">
        <v>62500</v>
      </c>
      <c r="Q39" s="4">
        <v>81100</v>
      </c>
      <c r="R39" s="5">
        <v>-1.7899999999999999E-2</v>
      </c>
      <c r="S39" s="4">
        <v>169700</v>
      </c>
      <c r="T39" s="4">
        <f t="shared" si="2"/>
        <v>177140</v>
      </c>
      <c r="U39" s="4">
        <f t="shared" si="3"/>
        <v>95800</v>
      </c>
      <c r="V39" s="5">
        <v>2.64E-2</v>
      </c>
    </row>
    <row r="40" spans="1:22" x14ac:dyDescent="0.2">
      <c r="A40" s="16" t="s">
        <v>251</v>
      </c>
      <c r="B40" s="4">
        <v>10300</v>
      </c>
      <c r="C40" s="4">
        <v>12800</v>
      </c>
      <c r="D40" s="4">
        <v>-2500</v>
      </c>
      <c r="E40" s="4">
        <v>-170890828</v>
      </c>
      <c r="F40" s="4">
        <f t="shared" si="0"/>
        <v>-35934741002</v>
      </c>
      <c r="K40" s="24">
        <f t="shared" si="1"/>
        <v>4021160000</v>
      </c>
      <c r="L40" s="4">
        <v>121</v>
      </c>
      <c r="M40" s="4">
        <v>96</v>
      </c>
      <c r="N40" s="4">
        <v>27</v>
      </c>
      <c r="O40" s="4">
        <v>19</v>
      </c>
      <c r="P40" s="4">
        <v>127400</v>
      </c>
      <c r="Q40" s="4">
        <v>152800</v>
      </c>
      <c r="R40" s="5">
        <v>-2.63E-2</v>
      </c>
      <c r="S40" s="4">
        <v>308000</v>
      </c>
      <c r="T40" s="4">
        <f t="shared" si="2"/>
        <v>174130</v>
      </c>
      <c r="U40" s="4">
        <f t="shared" si="3"/>
        <v>95800</v>
      </c>
      <c r="V40" s="5">
        <v>3.5799999999999998E-2</v>
      </c>
    </row>
    <row r="41" spans="1:22" x14ac:dyDescent="0.2">
      <c r="A41" s="16" t="s">
        <v>250</v>
      </c>
      <c r="B41" s="4">
        <v>0</v>
      </c>
      <c r="C41" s="4">
        <v>15400</v>
      </c>
      <c r="D41" s="4">
        <v>-15400</v>
      </c>
      <c r="E41" s="4">
        <v>-1074960000</v>
      </c>
      <c r="F41" s="4">
        <f t="shared" si="0"/>
        <v>-35763850174</v>
      </c>
      <c r="G41" s="4">
        <v>0</v>
      </c>
      <c r="H41" s="4">
        <v>18800</v>
      </c>
      <c r="I41" s="4">
        <v>-18800</v>
      </c>
      <c r="J41" s="4">
        <v>-1316880000</v>
      </c>
      <c r="K41" s="24">
        <f t="shared" si="1"/>
        <v>4021160000</v>
      </c>
      <c r="L41" s="4">
        <v>110</v>
      </c>
      <c r="M41" s="4">
        <v>77</v>
      </c>
      <c r="N41" s="4">
        <v>22</v>
      </c>
      <c r="O41" s="4">
        <v>23</v>
      </c>
      <c r="P41" s="4">
        <v>136000</v>
      </c>
      <c r="Q41" s="4">
        <v>156500</v>
      </c>
      <c r="R41" s="5">
        <v>-1.4199999999999999E-2</v>
      </c>
      <c r="S41" s="4">
        <v>323400</v>
      </c>
      <c r="T41" s="4">
        <f t="shared" si="2"/>
        <v>155340</v>
      </c>
      <c r="U41" s="4">
        <f t="shared" si="3"/>
        <v>95800</v>
      </c>
      <c r="V41" s="5">
        <v>3.9E-2</v>
      </c>
    </row>
    <row r="42" spans="1:22" x14ac:dyDescent="0.2">
      <c r="A42" s="16" t="s">
        <v>249</v>
      </c>
      <c r="B42" s="4">
        <v>10900</v>
      </c>
      <c r="C42" s="4">
        <v>9200</v>
      </c>
      <c r="D42" s="4">
        <v>1700</v>
      </c>
      <c r="E42" s="4">
        <v>119075853</v>
      </c>
      <c r="F42" s="4">
        <f t="shared" si="0"/>
        <v>-34688890174</v>
      </c>
      <c r="K42" s="24">
        <f t="shared" si="1"/>
        <v>5338040000</v>
      </c>
      <c r="L42" s="4">
        <v>66</v>
      </c>
      <c r="M42" s="4">
        <v>52</v>
      </c>
      <c r="N42" s="4">
        <v>6</v>
      </c>
      <c r="O42" s="4">
        <v>14</v>
      </c>
      <c r="P42" s="4">
        <v>39100</v>
      </c>
      <c r="Q42" s="4">
        <v>61500</v>
      </c>
      <c r="R42" s="5">
        <v>0</v>
      </c>
      <c r="S42" s="4">
        <v>107800</v>
      </c>
      <c r="T42" s="4">
        <f t="shared" si="2"/>
        <v>155880</v>
      </c>
      <c r="U42" s="4">
        <f t="shared" si="3"/>
        <v>95800</v>
      </c>
      <c r="V42" s="5">
        <v>2.2599999999999999E-2</v>
      </c>
    </row>
    <row r="43" spans="1:22" x14ac:dyDescent="0.2">
      <c r="A43" s="16" t="s">
        <v>248</v>
      </c>
      <c r="B43" s="4">
        <v>2800</v>
      </c>
      <c r="C43" s="4">
        <v>4600</v>
      </c>
      <c r="D43" s="4">
        <v>-1800</v>
      </c>
      <c r="E43" s="4">
        <v>-127841524</v>
      </c>
      <c r="F43" s="4">
        <f t="shared" si="0"/>
        <v>-34807966027</v>
      </c>
      <c r="K43" s="24">
        <f t="shared" si="1"/>
        <v>5338040000</v>
      </c>
      <c r="L43" s="4">
        <v>44</v>
      </c>
      <c r="M43" s="4">
        <v>50</v>
      </c>
      <c r="N43" s="4">
        <v>6</v>
      </c>
      <c r="O43" s="4">
        <v>9</v>
      </c>
      <c r="P43" s="4">
        <v>45200</v>
      </c>
      <c r="Q43" s="4">
        <v>46900</v>
      </c>
      <c r="R43" s="5">
        <v>-1.54E-2</v>
      </c>
      <c r="S43" s="4">
        <v>95800</v>
      </c>
      <c r="T43" s="4">
        <f t="shared" si="2"/>
        <v>204630</v>
      </c>
      <c r="U43" s="4">
        <f t="shared" si="3"/>
        <v>104600</v>
      </c>
      <c r="V43" s="5">
        <v>2.92E-2</v>
      </c>
    </row>
    <row r="44" spans="1:22" x14ac:dyDescent="0.2">
      <c r="A44" s="16" t="s">
        <v>247</v>
      </c>
      <c r="B44" s="4">
        <v>13000</v>
      </c>
      <c r="C44" s="4">
        <v>5400</v>
      </c>
      <c r="D44" s="4">
        <v>7600</v>
      </c>
      <c r="E44" s="4">
        <v>549074905</v>
      </c>
      <c r="F44" s="4">
        <f t="shared" si="0"/>
        <v>-34680124503</v>
      </c>
      <c r="K44" s="24">
        <f t="shared" si="1"/>
        <v>5338040000</v>
      </c>
      <c r="L44" s="4">
        <v>95</v>
      </c>
      <c r="M44" s="4">
        <v>87</v>
      </c>
      <c r="N44" s="4">
        <v>17</v>
      </c>
      <c r="O44" s="4">
        <v>17</v>
      </c>
      <c r="P44" s="4">
        <v>94000</v>
      </c>
      <c r="Q44" s="4">
        <v>74900</v>
      </c>
      <c r="R44" s="5">
        <v>2.86E-2</v>
      </c>
      <c r="S44" s="4">
        <v>190800</v>
      </c>
      <c r="T44" s="4">
        <f t="shared" si="2"/>
        <v>207390</v>
      </c>
      <c r="U44" s="4">
        <f t="shared" si="3"/>
        <v>104600</v>
      </c>
      <c r="V44" s="5">
        <v>4.6199999999999998E-2</v>
      </c>
    </row>
    <row r="45" spans="1:22" x14ac:dyDescent="0.2">
      <c r="A45" s="16" t="s">
        <v>246</v>
      </c>
      <c r="B45" s="4">
        <v>2900</v>
      </c>
      <c r="C45" s="4">
        <v>1800</v>
      </c>
      <c r="D45" s="4">
        <v>1100</v>
      </c>
      <c r="E45" s="4">
        <v>77158889</v>
      </c>
      <c r="F45" s="4">
        <f t="shared" si="0"/>
        <v>-35229199408</v>
      </c>
      <c r="K45" s="24">
        <f t="shared" si="1"/>
        <v>5338040000</v>
      </c>
      <c r="L45" s="4">
        <v>38</v>
      </c>
      <c r="M45" s="4">
        <v>76</v>
      </c>
      <c r="N45" s="4">
        <v>5</v>
      </c>
      <c r="O45" s="4">
        <v>15</v>
      </c>
      <c r="P45" s="4">
        <v>20300</v>
      </c>
      <c r="Q45" s="4">
        <v>96800</v>
      </c>
      <c r="R45" s="5">
        <v>-5.6999999999999993E-3</v>
      </c>
      <c r="S45" s="4">
        <v>133200</v>
      </c>
      <c r="T45" s="4">
        <f t="shared" si="2"/>
        <v>230520</v>
      </c>
      <c r="U45" s="4">
        <f t="shared" si="3"/>
        <v>104600</v>
      </c>
      <c r="V45" s="5">
        <v>1.2800000000000001E-2</v>
      </c>
    </row>
    <row r="46" spans="1:22" x14ac:dyDescent="0.2">
      <c r="A46" s="16" t="s">
        <v>245</v>
      </c>
      <c r="B46" s="4">
        <v>3200</v>
      </c>
      <c r="C46" s="4">
        <v>100</v>
      </c>
      <c r="D46" s="4">
        <v>3100</v>
      </c>
      <c r="E46" s="4">
        <v>216200631</v>
      </c>
      <c r="F46" s="4">
        <f t="shared" si="0"/>
        <v>-35306358297</v>
      </c>
      <c r="K46" s="24">
        <f t="shared" si="1"/>
        <v>5338040000</v>
      </c>
      <c r="L46" s="4">
        <v>59</v>
      </c>
      <c r="M46" s="4">
        <v>58</v>
      </c>
      <c r="N46" s="4">
        <v>10</v>
      </c>
      <c r="O46" s="4">
        <v>9</v>
      </c>
      <c r="P46" s="4">
        <v>47600</v>
      </c>
      <c r="Q46" s="4">
        <v>51400</v>
      </c>
      <c r="R46" s="5">
        <v>1.44E-2</v>
      </c>
      <c r="S46" s="4">
        <v>109400</v>
      </c>
      <c r="T46" s="4">
        <f t="shared" si="2"/>
        <v>254090</v>
      </c>
      <c r="U46" s="4">
        <f t="shared" si="3"/>
        <v>104600</v>
      </c>
      <c r="V46" s="5">
        <v>3.1099999999999999E-2</v>
      </c>
    </row>
    <row r="47" spans="1:22" x14ac:dyDescent="0.2">
      <c r="A47" s="16" t="s">
        <v>244</v>
      </c>
      <c r="B47" s="4">
        <v>20</v>
      </c>
      <c r="C47" s="4">
        <v>11800</v>
      </c>
      <c r="D47" s="4">
        <v>-11780</v>
      </c>
      <c r="E47" s="4">
        <v>-811018088</v>
      </c>
      <c r="F47" s="4">
        <f t="shared" ref="F47:F73" si="4">E47+F48</f>
        <v>-35522558928</v>
      </c>
      <c r="K47" s="24">
        <f t="shared" ref="K47:K73" si="5">K48+J47</f>
        <v>5338040000</v>
      </c>
      <c r="L47" s="4">
        <v>59</v>
      </c>
      <c r="M47" s="4">
        <v>51</v>
      </c>
      <c r="N47" s="4">
        <v>6</v>
      </c>
      <c r="O47" s="4">
        <v>9</v>
      </c>
      <c r="P47" s="4">
        <v>45400</v>
      </c>
      <c r="Q47" s="4">
        <v>51200</v>
      </c>
      <c r="R47" s="5">
        <v>1.0200000000000001E-2</v>
      </c>
      <c r="S47" s="4">
        <v>104600</v>
      </c>
      <c r="T47" s="4">
        <f t="shared" si="2"/>
        <v>277844.5</v>
      </c>
      <c r="U47" s="4">
        <f t="shared" ref="U47:U73" si="6">MIN(S48:S52)</f>
        <v>113200</v>
      </c>
      <c r="V47" s="5">
        <v>1.8799999999999997E-2</v>
      </c>
    </row>
    <row r="48" spans="1:22" x14ac:dyDescent="0.2">
      <c r="A48" s="16" t="s">
        <v>243</v>
      </c>
      <c r="B48" s="4">
        <v>1000</v>
      </c>
      <c r="C48" s="4">
        <v>3300</v>
      </c>
      <c r="D48" s="4">
        <v>-2300</v>
      </c>
      <c r="E48" s="4">
        <v>-157836208</v>
      </c>
      <c r="F48" s="4">
        <f t="shared" si="4"/>
        <v>-34711540840</v>
      </c>
      <c r="K48" s="24">
        <f t="shared" si="5"/>
        <v>5338040000</v>
      </c>
      <c r="L48" s="4">
        <v>44</v>
      </c>
      <c r="M48" s="4">
        <v>74</v>
      </c>
      <c r="N48" s="4">
        <v>8</v>
      </c>
      <c r="O48" s="4">
        <v>21</v>
      </c>
      <c r="P48" s="4">
        <v>44000</v>
      </c>
      <c r="Q48" s="4">
        <v>108600</v>
      </c>
      <c r="R48" s="5">
        <v>-7.1999999999999998E-3</v>
      </c>
      <c r="S48" s="4">
        <v>173500</v>
      </c>
      <c r="T48" s="4">
        <f t="shared" si="2"/>
        <v>313534.5</v>
      </c>
      <c r="U48" s="4">
        <f t="shared" si="6"/>
        <v>113200</v>
      </c>
      <c r="V48" s="5">
        <v>3.5499999999999997E-2</v>
      </c>
    </row>
    <row r="49" spans="1:22" x14ac:dyDescent="0.2">
      <c r="A49" s="16" t="s">
        <v>236</v>
      </c>
      <c r="B49" s="4">
        <v>0</v>
      </c>
      <c r="C49" s="4">
        <v>5110</v>
      </c>
      <c r="D49" s="4">
        <v>-5110</v>
      </c>
      <c r="E49" s="4">
        <v>-355743477</v>
      </c>
      <c r="F49" s="4">
        <f t="shared" si="4"/>
        <v>-34553704632</v>
      </c>
      <c r="K49" s="24">
        <f t="shared" si="5"/>
        <v>5338040000</v>
      </c>
      <c r="L49" s="4">
        <v>62</v>
      </c>
      <c r="M49" s="4">
        <v>100</v>
      </c>
      <c r="N49" s="4">
        <v>8</v>
      </c>
      <c r="O49" s="4">
        <v>33</v>
      </c>
      <c r="P49" s="4">
        <v>47900</v>
      </c>
      <c r="Q49" s="4">
        <v>162300</v>
      </c>
      <c r="R49" s="5">
        <v>-1.44E-2</v>
      </c>
      <c r="S49" s="4">
        <v>224900</v>
      </c>
      <c r="T49" s="4">
        <f t="shared" si="2"/>
        <v>354084.5</v>
      </c>
      <c r="U49" s="4">
        <f t="shared" si="6"/>
        <v>113200</v>
      </c>
      <c r="V49" s="5">
        <v>2.9600000000000001E-2</v>
      </c>
    </row>
    <row r="50" spans="1:22" x14ac:dyDescent="0.2">
      <c r="A50" s="16" t="s">
        <v>235</v>
      </c>
      <c r="B50" s="4">
        <v>12000</v>
      </c>
      <c r="C50" s="4">
        <v>100</v>
      </c>
      <c r="D50" s="4">
        <v>11900</v>
      </c>
      <c r="E50" s="4">
        <v>828462241</v>
      </c>
      <c r="F50" s="4">
        <f t="shared" si="4"/>
        <v>-34197961155</v>
      </c>
      <c r="K50" s="24">
        <f t="shared" si="5"/>
        <v>5338040000</v>
      </c>
      <c r="L50" s="4">
        <v>71</v>
      </c>
      <c r="M50" s="4">
        <v>96</v>
      </c>
      <c r="N50" s="4">
        <v>21</v>
      </c>
      <c r="O50" s="4">
        <v>28</v>
      </c>
      <c r="P50" s="4">
        <v>95500</v>
      </c>
      <c r="Q50" s="4">
        <v>173900</v>
      </c>
      <c r="R50" s="5">
        <v>1.4499999999999999E-2</v>
      </c>
      <c r="S50" s="4">
        <v>277900</v>
      </c>
      <c r="T50" s="4">
        <f t="shared" si="2"/>
        <v>347144.5</v>
      </c>
      <c r="U50" s="4">
        <f t="shared" si="6"/>
        <v>113200</v>
      </c>
      <c r="V50" s="5">
        <v>1.8500000000000003E-2</v>
      </c>
    </row>
    <row r="51" spans="1:22" x14ac:dyDescent="0.2">
      <c r="A51" s="16" t="s">
        <v>234</v>
      </c>
      <c r="B51" s="4">
        <v>15000</v>
      </c>
      <c r="C51" s="4">
        <v>700</v>
      </c>
      <c r="D51" s="4">
        <v>14300</v>
      </c>
      <c r="E51" s="4">
        <v>979923594</v>
      </c>
      <c r="F51" s="4">
        <f t="shared" si="4"/>
        <v>-35026423396</v>
      </c>
      <c r="G51" s="4">
        <v>0</v>
      </c>
      <c r="H51" s="4">
        <v>5000</v>
      </c>
      <c r="I51" s="4">
        <v>-5000</v>
      </c>
      <c r="J51" s="4">
        <v>-342030000</v>
      </c>
      <c r="K51" s="24">
        <f t="shared" si="5"/>
        <v>5338040000</v>
      </c>
      <c r="L51" s="4">
        <v>64</v>
      </c>
      <c r="M51" s="4">
        <v>64</v>
      </c>
      <c r="N51" s="4">
        <v>9</v>
      </c>
      <c r="O51" s="4">
        <v>12</v>
      </c>
      <c r="P51" s="4">
        <v>52700</v>
      </c>
      <c r="Q51" s="4">
        <v>72700</v>
      </c>
      <c r="R51" s="5">
        <v>1.03E-2</v>
      </c>
      <c r="S51" s="4">
        <v>135500</v>
      </c>
      <c r="T51" s="4">
        <f t="shared" si="2"/>
        <v>352214.5</v>
      </c>
      <c r="U51" s="4">
        <f t="shared" si="6"/>
        <v>113200</v>
      </c>
      <c r="V51" s="5">
        <v>2.0199999999999999E-2</v>
      </c>
    </row>
    <row r="52" spans="1:22" x14ac:dyDescent="0.2">
      <c r="A52" s="16" t="s">
        <v>233</v>
      </c>
      <c r="B52" s="4">
        <v>1900</v>
      </c>
      <c r="C52" s="4">
        <v>920</v>
      </c>
      <c r="D52" s="4">
        <v>980</v>
      </c>
      <c r="E52" s="4">
        <v>67197267</v>
      </c>
      <c r="F52" s="4">
        <f t="shared" si="4"/>
        <v>-36006346990</v>
      </c>
      <c r="K52" s="24">
        <f t="shared" si="5"/>
        <v>5680070000</v>
      </c>
      <c r="L52" s="4">
        <v>45</v>
      </c>
      <c r="M52" s="4">
        <v>59</v>
      </c>
      <c r="N52" s="4">
        <v>7</v>
      </c>
      <c r="O52" s="4">
        <v>18</v>
      </c>
      <c r="P52" s="4">
        <v>30600</v>
      </c>
      <c r="Q52" s="4">
        <v>77000</v>
      </c>
      <c r="R52" s="5">
        <v>1.6299999999999999E-2</v>
      </c>
      <c r="S52" s="4">
        <v>113200</v>
      </c>
      <c r="T52" s="4">
        <f t="shared" si="2"/>
        <v>361074.5</v>
      </c>
      <c r="U52" s="4">
        <f t="shared" si="6"/>
        <v>218400</v>
      </c>
      <c r="V52" s="5">
        <v>4.1500000000000002E-2</v>
      </c>
    </row>
    <row r="53" spans="1:22" x14ac:dyDescent="0.2">
      <c r="A53" s="16" t="s">
        <v>232</v>
      </c>
      <c r="B53" s="4">
        <v>6330</v>
      </c>
      <c r="C53" s="4">
        <v>3000</v>
      </c>
      <c r="D53" s="4">
        <v>3330</v>
      </c>
      <c r="E53" s="4">
        <v>225182158</v>
      </c>
      <c r="F53" s="4">
        <f t="shared" si="4"/>
        <v>-36073544257</v>
      </c>
      <c r="G53" s="4">
        <v>5000</v>
      </c>
      <c r="H53" s="4">
        <v>0</v>
      </c>
      <c r="I53" s="4">
        <v>5000</v>
      </c>
      <c r="J53" s="4">
        <v>342500000</v>
      </c>
      <c r="K53" s="24">
        <f t="shared" si="5"/>
        <v>5680070000</v>
      </c>
      <c r="L53" s="4">
        <v>200</v>
      </c>
      <c r="M53" s="4">
        <v>185</v>
      </c>
      <c r="N53" s="4">
        <v>50</v>
      </c>
      <c r="O53" s="4">
        <v>51</v>
      </c>
      <c r="P53" s="4">
        <v>278100</v>
      </c>
      <c r="Q53" s="4">
        <v>276000</v>
      </c>
      <c r="R53" s="5">
        <v>-5.1799999999999999E-2</v>
      </c>
      <c r="S53" s="4">
        <v>583300</v>
      </c>
      <c r="T53" s="4">
        <f t="shared" si="2"/>
        <v>330514.5</v>
      </c>
      <c r="U53" s="4">
        <f t="shared" si="6"/>
        <v>218400</v>
      </c>
      <c r="V53" s="5">
        <v>8.199999999999999E-2</v>
      </c>
    </row>
    <row r="54" spans="1:22" x14ac:dyDescent="0.2">
      <c r="A54" s="16" t="s">
        <v>231</v>
      </c>
      <c r="B54" s="4">
        <v>400</v>
      </c>
      <c r="C54" s="4">
        <v>3200</v>
      </c>
      <c r="D54" s="4">
        <v>-2800</v>
      </c>
      <c r="E54" s="4">
        <v>-199288589</v>
      </c>
      <c r="F54" s="4">
        <f t="shared" si="4"/>
        <v>-36298726415</v>
      </c>
      <c r="K54" s="24">
        <f t="shared" si="5"/>
        <v>5337570000</v>
      </c>
      <c r="L54" s="4">
        <v>65</v>
      </c>
      <c r="M54" s="4">
        <v>100</v>
      </c>
      <c r="N54" s="4">
        <v>11</v>
      </c>
      <c r="O54" s="4">
        <v>35</v>
      </c>
      <c r="P54" s="4">
        <v>60200</v>
      </c>
      <c r="Q54" s="4">
        <v>144300</v>
      </c>
      <c r="R54" s="5">
        <v>-1.26E-2</v>
      </c>
      <c r="S54" s="4">
        <v>218400</v>
      </c>
      <c r="T54" s="4">
        <f t="shared" si="2"/>
        <v>355604.5</v>
      </c>
      <c r="U54" s="4">
        <f t="shared" si="6"/>
        <v>342145</v>
      </c>
      <c r="V54" s="5">
        <v>3.3099999999999997E-2</v>
      </c>
    </row>
    <row r="55" spans="1:22" x14ac:dyDescent="0.2">
      <c r="A55" s="16" t="s">
        <v>230</v>
      </c>
      <c r="B55" s="4">
        <v>21000</v>
      </c>
      <c r="C55" s="4">
        <v>3800</v>
      </c>
      <c r="D55" s="4">
        <v>17200</v>
      </c>
      <c r="E55" s="4">
        <v>1229664099</v>
      </c>
      <c r="F55" s="4">
        <f t="shared" si="4"/>
        <v>-36099437826</v>
      </c>
      <c r="K55" s="24">
        <f t="shared" si="5"/>
        <v>5337570000</v>
      </c>
      <c r="L55" s="4">
        <v>152</v>
      </c>
      <c r="M55" s="4">
        <v>139</v>
      </c>
      <c r="N55" s="4">
        <v>26</v>
      </c>
      <c r="O55" s="4">
        <v>33</v>
      </c>
      <c r="P55" s="4">
        <v>164500</v>
      </c>
      <c r="Q55" s="4">
        <v>180300</v>
      </c>
      <c r="R55" s="5">
        <v>3.4599999999999999E-2</v>
      </c>
      <c r="S55" s="4">
        <v>364500</v>
      </c>
      <c r="T55" s="4">
        <f t="shared" si="2"/>
        <v>343864.5</v>
      </c>
      <c r="U55" s="4">
        <f t="shared" si="6"/>
        <v>208500</v>
      </c>
      <c r="V55" s="5">
        <v>3.5900000000000001E-2</v>
      </c>
    </row>
    <row r="56" spans="1:22" x14ac:dyDescent="0.2">
      <c r="A56" s="16" t="s">
        <v>229</v>
      </c>
      <c r="B56" s="4">
        <v>600</v>
      </c>
      <c r="C56" s="4">
        <v>0</v>
      </c>
      <c r="D56" s="4">
        <v>600</v>
      </c>
      <c r="E56" s="4">
        <v>41791660</v>
      </c>
      <c r="F56" s="4">
        <f t="shared" si="4"/>
        <v>-37329101925</v>
      </c>
      <c r="K56" s="24">
        <f t="shared" si="5"/>
        <v>5337570000</v>
      </c>
      <c r="L56" s="4">
        <v>101</v>
      </c>
      <c r="M56" s="4">
        <v>98</v>
      </c>
      <c r="N56" s="4">
        <v>27</v>
      </c>
      <c r="O56" s="4">
        <v>22</v>
      </c>
      <c r="P56" s="4">
        <v>113100</v>
      </c>
      <c r="Q56" s="4">
        <v>161200</v>
      </c>
      <c r="R56" s="5">
        <v>1.46E-2</v>
      </c>
      <c r="S56" s="4">
        <v>345100</v>
      </c>
      <c r="T56" s="4">
        <f t="shared" si="2"/>
        <v>323894.5</v>
      </c>
      <c r="U56" s="4">
        <f t="shared" si="6"/>
        <v>186200</v>
      </c>
      <c r="V56" s="5">
        <v>2.4300000000000002E-2</v>
      </c>
    </row>
    <row r="57" spans="1:22" x14ac:dyDescent="0.2">
      <c r="A57" s="16" t="s">
        <v>228</v>
      </c>
      <c r="B57" s="4">
        <v>81350</v>
      </c>
      <c r="C57" s="4">
        <v>76860</v>
      </c>
      <c r="D57" s="4">
        <v>4490</v>
      </c>
      <c r="E57" s="4">
        <v>311953558</v>
      </c>
      <c r="F57" s="4">
        <f t="shared" si="4"/>
        <v>-37370893585</v>
      </c>
      <c r="K57" s="24">
        <f t="shared" si="5"/>
        <v>5337570000</v>
      </c>
      <c r="L57" s="4">
        <v>110</v>
      </c>
      <c r="M57" s="4">
        <v>100</v>
      </c>
      <c r="N57" s="4">
        <v>20</v>
      </c>
      <c r="O57" s="4">
        <v>21</v>
      </c>
      <c r="P57" s="4">
        <v>125100</v>
      </c>
      <c r="Q57" s="4">
        <v>115200</v>
      </c>
      <c r="R57" s="5">
        <v>-7.1999999999999998E-3</v>
      </c>
      <c r="S57" s="4">
        <v>342145</v>
      </c>
      <c r="T57" s="4">
        <f t="shared" si="2"/>
        <v>345400</v>
      </c>
      <c r="U57" s="4">
        <f t="shared" si="6"/>
        <v>186200</v>
      </c>
      <c r="V57" s="5">
        <v>2.98E-2</v>
      </c>
    </row>
    <row r="58" spans="1:22" x14ac:dyDescent="0.2">
      <c r="A58" s="16" t="s">
        <v>227</v>
      </c>
      <c r="B58" s="4">
        <v>200</v>
      </c>
      <c r="C58" s="4">
        <v>46230</v>
      </c>
      <c r="D58" s="4">
        <v>-46030</v>
      </c>
      <c r="E58" s="4">
        <v>-3200223601</v>
      </c>
      <c r="F58" s="4">
        <f t="shared" si="4"/>
        <v>-37682847143</v>
      </c>
      <c r="K58" s="24">
        <f t="shared" si="5"/>
        <v>5337570000</v>
      </c>
      <c r="L58" s="4">
        <v>174</v>
      </c>
      <c r="M58" s="4">
        <v>150</v>
      </c>
      <c r="N58" s="4">
        <v>48</v>
      </c>
      <c r="O58" s="4">
        <v>35</v>
      </c>
      <c r="P58" s="4">
        <v>313800</v>
      </c>
      <c r="Q58" s="4">
        <v>191900</v>
      </c>
      <c r="R58" s="5">
        <v>2.8399999999999998E-2</v>
      </c>
      <c r="S58" s="4">
        <v>530400</v>
      </c>
      <c r="T58" s="4">
        <f t="shared" si="2"/>
        <v>320750</v>
      </c>
      <c r="U58" s="4">
        <f t="shared" si="6"/>
        <v>186200</v>
      </c>
      <c r="V58" s="5">
        <v>5.3600000000000002E-2</v>
      </c>
    </row>
    <row r="59" spans="1:22" x14ac:dyDescent="0.2">
      <c r="A59" s="16" t="s">
        <v>226</v>
      </c>
      <c r="B59" s="4">
        <v>1400</v>
      </c>
      <c r="C59" s="4">
        <v>140</v>
      </c>
      <c r="D59" s="4">
        <v>1260</v>
      </c>
      <c r="E59" s="4">
        <v>84325940</v>
      </c>
      <c r="F59" s="4">
        <f t="shared" si="4"/>
        <v>-34482623542</v>
      </c>
      <c r="K59" s="24">
        <f t="shared" si="5"/>
        <v>5337570000</v>
      </c>
      <c r="L59" s="4">
        <v>191</v>
      </c>
      <c r="M59" s="4">
        <v>225</v>
      </c>
      <c r="N59" s="4">
        <v>66</v>
      </c>
      <c r="O59" s="4">
        <v>59</v>
      </c>
      <c r="P59" s="4">
        <v>327200</v>
      </c>
      <c r="Q59" s="4">
        <v>274600</v>
      </c>
      <c r="R59" s="5">
        <v>3.7100000000000001E-2</v>
      </c>
      <c r="S59" s="4">
        <v>630400</v>
      </c>
      <c r="T59" s="4">
        <f t="shared" si="2"/>
        <v>275450</v>
      </c>
      <c r="U59" s="4">
        <f t="shared" si="6"/>
        <v>186200</v>
      </c>
      <c r="V59" s="5">
        <v>5.8499999999999996E-2</v>
      </c>
    </row>
    <row r="60" spans="1:22" x14ac:dyDescent="0.2">
      <c r="A60" s="16" t="s">
        <v>225</v>
      </c>
      <c r="B60" s="4">
        <v>4300</v>
      </c>
      <c r="C60" s="4">
        <v>100</v>
      </c>
      <c r="D60" s="4">
        <v>4200</v>
      </c>
      <c r="E60" s="4">
        <v>271285755</v>
      </c>
      <c r="F60" s="4">
        <f t="shared" si="4"/>
        <v>-34566949482</v>
      </c>
      <c r="G60" s="4">
        <v>10000</v>
      </c>
      <c r="H60" s="4">
        <v>0</v>
      </c>
      <c r="I60" s="4">
        <v>10000</v>
      </c>
      <c r="J60" s="4">
        <v>649000000</v>
      </c>
      <c r="K60" s="24">
        <f t="shared" si="5"/>
        <v>5337570000</v>
      </c>
      <c r="L60" s="4">
        <v>87</v>
      </c>
      <c r="M60" s="4">
        <v>80</v>
      </c>
      <c r="N60" s="4">
        <v>17</v>
      </c>
      <c r="O60" s="4">
        <v>17</v>
      </c>
      <c r="P60" s="4">
        <v>82500</v>
      </c>
      <c r="Q60" s="4">
        <v>120500</v>
      </c>
      <c r="R60" s="5">
        <v>-6.0999999999999995E-3</v>
      </c>
      <c r="S60" s="4">
        <v>208500</v>
      </c>
      <c r="T60" s="4">
        <f t="shared" si="2"/>
        <v>278560</v>
      </c>
      <c r="U60" s="4">
        <f t="shared" si="6"/>
        <v>186200</v>
      </c>
      <c r="V60" s="5">
        <v>1.6899999999999998E-2</v>
      </c>
    </row>
    <row r="61" spans="1:22" x14ac:dyDescent="0.2">
      <c r="A61" s="16" t="s">
        <v>224</v>
      </c>
      <c r="B61" s="4">
        <v>300</v>
      </c>
      <c r="C61" s="4">
        <v>800</v>
      </c>
      <c r="D61" s="4">
        <v>-500</v>
      </c>
      <c r="E61" s="4">
        <v>-32414876</v>
      </c>
      <c r="F61" s="4">
        <f t="shared" si="4"/>
        <v>-34838235237</v>
      </c>
      <c r="K61" s="24">
        <f t="shared" si="5"/>
        <v>4688570000</v>
      </c>
      <c r="L61" s="4">
        <v>64</v>
      </c>
      <c r="M61" s="4">
        <v>84</v>
      </c>
      <c r="N61" s="4">
        <v>12</v>
      </c>
      <c r="O61" s="4">
        <v>18</v>
      </c>
      <c r="P61" s="4">
        <v>70800</v>
      </c>
      <c r="Q61" s="4">
        <v>92000</v>
      </c>
      <c r="R61" s="5">
        <v>-4.5999999999999999E-3</v>
      </c>
      <c r="S61" s="4">
        <v>186200</v>
      </c>
      <c r="T61" s="4">
        <f t="shared" si="2"/>
        <v>269430</v>
      </c>
      <c r="U61" s="4">
        <f t="shared" si="6"/>
        <v>145400</v>
      </c>
      <c r="V61" s="5">
        <v>2.8900000000000002E-2</v>
      </c>
    </row>
    <row r="62" spans="1:22" x14ac:dyDescent="0.2">
      <c r="A62" s="16" t="s">
        <v>223</v>
      </c>
      <c r="B62" s="4">
        <v>400</v>
      </c>
      <c r="C62" s="4">
        <v>2030</v>
      </c>
      <c r="D62" s="4">
        <v>-1630</v>
      </c>
      <c r="E62" s="4">
        <v>-106002018</v>
      </c>
      <c r="F62" s="4">
        <f t="shared" si="4"/>
        <v>-34805820361</v>
      </c>
      <c r="K62" s="24">
        <f t="shared" si="5"/>
        <v>4688570000</v>
      </c>
      <c r="L62" s="4">
        <v>59</v>
      </c>
      <c r="M62" s="4">
        <v>87</v>
      </c>
      <c r="N62" s="4">
        <v>15</v>
      </c>
      <c r="O62" s="4">
        <v>22</v>
      </c>
      <c r="P62" s="4">
        <v>66400</v>
      </c>
      <c r="Q62" s="4">
        <v>130200</v>
      </c>
      <c r="R62" s="5">
        <v>4.6999999999999993E-3</v>
      </c>
      <c r="S62" s="4">
        <v>201800</v>
      </c>
      <c r="T62" s="4">
        <f t="shared" si="2"/>
        <v>264220</v>
      </c>
      <c r="U62" s="4">
        <f t="shared" si="6"/>
        <v>145400</v>
      </c>
      <c r="V62" s="5">
        <v>2.87E-2</v>
      </c>
    </row>
    <row r="63" spans="1:22" x14ac:dyDescent="0.2">
      <c r="A63" s="16" t="s">
        <v>222</v>
      </c>
      <c r="B63" s="4">
        <v>51700</v>
      </c>
      <c r="C63" s="4">
        <v>96900</v>
      </c>
      <c r="D63" s="4">
        <v>-45200</v>
      </c>
      <c r="E63" s="4">
        <v>-2970698082</v>
      </c>
      <c r="F63" s="4">
        <f t="shared" si="4"/>
        <v>-34699818343</v>
      </c>
      <c r="G63" s="4">
        <v>13800</v>
      </c>
      <c r="H63" s="4">
        <v>0</v>
      </c>
      <c r="I63" s="4">
        <v>13800</v>
      </c>
      <c r="J63" s="4">
        <v>908570000</v>
      </c>
      <c r="K63" s="24">
        <f t="shared" si="5"/>
        <v>4688570000</v>
      </c>
      <c r="L63" s="4">
        <v>89</v>
      </c>
      <c r="M63" s="4">
        <v>112</v>
      </c>
      <c r="N63" s="4">
        <v>20</v>
      </c>
      <c r="O63" s="4">
        <v>28</v>
      </c>
      <c r="P63" s="4">
        <v>83500</v>
      </c>
      <c r="Q63" s="4">
        <v>120400</v>
      </c>
      <c r="R63" s="5">
        <v>-1.38E-2</v>
      </c>
      <c r="S63" s="4">
        <v>277700</v>
      </c>
      <c r="T63" s="4">
        <f t="shared" si="2"/>
        <v>247160</v>
      </c>
      <c r="U63" s="4">
        <f t="shared" si="6"/>
        <v>145400</v>
      </c>
      <c r="V63" s="5">
        <v>1.9599999999999999E-2</v>
      </c>
    </row>
    <row r="64" spans="1:22" x14ac:dyDescent="0.2">
      <c r="A64" s="16" t="s">
        <v>221</v>
      </c>
      <c r="B64" s="4">
        <v>1800</v>
      </c>
      <c r="C64" s="4">
        <v>30900</v>
      </c>
      <c r="D64" s="4">
        <v>-29100</v>
      </c>
      <c r="E64" s="4">
        <v>-1914568555</v>
      </c>
      <c r="F64" s="4">
        <f t="shared" si="4"/>
        <v>-31729120261</v>
      </c>
      <c r="K64" s="24">
        <f t="shared" si="5"/>
        <v>3780000000</v>
      </c>
      <c r="L64" s="4">
        <v>144</v>
      </c>
      <c r="M64" s="4">
        <v>146</v>
      </c>
      <c r="N64" s="4">
        <v>42</v>
      </c>
      <c r="O64" s="4">
        <v>37</v>
      </c>
      <c r="P64" s="4">
        <v>228700</v>
      </c>
      <c r="Q64" s="4">
        <v>220800</v>
      </c>
      <c r="R64" s="5">
        <v>1.7000000000000001E-2</v>
      </c>
      <c r="S64" s="4">
        <v>469300</v>
      </c>
      <c r="T64" s="4">
        <f t="shared" si="2"/>
        <v>217030</v>
      </c>
      <c r="U64" s="4">
        <f t="shared" si="6"/>
        <v>145400</v>
      </c>
      <c r="V64" s="5">
        <v>4.3400000000000001E-2</v>
      </c>
    </row>
    <row r="65" spans="1:22" x14ac:dyDescent="0.2">
      <c r="A65" s="16" t="s">
        <v>220</v>
      </c>
      <c r="B65" s="4">
        <v>2200</v>
      </c>
      <c r="C65" s="4">
        <v>6300</v>
      </c>
      <c r="D65" s="4">
        <v>-4100</v>
      </c>
      <c r="E65" s="4">
        <v>-262998491</v>
      </c>
      <c r="F65" s="4">
        <f t="shared" si="4"/>
        <v>-29814551706</v>
      </c>
      <c r="K65" s="24">
        <f t="shared" si="5"/>
        <v>3780000000</v>
      </c>
      <c r="L65" s="4">
        <v>109</v>
      </c>
      <c r="M65" s="4">
        <v>84</v>
      </c>
      <c r="N65" s="4">
        <v>26</v>
      </c>
      <c r="O65" s="4">
        <v>14</v>
      </c>
      <c r="P65" s="4">
        <v>142400</v>
      </c>
      <c r="Q65" s="4">
        <v>75500</v>
      </c>
      <c r="R65" s="5">
        <v>1.41E-2</v>
      </c>
      <c r="S65" s="4">
        <v>247100</v>
      </c>
      <c r="T65" s="4">
        <f t="shared" si="2"/>
        <v>201920</v>
      </c>
      <c r="U65" s="4">
        <f t="shared" si="6"/>
        <v>145400</v>
      </c>
      <c r="V65" s="5">
        <v>3.5099999999999999E-2</v>
      </c>
    </row>
    <row r="66" spans="1:22" x14ac:dyDescent="0.2">
      <c r="A66" s="16" t="s">
        <v>219</v>
      </c>
      <c r="B66" s="4">
        <v>200</v>
      </c>
      <c r="C66" s="4">
        <v>5700</v>
      </c>
      <c r="D66" s="4">
        <v>-5500</v>
      </c>
      <c r="E66" s="4">
        <v>-353113240</v>
      </c>
      <c r="F66" s="4">
        <f t="shared" si="4"/>
        <v>-29551553215</v>
      </c>
      <c r="G66" s="4">
        <v>0</v>
      </c>
      <c r="H66" s="4">
        <v>0</v>
      </c>
      <c r="I66" s="4">
        <v>0</v>
      </c>
      <c r="J66" s="4">
        <v>1890000000</v>
      </c>
      <c r="K66" s="24">
        <f t="shared" si="5"/>
        <v>3780000000</v>
      </c>
      <c r="L66" s="4">
        <v>88</v>
      </c>
      <c r="M66" s="4">
        <v>80</v>
      </c>
      <c r="N66" s="4">
        <v>6</v>
      </c>
      <c r="O66" s="4">
        <v>12</v>
      </c>
      <c r="P66" s="4">
        <v>67700</v>
      </c>
      <c r="Q66" s="4">
        <v>65700</v>
      </c>
      <c r="R66" s="5">
        <v>-9.300000000000001E-3</v>
      </c>
      <c r="S66" s="4">
        <v>145400</v>
      </c>
      <c r="T66" s="4">
        <f t="shared" si="2"/>
        <v>204410</v>
      </c>
      <c r="U66" s="4">
        <f t="shared" si="6"/>
        <v>94900</v>
      </c>
      <c r="V66" s="5">
        <v>2.3099999999999999E-2</v>
      </c>
    </row>
    <row r="67" spans="1:22" x14ac:dyDescent="0.2">
      <c r="A67" s="16" t="s">
        <v>218</v>
      </c>
      <c r="B67" s="4">
        <v>3500</v>
      </c>
      <c r="C67" s="4">
        <v>117720</v>
      </c>
      <c r="D67" s="4">
        <v>-114220</v>
      </c>
      <c r="E67" s="4">
        <v>-7224574892</v>
      </c>
      <c r="F67" s="4">
        <f t="shared" si="4"/>
        <v>-29198439975</v>
      </c>
      <c r="G67" s="4">
        <v>30000</v>
      </c>
      <c r="H67" s="4">
        <v>0</v>
      </c>
      <c r="I67" s="4">
        <v>30000</v>
      </c>
      <c r="J67" s="4">
        <v>1890000000</v>
      </c>
      <c r="K67" s="24">
        <f t="shared" si="5"/>
        <v>1890000000</v>
      </c>
      <c r="L67" s="4">
        <v>202</v>
      </c>
      <c r="M67" s="4">
        <v>163</v>
      </c>
      <c r="N67" s="4">
        <v>47</v>
      </c>
      <c r="O67" s="4">
        <v>32</v>
      </c>
      <c r="P67" s="4">
        <v>307900</v>
      </c>
      <c r="Q67" s="4">
        <v>205300</v>
      </c>
      <c r="R67" s="5">
        <v>6.7799999999999999E-2</v>
      </c>
      <c r="S67" s="4">
        <v>557200</v>
      </c>
      <c r="T67" s="4">
        <f t="shared" si="2"/>
        <v>167340</v>
      </c>
      <c r="U67" s="4">
        <f t="shared" si="6"/>
        <v>94900</v>
      </c>
      <c r="V67" s="5">
        <v>6.8099999999999994E-2</v>
      </c>
    </row>
    <row r="68" spans="1:22" x14ac:dyDescent="0.2">
      <c r="A68" s="16" t="s">
        <v>217</v>
      </c>
      <c r="B68" s="4">
        <v>200</v>
      </c>
      <c r="C68" s="4">
        <v>41900</v>
      </c>
      <c r="D68" s="4">
        <v>-41700</v>
      </c>
      <c r="E68" s="4">
        <v>-2503341039</v>
      </c>
      <c r="F68" s="4">
        <f t="shared" si="4"/>
        <v>-21973865083</v>
      </c>
      <c r="K68" s="24">
        <f t="shared" si="5"/>
        <v>0</v>
      </c>
      <c r="L68" s="4">
        <v>91</v>
      </c>
      <c r="M68" s="4">
        <v>84</v>
      </c>
      <c r="N68" s="4">
        <v>6</v>
      </c>
      <c r="O68" s="4">
        <v>27</v>
      </c>
      <c r="P68" s="4">
        <v>55900</v>
      </c>
      <c r="Q68" s="4">
        <v>166500</v>
      </c>
      <c r="R68" s="5">
        <v>-4.8999999999999998E-3</v>
      </c>
      <c r="S68" s="4">
        <v>283900</v>
      </c>
      <c r="T68" s="4">
        <f t="shared" si="2"/>
        <v>171390</v>
      </c>
      <c r="U68" s="4">
        <f t="shared" si="6"/>
        <v>94900</v>
      </c>
      <c r="V68" s="5">
        <v>1.9799999999999998E-2</v>
      </c>
    </row>
    <row r="69" spans="1:22" x14ac:dyDescent="0.2">
      <c r="A69" s="16" t="s">
        <v>216</v>
      </c>
      <c r="B69" s="4">
        <v>500</v>
      </c>
      <c r="C69" s="4">
        <v>4000</v>
      </c>
      <c r="D69" s="4">
        <v>-3500</v>
      </c>
      <c r="E69" s="4">
        <v>-215500170</v>
      </c>
      <c r="F69" s="4">
        <f t="shared" si="4"/>
        <v>-19470524044</v>
      </c>
      <c r="K69" s="24">
        <f t="shared" si="5"/>
        <v>0</v>
      </c>
      <c r="L69" s="4">
        <v>64</v>
      </c>
      <c r="M69" s="4">
        <v>54</v>
      </c>
      <c r="N69" s="4">
        <v>12</v>
      </c>
      <c r="O69" s="4">
        <v>14</v>
      </c>
      <c r="P69" s="4">
        <v>66200</v>
      </c>
      <c r="Q69" s="4">
        <v>87000</v>
      </c>
      <c r="R69" s="5">
        <v>-2.9600000000000001E-2</v>
      </c>
      <c r="S69" s="4">
        <v>177400</v>
      </c>
      <c r="T69" s="4">
        <f t="shared" si="2"/>
        <v>164280</v>
      </c>
      <c r="U69" s="4">
        <f t="shared" si="6"/>
        <v>94900</v>
      </c>
      <c r="V69" s="5">
        <v>4.4600000000000001E-2</v>
      </c>
    </row>
    <row r="70" spans="1:22" x14ac:dyDescent="0.2">
      <c r="A70" s="16" t="s">
        <v>215</v>
      </c>
      <c r="B70" s="4">
        <v>3400</v>
      </c>
      <c r="C70" s="4">
        <v>50000</v>
      </c>
      <c r="D70" s="4">
        <v>-46600</v>
      </c>
      <c r="E70" s="4">
        <v>-2904730092</v>
      </c>
      <c r="F70" s="4">
        <f t="shared" si="4"/>
        <v>-19255023874</v>
      </c>
      <c r="K70" s="24">
        <f t="shared" si="5"/>
        <v>0</v>
      </c>
      <c r="L70" s="4">
        <v>122</v>
      </c>
      <c r="M70" s="4">
        <v>71</v>
      </c>
      <c r="N70" s="4">
        <v>18</v>
      </c>
      <c r="O70" s="4">
        <v>9</v>
      </c>
      <c r="P70" s="4">
        <v>131600</v>
      </c>
      <c r="Q70" s="4">
        <v>64600</v>
      </c>
      <c r="R70" s="5">
        <v>9.7000000000000003E-3</v>
      </c>
      <c r="S70" s="4">
        <v>239600</v>
      </c>
      <c r="T70" s="4">
        <f t="shared" si="2"/>
        <v>167360</v>
      </c>
      <c r="U70" s="4">
        <f t="shared" si="6"/>
        <v>94900</v>
      </c>
      <c r="V70" s="5">
        <v>1.9199999999999998E-2</v>
      </c>
    </row>
    <row r="71" spans="1:22" x14ac:dyDescent="0.2">
      <c r="A71" s="16" t="s">
        <v>214</v>
      </c>
      <c r="B71" s="4">
        <v>500</v>
      </c>
      <c r="C71" s="4">
        <v>20300</v>
      </c>
      <c r="D71" s="4">
        <v>-19800</v>
      </c>
      <c r="E71" s="4">
        <v>-1219427545</v>
      </c>
      <c r="F71" s="4">
        <f t="shared" si="4"/>
        <v>-16350293782</v>
      </c>
      <c r="K71" s="24">
        <f t="shared" si="5"/>
        <v>0</v>
      </c>
      <c r="L71" s="4">
        <v>33</v>
      </c>
      <c r="M71" s="4">
        <v>73</v>
      </c>
      <c r="N71" s="4">
        <v>8</v>
      </c>
      <c r="O71" s="4">
        <v>8</v>
      </c>
      <c r="P71" s="4">
        <v>34600</v>
      </c>
      <c r="Q71" s="4">
        <v>57300</v>
      </c>
      <c r="R71" s="5">
        <v>9.7999999999999997E-3</v>
      </c>
      <c r="S71" s="4">
        <v>94900</v>
      </c>
      <c r="T71" s="4">
        <f t="shared" si="2"/>
        <v>205650</v>
      </c>
      <c r="U71" s="4">
        <f t="shared" si="6"/>
        <v>96000</v>
      </c>
      <c r="V71" s="5">
        <v>1.9299999999999998E-2</v>
      </c>
    </row>
    <row r="72" spans="1:22" x14ac:dyDescent="0.2">
      <c r="A72" s="16" t="s">
        <v>213</v>
      </c>
      <c r="B72" s="4">
        <v>0</v>
      </c>
      <c r="C72" s="4">
        <v>20500</v>
      </c>
      <c r="D72" s="4">
        <v>-20500</v>
      </c>
      <c r="E72" s="4">
        <v>-1246430127</v>
      </c>
      <c r="F72" s="4">
        <f t="shared" si="4"/>
        <v>-15130866237</v>
      </c>
      <c r="K72" s="24">
        <f t="shared" si="5"/>
        <v>0</v>
      </c>
      <c r="L72" s="4">
        <v>50</v>
      </c>
      <c r="M72" s="4">
        <v>62</v>
      </c>
      <c r="N72" s="4">
        <v>11</v>
      </c>
      <c r="O72" s="4">
        <v>12</v>
      </c>
      <c r="P72" s="4">
        <v>60000</v>
      </c>
      <c r="Q72" s="4">
        <v>71600</v>
      </c>
      <c r="R72" s="5">
        <v>8.3000000000000001E-3</v>
      </c>
      <c r="S72" s="4">
        <v>149700</v>
      </c>
      <c r="T72" s="4">
        <f t="shared" si="2"/>
        <v>194480</v>
      </c>
      <c r="U72" s="4">
        <f t="shared" si="6"/>
        <v>96000</v>
      </c>
      <c r="V72" s="5">
        <v>2.5899999999999999E-2</v>
      </c>
    </row>
    <row r="73" spans="1:22" x14ac:dyDescent="0.2">
      <c r="A73" s="16" t="s">
        <v>212</v>
      </c>
      <c r="B73" s="4">
        <v>5000</v>
      </c>
      <c r="C73" s="4">
        <v>32400</v>
      </c>
      <c r="D73" s="4">
        <v>-27400</v>
      </c>
      <c r="E73" s="4">
        <v>-1667628982</v>
      </c>
      <c r="F73" s="4">
        <f t="shared" si="4"/>
        <v>-13884436110</v>
      </c>
      <c r="K73" s="24">
        <f t="shared" si="5"/>
        <v>0</v>
      </c>
      <c r="L73" s="4">
        <v>56</v>
      </c>
      <c r="M73" s="4">
        <v>199</v>
      </c>
      <c r="N73" s="4">
        <v>7</v>
      </c>
      <c r="O73" s="4">
        <v>10</v>
      </c>
      <c r="P73" s="4">
        <v>36000</v>
      </c>
      <c r="Q73" s="4">
        <v>63500</v>
      </c>
      <c r="R73" s="5">
        <v>-4.8999999999999998E-3</v>
      </c>
      <c r="S73" s="4">
        <v>107100</v>
      </c>
      <c r="T73" s="4">
        <f t="shared" si="2"/>
        <v>190630</v>
      </c>
      <c r="U73" s="4">
        <f t="shared" si="6"/>
        <v>96000</v>
      </c>
      <c r="V73" s="5">
        <v>1.95E-2</v>
      </c>
    </row>
    <row r="74" spans="1:22" x14ac:dyDescent="0.2">
      <c r="A74" s="16" t="s">
        <v>211</v>
      </c>
      <c r="B74" s="4">
        <v>0</v>
      </c>
      <c r="C74" s="4">
        <v>22700</v>
      </c>
      <c r="D74" s="4">
        <v>-22700</v>
      </c>
      <c r="E74" s="4">
        <v>-1396599935</v>
      </c>
      <c r="F74" s="4">
        <f t="shared" ref="F74:F79" si="7">E74+F75</f>
        <v>-12216807128</v>
      </c>
      <c r="K74" s="24">
        <f t="shared" ref="K74:K79" si="8">K75+J74</f>
        <v>0</v>
      </c>
      <c r="L74" s="4">
        <v>62</v>
      </c>
      <c r="M74" s="4">
        <v>90</v>
      </c>
      <c r="N74" s="4">
        <v>8</v>
      </c>
      <c r="O74" s="4">
        <v>17</v>
      </c>
      <c r="P74" s="4">
        <v>52400</v>
      </c>
      <c r="Q74" s="4">
        <v>86600</v>
      </c>
      <c r="R74" s="5">
        <v>-9.7999999999999997E-3</v>
      </c>
      <c r="S74" s="4">
        <v>168000</v>
      </c>
      <c r="T74" s="4">
        <f t="shared" ref="T74:T79" si="9">AVERAGE(S75:S84)</f>
        <v>175420</v>
      </c>
      <c r="U74" s="4">
        <f t="shared" ref="U74:U79" si="10">MIN(S75:S79)</f>
        <v>96000</v>
      </c>
      <c r="V74" s="5">
        <v>1.61E-2</v>
      </c>
    </row>
    <row r="75" spans="1:22" x14ac:dyDescent="0.2">
      <c r="A75" s="16" t="s">
        <v>210</v>
      </c>
      <c r="B75" s="4">
        <v>1000</v>
      </c>
      <c r="C75" s="4">
        <v>1300</v>
      </c>
      <c r="D75" s="4">
        <v>-300</v>
      </c>
      <c r="E75" s="4">
        <v>-18499625</v>
      </c>
      <c r="F75" s="4">
        <f t="shared" si="7"/>
        <v>-10820207193</v>
      </c>
      <c r="K75" s="24">
        <f t="shared" si="8"/>
        <v>0</v>
      </c>
      <c r="L75" s="4">
        <v>43</v>
      </c>
      <c r="M75" s="4">
        <v>57</v>
      </c>
      <c r="N75" s="4">
        <v>8</v>
      </c>
      <c r="O75" s="4">
        <v>7</v>
      </c>
      <c r="P75" s="4">
        <v>37600</v>
      </c>
      <c r="Q75" s="4">
        <v>49600</v>
      </c>
      <c r="R75" s="5">
        <v>0</v>
      </c>
      <c r="S75" s="4">
        <v>96000</v>
      </c>
      <c r="T75" s="4">
        <f t="shared" si="9"/>
        <v>167270</v>
      </c>
      <c r="U75" s="4">
        <f t="shared" si="10"/>
        <v>106300</v>
      </c>
      <c r="V75" s="5">
        <v>1.61E-2</v>
      </c>
    </row>
    <row r="76" spans="1:22" x14ac:dyDescent="0.2">
      <c r="A76" s="16" t="s">
        <v>208</v>
      </c>
      <c r="B76" s="4">
        <v>0</v>
      </c>
      <c r="C76" s="4">
        <v>30500</v>
      </c>
      <c r="D76" s="4">
        <v>-30500</v>
      </c>
      <c r="E76" s="4">
        <v>-1888293864</v>
      </c>
      <c r="F76" s="4">
        <f t="shared" si="7"/>
        <v>-10801707568</v>
      </c>
      <c r="K76" s="24">
        <f t="shared" si="8"/>
        <v>0</v>
      </c>
      <c r="L76" s="4">
        <v>54</v>
      </c>
      <c r="M76" s="4">
        <v>66</v>
      </c>
      <c r="N76" s="4">
        <v>16</v>
      </c>
      <c r="O76" s="4">
        <v>11</v>
      </c>
      <c r="P76" s="4">
        <v>93100</v>
      </c>
      <c r="Q76" s="4">
        <v>59400</v>
      </c>
      <c r="R76" s="5">
        <v>1.4800000000000001E-2</v>
      </c>
      <c r="S76" s="4">
        <v>170300</v>
      </c>
      <c r="T76" s="4">
        <f t="shared" si="9"/>
        <v>152330</v>
      </c>
      <c r="U76" s="4">
        <f t="shared" si="10"/>
        <v>106300</v>
      </c>
      <c r="V76" s="5">
        <v>2.4E-2</v>
      </c>
    </row>
    <row r="77" spans="1:22" x14ac:dyDescent="0.2">
      <c r="A77" s="16" t="s">
        <v>207</v>
      </c>
      <c r="B77" s="4">
        <v>100</v>
      </c>
      <c r="C77" s="4">
        <v>21420</v>
      </c>
      <c r="D77" s="4">
        <v>-21320</v>
      </c>
      <c r="E77" s="4">
        <v>-1289654230</v>
      </c>
      <c r="F77" s="4">
        <f t="shared" si="7"/>
        <v>-8913413704</v>
      </c>
      <c r="K77" s="24">
        <f t="shared" si="8"/>
        <v>0</v>
      </c>
      <c r="L77" s="4">
        <v>53</v>
      </c>
      <c r="M77" s="4">
        <v>128</v>
      </c>
      <c r="N77" s="4">
        <v>10</v>
      </c>
      <c r="O77" s="4">
        <v>25</v>
      </c>
      <c r="P77" s="4">
        <v>41300</v>
      </c>
      <c r="Q77" s="4">
        <v>113700</v>
      </c>
      <c r="R77" s="5">
        <v>1.7000000000000001E-3</v>
      </c>
      <c r="S77" s="4">
        <v>186500</v>
      </c>
      <c r="T77" s="4">
        <f t="shared" si="9"/>
        <v>135770</v>
      </c>
      <c r="U77" s="4">
        <f t="shared" si="10"/>
        <v>38000</v>
      </c>
      <c r="V77" s="5">
        <v>1.8000000000000002E-2</v>
      </c>
    </row>
    <row r="78" spans="1:22" x14ac:dyDescent="0.2">
      <c r="A78" s="16" t="s">
        <v>206</v>
      </c>
      <c r="B78" s="4">
        <v>0</v>
      </c>
      <c r="C78" s="4">
        <v>62700</v>
      </c>
      <c r="D78" s="4">
        <v>-62700</v>
      </c>
      <c r="E78" s="4">
        <v>-3808955419</v>
      </c>
      <c r="F78" s="4">
        <f t="shared" si="7"/>
        <v>-7623759474</v>
      </c>
      <c r="K78" s="24">
        <f t="shared" si="8"/>
        <v>0</v>
      </c>
      <c r="L78" s="4">
        <v>81</v>
      </c>
      <c r="M78" s="4">
        <v>97</v>
      </c>
      <c r="N78" s="4">
        <v>21</v>
      </c>
      <c r="O78" s="4">
        <v>31</v>
      </c>
      <c r="P78" s="4">
        <v>133300</v>
      </c>
      <c r="Q78" s="4">
        <v>165000</v>
      </c>
      <c r="R78" s="5">
        <v>0</v>
      </c>
      <c r="S78" s="4">
        <v>324400</v>
      </c>
      <c r="T78" s="4">
        <f t="shared" si="9"/>
        <v>106540</v>
      </c>
      <c r="U78" s="4">
        <f t="shared" si="10"/>
        <v>38000</v>
      </c>
      <c r="V78" s="5">
        <v>1.47E-2</v>
      </c>
    </row>
    <row r="79" spans="1:22" x14ac:dyDescent="0.2">
      <c r="A79" s="16" t="s">
        <v>205</v>
      </c>
      <c r="B79" s="4">
        <v>5000</v>
      </c>
      <c r="C79" s="4">
        <v>1500</v>
      </c>
      <c r="D79" s="4">
        <v>3500</v>
      </c>
      <c r="E79" s="4">
        <v>212878693</v>
      </c>
      <c r="F79" s="4">
        <f t="shared" si="7"/>
        <v>-3814804055</v>
      </c>
      <c r="K79" s="24">
        <f t="shared" si="8"/>
        <v>0</v>
      </c>
      <c r="L79" s="4">
        <v>47</v>
      </c>
      <c r="M79" s="4">
        <v>67</v>
      </c>
      <c r="N79" s="4">
        <v>6</v>
      </c>
      <c r="O79" s="4">
        <v>8</v>
      </c>
      <c r="P79" s="4">
        <v>50100</v>
      </c>
      <c r="Q79" s="4">
        <v>48000</v>
      </c>
      <c r="R79" s="5">
        <v>-3.2000000000000002E-3</v>
      </c>
      <c r="S79" s="4">
        <v>106300</v>
      </c>
      <c r="T79" s="4">
        <f t="shared" si="9"/>
        <v>99110</v>
      </c>
      <c r="U79" s="4">
        <f t="shared" si="10"/>
        <v>15900</v>
      </c>
      <c r="V79" s="5">
        <v>2.2700000000000001E-2</v>
      </c>
    </row>
    <row r="80" spans="1:22" x14ac:dyDescent="0.2">
      <c r="A80" s="16" t="s">
        <v>204</v>
      </c>
      <c r="B80" s="4">
        <v>5100</v>
      </c>
      <c r="C80" s="4">
        <v>68000</v>
      </c>
      <c r="D80" s="4">
        <v>-62900</v>
      </c>
      <c r="E80" s="4">
        <v>-3776926338</v>
      </c>
      <c r="F80" s="4">
        <f t="shared" ref="F80:F90" si="11">E80+F81</f>
        <v>-4027682748</v>
      </c>
      <c r="K80" s="24">
        <f t="shared" ref="K80:K90" si="12">K81+J80</f>
        <v>0</v>
      </c>
      <c r="L80" s="4">
        <v>140</v>
      </c>
      <c r="M80" s="4">
        <v>86</v>
      </c>
      <c r="N80" s="4">
        <v>32</v>
      </c>
      <c r="O80" s="4">
        <v>8</v>
      </c>
      <c r="P80" s="4">
        <v>203900</v>
      </c>
      <c r="Q80" s="4">
        <v>50500</v>
      </c>
      <c r="R80" s="5">
        <v>3.5699999999999996E-2</v>
      </c>
      <c r="S80" s="4">
        <v>270400</v>
      </c>
      <c r="T80" s="4">
        <f t="shared" ref="T80:T96" si="13">AVERAGE(S81:S90)</f>
        <v>78100</v>
      </c>
      <c r="U80" s="4">
        <f t="shared" ref="U80:U90" si="14">MIN(S81:S85)</f>
        <v>14500</v>
      </c>
      <c r="V80" s="5">
        <v>6.4600000000000005E-2</v>
      </c>
    </row>
    <row r="81" spans="1:22" x14ac:dyDescent="0.2">
      <c r="A81" s="16" t="s">
        <v>203</v>
      </c>
      <c r="B81" s="4">
        <v>3300</v>
      </c>
      <c r="C81" s="4">
        <v>32300</v>
      </c>
      <c r="D81" s="4">
        <v>-29000</v>
      </c>
      <c r="E81" s="4">
        <v>-1682167518</v>
      </c>
      <c r="F81" s="4">
        <f t="shared" si="11"/>
        <v>-250756410</v>
      </c>
      <c r="K81" s="24">
        <f t="shared" si="12"/>
        <v>0</v>
      </c>
      <c r="L81" s="4">
        <v>128</v>
      </c>
      <c r="M81" s="4">
        <v>163</v>
      </c>
      <c r="N81" s="4">
        <v>34</v>
      </c>
      <c r="O81" s="4">
        <v>36</v>
      </c>
      <c r="P81" s="4">
        <v>260400</v>
      </c>
      <c r="Q81" s="4">
        <v>175000</v>
      </c>
      <c r="R81" s="5">
        <v>5.5599999999999997E-2</v>
      </c>
      <c r="S81" s="4">
        <v>477800</v>
      </c>
      <c r="T81" s="4">
        <f t="shared" si="13"/>
        <v>39216.199999999997</v>
      </c>
      <c r="U81" s="4">
        <f t="shared" si="14"/>
        <v>14500</v>
      </c>
      <c r="V81" s="5">
        <v>4.9299999999999997E-2</v>
      </c>
    </row>
    <row r="82" spans="1:22" x14ac:dyDescent="0.2">
      <c r="A82" s="16" t="s">
        <v>200</v>
      </c>
      <c r="B82" s="4">
        <v>0</v>
      </c>
      <c r="C82" s="4">
        <v>200</v>
      </c>
      <c r="D82" s="4">
        <v>-200</v>
      </c>
      <c r="E82" s="4">
        <v>-11130842</v>
      </c>
      <c r="F82" s="4">
        <f t="shared" si="11"/>
        <v>1431411108</v>
      </c>
      <c r="K82" s="24">
        <f t="shared" si="12"/>
        <v>0</v>
      </c>
      <c r="L82" s="4">
        <v>14</v>
      </c>
      <c r="M82" s="4">
        <v>23</v>
      </c>
      <c r="N82" s="4">
        <v>5</v>
      </c>
      <c r="O82" s="4">
        <v>2</v>
      </c>
      <c r="P82" s="4">
        <v>21400</v>
      </c>
      <c r="Q82" s="4">
        <v>12700</v>
      </c>
      <c r="R82" s="5">
        <v>0</v>
      </c>
      <c r="S82" s="4">
        <v>38000</v>
      </c>
      <c r="T82" s="4">
        <f t="shared" si="13"/>
        <v>37857.9</v>
      </c>
      <c r="U82" s="4">
        <f t="shared" si="14"/>
        <v>14500</v>
      </c>
      <c r="V82" s="5">
        <v>1.44E-2</v>
      </c>
    </row>
    <row r="83" spans="1:22" x14ac:dyDescent="0.2">
      <c r="A83" s="16" t="s">
        <v>199</v>
      </c>
      <c r="B83" s="4">
        <v>100</v>
      </c>
      <c r="C83" s="4">
        <v>400</v>
      </c>
      <c r="D83" s="4">
        <v>-300</v>
      </c>
      <c r="E83" s="4">
        <v>-16650700</v>
      </c>
      <c r="F83" s="4">
        <f t="shared" si="11"/>
        <v>1442541950</v>
      </c>
      <c r="K83" s="24">
        <f t="shared" si="12"/>
        <v>0</v>
      </c>
      <c r="L83" s="4">
        <v>43</v>
      </c>
      <c r="M83" s="4">
        <v>37</v>
      </c>
      <c r="N83" s="4">
        <v>3</v>
      </c>
      <c r="O83" s="4">
        <v>4</v>
      </c>
      <c r="P83" s="4">
        <v>30300</v>
      </c>
      <c r="Q83" s="4">
        <v>23200</v>
      </c>
      <c r="R83" s="5">
        <v>1.6399999999999998E-2</v>
      </c>
      <c r="S83" s="4">
        <v>68600</v>
      </c>
      <c r="T83" s="4">
        <f t="shared" si="13"/>
        <v>44619.7</v>
      </c>
      <c r="U83" s="4">
        <f t="shared" si="14"/>
        <v>14500</v>
      </c>
      <c r="V83" s="5">
        <v>1.9799999999999998E-2</v>
      </c>
    </row>
    <row r="84" spans="1:22" x14ac:dyDescent="0.2">
      <c r="A84" s="16" t="s">
        <v>193</v>
      </c>
      <c r="B84" s="4">
        <v>100</v>
      </c>
      <c r="C84" s="4">
        <v>500</v>
      </c>
      <c r="D84" s="4">
        <v>-400</v>
      </c>
      <c r="E84" s="4">
        <v>-22004277</v>
      </c>
      <c r="F84" s="4">
        <f t="shared" si="11"/>
        <v>1459192650</v>
      </c>
      <c r="K84" s="24">
        <f t="shared" si="12"/>
        <v>0</v>
      </c>
      <c r="L84" s="4">
        <v>7</v>
      </c>
      <c r="M84" s="4">
        <v>20</v>
      </c>
      <c r="N84" s="4">
        <v>0</v>
      </c>
      <c r="O84" s="4">
        <v>0</v>
      </c>
      <c r="P84" s="4">
        <v>2000</v>
      </c>
      <c r="Q84" s="4">
        <v>9800</v>
      </c>
      <c r="R84" s="5">
        <v>-1.8E-3</v>
      </c>
      <c r="S84" s="4">
        <v>15900</v>
      </c>
      <c r="T84" s="4">
        <f t="shared" si="13"/>
        <v>48873.2</v>
      </c>
      <c r="U84" s="4">
        <f t="shared" si="14"/>
        <v>14500</v>
      </c>
      <c r="V84" s="5">
        <v>5.5000000000000005E-3</v>
      </c>
    </row>
    <row r="85" spans="1:22" x14ac:dyDescent="0.2">
      <c r="A85" s="16" t="s">
        <v>192</v>
      </c>
      <c r="B85" s="4">
        <v>800</v>
      </c>
      <c r="C85" s="4">
        <v>310</v>
      </c>
      <c r="D85" s="4">
        <v>490</v>
      </c>
      <c r="E85" s="4">
        <v>26941552</v>
      </c>
      <c r="F85" s="4">
        <f t="shared" si="11"/>
        <v>1481196927</v>
      </c>
      <c r="K85" s="24">
        <f t="shared" si="12"/>
        <v>0</v>
      </c>
      <c r="L85" s="4">
        <v>7</v>
      </c>
      <c r="M85" s="4">
        <v>25</v>
      </c>
      <c r="N85" s="4">
        <v>0</v>
      </c>
      <c r="O85" s="4">
        <v>1</v>
      </c>
      <c r="P85" s="4">
        <v>3100</v>
      </c>
      <c r="Q85" s="4">
        <v>10100</v>
      </c>
      <c r="R85" s="5">
        <v>0</v>
      </c>
      <c r="S85" s="4">
        <v>14500</v>
      </c>
      <c r="T85" s="4">
        <f t="shared" si="13"/>
        <v>55414.400000000001</v>
      </c>
      <c r="U85" s="4">
        <f t="shared" si="14"/>
        <v>20900</v>
      </c>
      <c r="V85" s="5">
        <v>9.1000000000000004E-3</v>
      </c>
    </row>
    <row r="86" spans="1:22" x14ac:dyDescent="0.2">
      <c r="A86" s="16" t="s">
        <v>191</v>
      </c>
      <c r="B86" s="4">
        <v>0</v>
      </c>
      <c r="C86" s="4">
        <v>5100</v>
      </c>
      <c r="D86" s="4">
        <v>-5100</v>
      </c>
      <c r="E86" s="4">
        <v>-281005120</v>
      </c>
      <c r="F86" s="4">
        <f t="shared" si="11"/>
        <v>1454255375</v>
      </c>
      <c r="K86" s="24">
        <f t="shared" si="12"/>
        <v>0</v>
      </c>
      <c r="L86" s="4">
        <v>13</v>
      </c>
      <c r="M86" s="4">
        <v>23</v>
      </c>
      <c r="N86" s="4">
        <v>1</v>
      </c>
      <c r="O86" s="4">
        <v>1</v>
      </c>
      <c r="P86" s="4">
        <v>7600</v>
      </c>
      <c r="Q86" s="4">
        <v>12100</v>
      </c>
      <c r="R86" s="5">
        <v>-5.4000000000000003E-3</v>
      </c>
      <c r="S86" s="4">
        <v>20900</v>
      </c>
      <c r="T86" s="4">
        <f t="shared" si="13"/>
        <v>60253.9</v>
      </c>
      <c r="U86" s="4">
        <f t="shared" si="14"/>
        <v>20900</v>
      </c>
      <c r="V86" s="5">
        <v>9.9499999999999991E-2</v>
      </c>
    </row>
    <row r="87" spans="1:22" x14ac:dyDescent="0.2">
      <c r="A87" s="16" t="s">
        <v>190</v>
      </c>
      <c r="B87" s="4">
        <v>300</v>
      </c>
      <c r="C87" s="4">
        <v>100</v>
      </c>
      <c r="D87" s="4">
        <v>200</v>
      </c>
      <c r="E87" s="4">
        <v>11031483</v>
      </c>
      <c r="F87" s="4">
        <f t="shared" si="11"/>
        <v>1735260495</v>
      </c>
      <c r="K87" s="24">
        <f t="shared" si="12"/>
        <v>0</v>
      </c>
      <c r="L87" s="4">
        <v>15</v>
      </c>
      <c r="M87" s="4">
        <v>14</v>
      </c>
      <c r="N87" s="4">
        <v>0</v>
      </c>
      <c r="O87" s="4">
        <v>2</v>
      </c>
      <c r="P87" s="4">
        <v>6500</v>
      </c>
      <c r="Q87" s="4">
        <v>12700</v>
      </c>
      <c r="R87" s="5">
        <v>-1.8E-3</v>
      </c>
      <c r="S87" s="4">
        <v>20900</v>
      </c>
      <c r="T87" s="4">
        <f t="shared" si="13"/>
        <v>71117.899999999994</v>
      </c>
      <c r="U87" s="4">
        <f t="shared" si="14"/>
        <v>24417</v>
      </c>
      <c r="V87" s="5">
        <v>7.3000000000000001E-3</v>
      </c>
    </row>
    <row r="88" spans="1:22" x14ac:dyDescent="0.2">
      <c r="A88" s="16" t="s">
        <v>189</v>
      </c>
      <c r="B88" s="4">
        <v>0</v>
      </c>
      <c r="C88" s="4">
        <v>0</v>
      </c>
      <c r="D88" s="4">
        <v>0</v>
      </c>
      <c r="E88" s="4">
        <v>0</v>
      </c>
      <c r="F88" s="4">
        <f t="shared" si="11"/>
        <v>1724229012</v>
      </c>
      <c r="K88" s="24">
        <f t="shared" si="12"/>
        <v>0</v>
      </c>
      <c r="L88" s="4">
        <v>25</v>
      </c>
      <c r="M88" s="4">
        <v>26</v>
      </c>
      <c r="N88" s="4">
        <v>0</v>
      </c>
      <c r="O88" s="4">
        <v>2</v>
      </c>
      <c r="P88" s="4">
        <v>8500</v>
      </c>
      <c r="Q88" s="4">
        <v>20900</v>
      </c>
      <c r="R88" s="5">
        <v>3.7000000000000002E-3</v>
      </c>
      <c r="S88" s="4">
        <v>32100</v>
      </c>
      <c r="T88" s="4">
        <f t="shared" si="13"/>
        <v>73949.3</v>
      </c>
      <c r="U88" s="4">
        <f t="shared" si="14"/>
        <v>24417</v>
      </c>
      <c r="V88" s="5">
        <v>1.44E-2</v>
      </c>
    </row>
    <row r="89" spans="1:22" x14ac:dyDescent="0.2">
      <c r="A89" s="16" t="s">
        <v>188</v>
      </c>
      <c r="B89" s="4">
        <v>0</v>
      </c>
      <c r="C89" s="4">
        <v>700</v>
      </c>
      <c r="D89" s="4">
        <v>-700</v>
      </c>
      <c r="E89" s="4">
        <v>-38541344</v>
      </c>
      <c r="F89" s="4">
        <f t="shared" si="11"/>
        <v>1724229012</v>
      </c>
      <c r="K89" s="24">
        <f t="shared" si="12"/>
        <v>0</v>
      </c>
      <c r="L89" s="4">
        <v>25</v>
      </c>
      <c r="M89" s="4">
        <v>25</v>
      </c>
      <c r="N89" s="4">
        <v>2</v>
      </c>
      <c r="O89" s="4">
        <v>0</v>
      </c>
      <c r="P89" s="4">
        <v>17600</v>
      </c>
      <c r="Q89" s="4">
        <v>7400</v>
      </c>
      <c r="R89" s="5">
        <v>9.1999999999999998E-3</v>
      </c>
      <c r="S89" s="4">
        <v>32000</v>
      </c>
      <c r="T89" s="4">
        <f t="shared" si="13"/>
        <v>91452.7</v>
      </c>
      <c r="U89" s="4">
        <f t="shared" si="14"/>
        <v>24417</v>
      </c>
      <c r="V89" s="5">
        <v>1.4499999999999999E-2</v>
      </c>
    </row>
    <row r="90" spans="1:22" x14ac:dyDescent="0.2">
      <c r="A90" s="16" t="s">
        <v>187</v>
      </c>
      <c r="B90" s="4">
        <v>100</v>
      </c>
      <c r="C90" s="4">
        <v>0</v>
      </c>
      <c r="D90" s="4">
        <v>100</v>
      </c>
      <c r="E90" s="4">
        <v>5443300</v>
      </c>
      <c r="F90" s="4">
        <f t="shared" si="11"/>
        <v>1762770356</v>
      </c>
      <c r="K90" s="24">
        <f t="shared" si="12"/>
        <v>0</v>
      </c>
      <c r="L90" s="4">
        <v>17</v>
      </c>
      <c r="M90" s="4">
        <v>25</v>
      </c>
      <c r="N90" s="4">
        <v>1</v>
      </c>
      <c r="O90" s="4">
        <v>5</v>
      </c>
      <c r="P90" s="4">
        <v>6900</v>
      </c>
      <c r="Q90" s="4">
        <v>47100</v>
      </c>
      <c r="R90" s="5">
        <v>0</v>
      </c>
      <c r="S90" s="4">
        <v>60300</v>
      </c>
      <c r="T90" s="4">
        <f t="shared" si="13"/>
        <v>93786.5</v>
      </c>
      <c r="U90" s="4">
        <f t="shared" si="14"/>
        <v>24417</v>
      </c>
      <c r="V90" s="5">
        <v>0.10529999999999999</v>
      </c>
    </row>
    <row r="91" spans="1:22" x14ac:dyDescent="0.2">
      <c r="A91" s="16" t="s">
        <v>186</v>
      </c>
      <c r="B91" s="4">
        <v>1000</v>
      </c>
      <c r="C91" s="4">
        <v>50200</v>
      </c>
      <c r="D91" s="4">
        <v>-49200</v>
      </c>
      <c r="E91" s="4">
        <v>-2714817085</v>
      </c>
      <c r="F91" s="4">
        <f t="shared" ref="F91:F102" si="15">E91+F92</f>
        <v>1757327056</v>
      </c>
      <c r="K91" s="24">
        <f t="shared" ref="K91:K102" si="16">K92+J91</f>
        <v>0</v>
      </c>
      <c r="L91" s="4">
        <v>37</v>
      </c>
      <c r="M91" s="4">
        <v>38</v>
      </c>
      <c r="N91" s="4">
        <v>1</v>
      </c>
      <c r="O91" s="4">
        <v>10</v>
      </c>
      <c r="P91" s="4">
        <v>16100</v>
      </c>
      <c r="Q91" s="4">
        <v>54000</v>
      </c>
      <c r="R91" s="5">
        <v>-9.0000000000000011E-3</v>
      </c>
      <c r="S91" s="4">
        <v>88962</v>
      </c>
      <c r="T91" s="4">
        <f t="shared" si="13"/>
        <v>89412.9</v>
      </c>
      <c r="U91" s="4">
        <f t="shared" ref="U91:U102" si="17">MIN(S92:S96)</f>
        <v>24417</v>
      </c>
      <c r="V91" s="5">
        <v>1.9799999999999998E-2</v>
      </c>
    </row>
    <row r="92" spans="1:22" x14ac:dyDescent="0.2">
      <c r="A92" s="16" t="s">
        <v>185</v>
      </c>
      <c r="B92" s="4">
        <v>700</v>
      </c>
      <c r="C92" s="4">
        <v>0</v>
      </c>
      <c r="D92" s="4">
        <v>700</v>
      </c>
      <c r="E92" s="4">
        <v>38362593</v>
      </c>
      <c r="F92" s="4">
        <f t="shared" si="15"/>
        <v>4472144141</v>
      </c>
      <c r="K92" s="24">
        <f t="shared" si="16"/>
        <v>0</v>
      </c>
      <c r="L92" s="4">
        <v>16</v>
      </c>
      <c r="M92" s="4">
        <v>18</v>
      </c>
      <c r="N92" s="4">
        <v>0</v>
      </c>
      <c r="O92" s="4">
        <v>0</v>
      </c>
      <c r="P92" s="4">
        <v>4400</v>
      </c>
      <c r="Q92" s="4">
        <v>10900</v>
      </c>
      <c r="R92" s="5">
        <v>7.3000000000000001E-3</v>
      </c>
      <c r="S92" s="4">
        <v>24417</v>
      </c>
      <c r="T92" s="4">
        <f t="shared" si="13"/>
        <v>89505.9</v>
      </c>
      <c r="U92" s="4">
        <f t="shared" si="17"/>
        <v>58435</v>
      </c>
      <c r="V92" s="5">
        <v>2.1700000000000001E-2</v>
      </c>
    </row>
    <row r="93" spans="1:22" x14ac:dyDescent="0.2">
      <c r="A93" s="16" t="s">
        <v>184</v>
      </c>
      <c r="B93" s="4">
        <v>2200</v>
      </c>
      <c r="C93" s="4">
        <v>50000</v>
      </c>
      <c r="D93" s="4">
        <v>-47800</v>
      </c>
      <c r="E93" s="4">
        <v>-2633544860</v>
      </c>
      <c r="F93" s="4">
        <f t="shared" si="15"/>
        <v>4433781548</v>
      </c>
      <c r="K93" s="24">
        <f t="shared" si="16"/>
        <v>0</v>
      </c>
      <c r="L93" s="4">
        <v>53</v>
      </c>
      <c r="M93" s="4">
        <v>68</v>
      </c>
      <c r="N93" s="4">
        <v>3</v>
      </c>
      <c r="O93" s="4">
        <v>19</v>
      </c>
      <c r="P93" s="4">
        <v>32600</v>
      </c>
      <c r="Q93" s="4">
        <v>92600</v>
      </c>
      <c r="R93" s="5">
        <v>-1.9599999999999999E-2</v>
      </c>
      <c r="S93" s="4">
        <v>136218</v>
      </c>
      <c r="T93" s="4">
        <f t="shared" si="13"/>
        <v>84315.666666666672</v>
      </c>
      <c r="U93" s="4">
        <f t="shared" si="17"/>
        <v>58435</v>
      </c>
      <c r="V93" s="5">
        <v>1.8000000000000002E-2</v>
      </c>
    </row>
    <row r="94" spans="1:22" x14ac:dyDescent="0.2">
      <c r="A94" s="16" t="s">
        <v>183</v>
      </c>
      <c r="B94" s="4">
        <v>1200</v>
      </c>
      <c r="C94" s="4">
        <v>0</v>
      </c>
      <c r="D94" s="4">
        <v>1200</v>
      </c>
      <c r="E94" s="4">
        <v>66921031</v>
      </c>
      <c r="F94" s="4">
        <f t="shared" si="15"/>
        <v>7067326408</v>
      </c>
      <c r="K94" s="24">
        <f t="shared" si="16"/>
        <v>0</v>
      </c>
      <c r="L94" s="4">
        <v>43</v>
      </c>
      <c r="M94" s="4">
        <v>45</v>
      </c>
      <c r="N94" s="4">
        <v>2</v>
      </c>
      <c r="O94" s="4">
        <v>7</v>
      </c>
      <c r="P94" s="4">
        <v>15400</v>
      </c>
      <c r="Q94" s="4">
        <v>36800</v>
      </c>
      <c r="R94" s="5">
        <v>-1.06E-2</v>
      </c>
      <c r="S94" s="4">
        <v>58435</v>
      </c>
      <c r="T94" s="4">
        <f t="shared" si="13"/>
        <v>87550.75</v>
      </c>
      <c r="U94" s="4">
        <f t="shared" si="17"/>
        <v>60414</v>
      </c>
      <c r="V94" s="5">
        <v>2.3099999999999999E-2</v>
      </c>
    </row>
    <row r="95" spans="1:22" x14ac:dyDescent="0.2">
      <c r="A95" s="16" t="s">
        <v>182</v>
      </c>
      <c r="B95" s="4">
        <v>30300</v>
      </c>
      <c r="C95" s="4">
        <v>100</v>
      </c>
      <c r="D95" s="4">
        <v>30200</v>
      </c>
      <c r="E95" s="4">
        <v>1705151870</v>
      </c>
      <c r="F95" s="4">
        <f t="shared" si="15"/>
        <v>7000405377</v>
      </c>
      <c r="K95" s="24">
        <f t="shared" si="16"/>
        <v>0</v>
      </c>
      <c r="L95" s="4">
        <v>38</v>
      </c>
      <c r="M95" s="4">
        <v>37</v>
      </c>
      <c r="N95" s="4">
        <v>1</v>
      </c>
      <c r="O95" s="4">
        <v>4</v>
      </c>
      <c r="P95" s="4">
        <v>23000</v>
      </c>
      <c r="Q95" s="4">
        <v>34000</v>
      </c>
      <c r="R95" s="5">
        <v>1.8E-3</v>
      </c>
      <c r="S95" s="4">
        <v>79912</v>
      </c>
      <c r="T95" s="4">
        <f t="shared" si="13"/>
        <v>88642</v>
      </c>
      <c r="U95" s="4">
        <f t="shared" si="17"/>
        <v>60414</v>
      </c>
      <c r="V95" s="5">
        <v>1.24E-2</v>
      </c>
    </row>
    <row r="96" spans="1:22" x14ac:dyDescent="0.2">
      <c r="A96" s="16" t="s">
        <v>177</v>
      </c>
      <c r="B96" s="4">
        <v>4600</v>
      </c>
      <c r="C96" s="4">
        <v>200</v>
      </c>
      <c r="D96" s="4">
        <v>4400</v>
      </c>
      <c r="E96" s="4">
        <v>250453603</v>
      </c>
      <c r="F96" s="4">
        <f t="shared" si="15"/>
        <v>5295253507</v>
      </c>
      <c r="K96" s="24">
        <f t="shared" si="16"/>
        <v>0</v>
      </c>
      <c r="L96" s="4">
        <v>44</v>
      </c>
      <c r="M96" s="4">
        <v>44</v>
      </c>
      <c r="N96" s="4">
        <v>3</v>
      </c>
      <c r="O96" s="4">
        <v>8</v>
      </c>
      <c r="P96" s="4">
        <v>27300</v>
      </c>
      <c r="Q96" s="4">
        <v>34500</v>
      </c>
      <c r="R96" s="5">
        <v>-1.0500000000000001E-2</v>
      </c>
      <c r="S96" s="4">
        <v>69295</v>
      </c>
      <c r="T96" s="4">
        <f t="shared" si="13"/>
        <v>91866.5</v>
      </c>
      <c r="U96" s="4">
        <f t="shared" si="17"/>
        <v>45226</v>
      </c>
      <c r="V96" s="5">
        <v>3.7699999999999997E-2</v>
      </c>
    </row>
    <row r="97" spans="1:22" x14ac:dyDescent="0.2">
      <c r="A97" s="16" t="s">
        <v>175</v>
      </c>
      <c r="B97" s="4">
        <v>68600</v>
      </c>
      <c r="C97" s="4">
        <v>200</v>
      </c>
      <c r="D97" s="4">
        <v>68400</v>
      </c>
      <c r="E97" s="4">
        <v>3895517434</v>
      </c>
      <c r="F97" s="4">
        <f t="shared" si="15"/>
        <v>5044799904</v>
      </c>
      <c r="K97" s="24">
        <f t="shared" si="16"/>
        <v>0</v>
      </c>
      <c r="L97" s="4">
        <v>44</v>
      </c>
      <c r="M97" s="4">
        <v>61</v>
      </c>
      <c r="N97" s="4">
        <v>6</v>
      </c>
      <c r="O97" s="4">
        <v>15</v>
      </c>
      <c r="P97" s="4">
        <v>33600</v>
      </c>
      <c r="Q97" s="4">
        <v>86300</v>
      </c>
      <c r="R97" s="5">
        <v>-1.04E-2</v>
      </c>
      <c r="S97" s="4">
        <v>129540</v>
      </c>
      <c r="T97" s="4">
        <f t="shared" ref="T97:T102" si="18">AVERAGE(S98:S107)</f>
        <v>84331.8</v>
      </c>
      <c r="U97" s="4">
        <f t="shared" si="17"/>
        <v>25347</v>
      </c>
      <c r="V97" s="5">
        <v>2.0899999999999998E-2</v>
      </c>
    </row>
    <row r="98" spans="1:22" x14ac:dyDescent="0.2">
      <c r="A98" s="16" t="s">
        <v>174</v>
      </c>
      <c r="B98" s="4">
        <v>0</v>
      </c>
      <c r="C98" s="4">
        <v>300</v>
      </c>
      <c r="D98" s="4">
        <v>-300</v>
      </c>
      <c r="E98" s="4">
        <v>-17234603</v>
      </c>
      <c r="F98" s="4">
        <f t="shared" si="15"/>
        <v>1149282470</v>
      </c>
      <c r="K98" s="24">
        <f t="shared" si="16"/>
        <v>0</v>
      </c>
      <c r="L98" s="4">
        <v>29</v>
      </c>
      <c r="M98" s="4">
        <v>39</v>
      </c>
      <c r="N98" s="4">
        <v>4</v>
      </c>
      <c r="O98" s="4">
        <v>3</v>
      </c>
      <c r="P98" s="4">
        <v>20400</v>
      </c>
      <c r="Q98" s="4">
        <v>33900</v>
      </c>
      <c r="R98" s="5">
        <v>3.4999999999999996E-3</v>
      </c>
      <c r="S98" s="4">
        <v>60414</v>
      </c>
      <c r="T98" s="4">
        <f t="shared" si="18"/>
        <v>90311.25</v>
      </c>
      <c r="U98" s="4">
        <f t="shared" si="17"/>
        <v>25347</v>
      </c>
      <c r="V98" s="5">
        <v>1.7299999999999999E-2</v>
      </c>
    </row>
    <row r="99" spans="1:22" x14ac:dyDescent="0.2">
      <c r="A99" s="16" t="s">
        <v>164</v>
      </c>
      <c r="B99" s="4">
        <v>24500</v>
      </c>
      <c r="C99" s="4">
        <v>4300</v>
      </c>
      <c r="D99" s="4">
        <v>20200</v>
      </c>
      <c r="E99" s="4">
        <v>1144341239</v>
      </c>
      <c r="F99" s="4">
        <f t="shared" si="15"/>
        <v>1166517073</v>
      </c>
      <c r="K99" s="24">
        <f t="shared" si="16"/>
        <v>0</v>
      </c>
      <c r="L99" s="4">
        <v>117</v>
      </c>
      <c r="M99" s="4">
        <v>86</v>
      </c>
      <c r="N99" s="4">
        <v>18</v>
      </c>
      <c r="O99" s="4">
        <v>15</v>
      </c>
      <c r="P99" s="4">
        <v>95200</v>
      </c>
      <c r="Q99" s="4">
        <v>92500</v>
      </c>
      <c r="R99" s="5">
        <v>3.9900000000000005E-2</v>
      </c>
      <c r="S99" s="4">
        <v>207034</v>
      </c>
      <c r="T99" s="4">
        <f t="shared" si="18"/>
        <v>51403.666666666664</v>
      </c>
      <c r="U99" s="4">
        <f t="shared" si="17"/>
        <v>25347</v>
      </c>
      <c r="V99" s="5">
        <v>5.1799999999999999E-2</v>
      </c>
    </row>
    <row r="100" spans="1:22" x14ac:dyDescent="0.2">
      <c r="A100" s="16" t="s">
        <v>156</v>
      </c>
      <c r="B100" s="4">
        <v>800</v>
      </c>
      <c r="C100" s="4">
        <v>1100</v>
      </c>
      <c r="D100" s="4">
        <v>-300</v>
      </c>
      <c r="E100" s="4">
        <v>-16539341</v>
      </c>
      <c r="F100" s="4">
        <f t="shared" si="15"/>
        <v>22175834</v>
      </c>
      <c r="K100" s="24">
        <f t="shared" si="16"/>
        <v>0</v>
      </c>
      <c r="L100" s="4">
        <v>59</v>
      </c>
      <c r="M100" s="4">
        <v>37</v>
      </c>
      <c r="N100" s="4">
        <v>5</v>
      </c>
      <c r="O100" s="4">
        <v>6</v>
      </c>
      <c r="P100" s="4">
        <v>38000</v>
      </c>
      <c r="Q100" s="4">
        <v>30200</v>
      </c>
      <c r="R100" s="5">
        <v>0</v>
      </c>
      <c r="S100" s="4">
        <v>83638</v>
      </c>
      <c r="T100" s="4">
        <f t="shared" si="18"/>
        <v>35286.5</v>
      </c>
      <c r="U100" s="4">
        <f t="shared" si="17"/>
        <v>25347</v>
      </c>
      <c r="V100" s="5">
        <v>1.8000000000000002E-2</v>
      </c>
    </row>
    <row r="101" spans="1:22" x14ac:dyDescent="0.2">
      <c r="A101" s="16" t="s">
        <v>155</v>
      </c>
      <c r="B101" s="4">
        <v>0</v>
      </c>
      <c r="C101" s="4">
        <v>300</v>
      </c>
      <c r="D101" s="4">
        <v>-300</v>
      </c>
      <c r="E101" s="4">
        <v>-16448714</v>
      </c>
      <c r="F101" s="4">
        <f t="shared" si="15"/>
        <v>38715175</v>
      </c>
      <c r="K101" s="24">
        <f t="shared" si="16"/>
        <v>0</v>
      </c>
      <c r="L101" s="4">
        <v>24</v>
      </c>
      <c r="M101" s="4">
        <v>23</v>
      </c>
      <c r="N101" s="4">
        <v>3</v>
      </c>
      <c r="O101" s="4">
        <v>5</v>
      </c>
      <c r="P101" s="4">
        <v>17400</v>
      </c>
      <c r="Q101" s="4">
        <v>26000</v>
      </c>
      <c r="R101" s="5">
        <v>0</v>
      </c>
      <c r="S101" s="4">
        <v>45226</v>
      </c>
      <c r="T101" s="4">
        <f t="shared" si="18"/>
        <v>25347</v>
      </c>
      <c r="U101" s="4">
        <f t="shared" si="17"/>
        <v>25347</v>
      </c>
      <c r="V101" s="5">
        <v>0.10460000000000001</v>
      </c>
    </row>
    <row r="102" spans="1:22" x14ac:dyDescent="0.2">
      <c r="A102" s="16" t="s">
        <v>154</v>
      </c>
      <c r="B102" s="4">
        <v>1000</v>
      </c>
      <c r="C102" s="4">
        <v>0</v>
      </c>
      <c r="D102" s="4">
        <v>1000</v>
      </c>
      <c r="E102" s="4">
        <v>55163889</v>
      </c>
      <c r="F102" s="4">
        <f t="shared" si="15"/>
        <v>55163889</v>
      </c>
      <c r="K102" s="24">
        <f t="shared" si="16"/>
        <v>0</v>
      </c>
      <c r="L102" s="4">
        <v>17</v>
      </c>
      <c r="M102" s="4">
        <v>21</v>
      </c>
      <c r="N102" s="4">
        <v>0</v>
      </c>
      <c r="O102" s="4">
        <v>1</v>
      </c>
      <c r="P102" s="4">
        <v>6700</v>
      </c>
      <c r="Q102" s="4">
        <v>12100</v>
      </c>
      <c r="R102" s="5">
        <v>3.7000000000000002E-3</v>
      </c>
      <c r="S102" s="4">
        <v>25347</v>
      </c>
      <c r="T102" s="4" t="e">
        <f t="shared" si="18"/>
        <v>#DIV/0!</v>
      </c>
      <c r="U102" s="4">
        <f t="shared" si="17"/>
        <v>0</v>
      </c>
      <c r="V102" s="5">
        <v>1.44E-2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B627-146B-BE48-9932-4A6ECEEB7991}">
  <sheetPr codeName="Sheet76"/>
  <dimension ref="A1:V258"/>
  <sheetViews>
    <sheetView topLeftCell="B1" zoomScale="88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3" customWidth="true" width="15.33203125"/>
    <col min="4" max="4" customWidth="true" width="14.6640625"/>
    <col min="5" max="5" customWidth="true" width="16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451">
        <v>344</v>
      </c>
      <c r="B3" t="n" s="3452">
        <v>16500.0</v>
      </c>
      <c r="C3" t="n" s="3453">
        <v>67900.0</v>
      </c>
      <c r="D3" t="n" s="3454">
        <v>-51400.0</v>
      </c>
      <c r="E3" t="n" s="3455">
        <v>-3.73144E9</v>
      </c>
      <c r="G3" t="n" s="3441">
        <v>24200.0</v>
      </c>
      <c r="H3" t="n" s="3442">
        <v>900.0</v>
      </c>
      <c r="I3" t="n" s="3443">
        <v>23300.0</v>
      </c>
      <c r="J3" t="n" s="3444">
        <v>1.68841E9</v>
      </c>
      <c r="L3" t="n" s="3445">
        <v>165.0</v>
      </c>
      <c r="M3" t="n" s="3446">
        <v>313.0</v>
      </c>
      <c r="N3" t="n" s="3447">
        <v>15.0</v>
      </c>
      <c r="O3" t="n" s="3448">
        <v>26.0</v>
      </c>
      <c r="P3" t="n" s="3449">
        <v>94000.0</v>
      </c>
      <c r="Q3" t="n" s="3450">
        <v>167700.0</v>
      </c>
      <c r="R3" t="n" s="3439">
        <v>-0.011000000000000001</v>
      </c>
      <c r="S3" t="n" s="3438">
        <v>261700.0</v>
      </c>
      <c r="V3" t="n" s="3440">
        <v>0.0178</v>
      </c>
    </row>
    <row r="4">
      <c r="A4" t="s" s="1379">
        <v>343</v>
      </c>
      <c r="B4" t="n" s="1380">
        <v>100400.0</v>
      </c>
      <c r="C4" t="n" s="1381">
        <v>271400.0</v>
      </c>
      <c r="D4" t="n" s="1382">
        <v>-171000.0</v>
      </c>
      <c r="E4" t="n" s="1383">
        <v>-1.239608E10</v>
      </c>
      <c r="G4" t="n" s="1369">
        <v>0.0</v>
      </c>
      <c r="H4" t="n" s="1370">
        <v>0.0</v>
      </c>
      <c r="I4" t="n" s="1371">
        <v>0.0</v>
      </c>
      <c r="J4" t="n" s="1372">
        <v>8.3035E8</v>
      </c>
      <c r="L4" t="n" s="1373">
        <v>709.0</v>
      </c>
      <c r="M4" t="n" s="1374">
        <v>951.0</v>
      </c>
      <c r="N4" t="n" s="1375">
        <v>66.0</v>
      </c>
      <c r="O4" t="n" s="1376">
        <v>24.0</v>
      </c>
      <c r="P4" t="n" s="1377">
        <v>423700.0</v>
      </c>
      <c r="Q4" t="n" s="1378">
        <v>388200.0</v>
      </c>
      <c r="R4" t="n" s="1367">
        <v>0.0311</v>
      </c>
      <c r="S4" t="n" s="1366">
        <v>813800.0</v>
      </c>
      <c r="V4" t="n" s="1368">
        <v>0.0381</v>
      </c>
    </row>
    <row r="5" spans="1:22" x14ac:dyDescent="0.2">
      <c r="A5" s="16" t="s">
        <v>342</v>
      </c>
      <c r="B5" s="4">
        <v>113100</v>
      </c>
      <c r="C5" s="4">
        <v>177300</v>
      </c>
      <c r="D5" s="4">
        <v>-64200</v>
      </c>
      <c r="E5" s="4">
        <v>-4616610000</v>
      </c>
      <c r="F5" s="4">
        <f t="shared" ref="F5:F46" si="0">E5+F6</f>
        <v>158394175729</v>
      </c>
      <c r="G5" s="4">
        <v>0</v>
      </c>
      <c r="H5" s="4">
        <v>0</v>
      </c>
      <c r="I5" s="4">
        <v>0</v>
      </c>
      <c r="J5" s="4">
        <v>1357000000</v>
      </c>
      <c r="K5" s="24">
        <f t="shared" ref="K5:K46" si="1">K6+J5</f>
        <v>-4420818000</v>
      </c>
      <c r="L5" s="4">
        <v>804</v>
      </c>
      <c r="M5" s="4">
        <v>772</v>
      </c>
      <c r="N5" s="4">
        <v>62</v>
      </c>
      <c r="O5" s="4">
        <v>51</v>
      </c>
      <c r="P5" s="4">
        <v>423100</v>
      </c>
      <c r="Q5" s="4">
        <v>441700</v>
      </c>
      <c r="R5" s="5">
        <v>8.6E-3</v>
      </c>
      <c r="S5" s="4">
        <v>867700</v>
      </c>
      <c r="T5" s="4">
        <f t="shared" ref="T5:T73" si="2">AVERAGE(S6:S15)</f>
        <v>419380</v>
      </c>
      <c r="U5" s="4">
        <f t="shared" ref="U5:U46" si="3">MIN(S6:S10)</f>
        <v>277000</v>
      </c>
      <c r="V5" s="5">
        <v>4.0099999999999997E-2</v>
      </c>
    </row>
    <row r="6" spans="1:22" x14ac:dyDescent="0.2">
      <c r="A6" s="16" t="s">
        <v>341</v>
      </c>
      <c r="B6" s="4">
        <v>152700</v>
      </c>
      <c r="C6" s="4">
        <v>143000</v>
      </c>
      <c r="D6" s="4">
        <v>9700</v>
      </c>
      <c r="E6" s="4">
        <v>696670000</v>
      </c>
      <c r="F6" s="4">
        <f t="shared" si="0"/>
        <v>163010785729</v>
      </c>
      <c r="G6" s="4">
        <v>20000</v>
      </c>
      <c r="H6" s="4">
        <v>600</v>
      </c>
      <c r="I6" s="4">
        <v>19400</v>
      </c>
      <c r="J6" s="4">
        <v>1357000000</v>
      </c>
      <c r="K6" s="24">
        <f t="shared" si="1"/>
        <v>-5777818000</v>
      </c>
      <c r="L6" s="4">
        <v>288</v>
      </c>
      <c r="M6" s="4">
        <v>537</v>
      </c>
      <c r="N6" s="4">
        <v>17</v>
      </c>
      <c r="O6" s="4">
        <v>21</v>
      </c>
      <c r="P6" s="4">
        <v>148500</v>
      </c>
      <c r="Q6" s="4">
        <v>213800</v>
      </c>
      <c r="R6" s="5">
        <v>1.89E-2</v>
      </c>
      <c r="S6" s="4">
        <v>370400</v>
      </c>
      <c r="T6" s="4">
        <f t="shared" si="2"/>
        <v>406150</v>
      </c>
      <c r="U6" s="4">
        <f t="shared" si="3"/>
        <v>186100</v>
      </c>
      <c r="V6" s="5">
        <v>2.2700000000000001E-2</v>
      </c>
    </row>
    <row r="7" spans="1:22" x14ac:dyDescent="0.2">
      <c r="A7" s="16" t="s">
        <v>340</v>
      </c>
      <c r="B7" s="4">
        <v>35800</v>
      </c>
      <c r="C7" s="4">
        <v>66000</v>
      </c>
      <c r="D7" s="4">
        <v>-30200</v>
      </c>
      <c r="E7" s="4">
        <v>-2143310000</v>
      </c>
      <c r="F7" s="4">
        <f t="shared" si="0"/>
        <v>162314115729</v>
      </c>
      <c r="G7" s="4">
        <v>10000</v>
      </c>
      <c r="H7" s="4">
        <v>0</v>
      </c>
      <c r="I7" s="4">
        <v>10000</v>
      </c>
      <c r="J7" s="4">
        <v>710000000</v>
      </c>
      <c r="K7" s="24">
        <f t="shared" si="1"/>
        <v>-7134818000</v>
      </c>
      <c r="L7" s="4">
        <v>216</v>
      </c>
      <c r="M7" s="4">
        <v>314</v>
      </c>
      <c r="N7" s="4">
        <v>19</v>
      </c>
      <c r="O7" s="4">
        <v>13</v>
      </c>
      <c r="P7" s="4">
        <v>110100</v>
      </c>
      <c r="Q7" s="4">
        <v>164900</v>
      </c>
      <c r="R7" s="5">
        <v>-1.3000000000000001E-2</v>
      </c>
      <c r="S7" s="4">
        <v>293900</v>
      </c>
      <c r="T7" s="4">
        <f t="shared" si="2"/>
        <v>401200</v>
      </c>
      <c r="U7" s="4">
        <f t="shared" si="3"/>
        <v>186100</v>
      </c>
      <c r="V7" s="5">
        <v>3.3700000000000001E-2</v>
      </c>
    </row>
    <row r="8" spans="1:22" x14ac:dyDescent="0.2">
      <c r="A8" s="16" t="s">
        <v>339</v>
      </c>
      <c r="B8" s="4">
        <v>29900</v>
      </c>
      <c r="C8" s="4">
        <v>13000</v>
      </c>
      <c r="D8" s="4">
        <v>16900</v>
      </c>
      <c r="E8" s="4">
        <v>1210760000</v>
      </c>
      <c r="F8" s="4">
        <f t="shared" si="0"/>
        <v>164457425729</v>
      </c>
      <c r="G8" s="4">
        <v>0</v>
      </c>
      <c r="H8" s="4">
        <v>0</v>
      </c>
      <c r="I8" s="4">
        <v>0</v>
      </c>
      <c r="J8" s="4">
        <v>-107230000</v>
      </c>
      <c r="K8" s="24">
        <f t="shared" si="1"/>
        <v>-7844818000</v>
      </c>
      <c r="L8" s="4">
        <v>278</v>
      </c>
      <c r="M8" s="4">
        <v>488</v>
      </c>
      <c r="N8" s="4">
        <v>23</v>
      </c>
      <c r="O8" s="4">
        <v>21</v>
      </c>
      <c r="P8" s="4">
        <v>153400</v>
      </c>
      <c r="Q8" s="4">
        <v>211000</v>
      </c>
      <c r="R8" s="5">
        <v>-0.02</v>
      </c>
      <c r="S8" s="4">
        <v>369300</v>
      </c>
      <c r="T8" s="4">
        <f t="shared" si="2"/>
        <v>392110</v>
      </c>
      <c r="U8" s="4">
        <f t="shared" si="3"/>
        <v>186100</v>
      </c>
      <c r="V8" s="5">
        <v>4.99E-2</v>
      </c>
    </row>
    <row r="9" spans="1:22" x14ac:dyDescent="0.2">
      <c r="A9" s="16" t="s">
        <v>338</v>
      </c>
      <c r="B9" s="4">
        <v>109382</v>
      </c>
      <c r="C9" s="4">
        <v>287200</v>
      </c>
      <c r="D9" s="4">
        <v>-177818</v>
      </c>
      <c r="E9" s="4">
        <v>-12684990000</v>
      </c>
      <c r="F9" s="4">
        <f t="shared" si="0"/>
        <v>163246665729</v>
      </c>
      <c r="G9" s="4">
        <v>0</v>
      </c>
      <c r="H9" s="4">
        <v>0</v>
      </c>
      <c r="I9" s="4">
        <v>0</v>
      </c>
      <c r="J9" s="4">
        <v>6970000</v>
      </c>
      <c r="K9" s="24">
        <f t="shared" si="1"/>
        <v>-7737588000</v>
      </c>
      <c r="L9" s="4">
        <v>983</v>
      </c>
      <c r="M9" s="4">
        <v>844</v>
      </c>
      <c r="N9" s="4">
        <v>67</v>
      </c>
      <c r="O9" s="4">
        <v>37</v>
      </c>
      <c r="P9" s="4">
        <v>510300</v>
      </c>
      <c r="Q9" s="4">
        <v>399000</v>
      </c>
      <c r="R9" s="5">
        <v>2.7400000000000001E-2</v>
      </c>
      <c r="S9" s="4">
        <v>911000</v>
      </c>
      <c r="T9" s="4">
        <f t="shared" si="2"/>
        <v>359750</v>
      </c>
      <c r="U9" s="4">
        <f t="shared" si="3"/>
        <v>186100</v>
      </c>
      <c r="V9" s="5">
        <v>4.2800000000000005E-2</v>
      </c>
    </row>
    <row r="10" spans="1:22" x14ac:dyDescent="0.2">
      <c r="A10" s="16" t="s">
        <v>337</v>
      </c>
      <c r="B10" s="4">
        <v>120500</v>
      </c>
      <c r="C10" s="4">
        <v>35800</v>
      </c>
      <c r="D10" s="4">
        <v>84700</v>
      </c>
      <c r="E10" s="4">
        <v>5878640000</v>
      </c>
      <c r="F10" s="4">
        <f t="shared" si="0"/>
        <v>175931655729</v>
      </c>
      <c r="G10" s="4">
        <v>0</v>
      </c>
      <c r="H10" s="4">
        <v>0</v>
      </c>
      <c r="I10" s="4">
        <v>0</v>
      </c>
      <c r="J10" s="4">
        <v>-69490000</v>
      </c>
      <c r="K10" s="24">
        <f t="shared" si="1"/>
        <v>-7744558000</v>
      </c>
      <c r="L10" s="4">
        <v>205</v>
      </c>
      <c r="M10" s="4">
        <v>449</v>
      </c>
      <c r="N10" s="4">
        <v>7</v>
      </c>
      <c r="O10" s="4">
        <v>27</v>
      </c>
      <c r="P10" s="4">
        <v>64200</v>
      </c>
      <c r="Q10" s="4">
        <v>211600</v>
      </c>
      <c r="R10" s="5">
        <v>-8.6E-3</v>
      </c>
      <c r="S10" s="4">
        <v>277000</v>
      </c>
      <c r="T10" s="4">
        <f t="shared" si="2"/>
        <v>376070</v>
      </c>
      <c r="U10" s="4">
        <f t="shared" si="3"/>
        <v>186100</v>
      </c>
      <c r="V10" s="5">
        <v>2.41E-2</v>
      </c>
    </row>
    <row r="11" spans="1:22" x14ac:dyDescent="0.2">
      <c r="A11" s="16" t="s">
        <v>336</v>
      </c>
      <c r="B11" s="4">
        <v>4800</v>
      </c>
      <c r="C11" s="4">
        <v>29900</v>
      </c>
      <c r="D11" s="4">
        <v>-25100</v>
      </c>
      <c r="E11" s="4">
        <v>-1737250000</v>
      </c>
      <c r="F11" s="4">
        <f t="shared" si="0"/>
        <v>170053015729</v>
      </c>
      <c r="G11" s="4">
        <v>0</v>
      </c>
      <c r="H11" s="4">
        <v>0</v>
      </c>
      <c r="I11" s="4">
        <v>0</v>
      </c>
      <c r="J11" s="4">
        <v>-48660000</v>
      </c>
      <c r="K11" s="24">
        <f t="shared" si="1"/>
        <v>-7675068000</v>
      </c>
      <c r="L11" s="4">
        <v>129</v>
      </c>
      <c r="M11" s="4">
        <v>289</v>
      </c>
      <c r="N11" s="4">
        <v>11</v>
      </c>
      <c r="O11" s="4">
        <v>7</v>
      </c>
      <c r="P11" s="4">
        <v>69100</v>
      </c>
      <c r="Q11" s="4">
        <v>105700</v>
      </c>
      <c r="R11" s="5">
        <v>1.0200000000000001E-2</v>
      </c>
      <c r="S11" s="4">
        <v>186100</v>
      </c>
      <c r="T11" s="4">
        <f t="shared" si="2"/>
        <v>410750</v>
      </c>
      <c r="U11" s="4">
        <f t="shared" si="3"/>
        <v>238100</v>
      </c>
      <c r="V11" s="5">
        <v>1.72E-2</v>
      </c>
    </row>
    <row r="12" spans="1:22" x14ac:dyDescent="0.2">
      <c r="A12" s="16" t="s">
        <v>335</v>
      </c>
      <c r="B12" s="4">
        <v>27600</v>
      </c>
      <c r="C12" s="4">
        <v>41800</v>
      </c>
      <c r="D12" s="4">
        <v>-14200</v>
      </c>
      <c r="E12" s="4">
        <v>-997650000</v>
      </c>
      <c r="F12" s="4">
        <f t="shared" si="0"/>
        <v>171790265729</v>
      </c>
      <c r="G12" s="4">
        <v>0</v>
      </c>
      <c r="H12" s="4">
        <v>0</v>
      </c>
      <c r="I12" s="4">
        <v>0</v>
      </c>
      <c r="J12" s="4">
        <v>-178740000</v>
      </c>
      <c r="K12" s="24">
        <f t="shared" si="1"/>
        <v>-7626408000</v>
      </c>
      <c r="L12" s="4">
        <v>418</v>
      </c>
      <c r="M12" s="4">
        <v>881</v>
      </c>
      <c r="N12" s="4">
        <v>13</v>
      </c>
      <c r="O12" s="4">
        <v>46</v>
      </c>
      <c r="P12" s="4">
        <v>133100</v>
      </c>
      <c r="Q12" s="4">
        <v>379200</v>
      </c>
      <c r="R12" s="5">
        <v>-2.3E-2</v>
      </c>
      <c r="S12" s="4">
        <v>537600</v>
      </c>
      <c r="T12" s="4">
        <f t="shared" si="2"/>
        <v>397310</v>
      </c>
      <c r="U12" s="4">
        <f t="shared" si="3"/>
        <v>238100</v>
      </c>
      <c r="V12" s="5">
        <v>3.2300000000000002E-2</v>
      </c>
    </row>
    <row r="13" spans="1:22" x14ac:dyDescent="0.2">
      <c r="A13" s="16" t="s">
        <v>333</v>
      </c>
      <c r="B13" s="4">
        <v>64500</v>
      </c>
      <c r="C13" s="4">
        <v>160200</v>
      </c>
      <c r="D13" s="4">
        <v>-95700</v>
      </c>
      <c r="E13" s="4">
        <v>-6789820000</v>
      </c>
      <c r="F13" s="4">
        <f t="shared" si="0"/>
        <v>172787915729</v>
      </c>
      <c r="G13" s="4">
        <v>0</v>
      </c>
      <c r="H13" s="4">
        <v>0</v>
      </c>
      <c r="I13" s="4">
        <v>0</v>
      </c>
      <c r="J13" s="4">
        <v>64490000</v>
      </c>
      <c r="K13" s="24">
        <f t="shared" si="1"/>
        <v>-7447668000</v>
      </c>
      <c r="L13" s="4">
        <v>286</v>
      </c>
      <c r="M13" s="4">
        <v>462</v>
      </c>
      <c r="N13" s="4">
        <v>22</v>
      </c>
      <c r="O13" s="4">
        <v>42</v>
      </c>
      <c r="P13" s="4">
        <v>164800</v>
      </c>
      <c r="Q13" s="4">
        <v>285100</v>
      </c>
      <c r="R13" s="5">
        <v>-1.4000000000000002E-3</v>
      </c>
      <c r="S13" s="4">
        <v>488500</v>
      </c>
      <c r="T13" s="4">
        <f t="shared" si="2"/>
        <v>493230</v>
      </c>
      <c r="U13" s="4">
        <f t="shared" si="3"/>
        <v>238100</v>
      </c>
      <c r="V13" s="5">
        <v>2.2400000000000003E-2</v>
      </c>
    </row>
    <row r="14" spans="1:22" x14ac:dyDescent="0.2">
      <c r="A14" s="16" t="s">
        <v>332</v>
      </c>
      <c r="B14" s="4">
        <v>33700</v>
      </c>
      <c r="C14" s="4">
        <v>32607</v>
      </c>
      <c r="D14" s="4">
        <v>1093</v>
      </c>
      <c r="E14" s="4">
        <v>81010000</v>
      </c>
      <c r="F14" s="4">
        <f t="shared" si="0"/>
        <v>179577735729</v>
      </c>
      <c r="G14" s="4">
        <v>0</v>
      </c>
      <c r="H14" s="4">
        <v>0</v>
      </c>
      <c r="I14" s="4">
        <v>0</v>
      </c>
      <c r="J14" s="4">
        <v>64490000</v>
      </c>
      <c r="K14" s="24">
        <f t="shared" si="1"/>
        <v>-7512158000</v>
      </c>
      <c r="L14" s="4">
        <v>228</v>
      </c>
      <c r="M14" s="4">
        <v>252</v>
      </c>
      <c r="N14" s="4">
        <v>22</v>
      </c>
      <c r="O14" s="4">
        <v>25</v>
      </c>
      <c r="P14" s="4">
        <v>168900</v>
      </c>
      <c r="Q14" s="4">
        <v>151600</v>
      </c>
      <c r="R14" s="5">
        <v>1.1399999999999999E-2</v>
      </c>
      <c r="S14" s="4">
        <v>331200</v>
      </c>
      <c r="T14" s="4">
        <f t="shared" si="2"/>
        <v>482890</v>
      </c>
      <c r="U14" s="4">
        <f t="shared" si="3"/>
        <v>238100</v>
      </c>
      <c r="V14" s="5">
        <v>1.3999999999999999E-2</v>
      </c>
    </row>
    <row r="15" spans="1:22" x14ac:dyDescent="0.2">
      <c r="A15" s="16" t="s">
        <v>331</v>
      </c>
      <c r="B15" s="4">
        <v>63600</v>
      </c>
      <c r="C15" s="4">
        <v>27600</v>
      </c>
      <c r="D15" s="4">
        <v>36000</v>
      </c>
      <c r="E15" s="4">
        <v>2574170000</v>
      </c>
      <c r="F15" s="4">
        <f t="shared" si="0"/>
        <v>179496725729</v>
      </c>
      <c r="G15" s="4">
        <v>0</v>
      </c>
      <c r="H15" s="4">
        <v>0</v>
      </c>
      <c r="I15" s="4">
        <v>0</v>
      </c>
      <c r="J15" s="4">
        <v>-50070000</v>
      </c>
      <c r="K15" s="24">
        <f t="shared" si="1"/>
        <v>-7576648000</v>
      </c>
      <c r="L15" s="4">
        <v>387</v>
      </c>
      <c r="M15" s="4">
        <v>319</v>
      </c>
      <c r="N15" s="4">
        <v>34</v>
      </c>
      <c r="O15" s="4">
        <v>26</v>
      </c>
      <c r="P15" s="4">
        <v>239900</v>
      </c>
      <c r="Q15" s="4">
        <v>168700</v>
      </c>
      <c r="R15" s="5">
        <v>0</v>
      </c>
      <c r="S15" s="4">
        <v>428800</v>
      </c>
      <c r="T15" s="4">
        <f t="shared" si="2"/>
        <v>467640</v>
      </c>
      <c r="U15" s="4">
        <f t="shared" si="3"/>
        <v>238100</v>
      </c>
      <c r="V15" s="5">
        <v>2.6499999999999999E-2</v>
      </c>
    </row>
    <row r="16" spans="1:22" x14ac:dyDescent="0.2">
      <c r="A16" s="16" t="s">
        <v>330</v>
      </c>
      <c r="B16" s="4">
        <v>47900</v>
      </c>
      <c r="C16" s="4">
        <v>12300</v>
      </c>
      <c r="D16" s="4">
        <v>35600</v>
      </c>
      <c r="E16" s="4">
        <v>2487240000</v>
      </c>
      <c r="F16" s="4">
        <f t="shared" si="0"/>
        <v>176922555729</v>
      </c>
      <c r="G16" s="4">
        <v>0</v>
      </c>
      <c r="H16" s="4">
        <v>0</v>
      </c>
      <c r="I16" s="4">
        <v>0</v>
      </c>
      <c r="J16" s="4">
        <v>166620000</v>
      </c>
      <c r="K16" s="24">
        <f t="shared" si="1"/>
        <v>-7526578000</v>
      </c>
      <c r="L16" s="4">
        <v>203</v>
      </c>
      <c r="M16" s="4">
        <v>181</v>
      </c>
      <c r="N16" s="4">
        <v>17</v>
      </c>
      <c r="O16" s="4">
        <v>14</v>
      </c>
      <c r="P16" s="4">
        <v>120900</v>
      </c>
      <c r="Q16" s="4">
        <v>92400</v>
      </c>
      <c r="R16" s="5">
        <v>8.6999999999999994E-3</v>
      </c>
      <c r="S16" s="4">
        <v>238100</v>
      </c>
      <c r="T16" s="4">
        <f t="shared" si="2"/>
        <v>464360</v>
      </c>
      <c r="U16" s="4">
        <f t="shared" si="3"/>
        <v>244400</v>
      </c>
      <c r="V16" s="5">
        <v>2.1299999999999999E-2</v>
      </c>
    </row>
    <row r="17" spans="1:22" x14ac:dyDescent="0.2">
      <c r="A17" s="16" t="s">
        <v>329</v>
      </c>
      <c r="B17" s="4">
        <v>23200</v>
      </c>
      <c r="C17" s="4">
        <v>8800</v>
      </c>
      <c r="D17" s="4">
        <v>14400</v>
      </c>
      <c r="E17" s="4">
        <v>1069590000</v>
      </c>
      <c r="F17" s="4">
        <f t="shared" si="0"/>
        <v>174435315729</v>
      </c>
      <c r="G17" s="4">
        <v>0</v>
      </c>
      <c r="H17" s="4">
        <v>0</v>
      </c>
      <c r="I17" s="4">
        <v>0</v>
      </c>
      <c r="J17" s="4">
        <v>153780000</v>
      </c>
      <c r="K17" s="24">
        <f t="shared" si="1"/>
        <v>-7693198000</v>
      </c>
      <c r="L17" s="4">
        <v>119</v>
      </c>
      <c r="M17" s="4">
        <v>267</v>
      </c>
      <c r="N17" s="4">
        <v>8</v>
      </c>
      <c r="O17" s="4">
        <v>28</v>
      </c>
      <c r="P17" s="4">
        <v>61200</v>
      </c>
      <c r="Q17" s="4">
        <v>160000</v>
      </c>
      <c r="R17" s="5">
        <v>1.5E-3</v>
      </c>
      <c r="S17" s="4">
        <v>244400</v>
      </c>
      <c r="T17" s="4">
        <f t="shared" si="2"/>
        <v>486720</v>
      </c>
      <c r="U17" s="4">
        <f t="shared" si="3"/>
        <v>278400</v>
      </c>
      <c r="V17" s="5">
        <v>3.1200000000000002E-2</v>
      </c>
    </row>
    <row r="18" spans="1:22" x14ac:dyDescent="0.2">
      <c r="A18" s="16" t="s">
        <v>328</v>
      </c>
      <c r="B18" s="4">
        <v>35500</v>
      </c>
      <c r="C18" s="4">
        <v>45800</v>
      </c>
      <c r="D18" s="4">
        <v>-10300</v>
      </c>
      <c r="E18" s="4">
        <v>-705350000</v>
      </c>
      <c r="F18" s="4">
        <f t="shared" si="0"/>
        <v>173365725729</v>
      </c>
      <c r="G18" s="4">
        <v>0</v>
      </c>
      <c r="H18" s="4">
        <v>0</v>
      </c>
      <c r="I18" s="4">
        <v>0</v>
      </c>
      <c r="J18" s="4">
        <v>-21530000</v>
      </c>
      <c r="K18" s="24">
        <f t="shared" si="1"/>
        <v>-7846978000</v>
      </c>
      <c r="L18" s="4">
        <v>135</v>
      </c>
      <c r="M18" s="4">
        <v>406</v>
      </c>
      <c r="N18" s="4">
        <v>3</v>
      </c>
      <c r="O18" s="4">
        <v>20</v>
      </c>
      <c r="P18" s="4">
        <v>46800</v>
      </c>
      <c r="Q18" s="4">
        <v>178200</v>
      </c>
      <c r="R18" s="5">
        <v>-1.29E-2</v>
      </c>
      <c r="S18" s="4">
        <v>278400</v>
      </c>
      <c r="T18" s="4">
        <f t="shared" si="2"/>
        <v>509020</v>
      </c>
      <c r="U18" s="4">
        <f t="shared" si="3"/>
        <v>403200</v>
      </c>
      <c r="V18" s="5">
        <v>2.5399999999999999E-2</v>
      </c>
    </row>
    <row r="19" spans="1:22" x14ac:dyDescent="0.2">
      <c r="A19" s="16" t="s">
        <v>327</v>
      </c>
      <c r="B19" s="4">
        <v>175100</v>
      </c>
      <c r="C19" s="4">
        <v>216700</v>
      </c>
      <c r="D19" s="4">
        <v>-41600</v>
      </c>
      <c r="E19" s="4">
        <v>-2962980000</v>
      </c>
      <c r="F19" s="4">
        <f t="shared" si="0"/>
        <v>174071075729</v>
      </c>
      <c r="G19" s="4">
        <v>0</v>
      </c>
      <c r="H19" s="4">
        <v>0</v>
      </c>
      <c r="I19" s="4">
        <v>0</v>
      </c>
      <c r="J19" s="4">
        <v>-20800000</v>
      </c>
      <c r="K19" s="24">
        <f t="shared" si="1"/>
        <v>-7825448000</v>
      </c>
      <c r="L19" s="4">
        <v>342</v>
      </c>
      <c r="M19" s="4">
        <v>385</v>
      </c>
      <c r="N19" s="4">
        <v>41</v>
      </c>
      <c r="O19" s="4">
        <v>25</v>
      </c>
      <c r="P19" s="4">
        <v>233200</v>
      </c>
      <c r="Q19" s="4">
        <v>201900</v>
      </c>
      <c r="R19" s="5">
        <v>-7.0999999999999995E-3</v>
      </c>
      <c r="S19" s="4">
        <v>587400</v>
      </c>
      <c r="T19" s="4">
        <f t="shared" si="2"/>
        <v>529420</v>
      </c>
      <c r="U19" s="4">
        <f t="shared" si="3"/>
        <v>227800</v>
      </c>
      <c r="V19" s="5">
        <v>4.5400000000000003E-2</v>
      </c>
    </row>
    <row r="20" spans="1:22" x14ac:dyDescent="0.2">
      <c r="A20" s="16" t="s">
        <v>326</v>
      </c>
      <c r="B20" s="4">
        <v>15000</v>
      </c>
      <c r="C20" s="4">
        <v>13300</v>
      </c>
      <c r="D20" s="4">
        <v>1700</v>
      </c>
      <c r="E20" s="4">
        <v>108600000</v>
      </c>
      <c r="F20" s="4">
        <f t="shared" si="0"/>
        <v>177034055729</v>
      </c>
      <c r="G20" s="4">
        <v>0</v>
      </c>
      <c r="H20" s="4">
        <v>0</v>
      </c>
      <c r="I20" s="4">
        <v>0</v>
      </c>
      <c r="J20" s="4">
        <v>-20800000</v>
      </c>
      <c r="K20" s="24">
        <f t="shared" si="1"/>
        <v>-7804648000</v>
      </c>
      <c r="L20" s="4">
        <v>283</v>
      </c>
      <c r="M20" s="4">
        <v>446</v>
      </c>
      <c r="N20" s="4">
        <v>20</v>
      </c>
      <c r="O20" s="4">
        <v>35</v>
      </c>
      <c r="P20" s="4">
        <v>162300</v>
      </c>
      <c r="Q20" s="4">
        <v>262600</v>
      </c>
      <c r="R20" s="5">
        <v>8.6E-3</v>
      </c>
      <c r="S20" s="4">
        <v>440200</v>
      </c>
      <c r="T20" s="4">
        <f t="shared" si="2"/>
        <v>517300</v>
      </c>
      <c r="U20" s="4">
        <f t="shared" si="3"/>
        <v>227800</v>
      </c>
      <c r="V20" s="5">
        <v>2.8199999999999999E-2</v>
      </c>
    </row>
    <row r="21" spans="1:22" x14ac:dyDescent="0.2">
      <c r="A21" s="16" t="s">
        <v>325</v>
      </c>
      <c r="B21" s="4">
        <v>130600</v>
      </c>
      <c r="C21" s="4">
        <v>96300</v>
      </c>
      <c r="D21" s="4">
        <v>34300</v>
      </c>
      <c r="E21" s="4">
        <v>2417330000</v>
      </c>
      <c r="F21" s="4">
        <f t="shared" si="0"/>
        <v>176925455729</v>
      </c>
      <c r="G21" s="4">
        <v>0</v>
      </c>
      <c r="H21" s="4">
        <v>0</v>
      </c>
      <c r="I21" s="4">
        <v>0</v>
      </c>
      <c r="J21" s="4">
        <v>-435890000</v>
      </c>
      <c r="K21" s="24">
        <f t="shared" si="1"/>
        <v>-7783848000</v>
      </c>
      <c r="L21" s="4">
        <v>398</v>
      </c>
      <c r="M21" s="4">
        <v>366</v>
      </c>
      <c r="N21" s="4">
        <v>37</v>
      </c>
      <c r="O21" s="4">
        <v>41</v>
      </c>
      <c r="P21" s="4">
        <v>260000</v>
      </c>
      <c r="Q21" s="4">
        <v>268300</v>
      </c>
      <c r="R21" s="5">
        <v>1.89E-2</v>
      </c>
      <c r="S21" s="4">
        <v>532900</v>
      </c>
      <c r="T21" s="4">
        <f t="shared" si="2"/>
        <v>499670</v>
      </c>
      <c r="U21" s="4">
        <f t="shared" si="3"/>
        <v>205300</v>
      </c>
      <c r="V21" s="5">
        <v>4.7300000000000002E-2</v>
      </c>
    </row>
    <row r="22" spans="1:22" x14ac:dyDescent="0.2">
      <c r="A22" s="16" t="s">
        <v>324</v>
      </c>
      <c r="B22" s="4">
        <v>4800</v>
      </c>
      <c r="C22" s="4">
        <v>50300</v>
      </c>
      <c r="D22" s="4">
        <v>-45500</v>
      </c>
      <c r="E22" s="4">
        <v>-3142370000</v>
      </c>
      <c r="F22" s="4">
        <f t="shared" si="0"/>
        <v>174508125729</v>
      </c>
      <c r="G22" s="4">
        <v>0</v>
      </c>
      <c r="H22" s="4">
        <v>0</v>
      </c>
      <c r="I22" s="4">
        <v>0</v>
      </c>
      <c r="J22" s="4">
        <v>220930000</v>
      </c>
      <c r="K22" s="24">
        <f t="shared" si="1"/>
        <v>-7347958000</v>
      </c>
      <c r="L22" s="4">
        <v>195</v>
      </c>
      <c r="M22" s="4">
        <v>251</v>
      </c>
      <c r="N22" s="4">
        <v>24</v>
      </c>
      <c r="O22" s="4">
        <v>37</v>
      </c>
      <c r="P22" s="4">
        <v>212000</v>
      </c>
      <c r="Q22" s="4">
        <v>212000</v>
      </c>
      <c r="R22" s="5">
        <v>1.5E-3</v>
      </c>
      <c r="S22" s="4">
        <v>403200</v>
      </c>
      <c r="T22" s="4">
        <f t="shared" si="2"/>
        <v>507960</v>
      </c>
      <c r="U22" s="4">
        <f t="shared" si="3"/>
        <v>205300</v>
      </c>
      <c r="V22" s="5">
        <v>2.1400000000000002E-2</v>
      </c>
    </row>
    <row r="23" spans="1:22" x14ac:dyDescent="0.2">
      <c r="A23" s="16" t="s">
        <v>323</v>
      </c>
      <c r="B23" s="4">
        <v>66100</v>
      </c>
      <c r="C23" s="4">
        <v>15000</v>
      </c>
      <c r="D23" s="4">
        <v>51100</v>
      </c>
      <c r="E23" s="4">
        <v>3497072287</v>
      </c>
      <c r="F23" s="4">
        <f t="shared" si="0"/>
        <v>177650495729</v>
      </c>
      <c r="G23" s="4">
        <v>0</v>
      </c>
      <c r="H23" s="4">
        <v>0</v>
      </c>
      <c r="I23" s="4">
        <v>0</v>
      </c>
      <c r="J23" s="4">
        <v>-6044580000</v>
      </c>
      <c r="K23" s="24">
        <f t="shared" si="1"/>
        <v>-7568888000</v>
      </c>
      <c r="L23" s="4">
        <v>895</v>
      </c>
      <c r="M23" s="4">
        <v>790</v>
      </c>
      <c r="N23" s="4">
        <v>119</v>
      </c>
      <c r="O23" s="4">
        <v>101</v>
      </c>
      <c r="P23" s="4">
        <v>694000</v>
      </c>
      <c r="Q23" s="4">
        <v>617200</v>
      </c>
      <c r="R23" s="5">
        <v>6.6600000000000006E-2</v>
      </c>
      <c r="S23" s="4">
        <v>1447700</v>
      </c>
      <c r="T23" s="4">
        <f t="shared" si="2"/>
        <v>415610</v>
      </c>
      <c r="U23" s="4">
        <f t="shared" si="3"/>
        <v>205300</v>
      </c>
      <c r="V23" s="5">
        <v>5.9400000000000001E-2</v>
      </c>
    </row>
    <row r="24" spans="1:22" x14ac:dyDescent="0.2">
      <c r="A24" s="16" t="s">
        <v>322</v>
      </c>
      <c r="B24" s="4">
        <v>500</v>
      </c>
      <c r="C24" s="4">
        <v>130600</v>
      </c>
      <c r="D24" s="4">
        <v>-130100</v>
      </c>
      <c r="E24" s="4">
        <v>-8301050000</v>
      </c>
      <c r="F24" s="4">
        <f t="shared" si="0"/>
        <v>174153423442</v>
      </c>
      <c r="G24" s="4">
        <v>0</v>
      </c>
      <c r="H24" s="4">
        <v>0</v>
      </c>
      <c r="I24" s="4">
        <v>0</v>
      </c>
      <c r="J24" s="4">
        <v>-1257470000</v>
      </c>
      <c r="K24" s="24">
        <f t="shared" si="1"/>
        <v>-1524308000</v>
      </c>
      <c r="L24" s="4">
        <v>94</v>
      </c>
      <c r="M24" s="4">
        <v>342</v>
      </c>
      <c r="N24" s="4">
        <v>8</v>
      </c>
      <c r="O24" s="4">
        <v>15</v>
      </c>
      <c r="P24" s="4">
        <v>51300</v>
      </c>
      <c r="Q24" s="4">
        <v>161200</v>
      </c>
      <c r="R24" s="5">
        <v>4.6999999999999993E-3</v>
      </c>
      <c r="S24" s="4">
        <v>227800</v>
      </c>
      <c r="T24" s="4">
        <f t="shared" si="2"/>
        <v>490970</v>
      </c>
      <c r="U24" s="4">
        <f t="shared" si="3"/>
        <v>205300</v>
      </c>
      <c r="V24" s="5">
        <v>2.6200000000000001E-2</v>
      </c>
    </row>
    <row r="25" spans="1:22" x14ac:dyDescent="0.2">
      <c r="A25" s="16" t="s">
        <v>321</v>
      </c>
      <c r="B25" s="4">
        <v>59200</v>
      </c>
      <c r="C25" s="4">
        <v>4800</v>
      </c>
      <c r="D25" s="4">
        <v>54400</v>
      </c>
      <c r="E25" s="4">
        <v>3396730000</v>
      </c>
      <c r="F25" s="4">
        <f t="shared" si="0"/>
        <v>182454473442</v>
      </c>
      <c r="G25" s="4">
        <v>0</v>
      </c>
      <c r="H25" s="4">
        <v>0</v>
      </c>
      <c r="I25" s="4">
        <v>0</v>
      </c>
      <c r="J25" s="4">
        <v>-9789730000</v>
      </c>
      <c r="K25" s="24">
        <f t="shared" si="1"/>
        <v>-266838000</v>
      </c>
      <c r="L25" s="4">
        <v>201</v>
      </c>
      <c r="M25" s="4">
        <v>176</v>
      </c>
      <c r="N25" s="4">
        <v>8</v>
      </c>
      <c r="O25" s="4">
        <v>20</v>
      </c>
      <c r="P25" s="4">
        <v>103700</v>
      </c>
      <c r="Q25" s="4">
        <v>114500</v>
      </c>
      <c r="R25" s="5">
        <v>4.6999999999999993E-3</v>
      </c>
      <c r="S25" s="4">
        <v>276300</v>
      </c>
      <c r="T25" s="4">
        <f t="shared" si="2"/>
        <v>487000</v>
      </c>
      <c r="U25" s="4">
        <f t="shared" si="3"/>
        <v>205300</v>
      </c>
      <c r="V25" s="5">
        <v>3.0600000000000002E-2</v>
      </c>
    </row>
    <row r="26" spans="1:22" x14ac:dyDescent="0.2">
      <c r="A26" s="16" t="s">
        <v>320</v>
      </c>
      <c r="B26" s="4">
        <v>61600</v>
      </c>
      <c r="C26" s="4">
        <v>34300</v>
      </c>
      <c r="D26" s="4">
        <v>27300</v>
      </c>
      <c r="E26" s="4">
        <v>1726330000</v>
      </c>
      <c r="F26" s="4">
        <f t="shared" si="0"/>
        <v>179057743442</v>
      </c>
      <c r="G26" s="4">
        <v>0</v>
      </c>
      <c r="H26" s="4">
        <v>0</v>
      </c>
      <c r="I26" s="4">
        <v>0</v>
      </c>
      <c r="J26" s="4">
        <v>-7958770000</v>
      </c>
      <c r="K26" s="24">
        <f t="shared" si="1"/>
        <v>9522892000</v>
      </c>
      <c r="L26" s="4">
        <v>111</v>
      </c>
      <c r="M26" s="4">
        <v>142</v>
      </c>
      <c r="N26" s="4">
        <v>6</v>
      </c>
      <c r="O26" s="4">
        <v>11</v>
      </c>
      <c r="P26" s="4">
        <v>53500</v>
      </c>
      <c r="Q26" s="4">
        <v>91800</v>
      </c>
      <c r="R26" s="5">
        <v>-1.5600000000000001E-2</v>
      </c>
      <c r="S26" s="4">
        <v>205300</v>
      </c>
      <c r="T26" s="4">
        <f t="shared" si="2"/>
        <v>501640</v>
      </c>
      <c r="U26" s="4">
        <f t="shared" si="3"/>
        <v>319000</v>
      </c>
      <c r="V26" s="5">
        <v>1.7000000000000001E-2</v>
      </c>
    </row>
    <row r="27" spans="1:22" x14ac:dyDescent="0.2">
      <c r="A27" s="16" t="s">
        <v>319</v>
      </c>
      <c r="B27" s="4">
        <v>118700</v>
      </c>
      <c r="C27" s="4">
        <v>32300</v>
      </c>
      <c r="D27" s="4">
        <v>86400</v>
      </c>
      <c r="E27" s="4">
        <v>5522150000</v>
      </c>
      <c r="F27" s="4">
        <f t="shared" si="0"/>
        <v>177331413442</v>
      </c>
      <c r="G27" s="4">
        <v>0</v>
      </c>
      <c r="H27" s="4">
        <v>0</v>
      </c>
      <c r="I27" s="4">
        <v>0</v>
      </c>
      <c r="J27" s="4">
        <v>-19222400000</v>
      </c>
      <c r="K27" s="24">
        <f t="shared" si="1"/>
        <v>17481662000</v>
      </c>
      <c r="L27" s="4">
        <v>198</v>
      </c>
      <c r="M27" s="4">
        <v>231</v>
      </c>
      <c r="N27" s="4">
        <v>36</v>
      </c>
      <c r="O27" s="4">
        <v>26</v>
      </c>
      <c r="P27" s="4">
        <v>168300</v>
      </c>
      <c r="Q27" s="4">
        <v>160200</v>
      </c>
      <c r="R27" s="5">
        <v>9.3999999999999986E-3</v>
      </c>
      <c r="S27" s="4">
        <v>468000</v>
      </c>
      <c r="T27" s="4">
        <f t="shared" si="2"/>
        <v>488190</v>
      </c>
      <c r="U27" s="4">
        <f t="shared" si="3"/>
        <v>319000</v>
      </c>
      <c r="V27" s="5">
        <v>2.4399999999999998E-2</v>
      </c>
    </row>
    <row r="28" spans="1:22" x14ac:dyDescent="0.2">
      <c r="A28" s="16" t="s">
        <v>318</v>
      </c>
      <c r="B28" s="4">
        <v>201100</v>
      </c>
      <c r="C28" s="4">
        <v>59200</v>
      </c>
      <c r="D28" s="4">
        <v>141900</v>
      </c>
      <c r="E28" s="4">
        <v>9167260000</v>
      </c>
      <c r="F28" s="4">
        <f t="shared" si="0"/>
        <v>171809263442</v>
      </c>
      <c r="G28" s="4">
        <v>0</v>
      </c>
      <c r="H28" s="4">
        <v>0</v>
      </c>
      <c r="I28" s="4">
        <v>0</v>
      </c>
      <c r="J28" s="4">
        <v>-19222400000</v>
      </c>
      <c r="K28" s="24">
        <f t="shared" si="1"/>
        <v>36704062000</v>
      </c>
      <c r="L28" s="4">
        <v>187</v>
      </c>
      <c r="M28" s="4">
        <v>257</v>
      </c>
      <c r="N28" s="4">
        <v>21</v>
      </c>
      <c r="O28" s="4">
        <v>29</v>
      </c>
      <c r="P28" s="4">
        <v>126800</v>
      </c>
      <c r="Q28" s="4">
        <v>174200</v>
      </c>
      <c r="R28" s="5">
        <v>-2.9500000000000002E-2</v>
      </c>
      <c r="S28" s="4">
        <v>501400</v>
      </c>
      <c r="T28" s="4">
        <f t="shared" si="2"/>
        <v>483790</v>
      </c>
      <c r="U28" s="4">
        <f t="shared" si="3"/>
        <v>319000</v>
      </c>
      <c r="V28" s="5">
        <v>3.7599999999999995E-2</v>
      </c>
    </row>
    <row r="29" spans="1:22" x14ac:dyDescent="0.2">
      <c r="A29" s="16" t="s">
        <v>317</v>
      </c>
      <c r="B29" s="4">
        <v>623800</v>
      </c>
      <c r="C29" s="4">
        <v>61600</v>
      </c>
      <c r="D29" s="4">
        <v>562200</v>
      </c>
      <c r="E29" s="4">
        <v>36354310000</v>
      </c>
      <c r="F29" s="4">
        <f t="shared" si="0"/>
        <v>162642003442</v>
      </c>
      <c r="G29" s="4">
        <v>63600</v>
      </c>
      <c r="H29" s="4">
        <v>300000</v>
      </c>
      <c r="I29" s="4">
        <v>-236400</v>
      </c>
      <c r="J29" s="4">
        <v>-15248560000</v>
      </c>
      <c r="K29" s="24">
        <f t="shared" si="1"/>
        <v>55926462000</v>
      </c>
      <c r="L29" s="4">
        <v>459</v>
      </c>
      <c r="M29" s="4">
        <v>156</v>
      </c>
      <c r="N29" s="4">
        <v>33</v>
      </c>
      <c r="O29" s="4">
        <v>20</v>
      </c>
      <c r="P29" s="4">
        <v>258600</v>
      </c>
      <c r="Q29" s="4">
        <v>107700</v>
      </c>
      <c r="R29" s="5">
        <v>6.9400000000000003E-2</v>
      </c>
      <c r="S29" s="4">
        <v>791400</v>
      </c>
      <c r="T29" s="4">
        <f t="shared" si="2"/>
        <v>462070</v>
      </c>
      <c r="U29" s="4">
        <f t="shared" si="3"/>
        <v>319000</v>
      </c>
      <c r="V29" s="5">
        <v>7.400000000000001E-2</v>
      </c>
    </row>
    <row r="30" spans="1:22" x14ac:dyDescent="0.2">
      <c r="A30" s="16" t="s">
        <v>316</v>
      </c>
      <c r="B30" s="4">
        <v>120500</v>
      </c>
      <c r="C30" s="4">
        <v>117400</v>
      </c>
      <c r="D30" s="4">
        <v>3100</v>
      </c>
      <c r="E30" s="4">
        <v>248990000</v>
      </c>
      <c r="F30" s="4">
        <f t="shared" si="0"/>
        <v>126287693442</v>
      </c>
      <c r="G30" s="4">
        <v>136300</v>
      </c>
      <c r="H30" s="4">
        <v>0</v>
      </c>
      <c r="I30" s="4">
        <v>136300</v>
      </c>
      <c r="J30" s="4">
        <v>8273010000</v>
      </c>
      <c r="K30" s="24">
        <f t="shared" si="1"/>
        <v>71175022000</v>
      </c>
      <c r="L30" s="4">
        <v>338</v>
      </c>
      <c r="M30" s="4">
        <v>243</v>
      </c>
      <c r="N30" s="4">
        <v>11</v>
      </c>
      <c r="O30" s="4">
        <v>34</v>
      </c>
      <c r="P30" s="4">
        <v>119400</v>
      </c>
      <c r="Q30" s="4">
        <v>199300</v>
      </c>
      <c r="R30" s="5">
        <v>1.3100000000000001E-2</v>
      </c>
      <c r="S30" s="4">
        <v>319000</v>
      </c>
      <c r="T30" s="4">
        <f t="shared" si="2"/>
        <v>465710</v>
      </c>
      <c r="U30" s="4">
        <f t="shared" si="3"/>
        <v>236600</v>
      </c>
      <c r="V30" s="5">
        <v>3.39E-2</v>
      </c>
    </row>
    <row r="31" spans="1:22" x14ac:dyDescent="0.2">
      <c r="A31" s="16" t="s">
        <v>315</v>
      </c>
      <c r="B31" s="4">
        <v>28000</v>
      </c>
      <c r="C31" s="4">
        <v>131200</v>
      </c>
      <c r="D31" s="4">
        <v>-103200</v>
      </c>
      <c r="E31" s="4">
        <v>-6427100000</v>
      </c>
      <c r="F31" s="4">
        <f t="shared" si="0"/>
        <v>126038703442</v>
      </c>
      <c r="G31" s="4">
        <v>26100</v>
      </c>
      <c r="H31" s="4">
        <v>3500</v>
      </c>
      <c r="I31" s="4">
        <v>22600</v>
      </c>
      <c r="J31" s="4">
        <v>1405160000</v>
      </c>
      <c r="K31" s="24">
        <f t="shared" si="1"/>
        <v>62902012000</v>
      </c>
      <c r="L31" s="4">
        <v>220</v>
      </c>
      <c r="M31" s="4">
        <v>201</v>
      </c>
      <c r="N31" s="4">
        <v>21</v>
      </c>
      <c r="O31" s="4">
        <v>41</v>
      </c>
      <c r="P31" s="4">
        <v>114100</v>
      </c>
      <c r="Q31" s="4">
        <v>240000</v>
      </c>
      <c r="R31" s="5">
        <v>-2.12E-2</v>
      </c>
      <c r="S31" s="4">
        <v>356600</v>
      </c>
      <c r="T31" s="4">
        <f t="shared" si="2"/>
        <v>528450</v>
      </c>
      <c r="U31" s="4">
        <f t="shared" si="3"/>
        <v>236600</v>
      </c>
      <c r="V31" s="5">
        <v>3.6299999999999999E-2</v>
      </c>
    </row>
    <row r="32" spans="1:22" x14ac:dyDescent="0.2">
      <c r="A32" s="16" t="s">
        <v>314</v>
      </c>
      <c r="B32" s="4">
        <v>183100</v>
      </c>
      <c r="C32" s="4">
        <v>145900</v>
      </c>
      <c r="D32" s="4">
        <v>37200</v>
      </c>
      <c r="E32" s="4">
        <v>2306530000</v>
      </c>
      <c r="F32" s="4">
        <f t="shared" si="0"/>
        <v>132465803442</v>
      </c>
      <c r="G32" s="4">
        <v>116600</v>
      </c>
      <c r="H32" s="4">
        <v>0</v>
      </c>
      <c r="I32" s="4">
        <v>116600</v>
      </c>
      <c r="J32" s="4">
        <v>7235640000</v>
      </c>
      <c r="K32" s="24">
        <f t="shared" si="1"/>
        <v>61496852000</v>
      </c>
      <c r="L32" s="4">
        <v>407</v>
      </c>
      <c r="M32" s="4">
        <v>216</v>
      </c>
      <c r="N32" s="4">
        <v>33</v>
      </c>
      <c r="O32" s="4">
        <v>47</v>
      </c>
      <c r="P32" s="4">
        <v>223400</v>
      </c>
      <c r="Q32" s="4">
        <v>249900</v>
      </c>
      <c r="R32" s="5">
        <v>8.1000000000000013E-3</v>
      </c>
      <c r="S32" s="4">
        <v>486100</v>
      </c>
      <c r="T32" s="4">
        <f t="shared" si="2"/>
        <v>530010</v>
      </c>
      <c r="U32" s="4">
        <f t="shared" si="3"/>
        <v>236600</v>
      </c>
      <c r="V32" s="5">
        <v>1.6E-2</v>
      </c>
    </row>
    <row r="33" spans="1:22" x14ac:dyDescent="0.2">
      <c r="A33" s="16" t="s">
        <v>313</v>
      </c>
      <c r="B33" s="4">
        <v>4600</v>
      </c>
      <c r="C33" s="4">
        <v>52900</v>
      </c>
      <c r="D33" s="4">
        <v>-48300</v>
      </c>
      <c r="E33" s="4">
        <v>-3045360000</v>
      </c>
      <c r="F33" s="4">
        <f t="shared" si="0"/>
        <v>130159273442</v>
      </c>
      <c r="G33" s="4">
        <v>381000</v>
      </c>
      <c r="H33" s="4">
        <v>0</v>
      </c>
      <c r="I33" s="4">
        <v>381000</v>
      </c>
      <c r="J33" s="4">
        <v>24209250000</v>
      </c>
      <c r="K33" s="24">
        <f t="shared" si="1"/>
        <v>54261212000</v>
      </c>
      <c r="L33" s="4">
        <v>80</v>
      </c>
      <c r="M33" s="4">
        <v>332</v>
      </c>
      <c r="N33" s="4">
        <v>22</v>
      </c>
      <c r="O33" s="4">
        <v>59</v>
      </c>
      <c r="P33" s="4">
        <v>125200</v>
      </c>
      <c r="Q33" s="4">
        <v>385500</v>
      </c>
      <c r="R33" s="5">
        <v>-5.16E-2</v>
      </c>
      <c r="S33" s="4">
        <v>524200</v>
      </c>
      <c r="T33" s="4">
        <f t="shared" si="2"/>
        <v>514460</v>
      </c>
      <c r="U33" s="4">
        <f t="shared" si="3"/>
        <v>236600</v>
      </c>
      <c r="V33" s="5">
        <v>4.9100000000000005E-2</v>
      </c>
    </row>
    <row r="34" spans="1:22" x14ac:dyDescent="0.2">
      <c r="A34" s="16" t="s">
        <v>270</v>
      </c>
      <c r="B34" s="4">
        <v>122900</v>
      </c>
      <c r="C34" s="4">
        <v>5500</v>
      </c>
      <c r="D34" s="4">
        <v>117400</v>
      </c>
      <c r="E34" s="4">
        <v>7589240000</v>
      </c>
      <c r="F34" s="4">
        <f t="shared" si="0"/>
        <v>133204633442</v>
      </c>
      <c r="G34" s="4">
        <v>107100</v>
      </c>
      <c r="H34" s="4">
        <v>4200</v>
      </c>
      <c r="I34" s="4">
        <v>102900</v>
      </c>
      <c r="J34" s="4">
        <v>6607730000</v>
      </c>
      <c r="K34" s="24">
        <f t="shared" si="1"/>
        <v>30051962000</v>
      </c>
      <c r="L34" s="4">
        <v>254</v>
      </c>
      <c r="M34" s="4">
        <v>258</v>
      </c>
      <c r="N34" s="4">
        <v>26</v>
      </c>
      <c r="O34" s="4">
        <v>15</v>
      </c>
      <c r="P34" s="4">
        <v>204500</v>
      </c>
      <c r="Q34" s="4">
        <v>119300</v>
      </c>
      <c r="R34" s="5">
        <v>1.5600000000000001E-2</v>
      </c>
      <c r="S34" s="4">
        <v>981400</v>
      </c>
      <c r="T34" s="4">
        <f t="shared" si="2"/>
        <v>465130</v>
      </c>
      <c r="U34" s="4">
        <f t="shared" si="3"/>
        <v>236600</v>
      </c>
      <c r="V34" s="5">
        <v>2.92E-2</v>
      </c>
    </row>
    <row r="35" spans="1:22" x14ac:dyDescent="0.2">
      <c r="A35" s="16" t="s">
        <v>269</v>
      </c>
      <c r="B35" s="4">
        <v>56800</v>
      </c>
      <c r="C35" s="4">
        <v>3700</v>
      </c>
      <c r="D35" s="4">
        <v>53100</v>
      </c>
      <c r="E35" s="4">
        <v>3397060000</v>
      </c>
      <c r="F35" s="4">
        <f t="shared" si="0"/>
        <v>125615393442</v>
      </c>
      <c r="G35" s="4">
        <v>152700</v>
      </c>
      <c r="H35" s="4">
        <v>2900</v>
      </c>
      <c r="I35" s="4">
        <v>149800</v>
      </c>
      <c r="J35" s="4">
        <v>9557110000</v>
      </c>
      <c r="K35" s="24">
        <f t="shared" si="1"/>
        <v>23444232000</v>
      </c>
      <c r="L35" s="4">
        <v>130</v>
      </c>
      <c r="M35" s="4">
        <v>183</v>
      </c>
      <c r="N35" s="4">
        <v>13</v>
      </c>
      <c r="O35" s="4">
        <v>25</v>
      </c>
      <c r="P35" s="4">
        <v>92800</v>
      </c>
      <c r="Q35" s="4">
        <v>134100</v>
      </c>
      <c r="R35" s="5">
        <v>0</v>
      </c>
      <c r="S35" s="4">
        <v>236600</v>
      </c>
      <c r="T35" s="4">
        <f t="shared" si="2"/>
        <v>509290</v>
      </c>
      <c r="U35" s="4">
        <f t="shared" si="3"/>
        <v>333500</v>
      </c>
      <c r="V35" s="5">
        <v>2.7999999999999997E-2</v>
      </c>
    </row>
    <row r="36" spans="1:22" x14ac:dyDescent="0.2">
      <c r="A36" s="16" t="s">
        <v>268</v>
      </c>
      <c r="B36" s="4">
        <v>164900</v>
      </c>
      <c r="C36" s="4">
        <v>117900</v>
      </c>
      <c r="D36" s="4">
        <v>47000</v>
      </c>
      <c r="E36" s="4">
        <v>2999273528</v>
      </c>
      <c r="F36" s="4">
        <f t="shared" si="0"/>
        <v>122218333442</v>
      </c>
      <c r="G36" s="4">
        <v>152500</v>
      </c>
      <c r="H36" s="4">
        <v>3100</v>
      </c>
      <c r="I36" s="4">
        <v>149400</v>
      </c>
      <c r="J36" s="4">
        <v>9535960000</v>
      </c>
      <c r="K36" s="24">
        <f t="shared" si="1"/>
        <v>13887122000</v>
      </c>
      <c r="L36" s="4">
        <v>235</v>
      </c>
      <c r="M36" s="4">
        <v>187</v>
      </c>
      <c r="N36" s="4">
        <v>28</v>
      </c>
      <c r="O36" s="4">
        <v>45</v>
      </c>
      <c r="P36" s="4">
        <v>163500</v>
      </c>
      <c r="Q36" s="4">
        <v>185600</v>
      </c>
      <c r="R36" s="5">
        <v>1.6000000000000001E-3</v>
      </c>
      <c r="S36" s="4">
        <v>351700</v>
      </c>
      <c r="T36" s="4">
        <f t="shared" si="2"/>
        <v>520320</v>
      </c>
      <c r="U36" s="4">
        <f t="shared" si="3"/>
        <v>333500</v>
      </c>
      <c r="V36" s="5">
        <v>1.3999999999999999E-2</v>
      </c>
    </row>
    <row r="37" spans="1:22" x14ac:dyDescent="0.2">
      <c r="A37" s="16" t="s">
        <v>254</v>
      </c>
      <c r="B37" s="4">
        <v>37900</v>
      </c>
      <c r="C37" s="4">
        <v>6300</v>
      </c>
      <c r="D37" s="4">
        <v>31600</v>
      </c>
      <c r="E37" s="4">
        <v>2002650000</v>
      </c>
      <c r="F37" s="4">
        <f t="shared" si="0"/>
        <v>119219059914</v>
      </c>
      <c r="G37" s="4">
        <v>128300</v>
      </c>
      <c r="H37" s="4">
        <v>300</v>
      </c>
      <c r="I37" s="4">
        <v>128000</v>
      </c>
      <c r="J37" s="4">
        <v>8103020000</v>
      </c>
      <c r="K37" s="24">
        <f t="shared" si="1"/>
        <v>4351162000</v>
      </c>
      <c r="L37" s="4">
        <v>309</v>
      </c>
      <c r="M37" s="4">
        <v>160</v>
      </c>
      <c r="N37" s="4">
        <v>33</v>
      </c>
      <c r="O37" s="4">
        <v>18</v>
      </c>
      <c r="P37" s="4">
        <v>230400</v>
      </c>
      <c r="Q37" s="4">
        <v>103100</v>
      </c>
      <c r="R37" s="5">
        <v>1.9099999999999999E-2</v>
      </c>
      <c r="S37" s="4">
        <v>333500</v>
      </c>
      <c r="T37" s="4">
        <f t="shared" si="2"/>
        <v>565200</v>
      </c>
      <c r="U37" s="4">
        <f t="shared" si="3"/>
        <v>355400</v>
      </c>
      <c r="V37" s="5">
        <v>2.0299999999999999E-2</v>
      </c>
    </row>
    <row r="38" spans="1:22" x14ac:dyDescent="0.2">
      <c r="A38" s="16" t="s">
        <v>253</v>
      </c>
      <c r="B38" s="4">
        <v>48800</v>
      </c>
      <c r="C38" s="4">
        <v>73300</v>
      </c>
      <c r="D38" s="4">
        <v>-24500</v>
      </c>
      <c r="E38" s="4">
        <v>-1542130000</v>
      </c>
      <c r="F38" s="4">
        <f t="shared" si="0"/>
        <v>117216409914</v>
      </c>
      <c r="G38" s="4">
        <v>49000</v>
      </c>
      <c r="H38" s="4">
        <v>500</v>
      </c>
      <c r="I38" s="4">
        <v>48500</v>
      </c>
      <c r="J38" s="4">
        <v>3056270000</v>
      </c>
      <c r="K38" s="24">
        <f t="shared" si="1"/>
        <v>-3751858000</v>
      </c>
      <c r="L38" s="4">
        <v>407</v>
      </c>
      <c r="M38" s="4">
        <v>300</v>
      </c>
      <c r="N38" s="4">
        <v>23</v>
      </c>
      <c r="O38" s="4">
        <v>38</v>
      </c>
      <c r="P38" s="4">
        <v>207500</v>
      </c>
      <c r="Q38" s="4">
        <v>244700</v>
      </c>
      <c r="R38" s="5">
        <v>1.46E-2</v>
      </c>
      <c r="S38" s="4">
        <v>457400</v>
      </c>
      <c r="T38" s="4">
        <f t="shared" si="2"/>
        <v>579170</v>
      </c>
      <c r="U38" s="4">
        <f t="shared" si="3"/>
        <v>355400</v>
      </c>
      <c r="V38" s="5">
        <v>3.78E-2</v>
      </c>
    </row>
    <row r="39" spans="1:22" x14ac:dyDescent="0.2">
      <c r="A39" s="16" t="s">
        <v>252</v>
      </c>
      <c r="B39" s="4">
        <v>78900</v>
      </c>
      <c r="C39" s="4">
        <v>177929</v>
      </c>
      <c r="D39" s="4">
        <v>-99029</v>
      </c>
      <c r="E39" s="4">
        <v>-6187690000</v>
      </c>
      <c r="F39" s="4">
        <f t="shared" si="0"/>
        <v>118758539914</v>
      </c>
      <c r="G39" s="4">
        <v>0</v>
      </c>
      <c r="H39" s="4">
        <v>0</v>
      </c>
      <c r="I39" s="4">
        <v>0</v>
      </c>
      <c r="J39" s="4">
        <v>125100000</v>
      </c>
      <c r="K39" s="24">
        <f t="shared" si="1"/>
        <v>-6808128000</v>
      </c>
      <c r="L39" s="4">
        <v>336</v>
      </c>
      <c r="M39" s="4">
        <v>391</v>
      </c>
      <c r="N39" s="4">
        <v>36</v>
      </c>
      <c r="O39" s="4">
        <v>43</v>
      </c>
      <c r="P39" s="4">
        <v>271200</v>
      </c>
      <c r="Q39" s="4">
        <v>308400</v>
      </c>
      <c r="R39" s="5">
        <v>1.7000000000000001E-3</v>
      </c>
      <c r="S39" s="4">
        <v>574200</v>
      </c>
      <c r="T39" s="4">
        <f t="shared" si="2"/>
        <v>568450</v>
      </c>
      <c r="U39" s="4">
        <f t="shared" si="3"/>
        <v>355400</v>
      </c>
      <c r="V39" s="5">
        <v>3.9399999999999998E-2</v>
      </c>
    </row>
    <row r="40" spans="1:22" x14ac:dyDescent="0.2">
      <c r="A40" s="16" t="s">
        <v>251</v>
      </c>
      <c r="B40" s="4">
        <v>30900</v>
      </c>
      <c r="C40" s="4">
        <v>33400</v>
      </c>
      <c r="D40" s="4">
        <v>-2500</v>
      </c>
      <c r="E40" s="4">
        <v>-152340000</v>
      </c>
      <c r="F40" s="4">
        <f t="shared" si="0"/>
        <v>124946229914</v>
      </c>
      <c r="G40" s="4">
        <v>0</v>
      </c>
      <c r="H40" s="4">
        <v>0</v>
      </c>
      <c r="I40" s="4">
        <v>0</v>
      </c>
      <c r="J40" s="4">
        <v>125100000</v>
      </c>
      <c r="K40" s="24">
        <f t="shared" si="1"/>
        <v>-6933228000</v>
      </c>
      <c r="L40" s="4">
        <v>218</v>
      </c>
      <c r="M40" s="4">
        <v>422</v>
      </c>
      <c r="N40" s="4">
        <v>22</v>
      </c>
      <c r="O40" s="4">
        <v>17</v>
      </c>
      <c r="P40" s="4">
        <v>133500</v>
      </c>
      <c r="Q40" s="4">
        <v>183000</v>
      </c>
      <c r="R40" s="5">
        <v>-1.77E-2</v>
      </c>
      <c r="S40" s="4">
        <v>355400</v>
      </c>
      <c r="T40" s="4">
        <f t="shared" si="2"/>
        <v>590250</v>
      </c>
      <c r="U40" s="4">
        <f t="shared" si="3"/>
        <v>368700</v>
      </c>
      <c r="V40" s="5">
        <v>1.9099999999999999E-2</v>
      </c>
    </row>
    <row r="41" spans="1:22" x14ac:dyDescent="0.2">
      <c r="A41" s="16" t="s">
        <v>250</v>
      </c>
      <c r="B41" s="4">
        <v>208500</v>
      </c>
      <c r="C41" s="4">
        <v>291200</v>
      </c>
      <c r="D41" s="4">
        <v>-82700</v>
      </c>
      <c r="E41" s="4">
        <v>-5242600000</v>
      </c>
      <c r="F41" s="4">
        <f t="shared" si="0"/>
        <v>125098569914</v>
      </c>
      <c r="G41" s="4">
        <v>0</v>
      </c>
      <c r="H41" s="4">
        <v>0</v>
      </c>
      <c r="I41" s="4">
        <v>0</v>
      </c>
      <c r="J41" s="4">
        <v>-316190000</v>
      </c>
      <c r="K41" s="24">
        <f t="shared" si="1"/>
        <v>-7058328000</v>
      </c>
      <c r="L41" s="4">
        <v>706</v>
      </c>
      <c r="M41" s="4">
        <v>969</v>
      </c>
      <c r="N41" s="4">
        <v>45</v>
      </c>
      <c r="O41" s="4">
        <v>69</v>
      </c>
      <c r="P41" s="4">
        <v>413300</v>
      </c>
      <c r="Q41" s="4">
        <v>561900</v>
      </c>
      <c r="R41" s="5">
        <v>-3.0099999999999998E-2</v>
      </c>
      <c r="S41" s="4">
        <v>984000</v>
      </c>
      <c r="T41" s="4">
        <f t="shared" si="2"/>
        <v>516990</v>
      </c>
      <c r="U41" s="4">
        <f t="shared" si="3"/>
        <v>368700</v>
      </c>
      <c r="V41" s="5">
        <v>2.5099999999999997E-2</v>
      </c>
    </row>
    <row r="42" spans="1:22" x14ac:dyDescent="0.2">
      <c r="A42" s="16" t="s">
        <v>249</v>
      </c>
      <c r="B42" s="4">
        <v>169000</v>
      </c>
      <c r="C42" s="4">
        <v>55700</v>
      </c>
      <c r="D42" s="4">
        <v>113300</v>
      </c>
      <c r="E42" s="4">
        <v>7249950000</v>
      </c>
      <c r="F42" s="4">
        <f t="shared" si="0"/>
        <v>130341169914</v>
      </c>
      <c r="G42" s="4">
        <v>0</v>
      </c>
      <c r="H42" s="4">
        <v>0</v>
      </c>
      <c r="I42" s="4">
        <v>0</v>
      </c>
      <c r="J42" s="4">
        <v>-76740000</v>
      </c>
      <c r="K42" s="24">
        <f t="shared" si="1"/>
        <v>-6742138000</v>
      </c>
      <c r="L42" s="4">
        <v>278</v>
      </c>
      <c r="M42" s="4">
        <v>392</v>
      </c>
      <c r="N42" s="4">
        <v>41</v>
      </c>
      <c r="O42" s="4">
        <v>36</v>
      </c>
      <c r="P42" s="4">
        <v>216200</v>
      </c>
      <c r="Q42" s="4">
        <v>241600</v>
      </c>
      <c r="R42" s="5">
        <v>1.2500000000000001E-2</v>
      </c>
      <c r="S42" s="4">
        <v>501700</v>
      </c>
      <c r="T42" s="4">
        <f t="shared" si="2"/>
        <v>509360</v>
      </c>
      <c r="U42" s="4">
        <f t="shared" si="3"/>
        <v>368700</v>
      </c>
      <c r="V42" s="5">
        <v>2.9300000000000003E-2</v>
      </c>
    </row>
    <row r="43" spans="1:22" x14ac:dyDescent="0.2">
      <c r="A43" s="16" t="s">
        <v>248</v>
      </c>
      <c r="B43" s="4">
        <v>14900</v>
      </c>
      <c r="C43" s="4">
        <v>220400</v>
      </c>
      <c r="D43" s="4">
        <v>-205500</v>
      </c>
      <c r="E43" s="4">
        <v>-13247750000</v>
      </c>
      <c r="F43" s="4">
        <f t="shared" si="0"/>
        <v>123091219914</v>
      </c>
      <c r="G43" s="4">
        <v>0</v>
      </c>
      <c r="H43" s="4">
        <v>0</v>
      </c>
      <c r="I43" s="4">
        <v>0</v>
      </c>
      <c r="J43" s="4">
        <v>-51520000</v>
      </c>
      <c r="K43" s="24">
        <f t="shared" si="1"/>
        <v>-6665398000</v>
      </c>
      <c r="L43" s="4">
        <v>118</v>
      </c>
      <c r="M43" s="4">
        <v>551</v>
      </c>
      <c r="N43" s="4">
        <v>15</v>
      </c>
      <c r="O43" s="4">
        <v>31</v>
      </c>
      <c r="P43" s="4">
        <v>101400</v>
      </c>
      <c r="Q43" s="4">
        <v>262600</v>
      </c>
      <c r="R43" s="5">
        <v>-2.7999999999999997E-2</v>
      </c>
      <c r="S43" s="4">
        <v>368700</v>
      </c>
      <c r="T43" s="4">
        <f t="shared" si="2"/>
        <v>577440</v>
      </c>
      <c r="U43" s="4">
        <f t="shared" si="3"/>
        <v>462000</v>
      </c>
      <c r="V43" s="5">
        <v>3.3500000000000002E-2</v>
      </c>
    </row>
    <row r="44" spans="1:22" x14ac:dyDescent="0.2">
      <c r="A44" s="16" t="s">
        <v>247</v>
      </c>
      <c r="B44" s="4">
        <v>252900</v>
      </c>
      <c r="C44" s="4">
        <v>16900</v>
      </c>
      <c r="D44" s="4">
        <v>236000</v>
      </c>
      <c r="E44" s="4">
        <v>15429890000</v>
      </c>
      <c r="F44" s="4">
        <f t="shared" si="0"/>
        <v>136338969914</v>
      </c>
      <c r="G44" s="4">
        <v>0</v>
      </c>
      <c r="H44" s="4">
        <v>0</v>
      </c>
      <c r="I44" s="4">
        <v>0</v>
      </c>
      <c r="J44" s="4">
        <v>-3637470000</v>
      </c>
      <c r="K44" s="24">
        <f t="shared" si="1"/>
        <v>-6613878000</v>
      </c>
      <c r="L44" s="4">
        <v>484</v>
      </c>
      <c r="M44" s="4">
        <v>181</v>
      </c>
      <c r="N44" s="4">
        <v>67</v>
      </c>
      <c r="O44" s="4">
        <v>19</v>
      </c>
      <c r="P44" s="4">
        <v>353200</v>
      </c>
      <c r="Q44" s="4">
        <v>133000</v>
      </c>
      <c r="R44" s="5">
        <v>2.81E-2</v>
      </c>
      <c r="S44" s="4">
        <v>488100</v>
      </c>
      <c r="T44" s="4">
        <f t="shared" si="2"/>
        <v>577030</v>
      </c>
      <c r="U44" s="4">
        <f t="shared" si="3"/>
        <v>462000</v>
      </c>
      <c r="V44" s="5">
        <v>3.4599999999999999E-2</v>
      </c>
    </row>
    <row r="45" spans="1:22" x14ac:dyDescent="0.2">
      <c r="A45" s="16" t="s">
        <v>246</v>
      </c>
      <c r="B45" s="4">
        <v>291600</v>
      </c>
      <c r="C45" s="4">
        <v>244500</v>
      </c>
      <c r="D45" s="4">
        <v>47100</v>
      </c>
      <c r="E45" s="4">
        <v>3185060000</v>
      </c>
      <c r="F45" s="4">
        <f t="shared" si="0"/>
        <v>120909079914</v>
      </c>
      <c r="G45" s="4">
        <v>0</v>
      </c>
      <c r="H45" s="4">
        <v>0</v>
      </c>
      <c r="I45" s="4">
        <v>0</v>
      </c>
      <c r="J45" s="4">
        <v>-3637470000</v>
      </c>
      <c r="K45" s="24">
        <f t="shared" si="1"/>
        <v>-2976408000</v>
      </c>
      <c r="L45" s="4">
        <v>445</v>
      </c>
      <c r="M45" s="4">
        <v>526</v>
      </c>
      <c r="N45" s="4">
        <v>50</v>
      </c>
      <c r="O45" s="4">
        <v>45</v>
      </c>
      <c r="P45" s="4">
        <v>271100</v>
      </c>
      <c r="Q45" s="4">
        <v>305600</v>
      </c>
      <c r="R45" s="5">
        <v>-2.18E-2</v>
      </c>
      <c r="S45" s="4">
        <v>678200</v>
      </c>
      <c r="T45" s="4">
        <f t="shared" si="2"/>
        <v>614160</v>
      </c>
      <c r="U45" s="4">
        <f t="shared" si="3"/>
        <v>462000</v>
      </c>
      <c r="V45" s="5">
        <v>4.3400000000000001E-2</v>
      </c>
    </row>
    <row r="46" spans="1:22" x14ac:dyDescent="0.2">
      <c r="A46" s="16" t="s">
        <v>245</v>
      </c>
      <c r="B46" s="4">
        <v>267300</v>
      </c>
      <c r="C46" s="4">
        <v>3900</v>
      </c>
      <c r="D46" s="4">
        <v>263400</v>
      </c>
      <c r="E46" s="4">
        <v>17015590000</v>
      </c>
      <c r="F46" s="4">
        <f t="shared" si="0"/>
        <v>117724019914</v>
      </c>
      <c r="G46" s="4">
        <v>0</v>
      </c>
      <c r="H46" s="4">
        <v>0</v>
      </c>
      <c r="I46" s="4">
        <v>0</v>
      </c>
      <c r="J46" s="4">
        <v>-269220000</v>
      </c>
      <c r="K46" s="24">
        <f t="shared" si="1"/>
        <v>661062000</v>
      </c>
      <c r="L46" s="4">
        <v>391</v>
      </c>
      <c r="M46" s="4">
        <v>258</v>
      </c>
      <c r="N46" s="4">
        <v>53</v>
      </c>
      <c r="O46" s="4">
        <v>17</v>
      </c>
      <c r="P46" s="4">
        <v>301700</v>
      </c>
      <c r="Q46" s="4">
        <v>132800</v>
      </c>
      <c r="R46" s="5">
        <v>4.4699999999999997E-2</v>
      </c>
      <c r="S46" s="4">
        <v>462000</v>
      </c>
      <c r="T46" s="4">
        <f t="shared" si="2"/>
        <v>645350</v>
      </c>
      <c r="U46" s="4">
        <f t="shared" si="3"/>
        <v>251400</v>
      </c>
      <c r="V46" s="5">
        <v>3.5200000000000002E-2</v>
      </c>
    </row>
    <row r="47" spans="1:22" x14ac:dyDescent="0.2">
      <c r="A47" s="16" t="s">
        <v>244</v>
      </c>
      <c r="B47" s="4">
        <v>102400</v>
      </c>
      <c r="C47" s="4">
        <v>230000</v>
      </c>
      <c r="D47" s="4">
        <v>-127600</v>
      </c>
      <c r="E47" s="4">
        <v>-7958490000</v>
      </c>
      <c r="F47" s="4">
        <f t="shared" ref="F47:F73" si="4">E47+F48</f>
        <v>100708429914</v>
      </c>
      <c r="G47" s="4">
        <v>0</v>
      </c>
      <c r="H47" s="4">
        <v>0</v>
      </c>
      <c r="I47" s="4">
        <v>0</v>
      </c>
      <c r="J47" s="4">
        <v>-5761930000</v>
      </c>
      <c r="K47" s="24">
        <f t="shared" ref="K47:K73" si="5">K48+J47</f>
        <v>930282000</v>
      </c>
      <c r="L47" s="4">
        <v>372</v>
      </c>
      <c r="M47" s="4">
        <v>515</v>
      </c>
      <c r="N47" s="4">
        <v>65</v>
      </c>
      <c r="O47" s="4">
        <v>28</v>
      </c>
      <c r="P47" s="4">
        <v>385500</v>
      </c>
      <c r="Q47" s="4">
        <v>284300</v>
      </c>
      <c r="R47" s="5">
        <v>-1.5E-3</v>
      </c>
      <c r="S47" s="4">
        <v>782300</v>
      </c>
      <c r="T47" s="4">
        <f t="shared" si="2"/>
        <v>742058.4</v>
      </c>
      <c r="U47" s="4">
        <f t="shared" ref="U47:U73" si="6">MIN(S48:S52)</f>
        <v>251400</v>
      </c>
      <c r="V47" s="5">
        <v>2.98E-2</v>
      </c>
    </row>
    <row r="48" spans="1:22" x14ac:dyDescent="0.2">
      <c r="A48" s="16" t="s">
        <v>243</v>
      </c>
      <c r="B48" s="4">
        <v>81500</v>
      </c>
      <c r="C48" s="4">
        <v>210100</v>
      </c>
      <c r="D48" s="4">
        <v>-128600</v>
      </c>
      <c r="E48" s="4">
        <v>-8160610000</v>
      </c>
      <c r="F48" s="4">
        <f t="shared" si="4"/>
        <v>108666919914</v>
      </c>
      <c r="G48" s="4">
        <v>0</v>
      </c>
      <c r="H48" s="4">
        <v>0</v>
      </c>
      <c r="I48" s="4">
        <v>0</v>
      </c>
      <c r="J48" s="4">
        <v>109860000</v>
      </c>
      <c r="K48" s="24">
        <f t="shared" si="5"/>
        <v>6692212000</v>
      </c>
      <c r="L48" s="4">
        <v>177</v>
      </c>
      <c r="M48" s="4">
        <v>447</v>
      </c>
      <c r="N48" s="4">
        <v>23</v>
      </c>
      <c r="O48" s="4">
        <v>59</v>
      </c>
      <c r="P48" s="4">
        <v>152500</v>
      </c>
      <c r="Q48" s="4">
        <v>349700</v>
      </c>
      <c r="R48" s="5">
        <v>-3.0200000000000001E-2</v>
      </c>
      <c r="S48" s="4">
        <v>597100</v>
      </c>
      <c r="T48" s="4">
        <f t="shared" si="2"/>
        <v>815938.4</v>
      </c>
      <c r="U48" s="4">
        <f t="shared" si="6"/>
        <v>251400</v>
      </c>
      <c r="V48" s="5">
        <v>3.0899999999999997E-2</v>
      </c>
    </row>
    <row r="49" spans="1:22" x14ac:dyDescent="0.2">
      <c r="A49" s="16" t="s">
        <v>236</v>
      </c>
      <c r="B49" s="4">
        <v>194400</v>
      </c>
      <c r="C49" s="4">
        <v>243700</v>
      </c>
      <c r="D49" s="4">
        <v>-49300</v>
      </c>
      <c r="E49" s="4">
        <v>-3101000000</v>
      </c>
      <c r="F49" s="4">
        <f t="shared" si="4"/>
        <v>116827529914</v>
      </c>
      <c r="G49" s="4">
        <v>0</v>
      </c>
      <c r="H49" s="4">
        <v>0</v>
      </c>
      <c r="I49" s="4">
        <v>0</v>
      </c>
      <c r="J49" s="4">
        <v>109860000</v>
      </c>
      <c r="K49" s="24">
        <f t="shared" si="5"/>
        <v>6582352000</v>
      </c>
      <c r="L49" s="4">
        <v>376</v>
      </c>
      <c r="M49" s="4">
        <v>544</v>
      </c>
      <c r="N49" s="4">
        <v>17</v>
      </c>
      <c r="O49" s="4">
        <v>27</v>
      </c>
      <c r="P49" s="4">
        <v>176400</v>
      </c>
      <c r="Q49" s="4">
        <v>277600</v>
      </c>
      <c r="R49" s="5">
        <v>0</v>
      </c>
      <c r="S49" s="4">
        <v>467000</v>
      </c>
      <c r="T49" s="4">
        <f t="shared" si="2"/>
        <v>829658.4</v>
      </c>
      <c r="U49" s="4">
        <f t="shared" si="6"/>
        <v>251400</v>
      </c>
      <c r="V49" s="5">
        <v>3.0699999999999998E-2</v>
      </c>
    </row>
    <row r="50" spans="1:22" x14ac:dyDescent="0.2">
      <c r="A50" s="16" t="s">
        <v>235</v>
      </c>
      <c r="B50" s="4">
        <v>199800</v>
      </c>
      <c r="C50" s="4">
        <v>90300</v>
      </c>
      <c r="D50" s="4">
        <v>109500</v>
      </c>
      <c r="E50" s="4">
        <v>7097590000</v>
      </c>
      <c r="F50" s="4">
        <f t="shared" si="4"/>
        <v>119928529914</v>
      </c>
      <c r="G50" s="4">
        <v>155000</v>
      </c>
      <c r="H50" s="4">
        <v>0</v>
      </c>
      <c r="I50" s="4">
        <v>155000</v>
      </c>
      <c r="J50" s="4">
        <v>10086720000</v>
      </c>
      <c r="K50" s="24">
        <f t="shared" si="5"/>
        <v>6472492000</v>
      </c>
      <c r="L50" s="4">
        <v>275</v>
      </c>
      <c r="M50" s="4">
        <v>418</v>
      </c>
      <c r="N50" s="4">
        <v>29</v>
      </c>
      <c r="O50" s="4">
        <v>30</v>
      </c>
      <c r="P50" s="4">
        <v>318700</v>
      </c>
      <c r="Q50" s="4">
        <v>237800</v>
      </c>
      <c r="R50" s="5">
        <v>0</v>
      </c>
      <c r="S50" s="4">
        <v>573400</v>
      </c>
      <c r="T50" s="4">
        <f t="shared" si="2"/>
        <v>813488.4</v>
      </c>
      <c r="U50" s="4">
        <f t="shared" si="6"/>
        <v>251400</v>
      </c>
      <c r="V50" s="5">
        <v>3.7599999999999995E-2</v>
      </c>
    </row>
    <row r="51" spans="1:22" x14ac:dyDescent="0.2">
      <c r="A51" s="16" t="s">
        <v>234</v>
      </c>
      <c r="B51" s="4">
        <v>39400</v>
      </c>
      <c r="C51" s="4">
        <v>21200</v>
      </c>
      <c r="D51" s="4">
        <v>18200</v>
      </c>
      <c r="E51" s="4">
        <v>1162610000</v>
      </c>
      <c r="F51" s="4">
        <f t="shared" si="4"/>
        <v>112830939914</v>
      </c>
      <c r="G51" s="4">
        <v>0</v>
      </c>
      <c r="H51" s="4">
        <v>0</v>
      </c>
      <c r="I51" s="4">
        <v>0</v>
      </c>
      <c r="J51" s="4">
        <v>278090000</v>
      </c>
      <c r="K51" s="24">
        <f t="shared" si="5"/>
        <v>-3614228000</v>
      </c>
      <c r="L51" s="4">
        <v>139</v>
      </c>
      <c r="M51" s="4">
        <v>244</v>
      </c>
      <c r="N51" s="4">
        <v>14</v>
      </c>
      <c r="O51" s="4">
        <v>25</v>
      </c>
      <c r="P51" s="4">
        <v>85300</v>
      </c>
      <c r="Q51" s="4">
        <v>166100</v>
      </c>
      <c r="R51" s="5">
        <v>-1.23E-2</v>
      </c>
      <c r="S51" s="4">
        <v>251400</v>
      </c>
      <c r="T51" s="4">
        <f t="shared" si="2"/>
        <v>810198.4</v>
      </c>
      <c r="U51" s="4">
        <f t="shared" si="6"/>
        <v>425400</v>
      </c>
      <c r="V51" s="5">
        <v>2.1499999999999998E-2</v>
      </c>
    </row>
    <row r="52" spans="1:22" x14ac:dyDescent="0.2">
      <c r="A52" s="16" t="s">
        <v>233</v>
      </c>
      <c r="B52" s="4">
        <v>157700</v>
      </c>
      <c r="C52" s="4">
        <v>58800</v>
      </c>
      <c r="D52" s="4">
        <v>98900</v>
      </c>
      <c r="E52" s="4">
        <v>6516080000</v>
      </c>
      <c r="F52" s="4">
        <f t="shared" si="4"/>
        <v>111668329914</v>
      </c>
      <c r="G52" s="4">
        <v>0</v>
      </c>
      <c r="H52" s="4">
        <v>0</v>
      </c>
      <c r="I52" s="4">
        <v>0</v>
      </c>
      <c r="J52" s="4">
        <v>32820000</v>
      </c>
      <c r="K52" s="24">
        <f t="shared" si="5"/>
        <v>-3892318000</v>
      </c>
      <c r="L52" s="4">
        <v>275</v>
      </c>
      <c r="M52" s="4">
        <v>507</v>
      </c>
      <c r="N52" s="4">
        <v>23</v>
      </c>
      <c r="O52" s="4">
        <v>28</v>
      </c>
      <c r="P52" s="4">
        <v>161000</v>
      </c>
      <c r="Q52" s="4">
        <v>247600</v>
      </c>
      <c r="R52" s="5">
        <v>-7.6E-3</v>
      </c>
      <c r="S52" s="4">
        <v>425400</v>
      </c>
      <c r="T52" s="4">
        <f t="shared" si="2"/>
        <v>813748.4</v>
      </c>
      <c r="U52" s="4">
        <f t="shared" si="6"/>
        <v>484000</v>
      </c>
      <c r="V52" s="5">
        <v>2.9900000000000003E-2</v>
      </c>
    </row>
    <row r="53" spans="1:22" x14ac:dyDescent="0.2">
      <c r="A53" s="16" t="s">
        <v>232</v>
      </c>
      <c r="B53" s="4">
        <v>611400</v>
      </c>
      <c r="C53" s="4">
        <v>60000</v>
      </c>
      <c r="D53" s="4">
        <v>551400</v>
      </c>
      <c r="E53" s="4">
        <v>35229420000</v>
      </c>
      <c r="F53" s="4">
        <f t="shared" si="4"/>
        <v>105152249914</v>
      </c>
      <c r="G53" s="4">
        <v>0</v>
      </c>
      <c r="H53" s="4">
        <v>0</v>
      </c>
      <c r="I53" s="4">
        <v>0</v>
      </c>
      <c r="J53" s="4">
        <v>-158668000</v>
      </c>
      <c r="K53" s="24">
        <f t="shared" si="5"/>
        <v>-3925138000</v>
      </c>
      <c r="L53" s="4">
        <v>588</v>
      </c>
      <c r="M53" s="4">
        <v>689</v>
      </c>
      <c r="N53" s="4">
        <v>69</v>
      </c>
      <c r="O53" s="4">
        <v>101</v>
      </c>
      <c r="P53" s="4">
        <v>417300</v>
      </c>
      <c r="Q53" s="4">
        <v>569000</v>
      </c>
      <c r="R53" s="5">
        <v>2.4900000000000002E-2</v>
      </c>
      <c r="S53" s="4">
        <v>1049500</v>
      </c>
      <c r="T53" s="4">
        <f t="shared" si="2"/>
        <v>849779</v>
      </c>
      <c r="U53" s="4">
        <f t="shared" si="6"/>
        <v>484000</v>
      </c>
      <c r="V53" s="5">
        <v>6.8199999999999997E-2</v>
      </c>
    </row>
    <row r="54" spans="1:22" x14ac:dyDescent="0.2">
      <c r="A54" s="16" t="s">
        <v>231</v>
      </c>
      <c r="B54" s="4">
        <v>103200</v>
      </c>
      <c r="C54" s="4">
        <v>7800</v>
      </c>
      <c r="D54" s="4">
        <v>95400</v>
      </c>
      <c r="E54" s="4">
        <v>6127560000</v>
      </c>
      <c r="F54" s="4">
        <f t="shared" si="4"/>
        <v>69922829914</v>
      </c>
      <c r="G54" s="4">
        <v>0</v>
      </c>
      <c r="H54" s="4">
        <v>0</v>
      </c>
      <c r="I54" s="4">
        <v>0</v>
      </c>
      <c r="J54" s="4">
        <v>-57660000</v>
      </c>
      <c r="K54" s="24">
        <f t="shared" si="5"/>
        <v>-3766470000</v>
      </c>
      <c r="L54" s="4">
        <v>410</v>
      </c>
      <c r="M54" s="4">
        <v>355</v>
      </c>
      <c r="N54" s="4">
        <v>36</v>
      </c>
      <c r="O54" s="4">
        <v>37</v>
      </c>
      <c r="P54" s="4">
        <v>220500</v>
      </c>
      <c r="Q54" s="4">
        <v>233200</v>
      </c>
      <c r="R54" s="5">
        <v>1.6000000000000001E-3</v>
      </c>
      <c r="S54" s="4">
        <v>484000</v>
      </c>
      <c r="T54" s="4">
        <f t="shared" si="2"/>
        <v>940599</v>
      </c>
      <c r="U54" s="4">
        <f t="shared" si="6"/>
        <v>604200</v>
      </c>
      <c r="V54" s="5">
        <v>3.3599999999999998E-2</v>
      </c>
    </row>
    <row r="55" spans="1:22" x14ac:dyDescent="0.2">
      <c r="A55" s="16" t="s">
        <v>230</v>
      </c>
      <c r="B55" s="4">
        <v>462000</v>
      </c>
      <c r="C55" s="4">
        <v>27000</v>
      </c>
      <c r="D55" s="4">
        <v>435000</v>
      </c>
      <c r="E55" s="4">
        <v>28199510000</v>
      </c>
      <c r="F55" s="4">
        <f t="shared" si="4"/>
        <v>63795269914</v>
      </c>
      <c r="G55" s="4">
        <v>0</v>
      </c>
      <c r="H55" s="4">
        <v>0</v>
      </c>
      <c r="I55" s="4">
        <v>0</v>
      </c>
      <c r="J55" s="4">
        <v>-31780000</v>
      </c>
      <c r="K55" s="24">
        <f t="shared" si="5"/>
        <v>-3708810000</v>
      </c>
      <c r="L55" s="4">
        <v>639</v>
      </c>
      <c r="M55" s="4">
        <v>607</v>
      </c>
      <c r="N55" s="4">
        <v>83</v>
      </c>
      <c r="O55" s="4">
        <v>77</v>
      </c>
      <c r="P55" s="4">
        <v>505900</v>
      </c>
      <c r="Q55" s="4">
        <v>536800</v>
      </c>
      <c r="R55" s="5">
        <v>2.07E-2</v>
      </c>
      <c r="S55" s="4">
        <v>1049500</v>
      </c>
      <c r="T55" s="4">
        <f t="shared" si="2"/>
        <v>867529</v>
      </c>
      <c r="U55" s="4">
        <f t="shared" si="6"/>
        <v>411700</v>
      </c>
      <c r="V55" s="5">
        <v>4.1100000000000005E-2</v>
      </c>
    </row>
    <row r="56" spans="1:22" x14ac:dyDescent="0.2">
      <c r="A56" s="16" t="s">
        <v>229</v>
      </c>
      <c r="B56" s="4">
        <v>77800</v>
      </c>
      <c r="C56" s="4">
        <v>51700</v>
      </c>
      <c r="D56" s="4">
        <v>26100</v>
      </c>
      <c r="E56" s="4">
        <v>1670740000</v>
      </c>
      <c r="F56" s="4">
        <f t="shared" si="4"/>
        <v>35595759914</v>
      </c>
      <c r="G56" s="4">
        <v>0</v>
      </c>
      <c r="H56" s="4">
        <v>0</v>
      </c>
      <c r="I56" s="4">
        <v>0</v>
      </c>
      <c r="J56" s="4">
        <v>-31780000</v>
      </c>
      <c r="K56" s="24">
        <f t="shared" si="5"/>
        <v>-3677030000</v>
      </c>
      <c r="L56" s="4">
        <v>303</v>
      </c>
      <c r="M56" s="4">
        <v>417</v>
      </c>
      <c r="N56" s="4">
        <v>45</v>
      </c>
      <c r="O56" s="4">
        <v>96</v>
      </c>
      <c r="P56" s="4">
        <v>259700</v>
      </c>
      <c r="Q56" s="4">
        <v>478500</v>
      </c>
      <c r="R56" s="5">
        <v>1.6000000000000001E-3</v>
      </c>
      <c r="S56" s="4">
        <v>773900</v>
      </c>
      <c r="T56" s="4">
        <f t="shared" si="2"/>
        <v>812689</v>
      </c>
      <c r="U56" s="4">
        <f t="shared" si="6"/>
        <v>218500</v>
      </c>
      <c r="V56" s="5">
        <v>1.5700000000000002E-2</v>
      </c>
    </row>
    <row r="57" spans="1:22" x14ac:dyDescent="0.2">
      <c r="A57" s="16" t="s">
        <v>228</v>
      </c>
      <c r="B57" s="4">
        <v>641484</v>
      </c>
      <c r="C57" s="4">
        <v>657284</v>
      </c>
      <c r="D57" s="4">
        <v>-15800</v>
      </c>
      <c r="E57" s="4">
        <v>-977740000</v>
      </c>
      <c r="F57" s="4">
        <f t="shared" si="4"/>
        <v>33925019914</v>
      </c>
      <c r="K57" s="24">
        <f t="shared" si="5"/>
        <v>-3645250000</v>
      </c>
      <c r="L57" s="4">
        <v>1026</v>
      </c>
      <c r="M57" s="4">
        <v>345</v>
      </c>
      <c r="N57" s="4">
        <v>109</v>
      </c>
      <c r="O57" s="4">
        <v>29</v>
      </c>
      <c r="P57" s="4">
        <v>764100</v>
      </c>
      <c r="Q57" s="4">
        <v>293200</v>
      </c>
      <c r="R57" s="5">
        <v>3.9699999999999999E-2</v>
      </c>
      <c r="S57" s="4">
        <v>1749384</v>
      </c>
      <c r="T57" s="4">
        <f t="shared" si="2"/>
        <v>674160.6</v>
      </c>
      <c r="U57" s="4">
        <f t="shared" si="6"/>
        <v>218500</v>
      </c>
      <c r="V57" s="5">
        <v>4.7599999999999996E-2</v>
      </c>
    </row>
    <row r="58" spans="1:22" x14ac:dyDescent="0.2">
      <c r="A58" s="16" t="s">
        <v>227</v>
      </c>
      <c r="B58" s="4">
        <v>165500</v>
      </c>
      <c r="C58" s="4">
        <v>143000</v>
      </c>
      <c r="D58" s="4">
        <v>22500</v>
      </c>
      <c r="E58" s="4">
        <v>1380980000</v>
      </c>
      <c r="F58" s="4">
        <f t="shared" si="4"/>
        <v>34902759914</v>
      </c>
      <c r="G58" s="4">
        <v>0</v>
      </c>
      <c r="H58" s="4">
        <v>0</v>
      </c>
      <c r="I58" s="4">
        <v>0</v>
      </c>
      <c r="J58" s="4">
        <v>36230000</v>
      </c>
      <c r="K58" s="24">
        <f t="shared" si="5"/>
        <v>-3645250000</v>
      </c>
      <c r="L58" s="4">
        <v>1011</v>
      </c>
      <c r="M58" s="4">
        <v>492</v>
      </c>
      <c r="N58" s="4">
        <v>110</v>
      </c>
      <c r="O58" s="4">
        <v>75</v>
      </c>
      <c r="P58" s="4">
        <v>715400</v>
      </c>
      <c r="Q58" s="4">
        <v>483100</v>
      </c>
      <c r="R58" s="5">
        <v>3.0699999999999998E-2</v>
      </c>
      <c r="S58" s="4">
        <v>1335900</v>
      </c>
      <c r="T58" s="4">
        <f t="shared" si="2"/>
        <v>602770.6</v>
      </c>
      <c r="U58" s="4">
        <f t="shared" si="6"/>
        <v>218500</v>
      </c>
      <c r="V58" s="5">
        <v>4.4000000000000004E-2</v>
      </c>
    </row>
    <row r="59" spans="1:22" x14ac:dyDescent="0.2">
      <c r="A59" s="16" t="s">
        <v>226</v>
      </c>
      <c r="B59" s="4">
        <v>120300</v>
      </c>
      <c r="C59" s="4">
        <v>2800</v>
      </c>
      <c r="D59" s="4">
        <v>117500</v>
      </c>
      <c r="E59" s="4">
        <v>6891270000</v>
      </c>
      <c r="F59" s="4">
        <f t="shared" si="4"/>
        <v>33521779914</v>
      </c>
      <c r="K59" s="24">
        <f t="shared" si="5"/>
        <v>-3681480000</v>
      </c>
      <c r="L59" s="4">
        <v>289</v>
      </c>
      <c r="M59" s="4">
        <v>345</v>
      </c>
      <c r="N59" s="4">
        <v>47</v>
      </c>
      <c r="O59" s="4">
        <v>44</v>
      </c>
      <c r="P59" s="4">
        <v>276200</v>
      </c>
      <c r="Q59" s="4">
        <v>312700</v>
      </c>
      <c r="R59" s="5">
        <v>3.4999999999999996E-3</v>
      </c>
      <c r="S59" s="4">
        <v>604200</v>
      </c>
      <c r="T59" s="4">
        <f t="shared" si="2"/>
        <v>557070.6</v>
      </c>
      <c r="U59" s="4">
        <f t="shared" si="6"/>
        <v>218500</v>
      </c>
      <c r="V59" s="5">
        <v>4.1599999999999998E-2</v>
      </c>
    </row>
    <row r="60" spans="1:22" x14ac:dyDescent="0.2">
      <c r="A60" s="16" t="s">
        <v>225</v>
      </c>
      <c r="B60" s="4">
        <v>21400</v>
      </c>
      <c r="C60" s="4">
        <v>166800</v>
      </c>
      <c r="D60" s="4">
        <v>-145400</v>
      </c>
      <c r="E60" s="4">
        <v>-8478460000</v>
      </c>
      <c r="F60" s="4">
        <f t="shared" si="4"/>
        <v>26630509914</v>
      </c>
      <c r="G60" s="4">
        <v>0</v>
      </c>
      <c r="H60" s="4">
        <v>0</v>
      </c>
      <c r="I60" s="4">
        <v>0</v>
      </c>
      <c r="J60" s="4">
        <v>-110510000</v>
      </c>
      <c r="K60" s="24">
        <f t="shared" si="5"/>
        <v>-3681480000</v>
      </c>
      <c r="L60" s="4">
        <v>119</v>
      </c>
      <c r="M60" s="4">
        <v>317</v>
      </c>
      <c r="N60" s="4">
        <v>18</v>
      </c>
      <c r="O60" s="4">
        <v>45</v>
      </c>
      <c r="P60" s="4">
        <v>98600</v>
      </c>
      <c r="Q60" s="4">
        <v>302900</v>
      </c>
      <c r="R60" s="5">
        <v>-6.8000000000000005E-3</v>
      </c>
      <c r="S60" s="4">
        <v>411700</v>
      </c>
      <c r="T60" s="4">
        <f t="shared" si="2"/>
        <v>521790.6</v>
      </c>
      <c r="U60" s="4">
        <f t="shared" si="6"/>
        <v>218500</v>
      </c>
      <c r="V60" s="5">
        <v>3.8300000000000001E-2</v>
      </c>
    </row>
    <row r="61" spans="1:22" x14ac:dyDescent="0.2">
      <c r="A61" s="16" t="s">
        <v>224</v>
      </c>
      <c r="B61" s="4">
        <v>22900</v>
      </c>
      <c r="C61" s="4">
        <v>1400</v>
      </c>
      <c r="D61" s="4">
        <v>21500</v>
      </c>
      <c r="E61" s="4">
        <v>1264990000</v>
      </c>
      <c r="F61" s="4">
        <f t="shared" si="4"/>
        <v>35108969914</v>
      </c>
      <c r="G61" s="4">
        <v>0</v>
      </c>
      <c r="H61" s="4">
        <v>0</v>
      </c>
      <c r="I61" s="4">
        <v>0</v>
      </c>
      <c r="J61" s="4">
        <v>105800000</v>
      </c>
      <c r="K61" s="24">
        <f t="shared" si="5"/>
        <v>-3570970000</v>
      </c>
      <c r="L61" s="4">
        <v>96</v>
      </c>
      <c r="M61" s="4">
        <v>242</v>
      </c>
      <c r="N61" s="4">
        <v>11</v>
      </c>
      <c r="O61" s="4">
        <v>13</v>
      </c>
      <c r="P61" s="4">
        <v>59100</v>
      </c>
      <c r="Q61" s="4">
        <v>128800</v>
      </c>
      <c r="R61" s="5">
        <v>-1.18E-2</v>
      </c>
      <c r="S61" s="4">
        <v>218500</v>
      </c>
      <c r="T61" s="4">
        <f t="shared" si="2"/>
        <v>505300.6</v>
      </c>
      <c r="U61" s="4">
        <f t="shared" si="6"/>
        <v>225500</v>
      </c>
      <c r="V61" s="5">
        <v>2.0199999999999999E-2</v>
      </c>
    </row>
    <row r="62" spans="1:22" x14ac:dyDescent="0.2">
      <c r="A62" s="16" t="s">
        <v>223</v>
      </c>
      <c r="B62" s="4">
        <v>176400</v>
      </c>
      <c r="C62" s="4">
        <v>81100</v>
      </c>
      <c r="D62" s="4">
        <v>95300</v>
      </c>
      <c r="E62" s="4">
        <v>5619170000</v>
      </c>
      <c r="F62" s="4">
        <f t="shared" si="4"/>
        <v>33843979914</v>
      </c>
      <c r="G62" s="4">
        <v>0</v>
      </c>
      <c r="H62" s="4">
        <v>0</v>
      </c>
      <c r="I62" s="4">
        <v>0</v>
      </c>
      <c r="J62" s="4">
        <v>35730000</v>
      </c>
      <c r="K62" s="24">
        <f t="shared" si="5"/>
        <v>-3676770000</v>
      </c>
      <c r="L62" s="4">
        <v>273</v>
      </c>
      <c r="M62" s="4">
        <v>457</v>
      </c>
      <c r="N62" s="4">
        <v>29</v>
      </c>
      <c r="O62" s="4">
        <v>37</v>
      </c>
      <c r="P62" s="4">
        <v>159600</v>
      </c>
      <c r="Q62" s="4">
        <v>282400</v>
      </c>
      <c r="R62" s="5">
        <v>-3.3E-3</v>
      </c>
      <c r="S62" s="4">
        <v>460900</v>
      </c>
      <c r="T62" s="4">
        <f t="shared" si="2"/>
        <v>464270.6</v>
      </c>
      <c r="U62" s="4">
        <f t="shared" si="6"/>
        <v>225500</v>
      </c>
      <c r="V62" s="5">
        <v>2.5000000000000001E-2</v>
      </c>
    </row>
    <row r="63" spans="1:22" x14ac:dyDescent="0.2">
      <c r="A63" s="16" t="s">
        <v>222</v>
      </c>
      <c r="B63" s="4">
        <v>747486</v>
      </c>
      <c r="C63" s="4">
        <v>724169</v>
      </c>
      <c r="D63" s="4">
        <v>23317</v>
      </c>
      <c r="E63" s="4">
        <v>1387860000</v>
      </c>
      <c r="F63" s="4">
        <f t="shared" si="4"/>
        <v>28224809914</v>
      </c>
      <c r="G63" s="4">
        <v>0</v>
      </c>
      <c r="H63" s="4">
        <v>0</v>
      </c>
      <c r="I63" s="4">
        <v>0</v>
      </c>
      <c r="J63" s="4">
        <v>-125540000</v>
      </c>
      <c r="K63" s="24">
        <f t="shared" si="5"/>
        <v>-3712500000</v>
      </c>
      <c r="L63" s="4">
        <v>244</v>
      </c>
      <c r="M63" s="4">
        <v>342</v>
      </c>
      <c r="N63" s="4">
        <v>45</v>
      </c>
      <c r="O63" s="4">
        <v>32</v>
      </c>
      <c r="P63" s="4">
        <v>269100</v>
      </c>
      <c r="Q63" s="4">
        <v>306500</v>
      </c>
      <c r="R63" s="5">
        <v>0</v>
      </c>
      <c r="S63" s="4">
        <v>1409806</v>
      </c>
      <c r="T63" s="4">
        <f t="shared" si="2"/>
        <v>336850</v>
      </c>
      <c r="U63" s="4">
        <f t="shared" si="6"/>
        <v>225500</v>
      </c>
      <c r="V63" s="5">
        <v>1.1699999999999999E-2</v>
      </c>
    </row>
    <row r="64" spans="1:22" x14ac:dyDescent="0.2">
      <c r="A64" s="16" t="s">
        <v>221</v>
      </c>
      <c r="B64" s="4">
        <v>126700</v>
      </c>
      <c r="C64" s="4">
        <v>57200</v>
      </c>
      <c r="D64" s="4">
        <v>69500</v>
      </c>
      <c r="E64" s="4">
        <v>4102800000</v>
      </c>
      <c r="F64" s="4">
        <f t="shared" si="4"/>
        <v>26836949914</v>
      </c>
      <c r="G64" s="4">
        <v>0</v>
      </c>
      <c r="H64" s="4">
        <v>0</v>
      </c>
      <c r="I64" s="4">
        <v>0</v>
      </c>
      <c r="J64" s="4">
        <v>-165130000</v>
      </c>
      <c r="K64" s="24">
        <f t="shared" si="5"/>
        <v>-3586960000</v>
      </c>
      <c r="L64" s="4">
        <v>709</v>
      </c>
      <c r="M64" s="4">
        <v>508</v>
      </c>
      <c r="N64" s="4">
        <v>146</v>
      </c>
      <c r="O64" s="4">
        <v>89</v>
      </c>
      <c r="P64" s="4">
        <v>828100</v>
      </c>
      <c r="Q64" s="4">
        <v>556000</v>
      </c>
      <c r="R64" s="5">
        <v>3.8199999999999998E-2</v>
      </c>
      <c r="S64" s="4">
        <v>1392200</v>
      </c>
      <c r="T64" s="4">
        <f t="shared" si="2"/>
        <v>214530</v>
      </c>
      <c r="U64" s="4">
        <f t="shared" si="6"/>
        <v>147200</v>
      </c>
      <c r="V64" s="5">
        <v>3.5099999999999999E-2</v>
      </c>
    </row>
    <row r="65" spans="1:22" x14ac:dyDescent="0.2">
      <c r="A65" s="16" t="s">
        <v>220</v>
      </c>
      <c r="B65" s="4">
        <v>67200</v>
      </c>
      <c r="C65" s="4">
        <v>50500</v>
      </c>
      <c r="D65" s="4">
        <v>16700</v>
      </c>
      <c r="E65" s="4">
        <v>974560000</v>
      </c>
      <c r="F65" s="4">
        <f t="shared" si="4"/>
        <v>22734149914</v>
      </c>
      <c r="G65" s="4">
        <v>0</v>
      </c>
      <c r="H65" s="4">
        <v>0</v>
      </c>
      <c r="I65" s="4">
        <v>0</v>
      </c>
      <c r="J65" s="4">
        <v>-80680000</v>
      </c>
      <c r="K65" s="24">
        <f t="shared" si="5"/>
        <v>-3421830000</v>
      </c>
      <c r="L65" s="4">
        <v>276</v>
      </c>
      <c r="M65" s="4">
        <v>195</v>
      </c>
      <c r="N65" s="4">
        <v>19</v>
      </c>
      <c r="O65" s="4">
        <v>25</v>
      </c>
      <c r="P65" s="4">
        <v>162900</v>
      </c>
      <c r="Q65" s="4">
        <v>138900</v>
      </c>
      <c r="R65" s="5">
        <v>8.8000000000000005E-3</v>
      </c>
      <c r="S65" s="4">
        <v>318800</v>
      </c>
      <c r="T65" s="4">
        <f t="shared" si="2"/>
        <v>194090</v>
      </c>
      <c r="U65" s="4">
        <f t="shared" si="6"/>
        <v>58900</v>
      </c>
      <c r="V65" s="5">
        <v>1.9E-2</v>
      </c>
    </row>
    <row r="66" spans="1:22" x14ac:dyDescent="0.2">
      <c r="A66" s="16" t="s">
        <v>219</v>
      </c>
      <c r="B66" s="4">
        <v>66500</v>
      </c>
      <c r="C66" s="4">
        <v>17100</v>
      </c>
      <c r="D66" s="4">
        <v>49400</v>
      </c>
      <c r="E66" s="4">
        <v>2813810000</v>
      </c>
      <c r="F66" s="4">
        <f t="shared" si="4"/>
        <v>21759589914</v>
      </c>
      <c r="G66" s="4">
        <v>0</v>
      </c>
      <c r="H66" s="4">
        <v>0</v>
      </c>
      <c r="I66" s="4">
        <v>0</v>
      </c>
      <c r="J66" s="4">
        <v>-371020000</v>
      </c>
      <c r="K66" s="24">
        <f t="shared" si="5"/>
        <v>-3341150000</v>
      </c>
      <c r="L66" s="4">
        <v>270</v>
      </c>
      <c r="M66" s="4">
        <v>152</v>
      </c>
      <c r="N66" s="4">
        <v>12</v>
      </c>
      <c r="O66" s="4">
        <v>12</v>
      </c>
      <c r="P66" s="4">
        <v>104700</v>
      </c>
      <c r="Q66" s="4">
        <v>120100</v>
      </c>
      <c r="R66" s="5">
        <v>-8.6999999999999994E-3</v>
      </c>
      <c r="S66" s="4">
        <v>225500</v>
      </c>
      <c r="T66" s="4">
        <f t="shared" si="2"/>
        <v>188580</v>
      </c>
      <c r="U66" s="4">
        <f t="shared" si="6"/>
        <v>53600</v>
      </c>
      <c r="V66" s="5">
        <v>2.2400000000000003E-2</v>
      </c>
    </row>
    <row r="67" spans="1:22" x14ac:dyDescent="0.2">
      <c r="A67" s="16" t="s">
        <v>218</v>
      </c>
      <c r="B67" s="4">
        <v>142800</v>
      </c>
      <c r="C67" s="4">
        <v>88807</v>
      </c>
      <c r="D67" s="4">
        <v>53993</v>
      </c>
      <c r="E67" s="4">
        <v>3095560000</v>
      </c>
      <c r="F67" s="4">
        <f t="shared" si="4"/>
        <v>18945779914</v>
      </c>
      <c r="G67" s="4">
        <v>0</v>
      </c>
      <c r="H67" s="4">
        <v>0</v>
      </c>
      <c r="I67" s="4">
        <v>0</v>
      </c>
      <c r="J67" s="4">
        <v>-371020000</v>
      </c>
      <c r="K67" s="24">
        <f t="shared" si="5"/>
        <v>-2970130000</v>
      </c>
      <c r="L67" s="4">
        <v>461</v>
      </c>
      <c r="M67" s="4">
        <v>138</v>
      </c>
      <c r="N67" s="4">
        <v>26</v>
      </c>
      <c r="O67" s="4">
        <v>15</v>
      </c>
      <c r="P67" s="4">
        <v>246200</v>
      </c>
      <c r="Q67" s="4">
        <v>91500</v>
      </c>
      <c r="R67" s="5">
        <v>1.5900000000000001E-2</v>
      </c>
      <c r="S67" s="4">
        <v>364100</v>
      </c>
      <c r="T67" s="4">
        <f t="shared" si="2"/>
        <v>154760</v>
      </c>
      <c r="U67" s="4">
        <f t="shared" si="6"/>
        <v>50600</v>
      </c>
      <c r="V67" s="5">
        <v>1.3899999999999999E-2</v>
      </c>
    </row>
    <row r="68" spans="1:22" x14ac:dyDescent="0.2">
      <c r="A68" s="16" t="s">
        <v>217</v>
      </c>
      <c r="B68" s="4">
        <v>80500</v>
      </c>
      <c r="C68" s="4">
        <v>7400</v>
      </c>
      <c r="D68" s="4">
        <v>73100</v>
      </c>
      <c r="E68" s="4">
        <v>4110650000</v>
      </c>
      <c r="F68" s="4">
        <f t="shared" si="4"/>
        <v>15850219914</v>
      </c>
      <c r="G68" s="4">
        <v>0</v>
      </c>
      <c r="H68" s="4">
        <v>0</v>
      </c>
      <c r="I68" s="4">
        <v>0</v>
      </c>
      <c r="J68" s="4">
        <v>-2231770000</v>
      </c>
      <c r="K68" s="24">
        <f t="shared" si="5"/>
        <v>-2599110000</v>
      </c>
      <c r="L68" s="4">
        <v>471</v>
      </c>
      <c r="M68" s="4">
        <v>223</v>
      </c>
      <c r="N68" s="4">
        <v>57</v>
      </c>
      <c r="O68" s="4">
        <v>30</v>
      </c>
      <c r="P68" s="4">
        <v>412500</v>
      </c>
      <c r="Q68" s="4">
        <v>175400</v>
      </c>
      <c r="R68" s="5">
        <v>4.8099999999999997E-2</v>
      </c>
      <c r="S68" s="4">
        <v>622000</v>
      </c>
      <c r="T68" s="4">
        <f t="shared" si="2"/>
        <v>98010</v>
      </c>
      <c r="U68" s="4">
        <f t="shared" si="6"/>
        <v>50600</v>
      </c>
      <c r="V68" s="5">
        <v>4.7699999999999992E-2</v>
      </c>
    </row>
    <row r="69" spans="1:22" x14ac:dyDescent="0.2">
      <c r="A69" s="16" t="s">
        <v>216</v>
      </c>
      <c r="B69" s="4">
        <v>3900</v>
      </c>
      <c r="C69" s="4">
        <v>16900</v>
      </c>
      <c r="D69" s="4">
        <v>-13000</v>
      </c>
      <c r="E69" s="4">
        <v>-713530000</v>
      </c>
      <c r="F69" s="4">
        <f t="shared" si="4"/>
        <v>11739569914</v>
      </c>
      <c r="G69" s="4">
        <v>0</v>
      </c>
      <c r="H69" s="4">
        <v>0</v>
      </c>
      <c r="I69" s="4">
        <v>0</v>
      </c>
      <c r="J69" s="4">
        <v>196050000</v>
      </c>
      <c r="K69" s="24">
        <f t="shared" si="5"/>
        <v>-367340000</v>
      </c>
      <c r="L69" s="4">
        <v>85</v>
      </c>
      <c r="M69" s="4">
        <v>171</v>
      </c>
      <c r="N69" s="4">
        <v>6</v>
      </c>
      <c r="O69" s="4">
        <v>11</v>
      </c>
      <c r="P69" s="4">
        <v>48600</v>
      </c>
      <c r="Q69" s="4">
        <v>98600</v>
      </c>
      <c r="R69" s="5">
        <v>-9.1999999999999998E-3</v>
      </c>
      <c r="S69" s="4">
        <v>147200</v>
      </c>
      <c r="T69" s="4">
        <f t="shared" si="2"/>
        <v>88100</v>
      </c>
      <c r="U69" s="4">
        <f t="shared" si="6"/>
        <v>50600</v>
      </c>
      <c r="V69" s="5">
        <v>1.8200000000000001E-2</v>
      </c>
    </row>
    <row r="70" spans="1:22" x14ac:dyDescent="0.2">
      <c r="A70" s="16" t="s">
        <v>215</v>
      </c>
      <c r="B70" s="4">
        <v>300</v>
      </c>
      <c r="C70" s="4">
        <v>22800</v>
      </c>
      <c r="D70" s="4">
        <v>-22500</v>
      </c>
      <c r="E70" s="4">
        <v>-1234010000</v>
      </c>
      <c r="F70" s="4">
        <f t="shared" si="4"/>
        <v>12453099914</v>
      </c>
      <c r="G70" s="4">
        <v>0</v>
      </c>
      <c r="H70" s="4">
        <v>0</v>
      </c>
      <c r="I70" s="4">
        <v>0</v>
      </c>
      <c r="J70" s="4">
        <v>-54780000</v>
      </c>
      <c r="K70" s="24">
        <f t="shared" si="5"/>
        <v>-563390000</v>
      </c>
      <c r="L70" s="4">
        <v>20</v>
      </c>
      <c r="M70" s="4">
        <v>68</v>
      </c>
      <c r="N70" s="4">
        <v>0</v>
      </c>
      <c r="O70" s="4">
        <v>4</v>
      </c>
      <c r="P70" s="4">
        <v>6500</v>
      </c>
      <c r="Q70" s="4">
        <v>52400</v>
      </c>
      <c r="R70" s="5">
        <v>-5.4000000000000003E-3</v>
      </c>
      <c r="S70" s="4">
        <v>58900</v>
      </c>
      <c r="T70" s="4">
        <f t="shared" si="2"/>
        <v>85870</v>
      </c>
      <c r="U70" s="4">
        <f t="shared" si="6"/>
        <v>50600</v>
      </c>
      <c r="V70" s="5">
        <v>1.09E-2</v>
      </c>
    </row>
    <row r="71" spans="1:22" x14ac:dyDescent="0.2">
      <c r="A71" s="16" t="s">
        <v>214</v>
      </c>
      <c r="B71" s="4">
        <v>0</v>
      </c>
      <c r="C71" s="4">
        <v>3400</v>
      </c>
      <c r="D71" s="4">
        <v>-3400</v>
      </c>
      <c r="E71" s="4">
        <v>-186180000</v>
      </c>
      <c r="F71" s="4">
        <f t="shared" si="4"/>
        <v>13687109914</v>
      </c>
      <c r="G71" s="4">
        <v>0</v>
      </c>
      <c r="H71" s="4">
        <v>0</v>
      </c>
      <c r="I71" s="4">
        <v>0</v>
      </c>
      <c r="J71" s="4">
        <v>-5170000</v>
      </c>
      <c r="K71" s="24">
        <f t="shared" si="5"/>
        <v>-508610000</v>
      </c>
      <c r="L71" s="4">
        <v>33</v>
      </c>
      <c r="M71" s="4">
        <v>79</v>
      </c>
      <c r="N71" s="4">
        <v>3</v>
      </c>
      <c r="O71" s="4">
        <v>4</v>
      </c>
      <c r="P71" s="4">
        <v>25300</v>
      </c>
      <c r="Q71" s="4">
        <v>28200</v>
      </c>
      <c r="R71" s="5">
        <v>3.7000000000000002E-3</v>
      </c>
      <c r="S71" s="4">
        <v>53600</v>
      </c>
      <c r="T71" s="4">
        <f t="shared" si="2"/>
        <v>109170</v>
      </c>
      <c r="U71" s="4">
        <f t="shared" si="6"/>
        <v>50600</v>
      </c>
      <c r="V71" s="5">
        <v>9.1000000000000004E-3</v>
      </c>
    </row>
    <row r="72" spans="1:22" x14ac:dyDescent="0.2">
      <c r="A72" s="16" t="s">
        <v>213</v>
      </c>
      <c r="B72" s="4">
        <v>1700</v>
      </c>
      <c r="C72" s="4">
        <v>27254</v>
      </c>
      <c r="D72" s="4">
        <v>-25554</v>
      </c>
      <c r="E72" s="4">
        <v>-1396140000</v>
      </c>
      <c r="F72" s="4">
        <f t="shared" si="4"/>
        <v>13873289914</v>
      </c>
      <c r="K72" s="24">
        <f t="shared" si="5"/>
        <v>-503440000</v>
      </c>
      <c r="L72" s="4">
        <v>15</v>
      </c>
      <c r="M72" s="4">
        <v>82</v>
      </c>
      <c r="N72" s="4">
        <v>0</v>
      </c>
      <c r="O72" s="4">
        <v>5</v>
      </c>
      <c r="P72" s="4">
        <v>5700</v>
      </c>
      <c r="Q72" s="4">
        <v>43800</v>
      </c>
      <c r="R72" s="5">
        <v>-5.4000000000000003E-3</v>
      </c>
      <c r="S72" s="4">
        <v>50600</v>
      </c>
      <c r="T72" s="4">
        <f t="shared" si="2"/>
        <v>114400</v>
      </c>
      <c r="U72" s="4">
        <f t="shared" si="6"/>
        <v>25900</v>
      </c>
      <c r="V72" s="5">
        <v>1.1000000000000001E-2</v>
      </c>
    </row>
    <row r="73" spans="1:22" x14ac:dyDescent="0.2">
      <c r="A73" s="16" t="s">
        <v>212</v>
      </c>
      <c r="B73" s="4">
        <v>1600</v>
      </c>
      <c r="C73" s="4">
        <v>83800</v>
      </c>
      <c r="D73" s="4">
        <v>-82200</v>
      </c>
      <c r="E73" s="4">
        <v>-4504010000</v>
      </c>
      <c r="F73" s="4">
        <f t="shared" si="4"/>
        <v>15269429914</v>
      </c>
      <c r="G73" s="4">
        <v>0</v>
      </c>
      <c r="H73" s="4">
        <v>0</v>
      </c>
      <c r="I73" s="4">
        <v>0</v>
      </c>
      <c r="J73" s="4">
        <v>93850000</v>
      </c>
      <c r="K73" s="24">
        <f t="shared" si="5"/>
        <v>-503440000</v>
      </c>
      <c r="L73" s="4">
        <v>65</v>
      </c>
      <c r="M73" s="4">
        <v>215</v>
      </c>
      <c r="N73" s="4">
        <v>6</v>
      </c>
      <c r="O73" s="4">
        <v>14</v>
      </c>
      <c r="P73" s="4">
        <v>38800</v>
      </c>
      <c r="Q73" s="4">
        <v>97900</v>
      </c>
      <c r="R73" s="5">
        <v>-9.0000000000000011E-3</v>
      </c>
      <c r="S73" s="4">
        <v>135600</v>
      </c>
      <c r="T73" s="4">
        <f t="shared" si="2"/>
        <v>148330</v>
      </c>
      <c r="U73" s="4">
        <f t="shared" si="6"/>
        <v>25900</v>
      </c>
      <c r="V73" s="5">
        <v>2.35E-2</v>
      </c>
    </row>
    <row r="74" spans="1:22" x14ac:dyDescent="0.2">
      <c r="A74" s="16" t="s">
        <v>211</v>
      </c>
      <c r="B74" s="4">
        <v>4200</v>
      </c>
      <c r="C74" s="4">
        <v>6400</v>
      </c>
      <c r="D74" s="4">
        <v>-2200</v>
      </c>
      <c r="E74" s="4">
        <v>-122680000</v>
      </c>
      <c r="F74" s="4">
        <f t="shared" ref="F74:F79" si="7">E74+F75</f>
        <v>19773439914</v>
      </c>
      <c r="G74" s="4">
        <v>0</v>
      </c>
      <c r="H74" s="4">
        <v>0</v>
      </c>
      <c r="I74" s="4">
        <v>0</v>
      </c>
      <c r="J74" s="4">
        <v>33560000</v>
      </c>
      <c r="K74" s="24">
        <f t="shared" ref="K74:K79" si="8">K75+J74</f>
        <v>-597290000</v>
      </c>
      <c r="L74" s="4">
        <v>133</v>
      </c>
      <c r="M74" s="4">
        <v>73</v>
      </c>
      <c r="N74" s="4">
        <v>16</v>
      </c>
      <c r="O74" s="4">
        <v>9</v>
      </c>
      <c r="P74" s="4">
        <v>105700</v>
      </c>
      <c r="Q74" s="4">
        <v>61200</v>
      </c>
      <c r="R74" s="5">
        <v>0</v>
      </c>
      <c r="S74" s="4">
        <v>169000</v>
      </c>
      <c r="T74" s="4">
        <f t="shared" ref="T74:T79" si="9">AVERAGE(S75:S84)</f>
        <v>136980</v>
      </c>
      <c r="U74" s="4">
        <f t="shared" ref="U74:U79" si="10">MIN(S75:S79)</f>
        <v>25900</v>
      </c>
      <c r="V74" s="5">
        <v>1.44E-2</v>
      </c>
    </row>
    <row r="75" spans="1:22" x14ac:dyDescent="0.2">
      <c r="A75" s="16" t="s">
        <v>210</v>
      </c>
      <c r="B75" s="4">
        <v>4200</v>
      </c>
      <c r="C75" s="4">
        <v>3100</v>
      </c>
      <c r="D75" s="4">
        <v>1100</v>
      </c>
      <c r="E75" s="4">
        <v>62170000</v>
      </c>
      <c r="F75" s="4">
        <f t="shared" si="7"/>
        <v>19896119914</v>
      </c>
      <c r="G75" s="4">
        <v>0</v>
      </c>
      <c r="H75" s="4">
        <v>0</v>
      </c>
      <c r="I75" s="4">
        <v>0</v>
      </c>
      <c r="J75" s="4">
        <v>33560000</v>
      </c>
      <c r="K75" s="24">
        <f t="shared" si="8"/>
        <v>-630850000</v>
      </c>
      <c r="L75" s="4">
        <v>43</v>
      </c>
      <c r="M75" s="4">
        <v>81</v>
      </c>
      <c r="N75" s="4">
        <v>2</v>
      </c>
      <c r="O75" s="4">
        <v>14</v>
      </c>
      <c r="P75" s="4">
        <v>30500</v>
      </c>
      <c r="Q75" s="4">
        <v>82100</v>
      </c>
      <c r="R75" s="5">
        <v>1.9E-3</v>
      </c>
      <c r="S75" s="4">
        <v>114400</v>
      </c>
      <c r="T75" s="4">
        <f t="shared" si="9"/>
        <v>138970</v>
      </c>
      <c r="U75" s="4">
        <f t="shared" si="10"/>
        <v>25900</v>
      </c>
      <c r="V75" s="5">
        <v>2.3300000000000001E-2</v>
      </c>
    </row>
    <row r="76" spans="1:22" x14ac:dyDescent="0.2">
      <c r="A76" s="16" t="s">
        <v>208</v>
      </c>
      <c r="B76" s="4">
        <v>2800</v>
      </c>
      <c r="C76" s="4">
        <v>0</v>
      </c>
      <c r="D76" s="4">
        <v>2800</v>
      </c>
      <c r="E76" s="4">
        <v>152980000</v>
      </c>
      <c r="F76" s="4">
        <f t="shared" si="7"/>
        <v>19833949914</v>
      </c>
      <c r="G76" s="4">
        <v>0</v>
      </c>
      <c r="H76" s="4">
        <v>0</v>
      </c>
      <c r="I76" s="4">
        <v>0</v>
      </c>
      <c r="J76" s="4">
        <v>32840000</v>
      </c>
      <c r="K76" s="24">
        <f t="shared" si="8"/>
        <v>-664410000</v>
      </c>
      <c r="L76" s="4">
        <v>117</v>
      </c>
      <c r="M76" s="4">
        <v>42</v>
      </c>
      <c r="N76" s="4">
        <v>18</v>
      </c>
      <c r="O76" s="4">
        <v>4</v>
      </c>
      <c r="P76" s="4">
        <v>142500</v>
      </c>
      <c r="Q76" s="4">
        <v>27900</v>
      </c>
      <c r="R76" s="5">
        <v>2.2200000000000001E-2</v>
      </c>
      <c r="S76" s="4">
        <v>170400</v>
      </c>
      <c r="T76" s="4">
        <f t="shared" si="9"/>
        <v>172340</v>
      </c>
      <c r="U76" s="4">
        <f t="shared" si="10"/>
        <v>25900</v>
      </c>
      <c r="V76" s="5">
        <v>1.9900000000000001E-2</v>
      </c>
    </row>
    <row r="77" spans="1:22" x14ac:dyDescent="0.2">
      <c r="A77" s="16" t="s">
        <v>207</v>
      </c>
      <c r="B77" s="4">
        <v>200</v>
      </c>
      <c r="C77" s="4">
        <v>0</v>
      </c>
      <c r="D77" s="4">
        <v>200</v>
      </c>
      <c r="E77" s="4">
        <v>10880000</v>
      </c>
      <c r="F77" s="4">
        <f t="shared" si="7"/>
        <v>19680969914</v>
      </c>
      <c r="G77" s="4">
        <v>0</v>
      </c>
      <c r="H77" s="4">
        <v>0</v>
      </c>
      <c r="I77" s="4">
        <v>0</v>
      </c>
      <c r="J77" s="4">
        <v>10880000</v>
      </c>
      <c r="K77" s="24">
        <f t="shared" si="8"/>
        <v>-697250000</v>
      </c>
      <c r="L77" s="4">
        <v>19</v>
      </c>
      <c r="M77" s="4">
        <v>39</v>
      </c>
      <c r="N77" s="4">
        <v>1</v>
      </c>
      <c r="O77" s="4">
        <v>2</v>
      </c>
      <c r="P77" s="4">
        <v>8600</v>
      </c>
      <c r="Q77" s="4">
        <v>17200</v>
      </c>
      <c r="R77" s="5">
        <v>-5.5000000000000005E-3</v>
      </c>
      <c r="S77" s="4">
        <v>25900</v>
      </c>
      <c r="T77" s="4">
        <f t="shared" si="9"/>
        <v>181860</v>
      </c>
      <c r="U77" s="4">
        <f t="shared" si="10"/>
        <v>36600</v>
      </c>
      <c r="V77" s="5">
        <v>1.1000000000000001E-2</v>
      </c>
    </row>
    <row r="78" spans="1:22" x14ac:dyDescent="0.2">
      <c r="A78" s="16" t="s">
        <v>206</v>
      </c>
      <c r="B78" s="4">
        <v>3200</v>
      </c>
      <c r="C78" s="4">
        <v>400</v>
      </c>
      <c r="D78" s="4">
        <v>2800</v>
      </c>
      <c r="E78" s="4">
        <v>152800000</v>
      </c>
      <c r="F78" s="4">
        <f t="shared" si="7"/>
        <v>19670089914</v>
      </c>
      <c r="G78" s="4">
        <v>0</v>
      </c>
      <c r="H78" s="4">
        <v>0</v>
      </c>
      <c r="I78" s="4">
        <v>0</v>
      </c>
      <c r="J78" s="4">
        <v>163520000</v>
      </c>
      <c r="K78" s="24">
        <f t="shared" si="8"/>
        <v>-708130000</v>
      </c>
      <c r="L78" s="4">
        <v>65</v>
      </c>
      <c r="M78" s="4">
        <v>31</v>
      </c>
      <c r="N78" s="4">
        <v>5</v>
      </c>
      <c r="O78" s="4">
        <v>2</v>
      </c>
      <c r="P78" s="4">
        <v>35900</v>
      </c>
      <c r="Q78" s="4">
        <v>18500</v>
      </c>
      <c r="R78" s="5">
        <v>1.1200000000000002E-2</v>
      </c>
      <c r="S78" s="4">
        <v>54500</v>
      </c>
      <c r="T78" s="4">
        <f t="shared" si="9"/>
        <v>179850</v>
      </c>
      <c r="U78" s="4">
        <f t="shared" si="10"/>
        <v>36600</v>
      </c>
      <c r="V78" s="5">
        <v>1.29E-2</v>
      </c>
    </row>
    <row r="79" spans="1:22" x14ac:dyDescent="0.2">
      <c r="A79" s="16" t="s">
        <v>205</v>
      </c>
      <c r="B79" s="4">
        <v>2100</v>
      </c>
      <c r="C79" s="4">
        <v>2800</v>
      </c>
      <c r="D79" s="4">
        <v>-700</v>
      </c>
      <c r="E79" s="4">
        <v>-37670000</v>
      </c>
      <c r="F79" s="4">
        <f t="shared" si="7"/>
        <v>19517289914</v>
      </c>
      <c r="K79" s="24">
        <f t="shared" si="8"/>
        <v>-871650000</v>
      </c>
      <c r="L79" s="4">
        <v>21</v>
      </c>
      <c r="M79" s="4">
        <v>64</v>
      </c>
      <c r="N79" s="4">
        <v>2</v>
      </c>
      <c r="O79" s="4">
        <v>6</v>
      </c>
      <c r="P79" s="4">
        <v>10600</v>
      </c>
      <c r="Q79" s="4">
        <v>37500</v>
      </c>
      <c r="R79" s="5">
        <v>-7.4000000000000003E-3</v>
      </c>
      <c r="S79" s="4">
        <v>48100</v>
      </c>
      <c r="T79" s="4">
        <f t="shared" si="9"/>
        <v>229090</v>
      </c>
      <c r="U79" s="4">
        <f t="shared" si="10"/>
        <v>36600</v>
      </c>
      <c r="V79" s="5">
        <v>1.11E-2</v>
      </c>
    </row>
    <row r="80" spans="1:22" x14ac:dyDescent="0.2">
      <c r="A80" s="16" t="s">
        <v>204</v>
      </c>
      <c r="B80" s="4">
        <v>6100</v>
      </c>
      <c r="C80" s="4">
        <v>2500</v>
      </c>
      <c r="D80" s="4">
        <v>3600</v>
      </c>
      <c r="E80" s="4">
        <v>194607541</v>
      </c>
      <c r="F80" s="4">
        <f t="shared" ref="F80:F90" si="11">E80+F81</f>
        <v>19554959914</v>
      </c>
      <c r="G80" s="4">
        <v>0</v>
      </c>
      <c r="H80" s="4">
        <v>0</v>
      </c>
      <c r="I80" s="4">
        <v>0</v>
      </c>
      <c r="J80" s="4">
        <v>-10830000</v>
      </c>
      <c r="K80" s="24">
        <f t="shared" ref="K80:K90" si="12">K81+J80</f>
        <v>-871650000</v>
      </c>
      <c r="L80" s="4">
        <v>42</v>
      </c>
      <c r="M80" s="4">
        <v>26</v>
      </c>
      <c r="N80" s="4">
        <v>3</v>
      </c>
      <c r="O80" s="4">
        <v>1</v>
      </c>
      <c r="P80" s="4">
        <v>28000</v>
      </c>
      <c r="Q80" s="4">
        <v>8700</v>
      </c>
      <c r="R80" s="5">
        <v>7.4999999999999997E-3</v>
      </c>
      <c r="S80" s="4">
        <v>36600</v>
      </c>
      <c r="T80" s="4">
        <f t="shared" ref="T80:T96" si="13">AVERAGE(S81:S90)</f>
        <v>228820</v>
      </c>
      <c r="U80" s="4">
        <f t="shared" ref="U80:U90" si="14">MIN(S81:S85)</f>
        <v>55500</v>
      </c>
      <c r="V80" s="5">
        <v>1.4800000000000001E-2</v>
      </c>
    </row>
    <row r="81" spans="1:22" x14ac:dyDescent="0.2">
      <c r="A81" s="16" t="s">
        <v>203</v>
      </c>
      <c r="B81" s="4">
        <v>2100</v>
      </c>
      <c r="C81" s="4">
        <v>8600</v>
      </c>
      <c r="D81" s="4">
        <v>-6500</v>
      </c>
      <c r="E81" s="4">
        <v>-348090000</v>
      </c>
      <c r="F81" s="4">
        <f t="shared" si="11"/>
        <v>19360352373</v>
      </c>
      <c r="G81" s="4">
        <v>0</v>
      </c>
      <c r="H81" s="4">
        <v>0</v>
      </c>
      <c r="I81" s="4">
        <v>0</v>
      </c>
      <c r="J81" s="4">
        <v>-48450000</v>
      </c>
      <c r="K81" s="24">
        <f t="shared" si="12"/>
        <v>-860820000</v>
      </c>
      <c r="L81" s="4">
        <v>95</v>
      </c>
      <c r="M81" s="4">
        <v>133</v>
      </c>
      <c r="N81" s="4">
        <v>25</v>
      </c>
      <c r="O81" s="4">
        <v>19</v>
      </c>
      <c r="P81" s="4">
        <v>145000</v>
      </c>
      <c r="Q81" s="4">
        <v>112100</v>
      </c>
      <c r="R81" s="5">
        <v>-5.5000000000000005E-3</v>
      </c>
      <c r="S81" s="4">
        <v>286600</v>
      </c>
      <c r="T81" s="4">
        <f t="shared" si="13"/>
        <v>206003.9</v>
      </c>
      <c r="U81" s="4">
        <f t="shared" si="14"/>
        <v>55500</v>
      </c>
      <c r="V81" s="5">
        <v>3.4599999999999999E-2</v>
      </c>
    </row>
    <row r="82" spans="1:22" x14ac:dyDescent="0.2">
      <c r="A82" s="16" t="s">
        <v>200</v>
      </c>
      <c r="B82" s="4">
        <v>11800</v>
      </c>
      <c r="C82" s="4">
        <v>960</v>
      </c>
      <c r="D82" s="4">
        <v>10840</v>
      </c>
      <c r="E82" s="4">
        <v>583672373</v>
      </c>
      <c r="F82" s="4">
        <f t="shared" si="11"/>
        <v>19708442373</v>
      </c>
      <c r="G82" s="4">
        <v>0</v>
      </c>
      <c r="H82" s="4">
        <v>0</v>
      </c>
      <c r="I82" s="4">
        <v>0</v>
      </c>
      <c r="J82" s="4">
        <v>-48450000</v>
      </c>
      <c r="K82" s="24">
        <f t="shared" si="12"/>
        <v>-812370000</v>
      </c>
      <c r="L82" s="4">
        <v>52</v>
      </c>
      <c r="M82" s="4">
        <v>84</v>
      </c>
      <c r="N82" s="4">
        <v>11</v>
      </c>
      <c r="O82" s="4">
        <v>6</v>
      </c>
      <c r="P82" s="4">
        <v>67100</v>
      </c>
      <c r="Q82" s="4">
        <v>35800</v>
      </c>
      <c r="R82" s="5">
        <v>-1.8E-3</v>
      </c>
      <c r="S82" s="4">
        <v>102900</v>
      </c>
      <c r="T82" s="4">
        <f t="shared" si="13"/>
        <v>213218.2</v>
      </c>
      <c r="U82" s="4">
        <f t="shared" si="14"/>
        <v>55500</v>
      </c>
      <c r="V82" s="5">
        <v>1.4800000000000001E-2</v>
      </c>
    </row>
    <row r="83" spans="1:22" x14ac:dyDescent="0.2">
      <c r="A83" s="16" t="s">
        <v>199</v>
      </c>
      <c r="B83" s="4">
        <v>13700</v>
      </c>
      <c r="C83" s="4">
        <v>7200</v>
      </c>
      <c r="D83" s="4">
        <v>6500</v>
      </c>
      <c r="E83" s="4">
        <v>350800000</v>
      </c>
      <c r="F83" s="4">
        <f t="shared" si="11"/>
        <v>19124770000</v>
      </c>
      <c r="G83" s="4">
        <v>0</v>
      </c>
      <c r="H83" s="4">
        <v>0</v>
      </c>
      <c r="I83" s="4">
        <v>0</v>
      </c>
      <c r="J83" s="4">
        <v>-216820000</v>
      </c>
      <c r="K83" s="24">
        <f t="shared" si="12"/>
        <v>-763920000</v>
      </c>
      <c r="L83" s="4">
        <v>98</v>
      </c>
      <c r="M83" s="4">
        <v>342</v>
      </c>
      <c r="N83" s="4">
        <v>16</v>
      </c>
      <c r="O83" s="4">
        <v>53</v>
      </c>
      <c r="P83" s="4">
        <v>80800</v>
      </c>
      <c r="Q83" s="4">
        <v>386500</v>
      </c>
      <c r="R83" s="5">
        <v>-1.2800000000000001E-2</v>
      </c>
      <c r="S83" s="4">
        <v>474900</v>
      </c>
      <c r="T83" s="4">
        <f t="shared" si="13"/>
        <v>174611.3</v>
      </c>
      <c r="U83" s="4">
        <f t="shared" si="14"/>
        <v>34400</v>
      </c>
      <c r="V83" s="5">
        <v>2.3700000000000002E-2</v>
      </c>
    </row>
    <row r="84" spans="1:22" x14ac:dyDescent="0.2">
      <c r="A84" s="16" t="s">
        <v>193</v>
      </c>
      <c r="B84" s="4">
        <v>800</v>
      </c>
      <c r="C84" s="4">
        <v>11100</v>
      </c>
      <c r="D84" s="4">
        <v>-10300</v>
      </c>
      <c r="E84" s="4">
        <v>-569450000</v>
      </c>
      <c r="F84" s="4">
        <f t="shared" si="11"/>
        <v>18773970000</v>
      </c>
      <c r="G84" s="4">
        <v>0</v>
      </c>
      <c r="H84" s="4">
        <v>0</v>
      </c>
      <c r="I84" s="4">
        <v>0</v>
      </c>
      <c r="J84" s="4">
        <v>44800000</v>
      </c>
      <c r="K84" s="24">
        <f t="shared" si="12"/>
        <v>-547100000</v>
      </c>
      <c r="L84" s="4">
        <v>20</v>
      </c>
      <c r="M84" s="4">
        <v>77</v>
      </c>
      <c r="N84" s="4">
        <v>1</v>
      </c>
      <c r="O84" s="4">
        <v>3</v>
      </c>
      <c r="P84" s="4">
        <v>27900</v>
      </c>
      <c r="Q84" s="4">
        <v>26600</v>
      </c>
      <c r="R84" s="5">
        <v>-0.02</v>
      </c>
      <c r="S84" s="4">
        <v>55500</v>
      </c>
      <c r="T84" s="4">
        <f t="shared" si="13"/>
        <v>201252.4</v>
      </c>
      <c r="U84" s="4">
        <f t="shared" si="14"/>
        <v>34400</v>
      </c>
      <c r="V84" s="5">
        <v>1.9699999999999999E-2</v>
      </c>
    </row>
    <row r="85" spans="1:22" x14ac:dyDescent="0.2">
      <c r="A85" s="16" t="s">
        <v>192</v>
      </c>
      <c r="B85" s="4">
        <v>77700</v>
      </c>
      <c r="C85" s="4">
        <v>28200</v>
      </c>
      <c r="D85" s="4">
        <v>49500</v>
      </c>
      <c r="E85" s="4">
        <v>2775220000</v>
      </c>
      <c r="F85" s="4">
        <f t="shared" si="11"/>
        <v>19343420000</v>
      </c>
      <c r="K85" s="24">
        <f t="shared" si="12"/>
        <v>-591900000</v>
      </c>
      <c r="L85" s="4">
        <v>91</v>
      </c>
      <c r="M85" s="4">
        <v>89</v>
      </c>
      <c r="N85" s="4">
        <v>6</v>
      </c>
      <c r="O85" s="4">
        <v>6</v>
      </c>
      <c r="P85" s="4">
        <v>71700</v>
      </c>
      <c r="Q85" s="4">
        <v>59600</v>
      </c>
      <c r="R85" s="5">
        <v>5.4000000000000003E-3</v>
      </c>
      <c r="S85" s="4">
        <v>134300</v>
      </c>
      <c r="T85" s="4">
        <f t="shared" si="13"/>
        <v>206523.5</v>
      </c>
      <c r="U85" s="4">
        <f t="shared" si="14"/>
        <v>33900</v>
      </c>
      <c r="V85" s="5">
        <v>3.5400000000000001E-2</v>
      </c>
    </row>
    <row r="86" spans="1:22" x14ac:dyDescent="0.2">
      <c r="A86" s="16" t="s">
        <v>191</v>
      </c>
      <c r="B86" s="4">
        <v>1600</v>
      </c>
      <c r="C86" s="4">
        <v>40700</v>
      </c>
      <c r="D86" s="4">
        <v>-39100</v>
      </c>
      <c r="E86" s="4">
        <v>-2182440000</v>
      </c>
      <c r="F86" s="4">
        <f t="shared" si="11"/>
        <v>16568200000</v>
      </c>
      <c r="G86" s="4">
        <v>0</v>
      </c>
      <c r="H86" s="4">
        <v>0</v>
      </c>
      <c r="I86" s="4">
        <v>0</v>
      </c>
      <c r="J86" s="4">
        <v>-22360000</v>
      </c>
      <c r="K86" s="24">
        <f t="shared" si="12"/>
        <v>-591900000</v>
      </c>
      <c r="L86" s="4">
        <v>74</v>
      </c>
      <c r="M86" s="4">
        <v>130</v>
      </c>
      <c r="N86" s="4">
        <v>13</v>
      </c>
      <c r="O86" s="4">
        <v>24</v>
      </c>
      <c r="P86" s="4">
        <v>83000</v>
      </c>
      <c r="Q86" s="4">
        <v>115800</v>
      </c>
      <c r="R86" s="5">
        <v>-3.4999999999999996E-3</v>
      </c>
      <c r="S86" s="4">
        <v>504100</v>
      </c>
      <c r="T86" s="4">
        <f t="shared" si="13"/>
        <v>172282.5</v>
      </c>
      <c r="U86" s="4">
        <f t="shared" si="14"/>
        <v>33900</v>
      </c>
      <c r="V86" s="5">
        <v>2.81E-2</v>
      </c>
    </row>
    <row r="87" spans="1:22" x14ac:dyDescent="0.2">
      <c r="A87" s="16" t="s">
        <v>190</v>
      </c>
      <c r="B87" s="4">
        <v>400</v>
      </c>
      <c r="C87" s="4">
        <v>40400</v>
      </c>
      <c r="D87" s="4">
        <v>-40000</v>
      </c>
      <c r="E87" s="4">
        <v>-2248740000</v>
      </c>
      <c r="F87" s="4">
        <f t="shared" si="11"/>
        <v>18750640000</v>
      </c>
      <c r="G87" s="4">
        <v>0</v>
      </c>
      <c r="H87" s="4">
        <v>0</v>
      </c>
      <c r="I87" s="4">
        <v>0</v>
      </c>
      <c r="J87" s="4">
        <v>-16820000</v>
      </c>
      <c r="K87" s="24">
        <f t="shared" si="12"/>
        <v>-569540000</v>
      </c>
      <c r="L87" s="4">
        <v>59</v>
      </c>
      <c r="M87" s="4">
        <v>196</v>
      </c>
      <c r="N87" s="4">
        <v>3</v>
      </c>
      <c r="O87" s="4">
        <v>13</v>
      </c>
      <c r="P87" s="4">
        <v>29200</v>
      </c>
      <c r="Q87" s="4">
        <v>83800</v>
      </c>
      <c r="R87" s="5">
        <v>-1.78E-2</v>
      </c>
      <c r="S87" s="4">
        <v>121100</v>
      </c>
      <c r="T87" s="4">
        <f t="shared" si="13"/>
        <v>167812.5</v>
      </c>
      <c r="U87" s="4">
        <f t="shared" si="14"/>
        <v>33900</v>
      </c>
      <c r="V87" s="5">
        <v>1.4199999999999999E-2</v>
      </c>
    </row>
    <row r="88" spans="1:22" x14ac:dyDescent="0.2">
      <c r="A88" s="16" t="s">
        <v>189</v>
      </c>
      <c r="B88" s="4">
        <v>26500</v>
      </c>
      <c r="C88" s="4">
        <v>3000</v>
      </c>
      <c r="D88" s="4">
        <v>23500</v>
      </c>
      <c r="E88" s="4">
        <v>1341430000</v>
      </c>
      <c r="F88" s="4">
        <f t="shared" si="11"/>
        <v>20999380000</v>
      </c>
      <c r="G88" s="4">
        <v>0</v>
      </c>
      <c r="H88" s="4">
        <v>0</v>
      </c>
      <c r="I88" s="4">
        <v>0</v>
      </c>
      <c r="J88" s="4">
        <v>91200000</v>
      </c>
      <c r="K88" s="24">
        <f t="shared" si="12"/>
        <v>-552720000</v>
      </c>
      <c r="L88" s="4">
        <v>32</v>
      </c>
      <c r="M88" s="4">
        <v>37</v>
      </c>
      <c r="N88" s="4">
        <v>4</v>
      </c>
      <c r="O88" s="4">
        <v>1</v>
      </c>
      <c r="P88" s="4">
        <v>20100</v>
      </c>
      <c r="Q88" s="4">
        <v>14200</v>
      </c>
      <c r="R88" s="5">
        <v>-3.4999999999999996E-3</v>
      </c>
      <c r="S88" s="4">
        <v>34400</v>
      </c>
      <c r="T88" s="4">
        <f t="shared" si="13"/>
        <v>193110.1</v>
      </c>
      <c r="U88" s="4">
        <f t="shared" si="14"/>
        <v>33900</v>
      </c>
      <c r="V88" s="5">
        <v>1.23E-2</v>
      </c>
    </row>
    <row r="89" spans="1:22" x14ac:dyDescent="0.2">
      <c r="A89" s="16" t="s">
        <v>188</v>
      </c>
      <c r="B89" s="4">
        <v>2700</v>
      </c>
      <c r="C89" s="4">
        <v>0</v>
      </c>
      <c r="D89" s="4">
        <v>2700</v>
      </c>
      <c r="E89" s="4">
        <v>153290000</v>
      </c>
      <c r="F89" s="4">
        <f t="shared" si="11"/>
        <v>19657950000</v>
      </c>
      <c r="K89" s="24">
        <f t="shared" si="12"/>
        <v>-643920000</v>
      </c>
      <c r="L89" s="4">
        <v>105</v>
      </c>
      <c r="M89" s="4">
        <v>34</v>
      </c>
      <c r="N89" s="4">
        <v>27</v>
      </c>
      <c r="O89" s="4">
        <v>8</v>
      </c>
      <c r="P89" s="4">
        <v>176100</v>
      </c>
      <c r="Q89" s="4">
        <v>32800</v>
      </c>
      <c r="R89" s="5">
        <v>8.8999999999999999E-3</v>
      </c>
      <c r="S89" s="4">
        <v>540500</v>
      </c>
      <c r="T89" s="4">
        <f t="shared" si="13"/>
        <v>149488.79999999999</v>
      </c>
      <c r="U89" s="4">
        <f t="shared" si="14"/>
        <v>33900</v>
      </c>
      <c r="V89" s="5">
        <v>1.23E-2</v>
      </c>
    </row>
    <row r="90" spans="1:22" x14ac:dyDescent="0.2">
      <c r="A90" s="16" t="s">
        <v>187</v>
      </c>
      <c r="B90" s="4">
        <v>22900</v>
      </c>
      <c r="C90" s="4">
        <v>231</v>
      </c>
      <c r="D90" s="4">
        <v>22669</v>
      </c>
      <c r="E90" s="4">
        <v>1288920000</v>
      </c>
      <c r="F90" s="4">
        <f t="shared" si="11"/>
        <v>19504660000</v>
      </c>
      <c r="G90" s="4">
        <v>0</v>
      </c>
      <c r="H90" s="4">
        <v>0</v>
      </c>
      <c r="I90" s="4">
        <v>0</v>
      </c>
      <c r="J90" s="4">
        <v>-5660000</v>
      </c>
      <c r="K90" s="24">
        <f t="shared" si="12"/>
        <v>-643920000</v>
      </c>
      <c r="L90" s="4">
        <v>17</v>
      </c>
      <c r="M90" s="4">
        <v>32</v>
      </c>
      <c r="N90" s="4">
        <v>3</v>
      </c>
      <c r="O90" s="4">
        <v>2</v>
      </c>
      <c r="P90" s="4">
        <v>19700</v>
      </c>
      <c r="Q90" s="4">
        <v>14200</v>
      </c>
      <c r="R90" s="5">
        <v>3.5999999999999999E-3</v>
      </c>
      <c r="S90" s="4">
        <v>33900</v>
      </c>
      <c r="T90" s="4">
        <f t="shared" si="13"/>
        <v>171632.8</v>
      </c>
      <c r="U90" s="4">
        <f t="shared" si="14"/>
        <v>58439</v>
      </c>
      <c r="V90" s="5">
        <v>1.41E-2</v>
      </c>
    </row>
    <row r="91" spans="1:22" x14ac:dyDescent="0.2">
      <c r="A91" s="16" t="s">
        <v>186</v>
      </c>
      <c r="B91" s="4">
        <v>2600</v>
      </c>
      <c r="C91" s="4">
        <v>1102</v>
      </c>
      <c r="D91" s="4">
        <v>1498</v>
      </c>
      <c r="E91" s="4">
        <v>84200000</v>
      </c>
      <c r="F91" s="4">
        <f t="shared" ref="F91:F102" si="15">E91+F92</f>
        <v>18215740000</v>
      </c>
      <c r="G91" s="4">
        <v>0</v>
      </c>
      <c r="H91" s="4">
        <v>0</v>
      </c>
      <c r="I91" s="4">
        <v>0</v>
      </c>
      <c r="J91" s="4">
        <v>-62580000</v>
      </c>
      <c r="K91" s="24">
        <f t="shared" ref="K91:K102" si="16">K92+J91</f>
        <v>-638260000</v>
      </c>
      <c r="L91" s="4">
        <v>16</v>
      </c>
      <c r="M91" s="4">
        <v>86</v>
      </c>
      <c r="N91" s="4">
        <v>1</v>
      </c>
      <c r="O91" s="4">
        <v>8</v>
      </c>
      <c r="P91" s="4">
        <v>9000</v>
      </c>
      <c r="Q91" s="4">
        <v>50400</v>
      </c>
      <c r="R91" s="5">
        <v>-1.7299999999999999E-2</v>
      </c>
      <c r="S91" s="4">
        <v>58439</v>
      </c>
      <c r="T91" s="4">
        <f t="shared" si="13"/>
        <v>174506.5</v>
      </c>
      <c r="U91" s="4">
        <f t="shared" ref="U91:U102" si="17">MIN(S92:S96)</f>
        <v>88831</v>
      </c>
      <c r="V91" s="5">
        <v>1.9199999999999998E-2</v>
      </c>
    </row>
    <row r="92" spans="1:22" x14ac:dyDescent="0.2">
      <c r="A92" s="16" t="s">
        <v>185</v>
      </c>
      <c r="B92" s="4">
        <v>25533</v>
      </c>
      <c r="C92" s="4">
        <v>31200</v>
      </c>
      <c r="D92" s="4">
        <v>-5667</v>
      </c>
      <c r="E92" s="4">
        <v>-325930000</v>
      </c>
      <c r="F92" s="4">
        <f t="shared" si="15"/>
        <v>18131540000</v>
      </c>
      <c r="K92" s="24">
        <f t="shared" si="16"/>
        <v>-575680000</v>
      </c>
      <c r="L92" s="4">
        <v>73</v>
      </c>
      <c r="M92" s="4">
        <v>40</v>
      </c>
      <c r="N92" s="4">
        <v>25</v>
      </c>
      <c r="O92" s="4">
        <v>12</v>
      </c>
      <c r="P92" s="4">
        <v>122400</v>
      </c>
      <c r="Q92" s="4">
        <v>52600</v>
      </c>
      <c r="R92" s="5">
        <v>8.8000000000000005E-3</v>
      </c>
      <c r="S92" s="4">
        <v>175043</v>
      </c>
      <c r="T92" s="4">
        <f t="shared" si="13"/>
        <v>168852.6</v>
      </c>
      <c r="U92" s="4">
        <f t="shared" si="17"/>
        <v>76400</v>
      </c>
      <c r="V92" s="5">
        <v>1.9199999999999998E-2</v>
      </c>
    </row>
    <row r="93" spans="1:22" x14ac:dyDescent="0.2">
      <c r="A93" s="16" t="s">
        <v>184</v>
      </c>
      <c r="B93" s="4">
        <v>61900</v>
      </c>
      <c r="C93" s="4">
        <v>1500</v>
      </c>
      <c r="D93" s="4">
        <v>60400</v>
      </c>
      <c r="E93" s="4">
        <v>3466460000</v>
      </c>
      <c r="F93" s="4">
        <f t="shared" si="15"/>
        <v>18457470000</v>
      </c>
      <c r="K93" s="24">
        <f t="shared" si="16"/>
        <v>-575680000</v>
      </c>
      <c r="L93" s="4">
        <v>72</v>
      </c>
      <c r="M93" s="4">
        <v>50</v>
      </c>
      <c r="N93" s="4">
        <v>9</v>
      </c>
      <c r="O93" s="4">
        <v>4</v>
      </c>
      <c r="P93" s="4">
        <v>64600</v>
      </c>
      <c r="Q93" s="4">
        <v>23500</v>
      </c>
      <c r="R93" s="5">
        <v>0</v>
      </c>
      <c r="S93" s="4">
        <v>88831</v>
      </c>
      <c r="T93" s="4">
        <f t="shared" si="13"/>
        <v>177743.88888888888</v>
      </c>
      <c r="U93" s="4">
        <f t="shared" si="17"/>
        <v>76400</v>
      </c>
      <c r="V93" s="5">
        <v>2.2599999999999999E-2</v>
      </c>
    </row>
    <row r="94" spans="1:22" x14ac:dyDescent="0.2">
      <c r="A94" s="16" t="s">
        <v>183</v>
      </c>
      <c r="B94" s="4">
        <v>2000</v>
      </c>
      <c r="C94" s="4">
        <v>0</v>
      </c>
      <c r="D94" s="4">
        <v>2000</v>
      </c>
      <c r="E94" s="4">
        <v>113640000</v>
      </c>
      <c r="F94" s="4">
        <f t="shared" si="15"/>
        <v>14991010000</v>
      </c>
      <c r="G94" s="4">
        <v>0</v>
      </c>
      <c r="H94" s="4">
        <v>0</v>
      </c>
      <c r="I94" s="4">
        <v>0</v>
      </c>
      <c r="J94" s="4">
        <v>-575680000</v>
      </c>
      <c r="K94" s="24">
        <f t="shared" si="16"/>
        <v>-575680000</v>
      </c>
      <c r="L94" s="4">
        <v>172</v>
      </c>
      <c r="M94" s="4">
        <v>124</v>
      </c>
      <c r="N94" s="4">
        <v>39</v>
      </c>
      <c r="O94" s="4">
        <v>18</v>
      </c>
      <c r="P94" s="4">
        <v>221800</v>
      </c>
      <c r="Q94" s="4">
        <v>102100</v>
      </c>
      <c r="R94" s="5">
        <v>3.5999999999999999E-3</v>
      </c>
      <c r="S94" s="4">
        <v>321911</v>
      </c>
      <c r="T94" s="4">
        <f t="shared" si="13"/>
        <v>159723</v>
      </c>
      <c r="U94" s="4">
        <f t="shared" si="17"/>
        <v>76400</v>
      </c>
      <c r="V94" s="5">
        <v>3.1099999999999999E-2</v>
      </c>
    </row>
    <row r="95" spans="1:22" x14ac:dyDescent="0.2">
      <c r="A95" s="16" t="s">
        <v>182</v>
      </c>
      <c r="B95" s="4">
        <v>53400</v>
      </c>
      <c r="C95" s="4">
        <v>2300</v>
      </c>
      <c r="D95" s="4">
        <v>51100</v>
      </c>
      <c r="E95" s="4">
        <v>2899920000</v>
      </c>
      <c r="F95" s="4">
        <f t="shared" si="15"/>
        <v>14877370000</v>
      </c>
      <c r="K95" s="24">
        <f t="shared" si="16"/>
        <v>0</v>
      </c>
      <c r="L95" s="4">
        <v>93</v>
      </c>
      <c r="M95" s="4">
        <v>85</v>
      </c>
      <c r="N95" s="4">
        <v>20</v>
      </c>
      <c r="O95" s="4">
        <v>17</v>
      </c>
      <c r="P95" s="4">
        <v>105800</v>
      </c>
      <c r="Q95" s="4">
        <v>81100</v>
      </c>
      <c r="R95" s="5">
        <v>5.4000000000000003E-3</v>
      </c>
      <c r="S95" s="4">
        <v>187011</v>
      </c>
      <c r="T95" s="4">
        <f t="shared" si="13"/>
        <v>155824.71428571429</v>
      </c>
      <c r="U95" s="4">
        <f t="shared" si="17"/>
        <v>76400</v>
      </c>
      <c r="V95" s="5">
        <v>1.41E-2</v>
      </c>
    </row>
    <row r="96" spans="1:22" x14ac:dyDescent="0.2">
      <c r="A96" s="16" t="s">
        <v>177</v>
      </c>
      <c r="B96" s="4">
        <v>5700</v>
      </c>
      <c r="C96" s="4">
        <v>0</v>
      </c>
      <c r="D96" s="4">
        <v>5700</v>
      </c>
      <c r="E96" s="4">
        <v>322960000</v>
      </c>
      <c r="F96" s="4">
        <f t="shared" si="15"/>
        <v>11977450000</v>
      </c>
      <c r="K96" s="24">
        <f t="shared" si="16"/>
        <v>0</v>
      </c>
      <c r="L96" s="4">
        <v>99</v>
      </c>
      <c r="M96" s="4">
        <v>172</v>
      </c>
      <c r="N96" s="4">
        <v>10</v>
      </c>
      <c r="O96" s="4">
        <v>9</v>
      </c>
      <c r="P96" s="4">
        <v>60800</v>
      </c>
      <c r="Q96" s="4">
        <v>100700</v>
      </c>
      <c r="R96" s="5">
        <v>-8.6999999999999994E-3</v>
      </c>
      <c r="S96" s="4">
        <v>161690</v>
      </c>
      <c r="T96" s="4">
        <f t="shared" si="13"/>
        <v>154847.16666666666</v>
      </c>
      <c r="U96" s="4">
        <f t="shared" si="17"/>
        <v>76400</v>
      </c>
      <c r="V96" s="5">
        <v>1.9299999999999998E-2</v>
      </c>
    </row>
    <row r="97" spans="1:22" x14ac:dyDescent="0.2">
      <c r="A97" s="16" t="s">
        <v>175</v>
      </c>
      <c r="B97" s="4">
        <v>39100</v>
      </c>
      <c r="C97" s="4">
        <v>0</v>
      </c>
      <c r="D97" s="4">
        <v>39100</v>
      </c>
      <c r="E97" s="4">
        <v>2222370000</v>
      </c>
      <c r="F97" s="4">
        <f t="shared" si="15"/>
        <v>11654490000</v>
      </c>
      <c r="K97" s="24">
        <f t="shared" si="16"/>
        <v>0</v>
      </c>
      <c r="L97" s="4">
        <v>75</v>
      </c>
      <c r="M97" s="4">
        <v>135</v>
      </c>
      <c r="N97" s="4">
        <v>5</v>
      </c>
      <c r="O97" s="4">
        <v>4</v>
      </c>
      <c r="P97" s="4">
        <v>27200</v>
      </c>
      <c r="Q97" s="4">
        <v>47600</v>
      </c>
      <c r="R97" s="5">
        <v>3.5999999999999999E-3</v>
      </c>
      <c r="S97" s="4">
        <v>76400</v>
      </c>
      <c r="T97" s="4">
        <f t="shared" ref="T97:T102" si="18">AVERAGE(S98:S107)</f>
        <v>170536.6</v>
      </c>
      <c r="U97" s="4">
        <f t="shared" si="17"/>
        <v>87176</v>
      </c>
      <c r="V97" s="5">
        <v>1.7399999999999999E-2</v>
      </c>
    </row>
    <row r="98" spans="1:22" x14ac:dyDescent="0.2">
      <c r="A98" s="16" t="s">
        <v>174</v>
      </c>
      <c r="B98" s="4">
        <v>127500</v>
      </c>
      <c r="C98" s="4">
        <v>1400</v>
      </c>
      <c r="D98" s="4">
        <v>126100</v>
      </c>
      <c r="E98" s="4">
        <v>7168630000</v>
      </c>
      <c r="F98" s="4">
        <f t="shared" si="15"/>
        <v>9432120000</v>
      </c>
      <c r="K98" s="24">
        <f t="shared" si="16"/>
        <v>0</v>
      </c>
      <c r="L98" s="4">
        <v>147</v>
      </c>
      <c r="M98" s="4">
        <v>155</v>
      </c>
      <c r="N98" s="4">
        <v>29</v>
      </c>
      <c r="O98" s="4">
        <v>13</v>
      </c>
      <c r="P98" s="4">
        <v>178700</v>
      </c>
      <c r="Q98" s="4">
        <v>106600</v>
      </c>
      <c r="R98" s="5">
        <v>1.0700000000000001E-2</v>
      </c>
      <c r="S98" s="4">
        <v>287376</v>
      </c>
      <c r="T98" s="4">
        <f t="shared" si="18"/>
        <v>141326.75</v>
      </c>
      <c r="U98" s="4">
        <f t="shared" si="17"/>
        <v>87176</v>
      </c>
      <c r="V98" s="5">
        <v>2.4399999999999998E-2</v>
      </c>
    </row>
    <row r="99" spans="1:22" x14ac:dyDescent="0.2">
      <c r="A99" s="16" t="s">
        <v>164</v>
      </c>
      <c r="B99" s="4">
        <v>100</v>
      </c>
      <c r="C99" s="4">
        <v>100</v>
      </c>
      <c r="D99" s="4">
        <v>0</v>
      </c>
      <c r="E99" s="4">
        <v>-20000</v>
      </c>
      <c r="F99" s="4">
        <f t="shared" si="15"/>
        <v>2263490000</v>
      </c>
      <c r="K99" s="24">
        <f t="shared" si="16"/>
        <v>0</v>
      </c>
      <c r="L99" s="4">
        <v>64</v>
      </c>
      <c r="M99" s="4">
        <v>95</v>
      </c>
      <c r="N99" s="4">
        <v>2</v>
      </c>
      <c r="O99" s="4">
        <v>4</v>
      </c>
      <c r="P99" s="4">
        <v>26300</v>
      </c>
      <c r="Q99" s="4">
        <v>49600</v>
      </c>
      <c r="R99" s="5">
        <v>-1.0500000000000001E-2</v>
      </c>
      <c r="S99" s="4">
        <v>104287</v>
      </c>
      <c r="T99" s="4">
        <f t="shared" si="18"/>
        <v>153673.33333333334</v>
      </c>
      <c r="U99" s="4">
        <f t="shared" si="17"/>
        <v>87176</v>
      </c>
      <c r="V99" s="5">
        <v>2.1000000000000001E-2</v>
      </c>
    </row>
    <row r="100" spans="1:22" x14ac:dyDescent="0.2">
      <c r="A100" s="16" t="s">
        <v>156</v>
      </c>
      <c r="B100" s="4">
        <v>134400</v>
      </c>
      <c r="C100" s="4">
        <v>74200</v>
      </c>
      <c r="D100" s="4">
        <v>60200</v>
      </c>
      <c r="E100" s="4">
        <v>3424950000</v>
      </c>
      <c r="F100" s="4">
        <f t="shared" si="15"/>
        <v>2263510000</v>
      </c>
      <c r="K100" s="24">
        <f t="shared" si="16"/>
        <v>0</v>
      </c>
      <c r="R100" s="5">
        <v>-1.7000000000000001E-3</v>
      </c>
      <c r="S100" s="4">
        <v>255340</v>
      </c>
      <c r="T100" s="4">
        <f t="shared" si="18"/>
        <v>102840</v>
      </c>
      <c r="U100" s="4">
        <f t="shared" si="17"/>
        <v>87176</v>
      </c>
      <c r="V100" s="5">
        <v>1.5700000000000002E-2</v>
      </c>
    </row>
    <row r="101" spans="1:22" x14ac:dyDescent="0.2">
      <c r="A101" s="16" t="s">
        <v>155</v>
      </c>
      <c r="B101" s="4">
        <v>0</v>
      </c>
      <c r="C101" s="4">
        <v>13785</v>
      </c>
      <c r="D101" s="4">
        <v>-13785</v>
      </c>
      <c r="E101" s="4">
        <v>-784760000</v>
      </c>
      <c r="F101" s="4">
        <f t="shared" si="15"/>
        <v>-1161440000</v>
      </c>
      <c r="K101" s="24">
        <f t="shared" si="16"/>
        <v>0</v>
      </c>
      <c r="R101" s="5">
        <v>-5.1000000000000004E-3</v>
      </c>
      <c r="S101" s="4">
        <v>87176</v>
      </c>
      <c r="T101" s="4">
        <f t="shared" si="18"/>
        <v>118504</v>
      </c>
      <c r="U101" s="4">
        <f t="shared" si="17"/>
        <v>118504</v>
      </c>
      <c r="V101" s="5">
        <v>1.3899999999999999E-2</v>
      </c>
    </row>
    <row r="102" spans="1:22" x14ac:dyDescent="0.2">
      <c r="A102" s="16" t="s">
        <v>154</v>
      </c>
      <c r="B102" s="4">
        <v>21200</v>
      </c>
      <c r="C102" s="4">
        <v>27700</v>
      </c>
      <c r="D102" s="4">
        <v>-6500</v>
      </c>
      <c r="E102" s="4">
        <v>-376680000</v>
      </c>
      <c r="F102" s="4">
        <f t="shared" si="15"/>
        <v>-376680000</v>
      </c>
      <c r="K102" s="24">
        <f t="shared" si="16"/>
        <v>0</v>
      </c>
      <c r="R102" s="5">
        <v>-5.0000000000000001E-3</v>
      </c>
      <c r="S102" s="4">
        <v>118504</v>
      </c>
      <c r="T102" s="4" t="e">
        <f t="shared" si="18"/>
        <v>#DIV/0!</v>
      </c>
      <c r="U102" s="4">
        <f t="shared" si="17"/>
        <v>0</v>
      </c>
      <c r="V102" s="5">
        <v>1.0200000000000001E-2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 t="shared" ref="F168:F209" si="19"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19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19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19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19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19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19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19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19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19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19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19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19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ref="F210:F223" si="20">E210+F211</f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20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20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20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20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20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20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20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20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20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20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20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20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 t="shared" si="20"/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E224+F225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>
        <f>E225</f>
        <v>0</v>
      </c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FD56-3F97-1345-8CB4-D7FE26903CAD}">
  <sheetPr codeName="Sheet77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0"/>
    <col min="3" max="3" customWidth="true" width="13.33203125"/>
    <col min="4" max="5" customWidth="true" width="15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3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469">
        <v>344</v>
      </c>
      <c r="B3" t="n" s="3470">
        <v>460800.0</v>
      </c>
      <c r="C3" t="n" s="3471">
        <v>951900.0</v>
      </c>
      <c r="D3" t="n" s="3472">
        <v>-491100.0</v>
      </c>
      <c r="E3" t="n" s="3473">
        <v>-1.664457E10</v>
      </c>
      <c r="G3" t="n" s="3459">
        <v>0.0</v>
      </c>
      <c r="H3" t="n" s="3460">
        <v>0.0</v>
      </c>
      <c r="I3" t="n" s="3461">
        <v>0.0</v>
      </c>
      <c r="J3" t="n" s="3462">
        <v>3.7443E8</v>
      </c>
      <c r="L3" t="n" s="3463">
        <v>1475.0</v>
      </c>
      <c r="M3" t="n" s="3464">
        <v>2334.0</v>
      </c>
      <c r="N3" t="n" s="3465">
        <v>168.0</v>
      </c>
      <c r="O3" t="n" s="3466">
        <v>285.0</v>
      </c>
      <c r="P3" t="n" s="3467">
        <v>1956100.0</v>
      </c>
      <c r="Q3" t="n" s="3468">
        <v>3312500.0</v>
      </c>
      <c r="R3" t="n" s="3457">
        <v>-0.0103</v>
      </c>
      <c r="S3" t="n" s="3456">
        <v>5762900.0</v>
      </c>
      <c r="V3" t="n" s="3458">
        <v>0.0319</v>
      </c>
    </row>
    <row r="4">
      <c r="A4" t="s" s="1397">
        <v>343</v>
      </c>
      <c r="B4" t="n" s="1398">
        <v>913900.0</v>
      </c>
      <c r="C4" t="n" s="1399">
        <v>984500.0</v>
      </c>
      <c r="D4" t="n" s="1400">
        <v>-70600.0</v>
      </c>
      <c r="E4" t="n" s="1401">
        <v>-2.60289E9</v>
      </c>
      <c r="G4" t="n" s="1387">
        <v>0.0</v>
      </c>
      <c r="H4" t="n" s="1388">
        <v>0.0</v>
      </c>
      <c r="I4" t="n" s="1389">
        <v>0.0</v>
      </c>
      <c r="J4" t="n" s="1390">
        <v>-5.283172E10</v>
      </c>
      <c r="L4" t="n" s="1391">
        <v>2663.0</v>
      </c>
      <c r="M4" t="n" s="1392">
        <v>4378.0</v>
      </c>
      <c r="N4" t="n" s="1393">
        <v>397.0</v>
      </c>
      <c r="O4" t="n" s="1394">
        <v>557.0</v>
      </c>
      <c r="P4" t="n" s="1395">
        <v>4800400.0</v>
      </c>
      <c r="Q4" t="n" s="1396">
        <v>6781500.0</v>
      </c>
      <c r="R4" t="n" s="1385">
        <v>0.0059</v>
      </c>
      <c r="S4" t="n" s="1384">
        <v>1.16608E7</v>
      </c>
      <c r="V4" t="n" s="1386">
        <v>0.0575</v>
      </c>
    </row>
    <row r="5" spans="1:22" x14ac:dyDescent="0.2">
      <c r="A5" s="16" t="s">
        <v>342</v>
      </c>
      <c r="B5" s="4">
        <v>895700</v>
      </c>
      <c r="C5" s="4">
        <v>1161750</v>
      </c>
      <c r="D5" s="4">
        <v>-266050</v>
      </c>
      <c r="E5" s="4">
        <v>-9538580000</v>
      </c>
      <c r="F5" s="4">
        <f t="shared" ref="F5:F46" si="0">E5+F6</f>
        <v>-493233303206</v>
      </c>
      <c r="G5" s="4">
        <v>0</v>
      </c>
      <c r="H5" s="4">
        <v>0</v>
      </c>
      <c r="I5" s="4">
        <v>0</v>
      </c>
      <c r="J5" s="4">
        <v>6907270000</v>
      </c>
      <c r="K5" s="24">
        <f t="shared" ref="K5:K46" si="1">K6+J5</f>
        <v>177890847000</v>
      </c>
      <c r="L5" s="4">
        <v>2642</v>
      </c>
      <c r="M5" s="4">
        <v>4909</v>
      </c>
      <c r="N5" s="4">
        <v>324</v>
      </c>
      <c r="O5" s="4">
        <v>623</v>
      </c>
      <c r="P5" s="4">
        <v>4342800</v>
      </c>
      <c r="Q5" s="4">
        <v>7121300</v>
      </c>
      <c r="R5" s="5">
        <v>-2.5000000000000001E-2</v>
      </c>
      <c r="S5" s="4">
        <v>11652900</v>
      </c>
      <c r="T5" s="4">
        <f t="shared" ref="T5:T73" si="2">AVERAGE(S6:S15)</f>
        <v>8112560</v>
      </c>
      <c r="U5" s="4">
        <f t="shared" ref="U5:U46" si="3">MIN(S6:S10)</f>
        <v>5315100</v>
      </c>
      <c r="V5" s="5">
        <v>5.7699999999999994E-2</v>
      </c>
    </row>
    <row r="6" spans="1:22" x14ac:dyDescent="0.2">
      <c r="A6" s="16" t="s">
        <v>341</v>
      </c>
      <c r="B6" s="4">
        <v>715800</v>
      </c>
      <c r="C6" s="4">
        <v>1192600</v>
      </c>
      <c r="D6" s="4">
        <v>-476800</v>
      </c>
      <c r="E6" s="4">
        <v>-16768060000</v>
      </c>
      <c r="F6" s="4">
        <f t="shared" si="0"/>
        <v>-483694723206</v>
      </c>
      <c r="G6" s="4">
        <v>200000</v>
      </c>
      <c r="H6" s="4">
        <v>1800</v>
      </c>
      <c r="I6" s="4">
        <v>198200</v>
      </c>
      <c r="J6" s="4">
        <v>6907270000</v>
      </c>
      <c r="K6" s="24">
        <f t="shared" si="1"/>
        <v>170983577000</v>
      </c>
      <c r="L6" s="4">
        <v>2205</v>
      </c>
      <c r="M6" s="4">
        <v>2689</v>
      </c>
      <c r="N6" s="4">
        <v>382</v>
      </c>
      <c r="O6" s="4">
        <v>536</v>
      </c>
      <c r="P6" s="4">
        <v>4390700</v>
      </c>
      <c r="Q6" s="4">
        <v>7601100</v>
      </c>
      <c r="R6" s="5">
        <v>6.9099999999999995E-2</v>
      </c>
      <c r="S6" s="4">
        <v>12012300</v>
      </c>
      <c r="T6" s="4">
        <f t="shared" si="2"/>
        <v>6977510</v>
      </c>
      <c r="U6" s="4">
        <f t="shared" si="3"/>
        <v>5315100</v>
      </c>
      <c r="V6" s="5">
        <v>5.74E-2</v>
      </c>
    </row>
    <row r="7" spans="1:22" x14ac:dyDescent="0.2">
      <c r="A7" s="16" t="s">
        <v>340</v>
      </c>
      <c r="B7" s="4">
        <v>430762</v>
      </c>
      <c r="C7" s="4">
        <v>468400</v>
      </c>
      <c r="D7" s="4">
        <v>-37638</v>
      </c>
      <c r="E7" s="4">
        <v>-1312730000</v>
      </c>
      <c r="F7" s="4">
        <f t="shared" si="0"/>
        <v>-466926663206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164076307000</v>
      </c>
      <c r="L7" s="4">
        <v>1433</v>
      </c>
      <c r="M7" s="4">
        <v>1819</v>
      </c>
      <c r="N7" s="4">
        <v>183</v>
      </c>
      <c r="O7" s="4">
        <v>253</v>
      </c>
      <c r="P7" s="4">
        <v>2126700</v>
      </c>
      <c r="Q7" s="4">
        <v>3167300</v>
      </c>
      <c r="R7" s="5">
        <v>6.1999999999999998E-3</v>
      </c>
      <c r="S7" s="4">
        <v>5315100</v>
      </c>
      <c r="T7" s="4">
        <f t="shared" si="2"/>
        <v>6543450</v>
      </c>
      <c r="U7" s="4">
        <f t="shared" si="3"/>
        <v>7555700</v>
      </c>
      <c r="V7" s="5">
        <v>4.4400000000000002E-2</v>
      </c>
    </row>
    <row r="8" spans="1:22" x14ac:dyDescent="0.2">
      <c r="A8" s="16" t="s">
        <v>339</v>
      </c>
      <c r="B8" s="4">
        <v>518000</v>
      </c>
      <c r="C8" s="4">
        <v>507800</v>
      </c>
      <c r="D8" s="4">
        <v>10200</v>
      </c>
      <c r="E8" s="4">
        <v>292860000</v>
      </c>
      <c r="F8" s="4">
        <f t="shared" si="0"/>
        <v>-465613933206</v>
      </c>
      <c r="G8" s="4">
        <v>0</v>
      </c>
      <c r="H8" s="4">
        <v>0</v>
      </c>
      <c r="I8" s="4">
        <v>0</v>
      </c>
      <c r="J8" s="4">
        <v>-219945000</v>
      </c>
      <c r="K8" s="24">
        <f t="shared" si="1"/>
        <v>164076307000</v>
      </c>
      <c r="L8" s="4">
        <v>2652</v>
      </c>
      <c r="M8" s="4">
        <v>5109</v>
      </c>
      <c r="N8" s="4">
        <v>290</v>
      </c>
      <c r="O8" s="4">
        <v>580</v>
      </c>
      <c r="P8" s="4">
        <v>3837100</v>
      </c>
      <c r="Q8" s="4">
        <v>8082900</v>
      </c>
      <c r="R8" s="5">
        <v>-4.3200000000000002E-2</v>
      </c>
      <c r="S8" s="4">
        <v>12264600</v>
      </c>
      <c r="T8" s="4">
        <f t="shared" si="2"/>
        <v>5473510</v>
      </c>
      <c r="U8" s="4">
        <f t="shared" si="3"/>
        <v>7555700</v>
      </c>
      <c r="V8" s="5">
        <v>6.2199999999999998E-2</v>
      </c>
    </row>
    <row r="9" spans="1:22" x14ac:dyDescent="0.2">
      <c r="A9" s="16" t="s">
        <v>338</v>
      </c>
      <c r="B9" s="4">
        <v>673200</v>
      </c>
      <c r="C9" s="4">
        <v>546000</v>
      </c>
      <c r="D9" s="4">
        <v>127200</v>
      </c>
      <c r="E9" s="4">
        <v>4248480000</v>
      </c>
      <c r="F9" s="4">
        <f t="shared" si="0"/>
        <v>-465906793206</v>
      </c>
      <c r="G9" s="4">
        <v>1802600</v>
      </c>
      <c r="H9" s="4">
        <v>3600</v>
      </c>
      <c r="I9" s="4">
        <v>1799000</v>
      </c>
      <c r="J9" s="4">
        <v>60666265000</v>
      </c>
      <c r="K9" s="24">
        <f t="shared" si="1"/>
        <v>164296252000</v>
      </c>
      <c r="L9" s="4">
        <v>3166</v>
      </c>
      <c r="M9" s="4">
        <v>2529</v>
      </c>
      <c r="N9" s="4">
        <v>553</v>
      </c>
      <c r="O9" s="4">
        <v>343</v>
      </c>
      <c r="P9" s="4">
        <v>5831000</v>
      </c>
      <c r="Q9" s="4">
        <v>4276700</v>
      </c>
      <c r="R9" s="5">
        <v>2.58E-2</v>
      </c>
      <c r="S9" s="4">
        <v>10212600</v>
      </c>
      <c r="T9" s="4">
        <f t="shared" si="2"/>
        <v>4547150</v>
      </c>
      <c r="U9" s="4">
        <f t="shared" si="3"/>
        <v>1737200</v>
      </c>
      <c r="V9" s="5">
        <v>4.82E-2</v>
      </c>
    </row>
    <row r="10" spans="1:22" x14ac:dyDescent="0.2">
      <c r="A10" s="16" t="s">
        <v>337</v>
      </c>
      <c r="B10" s="4">
        <v>426100</v>
      </c>
      <c r="C10" s="4">
        <v>808575</v>
      </c>
      <c r="D10" s="4">
        <v>-382475</v>
      </c>
      <c r="E10" s="4">
        <v>-12528570000</v>
      </c>
      <c r="F10" s="4">
        <f t="shared" si="0"/>
        <v>-470155273206</v>
      </c>
      <c r="G10" s="4">
        <v>0</v>
      </c>
      <c r="H10" s="4">
        <v>0</v>
      </c>
      <c r="I10" s="4">
        <v>0</v>
      </c>
      <c r="J10" s="4">
        <v>31065670000</v>
      </c>
      <c r="K10" s="24">
        <f t="shared" si="1"/>
        <v>103629987000</v>
      </c>
      <c r="L10" s="4">
        <v>3125</v>
      </c>
      <c r="M10" s="4">
        <v>2947</v>
      </c>
      <c r="N10" s="4">
        <v>433</v>
      </c>
      <c r="O10" s="4">
        <v>287</v>
      </c>
      <c r="P10" s="4">
        <v>5093900</v>
      </c>
      <c r="Q10" s="4">
        <v>4603600</v>
      </c>
      <c r="R10" s="5">
        <v>2.18E-2</v>
      </c>
      <c r="S10" s="4">
        <v>10353400</v>
      </c>
      <c r="T10" s="4">
        <f t="shared" si="2"/>
        <v>3712200</v>
      </c>
      <c r="U10" s="4">
        <f t="shared" si="3"/>
        <v>1718000</v>
      </c>
      <c r="V10" s="5">
        <v>3.1600000000000003E-2</v>
      </c>
    </row>
    <row r="11" spans="1:22" x14ac:dyDescent="0.2">
      <c r="A11" s="16" t="s">
        <v>336</v>
      </c>
      <c r="B11" s="4">
        <v>694600</v>
      </c>
      <c r="C11" s="4">
        <v>276500</v>
      </c>
      <c r="D11" s="4">
        <v>418100</v>
      </c>
      <c r="E11" s="4">
        <v>13127100000</v>
      </c>
      <c r="F11" s="4">
        <f t="shared" si="0"/>
        <v>-457626703206</v>
      </c>
      <c r="G11" s="4">
        <v>0</v>
      </c>
      <c r="H11" s="4">
        <v>0</v>
      </c>
      <c r="I11" s="4">
        <v>0</v>
      </c>
      <c r="J11" s="4">
        <v>-67105000</v>
      </c>
      <c r="K11" s="24">
        <f t="shared" si="1"/>
        <v>72564317000</v>
      </c>
      <c r="L11" s="4">
        <v>3098</v>
      </c>
      <c r="M11" s="4">
        <v>2456</v>
      </c>
      <c r="N11" s="4">
        <v>286</v>
      </c>
      <c r="O11" s="4">
        <v>215</v>
      </c>
      <c r="P11" s="4">
        <v>4374100</v>
      </c>
      <c r="Q11" s="4">
        <v>3140300</v>
      </c>
      <c r="R11" s="5">
        <v>3.04E-2</v>
      </c>
      <c r="S11" s="4">
        <v>7555700</v>
      </c>
      <c r="T11" s="4">
        <f t="shared" si="2"/>
        <v>3038570</v>
      </c>
      <c r="U11" s="4">
        <f t="shared" si="3"/>
        <v>661800</v>
      </c>
      <c r="V11" s="5">
        <v>4.9299999999999997E-2</v>
      </c>
    </row>
    <row r="12" spans="1:22" x14ac:dyDescent="0.2">
      <c r="A12" s="16" t="s">
        <v>335</v>
      </c>
      <c r="B12" s="4">
        <v>1423500</v>
      </c>
      <c r="C12" s="4">
        <v>383150</v>
      </c>
      <c r="D12" s="4">
        <v>1040350</v>
      </c>
      <c r="E12" s="4">
        <v>31713300000</v>
      </c>
      <c r="F12" s="4">
        <f t="shared" si="0"/>
        <v>-470753803206</v>
      </c>
      <c r="G12" s="4">
        <v>0</v>
      </c>
      <c r="H12" s="4">
        <v>0</v>
      </c>
      <c r="I12" s="4">
        <v>0</v>
      </c>
      <c r="J12" s="4">
        <v>-3257965000</v>
      </c>
      <c r="K12" s="24">
        <f t="shared" si="1"/>
        <v>72631422000</v>
      </c>
      <c r="L12" s="4">
        <v>4175</v>
      </c>
      <c r="M12" s="4">
        <v>2383</v>
      </c>
      <c r="N12" s="4">
        <v>544</v>
      </c>
      <c r="O12" s="4">
        <v>335</v>
      </c>
      <c r="P12" s="4">
        <v>7335700</v>
      </c>
      <c r="Q12" s="4">
        <v>4214500</v>
      </c>
      <c r="R12" s="5">
        <v>6.83E-2</v>
      </c>
      <c r="S12" s="4">
        <v>12197400</v>
      </c>
      <c r="T12" s="4">
        <f t="shared" si="2"/>
        <v>1938840</v>
      </c>
      <c r="U12" s="4">
        <f t="shared" si="3"/>
        <v>661800</v>
      </c>
      <c r="V12" s="5">
        <v>5.91E-2</v>
      </c>
    </row>
    <row r="13" spans="1:22" x14ac:dyDescent="0.2">
      <c r="A13" s="16" t="s">
        <v>333</v>
      </c>
      <c r="B13" s="4">
        <v>317800</v>
      </c>
      <c r="C13" s="4">
        <v>268100</v>
      </c>
      <c r="D13" s="4">
        <v>49700</v>
      </c>
      <c r="E13" s="4">
        <v>1426930000</v>
      </c>
      <c r="F13" s="4">
        <f t="shared" si="0"/>
        <v>-502467103206</v>
      </c>
      <c r="G13" s="4">
        <v>0</v>
      </c>
      <c r="H13" s="4">
        <v>0</v>
      </c>
      <c r="I13" s="4">
        <v>0</v>
      </c>
      <c r="J13" s="4">
        <v>321520000</v>
      </c>
      <c r="K13" s="24">
        <f t="shared" si="1"/>
        <v>75889387000</v>
      </c>
      <c r="L13" s="4">
        <v>2750</v>
      </c>
      <c r="M13" s="4">
        <v>1671</v>
      </c>
      <c r="N13" s="4">
        <v>301</v>
      </c>
      <c r="O13" s="4">
        <v>213</v>
      </c>
      <c r="P13" s="4">
        <v>4327500</v>
      </c>
      <c r="Q13" s="4">
        <v>3252800</v>
      </c>
      <c r="R13" s="5">
        <v>6.9400000000000003E-2</v>
      </c>
      <c r="S13" s="4">
        <v>7759300</v>
      </c>
      <c r="T13" s="4">
        <f t="shared" si="2"/>
        <v>1238680</v>
      </c>
      <c r="U13" s="4">
        <f t="shared" si="3"/>
        <v>661800</v>
      </c>
      <c r="V13" s="5">
        <v>6.1500000000000006E-2</v>
      </c>
    </row>
    <row r="14" spans="1:22" x14ac:dyDescent="0.2">
      <c r="A14" s="16" t="s">
        <v>332</v>
      </c>
      <c r="B14" s="4">
        <v>49100</v>
      </c>
      <c r="C14" s="4">
        <v>563780</v>
      </c>
      <c r="D14" s="4">
        <v>-514680</v>
      </c>
      <c r="E14" s="4">
        <v>-14119412689</v>
      </c>
      <c r="F14" s="4">
        <f t="shared" si="0"/>
        <v>-503894033206</v>
      </c>
      <c r="G14" s="4">
        <v>0</v>
      </c>
      <c r="H14" s="4">
        <v>0</v>
      </c>
      <c r="I14" s="4">
        <v>0</v>
      </c>
      <c r="J14" s="4">
        <v>321520000</v>
      </c>
      <c r="K14" s="24">
        <f t="shared" si="1"/>
        <v>75567867000</v>
      </c>
      <c r="L14" s="4">
        <v>552</v>
      </c>
      <c r="M14" s="4">
        <v>670</v>
      </c>
      <c r="N14" s="4">
        <v>38</v>
      </c>
      <c r="O14" s="4">
        <v>76</v>
      </c>
      <c r="P14" s="4">
        <v>655900</v>
      </c>
      <c r="Q14" s="4">
        <v>1081300</v>
      </c>
      <c r="R14" s="5">
        <v>1.9E-3</v>
      </c>
      <c r="S14" s="4">
        <v>1737200</v>
      </c>
      <c r="T14" s="4">
        <f t="shared" si="2"/>
        <v>1164480</v>
      </c>
      <c r="U14" s="4">
        <f t="shared" si="3"/>
        <v>661800</v>
      </c>
      <c r="V14" s="5">
        <v>1.9900000000000001E-2</v>
      </c>
    </row>
    <row r="15" spans="1:22" x14ac:dyDescent="0.2">
      <c r="A15" s="16" t="s">
        <v>331</v>
      </c>
      <c r="B15" s="4">
        <v>112200</v>
      </c>
      <c r="C15" s="4">
        <v>246950</v>
      </c>
      <c r="D15" s="4">
        <v>-134750</v>
      </c>
      <c r="E15" s="4">
        <v>-3633890000</v>
      </c>
      <c r="F15" s="4">
        <f t="shared" si="0"/>
        <v>-489774620517</v>
      </c>
      <c r="G15" s="4">
        <v>152400</v>
      </c>
      <c r="H15" s="4">
        <v>2100</v>
      </c>
      <c r="I15" s="4">
        <v>150300</v>
      </c>
      <c r="J15" s="4">
        <v>4130345000</v>
      </c>
      <c r="K15" s="24">
        <f t="shared" si="1"/>
        <v>75246347000</v>
      </c>
      <c r="L15" s="4">
        <v>760</v>
      </c>
      <c r="M15" s="4">
        <v>509</v>
      </c>
      <c r="N15" s="4">
        <v>61</v>
      </c>
      <c r="O15" s="4">
        <v>55</v>
      </c>
      <c r="P15" s="4">
        <v>979700</v>
      </c>
      <c r="Q15" s="4">
        <v>737700</v>
      </c>
      <c r="R15" s="5">
        <v>1.11E-2</v>
      </c>
      <c r="S15" s="4">
        <v>1718000</v>
      </c>
      <c r="T15" s="4">
        <f t="shared" si="2"/>
        <v>1064240</v>
      </c>
      <c r="U15" s="4">
        <f t="shared" si="3"/>
        <v>661800</v>
      </c>
      <c r="V15" s="5">
        <v>2.1700000000000001E-2</v>
      </c>
    </row>
    <row r="16" spans="1:22" x14ac:dyDescent="0.2">
      <c r="A16" s="16" t="s">
        <v>330</v>
      </c>
      <c r="B16" s="4">
        <v>10300</v>
      </c>
      <c r="C16" s="4">
        <v>6400</v>
      </c>
      <c r="D16" s="4">
        <v>3900</v>
      </c>
      <c r="E16" s="4">
        <v>106260000</v>
      </c>
      <c r="F16" s="4">
        <f t="shared" si="0"/>
        <v>-486140730517</v>
      </c>
      <c r="G16" s="4">
        <v>0</v>
      </c>
      <c r="H16" s="4">
        <v>0</v>
      </c>
      <c r="I16" s="4">
        <v>0</v>
      </c>
      <c r="J16" s="4">
        <v>222235000</v>
      </c>
      <c r="K16" s="24">
        <f t="shared" si="1"/>
        <v>71116002000</v>
      </c>
      <c r="L16" s="4">
        <v>188</v>
      </c>
      <c r="M16" s="4">
        <v>359</v>
      </c>
      <c r="N16" s="4">
        <v>11</v>
      </c>
      <c r="O16" s="4">
        <v>27</v>
      </c>
      <c r="P16" s="4">
        <v>221100</v>
      </c>
      <c r="Q16" s="4">
        <v>415500</v>
      </c>
      <c r="R16" s="5">
        <v>0</v>
      </c>
      <c r="S16" s="4">
        <v>661800</v>
      </c>
      <c r="T16" s="4">
        <f t="shared" si="2"/>
        <v>1063090</v>
      </c>
      <c r="U16" s="4">
        <f t="shared" si="3"/>
        <v>819400</v>
      </c>
      <c r="V16" s="5">
        <v>1.29E-2</v>
      </c>
    </row>
    <row r="17" spans="1:22" x14ac:dyDescent="0.2">
      <c r="A17" s="16" t="s">
        <v>329</v>
      </c>
      <c r="B17" s="4">
        <v>14600</v>
      </c>
      <c r="C17" s="4">
        <v>75900</v>
      </c>
      <c r="D17" s="4">
        <v>-61300</v>
      </c>
      <c r="E17" s="4">
        <v>-1659396976</v>
      </c>
      <c r="F17" s="4">
        <f t="shared" si="0"/>
        <v>-486246990517</v>
      </c>
      <c r="G17" s="4">
        <v>0</v>
      </c>
      <c r="H17" s="4">
        <v>0</v>
      </c>
      <c r="I17" s="4">
        <v>0</v>
      </c>
      <c r="J17" s="4">
        <v>215335000</v>
      </c>
      <c r="K17" s="24">
        <f t="shared" si="1"/>
        <v>70893767000</v>
      </c>
      <c r="L17" s="4">
        <v>263</v>
      </c>
      <c r="M17" s="4">
        <v>481</v>
      </c>
      <c r="N17" s="4">
        <v>32</v>
      </c>
      <c r="O17" s="4">
        <v>29</v>
      </c>
      <c r="P17" s="4">
        <v>432900</v>
      </c>
      <c r="Q17" s="4">
        <v>526000</v>
      </c>
      <c r="R17" s="5">
        <v>7.4999999999999997E-3</v>
      </c>
      <c r="S17" s="4">
        <v>974500</v>
      </c>
      <c r="T17" s="4">
        <f t="shared" si="2"/>
        <v>1086620</v>
      </c>
      <c r="U17" s="4">
        <f t="shared" si="3"/>
        <v>819400</v>
      </c>
      <c r="V17" s="5">
        <v>1.84E-2</v>
      </c>
    </row>
    <row r="18" spans="1:22" x14ac:dyDescent="0.2">
      <c r="A18" s="16" t="s">
        <v>328</v>
      </c>
      <c r="B18" s="4">
        <v>54700</v>
      </c>
      <c r="C18" s="4">
        <v>261200</v>
      </c>
      <c r="D18" s="4">
        <v>-206500</v>
      </c>
      <c r="E18" s="4">
        <v>-5540990000</v>
      </c>
      <c r="F18" s="4">
        <f t="shared" si="0"/>
        <v>-484587593541</v>
      </c>
      <c r="G18" s="4">
        <v>0</v>
      </c>
      <c r="H18" s="4">
        <v>0</v>
      </c>
      <c r="I18" s="4">
        <v>0</v>
      </c>
      <c r="J18" s="4">
        <v>-122625000</v>
      </c>
      <c r="K18" s="24">
        <f t="shared" si="1"/>
        <v>70678432000</v>
      </c>
      <c r="L18" s="4">
        <v>460</v>
      </c>
      <c r="M18" s="4">
        <v>906</v>
      </c>
      <c r="N18" s="4">
        <v>42</v>
      </c>
      <c r="O18" s="4">
        <v>51</v>
      </c>
      <c r="P18" s="4">
        <v>626600</v>
      </c>
      <c r="Q18" s="4">
        <v>904300</v>
      </c>
      <c r="R18" s="5">
        <v>-5.5000000000000005E-3</v>
      </c>
      <c r="S18" s="4">
        <v>1565200</v>
      </c>
      <c r="T18" s="4">
        <f t="shared" si="2"/>
        <v>1027710</v>
      </c>
      <c r="U18" s="4">
        <f t="shared" si="3"/>
        <v>757700</v>
      </c>
      <c r="V18" s="5">
        <v>2.2099999999999998E-2</v>
      </c>
    </row>
    <row r="19" spans="1:22" x14ac:dyDescent="0.2">
      <c r="A19" s="16" t="s">
        <v>327</v>
      </c>
      <c r="B19" s="4">
        <v>1100</v>
      </c>
      <c r="C19" s="4">
        <v>51975</v>
      </c>
      <c r="D19" s="4">
        <v>-50875</v>
      </c>
      <c r="E19" s="4">
        <v>-1382390000</v>
      </c>
      <c r="F19" s="4">
        <f t="shared" si="0"/>
        <v>-479046603541</v>
      </c>
      <c r="G19" s="4">
        <v>0</v>
      </c>
      <c r="H19" s="4">
        <v>0</v>
      </c>
      <c r="I19" s="4">
        <v>0</v>
      </c>
      <c r="J19" s="4">
        <v>-270415000</v>
      </c>
      <c r="K19" s="24">
        <f t="shared" si="1"/>
        <v>70801057000</v>
      </c>
      <c r="L19" s="4">
        <v>198</v>
      </c>
      <c r="M19" s="4">
        <v>634</v>
      </c>
      <c r="N19" s="4">
        <v>11</v>
      </c>
      <c r="O19" s="4">
        <v>36</v>
      </c>
      <c r="P19" s="4">
        <v>230000</v>
      </c>
      <c r="Q19" s="4">
        <v>620000</v>
      </c>
      <c r="R19" s="5">
        <v>-1.4800000000000001E-2</v>
      </c>
      <c r="S19" s="4">
        <v>949000</v>
      </c>
      <c r="T19" s="4">
        <f t="shared" si="2"/>
        <v>1034230</v>
      </c>
      <c r="U19" s="4">
        <f t="shared" si="3"/>
        <v>757700</v>
      </c>
      <c r="V19" s="5">
        <v>2.53E-2</v>
      </c>
    </row>
    <row r="20" spans="1:22" x14ac:dyDescent="0.2">
      <c r="A20" s="16" t="s">
        <v>326</v>
      </c>
      <c r="B20" s="4">
        <v>44500</v>
      </c>
      <c r="C20" s="4">
        <v>16575</v>
      </c>
      <c r="D20" s="4">
        <v>27925</v>
      </c>
      <c r="E20" s="4">
        <v>749700000</v>
      </c>
      <c r="F20" s="4">
        <f t="shared" si="0"/>
        <v>-477664213541</v>
      </c>
      <c r="G20" s="4">
        <v>0</v>
      </c>
      <c r="H20" s="4">
        <v>0</v>
      </c>
      <c r="I20" s="4">
        <v>0</v>
      </c>
      <c r="J20" s="4">
        <v>-270415000</v>
      </c>
      <c r="K20" s="24">
        <f t="shared" si="1"/>
        <v>71071472000</v>
      </c>
      <c r="L20" s="4">
        <v>763</v>
      </c>
      <c r="M20" s="4">
        <v>667</v>
      </c>
      <c r="N20" s="4">
        <v>70</v>
      </c>
      <c r="O20" s="4">
        <v>57</v>
      </c>
      <c r="P20" s="4">
        <v>1147200</v>
      </c>
      <c r="Q20" s="4">
        <v>854900</v>
      </c>
      <c r="R20" s="5">
        <v>1.8600000000000002E-2</v>
      </c>
      <c r="S20" s="4">
        <v>2003900</v>
      </c>
      <c r="T20" s="4">
        <f t="shared" si="2"/>
        <v>1073910</v>
      </c>
      <c r="U20" s="4">
        <f t="shared" si="3"/>
        <v>715600</v>
      </c>
      <c r="V20" s="5">
        <v>3.9599999999999996E-2</v>
      </c>
    </row>
    <row r="21" spans="1:22" x14ac:dyDescent="0.2">
      <c r="A21" s="16" t="s">
        <v>325</v>
      </c>
      <c r="B21" s="4">
        <v>4000</v>
      </c>
      <c r="C21" s="4">
        <v>57600</v>
      </c>
      <c r="D21" s="4">
        <v>-53600</v>
      </c>
      <c r="E21" s="4">
        <v>-1443880000</v>
      </c>
      <c r="F21" s="4">
        <f t="shared" si="0"/>
        <v>-478413913541</v>
      </c>
      <c r="G21" s="4">
        <v>0</v>
      </c>
      <c r="H21" s="4">
        <v>0</v>
      </c>
      <c r="I21" s="4">
        <v>0</v>
      </c>
      <c r="J21" s="4">
        <v>-540735000</v>
      </c>
      <c r="K21" s="24">
        <f t="shared" si="1"/>
        <v>71341887000</v>
      </c>
      <c r="L21" s="4">
        <v>254</v>
      </c>
      <c r="M21" s="4">
        <v>484</v>
      </c>
      <c r="N21" s="4">
        <v>19</v>
      </c>
      <c r="O21" s="4">
        <v>28</v>
      </c>
      <c r="P21" s="4">
        <v>348500</v>
      </c>
      <c r="Q21" s="4">
        <v>469900</v>
      </c>
      <c r="R21" s="5">
        <v>-3.7000000000000002E-3</v>
      </c>
      <c r="S21" s="4">
        <v>819400</v>
      </c>
      <c r="T21" s="4">
        <f t="shared" si="2"/>
        <v>1174140</v>
      </c>
      <c r="U21" s="4">
        <f t="shared" si="3"/>
        <v>650300</v>
      </c>
      <c r="V21" s="5">
        <v>1.66E-2</v>
      </c>
    </row>
    <row r="22" spans="1:22" x14ac:dyDescent="0.2">
      <c r="A22" s="16" t="s">
        <v>324</v>
      </c>
      <c r="B22" s="4">
        <v>48100</v>
      </c>
      <c r="C22" s="4">
        <v>33975</v>
      </c>
      <c r="D22" s="4">
        <v>14125</v>
      </c>
      <c r="E22" s="4">
        <v>384070000</v>
      </c>
      <c r="F22" s="4">
        <f t="shared" si="0"/>
        <v>-476970033541</v>
      </c>
      <c r="G22" s="4">
        <v>0</v>
      </c>
      <c r="H22" s="4">
        <v>0</v>
      </c>
      <c r="I22" s="4">
        <v>0</v>
      </c>
      <c r="J22" s="4">
        <v>135015000</v>
      </c>
      <c r="K22" s="24">
        <f t="shared" si="1"/>
        <v>71882622000</v>
      </c>
      <c r="L22" s="4">
        <v>410</v>
      </c>
      <c r="M22" s="4">
        <v>418</v>
      </c>
      <c r="N22" s="4">
        <v>46</v>
      </c>
      <c r="O22" s="4">
        <v>21</v>
      </c>
      <c r="P22" s="4">
        <v>731400</v>
      </c>
      <c r="Q22" s="4">
        <v>385500</v>
      </c>
      <c r="R22" s="5">
        <v>1.32E-2</v>
      </c>
      <c r="S22" s="4">
        <v>1200100</v>
      </c>
      <c r="T22" s="4">
        <f t="shared" si="2"/>
        <v>1373810</v>
      </c>
      <c r="U22" s="4">
        <f t="shared" si="3"/>
        <v>650300</v>
      </c>
      <c r="V22" s="5">
        <v>2.3799999999999998E-2</v>
      </c>
    </row>
    <row r="23" spans="1:22" x14ac:dyDescent="0.2">
      <c r="A23" s="16" t="s">
        <v>323</v>
      </c>
      <c r="B23" s="4">
        <v>14200</v>
      </c>
      <c r="C23" s="4">
        <v>38900</v>
      </c>
      <c r="D23" s="4">
        <v>-24700</v>
      </c>
      <c r="E23" s="4">
        <v>-663380000</v>
      </c>
      <c r="F23" s="4">
        <f t="shared" si="0"/>
        <v>-477354103541</v>
      </c>
      <c r="G23" s="4">
        <v>0</v>
      </c>
      <c r="H23" s="4">
        <v>0</v>
      </c>
      <c r="I23" s="4">
        <v>0</v>
      </c>
      <c r="J23" s="4">
        <v>242175000</v>
      </c>
      <c r="K23" s="24">
        <f t="shared" si="1"/>
        <v>71747607000</v>
      </c>
      <c r="L23" s="4">
        <v>206</v>
      </c>
      <c r="M23" s="4">
        <v>797</v>
      </c>
      <c r="N23" s="4">
        <v>20</v>
      </c>
      <c r="O23" s="4">
        <v>25</v>
      </c>
      <c r="P23" s="4">
        <v>228600</v>
      </c>
      <c r="Q23" s="4">
        <v>523700</v>
      </c>
      <c r="R23" s="5">
        <v>-1.3100000000000001E-2</v>
      </c>
      <c r="S23" s="4">
        <v>757700</v>
      </c>
      <c r="T23" s="4">
        <f t="shared" si="2"/>
        <v>1700460</v>
      </c>
      <c r="U23" s="4">
        <f t="shared" si="3"/>
        <v>650300</v>
      </c>
      <c r="V23" s="5">
        <v>2.76E-2</v>
      </c>
    </row>
    <row r="24" spans="1:22" x14ac:dyDescent="0.2">
      <c r="A24" s="16" t="s">
        <v>322</v>
      </c>
      <c r="B24" s="4">
        <v>800</v>
      </c>
      <c r="C24" s="4">
        <v>35800</v>
      </c>
      <c r="D24" s="4">
        <v>-35000</v>
      </c>
      <c r="E24" s="4">
        <v>-945940000</v>
      </c>
      <c r="F24" s="4">
        <f t="shared" si="0"/>
        <v>-476690723541</v>
      </c>
      <c r="G24" s="4">
        <v>0</v>
      </c>
      <c r="H24" s="4">
        <v>0</v>
      </c>
      <c r="I24" s="4">
        <v>0</v>
      </c>
      <c r="J24" s="4">
        <v>-153840000</v>
      </c>
      <c r="K24" s="24">
        <f t="shared" si="1"/>
        <v>71505432000</v>
      </c>
      <c r="L24" s="4">
        <v>385</v>
      </c>
      <c r="M24" s="4">
        <v>345</v>
      </c>
      <c r="N24" s="4">
        <v>22</v>
      </c>
      <c r="O24" s="4">
        <v>31</v>
      </c>
      <c r="P24" s="4">
        <v>442100</v>
      </c>
      <c r="Q24" s="4">
        <v>496100</v>
      </c>
      <c r="R24" s="5">
        <v>1.32E-2</v>
      </c>
      <c r="S24" s="4">
        <v>995200</v>
      </c>
      <c r="T24" s="4">
        <f t="shared" si="2"/>
        <v>1714420</v>
      </c>
      <c r="U24" s="4">
        <f t="shared" si="3"/>
        <v>650300</v>
      </c>
      <c r="V24" s="5">
        <v>4.3099999999999999E-2</v>
      </c>
    </row>
    <row r="25" spans="1:22" x14ac:dyDescent="0.2">
      <c r="A25" s="16" t="s">
        <v>321</v>
      </c>
      <c r="B25" s="4">
        <v>135700</v>
      </c>
      <c r="C25" s="4">
        <v>2400</v>
      </c>
      <c r="D25" s="4">
        <v>133300</v>
      </c>
      <c r="E25" s="4">
        <v>3541260000</v>
      </c>
      <c r="F25" s="4">
        <f t="shared" si="0"/>
        <v>-475744783541</v>
      </c>
      <c r="G25" s="4">
        <v>0</v>
      </c>
      <c r="H25" s="4">
        <v>0</v>
      </c>
      <c r="I25" s="4">
        <v>0</v>
      </c>
      <c r="J25" s="4">
        <v>31980000</v>
      </c>
      <c r="K25" s="24">
        <f t="shared" si="1"/>
        <v>71659272000</v>
      </c>
      <c r="L25" s="4">
        <v>370</v>
      </c>
      <c r="M25" s="4">
        <v>381</v>
      </c>
      <c r="N25" s="4">
        <v>18</v>
      </c>
      <c r="O25" s="4">
        <v>20</v>
      </c>
      <c r="P25" s="4">
        <v>339000</v>
      </c>
      <c r="Q25" s="4">
        <v>376200</v>
      </c>
      <c r="R25" s="5">
        <v>5.6999999999999993E-3</v>
      </c>
      <c r="S25" s="4">
        <v>715600</v>
      </c>
      <c r="T25" s="4">
        <f t="shared" si="2"/>
        <v>1787050</v>
      </c>
      <c r="U25" s="4">
        <f t="shared" si="3"/>
        <v>650300</v>
      </c>
      <c r="V25" s="5">
        <v>2.6099999999999998E-2</v>
      </c>
    </row>
    <row r="26" spans="1:22" x14ac:dyDescent="0.2">
      <c r="A26" s="16" t="s">
        <v>320</v>
      </c>
      <c r="B26" s="4">
        <v>188100</v>
      </c>
      <c r="C26" s="4">
        <v>37500</v>
      </c>
      <c r="D26" s="4">
        <v>150600</v>
      </c>
      <c r="E26" s="4">
        <v>3975460000</v>
      </c>
      <c r="F26" s="4">
        <f t="shared" si="0"/>
        <v>-479286043541</v>
      </c>
      <c r="G26" s="4">
        <v>0</v>
      </c>
      <c r="H26" s="4">
        <v>0</v>
      </c>
      <c r="I26" s="4">
        <v>0</v>
      </c>
      <c r="J26" s="4">
        <v>-95550000</v>
      </c>
      <c r="K26" s="24">
        <f t="shared" si="1"/>
        <v>71627292000</v>
      </c>
      <c r="L26" s="4">
        <v>355</v>
      </c>
      <c r="M26" s="4">
        <v>462</v>
      </c>
      <c r="N26" s="4">
        <v>14</v>
      </c>
      <c r="O26" s="4">
        <v>13</v>
      </c>
      <c r="P26" s="4">
        <v>267100</v>
      </c>
      <c r="Q26" s="4">
        <v>361800</v>
      </c>
      <c r="R26" s="5">
        <v>3.8E-3</v>
      </c>
      <c r="S26" s="4">
        <v>650300</v>
      </c>
      <c r="T26" s="4">
        <f t="shared" si="2"/>
        <v>1882610</v>
      </c>
      <c r="U26" s="4">
        <f t="shared" si="3"/>
        <v>976100</v>
      </c>
      <c r="V26" s="5">
        <v>1.5100000000000001E-2</v>
      </c>
    </row>
    <row r="27" spans="1:22" x14ac:dyDescent="0.2">
      <c r="A27" s="16" t="s">
        <v>319</v>
      </c>
      <c r="B27" s="4">
        <v>71200</v>
      </c>
      <c r="C27" s="4">
        <v>16000</v>
      </c>
      <c r="D27" s="4">
        <v>55200</v>
      </c>
      <c r="E27" s="4">
        <v>1443100000</v>
      </c>
      <c r="F27" s="4">
        <f t="shared" si="0"/>
        <v>-483261503541</v>
      </c>
      <c r="G27" s="4">
        <v>0</v>
      </c>
      <c r="H27" s="4">
        <v>0</v>
      </c>
      <c r="I27" s="4">
        <v>0</v>
      </c>
      <c r="J27" s="4">
        <v>38745000</v>
      </c>
      <c r="K27" s="24">
        <f t="shared" si="1"/>
        <v>71722842000</v>
      </c>
      <c r="L27" s="4">
        <v>664</v>
      </c>
      <c r="M27" s="4">
        <v>362</v>
      </c>
      <c r="N27" s="4">
        <v>45</v>
      </c>
      <c r="O27" s="4">
        <v>34</v>
      </c>
      <c r="P27" s="4">
        <v>695600</v>
      </c>
      <c r="Q27" s="4">
        <v>459600</v>
      </c>
      <c r="R27" s="5">
        <v>3.3300000000000003E-2</v>
      </c>
      <c r="S27" s="4">
        <v>1209800</v>
      </c>
      <c r="T27" s="4">
        <f t="shared" si="2"/>
        <v>1938870</v>
      </c>
      <c r="U27" s="4">
        <f t="shared" si="3"/>
        <v>976100</v>
      </c>
      <c r="V27" s="5">
        <v>3.56E-2</v>
      </c>
    </row>
    <row r="28" spans="1:22" x14ac:dyDescent="0.2">
      <c r="A28" s="16" t="s">
        <v>318</v>
      </c>
      <c r="B28" s="4">
        <v>1700</v>
      </c>
      <c r="C28" s="4">
        <v>124252</v>
      </c>
      <c r="D28" s="4">
        <v>-122552</v>
      </c>
      <c r="E28" s="4">
        <v>-3175990000</v>
      </c>
      <c r="F28" s="4">
        <f t="shared" si="0"/>
        <v>-484704603541</v>
      </c>
      <c r="G28" s="4">
        <v>0</v>
      </c>
      <c r="H28" s="4">
        <v>0</v>
      </c>
      <c r="I28" s="4">
        <v>0</v>
      </c>
      <c r="J28" s="4">
        <v>38745000</v>
      </c>
      <c r="K28" s="24">
        <f t="shared" si="1"/>
        <v>71684097000</v>
      </c>
      <c r="L28" s="4">
        <v>323</v>
      </c>
      <c r="M28" s="4">
        <v>501</v>
      </c>
      <c r="N28" s="4">
        <v>21</v>
      </c>
      <c r="O28" s="4">
        <v>37</v>
      </c>
      <c r="P28" s="4">
        <v>336100</v>
      </c>
      <c r="Q28" s="4">
        <v>637100</v>
      </c>
      <c r="R28" s="5">
        <v>-9.7000000000000003E-3</v>
      </c>
      <c r="S28" s="4">
        <v>976100</v>
      </c>
      <c r="T28" s="4">
        <f t="shared" si="2"/>
        <v>2021990</v>
      </c>
      <c r="U28" s="4">
        <f t="shared" si="3"/>
        <v>1014200</v>
      </c>
      <c r="V28" s="5">
        <v>1.9199999999999998E-2</v>
      </c>
    </row>
    <row r="29" spans="1:22" x14ac:dyDescent="0.2">
      <c r="A29" s="16" t="s">
        <v>317</v>
      </c>
      <c r="B29" s="4">
        <v>38300</v>
      </c>
      <c r="C29" s="4">
        <v>51352</v>
      </c>
      <c r="D29" s="4">
        <v>-13052</v>
      </c>
      <c r="E29" s="4">
        <v>-335920000</v>
      </c>
      <c r="F29" s="4">
        <f t="shared" si="0"/>
        <v>-481528613541</v>
      </c>
      <c r="G29" s="4">
        <v>0</v>
      </c>
      <c r="H29" s="4">
        <v>0</v>
      </c>
      <c r="I29" s="4">
        <v>0</v>
      </c>
      <c r="J29" s="4">
        <v>169250000</v>
      </c>
      <c r="K29" s="24">
        <f t="shared" si="1"/>
        <v>71645352000</v>
      </c>
      <c r="L29" s="4">
        <v>577</v>
      </c>
      <c r="M29" s="4">
        <v>519</v>
      </c>
      <c r="N29" s="4">
        <v>24</v>
      </c>
      <c r="O29" s="4">
        <v>21</v>
      </c>
      <c r="P29" s="4">
        <v>486700</v>
      </c>
      <c r="Q29" s="4">
        <v>468400</v>
      </c>
      <c r="R29" s="5">
        <v>2.3900000000000001E-2</v>
      </c>
      <c r="S29" s="4">
        <v>1014200</v>
      </c>
      <c r="T29" s="4">
        <f t="shared" si="2"/>
        <v>2222280</v>
      </c>
      <c r="U29" s="4">
        <f t="shared" si="3"/>
        <v>1134800</v>
      </c>
      <c r="V29" s="5">
        <v>2.12E-2</v>
      </c>
    </row>
    <row r="30" spans="1:22" x14ac:dyDescent="0.2">
      <c r="A30" s="16" t="s">
        <v>316</v>
      </c>
      <c r="B30" s="4">
        <v>85800</v>
      </c>
      <c r="C30" s="4">
        <v>293229</v>
      </c>
      <c r="D30" s="4">
        <v>-207429</v>
      </c>
      <c r="E30" s="4">
        <v>-5294000000</v>
      </c>
      <c r="F30" s="4">
        <f t="shared" si="0"/>
        <v>-481192693541</v>
      </c>
      <c r="G30" s="4">
        <v>0</v>
      </c>
      <c r="H30" s="4">
        <v>0</v>
      </c>
      <c r="I30" s="4">
        <v>0</v>
      </c>
      <c r="J30" s="4">
        <v>2700180000</v>
      </c>
      <c r="K30" s="24">
        <f t="shared" si="1"/>
        <v>71476102000</v>
      </c>
      <c r="L30" s="4">
        <v>610</v>
      </c>
      <c r="M30" s="4">
        <v>1108</v>
      </c>
      <c r="N30" s="4">
        <v>41</v>
      </c>
      <c r="O30" s="4">
        <v>70</v>
      </c>
      <c r="P30" s="4">
        <v>791400</v>
      </c>
      <c r="Q30" s="4">
        <v>1599900</v>
      </c>
      <c r="R30" s="5">
        <v>-3.1699999999999999E-2</v>
      </c>
      <c r="S30" s="4">
        <v>2400700</v>
      </c>
      <c r="T30" s="4">
        <f t="shared" si="2"/>
        <v>2338770</v>
      </c>
      <c r="U30" s="4">
        <f t="shared" si="3"/>
        <v>1134800</v>
      </c>
      <c r="V30" s="5">
        <v>3.2799999999999996E-2</v>
      </c>
    </row>
    <row r="31" spans="1:22" x14ac:dyDescent="0.2">
      <c r="A31" s="16" t="s">
        <v>315</v>
      </c>
      <c r="B31" s="4">
        <v>85300</v>
      </c>
      <c r="C31" s="4">
        <v>21988</v>
      </c>
      <c r="D31" s="4">
        <v>63312</v>
      </c>
      <c r="E31" s="4">
        <v>1660230000</v>
      </c>
      <c r="F31" s="4">
        <f t="shared" si="0"/>
        <v>-475898693541</v>
      </c>
      <c r="G31" s="4">
        <v>100300</v>
      </c>
      <c r="H31" s="4">
        <v>18100</v>
      </c>
      <c r="I31" s="4">
        <v>82200</v>
      </c>
      <c r="J31" s="4">
        <v>2151045000</v>
      </c>
      <c r="K31" s="24">
        <f t="shared" si="1"/>
        <v>68775922000</v>
      </c>
      <c r="L31" s="4">
        <v>325</v>
      </c>
      <c r="M31" s="4">
        <v>897</v>
      </c>
      <c r="N31" s="4">
        <v>24</v>
      </c>
      <c r="O31" s="4">
        <v>74</v>
      </c>
      <c r="P31" s="4">
        <v>391200</v>
      </c>
      <c r="Q31" s="4">
        <v>1430500</v>
      </c>
      <c r="R31" s="5">
        <v>-1.9199999999999998E-2</v>
      </c>
      <c r="S31" s="4">
        <v>1821700</v>
      </c>
      <c r="T31" s="4">
        <f t="shared" si="2"/>
        <v>2722360</v>
      </c>
      <c r="U31" s="4">
        <f t="shared" si="3"/>
        <v>1134800</v>
      </c>
      <c r="V31" s="5">
        <v>2.63E-2</v>
      </c>
    </row>
    <row r="32" spans="1:22" x14ac:dyDescent="0.2">
      <c r="A32" s="16" t="s">
        <v>314</v>
      </c>
      <c r="B32" s="4">
        <v>143800</v>
      </c>
      <c r="C32" s="4">
        <v>36300</v>
      </c>
      <c r="D32" s="4">
        <v>107500</v>
      </c>
      <c r="E32" s="4">
        <v>2818470000</v>
      </c>
      <c r="F32" s="4">
        <f t="shared" si="0"/>
        <v>-477558923541</v>
      </c>
      <c r="G32" s="4">
        <v>0</v>
      </c>
      <c r="H32" s="4">
        <v>0</v>
      </c>
      <c r="I32" s="4">
        <v>0</v>
      </c>
      <c r="J32" s="4">
        <v>468060000</v>
      </c>
      <c r="K32" s="24">
        <f t="shared" si="1"/>
        <v>66624877000</v>
      </c>
      <c r="L32" s="4">
        <v>1328</v>
      </c>
      <c r="M32" s="4">
        <v>1422</v>
      </c>
      <c r="N32" s="4">
        <v>54</v>
      </c>
      <c r="O32" s="4">
        <v>108</v>
      </c>
      <c r="P32" s="4">
        <v>1188100</v>
      </c>
      <c r="Q32" s="4">
        <v>1908100</v>
      </c>
      <c r="R32" s="5">
        <v>-7.4999999999999997E-3</v>
      </c>
      <c r="S32" s="4">
        <v>3196800</v>
      </c>
      <c r="T32" s="4">
        <f t="shared" si="2"/>
        <v>2786570</v>
      </c>
      <c r="U32" s="4">
        <f t="shared" si="3"/>
        <v>1134800</v>
      </c>
      <c r="V32" s="5">
        <v>4.4800000000000006E-2</v>
      </c>
    </row>
    <row r="33" spans="1:22" x14ac:dyDescent="0.2">
      <c r="A33" s="16" t="s">
        <v>313</v>
      </c>
      <c r="B33" s="4">
        <v>397300</v>
      </c>
      <c r="C33" s="4">
        <v>61800</v>
      </c>
      <c r="D33" s="4">
        <v>335500</v>
      </c>
      <c r="E33" s="4">
        <v>9368690000</v>
      </c>
      <c r="F33" s="4">
        <f t="shared" si="0"/>
        <v>-480377393541</v>
      </c>
      <c r="G33" s="4">
        <v>0</v>
      </c>
      <c r="H33" s="4">
        <v>0</v>
      </c>
      <c r="I33" s="4">
        <v>0</v>
      </c>
      <c r="J33" s="4">
        <v>170625000</v>
      </c>
      <c r="K33" s="24">
        <f t="shared" si="1"/>
        <v>66156817000</v>
      </c>
      <c r="L33" s="4">
        <v>674</v>
      </c>
      <c r="M33" s="4">
        <v>1574</v>
      </c>
      <c r="N33" s="4">
        <v>44</v>
      </c>
      <c r="O33" s="4">
        <v>138</v>
      </c>
      <c r="P33" s="4">
        <v>1604600</v>
      </c>
      <c r="Q33" s="4">
        <v>2390400</v>
      </c>
      <c r="R33" s="5">
        <v>-7.1099999999999997E-2</v>
      </c>
      <c r="S33" s="4">
        <v>4024200</v>
      </c>
      <c r="T33" s="4">
        <f t="shared" si="2"/>
        <v>2635750</v>
      </c>
      <c r="U33" s="4">
        <f t="shared" si="3"/>
        <v>1134800</v>
      </c>
      <c r="V33" s="5">
        <v>6.6699999999999995E-2</v>
      </c>
    </row>
    <row r="34" spans="1:22" x14ac:dyDescent="0.2">
      <c r="A34" s="16" t="s">
        <v>270</v>
      </c>
      <c r="B34" s="4">
        <v>1800</v>
      </c>
      <c r="C34" s="4">
        <v>5100</v>
      </c>
      <c r="D34" s="4">
        <v>-3300</v>
      </c>
      <c r="E34" s="4">
        <v>-93980000</v>
      </c>
      <c r="F34" s="4">
        <f t="shared" si="0"/>
        <v>-489746083541</v>
      </c>
      <c r="G34" s="4">
        <v>0</v>
      </c>
      <c r="H34" s="4">
        <v>0</v>
      </c>
      <c r="I34" s="4">
        <v>0</v>
      </c>
      <c r="J34" s="4">
        <v>-513285000</v>
      </c>
      <c r="K34" s="24">
        <f t="shared" si="1"/>
        <v>65986192000</v>
      </c>
      <c r="L34" s="4">
        <v>417</v>
      </c>
      <c r="M34" s="4">
        <v>553</v>
      </c>
      <c r="N34" s="4">
        <v>33</v>
      </c>
      <c r="O34" s="4">
        <v>22</v>
      </c>
      <c r="P34" s="4">
        <v>514500</v>
      </c>
      <c r="Q34" s="4">
        <v>550000</v>
      </c>
      <c r="R34" s="5">
        <v>3.5999999999999999E-3</v>
      </c>
      <c r="S34" s="4">
        <v>1134800</v>
      </c>
      <c r="T34" s="4">
        <f t="shared" si="2"/>
        <v>2766300</v>
      </c>
      <c r="U34" s="4">
        <f t="shared" si="3"/>
        <v>1441900</v>
      </c>
      <c r="V34" s="5">
        <v>1.2199999999999999E-2</v>
      </c>
    </row>
    <row r="35" spans="1:22" x14ac:dyDescent="0.2">
      <c r="A35" s="16" t="s">
        <v>269</v>
      </c>
      <c r="B35" s="4">
        <v>18900</v>
      </c>
      <c r="C35" s="4">
        <v>27500</v>
      </c>
      <c r="D35" s="4">
        <v>-8600</v>
      </c>
      <c r="E35" s="4">
        <v>-245280000</v>
      </c>
      <c r="F35" s="4">
        <f t="shared" si="0"/>
        <v>-489652103541</v>
      </c>
      <c r="G35" s="4">
        <v>0</v>
      </c>
      <c r="H35" s="4">
        <v>0</v>
      </c>
      <c r="I35" s="4">
        <v>0</v>
      </c>
      <c r="J35" s="4">
        <v>-120120000</v>
      </c>
      <c r="K35" s="24">
        <f t="shared" si="1"/>
        <v>66499477000</v>
      </c>
      <c r="L35" s="4">
        <v>501</v>
      </c>
      <c r="M35" s="4">
        <v>854</v>
      </c>
      <c r="N35" s="4">
        <v>39</v>
      </c>
      <c r="O35" s="4">
        <v>43</v>
      </c>
      <c r="P35" s="4">
        <v>544700</v>
      </c>
      <c r="Q35" s="4">
        <v>815200</v>
      </c>
      <c r="R35" s="5">
        <v>-1.7000000000000001E-3</v>
      </c>
      <c r="S35" s="4">
        <v>1441900</v>
      </c>
      <c r="T35" s="4">
        <f t="shared" si="2"/>
        <v>2801330</v>
      </c>
      <c r="U35" s="4">
        <f t="shared" si="3"/>
        <v>1605900</v>
      </c>
      <c r="V35" s="5">
        <v>1.5800000000000002E-2</v>
      </c>
    </row>
    <row r="36" spans="1:22" x14ac:dyDescent="0.2">
      <c r="A36" s="16" t="s">
        <v>268</v>
      </c>
      <c r="B36" s="4">
        <v>253900</v>
      </c>
      <c r="C36" s="4">
        <v>9300</v>
      </c>
      <c r="D36" s="4">
        <v>244600</v>
      </c>
      <c r="E36" s="4">
        <v>7030907358</v>
      </c>
      <c r="F36" s="4">
        <f t="shared" si="0"/>
        <v>-489406823541</v>
      </c>
      <c r="G36" s="4">
        <v>0</v>
      </c>
      <c r="H36" s="4">
        <v>0</v>
      </c>
      <c r="I36" s="4">
        <v>0</v>
      </c>
      <c r="J36" s="4">
        <v>2683160000</v>
      </c>
      <c r="K36" s="24">
        <f t="shared" si="1"/>
        <v>66619597000</v>
      </c>
      <c r="L36" s="4">
        <v>678</v>
      </c>
      <c r="M36" s="4">
        <v>688</v>
      </c>
      <c r="N36" s="4">
        <v>53</v>
      </c>
      <c r="O36" s="4">
        <v>49</v>
      </c>
      <c r="P36" s="4">
        <v>797000</v>
      </c>
      <c r="Q36" s="4">
        <v>806600</v>
      </c>
      <c r="R36" s="5">
        <v>1.8E-3</v>
      </c>
      <c r="S36" s="4">
        <v>1605900</v>
      </c>
      <c r="T36" s="4">
        <f t="shared" si="2"/>
        <v>3082260</v>
      </c>
      <c r="U36" s="4">
        <f t="shared" si="3"/>
        <v>1772400</v>
      </c>
      <c r="V36" s="5">
        <v>1.9E-2</v>
      </c>
    </row>
    <row r="37" spans="1:22" x14ac:dyDescent="0.2">
      <c r="A37" s="16" t="s">
        <v>254</v>
      </c>
      <c r="B37" s="4">
        <v>221200</v>
      </c>
      <c r="C37" s="4">
        <v>2000</v>
      </c>
      <c r="D37" s="4">
        <v>219200</v>
      </c>
      <c r="E37" s="4">
        <v>6213820000</v>
      </c>
      <c r="F37" s="4">
        <f t="shared" si="0"/>
        <v>-496437730899</v>
      </c>
      <c r="G37" s="4">
        <v>95800</v>
      </c>
      <c r="H37" s="4">
        <v>900</v>
      </c>
      <c r="I37" s="4">
        <v>94900</v>
      </c>
      <c r="J37" s="4">
        <v>2683160000</v>
      </c>
      <c r="K37" s="24">
        <f t="shared" si="1"/>
        <v>63936437000</v>
      </c>
      <c r="L37" s="4">
        <v>475</v>
      </c>
      <c r="M37" s="4">
        <v>575</v>
      </c>
      <c r="N37" s="4">
        <v>56</v>
      </c>
      <c r="O37" s="4">
        <v>52</v>
      </c>
      <c r="P37" s="4">
        <v>850000</v>
      </c>
      <c r="Q37" s="4">
        <v>900900</v>
      </c>
      <c r="R37" s="5">
        <v>1.0700000000000001E-2</v>
      </c>
      <c r="S37" s="4">
        <v>1772400</v>
      </c>
      <c r="T37" s="4">
        <f t="shared" si="2"/>
        <v>3097240</v>
      </c>
      <c r="U37" s="4">
        <f t="shared" si="3"/>
        <v>1807300</v>
      </c>
      <c r="V37" s="5">
        <v>2.1000000000000001E-2</v>
      </c>
    </row>
    <row r="38" spans="1:22" x14ac:dyDescent="0.2">
      <c r="A38" s="16" t="s">
        <v>253</v>
      </c>
      <c r="B38" s="4">
        <v>7200</v>
      </c>
      <c r="C38" s="4">
        <v>4100</v>
      </c>
      <c r="D38" s="4">
        <v>3100</v>
      </c>
      <c r="E38" s="4">
        <v>88080000</v>
      </c>
      <c r="F38" s="4">
        <f t="shared" si="0"/>
        <v>-502651550899</v>
      </c>
      <c r="G38" s="4">
        <v>0</v>
      </c>
      <c r="H38" s="4">
        <v>0</v>
      </c>
      <c r="I38" s="4">
        <v>0</v>
      </c>
      <c r="J38" s="4">
        <v>504150000</v>
      </c>
      <c r="K38" s="24">
        <f t="shared" si="1"/>
        <v>61253277000</v>
      </c>
      <c r="L38" s="4">
        <v>540</v>
      </c>
      <c r="M38" s="4">
        <v>793</v>
      </c>
      <c r="N38" s="4">
        <v>38</v>
      </c>
      <c r="O38" s="4">
        <v>45</v>
      </c>
      <c r="P38" s="4">
        <v>653000</v>
      </c>
      <c r="Q38" s="4">
        <v>931300</v>
      </c>
      <c r="R38" s="5">
        <v>-1.06E-2</v>
      </c>
      <c r="S38" s="4">
        <v>1807300</v>
      </c>
      <c r="T38" s="4">
        <f t="shared" si="2"/>
        <v>3158110</v>
      </c>
      <c r="U38" s="4">
        <f t="shared" si="3"/>
        <v>2516000</v>
      </c>
      <c r="V38" s="5">
        <v>1.3999999999999999E-2</v>
      </c>
    </row>
    <row r="39" spans="1:22" x14ac:dyDescent="0.2">
      <c r="A39" s="16" t="s">
        <v>252</v>
      </c>
      <c r="B39" s="4">
        <v>218300</v>
      </c>
      <c r="C39" s="4">
        <v>125100</v>
      </c>
      <c r="D39" s="4">
        <v>93200</v>
      </c>
      <c r="E39" s="4">
        <v>2689630000</v>
      </c>
      <c r="F39" s="4">
        <f t="shared" si="0"/>
        <v>-502739630899</v>
      </c>
      <c r="G39" s="4">
        <v>0</v>
      </c>
      <c r="H39" s="4">
        <v>0</v>
      </c>
      <c r="I39" s="4">
        <v>0</v>
      </c>
      <c r="J39" s="4">
        <v>-1326015000</v>
      </c>
      <c r="K39" s="24">
        <f t="shared" si="1"/>
        <v>60749127000</v>
      </c>
      <c r="L39" s="4">
        <v>841</v>
      </c>
      <c r="M39" s="4">
        <v>1212</v>
      </c>
      <c r="N39" s="4">
        <v>87</v>
      </c>
      <c r="O39" s="4">
        <v>102</v>
      </c>
      <c r="P39" s="4">
        <v>1204200</v>
      </c>
      <c r="Q39" s="4">
        <v>1812900</v>
      </c>
      <c r="R39" s="5">
        <v>-3.5000000000000003E-2</v>
      </c>
      <c r="S39" s="4">
        <v>3017100</v>
      </c>
      <c r="T39" s="4">
        <f t="shared" si="2"/>
        <v>3170340</v>
      </c>
      <c r="U39" s="4">
        <f t="shared" si="3"/>
        <v>2440300</v>
      </c>
      <c r="V39" s="5">
        <v>2.4E-2</v>
      </c>
    </row>
    <row r="40" spans="1:22" x14ac:dyDescent="0.2">
      <c r="A40" s="16" t="s">
        <v>251</v>
      </c>
      <c r="B40" s="4">
        <v>407400</v>
      </c>
      <c r="C40" s="4">
        <v>32200</v>
      </c>
      <c r="D40" s="4">
        <v>375200</v>
      </c>
      <c r="E40" s="4">
        <v>11041890000</v>
      </c>
      <c r="F40" s="4">
        <f t="shared" si="0"/>
        <v>-505429260899</v>
      </c>
      <c r="G40" s="4">
        <v>0</v>
      </c>
      <c r="H40" s="4">
        <v>0</v>
      </c>
      <c r="I40" s="4">
        <v>0</v>
      </c>
      <c r="J40" s="4">
        <v>-1326015000</v>
      </c>
      <c r="K40" s="24">
        <f t="shared" si="1"/>
        <v>62075142000</v>
      </c>
      <c r="L40" s="4">
        <v>1102</v>
      </c>
      <c r="M40" s="4">
        <v>1346</v>
      </c>
      <c r="N40" s="4">
        <v>124</v>
      </c>
      <c r="O40" s="4">
        <v>118</v>
      </c>
      <c r="P40" s="4">
        <v>1635400</v>
      </c>
      <c r="Q40" s="4">
        <v>1756900</v>
      </c>
      <c r="R40" s="5">
        <v>-6.7000000000000002E-3</v>
      </c>
      <c r="S40" s="4">
        <v>3565600</v>
      </c>
      <c r="T40" s="4">
        <f t="shared" si="2"/>
        <v>3160320</v>
      </c>
      <c r="U40" s="4">
        <f t="shared" si="3"/>
        <v>1792200</v>
      </c>
      <c r="V40" s="5">
        <v>2.53E-2</v>
      </c>
    </row>
    <row r="41" spans="1:22" x14ac:dyDescent="0.2">
      <c r="A41" s="16" t="s">
        <v>250</v>
      </c>
      <c r="B41" s="4">
        <v>240100</v>
      </c>
      <c r="C41" s="4">
        <v>130600</v>
      </c>
      <c r="D41" s="4">
        <v>109500</v>
      </c>
      <c r="E41" s="4">
        <v>3248960000</v>
      </c>
      <c r="F41" s="4">
        <f t="shared" si="0"/>
        <v>-516471150899</v>
      </c>
      <c r="G41" s="4">
        <v>0</v>
      </c>
      <c r="H41" s="4">
        <v>0</v>
      </c>
      <c r="I41" s="4">
        <v>0</v>
      </c>
      <c r="J41" s="4">
        <v>-13005225000</v>
      </c>
      <c r="K41" s="24">
        <f t="shared" si="1"/>
        <v>63401157000</v>
      </c>
      <c r="L41" s="4">
        <v>1573</v>
      </c>
      <c r="M41" s="4">
        <v>1643</v>
      </c>
      <c r="N41" s="4">
        <v>200</v>
      </c>
      <c r="O41" s="4">
        <v>181</v>
      </c>
      <c r="P41" s="4">
        <v>2970900</v>
      </c>
      <c r="Q41" s="4">
        <v>2683800</v>
      </c>
      <c r="R41" s="5">
        <v>-8.3999999999999995E-3</v>
      </c>
      <c r="S41" s="4">
        <v>5657600</v>
      </c>
      <c r="T41" s="4">
        <f t="shared" si="2"/>
        <v>2846580</v>
      </c>
      <c r="U41" s="4">
        <f t="shared" si="3"/>
        <v>1792200</v>
      </c>
      <c r="V41" s="5">
        <v>2.9700000000000001E-2</v>
      </c>
    </row>
    <row r="42" spans="1:22" x14ac:dyDescent="0.2">
      <c r="A42" s="16" t="s">
        <v>249</v>
      </c>
      <c r="B42" s="4">
        <v>305500</v>
      </c>
      <c r="C42" s="4">
        <v>125200</v>
      </c>
      <c r="D42" s="4">
        <v>180300</v>
      </c>
      <c r="E42" s="4">
        <v>5366520000</v>
      </c>
      <c r="F42" s="4">
        <f t="shared" si="0"/>
        <v>-519720110899</v>
      </c>
      <c r="G42" s="4">
        <v>0</v>
      </c>
      <c r="H42" s="4">
        <v>0</v>
      </c>
      <c r="I42" s="4">
        <v>0</v>
      </c>
      <c r="J42" s="4">
        <v>-142960000</v>
      </c>
      <c r="K42" s="24">
        <f t="shared" si="1"/>
        <v>76406382000</v>
      </c>
      <c r="L42" s="4">
        <v>1334</v>
      </c>
      <c r="M42" s="4">
        <v>1240</v>
      </c>
      <c r="N42" s="4">
        <v>129</v>
      </c>
      <c r="O42" s="4">
        <v>118</v>
      </c>
      <c r="P42" s="4">
        <v>1720000</v>
      </c>
      <c r="Q42" s="4">
        <v>1656200</v>
      </c>
      <c r="R42" s="5">
        <v>1.5300000000000001E-2</v>
      </c>
      <c r="S42" s="4">
        <v>3838900</v>
      </c>
      <c r="T42" s="4">
        <f t="shared" si="2"/>
        <v>2802770</v>
      </c>
      <c r="U42" s="4">
        <f t="shared" si="3"/>
        <v>1792200</v>
      </c>
      <c r="V42" s="5">
        <v>3.32E-2</v>
      </c>
    </row>
    <row r="43" spans="1:22" x14ac:dyDescent="0.2">
      <c r="A43" s="16" t="s">
        <v>248</v>
      </c>
      <c r="B43" s="4">
        <v>243300</v>
      </c>
      <c r="C43" s="4">
        <v>414600</v>
      </c>
      <c r="D43" s="4">
        <v>-171300</v>
      </c>
      <c r="E43" s="4">
        <v>-5019410000</v>
      </c>
      <c r="F43" s="4">
        <f t="shared" si="0"/>
        <v>-525086630899</v>
      </c>
      <c r="G43" s="4">
        <v>0</v>
      </c>
      <c r="H43" s="4">
        <v>0</v>
      </c>
      <c r="I43" s="4">
        <v>0</v>
      </c>
      <c r="J43" s="4">
        <v>-11480000</v>
      </c>
      <c r="K43" s="24">
        <f t="shared" si="1"/>
        <v>76549342000</v>
      </c>
      <c r="L43" s="4">
        <v>870</v>
      </c>
      <c r="M43" s="4">
        <v>957</v>
      </c>
      <c r="N43" s="4">
        <v>62</v>
      </c>
      <c r="O43" s="4">
        <v>103</v>
      </c>
      <c r="P43" s="4">
        <v>954300</v>
      </c>
      <c r="Q43" s="4">
        <v>1449500</v>
      </c>
      <c r="R43" s="5">
        <v>8.6E-3</v>
      </c>
      <c r="S43" s="4">
        <v>2516000</v>
      </c>
      <c r="T43" s="4">
        <f t="shared" si="2"/>
        <v>3344570</v>
      </c>
      <c r="U43" s="4">
        <f t="shared" si="3"/>
        <v>1792200</v>
      </c>
      <c r="V43" s="5">
        <v>1.8600000000000002E-2</v>
      </c>
    </row>
    <row r="44" spans="1:22" x14ac:dyDescent="0.2">
      <c r="A44" s="16" t="s">
        <v>247</v>
      </c>
      <c r="B44" s="4">
        <v>255200</v>
      </c>
      <c r="C44" s="4">
        <v>108100</v>
      </c>
      <c r="D44" s="4">
        <v>147100</v>
      </c>
      <c r="E44" s="4">
        <v>4341970000</v>
      </c>
      <c r="F44" s="4">
        <f t="shared" si="0"/>
        <v>-520067220899</v>
      </c>
      <c r="G44" s="4">
        <v>0</v>
      </c>
      <c r="H44" s="4">
        <v>0</v>
      </c>
      <c r="I44" s="4">
        <v>0</v>
      </c>
      <c r="J44" s="4">
        <v>374445000</v>
      </c>
      <c r="K44" s="24">
        <f t="shared" si="1"/>
        <v>76560822000</v>
      </c>
      <c r="L44" s="4">
        <v>656</v>
      </c>
      <c r="M44" s="4">
        <v>1154</v>
      </c>
      <c r="N44" s="4">
        <v>66</v>
      </c>
      <c r="O44" s="4">
        <v>79</v>
      </c>
      <c r="P44" s="4">
        <v>916500</v>
      </c>
      <c r="Q44" s="4">
        <v>1274100</v>
      </c>
      <c r="R44" s="5">
        <v>-6.8000000000000005E-3</v>
      </c>
      <c r="S44" s="4">
        <v>2440300</v>
      </c>
      <c r="T44" s="4">
        <f t="shared" si="2"/>
        <v>3710480</v>
      </c>
      <c r="U44" s="4">
        <f t="shared" si="3"/>
        <v>1792200</v>
      </c>
      <c r="V44" s="5">
        <v>1.8500000000000003E-2</v>
      </c>
    </row>
    <row r="45" spans="1:22" x14ac:dyDescent="0.2">
      <c r="A45" s="16" t="s">
        <v>246</v>
      </c>
      <c r="B45" s="4">
        <v>182500</v>
      </c>
      <c r="C45" s="4">
        <v>274200</v>
      </c>
      <c r="D45" s="4">
        <v>-91700</v>
      </c>
      <c r="E45" s="4">
        <v>-2713757683</v>
      </c>
      <c r="F45" s="4">
        <f t="shared" si="0"/>
        <v>-524409190899</v>
      </c>
      <c r="G45" s="4">
        <v>0</v>
      </c>
      <c r="H45" s="4">
        <v>0</v>
      </c>
      <c r="I45" s="4">
        <v>0</v>
      </c>
      <c r="J45" s="4">
        <v>374445000</v>
      </c>
      <c r="K45" s="24">
        <f t="shared" si="1"/>
        <v>76186377000</v>
      </c>
      <c r="L45" s="4">
        <v>808</v>
      </c>
      <c r="M45" s="4">
        <v>858</v>
      </c>
      <c r="N45" s="4">
        <v>31</v>
      </c>
      <c r="O45" s="4">
        <v>65</v>
      </c>
      <c r="P45" s="4">
        <v>657000</v>
      </c>
      <c r="Q45" s="4">
        <v>1034400</v>
      </c>
      <c r="R45" s="5">
        <v>-1.01E-2</v>
      </c>
      <c r="S45" s="4">
        <v>1792200</v>
      </c>
      <c r="T45" s="4">
        <f t="shared" si="2"/>
        <v>4188050</v>
      </c>
      <c r="U45" s="4">
        <f t="shared" si="3"/>
        <v>1922200</v>
      </c>
      <c r="V45" s="5">
        <v>2.6600000000000002E-2</v>
      </c>
    </row>
    <row r="46" spans="1:22" x14ac:dyDescent="0.2">
      <c r="A46" s="16" t="s">
        <v>245</v>
      </c>
      <c r="B46" s="4">
        <v>535300</v>
      </c>
      <c r="C46" s="4">
        <v>499400</v>
      </c>
      <c r="D46" s="4">
        <v>35900</v>
      </c>
      <c r="E46" s="4">
        <v>1131760000</v>
      </c>
      <c r="F46" s="4">
        <f t="shared" si="0"/>
        <v>-521695433216</v>
      </c>
      <c r="G46" s="4">
        <v>0</v>
      </c>
      <c r="H46" s="4">
        <v>0</v>
      </c>
      <c r="I46" s="4">
        <v>0</v>
      </c>
      <c r="J46" s="4">
        <v>-400520000</v>
      </c>
      <c r="K46" s="24">
        <f t="shared" si="1"/>
        <v>75811932000</v>
      </c>
      <c r="L46" s="4">
        <v>1629</v>
      </c>
      <c r="M46" s="4">
        <v>1385</v>
      </c>
      <c r="N46" s="4">
        <v>182</v>
      </c>
      <c r="O46" s="4">
        <v>137</v>
      </c>
      <c r="P46" s="4">
        <v>2339300</v>
      </c>
      <c r="Q46" s="4">
        <v>1981700</v>
      </c>
      <c r="R46" s="5">
        <v>2.06E-2</v>
      </c>
      <c r="S46" s="4">
        <v>4415200</v>
      </c>
      <c r="T46" s="4">
        <f t="shared" si="2"/>
        <v>4422950</v>
      </c>
      <c r="U46" s="4">
        <f t="shared" si="3"/>
        <v>1922200</v>
      </c>
      <c r="V46" s="5">
        <v>4.1200000000000001E-2</v>
      </c>
    </row>
    <row r="47" spans="1:22" x14ac:dyDescent="0.2">
      <c r="A47" s="16" t="s">
        <v>244</v>
      </c>
      <c r="B47" s="4">
        <v>24900</v>
      </c>
      <c r="C47" s="4">
        <v>40100</v>
      </c>
      <c r="D47" s="4">
        <v>-15200</v>
      </c>
      <c r="E47" s="4">
        <v>-441780000</v>
      </c>
      <c r="F47" s="4">
        <f t="shared" ref="F47:F73" si="4">E47+F48</f>
        <v>-522827193216</v>
      </c>
      <c r="G47" s="4">
        <v>0</v>
      </c>
      <c r="H47" s="4">
        <v>0</v>
      </c>
      <c r="I47" s="4">
        <v>0</v>
      </c>
      <c r="J47" s="4">
        <v>865000</v>
      </c>
      <c r="K47" s="24">
        <f t="shared" ref="K47:K73" si="5">K48+J47</f>
        <v>76212452000</v>
      </c>
      <c r="L47" s="4">
        <v>730</v>
      </c>
      <c r="M47" s="4">
        <v>740</v>
      </c>
      <c r="N47" s="4">
        <v>73</v>
      </c>
      <c r="O47" s="4">
        <v>63</v>
      </c>
      <c r="P47" s="4">
        <v>1083800</v>
      </c>
      <c r="Q47" s="4">
        <v>837900</v>
      </c>
      <c r="R47" s="5">
        <v>1.2199999999999999E-2</v>
      </c>
      <c r="S47" s="4">
        <v>1922200</v>
      </c>
      <c r="T47" s="4">
        <f t="shared" si="2"/>
        <v>4497360</v>
      </c>
      <c r="U47" s="4">
        <f t="shared" ref="U47:U73" si="6">MIN(S48:S52)</f>
        <v>2416000</v>
      </c>
      <c r="V47" s="5">
        <v>2.5600000000000001E-2</v>
      </c>
    </row>
    <row r="48" spans="1:22" x14ac:dyDescent="0.2">
      <c r="A48" s="16" t="s">
        <v>243</v>
      </c>
      <c r="B48" s="4">
        <v>47725</v>
      </c>
      <c r="C48" s="4">
        <v>154700</v>
      </c>
      <c r="D48" s="4">
        <v>-106975</v>
      </c>
      <c r="E48" s="4">
        <v>-3166090000</v>
      </c>
      <c r="F48" s="4">
        <f t="shared" si="4"/>
        <v>-522385413216</v>
      </c>
      <c r="G48" s="4">
        <v>0</v>
      </c>
      <c r="H48" s="4">
        <v>0</v>
      </c>
      <c r="I48" s="4">
        <v>0</v>
      </c>
      <c r="J48" s="4">
        <v>180110000</v>
      </c>
      <c r="K48" s="24">
        <f t="shared" si="5"/>
        <v>76211587000</v>
      </c>
      <c r="L48" s="4">
        <v>690</v>
      </c>
      <c r="M48" s="4">
        <v>1311</v>
      </c>
      <c r="N48" s="4">
        <v>56</v>
      </c>
      <c r="O48" s="4">
        <v>104</v>
      </c>
      <c r="P48" s="4">
        <v>700700</v>
      </c>
      <c r="Q48" s="4">
        <v>1591300</v>
      </c>
      <c r="R48" s="5">
        <v>-1.38E-2</v>
      </c>
      <c r="S48" s="4">
        <v>2416000</v>
      </c>
      <c r="T48" s="4">
        <f t="shared" si="2"/>
        <v>4592990</v>
      </c>
      <c r="U48" s="4">
        <f t="shared" si="6"/>
        <v>2520200</v>
      </c>
      <c r="V48" s="5">
        <v>3.3799999999999997E-2</v>
      </c>
    </row>
    <row r="49" spans="1:22" x14ac:dyDescent="0.2">
      <c r="A49" s="16" t="s">
        <v>236</v>
      </c>
      <c r="B49" s="4">
        <v>135500</v>
      </c>
      <c r="C49" s="4">
        <v>473400</v>
      </c>
      <c r="D49" s="4">
        <v>-337900</v>
      </c>
      <c r="E49" s="4">
        <v>-9953950000</v>
      </c>
      <c r="F49" s="4">
        <f t="shared" si="4"/>
        <v>-519219323216</v>
      </c>
      <c r="G49" s="4">
        <v>0</v>
      </c>
      <c r="H49" s="4">
        <v>0</v>
      </c>
      <c r="I49" s="4">
        <v>0</v>
      </c>
      <c r="J49" s="4">
        <v>180110000</v>
      </c>
      <c r="K49" s="24">
        <f t="shared" si="5"/>
        <v>76031477000</v>
      </c>
      <c r="L49" s="4">
        <v>958</v>
      </c>
      <c r="M49" s="4">
        <v>1744</v>
      </c>
      <c r="N49" s="4">
        <v>65</v>
      </c>
      <c r="O49" s="4">
        <v>128</v>
      </c>
      <c r="P49" s="4">
        <v>964900</v>
      </c>
      <c r="Q49" s="4">
        <v>2048800</v>
      </c>
      <c r="R49" s="5">
        <v>-6.8000000000000005E-3</v>
      </c>
      <c r="S49" s="4">
        <v>3139400</v>
      </c>
      <c r="T49" s="4">
        <f t="shared" si="2"/>
        <v>4876580</v>
      </c>
      <c r="U49" s="4">
        <f t="shared" si="6"/>
        <v>2520200</v>
      </c>
      <c r="V49" s="5">
        <v>2.6800000000000001E-2</v>
      </c>
    </row>
    <row r="50" spans="1:22" x14ac:dyDescent="0.2">
      <c r="A50" s="16" t="s">
        <v>235</v>
      </c>
      <c r="B50" s="4">
        <v>50900</v>
      </c>
      <c r="C50" s="4">
        <v>276000</v>
      </c>
      <c r="D50" s="4">
        <v>-225100</v>
      </c>
      <c r="E50" s="4">
        <v>-6603550000</v>
      </c>
      <c r="F50" s="4">
        <f t="shared" si="4"/>
        <v>-509265373216</v>
      </c>
      <c r="G50" s="4">
        <v>0</v>
      </c>
      <c r="H50" s="4">
        <v>0</v>
      </c>
      <c r="I50" s="4">
        <v>0</v>
      </c>
      <c r="J50" s="4">
        <v>214715000</v>
      </c>
      <c r="K50" s="24">
        <f t="shared" si="5"/>
        <v>75851367000</v>
      </c>
      <c r="L50" s="4">
        <v>1281</v>
      </c>
      <c r="M50" s="4">
        <v>956</v>
      </c>
      <c r="N50" s="4">
        <v>145</v>
      </c>
      <c r="O50" s="4">
        <v>150</v>
      </c>
      <c r="P50" s="4">
        <v>1809900</v>
      </c>
      <c r="Q50" s="4">
        <v>1634600</v>
      </c>
      <c r="R50" s="5">
        <v>1.04E-2</v>
      </c>
      <c r="S50" s="4">
        <v>3465400</v>
      </c>
      <c r="T50" s="4">
        <f t="shared" si="2"/>
        <v>4773980</v>
      </c>
      <c r="U50" s="4">
        <f t="shared" si="6"/>
        <v>2520200</v>
      </c>
      <c r="V50" s="5">
        <v>2.6800000000000001E-2</v>
      </c>
    </row>
    <row r="51" spans="1:22" x14ac:dyDescent="0.2">
      <c r="A51" s="16" t="s">
        <v>234</v>
      </c>
      <c r="B51" s="4">
        <v>127100</v>
      </c>
      <c r="C51" s="4">
        <v>237750</v>
      </c>
      <c r="D51" s="4">
        <v>-110650</v>
      </c>
      <c r="E51" s="4">
        <v>-3215220000</v>
      </c>
      <c r="F51" s="4">
        <f t="shared" si="4"/>
        <v>-502661823216</v>
      </c>
      <c r="G51" s="4">
        <v>0</v>
      </c>
      <c r="H51" s="4">
        <v>0</v>
      </c>
      <c r="I51" s="4">
        <v>0</v>
      </c>
      <c r="J51" s="4">
        <v>-1495048000</v>
      </c>
      <c r="K51" s="24">
        <f t="shared" si="5"/>
        <v>75636652000</v>
      </c>
      <c r="L51" s="4">
        <v>718</v>
      </c>
      <c r="M51" s="4">
        <v>1038</v>
      </c>
      <c r="N51" s="4">
        <v>63</v>
      </c>
      <c r="O51" s="4">
        <v>81</v>
      </c>
      <c r="P51" s="4">
        <v>1044600</v>
      </c>
      <c r="Q51" s="4">
        <v>1317300</v>
      </c>
      <c r="R51" s="5">
        <v>8.6999999999999994E-3</v>
      </c>
      <c r="S51" s="4">
        <v>2520200</v>
      </c>
      <c r="T51" s="4">
        <f t="shared" si="2"/>
        <v>4767620</v>
      </c>
      <c r="U51" s="4">
        <f t="shared" si="6"/>
        <v>3400800</v>
      </c>
      <c r="V51" s="5">
        <v>2.06E-2</v>
      </c>
    </row>
    <row r="52" spans="1:22" x14ac:dyDescent="0.2">
      <c r="A52" s="16" t="s">
        <v>233</v>
      </c>
      <c r="B52" s="4">
        <v>162300</v>
      </c>
      <c r="C52" s="4">
        <v>362100</v>
      </c>
      <c r="D52" s="4">
        <v>-199800</v>
      </c>
      <c r="E52" s="4">
        <v>-5827840000</v>
      </c>
      <c r="F52" s="4">
        <f t="shared" si="4"/>
        <v>-499446603216</v>
      </c>
      <c r="G52" s="4">
        <v>101500</v>
      </c>
      <c r="H52" s="4">
        <v>0</v>
      </c>
      <c r="I52" s="4">
        <v>101500</v>
      </c>
      <c r="J52" s="4">
        <v>2933505000</v>
      </c>
      <c r="K52" s="24">
        <f t="shared" si="5"/>
        <v>77131700000</v>
      </c>
      <c r="L52" s="4">
        <v>774</v>
      </c>
      <c r="M52" s="4">
        <v>1142</v>
      </c>
      <c r="N52" s="4">
        <v>91</v>
      </c>
      <c r="O52" s="4">
        <v>158</v>
      </c>
      <c r="P52" s="4">
        <v>1276500</v>
      </c>
      <c r="Q52" s="4">
        <v>2097000</v>
      </c>
      <c r="R52" s="5">
        <v>-1.7000000000000001E-3</v>
      </c>
      <c r="S52" s="4">
        <v>3400800</v>
      </c>
      <c r="T52" s="4">
        <f t="shared" si="2"/>
        <v>4915060</v>
      </c>
      <c r="U52" s="4">
        <f t="shared" si="6"/>
        <v>2666300</v>
      </c>
      <c r="V52" s="5">
        <v>3.3599999999999998E-2</v>
      </c>
    </row>
    <row r="53" spans="1:22" x14ac:dyDescent="0.2">
      <c r="A53" s="16" t="s">
        <v>232</v>
      </c>
      <c r="B53" s="4">
        <v>129600</v>
      </c>
      <c r="C53" s="4">
        <v>584700</v>
      </c>
      <c r="D53" s="4">
        <v>-455100</v>
      </c>
      <c r="E53" s="4">
        <v>-13424450000</v>
      </c>
      <c r="F53" s="4">
        <f t="shared" si="4"/>
        <v>-493618763216</v>
      </c>
      <c r="G53" s="4">
        <v>1009600</v>
      </c>
      <c r="H53" s="4">
        <v>165300</v>
      </c>
      <c r="I53" s="4">
        <v>844300</v>
      </c>
      <c r="J53" s="4">
        <v>23899220000</v>
      </c>
      <c r="K53" s="24">
        <f t="shared" si="5"/>
        <v>74198195000</v>
      </c>
      <c r="L53" s="4">
        <v>1993</v>
      </c>
      <c r="M53" s="4">
        <v>2571</v>
      </c>
      <c r="N53" s="4">
        <v>223</v>
      </c>
      <c r="O53" s="4">
        <v>304</v>
      </c>
      <c r="P53" s="4">
        <v>3163700</v>
      </c>
      <c r="Q53" s="4">
        <v>4588200</v>
      </c>
      <c r="R53" s="5">
        <v>-3.1099999999999999E-2</v>
      </c>
      <c r="S53" s="4">
        <v>7934000</v>
      </c>
      <c r="T53" s="4">
        <f t="shared" si="2"/>
        <v>4845340</v>
      </c>
      <c r="U53" s="4">
        <f t="shared" si="6"/>
        <v>2666300</v>
      </c>
      <c r="V53" s="5">
        <v>9.0200000000000002E-2</v>
      </c>
    </row>
    <row r="54" spans="1:22" x14ac:dyDescent="0.2">
      <c r="A54" s="16" t="s">
        <v>231</v>
      </c>
      <c r="B54" s="4">
        <v>500000</v>
      </c>
      <c r="C54" s="4">
        <v>104800</v>
      </c>
      <c r="D54" s="4">
        <v>395200</v>
      </c>
      <c r="E54" s="4">
        <v>11744830000</v>
      </c>
      <c r="F54" s="4">
        <f t="shared" si="4"/>
        <v>-480194313216</v>
      </c>
      <c r="G54" s="4">
        <v>53300</v>
      </c>
      <c r="H54" s="4">
        <v>4200</v>
      </c>
      <c r="I54" s="4">
        <v>49100</v>
      </c>
      <c r="J54" s="4">
        <v>1490495000</v>
      </c>
      <c r="K54" s="24">
        <f t="shared" si="5"/>
        <v>50298975000</v>
      </c>
      <c r="L54" s="4">
        <v>1812</v>
      </c>
      <c r="M54" s="4">
        <v>1859</v>
      </c>
      <c r="N54" s="4">
        <v>189</v>
      </c>
      <c r="O54" s="4">
        <v>216</v>
      </c>
      <c r="P54" s="4">
        <v>2589100</v>
      </c>
      <c r="Q54" s="4">
        <v>3015500</v>
      </c>
      <c r="R54" s="5">
        <v>0</v>
      </c>
      <c r="S54" s="4">
        <v>6099400</v>
      </c>
      <c r="T54" s="4">
        <f t="shared" si="2"/>
        <v>4921060</v>
      </c>
      <c r="U54" s="4">
        <f t="shared" si="6"/>
        <v>2666300</v>
      </c>
      <c r="V54" s="5">
        <v>3.7599999999999995E-2</v>
      </c>
    </row>
    <row r="55" spans="1:22" x14ac:dyDescent="0.2">
      <c r="A55" s="16" t="s">
        <v>230</v>
      </c>
      <c r="B55" s="4">
        <v>417400</v>
      </c>
      <c r="C55" s="4">
        <v>1098800</v>
      </c>
      <c r="D55" s="4">
        <v>-681400</v>
      </c>
      <c r="E55" s="4">
        <v>-20315430000</v>
      </c>
      <c r="F55" s="4">
        <f t="shared" si="4"/>
        <v>-491939143216</v>
      </c>
      <c r="G55" s="4">
        <v>0</v>
      </c>
      <c r="H55" s="4">
        <v>0</v>
      </c>
      <c r="I55" s="4">
        <v>0</v>
      </c>
      <c r="J55" s="4">
        <v>17387015000</v>
      </c>
      <c r="K55" s="24">
        <f t="shared" si="5"/>
        <v>48808480000</v>
      </c>
      <c r="L55" s="4">
        <v>1938</v>
      </c>
      <c r="M55" s="4">
        <v>2352</v>
      </c>
      <c r="N55" s="4">
        <v>185</v>
      </c>
      <c r="O55" s="4">
        <v>216</v>
      </c>
      <c r="P55" s="4">
        <v>3020600</v>
      </c>
      <c r="Q55" s="4">
        <v>3546300</v>
      </c>
      <c r="R55" s="5">
        <v>2.06E-2</v>
      </c>
      <c r="S55" s="4">
        <v>6567900</v>
      </c>
      <c r="T55" s="4">
        <f t="shared" si="2"/>
        <v>4434370</v>
      </c>
      <c r="U55" s="4">
        <f t="shared" si="6"/>
        <v>2439400</v>
      </c>
      <c r="V55" s="5">
        <v>2.4799999999999999E-2</v>
      </c>
    </row>
    <row r="56" spans="1:22" x14ac:dyDescent="0.2">
      <c r="A56" s="16" t="s">
        <v>229</v>
      </c>
      <c r="B56" s="4">
        <v>533500</v>
      </c>
      <c r="C56" s="4">
        <v>646100</v>
      </c>
      <c r="D56" s="4">
        <v>-112600</v>
      </c>
      <c r="E56" s="4">
        <v>-3272700000</v>
      </c>
      <c r="F56" s="4">
        <f t="shared" si="4"/>
        <v>-471623713216</v>
      </c>
      <c r="G56" s="4">
        <v>602400</v>
      </c>
      <c r="H56" s="4">
        <v>1500</v>
      </c>
      <c r="I56" s="4">
        <v>600900</v>
      </c>
      <c r="J56" s="4">
        <v>17387015000</v>
      </c>
      <c r="K56" s="24">
        <f t="shared" si="5"/>
        <v>31421465000</v>
      </c>
      <c r="L56" s="4">
        <v>1627</v>
      </c>
      <c r="M56" s="4">
        <v>1487</v>
      </c>
      <c r="N56" s="4">
        <v>235</v>
      </c>
      <c r="O56" s="4">
        <v>227</v>
      </c>
      <c r="P56" s="4">
        <v>2929000</v>
      </c>
      <c r="Q56" s="4">
        <v>3243900</v>
      </c>
      <c r="R56" s="5">
        <v>3.7400000000000003E-2</v>
      </c>
      <c r="S56" s="4">
        <v>6764200</v>
      </c>
      <c r="T56" s="4">
        <f t="shared" si="2"/>
        <v>3947300</v>
      </c>
      <c r="U56" s="4">
        <f t="shared" si="6"/>
        <v>2439400</v>
      </c>
      <c r="V56" s="5">
        <v>3.4200000000000001E-2</v>
      </c>
    </row>
    <row r="57" spans="1:22" x14ac:dyDescent="0.2">
      <c r="A57" s="16" t="s">
        <v>228</v>
      </c>
      <c r="B57" s="4">
        <v>130800</v>
      </c>
      <c r="C57" s="4">
        <v>82000</v>
      </c>
      <c r="D57" s="4">
        <v>48800</v>
      </c>
      <c r="E57" s="4">
        <v>1373790000</v>
      </c>
      <c r="F57" s="4">
        <f t="shared" si="4"/>
        <v>-468351013216</v>
      </c>
      <c r="G57" s="4">
        <v>305300</v>
      </c>
      <c r="H57" s="4">
        <v>300</v>
      </c>
      <c r="I57" s="4">
        <v>305000</v>
      </c>
      <c r="J57" s="4">
        <v>8629205000</v>
      </c>
      <c r="K57" s="24">
        <f t="shared" si="5"/>
        <v>14034450000</v>
      </c>
      <c r="L57" s="4">
        <v>699</v>
      </c>
      <c r="M57" s="4">
        <v>800</v>
      </c>
      <c r="N57" s="4">
        <v>83</v>
      </c>
      <c r="O57" s="4">
        <v>104</v>
      </c>
      <c r="P57" s="4">
        <v>1073700</v>
      </c>
      <c r="Q57" s="4">
        <v>1418200</v>
      </c>
      <c r="R57" s="5">
        <v>-3.4999999999999996E-3</v>
      </c>
      <c r="S57" s="4">
        <v>2666300</v>
      </c>
      <c r="T57" s="4">
        <f t="shared" si="2"/>
        <v>3837890</v>
      </c>
      <c r="U57" s="4">
        <f t="shared" si="6"/>
        <v>2439400</v>
      </c>
      <c r="V57" s="5">
        <v>1.41E-2</v>
      </c>
    </row>
    <row r="58" spans="1:22" x14ac:dyDescent="0.2">
      <c r="A58" s="16" t="s">
        <v>227</v>
      </c>
      <c r="B58" s="4">
        <v>1200</v>
      </c>
      <c r="C58" s="4">
        <v>211700</v>
      </c>
      <c r="D58" s="4">
        <v>-210500</v>
      </c>
      <c r="E58" s="4">
        <v>-6110920000</v>
      </c>
      <c r="F58" s="4">
        <f t="shared" si="4"/>
        <v>-469724803216</v>
      </c>
      <c r="G58" s="4">
        <v>68900</v>
      </c>
      <c r="H58" s="4">
        <v>300</v>
      </c>
      <c r="I58" s="4">
        <v>68600</v>
      </c>
      <c r="J58" s="4">
        <v>1978950000</v>
      </c>
      <c r="K58" s="24">
        <f t="shared" si="5"/>
        <v>5405245000</v>
      </c>
      <c r="L58" s="4">
        <v>858</v>
      </c>
      <c r="M58" s="4">
        <v>1412</v>
      </c>
      <c r="N58" s="4">
        <v>64</v>
      </c>
      <c r="O58" s="4">
        <v>143</v>
      </c>
      <c r="P58" s="4">
        <v>982700</v>
      </c>
      <c r="Q58" s="4">
        <v>2137500</v>
      </c>
      <c r="R58" s="5">
        <v>-3.3599999999999998E-2</v>
      </c>
      <c r="S58" s="4">
        <v>3372300</v>
      </c>
      <c r="T58" s="4">
        <f t="shared" si="2"/>
        <v>3678710</v>
      </c>
      <c r="U58" s="4">
        <f t="shared" si="6"/>
        <v>2439400</v>
      </c>
      <c r="V58" s="5">
        <v>5.0499999999999996E-2</v>
      </c>
    </row>
    <row r="59" spans="1:22" x14ac:dyDescent="0.2">
      <c r="A59" s="16" t="s">
        <v>226</v>
      </c>
      <c r="B59" s="4">
        <v>170900</v>
      </c>
      <c r="C59" s="4">
        <v>395300</v>
      </c>
      <c r="D59" s="4">
        <v>-224400</v>
      </c>
      <c r="E59" s="4">
        <v>-6496810000</v>
      </c>
      <c r="F59" s="4">
        <f t="shared" si="4"/>
        <v>-463613883216</v>
      </c>
      <c r="K59" s="24">
        <f t="shared" si="5"/>
        <v>3426295000</v>
      </c>
      <c r="L59" s="4">
        <v>2228</v>
      </c>
      <c r="M59" s="4">
        <v>1622</v>
      </c>
      <c r="N59" s="4">
        <v>215</v>
      </c>
      <c r="O59" s="4">
        <v>172</v>
      </c>
      <c r="P59" s="4">
        <v>3157500</v>
      </c>
      <c r="Q59" s="4">
        <v>2767600</v>
      </c>
      <c r="R59" s="5">
        <v>2.8199999999999999E-2</v>
      </c>
      <c r="S59" s="4">
        <v>5975300</v>
      </c>
      <c r="T59" s="4">
        <f t="shared" si="2"/>
        <v>3377070</v>
      </c>
      <c r="U59" s="4">
        <f t="shared" si="6"/>
        <v>2439400</v>
      </c>
      <c r="V59" s="5">
        <v>4.9000000000000002E-2</v>
      </c>
    </row>
    <row r="60" spans="1:22" x14ac:dyDescent="0.2">
      <c r="A60" s="16" t="s">
        <v>225</v>
      </c>
      <c r="B60" s="4">
        <v>34100</v>
      </c>
      <c r="C60" s="4">
        <v>172500</v>
      </c>
      <c r="D60" s="4">
        <v>-138400</v>
      </c>
      <c r="E60" s="4">
        <v>-3922370000</v>
      </c>
      <c r="F60" s="4">
        <f t="shared" si="4"/>
        <v>-457117073216</v>
      </c>
      <c r="G60" s="4">
        <v>0</v>
      </c>
      <c r="H60" s="4">
        <v>0</v>
      </c>
      <c r="I60" s="4">
        <v>0</v>
      </c>
      <c r="J60" s="4">
        <v>-161355000</v>
      </c>
      <c r="K60" s="24">
        <f t="shared" si="5"/>
        <v>3426295000</v>
      </c>
      <c r="L60" s="4">
        <v>808</v>
      </c>
      <c r="M60" s="4">
        <v>813</v>
      </c>
      <c r="N60" s="4">
        <v>93</v>
      </c>
      <c r="O60" s="4">
        <v>79</v>
      </c>
      <c r="P60" s="4">
        <v>1204800</v>
      </c>
      <c r="Q60" s="4">
        <v>1234500</v>
      </c>
      <c r="R60" s="5">
        <v>7.0999999999999995E-3</v>
      </c>
      <c r="S60" s="4">
        <v>2439400</v>
      </c>
      <c r="T60" s="4">
        <f t="shared" si="2"/>
        <v>3304460</v>
      </c>
      <c r="U60" s="4">
        <f t="shared" si="6"/>
        <v>1701000</v>
      </c>
      <c r="V60" s="5">
        <v>1.7600000000000001E-2</v>
      </c>
    </row>
    <row r="61" spans="1:22" x14ac:dyDescent="0.2">
      <c r="A61" s="16" t="s">
        <v>224</v>
      </c>
      <c r="B61" s="4">
        <v>12600</v>
      </c>
      <c r="C61" s="4">
        <v>221500</v>
      </c>
      <c r="D61" s="4">
        <v>-208900</v>
      </c>
      <c r="E61" s="4">
        <v>-5979740000</v>
      </c>
      <c r="F61" s="4">
        <f t="shared" si="4"/>
        <v>-453194703216</v>
      </c>
      <c r="G61" s="4">
        <v>0</v>
      </c>
      <c r="H61" s="4">
        <v>0</v>
      </c>
      <c r="I61" s="4">
        <v>0</v>
      </c>
      <c r="J61" s="4">
        <v>153060000</v>
      </c>
      <c r="K61" s="24">
        <f t="shared" si="5"/>
        <v>3587650000</v>
      </c>
      <c r="L61" s="4">
        <v>559</v>
      </c>
      <c r="M61" s="4">
        <v>1054</v>
      </c>
      <c r="N61" s="4">
        <v>62</v>
      </c>
      <c r="O61" s="4">
        <v>102</v>
      </c>
      <c r="P61" s="4">
        <v>779800</v>
      </c>
      <c r="Q61" s="4">
        <v>1307100</v>
      </c>
      <c r="R61" s="5">
        <v>-2.4799999999999999E-2</v>
      </c>
      <c r="S61" s="4">
        <v>2456600</v>
      </c>
      <c r="T61" s="4">
        <f t="shared" si="2"/>
        <v>3256960</v>
      </c>
      <c r="U61" s="4">
        <f t="shared" si="6"/>
        <v>1701000</v>
      </c>
      <c r="V61" s="5">
        <v>3.2799999999999996E-2</v>
      </c>
    </row>
    <row r="62" spans="1:22" x14ac:dyDescent="0.2">
      <c r="A62" s="16" t="s">
        <v>223</v>
      </c>
      <c r="B62" s="4">
        <v>115000</v>
      </c>
      <c r="C62" s="4">
        <v>297200</v>
      </c>
      <c r="D62" s="4">
        <v>-182200</v>
      </c>
      <c r="E62" s="4">
        <v>-5246010000</v>
      </c>
      <c r="F62" s="4">
        <f t="shared" si="4"/>
        <v>-447214963216</v>
      </c>
      <c r="G62" s="4">
        <v>0</v>
      </c>
      <c r="H62" s="4">
        <v>0</v>
      </c>
      <c r="I62" s="4">
        <v>0</v>
      </c>
      <c r="J62" s="4">
        <v>51975000</v>
      </c>
      <c r="K62" s="24">
        <f t="shared" si="5"/>
        <v>3434590000</v>
      </c>
      <c r="L62" s="4">
        <v>1591</v>
      </c>
      <c r="M62" s="4">
        <v>1110</v>
      </c>
      <c r="N62" s="4">
        <v>197</v>
      </c>
      <c r="O62" s="4">
        <v>177</v>
      </c>
      <c r="P62" s="4">
        <v>2550900</v>
      </c>
      <c r="Q62" s="4">
        <v>2272200</v>
      </c>
      <c r="R62" s="5">
        <v>2.1299999999999999E-2</v>
      </c>
      <c r="S62" s="4">
        <v>4875200</v>
      </c>
      <c r="T62" s="4">
        <f t="shared" si="2"/>
        <v>3016030</v>
      </c>
      <c r="U62" s="4">
        <f t="shared" si="6"/>
        <v>1572200</v>
      </c>
      <c r="V62" s="5">
        <v>3.5900000000000001E-2</v>
      </c>
    </row>
    <row r="63" spans="1:22" x14ac:dyDescent="0.2">
      <c r="A63" s="16" t="s">
        <v>222</v>
      </c>
      <c r="B63" s="4">
        <v>27700</v>
      </c>
      <c r="C63" s="4">
        <v>768800</v>
      </c>
      <c r="D63" s="4">
        <v>-741100</v>
      </c>
      <c r="E63" s="4">
        <v>-21282780000</v>
      </c>
      <c r="F63" s="4">
        <f t="shared" si="4"/>
        <v>-441968953216</v>
      </c>
      <c r="G63" s="4">
        <v>0</v>
      </c>
      <c r="H63" s="4">
        <v>0</v>
      </c>
      <c r="I63" s="4">
        <v>0</v>
      </c>
      <c r="J63" s="4">
        <v>-178065000</v>
      </c>
      <c r="K63" s="24">
        <f t="shared" si="5"/>
        <v>3382615000</v>
      </c>
      <c r="L63" s="4">
        <v>1885</v>
      </c>
      <c r="M63" s="4">
        <v>2586</v>
      </c>
      <c r="N63" s="4">
        <v>177</v>
      </c>
      <c r="O63" s="4">
        <v>270</v>
      </c>
      <c r="P63" s="4">
        <v>3062500</v>
      </c>
      <c r="Q63" s="4">
        <v>3855100</v>
      </c>
      <c r="R63" s="5">
        <v>-3.4999999999999996E-3</v>
      </c>
      <c r="S63" s="4">
        <v>7236800</v>
      </c>
      <c r="T63" s="4">
        <f t="shared" si="2"/>
        <v>2476420</v>
      </c>
      <c r="U63" s="4">
        <f t="shared" si="6"/>
        <v>1572200</v>
      </c>
      <c r="V63" s="5">
        <v>3.5900000000000001E-2</v>
      </c>
    </row>
    <row r="64" spans="1:22" x14ac:dyDescent="0.2">
      <c r="A64" s="16" t="s">
        <v>221</v>
      </c>
      <c r="B64" s="4">
        <v>514400</v>
      </c>
      <c r="C64" s="4">
        <v>24400</v>
      </c>
      <c r="D64" s="4">
        <v>490000</v>
      </c>
      <c r="E64" s="4">
        <v>13367530000</v>
      </c>
      <c r="F64" s="4">
        <f t="shared" si="4"/>
        <v>-420686173216</v>
      </c>
      <c r="G64" s="4">
        <v>0</v>
      </c>
      <c r="H64" s="4">
        <v>0</v>
      </c>
      <c r="I64" s="4">
        <v>0</v>
      </c>
      <c r="J64" s="4">
        <v>-225735000</v>
      </c>
      <c r="K64" s="24">
        <f t="shared" si="5"/>
        <v>3560680000</v>
      </c>
      <c r="L64" s="4">
        <v>2570</v>
      </c>
      <c r="M64" s="4">
        <v>1444</v>
      </c>
      <c r="N64" s="4">
        <v>246</v>
      </c>
      <c r="O64" s="4">
        <v>115</v>
      </c>
      <c r="P64" s="4">
        <v>3562400</v>
      </c>
      <c r="Q64" s="4">
        <v>1722300</v>
      </c>
      <c r="R64" s="5">
        <v>6.9699999999999998E-2</v>
      </c>
      <c r="S64" s="4">
        <v>6856600</v>
      </c>
      <c r="T64" s="4">
        <f t="shared" si="2"/>
        <v>1943380</v>
      </c>
      <c r="U64" s="4">
        <f t="shared" si="6"/>
        <v>1572200</v>
      </c>
      <c r="V64" s="5">
        <v>6.7000000000000004E-2</v>
      </c>
    </row>
    <row r="65" spans="1:22" x14ac:dyDescent="0.2">
      <c r="A65" s="16" t="s">
        <v>220</v>
      </c>
      <c r="B65" s="4">
        <v>5400</v>
      </c>
      <c r="C65" s="4">
        <v>27325</v>
      </c>
      <c r="D65" s="4">
        <v>-21925</v>
      </c>
      <c r="E65" s="4">
        <v>-581800000</v>
      </c>
      <c r="F65" s="4">
        <f t="shared" si="4"/>
        <v>-434053703216</v>
      </c>
      <c r="G65" s="4">
        <v>0</v>
      </c>
      <c r="H65" s="4">
        <v>0</v>
      </c>
      <c r="I65" s="4">
        <v>0</v>
      </c>
      <c r="J65" s="4">
        <v>-111600000</v>
      </c>
      <c r="K65" s="24">
        <f t="shared" si="5"/>
        <v>3786415000</v>
      </c>
      <c r="L65" s="4">
        <v>424</v>
      </c>
      <c r="M65" s="4">
        <v>700</v>
      </c>
      <c r="N65" s="4">
        <v>43</v>
      </c>
      <c r="O65" s="4">
        <v>55</v>
      </c>
      <c r="P65" s="4">
        <v>618800</v>
      </c>
      <c r="Q65" s="4">
        <v>877200</v>
      </c>
      <c r="R65" s="5">
        <v>-3.7000000000000002E-3</v>
      </c>
      <c r="S65" s="4">
        <v>1701000</v>
      </c>
      <c r="T65" s="4">
        <f t="shared" si="2"/>
        <v>1958440</v>
      </c>
      <c r="U65" s="4">
        <f t="shared" si="6"/>
        <v>1572200</v>
      </c>
      <c r="V65" s="5">
        <v>1.3100000000000001E-2</v>
      </c>
    </row>
    <row r="66" spans="1:22" x14ac:dyDescent="0.2">
      <c r="A66" s="16" t="s">
        <v>219</v>
      </c>
      <c r="B66" s="4">
        <v>19100</v>
      </c>
      <c r="C66" s="4">
        <v>69000</v>
      </c>
      <c r="D66" s="4">
        <v>-49900</v>
      </c>
      <c r="E66" s="4">
        <v>-1354860000</v>
      </c>
      <c r="F66" s="4">
        <f t="shared" si="4"/>
        <v>-433471903216</v>
      </c>
      <c r="G66" s="4">
        <v>0</v>
      </c>
      <c r="H66" s="4">
        <v>0</v>
      </c>
      <c r="I66" s="4">
        <v>0</v>
      </c>
      <c r="J66" s="4">
        <v>-117755000</v>
      </c>
      <c r="K66" s="24">
        <f t="shared" si="5"/>
        <v>3898015000</v>
      </c>
      <c r="L66" s="4">
        <v>762</v>
      </c>
      <c r="M66" s="4">
        <v>751</v>
      </c>
      <c r="N66" s="4">
        <v>60</v>
      </c>
      <c r="O66" s="4">
        <v>63</v>
      </c>
      <c r="P66" s="4">
        <v>888900</v>
      </c>
      <c r="Q66" s="4">
        <v>953300</v>
      </c>
      <c r="R66" s="5">
        <v>1.9E-3</v>
      </c>
      <c r="S66" s="4">
        <v>1893500</v>
      </c>
      <c r="T66" s="4">
        <f t="shared" si="2"/>
        <v>1948080</v>
      </c>
      <c r="U66" s="4">
        <f t="shared" si="6"/>
        <v>1572200</v>
      </c>
      <c r="V66" s="5">
        <v>2.76E-2</v>
      </c>
    </row>
    <row r="67" spans="1:22" x14ac:dyDescent="0.2">
      <c r="A67" s="16" t="s">
        <v>218</v>
      </c>
      <c r="B67" s="4">
        <v>6601</v>
      </c>
      <c r="C67" s="4">
        <v>710400</v>
      </c>
      <c r="D67" s="4">
        <v>-703799</v>
      </c>
      <c r="E67" s="4">
        <v>-18374730000</v>
      </c>
      <c r="F67" s="4">
        <f t="shared" si="4"/>
        <v>-432117043216</v>
      </c>
      <c r="G67" s="4">
        <v>0</v>
      </c>
      <c r="H67" s="4">
        <v>0</v>
      </c>
      <c r="I67" s="4">
        <v>0</v>
      </c>
      <c r="J67" s="4">
        <v>-117755000</v>
      </c>
      <c r="K67" s="24">
        <f t="shared" si="5"/>
        <v>4015770000</v>
      </c>
      <c r="L67" s="4">
        <v>447</v>
      </c>
      <c r="M67" s="4">
        <v>1012</v>
      </c>
      <c r="N67" s="4">
        <v>18</v>
      </c>
      <c r="O67" s="4">
        <v>37</v>
      </c>
      <c r="P67" s="4">
        <v>441500</v>
      </c>
      <c r="Q67" s="4">
        <v>1129300</v>
      </c>
      <c r="R67" s="5">
        <v>1.9199999999999998E-2</v>
      </c>
      <c r="S67" s="4">
        <v>1572200</v>
      </c>
      <c r="T67" s="4">
        <f t="shared" si="2"/>
        <v>2007560</v>
      </c>
      <c r="U67" s="4">
        <f t="shared" si="6"/>
        <v>1713300</v>
      </c>
      <c r="V67" s="5">
        <v>2.2599999999999999E-2</v>
      </c>
    </row>
    <row r="68" spans="1:22" x14ac:dyDescent="0.2">
      <c r="A68" s="16" t="s">
        <v>217</v>
      </c>
      <c r="B68" s="4">
        <v>33000</v>
      </c>
      <c r="C68" s="4">
        <v>655050</v>
      </c>
      <c r="D68" s="4">
        <v>-622050</v>
      </c>
      <c r="E68" s="4">
        <v>-16106140000</v>
      </c>
      <c r="F68" s="4">
        <f t="shared" si="4"/>
        <v>-413742313216</v>
      </c>
      <c r="G68" s="4">
        <v>0</v>
      </c>
      <c r="H68" s="4">
        <v>0</v>
      </c>
      <c r="I68" s="4">
        <v>0</v>
      </c>
      <c r="J68" s="4">
        <v>-209715000</v>
      </c>
      <c r="K68" s="24">
        <f t="shared" si="5"/>
        <v>4133525000</v>
      </c>
      <c r="L68" s="4">
        <v>686</v>
      </c>
      <c r="M68" s="4">
        <v>836</v>
      </c>
      <c r="N68" s="4">
        <v>63</v>
      </c>
      <c r="O68" s="4">
        <v>40</v>
      </c>
      <c r="P68" s="4">
        <v>864700</v>
      </c>
      <c r="Q68" s="4">
        <v>876700</v>
      </c>
      <c r="R68" s="5">
        <v>7.8000000000000005E-3</v>
      </c>
      <c r="S68" s="4">
        <v>1780500</v>
      </c>
      <c r="T68" s="4">
        <f t="shared" si="2"/>
        <v>1967940</v>
      </c>
      <c r="U68" s="4">
        <f t="shared" si="6"/>
        <v>1713300</v>
      </c>
      <c r="V68" s="5">
        <v>1.5300000000000001E-2</v>
      </c>
    </row>
    <row r="69" spans="1:22" x14ac:dyDescent="0.2">
      <c r="A69" s="16" t="s">
        <v>216</v>
      </c>
      <c r="B69" s="4">
        <v>15600</v>
      </c>
      <c r="C69" s="4">
        <v>421900</v>
      </c>
      <c r="D69" s="4">
        <v>-406300</v>
      </c>
      <c r="E69" s="4">
        <v>-10778790000</v>
      </c>
      <c r="F69" s="4">
        <f t="shared" si="4"/>
        <v>-397636173216</v>
      </c>
      <c r="G69" s="4">
        <v>0</v>
      </c>
      <c r="H69" s="4">
        <v>0</v>
      </c>
      <c r="I69" s="4">
        <v>0</v>
      </c>
      <c r="J69" s="4">
        <v>286320000</v>
      </c>
      <c r="K69" s="24">
        <f t="shared" si="5"/>
        <v>4343240000</v>
      </c>
      <c r="L69" s="4">
        <v>677</v>
      </c>
      <c r="M69" s="4">
        <v>1614</v>
      </c>
      <c r="N69" s="4">
        <v>65</v>
      </c>
      <c r="O69" s="4">
        <v>105</v>
      </c>
      <c r="P69" s="4">
        <v>950800</v>
      </c>
      <c r="Q69" s="4">
        <v>1763300</v>
      </c>
      <c r="R69" s="5">
        <v>-3.4700000000000002E-2</v>
      </c>
      <c r="S69" s="4">
        <v>2958900</v>
      </c>
      <c r="T69" s="4">
        <f t="shared" si="2"/>
        <v>1948860</v>
      </c>
      <c r="U69" s="4">
        <f t="shared" si="6"/>
        <v>1526200</v>
      </c>
      <c r="V69" s="5">
        <v>3.5400000000000001E-2</v>
      </c>
    </row>
    <row r="70" spans="1:22" x14ac:dyDescent="0.2">
      <c r="A70" s="16" t="s">
        <v>215</v>
      </c>
      <c r="B70" s="4">
        <v>223707</v>
      </c>
      <c r="C70" s="4">
        <v>305000</v>
      </c>
      <c r="D70" s="4">
        <v>-81293</v>
      </c>
      <c r="E70" s="4">
        <v>-2174160000</v>
      </c>
      <c r="F70" s="4">
        <f t="shared" si="4"/>
        <v>-386857383216</v>
      </c>
      <c r="G70" s="4">
        <v>0</v>
      </c>
      <c r="H70" s="4">
        <v>0</v>
      </c>
      <c r="I70" s="4">
        <v>0</v>
      </c>
      <c r="J70" s="4">
        <v>-64740000</v>
      </c>
      <c r="K70" s="24">
        <f t="shared" si="5"/>
        <v>4056920000</v>
      </c>
      <c r="L70" s="4">
        <v>509</v>
      </c>
      <c r="M70" s="4">
        <v>644</v>
      </c>
      <c r="N70" s="4">
        <v>52</v>
      </c>
      <c r="O70" s="4">
        <v>54</v>
      </c>
      <c r="P70" s="4">
        <v>758800</v>
      </c>
      <c r="Q70" s="4">
        <v>861900</v>
      </c>
      <c r="R70" s="5">
        <v>-3.7000000000000002E-3</v>
      </c>
      <c r="S70" s="4">
        <v>1713300</v>
      </c>
      <c r="T70" s="4">
        <f t="shared" si="2"/>
        <v>1913530</v>
      </c>
      <c r="U70" s="4">
        <f t="shared" si="6"/>
        <v>1526200</v>
      </c>
      <c r="V70" s="5">
        <v>1.29E-2</v>
      </c>
    </row>
    <row r="71" spans="1:22" x14ac:dyDescent="0.2">
      <c r="A71" s="16" t="s">
        <v>214</v>
      </c>
      <c r="B71" s="4">
        <v>53942</v>
      </c>
      <c r="C71" s="4">
        <v>336400</v>
      </c>
      <c r="D71" s="4">
        <v>-282458</v>
      </c>
      <c r="E71" s="4">
        <v>-7557410000</v>
      </c>
      <c r="F71" s="4">
        <f t="shared" si="4"/>
        <v>-384683223216</v>
      </c>
      <c r="G71" s="4">
        <v>0</v>
      </c>
      <c r="H71" s="4">
        <v>0</v>
      </c>
      <c r="I71" s="4">
        <v>0</v>
      </c>
      <c r="J71" s="4">
        <v>-4310585000</v>
      </c>
      <c r="K71" s="24">
        <f t="shared" si="5"/>
        <v>4121660000</v>
      </c>
      <c r="L71" s="4">
        <v>846</v>
      </c>
      <c r="M71" s="4">
        <v>1092</v>
      </c>
      <c r="N71" s="4">
        <v>42</v>
      </c>
      <c r="O71" s="4">
        <v>65</v>
      </c>
      <c r="P71" s="4">
        <v>803200</v>
      </c>
      <c r="Q71" s="4">
        <v>1086800</v>
      </c>
      <c r="R71" s="5">
        <v>5.6999999999999993E-3</v>
      </c>
      <c r="S71" s="4">
        <v>1981600</v>
      </c>
      <c r="T71" s="4">
        <f t="shared" si="2"/>
        <v>1897290</v>
      </c>
      <c r="U71" s="4">
        <f t="shared" si="6"/>
        <v>1526200</v>
      </c>
      <c r="V71" s="5">
        <v>1.67E-2</v>
      </c>
    </row>
    <row r="72" spans="1:22" x14ac:dyDescent="0.2">
      <c r="A72" s="16" t="s">
        <v>213</v>
      </c>
      <c r="B72" s="4">
        <v>21600</v>
      </c>
      <c r="C72" s="4">
        <v>820150</v>
      </c>
      <c r="D72" s="4">
        <v>-798550</v>
      </c>
      <c r="E72" s="4">
        <v>-21432020000</v>
      </c>
      <c r="F72" s="4">
        <f t="shared" si="4"/>
        <v>-377125813216</v>
      </c>
      <c r="K72" s="24">
        <f t="shared" si="5"/>
        <v>8432245000</v>
      </c>
      <c r="L72" s="4">
        <v>660</v>
      </c>
      <c r="M72" s="4">
        <v>1406</v>
      </c>
      <c r="N72" s="4">
        <v>47</v>
      </c>
      <c r="O72" s="4">
        <v>89</v>
      </c>
      <c r="P72" s="4">
        <v>663300</v>
      </c>
      <c r="Q72" s="4">
        <v>1643400</v>
      </c>
      <c r="R72" s="5">
        <v>-1.1200000000000002E-2</v>
      </c>
      <c r="S72" s="4">
        <v>2465900</v>
      </c>
      <c r="T72" s="4">
        <f t="shared" si="2"/>
        <v>1838280</v>
      </c>
      <c r="U72" s="4">
        <f t="shared" si="6"/>
        <v>1526200</v>
      </c>
      <c r="V72" s="5">
        <v>2.2000000000000002E-2</v>
      </c>
    </row>
    <row r="73" spans="1:22" x14ac:dyDescent="0.2">
      <c r="A73" s="16" t="s">
        <v>212</v>
      </c>
      <c r="B73" s="4">
        <v>132720</v>
      </c>
      <c r="C73" s="4">
        <v>368100</v>
      </c>
      <c r="D73" s="4">
        <v>-235380</v>
      </c>
      <c r="E73" s="4">
        <v>-6336360000</v>
      </c>
      <c r="F73" s="4">
        <f t="shared" si="4"/>
        <v>-355693793216</v>
      </c>
      <c r="G73" s="4">
        <v>0</v>
      </c>
      <c r="H73" s="4">
        <v>0</v>
      </c>
      <c r="I73" s="4">
        <v>0</v>
      </c>
      <c r="J73" s="4">
        <v>-4293065000</v>
      </c>
      <c r="K73" s="24">
        <f t="shared" si="5"/>
        <v>8432245000</v>
      </c>
      <c r="L73" s="4">
        <v>422</v>
      </c>
      <c r="M73" s="4">
        <v>1426</v>
      </c>
      <c r="N73" s="4">
        <v>35</v>
      </c>
      <c r="O73" s="4">
        <v>53</v>
      </c>
      <c r="P73" s="4">
        <v>558100</v>
      </c>
      <c r="Q73" s="4">
        <v>1282600</v>
      </c>
      <c r="R73" s="5">
        <v>0</v>
      </c>
      <c r="S73" s="4">
        <v>1840700</v>
      </c>
      <c r="T73" s="4">
        <f t="shared" si="2"/>
        <v>1850400</v>
      </c>
      <c r="U73" s="4">
        <f t="shared" si="6"/>
        <v>1384300</v>
      </c>
      <c r="V73" s="5">
        <v>1.11E-2</v>
      </c>
    </row>
    <row r="74" spans="1:22" x14ac:dyDescent="0.2">
      <c r="A74" s="16" t="s">
        <v>211</v>
      </c>
      <c r="B74" s="4">
        <v>22400</v>
      </c>
      <c r="C74" s="4">
        <v>200000</v>
      </c>
      <c r="D74" s="4">
        <v>-177600</v>
      </c>
      <c r="E74" s="4">
        <v>-4813230000</v>
      </c>
      <c r="F74" s="4">
        <f t="shared" ref="F74:F79" si="7">E74+F75</f>
        <v>-349357433216</v>
      </c>
      <c r="G74" s="4">
        <v>0</v>
      </c>
      <c r="H74" s="4">
        <v>0</v>
      </c>
      <c r="I74" s="4">
        <v>0</v>
      </c>
      <c r="J74" s="4">
        <v>32625000</v>
      </c>
      <c r="K74" s="24">
        <f t="shared" ref="K74:K79" si="8">K75+J74</f>
        <v>12725310000</v>
      </c>
      <c r="L74" s="4">
        <v>543</v>
      </c>
      <c r="M74" s="4">
        <v>769</v>
      </c>
      <c r="N74" s="4">
        <v>23</v>
      </c>
      <c r="O74" s="4">
        <v>64</v>
      </c>
      <c r="P74" s="4">
        <v>527300</v>
      </c>
      <c r="Q74" s="4">
        <v>998900</v>
      </c>
      <c r="R74" s="5">
        <v>-5.5000000000000005E-3</v>
      </c>
      <c r="S74" s="4">
        <v>1526200</v>
      </c>
      <c r="T74" s="4">
        <f t="shared" ref="T74:T79" si="9">AVERAGE(S75:S84)</f>
        <v>1814160</v>
      </c>
      <c r="U74" s="4">
        <f t="shared" ref="U74:U79" si="10">MIN(S75:S79)</f>
        <v>1384300</v>
      </c>
      <c r="V74" s="5">
        <v>1.6399999999999998E-2</v>
      </c>
    </row>
    <row r="75" spans="1:22" x14ac:dyDescent="0.2">
      <c r="A75" s="16" t="s">
        <v>210</v>
      </c>
      <c r="B75" s="4">
        <v>105700</v>
      </c>
      <c r="C75" s="4">
        <v>71600</v>
      </c>
      <c r="D75" s="4">
        <v>34100</v>
      </c>
      <c r="E75" s="4">
        <v>912080000</v>
      </c>
      <c r="F75" s="4">
        <f t="shared" si="7"/>
        <v>-344544203216</v>
      </c>
      <c r="G75" s="4">
        <v>0</v>
      </c>
      <c r="H75" s="4">
        <v>0</v>
      </c>
      <c r="I75" s="4">
        <v>0</v>
      </c>
      <c r="J75" s="4">
        <v>32625000</v>
      </c>
      <c r="K75" s="24">
        <f t="shared" si="8"/>
        <v>12692685000</v>
      </c>
      <c r="L75" s="4">
        <v>631</v>
      </c>
      <c r="M75" s="4">
        <v>695</v>
      </c>
      <c r="N75" s="4">
        <v>59</v>
      </c>
      <c r="O75" s="4">
        <v>58</v>
      </c>
      <c r="P75" s="4">
        <v>921200</v>
      </c>
      <c r="Q75" s="4">
        <v>863400</v>
      </c>
      <c r="R75" s="5">
        <v>1.4999999999999999E-2</v>
      </c>
      <c r="S75" s="4">
        <v>1851600</v>
      </c>
      <c r="T75" s="4">
        <f t="shared" si="9"/>
        <v>1695300</v>
      </c>
      <c r="U75" s="4">
        <f t="shared" si="10"/>
        <v>1360000</v>
      </c>
      <c r="V75" s="5">
        <v>2.3599999999999999E-2</v>
      </c>
    </row>
    <row r="76" spans="1:22" x14ac:dyDescent="0.2">
      <c r="A76" s="16" t="s">
        <v>208</v>
      </c>
      <c r="B76" s="4">
        <v>114700</v>
      </c>
      <c r="C76" s="4">
        <v>155400</v>
      </c>
      <c r="D76" s="4">
        <v>-40700</v>
      </c>
      <c r="E76" s="4">
        <v>-1100690000</v>
      </c>
      <c r="F76" s="4">
        <f t="shared" si="7"/>
        <v>-345456283216</v>
      </c>
      <c r="G76" s="4">
        <v>0</v>
      </c>
      <c r="H76" s="4">
        <v>0</v>
      </c>
      <c r="I76" s="4">
        <v>0</v>
      </c>
      <c r="J76" s="4">
        <v>48480000</v>
      </c>
      <c r="K76" s="24">
        <f t="shared" si="8"/>
        <v>12660060000</v>
      </c>
      <c r="L76" s="4">
        <v>739</v>
      </c>
      <c r="M76" s="4">
        <v>501</v>
      </c>
      <c r="N76" s="4">
        <v>54</v>
      </c>
      <c r="O76" s="4">
        <v>46</v>
      </c>
      <c r="P76" s="4">
        <v>967600</v>
      </c>
      <c r="Q76" s="4">
        <v>822300</v>
      </c>
      <c r="R76" s="5">
        <v>1.7100000000000001E-2</v>
      </c>
      <c r="S76" s="4">
        <v>1789900</v>
      </c>
      <c r="T76" s="4">
        <f t="shared" si="9"/>
        <v>1686670</v>
      </c>
      <c r="U76" s="4">
        <f t="shared" si="10"/>
        <v>1360000</v>
      </c>
      <c r="V76" s="5">
        <v>2.2200000000000001E-2</v>
      </c>
    </row>
    <row r="77" spans="1:22" x14ac:dyDescent="0.2">
      <c r="A77" s="16" t="s">
        <v>207</v>
      </c>
      <c r="B77" s="4">
        <v>29900</v>
      </c>
      <c r="C77" s="4">
        <v>375600</v>
      </c>
      <c r="D77" s="4">
        <v>-345700</v>
      </c>
      <c r="E77" s="4">
        <v>-9131910000</v>
      </c>
      <c r="F77" s="4">
        <f t="shared" si="7"/>
        <v>-344355593216</v>
      </c>
      <c r="G77" s="4">
        <v>0</v>
      </c>
      <c r="H77" s="4">
        <v>0</v>
      </c>
      <c r="I77" s="4">
        <v>0</v>
      </c>
      <c r="J77" s="4">
        <v>15840000</v>
      </c>
      <c r="K77" s="24">
        <f t="shared" si="8"/>
        <v>12611580000</v>
      </c>
      <c r="L77" s="4">
        <v>214</v>
      </c>
      <c r="M77" s="4">
        <v>1117</v>
      </c>
      <c r="N77" s="4">
        <v>23</v>
      </c>
      <c r="O77" s="4">
        <v>67</v>
      </c>
      <c r="P77" s="4">
        <v>401100</v>
      </c>
      <c r="Q77" s="4">
        <v>1165400</v>
      </c>
      <c r="R77" s="5">
        <v>-5.6000000000000008E-3</v>
      </c>
      <c r="S77" s="4">
        <v>2167000</v>
      </c>
      <c r="T77" s="4">
        <f t="shared" si="9"/>
        <v>1587840</v>
      </c>
      <c r="U77" s="4">
        <f t="shared" si="10"/>
        <v>1360000</v>
      </c>
      <c r="V77" s="5">
        <v>1.1299999999999999E-2</v>
      </c>
    </row>
    <row r="78" spans="1:22" x14ac:dyDescent="0.2">
      <c r="A78" s="16" t="s">
        <v>206</v>
      </c>
      <c r="B78" s="4">
        <v>30300</v>
      </c>
      <c r="C78" s="4">
        <v>1100</v>
      </c>
      <c r="D78" s="4">
        <v>29200</v>
      </c>
      <c r="E78" s="4">
        <v>776070000</v>
      </c>
      <c r="F78" s="4">
        <f t="shared" si="7"/>
        <v>-335223683216</v>
      </c>
      <c r="G78" s="4">
        <v>59000</v>
      </c>
      <c r="H78" s="4">
        <v>0</v>
      </c>
      <c r="I78" s="4">
        <v>59000</v>
      </c>
      <c r="J78" s="4">
        <v>1571660000</v>
      </c>
      <c r="K78" s="24">
        <f t="shared" si="8"/>
        <v>12595740000</v>
      </c>
      <c r="L78" s="4">
        <v>356</v>
      </c>
      <c r="M78" s="4">
        <v>476</v>
      </c>
      <c r="N78" s="4">
        <v>48</v>
      </c>
      <c r="O78" s="4">
        <v>50</v>
      </c>
      <c r="P78" s="4">
        <v>664800</v>
      </c>
      <c r="Q78" s="4">
        <v>651200</v>
      </c>
      <c r="R78" s="5">
        <v>-5.6000000000000008E-3</v>
      </c>
      <c r="S78" s="4">
        <v>1384300</v>
      </c>
      <c r="T78" s="4">
        <f t="shared" si="9"/>
        <v>1677500</v>
      </c>
      <c r="U78" s="4">
        <f t="shared" si="10"/>
        <v>1360000</v>
      </c>
      <c r="V78" s="5">
        <v>1.3100000000000001E-2</v>
      </c>
    </row>
    <row r="79" spans="1:22" x14ac:dyDescent="0.2">
      <c r="A79" s="16" t="s">
        <v>205</v>
      </c>
      <c r="B79" s="4">
        <v>44000</v>
      </c>
      <c r="C79" s="4">
        <v>892300</v>
      </c>
      <c r="D79" s="4">
        <v>-848300</v>
      </c>
      <c r="E79" s="4">
        <v>-22525230000</v>
      </c>
      <c r="F79" s="4">
        <f t="shared" si="7"/>
        <v>-335999753216</v>
      </c>
      <c r="G79" s="4">
        <v>0</v>
      </c>
      <c r="H79" s="4">
        <v>0</v>
      </c>
      <c r="I79" s="4">
        <v>0</v>
      </c>
      <c r="J79" s="4">
        <v>4040245000</v>
      </c>
      <c r="K79" s="24">
        <f t="shared" si="8"/>
        <v>11024080000</v>
      </c>
      <c r="L79" s="4">
        <v>1002</v>
      </c>
      <c r="M79" s="4">
        <v>830</v>
      </c>
      <c r="N79" s="4">
        <v>111</v>
      </c>
      <c r="O79" s="4">
        <v>93</v>
      </c>
      <c r="P79" s="4">
        <v>1417300</v>
      </c>
      <c r="Q79" s="4">
        <v>1146100</v>
      </c>
      <c r="R79" s="5">
        <v>1.5300000000000001E-2</v>
      </c>
      <c r="S79" s="4">
        <v>2768100</v>
      </c>
      <c r="T79" s="4">
        <f t="shared" si="9"/>
        <v>1568940</v>
      </c>
      <c r="U79" s="4">
        <f t="shared" si="10"/>
        <v>1163800</v>
      </c>
      <c r="V79" s="5">
        <v>2.4199999999999999E-2</v>
      </c>
    </row>
    <row r="80" spans="1:22" x14ac:dyDescent="0.2">
      <c r="A80" s="16" t="s">
        <v>204</v>
      </c>
      <c r="B80" s="4">
        <v>17550</v>
      </c>
      <c r="C80" s="4">
        <v>71900</v>
      </c>
      <c r="D80" s="4">
        <v>-54350</v>
      </c>
      <c r="E80" s="4">
        <v>-1423704045</v>
      </c>
      <c r="F80" s="4">
        <f t="shared" ref="F80:F90" si="11">E80+F81</f>
        <v>-313474523216</v>
      </c>
      <c r="G80" s="4">
        <v>154700</v>
      </c>
      <c r="H80" s="4">
        <v>1200</v>
      </c>
      <c r="I80" s="4">
        <v>153500</v>
      </c>
      <c r="J80" s="4">
        <v>4040245000</v>
      </c>
      <c r="K80" s="24">
        <f t="shared" ref="K80:K90" si="12">K81+J80</f>
        <v>6983835000</v>
      </c>
      <c r="L80" s="4">
        <v>459</v>
      </c>
      <c r="M80" s="4">
        <v>625</v>
      </c>
      <c r="N80" s="4">
        <v>28</v>
      </c>
      <c r="O80" s="4">
        <v>50</v>
      </c>
      <c r="P80" s="4">
        <v>500700</v>
      </c>
      <c r="Q80" s="4">
        <v>800400</v>
      </c>
      <c r="R80" s="5">
        <v>2E-3</v>
      </c>
      <c r="S80" s="4">
        <v>1360000</v>
      </c>
      <c r="T80" s="4">
        <f t="shared" ref="T80:T96" si="13">AVERAGE(S81:S90)</f>
        <v>1673070</v>
      </c>
      <c r="U80" s="4">
        <f t="shared" ref="U80:U90" si="14">MIN(S81:S85)</f>
        <v>663000</v>
      </c>
      <c r="V80" s="5">
        <v>1.7100000000000001E-2</v>
      </c>
    </row>
    <row r="81" spans="1:22" x14ac:dyDescent="0.2">
      <c r="A81" s="16" t="s">
        <v>203</v>
      </c>
      <c r="B81" s="4">
        <v>3800</v>
      </c>
      <c r="C81" s="4">
        <v>15400</v>
      </c>
      <c r="D81" s="4">
        <v>-11600</v>
      </c>
      <c r="E81" s="4">
        <v>-304020000</v>
      </c>
      <c r="F81" s="4">
        <f t="shared" si="11"/>
        <v>-312050819171</v>
      </c>
      <c r="G81" s="4">
        <v>126800</v>
      </c>
      <c r="H81" s="4">
        <v>900</v>
      </c>
      <c r="I81" s="4">
        <v>125900</v>
      </c>
      <c r="J81" s="4">
        <v>3295785000</v>
      </c>
      <c r="K81" s="24">
        <f t="shared" si="12"/>
        <v>2943590000</v>
      </c>
      <c r="L81" s="4">
        <v>363</v>
      </c>
      <c r="M81" s="4">
        <v>871</v>
      </c>
      <c r="N81" s="4">
        <v>32</v>
      </c>
      <c r="O81" s="4">
        <v>80</v>
      </c>
      <c r="P81" s="4">
        <v>499200</v>
      </c>
      <c r="Q81" s="4">
        <v>1161500</v>
      </c>
      <c r="R81" s="5">
        <v>-9.4999999999999998E-3</v>
      </c>
      <c r="S81" s="4">
        <v>1819200</v>
      </c>
      <c r="T81" s="4">
        <f t="shared" si="13"/>
        <v>1688066.4</v>
      </c>
      <c r="U81" s="4">
        <f t="shared" si="14"/>
        <v>663000</v>
      </c>
      <c r="V81" s="5">
        <v>2.07E-2</v>
      </c>
    </row>
    <row r="82" spans="1:22" x14ac:dyDescent="0.2">
      <c r="A82" s="16" t="s">
        <v>200</v>
      </c>
      <c r="B82" s="4">
        <v>8900</v>
      </c>
      <c r="C82" s="4">
        <v>62900</v>
      </c>
      <c r="D82" s="4">
        <v>-54000</v>
      </c>
      <c r="E82" s="4">
        <v>-1427619171</v>
      </c>
      <c r="F82" s="4">
        <f t="shared" si="11"/>
        <v>-311746799171</v>
      </c>
      <c r="G82" s="4">
        <v>0</v>
      </c>
      <c r="H82" s="4">
        <v>0</v>
      </c>
      <c r="I82" s="4">
        <v>0</v>
      </c>
      <c r="J82" s="4">
        <v>-71175000</v>
      </c>
      <c r="K82" s="24">
        <f t="shared" si="12"/>
        <v>-352195000</v>
      </c>
      <c r="L82" s="4">
        <v>942</v>
      </c>
      <c r="M82" s="4">
        <v>687</v>
      </c>
      <c r="N82" s="4">
        <v>56</v>
      </c>
      <c r="O82" s="4">
        <v>46</v>
      </c>
      <c r="P82" s="4">
        <v>1064700</v>
      </c>
      <c r="Q82" s="4">
        <v>811000</v>
      </c>
      <c r="R82" s="5">
        <v>1.3500000000000002E-2</v>
      </c>
      <c r="S82" s="4">
        <v>1875800</v>
      </c>
      <c r="T82" s="4">
        <f t="shared" si="13"/>
        <v>1821187.9</v>
      </c>
      <c r="U82" s="4">
        <f t="shared" si="14"/>
        <v>663000</v>
      </c>
      <c r="V82" s="5">
        <v>2.07E-2</v>
      </c>
    </row>
    <row r="83" spans="1:22" x14ac:dyDescent="0.2">
      <c r="A83" s="16" t="s">
        <v>199</v>
      </c>
      <c r="B83" s="4">
        <v>96300</v>
      </c>
      <c r="C83" s="4">
        <v>126200</v>
      </c>
      <c r="D83" s="4">
        <v>-29900</v>
      </c>
      <c r="E83" s="4">
        <v>-759450000</v>
      </c>
      <c r="F83" s="4">
        <f t="shared" si="11"/>
        <v>-310319180000</v>
      </c>
      <c r="G83" s="4">
        <v>0</v>
      </c>
      <c r="H83" s="4">
        <v>0</v>
      </c>
      <c r="I83" s="4">
        <v>0</v>
      </c>
      <c r="J83" s="4">
        <v>-311695000</v>
      </c>
      <c r="K83" s="24">
        <f t="shared" si="12"/>
        <v>-281020000</v>
      </c>
      <c r="L83" s="4">
        <v>767</v>
      </c>
      <c r="M83" s="4">
        <v>1133</v>
      </c>
      <c r="N83" s="4">
        <v>57</v>
      </c>
      <c r="O83" s="4">
        <v>42</v>
      </c>
      <c r="P83" s="4">
        <v>938200</v>
      </c>
      <c r="Q83" s="4">
        <v>880500</v>
      </c>
      <c r="R83" s="5">
        <v>1.3600000000000001E-2</v>
      </c>
      <c r="S83" s="4">
        <v>1961900</v>
      </c>
      <c r="T83" s="4">
        <f t="shared" si="13"/>
        <v>1862034.1</v>
      </c>
      <c r="U83" s="4">
        <f t="shared" si="14"/>
        <v>663000</v>
      </c>
      <c r="V83" s="5">
        <v>2.2799999999999997E-2</v>
      </c>
    </row>
    <row r="84" spans="1:22" x14ac:dyDescent="0.2">
      <c r="A84" s="16" t="s">
        <v>193</v>
      </c>
      <c r="B84" s="4">
        <v>12100</v>
      </c>
      <c r="C84" s="4">
        <v>200000</v>
      </c>
      <c r="D84" s="4">
        <v>-187900</v>
      </c>
      <c r="E84" s="4">
        <v>-4837080000</v>
      </c>
      <c r="F84" s="4">
        <f t="shared" si="11"/>
        <v>-309559730000</v>
      </c>
      <c r="G84" s="4">
        <v>0</v>
      </c>
      <c r="H84" s="4">
        <v>0</v>
      </c>
      <c r="I84" s="4">
        <v>0</v>
      </c>
      <c r="J84" s="4">
        <v>61815000</v>
      </c>
      <c r="K84" s="24">
        <f t="shared" si="12"/>
        <v>30675000</v>
      </c>
      <c r="L84" s="4">
        <v>437</v>
      </c>
      <c r="M84" s="4">
        <v>487</v>
      </c>
      <c r="N84" s="4">
        <v>32</v>
      </c>
      <c r="O84" s="4">
        <v>37</v>
      </c>
      <c r="P84" s="4">
        <v>497100</v>
      </c>
      <c r="Q84" s="4">
        <v>590800</v>
      </c>
      <c r="R84" s="5">
        <v>0</v>
      </c>
      <c r="S84" s="4">
        <v>1163800</v>
      </c>
      <c r="T84" s="4">
        <f t="shared" si="13"/>
        <v>2090288.7</v>
      </c>
      <c r="U84" s="4">
        <f t="shared" si="14"/>
        <v>663000</v>
      </c>
      <c r="V84" s="5">
        <v>9.7000000000000003E-3</v>
      </c>
    </row>
    <row r="85" spans="1:22" x14ac:dyDescent="0.2">
      <c r="A85" s="16" t="s">
        <v>192</v>
      </c>
      <c r="B85" s="4">
        <v>2000</v>
      </c>
      <c r="C85" s="4">
        <v>7200</v>
      </c>
      <c r="D85" s="4">
        <v>-5200</v>
      </c>
      <c r="E85" s="4">
        <v>-134990000</v>
      </c>
      <c r="F85" s="4">
        <f t="shared" si="11"/>
        <v>-304722650000</v>
      </c>
      <c r="K85" s="24">
        <f t="shared" si="12"/>
        <v>-31140000</v>
      </c>
      <c r="L85" s="4">
        <v>182</v>
      </c>
      <c r="M85" s="4">
        <v>335</v>
      </c>
      <c r="N85" s="4">
        <v>18</v>
      </c>
      <c r="O85" s="4">
        <v>25</v>
      </c>
      <c r="P85" s="4">
        <v>222100</v>
      </c>
      <c r="Q85" s="4">
        <v>331300</v>
      </c>
      <c r="R85" s="5">
        <v>-1.9E-3</v>
      </c>
      <c r="S85" s="4">
        <v>663000</v>
      </c>
      <c r="T85" s="4">
        <f t="shared" si="13"/>
        <v>2271373.2999999998</v>
      </c>
      <c r="U85" s="4">
        <f t="shared" si="14"/>
        <v>1178700</v>
      </c>
      <c r="V85" s="5">
        <v>1.1599999999999999E-2</v>
      </c>
    </row>
    <row r="86" spans="1:22" x14ac:dyDescent="0.2">
      <c r="A86" s="16" t="s">
        <v>191</v>
      </c>
      <c r="B86" s="4">
        <v>0</v>
      </c>
      <c r="C86" s="4">
        <v>42300</v>
      </c>
      <c r="D86" s="4">
        <v>-42300</v>
      </c>
      <c r="E86" s="4">
        <v>-1092070000</v>
      </c>
      <c r="F86" s="4">
        <f t="shared" si="11"/>
        <v>-304587660000</v>
      </c>
      <c r="G86" s="4">
        <v>0</v>
      </c>
      <c r="H86" s="4">
        <v>0</v>
      </c>
      <c r="I86" s="4">
        <v>0</v>
      </c>
      <c r="J86" s="4">
        <v>-31035000</v>
      </c>
      <c r="K86" s="24">
        <f t="shared" si="12"/>
        <v>-31140000</v>
      </c>
      <c r="L86" s="4">
        <v>387</v>
      </c>
      <c r="M86" s="4">
        <v>819</v>
      </c>
      <c r="N86" s="4">
        <v>28</v>
      </c>
      <c r="O86" s="4">
        <v>79</v>
      </c>
      <c r="P86" s="4">
        <v>439200</v>
      </c>
      <c r="Q86" s="4">
        <v>1124800</v>
      </c>
      <c r="R86" s="5">
        <v>-7.7000000000000002E-3</v>
      </c>
      <c r="S86" s="4">
        <v>1703600</v>
      </c>
      <c r="T86" s="4">
        <f t="shared" si="13"/>
        <v>2486296.4</v>
      </c>
      <c r="U86" s="4">
        <f t="shared" si="14"/>
        <v>1178700</v>
      </c>
      <c r="V86" s="5">
        <v>2.1000000000000001E-2</v>
      </c>
    </row>
    <row r="87" spans="1:22" x14ac:dyDescent="0.2">
      <c r="A87" s="16" t="s">
        <v>190</v>
      </c>
      <c r="B87" s="4">
        <v>0</v>
      </c>
      <c r="C87" s="4">
        <v>301100</v>
      </c>
      <c r="D87" s="4">
        <v>-301100</v>
      </c>
      <c r="E87" s="4">
        <v>-7836560000</v>
      </c>
      <c r="F87" s="4">
        <f t="shared" si="11"/>
        <v>-303495590000</v>
      </c>
      <c r="G87" s="4">
        <v>0</v>
      </c>
      <c r="H87" s="4">
        <v>0</v>
      </c>
      <c r="I87" s="4">
        <v>0</v>
      </c>
      <c r="J87" s="4">
        <v>-23415000</v>
      </c>
      <c r="K87" s="24">
        <f t="shared" si="12"/>
        <v>-105000</v>
      </c>
      <c r="L87" s="4">
        <v>477</v>
      </c>
      <c r="M87" s="4">
        <v>745</v>
      </c>
      <c r="N87" s="4">
        <v>18</v>
      </c>
      <c r="O87" s="4">
        <v>32</v>
      </c>
      <c r="P87" s="4">
        <v>477000</v>
      </c>
      <c r="Q87" s="4">
        <v>641200</v>
      </c>
      <c r="R87" s="5">
        <v>-1.34E-2</v>
      </c>
      <c r="S87" s="4">
        <v>1178700</v>
      </c>
      <c r="T87" s="4">
        <f t="shared" si="13"/>
        <v>2548656.4</v>
      </c>
      <c r="U87" s="4">
        <f t="shared" si="14"/>
        <v>1682500</v>
      </c>
      <c r="V87" s="5">
        <v>1.7100000000000001E-2</v>
      </c>
    </row>
    <row r="88" spans="1:22" x14ac:dyDescent="0.2">
      <c r="A88" s="16" t="s">
        <v>189</v>
      </c>
      <c r="B88" s="4">
        <v>102900</v>
      </c>
      <c r="C88" s="4">
        <v>3000</v>
      </c>
      <c r="D88" s="4">
        <v>99900</v>
      </c>
      <c r="E88" s="4">
        <v>2605290000</v>
      </c>
      <c r="F88" s="4">
        <f t="shared" si="11"/>
        <v>-295659030000</v>
      </c>
      <c r="G88" s="4">
        <v>0</v>
      </c>
      <c r="H88" s="4">
        <v>0</v>
      </c>
      <c r="I88" s="4">
        <v>0</v>
      </c>
      <c r="J88" s="4">
        <v>124050000</v>
      </c>
      <c r="K88" s="24">
        <f t="shared" si="12"/>
        <v>23310000</v>
      </c>
      <c r="L88" s="4">
        <v>991</v>
      </c>
      <c r="M88" s="4">
        <v>648</v>
      </c>
      <c r="N88" s="4">
        <v>92</v>
      </c>
      <c r="O88" s="4">
        <v>50</v>
      </c>
      <c r="P88" s="4">
        <v>1413600</v>
      </c>
      <c r="Q88" s="4">
        <v>836000</v>
      </c>
      <c r="R88" s="5">
        <v>2.7300000000000001E-2</v>
      </c>
      <c r="S88" s="4">
        <v>2280900</v>
      </c>
      <c r="T88" s="4">
        <f t="shared" si="13"/>
        <v>2485501.1</v>
      </c>
      <c r="U88" s="4">
        <f t="shared" si="14"/>
        <v>1682500</v>
      </c>
      <c r="V88" s="5">
        <v>2.4700000000000003E-2</v>
      </c>
    </row>
    <row r="89" spans="1:22" x14ac:dyDescent="0.2">
      <c r="A89" s="16" t="s">
        <v>188</v>
      </c>
      <c r="B89" s="4">
        <v>5800</v>
      </c>
      <c r="C89" s="4">
        <v>738400</v>
      </c>
      <c r="D89" s="4">
        <v>-732600</v>
      </c>
      <c r="E89" s="4">
        <v>-18844420000</v>
      </c>
      <c r="F89" s="4">
        <f t="shared" si="11"/>
        <v>-298264320000</v>
      </c>
      <c r="K89" s="24">
        <f t="shared" si="12"/>
        <v>-100740000</v>
      </c>
      <c r="L89" s="4">
        <v>413</v>
      </c>
      <c r="M89" s="4">
        <v>1245</v>
      </c>
      <c r="N89" s="4">
        <v>25</v>
      </c>
      <c r="O89" s="4">
        <v>55</v>
      </c>
      <c r="P89" s="4">
        <v>387200</v>
      </c>
      <c r="Q89" s="4">
        <v>1295300</v>
      </c>
      <c r="R89" s="5">
        <v>-9.7000000000000003E-3</v>
      </c>
      <c r="S89" s="4">
        <v>1682500</v>
      </c>
      <c r="T89" s="4">
        <f t="shared" si="13"/>
        <v>2460503.6</v>
      </c>
      <c r="U89" s="4">
        <f t="shared" si="14"/>
        <v>1969164</v>
      </c>
      <c r="V89" s="5">
        <v>2.3E-2</v>
      </c>
    </row>
    <row r="90" spans="1:22" x14ac:dyDescent="0.2">
      <c r="A90" s="16" t="s">
        <v>187</v>
      </c>
      <c r="B90" s="4">
        <v>56200</v>
      </c>
      <c r="C90" s="4">
        <v>777500</v>
      </c>
      <c r="D90" s="4">
        <v>-721300</v>
      </c>
      <c r="E90" s="4">
        <v>-18578470000</v>
      </c>
      <c r="F90" s="4">
        <f t="shared" si="11"/>
        <v>-279419900000</v>
      </c>
      <c r="G90" s="4">
        <v>0</v>
      </c>
      <c r="H90" s="4">
        <v>0</v>
      </c>
      <c r="I90" s="4">
        <v>0</v>
      </c>
      <c r="J90" s="4">
        <v>-7680000</v>
      </c>
      <c r="K90" s="24">
        <f t="shared" si="12"/>
        <v>-100740000</v>
      </c>
      <c r="L90" s="4">
        <v>625</v>
      </c>
      <c r="M90" s="4">
        <v>1463</v>
      </c>
      <c r="N90" s="4">
        <v>53</v>
      </c>
      <c r="O90" s="4">
        <v>67</v>
      </c>
      <c r="P90" s="4">
        <v>844100</v>
      </c>
      <c r="Q90" s="4">
        <v>1471700</v>
      </c>
      <c r="R90" s="5">
        <v>9.7999999999999997E-3</v>
      </c>
      <c r="S90" s="4">
        <v>2401300</v>
      </c>
      <c r="T90" s="4">
        <f t="shared" si="13"/>
        <v>2434172.5</v>
      </c>
      <c r="U90" s="4">
        <f t="shared" si="14"/>
        <v>1969164</v>
      </c>
      <c r="V90" s="5">
        <v>3.2300000000000002E-2</v>
      </c>
    </row>
    <row r="91" spans="1:22" x14ac:dyDescent="0.2">
      <c r="A91" s="16" t="s">
        <v>186</v>
      </c>
      <c r="B91" s="4">
        <v>0</v>
      </c>
      <c r="C91" s="4">
        <v>793300</v>
      </c>
      <c r="D91" s="4">
        <v>-793300</v>
      </c>
      <c r="E91" s="4">
        <v>-20495530000</v>
      </c>
      <c r="F91" s="4">
        <f t="shared" ref="F91:F102" si="15">E91+F92</f>
        <v>-260841430000</v>
      </c>
      <c r="G91" s="4">
        <v>0</v>
      </c>
      <c r="H91" s="4">
        <v>0</v>
      </c>
      <c r="I91" s="4">
        <v>0</v>
      </c>
      <c r="J91" s="4">
        <v>-85425000</v>
      </c>
      <c r="K91" s="24">
        <f t="shared" ref="K91:K102" si="16">K92+J91</f>
        <v>-93060000</v>
      </c>
      <c r="L91" s="4">
        <v>577</v>
      </c>
      <c r="M91" s="4">
        <v>1640</v>
      </c>
      <c r="N91" s="4">
        <v>21</v>
      </c>
      <c r="O91" s="4">
        <v>41</v>
      </c>
      <c r="P91" s="4">
        <v>519200</v>
      </c>
      <c r="Q91" s="4">
        <v>1315700</v>
      </c>
      <c r="R91" s="5">
        <v>-1.9099999999999999E-2</v>
      </c>
      <c r="S91" s="4">
        <v>1969164</v>
      </c>
      <c r="T91" s="4">
        <f t="shared" si="13"/>
        <v>2544857.5</v>
      </c>
      <c r="U91" s="4">
        <f t="shared" ref="U91:U102" si="17">MIN(S92:S96)</f>
        <v>2370362</v>
      </c>
      <c r="V91" s="5">
        <v>2.29E-2</v>
      </c>
    </row>
    <row r="92" spans="1:22" x14ac:dyDescent="0.2">
      <c r="A92" s="16" t="s">
        <v>185</v>
      </c>
      <c r="B92" s="4">
        <v>2800</v>
      </c>
      <c r="C92" s="4">
        <v>929700</v>
      </c>
      <c r="D92" s="4">
        <v>-926900</v>
      </c>
      <c r="E92" s="4">
        <v>-23280030000</v>
      </c>
      <c r="F92" s="4">
        <f t="shared" si="15"/>
        <v>-240345900000</v>
      </c>
      <c r="K92" s="24">
        <f t="shared" si="16"/>
        <v>-7635000</v>
      </c>
      <c r="L92" s="4">
        <v>1277</v>
      </c>
      <c r="M92" s="4">
        <v>966</v>
      </c>
      <c r="N92" s="4">
        <v>103</v>
      </c>
      <c r="O92" s="4">
        <v>77</v>
      </c>
      <c r="P92" s="4">
        <v>2002600</v>
      </c>
      <c r="Q92" s="4">
        <v>1172600</v>
      </c>
      <c r="R92" s="5">
        <v>6.5199999999999994E-2</v>
      </c>
      <c r="S92" s="4">
        <v>3207015</v>
      </c>
      <c r="T92" s="4">
        <f t="shared" si="13"/>
        <v>2471589.9</v>
      </c>
      <c r="U92" s="4">
        <f t="shared" si="17"/>
        <v>1802300</v>
      </c>
      <c r="V92" s="5">
        <v>6.1200000000000004E-2</v>
      </c>
    </row>
    <row r="93" spans="1:22" x14ac:dyDescent="0.2">
      <c r="A93" s="16" t="s">
        <v>184</v>
      </c>
      <c r="B93" s="4">
        <v>400</v>
      </c>
      <c r="C93" s="4">
        <v>1401300</v>
      </c>
      <c r="D93" s="4">
        <v>-1400900</v>
      </c>
      <c r="E93" s="4">
        <v>-34858400000</v>
      </c>
      <c r="F93" s="4">
        <f t="shared" si="15"/>
        <v>-217065870000</v>
      </c>
      <c r="K93" s="24">
        <f t="shared" si="16"/>
        <v>-7635000</v>
      </c>
      <c r="L93" s="4">
        <v>669</v>
      </c>
      <c r="M93" s="4">
        <v>1439</v>
      </c>
      <c r="N93" s="4">
        <v>21</v>
      </c>
      <c r="O93" s="4">
        <v>88</v>
      </c>
      <c r="P93" s="4">
        <v>541200</v>
      </c>
      <c r="Q93" s="4">
        <v>1827300</v>
      </c>
      <c r="R93" s="5">
        <v>-1.7899999999999999E-2</v>
      </c>
      <c r="S93" s="4">
        <v>2370362</v>
      </c>
      <c r="T93" s="4">
        <f t="shared" si="13"/>
        <v>2482837.4444444445</v>
      </c>
      <c r="U93" s="4">
        <f t="shared" si="17"/>
        <v>1649347</v>
      </c>
      <c r="V93" s="5">
        <v>3.73E-2</v>
      </c>
    </row>
    <row r="94" spans="1:22" x14ac:dyDescent="0.2">
      <c r="A94" s="16" t="s">
        <v>183</v>
      </c>
      <c r="B94" s="4">
        <v>10100</v>
      </c>
      <c r="C94" s="4">
        <v>1305700</v>
      </c>
      <c r="D94" s="4">
        <v>-1295600</v>
      </c>
      <c r="E94" s="4">
        <v>-32625720000</v>
      </c>
      <c r="F94" s="4">
        <f t="shared" si="15"/>
        <v>-182207470000</v>
      </c>
      <c r="G94" s="4">
        <v>0</v>
      </c>
      <c r="H94" s="4">
        <v>0</v>
      </c>
      <c r="I94" s="4">
        <v>0</v>
      </c>
      <c r="J94" s="4">
        <v>-7635000</v>
      </c>
      <c r="K94" s="24">
        <f t="shared" si="16"/>
        <v>-7635000</v>
      </c>
      <c r="L94" s="4">
        <v>746</v>
      </c>
      <c r="M94" s="4">
        <v>2246</v>
      </c>
      <c r="N94" s="4">
        <v>64</v>
      </c>
      <c r="O94" s="4">
        <v>122</v>
      </c>
      <c r="P94" s="4">
        <v>983800</v>
      </c>
      <c r="Q94" s="4">
        <v>2454900</v>
      </c>
      <c r="R94" s="5">
        <v>-2.3399999999999997E-2</v>
      </c>
      <c r="S94" s="4">
        <v>3446346</v>
      </c>
      <c r="T94" s="4">
        <f t="shared" si="13"/>
        <v>2362398.875</v>
      </c>
      <c r="U94" s="4">
        <f t="shared" si="17"/>
        <v>1432525</v>
      </c>
      <c r="V94" s="5">
        <v>2.3599999999999999E-2</v>
      </c>
    </row>
    <row r="95" spans="1:22" x14ac:dyDescent="0.2">
      <c r="A95" s="16" t="s">
        <v>182</v>
      </c>
      <c r="B95" s="4">
        <v>11000</v>
      </c>
      <c r="C95" s="4">
        <v>1023100</v>
      </c>
      <c r="D95" s="4">
        <v>-1012100</v>
      </c>
      <c r="E95" s="4">
        <v>-26081750000</v>
      </c>
      <c r="F95" s="4">
        <f t="shared" si="15"/>
        <v>-149581750000</v>
      </c>
      <c r="K95" s="24">
        <f t="shared" si="16"/>
        <v>0</v>
      </c>
      <c r="L95" s="4">
        <v>521</v>
      </c>
      <c r="M95" s="4">
        <v>2114</v>
      </c>
      <c r="N95" s="4">
        <v>19</v>
      </c>
      <c r="O95" s="4">
        <v>54</v>
      </c>
      <c r="P95" s="4">
        <v>443600</v>
      </c>
      <c r="Q95" s="4">
        <v>2009600</v>
      </c>
      <c r="R95" s="5">
        <v>-1.5300000000000001E-2</v>
      </c>
      <c r="S95" s="4">
        <v>2473846</v>
      </c>
      <c r="T95" s="4">
        <f t="shared" si="13"/>
        <v>2346477.8571428573</v>
      </c>
      <c r="U95" s="4">
        <f t="shared" si="17"/>
        <v>1432525</v>
      </c>
      <c r="V95" s="5">
        <v>2.6699999999999998E-2</v>
      </c>
    </row>
    <row r="96" spans="1:22" x14ac:dyDescent="0.2">
      <c r="A96" s="16" t="s">
        <v>177</v>
      </c>
      <c r="B96" s="4">
        <v>16100</v>
      </c>
      <c r="C96" s="4">
        <v>1270000</v>
      </c>
      <c r="D96" s="4">
        <v>-1253900</v>
      </c>
      <c r="E96" s="4">
        <v>-33028900000</v>
      </c>
      <c r="F96" s="4">
        <f t="shared" si="15"/>
        <v>-123500000000</v>
      </c>
      <c r="K96" s="24">
        <f t="shared" si="16"/>
        <v>0</v>
      </c>
      <c r="L96" s="4">
        <v>797</v>
      </c>
      <c r="M96" s="4">
        <v>2565</v>
      </c>
      <c r="N96" s="4">
        <v>42</v>
      </c>
      <c r="O96" s="4">
        <v>176</v>
      </c>
      <c r="P96" s="4">
        <v>765400</v>
      </c>
      <c r="Q96" s="4">
        <v>2904400</v>
      </c>
      <c r="R96" s="5">
        <v>-2.6200000000000001E-2</v>
      </c>
      <c r="S96" s="4">
        <v>3852831</v>
      </c>
      <c r="T96" s="4">
        <f t="shared" si="13"/>
        <v>2095419</v>
      </c>
      <c r="U96" s="4">
        <f t="shared" si="17"/>
        <v>1432525</v>
      </c>
      <c r="V96" s="5">
        <v>3.9199999999999999E-2</v>
      </c>
    </row>
    <row r="97" spans="1:22" x14ac:dyDescent="0.2">
      <c r="A97" s="16" t="s">
        <v>175</v>
      </c>
      <c r="B97" s="4">
        <v>16000</v>
      </c>
      <c r="C97" s="4">
        <v>800000</v>
      </c>
      <c r="D97" s="4">
        <v>-784000</v>
      </c>
      <c r="E97" s="4">
        <v>-20995430000</v>
      </c>
      <c r="F97" s="4">
        <f t="shared" si="15"/>
        <v>-90471100000</v>
      </c>
      <c r="K97" s="24">
        <f t="shared" si="16"/>
        <v>0</v>
      </c>
      <c r="L97" s="4">
        <v>586</v>
      </c>
      <c r="M97" s="4">
        <v>964</v>
      </c>
      <c r="N97" s="4">
        <v>50</v>
      </c>
      <c r="O97" s="4">
        <v>65</v>
      </c>
      <c r="P97" s="4">
        <v>658200</v>
      </c>
      <c r="Q97" s="4">
        <v>1092900</v>
      </c>
      <c r="R97" s="5">
        <v>-3.7000000000000002E-3</v>
      </c>
      <c r="S97" s="4">
        <v>1802300</v>
      </c>
      <c r="T97" s="4">
        <f t="shared" ref="T97:T102" si="18">AVERAGE(S98:S107)</f>
        <v>2154042.7999999998</v>
      </c>
      <c r="U97" s="4">
        <f t="shared" si="17"/>
        <v>1432525</v>
      </c>
      <c r="V97" s="5">
        <v>1.8500000000000003E-2</v>
      </c>
    </row>
    <row r="98" spans="1:22" x14ac:dyDescent="0.2">
      <c r="A98" s="16" t="s">
        <v>174</v>
      </c>
      <c r="B98" s="4">
        <v>81000</v>
      </c>
      <c r="C98" s="4">
        <v>702950</v>
      </c>
      <c r="D98" s="4">
        <v>-621950</v>
      </c>
      <c r="E98" s="4">
        <v>-16712530000</v>
      </c>
      <c r="F98" s="4">
        <f t="shared" si="15"/>
        <v>-69475670000</v>
      </c>
      <c r="K98" s="24">
        <f t="shared" si="16"/>
        <v>0</v>
      </c>
      <c r="L98" s="4">
        <v>456</v>
      </c>
      <c r="M98" s="4">
        <v>1000</v>
      </c>
      <c r="N98" s="4">
        <v>31</v>
      </c>
      <c r="O98" s="4">
        <v>78</v>
      </c>
      <c r="P98" s="4">
        <v>470600</v>
      </c>
      <c r="Q98" s="4">
        <v>1132700</v>
      </c>
      <c r="R98" s="5">
        <v>-3.7000000000000002E-3</v>
      </c>
      <c r="S98" s="4">
        <v>1649347</v>
      </c>
      <c r="T98" s="4">
        <f t="shared" si="18"/>
        <v>2280216.75</v>
      </c>
      <c r="U98" s="4">
        <f t="shared" si="17"/>
        <v>1432525</v>
      </c>
      <c r="V98" s="5">
        <v>1.66E-2</v>
      </c>
    </row>
    <row r="99" spans="1:22" x14ac:dyDescent="0.2">
      <c r="A99" s="16" t="s">
        <v>164</v>
      </c>
      <c r="B99" s="4">
        <v>300</v>
      </c>
      <c r="C99" s="4">
        <v>458495</v>
      </c>
      <c r="D99" s="4">
        <v>-458195</v>
      </c>
      <c r="E99" s="4">
        <v>-12297580000</v>
      </c>
      <c r="F99" s="4">
        <f t="shared" si="15"/>
        <v>-52763140000</v>
      </c>
      <c r="K99" s="24">
        <f t="shared" si="16"/>
        <v>0</v>
      </c>
      <c r="L99" s="4">
        <v>537</v>
      </c>
      <c r="M99" s="4">
        <v>646</v>
      </c>
      <c r="N99" s="4">
        <v>29</v>
      </c>
      <c r="O99" s="4">
        <v>55</v>
      </c>
      <c r="P99" s="4">
        <v>591600</v>
      </c>
      <c r="Q99" s="4">
        <v>793100</v>
      </c>
      <c r="R99" s="5">
        <v>9.3999999999999986E-3</v>
      </c>
      <c r="S99" s="4">
        <v>1432525</v>
      </c>
      <c r="T99" s="4">
        <f t="shared" si="18"/>
        <v>2562780.6666666665</v>
      </c>
      <c r="U99" s="4">
        <f t="shared" si="17"/>
        <v>2137989</v>
      </c>
      <c r="V99" s="5">
        <v>1.84E-2</v>
      </c>
    </row>
    <row r="100" spans="1:22" x14ac:dyDescent="0.2">
      <c r="A100" s="16" t="s">
        <v>156</v>
      </c>
      <c r="B100" s="4">
        <v>3600</v>
      </c>
      <c r="C100" s="4">
        <v>741510</v>
      </c>
      <c r="D100" s="4">
        <v>-737910</v>
      </c>
      <c r="E100" s="4">
        <v>-19814300000</v>
      </c>
      <c r="F100" s="4">
        <f t="shared" si="15"/>
        <v>-40465560000</v>
      </c>
      <c r="K100" s="24">
        <f t="shared" si="16"/>
        <v>0</v>
      </c>
      <c r="L100" s="4">
        <v>644</v>
      </c>
      <c r="M100" s="4">
        <v>1549</v>
      </c>
      <c r="N100" s="4">
        <v>31</v>
      </c>
      <c r="O100" s="4">
        <v>74</v>
      </c>
      <c r="P100" s="4">
        <v>575300</v>
      </c>
      <c r="Q100" s="4">
        <v>1400000</v>
      </c>
      <c r="R100" s="5">
        <v>5.6999999999999993E-3</v>
      </c>
      <c r="S100" s="4">
        <v>2137989</v>
      </c>
      <c r="T100" s="4">
        <f t="shared" si="18"/>
        <v>2775176.5</v>
      </c>
      <c r="U100" s="4">
        <f t="shared" si="17"/>
        <v>2474339</v>
      </c>
      <c r="V100" s="5">
        <v>2.0299999999999999E-2</v>
      </c>
    </row>
    <row r="101" spans="1:22" x14ac:dyDescent="0.2">
      <c r="A101" s="16" t="s">
        <v>155</v>
      </c>
      <c r="B101" s="4">
        <v>2000</v>
      </c>
      <c r="C101" s="4">
        <v>689150</v>
      </c>
      <c r="D101" s="4">
        <v>-687150</v>
      </c>
      <c r="E101" s="4">
        <v>-18282350000</v>
      </c>
      <c r="F101" s="4">
        <f t="shared" si="15"/>
        <v>-20651260000</v>
      </c>
      <c r="K101" s="24">
        <f t="shared" si="16"/>
        <v>0</v>
      </c>
      <c r="L101" s="4">
        <v>905</v>
      </c>
      <c r="M101" s="4">
        <v>1638</v>
      </c>
      <c r="N101" s="4">
        <v>61</v>
      </c>
      <c r="O101" s="4">
        <v>116</v>
      </c>
      <c r="P101" s="4">
        <v>1087800</v>
      </c>
      <c r="Q101" s="4">
        <v>2094100</v>
      </c>
      <c r="R101" s="5">
        <v>-1.8500000000000003E-2</v>
      </c>
      <c r="S101" s="4">
        <v>3076014</v>
      </c>
      <c r="T101" s="4">
        <f t="shared" si="18"/>
        <v>2474339</v>
      </c>
      <c r="U101" s="4">
        <f t="shared" si="17"/>
        <v>2474339</v>
      </c>
      <c r="V101" s="5">
        <v>1.67E-2</v>
      </c>
    </row>
    <row r="102" spans="1:22" x14ac:dyDescent="0.2">
      <c r="A102" s="16" t="s">
        <v>154</v>
      </c>
      <c r="B102" s="4">
        <v>9800</v>
      </c>
      <c r="C102" s="4">
        <v>96000</v>
      </c>
      <c r="D102" s="4">
        <v>-86200</v>
      </c>
      <c r="E102" s="4">
        <v>-2368910000</v>
      </c>
      <c r="F102" s="4">
        <f t="shared" si="15"/>
        <v>-2368910000</v>
      </c>
      <c r="K102" s="24">
        <f t="shared" si="16"/>
        <v>0</v>
      </c>
      <c r="L102" s="4">
        <v>552</v>
      </c>
      <c r="M102" s="4">
        <v>1205</v>
      </c>
      <c r="N102" s="4">
        <v>44</v>
      </c>
      <c r="O102" s="4">
        <v>109</v>
      </c>
      <c r="P102" s="4">
        <v>677600</v>
      </c>
      <c r="Q102" s="4">
        <v>1505000</v>
      </c>
      <c r="R102" s="5">
        <v>-2.1700000000000001E-2</v>
      </c>
      <c r="S102" s="4">
        <v>2474339</v>
      </c>
      <c r="T102" s="4" t="e">
        <f t="shared" si="18"/>
        <v>#DIV/0!</v>
      </c>
      <c r="U102" s="4">
        <f t="shared" si="17"/>
        <v>0</v>
      </c>
      <c r="V102" s="5">
        <v>2.8799999999999999E-2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 t="shared" ref="F168:F223" si="19"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19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19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19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19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19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19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19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19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19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19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19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19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19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19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19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19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19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19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19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19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19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19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19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19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19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 t="shared" si="19"/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E224+F225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>
        <f>E225</f>
        <v>0</v>
      </c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3CB1-45FD-4E48-97F7-1CAAE5441DDC}">
  <sheetPr codeName="Sheet78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0"/>
    <col min="3" max="3" customWidth="true" width="13.33203125"/>
    <col min="4" max="5" customWidth="true" width="15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3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487">
        <v>344</v>
      </c>
      <c r="B3" t="n" s="3488">
        <v>28600.0</v>
      </c>
      <c r="C3" t="n" s="3489">
        <v>28600.0</v>
      </c>
      <c r="D3" t="n" s="3490">
        <v>0.0</v>
      </c>
      <c r="E3" t="n" s="3491">
        <v>0.0</v>
      </c>
      <c r="G3" t="n" s="3477">
        <v>49200.0</v>
      </c>
      <c r="H3" t="n" s="3478">
        <v>0.0</v>
      </c>
      <c r="I3" t="n" s="3479">
        <v>49200.0</v>
      </c>
      <c r="J3" t="n" s="3480">
        <v>3.06525E9</v>
      </c>
      <c r="L3" t="n" s="3481">
        <v>377.0</v>
      </c>
      <c r="M3" t="n" s="3482">
        <v>387.0</v>
      </c>
      <c r="N3" t="n" s="3483">
        <v>36.0</v>
      </c>
      <c r="O3" t="n" s="3484">
        <v>72.0</v>
      </c>
      <c r="P3" t="n" s="3485">
        <v>251000.0</v>
      </c>
      <c r="Q3" t="n" s="3486">
        <v>480500.0</v>
      </c>
      <c r="R3" t="n" s="3475">
        <v>0.0049</v>
      </c>
      <c r="S3" t="n" s="3474">
        <v>760100.0</v>
      </c>
      <c r="V3" t="n" s="3476">
        <v>0.0208</v>
      </c>
    </row>
    <row r="4">
      <c r="G4" t="n" s="1405">
        <v>30300.0</v>
      </c>
      <c r="H4" t="n" s="1406">
        <v>201100.0</v>
      </c>
      <c r="I4" t="n" s="1407">
        <v>-170800.0</v>
      </c>
      <c r="J4" t="n" s="1408">
        <v>-1.049536E10</v>
      </c>
      <c r="L4" t="n" s="1409">
        <v>475.0</v>
      </c>
      <c r="M4" t="n" s="1410">
        <v>870.0</v>
      </c>
      <c r="N4" t="n" s="1411">
        <v>71.0</v>
      </c>
      <c r="O4" t="n" s="1412">
        <v>104.0</v>
      </c>
      <c r="P4" t="n" s="1413">
        <v>397500.0</v>
      </c>
      <c r="Q4" t="n" s="1414">
        <v>730400.0</v>
      </c>
      <c r="R4" t="n" s="1403">
        <v>-0.0</v>
      </c>
      <c r="S4" t="n" s="1402">
        <v>1134700.0</v>
      </c>
      <c r="V4" t="n" s="1404">
        <v>0.0146</v>
      </c>
    </row>
    <row r="5" spans="1:22" x14ac:dyDescent="0.2">
      <c r="A5" s="16" t="s">
        <v>342</v>
      </c>
      <c r="B5" s="4">
        <v>4800</v>
      </c>
      <c r="C5" s="4">
        <v>0</v>
      </c>
      <c r="D5" s="4">
        <v>4800</v>
      </c>
      <c r="E5" s="4">
        <v>304800000</v>
      </c>
      <c r="F5" s="4">
        <f t="shared" ref="F5:F46" si="0">E5+F6</f>
        <v>-360480000</v>
      </c>
      <c r="G5" s="4">
        <v>0</v>
      </c>
      <c r="H5" s="4">
        <v>0</v>
      </c>
      <c r="I5" s="4">
        <v>0</v>
      </c>
      <c r="J5" s="4">
        <v>-3029540000</v>
      </c>
      <c r="K5" s="24">
        <f t="shared" ref="K5:K46" si="1">K6+J5</f>
        <v>-264972864000</v>
      </c>
      <c r="L5" s="4">
        <v>319</v>
      </c>
      <c r="M5" s="4">
        <v>700</v>
      </c>
      <c r="N5" s="4">
        <v>29</v>
      </c>
      <c r="O5" s="4">
        <v>67</v>
      </c>
      <c r="P5" s="4">
        <v>233100</v>
      </c>
      <c r="Q5" s="4">
        <v>519400</v>
      </c>
      <c r="R5" s="5">
        <v>-2.0899999999999998E-2</v>
      </c>
      <c r="S5" s="4">
        <v>753300</v>
      </c>
      <c r="T5" s="4">
        <f t="shared" ref="T5:T73" si="2">AVERAGE(S6:S15)</f>
        <v>1613294.2</v>
      </c>
      <c r="U5" s="4">
        <f t="shared" ref="U5:U46" si="3">MIN(S6:S10)</f>
        <v>667100</v>
      </c>
      <c r="V5" s="5">
        <v>2.6800000000000001E-2</v>
      </c>
    </row>
    <row r="6" spans="1:22" x14ac:dyDescent="0.2">
      <c r="F6" s="4">
        <f t="shared" si="0"/>
        <v>-665280000</v>
      </c>
      <c r="G6" s="4">
        <v>0</v>
      </c>
      <c r="H6" s="4">
        <v>0</v>
      </c>
      <c r="I6" s="4">
        <v>0</v>
      </c>
      <c r="J6" s="4">
        <v>-3029540000</v>
      </c>
      <c r="K6" s="24">
        <f t="shared" si="1"/>
        <v>-261943324000</v>
      </c>
      <c r="L6" s="4">
        <v>699</v>
      </c>
      <c r="M6" s="4">
        <v>495</v>
      </c>
      <c r="N6" s="4">
        <v>82</v>
      </c>
      <c r="O6" s="4">
        <v>72</v>
      </c>
      <c r="P6" s="4">
        <v>536500</v>
      </c>
      <c r="Q6" s="4">
        <v>468100</v>
      </c>
      <c r="R6" s="5">
        <v>1.77E-2</v>
      </c>
      <c r="S6" s="4">
        <v>1047200</v>
      </c>
      <c r="T6" s="4">
        <f t="shared" si="2"/>
        <v>1567764.2</v>
      </c>
      <c r="U6" s="4">
        <f t="shared" si="3"/>
        <v>667100</v>
      </c>
      <c r="V6" s="5">
        <v>2.3700000000000002E-2</v>
      </c>
    </row>
    <row r="7" spans="1:22" x14ac:dyDescent="0.2">
      <c r="F7" s="4">
        <f t="shared" si="0"/>
        <v>-665280000</v>
      </c>
      <c r="G7" s="4">
        <v>0</v>
      </c>
      <c r="H7" s="4">
        <v>0</v>
      </c>
      <c r="I7" s="4">
        <v>0</v>
      </c>
      <c r="J7" s="4">
        <v>-406170000</v>
      </c>
      <c r="K7" s="24">
        <f t="shared" si="1"/>
        <v>-258913784000</v>
      </c>
      <c r="L7" s="4">
        <v>660</v>
      </c>
      <c r="M7" s="4">
        <v>463</v>
      </c>
      <c r="N7" s="4">
        <v>83</v>
      </c>
      <c r="O7" s="4">
        <v>64</v>
      </c>
      <c r="P7" s="4">
        <v>542100</v>
      </c>
      <c r="Q7" s="4">
        <v>458200</v>
      </c>
      <c r="R7" s="5">
        <v>2.3099999999999999E-2</v>
      </c>
      <c r="S7" s="4">
        <v>1000800</v>
      </c>
      <c r="T7" s="4">
        <f t="shared" si="2"/>
        <v>1620374.2</v>
      </c>
      <c r="U7" s="4">
        <f t="shared" si="3"/>
        <v>667100</v>
      </c>
      <c r="V7" s="5">
        <v>2.7400000000000001E-2</v>
      </c>
    </row>
    <row r="8" spans="1:22" x14ac:dyDescent="0.2">
      <c r="A8" s="16" t="s">
        <v>339</v>
      </c>
      <c r="B8" s="4">
        <v>58800</v>
      </c>
      <c r="C8" s="4">
        <v>63600</v>
      </c>
      <c r="D8" s="4">
        <v>-4800</v>
      </c>
      <c r="E8" s="4">
        <v>-293290000</v>
      </c>
      <c r="F8" s="4">
        <f t="shared" si="0"/>
        <v>-665280000</v>
      </c>
      <c r="G8" s="4">
        <v>117300</v>
      </c>
      <c r="H8" s="4">
        <v>3600</v>
      </c>
      <c r="I8" s="4">
        <v>113700</v>
      </c>
      <c r="J8" s="4">
        <v>6889820000</v>
      </c>
      <c r="K8" s="24">
        <f t="shared" si="1"/>
        <v>-258507614000</v>
      </c>
      <c r="L8" s="4">
        <v>472</v>
      </c>
      <c r="M8" s="4">
        <v>900</v>
      </c>
      <c r="N8" s="4">
        <v>62</v>
      </c>
      <c r="O8" s="4">
        <v>149</v>
      </c>
      <c r="P8" s="4">
        <v>374100</v>
      </c>
      <c r="Q8" s="4">
        <v>856200</v>
      </c>
      <c r="R8" s="5">
        <v>-1.15E-2</v>
      </c>
      <c r="S8" s="4">
        <v>1474100</v>
      </c>
      <c r="T8" s="4">
        <f t="shared" si="2"/>
        <v>1605854.2</v>
      </c>
      <c r="U8" s="4">
        <f t="shared" si="3"/>
        <v>667100</v>
      </c>
      <c r="V8" s="5">
        <v>3.2500000000000001E-2</v>
      </c>
    </row>
    <row r="9" spans="1:22" x14ac:dyDescent="0.2">
      <c r="A9" s="16" t="s">
        <v>338</v>
      </c>
      <c r="B9" s="4">
        <v>500</v>
      </c>
      <c r="C9" s="4">
        <v>0</v>
      </c>
      <c r="D9" s="4">
        <v>500</v>
      </c>
      <c r="E9" s="4">
        <v>29550000</v>
      </c>
      <c r="F9" s="4">
        <f t="shared" si="0"/>
        <v>-371990000</v>
      </c>
      <c r="G9" s="4">
        <v>225600</v>
      </c>
      <c r="H9" s="4">
        <v>273600</v>
      </c>
      <c r="I9" s="4">
        <v>-48000</v>
      </c>
      <c r="J9" s="4">
        <v>-2589950000</v>
      </c>
      <c r="K9" s="24">
        <f t="shared" si="1"/>
        <v>-265397434000</v>
      </c>
      <c r="L9" s="4">
        <v>1256</v>
      </c>
      <c r="M9" s="4">
        <v>864</v>
      </c>
      <c r="N9" s="4">
        <v>196</v>
      </c>
      <c r="O9" s="4">
        <v>154</v>
      </c>
      <c r="P9" s="4">
        <v>1265300</v>
      </c>
      <c r="Q9" s="4">
        <v>955100</v>
      </c>
      <c r="R9" s="5">
        <v>3.8900000000000004E-2</v>
      </c>
      <c r="S9" s="4">
        <v>2221700</v>
      </c>
      <c r="T9" s="4">
        <f t="shared" si="2"/>
        <v>1516774.2</v>
      </c>
      <c r="U9" s="4">
        <f t="shared" si="3"/>
        <v>667100</v>
      </c>
      <c r="V9" s="5">
        <v>5.0300000000000004E-2</v>
      </c>
    </row>
    <row r="10" spans="1:22" x14ac:dyDescent="0.2">
      <c r="F10" s="4">
        <f t="shared" si="0"/>
        <v>-401540000</v>
      </c>
      <c r="G10" s="4">
        <v>0</v>
      </c>
      <c r="H10" s="4">
        <v>0</v>
      </c>
      <c r="I10" s="4">
        <v>0</v>
      </c>
      <c r="J10" s="4">
        <v>2412560000</v>
      </c>
      <c r="K10" s="24">
        <f t="shared" si="1"/>
        <v>-262807484000</v>
      </c>
      <c r="L10" s="4">
        <v>279</v>
      </c>
      <c r="M10" s="4">
        <v>647</v>
      </c>
      <c r="N10" s="4">
        <v>31</v>
      </c>
      <c r="O10" s="4">
        <v>53</v>
      </c>
      <c r="P10" s="4">
        <v>218200</v>
      </c>
      <c r="Q10" s="4">
        <v>435600</v>
      </c>
      <c r="R10" s="5">
        <v>0</v>
      </c>
      <c r="S10" s="4">
        <v>667100</v>
      </c>
      <c r="T10" s="4">
        <f t="shared" si="2"/>
        <v>1977734.2</v>
      </c>
      <c r="U10" s="4">
        <f t="shared" si="3"/>
        <v>1067800</v>
      </c>
      <c r="V10" s="5">
        <v>1.5100000000000001E-2</v>
      </c>
    </row>
    <row r="11" spans="1:22" x14ac:dyDescent="0.2">
      <c r="F11" s="4">
        <f t="shared" si="0"/>
        <v>-401540000</v>
      </c>
      <c r="G11" s="4">
        <v>0</v>
      </c>
      <c r="H11" s="4">
        <v>0</v>
      </c>
      <c r="I11" s="4">
        <v>0</v>
      </c>
      <c r="J11" s="4">
        <v>-5070870000</v>
      </c>
      <c r="K11" s="24">
        <f t="shared" si="1"/>
        <v>-265220044000</v>
      </c>
      <c r="L11" s="4">
        <v>552</v>
      </c>
      <c r="M11" s="4">
        <v>753</v>
      </c>
      <c r="N11" s="4">
        <v>71</v>
      </c>
      <c r="O11" s="4">
        <v>80</v>
      </c>
      <c r="P11" s="4">
        <v>494700</v>
      </c>
      <c r="Q11" s="4">
        <v>573000</v>
      </c>
      <c r="R11" s="5">
        <v>-0.14019999999999999</v>
      </c>
      <c r="S11" s="4">
        <v>1067800</v>
      </c>
      <c r="T11" s="4">
        <f t="shared" si="2"/>
        <v>2078224.2</v>
      </c>
      <c r="U11" s="4">
        <f t="shared" si="3"/>
        <v>591900</v>
      </c>
      <c r="V11" s="5">
        <v>2.0099999999999996E-2</v>
      </c>
    </row>
    <row r="12" spans="1:22" x14ac:dyDescent="0.2">
      <c r="A12" s="16" t="s">
        <v>335</v>
      </c>
      <c r="B12" s="4">
        <v>1000</v>
      </c>
      <c r="C12" s="4">
        <v>500</v>
      </c>
      <c r="D12" s="4">
        <v>500</v>
      </c>
      <c r="E12" s="4">
        <v>34700000</v>
      </c>
      <c r="F12" s="4">
        <f t="shared" si="0"/>
        <v>-401540000</v>
      </c>
      <c r="G12" s="4">
        <v>0</v>
      </c>
      <c r="H12" s="4">
        <v>0</v>
      </c>
      <c r="I12" s="4">
        <v>0</v>
      </c>
      <c r="J12" s="4">
        <v>705100000</v>
      </c>
      <c r="K12" s="24">
        <f t="shared" si="1"/>
        <v>-260149174000</v>
      </c>
      <c r="L12" s="4">
        <v>589</v>
      </c>
      <c r="M12" s="4">
        <v>997</v>
      </c>
      <c r="N12" s="4">
        <v>77</v>
      </c>
      <c r="O12" s="4">
        <v>126</v>
      </c>
      <c r="P12" s="4">
        <v>430700</v>
      </c>
      <c r="Q12" s="4">
        <v>745100</v>
      </c>
      <c r="R12" s="5">
        <v>-7.4000000000000003E-3</v>
      </c>
      <c r="S12" s="4">
        <v>1280000</v>
      </c>
      <c r="T12" s="4">
        <f t="shared" si="2"/>
        <v>2198734.2000000002</v>
      </c>
      <c r="U12" s="4">
        <f t="shared" si="3"/>
        <v>591900</v>
      </c>
      <c r="V12" s="5">
        <v>2.1899999999999999E-2</v>
      </c>
    </row>
    <row r="13" spans="1:22" x14ac:dyDescent="0.2">
      <c r="A13" s="16" t="s">
        <v>333</v>
      </c>
      <c r="B13" s="4">
        <v>76100</v>
      </c>
      <c r="C13" s="4">
        <v>76100</v>
      </c>
      <c r="D13" s="4">
        <v>0</v>
      </c>
      <c r="E13" s="4">
        <v>0</v>
      </c>
      <c r="F13" s="4">
        <f t="shared" si="0"/>
        <v>-436240000</v>
      </c>
      <c r="G13" s="4">
        <v>49600</v>
      </c>
      <c r="H13" s="4">
        <v>39200</v>
      </c>
      <c r="I13" s="4">
        <v>10400</v>
      </c>
      <c r="J13" s="4">
        <v>705100000</v>
      </c>
      <c r="K13" s="24">
        <f t="shared" si="1"/>
        <v>-260854274000</v>
      </c>
      <c r="L13" s="4">
        <v>490</v>
      </c>
      <c r="M13" s="4">
        <v>586</v>
      </c>
      <c r="N13" s="4">
        <v>82</v>
      </c>
      <c r="O13" s="4">
        <v>144</v>
      </c>
      <c r="P13" s="4">
        <v>541100</v>
      </c>
      <c r="Q13" s="4">
        <v>937900</v>
      </c>
      <c r="R13" s="5">
        <v>-8.8000000000000005E-3</v>
      </c>
      <c r="S13" s="4">
        <v>4030742</v>
      </c>
      <c r="T13" s="4">
        <f t="shared" si="2"/>
        <v>2188090</v>
      </c>
      <c r="U13" s="4">
        <f t="shared" si="3"/>
        <v>591900</v>
      </c>
      <c r="V13" s="5">
        <v>1.4499999999999999E-2</v>
      </c>
    </row>
    <row r="14" spans="1:22" x14ac:dyDescent="0.2">
      <c r="F14" s="4">
        <f t="shared" si="0"/>
        <v>-436240000</v>
      </c>
      <c r="G14" s="4">
        <v>0</v>
      </c>
      <c r="H14" s="4">
        <v>0</v>
      </c>
      <c r="I14" s="4">
        <v>0</v>
      </c>
      <c r="J14" s="4">
        <v>795720000</v>
      </c>
      <c r="K14" s="24">
        <f t="shared" si="1"/>
        <v>-261559374000</v>
      </c>
      <c r="L14" s="4">
        <v>1174</v>
      </c>
      <c r="M14" s="4">
        <v>631</v>
      </c>
      <c r="N14" s="4">
        <v>165</v>
      </c>
      <c r="O14" s="4">
        <v>87</v>
      </c>
      <c r="P14" s="4">
        <v>1032600</v>
      </c>
      <c r="Q14" s="4">
        <v>697400</v>
      </c>
      <c r="R14" s="5">
        <v>3.0099999999999998E-2</v>
      </c>
      <c r="S14" s="4">
        <v>2236900</v>
      </c>
      <c r="T14" s="4">
        <f t="shared" si="2"/>
        <v>2210890</v>
      </c>
      <c r="U14" s="4">
        <f t="shared" si="3"/>
        <v>591900</v>
      </c>
      <c r="V14" s="5">
        <v>3.3399999999999999E-2</v>
      </c>
    </row>
    <row r="15" spans="1:22" x14ac:dyDescent="0.2">
      <c r="A15" s="16" t="s">
        <v>331</v>
      </c>
      <c r="B15" s="4">
        <v>0</v>
      </c>
      <c r="C15" s="4">
        <v>1000</v>
      </c>
      <c r="D15" s="4">
        <v>-1000</v>
      </c>
      <c r="E15" s="4">
        <v>-67100000</v>
      </c>
      <c r="F15" s="4">
        <f t="shared" si="0"/>
        <v>-436240000</v>
      </c>
      <c r="G15" s="4">
        <v>0</v>
      </c>
      <c r="H15" s="4">
        <v>0</v>
      </c>
      <c r="I15" s="4">
        <v>0</v>
      </c>
      <c r="J15" s="4">
        <v>-6343990000</v>
      </c>
      <c r="K15" s="24">
        <f t="shared" si="1"/>
        <v>-262355094000</v>
      </c>
      <c r="L15" s="4">
        <v>464</v>
      </c>
      <c r="M15" s="4">
        <v>672</v>
      </c>
      <c r="N15" s="4">
        <v>65</v>
      </c>
      <c r="O15" s="4">
        <v>139</v>
      </c>
      <c r="P15" s="4">
        <v>366800</v>
      </c>
      <c r="Q15" s="4">
        <v>730500</v>
      </c>
      <c r="R15" s="5">
        <v>0</v>
      </c>
      <c r="S15" s="4">
        <v>1106600</v>
      </c>
      <c r="T15" s="4">
        <f t="shared" si="2"/>
        <v>2223010</v>
      </c>
      <c r="U15" s="4">
        <f t="shared" si="3"/>
        <v>591900</v>
      </c>
      <c r="V15" s="5">
        <v>1.2E-2</v>
      </c>
    </row>
    <row r="16" spans="1:22" x14ac:dyDescent="0.2">
      <c r="F16" s="4">
        <f t="shared" si="0"/>
        <v>-369140000</v>
      </c>
      <c r="G16" s="4">
        <v>0</v>
      </c>
      <c r="H16" s="4">
        <v>0</v>
      </c>
      <c r="I16" s="4">
        <v>0</v>
      </c>
      <c r="J16" s="4">
        <v>735460000</v>
      </c>
      <c r="K16" s="24">
        <f t="shared" si="1"/>
        <v>-256011104000</v>
      </c>
      <c r="L16" s="4">
        <v>286</v>
      </c>
      <c r="M16" s="4">
        <v>511</v>
      </c>
      <c r="N16" s="4">
        <v>25</v>
      </c>
      <c r="O16" s="4">
        <v>47</v>
      </c>
      <c r="P16" s="4">
        <v>166500</v>
      </c>
      <c r="Q16" s="4">
        <v>345700</v>
      </c>
      <c r="R16" s="5">
        <v>-6.0000000000000001E-3</v>
      </c>
      <c r="S16" s="4">
        <v>591900</v>
      </c>
      <c r="T16" s="4">
        <f t="shared" si="2"/>
        <v>2233730</v>
      </c>
      <c r="U16" s="4">
        <f t="shared" si="3"/>
        <v>1328900</v>
      </c>
      <c r="V16" s="5">
        <v>1.9299999999999998E-2</v>
      </c>
    </row>
    <row r="17" spans="1:22" x14ac:dyDescent="0.2">
      <c r="F17" s="4">
        <f t="shared" si="0"/>
        <v>-369140000</v>
      </c>
      <c r="G17" s="4">
        <v>94800</v>
      </c>
      <c r="H17" s="4">
        <v>10000</v>
      </c>
      <c r="I17" s="4">
        <v>84800</v>
      </c>
      <c r="J17" s="4">
        <v>5695590000</v>
      </c>
      <c r="K17" s="24">
        <f t="shared" si="1"/>
        <v>-256746564000</v>
      </c>
      <c r="L17" s="4">
        <v>914</v>
      </c>
      <c r="M17" s="4">
        <v>803</v>
      </c>
      <c r="N17" s="4">
        <v>138</v>
      </c>
      <c r="O17" s="4">
        <v>127</v>
      </c>
      <c r="P17" s="4">
        <v>892200</v>
      </c>
      <c r="Q17" s="4">
        <v>659500</v>
      </c>
      <c r="R17" s="5">
        <v>1.52E-2</v>
      </c>
      <c r="S17" s="4">
        <v>1526900</v>
      </c>
      <c r="T17" s="4">
        <f t="shared" si="2"/>
        <v>2189490</v>
      </c>
      <c r="U17" s="4">
        <f t="shared" si="3"/>
        <v>1328900</v>
      </c>
      <c r="V17" s="5">
        <v>3.0899999999999997E-2</v>
      </c>
    </row>
    <row r="18" spans="1:22" x14ac:dyDescent="0.2">
      <c r="A18" s="16" t="s">
        <v>328</v>
      </c>
      <c r="B18" s="4">
        <v>126400</v>
      </c>
      <c r="C18" s="4">
        <v>126400</v>
      </c>
      <c r="D18" s="4">
        <v>0</v>
      </c>
      <c r="E18" s="4">
        <v>0</v>
      </c>
      <c r="F18" s="4">
        <f t="shared" si="0"/>
        <v>-369140000</v>
      </c>
      <c r="G18" s="4">
        <v>36400</v>
      </c>
      <c r="H18" s="4">
        <v>129500</v>
      </c>
      <c r="I18" s="4">
        <v>-93100</v>
      </c>
      <c r="J18" s="4">
        <v>-6103340000</v>
      </c>
      <c r="K18" s="24">
        <f t="shared" si="1"/>
        <v>-262442154000</v>
      </c>
      <c r="L18" s="4">
        <v>604</v>
      </c>
      <c r="M18" s="4">
        <v>831</v>
      </c>
      <c r="N18" s="4">
        <v>83</v>
      </c>
      <c r="O18" s="4">
        <v>116</v>
      </c>
      <c r="P18" s="4">
        <v>482700</v>
      </c>
      <c r="Q18" s="4">
        <v>663200</v>
      </c>
      <c r="R18" s="5">
        <v>0</v>
      </c>
      <c r="S18" s="4">
        <v>1328900</v>
      </c>
      <c r="T18" s="4">
        <f t="shared" si="2"/>
        <v>2138190</v>
      </c>
      <c r="U18" s="4">
        <f t="shared" si="3"/>
        <v>1330900</v>
      </c>
      <c r="V18" s="5">
        <v>2.2599999999999999E-2</v>
      </c>
    </row>
    <row r="19" spans="1:22" x14ac:dyDescent="0.2">
      <c r="A19" s="16" t="s">
        <v>327</v>
      </c>
      <c r="B19" s="4">
        <v>1000</v>
      </c>
      <c r="C19" s="4">
        <v>0</v>
      </c>
      <c r="D19" s="4">
        <v>1000</v>
      </c>
      <c r="E19" s="4">
        <v>67300000</v>
      </c>
      <c r="F19" s="4">
        <f t="shared" si="0"/>
        <v>-369140000</v>
      </c>
      <c r="G19" s="4">
        <v>0</v>
      </c>
      <c r="H19" s="4">
        <v>0</v>
      </c>
      <c r="I19" s="4">
        <v>0</v>
      </c>
      <c r="J19" s="4">
        <v>-96015120000</v>
      </c>
      <c r="K19" s="24">
        <f t="shared" si="1"/>
        <v>-256338814000</v>
      </c>
      <c r="L19" s="4">
        <v>671</v>
      </c>
      <c r="M19" s="4">
        <v>852</v>
      </c>
      <c r="N19" s="4">
        <v>86</v>
      </c>
      <c r="O19" s="4">
        <v>103</v>
      </c>
      <c r="P19" s="4">
        <v>634200</v>
      </c>
      <c r="Q19" s="4">
        <v>633700</v>
      </c>
      <c r="R19" s="5">
        <v>-6.0000000000000001E-3</v>
      </c>
      <c r="S19" s="4">
        <v>1330900</v>
      </c>
      <c r="T19" s="4">
        <f t="shared" si="2"/>
        <v>2093040</v>
      </c>
      <c r="U19" s="4">
        <f t="shared" si="3"/>
        <v>2072700</v>
      </c>
      <c r="V19" s="5">
        <v>2.52E-2</v>
      </c>
    </row>
    <row r="20" spans="1:22" x14ac:dyDescent="0.2">
      <c r="F20" s="4">
        <f t="shared" si="0"/>
        <v>-436440000</v>
      </c>
      <c r="G20" s="4">
        <v>0</v>
      </c>
      <c r="H20" s="4">
        <v>0</v>
      </c>
      <c r="I20" s="4">
        <v>0</v>
      </c>
      <c r="J20" s="4">
        <v>-96015120000</v>
      </c>
      <c r="K20" s="24">
        <f t="shared" si="1"/>
        <v>-160323694000</v>
      </c>
      <c r="L20" s="4">
        <v>1292</v>
      </c>
      <c r="M20" s="4">
        <v>1572</v>
      </c>
      <c r="N20" s="4">
        <v>277</v>
      </c>
      <c r="O20" s="4">
        <v>233</v>
      </c>
      <c r="P20" s="4">
        <v>1752000</v>
      </c>
      <c r="Q20" s="4">
        <v>1720700</v>
      </c>
      <c r="R20" s="5">
        <v>2.1600000000000001E-2</v>
      </c>
      <c r="S20" s="4">
        <v>5276700</v>
      </c>
      <c r="T20" s="4">
        <f t="shared" si="2"/>
        <v>1723050</v>
      </c>
      <c r="U20" s="4">
        <f t="shared" si="3"/>
        <v>1227800</v>
      </c>
      <c r="V20" s="5">
        <v>2.86E-2</v>
      </c>
    </row>
    <row r="21" spans="1:22" x14ac:dyDescent="0.2">
      <c r="A21" s="16" t="s">
        <v>325</v>
      </c>
      <c r="B21" s="4">
        <v>1000</v>
      </c>
      <c r="C21" s="4">
        <v>0</v>
      </c>
      <c r="D21" s="4">
        <v>1000</v>
      </c>
      <c r="E21" s="4">
        <v>65900000</v>
      </c>
      <c r="F21" s="4">
        <f t="shared" si="0"/>
        <v>-436440000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-64308574000</v>
      </c>
      <c r="L21" s="4">
        <v>624</v>
      </c>
      <c r="M21" s="4">
        <v>965</v>
      </c>
      <c r="N21" s="4">
        <v>76</v>
      </c>
      <c r="O21" s="4">
        <v>127</v>
      </c>
      <c r="P21" s="4">
        <v>459600</v>
      </c>
      <c r="Q21" s="4">
        <v>949400</v>
      </c>
      <c r="R21" s="5">
        <v>-4.5999999999999999E-3</v>
      </c>
      <c r="S21" s="4">
        <v>2072700</v>
      </c>
      <c r="T21" s="4">
        <f t="shared" si="2"/>
        <v>1583360</v>
      </c>
      <c r="U21" s="4">
        <f t="shared" si="3"/>
        <v>699100</v>
      </c>
      <c r="V21" s="5">
        <v>1.67E-2</v>
      </c>
    </row>
    <row r="22" spans="1:22" x14ac:dyDescent="0.2">
      <c r="A22" s="16" t="s">
        <v>324</v>
      </c>
      <c r="B22" s="4">
        <v>0</v>
      </c>
      <c r="C22" s="4">
        <v>1000</v>
      </c>
      <c r="D22" s="4">
        <v>-1000</v>
      </c>
      <c r="E22" s="4">
        <v>-65800000</v>
      </c>
      <c r="F22" s="4">
        <f t="shared" si="0"/>
        <v>-502340000</v>
      </c>
      <c r="G22" s="4">
        <v>0</v>
      </c>
      <c r="H22" s="4">
        <v>0</v>
      </c>
      <c r="I22" s="4">
        <v>0</v>
      </c>
      <c r="J22" s="4">
        <v>-36840930000</v>
      </c>
      <c r="K22" s="24">
        <f t="shared" si="1"/>
        <v>-64308574000</v>
      </c>
      <c r="L22" s="4">
        <v>709</v>
      </c>
      <c r="M22" s="4">
        <v>885</v>
      </c>
      <c r="N22" s="4">
        <v>111</v>
      </c>
      <c r="O22" s="4">
        <v>117</v>
      </c>
      <c r="P22" s="4">
        <v>724100</v>
      </c>
      <c r="Q22" s="4">
        <v>713000</v>
      </c>
      <c r="R22" s="5">
        <v>-9.1000000000000004E-3</v>
      </c>
      <c r="S22" s="4">
        <v>2485100</v>
      </c>
      <c r="T22" s="4">
        <f t="shared" si="2"/>
        <v>1447500</v>
      </c>
      <c r="U22" s="4">
        <f t="shared" si="3"/>
        <v>699100</v>
      </c>
      <c r="V22" s="5">
        <v>1.8100000000000002E-2</v>
      </c>
    </row>
    <row r="23" spans="1:22" x14ac:dyDescent="0.2">
      <c r="A23" s="16" t="s">
        <v>323</v>
      </c>
      <c r="B23" s="4">
        <v>161000</v>
      </c>
      <c r="C23" s="4">
        <v>161000</v>
      </c>
      <c r="D23" s="4">
        <v>0</v>
      </c>
      <c r="E23" s="4">
        <v>0</v>
      </c>
      <c r="F23" s="4">
        <f t="shared" si="0"/>
        <v>-436540000</v>
      </c>
      <c r="G23" s="4">
        <v>1658700</v>
      </c>
      <c r="H23" s="4">
        <v>508500</v>
      </c>
      <c r="I23" s="4">
        <v>1150200</v>
      </c>
      <c r="J23" s="4">
        <v>76166320000</v>
      </c>
      <c r="K23" s="24">
        <f t="shared" si="1"/>
        <v>-27467644000</v>
      </c>
      <c r="L23" s="4">
        <v>1270</v>
      </c>
      <c r="M23" s="4">
        <v>968</v>
      </c>
      <c r="N23" s="4">
        <v>208</v>
      </c>
      <c r="O23" s="4">
        <v>173</v>
      </c>
      <c r="P23" s="4">
        <v>1241600</v>
      </c>
      <c r="Q23" s="4">
        <v>979200</v>
      </c>
      <c r="R23" s="5">
        <v>2.6499999999999999E-2</v>
      </c>
      <c r="S23" s="4">
        <v>3924300</v>
      </c>
      <c r="T23" s="4">
        <f t="shared" si="2"/>
        <v>1191420</v>
      </c>
      <c r="U23" s="4">
        <f t="shared" si="3"/>
        <v>699100</v>
      </c>
      <c r="V23" s="5">
        <v>2.58E-2</v>
      </c>
    </row>
    <row r="24" spans="1:22" x14ac:dyDescent="0.2">
      <c r="A24" s="16" t="s">
        <v>322</v>
      </c>
      <c r="B24" s="4">
        <v>1600</v>
      </c>
      <c r="C24" s="4">
        <v>1000</v>
      </c>
      <c r="D24" s="4">
        <v>600</v>
      </c>
      <c r="E24" s="4">
        <v>36420000</v>
      </c>
      <c r="F24" s="4">
        <f t="shared" si="0"/>
        <v>-436540000</v>
      </c>
      <c r="G24" s="4">
        <v>156300</v>
      </c>
      <c r="H24" s="4">
        <v>322000</v>
      </c>
      <c r="I24" s="4">
        <v>-165700</v>
      </c>
      <c r="J24" s="4">
        <v>-10450560000</v>
      </c>
      <c r="K24" s="24">
        <f t="shared" si="1"/>
        <v>-103633964000</v>
      </c>
      <c r="L24" s="4">
        <v>1451</v>
      </c>
      <c r="M24" s="4">
        <v>642</v>
      </c>
      <c r="N24" s="4">
        <v>253</v>
      </c>
      <c r="O24" s="4">
        <v>102</v>
      </c>
      <c r="P24" s="4">
        <v>1612500</v>
      </c>
      <c r="Q24" s="4">
        <v>585800</v>
      </c>
      <c r="R24" s="5">
        <v>4.2300000000000004E-2</v>
      </c>
      <c r="S24" s="4">
        <v>2464900</v>
      </c>
      <c r="T24" s="4">
        <f t="shared" si="2"/>
        <v>1009060</v>
      </c>
      <c r="U24" s="4">
        <f t="shared" si="3"/>
        <v>699100</v>
      </c>
      <c r="V24" s="5">
        <v>4.99E-2</v>
      </c>
    </row>
    <row r="25" spans="1:22" x14ac:dyDescent="0.2">
      <c r="F25" s="4">
        <f t="shared" si="0"/>
        <v>-472960000</v>
      </c>
      <c r="G25" s="4">
        <v>0</v>
      </c>
      <c r="H25" s="4">
        <v>0</v>
      </c>
      <c r="I25" s="4">
        <v>0</v>
      </c>
      <c r="J25" s="4">
        <v>-17318730000</v>
      </c>
      <c r="K25" s="24">
        <f t="shared" si="1"/>
        <v>-93183404000</v>
      </c>
      <c r="L25" s="4">
        <v>869</v>
      </c>
      <c r="M25" s="4">
        <v>571</v>
      </c>
      <c r="N25" s="4">
        <v>117</v>
      </c>
      <c r="O25" s="4">
        <v>54</v>
      </c>
      <c r="P25" s="4">
        <v>723400</v>
      </c>
      <c r="Q25" s="4">
        <v>429900</v>
      </c>
      <c r="R25" s="5">
        <v>2.6699999999999998E-2</v>
      </c>
      <c r="S25" s="4">
        <v>1227800</v>
      </c>
      <c r="T25" s="4">
        <f t="shared" si="2"/>
        <v>971140</v>
      </c>
      <c r="U25" s="4">
        <f t="shared" si="3"/>
        <v>699100</v>
      </c>
      <c r="V25" s="5">
        <v>4.0500000000000001E-2</v>
      </c>
    </row>
    <row r="26" spans="1:22" x14ac:dyDescent="0.2">
      <c r="A26" s="16" t="s">
        <v>320</v>
      </c>
      <c r="B26" s="4">
        <v>84200</v>
      </c>
      <c r="C26" s="4">
        <v>84200</v>
      </c>
      <c r="D26" s="4">
        <v>0</v>
      </c>
      <c r="E26" s="4">
        <v>0</v>
      </c>
      <c r="F26" s="4">
        <f t="shared" si="0"/>
        <v>-472960000</v>
      </c>
      <c r="G26" s="4">
        <v>22700</v>
      </c>
      <c r="H26" s="4">
        <v>113200</v>
      </c>
      <c r="I26" s="4">
        <v>-90500</v>
      </c>
      <c r="J26" s="4">
        <v>-5407370000</v>
      </c>
      <c r="K26" s="24">
        <f t="shared" si="1"/>
        <v>-75864674000</v>
      </c>
      <c r="L26" s="4">
        <v>232</v>
      </c>
      <c r="M26" s="4">
        <v>399</v>
      </c>
      <c r="N26" s="4">
        <v>55</v>
      </c>
      <c r="O26" s="4">
        <v>52</v>
      </c>
      <c r="P26" s="4">
        <v>263200</v>
      </c>
      <c r="Q26" s="4">
        <v>311100</v>
      </c>
      <c r="R26" s="5">
        <v>-4.8999999999999998E-3</v>
      </c>
      <c r="S26" s="4">
        <v>699100</v>
      </c>
      <c r="T26" s="4">
        <f t="shared" si="2"/>
        <v>957190</v>
      </c>
      <c r="U26" s="4">
        <f t="shared" si="3"/>
        <v>675800</v>
      </c>
      <c r="V26" s="5">
        <v>1.4999999999999999E-2</v>
      </c>
    </row>
    <row r="27" spans="1:22" x14ac:dyDescent="0.2">
      <c r="A27" s="16" t="s">
        <v>319</v>
      </c>
      <c r="B27" s="4">
        <v>0</v>
      </c>
      <c r="C27" s="4">
        <v>1600</v>
      </c>
      <c r="D27" s="4">
        <v>-1600</v>
      </c>
      <c r="E27" s="4">
        <v>-97120000</v>
      </c>
      <c r="F27" s="4">
        <f t="shared" si="0"/>
        <v>-472960000</v>
      </c>
      <c r="G27" s="4">
        <v>0</v>
      </c>
      <c r="H27" s="4">
        <v>0</v>
      </c>
      <c r="I27" s="4">
        <v>0</v>
      </c>
      <c r="J27" s="4">
        <v>-11137720000</v>
      </c>
      <c r="K27" s="24">
        <f t="shared" si="1"/>
        <v>-70457304000</v>
      </c>
      <c r="L27" s="4">
        <v>503</v>
      </c>
      <c r="M27" s="4">
        <v>327</v>
      </c>
      <c r="N27" s="4">
        <v>90</v>
      </c>
      <c r="O27" s="4">
        <v>72</v>
      </c>
      <c r="P27" s="4">
        <v>569700</v>
      </c>
      <c r="Q27" s="4">
        <v>493700</v>
      </c>
      <c r="R27" s="5">
        <v>3.2599999999999997E-2</v>
      </c>
      <c r="S27" s="4">
        <v>1084500</v>
      </c>
      <c r="T27" s="4">
        <f t="shared" si="2"/>
        <v>897340</v>
      </c>
      <c r="U27" s="4">
        <f t="shared" si="3"/>
        <v>675800</v>
      </c>
      <c r="V27" s="5">
        <v>3.3000000000000002E-2</v>
      </c>
    </row>
    <row r="28" spans="1:22" x14ac:dyDescent="0.2">
      <c r="F28" s="4">
        <f t="shared" si="0"/>
        <v>-375840000</v>
      </c>
      <c r="G28" s="4">
        <v>130000</v>
      </c>
      <c r="H28" s="4">
        <v>320600</v>
      </c>
      <c r="I28" s="4">
        <v>-190600</v>
      </c>
      <c r="J28" s="4">
        <v>-11137720000</v>
      </c>
      <c r="K28" s="24">
        <f t="shared" si="1"/>
        <v>-59319584000</v>
      </c>
      <c r="L28" s="4">
        <v>236</v>
      </c>
      <c r="M28" s="4">
        <v>801</v>
      </c>
      <c r="N28" s="4">
        <v>23</v>
      </c>
      <c r="O28" s="4">
        <v>61</v>
      </c>
      <c r="P28" s="4">
        <v>201100</v>
      </c>
      <c r="Q28" s="4">
        <v>585000</v>
      </c>
      <c r="R28" s="5">
        <v>-8.5000000000000006E-3</v>
      </c>
      <c r="S28" s="4">
        <v>815900</v>
      </c>
      <c r="T28" s="4">
        <f t="shared" si="2"/>
        <v>911720</v>
      </c>
      <c r="U28" s="4">
        <f t="shared" si="3"/>
        <v>675800</v>
      </c>
      <c r="V28" s="5">
        <v>1.5300000000000001E-2</v>
      </c>
    </row>
    <row r="29" spans="1:22" x14ac:dyDescent="0.2">
      <c r="F29" s="4">
        <f t="shared" si="0"/>
        <v>-375840000</v>
      </c>
      <c r="G29" s="4">
        <v>256900</v>
      </c>
      <c r="H29" s="4">
        <v>128000</v>
      </c>
      <c r="I29" s="4">
        <v>128900</v>
      </c>
      <c r="J29" s="4">
        <v>7581250000</v>
      </c>
      <c r="K29" s="24">
        <f t="shared" si="1"/>
        <v>-48181864000</v>
      </c>
      <c r="L29" s="4">
        <v>578</v>
      </c>
      <c r="M29" s="4">
        <v>530</v>
      </c>
      <c r="N29" s="4">
        <v>73</v>
      </c>
      <c r="O29" s="4">
        <v>49</v>
      </c>
      <c r="P29" s="4">
        <v>465200</v>
      </c>
      <c r="Q29" s="4">
        <v>384600</v>
      </c>
      <c r="R29" s="5">
        <v>1.5600000000000001E-2</v>
      </c>
      <c r="S29" s="4">
        <v>879400</v>
      </c>
      <c r="T29" s="4">
        <f t="shared" si="2"/>
        <v>885790</v>
      </c>
      <c r="U29" s="4">
        <f t="shared" si="3"/>
        <v>641300</v>
      </c>
      <c r="V29" s="5">
        <v>2.35E-2</v>
      </c>
    </row>
    <row r="30" spans="1:22" x14ac:dyDescent="0.2">
      <c r="F30" s="4">
        <f t="shared" si="0"/>
        <v>-375840000</v>
      </c>
      <c r="G30" s="4">
        <v>0</v>
      </c>
      <c r="H30" s="4">
        <v>0</v>
      </c>
      <c r="I30" s="4">
        <v>0</v>
      </c>
      <c r="J30" s="4">
        <v>-1550480000</v>
      </c>
      <c r="K30" s="24">
        <f t="shared" si="1"/>
        <v>-55763114000</v>
      </c>
      <c r="L30" s="4">
        <v>549</v>
      </c>
      <c r="M30" s="4">
        <v>935</v>
      </c>
      <c r="N30" s="4">
        <v>83</v>
      </c>
      <c r="O30" s="4">
        <v>126</v>
      </c>
      <c r="P30" s="4">
        <v>566300</v>
      </c>
      <c r="Q30" s="4">
        <v>1002600</v>
      </c>
      <c r="R30" s="5">
        <v>-3.44E-2</v>
      </c>
      <c r="S30" s="4">
        <v>1576800</v>
      </c>
      <c r="T30" s="4">
        <f t="shared" si="2"/>
        <v>822410</v>
      </c>
      <c r="U30" s="4">
        <f t="shared" si="3"/>
        <v>641300</v>
      </c>
      <c r="V30" s="5">
        <v>3.8399999999999997E-2</v>
      </c>
    </row>
    <row r="31" spans="1:22" x14ac:dyDescent="0.2">
      <c r="F31" s="4">
        <f t="shared" si="0"/>
        <v>-375840000</v>
      </c>
      <c r="G31" s="4">
        <v>25200</v>
      </c>
      <c r="H31" s="4">
        <v>70100</v>
      </c>
      <c r="I31" s="4">
        <v>-44900</v>
      </c>
      <c r="J31" s="4">
        <v>-2725980000</v>
      </c>
      <c r="K31" s="24">
        <f t="shared" si="1"/>
        <v>-54212634000</v>
      </c>
      <c r="L31" s="4">
        <v>410</v>
      </c>
      <c r="M31" s="4">
        <v>431</v>
      </c>
      <c r="N31" s="4">
        <v>33</v>
      </c>
      <c r="O31" s="4">
        <v>62</v>
      </c>
      <c r="P31" s="4">
        <v>280500</v>
      </c>
      <c r="Q31" s="4">
        <v>394900</v>
      </c>
      <c r="R31" s="5">
        <v>-6.6E-3</v>
      </c>
      <c r="S31" s="4">
        <v>675800</v>
      </c>
      <c r="T31" s="4">
        <f t="shared" si="2"/>
        <v>874950</v>
      </c>
      <c r="U31" s="4">
        <f t="shared" si="3"/>
        <v>559600</v>
      </c>
      <c r="V31" s="5">
        <v>1.9699999999999999E-2</v>
      </c>
    </row>
    <row r="32" spans="1:22" x14ac:dyDescent="0.2">
      <c r="A32" s="16" t="s">
        <v>314</v>
      </c>
      <c r="F32" s="4">
        <f t="shared" si="0"/>
        <v>-375840000</v>
      </c>
      <c r="G32" s="4">
        <v>369200</v>
      </c>
      <c r="H32" s="4">
        <v>18000</v>
      </c>
      <c r="I32" s="4">
        <v>351200</v>
      </c>
      <c r="J32" s="4">
        <v>21332610000</v>
      </c>
      <c r="K32" s="24">
        <f t="shared" si="1"/>
        <v>-51486654000</v>
      </c>
      <c r="L32" s="4">
        <v>466</v>
      </c>
      <c r="M32" s="4">
        <v>842</v>
      </c>
      <c r="N32" s="4">
        <v>63</v>
      </c>
      <c r="O32" s="4">
        <v>109</v>
      </c>
      <c r="P32" s="4">
        <v>383500</v>
      </c>
      <c r="Q32" s="4">
        <v>722000</v>
      </c>
      <c r="R32" s="5">
        <v>-8.199999999999999E-3</v>
      </c>
      <c r="S32" s="4">
        <v>1126500</v>
      </c>
      <c r="T32" s="4">
        <f t="shared" si="2"/>
        <v>861000</v>
      </c>
      <c r="U32" s="4">
        <f t="shared" si="3"/>
        <v>486000</v>
      </c>
      <c r="V32" s="5">
        <v>2.6200000000000001E-2</v>
      </c>
    </row>
    <row r="33" spans="1:22" x14ac:dyDescent="0.2">
      <c r="A33" s="16" t="s">
        <v>313</v>
      </c>
      <c r="F33" s="4">
        <f t="shared" si="0"/>
        <v>-375840000</v>
      </c>
      <c r="G33" s="4">
        <v>266000</v>
      </c>
      <c r="H33" s="4">
        <v>0</v>
      </c>
      <c r="I33" s="4">
        <v>266000</v>
      </c>
      <c r="J33" s="4">
        <v>16444650000</v>
      </c>
      <c r="K33" s="24">
        <f t="shared" si="1"/>
        <v>-72819264000</v>
      </c>
      <c r="L33" s="4">
        <v>379</v>
      </c>
      <c r="M33" s="4">
        <v>826</v>
      </c>
      <c r="N33" s="4">
        <v>68</v>
      </c>
      <c r="O33" s="4">
        <v>99</v>
      </c>
      <c r="P33" s="4">
        <v>683900</v>
      </c>
      <c r="Q33" s="4">
        <v>675500</v>
      </c>
      <c r="R33" s="5">
        <v>-3.1099999999999999E-2</v>
      </c>
      <c r="S33" s="4">
        <v>1363500</v>
      </c>
      <c r="T33" s="4">
        <f t="shared" si="2"/>
        <v>837130</v>
      </c>
      <c r="U33" s="4">
        <f t="shared" si="3"/>
        <v>486000</v>
      </c>
      <c r="V33" s="5">
        <v>3.1899999999999998E-2</v>
      </c>
    </row>
    <row r="34" spans="1:22" x14ac:dyDescent="0.2">
      <c r="A34" s="16" t="s">
        <v>270</v>
      </c>
      <c r="F34" s="4">
        <f t="shared" si="0"/>
        <v>-375840000</v>
      </c>
      <c r="G34" s="4">
        <v>78100</v>
      </c>
      <c r="H34" s="4">
        <v>134700</v>
      </c>
      <c r="I34" s="4">
        <v>-56600</v>
      </c>
      <c r="J34" s="4">
        <v>-3517190000</v>
      </c>
      <c r="K34" s="24">
        <f t="shared" si="1"/>
        <v>-89263914000</v>
      </c>
      <c r="L34" s="4">
        <v>460</v>
      </c>
      <c r="M34" s="4">
        <v>266</v>
      </c>
      <c r="N34" s="4">
        <v>59</v>
      </c>
      <c r="O34" s="4">
        <v>31</v>
      </c>
      <c r="P34" s="4">
        <v>412300</v>
      </c>
      <c r="Q34" s="4">
        <v>249400</v>
      </c>
      <c r="R34" s="5">
        <v>-1.5E-3</v>
      </c>
      <c r="S34" s="4">
        <v>641300</v>
      </c>
      <c r="T34" s="4">
        <f t="shared" si="2"/>
        <v>861390</v>
      </c>
      <c r="U34" s="4">
        <f t="shared" si="3"/>
        <v>486000</v>
      </c>
      <c r="V34" s="5">
        <v>1.44E-2</v>
      </c>
    </row>
    <row r="35" spans="1:22" x14ac:dyDescent="0.2">
      <c r="A35" s="16" t="s">
        <v>269</v>
      </c>
      <c r="F35" s="4">
        <f t="shared" si="0"/>
        <v>-375840000</v>
      </c>
      <c r="G35" s="4">
        <v>61000</v>
      </c>
      <c r="H35" s="4">
        <v>192300</v>
      </c>
      <c r="I35" s="4">
        <v>-131300</v>
      </c>
      <c r="J35" s="4">
        <v>-8148210000</v>
      </c>
      <c r="K35" s="24">
        <f t="shared" si="1"/>
        <v>-85746724000</v>
      </c>
      <c r="L35" s="4">
        <v>246</v>
      </c>
      <c r="M35" s="4">
        <v>455</v>
      </c>
      <c r="N35" s="4">
        <v>37</v>
      </c>
      <c r="O35" s="4">
        <v>82</v>
      </c>
      <c r="P35" s="4">
        <v>294300</v>
      </c>
      <c r="Q35" s="4">
        <v>529200</v>
      </c>
      <c r="R35" s="5">
        <v>4.7999999999999996E-3</v>
      </c>
      <c r="S35" s="4">
        <v>848600</v>
      </c>
      <c r="T35" s="4">
        <f t="shared" si="2"/>
        <v>830110</v>
      </c>
      <c r="U35" s="4">
        <f t="shared" si="3"/>
        <v>486000</v>
      </c>
      <c r="V35" s="5">
        <v>1.44E-2</v>
      </c>
    </row>
    <row r="36" spans="1:22" x14ac:dyDescent="0.2">
      <c r="A36" s="16" t="s">
        <v>268</v>
      </c>
      <c r="F36" s="4">
        <f t="shared" si="0"/>
        <v>-375840000</v>
      </c>
      <c r="G36" s="4">
        <v>0</v>
      </c>
      <c r="H36" s="4">
        <v>0</v>
      </c>
      <c r="I36" s="4">
        <v>0</v>
      </c>
      <c r="J36" s="4">
        <v>-2532140000</v>
      </c>
      <c r="K36" s="24">
        <f t="shared" si="1"/>
        <v>-77598514000</v>
      </c>
      <c r="L36" s="4">
        <v>484</v>
      </c>
      <c r="M36" s="4">
        <v>786</v>
      </c>
      <c r="N36" s="4">
        <v>22</v>
      </c>
      <c r="O36" s="4">
        <v>38</v>
      </c>
      <c r="P36" s="4">
        <v>220400</v>
      </c>
      <c r="Q36" s="4">
        <v>339200</v>
      </c>
      <c r="R36" s="5">
        <v>-3.0999999999999999E-3</v>
      </c>
      <c r="S36" s="4">
        <v>559600</v>
      </c>
      <c r="T36" s="4">
        <f t="shared" si="2"/>
        <v>847090</v>
      </c>
      <c r="U36" s="4">
        <f t="shared" si="3"/>
        <v>486000</v>
      </c>
      <c r="V36" s="5">
        <v>9.4999999999999998E-3</v>
      </c>
    </row>
    <row r="37" spans="1:22" x14ac:dyDescent="0.2">
      <c r="A37" s="16" t="s">
        <v>254</v>
      </c>
      <c r="F37" s="4">
        <f t="shared" si="0"/>
        <v>-375840000</v>
      </c>
      <c r="G37" s="4">
        <v>0</v>
      </c>
      <c r="H37" s="4">
        <v>0</v>
      </c>
      <c r="I37" s="4">
        <v>0</v>
      </c>
      <c r="J37" s="4">
        <v>-2532140000</v>
      </c>
      <c r="K37" s="24">
        <f t="shared" si="1"/>
        <v>-75066374000</v>
      </c>
      <c r="L37" s="4">
        <v>306</v>
      </c>
      <c r="M37" s="4">
        <v>286</v>
      </c>
      <c r="N37" s="4">
        <v>39</v>
      </c>
      <c r="O37" s="4">
        <v>43</v>
      </c>
      <c r="P37" s="4">
        <v>232000</v>
      </c>
      <c r="Q37" s="4">
        <v>251500</v>
      </c>
      <c r="R37" s="5">
        <v>4.7999999999999996E-3</v>
      </c>
      <c r="S37" s="4">
        <v>486000</v>
      </c>
      <c r="T37" s="4">
        <f t="shared" si="2"/>
        <v>871000</v>
      </c>
      <c r="U37" s="4">
        <f t="shared" si="3"/>
        <v>620100</v>
      </c>
      <c r="V37" s="5">
        <v>8.0000000000000002E-3</v>
      </c>
    </row>
    <row r="38" spans="1:22" x14ac:dyDescent="0.2">
      <c r="A38" s="16" t="s">
        <v>253</v>
      </c>
      <c r="F38" s="4">
        <f t="shared" si="0"/>
        <v>-375840000</v>
      </c>
      <c r="G38" s="4">
        <v>65000</v>
      </c>
      <c r="H38" s="4">
        <v>54100</v>
      </c>
      <c r="I38" s="4">
        <v>10900</v>
      </c>
      <c r="J38" s="4">
        <v>676430000</v>
      </c>
      <c r="K38" s="24">
        <f t="shared" si="1"/>
        <v>-72534234000</v>
      </c>
      <c r="L38" s="4">
        <v>408</v>
      </c>
      <c r="M38" s="4">
        <v>541</v>
      </c>
      <c r="N38" s="4">
        <v>48</v>
      </c>
      <c r="O38" s="4">
        <v>69</v>
      </c>
      <c r="P38" s="4">
        <v>330800</v>
      </c>
      <c r="Q38" s="4">
        <v>432400</v>
      </c>
      <c r="R38" s="5">
        <v>-1.6000000000000001E-3</v>
      </c>
      <c r="S38" s="4">
        <v>959700</v>
      </c>
      <c r="T38" s="4">
        <f t="shared" si="2"/>
        <v>861144.4444444445</v>
      </c>
      <c r="U38" s="4">
        <f t="shared" si="3"/>
        <v>620100</v>
      </c>
      <c r="V38" s="5">
        <v>1.44E-2</v>
      </c>
    </row>
    <row r="39" spans="1:22" x14ac:dyDescent="0.2">
      <c r="A39" s="16" t="s">
        <v>252</v>
      </c>
      <c r="F39" s="4">
        <f t="shared" si="0"/>
        <v>-375840000</v>
      </c>
      <c r="G39" s="4">
        <v>36000</v>
      </c>
      <c r="H39" s="4">
        <v>30000</v>
      </c>
      <c r="I39" s="4">
        <v>6000</v>
      </c>
      <c r="J39" s="4">
        <v>370100000</v>
      </c>
      <c r="K39" s="24">
        <f t="shared" si="1"/>
        <v>-73210664000</v>
      </c>
      <c r="L39" s="4">
        <v>345</v>
      </c>
      <c r="M39" s="4">
        <v>427</v>
      </c>
      <c r="N39" s="4">
        <v>29</v>
      </c>
      <c r="O39" s="4">
        <v>47</v>
      </c>
      <c r="P39" s="4">
        <v>306800</v>
      </c>
      <c r="Q39" s="4">
        <v>313200</v>
      </c>
      <c r="R39" s="5">
        <v>-4.6999999999999993E-3</v>
      </c>
      <c r="S39" s="4">
        <v>620100</v>
      </c>
      <c r="T39" s="4">
        <f t="shared" si="2"/>
        <v>992739</v>
      </c>
      <c r="U39" s="4">
        <f t="shared" si="3"/>
        <v>883900</v>
      </c>
      <c r="V39" s="5">
        <v>1.11E-2</v>
      </c>
    </row>
    <row r="40" spans="1:22" x14ac:dyDescent="0.2">
      <c r="A40" s="16" t="s">
        <v>251</v>
      </c>
      <c r="B40" s="4">
        <v>608</v>
      </c>
      <c r="C40" s="4">
        <v>0</v>
      </c>
      <c r="D40" s="4">
        <v>608</v>
      </c>
      <c r="E40" s="4">
        <v>38630000</v>
      </c>
      <c r="F40" s="4">
        <f t="shared" si="0"/>
        <v>-375840000</v>
      </c>
      <c r="G40" s="4">
        <v>108000</v>
      </c>
      <c r="H40" s="4">
        <v>258500</v>
      </c>
      <c r="I40" s="4">
        <v>-150500</v>
      </c>
      <c r="J40" s="4">
        <v>-9515820000</v>
      </c>
      <c r="K40" s="24">
        <f t="shared" si="1"/>
        <v>-73580764000</v>
      </c>
      <c r="L40" s="4">
        <v>416</v>
      </c>
      <c r="M40" s="4">
        <v>727</v>
      </c>
      <c r="N40" s="4">
        <v>38</v>
      </c>
      <c r="O40" s="4">
        <v>90</v>
      </c>
      <c r="P40" s="4">
        <v>284900</v>
      </c>
      <c r="Q40" s="4">
        <v>654300</v>
      </c>
      <c r="R40" s="5">
        <v>-1.2699999999999999E-2</v>
      </c>
      <c r="S40" s="4">
        <v>943000</v>
      </c>
      <c r="T40" s="4">
        <f t="shared" si="2"/>
        <v>1009894.5555555555</v>
      </c>
      <c r="U40" s="4">
        <f t="shared" si="3"/>
        <v>535800</v>
      </c>
      <c r="V40" s="5">
        <v>1.4199999999999999E-2</v>
      </c>
    </row>
    <row r="41" spans="1:22" x14ac:dyDescent="0.2">
      <c r="A41" s="16" t="s">
        <v>250</v>
      </c>
      <c r="B41" s="4">
        <v>10014</v>
      </c>
      <c r="C41" s="4">
        <v>0</v>
      </c>
      <c r="D41" s="4">
        <v>10014</v>
      </c>
      <c r="E41" s="4">
        <v>642950000</v>
      </c>
      <c r="F41" s="4">
        <f t="shared" si="0"/>
        <v>-414470000</v>
      </c>
      <c r="G41" s="4">
        <v>0</v>
      </c>
      <c r="H41" s="4">
        <v>0</v>
      </c>
      <c r="I41" s="4">
        <v>0</v>
      </c>
      <c r="J41" s="4">
        <v>-2368030000</v>
      </c>
      <c r="K41" s="24">
        <f t="shared" si="1"/>
        <v>-64064944000</v>
      </c>
      <c r="L41" s="4">
        <v>523</v>
      </c>
      <c r="M41" s="4">
        <v>837</v>
      </c>
      <c r="N41" s="4">
        <v>65</v>
      </c>
      <c r="O41" s="4">
        <v>120</v>
      </c>
      <c r="P41" s="4">
        <v>373000</v>
      </c>
      <c r="Q41" s="4">
        <v>808100</v>
      </c>
      <c r="R41" s="5">
        <v>-6.1999999999999998E-3</v>
      </c>
      <c r="S41" s="4">
        <v>1201200</v>
      </c>
      <c r="T41" s="4">
        <f t="shared" si="2"/>
        <v>1000027.8888888889</v>
      </c>
      <c r="U41" s="4">
        <f t="shared" si="3"/>
        <v>535800</v>
      </c>
      <c r="V41" s="5">
        <v>2.46E-2</v>
      </c>
    </row>
    <row r="42" spans="1:22" x14ac:dyDescent="0.2">
      <c r="A42" s="16" t="s">
        <v>249</v>
      </c>
      <c r="B42" s="4">
        <v>3300</v>
      </c>
      <c r="C42" s="4">
        <v>0</v>
      </c>
      <c r="D42" s="4">
        <v>3300</v>
      </c>
      <c r="E42" s="4">
        <v>209550000</v>
      </c>
      <c r="F42" s="4">
        <f t="shared" si="0"/>
        <v>-1057420000</v>
      </c>
      <c r="G42" s="4">
        <v>36000</v>
      </c>
      <c r="H42" s="4">
        <v>70200</v>
      </c>
      <c r="I42" s="4">
        <v>-34200</v>
      </c>
      <c r="J42" s="4">
        <v>-2178070000</v>
      </c>
      <c r="K42" s="24">
        <f t="shared" si="1"/>
        <v>-61696914000</v>
      </c>
      <c r="L42" s="4">
        <v>594</v>
      </c>
      <c r="M42" s="4">
        <v>481</v>
      </c>
      <c r="N42" s="4">
        <v>107</v>
      </c>
      <c r="O42" s="4">
        <v>57</v>
      </c>
      <c r="P42" s="4">
        <v>595400</v>
      </c>
      <c r="Q42" s="4">
        <v>370800</v>
      </c>
      <c r="R42" s="5">
        <v>1.2699999999999999E-2</v>
      </c>
      <c r="S42" s="4">
        <v>987000</v>
      </c>
      <c r="T42" s="4">
        <f t="shared" si="2"/>
        <v>990972.33333333337</v>
      </c>
      <c r="U42" s="4">
        <f t="shared" si="3"/>
        <v>535800</v>
      </c>
      <c r="V42" s="5">
        <v>1.72E-2</v>
      </c>
    </row>
    <row r="43" spans="1:22" x14ac:dyDescent="0.2">
      <c r="A43" s="16" t="s">
        <v>248</v>
      </c>
      <c r="B43" s="4">
        <v>0</v>
      </c>
      <c r="C43" s="4">
        <v>608</v>
      </c>
      <c r="D43" s="4">
        <v>-608</v>
      </c>
      <c r="E43" s="4">
        <v>-38790000</v>
      </c>
      <c r="F43" s="4">
        <f t="shared" si="0"/>
        <v>-1266970000</v>
      </c>
      <c r="G43" s="4">
        <v>118400</v>
      </c>
      <c r="H43" s="4">
        <v>12400</v>
      </c>
      <c r="I43" s="4">
        <v>106000</v>
      </c>
      <c r="J43" s="4">
        <v>6700230000</v>
      </c>
      <c r="K43" s="24">
        <f t="shared" si="1"/>
        <v>-59518844000</v>
      </c>
      <c r="L43" s="4">
        <v>510</v>
      </c>
      <c r="M43" s="4">
        <v>737</v>
      </c>
      <c r="N43" s="4">
        <v>77</v>
      </c>
      <c r="O43" s="4">
        <v>98</v>
      </c>
      <c r="P43" s="4">
        <v>486200</v>
      </c>
      <c r="Q43" s="4">
        <v>618600</v>
      </c>
      <c r="R43" s="5">
        <v>-7.8000000000000005E-3</v>
      </c>
      <c r="S43" s="4">
        <v>1124800</v>
      </c>
      <c r="T43" s="4">
        <f t="shared" si="2"/>
        <v>1047527.8888888889</v>
      </c>
      <c r="U43" s="4">
        <f t="shared" si="3"/>
        <v>535800</v>
      </c>
      <c r="V43" s="5">
        <v>2.5000000000000001E-2</v>
      </c>
    </row>
    <row r="44" spans="1:22" x14ac:dyDescent="0.2">
      <c r="A44" s="16" t="s">
        <v>247</v>
      </c>
      <c r="B44" s="4">
        <v>0</v>
      </c>
      <c r="C44" s="4">
        <v>10014</v>
      </c>
      <c r="D44" s="4">
        <v>-10014</v>
      </c>
      <c r="E44" s="4">
        <v>-641800000</v>
      </c>
      <c r="F44" s="4">
        <f t="shared" si="0"/>
        <v>-1228180000</v>
      </c>
      <c r="G44" s="4">
        <v>0</v>
      </c>
      <c r="H44" s="4">
        <v>0</v>
      </c>
      <c r="I44" s="4">
        <v>0</v>
      </c>
      <c r="J44" s="4">
        <v>1904770000</v>
      </c>
      <c r="K44" s="24">
        <f t="shared" si="1"/>
        <v>-66219074000</v>
      </c>
      <c r="L44" s="4">
        <v>420</v>
      </c>
      <c r="M44" s="4">
        <v>381</v>
      </c>
      <c r="N44" s="4">
        <v>79</v>
      </c>
      <c r="O44" s="4">
        <v>72</v>
      </c>
      <c r="P44" s="4">
        <v>430400</v>
      </c>
      <c r="Q44" s="4">
        <v>454500</v>
      </c>
      <c r="R44" s="5">
        <v>-1.5E-3</v>
      </c>
      <c r="S44" s="4">
        <v>883900</v>
      </c>
      <c r="T44" s="4">
        <f t="shared" si="2"/>
        <v>1039139</v>
      </c>
      <c r="U44" s="4">
        <f t="shared" si="3"/>
        <v>535800</v>
      </c>
      <c r="V44" s="5">
        <v>1.55E-2</v>
      </c>
    </row>
    <row r="45" spans="1:22" x14ac:dyDescent="0.2">
      <c r="A45" s="16" t="s">
        <v>246</v>
      </c>
      <c r="B45" s="4">
        <v>0</v>
      </c>
      <c r="C45" s="4">
        <v>3300</v>
      </c>
      <c r="D45" s="4">
        <v>-3300</v>
      </c>
      <c r="E45" s="4">
        <v>-210870000</v>
      </c>
      <c r="F45" s="4">
        <f t="shared" si="0"/>
        <v>-586380000</v>
      </c>
      <c r="G45" s="4">
        <v>0</v>
      </c>
      <c r="H45" s="4">
        <v>0</v>
      </c>
      <c r="I45" s="4">
        <v>0</v>
      </c>
      <c r="J45" s="4">
        <v>1904770000</v>
      </c>
      <c r="K45" s="24">
        <f t="shared" si="1"/>
        <v>-68123844000</v>
      </c>
      <c r="L45" s="4">
        <v>204</v>
      </c>
      <c r="M45" s="4">
        <v>364</v>
      </c>
      <c r="N45" s="4">
        <v>33</v>
      </c>
      <c r="O45" s="4">
        <v>52</v>
      </c>
      <c r="P45" s="4">
        <v>176900</v>
      </c>
      <c r="Q45" s="4">
        <v>303500</v>
      </c>
      <c r="R45" s="5">
        <v>0</v>
      </c>
      <c r="S45" s="4">
        <v>535800</v>
      </c>
      <c r="T45" s="4">
        <f t="shared" si="2"/>
        <v>1121394.5555555555</v>
      </c>
      <c r="U45" s="4">
        <f t="shared" si="3"/>
        <v>725100</v>
      </c>
      <c r="V45" s="5">
        <v>9.3999999999999986E-3</v>
      </c>
    </row>
    <row r="46" spans="1:22" x14ac:dyDescent="0.2">
      <c r="A46" s="16" t="s">
        <v>245</v>
      </c>
      <c r="F46" s="4">
        <f t="shared" si="0"/>
        <v>-375510000</v>
      </c>
      <c r="G46" s="4">
        <v>20000</v>
      </c>
      <c r="H46" s="4">
        <v>103600</v>
      </c>
      <c r="I46" s="4">
        <v>-83600</v>
      </c>
      <c r="J46" s="4">
        <v>-5374220000</v>
      </c>
      <c r="K46" s="24">
        <f t="shared" si="1"/>
        <v>-70028614000</v>
      </c>
      <c r="L46" s="4">
        <v>301</v>
      </c>
      <c r="M46" s="4">
        <v>391</v>
      </c>
      <c r="N46" s="4">
        <v>48</v>
      </c>
      <c r="O46" s="4">
        <v>48</v>
      </c>
      <c r="P46" s="4">
        <v>305100</v>
      </c>
      <c r="Q46" s="4">
        <v>301300</v>
      </c>
      <c r="R46" s="5">
        <v>-3.0999999999999999E-3</v>
      </c>
      <c r="S46" s="4">
        <v>729400</v>
      </c>
      <c r="T46" s="4">
        <f t="shared" si="2"/>
        <v>1202516.7777777778</v>
      </c>
      <c r="U46" s="4">
        <f t="shared" si="3"/>
        <v>725100</v>
      </c>
      <c r="V46" s="5">
        <v>1.2500000000000001E-2</v>
      </c>
    </row>
    <row r="47" spans="1:22" x14ac:dyDescent="0.2">
      <c r="A47" s="16" t="s">
        <v>244</v>
      </c>
      <c r="F47" s="4">
        <f t="shared" ref="F47:F73" si="4">E47+F48</f>
        <v>-375510000</v>
      </c>
      <c r="G47" s="4">
        <v>18000</v>
      </c>
      <c r="H47" s="4">
        <v>70400</v>
      </c>
      <c r="I47" s="4">
        <v>-52400</v>
      </c>
      <c r="J47" s="4">
        <v>-3358240000</v>
      </c>
      <c r="K47" s="24">
        <f t="shared" ref="K47:K73" si="5">K48+J47</f>
        <v>-64654394000</v>
      </c>
      <c r="L47" s="4">
        <v>394</v>
      </c>
      <c r="M47" s="4">
        <v>340</v>
      </c>
      <c r="N47" s="4">
        <v>57</v>
      </c>
      <c r="O47" s="4">
        <v>58</v>
      </c>
      <c r="P47" s="4">
        <v>338400</v>
      </c>
      <c r="Q47" s="4">
        <v>345000</v>
      </c>
      <c r="R47" s="5">
        <v>9.4999999999999998E-3</v>
      </c>
      <c r="S47" s="4">
        <v>725100</v>
      </c>
      <c r="T47" s="4">
        <f t="shared" si="2"/>
        <v>1235283.4444444445</v>
      </c>
      <c r="U47" s="4">
        <f t="shared" ref="U47:U73" si="6">MIN(S48:S52)</f>
        <v>905500</v>
      </c>
      <c r="V47" s="5">
        <v>1.8700000000000001E-2</v>
      </c>
    </row>
    <row r="48" spans="1:22" x14ac:dyDescent="0.2">
      <c r="A48" s="16" t="s">
        <v>243</v>
      </c>
      <c r="F48" s="4">
        <f t="shared" si="4"/>
        <v>-375510000</v>
      </c>
      <c r="G48" s="4">
        <v>38800</v>
      </c>
      <c r="H48" s="4">
        <v>49700</v>
      </c>
      <c r="I48" s="4">
        <v>-10900</v>
      </c>
      <c r="J48" s="4">
        <v>-695740000</v>
      </c>
      <c r="K48" s="24">
        <f t="shared" si="5"/>
        <v>-61296154000</v>
      </c>
      <c r="L48" s="4">
        <v>499</v>
      </c>
      <c r="M48" s="4">
        <v>863</v>
      </c>
      <c r="N48" s="4">
        <v>62</v>
      </c>
      <c r="O48" s="4">
        <v>91</v>
      </c>
      <c r="P48" s="4">
        <v>400000</v>
      </c>
      <c r="Q48" s="4">
        <v>615600</v>
      </c>
      <c r="T48" s="4">
        <f t="shared" si="2"/>
        <v>1219365.1000000001</v>
      </c>
      <c r="U48" s="4">
        <f t="shared" si="6"/>
        <v>905500</v>
      </c>
    </row>
    <row r="49" spans="1:22" x14ac:dyDescent="0.2">
      <c r="A49" s="16" t="s">
        <v>236</v>
      </c>
      <c r="B49" s="4">
        <v>105351</v>
      </c>
      <c r="C49" s="4">
        <v>105351</v>
      </c>
      <c r="D49" s="4">
        <v>0</v>
      </c>
      <c r="E49" s="4">
        <v>0</v>
      </c>
      <c r="F49" s="4">
        <f t="shared" si="4"/>
        <v>-375510000</v>
      </c>
      <c r="G49" s="4">
        <v>39300</v>
      </c>
      <c r="H49" s="4">
        <v>141500</v>
      </c>
      <c r="I49" s="4">
        <v>-102200</v>
      </c>
      <c r="J49" s="4">
        <v>-6568650000</v>
      </c>
      <c r="K49" s="24">
        <f t="shared" si="5"/>
        <v>-60600414000</v>
      </c>
      <c r="L49" s="4">
        <v>993</v>
      </c>
      <c r="M49" s="4">
        <v>788</v>
      </c>
      <c r="N49" s="4">
        <v>164</v>
      </c>
      <c r="O49" s="4">
        <v>136</v>
      </c>
      <c r="P49" s="4">
        <v>906100</v>
      </c>
      <c r="Q49" s="4">
        <v>772100</v>
      </c>
      <c r="R49" s="5">
        <v>1.9099999999999999E-2</v>
      </c>
      <c r="S49" s="4">
        <v>1804451</v>
      </c>
      <c r="T49" s="4">
        <f t="shared" si="2"/>
        <v>1225540</v>
      </c>
      <c r="U49" s="4">
        <f t="shared" si="6"/>
        <v>808400</v>
      </c>
      <c r="V49" s="5">
        <v>2.6200000000000001E-2</v>
      </c>
    </row>
    <row r="50" spans="1:22" x14ac:dyDescent="0.2">
      <c r="A50" s="16" t="s">
        <v>235</v>
      </c>
      <c r="B50" s="0">
        <v>0</v>
      </c>
      <c r="C50" s="0">
        <v>0</v>
      </c>
      <c r="D50" s="0">
        <v>0</v>
      </c>
      <c r="E50" s="0">
        <v>0</v>
      </c>
      <c r="F50" s="4">
        <f t="shared" si="4"/>
        <v>-375510000</v>
      </c>
      <c r="G50" s="4">
        <v>52200</v>
      </c>
      <c r="H50" s="4">
        <v>94700</v>
      </c>
      <c r="I50" s="4">
        <v>-42500</v>
      </c>
      <c r="J50" s="4">
        <v>-2640140000</v>
      </c>
      <c r="K50" s="24">
        <f t="shared" si="5"/>
        <v>-54031764000</v>
      </c>
      <c r="L50" s="4">
        <v>375</v>
      </c>
      <c r="M50" s="4">
        <v>634</v>
      </c>
      <c r="N50" s="4">
        <v>61</v>
      </c>
      <c r="O50" s="4">
        <v>63</v>
      </c>
      <c r="P50" s="4">
        <v>374000</v>
      </c>
      <c r="Q50" s="4">
        <v>593200</v>
      </c>
      <c r="R50" s="5">
        <v>1.29E-2</v>
      </c>
      <c r="S50" s="4">
        <v>1097400</v>
      </c>
      <c r="T50" s="4">
        <f t="shared" si="2"/>
        <v>1228540</v>
      </c>
      <c r="U50" s="4">
        <f t="shared" si="6"/>
        <v>808400</v>
      </c>
    </row>
    <row r="51" spans="1:22" x14ac:dyDescent="0.2">
      <c r="A51" s="16" t="s">
        <v>234</v>
      </c>
      <c r="B51" s="0">
        <v>0</v>
      </c>
      <c r="C51" s="0">
        <v>0</v>
      </c>
      <c r="D51" s="0">
        <v>0</v>
      </c>
      <c r="E51" s="0">
        <v>0</v>
      </c>
      <c r="F51" s="4">
        <f t="shared" si="4"/>
        <v>-375510000</v>
      </c>
      <c r="G51" s="4">
        <v>0</v>
      </c>
      <c r="H51" s="4">
        <v>0</v>
      </c>
      <c r="I51" s="4">
        <v>0</v>
      </c>
      <c r="J51" s="4">
        <v>-20401510000</v>
      </c>
      <c r="K51" s="24">
        <f t="shared" si="5"/>
        <v>-51391624000</v>
      </c>
      <c r="L51" s="4">
        <v>436</v>
      </c>
      <c r="M51" s="4">
        <v>1121</v>
      </c>
      <c r="N51" s="4">
        <v>28</v>
      </c>
      <c r="O51" s="4">
        <v>50</v>
      </c>
      <c r="P51" s="4">
        <v>289800</v>
      </c>
      <c r="Q51" s="4">
        <v>531200</v>
      </c>
      <c r="R51" s="5">
        <v>4.8999999999999998E-3</v>
      </c>
      <c r="S51" s="4">
        <v>1112400</v>
      </c>
      <c r="T51" s="4">
        <f t="shared" si="2"/>
        <v>1192940</v>
      </c>
      <c r="U51" s="4">
        <f t="shared" si="6"/>
        <v>808400</v>
      </c>
    </row>
    <row r="52" spans="1:22" x14ac:dyDescent="0.2">
      <c r="A52" s="16" t="s">
        <v>233</v>
      </c>
      <c r="B52" s="4">
        <v>2</v>
      </c>
      <c r="C52" s="4">
        <v>0</v>
      </c>
      <c r="D52" s="4">
        <v>2</v>
      </c>
      <c r="E52" s="4">
        <v>130000</v>
      </c>
      <c r="F52" s="4">
        <f t="shared" si="4"/>
        <v>-375510000</v>
      </c>
      <c r="G52" s="4">
        <v>21400</v>
      </c>
      <c r="H52" s="4">
        <v>611700</v>
      </c>
      <c r="I52" s="4">
        <v>-590300</v>
      </c>
      <c r="J52" s="4">
        <v>-36313470000</v>
      </c>
      <c r="K52" s="24">
        <f t="shared" si="5"/>
        <v>-30990114000</v>
      </c>
      <c r="L52" s="4">
        <v>312</v>
      </c>
      <c r="M52" s="4">
        <v>1293</v>
      </c>
      <c r="N52" s="4">
        <v>30</v>
      </c>
      <c r="O52" s="4">
        <v>104</v>
      </c>
      <c r="P52" s="4">
        <v>192700</v>
      </c>
      <c r="Q52" s="4">
        <v>679400</v>
      </c>
      <c r="R52" s="5">
        <v>1.7000000000000001E-3</v>
      </c>
      <c r="S52" s="4">
        <v>905500</v>
      </c>
      <c r="T52" s="4">
        <f t="shared" si="2"/>
        <v>1217280</v>
      </c>
      <c r="U52" s="4">
        <f t="shared" si="6"/>
        <v>808400</v>
      </c>
      <c r="V52" s="5">
        <v>1.9299999999999998E-2</v>
      </c>
    </row>
    <row r="53" spans="1:22" x14ac:dyDescent="0.2">
      <c r="A53" s="16" t="s">
        <v>232</v>
      </c>
      <c r="B53" s="4">
        <v>60000</v>
      </c>
      <c r="C53" s="4">
        <v>60000</v>
      </c>
      <c r="D53" s="4">
        <v>0</v>
      </c>
      <c r="E53" s="4">
        <v>0</v>
      </c>
      <c r="F53" s="4">
        <f t="shared" si="4"/>
        <v>-375640000</v>
      </c>
      <c r="G53" s="4">
        <v>233500</v>
      </c>
      <c r="H53" s="4">
        <v>43500</v>
      </c>
      <c r="I53" s="4">
        <v>190000</v>
      </c>
      <c r="J53" s="4">
        <v>11709890000</v>
      </c>
      <c r="K53" s="24">
        <f t="shared" si="5"/>
        <v>5323356000</v>
      </c>
      <c r="L53" s="4">
        <v>718</v>
      </c>
      <c r="M53" s="4">
        <v>1446</v>
      </c>
      <c r="N53" s="4">
        <v>75</v>
      </c>
      <c r="O53" s="4">
        <v>142</v>
      </c>
      <c r="P53" s="4">
        <v>546300</v>
      </c>
      <c r="Q53" s="4">
        <v>1002000</v>
      </c>
      <c r="R53" s="5">
        <v>-3.7200000000000004E-2</v>
      </c>
      <c r="S53" s="4">
        <v>1633800</v>
      </c>
      <c r="T53" s="4">
        <f t="shared" si="2"/>
        <v>1196210</v>
      </c>
      <c r="U53" s="4">
        <f t="shared" si="6"/>
        <v>808400</v>
      </c>
      <c r="V53" s="5">
        <v>5.3200000000000004E-2</v>
      </c>
    </row>
    <row r="54" spans="1:22" x14ac:dyDescent="0.2">
      <c r="A54" s="16" t="s">
        <v>231</v>
      </c>
      <c r="B54" s="4">
        <v>6</v>
      </c>
      <c r="C54" s="4">
        <v>0</v>
      </c>
      <c r="D54" s="4">
        <v>6</v>
      </c>
      <c r="E54" s="4">
        <v>390000</v>
      </c>
      <c r="F54" s="4">
        <f t="shared" si="4"/>
        <v>-375640000</v>
      </c>
      <c r="G54" s="4">
        <v>0</v>
      </c>
      <c r="H54" s="4">
        <v>0</v>
      </c>
      <c r="I54" s="4">
        <v>0</v>
      </c>
      <c r="J54" s="4">
        <v>-3417970000</v>
      </c>
      <c r="K54" s="24">
        <f t="shared" si="5"/>
        <v>-6386534000</v>
      </c>
      <c r="L54" s="4">
        <v>342</v>
      </c>
      <c r="M54" s="4">
        <v>692</v>
      </c>
      <c r="N54" s="4">
        <v>60</v>
      </c>
      <c r="O54" s="4">
        <v>80</v>
      </c>
      <c r="P54" s="4">
        <v>277800</v>
      </c>
      <c r="Q54" s="4">
        <v>508300</v>
      </c>
      <c r="R54" s="5">
        <v>-4.5999999999999999E-3</v>
      </c>
      <c r="S54" s="4">
        <v>808400</v>
      </c>
      <c r="T54" s="4">
        <f t="shared" si="2"/>
        <v>1239160</v>
      </c>
      <c r="U54" s="4">
        <f t="shared" si="6"/>
        <v>1020000</v>
      </c>
      <c r="V54" s="5">
        <v>2.3300000000000001E-2</v>
      </c>
    </row>
    <row r="55" spans="1:22" x14ac:dyDescent="0.2">
      <c r="A55" s="16" t="s">
        <v>230</v>
      </c>
      <c r="B55" s="4">
        <v>0</v>
      </c>
      <c r="C55" s="4">
        <v>2</v>
      </c>
      <c r="D55" s="4">
        <v>-2</v>
      </c>
      <c r="E55" s="4">
        <v>-130000</v>
      </c>
      <c r="F55" s="4">
        <f t="shared" si="4"/>
        <v>-376030000</v>
      </c>
      <c r="G55" s="4">
        <v>0</v>
      </c>
      <c r="H55" s="4">
        <v>0</v>
      </c>
      <c r="I55" s="4">
        <v>0</v>
      </c>
      <c r="J55" s="4">
        <v>2431680000</v>
      </c>
      <c r="K55" s="24">
        <f t="shared" si="5"/>
        <v>-2968564000</v>
      </c>
      <c r="L55" s="4">
        <v>643</v>
      </c>
      <c r="M55" s="4">
        <v>651</v>
      </c>
      <c r="N55" s="4">
        <v>86</v>
      </c>
      <c r="O55" s="4">
        <v>93</v>
      </c>
      <c r="P55" s="4">
        <v>634900</v>
      </c>
      <c r="Q55" s="4">
        <v>621000</v>
      </c>
      <c r="R55" s="5">
        <v>1.11E-2</v>
      </c>
      <c r="S55" s="4">
        <v>1276100</v>
      </c>
      <c r="T55" s="4">
        <f t="shared" si="2"/>
        <v>1209530</v>
      </c>
      <c r="U55" s="4">
        <f t="shared" si="6"/>
        <v>1020000</v>
      </c>
      <c r="V55" s="5">
        <v>1.7000000000000001E-2</v>
      </c>
    </row>
    <row r="56" spans="1:22" x14ac:dyDescent="0.2">
      <c r="A56" s="16" t="s">
        <v>229</v>
      </c>
      <c r="F56" s="4">
        <f t="shared" si="4"/>
        <v>-375900000</v>
      </c>
      <c r="G56" s="4">
        <v>38400</v>
      </c>
      <c r="H56" s="4">
        <v>0</v>
      </c>
      <c r="I56" s="4">
        <v>38400</v>
      </c>
      <c r="J56" s="4">
        <v>2431680000</v>
      </c>
      <c r="K56" s="24">
        <f t="shared" si="5"/>
        <v>-5400244000</v>
      </c>
      <c r="L56" s="4">
        <v>853</v>
      </c>
      <c r="M56" s="4">
        <v>544</v>
      </c>
      <c r="N56" s="4">
        <v>140</v>
      </c>
      <c r="O56" s="4">
        <v>103</v>
      </c>
      <c r="P56" s="4">
        <v>830000</v>
      </c>
      <c r="Q56" s="4">
        <v>638600</v>
      </c>
      <c r="R56" s="5">
        <v>2.5899999999999999E-2</v>
      </c>
      <c r="S56" s="4">
        <v>1459500</v>
      </c>
      <c r="T56" s="4">
        <f t="shared" si="2"/>
        <v>1220010</v>
      </c>
      <c r="U56" s="4">
        <f t="shared" si="6"/>
        <v>756400</v>
      </c>
    </row>
    <row r="57" spans="1:22" x14ac:dyDescent="0.2">
      <c r="A57" s="16" t="s">
        <v>228</v>
      </c>
      <c r="B57" s="4">
        <v>0</v>
      </c>
      <c r="C57" s="4">
        <v>6</v>
      </c>
      <c r="D57" s="4">
        <v>-6</v>
      </c>
      <c r="E57" s="4">
        <v>-380000</v>
      </c>
      <c r="F57" s="4">
        <f t="shared" si="4"/>
        <v>-375900000</v>
      </c>
      <c r="G57" s="4">
        <v>42000</v>
      </c>
      <c r="H57" s="4">
        <v>24000</v>
      </c>
      <c r="I57" s="4">
        <v>18000</v>
      </c>
      <c r="J57" s="4">
        <v>1113180000</v>
      </c>
      <c r="K57" s="24">
        <f t="shared" si="5"/>
        <v>-7831924000</v>
      </c>
      <c r="L57" s="4">
        <v>425</v>
      </c>
      <c r="M57" s="4">
        <v>705</v>
      </c>
      <c r="N57" s="4">
        <v>69</v>
      </c>
      <c r="O57" s="4">
        <v>90</v>
      </c>
      <c r="P57" s="4">
        <v>401700</v>
      </c>
      <c r="Q57" s="4">
        <v>584300</v>
      </c>
      <c r="R57" s="5">
        <v>0</v>
      </c>
      <c r="S57" s="4">
        <v>1020000</v>
      </c>
      <c r="T57" s="4">
        <f t="shared" si="2"/>
        <v>1183430</v>
      </c>
      <c r="U57" s="4">
        <f t="shared" si="6"/>
        <v>756400</v>
      </c>
      <c r="V57" s="5">
        <v>2.07E-2</v>
      </c>
    </row>
    <row r="58" spans="1:22" x14ac:dyDescent="0.2">
      <c r="A58" s="16" t="s">
        <v>231</v>
      </c>
      <c r="F58" s="4">
        <f t="shared" si="4"/>
        <v>-375520000</v>
      </c>
      <c r="G58" s="4">
        <v>0</v>
      </c>
      <c r="H58" s="4">
        <v>0</v>
      </c>
      <c r="I58" s="4">
        <v>0</v>
      </c>
      <c r="J58" s="4">
        <v>802180000</v>
      </c>
      <c r="K58" s="24">
        <f t="shared" si="5"/>
        <v>-8945104000</v>
      </c>
      <c r="L58" s="4">
        <v>376</v>
      </c>
      <c r="M58" s="4">
        <v>851</v>
      </c>
      <c r="N58" s="4">
        <v>59</v>
      </c>
      <c r="O58" s="4">
        <v>100</v>
      </c>
      <c r="P58" s="4">
        <v>380300</v>
      </c>
      <c r="Q58" s="4">
        <v>673400</v>
      </c>
      <c r="R58" s="5">
        <v>-1.77E-2</v>
      </c>
      <c r="S58" s="4">
        <v>1076100</v>
      </c>
      <c r="T58" s="4">
        <f t="shared" si="2"/>
        <v>1159760</v>
      </c>
      <c r="U58" s="4">
        <f t="shared" si="6"/>
        <v>756400</v>
      </c>
    </row>
    <row r="59" spans="1:22" x14ac:dyDescent="0.2">
      <c r="A59" s="16" t="s">
        <v>230</v>
      </c>
      <c r="F59" s="4">
        <f t="shared" si="4"/>
        <v>-375520000</v>
      </c>
      <c r="G59" s="4">
        <v>68700</v>
      </c>
      <c r="H59" s="4">
        <v>275800</v>
      </c>
      <c r="I59" s="4">
        <v>-207100</v>
      </c>
      <c r="J59" s="4">
        <v>-12892299000</v>
      </c>
      <c r="K59" s="24">
        <f t="shared" si="5"/>
        <v>-9747284000</v>
      </c>
      <c r="L59" s="4">
        <v>777</v>
      </c>
      <c r="M59" s="4">
        <v>1129</v>
      </c>
      <c r="N59" s="4">
        <v>95</v>
      </c>
      <c r="O59" s="4">
        <v>153</v>
      </c>
      <c r="P59" s="4">
        <v>654500</v>
      </c>
      <c r="Q59" s="4">
        <v>1029200</v>
      </c>
      <c r="R59" s="5">
        <v>1.6000000000000001E-3</v>
      </c>
      <c r="S59" s="4">
        <v>1866200</v>
      </c>
      <c r="T59" s="4">
        <f t="shared" si="2"/>
        <v>1078130</v>
      </c>
      <c r="U59" s="4">
        <f t="shared" si="6"/>
        <v>756400</v>
      </c>
    </row>
    <row r="60" spans="1:22" x14ac:dyDescent="0.2">
      <c r="A60" s="16" t="s">
        <v>229</v>
      </c>
      <c r="F60" s="4">
        <f t="shared" si="4"/>
        <v>-375520000</v>
      </c>
      <c r="G60" s="4">
        <v>61200</v>
      </c>
      <c r="H60" s="4">
        <v>79600</v>
      </c>
      <c r="I60" s="4">
        <v>-18400</v>
      </c>
      <c r="J60" s="4">
        <v>-1165190000</v>
      </c>
      <c r="K60" s="24">
        <f t="shared" si="5"/>
        <v>3145015000</v>
      </c>
      <c r="L60" s="4">
        <v>503</v>
      </c>
      <c r="M60" s="4">
        <v>532</v>
      </c>
      <c r="N60" s="4">
        <v>74</v>
      </c>
      <c r="O60" s="4">
        <v>105</v>
      </c>
      <c r="P60" s="4">
        <v>445200</v>
      </c>
      <c r="Q60" s="4">
        <v>564900</v>
      </c>
      <c r="R60" s="5">
        <v>9.7000000000000003E-3</v>
      </c>
      <c r="S60" s="4">
        <v>1127400</v>
      </c>
      <c r="T60" s="4">
        <f t="shared" si="2"/>
        <v>1011950</v>
      </c>
      <c r="U60" s="4">
        <f t="shared" si="6"/>
        <v>756400</v>
      </c>
    </row>
    <row r="61" spans="1:22" x14ac:dyDescent="0.2">
      <c r="A61" s="16" t="s">
        <v>228</v>
      </c>
      <c r="F61" s="4">
        <f t="shared" si="4"/>
        <v>-375520000</v>
      </c>
      <c r="G61" s="4">
        <v>158100</v>
      </c>
      <c r="H61" s="4">
        <v>72400</v>
      </c>
      <c r="I61" s="4">
        <v>85700</v>
      </c>
      <c r="J61" s="4">
        <v>5354330000</v>
      </c>
      <c r="K61" s="24">
        <f t="shared" si="5"/>
        <v>4310205000</v>
      </c>
      <c r="L61" s="4">
        <v>264</v>
      </c>
      <c r="M61" s="4">
        <v>591</v>
      </c>
      <c r="N61" s="4">
        <v>29</v>
      </c>
      <c r="O61" s="4">
        <v>66</v>
      </c>
      <c r="P61" s="4">
        <v>179100</v>
      </c>
      <c r="Q61" s="4">
        <v>450800</v>
      </c>
      <c r="R61" s="5">
        <v>-1.44E-2</v>
      </c>
      <c r="S61" s="4">
        <v>756400</v>
      </c>
      <c r="T61" s="4">
        <f t="shared" si="2"/>
        <v>1043680</v>
      </c>
      <c r="U61" s="4">
        <f t="shared" si="6"/>
        <v>979800</v>
      </c>
    </row>
    <row r="62" spans="1:22" x14ac:dyDescent="0.2">
      <c r="A62" s="16" t="s">
        <v>223</v>
      </c>
      <c r="F62" s="4">
        <f t="shared" si="4"/>
        <v>-375520000</v>
      </c>
      <c r="G62" s="4">
        <v>25000</v>
      </c>
      <c r="H62" s="4">
        <v>124000</v>
      </c>
      <c r="I62" s="4">
        <v>-99000</v>
      </c>
      <c r="J62" s="4">
        <v>-6225750000</v>
      </c>
      <c r="K62" s="24">
        <f t="shared" si="5"/>
        <v>-1044125000</v>
      </c>
      <c r="L62" s="4">
        <v>696</v>
      </c>
      <c r="M62" s="4">
        <v>563</v>
      </c>
      <c r="N62" s="4">
        <v>92</v>
      </c>
      <c r="O62" s="4">
        <v>113</v>
      </c>
      <c r="P62" s="4">
        <v>512900</v>
      </c>
      <c r="Q62" s="4">
        <v>524800</v>
      </c>
      <c r="R62" s="5">
        <v>1.77E-2</v>
      </c>
      <c r="S62" s="4">
        <v>1148900</v>
      </c>
      <c r="T62" s="4">
        <f t="shared" si="2"/>
        <v>991340</v>
      </c>
      <c r="U62" s="4">
        <f t="shared" si="6"/>
        <v>654200</v>
      </c>
    </row>
    <row r="63" spans="1:22" x14ac:dyDescent="0.2">
      <c r="A63" s="16" t="s">
        <v>222</v>
      </c>
      <c r="F63" s="4">
        <f t="shared" si="4"/>
        <v>-375520000</v>
      </c>
      <c r="G63" s="4">
        <v>213900</v>
      </c>
      <c r="H63" s="4">
        <v>116000</v>
      </c>
      <c r="I63" s="4">
        <v>97900</v>
      </c>
      <c r="J63" s="4">
        <v>6136400000</v>
      </c>
      <c r="K63" s="24">
        <f t="shared" si="5"/>
        <v>5181625000</v>
      </c>
      <c r="L63" s="4">
        <v>522</v>
      </c>
      <c r="M63" s="4">
        <v>897</v>
      </c>
      <c r="N63" s="4">
        <v>78</v>
      </c>
      <c r="O63" s="4">
        <v>143</v>
      </c>
      <c r="P63" s="4">
        <v>476400</v>
      </c>
      <c r="Q63" s="4">
        <v>875200</v>
      </c>
      <c r="R63" s="5">
        <f>-0.16%%</f>
        <v>-1.5999999999999999E-5</v>
      </c>
      <c r="S63" s="4">
        <v>1423100</v>
      </c>
      <c r="T63" s="4">
        <f t="shared" si="2"/>
        <v>957740</v>
      </c>
      <c r="U63" s="4">
        <f t="shared" si="6"/>
        <v>654200</v>
      </c>
    </row>
    <row r="64" spans="1:22" x14ac:dyDescent="0.2">
      <c r="A64" s="16" t="s">
        <v>221</v>
      </c>
      <c r="F64" s="4">
        <f t="shared" si="4"/>
        <v>-375520000</v>
      </c>
      <c r="G64" s="4">
        <v>100400</v>
      </c>
      <c r="H64" s="4">
        <v>124000</v>
      </c>
      <c r="I64" s="4">
        <v>-23600</v>
      </c>
      <c r="J64" s="4">
        <v>-1442010000</v>
      </c>
      <c r="K64" s="24">
        <f t="shared" si="5"/>
        <v>-954775000</v>
      </c>
      <c r="L64" s="4">
        <v>901</v>
      </c>
      <c r="M64" s="4">
        <v>1590</v>
      </c>
      <c r="N64" s="4">
        <v>90</v>
      </c>
      <c r="O64" s="4">
        <v>96</v>
      </c>
      <c r="P64" s="4">
        <v>525000</v>
      </c>
      <c r="Q64" s="4">
        <v>631300</v>
      </c>
      <c r="R64" s="5">
        <v>1.7999999999999999E-2</v>
      </c>
      <c r="S64" s="4">
        <v>1237900</v>
      </c>
      <c r="T64" s="4">
        <f t="shared" si="2"/>
        <v>922980</v>
      </c>
      <c r="U64" s="4">
        <f t="shared" si="6"/>
        <v>654200</v>
      </c>
    </row>
    <row r="65" spans="1:22" x14ac:dyDescent="0.2">
      <c r="A65" s="16" t="s">
        <v>220</v>
      </c>
      <c r="F65" s="4">
        <f t="shared" si="4"/>
        <v>-375520000</v>
      </c>
      <c r="G65" s="4">
        <v>44000</v>
      </c>
      <c r="H65" s="4">
        <v>38000</v>
      </c>
      <c r="I65" s="4">
        <v>6000</v>
      </c>
      <c r="J65" s="4">
        <v>368220000</v>
      </c>
      <c r="K65" s="24">
        <f t="shared" si="5"/>
        <v>487235000</v>
      </c>
      <c r="L65" s="4">
        <v>611</v>
      </c>
      <c r="M65" s="4">
        <v>671</v>
      </c>
      <c r="N65" s="4">
        <v>63</v>
      </c>
      <c r="O65" s="4">
        <v>87</v>
      </c>
      <c r="P65" s="4">
        <v>411100</v>
      </c>
      <c r="Q65" s="4">
        <v>552400</v>
      </c>
      <c r="R65" s="5">
        <f>0%%</f>
        <v>0</v>
      </c>
      <c r="S65" s="4">
        <v>979800</v>
      </c>
      <c r="T65" s="4">
        <f t="shared" si="2"/>
        <v>953990</v>
      </c>
      <c r="U65" s="4">
        <f t="shared" si="6"/>
        <v>465600</v>
      </c>
    </row>
    <row r="66" spans="1:22" x14ac:dyDescent="0.2">
      <c r="A66" s="16" t="s">
        <v>219</v>
      </c>
      <c r="B66" s="4">
        <v>1</v>
      </c>
      <c r="C66" s="4">
        <v>0</v>
      </c>
      <c r="D66" s="4">
        <v>1</v>
      </c>
      <c r="E66" s="4">
        <v>60000</v>
      </c>
      <c r="F66" s="4">
        <f t="shared" si="4"/>
        <v>-375520000</v>
      </c>
      <c r="G66" s="4">
        <v>101000</v>
      </c>
      <c r="H66" s="4">
        <v>2300</v>
      </c>
      <c r="I66" s="4">
        <v>98700</v>
      </c>
      <c r="J66" s="4">
        <v>5955030000</v>
      </c>
      <c r="K66" s="24">
        <f t="shared" si="5"/>
        <v>119015000</v>
      </c>
      <c r="L66" s="4">
        <v>1012</v>
      </c>
      <c r="M66" s="4">
        <v>834</v>
      </c>
      <c r="N66" s="4">
        <v>135</v>
      </c>
      <c r="O66" s="4">
        <v>104</v>
      </c>
      <c r="P66" s="4">
        <v>888000</v>
      </c>
      <c r="Q66" s="4">
        <v>671800</v>
      </c>
      <c r="R66" s="5">
        <v>3.56E-2</v>
      </c>
      <c r="S66" s="4">
        <v>1564300</v>
      </c>
      <c r="T66" s="4">
        <f t="shared" si="2"/>
        <v>829900</v>
      </c>
      <c r="U66" s="4">
        <f t="shared" si="6"/>
        <v>465600</v>
      </c>
      <c r="V66" s="5">
        <v>3.4300000000000004E-2</v>
      </c>
    </row>
    <row r="67" spans="1:22" x14ac:dyDescent="0.2">
      <c r="A67" s="16" t="s">
        <v>218</v>
      </c>
      <c r="F67" s="4">
        <f t="shared" si="4"/>
        <v>-375580000</v>
      </c>
      <c r="G67" s="4">
        <v>0</v>
      </c>
      <c r="H67" s="4">
        <v>0</v>
      </c>
      <c r="I67" s="4">
        <v>0</v>
      </c>
      <c r="J67" s="4">
        <v>-1771177000</v>
      </c>
      <c r="K67" s="24">
        <f t="shared" si="5"/>
        <v>-5836015000</v>
      </c>
      <c r="L67" s="4">
        <v>412</v>
      </c>
      <c r="M67" s="4">
        <v>401</v>
      </c>
      <c r="N67" s="4">
        <v>50</v>
      </c>
      <c r="O67" s="4">
        <v>50</v>
      </c>
      <c r="P67" s="4">
        <v>313700</v>
      </c>
      <c r="Q67" s="4">
        <v>308900</v>
      </c>
      <c r="R67" s="5">
        <v>1.7299999999999999E-2</v>
      </c>
      <c r="S67" s="4">
        <v>654200</v>
      </c>
      <c r="T67" s="4">
        <f t="shared" si="2"/>
        <v>830510</v>
      </c>
      <c r="U67" s="4">
        <f t="shared" si="6"/>
        <v>465600</v>
      </c>
    </row>
    <row r="68" spans="1:22" x14ac:dyDescent="0.2">
      <c r="A68" s="16" t="s">
        <v>217</v>
      </c>
      <c r="F68" s="4">
        <f t="shared" si="4"/>
        <v>-375580000</v>
      </c>
      <c r="G68" s="4">
        <v>0</v>
      </c>
      <c r="H68" s="4">
        <v>0</v>
      </c>
      <c r="I68" s="4">
        <v>0</v>
      </c>
      <c r="J68" s="4">
        <v>-2676890000</v>
      </c>
      <c r="K68" s="24">
        <f t="shared" si="5"/>
        <v>-4064838000</v>
      </c>
      <c r="L68" s="4">
        <v>325</v>
      </c>
      <c r="M68" s="4">
        <v>788</v>
      </c>
      <c r="N68" s="4">
        <v>24</v>
      </c>
      <c r="O68" s="4">
        <v>66</v>
      </c>
      <c r="P68" s="4">
        <v>215700</v>
      </c>
      <c r="Q68" s="4">
        <v>547800</v>
      </c>
      <c r="R68" s="5">
        <v>-6.7999999999999996E-3</v>
      </c>
      <c r="S68" s="4">
        <v>839400</v>
      </c>
      <c r="T68" s="4">
        <f t="shared" si="2"/>
        <v>806020</v>
      </c>
      <c r="U68" s="4">
        <f t="shared" si="6"/>
        <v>465600</v>
      </c>
    </row>
    <row r="69" spans="1:22" x14ac:dyDescent="0.2">
      <c r="A69" s="16" t="s">
        <v>216</v>
      </c>
      <c r="B69" s="4">
        <v>208</v>
      </c>
      <c r="C69" s="4">
        <v>1</v>
      </c>
      <c r="D69" s="4">
        <v>207</v>
      </c>
      <c r="E69" s="4">
        <v>12360000</v>
      </c>
      <c r="F69" s="4">
        <f t="shared" si="4"/>
        <v>-375580000</v>
      </c>
      <c r="G69" s="4">
        <v>0</v>
      </c>
      <c r="H69" s="4">
        <v>0</v>
      </c>
      <c r="I69" s="4">
        <v>0</v>
      </c>
      <c r="J69" s="4">
        <v>-617360000</v>
      </c>
      <c r="K69" s="24">
        <f t="shared" si="5"/>
        <v>-1387948000</v>
      </c>
      <c r="L69" s="4">
        <v>428</v>
      </c>
      <c r="M69" s="4">
        <v>920</v>
      </c>
      <c r="N69" s="4">
        <v>43</v>
      </c>
      <c r="O69" s="4">
        <v>86</v>
      </c>
      <c r="P69" s="4">
        <v>303500</v>
      </c>
      <c r="Q69" s="4">
        <v>744400</v>
      </c>
      <c r="R69" s="5">
        <v>-1.8799999999999997E-2</v>
      </c>
      <c r="S69" s="4">
        <v>1049900</v>
      </c>
      <c r="T69" s="4">
        <f t="shared" si="2"/>
        <v>781590</v>
      </c>
      <c r="U69" s="4">
        <f t="shared" si="6"/>
        <v>465600</v>
      </c>
      <c r="V69" s="5">
        <v>2.5000000000000001E-2</v>
      </c>
    </row>
    <row r="70" spans="1:22" x14ac:dyDescent="0.2">
      <c r="A70" s="16" t="s">
        <v>215</v>
      </c>
      <c r="B70" s="4">
        <v>622</v>
      </c>
      <c r="C70" s="4">
        <v>1100</v>
      </c>
      <c r="D70" s="4">
        <v>-478</v>
      </c>
      <c r="E70" s="4">
        <v>-28510000</v>
      </c>
      <c r="F70" s="4">
        <f t="shared" si="4"/>
        <v>-387940000</v>
      </c>
      <c r="G70" s="4">
        <v>0</v>
      </c>
      <c r="H70" s="4">
        <v>0</v>
      </c>
      <c r="I70" s="4">
        <v>0</v>
      </c>
      <c r="J70" s="4">
        <v>-2610880000</v>
      </c>
      <c r="K70" s="24">
        <f t="shared" si="5"/>
        <v>-770588000</v>
      </c>
      <c r="L70" s="4">
        <v>255</v>
      </c>
      <c r="M70" s="4">
        <v>508</v>
      </c>
      <c r="N70" s="4">
        <v>22</v>
      </c>
      <c r="O70" s="4">
        <v>37</v>
      </c>
      <c r="P70" s="4">
        <v>171400</v>
      </c>
      <c r="Q70" s="4">
        <v>294100</v>
      </c>
      <c r="R70" s="5">
        <v>-0.01</v>
      </c>
      <c r="S70" s="4">
        <v>465600</v>
      </c>
      <c r="T70" s="4">
        <f t="shared" si="2"/>
        <v>825930</v>
      </c>
      <c r="U70" s="4">
        <f t="shared" si="6"/>
        <v>625500</v>
      </c>
      <c r="V70" s="5">
        <v>1.3300000000000001E-2</v>
      </c>
    </row>
    <row r="71" spans="1:22" x14ac:dyDescent="0.2">
      <c r="A71" s="16" t="s">
        <v>214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-359430000</v>
      </c>
      <c r="G71" s="4">
        <v>18200</v>
      </c>
      <c r="H71" s="4">
        <v>28000</v>
      </c>
      <c r="I71" s="4">
        <v>-9800</v>
      </c>
      <c r="J71" s="4">
        <v>-599930000</v>
      </c>
      <c r="K71" s="24">
        <f t="shared" si="5"/>
        <v>1840292000</v>
      </c>
      <c r="L71" s="4">
        <v>812</v>
      </c>
      <c r="M71" s="4">
        <v>528</v>
      </c>
      <c r="N71" s="4">
        <v>95</v>
      </c>
      <c r="O71" s="4">
        <v>60</v>
      </c>
      <c r="P71" s="4">
        <v>632000</v>
      </c>
      <c r="Q71" s="4">
        <v>387000</v>
      </c>
      <c r="R71" s="5">
        <v>2.3900000000000001E-2</v>
      </c>
      <c r="S71" s="4">
        <v>1073700</v>
      </c>
      <c r="T71" s="4">
        <f t="shared" si="2"/>
        <v>777770</v>
      </c>
      <c r="U71" s="4">
        <f t="shared" si="6"/>
        <v>323400</v>
      </c>
      <c r="V71" s="5">
        <v>3.15E-2</v>
      </c>
    </row>
    <row r="72" spans="1:22" x14ac:dyDescent="0.2">
      <c r="A72" s="16" t="s">
        <v>213</v>
      </c>
      <c r="B72" s="4">
        <v>200</v>
      </c>
      <c r="C72" s="4">
        <v>208</v>
      </c>
      <c r="D72" s="4">
        <v>-8</v>
      </c>
      <c r="E72" s="4">
        <v>-380000</v>
      </c>
      <c r="F72" s="4">
        <f t="shared" si="4"/>
        <v>-359430000</v>
      </c>
      <c r="G72" s="4">
        <v>0</v>
      </c>
      <c r="H72" s="4">
        <v>0</v>
      </c>
      <c r="I72" s="4">
        <v>0</v>
      </c>
      <c r="J72" s="4">
        <v>236400000</v>
      </c>
      <c r="K72" s="24">
        <f t="shared" si="5"/>
        <v>2440222000</v>
      </c>
      <c r="L72" s="4">
        <v>280</v>
      </c>
      <c r="M72" s="4">
        <v>474</v>
      </c>
      <c r="N72" s="4">
        <v>35</v>
      </c>
      <c r="O72" s="4">
        <v>52</v>
      </c>
      <c r="P72" s="4">
        <v>235000</v>
      </c>
      <c r="Q72" s="4">
        <v>370500</v>
      </c>
      <c r="R72" s="5">
        <v>-6.8000000000000005E-3</v>
      </c>
      <c r="S72" s="4">
        <v>625500</v>
      </c>
      <c r="T72" s="4">
        <f t="shared" si="2"/>
        <v>786220</v>
      </c>
      <c r="U72" s="4">
        <f t="shared" si="6"/>
        <v>323400</v>
      </c>
      <c r="V72" s="5">
        <v>1.3500000000000002E-2</v>
      </c>
    </row>
    <row r="73" spans="1:22" x14ac:dyDescent="0.2">
      <c r="A73" s="16" t="s">
        <v>212</v>
      </c>
      <c r="B73" s="4">
        <v>100</v>
      </c>
      <c r="C73" s="4">
        <v>622</v>
      </c>
      <c r="D73" s="4">
        <v>-522</v>
      </c>
      <c r="E73" s="4">
        <v>-30490000</v>
      </c>
      <c r="F73" s="4">
        <f t="shared" si="4"/>
        <v>-359050000</v>
      </c>
      <c r="G73" s="4">
        <v>0</v>
      </c>
      <c r="H73" s="4">
        <v>0</v>
      </c>
      <c r="I73" s="4">
        <v>0</v>
      </c>
      <c r="J73" s="4">
        <v>-213300000</v>
      </c>
      <c r="K73" s="24">
        <f t="shared" si="5"/>
        <v>2203822000</v>
      </c>
      <c r="L73" s="4">
        <v>523</v>
      </c>
      <c r="M73" s="4">
        <v>603</v>
      </c>
      <c r="N73" s="4">
        <v>70</v>
      </c>
      <c r="O73" s="4">
        <v>76</v>
      </c>
      <c r="P73" s="4">
        <v>443300</v>
      </c>
      <c r="Q73" s="4">
        <v>641100</v>
      </c>
      <c r="R73" s="5">
        <v>8.6E-3</v>
      </c>
      <c r="S73" s="4">
        <v>1087100</v>
      </c>
      <c r="T73" s="4">
        <f t="shared" si="2"/>
        <v>711310</v>
      </c>
      <c r="U73" s="4">
        <f t="shared" si="6"/>
        <v>323400</v>
      </c>
      <c r="V73" s="5">
        <v>1.52E-2</v>
      </c>
    </row>
    <row r="74" spans="1:22" x14ac:dyDescent="0.2">
      <c r="A74" s="16" t="s">
        <v>211</v>
      </c>
      <c r="B74" s="4">
        <v>0</v>
      </c>
      <c r="C74" s="4">
        <v>0</v>
      </c>
      <c r="D74" s="4">
        <v>0</v>
      </c>
      <c r="E74" s="4">
        <v>0</v>
      </c>
      <c r="F74" s="4">
        <f t="shared" ref="F74:F79" si="7">E74+F75</f>
        <v>-328560000</v>
      </c>
      <c r="G74" s="4">
        <v>29200</v>
      </c>
      <c r="H74" s="4">
        <v>0</v>
      </c>
      <c r="I74" s="4">
        <v>29200</v>
      </c>
      <c r="J74" s="4">
        <v>1723770000</v>
      </c>
      <c r="K74" s="24">
        <f t="shared" ref="K74:K79" si="8">K75+J74</f>
        <v>2417122000</v>
      </c>
      <c r="L74" s="4">
        <v>477</v>
      </c>
      <c r="M74" s="4">
        <v>506</v>
      </c>
      <c r="N74" s="4">
        <v>61</v>
      </c>
      <c r="O74" s="4">
        <v>68</v>
      </c>
      <c r="P74" s="4">
        <v>388200</v>
      </c>
      <c r="Q74" s="4">
        <v>501800</v>
      </c>
      <c r="R74" s="5">
        <v>6.8999999999999999E-3</v>
      </c>
      <c r="S74" s="4">
        <v>890300</v>
      </c>
      <c r="T74" s="4">
        <f t="shared" ref="T74:T79" si="9">AVERAGE(S75:S84)</f>
        <v>663840</v>
      </c>
      <c r="U74" s="4">
        <f t="shared" ref="U74:U79" si="10">MIN(S75:S79)</f>
        <v>323400</v>
      </c>
      <c r="V74" s="5">
        <v>2.5099999999999997E-2</v>
      </c>
    </row>
    <row r="75" spans="1:22" x14ac:dyDescent="0.2">
      <c r="A75" s="16" t="s">
        <v>210</v>
      </c>
      <c r="B75" s="4">
        <v>0</v>
      </c>
      <c r="C75" s="4">
        <v>200</v>
      </c>
      <c r="D75" s="4">
        <v>-200</v>
      </c>
      <c r="E75" s="4">
        <v>-11320000</v>
      </c>
      <c r="F75" s="4">
        <f t="shared" si="7"/>
        <v>-328560000</v>
      </c>
      <c r="G75" s="4">
        <v>40500</v>
      </c>
      <c r="H75" s="4">
        <v>0</v>
      </c>
      <c r="I75" s="4">
        <v>40500</v>
      </c>
      <c r="J75" s="4">
        <v>2362670000</v>
      </c>
      <c r="K75" s="24">
        <f t="shared" si="8"/>
        <v>693352000</v>
      </c>
      <c r="L75" s="4">
        <v>1034</v>
      </c>
      <c r="M75" s="4">
        <v>681</v>
      </c>
      <c r="N75" s="4">
        <v>111</v>
      </c>
      <c r="O75" s="4">
        <v>58</v>
      </c>
      <c r="P75" s="4">
        <v>808100</v>
      </c>
      <c r="Q75" s="4">
        <v>451200</v>
      </c>
      <c r="R75" s="5">
        <v>3.1899999999999998E-2</v>
      </c>
      <c r="S75" s="4">
        <v>1289900</v>
      </c>
      <c r="T75" s="4">
        <f t="shared" si="9"/>
        <v>570550</v>
      </c>
      <c r="U75" s="4">
        <f t="shared" si="10"/>
        <v>323400</v>
      </c>
      <c r="V75" s="5">
        <v>4.07E-2</v>
      </c>
    </row>
    <row r="76" spans="1:22" x14ac:dyDescent="0.2">
      <c r="A76" s="16" t="s">
        <v>208</v>
      </c>
      <c r="B76" s="4">
        <v>0</v>
      </c>
      <c r="C76" s="4">
        <v>100</v>
      </c>
      <c r="D76" s="4">
        <v>-100</v>
      </c>
      <c r="E76" s="4">
        <v>-5650000</v>
      </c>
      <c r="F76" s="4">
        <f t="shared" si="7"/>
        <v>-317240000</v>
      </c>
      <c r="G76" s="4">
        <v>24700</v>
      </c>
      <c r="H76" s="4">
        <v>0</v>
      </c>
      <c r="I76" s="4">
        <v>24700</v>
      </c>
      <c r="J76" s="4">
        <v>1397550000</v>
      </c>
      <c r="K76" s="24">
        <f t="shared" si="8"/>
        <v>-1669318000</v>
      </c>
      <c r="L76" s="4">
        <v>218</v>
      </c>
      <c r="M76" s="4">
        <v>201</v>
      </c>
      <c r="N76" s="4">
        <v>28</v>
      </c>
      <c r="O76" s="4">
        <v>25</v>
      </c>
      <c r="P76" s="4">
        <v>174200</v>
      </c>
      <c r="Q76" s="4">
        <v>149200</v>
      </c>
      <c r="R76" s="5">
        <v>5.4000000000000003E-3</v>
      </c>
      <c r="S76" s="4">
        <v>323400</v>
      </c>
      <c r="T76" s="4">
        <f t="shared" si="9"/>
        <v>573700</v>
      </c>
      <c r="U76" s="4">
        <f t="shared" si="10"/>
        <v>592100</v>
      </c>
      <c r="V76" s="5">
        <v>7.0999999999999995E-3</v>
      </c>
    </row>
    <row r="77" spans="1:22" x14ac:dyDescent="0.2">
      <c r="A77" s="16" t="s">
        <v>207</v>
      </c>
      <c r="B77" s="4">
        <v>0</v>
      </c>
      <c r="C77" s="4">
        <v>147</v>
      </c>
      <c r="D77" s="4">
        <v>-147</v>
      </c>
      <c r="E77" s="4">
        <v>-8200000</v>
      </c>
      <c r="F77" s="4">
        <f t="shared" si="7"/>
        <v>-311590000</v>
      </c>
      <c r="G77" s="4">
        <v>53000</v>
      </c>
      <c r="H77" s="4">
        <v>0</v>
      </c>
      <c r="I77" s="4">
        <v>53000</v>
      </c>
      <c r="J77" s="4">
        <v>2989240000</v>
      </c>
      <c r="K77" s="24">
        <f t="shared" si="8"/>
        <v>-3066868000</v>
      </c>
      <c r="L77" s="4">
        <v>426</v>
      </c>
      <c r="M77" s="4">
        <v>214</v>
      </c>
      <c r="N77" s="4">
        <v>74</v>
      </c>
      <c r="O77" s="4">
        <v>40</v>
      </c>
      <c r="P77" s="4">
        <v>364800</v>
      </c>
      <c r="Q77" s="4">
        <v>244500</v>
      </c>
      <c r="R77" s="5">
        <v>1.2699999999999999E-2</v>
      </c>
      <c r="S77" s="4">
        <v>660300</v>
      </c>
      <c r="T77" s="4">
        <f t="shared" si="9"/>
        <v>557160</v>
      </c>
      <c r="U77" s="4">
        <f t="shared" si="10"/>
        <v>592100</v>
      </c>
      <c r="V77" s="5">
        <v>1.95E-2</v>
      </c>
    </row>
    <row r="78" spans="1:22" x14ac:dyDescent="0.2">
      <c r="A78" s="16" t="s">
        <v>206</v>
      </c>
      <c r="B78" s="4">
        <v>0</v>
      </c>
      <c r="C78" s="4">
        <v>0</v>
      </c>
      <c r="D78" s="4">
        <v>0</v>
      </c>
      <c r="E78" s="4">
        <v>0</v>
      </c>
      <c r="F78" s="4">
        <f t="shared" si="7"/>
        <v>-303390000</v>
      </c>
      <c r="G78" s="4">
        <v>32700</v>
      </c>
      <c r="H78" s="4">
        <v>64000</v>
      </c>
      <c r="I78" s="4">
        <v>-31300</v>
      </c>
      <c r="J78" s="4">
        <v>-1731240000</v>
      </c>
      <c r="K78" s="24">
        <f t="shared" si="8"/>
        <v>-6056108000</v>
      </c>
      <c r="L78" s="4">
        <v>322</v>
      </c>
      <c r="M78" s="4">
        <v>434</v>
      </c>
      <c r="N78" s="4">
        <v>43</v>
      </c>
      <c r="O78" s="4">
        <v>41</v>
      </c>
      <c r="P78" s="4">
        <v>284900</v>
      </c>
      <c r="Q78" s="4">
        <v>299000</v>
      </c>
      <c r="R78" s="5">
        <v>9.1000000000000004E-3</v>
      </c>
      <c r="S78" s="4">
        <v>594500</v>
      </c>
      <c r="T78" s="4">
        <f t="shared" si="9"/>
        <v>519520</v>
      </c>
      <c r="U78" s="4">
        <f t="shared" si="10"/>
        <v>338000</v>
      </c>
      <c r="V78" s="5">
        <v>1.78E-2</v>
      </c>
    </row>
    <row r="79" spans="1:22" x14ac:dyDescent="0.2">
      <c r="A79" s="16" t="s">
        <v>205</v>
      </c>
      <c r="B79" s="4">
        <v>83900</v>
      </c>
      <c r="C79" s="4">
        <v>81000</v>
      </c>
      <c r="D79" s="4">
        <v>2900</v>
      </c>
      <c r="E79" s="4">
        <v>160370000</v>
      </c>
      <c r="F79" s="4">
        <f t="shared" si="7"/>
        <v>-303390000</v>
      </c>
      <c r="G79" s="4">
        <v>0</v>
      </c>
      <c r="H79" s="4">
        <v>0</v>
      </c>
      <c r="I79" s="4">
        <v>0</v>
      </c>
      <c r="J79" s="4">
        <v>-1685270000</v>
      </c>
      <c r="K79" s="24">
        <f t="shared" si="8"/>
        <v>-4324868000</v>
      </c>
      <c r="L79" s="4">
        <v>151</v>
      </c>
      <c r="M79" s="4">
        <v>294</v>
      </c>
      <c r="N79" s="4">
        <v>6</v>
      </c>
      <c r="O79" s="4">
        <v>22</v>
      </c>
      <c r="P79" s="4">
        <v>67800</v>
      </c>
      <c r="Q79" s="4">
        <v>193900</v>
      </c>
      <c r="R79" s="5">
        <v>-7.1999999999999998E-3</v>
      </c>
      <c r="S79" s="4">
        <v>805600</v>
      </c>
      <c r="T79" s="4">
        <f t="shared" si="9"/>
        <v>467760</v>
      </c>
      <c r="U79" s="4">
        <f t="shared" si="10"/>
        <v>338000</v>
      </c>
      <c r="V79" s="5">
        <v>1.9699999999999999E-2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11">E80+F81</f>
        <v>-463760000</v>
      </c>
      <c r="G80" s="4">
        <v>0</v>
      </c>
      <c r="H80" s="4">
        <v>0</v>
      </c>
      <c r="I80" s="4">
        <v>0</v>
      </c>
      <c r="J80" s="4">
        <v>258060000</v>
      </c>
      <c r="K80" s="24">
        <f t="shared" ref="K80:K90" si="12">K81+J80</f>
        <v>-2639598000</v>
      </c>
      <c r="L80" s="4">
        <v>274</v>
      </c>
      <c r="M80" s="4">
        <v>1418</v>
      </c>
      <c r="N80" s="4">
        <v>25</v>
      </c>
      <c r="O80" s="4">
        <v>54</v>
      </c>
      <c r="P80" s="4">
        <v>166400</v>
      </c>
      <c r="Q80" s="4">
        <v>695600</v>
      </c>
      <c r="R80" s="5">
        <v>-1.0800000000000001E-2</v>
      </c>
      <c r="S80" s="4">
        <v>909000</v>
      </c>
      <c r="T80" s="4">
        <f t="shared" ref="T80:T96" si="13">AVERAGE(S81:S90)</f>
        <v>406510</v>
      </c>
      <c r="U80" s="4">
        <f t="shared" ref="U80:U90" si="14">MIN(S81:S85)</f>
        <v>338000</v>
      </c>
      <c r="V80" s="5">
        <v>1.9599999999999999E-2</v>
      </c>
    </row>
    <row r="81" spans="1:22" x14ac:dyDescent="0.2">
      <c r="A81" s="16" t="s">
        <v>203</v>
      </c>
      <c r="B81" s="4">
        <v>1500</v>
      </c>
      <c r="C81" s="4">
        <v>0</v>
      </c>
      <c r="D81" s="4">
        <v>1500</v>
      </c>
      <c r="E81" s="4">
        <v>85050000</v>
      </c>
      <c r="F81" s="4">
        <f t="shared" si="11"/>
        <v>-463760000</v>
      </c>
      <c r="G81" s="4">
        <v>0</v>
      </c>
      <c r="H81" s="4">
        <v>0</v>
      </c>
      <c r="I81" s="4">
        <v>0</v>
      </c>
      <c r="J81" s="4">
        <v>-1819759000</v>
      </c>
      <c r="K81" s="24">
        <f t="shared" si="12"/>
        <v>-2897658000</v>
      </c>
      <c r="L81" s="4">
        <v>169</v>
      </c>
      <c r="M81" s="4">
        <v>788</v>
      </c>
      <c r="N81" s="4">
        <v>15</v>
      </c>
      <c r="O81" s="4">
        <v>49</v>
      </c>
      <c r="P81" s="4">
        <v>113500</v>
      </c>
      <c r="Q81" s="4">
        <v>466100</v>
      </c>
      <c r="R81" s="5">
        <v>-7.0999999999999995E-3</v>
      </c>
      <c r="S81" s="4">
        <v>592100</v>
      </c>
      <c r="T81" s="4">
        <f t="shared" si="13"/>
        <v>382308.2</v>
      </c>
      <c r="U81" s="4">
        <f t="shared" si="14"/>
        <v>338000</v>
      </c>
      <c r="V81" s="5">
        <v>1.9400000000000001E-2</v>
      </c>
    </row>
    <row r="82" spans="1:22" x14ac:dyDescent="0.2">
      <c r="A82" s="16" t="s">
        <v>200</v>
      </c>
      <c r="B82" s="4">
        <v>19011</v>
      </c>
      <c r="C82" s="4">
        <v>2900</v>
      </c>
      <c r="D82" s="4">
        <v>16111</v>
      </c>
      <c r="E82" s="4">
        <v>907570000</v>
      </c>
      <c r="F82" s="4">
        <f t="shared" si="11"/>
        <v>-548810000</v>
      </c>
      <c r="G82" s="4">
        <v>6900</v>
      </c>
      <c r="H82" s="4">
        <v>39145</v>
      </c>
      <c r="I82" s="4">
        <v>-32245</v>
      </c>
      <c r="J82" s="4">
        <v>-1819759000</v>
      </c>
      <c r="K82" s="24">
        <f t="shared" si="12"/>
        <v>-1077899000</v>
      </c>
      <c r="L82" s="4">
        <v>193</v>
      </c>
      <c r="M82" s="4">
        <v>506</v>
      </c>
      <c r="N82" s="4">
        <v>21</v>
      </c>
      <c r="O82" s="4">
        <v>37</v>
      </c>
      <c r="P82" s="4">
        <v>232100</v>
      </c>
      <c r="Q82" s="4">
        <v>477200</v>
      </c>
      <c r="R82" s="5">
        <v>-1.7000000000000001E-3</v>
      </c>
      <c r="S82" s="4">
        <v>710000</v>
      </c>
      <c r="T82" s="4">
        <f t="shared" si="13"/>
        <v>342447.8</v>
      </c>
      <c r="U82" s="4">
        <f t="shared" si="14"/>
        <v>338000</v>
      </c>
      <c r="V82" s="5">
        <v>1.0700000000000001E-2</v>
      </c>
    </row>
    <row r="83" spans="1:22" x14ac:dyDescent="0.2">
      <c r="A83" s="16" t="s">
        <v>199</v>
      </c>
      <c r="B83" s="4">
        <v>0</v>
      </c>
      <c r="C83" s="4">
        <v>23068</v>
      </c>
      <c r="D83" s="4">
        <v>-23068</v>
      </c>
      <c r="E83" s="4">
        <v>-1301360000</v>
      </c>
      <c r="F83" s="4">
        <f t="shared" si="11"/>
        <v>-1456380000</v>
      </c>
      <c r="K83" s="24">
        <f t="shared" si="12"/>
        <v>741860000</v>
      </c>
      <c r="L83" s="4">
        <v>556</v>
      </c>
      <c r="M83" s="4">
        <v>256</v>
      </c>
      <c r="N83" s="4">
        <v>9</v>
      </c>
      <c r="O83" s="4">
        <v>7</v>
      </c>
      <c r="P83" s="4">
        <v>184400</v>
      </c>
      <c r="Q83" s="4">
        <v>128400</v>
      </c>
      <c r="R83" s="5">
        <v>5.4000000000000003E-3</v>
      </c>
      <c r="S83" s="4">
        <v>338000</v>
      </c>
      <c r="T83" s="4">
        <f t="shared" si="13"/>
        <v>328007.09999999998</v>
      </c>
      <c r="U83" s="4">
        <f t="shared" si="14"/>
        <v>218100</v>
      </c>
      <c r="V83" s="5">
        <v>1.24E-2</v>
      </c>
    </row>
    <row r="84" spans="1:22" x14ac:dyDescent="0.2">
      <c r="A84" s="16" t="s">
        <v>193</v>
      </c>
      <c r="B84" s="4">
        <v>0</v>
      </c>
      <c r="C84" s="4">
        <v>1500</v>
      </c>
      <c r="D84" s="4">
        <v>-1500</v>
      </c>
      <c r="E84" s="4">
        <v>-84150000</v>
      </c>
      <c r="F84" s="4">
        <f t="shared" si="11"/>
        <v>-155020000</v>
      </c>
      <c r="G84" s="4">
        <v>0</v>
      </c>
      <c r="H84" s="4">
        <v>0</v>
      </c>
      <c r="I84" s="4">
        <v>0</v>
      </c>
      <c r="J84" s="4">
        <v>129260000</v>
      </c>
      <c r="K84" s="24">
        <f t="shared" si="12"/>
        <v>741860000</v>
      </c>
      <c r="L84" s="4">
        <v>141</v>
      </c>
      <c r="M84" s="4">
        <v>136</v>
      </c>
      <c r="N84" s="4">
        <v>29</v>
      </c>
      <c r="O84" s="4">
        <v>39</v>
      </c>
      <c r="P84" s="4">
        <v>138600</v>
      </c>
      <c r="Q84" s="4">
        <v>259200</v>
      </c>
      <c r="R84" s="5">
        <v>-1.7000000000000001E-3</v>
      </c>
      <c r="S84" s="4">
        <v>415600</v>
      </c>
      <c r="T84" s="4">
        <f t="shared" si="13"/>
        <v>365714.4</v>
      </c>
      <c r="U84" s="4">
        <f t="shared" si="14"/>
        <v>218100</v>
      </c>
      <c r="V84" s="5">
        <v>8.8999999999999999E-3</v>
      </c>
    </row>
    <row r="85" spans="1:22" x14ac:dyDescent="0.2">
      <c r="A85" s="16" t="s">
        <v>192</v>
      </c>
      <c r="B85" s="4">
        <v>0</v>
      </c>
      <c r="C85" s="4">
        <v>19011</v>
      </c>
      <c r="D85" s="4">
        <v>-19011</v>
      </c>
      <c r="E85" s="4">
        <v>-1074120000</v>
      </c>
      <c r="F85" s="4">
        <f t="shared" si="11"/>
        <v>-70870000</v>
      </c>
      <c r="G85" s="4">
        <v>24200</v>
      </c>
      <c r="H85" s="4">
        <v>0</v>
      </c>
      <c r="I85" s="4">
        <v>24200</v>
      </c>
      <c r="J85" s="4">
        <v>1360040000</v>
      </c>
      <c r="K85" s="24">
        <f t="shared" si="12"/>
        <v>612600000</v>
      </c>
      <c r="L85" s="4">
        <v>91</v>
      </c>
      <c r="M85" s="4">
        <v>303</v>
      </c>
      <c r="N85" s="4">
        <v>12</v>
      </c>
      <c r="O85" s="4">
        <v>46</v>
      </c>
      <c r="P85" s="4">
        <v>111400</v>
      </c>
      <c r="Q85" s="4">
        <v>237400</v>
      </c>
      <c r="R85" s="5">
        <v>-8.8000000000000005E-3</v>
      </c>
      <c r="S85" s="4">
        <v>357000</v>
      </c>
      <c r="T85" s="4">
        <f t="shared" si="13"/>
        <v>373054.8</v>
      </c>
      <c r="U85" s="4">
        <f t="shared" si="14"/>
        <v>218100</v>
      </c>
      <c r="V85" s="5">
        <v>1.77E-2</v>
      </c>
    </row>
    <row r="86" spans="1:22" x14ac:dyDescent="0.2">
      <c r="A86" s="16" t="s">
        <v>191</v>
      </c>
      <c r="B86" s="4">
        <v>123000</v>
      </c>
      <c r="C86" s="4">
        <v>123000</v>
      </c>
      <c r="D86" s="4">
        <v>0</v>
      </c>
      <c r="E86" s="4">
        <v>0</v>
      </c>
      <c r="F86" s="4">
        <f t="shared" si="11"/>
        <v>1003250000</v>
      </c>
      <c r="G86" s="4">
        <v>54600</v>
      </c>
      <c r="H86" s="4">
        <v>123300</v>
      </c>
      <c r="I86" s="4">
        <v>-68700</v>
      </c>
      <c r="J86" s="4">
        <v>-4395340000</v>
      </c>
      <c r="K86" s="24">
        <f t="shared" si="12"/>
        <v>-747440000</v>
      </c>
      <c r="L86" s="4">
        <v>158</v>
      </c>
      <c r="M86" s="4">
        <v>207</v>
      </c>
      <c r="N86" s="4">
        <v>14</v>
      </c>
      <c r="O86" s="4">
        <v>21</v>
      </c>
      <c r="P86" s="4">
        <v>87000</v>
      </c>
      <c r="Q86" s="4">
        <v>131500</v>
      </c>
      <c r="R86" s="5">
        <v>-1.7000000000000001E-3</v>
      </c>
      <c r="S86" s="4">
        <v>354900</v>
      </c>
      <c r="T86" s="4">
        <f t="shared" si="13"/>
        <v>406013.2</v>
      </c>
      <c r="U86" s="4">
        <f t="shared" si="14"/>
        <v>218100</v>
      </c>
      <c r="V86" s="5">
        <v>1.23E-2</v>
      </c>
    </row>
    <row r="87" spans="1:22" x14ac:dyDescent="0.2">
      <c r="A87" s="16" t="s">
        <v>190</v>
      </c>
      <c r="B87" s="4">
        <v>0</v>
      </c>
      <c r="C87" s="4">
        <v>0</v>
      </c>
      <c r="D87" s="4">
        <v>0</v>
      </c>
      <c r="E87" s="4">
        <v>0</v>
      </c>
      <c r="F87" s="4">
        <f t="shared" si="11"/>
        <v>1003250000</v>
      </c>
      <c r="G87" s="4">
        <v>107300</v>
      </c>
      <c r="H87" s="4">
        <v>34200</v>
      </c>
      <c r="I87" s="4">
        <v>73100</v>
      </c>
      <c r="J87" s="4">
        <v>4178340000</v>
      </c>
      <c r="K87" s="24">
        <f t="shared" si="12"/>
        <v>3647900000</v>
      </c>
      <c r="L87" s="4">
        <v>435</v>
      </c>
      <c r="M87" s="4">
        <v>204</v>
      </c>
      <c r="N87" s="4">
        <v>50</v>
      </c>
      <c r="O87" s="4">
        <v>27</v>
      </c>
      <c r="P87" s="4">
        <v>309000</v>
      </c>
      <c r="Q87" s="4">
        <v>152600</v>
      </c>
      <c r="R87" s="5">
        <v>1.43E-2</v>
      </c>
      <c r="S87" s="4">
        <v>494900</v>
      </c>
      <c r="T87" s="4">
        <f t="shared" si="13"/>
        <v>465243.2</v>
      </c>
      <c r="U87" s="4">
        <f t="shared" si="14"/>
        <v>218100</v>
      </c>
      <c r="V87" s="5">
        <v>2.4399999999999998E-2</v>
      </c>
    </row>
    <row r="88" spans="1:22" x14ac:dyDescent="0.2">
      <c r="A88" s="16" t="s">
        <v>189</v>
      </c>
      <c r="B88" s="4">
        <v>6000</v>
      </c>
      <c r="C88" s="4">
        <v>0</v>
      </c>
      <c r="D88" s="4">
        <v>6000</v>
      </c>
      <c r="E88" s="4">
        <v>339000000</v>
      </c>
      <c r="F88" s="4">
        <f t="shared" si="11"/>
        <v>1003250000</v>
      </c>
      <c r="G88" s="4">
        <v>28800</v>
      </c>
      <c r="H88" s="4">
        <v>6900</v>
      </c>
      <c r="I88" s="4">
        <v>21900</v>
      </c>
      <c r="J88" s="4">
        <v>1228660000</v>
      </c>
      <c r="K88" s="24">
        <f t="shared" si="12"/>
        <v>-530440000</v>
      </c>
      <c r="L88" s="4">
        <v>109</v>
      </c>
      <c r="M88" s="4">
        <v>252</v>
      </c>
      <c r="N88" s="4">
        <v>11</v>
      </c>
      <c r="O88" s="4">
        <v>22</v>
      </c>
      <c r="P88" s="4">
        <v>79200</v>
      </c>
      <c r="Q88" s="4">
        <v>138900</v>
      </c>
      <c r="R88" s="5">
        <v>1.8E-3</v>
      </c>
      <c r="S88" s="4">
        <v>218100</v>
      </c>
      <c r="T88" s="4">
        <f t="shared" si="13"/>
        <v>535483.80000000005</v>
      </c>
      <c r="U88" s="4">
        <f t="shared" si="14"/>
        <v>193593</v>
      </c>
      <c r="V88" s="5">
        <v>1.0700000000000001E-2</v>
      </c>
    </row>
    <row r="89" spans="1:22" x14ac:dyDescent="0.2">
      <c r="A89" s="16" t="s">
        <v>188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664250000</v>
      </c>
      <c r="G89" s="4">
        <v>25000</v>
      </c>
      <c r="H89" s="4">
        <v>6900</v>
      </c>
      <c r="I89" s="4">
        <v>18100</v>
      </c>
      <c r="J89" s="4">
        <v>1019200000</v>
      </c>
      <c r="K89" s="24">
        <f t="shared" si="12"/>
        <v>-1759100000</v>
      </c>
      <c r="L89" s="4">
        <v>166</v>
      </c>
      <c r="M89" s="4">
        <v>228</v>
      </c>
      <c r="N89" s="4">
        <v>8</v>
      </c>
      <c r="O89" s="4">
        <v>37</v>
      </c>
      <c r="P89" s="4">
        <v>80800</v>
      </c>
      <c r="Q89" s="4">
        <v>190000</v>
      </c>
      <c r="R89" s="5">
        <v>5.4000000000000003E-3</v>
      </c>
      <c r="S89" s="4">
        <v>288000</v>
      </c>
      <c r="T89" s="4">
        <f t="shared" si="13"/>
        <v>562193.80000000005</v>
      </c>
      <c r="U89" s="4">
        <f t="shared" si="14"/>
        <v>193593</v>
      </c>
      <c r="V89" s="5">
        <v>1.6E-2</v>
      </c>
    </row>
    <row r="90" spans="1:22" x14ac:dyDescent="0.2">
      <c r="A90" s="16" t="s">
        <v>187</v>
      </c>
      <c r="B90" s="4">
        <v>0</v>
      </c>
      <c r="C90" s="4">
        <v>0</v>
      </c>
      <c r="D90" s="4">
        <v>0</v>
      </c>
      <c r="E90" s="4">
        <v>0</v>
      </c>
      <c r="F90" s="4">
        <f t="shared" si="11"/>
        <v>664250000</v>
      </c>
      <c r="G90" s="4">
        <v>20000</v>
      </c>
      <c r="H90" s="4">
        <v>11500</v>
      </c>
      <c r="I90" s="4">
        <v>8500</v>
      </c>
      <c r="J90" s="4">
        <v>476650000</v>
      </c>
      <c r="K90" s="24">
        <f t="shared" si="12"/>
        <v>-2778300000</v>
      </c>
      <c r="L90" s="4">
        <v>207</v>
      </c>
      <c r="M90" s="4">
        <v>305</v>
      </c>
      <c r="N90" s="4">
        <v>13</v>
      </c>
      <c r="O90" s="4">
        <v>30</v>
      </c>
      <c r="P90" s="4">
        <v>83400</v>
      </c>
      <c r="Q90" s="4">
        <v>202100</v>
      </c>
      <c r="R90" s="5">
        <v>-7.0999999999999995E-3</v>
      </c>
      <c r="S90" s="4">
        <v>296500</v>
      </c>
      <c r="T90" s="4">
        <f t="shared" si="13"/>
        <v>622456.6</v>
      </c>
      <c r="U90" s="4">
        <f t="shared" si="14"/>
        <v>193593</v>
      </c>
      <c r="V90" s="5">
        <v>1.2500000000000001E-2</v>
      </c>
    </row>
    <row r="91" spans="1:22" x14ac:dyDescent="0.2">
      <c r="A91" s="16" t="s">
        <v>186</v>
      </c>
      <c r="B91" s="4">
        <v>0</v>
      </c>
      <c r="C91" s="4">
        <v>6000</v>
      </c>
      <c r="D91" s="4">
        <v>-6000</v>
      </c>
      <c r="E91" s="4">
        <v>-332700000</v>
      </c>
      <c r="F91" s="4">
        <f t="shared" ref="F91:F102" si="15">E91+F92</f>
        <v>664250000</v>
      </c>
      <c r="G91" s="4">
        <v>65300</v>
      </c>
      <c r="H91" s="4">
        <v>21200</v>
      </c>
      <c r="I91" s="4">
        <v>44100</v>
      </c>
      <c r="J91" s="4">
        <v>2470160000</v>
      </c>
      <c r="K91" s="24">
        <f t="shared" ref="K91:K102" si="16">K92+J91</f>
        <v>-3254950000</v>
      </c>
      <c r="L91" s="4">
        <v>242</v>
      </c>
      <c r="M91" s="4">
        <v>298</v>
      </c>
      <c r="N91" s="4">
        <v>22</v>
      </c>
      <c r="O91" s="4">
        <v>29</v>
      </c>
      <c r="P91" s="4">
        <v>143900</v>
      </c>
      <c r="Q91" s="4">
        <v>186300</v>
      </c>
      <c r="R91" s="5">
        <v>9.0000000000000011E-3</v>
      </c>
      <c r="S91" s="4">
        <v>350082</v>
      </c>
      <c r="T91" s="4">
        <f t="shared" si="13"/>
        <v>625063.6</v>
      </c>
      <c r="U91" s="4">
        <f t="shared" ref="U91:U102" si="17">MIN(S92:S96)</f>
        <v>193593</v>
      </c>
      <c r="V91" s="5">
        <v>1.9599999999999999E-2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996950000</v>
      </c>
      <c r="G92" s="4">
        <v>61900</v>
      </c>
      <c r="H92" s="4">
        <v>17500</v>
      </c>
      <c r="I92" s="4">
        <v>44400</v>
      </c>
      <c r="J92" s="4">
        <v>2465000000</v>
      </c>
      <c r="K92" s="24">
        <f t="shared" si="16"/>
        <v>-5725110000</v>
      </c>
      <c r="L92" s="4">
        <v>168</v>
      </c>
      <c r="M92" s="4">
        <v>297</v>
      </c>
      <c r="N92" s="4">
        <v>12</v>
      </c>
      <c r="O92" s="4">
        <v>24</v>
      </c>
      <c r="P92" s="4">
        <v>100500</v>
      </c>
      <c r="Q92" s="4">
        <v>191600</v>
      </c>
      <c r="R92" s="5">
        <v>7.3000000000000001E-3</v>
      </c>
      <c r="S92" s="4">
        <v>311396</v>
      </c>
      <c r="T92" s="4">
        <f t="shared" si="13"/>
        <v>671883</v>
      </c>
      <c r="U92" s="4">
        <f t="shared" si="17"/>
        <v>193593</v>
      </c>
      <c r="V92" s="5">
        <v>1.7899999999999999E-2</v>
      </c>
    </row>
    <row r="93" spans="1:22" x14ac:dyDescent="0.2">
      <c r="A93" s="16" t="s">
        <v>184</v>
      </c>
      <c r="B93" s="4">
        <v>0</v>
      </c>
      <c r="C93" s="4">
        <v>1600</v>
      </c>
      <c r="D93" s="4">
        <v>-1600</v>
      </c>
      <c r="E93" s="4">
        <v>-88600000</v>
      </c>
      <c r="F93" s="4">
        <f t="shared" si="15"/>
        <v>996950000</v>
      </c>
      <c r="G93" s="4">
        <v>41900</v>
      </c>
      <c r="H93" s="4">
        <v>300</v>
      </c>
      <c r="I93" s="4">
        <v>41600</v>
      </c>
      <c r="J93" s="4">
        <v>2307280000</v>
      </c>
      <c r="K93" s="24">
        <f t="shared" si="16"/>
        <v>-8190110000</v>
      </c>
      <c r="L93" s="4">
        <v>102</v>
      </c>
      <c r="M93" s="4">
        <v>228</v>
      </c>
      <c r="N93" s="4">
        <v>5</v>
      </c>
      <c r="O93" s="4">
        <v>14</v>
      </c>
      <c r="P93" s="4">
        <v>58500</v>
      </c>
      <c r="Q93" s="4">
        <v>134600</v>
      </c>
      <c r="R93" s="5">
        <v>1.9E-3</v>
      </c>
      <c r="S93" s="4">
        <v>193593</v>
      </c>
      <c r="T93" s="4">
        <f t="shared" si="13"/>
        <v>725026.33333333337</v>
      </c>
      <c r="U93" s="4">
        <f t="shared" si="17"/>
        <v>430404</v>
      </c>
      <c r="V93" s="5">
        <v>1.26E-2</v>
      </c>
    </row>
    <row r="94" spans="1:22" x14ac:dyDescent="0.2">
      <c r="A94" s="16" t="s">
        <v>183</v>
      </c>
      <c r="B94" s="4">
        <v>100000</v>
      </c>
      <c r="C94" s="4">
        <v>100000</v>
      </c>
      <c r="D94" s="4">
        <v>0</v>
      </c>
      <c r="E94" s="4">
        <v>0</v>
      </c>
      <c r="F94" s="4">
        <f t="shared" si="15"/>
        <v>1085550000</v>
      </c>
      <c r="G94" s="4">
        <v>30600</v>
      </c>
      <c r="H94" s="4">
        <v>197000</v>
      </c>
      <c r="I94" s="4">
        <v>-166400</v>
      </c>
      <c r="J94" s="4">
        <v>-9198100000</v>
      </c>
      <c r="K94" s="24">
        <f t="shared" si="16"/>
        <v>-10497390000</v>
      </c>
      <c r="L94" s="4">
        <v>292</v>
      </c>
      <c r="M94" s="4">
        <v>1291</v>
      </c>
      <c r="N94" s="4">
        <v>27</v>
      </c>
      <c r="O94" s="4">
        <v>96</v>
      </c>
      <c r="P94" s="4">
        <v>163000</v>
      </c>
      <c r="Q94" s="4">
        <v>587400</v>
      </c>
      <c r="R94" s="5">
        <v>-1.2500000000000001E-2</v>
      </c>
      <c r="S94" s="4">
        <v>792673</v>
      </c>
      <c r="T94" s="4">
        <f t="shared" si="13"/>
        <v>716570.5</v>
      </c>
      <c r="U94" s="4">
        <f t="shared" si="17"/>
        <v>430404</v>
      </c>
      <c r="V94" s="5">
        <v>1.44E-2</v>
      </c>
    </row>
    <row r="95" spans="1:22" x14ac:dyDescent="0.2">
      <c r="A95" s="16" t="s">
        <v>182</v>
      </c>
      <c r="B95" s="4">
        <v>100000</v>
      </c>
      <c r="C95" s="4">
        <v>100000</v>
      </c>
      <c r="D95" s="4">
        <v>0</v>
      </c>
      <c r="E95" s="4">
        <v>0</v>
      </c>
      <c r="F95" s="4">
        <f t="shared" si="15"/>
        <v>1085550000</v>
      </c>
      <c r="G95" s="4">
        <v>20000</v>
      </c>
      <c r="H95" s="4">
        <v>0</v>
      </c>
      <c r="I95" s="4">
        <v>20000</v>
      </c>
      <c r="J95" s="4">
        <v>1118500000</v>
      </c>
      <c r="K95" s="24">
        <f t="shared" si="16"/>
        <v>-1299290000</v>
      </c>
      <c r="L95" s="4">
        <v>196</v>
      </c>
      <c r="M95" s="4">
        <v>552</v>
      </c>
      <c r="N95" s="4">
        <v>18</v>
      </c>
      <c r="O95" s="4">
        <v>35</v>
      </c>
      <c r="P95" s="4">
        <v>137300</v>
      </c>
      <c r="Q95" s="4">
        <v>288800</v>
      </c>
      <c r="R95" s="5">
        <v>0</v>
      </c>
      <c r="S95" s="4">
        <v>430404</v>
      </c>
      <c r="T95" s="4">
        <f t="shared" si="13"/>
        <v>757451.42857142852</v>
      </c>
      <c r="U95" s="4">
        <f t="shared" si="17"/>
        <v>555100</v>
      </c>
      <c r="V95" s="5">
        <v>9.0000000000000011E-3</v>
      </c>
    </row>
    <row r="96" spans="1:22" x14ac:dyDescent="0.2">
      <c r="A96" s="16" t="s">
        <v>177</v>
      </c>
      <c r="B96" s="4">
        <v>200</v>
      </c>
      <c r="C96" s="4">
        <v>32000</v>
      </c>
      <c r="D96" s="4">
        <v>-31800</v>
      </c>
      <c r="E96" s="4">
        <v>-1783060000</v>
      </c>
      <c r="F96" s="4">
        <f t="shared" si="15"/>
        <v>1085550000</v>
      </c>
      <c r="G96" s="4">
        <v>17200</v>
      </c>
      <c r="H96" s="4">
        <v>139200</v>
      </c>
      <c r="I96" s="4">
        <v>-122000</v>
      </c>
      <c r="J96" s="4">
        <v>-6823000000</v>
      </c>
      <c r="K96" s="24">
        <f t="shared" si="16"/>
        <v>-2417790000</v>
      </c>
      <c r="L96" s="4">
        <v>359</v>
      </c>
      <c r="M96" s="4">
        <v>837</v>
      </c>
      <c r="N96" s="4">
        <v>27</v>
      </c>
      <c r="O96" s="4">
        <v>77</v>
      </c>
      <c r="P96" s="4">
        <v>191900</v>
      </c>
      <c r="Q96" s="4">
        <v>478100</v>
      </c>
      <c r="R96" s="5">
        <v>-5.3E-3</v>
      </c>
      <c r="S96" s="4">
        <v>684484</v>
      </c>
      <c r="T96" s="4">
        <f t="shared" si="13"/>
        <v>769612.66666666663</v>
      </c>
      <c r="U96" s="4">
        <f t="shared" si="17"/>
        <v>376152</v>
      </c>
      <c r="V96" s="5">
        <v>1.4199999999999999E-2</v>
      </c>
    </row>
    <row r="97" spans="1:22" x14ac:dyDescent="0.2">
      <c r="A97" s="16" t="s">
        <v>175</v>
      </c>
      <c r="B97" s="4">
        <v>100000</v>
      </c>
      <c r="C97" s="4">
        <v>100000</v>
      </c>
      <c r="D97" s="4">
        <v>0</v>
      </c>
      <c r="E97" s="4">
        <v>0</v>
      </c>
      <c r="F97" s="4">
        <f t="shared" si="15"/>
        <v>2868610000</v>
      </c>
      <c r="G97" s="4">
        <v>113700</v>
      </c>
      <c r="H97" s="4">
        <v>28700</v>
      </c>
      <c r="I97" s="4">
        <v>85000</v>
      </c>
      <c r="J97" s="4">
        <v>4798710000</v>
      </c>
      <c r="K97" s="24">
        <f t="shared" si="16"/>
        <v>4405210000</v>
      </c>
      <c r="L97" s="4">
        <v>541</v>
      </c>
      <c r="M97" s="4">
        <v>1001</v>
      </c>
      <c r="N97" s="4">
        <v>49</v>
      </c>
      <c r="O97" s="4">
        <v>94</v>
      </c>
      <c r="P97" s="4">
        <v>365000</v>
      </c>
      <c r="Q97" s="4">
        <v>665000</v>
      </c>
      <c r="R97" s="5">
        <v>-1.23E-2</v>
      </c>
      <c r="S97" s="4">
        <v>1087200</v>
      </c>
      <c r="T97" s="4">
        <f t="shared" ref="T97:T102" si="18">AVERAGE(S98:S107)</f>
        <v>706095.2</v>
      </c>
      <c r="U97" s="4">
        <f t="shared" si="17"/>
        <v>376152</v>
      </c>
      <c r="V97" s="5">
        <v>1.24E-2</v>
      </c>
    </row>
    <row r="98" spans="1:22" x14ac:dyDescent="0.2">
      <c r="A98" s="16" t="s">
        <v>174</v>
      </c>
      <c r="B98" s="4">
        <v>639412</v>
      </c>
      <c r="C98" s="4">
        <v>639412</v>
      </c>
      <c r="D98" s="4">
        <v>0</v>
      </c>
      <c r="E98" s="4">
        <v>0</v>
      </c>
      <c r="F98" s="4">
        <f t="shared" si="15"/>
        <v>2868610000</v>
      </c>
      <c r="G98" s="4">
        <v>40000</v>
      </c>
      <c r="H98" s="4">
        <v>92000</v>
      </c>
      <c r="I98" s="4">
        <v>-52000</v>
      </c>
      <c r="J98" s="4">
        <v>-2996990000</v>
      </c>
      <c r="K98" s="24">
        <f t="shared" si="16"/>
        <v>-393500000</v>
      </c>
      <c r="L98" s="4">
        <v>348</v>
      </c>
      <c r="M98" s="4">
        <v>561</v>
      </c>
      <c r="N98" s="4">
        <v>57</v>
      </c>
      <c r="O98" s="4">
        <v>94</v>
      </c>
      <c r="P98" s="4">
        <v>315700</v>
      </c>
      <c r="Q98" s="4">
        <v>557500</v>
      </c>
      <c r="R98" s="5">
        <v>-1.04E-2</v>
      </c>
      <c r="S98" s="4">
        <v>920506</v>
      </c>
      <c r="T98" s="4">
        <f t="shared" si="18"/>
        <v>652492.5</v>
      </c>
      <c r="U98" s="4">
        <f t="shared" si="17"/>
        <v>376152</v>
      </c>
      <c r="V98" s="5">
        <v>1.7399999999999999E-2</v>
      </c>
    </row>
    <row r="99" spans="1:22" x14ac:dyDescent="0.2">
      <c r="A99" s="16" t="s">
        <v>164</v>
      </c>
      <c r="B99" s="4">
        <v>0</v>
      </c>
      <c r="C99" s="4">
        <v>200</v>
      </c>
      <c r="D99" s="4">
        <v>-200</v>
      </c>
      <c r="E99" s="4">
        <v>-11480000</v>
      </c>
      <c r="F99" s="4">
        <f t="shared" si="15"/>
        <v>2868610000</v>
      </c>
      <c r="G99" s="4">
        <v>40000</v>
      </c>
      <c r="H99" s="4">
        <v>41400</v>
      </c>
      <c r="I99" s="4">
        <v>-1400</v>
      </c>
      <c r="J99" s="4">
        <v>-72360000</v>
      </c>
      <c r="K99" s="24">
        <f t="shared" si="16"/>
        <v>2603490000</v>
      </c>
      <c r="L99" s="4">
        <v>253</v>
      </c>
      <c r="M99" s="4">
        <v>592</v>
      </c>
      <c r="N99" s="4">
        <v>23</v>
      </c>
      <c r="O99" s="4">
        <v>41</v>
      </c>
      <c r="P99" s="4">
        <v>173800</v>
      </c>
      <c r="Q99" s="4">
        <v>314100</v>
      </c>
      <c r="R99" s="5">
        <v>-5.1000000000000004E-3</v>
      </c>
      <c r="S99" s="4">
        <v>555100</v>
      </c>
      <c r="T99" s="4">
        <f t="shared" si="18"/>
        <v>684956.66666666663</v>
      </c>
      <c r="U99" s="4">
        <f t="shared" si="17"/>
        <v>376152</v>
      </c>
      <c r="V99" s="5">
        <v>8.6999999999999994E-3</v>
      </c>
    </row>
    <row r="100" spans="1:22" x14ac:dyDescent="0.2">
      <c r="A100" s="16" t="s">
        <v>156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2880090000</v>
      </c>
      <c r="G100" s="4">
        <v>46000</v>
      </c>
      <c r="H100" s="4">
        <v>0</v>
      </c>
      <c r="I100" s="4">
        <v>46000</v>
      </c>
      <c r="J100" s="4">
        <v>2675850000</v>
      </c>
      <c r="K100" s="24">
        <f t="shared" si="16"/>
        <v>2675850000</v>
      </c>
      <c r="L100" s="4">
        <v>441</v>
      </c>
      <c r="M100" s="4">
        <v>1338</v>
      </c>
      <c r="N100" s="4">
        <v>57</v>
      </c>
      <c r="O100" s="4">
        <v>79</v>
      </c>
      <c r="P100" s="4">
        <v>372400</v>
      </c>
      <c r="Q100" s="4">
        <v>525900</v>
      </c>
      <c r="R100" s="5">
        <v>1.8E-3</v>
      </c>
      <c r="S100" s="4">
        <v>899128</v>
      </c>
      <c r="T100" s="4">
        <f t="shared" si="18"/>
        <v>577871</v>
      </c>
      <c r="U100" s="4">
        <f t="shared" si="17"/>
        <v>376152</v>
      </c>
      <c r="V100" s="5">
        <v>2.2200000000000001E-2</v>
      </c>
    </row>
    <row r="101" spans="1:22" x14ac:dyDescent="0.2">
      <c r="A101" s="16" t="s">
        <v>155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2880090000</v>
      </c>
      <c r="K101" s="24">
        <f t="shared" si="16"/>
        <v>0</v>
      </c>
      <c r="L101" s="4">
        <v>167</v>
      </c>
      <c r="M101" s="4">
        <v>274</v>
      </c>
      <c r="N101" s="4">
        <v>24</v>
      </c>
      <c r="O101" s="4">
        <v>39</v>
      </c>
      <c r="P101" s="4">
        <v>158100</v>
      </c>
      <c r="Q101" s="4">
        <v>217200</v>
      </c>
      <c r="R101" s="5">
        <v>1.8E-3</v>
      </c>
      <c r="S101" s="4">
        <v>376152</v>
      </c>
      <c r="T101" s="4">
        <f t="shared" si="18"/>
        <v>779590</v>
      </c>
      <c r="U101" s="4">
        <f t="shared" si="17"/>
        <v>779590</v>
      </c>
      <c r="V101" s="5">
        <v>1.2199999999999999E-2</v>
      </c>
    </row>
    <row r="102" spans="1:22" x14ac:dyDescent="0.2">
      <c r="A102" s="16" t="s">
        <v>154</v>
      </c>
      <c r="B102" s="4">
        <v>50084</v>
      </c>
      <c r="C102" s="4">
        <v>0</v>
      </c>
      <c r="D102" s="4">
        <v>50084</v>
      </c>
      <c r="E102" s="4">
        <v>2880090000</v>
      </c>
      <c r="F102" s="4">
        <f t="shared" si="15"/>
        <v>2880090000</v>
      </c>
      <c r="K102" s="24">
        <f t="shared" si="16"/>
        <v>0</v>
      </c>
      <c r="L102" s="4">
        <v>442</v>
      </c>
      <c r="M102" s="4">
        <v>404</v>
      </c>
      <c r="N102" s="4">
        <v>60</v>
      </c>
      <c r="O102" s="4">
        <v>46</v>
      </c>
      <c r="P102" s="4">
        <v>430800</v>
      </c>
      <c r="Q102" s="4">
        <v>348000</v>
      </c>
      <c r="R102" s="5">
        <v>1.24E-2</v>
      </c>
      <c r="S102" s="4">
        <v>779590</v>
      </c>
      <c r="T102" s="4" t="e">
        <f t="shared" si="18"/>
        <v>#DIV/0!</v>
      </c>
      <c r="U102" s="4">
        <f t="shared" si="17"/>
        <v>0</v>
      </c>
      <c r="V102" s="5">
        <v>2.06E-2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G114" s="4"/>
      <c r="H114" s="4"/>
      <c r="I114" s="4"/>
      <c r="J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honeticPr fontId="1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33D1-BB2E-474D-A992-22038D5C26CB}">
  <sheetPr codeName="Sheet79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5.0"/>
    <col min="3" max="3" customWidth="true" width="13.6640625"/>
    <col min="4" max="4" customWidth="true" width="13.83203125"/>
    <col min="5" max="5" customWidth="true" width="15.8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1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505">
        <v>344</v>
      </c>
      <c r="B3" t="n" s="3506">
        <v>62200.0</v>
      </c>
      <c r="C3" t="n" s="3507">
        <v>55115.0</v>
      </c>
      <c r="D3" t="n" s="3508">
        <v>7085.0</v>
      </c>
      <c r="E3" t="n" s="3509">
        <v>1.9614E8</v>
      </c>
      <c r="G3" t="n" s="3495">
        <v>0.0</v>
      </c>
      <c r="H3" t="n" s="3496">
        <v>0.0</v>
      </c>
      <c r="I3" t="n" s="3497">
        <v>0.0</v>
      </c>
      <c r="J3" t="n" s="3498">
        <v>4.88755E8</v>
      </c>
      <c r="L3" t="n" s="3499">
        <v>987.0</v>
      </c>
      <c r="M3" t="n" s="3500">
        <v>1217.0</v>
      </c>
      <c r="N3" t="n" s="3501">
        <v>84.0</v>
      </c>
      <c r="O3" t="n" s="3502">
        <v>80.0</v>
      </c>
      <c r="P3" t="n" s="3503">
        <v>1210300.0</v>
      </c>
      <c r="Q3" t="n" s="3504">
        <v>1668400.0</v>
      </c>
      <c r="R3" t="n" s="3493">
        <v>-0.0017000000000000001</v>
      </c>
      <c r="S3" t="n" s="3492">
        <v>2880100.0</v>
      </c>
      <c r="V3" t="n" s="3494">
        <v>0.0208</v>
      </c>
    </row>
    <row r="4">
      <c r="A4" t="s" s="1428">
        <v>343</v>
      </c>
      <c r="B4" t="n" s="1429">
        <v>184200.0</v>
      </c>
      <c r="C4" t="n" s="1430">
        <v>150900.0</v>
      </c>
      <c r="D4" t="n" s="1431">
        <v>33300.0</v>
      </c>
      <c r="E4" t="n" s="1432">
        <v>9.3848E8</v>
      </c>
      <c r="G4" t="n" s="1418">
        <v>0.0</v>
      </c>
      <c r="H4" t="n" s="1419">
        <v>0.0</v>
      </c>
      <c r="I4" t="n" s="1420">
        <v>0.0</v>
      </c>
      <c r="J4" t="n" s="1421">
        <v>6.975E7</v>
      </c>
      <c r="L4" t="n" s="1422">
        <v>2183.0</v>
      </c>
      <c r="M4" t="n" s="1423">
        <v>2348.0</v>
      </c>
      <c r="N4" t="n" s="1424">
        <v>107.0</v>
      </c>
      <c r="O4" t="n" s="1425">
        <v>202.0</v>
      </c>
      <c r="P4" t="n" s="1426">
        <v>2116800.0</v>
      </c>
      <c r="Q4" t="n" s="1427">
        <v>3208300.0</v>
      </c>
      <c r="R4" t="n" s="1416">
        <v>-0.006999999999999999</v>
      </c>
      <c r="S4" t="n" s="1415">
        <v>5369700.0</v>
      </c>
      <c r="V4" t="n" s="1417">
        <v>0.0229</v>
      </c>
    </row>
    <row r="5" spans="1:22" x14ac:dyDescent="0.2">
      <c r="A5" s="16" t="s">
        <v>342</v>
      </c>
      <c r="B5" s="4">
        <v>55400</v>
      </c>
      <c r="C5" s="4">
        <v>892100</v>
      </c>
      <c r="D5" s="4">
        <v>-836700</v>
      </c>
      <c r="E5" s="4">
        <v>-24371550000</v>
      </c>
      <c r="F5" s="4">
        <f t="shared" ref="F5:F46" si="0">E5+F6</f>
        <v>-106438381520</v>
      </c>
      <c r="G5" s="4">
        <v>0</v>
      </c>
      <c r="H5" s="4">
        <v>0</v>
      </c>
      <c r="I5" s="4">
        <v>0</v>
      </c>
      <c r="J5" s="4">
        <v>-42645125000</v>
      </c>
      <c r="K5" s="24">
        <f t="shared" ref="K5:K46" si="1">K6+J5</f>
        <v>-122500071000</v>
      </c>
      <c r="L5" s="4">
        <v>1733</v>
      </c>
      <c r="M5" s="4">
        <v>2469</v>
      </c>
      <c r="N5" s="4">
        <v>177</v>
      </c>
      <c r="O5" s="4">
        <v>281</v>
      </c>
      <c r="P5" s="4">
        <v>2295300</v>
      </c>
      <c r="Q5" s="4">
        <v>3550700</v>
      </c>
      <c r="R5" s="5">
        <v>-2.2700000000000001E-2</v>
      </c>
      <c r="S5" s="4">
        <v>6285800</v>
      </c>
      <c r="T5" s="4">
        <f t="shared" ref="T5:T73" si="2">AVERAGE(S6:S15)</f>
        <v>6655040</v>
      </c>
      <c r="U5" s="4">
        <f t="shared" ref="U5:U46" si="3">MIN(S6:S10)</f>
        <v>5537000</v>
      </c>
      <c r="V5" s="5">
        <v>3.3799999999999997E-2</v>
      </c>
    </row>
    <row r="6" spans="1:22" x14ac:dyDescent="0.2">
      <c r="A6" s="16" t="s">
        <v>341</v>
      </c>
      <c r="B6" s="4">
        <v>303000</v>
      </c>
      <c r="C6" s="4">
        <v>1578200</v>
      </c>
      <c r="D6" s="4">
        <v>-1275200</v>
      </c>
      <c r="E6" s="4">
        <v>-37237190000</v>
      </c>
      <c r="F6" s="4">
        <f t="shared" si="0"/>
        <v>-82066831520</v>
      </c>
      <c r="G6" s="4">
        <v>0</v>
      </c>
      <c r="H6" s="4">
        <v>0</v>
      </c>
      <c r="I6" s="4">
        <v>0</v>
      </c>
      <c r="J6" s="4">
        <v>-42645125000</v>
      </c>
      <c r="K6" s="24">
        <f t="shared" si="1"/>
        <v>-79854946000</v>
      </c>
      <c r="L6" s="4">
        <v>2926</v>
      </c>
      <c r="M6" s="4">
        <v>2928</v>
      </c>
      <c r="N6" s="4">
        <v>345</v>
      </c>
      <c r="O6" s="4">
        <v>403</v>
      </c>
      <c r="P6" s="4">
        <v>4500700</v>
      </c>
      <c r="Q6" s="4">
        <v>5289400</v>
      </c>
      <c r="R6" s="5">
        <v>8.6999999999999994E-3</v>
      </c>
      <c r="S6" s="4">
        <v>10018900</v>
      </c>
      <c r="T6" s="4">
        <f t="shared" si="2"/>
        <v>5807350</v>
      </c>
      <c r="U6" s="4">
        <f t="shared" si="3"/>
        <v>5537000</v>
      </c>
      <c r="V6" s="5">
        <v>4.2099999999999999E-2</v>
      </c>
    </row>
    <row r="7" spans="1:22" x14ac:dyDescent="0.2">
      <c r="A7" s="16" t="s">
        <v>340</v>
      </c>
      <c r="B7" s="4">
        <v>471336</v>
      </c>
      <c r="C7" s="4">
        <v>247100</v>
      </c>
      <c r="D7" s="4">
        <v>224236</v>
      </c>
      <c r="E7" s="4">
        <v>6454980000</v>
      </c>
      <c r="F7" s="4">
        <f t="shared" si="0"/>
        <v>-44829641520</v>
      </c>
      <c r="G7" s="4">
        <v>0</v>
      </c>
      <c r="H7" s="4">
        <v>0</v>
      </c>
      <c r="I7" s="4">
        <v>0</v>
      </c>
      <c r="J7" s="4">
        <v>-13173635000</v>
      </c>
      <c r="K7" s="24">
        <f t="shared" si="1"/>
        <v>-37209821000</v>
      </c>
      <c r="L7" s="4">
        <v>2627</v>
      </c>
      <c r="M7" s="4">
        <v>1433</v>
      </c>
      <c r="N7" s="4">
        <v>194</v>
      </c>
      <c r="O7" s="4">
        <v>156</v>
      </c>
      <c r="P7" s="4">
        <v>3124600</v>
      </c>
      <c r="Q7" s="4">
        <v>2292500</v>
      </c>
      <c r="R7" s="5">
        <v>2.12E-2</v>
      </c>
      <c r="S7" s="4">
        <v>5653200</v>
      </c>
      <c r="T7" s="4">
        <f t="shared" si="2"/>
        <v>5478800</v>
      </c>
      <c r="U7" s="4">
        <f t="shared" si="3"/>
        <v>5537000</v>
      </c>
      <c r="V7" s="5">
        <v>3.9399999999999998E-2</v>
      </c>
    </row>
    <row r="8" spans="1:22" x14ac:dyDescent="0.2">
      <c r="A8" s="16" t="s">
        <v>339</v>
      </c>
      <c r="B8" s="4">
        <v>721500</v>
      </c>
      <c r="C8" s="4">
        <v>45155</v>
      </c>
      <c r="D8" s="4">
        <v>676345</v>
      </c>
      <c r="E8" s="4">
        <v>19452410000</v>
      </c>
      <c r="F8" s="4">
        <f t="shared" si="0"/>
        <v>-51284621520</v>
      </c>
      <c r="G8" s="4">
        <v>0</v>
      </c>
      <c r="H8" s="4">
        <v>0</v>
      </c>
      <c r="I8" s="4">
        <v>0</v>
      </c>
      <c r="J8" s="4">
        <v>-252315000</v>
      </c>
      <c r="K8" s="24">
        <f t="shared" si="1"/>
        <v>-24036186000</v>
      </c>
      <c r="L8" s="4">
        <v>1974</v>
      </c>
      <c r="M8" s="4">
        <v>3427</v>
      </c>
      <c r="N8" s="4">
        <v>190</v>
      </c>
      <c r="O8" s="4">
        <v>295</v>
      </c>
      <c r="P8" s="4">
        <v>2588100</v>
      </c>
      <c r="Q8" s="4">
        <v>4461600</v>
      </c>
      <c r="R8" s="5">
        <v>-3.5200000000000002E-2</v>
      </c>
      <c r="S8" s="4">
        <v>7477800</v>
      </c>
      <c r="T8" s="4">
        <f t="shared" si="2"/>
        <v>4882500</v>
      </c>
      <c r="U8" s="4">
        <f t="shared" si="3"/>
        <v>2498900</v>
      </c>
      <c r="V8" s="5">
        <v>4.4299999999999999E-2</v>
      </c>
    </row>
    <row r="9" spans="1:22" x14ac:dyDescent="0.2">
      <c r="A9" s="16" t="s">
        <v>338</v>
      </c>
      <c r="B9" s="4">
        <v>2893900</v>
      </c>
      <c r="C9" s="4">
        <v>238500</v>
      </c>
      <c r="D9" s="4">
        <v>2655400</v>
      </c>
      <c r="E9" s="4">
        <v>77769940000</v>
      </c>
      <c r="F9" s="4">
        <f t="shared" si="0"/>
        <v>-70737031520</v>
      </c>
      <c r="G9" s="4">
        <v>0</v>
      </c>
      <c r="H9" s="4">
        <v>0</v>
      </c>
      <c r="I9" s="4">
        <v>0</v>
      </c>
      <c r="J9" s="4">
        <v>-41485765000</v>
      </c>
      <c r="K9" s="24">
        <f t="shared" si="1"/>
        <v>-23783871000</v>
      </c>
      <c r="L9" s="4">
        <v>5884</v>
      </c>
      <c r="M9" s="4">
        <v>3350</v>
      </c>
      <c r="N9" s="4">
        <v>718</v>
      </c>
      <c r="O9" s="4">
        <v>405</v>
      </c>
      <c r="P9" s="4">
        <v>10691500</v>
      </c>
      <c r="Q9" s="4">
        <v>5490100</v>
      </c>
      <c r="R9" s="5">
        <v>5.1900000000000002E-2</v>
      </c>
      <c r="S9" s="4">
        <v>16197900</v>
      </c>
      <c r="T9" s="4">
        <f t="shared" si="2"/>
        <v>3425730</v>
      </c>
      <c r="U9" s="4">
        <f t="shared" si="3"/>
        <v>2498900</v>
      </c>
      <c r="V9" s="5">
        <v>5.3699999999999998E-2</v>
      </c>
    </row>
    <row r="10" spans="1:22" x14ac:dyDescent="0.2">
      <c r="A10" s="16" t="s">
        <v>337</v>
      </c>
      <c r="B10" s="4">
        <v>38045</v>
      </c>
      <c r="C10" s="4">
        <v>5000</v>
      </c>
      <c r="D10" s="4">
        <v>33045</v>
      </c>
      <c r="E10" s="4">
        <v>923510000</v>
      </c>
      <c r="F10" s="4">
        <f t="shared" si="0"/>
        <v>-148506971520</v>
      </c>
      <c r="G10" s="4">
        <v>0</v>
      </c>
      <c r="H10" s="4">
        <v>0</v>
      </c>
      <c r="I10" s="4">
        <v>0</v>
      </c>
      <c r="J10" s="4">
        <v>-70500630000</v>
      </c>
      <c r="K10" s="24">
        <f t="shared" si="1"/>
        <v>17701894000</v>
      </c>
      <c r="L10" s="4">
        <v>1091</v>
      </c>
      <c r="M10" s="4">
        <v>2227</v>
      </c>
      <c r="N10" s="4">
        <v>110</v>
      </c>
      <c r="O10" s="4">
        <v>273</v>
      </c>
      <c r="P10" s="4">
        <v>1608600</v>
      </c>
      <c r="Q10" s="4">
        <v>3794600</v>
      </c>
      <c r="R10" s="5">
        <v>-1.43E-2</v>
      </c>
      <c r="S10" s="4">
        <v>5537000</v>
      </c>
      <c r="T10" s="4">
        <f t="shared" si="2"/>
        <v>3061800</v>
      </c>
      <c r="U10" s="4">
        <f t="shared" si="3"/>
        <v>1983400</v>
      </c>
      <c r="V10" s="5">
        <v>2.63E-2</v>
      </c>
    </row>
    <row r="11" spans="1:22" x14ac:dyDescent="0.2">
      <c r="A11" s="16" t="s">
        <v>336</v>
      </c>
      <c r="B11" s="4">
        <v>1000</v>
      </c>
      <c r="C11" s="4">
        <v>168200</v>
      </c>
      <c r="D11" s="4">
        <v>-167200</v>
      </c>
      <c r="E11" s="4">
        <v>-4771780000</v>
      </c>
      <c r="F11" s="4">
        <f t="shared" si="0"/>
        <v>-149430481520</v>
      </c>
      <c r="G11" s="4">
        <v>0</v>
      </c>
      <c r="H11" s="4">
        <v>0</v>
      </c>
      <c r="I11" s="4">
        <v>0</v>
      </c>
      <c r="J11" s="4">
        <v>-53900910000</v>
      </c>
      <c r="K11" s="24">
        <f t="shared" si="1"/>
        <v>88202524000</v>
      </c>
      <c r="L11" s="4">
        <v>1188</v>
      </c>
      <c r="M11" s="4">
        <v>2110</v>
      </c>
      <c r="N11" s="4">
        <v>140</v>
      </c>
      <c r="O11" s="4">
        <v>274</v>
      </c>
      <c r="P11" s="4">
        <v>2334000</v>
      </c>
      <c r="Q11" s="4">
        <v>3542000</v>
      </c>
      <c r="R11" s="5">
        <v>0</v>
      </c>
      <c r="S11" s="4">
        <v>5883600</v>
      </c>
      <c r="T11" s="4">
        <f t="shared" si="2"/>
        <v>2680770</v>
      </c>
      <c r="U11" s="4">
        <f t="shared" si="3"/>
        <v>1542000</v>
      </c>
      <c r="V11" s="5">
        <v>3.1300000000000001E-2</v>
      </c>
    </row>
    <row r="12" spans="1:22" x14ac:dyDescent="0.2">
      <c r="A12" s="16" t="s">
        <v>335</v>
      </c>
      <c r="B12" s="4">
        <v>10155</v>
      </c>
      <c r="C12" s="4">
        <v>62300</v>
      </c>
      <c r="D12" s="4">
        <v>-52145</v>
      </c>
      <c r="E12" s="4">
        <v>-1510960000</v>
      </c>
      <c r="F12" s="4">
        <f t="shared" si="0"/>
        <v>-144658701520</v>
      </c>
      <c r="G12" s="4">
        <v>0</v>
      </c>
      <c r="H12" s="4">
        <v>0</v>
      </c>
      <c r="I12" s="4">
        <v>0</v>
      </c>
      <c r="J12" s="4">
        <v>-460600000</v>
      </c>
      <c r="K12" s="24">
        <f t="shared" si="1"/>
        <v>142103434000</v>
      </c>
      <c r="L12" s="4">
        <v>2288</v>
      </c>
      <c r="M12" s="4">
        <v>1928</v>
      </c>
      <c r="N12" s="4">
        <v>292</v>
      </c>
      <c r="O12" s="4">
        <v>285</v>
      </c>
      <c r="P12" s="4">
        <v>4136600</v>
      </c>
      <c r="Q12" s="4">
        <v>3688100</v>
      </c>
      <c r="R12" s="5">
        <v>2.35E-2</v>
      </c>
      <c r="S12" s="4">
        <v>8034400</v>
      </c>
      <c r="T12" s="4">
        <f t="shared" si="2"/>
        <v>2050780</v>
      </c>
      <c r="U12" s="4">
        <f t="shared" si="3"/>
        <v>1542000</v>
      </c>
      <c r="V12" s="5">
        <v>2.76E-2</v>
      </c>
    </row>
    <row r="13" spans="1:22" x14ac:dyDescent="0.2">
      <c r="A13" s="16" t="s">
        <v>333</v>
      </c>
      <c r="B13" s="4">
        <v>1400</v>
      </c>
      <c r="C13" s="4">
        <v>21500</v>
      </c>
      <c r="D13" s="4">
        <v>-20100</v>
      </c>
      <c r="E13" s="4">
        <v>-555330000</v>
      </c>
      <c r="F13" s="4">
        <f t="shared" si="0"/>
        <v>-143147741520</v>
      </c>
      <c r="G13" s="4">
        <v>0</v>
      </c>
      <c r="H13" s="4">
        <v>0</v>
      </c>
      <c r="I13" s="4">
        <v>0</v>
      </c>
      <c r="J13" s="4">
        <v>371750000</v>
      </c>
      <c r="K13" s="24">
        <f t="shared" si="1"/>
        <v>142564034000</v>
      </c>
      <c r="L13" s="4">
        <v>782</v>
      </c>
      <c r="M13" s="4">
        <v>899</v>
      </c>
      <c r="N13" s="4">
        <v>74</v>
      </c>
      <c r="O13" s="4">
        <v>87</v>
      </c>
      <c r="P13" s="4">
        <v>1137400</v>
      </c>
      <c r="Q13" s="4">
        <v>1180200</v>
      </c>
      <c r="R13" s="5">
        <v>7.3000000000000001E-3</v>
      </c>
      <c r="S13" s="4">
        <v>2498900</v>
      </c>
      <c r="T13" s="4">
        <f t="shared" si="2"/>
        <v>1963790</v>
      </c>
      <c r="U13" s="4">
        <f t="shared" si="3"/>
        <v>1514800</v>
      </c>
      <c r="V13" s="5">
        <v>1.09E-2</v>
      </c>
    </row>
    <row r="14" spans="1:22" x14ac:dyDescent="0.2">
      <c r="A14" s="16" t="s">
        <v>332</v>
      </c>
      <c r="B14" s="4">
        <v>294900</v>
      </c>
      <c r="C14" s="4">
        <v>12500</v>
      </c>
      <c r="D14" s="4">
        <v>282400</v>
      </c>
      <c r="E14" s="4">
        <v>7760736080</v>
      </c>
      <c r="F14" s="4">
        <f t="shared" si="0"/>
        <v>-142592411520</v>
      </c>
      <c r="G14" s="4">
        <v>0</v>
      </c>
      <c r="H14" s="4">
        <v>0</v>
      </c>
      <c r="I14" s="4">
        <v>0</v>
      </c>
      <c r="J14" s="4">
        <v>371750000</v>
      </c>
      <c r="K14" s="24">
        <f t="shared" si="1"/>
        <v>142192284000</v>
      </c>
      <c r="L14" s="4">
        <v>1494</v>
      </c>
      <c r="M14" s="4">
        <v>906</v>
      </c>
      <c r="N14" s="4">
        <v>110</v>
      </c>
      <c r="O14" s="4">
        <v>88</v>
      </c>
      <c r="P14" s="4">
        <v>1745000</v>
      </c>
      <c r="Q14" s="4">
        <v>1419700</v>
      </c>
      <c r="R14" s="5">
        <v>2.0499999999999997E-2</v>
      </c>
      <c r="S14" s="4">
        <v>3265300</v>
      </c>
      <c r="T14" s="4">
        <f t="shared" si="2"/>
        <v>1766110</v>
      </c>
      <c r="U14" s="4">
        <f t="shared" si="3"/>
        <v>1514800</v>
      </c>
      <c r="V14" s="5">
        <v>1.4499999999999999E-2</v>
      </c>
    </row>
    <row r="15" spans="1:22" x14ac:dyDescent="0.2">
      <c r="A15" s="16" t="s">
        <v>331</v>
      </c>
      <c r="B15" s="4">
        <v>72200</v>
      </c>
      <c r="C15" s="4">
        <v>193500</v>
      </c>
      <c r="D15" s="4">
        <v>-121300</v>
      </c>
      <c r="E15" s="4">
        <v>-3255390000</v>
      </c>
      <c r="F15" s="4">
        <f t="shared" si="0"/>
        <v>-150353147600</v>
      </c>
      <c r="G15" s="4">
        <v>0</v>
      </c>
      <c r="H15" s="4">
        <v>0</v>
      </c>
      <c r="I15" s="4">
        <v>0</v>
      </c>
      <c r="J15" s="4">
        <v>1317630000</v>
      </c>
      <c r="K15" s="27">
        <f t="shared" si="1"/>
        <v>141820534000</v>
      </c>
      <c r="L15" s="4">
        <v>604</v>
      </c>
      <c r="M15" s="4">
        <v>738</v>
      </c>
      <c r="N15" s="4">
        <v>59</v>
      </c>
      <c r="O15" s="4">
        <v>77</v>
      </c>
      <c r="P15" s="4">
        <v>935200</v>
      </c>
      <c r="Q15" s="4">
        <v>1046200</v>
      </c>
      <c r="R15" s="5">
        <v>3.8E-3</v>
      </c>
      <c r="S15" s="4">
        <v>1983400</v>
      </c>
      <c r="T15" s="4">
        <f t="shared" si="2"/>
        <v>1704130</v>
      </c>
      <c r="U15" s="4">
        <f t="shared" si="3"/>
        <v>1514800</v>
      </c>
      <c r="V15" s="5">
        <v>1.11E-2</v>
      </c>
    </row>
    <row r="16" spans="1:22" x14ac:dyDescent="0.2">
      <c r="A16" s="16" t="s">
        <v>330</v>
      </c>
      <c r="B16" s="4">
        <v>20000</v>
      </c>
      <c r="C16" s="4">
        <v>3675</v>
      </c>
      <c r="D16" s="4">
        <v>16325</v>
      </c>
      <c r="E16" s="4">
        <v>441170000</v>
      </c>
      <c r="F16" s="4">
        <f t="shared" si="0"/>
        <v>-147097757600</v>
      </c>
      <c r="G16" s="4">
        <v>0</v>
      </c>
      <c r="H16" s="4">
        <v>0</v>
      </c>
      <c r="I16" s="4">
        <v>0</v>
      </c>
      <c r="J16" s="4">
        <v>1027500000</v>
      </c>
      <c r="K16" s="27">
        <f t="shared" si="1"/>
        <v>140502904000</v>
      </c>
      <c r="L16" s="4">
        <v>320</v>
      </c>
      <c r="M16" s="4">
        <v>707</v>
      </c>
      <c r="N16" s="4">
        <v>41</v>
      </c>
      <c r="O16" s="4">
        <v>66</v>
      </c>
      <c r="P16" s="4">
        <v>655800</v>
      </c>
      <c r="Q16" s="4">
        <v>885200</v>
      </c>
      <c r="R16" s="5">
        <v>-7.4000000000000003E-3</v>
      </c>
      <c r="S16" s="4">
        <v>1542000</v>
      </c>
      <c r="T16" s="4">
        <f t="shared" si="2"/>
        <v>1743170</v>
      </c>
      <c r="U16" s="4">
        <f t="shared" si="3"/>
        <v>1514800</v>
      </c>
      <c r="V16" s="5">
        <v>1.29E-2</v>
      </c>
    </row>
    <row r="17" spans="1:22" x14ac:dyDescent="0.2">
      <c r="A17" s="16" t="s">
        <v>329</v>
      </c>
      <c r="B17" s="4">
        <v>96300</v>
      </c>
      <c r="C17" s="4">
        <v>84100</v>
      </c>
      <c r="D17" s="4">
        <v>12200</v>
      </c>
      <c r="E17" s="4">
        <v>328718146</v>
      </c>
      <c r="F17" s="4">
        <f t="shared" si="0"/>
        <v>-147538927600</v>
      </c>
      <c r="G17" s="4">
        <v>0</v>
      </c>
      <c r="H17" s="4">
        <v>0</v>
      </c>
      <c r="I17" s="4">
        <v>0</v>
      </c>
      <c r="J17" s="4">
        <v>49728000</v>
      </c>
      <c r="K17" s="27">
        <f t="shared" si="1"/>
        <v>139475404000</v>
      </c>
      <c r="L17" s="4">
        <v>700</v>
      </c>
      <c r="M17" s="4">
        <v>716</v>
      </c>
      <c r="N17" s="4">
        <v>63</v>
      </c>
      <c r="O17" s="4">
        <v>75</v>
      </c>
      <c r="P17" s="4">
        <v>994000</v>
      </c>
      <c r="Q17" s="4">
        <v>1097000</v>
      </c>
      <c r="R17" s="5">
        <v>1.5100000000000001E-2</v>
      </c>
      <c r="S17" s="4">
        <v>2367700</v>
      </c>
      <c r="T17" s="4">
        <f t="shared" si="2"/>
        <v>1744170</v>
      </c>
      <c r="U17" s="4">
        <f t="shared" si="3"/>
        <v>1514800</v>
      </c>
      <c r="V17" s="5">
        <v>1.4800000000000001E-2</v>
      </c>
    </row>
    <row r="18" spans="1:22" x14ac:dyDescent="0.2">
      <c r="A18" s="16" t="s">
        <v>328</v>
      </c>
      <c r="B18" s="4">
        <v>21300</v>
      </c>
      <c r="C18" s="4">
        <v>76600</v>
      </c>
      <c r="D18" s="4">
        <v>-55300</v>
      </c>
      <c r="E18" s="4">
        <v>-1470450000</v>
      </c>
      <c r="F18" s="4">
        <f t="shared" si="0"/>
        <v>-147867645746</v>
      </c>
      <c r="G18" s="4">
        <v>0</v>
      </c>
      <c r="H18" s="4">
        <v>0</v>
      </c>
      <c r="I18" s="4">
        <v>0</v>
      </c>
      <c r="J18" s="4">
        <v>-124200000</v>
      </c>
      <c r="K18" s="27">
        <f t="shared" si="1"/>
        <v>139425676000</v>
      </c>
      <c r="L18" s="4">
        <v>420</v>
      </c>
      <c r="M18" s="4">
        <v>1087</v>
      </c>
      <c r="N18" s="4">
        <v>38</v>
      </c>
      <c r="O18" s="4">
        <v>40</v>
      </c>
      <c r="P18" s="4">
        <v>572100</v>
      </c>
      <c r="Q18" s="4">
        <v>885600</v>
      </c>
      <c r="R18" s="5">
        <v>-5.6000000000000008E-3</v>
      </c>
      <c r="S18" s="4">
        <v>1514800</v>
      </c>
      <c r="T18" s="4">
        <f t="shared" si="2"/>
        <v>1821710</v>
      </c>
      <c r="U18" s="4">
        <f t="shared" si="3"/>
        <v>1629000</v>
      </c>
      <c r="V18" s="5">
        <v>2.0499999999999997E-2</v>
      </c>
    </row>
    <row r="19" spans="1:22" x14ac:dyDescent="0.2">
      <c r="A19" s="16" t="s">
        <v>327</v>
      </c>
      <c r="B19" s="4">
        <v>5100</v>
      </c>
      <c r="C19" s="4">
        <v>53000</v>
      </c>
      <c r="D19" s="4">
        <v>-47900</v>
      </c>
      <c r="E19" s="4">
        <v>-1285530000</v>
      </c>
      <c r="F19" s="4">
        <f t="shared" si="0"/>
        <v>-146397195746</v>
      </c>
      <c r="G19" s="4">
        <v>0</v>
      </c>
      <c r="H19" s="4">
        <v>0</v>
      </c>
      <c r="I19" s="4">
        <v>0</v>
      </c>
      <c r="J19" s="4">
        <v>1990425000</v>
      </c>
      <c r="K19" s="27">
        <f t="shared" si="1"/>
        <v>139549876000</v>
      </c>
      <c r="L19" s="4">
        <v>581</v>
      </c>
      <c r="M19" s="4">
        <v>973</v>
      </c>
      <c r="N19" s="4">
        <v>36</v>
      </c>
      <c r="O19" s="4">
        <v>51</v>
      </c>
      <c r="P19" s="4">
        <v>652800</v>
      </c>
      <c r="Q19" s="4">
        <v>911100</v>
      </c>
      <c r="R19" s="5">
        <v>-1.8E-3</v>
      </c>
      <c r="S19" s="4">
        <v>1630200</v>
      </c>
      <c r="T19" s="4">
        <f t="shared" si="2"/>
        <v>1808920</v>
      </c>
      <c r="U19" s="4">
        <f t="shared" si="3"/>
        <v>1288500</v>
      </c>
      <c r="V19" s="5">
        <v>2.4E-2</v>
      </c>
    </row>
    <row r="20" spans="1:22" x14ac:dyDescent="0.2">
      <c r="A20" s="16" t="s">
        <v>326</v>
      </c>
      <c r="B20" s="4">
        <v>5400</v>
      </c>
      <c r="C20" s="4">
        <v>9800</v>
      </c>
      <c r="D20" s="4">
        <v>-4400</v>
      </c>
      <c r="E20" s="4">
        <v>-117140000</v>
      </c>
      <c r="F20" s="4">
        <f t="shared" si="0"/>
        <v>-145111665746</v>
      </c>
      <c r="G20" s="4">
        <v>0</v>
      </c>
      <c r="H20" s="4">
        <v>0</v>
      </c>
      <c r="I20" s="4">
        <v>0</v>
      </c>
      <c r="J20" s="4">
        <v>1990425000</v>
      </c>
      <c r="K20" s="27">
        <f t="shared" si="1"/>
        <v>137559451000</v>
      </c>
      <c r="L20" s="4">
        <v>607</v>
      </c>
      <c r="M20" s="4">
        <v>722</v>
      </c>
      <c r="N20" s="4">
        <v>72</v>
      </c>
      <c r="O20" s="4">
        <v>73</v>
      </c>
      <c r="P20" s="4">
        <v>858500</v>
      </c>
      <c r="Q20" s="4">
        <v>975800</v>
      </c>
      <c r="R20" s="5">
        <v>1.9E-3</v>
      </c>
      <c r="S20" s="4">
        <v>1897700</v>
      </c>
      <c r="T20" s="4">
        <f t="shared" si="2"/>
        <v>2033600</v>
      </c>
      <c r="U20" s="4">
        <f t="shared" si="3"/>
        <v>1288500</v>
      </c>
      <c r="V20" s="5">
        <v>2.0499999999999997E-2</v>
      </c>
    </row>
    <row r="21" spans="1:22" x14ac:dyDescent="0.2">
      <c r="A21" s="16" t="s">
        <v>325</v>
      </c>
      <c r="B21" s="4">
        <v>0</v>
      </c>
      <c r="C21" s="4">
        <v>87600</v>
      </c>
      <c r="D21" s="4">
        <v>-87600</v>
      </c>
      <c r="E21" s="4">
        <v>-2364200000</v>
      </c>
      <c r="F21" s="4">
        <f t="shared" si="0"/>
        <v>-144994525746</v>
      </c>
      <c r="G21" s="4">
        <v>0</v>
      </c>
      <c r="H21" s="4">
        <v>0</v>
      </c>
      <c r="I21" s="4">
        <v>0</v>
      </c>
      <c r="J21" s="4">
        <v>-1020475000</v>
      </c>
      <c r="K21" s="27">
        <f t="shared" si="1"/>
        <v>135569026000</v>
      </c>
      <c r="L21" s="4">
        <v>737</v>
      </c>
      <c r="M21" s="4">
        <v>845</v>
      </c>
      <c r="N21" s="4">
        <v>59</v>
      </c>
      <c r="O21" s="4">
        <v>63</v>
      </c>
      <c r="P21" s="4">
        <v>1092800</v>
      </c>
      <c r="Q21" s="4">
        <v>980500</v>
      </c>
      <c r="R21" s="5">
        <v>5.6999999999999993E-3</v>
      </c>
      <c r="S21" s="4">
        <v>2073300</v>
      </c>
      <c r="T21" s="4">
        <f t="shared" si="2"/>
        <v>2114070</v>
      </c>
      <c r="U21" s="4">
        <f t="shared" si="3"/>
        <v>1288500</v>
      </c>
      <c r="V21" s="5">
        <v>2.2099999999999998E-2</v>
      </c>
    </row>
    <row r="22" spans="1:22" x14ac:dyDescent="0.2">
      <c r="A22" s="16" t="s">
        <v>324</v>
      </c>
      <c r="B22" s="4">
        <v>31900</v>
      </c>
      <c r="C22" s="4">
        <v>9000</v>
      </c>
      <c r="D22" s="4">
        <v>22900</v>
      </c>
      <c r="E22" s="4">
        <v>608250000</v>
      </c>
      <c r="F22" s="4">
        <f t="shared" si="0"/>
        <v>-142630325746</v>
      </c>
      <c r="G22" s="4">
        <v>0</v>
      </c>
      <c r="H22" s="4">
        <v>0</v>
      </c>
      <c r="I22" s="4">
        <v>0</v>
      </c>
      <c r="J22" s="4">
        <v>116540000</v>
      </c>
      <c r="K22" s="27">
        <f t="shared" si="1"/>
        <v>136589501000</v>
      </c>
      <c r="L22" s="4">
        <v>621</v>
      </c>
      <c r="M22" s="4">
        <v>646</v>
      </c>
      <c r="N22" s="4">
        <v>61</v>
      </c>
      <c r="O22" s="4">
        <v>49</v>
      </c>
      <c r="P22" s="4">
        <v>939700</v>
      </c>
      <c r="Q22" s="4">
        <v>764400</v>
      </c>
      <c r="R22" s="5">
        <v>1.5300000000000001E-2</v>
      </c>
      <c r="S22" s="4">
        <v>1734500</v>
      </c>
      <c r="T22" s="4">
        <f t="shared" si="2"/>
        <v>2511820</v>
      </c>
      <c r="U22" s="4">
        <f t="shared" si="3"/>
        <v>1288500</v>
      </c>
      <c r="V22" s="5">
        <v>1.32E-2</v>
      </c>
    </row>
    <row r="23" spans="1:22" x14ac:dyDescent="0.2">
      <c r="A23" s="16" t="s">
        <v>323</v>
      </c>
      <c r="B23" s="4">
        <v>12100</v>
      </c>
      <c r="C23" s="4">
        <v>57100</v>
      </c>
      <c r="D23" s="4">
        <v>-45000</v>
      </c>
      <c r="E23" s="4">
        <v>-1185820000</v>
      </c>
      <c r="F23" s="4">
        <f t="shared" si="0"/>
        <v>-143238575746</v>
      </c>
      <c r="G23" s="4">
        <v>0</v>
      </c>
      <c r="H23" s="4">
        <v>0</v>
      </c>
      <c r="I23" s="4">
        <v>0</v>
      </c>
      <c r="J23" s="4">
        <v>849230000</v>
      </c>
      <c r="K23" s="27">
        <f t="shared" si="1"/>
        <v>136472961000</v>
      </c>
      <c r="L23" s="4">
        <v>548</v>
      </c>
      <c r="M23" s="4">
        <v>761</v>
      </c>
      <c r="N23" s="4">
        <v>34</v>
      </c>
      <c r="O23" s="4">
        <v>62</v>
      </c>
      <c r="P23" s="4">
        <v>570300</v>
      </c>
      <c r="Q23" s="4">
        <v>1046100</v>
      </c>
      <c r="R23" s="5">
        <v>0</v>
      </c>
      <c r="S23" s="4">
        <v>1629000</v>
      </c>
      <c r="T23" s="4">
        <f t="shared" si="2"/>
        <v>3020920</v>
      </c>
      <c r="U23" s="4">
        <f t="shared" si="3"/>
        <v>1288500</v>
      </c>
      <c r="V23" s="5">
        <v>2.07E-2</v>
      </c>
    </row>
    <row r="24" spans="1:22" x14ac:dyDescent="0.2">
      <c r="A24" s="16" t="s">
        <v>322</v>
      </c>
      <c r="B24" s="4">
        <v>500</v>
      </c>
      <c r="C24" s="4">
        <v>13465</v>
      </c>
      <c r="D24" s="4">
        <v>-12965</v>
      </c>
      <c r="E24" s="4">
        <v>-341320000</v>
      </c>
      <c r="F24" s="4">
        <f t="shared" si="0"/>
        <v>-142052755746</v>
      </c>
      <c r="G24" s="4">
        <v>0</v>
      </c>
      <c r="H24" s="4">
        <v>0</v>
      </c>
      <c r="I24" s="4">
        <v>0</v>
      </c>
      <c r="J24" s="4">
        <v>-199640000</v>
      </c>
      <c r="K24" s="27">
        <f t="shared" si="1"/>
        <v>135623731000</v>
      </c>
      <c r="L24" s="4">
        <v>535</v>
      </c>
      <c r="M24" s="4">
        <v>507</v>
      </c>
      <c r="N24" s="4">
        <v>34</v>
      </c>
      <c r="O24" s="4">
        <v>39</v>
      </c>
      <c r="P24" s="4">
        <v>588600</v>
      </c>
      <c r="Q24" s="4">
        <v>633500</v>
      </c>
      <c r="R24" s="5">
        <v>1.55E-2</v>
      </c>
      <c r="S24" s="4">
        <v>1288500</v>
      </c>
      <c r="T24" s="4">
        <f t="shared" si="2"/>
        <v>3089470</v>
      </c>
      <c r="U24" s="4">
        <f t="shared" si="3"/>
        <v>1363600</v>
      </c>
      <c r="V24" s="5">
        <v>1.5100000000000001E-2</v>
      </c>
    </row>
    <row r="25" spans="1:22" x14ac:dyDescent="0.2">
      <c r="A25" s="16" t="s">
        <v>321</v>
      </c>
      <c r="B25" s="4">
        <v>8000</v>
      </c>
      <c r="C25" s="4">
        <v>21400</v>
      </c>
      <c r="D25" s="4">
        <v>-13400</v>
      </c>
      <c r="E25" s="4">
        <v>-347790000</v>
      </c>
      <c r="F25" s="4">
        <f t="shared" si="0"/>
        <v>-141711435746</v>
      </c>
      <c r="G25" s="4">
        <v>0</v>
      </c>
      <c r="H25" s="4">
        <v>0</v>
      </c>
      <c r="I25" s="4">
        <v>0</v>
      </c>
      <c r="J25" s="4">
        <v>12571420000</v>
      </c>
      <c r="K25" s="27">
        <f t="shared" si="1"/>
        <v>135823371000</v>
      </c>
      <c r="L25" s="4">
        <v>431</v>
      </c>
      <c r="M25" s="4">
        <v>565</v>
      </c>
      <c r="N25" s="4">
        <v>42</v>
      </c>
      <c r="O25" s="4">
        <v>40</v>
      </c>
      <c r="P25" s="4">
        <v>633200</v>
      </c>
      <c r="Q25" s="4">
        <v>726200</v>
      </c>
      <c r="R25" s="5">
        <v>-3.8E-3</v>
      </c>
      <c r="S25" s="4">
        <v>1363600</v>
      </c>
      <c r="T25" s="4">
        <f t="shared" si="2"/>
        <v>3169360</v>
      </c>
      <c r="U25" s="4">
        <f t="shared" si="3"/>
        <v>1502300</v>
      </c>
      <c r="V25" s="5">
        <v>1.3500000000000002E-2</v>
      </c>
    </row>
    <row r="26" spans="1:22" x14ac:dyDescent="0.2">
      <c r="A26" s="16" t="s">
        <v>320</v>
      </c>
      <c r="B26" s="4">
        <v>53500</v>
      </c>
      <c r="C26" s="4">
        <v>68200</v>
      </c>
      <c r="D26" s="4">
        <v>-14700</v>
      </c>
      <c r="E26" s="4">
        <v>-393220000</v>
      </c>
      <c r="F26" s="4">
        <f t="shared" si="0"/>
        <v>-141363645746</v>
      </c>
      <c r="G26" s="4">
        <v>0</v>
      </c>
      <c r="H26" s="4">
        <v>0</v>
      </c>
      <c r="I26" s="4">
        <v>0</v>
      </c>
      <c r="J26" s="4">
        <v>24220970000</v>
      </c>
      <c r="K26" s="27">
        <f t="shared" si="1"/>
        <v>123251951000</v>
      </c>
      <c r="L26" s="4">
        <v>881</v>
      </c>
      <c r="M26" s="4">
        <v>598</v>
      </c>
      <c r="N26" s="4">
        <v>89</v>
      </c>
      <c r="O26" s="4">
        <v>41</v>
      </c>
      <c r="P26" s="4">
        <v>1187000</v>
      </c>
      <c r="Q26" s="4">
        <v>649700</v>
      </c>
      <c r="R26" s="5">
        <v>7.8000000000000005E-3</v>
      </c>
      <c r="S26" s="4">
        <v>1932400</v>
      </c>
      <c r="T26" s="4">
        <f t="shared" si="2"/>
        <v>3309710</v>
      </c>
      <c r="U26" s="4">
        <f t="shared" si="3"/>
        <v>1502300</v>
      </c>
      <c r="V26" s="5">
        <v>2.86E-2</v>
      </c>
    </row>
    <row r="27" spans="1:22" x14ac:dyDescent="0.2">
      <c r="A27" s="16" t="s">
        <v>319</v>
      </c>
      <c r="B27" s="4">
        <v>216600</v>
      </c>
      <c r="C27" s="4">
        <v>219155</v>
      </c>
      <c r="D27" s="4">
        <v>-2555</v>
      </c>
      <c r="E27" s="4">
        <v>-85790000</v>
      </c>
      <c r="F27" s="4">
        <f t="shared" si="0"/>
        <v>-140970425746</v>
      </c>
      <c r="G27" s="4">
        <v>0</v>
      </c>
      <c r="H27" s="4">
        <v>0</v>
      </c>
      <c r="I27" s="4">
        <v>0</v>
      </c>
      <c r="J27" s="4">
        <v>-1202830000</v>
      </c>
      <c r="K27" s="27">
        <f t="shared" si="1"/>
        <v>99030981000</v>
      </c>
      <c r="L27" s="4">
        <v>953</v>
      </c>
      <c r="M27" s="4">
        <v>758</v>
      </c>
      <c r="N27" s="4">
        <v>110</v>
      </c>
      <c r="O27" s="4">
        <v>46</v>
      </c>
      <c r="P27" s="4">
        <v>1511700</v>
      </c>
      <c r="Q27" s="4">
        <v>791800</v>
      </c>
      <c r="R27" s="5">
        <v>0.03</v>
      </c>
      <c r="S27" s="4">
        <v>2377700</v>
      </c>
      <c r="T27" s="4">
        <f t="shared" si="2"/>
        <v>3309640</v>
      </c>
      <c r="U27" s="4">
        <f t="shared" si="3"/>
        <v>1502300</v>
      </c>
      <c r="V27" s="5">
        <v>2.5099999999999997E-2</v>
      </c>
    </row>
    <row r="28" spans="1:22" x14ac:dyDescent="0.2">
      <c r="A28" s="16" t="s">
        <v>318</v>
      </c>
      <c r="B28" s="4">
        <v>306800</v>
      </c>
      <c r="C28" s="4">
        <v>381500</v>
      </c>
      <c r="D28" s="4">
        <v>-74700</v>
      </c>
      <c r="E28" s="4">
        <v>-1865390000</v>
      </c>
      <c r="F28" s="4">
        <f t="shared" si="0"/>
        <v>-140884635746</v>
      </c>
      <c r="G28" s="4">
        <v>0</v>
      </c>
      <c r="H28" s="4">
        <v>0</v>
      </c>
      <c r="I28" s="4">
        <v>0</v>
      </c>
      <c r="J28" s="4">
        <v>-1202830000</v>
      </c>
      <c r="K28" s="27">
        <f t="shared" si="1"/>
        <v>100233811000</v>
      </c>
      <c r="L28" s="4">
        <v>1055</v>
      </c>
      <c r="M28" s="4">
        <v>1165</v>
      </c>
      <c r="N28" s="4">
        <v>51</v>
      </c>
      <c r="O28" s="4">
        <v>63</v>
      </c>
      <c r="P28" s="4">
        <v>1093300</v>
      </c>
      <c r="Q28" s="4">
        <v>1194700</v>
      </c>
      <c r="R28" s="5">
        <v>-1.3999999999999999E-2</v>
      </c>
      <c r="S28" s="4">
        <v>2290200</v>
      </c>
      <c r="T28" s="4">
        <f t="shared" si="2"/>
        <v>3393000</v>
      </c>
      <c r="U28" s="4">
        <f t="shared" si="3"/>
        <v>1502300</v>
      </c>
      <c r="V28" s="5">
        <v>3.3099999999999997E-2</v>
      </c>
    </row>
    <row r="29" spans="1:22" x14ac:dyDescent="0.2">
      <c r="A29" s="16" t="s">
        <v>317</v>
      </c>
      <c r="B29" s="4">
        <v>7600</v>
      </c>
      <c r="C29" s="4">
        <v>38200</v>
      </c>
      <c r="D29" s="4">
        <v>-30600</v>
      </c>
      <c r="E29" s="4">
        <v>-773860000</v>
      </c>
      <c r="F29" s="4">
        <f t="shared" si="0"/>
        <v>-139019245746</v>
      </c>
      <c r="G29" s="4">
        <v>0</v>
      </c>
      <c r="H29" s="4">
        <v>0</v>
      </c>
      <c r="I29" s="4">
        <v>0</v>
      </c>
      <c r="J29" s="4">
        <v>191600000</v>
      </c>
      <c r="K29" s="27">
        <f t="shared" si="1"/>
        <v>101436641000</v>
      </c>
      <c r="L29" s="4">
        <v>658</v>
      </c>
      <c r="M29" s="4">
        <v>620</v>
      </c>
      <c r="N29" s="4">
        <v>41</v>
      </c>
      <c r="O29" s="4">
        <v>46</v>
      </c>
      <c r="P29" s="4">
        <v>679000</v>
      </c>
      <c r="Q29" s="4">
        <v>748500</v>
      </c>
      <c r="R29" s="5">
        <v>2.0199999999999999E-2</v>
      </c>
      <c r="S29" s="4">
        <v>1502300</v>
      </c>
      <c r="T29" s="4">
        <f t="shared" si="2"/>
        <v>3867180</v>
      </c>
      <c r="U29" s="4">
        <f t="shared" si="3"/>
        <v>1974000</v>
      </c>
      <c r="V29" s="5">
        <v>1.5800000000000002E-2</v>
      </c>
    </row>
    <row r="30" spans="1:22" x14ac:dyDescent="0.2">
      <c r="A30" s="16" t="s">
        <v>316</v>
      </c>
      <c r="B30" s="4">
        <v>212900</v>
      </c>
      <c r="C30" s="4">
        <v>294453</v>
      </c>
      <c r="D30" s="4">
        <v>-81553</v>
      </c>
      <c r="E30" s="4">
        <v>-2160570000</v>
      </c>
      <c r="F30" s="4">
        <f t="shared" si="0"/>
        <v>-138245385746</v>
      </c>
      <c r="G30" s="4">
        <v>0</v>
      </c>
      <c r="H30" s="4">
        <v>0</v>
      </c>
      <c r="I30" s="4">
        <v>0</v>
      </c>
      <c r="J30" s="4">
        <v>1472470000</v>
      </c>
      <c r="K30" s="27">
        <f t="shared" si="1"/>
        <v>101245041000</v>
      </c>
      <c r="L30" s="4">
        <v>1167</v>
      </c>
      <c r="M30" s="4">
        <v>2152</v>
      </c>
      <c r="N30" s="4">
        <v>78</v>
      </c>
      <c r="O30" s="4">
        <v>182</v>
      </c>
      <c r="P30" s="4">
        <v>1314900</v>
      </c>
      <c r="Q30" s="4">
        <v>2844400</v>
      </c>
      <c r="R30" s="5">
        <v>-4.4199999999999996E-2</v>
      </c>
      <c r="S30" s="4">
        <v>4144500</v>
      </c>
      <c r="T30" s="4">
        <f t="shared" si="2"/>
        <v>3874650</v>
      </c>
      <c r="U30" s="4">
        <f t="shared" si="3"/>
        <v>1974000</v>
      </c>
      <c r="V30" s="5">
        <v>5.04E-2</v>
      </c>
    </row>
    <row r="31" spans="1:22" x14ac:dyDescent="0.2">
      <c r="A31" s="16" t="s">
        <v>315</v>
      </c>
      <c r="B31" s="4">
        <v>3500</v>
      </c>
      <c r="C31" s="4">
        <v>72200</v>
      </c>
      <c r="D31" s="4">
        <v>-68700</v>
      </c>
      <c r="E31" s="4">
        <v>-1819030000</v>
      </c>
      <c r="F31" s="4">
        <f t="shared" si="0"/>
        <v>-136084815746</v>
      </c>
      <c r="G31" s="4">
        <v>0</v>
      </c>
      <c r="H31" s="4">
        <v>0</v>
      </c>
      <c r="I31" s="4">
        <v>0</v>
      </c>
      <c r="J31" s="4">
        <v>2035885000</v>
      </c>
      <c r="K31" s="27">
        <f t="shared" si="1"/>
        <v>99772571000</v>
      </c>
      <c r="L31" s="4">
        <v>428</v>
      </c>
      <c r="M31" s="4">
        <v>1442</v>
      </c>
      <c r="N31" s="4">
        <v>37</v>
      </c>
      <c r="O31" s="4">
        <v>144</v>
      </c>
      <c r="P31" s="4">
        <v>520900</v>
      </c>
      <c r="Q31" s="4">
        <v>2269200</v>
      </c>
      <c r="R31" s="5">
        <v>-2.5000000000000001E-2</v>
      </c>
      <c r="S31" s="4">
        <v>2878000</v>
      </c>
      <c r="T31" s="4">
        <f t="shared" si="2"/>
        <v>4095840</v>
      </c>
      <c r="U31" s="4">
        <f t="shared" si="3"/>
        <v>1974000</v>
      </c>
      <c r="V31" s="5">
        <v>3.5400000000000001E-2</v>
      </c>
    </row>
    <row r="32" spans="1:22" x14ac:dyDescent="0.2">
      <c r="A32" s="16" t="s">
        <v>314</v>
      </c>
      <c r="B32" s="4">
        <v>391600</v>
      </c>
      <c r="C32" s="4">
        <v>194000</v>
      </c>
      <c r="D32" s="4">
        <v>197600</v>
      </c>
      <c r="E32" s="4">
        <v>5092550000</v>
      </c>
      <c r="F32" s="4">
        <f t="shared" si="0"/>
        <v>-134265785746</v>
      </c>
      <c r="G32" s="4">
        <v>0</v>
      </c>
      <c r="H32" s="4">
        <v>0</v>
      </c>
      <c r="I32" s="4">
        <v>0</v>
      </c>
      <c r="J32" s="4">
        <v>2035885000</v>
      </c>
      <c r="K32" s="27">
        <f t="shared" si="1"/>
        <v>97736686000</v>
      </c>
      <c r="L32" s="4">
        <v>1639</v>
      </c>
      <c r="M32" s="4">
        <v>2482</v>
      </c>
      <c r="N32" s="4">
        <v>129</v>
      </c>
      <c r="O32" s="4">
        <v>212</v>
      </c>
      <c r="P32" s="4">
        <v>2237700</v>
      </c>
      <c r="Q32" s="4">
        <v>3253400</v>
      </c>
      <c r="R32" s="5">
        <v>1.9199999999999998E-2</v>
      </c>
      <c r="S32" s="4">
        <v>5712000</v>
      </c>
      <c r="T32" s="4">
        <f t="shared" si="2"/>
        <v>4623050</v>
      </c>
      <c r="U32" s="4">
        <f t="shared" si="3"/>
        <v>1974000</v>
      </c>
      <c r="V32" s="5">
        <v>3.7400000000000003E-2</v>
      </c>
    </row>
    <row r="33" spans="1:22" x14ac:dyDescent="0.2">
      <c r="A33" s="16" t="s">
        <v>313</v>
      </c>
      <c r="B33" s="4">
        <v>201500</v>
      </c>
      <c r="C33" s="4">
        <v>54665</v>
      </c>
      <c r="D33" s="4">
        <v>146835</v>
      </c>
      <c r="E33" s="4">
        <v>3953480000</v>
      </c>
      <c r="F33" s="4">
        <f t="shared" si="0"/>
        <v>-139358335746</v>
      </c>
      <c r="G33" s="4">
        <v>0</v>
      </c>
      <c r="H33" s="4">
        <v>0</v>
      </c>
      <c r="I33" s="4">
        <v>0</v>
      </c>
      <c r="J33" s="4">
        <v>32314750000</v>
      </c>
      <c r="K33" s="27">
        <f t="shared" si="1"/>
        <v>95700801000</v>
      </c>
      <c r="L33" s="4">
        <v>1602</v>
      </c>
      <c r="M33" s="4">
        <v>2289</v>
      </c>
      <c r="N33" s="4">
        <v>154</v>
      </c>
      <c r="O33" s="4">
        <v>243</v>
      </c>
      <c r="P33" s="4">
        <v>2311000</v>
      </c>
      <c r="Q33" s="4">
        <v>4390900</v>
      </c>
      <c r="R33" s="5">
        <v>-7.2700000000000001E-2</v>
      </c>
      <c r="S33" s="4">
        <v>6720000</v>
      </c>
      <c r="T33" s="4">
        <f t="shared" si="2"/>
        <v>4347260</v>
      </c>
      <c r="U33" s="4">
        <f t="shared" si="3"/>
        <v>1974000</v>
      </c>
      <c r="V33" s="5">
        <v>8.7499999999999994E-2</v>
      </c>
    </row>
    <row r="34" spans="1:22" x14ac:dyDescent="0.2">
      <c r="A34" s="16" t="s">
        <v>270</v>
      </c>
      <c r="B34" s="4">
        <v>112500</v>
      </c>
      <c r="C34" s="4">
        <v>6800</v>
      </c>
      <c r="D34" s="4">
        <v>105700</v>
      </c>
      <c r="E34" s="4">
        <v>2958840000</v>
      </c>
      <c r="F34" s="4">
        <f t="shared" si="0"/>
        <v>-143311815746</v>
      </c>
      <c r="G34" s="4">
        <v>0</v>
      </c>
      <c r="H34" s="4">
        <v>0</v>
      </c>
      <c r="I34" s="4">
        <v>0</v>
      </c>
      <c r="J34" s="4">
        <v>11332180000</v>
      </c>
      <c r="K34" s="27">
        <f t="shared" si="1"/>
        <v>63386051000</v>
      </c>
      <c r="L34" s="4">
        <v>411</v>
      </c>
      <c r="M34" s="4">
        <v>729</v>
      </c>
      <c r="N34" s="4">
        <v>54</v>
      </c>
      <c r="O34" s="4">
        <v>72</v>
      </c>
      <c r="P34" s="4">
        <v>718900</v>
      </c>
      <c r="Q34" s="4">
        <v>1228200</v>
      </c>
      <c r="R34" s="5">
        <v>3.5999999999999999E-3</v>
      </c>
      <c r="S34" s="4">
        <v>1974000</v>
      </c>
      <c r="T34" s="4">
        <f t="shared" si="2"/>
        <v>4690170</v>
      </c>
      <c r="U34" s="4">
        <f t="shared" si="3"/>
        <v>2162500</v>
      </c>
      <c r="V34" s="5">
        <v>7.1999999999999998E-3</v>
      </c>
    </row>
    <row r="35" spans="1:22" x14ac:dyDescent="0.2">
      <c r="A35" s="16" t="s">
        <v>269</v>
      </c>
      <c r="B35" s="4">
        <v>47400</v>
      </c>
      <c r="C35" s="4">
        <v>64800</v>
      </c>
      <c r="D35" s="4">
        <v>-17400</v>
      </c>
      <c r="E35" s="4">
        <v>-486020000</v>
      </c>
      <c r="F35" s="4">
        <f t="shared" si="0"/>
        <v>-146270655746</v>
      </c>
      <c r="G35" s="4">
        <v>0</v>
      </c>
      <c r="H35" s="4">
        <v>0</v>
      </c>
      <c r="I35" s="4">
        <v>0</v>
      </c>
      <c r="J35" s="4">
        <v>-178910000</v>
      </c>
      <c r="K35" s="27">
        <f t="shared" si="1"/>
        <v>52053871000</v>
      </c>
      <c r="L35" s="4">
        <v>655</v>
      </c>
      <c r="M35" s="4">
        <v>869</v>
      </c>
      <c r="N35" s="4">
        <v>60</v>
      </c>
      <c r="O35" s="4">
        <v>75</v>
      </c>
      <c r="P35" s="4">
        <v>868200</v>
      </c>
      <c r="Q35" s="4">
        <v>1197900</v>
      </c>
      <c r="R35" s="5">
        <v>-3.4999999999999996E-3</v>
      </c>
      <c r="S35" s="4">
        <v>2162500</v>
      </c>
      <c r="T35" s="4">
        <f t="shared" si="2"/>
        <v>4820090</v>
      </c>
      <c r="U35" s="4">
        <f t="shared" si="3"/>
        <v>2377000</v>
      </c>
      <c r="V35" s="5">
        <v>1.0800000000000001E-2</v>
      </c>
    </row>
    <row r="36" spans="1:22" x14ac:dyDescent="0.2">
      <c r="A36" s="16" t="s">
        <v>268</v>
      </c>
      <c r="B36" s="4">
        <v>1200</v>
      </c>
      <c r="C36" s="4">
        <v>42400</v>
      </c>
      <c r="D36" s="4">
        <v>-41200</v>
      </c>
      <c r="E36" s="4">
        <v>-1161500000</v>
      </c>
      <c r="F36" s="4">
        <f t="shared" si="0"/>
        <v>-145784635746</v>
      </c>
      <c r="G36" s="4">
        <v>0</v>
      </c>
      <c r="H36" s="4">
        <v>0</v>
      </c>
      <c r="I36" s="4">
        <v>0</v>
      </c>
      <c r="J36" s="4">
        <v>28115405000</v>
      </c>
      <c r="K36" s="27">
        <f t="shared" si="1"/>
        <v>52232781000</v>
      </c>
      <c r="L36" s="4">
        <v>797</v>
      </c>
      <c r="M36" s="4">
        <v>1012</v>
      </c>
      <c r="N36" s="4">
        <v>126</v>
      </c>
      <c r="O36" s="4">
        <v>121</v>
      </c>
      <c r="P36" s="4">
        <v>1583200</v>
      </c>
      <c r="Q36" s="4">
        <v>1747900</v>
      </c>
      <c r="R36" s="5">
        <v>-3.4999999999999996E-3</v>
      </c>
      <c r="S36" s="4">
        <v>3335900</v>
      </c>
      <c r="T36" s="4">
        <f t="shared" si="2"/>
        <v>5083090</v>
      </c>
      <c r="U36" s="4">
        <f t="shared" si="3"/>
        <v>2377000</v>
      </c>
      <c r="V36" s="5">
        <v>1.0700000000000001E-2</v>
      </c>
    </row>
    <row r="37" spans="1:22" x14ac:dyDescent="0.2">
      <c r="A37" s="16" t="s">
        <v>254</v>
      </c>
      <c r="B37" s="4">
        <v>12400</v>
      </c>
      <c r="C37" s="4">
        <v>13200</v>
      </c>
      <c r="D37" s="4">
        <v>-800</v>
      </c>
      <c r="E37" s="4">
        <v>-23320000</v>
      </c>
      <c r="F37" s="4">
        <f t="shared" si="0"/>
        <v>-144623135746</v>
      </c>
      <c r="G37" s="4">
        <v>0</v>
      </c>
      <c r="H37" s="4">
        <v>0</v>
      </c>
      <c r="I37" s="4">
        <v>0</v>
      </c>
      <c r="J37" s="4">
        <v>28115405000</v>
      </c>
      <c r="K37" s="27">
        <f t="shared" si="1"/>
        <v>24117376000</v>
      </c>
      <c r="L37" s="4">
        <v>633</v>
      </c>
      <c r="M37" s="4">
        <v>714</v>
      </c>
      <c r="N37" s="4">
        <v>99</v>
      </c>
      <c r="O37" s="4">
        <v>86</v>
      </c>
      <c r="P37" s="4">
        <v>1199100</v>
      </c>
      <c r="Q37" s="4">
        <v>1128500</v>
      </c>
      <c r="R37" s="5">
        <v>1.2699999999999999E-2</v>
      </c>
      <c r="S37" s="4">
        <v>2377000</v>
      </c>
      <c r="T37" s="4">
        <f t="shared" si="2"/>
        <v>5200410</v>
      </c>
      <c r="U37" s="4">
        <f t="shared" si="3"/>
        <v>3123800</v>
      </c>
      <c r="V37" s="5">
        <v>1.43E-2</v>
      </c>
    </row>
    <row r="38" spans="1:22" x14ac:dyDescent="0.2">
      <c r="A38" s="16" t="s">
        <v>253</v>
      </c>
      <c r="B38" s="4">
        <v>10300</v>
      </c>
      <c r="C38" s="4">
        <v>33400</v>
      </c>
      <c r="D38" s="4">
        <v>-23100</v>
      </c>
      <c r="E38" s="4">
        <v>-643970000</v>
      </c>
      <c r="F38" s="4">
        <f t="shared" si="0"/>
        <v>-144599815746</v>
      </c>
      <c r="G38" s="4">
        <v>0</v>
      </c>
      <c r="H38" s="4">
        <v>0</v>
      </c>
      <c r="I38" s="4">
        <v>0</v>
      </c>
      <c r="J38" s="4">
        <v>32343480000</v>
      </c>
      <c r="K38" s="27">
        <f t="shared" si="1"/>
        <v>-3998029000</v>
      </c>
      <c r="L38" s="4">
        <v>1084</v>
      </c>
      <c r="M38" s="4">
        <v>1265</v>
      </c>
      <c r="N38" s="4">
        <v>116</v>
      </c>
      <c r="O38" s="4">
        <v>99</v>
      </c>
      <c r="P38" s="4">
        <v>1472100</v>
      </c>
      <c r="Q38" s="4">
        <v>1651400</v>
      </c>
      <c r="R38" s="5">
        <v>1.9E-3</v>
      </c>
      <c r="S38" s="4">
        <v>3123800</v>
      </c>
      <c r="T38" s="4">
        <f t="shared" si="2"/>
        <v>5543150</v>
      </c>
      <c r="U38" s="4">
        <f t="shared" si="3"/>
        <v>3962100</v>
      </c>
      <c r="V38" s="5">
        <v>1.7899999999999999E-2</v>
      </c>
    </row>
    <row r="39" spans="1:22" x14ac:dyDescent="0.2">
      <c r="A39" s="16" t="s">
        <v>252</v>
      </c>
      <c r="B39" s="4">
        <v>11300</v>
      </c>
      <c r="C39" s="4">
        <v>784500</v>
      </c>
      <c r="D39" s="4">
        <v>-773200</v>
      </c>
      <c r="E39" s="4">
        <v>-21543620000</v>
      </c>
      <c r="F39" s="4">
        <f t="shared" si="0"/>
        <v>-143955845746</v>
      </c>
      <c r="G39" s="4">
        <v>0</v>
      </c>
      <c r="H39" s="4">
        <v>0</v>
      </c>
      <c r="I39" s="4">
        <v>0</v>
      </c>
      <c r="J39" s="4">
        <v>1620880000</v>
      </c>
      <c r="K39" s="27">
        <f t="shared" si="1"/>
        <v>-36341509000</v>
      </c>
      <c r="L39" s="4">
        <v>1488</v>
      </c>
      <c r="M39" s="4">
        <v>2446</v>
      </c>
      <c r="N39" s="4">
        <v>149</v>
      </c>
      <c r="O39" s="4">
        <v>242</v>
      </c>
      <c r="P39" s="4">
        <v>2177000</v>
      </c>
      <c r="Q39" s="4">
        <v>4017200</v>
      </c>
      <c r="R39" s="5">
        <v>-1.8000000000000002E-2</v>
      </c>
      <c r="S39" s="4">
        <v>6244100</v>
      </c>
      <c r="T39" s="4">
        <f t="shared" si="2"/>
        <v>5805250</v>
      </c>
      <c r="U39" s="4">
        <f t="shared" si="3"/>
        <v>3962100</v>
      </c>
      <c r="V39" s="5">
        <v>1.43E-2</v>
      </c>
    </row>
    <row r="40" spans="1:22" x14ac:dyDescent="0.2">
      <c r="A40" s="16" t="s">
        <v>251</v>
      </c>
      <c r="B40" s="4">
        <v>30100</v>
      </c>
      <c r="C40" s="4">
        <v>2400</v>
      </c>
      <c r="D40" s="4">
        <v>27700</v>
      </c>
      <c r="E40" s="4">
        <v>789080000</v>
      </c>
      <c r="F40" s="4">
        <f t="shared" si="0"/>
        <v>-122412225746</v>
      </c>
      <c r="G40" s="4">
        <v>0</v>
      </c>
      <c r="H40" s="4">
        <v>0</v>
      </c>
      <c r="I40" s="4">
        <v>0</v>
      </c>
      <c r="J40" s="4">
        <v>1620880000</v>
      </c>
      <c r="K40" s="27">
        <f t="shared" si="1"/>
        <v>-37962389000</v>
      </c>
      <c r="L40" s="4">
        <v>1278</v>
      </c>
      <c r="M40" s="4">
        <v>2373</v>
      </c>
      <c r="N40" s="4">
        <v>90</v>
      </c>
      <c r="O40" s="4">
        <v>150</v>
      </c>
      <c r="P40" s="4">
        <v>1431600</v>
      </c>
      <c r="Q40" s="4">
        <v>2456100</v>
      </c>
      <c r="R40" s="5">
        <v>-1.24E-2</v>
      </c>
      <c r="S40" s="4">
        <v>4219200</v>
      </c>
      <c r="T40" s="4">
        <f t="shared" si="2"/>
        <v>5889380</v>
      </c>
      <c r="U40" s="4">
        <f t="shared" si="3"/>
        <v>3461700</v>
      </c>
      <c r="V40" s="5">
        <v>1.9199999999999998E-2</v>
      </c>
    </row>
    <row r="41" spans="1:22" x14ac:dyDescent="0.2">
      <c r="A41" s="16" t="s">
        <v>250</v>
      </c>
      <c r="B41" s="4">
        <v>200</v>
      </c>
      <c r="C41" s="4">
        <v>37292</v>
      </c>
      <c r="D41" s="4">
        <v>-37092</v>
      </c>
      <c r="E41" s="4">
        <v>-1068500000</v>
      </c>
      <c r="F41" s="4">
        <f t="shared" si="0"/>
        <v>-123201305746</v>
      </c>
      <c r="G41" s="4">
        <v>0</v>
      </c>
      <c r="H41" s="4">
        <v>0</v>
      </c>
      <c r="I41" s="4">
        <v>0</v>
      </c>
      <c r="J41" s="4">
        <v>651240000</v>
      </c>
      <c r="K41" s="27">
        <f t="shared" si="1"/>
        <v>-39583269000</v>
      </c>
      <c r="L41" s="4">
        <v>1495</v>
      </c>
      <c r="M41" s="4">
        <v>2589</v>
      </c>
      <c r="N41" s="4">
        <v>107</v>
      </c>
      <c r="O41" s="4">
        <v>179</v>
      </c>
      <c r="P41" s="4">
        <v>1712200</v>
      </c>
      <c r="Q41" s="4">
        <v>3233500</v>
      </c>
      <c r="R41" s="5">
        <v>-1.5700000000000002E-2</v>
      </c>
      <c r="S41" s="4">
        <v>5089900</v>
      </c>
      <c r="T41" s="4">
        <f t="shared" si="2"/>
        <v>5971470</v>
      </c>
      <c r="U41" s="4">
        <f t="shared" si="3"/>
        <v>3461700</v>
      </c>
      <c r="V41" s="5">
        <v>2.06E-2</v>
      </c>
    </row>
    <row r="42" spans="1:22" x14ac:dyDescent="0.2">
      <c r="A42" s="16" t="s">
        <v>249</v>
      </c>
      <c r="B42" s="4">
        <v>1163100</v>
      </c>
      <c r="C42" s="4">
        <v>21446</v>
      </c>
      <c r="D42" s="4">
        <v>1141654</v>
      </c>
      <c r="E42" s="4">
        <v>32976830000</v>
      </c>
      <c r="F42" s="4">
        <f t="shared" si="0"/>
        <v>-122132805746</v>
      </c>
      <c r="G42" s="4">
        <v>0</v>
      </c>
      <c r="H42" s="4">
        <v>0</v>
      </c>
      <c r="I42" s="4">
        <v>0</v>
      </c>
      <c r="J42" s="4">
        <v>-18598360000</v>
      </c>
      <c r="K42" s="27">
        <f t="shared" si="1"/>
        <v>-40234509000</v>
      </c>
      <c r="L42" s="4">
        <v>3425</v>
      </c>
      <c r="M42" s="4">
        <v>2797</v>
      </c>
      <c r="N42" s="4">
        <v>426</v>
      </c>
      <c r="O42" s="4">
        <v>297</v>
      </c>
      <c r="P42" s="4">
        <v>6085000</v>
      </c>
      <c r="Q42" s="4">
        <v>4302000</v>
      </c>
      <c r="R42" s="5">
        <v>2.6600000000000002E-2</v>
      </c>
      <c r="S42" s="4">
        <v>10984100</v>
      </c>
      <c r="T42" s="4">
        <f t="shared" si="2"/>
        <v>5274440</v>
      </c>
      <c r="U42" s="4">
        <f t="shared" si="3"/>
        <v>3461700</v>
      </c>
      <c r="V42" s="5">
        <v>2.07E-2</v>
      </c>
    </row>
    <row r="43" spans="1:22" x14ac:dyDescent="0.2">
      <c r="A43" s="16" t="s">
        <v>248</v>
      </c>
      <c r="B43" s="4">
        <v>48400</v>
      </c>
      <c r="C43" s="4">
        <v>47000</v>
      </c>
      <c r="D43" s="4">
        <v>1400</v>
      </c>
      <c r="E43" s="4">
        <v>36870000</v>
      </c>
      <c r="F43" s="4">
        <f t="shared" si="0"/>
        <v>-155109635746</v>
      </c>
      <c r="G43" s="4">
        <v>0</v>
      </c>
      <c r="H43" s="4">
        <v>0</v>
      </c>
      <c r="I43" s="4">
        <v>0</v>
      </c>
      <c r="J43" s="4">
        <v>34180000</v>
      </c>
      <c r="K43" s="27">
        <f t="shared" si="1"/>
        <v>-21636149000</v>
      </c>
      <c r="L43" s="4">
        <v>1195</v>
      </c>
      <c r="M43" s="4">
        <v>2078</v>
      </c>
      <c r="N43" s="4">
        <v>92</v>
      </c>
      <c r="O43" s="4">
        <v>135</v>
      </c>
      <c r="P43" s="4">
        <v>1460100</v>
      </c>
      <c r="Q43" s="4">
        <v>2242000</v>
      </c>
      <c r="R43" s="5">
        <v>-6.9999999999999993E-3</v>
      </c>
      <c r="S43" s="4">
        <v>3962100</v>
      </c>
      <c r="T43" s="4">
        <f t="shared" si="2"/>
        <v>6265090</v>
      </c>
      <c r="U43" s="4">
        <f t="shared" si="3"/>
        <v>3461700</v>
      </c>
      <c r="V43" s="5">
        <v>1.7600000000000001E-2</v>
      </c>
    </row>
    <row r="44" spans="1:22" x14ac:dyDescent="0.2">
      <c r="A44" s="16" t="s">
        <v>247</v>
      </c>
      <c r="B44" s="4">
        <v>106600</v>
      </c>
      <c r="C44" s="4">
        <v>53800</v>
      </c>
      <c r="D44" s="4">
        <v>52800</v>
      </c>
      <c r="E44" s="4">
        <v>1506430000</v>
      </c>
      <c r="F44" s="4">
        <f t="shared" si="0"/>
        <v>-155146505746</v>
      </c>
      <c r="G44" s="4">
        <v>0</v>
      </c>
      <c r="H44" s="4">
        <v>0</v>
      </c>
      <c r="I44" s="4">
        <v>0</v>
      </c>
      <c r="J44" s="4">
        <v>462800000</v>
      </c>
      <c r="K44" s="27">
        <f t="shared" si="1"/>
        <v>-21670329000</v>
      </c>
      <c r="L44" s="4">
        <v>1765</v>
      </c>
      <c r="M44" s="4">
        <v>2109</v>
      </c>
      <c r="N44" s="4">
        <v>135</v>
      </c>
      <c r="O44" s="4">
        <v>191</v>
      </c>
      <c r="P44" s="4">
        <v>2119700</v>
      </c>
      <c r="Q44" s="4">
        <v>2888000</v>
      </c>
      <c r="R44" s="5">
        <v>0</v>
      </c>
      <c r="S44" s="4">
        <v>5403100</v>
      </c>
      <c r="T44" s="4">
        <f t="shared" si="2"/>
        <v>6712490</v>
      </c>
      <c r="U44" s="4">
        <f t="shared" si="3"/>
        <v>3461700</v>
      </c>
      <c r="V44" s="5">
        <v>1.5600000000000001E-2</v>
      </c>
    </row>
    <row r="45" spans="1:22" x14ac:dyDescent="0.2">
      <c r="A45" s="16" t="s">
        <v>246</v>
      </c>
      <c r="B45" s="4">
        <v>6800</v>
      </c>
      <c r="C45" s="4">
        <v>77700</v>
      </c>
      <c r="D45" s="4">
        <v>-70900</v>
      </c>
      <c r="E45" s="4">
        <v>-2029850000</v>
      </c>
      <c r="F45" s="4">
        <f t="shared" si="0"/>
        <v>-156652935746</v>
      </c>
      <c r="G45" s="4">
        <v>0</v>
      </c>
      <c r="H45" s="4">
        <v>0</v>
      </c>
      <c r="I45" s="4">
        <v>0</v>
      </c>
      <c r="J45" s="4">
        <v>462800000</v>
      </c>
      <c r="K45" s="27">
        <f t="shared" si="1"/>
        <v>-22133129000</v>
      </c>
      <c r="L45" s="4">
        <v>867</v>
      </c>
      <c r="M45" s="4">
        <v>1497</v>
      </c>
      <c r="N45" s="4">
        <v>75</v>
      </c>
      <c r="O45" s="4">
        <v>136</v>
      </c>
      <c r="P45" s="4">
        <v>1146000</v>
      </c>
      <c r="Q45" s="4">
        <v>2096800</v>
      </c>
      <c r="R45" s="5">
        <v>-3.4999999999999996E-3</v>
      </c>
      <c r="S45" s="4">
        <v>3461700</v>
      </c>
      <c r="T45" s="4">
        <f t="shared" si="2"/>
        <v>7753930</v>
      </c>
      <c r="U45" s="4">
        <f t="shared" si="3"/>
        <v>3550200</v>
      </c>
      <c r="V45" s="5">
        <v>1.3899999999999999E-2</v>
      </c>
    </row>
    <row r="46" spans="1:22" x14ac:dyDescent="0.2">
      <c r="A46" s="16" t="s">
        <v>245</v>
      </c>
      <c r="B46" s="4">
        <v>41900</v>
      </c>
      <c r="C46" s="4">
        <v>45650</v>
      </c>
      <c r="D46" s="4">
        <v>-3750</v>
      </c>
      <c r="E46" s="4">
        <v>-122050000</v>
      </c>
      <c r="F46" s="4">
        <f t="shared" si="0"/>
        <v>-154623085746</v>
      </c>
      <c r="G46" s="4">
        <v>0</v>
      </c>
      <c r="H46" s="4">
        <v>0</v>
      </c>
      <c r="I46" s="4">
        <v>0</v>
      </c>
      <c r="J46" s="4">
        <v>-508400000</v>
      </c>
      <c r="K46" s="27">
        <f t="shared" si="1"/>
        <v>-22595929000</v>
      </c>
      <c r="L46" s="4">
        <v>1616</v>
      </c>
      <c r="M46" s="4">
        <v>2289</v>
      </c>
      <c r="N46" s="4">
        <v>167</v>
      </c>
      <c r="O46" s="4">
        <v>226</v>
      </c>
      <c r="P46" s="4">
        <v>2516400</v>
      </c>
      <c r="Q46" s="4">
        <v>3251200</v>
      </c>
      <c r="R46" s="5">
        <v>8.8999999999999999E-3</v>
      </c>
      <c r="S46" s="4">
        <v>5965900</v>
      </c>
      <c r="T46" s="4">
        <f t="shared" si="2"/>
        <v>8527340</v>
      </c>
      <c r="U46" s="4">
        <f t="shared" si="3"/>
        <v>3550200</v>
      </c>
      <c r="V46" s="5">
        <v>2.2599999999999999E-2</v>
      </c>
    </row>
    <row r="47" spans="1:22" x14ac:dyDescent="0.2">
      <c r="A47" s="16" t="s">
        <v>244</v>
      </c>
      <c r="B47" s="4">
        <v>46200</v>
      </c>
      <c r="C47" s="4">
        <v>3650</v>
      </c>
      <c r="D47" s="4">
        <v>42550</v>
      </c>
      <c r="E47" s="4">
        <v>1195510000</v>
      </c>
      <c r="F47" s="4">
        <f t="shared" ref="F47:F73" si="4">E47+F48</f>
        <v>-154501035746</v>
      </c>
      <c r="G47" s="4">
        <v>0</v>
      </c>
      <c r="H47" s="4">
        <v>0</v>
      </c>
      <c r="I47" s="4">
        <v>0</v>
      </c>
      <c r="J47" s="4">
        <v>22570000</v>
      </c>
      <c r="K47" s="27">
        <f t="shared" ref="K47:K73" si="5">K48+J47</f>
        <v>-22087529000</v>
      </c>
      <c r="L47" s="4">
        <v>1157</v>
      </c>
      <c r="M47" s="4">
        <v>1157</v>
      </c>
      <c r="N47" s="4">
        <v>124</v>
      </c>
      <c r="O47" s="4">
        <v>115</v>
      </c>
      <c r="P47" s="4">
        <v>1611300</v>
      </c>
      <c r="Q47" s="4">
        <v>1691000</v>
      </c>
      <c r="R47" s="5">
        <v>7.1999999999999998E-3</v>
      </c>
      <c r="S47" s="4">
        <v>3550200</v>
      </c>
      <c r="T47" s="4">
        <f t="shared" si="2"/>
        <v>9092130</v>
      </c>
      <c r="U47" s="4">
        <f t="shared" ref="U47:U73" si="6">MIN(S48:S52)</f>
        <v>4013800</v>
      </c>
      <c r="V47" s="5">
        <v>1.4199999999999999E-2</v>
      </c>
    </row>
    <row r="48" spans="1:22" x14ac:dyDescent="0.2">
      <c r="A48" s="16" t="s">
        <v>243</v>
      </c>
      <c r="B48" s="4">
        <v>264400</v>
      </c>
      <c r="C48" s="4">
        <v>71700</v>
      </c>
      <c r="D48" s="4">
        <v>192700</v>
      </c>
      <c r="E48" s="4">
        <v>5502570000</v>
      </c>
      <c r="F48" s="4">
        <f t="shared" si="4"/>
        <v>-155696545746</v>
      </c>
      <c r="G48" s="4">
        <v>0</v>
      </c>
      <c r="H48" s="4">
        <v>0</v>
      </c>
      <c r="I48" s="4">
        <v>0</v>
      </c>
      <c r="J48" s="4">
        <v>223980000</v>
      </c>
      <c r="K48" s="27">
        <f t="shared" si="5"/>
        <v>-22110099000</v>
      </c>
      <c r="L48" s="4">
        <v>1309</v>
      </c>
      <c r="M48" s="4">
        <v>3570</v>
      </c>
      <c r="N48" s="4">
        <v>98</v>
      </c>
      <c r="O48" s="4">
        <v>288</v>
      </c>
      <c r="P48" s="4">
        <v>1697900</v>
      </c>
      <c r="Q48" s="4">
        <v>4622000</v>
      </c>
      <c r="R48" s="5">
        <v>-1.4199999999999999E-2</v>
      </c>
      <c r="S48" s="4">
        <v>6551200</v>
      </c>
      <c r="T48" s="4">
        <f t="shared" si="2"/>
        <v>8983320</v>
      </c>
      <c r="U48" s="4">
        <f t="shared" si="6"/>
        <v>4013800</v>
      </c>
      <c r="V48" s="5">
        <v>3.1300000000000001E-2</v>
      </c>
    </row>
    <row r="49" spans="1:22" x14ac:dyDescent="0.2">
      <c r="A49" s="16" t="s">
        <v>236</v>
      </c>
      <c r="B49" s="4">
        <v>278700</v>
      </c>
      <c r="C49" s="4">
        <v>376900</v>
      </c>
      <c r="D49" s="4">
        <v>-98200</v>
      </c>
      <c r="E49" s="4">
        <v>-2763600000</v>
      </c>
      <c r="F49" s="4">
        <f t="shared" si="4"/>
        <v>-161199115746</v>
      </c>
      <c r="G49" s="4">
        <v>0</v>
      </c>
      <c r="H49" s="4">
        <v>0</v>
      </c>
      <c r="I49" s="4">
        <v>0</v>
      </c>
      <c r="J49" s="4">
        <v>223980000</v>
      </c>
      <c r="K49" s="27">
        <f t="shared" si="5"/>
        <v>-22334079000</v>
      </c>
      <c r="L49" s="4">
        <v>2127</v>
      </c>
      <c r="M49" s="4">
        <v>3209</v>
      </c>
      <c r="N49" s="4">
        <v>258</v>
      </c>
      <c r="O49" s="4">
        <v>322</v>
      </c>
      <c r="P49" s="4">
        <v>3727300</v>
      </c>
      <c r="Q49" s="4">
        <v>4907600</v>
      </c>
      <c r="R49" s="5">
        <v>-1.7000000000000001E-3</v>
      </c>
      <c r="S49" s="4">
        <v>8865100</v>
      </c>
      <c r="T49" s="4">
        <f t="shared" si="2"/>
        <v>9150850</v>
      </c>
      <c r="U49" s="4">
        <f t="shared" si="6"/>
        <v>4013800</v>
      </c>
      <c r="V49" s="5">
        <v>2.75E-2</v>
      </c>
    </row>
    <row r="50" spans="1:22" x14ac:dyDescent="0.2">
      <c r="A50" s="16" t="s">
        <v>235</v>
      </c>
      <c r="B50" s="4">
        <v>18500</v>
      </c>
      <c r="C50" s="4">
        <v>49400</v>
      </c>
      <c r="D50" s="4">
        <v>-30900</v>
      </c>
      <c r="E50" s="4">
        <v>-878600000</v>
      </c>
      <c r="F50" s="4">
        <f t="shared" si="4"/>
        <v>-158435515746</v>
      </c>
      <c r="G50" s="4">
        <v>0</v>
      </c>
      <c r="H50" s="4">
        <v>0</v>
      </c>
      <c r="I50" s="4">
        <v>0</v>
      </c>
      <c r="J50" s="4">
        <v>284840000</v>
      </c>
      <c r="K50" s="27">
        <f t="shared" si="5"/>
        <v>-22558059000</v>
      </c>
      <c r="L50" s="4">
        <v>1636</v>
      </c>
      <c r="M50" s="4">
        <v>1672</v>
      </c>
      <c r="N50" s="4">
        <v>147</v>
      </c>
      <c r="O50" s="4">
        <v>159</v>
      </c>
      <c r="P50" s="4">
        <v>2372500</v>
      </c>
      <c r="Q50" s="4">
        <v>2404900</v>
      </c>
      <c r="R50" s="5">
        <v>1.8E-3</v>
      </c>
      <c r="S50" s="4">
        <v>5060500</v>
      </c>
      <c r="T50" s="4">
        <f t="shared" si="2"/>
        <v>9184550</v>
      </c>
      <c r="U50" s="4">
        <f t="shared" si="6"/>
        <v>4013800</v>
      </c>
      <c r="V50" s="5">
        <v>1.23E-2</v>
      </c>
    </row>
    <row r="51" spans="1:22" x14ac:dyDescent="0.2">
      <c r="A51" s="16" t="s">
        <v>234</v>
      </c>
      <c r="B51" s="4">
        <v>424800</v>
      </c>
      <c r="C51" s="4">
        <v>335100</v>
      </c>
      <c r="D51" s="4">
        <v>89700</v>
      </c>
      <c r="E51" s="4">
        <v>2574070000</v>
      </c>
      <c r="F51" s="4">
        <f t="shared" si="4"/>
        <v>-157556915746</v>
      </c>
      <c r="G51" s="4">
        <v>0</v>
      </c>
      <c r="H51" s="4">
        <v>0</v>
      </c>
      <c r="I51" s="4">
        <v>0</v>
      </c>
      <c r="J51" s="4">
        <v>-2242460000</v>
      </c>
      <c r="K51" s="27">
        <f t="shared" si="5"/>
        <v>-22842899000</v>
      </c>
      <c r="L51" s="4">
        <v>2369</v>
      </c>
      <c r="M51" s="4">
        <v>1509</v>
      </c>
      <c r="N51" s="4">
        <v>229</v>
      </c>
      <c r="O51" s="4">
        <v>178</v>
      </c>
      <c r="P51" s="4">
        <v>3193400</v>
      </c>
      <c r="Q51" s="4">
        <v>2463900</v>
      </c>
      <c r="R51" s="5">
        <v>2.1600000000000001E-2</v>
      </c>
      <c r="S51" s="4">
        <v>5910800</v>
      </c>
      <c r="T51" s="4">
        <f t="shared" si="2"/>
        <v>9580800</v>
      </c>
      <c r="U51" s="4">
        <f t="shared" si="6"/>
        <v>4013800</v>
      </c>
      <c r="V51" s="5">
        <v>2.9600000000000001E-2</v>
      </c>
    </row>
    <row r="52" spans="1:22" x14ac:dyDescent="0.2">
      <c r="A52" s="16" t="s">
        <v>233</v>
      </c>
      <c r="B52" s="4">
        <v>204000</v>
      </c>
      <c r="C52" s="4">
        <v>43100</v>
      </c>
      <c r="D52" s="4">
        <v>160900</v>
      </c>
      <c r="E52" s="4">
        <v>4525600000</v>
      </c>
      <c r="F52" s="4">
        <f t="shared" si="4"/>
        <v>-160130985746</v>
      </c>
      <c r="G52" s="4">
        <v>0</v>
      </c>
      <c r="H52" s="4">
        <v>0</v>
      </c>
      <c r="I52" s="4">
        <v>0</v>
      </c>
      <c r="J52" s="4">
        <v>56260000</v>
      </c>
      <c r="K52" s="27">
        <f t="shared" si="5"/>
        <v>-20600439000</v>
      </c>
      <c r="L52" s="4">
        <v>1478</v>
      </c>
      <c r="M52" s="4">
        <v>1576</v>
      </c>
      <c r="N52" s="4">
        <v>92</v>
      </c>
      <c r="O52" s="4">
        <v>128</v>
      </c>
      <c r="P52" s="4">
        <v>1680800</v>
      </c>
      <c r="Q52" s="4">
        <v>2222800</v>
      </c>
      <c r="R52" s="5">
        <v>7.3000000000000001E-3</v>
      </c>
      <c r="S52" s="4">
        <v>4013800</v>
      </c>
      <c r="T52" s="4">
        <f t="shared" si="2"/>
        <v>10098540</v>
      </c>
      <c r="U52" s="4">
        <f t="shared" si="6"/>
        <v>9198100</v>
      </c>
      <c r="V52" s="5">
        <v>2.8300000000000002E-2</v>
      </c>
    </row>
    <row r="53" spans="1:22" x14ac:dyDescent="0.2">
      <c r="A53" s="16" t="s">
        <v>232</v>
      </c>
      <c r="B53" s="4">
        <v>377600</v>
      </c>
      <c r="C53" s="4">
        <v>1619200</v>
      </c>
      <c r="D53" s="4">
        <v>-1241600</v>
      </c>
      <c r="E53" s="4">
        <v>-34396170000</v>
      </c>
      <c r="F53" s="4">
        <f t="shared" si="4"/>
        <v>-164656585746</v>
      </c>
      <c r="G53" s="4">
        <v>0</v>
      </c>
      <c r="H53" s="4">
        <v>0</v>
      </c>
      <c r="I53" s="4">
        <v>0</v>
      </c>
      <c r="J53" s="4">
        <v>-1717350000</v>
      </c>
      <c r="K53" s="27">
        <f t="shared" si="5"/>
        <v>-20656699000</v>
      </c>
      <c r="L53" s="4">
        <v>3660</v>
      </c>
      <c r="M53" s="4">
        <v>5911</v>
      </c>
      <c r="N53" s="4">
        <v>325</v>
      </c>
      <c r="O53" s="4">
        <v>561</v>
      </c>
      <c r="P53" s="4">
        <v>4876700</v>
      </c>
      <c r="Q53" s="4">
        <v>8588800</v>
      </c>
      <c r="R53" s="5">
        <v>-3.7900000000000003E-2</v>
      </c>
      <c r="S53" s="4">
        <v>13868600</v>
      </c>
      <c r="T53" s="4">
        <f t="shared" si="2"/>
        <v>9405920</v>
      </c>
      <c r="U53" s="4">
        <f t="shared" si="6"/>
        <v>5463100</v>
      </c>
      <c r="V53" s="5">
        <v>6.7400000000000002E-2</v>
      </c>
    </row>
    <row r="54" spans="1:22" x14ac:dyDescent="0.2">
      <c r="A54" s="16" t="s">
        <v>231</v>
      </c>
      <c r="B54" s="4">
        <v>656200</v>
      </c>
      <c r="C54" s="4">
        <v>1201800</v>
      </c>
      <c r="D54" s="4">
        <v>-545600</v>
      </c>
      <c r="E54" s="4">
        <v>-15735440000</v>
      </c>
      <c r="F54" s="4">
        <f t="shared" si="4"/>
        <v>-130260415746</v>
      </c>
      <c r="G54" s="4">
        <v>0</v>
      </c>
      <c r="H54" s="4">
        <v>0</v>
      </c>
      <c r="I54" s="4">
        <v>0</v>
      </c>
      <c r="J54" s="4">
        <v>-52610000</v>
      </c>
      <c r="K54" s="27">
        <f t="shared" si="5"/>
        <v>-18939349000</v>
      </c>
      <c r="L54" s="4">
        <v>2173</v>
      </c>
      <c r="M54" s="4">
        <v>3942</v>
      </c>
      <c r="N54" s="4">
        <v>253</v>
      </c>
      <c r="O54" s="4">
        <v>384</v>
      </c>
      <c r="P54" s="4">
        <v>3447900</v>
      </c>
      <c r="Q54" s="4">
        <v>6010500</v>
      </c>
      <c r="R54" s="5">
        <v>-1.21E-2</v>
      </c>
      <c r="S54" s="4">
        <v>9877100</v>
      </c>
      <c r="T54" s="4">
        <f t="shared" si="2"/>
        <v>9297890</v>
      </c>
      <c r="U54" s="4">
        <f t="shared" si="6"/>
        <v>5463100</v>
      </c>
      <c r="V54" s="5">
        <v>2.7300000000000001E-2</v>
      </c>
    </row>
    <row r="55" spans="1:22" x14ac:dyDescent="0.2">
      <c r="A55" s="16" t="s">
        <v>230</v>
      </c>
      <c r="B55" s="4">
        <v>15400</v>
      </c>
      <c r="C55" s="4">
        <v>687500</v>
      </c>
      <c r="D55" s="4">
        <v>-672100</v>
      </c>
      <c r="E55" s="4">
        <v>-19735160000</v>
      </c>
      <c r="F55" s="4">
        <f t="shared" si="4"/>
        <v>-114524975746</v>
      </c>
      <c r="G55" s="4">
        <v>0</v>
      </c>
      <c r="H55" s="4">
        <v>0</v>
      </c>
      <c r="I55" s="4">
        <v>0</v>
      </c>
      <c r="J55" s="4">
        <v>-1439320000</v>
      </c>
      <c r="K55" s="27">
        <f t="shared" si="5"/>
        <v>-18886739000</v>
      </c>
      <c r="L55" s="4">
        <v>2829</v>
      </c>
      <c r="M55" s="4">
        <v>5278</v>
      </c>
      <c r="N55" s="4">
        <v>294</v>
      </c>
      <c r="O55" s="4">
        <v>493</v>
      </c>
      <c r="P55" s="4">
        <v>4612300</v>
      </c>
      <c r="Q55" s="4">
        <v>7761500</v>
      </c>
      <c r="R55" s="5">
        <v>-1.03E-2</v>
      </c>
      <c r="S55" s="4">
        <v>13876100</v>
      </c>
      <c r="T55" s="4">
        <f t="shared" si="2"/>
        <v>8495070</v>
      </c>
      <c r="U55" s="4">
        <f t="shared" si="6"/>
        <v>5397500</v>
      </c>
      <c r="V55" s="5">
        <v>3.0299999999999997E-2</v>
      </c>
    </row>
    <row r="56" spans="1:22" x14ac:dyDescent="0.2">
      <c r="A56" s="16" t="s">
        <v>229</v>
      </c>
      <c r="B56" s="4">
        <v>16500</v>
      </c>
      <c r="C56" s="4">
        <v>7100</v>
      </c>
      <c r="D56" s="4">
        <v>9400</v>
      </c>
      <c r="E56" s="4">
        <v>274340000</v>
      </c>
      <c r="F56" s="4">
        <f t="shared" si="4"/>
        <v>-94789815746</v>
      </c>
      <c r="G56" s="4">
        <v>0</v>
      </c>
      <c r="H56" s="4">
        <v>0</v>
      </c>
      <c r="I56" s="4">
        <v>0</v>
      </c>
      <c r="J56" s="4">
        <v>-1439320000</v>
      </c>
      <c r="K56" s="27">
        <f t="shared" si="5"/>
        <v>-17447419000</v>
      </c>
      <c r="L56" s="4">
        <v>4586</v>
      </c>
      <c r="M56" s="4">
        <v>3532</v>
      </c>
      <c r="N56" s="4">
        <v>510</v>
      </c>
      <c r="O56" s="4">
        <v>404</v>
      </c>
      <c r="P56" s="4">
        <v>7273400</v>
      </c>
      <c r="Q56" s="4">
        <v>6270800</v>
      </c>
      <c r="R56" s="5">
        <v>2.7999999999999997E-2</v>
      </c>
      <c r="S56" s="4">
        <v>13700000</v>
      </c>
      <c r="T56" s="4">
        <f t="shared" si="2"/>
        <v>8021540</v>
      </c>
      <c r="U56" s="4">
        <f t="shared" si="6"/>
        <v>5397500</v>
      </c>
      <c r="V56" s="5">
        <v>2.0499999999999997E-2</v>
      </c>
    </row>
    <row r="57" spans="1:22" x14ac:dyDescent="0.2">
      <c r="A57" s="16" t="s">
        <v>228</v>
      </c>
      <c r="B57" s="4">
        <v>423200</v>
      </c>
      <c r="C57" s="4">
        <v>248855</v>
      </c>
      <c r="D57" s="4">
        <v>174345</v>
      </c>
      <c r="E57" s="4">
        <v>4891710000</v>
      </c>
      <c r="F57" s="4">
        <f t="shared" si="4"/>
        <v>-95064155746</v>
      </c>
      <c r="K57" s="27">
        <f t="shared" si="5"/>
        <v>-16008099000</v>
      </c>
      <c r="L57" s="4">
        <v>2629</v>
      </c>
      <c r="M57" s="4">
        <v>2271</v>
      </c>
      <c r="N57" s="4">
        <v>346</v>
      </c>
      <c r="O57" s="4">
        <v>307</v>
      </c>
      <c r="P57" s="4">
        <v>4850900</v>
      </c>
      <c r="Q57" s="4">
        <v>3934500</v>
      </c>
      <c r="R57" s="5">
        <v>2.5099999999999997E-2</v>
      </c>
      <c r="S57" s="4">
        <v>9198100</v>
      </c>
      <c r="T57" s="4">
        <f t="shared" si="2"/>
        <v>7982270</v>
      </c>
      <c r="U57" s="4">
        <f t="shared" si="6"/>
        <v>5397500</v>
      </c>
      <c r="V57" s="5">
        <v>3.3099999999999997E-2</v>
      </c>
    </row>
    <row r="58" spans="1:22" x14ac:dyDescent="0.2">
      <c r="A58" s="16" t="s">
        <v>227</v>
      </c>
      <c r="B58" s="4">
        <v>101600</v>
      </c>
      <c r="C58" s="4">
        <v>293100</v>
      </c>
      <c r="D58" s="4">
        <v>-191500</v>
      </c>
      <c r="E58" s="4">
        <v>-5394020000</v>
      </c>
      <c r="F58" s="4">
        <f t="shared" si="4"/>
        <v>-99955865746</v>
      </c>
      <c r="G58" s="4">
        <v>0</v>
      </c>
      <c r="H58" s="4">
        <v>0</v>
      </c>
      <c r="I58" s="4">
        <v>0</v>
      </c>
      <c r="J58" s="4">
        <v>10075200000</v>
      </c>
      <c r="K58" s="27">
        <f t="shared" si="5"/>
        <v>-16008099000</v>
      </c>
      <c r="L58" s="4">
        <v>1576</v>
      </c>
      <c r="M58" s="4">
        <v>2728</v>
      </c>
      <c r="N58" s="4">
        <v>109</v>
      </c>
      <c r="O58" s="4">
        <v>174</v>
      </c>
      <c r="P58" s="4">
        <v>1739600</v>
      </c>
      <c r="Q58" s="4">
        <v>3005600</v>
      </c>
      <c r="R58" s="5">
        <v>-1.2500000000000001E-2</v>
      </c>
      <c r="S58" s="4">
        <v>5463100</v>
      </c>
      <c r="T58" s="4">
        <f t="shared" si="2"/>
        <v>8125550</v>
      </c>
      <c r="U58" s="4">
        <f t="shared" si="6"/>
        <v>5397500</v>
      </c>
      <c r="V58" s="5">
        <v>3.49E-2</v>
      </c>
    </row>
    <row r="59" spans="1:22" x14ac:dyDescent="0.2">
      <c r="A59" s="16" t="s">
        <v>226</v>
      </c>
      <c r="B59" s="4">
        <v>269000</v>
      </c>
      <c r="C59" s="4">
        <v>13600</v>
      </c>
      <c r="D59" s="4">
        <v>255400</v>
      </c>
      <c r="E59" s="4">
        <v>7207690000</v>
      </c>
      <c r="F59" s="4">
        <f t="shared" si="4"/>
        <v>-94561845746</v>
      </c>
      <c r="K59" s="27">
        <f t="shared" si="5"/>
        <v>-26083299000</v>
      </c>
      <c r="L59" s="4">
        <v>3054</v>
      </c>
      <c r="M59" s="4">
        <v>2980</v>
      </c>
      <c r="N59" s="4">
        <v>340</v>
      </c>
      <c r="O59" s="4">
        <v>331</v>
      </c>
      <c r="P59" s="4">
        <v>4910000</v>
      </c>
      <c r="Q59" s="4">
        <v>5573600</v>
      </c>
      <c r="R59" s="5">
        <v>9.0000000000000011E-3</v>
      </c>
      <c r="S59" s="4">
        <v>10540400</v>
      </c>
      <c r="T59" s="4">
        <f t="shared" si="2"/>
        <v>8519530</v>
      </c>
      <c r="U59" s="4">
        <f t="shared" si="6"/>
        <v>5397500</v>
      </c>
      <c r="V59" s="5">
        <v>3.3000000000000002E-2</v>
      </c>
    </row>
    <row r="60" spans="1:22" x14ac:dyDescent="0.2">
      <c r="A60" s="16" t="s">
        <v>225</v>
      </c>
      <c r="B60" s="4">
        <v>61000</v>
      </c>
      <c r="C60" s="4">
        <v>17400</v>
      </c>
      <c r="D60" s="4">
        <v>43600</v>
      </c>
      <c r="E60" s="4">
        <v>1218920000</v>
      </c>
      <c r="F60" s="4">
        <f t="shared" si="4"/>
        <v>-101769535746</v>
      </c>
      <c r="G60" s="4">
        <v>0</v>
      </c>
      <c r="H60" s="4">
        <v>0</v>
      </c>
      <c r="I60" s="4">
        <v>0</v>
      </c>
      <c r="J60" s="4">
        <v>19884865000</v>
      </c>
      <c r="K60" s="27">
        <f t="shared" si="5"/>
        <v>-26083299000</v>
      </c>
      <c r="L60" s="4">
        <v>1322</v>
      </c>
      <c r="M60" s="4">
        <v>2017</v>
      </c>
      <c r="N60" s="4">
        <v>124</v>
      </c>
      <c r="O60" s="4">
        <v>198</v>
      </c>
      <c r="P60" s="4">
        <v>1893000</v>
      </c>
      <c r="Q60" s="4">
        <v>3104800</v>
      </c>
      <c r="R60" s="5">
        <v>0</v>
      </c>
      <c r="S60" s="4">
        <v>5397500</v>
      </c>
      <c r="T60" s="4">
        <f t="shared" si="2"/>
        <v>9275420</v>
      </c>
      <c r="U60" s="4">
        <f t="shared" si="6"/>
        <v>5847900</v>
      </c>
      <c r="V60" s="5">
        <v>1.77E-2</v>
      </c>
    </row>
    <row r="61" spans="1:22" x14ac:dyDescent="0.2">
      <c r="A61" s="16" t="s">
        <v>224</v>
      </c>
      <c r="B61" s="4">
        <v>178500</v>
      </c>
      <c r="C61" s="4">
        <v>10000</v>
      </c>
      <c r="D61" s="4">
        <v>168500</v>
      </c>
      <c r="E61" s="4">
        <v>4779830000</v>
      </c>
      <c r="F61" s="4">
        <f t="shared" si="4"/>
        <v>-102988455746</v>
      </c>
      <c r="G61" s="4">
        <v>0</v>
      </c>
      <c r="H61" s="4">
        <v>0</v>
      </c>
      <c r="I61" s="4">
        <v>0</v>
      </c>
      <c r="J61" s="4">
        <v>1054940000</v>
      </c>
      <c r="K61" s="27">
        <f t="shared" si="5"/>
        <v>-45968164000</v>
      </c>
      <c r="L61" s="4">
        <v>1590</v>
      </c>
      <c r="M61" s="4">
        <v>3678</v>
      </c>
      <c r="N61" s="4">
        <v>164</v>
      </c>
      <c r="O61" s="4">
        <v>416</v>
      </c>
      <c r="P61" s="4">
        <v>2533300</v>
      </c>
      <c r="Q61" s="4">
        <v>5771900</v>
      </c>
      <c r="R61" s="5">
        <v>-2.4900000000000002E-2</v>
      </c>
      <c r="S61" s="4">
        <v>9873300</v>
      </c>
      <c r="T61" s="4">
        <f t="shared" si="2"/>
        <v>9036890</v>
      </c>
      <c r="U61" s="4">
        <f t="shared" si="6"/>
        <v>5847900</v>
      </c>
      <c r="V61" s="5">
        <v>3.1400000000000004E-2</v>
      </c>
    </row>
    <row r="62" spans="1:22" x14ac:dyDescent="0.2">
      <c r="A62" s="16" t="s">
        <v>223</v>
      </c>
      <c r="B62" s="4">
        <v>48600</v>
      </c>
      <c r="C62" s="4">
        <v>920</v>
      </c>
      <c r="D62" s="4">
        <v>47680</v>
      </c>
      <c r="E62" s="4">
        <v>1364160000</v>
      </c>
      <c r="F62" s="4">
        <f t="shared" si="4"/>
        <v>-107768285746</v>
      </c>
      <c r="G62" s="4">
        <v>0</v>
      </c>
      <c r="H62" s="4">
        <v>0</v>
      </c>
      <c r="I62" s="4">
        <v>0</v>
      </c>
      <c r="J62" s="4">
        <v>-786380000</v>
      </c>
      <c r="K62" s="27">
        <f t="shared" si="5"/>
        <v>-47023104000</v>
      </c>
      <c r="L62" s="4">
        <v>2627</v>
      </c>
      <c r="M62" s="4">
        <v>2729</v>
      </c>
      <c r="N62" s="4">
        <v>309</v>
      </c>
      <c r="O62" s="4">
        <v>299</v>
      </c>
      <c r="P62" s="4">
        <v>4391000</v>
      </c>
      <c r="Q62" s="4">
        <v>4223800</v>
      </c>
      <c r="R62" s="5">
        <v>1.4199999999999999E-2</v>
      </c>
      <c r="S62" s="4">
        <v>9191200</v>
      </c>
      <c r="T62" s="4">
        <f t="shared" si="2"/>
        <v>8877750</v>
      </c>
      <c r="U62" s="4">
        <f t="shared" si="6"/>
        <v>5847900</v>
      </c>
      <c r="V62" s="5">
        <v>2.58E-2</v>
      </c>
    </row>
    <row r="63" spans="1:22" x14ac:dyDescent="0.2">
      <c r="A63" s="16" t="s">
        <v>222</v>
      </c>
      <c r="B63" s="4">
        <v>11500</v>
      </c>
      <c r="C63" s="4">
        <v>76268</v>
      </c>
      <c r="D63" s="4">
        <v>-64768</v>
      </c>
      <c r="E63" s="4">
        <v>-1854240000</v>
      </c>
      <c r="F63" s="4">
        <f t="shared" si="4"/>
        <v>-109132445746</v>
      </c>
      <c r="G63" s="4">
        <v>0</v>
      </c>
      <c r="H63" s="4">
        <v>0</v>
      </c>
      <c r="I63" s="4">
        <v>0</v>
      </c>
      <c r="J63" s="4">
        <v>-237720000</v>
      </c>
      <c r="K63" s="27">
        <f t="shared" si="5"/>
        <v>-46236724000</v>
      </c>
      <c r="L63" s="4">
        <v>1826</v>
      </c>
      <c r="M63" s="4">
        <v>2943</v>
      </c>
      <c r="N63" s="4">
        <v>180</v>
      </c>
      <c r="O63" s="4">
        <v>268</v>
      </c>
      <c r="P63" s="4">
        <v>2620100</v>
      </c>
      <c r="Q63" s="4">
        <v>4249800</v>
      </c>
      <c r="R63" s="5">
        <v>-3.4999999999999996E-3</v>
      </c>
      <c r="S63" s="4">
        <v>6942400</v>
      </c>
      <c r="T63" s="4">
        <f t="shared" si="2"/>
        <v>9115080</v>
      </c>
      <c r="U63" s="4">
        <f t="shared" si="6"/>
        <v>5847900</v>
      </c>
      <c r="V63" s="5">
        <v>2.2700000000000001E-2</v>
      </c>
    </row>
    <row r="64" spans="1:22" x14ac:dyDescent="0.2">
      <c r="A64" s="16" t="s">
        <v>221</v>
      </c>
      <c r="B64" s="4">
        <v>26500</v>
      </c>
      <c r="C64" s="4">
        <v>89500</v>
      </c>
      <c r="D64" s="4">
        <v>-63000</v>
      </c>
      <c r="E64" s="4">
        <v>-1766290000</v>
      </c>
      <c r="F64" s="4">
        <f t="shared" si="4"/>
        <v>-107278205746</v>
      </c>
      <c r="G64" s="4">
        <v>0</v>
      </c>
      <c r="H64" s="4">
        <v>0</v>
      </c>
      <c r="I64" s="4">
        <v>0</v>
      </c>
      <c r="J64" s="4">
        <v>973260000</v>
      </c>
      <c r="K64" s="27">
        <f t="shared" si="5"/>
        <v>-45999004000</v>
      </c>
      <c r="L64" s="4">
        <v>2839</v>
      </c>
      <c r="M64" s="4">
        <v>1992</v>
      </c>
      <c r="N64" s="4">
        <v>371</v>
      </c>
      <c r="O64" s="4">
        <v>226</v>
      </c>
      <c r="P64" s="4">
        <v>4881400</v>
      </c>
      <c r="Q64" s="4">
        <v>3212000</v>
      </c>
      <c r="R64" s="5">
        <v>2.35E-2</v>
      </c>
      <c r="S64" s="4">
        <v>8796800</v>
      </c>
      <c r="T64" s="4">
        <f t="shared" si="2"/>
        <v>9219240</v>
      </c>
      <c r="U64" s="4">
        <f t="shared" si="6"/>
        <v>5847900</v>
      </c>
      <c r="V64" s="5">
        <v>2.8199999999999999E-2</v>
      </c>
    </row>
    <row r="65" spans="1:22" x14ac:dyDescent="0.2">
      <c r="A65" s="16" t="s">
        <v>220</v>
      </c>
      <c r="B65" s="4">
        <v>11300</v>
      </c>
      <c r="C65" s="4">
        <v>77810</v>
      </c>
      <c r="D65" s="4">
        <v>-66510</v>
      </c>
      <c r="E65" s="4">
        <v>-1861280000</v>
      </c>
      <c r="F65" s="4">
        <f t="shared" si="4"/>
        <v>-105511915746</v>
      </c>
      <c r="G65" s="4">
        <v>0</v>
      </c>
      <c r="H65" s="4">
        <v>0</v>
      </c>
      <c r="I65" s="4">
        <v>0</v>
      </c>
      <c r="J65" s="4">
        <v>1354845000</v>
      </c>
      <c r="K65" s="27">
        <f t="shared" si="5"/>
        <v>-46972264000</v>
      </c>
      <c r="L65" s="4">
        <v>1561</v>
      </c>
      <c r="M65" s="4">
        <v>2366</v>
      </c>
      <c r="N65" s="4">
        <v>146</v>
      </c>
      <c r="O65" s="4">
        <v>214</v>
      </c>
      <c r="P65" s="4">
        <v>2200900</v>
      </c>
      <c r="Q65" s="4">
        <v>3446500</v>
      </c>
      <c r="R65" s="5">
        <v>1.9E-3</v>
      </c>
      <c r="S65" s="4">
        <v>5847900</v>
      </c>
      <c r="T65" s="4">
        <f t="shared" si="2"/>
        <v>9342490</v>
      </c>
      <c r="U65" s="4">
        <f t="shared" si="6"/>
        <v>6895900</v>
      </c>
      <c r="V65" s="5">
        <v>2.5000000000000001E-2</v>
      </c>
    </row>
    <row r="66" spans="1:22" x14ac:dyDescent="0.2">
      <c r="A66" s="16" t="s">
        <v>219</v>
      </c>
      <c r="B66" s="4">
        <v>80800</v>
      </c>
      <c r="C66" s="4">
        <v>115200</v>
      </c>
      <c r="D66" s="4">
        <v>-34400</v>
      </c>
      <c r="E66" s="4">
        <v>-980950000</v>
      </c>
      <c r="F66" s="4">
        <f t="shared" si="4"/>
        <v>-103650635746</v>
      </c>
      <c r="G66" s="4">
        <v>0</v>
      </c>
      <c r="H66" s="4">
        <v>0</v>
      </c>
      <c r="I66" s="4">
        <v>0</v>
      </c>
      <c r="J66" s="4">
        <v>18511433000</v>
      </c>
      <c r="K66" s="27">
        <f t="shared" si="5"/>
        <v>-48327109000</v>
      </c>
      <c r="L66" s="4">
        <v>2131</v>
      </c>
      <c r="M66" s="4">
        <v>2959</v>
      </c>
      <c r="N66" s="4">
        <v>243</v>
      </c>
      <c r="O66" s="4">
        <v>394</v>
      </c>
      <c r="P66" s="4">
        <v>3267100</v>
      </c>
      <c r="Q66" s="4">
        <v>5483700</v>
      </c>
      <c r="R66" s="5">
        <v>1.9E-3</v>
      </c>
      <c r="S66" s="4">
        <v>8964700</v>
      </c>
      <c r="T66" s="4">
        <f t="shared" si="2"/>
        <v>9500970</v>
      </c>
      <c r="U66" s="4">
        <f t="shared" si="6"/>
        <v>6895900</v>
      </c>
      <c r="V66" s="5">
        <v>2.4900000000000002E-2</v>
      </c>
    </row>
    <row r="67" spans="1:22" x14ac:dyDescent="0.2">
      <c r="A67" s="16" t="s">
        <v>218</v>
      </c>
      <c r="B67" s="4">
        <v>9800</v>
      </c>
      <c r="C67" s="4">
        <v>1306912</v>
      </c>
      <c r="D67" s="4">
        <v>-1297112</v>
      </c>
      <c r="E67" s="4">
        <v>-35853160000</v>
      </c>
      <c r="F67" s="4">
        <f t="shared" si="4"/>
        <v>-102669685746</v>
      </c>
      <c r="G67" s="4">
        <v>0</v>
      </c>
      <c r="H67" s="4">
        <v>0</v>
      </c>
      <c r="I67" s="4">
        <v>0</v>
      </c>
      <c r="J67" s="4">
        <v>18511433000</v>
      </c>
      <c r="K67" s="27">
        <f t="shared" si="5"/>
        <v>-66838542000</v>
      </c>
      <c r="L67" s="4">
        <v>1679</v>
      </c>
      <c r="M67" s="4">
        <v>4073</v>
      </c>
      <c r="N67" s="4">
        <v>206</v>
      </c>
      <c r="O67" s="4">
        <v>304</v>
      </c>
      <c r="P67" s="4">
        <v>3016100</v>
      </c>
      <c r="Q67" s="4">
        <v>5374900</v>
      </c>
      <c r="R67" s="5">
        <v>9.1999999999999998E-3</v>
      </c>
      <c r="S67" s="4">
        <v>8805400</v>
      </c>
      <c r="T67" s="4">
        <f t="shared" si="2"/>
        <v>9163160</v>
      </c>
      <c r="U67" s="4">
        <f t="shared" si="6"/>
        <v>6895900</v>
      </c>
      <c r="V67" s="5">
        <v>2.8399999999999998E-2</v>
      </c>
    </row>
    <row r="68" spans="1:22" x14ac:dyDescent="0.2">
      <c r="A68" s="16" t="s">
        <v>217</v>
      </c>
      <c r="B68" s="4">
        <v>30600</v>
      </c>
      <c r="C68" s="4">
        <v>30730</v>
      </c>
      <c r="D68" s="4">
        <v>-130</v>
      </c>
      <c r="E68" s="4">
        <v>-1270000</v>
      </c>
      <c r="F68" s="4">
        <f t="shared" si="4"/>
        <v>-66816525746</v>
      </c>
      <c r="G68" s="4">
        <v>0</v>
      </c>
      <c r="H68" s="4">
        <v>0</v>
      </c>
      <c r="I68" s="4">
        <v>0</v>
      </c>
      <c r="J68" s="4">
        <v>-299140000</v>
      </c>
      <c r="K68" s="27">
        <f t="shared" si="5"/>
        <v>-85349975000</v>
      </c>
      <c r="L68" s="4">
        <v>1740</v>
      </c>
      <c r="M68" s="4">
        <v>2997</v>
      </c>
      <c r="N68" s="4">
        <v>132</v>
      </c>
      <c r="O68" s="4">
        <v>276</v>
      </c>
      <c r="P68" s="4">
        <v>2467900</v>
      </c>
      <c r="Q68" s="4">
        <v>4009400</v>
      </c>
      <c r="R68" s="5">
        <v>-1.09E-2</v>
      </c>
      <c r="S68" s="4">
        <v>6895900</v>
      </c>
      <c r="T68" s="4">
        <f t="shared" si="2"/>
        <v>9350780</v>
      </c>
      <c r="U68" s="4">
        <f t="shared" si="6"/>
        <v>7488000</v>
      </c>
      <c r="V68" s="5">
        <v>2.5000000000000001E-2</v>
      </c>
    </row>
    <row r="69" spans="1:22" x14ac:dyDescent="0.2">
      <c r="A69" s="16" t="s">
        <v>216</v>
      </c>
      <c r="B69" s="4">
        <v>132900</v>
      </c>
      <c r="C69" s="4">
        <v>481100</v>
      </c>
      <c r="D69" s="4">
        <v>-348200</v>
      </c>
      <c r="E69" s="4">
        <v>-9826490000</v>
      </c>
      <c r="F69" s="4">
        <f t="shared" si="4"/>
        <v>-66815255746</v>
      </c>
      <c r="G69" s="4">
        <v>0</v>
      </c>
      <c r="H69" s="4">
        <v>0</v>
      </c>
      <c r="I69" s="4">
        <v>0</v>
      </c>
      <c r="J69" s="4">
        <v>-97804460000</v>
      </c>
      <c r="K69" s="27">
        <f t="shared" si="5"/>
        <v>-85050835000</v>
      </c>
      <c r="L69" s="4">
        <v>2604</v>
      </c>
      <c r="M69" s="4">
        <v>6539</v>
      </c>
      <c r="N69" s="4">
        <v>230</v>
      </c>
      <c r="O69" s="4">
        <v>671</v>
      </c>
      <c r="P69" s="4">
        <v>3409500</v>
      </c>
      <c r="Q69" s="4">
        <v>11028500</v>
      </c>
      <c r="R69" s="5">
        <v>-5.5899999999999998E-2</v>
      </c>
      <c r="S69" s="4">
        <v>14480200</v>
      </c>
      <c r="T69" s="4">
        <f t="shared" si="2"/>
        <v>8978390</v>
      </c>
      <c r="U69" s="4">
        <f t="shared" si="6"/>
        <v>7488000</v>
      </c>
      <c r="V69" s="5">
        <v>5.79E-2</v>
      </c>
    </row>
    <row r="70" spans="1:22" x14ac:dyDescent="0.2">
      <c r="A70" s="16" t="s">
        <v>215</v>
      </c>
      <c r="B70" s="4">
        <v>206600</v>
      </c>
      <c r="C70" s="4">
        <v>122250</v>
      </c>
      <c r="D70" s="4">
        <v>84350</v>
      </c>
      <c r="E70" s="4">
        <v>2465230000</v>
      </c>
      <c r="F70" s="4">
        <f t="shared" si="4"/>
        <v>-56988765746</v>
      </c>
      <c r="G70" s="4">
        <v>0</v>
      </c>
      <c r="H70" s="4">
        <v>0</v>
      </c>
      <c r="I70" s="4">
        <v>0</v>
      </c>
      <c r="J70" s="4">
        <v>-138123040000</v>
      </c>
      <c r="K70" s="27">
        <f t="shared" si="5"/>
        <v>12753625000</v>
      </c>
      <c r="L70" s="4">
        <v>3396</v>
      </c>
      <c r="M70" s="4">
        <v>2957</v>
      </c>
      <c r="N70" s="4">
        <v>384</v>
      </c>
      <c r="O70" s="4">
        <v>318</v>
      </c>
      <c r="P70" s="4">
        <v>5239300</v>
      </c>
      <c r="Q70" s="4">
        <v>5399800</v>
      </c>
      <c r="R70" s="5">
        <v>1.9199999999999998E-2</v>
      </c>
      <c r="S70" s="4">
        <v>12956400</v>
      </c>
      <c r="T70" s="4">
        <f t="shared" si="2"/>
        <v>8424060</v>
      </c>
      <c r="U70" s="4">
        <f t="shared" si="6"/>
        <v>7080400</v>
      </c>
      <c r="V70" s="5">
        <v>2.3700000000000002E-2</v>
      </c>
    </row>
    <row r="71" spans="1:22" x14ac:dyDescent="0.2">
      <c r="A71" s="16" t="s">
        <v>214</v>
      </c>
      <c r="B71" s="4">
        <v>6600</v>
      </c>
      <c r="C71" s="4">
        <v>29800</v>
      </c>
      <c r="D71" s="4">
        <v>-23200</v>
      </c>
      <c r="E71" s="4">
        <v>-674180000</v>
      </c>
      <c r="F71" s="4">
        <f t="shared" si="4"/>
        <v>-59453995746</v>
      </c>
      <c r="G71" s="4">
        <v>0</v>
      </c>
      <c r="H71" s="4">
        <v>0</v>
      </c>
      <c r="I71" s="4">
        <v>0</v>
      </c>
      <c r="J71" s="4">
        <v>-90739600000</v>
      </c>
      <c r="K71" s="27">
        <f t="shared" si="5"/>
        <v>150876665000</v>
      </c>
      <c r="L71" s="4">
        <v>1320</v>
      </c>
      <c r="M71" s="4">
        <v>1786</v>
      </c>
      <c r="N71" s="4">
        <v>170</v>
      </c>
      <c r="O71" s="4">
        <v>181</v>
      </c>
      <c r="P71" s="4">
        <v>2077500</v>
      </c>
      <c r="Q71" s="4">
        <v>2763600</v>
      </c>
      <c r="R71" s="5">
        <v>-3.4000000000000002E-3</v>
      </c>
      <c r="S71" s="4">
        <v>7488000</v>
      </c>
      <c r="T71" s="4">
        <f t="shared" si="2"/>
        <v>8650240</v>
      </c>
      <c r="U71" s="4">
        <f t="shared" si="6"/>
        <v>7080400</v>
      </c>
      <c r="V71" s="5">
        <v>1.55E-2</v>
      </c>
    </row>
    <row r="72" spans="1:22" x14ac:dyDescent="0.2">
      <c r="A72" s="16" t="s">
        <v>213</v>
      </c>
      <c r="B72" s="4">
        <v>18500</v>
      </c>
      <c r="C72" s="4">
        <v>188500</v>
      </c>
      <c r="D72" s="4">
        <v>-170000</v>
      </c>
      <c r="E72" s="4">
        <v>-4888870000</v>
      </c>
      <c r="F72" s="4">
        <f t="shared" si="4"/>
        <v>-58779815746</v>
      </c>
      <c r="G72" s="4">
        <v>0</v>
      </c>
      <c r="H72" s="4">
        <v>0</v>
      </c>
      <c r="I72" s="4">
        <v>0</v>
      </c>
      <c r="J72" s="4">
        <v>-24006320000</v>
      </c>
      <c r="K72" s="27">
        <f t="shared" si="5"/>
        <v>241616265000</v>
      </c>
      <c r="L72" s="4">
        <v>1800</v>
      </c>
      <c r="M72" s="4">
        <v>2770</v>
      </c>
      <c r="N72" s="4">
        <v>183</v>
      </c>
      <c r="O72" s="4">
        <v>348</v>
      </c>
      <c r="P72" s="4">
        <v>2443400</v>
      </c>
      <c r="Q72" s="4">
        <v>4905500</v>
      </c>
      <c r="R72" s="5">
        <v>6.9999999999999993E-3</v>
      </c>
      <c r="S72" s="4">
        <v>7599800</v>
      </c>
      <c r="T72" s="4">
        <f t="shared" si="2"/>
        <v>9904130</v>
      </c>
      <c r="U72" s="4">
        <f t="shared" si="6"/>
        <v>5427300</v>
      </c>
      <c r="V72" s="5">
        <v>2.2400000000000003E-2</v>
      </c>
    </row>
    <row r="73" spans="1:22" x14ac:dyDescent="0.2">
      <c r="A73" s="16" t="s">
        <v>212</v>
      </c>
      <c r="B73" s="4">
        <v>28164</v>
      </c>
      <c r="C73" s="4">
        <v>136500</v>
      </c>
      <c r="D73" s="4">
        <v>-108336</v>
      </c>
      <c r="E73" s="4">
        <v>-3158710000</v>
      </c>
      <c r="F73" s="4">
        <f t="shared" si="4"/>
        <v>-53890945746</v>
      </c>
      <c r="G73" s="4">
        <v>0</v>
      </c>
      <c r="H73" s="4">
        <v>0</v>
      </c>
      <c r="I73" s="4">
        <v>0</v>
      </c>
      <c r="J73" s="4">
        <v>196640000</v>
      </c>
      <c r="K73" s="27">
        <f t="shared" si="5"/>
        <v>265622585000</v>
      </c>
      <c r="L73" s="4">
        <v>1943</v>
      </c>
      <c r="M73" s="4">
        <v>3216</v>
      </c>
      <c r="N73" s="4">
        <v>235</v>
      </c>
      <c r="O73" s="4">
        <v>367</v>
      </c>
      <c r="P73" s="4">
        <v>3029300</v>
      </c>
      <c r="Q73" s="4">
        <v>5311600</v>
      </c>
      <c r="R73" s="5">
        <v>-1.9199999999999998E-2</v>
      </c>
      <c r="S73" s="4">
        <v>9315700</v>
      </c>
      <c r="T73" s="4">
        <f t="shared" si="2"/>
        <v>11398790</v>
      </c>
      <c r="U73" s="4">
        <f t="shared" si="6"/>
        <v>5427300</v>
      </c>
      <c r="V73" s="5">
        <v>2.23E-2</v>
      </c>
    </row>
    <row r="74" spans="1:22" x14ac:dyDescent="0.2">
      <c r="A74" s="16" t="s">
        <v>211</v>
      </c>
      <c r="B74" s="4">
        <v>23900</v>
      </c>
      <c r="C74" s="4">
        <v>10700</v>
      </c>
      <c r="D74" s="4">
        <v>13200</v>
      </c>
      <c r="E74" s="4">
        <v>382530000</v>
      </c>
      <c r="F74" s="4">
        <f t="shared" ref="F74:F79" si="7">E74+F75</f>
        <v>-50732235746</v>
      </c>
      <c r="G74" s="4">
        <v>0</v>
      </c>
      <c r="H74" s="4">
        <v>0</v>
      </c>
      <c r="I74" s="4">
        <v>0</v>
      </c>
      <c r="J74" s="4">
        <v>95160000</v>
      </c>
      <c r="K74" s="27">
        <f t="shared" ref="K74:K79" si="8">K75+J74</f>
        <v>265425945000</v>
      </c>
      <c r="L74" s="4">
        <v>1639</v>
      </c>
      <c r="M74" s="4">
        <v>3924</v>
      </c>
      <c r="N74" s="4">
        <v>187</v>
      </c>
      <c r="O74" s="4">
        <v>548</v>
      </c>
      <c r="P74" s="4">
        <v>2533400</v>
      </c>
      <c r="Q74" s="4">
        <v>7276800</v>
      </c>
      <c r="R74" s="5">
        <v>-2.0499999999999997E-2</v>
      </c>
      <c r="S74" s="4">
        <v>9838400</v>
      </c>
      <c r="T74" s="4">
        <f t="shared" ref="T74:T79" si="9">AVERAGE(S75:S84)</f>
        <v>11131340</v>
      </c>
      <c r="U74" s="4">
        <f t="shared" ref="U74:U79" si="10">MIN(S75:S79)</f>
        <v>5427300</v>
      </c>
      <c r="V74" s="5">
        <v>2.8500000000000001E-2</v>
      </c>
    </row>
    <row r="75" spans="1:22" x14ac:dyDescent="0.2">
      <c r="A75" s="16" t="s">
        <v>210</v>
      </c>
      <c r="B75" s="4">
        <v>131100</v>
      </c>
      <c r="C75" s="4">
        <v>48200</v>
      </c>
      <c r="D75" s="4">
        <v>82900</v>
      </c>
      <c r="E75" s="4">
        <v>2451250000</v>
      </c>
      <c r="F75" s="4">
        <f t="shared" si="7"/>
        <v>-51114765746</v>
      </c>
      <c r="G75" s="4">
        <v>0</v>
      </c>
      <c r="H75" s="4">
        <v>0</v>
      </c>
      <c r="I75" s="4">
        <v>0</v>
      </c>
      <c r="J75" s="4">
        <v>95160000</v>
      </c>
      <c r="K75" s="27">
        <f t="shared" si="8"/>
        <v>265330785000</v>
      </c>
      <c r="L75" s="4">
        <v>985</v>
      </c>
      <c r="M75" s="4">
        <v>1864</v>
      </c>
      <c r="N75" s="4">
        <v>155</v>
      </c>
      <c r="O75" s="4">
        <v>314</v>
      </c>
      <c r="P75" s="4">
        <v>2087300</v>
      </c>
      <c r="Q75" s="4">
        <v>4754500</v>
      </c>
      <c r="R75" s="5">
        <v>-6.7000000000000002E-3</v>
      </c>
      <c r="S75" s="4">
        <v>7080400</v>
      </c>
      <c r="T75" s="4">
        <f t="shared" si="9"/>
        <v>10844040</v>
      </c>
      <c r="U75" s="4">
        <f t="shared" si="10"/>
        <v>5427300</v>
      </c>
      <c r="V75" s="5">
        <v>3.2799999999999996E-2</v>
      </c>
    </row>
    <row r="76" spans="1:22" x14ac:dyDescent="0.2">
      <c r="A76" s="16" t="s">
        <v>208</v>
      </c>
      <c r="B76" s="4">
        <v>138400</v>
      </c>
      <c r="C76" s="4">
        <v>127200</v>
      </c>
      <c r="D76" s="4">
        <v>11200</v>
      </c>
      <c r="E76" s="4">
        <v>316280000</v>
      </c>
      <c r="F76" s="4">
        <f t="shared" si="7"/>
        <v>-53566015746</v>
      </c>
      <c r="G76" s="4">
        <v>0</v>
      </c>
      <c r="H76" s="4">
        <v>0</v>
      </c>
      <c r="I76" s="4">
        <v>0</v>
      </c>
      <c r="J76" s="4">
        <v>68910000</v>
      </c>
      <c r="K76" s="27">
        <f t="shared" si="8"/>
        <v>265235625000</v>
      </c>
      <c r="L76" s="4">
        <v>2053</v>
      </c>
      <c r="M76" s="4">
        <v>1399</v>
      </c>
      <c r="N76" s="4">
        <v>430</v>
      </c>
      <c r="O76" s="4">
        <v>292</v>
      </c>
      <c r="P76" s="4">
        <v>5742400</v>
      </c>
      <c r="Q76" s="4">
        <v>4805300</v>
      </c>
      <c r="R76" s="5">
        <v>1.5300000000000001E-2</v>
      </c>
      <c r="S76" s="4">
        <v>10549500</v>
      </c>
      <c r="T76" s="4">
        <f t="shared" si="9"/>
        <v>11220469.9</v>
      </c>
      <c r="U76" s="4">
        <f t="shared" si="10"/>
        <v>5427300</v>
      </c>
      <c r="V76" s="5">
        <v>0.02</v>
      </c>
    </row>
    <row r="77" spans="1:22" x14ac:dyDescent="0.2">
      <c r="A77" s="16" t="s">
        <v>207</v>
      </c>
      <c r="B77" s="4">
        <v>9400</v>
      </c>
      <c r="C77" s="4">
        <v>279480</v>
      </c>
      <c r="D77" s="4">
        <v>-270080</v>
      </c>
      <c r="E77" s="4">
        <v>-7924190000</v>
      </c>
      <c r="F77" s="4">
        <f t="shared" si="7"/>
        <v>-53882295746</v>
      </c>
      <c r="G77" s="4">
        <v>0</v>
      </c>
      <c r="H77" s="4">
        <v>0</v>
      </c>
      <c r="I77" s="4">
        <v>0</v>
      </c>
      <c r="J77" s="4">
        <v>17610000</v>
      </c>
      <c r="K77" s="27">
        <f t="shared" si="8"/>
        <v>265166715000</v>
      </c>
      <c r="L77" s="4">
        <v>798</v>
      </c>
      <c r="M77" s="4">
        <v>1298</v>
      </c>
      <c r="N77" s="4">
        <v>115</v>
      </c>
      <c r="O77" s="4">
        <v>230</v>
      </c>
      <c r="P77" s="4">
        <v>1494000</v>
      </c>
      <c r="Q77" s="4">
        <v>3684200</v>
      </c>
      <c r="R77" s="5">
        <v>6.8999999999999999E-3</v>
      </c>
      <c r="S77" s="4">
        <v>5427300</v>
      </c>
      <c r="T77" s="4">
        <f t="shared" si="9"/>
        <v>14259784.9</v>
      </c>
      <c r="U77" s="4">
        <f t="shared" si="10"/>
        <v>7413100</v>
      </c>
      <c r="V77" s="5">
        <v>1.8600000000000002E-2</v>
      </c>
    </row>
    <row r="78" spans="1:22" x14ac:dyDescent="0.2">
      <c r="A78" s="16" t="s">
        <v>206</v>
      </c>
      <c r="B78" s="4">
        <v>86400</v>
      </c>
      <c r="C78" s="4">
        <v>999160</v>
      </c>
      <c r="D78" s="4">
        <v>-912760</v>
      </c>
      <c r="E78" s="4">
        <v>-26967190000</v>
      </c>
      <c r="F78" s="4">
        <f t="shared" si="7"/>
        <v>-45958105746</v>
      </c>
      <c r="G78" s="4">
        <v>0</v>
      </c>
      <c r="H78" s="4">
        <v>0</v>
      </c>
      <c r="I78" s="4">
        <v>0</v>
      </c>
      <c r="J78" s="4">
        <v>263460000</v>
      </c>
      <c r="K78" s="27">
        <f t="shared" si="8"/>
        <v>265149105000</v>
      </c>
      <c r="L78" s="4">
        <v>1072</v>
      </c>
      <c r="M78" s="4">
        <v>1954</v>
      </c>
      <c r="N78" s="4">
        <v>196</v>
      </c>
      <c r="O78" s="4">
        <v>408</v>
      </c>
      <c r="P78" s="4">
        <v>2281400</v>
      </c>
      <c r="Q78" s="4">
        <v>5976100</v>
      </c>
      <c r="R78" s="5">
        <v>-6.8000000000000005E-3</v>
      </c>
      <c r="S78" s="4">
        <v>8772100</v>
      </c>
      <c r="T78" s="4">
        <f t="shared" si="9"/>
        <v>17449364.899999999</v>
      </c>
      <c r="U78" s="4">
        <f t="shared" si="10"/>
        <v>7413100</v>
      </c>
      <c r="V78" s="5">
        <v>3.6600000000000001E-2</v>
      </c>
    </row>
    <row r="79" spans="1:22" x14ac:dyDescent="0.2">
      <c r="A79" s="16" t="s">
        <v>205</v>
      </c>
      <c r="B79" s="4">
        <v>54800</v>
      </c>
      <c r="C79" s="4">
        <v>1853277</v>
      </c>
      <c r="D79" s="4">
        <v>-1798477</v>
      </c>
      <c r="E79" s="4">
        <v>-53712820000</v>
      </c>
      <c r="F79" s="4">
        <f t="shared" si="7"/>
        <v>-18990915746</v>
      </c>
      <c r="G79" s="4">
        <v>0</v>
      </c>
      <c r="H79" s="4">
        <v>0</v>
      </c>
      <c r="I79" s="4">
        <v>0</v>
      </c>
      <c r="J79" s="4">
        <v>-240000</v>
      </c>
      <c r="K79" s="27">
        <f t="shared" si="8"/>
        <v>264885645000</v>
      </c>
      <c r="L79" s="4">
        <v>1517</v>
      </c>
      <c r="M79" s="4">
        <v>2552</v>
      </c>
      <c r="N79" s="4">
        <v>299</v>
      </c>
      <c r="O79" s="4">
        <v>484</v>
      </c>
      <c r="P79" s="4">
        <v>3288700</v>
      </c>
      <c r="Q79" s="4">
        <v>7079200</v>
      </c>
      <c r="R79" s="5">
        <v>-2.3700000000000002E-2</v>
      </c>
      <c r="S79" s="4">
        <v>10756300</v>
      </c>
      <c r="T79" s="4">
        <f t="shared" si="9"/>
        <v>16542784.9</v>
      </c>
      <c r="U79" s="4">
        <f t="shared" si="10"/>
        <v>7163900</v>
      </c>
      <c r="V79" s="5">
        <v>3.3000000000000002E-2</v>
      </c>
    </row>
    <row r="80" spans="1:22" x14ac:dyDescent="0.2">
      <c r="A80" s="16" t="s">
        <v>204</v>
      </c>
      <c r="B80" s="4">
        <v>38030</v>
      </c>
      <c r="C80" s="4">
        <v>314790</v>
      </c>
      <c r="D80" s="4">
        <v>-276760</v>
      </c>
      <c r="E80" s="4">
        <v>-8323683469</v>
      </c>
      <c r="F80" s="4">
        <f t="shared" ref="F80:F90" si="11">E80+F81</f>
        <v>34721904254</v>
      </c>
      <c r="G80" s="4">
        <v>0</v>
      </c>
      <c r="H80" s="4">
        <v>0</v>
      </c>
      <c r="I80" s="4">
        <v>0</v>
      </c>
      <c r="J80" s="4">
        <v>-24370000</v>
      </c>
      <c r="K80" s="27">
        <f t="shared" ref="K80:K90" si="12">K81+J80</f>
        <v>264885885000</v>
      </c>
      <c r="L80" s="4">
        <v>1191</v>
      </c>
      <c r="M80" s="4">
        <v>1012</v>
      </c>
      <c r="N80" s="4">
        <v>258</v>
      </c>
      <c r="O80" s="4">
        <v>238</v>
      </c>
      <c r="P80" s="4">
        <v>3288400</v>
      </c>
      <c r="Q80" s="4">
        <v>3706400</v>
      </c>
      <c r="R80" s="5">
        <v>1.01E-2</v>
      </c>
      <c r="S80" s="4">
        <v>7413100</v>
      </c>
      <c r="T80" s="4">
        <f t="shared" ref="T80:T96" si="13">AVERAGE(S81:S90)</f>
        <v>16042384.9</v>
      </c>
      <c r="U80" s="4">
        <f t="shared" ref="U80:U90" si="14">MIN(S81:S85)</f>
        <v>4207400</v>
      </c>
      <c r="V80" s="5">
        <v>2.1400000000000002E-2</v>
      </c>
    </row>
    <row r="81" spans="1:22" x14ac:dyDescent="0.2">
      <c r="A81" s="16" t="s">
        <v>203</v>
      </c>
      <c r="B81" s="4">
        <v>8400</v>
      </c>
      <c r="C81" s="4">
        <v>94600</v>
      </c>
      <c r="D81" s="4">
        <v>-86200</v>
      </c>
      <c r="E81" s="4">
        <v>-2603312277</v>
      </c>
      <c r="F81" s="4">
        <f t="shared" si="11"/>
        <v>43045587723</v>
      </c>
      <c r="G81" s="4">
        <v>0</v>
      </c>
      <c r="H81" s="4">
        <v>0</v>
      </c>
      <c r="I81" s="4">
        <v>0</v>
      </c>
      <c r="J81" s="4">
        <v>-66923800000</v>
      </c>
      <c r="K81" s="27">
        <f t="shared" si="12"/>
        <v>264910255000</v>
      </c>
      <c r="L81" s="4">
        <v>1323</v>
      </c>
      <c r="M81" s="4">
        <v>2317</v>
      </c>
      <c r="N81" s="4">
        <v>224</v>
      </c>
      <c r="O81" s="4">
        <v>408</v>
      </c>
      <c r="P81" s="4">
        <v>2884500</v>
      </c>
      <c r="Q81" s="4">
        <v>6478700</v>
      </c>
      <c r="R81" s="5">
        <v>-2.8399999999999998E-2</v>
      </c>
      <c r="S81" s="4">
        <v>9749800</v>
      </c>
      <c r="T81" s="4">
        <f t="shared" si="13"/>
        <v>15316659.4</v>
      </c>
      <c r="U81" s="4">
        <f t="shared" si="14"/>
        <v>4207400</v>
      </c>
      <c r="V81" s="5">
        <v>4.9800000000000004E-2</v>
      </c>
    </row>
    <row r="82" spans="1:22" x14ac:dyDescent="0.2">
      <c r="A82" s="16" t="s">
        <v>200</v>
      </c>
      <c r="B82" s="4">
        <v>2932900</v>
      </c>
      <c r="C82" s="4">
        <v>121100</v>
      </c>
      <c r="D82" s="4">
        <v>2811800</v>
      </c>
      <c r="E82" s="4">
        <v>84516830000</v>
      </c>
      <c r="F82" s="4">
        <f t="shared" si="11"/>
        <v>45648900000</v>
      </c>
      <c r="G82" s="4">
        <v>0</v>
      </c>
      <c r="H82" s="4">
        <v>0</v>
      </c>
      <c r="I82" s="4">
        <v>0</v>
      </c>
      <c r="J82" s="4">
        <v>-66923800000</v>
      </c>
      <c r="K82" s="27">
        <f t="shared" si="12"/>
        <v>331834055000</v>
      </c>
      <c r="L82" s="4">
        <v>3973</v>
      </c>
      <c r="M82" s="4">
        <v>1508</v>
      </c>
      <c r="N82" s="4">
        <v>864</v>
      </c>
      <c r="O82" s="4">
        <v>351</v>
      </c>
      <c r="P82" s="4">
        <v>13384100</v>
      </c>
      <c r="Q82" s="4">
        <v>6750400</v>
      </c>
      <c r="R82" s="5">
        <v>6.7799999999999999E-2</v>
      </c>
      <c r="S82" s="4">
        <v>20138700</v>
      </c>
      <c r="T82" s="4">
        <f t="shared" si="13"/>
        <v>13466709.800000001</v>
      </c>
      <c r="U82" s="4">
        <f t="shared" si="14"/>
        <v>4207400</v>
      </c>
      <c r="V82" s="5">
        <v>7.1599999999999997E-2</v>
      </c>
    </row>
    <row r="83" spans="1:22" x14ac:dyDescent="0.2">
      <c r="A83" s="16" t="s">
        <v>199</v>
      </c>
      <c r="B83" s="4">
        <v>186300</v>
      </c>
      <c r="C83" s="4">
        <v>5120660</v>
      </c>
      <c r="D83" s="4">
        <v>-4934360</v>
      </c>
      <c r="E83" s="4">
        <v>-148170660000</v>
      </c>
      <c r="F83" s="4">
        <f t="shared" si="11"/>
        <v>-38867930000</v>
      </c>
      <c r="G83" s="4">
        <v>0</v>
      </c>
      <c r="H83" s="4">
        <v>0</v>
      </c>
      <c r="I83" s="4">
        <v>0</v>
      </c>
      <c r="J83" s="4">
        <v>-345555000</v>
      </c>
      <c r="K83" s="27">
        <f t="shared" si="12"/>
        <v>398757855000</v>
      </c>
      <c r="L83" s="4">
        <v>1863</v>
      </c>
      <c r="M83" s="4">
        <v>1109</v>
      </c>
      <c r="N83" s="4">
        <v>308</v>
      </c>
      <c r="O83" s="4">
        <v>223</v>
      </c>
      <c r="P83" s="4">
        <v>5083500</v>
      </c>
      <c r="Q83" s="4">
        <v>4173000</v>
      </c>
      <c r="R83" s="5">
        <v>1.41E-2</v>
      </c>
      <c r="S83" s="4">
        <v>24262300</v>
      </c>
      <c r="T83" s="4">
        <f t="shared" si="13"/>
        <v>11253835</v>
      </c>
      <c r="U83" s="4">
        <f t="shared" si="14"/>
        <v>4207400</v>
      </c>
      <c r="V83" s="5">
        <v>2.92E-2</v>
      </c>
    </row>
    <row r="84" spans="1:22" x14ac:dyDescent="0.2">
      <c r="A84" s="16" t="s">
        <v>193</v>
      </c>
      <c r="B84" s="4">
        <v>5000</v>
      </c>
      <c r="C84" s="4">
        <v>48509</v>
      </c>
      <c r="D84" s="4">
        <v>-43509</v>
      </c>
      <c r="E84" s="4">
        <v>-1235130000</v>
      </c>
      <c r="F84" s="4">
        <f t="shared" si="11"/>
        <v>109302730000</v>
      </c>
      <c r="G84" s="4">
        <v>0</v>
      </c>
      <c r="H84" s="4">
        <v>0</v>
      </c>
      <c r="I84" s="4">
        <v>0</v>
      </c>
      <c r="J84" s="4">
        <v>68085000</v>
      </c>
      <c r="K84" s="27">
        <f t="shared" si="12"/>
        <v>399103410000</v>
      </c>
      <c r="L84" s="4">
        <v>1041</v>
      </c>
      <c r="M84" s="4">
        <v>585</v>
      </c>
      <c r="N84" s="4">
        <v>234</v>
      </c>
      <c r="O84" s="4">
        <v>180</v>
      </c>
      <c r="P84" s="4">
        <v>2846600</v>
      </c>
      <c r="Q84" s="4">
        <v>3832900</v>
      </c>
      <c r="R84" s="5">
        <v>1.0700000000000001E-2</v>
      </c>
      <c r="S84" s="4">
        <v>7163900</v>
      </c>
      <c r="T84" s="4">
        <f t="shared" si="13"/>
        <v>10867938.6</v>
      </c>
      <c r="U84" s="4">
        <f t="shared" si="14"/>
        <v>1690500</v>
      </c>
      <c r="V84" s="5">
        <v>1.3999999999999999E-2</v>
      </c>
    </row>
    <row r="85" spans="1:22" x14ac:dyDescent="0.2">
      <c r="A85" s="16" t="s">
        <v>192</v>
      </c>
      <c r="B85" s="4">
        <v>100</v>
      </c>
      <c r="C85" s="4">
        <v>132000</v>
      </c>
      <c r="D85" s="4">
        <v>-131900</v>
      </c>
      <c r="E85" s="4">
        <v>-3717850000</v>
      </c>
      <c r="F85" s="4">
        <f t="shared" si="11"/>
        <v>110537860000</v>
      </c>
      <c r="K85" s="27">
        <f t="shared" si="12"/>
        <v>399035325000</v>
      </c>
      <c r="L85" s="4">
        <v>705</v>
      </c>
      <c r="M85" s="4">
        <v>815</v>
      </c>
      <c r="N85" s="4">
        <v>112</v>
      </c>
      <c r="O85" s="4">
        <v>170</v>
      </c>
      <c r="P85" s="4">
        <v>1517200</v>
      </c>
      <c r="Q85" s="4">
        <v>2473400</v>
      </c>
      <c r="R85" s="5">
        <v>-1.7000000000000001E-3</v>
      </c>
      <c r="S85" s="4">
        <v>4207400</v>
      </c>
      <c r="T85" s="4">
        <f t="shared" si="13"/>
        <v>10532082.699999999</v>
      </c>
      <c r="U85" s="4">
        <f t="shared" si="14"/>
        <v>1690500</v>
      </c>
      <c r="V85" s="5">
        <v>1.9400000000000001E-2</v>
      </c>
    </row>
    <row r="86" spans="1:22" x14ac:dyDescent="0.2">
      <c r="A86" s="16" t="s">
        <v>191</v>
      </c>
      <c r="B86" s="4">
        <v>4700</v>
      </c>
      <c r="C86" s="4">
        <v>209518</v>
      </c>
      <c r="D86" s="4">
        <v>-204818</v>
      </c>
      <c r="E86" s="4">
        <v>-5838940000</v>
      </c>
      <c r="F86" s="4">
        <f t="shared" si="11"/>
        <v>114255710000</v>
      </c>
      <c r="G86" s="4">
        <v>0</v>
      </c>
      <c r="H86" s="4">
        <v>0</v>
      </c>
      <c r="I86" s="4">
        <v>0</v>
      </c>
      <c r="J86" s="4">
        <v>-36540000</v>
      </c>
      <c r="K86" s="27">
        <f t="shared" si="12"/>
        <v>399035325000</v>
      </c>
      <c r="L86" s="4">
        <v>1078</v>
      </c>
      <c r="M86" s="4">
        <v>959</v>
      </c>
      <c r="N86" s="4">
        <v>130</v>
      </c>
      <c r="O86" s="4">
        <v>131</v>
      </c>
      <c r="P86" s="4">
        <v>2092200</v>
      </c>
      <c r="Q86" s="4">
        <v>2419400</v>
      </c>
      <c r="R86" s="5">
        <v>-3.4999999999999996E-3</v>
      </c>
      <c r="S86" s="4">
        <v>14313799</v>
      </c>
      <c r="T86" s="4">
        <f t="shared" si="13"/>
        <v>9216344.8000000007</v>
      </c>
      <c r="U86" s="4">
        <f t="shared" si="14"/>
        <v>1690500</v>
      </c>
      <c r="V86" s="5">
        <v>3.2899999999999999E-2</v>
      </c>
    </row>
    <row r="87" spans="1:22" x14ac:dyDescent="0.2">
      <c r="A87" s="16" t="s">
        <v>190</v>
      </c>
      <c r="B87" s="4">
        <v>195900</v>
      </c>
      <c r="C87" s="4">
        <v>104414</v>
      </c>
      <c r="D87" s="4">
        <v>91486</v>
      </c>
      <c r="E87" s="4">
        <v>2528270000</v>
      </c>
      <c r="F87" s="4">
        <f t="shared" si="11"/>
        <v>120094650000</v>
      </c>
      <c r="G87" s="4">
        <v>0</v>
      </c>
      <c r="H87" s="4">
        <v>0</v>
      </c>
      <c r="I87" s="4">
        <v>0</v>
      </c>
      <c r="J87" s="4">
        <v>39494995000</v>
      </c>
      <c r="K87" s="27">
        <f t="shared" si="12"/>
        <v>399071865000</v>
      </c>
      <c r="L87" s="4">
        <v>2680</v>
      </c>
      <c r="M87" s="4">
        <v>1523</v>
      </c>
      <c r="N87" s="4">
        <v>371</v>
      </c>
      <c r="O87" s="4">
        <v>222</v>
      </c>
      <c r="P87" s="4">
        <v>4787000</v>
      </c>
      <c r="Q87" s="4">
        <v>3171400</v>
      </c>
      <c r="R87" s="5">
        <v>6.6100000000000006E-2</v>
      </c>
      <c r="S87" s="4">
        <v>35820450</v>
      </c>
      <c r="T87" s="4">
        <f t="shared" si="13"/>
        <v>5780779.7999999998</v>
      </c>
      <c r="U87" s="4">
        <f t="shared" si="14"/>
        <v>1639204</v>
      </c>
      <c r="V87" s="5">
        <v>4.41E-2</v>
      </c>
    </row>
    <row r="88" spans="1:22" x14ac:dyDescent="0.2">
      <c r="A88" s="16" t="s">
        <v>189</v>
      </c>
      <c r="B88" s="4">
        <v>5198010</v>
      </c>
      <c r="C88" s="4">
        <v>150790</v>
      </c>
      <c r="D88" s="4">
        <v>5047220</v>
      </c>
      <c r="E88" s="4">
        <v>126333210000</v>
      </c>
      <c r="F88" s="4">
        <f t="shared" si="11"/>
        <v>117566380000</v>
      </c>
      <c r="G88" s="4">
        <v>0</v>
      </c>
      <c r="H88" s="4">
        <v>0</v>
      </c>
      <c r="I88" s="4">
        <v>0</v>
      </c>
      <c r="J88" s="4">
        <v>347303795000</v>
      </c>
      <c r="K88" s="27">
        <f t="shared" si="12"/>
        <v>359576870000</v>
      </c>
      <c r="L88" s="4">
        <v>1305</v>
      </c>
      <c r="M88" s="4">
        <v>844</v>
      </c>
      <c r="N88" s="4">
        <v>149</v>
      </c>
      <c r="O88" s="4">
        <v>85</v>
      </c>
      <c r="P88" s="4">
        <v>2042300</v>
      </c>
      <c r="Q88" s="4">
        <v>1160600</v>
      </c>
      <c r="R88" s="5">
        <v>-1.4999999999999999E-2</v>
      </c>
      <c r="S88" s="4">
        <v>40667900</v>
      </c>
      <c r="T88" s="4">
        <f t="shared" si="13"/>
        <v>1880332.4</v>
      </c>
      <c r="U88" s="4">
        <f t="shared" si="14"/>
        <v>1639204</v>
      </c>
      <c r="V88" s="5">
        <v>4.8499999999999995E-2</v>
      </c>
    </row>
    <row r="89" spans="1:22" x14ac:dyDescent="0.2">
      <c r="A89" s="16" t="s">
        <v>188</v>
      </c>
      <c r="B89" s="4">
        <v>4800</v>
      </c>
      <c r="C89" s="4">
        <v>20500</v>
      </c>
      <c r="D89" s="4">
        <v>-15700</v>
      </c>
      <c r="E89" s="4">
        <v>-421660000</v>
      </c>
      <c r="F89" s="4">
        <f t="shared" si="11"/>
        <v>-8766830000</v>
      </c>
      <c r="K89" s="27">
        <f t="shared" si="12"/>
        <v>12273075000</v>
      </c>
      <c r="L89" s="4">
        <v>446</v>
      </c>
      <c r="M89" s="4">
        <v>621</v>
      </c>
      <c r="N89" s="4">
        <v>45</v>
      </c>
      <c r="O89" s="4">
        <v>71</v>
      </c>
      <c r="P89" s="4">
        <v>611600</v>
      </c>
      <c r="Q89" s="4">
        <v>1078900</v>
      </c>
      <c r="R89" s="5">
        <v>0</v>
      </c>
      <c r="S89" s="4">
        <v>1690500</v>
      </c>
      <c r="T89" s="4">
        <f t="shared" si="13"/>
        <v>1951079.7</v>
      </c>
      <c r="U89" s="4">
        <f t="shared" si="14"/>
        <v>1639204</v>
      </c>
      <c r="V89" s="5">
        <v>1.11E-2</v>
      </c>
    </row>
    <row r="90" spans="1:22" x14ac:dyDescent="0.2">
      <c r="A90" s="16" t="s">
        <v>187</v>
      </c>
      <c r="B90" s="4">
        <v>112600</v>
      </c>
      <c r="C90" s="4">
        <v>85000</v>
      </c>
      <c r="D90" s="4">
        <v>27600</v>
      </c>
      <c r="E90" s="4">
        <v>753810000</v>
      </c>
      <c r="F90" s="4">
        <f t="shared" si="11"/>
        <v>-8345170000</v>
      </c>
      <c r="G90" s="4">
        <v>0</v>
      </c>
      <c r="H90" s="4">
        <v>0</v>
      </c>
      <c r="I90" s="4">
        <v>0</v>
      </c>
      <c r="J90" s="4">
        <v>5388385000</v>
      </c>
      <c r="K90" s="27">
        <f t="shared" si="12"/>
        <v>12273075000</v>
      </c>
      <c r="L90" s="4">
        <v>478</v>
      </c>
      <c r="M90" s="4">
        <v>874</v>
      </c>
      <c r="N90" s="4">
        <v>49</v>
      </c>
      <c r="O90" s="4">
        <v>95</v>
      </c>
      <c r="P90" s="4">
        <v>705800</v>
      </c>
      <c r="Q90" s="4">
        <v>1485600</v>
      </c>
      <c r="R90" s="5">
        <v>-1.3000000000000001E-2</v>
      </c>
      <c r="S90" s="4">
        <v>2409100</v>
      </c>
      <c r="T90" s="4">
        <f t="shared" si="13"/>
        <v>1931753.4</v>
      </c>
      <c r="U90" s="4">
        <f t="shared" si="14"/>
        <v>848841</v>
      </c>
      <c r="V90" s="5">
        <v>1.11E-2</v>
      </c>
    </row>
    <row r="91" spans="1:22" x14ac:dyDescent="0.2">
      <c r="A91" s="16" t="s">
        <v>186</v>
      </c>
      <c r="B91" s="4">
        <v>223500</v>
      </c>
      <c r="C91" s="4">
        <v>4300</v>
      </c>
      <c r="D91" s="4">
        <v>219200</v>
      </c>
      <c r="E91" s="4">
        <v>5957970000</v>
      </c>
      <c r="F91" s="4">
        <f t="shared" ref="F91:F102" si="15">E91+F92</f>
        <v>-9098980000</v>
      </c>
      <c r="G91" s="4">
        <v>0</v>
      </c>
      <c r="H91" s="4">
        <v>0</v>
      </c>
      <c r="I91" s="4">
        <v>0</v>
      </c>
      <c r="J91" s="4">
        <v>-91810000</v>
      </c>
      <c r="K91" s="27">
        <f t="shared" ref="K91:K102" si="16">K92+J91</f>
        <v>6884690000</v>
      </c>
      <c r="L91" s="4">
        <v>995</v>
      </c>
      <c r="M91" s="4">
        <v>707</v>
      </c>
      <c r="N91" s="4">
        <v>78</v>
      </c>
      <c r="O91" s="4">
        <v>52</v>
      </c>
      <c r="P91" s="4">
        <v>1400700</v>
      </c>
      <c r="Q91" s="4">
        <v>976700</v>
      </c>
      <c r="R91" s="5">
        <v>3.0299999999999997E-2</v>
      </c>
      <c r="S91" s="4">
        <v>2492545</v>
      </c>
      <c r="T91" s="4">
        <f t="shared" si="13"/>
        <v>1804750</v>
      </c>
      <c r="U91" s="4">
        <f t="shared" ref="U91:U102" si="17">MIN(S92:S96)</f>
        <v>848841</v>
      </c>
      <c r="V91" s="5">
        <v>3.2799999999999996E-2</v>
      </c>
    </row>
    <row r="92" spans="1:22" x14ac:dyDescent="0.2">
      <c r="A92" s="16" t="s">
        <v>185</v>
      </c>
      <c r="B92" s="4">
        <v>44100</v>
      </c>
      <c r="C92" s="4">
        <v>272528</v>
      </c>
      <c r="D92" s="4">
        <v>-228428</v>
      </c>
      <c r="E92" s="4">
        <v>-5967010000</v>
      </c>
      <c r="F92" s="4">
        <f t="shared" si="15"/>
        <v>-15056950000</v>
      </c>
      <c r="G92" s="4">
        <v>0</v>
      </c>
      <c r="H92" s="4">
        <v>0</v>
      </c>
      <c r="I92" s="4">
        <v>0</v>
      </c>
      <c r="J92" s="4">
        <v>1699550000</v>
      </c>
      <c r="K92" s="27">
        <f t="shared" si="16"/>
        <v>6976500000</v>
      </c>
      <c r="L92" s="4">
        <v>671</v>
      </c>
      <c r="M92" s="4">
        <v>679</v>
      </c>
      <c r="N92" s="4">
        <v>37</v>
      </c>
      <c r="O92" s="4">
        <v>49</v>
      </c>
      <c r="P92" s="4">
        <v>762900</v>
      </c>
      <c r="Q92" s="4">
        <v>777000</v>
      </c>
      <c r="R92" s="5">
        <v>1.3500000000000002E-2</v>
      </c>
      <c r="S92" s="4">
        <v>1639204</v>
      </c>
      <c r="T92" s="4">
        <f t="shared" si="13"/>
        <v>1914037.2</v>
      </c>
      <c r="U92" s="4">
        <f t="shared" si="17"/>
        <v>848841</v>
      </c>
      <c r="V92" s="5">
        <v>2.0799999999999999E-2</v>
      </c>
    </row>
    <row r="93" spans="1:22" x14ac:dyDescent="0.2">
      <c r="A93" s="16" t="s">
        <v>184</v>
      </c>
      <c r="B93" s="4">
        <v>3200</v>
      </c>
      <c r="C93" s="4">
        <v>200600</v>
      </c>
      <c r="D93" s="4">
        <v>-197400</v>
      </c>
      <c r="E93" s="4">
        <v>-5232450000</v>
      </c>
      <c r="F93" s="4">
        <f t="shared" si="15"/>
        <v>-9089940000</v>
      </c>
      <c r="G93" s="4">
        <v>0</v>
      </c>
      <c r="H93" s="4">
        <v>0</v>
      </c>
      <c r="I93" s="4">
        <v>0</v>
      </c>
      <c r="J93" s="4">
        <v>5285200000</v>
      </c>
      <c r="K93" s="27">
        <f t="shared" si="16"/>
        <v>5276950000</v>
      </c>
      <c r="L93" s="4">
        <v>624</v>
      </c>
      <c r="M93" s="4">
        <v>1342</v>
      </c>
      <c r="N93" s="4">
        <v>28</v>
      </c>
      <c r="O93" s="4">
        <v>71</v>
      </c>
      <c r="P93" s="4">
        <v>592000</v>
      </c>
      <c r="Q93" s="4">
        <v>1537500</v>
      </c>
      <c r="R93" s="5">
        <v>-2.6099999999999998E-2</v>
      </c>
      <c r="S93" s="4">
        <v>2133552</v>
      </c>
      <c r="T93" s="4">
        <f t="shared" si="13"/>
        <v>1889646.6666666667</v>
      </c>
      <c r="U93" s="4">
        <f t="shared" si="17"/>
        <v>848841</v>
      </c>
      <c r="V93" s="5">
        <v>4.4000000000000004E-2</v>
      </c>
    </row>
    <row r="94" spans="1:22" x14ac:dyDescent="0.2">
      <c r="A94" s="16" t="s">
        <v>183</v>
      </c>
      <c r="B94" s="4">
        <v>8200</v>
      </c>
      <c r="C94" s="4">
        <v>1830</v>
      </c>
      <c r="D94" s="4">
        <v>6370</v>
      </c>
      <c r="E94" s="4">
        <v>171960000</v>
      </c>
      <c r="F94" s="4">
        <f t="shared" si="15"/>
        <v>-3857490000</v>
      </c>
      <c r="G94" s="4">
        <v>0</v>
      </c>
      <c r="H94" s="4">
        <v>0</v>
      </c>
      <c r="I94" s="4">
        <v>0</v>
      </c>
      <c r="J94" s="4">
        <v>-8250000</v>
      </c>
      <c r="K94" s="27">
        <f t="shared" si="16"/>
        <v>-8250000</v>
      </c>
      <c r="L94" s="4">
        <v>598</v>
      </c>
      <c r="M94" s="4">
        <v>1739</v>
      </c>
      <c r="N94" s="4">
        <v>33</v>
      </c>
      <c r="O94" s="4">
        <v>162</v>
      </c>
      <c r="P94" s="4">
        <v>617000</v>
      </c>
      <c r="Q94" s="4">
        <v>2476300</v>
      </c>
      <c r="R94" s="5">
        <v>-3.2400000000000005E-2</v>
      </c>
      <c r="S94" s="4">
        <v>3304936</v>
      </c>
      <c r="T94" s="4">
        <f t="shared" si="13"/>
        <v>1712735.5</v>
      </c>
      <c r="U94" s="4">
        <f t="shared" si="17"/>
        <v>848841</v>
      </c>
      <c r="V94" s="5">
        <v>2.5499999999999998E-2</v>
      </c>
    </row>
    <row r="95" spans="1:22" x14ac:dyDescent="0.2">
      <c r="A95" s="16" t="s">
        <v>182</v>
      </c>
      <c r="B95" s="4">
        <v>15300</v>
      </c>
      <c r="C95" s="4">
        <v>52664</v>
      </c>
      <c r="D95" s="4">
        <v>-37364</v>
      </c>
      <c r="E95" s="4">
        <v>-1028940000</v>
      </c>
      <c r="F95" s="4">
        <f t="shared" si="15"/>
        <v>-4029450000</v>
      </c>
      <c r="K95" s="27">
        <f t="shared" si="16"/>
        <v>0</v>
      </c>
      <c r="L95" s="4">
        <v>254</v>
      </c>
      <c r="M95" s="4">
        <v>485</v>
      </c>
      <c r="N95" s="4">
        <v>19</v>
      </c>
      <c r="O95" s="4">
        <v>34</v>
      </c>
      <c r="P95" s="4">
        <v>321800</v>
      </c>
      <c r="Q95" s="4">
        <v>522800</v>
      </c>
      <c r="R95" s="5">
        <v>5.5000000000000005E-3</v>
      </c>
      <c r="S95" s="4">
        <v>848841</v>
      </c>
      <c r="T95" s="4">
        <f t="shared" si="13"/>
        <v>1836149</v>
      </c>
      <c r="U95" s="4">
        <f t="shared" si="17"/>
        <v>1156420</v>
      </c>
      <c r="V95" s="5">
        <v>7.3000000000000001E-3</v>
      </c>
    </row>
    <row r="96" spans="1:22" x14ac:dyDescent="0.2">
      <c r="A96" s="16" t="s">
        <v>177</v>
      </c>
      <c r="B96" s="4">
        <v>17300</v>
      </c>
      <c r="C96" s="4">
        <v>25016</v>
      </c>
      <c r="D96" s="4">
        <v>-7716</v>
      </c>
      <c r="E96" s="4">
        <v>-211680000</v>
      </c>
      <c r="F96" s="4">
        <f t="shared" si="15"/>
        <v>-3000510000</v>
      </c>
      <c r="K96" s="27">
        <f t="shared" si="16"/>
        <v>0</v>
      </c>
      <c r="L96" s="4">
        <v>373</v>
      </c>
      <c r="M96" s="4">
        <v>568</v>
      </c>
      <c r="N96" s="4">
        <v>28</v>
      </c>
      <c r="O96" s="4">
        <v>48</v>
      </c>
      <c r="P96" s="4">
        <v>395800</v>
      </c>
      <c r="Q96" s="4">
        <v>695800</v>
      </c>
      <c r="R96" s="5">
        <v>-5.4000000000000003E-3</v>
      </c>
      <c r="S96" s="4">
        <v>1156420</v>
      </c>
      <c r="T96" s="4">
        <f t="shared" si="13"/>
        <v>1949437.1666666667</v>
      </c>
      <c r="U96" s="4">
        <f t="shared" si="17"/>
        <v>1222511</v>
      </c>
      <c r="V96" s="5">
        <v>1.7899999999999999E-2</v>
      </c>
    </row>
    <row r="97" spans="1:22" x14ac:dyDescent="0.2">
      <c r="A97" s="16" t="s">
        <v>175</v>
      </c>
      <c r="B97" s="4">
        <v>216000</v>
      </c>
      <c r="C97" s="4">
        <v>12300</v>
      </c>
      <c r="D97" s="4">
        <v>203700</v>
      </c>
      <c r="E97" s="4">
        <v>5684540000</v>
      </c>
      <c r="F97" s="4">
        <f t="shared" si="15"/>
        <v>-2788830000</v>
      </c>
      <c r="K97" s="27">
        <f t="shared" si="16"/>
        <v>0</v>
      </c>
      <c r="L97" s="4">
        <v>760</v>
      </c>
      <c r="M97" s="4">
        <v>574</v>
      </c>
      <c r="N97" s="4">
        <v>27</v>
      </c>
      <c r="O97" s="4">
        <v>40</v>
      </c>
      <c r="P97" s="4">
        <v>622100</v>
      </c>
      <c r="Q97" s="4">
        <v>729000</v>
      </c>
      <c r="R97" s="5">
        <v>1.9E-3</v>
      </c>
      <c r="S97" s="4">
        <v>1464800</v>
      </c>
      <c r="T97" s="4">
        <f t="shared" ref="T97:T102" si="18">AVERAGE(S98:S107)</f>
        <v>2046364.6</v>
      </c>
      <c r="U97" s="4">
        <f t="shared" si="17"/>
        <v>1222511</v>
      </c>
      <c r="V97" s="5">
        <v>1.9599999999999999E-2</v>
      </c>
    </row>
    <row r="98" spans="1:22" x14ac:dyDescent="0.2">
      <c r="A98" s="16" t="s">
        <v>174</v>
      </c>
      <c r="B98" s="4">
        <v>4700</v>
      </c>
      <c r="C98" s="4">
        <v>219000</v>
      </c>
      <c r="D98" s="4">
        <v>-214300</v>
      </c>
      <c r="E98" s="4">
        <v>-5946330000</v>
      </c>
      <c r="F98" s="4">
        <f t="shared" si="15"/>
        <v>-8473370000</v>
      </c>
      <c r="K98" s="27">
        <f t="shared" si="16"/>
        <v>0</v>
      </c>
      <c r="L98" s="4">
        <v>441</v>
      </c>
      <c r="M98" s="4">
        <v>955</v>
      </c>
      <c r="N98" s="4">
        <v>34</v>
      </c>
      <c r="O98" s="4">
        <v>62</v>
      </c>
      <c r="P98" s="4">
        <v>498000</v>
      </c>
      <c r="Q98" s="4">
        <v>1099300</v>
      </c>
      <c r="R98" s="5">
        <v>-5.3E-3</v>
      </c>
      <c r="S98" s="4">
        <v>1663426</v>
      </c>
      <c r="T98" s="4">
        <f t="shared" si="18"/>
        <v>2142099.25</v>
      </c>
      <c r="U98" s="4">
        <f t="shared" si="17"/>
        <v>1222511</v>
      </c>
      <c r="V98" s="5">
        <v>1.2500000000000001E-2</v>
      </c>
    </row>
    <row r="99" spans="1:22" x14ac:dyDescent="0.2">
      <c r="A99" s="16" t="s">
        <v>164</v>
      </c>
      <c r="B99" s="4">
        <v>97500</v>
      </c>
      <c r="C99" s="4">
        <v>328663</v>
      </c>
      <c r="D99" s="4">
        <v>-231163</v>
      </c>
      <c r="E99" s="4">
        <v>-6443340000</v>
      </c>
      <c r="F99" s="4">
        <f t="shared" si="15"/>
        <v>-2527040000</v>
      </c>
      <c r="K99" s="27">
        <f t="shared" si="16"/>
        <v>0</v>
      </c>
      <c r="L99" s="4">
        <v>782</v>
      </c>
      <c r="M99" s="4">
        <v>1432</v>
      </c>
      <c r="N99" s="4">
        <v>32</v>
      </c>
      <c r="O99" s="4">
        <v>103</v>
      </c>
      <c r="P99" s="4">
        <v>707500</v>
      </c>
      <c r="Q99" s="4">
        <v>1561700</v>
      </c>
      <c r="R99" s="5">
        <v>-1.41E-2</v>
      </c>
      <c r="S99" s="4">
        <v>2397973</v>
      </c>
      <c r="T99" s="4">
        <f t="shared" si="18"/>
        <v>2056808</v>
      </c>
      <c r="U99" s="4">
        <f t="shared" si="17"/>
        <v>1222511</v>
      </c>
      <c r="V99" s="5">
        <v>2.1299999999999999E-2</v>
      </c>
    </row>
    <row r="100" spans="1:22" x14ac:dyDescent="0.2">
      <c r="A100" s="16" t="s">
        <v>156</v>
      </c>
      <c r="B100" s="4">
        <v>259700</v>
      </c>
      <c r="C100" s="4">
        <v>25325</v>
      </c>
      <c r="D100" s="4">
        <v>234375</v>
      </c>
      <c r="E100" s="4">
        <v>6659120000</v>
      </c>
      <c r="F100" s="4">
        <f t="shared" si="15"/>
        <v>3916300000</v>
      </c>
      <c r="K100" s="27">
        <f t="shared" si="16"/>
        <v>0</v>
      </c>
      <c r="L100" s="4">
        <v>897</v>
      </c>
      <c r="M100" s="4">
        <v>1406</v>
      </c>
      <c r="N100" s="4">
        <v>53</v>
      </c>
      <c r="O100" s="4">
        <v>74</v>
      </c>
      <c r="P100" s="4">
        <v>849300</v>
      </c>
      <c r="Q100" s="4">
        <v>1243900</v>
      </c>
      <c r="R100" s="5">
        <v>-8.6999999999999994E-3</v>
      </c>
      <c r="S100" s="4">
        <v>2215837</v>
      </c>
      <c r="T100" s="4">
        <f t="shared" si="18"/>
        <v>1977293.5</v>
      </c>
      <c r="U100" s="4">
        <f t="shared" si="17"/>
        <v>1222511</v>
      </c>
      <c r="V100" s="5">
        <v>1.41E-2</v>
      </c>
    </row>
    <row r="101" spans="1:22" x14ac:dyDescent="0.2">
      <c r="A101" s="16" t="s">
        <v>155</v>
      </c>
      <c r="B101" s="4">
        <v>300</v>
      </c>
      <c r="C101" s="4">
        <v>82800</v>
      </c>
      <c r="D101" s="4">
        <v>-82500</v>
      </c>
      <c r="E101" s="4">
        <v>-2331160000</v>
      </c>
      <c r="F101" s="4">
        <f t="shared" si="15"/>
        <v>-2742820000</v>
      </c>
      <c r="K101" s="27">
        <f t="shared" si="16"/>
        <v>0</v>
      </c>
      <c r="L101" s="4">
        <v>460</v>
      </c>
      <c r="M101" s="4">
        <v>386</v>
      </c>
      <c r="N101" s="4">
        <v>36</v>
      </c>
      <c r="O101" s="4">
        <v>31</v>
      </c>
      <c r="P101" s="4">
        <v>735600</v>
      </c>
      <c r="Q101" s="4">
        <v>485900</v>
      </c>
      <c r="R101" s="5">
        <v>8.8999999999999999E-3</v>
      </c>
      <c r="S101" s="4">
        <v>1222511</v>
      </c>
      <c r="T101" s="4">
        <f t="shared" si="18"/>
        <v>2732076</v>
      </c>
      <c r="U101" s="4">
        <f t="shared" si="17"/>
        <v>2732076</v>
      </c>
      <c r="V101" s="5">
        <v>1.41E-2</v>
      </c>
    </row>
    <row r="102" spans="1:22" x14ac:dyDescent="0.2">
      <c r="A102" s="16" t="s">
        <v>154</v>
      </c>
      <c r="B102" s="4">
        <v>133900</v>
      </c>
      <c r="C102" s="4">
        <v>149800</v>
      </c>
      <c r="D102" s="4">
        <v>-15900</v>
      </c>
      <c r="E102" s="4">
        <v>-411660000</v>
      </c>
      <c r="F102" s="4">
        <f t="shared" si="15"/>
        <v>-411660000</v>
      </c>
      <c r="K102" s="27">
        <f t="shared" si="16"/>
        <v>0</v>
      </c>
      <c r="L102" s="4">
        <v>877</v>
      </c>
      <c r="M102" s="4">
        <v>1046</v>
      </c>
      <c r="N102" s="4">
        <v>92</v>
      </c>
      <c r="O102" s="4">
        <v>104</v>
      </c>
      <c r="P102" s="4">
        <v>1177500</v>
      </c>
      <c r="Q102" s="4">
        <v>1419100</v>
      </c>
      <c r="R102" s="5">
        <v>-2.0799999999999999E-2</v>
      </c>
      <c r="S102" s="4">
        <v>2732076</v>
      </c>
      <c r="T102" s="4" t="e">
        <f t="shared" si="18"/>
        <v>#DIV/0!</v>
      </c>
      <c r="U102" s="4">
        <f t="shared" si="17"/>
        <v>0</v>
      </c>
      <c r="V102" s="5">
        <v>4.6300000000000001E-2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 t="shared" ref="F168:F222" si="19"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19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19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19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19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19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19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19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19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19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19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19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19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19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19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19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19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19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19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19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19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19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19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19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19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19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>E223+F224</f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8923-D1E7-CB48-8DCB-D3DE4FB63106}">
  <sheetPr codeName="Sheet80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3.0"/>
    <col min="3" max="3" customWidth="true" width="15.1640625"/>
    <col min="4" max="4" customWidth="true" width="13.6640625"/>
    <col min="5" max="5" customWidth="true" width="16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6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523">
        <v>344</v>
      </c>
      <c r="B3" t="n" s="3524">
        <v>199600.0</v>
      </c>
      <c r="C3" t="n" s="3525">
        <v>169900.0</v>
      </c>
      <c r="D3" t="n" s="3526">
        <v>29700.0</v>
      </c>
      <c r="E3" t="n" s="3527">
        <v>1.38331E9</v>
      </c>
      <c r="G3" t="n" s="3513">
        <v>0.0</v>
      </c>
      <c r="H3" t="n" s="3514">
        <v>0.0</v>
      </c>
      <c r="I3" t="n" s="3515">
        <v>0.0</v>
      </c>
      <c r="J3" t="n" s="3516">
        <v>0.0</v>
      </c>
      <c r="L3" t="n" s="3517">
        <v>385.0</v>
      </c>
      <c r="M3" t="n" s="3518">
        <v>513.0</v>
      </c>
      <c r="N3" t="n" s="3519">
        <v>25.0</v>
      </c>
      <c r="O3" t="n" s="3520">
        <v>63.0</v>
      </c>
      <c r="P3" t="n" s="3521">
        <v>327300.0</v>
      </c>
      <c r="Q3" t="n" s="3522">
        <v>587600.0</v>
      </c>
      <c r="R3" t="n" s="3511">
        <v>-0.001</v>
      </c>
      <c r="S3" t="n" s="3510">
        <v>916400.0</v>
      </c>
      <c r="V3" t="n" s="3512">
        <v>0.0326</v>
      </c>
    </row>
    <row r="4">
      <c r="A4" t="s" s="1446">
        <v>343</v>
      </c>
      <c r="B4" t="n" s="1447">
        <v>233500.0</v>
      </c>
      <c r="C4" t="n" s="1448">
        <v>153200.0</v>
      </c>
      <c r="D4" t="n" s="1449">
        <v>80300.0</v>
      </c>
      <c r="E4" t="n" s="1450">
        <v>3.77467E9</v>
      </c>
      <c r="G4" t="n" s="1436">
        <v>50000.0</v>
      </c>
      <c r="H4" t="n" s="1437">
        <v>0.0</v>
      </c>
      <c r="I4" t="n" s="1438">
        <v>50000.0</v>
      </c>
      <c r="J4" t="n" s="1439">
        <v>2.370705E9</v>
      </c>
      <c r="L4" t="n" s="1440">
        <v>774.0</v>
      </c>
      <c r="M4" t="n" s="1441">
        <v>812.0</v>
      </c>
      <c r="N4" t="n" s="1442">
        <v>46.0</v>
      </c>
      <c r="O4" t="n" s="1443">
        <v>70.0</v>
      </c>
      <c r="P4" t="n" s="1444">
        <v>536000.0</v>
      </c>
      <c r="Q4" t="n" s="1445">
        <v>708100.0</v>
      </c>
      <c r="R4" t="n" s="1434">
        <v>-0.0245</v>
      </c>
      <c r="S4" t="n" s="1433">
        <v>1320300.0</v>
      </c>
      <c r="V4" t="n" s="1435">
        <v>0.0294</v>
      </c>
    </row>
    <row r="5" spans="1:22" x14ac:dyDescent="0.2">
      <c r="A5" s="16" t="s">
        <v>342</v>
      </c>
      <c r="B5" s="4">
        <v>9700</v>
      </c>
      <c r="C5" s="4">
        <v>70300</v>
      </c>
      <c r="D5" s="4">
        <v>-60600</v>
      </c>
      <c r="E5" s="4">
        <v>-2940400000</v>
      </c>
      <c r="F5" s="4">
        <f t="shared" ref="F5:F46" si="0">E5+F6</f>
        <v>-78625263834</v>
      </c>
      <c r="G5" s="4">
        <v>0</v>
      </c>
      <c r="H5" s="4">
        <v>0</v>
      </c>
      <c r="I5" s="4">
        <v>0</v>
      </c>
      <c r="J5" s="4">
        <v>2277795000</v>
      </c>
      <c r="K5" s="24">
        <f t="shared" ref="K5:K46" si="1">K6+J5</f>
        <v>267972000</v>
      </c>
      <c r="L5" s="4">
        <v>399</v>
      </c>
      <c r="M5" s="4">
        <v>450</v>
      </c>
      <c r="N5" s="4">
        <v>30</v>
      </c>
      <c r="O5" s="4">
        <v>41</v>
      </c>
      <c r="P5" s="4">
        <v>370000</v>
      </c>
      <c r="Q5" s="4">
        <v>386800</v>
      </c>
      <c r="R5" s="5">
        <v>2.0999999999999999E-3</v>
      </c>
      <c r="S5" s="4">
        <v>767600</v>
      </c>
      <c r="T5" s="4">
        <f t="shared" ref="T5:T73" si="2">AVERAGE(S6:S15)</f>
        <v>1225160</v>
      </c>
      <c r="U5" s="4">
        <f t="shared" ref="U5:U46" si="3">MIN(S6:S10)</f>
        <v>988900</v>
      </c>
      <c r="V5" s="5">
        <v>2.2499999999999999E-2</v>
      </c>
    </row>
    <row r="6" spans="1:22" x14ac:dyDescent="0.2">
      <c r="A6" s="16" t="s">
        <v>341</v>
      </c>
      <c r="B6" s="4">
        <v>68600</v>
      </c>
      <c r="C6" s="4">
        <v>464755</v>
      </c>
      <c r="D6" s="4">
        <v>-396155</v>
      </c>
      <c r="E6" s="4">
        <v>-18919980000</v>
      </c>
      <c r="F6" s="4">
        <f t="shared" si="0"/>
        <v>-75684863834</v>
      </c>
      <c r="G6" s="4">
        <v>50000</v>
      </c>
      <c r="H6" s="4">
        <v>0</v>
      </c>
      <c r="I6" s="4">
        <v>50000</v>
      </c>
      <c r="J6" s="4">
        <v>2277795000</v>
      </c>
      <c r="K6" s="24">
        <f t="shared" si="1"/>
        <v>-2009823000</v>
      </c>
      <c r="L6" s="4">
        <v>1310</v>
      </c>
      <c r="M6" s="4">
        <v>592</v>
      </c>
      <c r="N6" s="4">
        <v>150</v>
      </c>
      <c r="O6" s="4">
        <v>58</v>
      </c>
      <c r="P6" s="4">
        <v>1333700</v>
      </c>
      <c r="Q6" s="4">
        <v>650300</v>
      </c>
      <c r="R6" s="5">
        <v>6.8099999999999994E-2</v>
      </c>
      <c r="S6" s="4">
        <v>1986900</v>
      </c>
      <c r="T6" s="4">
        <f t="shared" si="2"/>
        <v>1064910</v>
      </c>
      <c r="U6" s="4">
        <f t="shared" si="3"/>
        <v>886100</v>
      </c>
      <c r="V6" s="5">
        <v>6.8900000000000003E-2</v>
      </c>
    </row>
    <row r="7" spans="1:22" x14ac:dyDescent="0.2">
      <c r="A7" s="16" t="s">
        <v>340</v>
      </c>
      <c r="B7" s="4">
        <v>299100</v>
      </c>
      <c r="C7" s="4">
        <v>112500</v>
      </c>
      <c r="D7" s="4">
        <v>186600</v>
      </c>
      <c r="E7" s="4">
        <v>8391580000</v>
      </c>
      <c r="F7" s="4">
        <f t="shared" si="0"/>
        <v>-56764883834</v>
      </c>
      <c r="G7" s="4">
        <v>50000</v>
      </c>
      <c r="H7" s="4">
        <v>0</v>
      </c>
      <c r="I7" s="4">
        <v>50000</v>
      </c>
      <c r="J7" s="4">
        <v>2235205000</v>
      </c>
      <c r="K7" s="24">
        <f t="shared" si="1"/>
        <v>-4287618000</v>
      </c>
      <c r="L7" s="4">
        <v>856</v>
      </c>
      <c r="M7" s="4">
        <v>538</v>
      </c>
      <c r="N7" s="4">
        <v>95</v>
      </c>
      <c r="O7" s="4">
        <v>81</v>
      </c>
      <c r="P7" s="4">
        <v>903200</v>
      </c>
      <c r="Q7" s="4">
        <v>668600</v>
      </c>
      <c r="R7" s="5">
        <v>5.5300000000000002E-2</v>
      </c>
      <c r="S7" s="4">
        <v>1584100</v>
      </c>
      <c r="T7" s="4">
        <f t="shared" si="2"/>
        <v>948100</v>
      </c>
      <c r="U7" s="4">
        <f t="shared" si="3"/>
        <v>886100</v>
      </c>
      <c r="V7" s="5">
        <v>4.3400000000000001E-2</v>
      </c>
    </row>
    <row r="8" spans="1:22" x14ac:dyDescent="0.2">
      <c r="A8" s="16" t="s">
        <v>339</v>
      </c>
      <c r="B8" s="4">
        <v>95600</v>
      </c>
      <c r="C8" s="4">
        <v>116500</v>
      </c>
      <c r="D8" s="4">
        <v>-20900</v>
      </c>
      <c r="E8" s="4">
        <v>-979580000</v>
      </c>
      <c r="F8" s="4">
        <f t="shared" si="0"/>
        <v>-65156463834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-6522823000</v>
      </c>
      <c r="L8" s="4">
        <v>409</v>
      </c>
      <c r="M8" s="4">
        <v>898</v>
      </c>
      <c r="N8" s="4">
        <v>48</v>
      </c>
      <c r="O8" s="4">
        <v>100</v>
      </c>
      <c r="P8" s="4">
        <v>449500</v>
      </c>
      <c r="Q8" s="4">
        <v>1117800</v>
      </c>
      <c r="R8" s="5">
        <v>-2.9399999999999999E-2</v>
      </c>
      <c r="S8" s="4">
        <v>1579800</v>
      </c>
      <c r="T8" s="4">
        <f t="shared" si="2"/>
        <v>827280</v>
      </c>
      <c r="U8" s="4">
        <f t="shared" si="3"/>
        <v>652100</v>
      </c>
      <c r="V8" s="5">
        <v>4.9299999999999997E-2</v>
      </c>
    </row>
    <row r="9" spans="1:22" x14ac:dyDescent="0.2">
      <c r="A9" s="16" t="s">
        <v>338</v>
      </c>
      <c r="B9" s="4">
        <v>800</v>
      </c>
      <c r="C9" s="4">
        <v>146700</v>
      </c>
      <c r="D9" s="4">
        <v>-145900</v>
      </c>
      <c r="E9" s="4">
        <v>-6292960000</v>
      </c>
      <c r="F9" s="4">
        <f t="shared" si="0"/>
        <v>-64176883834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-6522823000</v>
      </c>
      <c r="L9" s="4">
        <v>634</v>
      </c>
      <c r="M9" s="4">
        <v>347</v>
      </c>
      <c r="N9" s="4">
        <v>51</v>
      </c>
      <c r="O9" s="4">
        <v>29</v>
      </c>
      <c r="P9" s="4">
        <v>644000</v>
      </c>
      <c r="Q9" s="4">
        <v>334700</v>
      </c>
      <c r="R9" s="5">
        <v>2.7000000000000003E-2</v>
      </c>
      <c r="S9" s="4">
        <v>988900</v>
      </c>
      <c r="T9" s="4">
        <f t="shared" si="2"/>
        <v>801150</v>
      </c>
      <c r="U9" s="4">
        <f t="shared" si="3"/>
        <v>652100</v>
      </c>
      <c r="V9" s="5">
        <v>3.4300000000000004E-2</v>
      </c>
    </row>
    <row r="10" spans="1:22" x14ac:dyDescent="0.2">
      <c r="A10" s="16" t="s">
        <v>337</v>
      </c>
      <c r="B10" s="4">
        <v>68700</v>
      </c>
      <c r="C10" s="4">
        <v>54100</v>
      </c>
      <c r="D10" s="4">
        <v>14600</v>
      </c>
      <c r="E10" s="4">
        <v>617240000</v>
      </c>
      <c r="F10" s="4">
        <f t="shared" si="0"/>
        <v>-57883923834</v>
      </c>
      <c r="G10" s="4">
        <v>0</v>
      </c>
      <c r="H10" s="4">
        <v>0</v>
      </c>
      <c r="I10" s="4">
        <v>0</v>
      </c>
      <c r="J10" s="4">
        <v>2068745000</v>
      </c>
      <c r="K10" s="24">
        <f t="shared" si="1"/>
        <v>-6522823000</v>
      </c>
      <c r="L10" s="4">
        <v>952</v>
      </c>
      <c r="M10" s="4">
        <v>492</v>
      </c>
      <c r="N10" s="4">
        <v>88</v>
      </c>
      <c r="O10" s="4">
        <v>20</v>
      </c>
      <c r="P10" s="4">
        <v>822900</v>
      </c>
      <c r="Q10" s="4">
        <v>300900</v>
      </c>
      <c r="R10" s="5">
        <v>5.0599999999999999E-2</v>
      </c>
      <c r="S10" s="4">
        <v>1171300</v>
      </c>
      <c r="T10" s="4">
        <f t="shared" si="2"/>
        <v>713450</v>
      </c>
      <c r="U10" s="4">
        <f t="shared" si="3"/>
        <v>333300</v>
      </c>
      <c r="V10" s="5">
        <v>5.5500000000000001E-2</v>
      </c>
    </row>
    <row r="11" spans="1:22" x14ac:dyDescent="0.2">
      <c r="A11" s="16" t="s">
        <v>336</v>
      </c>
      <c r="B11" s="4">
        <v>20000</v>
      </c>
      <c r="C11" s="4">
        <v>167400</v>
      </c>
      <c r="D11" s="4">
        <v>-147400</v>
      </c>
      <c r="E11" s="4">
        <v>-5984480000</v>
      </c>
      <c r="F11" s="4">
        <f t="shared" si="0"/>
        <v>-58501163834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-8591568000</v>
      </c>
      <c r="L11" s="4">
        <v>344</v>
      </c>
      <c r="M11" s="4">
        <v>480</v>
      </c>
      <c r="N11" s="4">
        <v>39</v>
      </c>
      <c r="O11" s="4">
        <v>44</v>
      </c>
      <c r="P11" s="4">
        <v>419900</v>
      </c>
      <c r="Q11" s="4">
        <v>460900</v>
      </c>
      <c r="R11" s="5">
        <v>-3.5999999999999999E-3</v>
      </c>
      <c r="S11" s="4">
        <v>886100</v>
      </c>
      <c r="T11" s="4">
        <f t="shared" si="2"/>
        <v>651520</v>
      </c>
      <c r="U11" s="4">
        <f t="shared" si="3"/>
        <v>333300</v>
      </c>
      <c r="V11" s="5">
        <v>1.9599999999999999E-2</v>
      </c>
    </row>
    <row r="12" spans="1:22" x14ac:dyDescent="0.2">
      <c r="A12" s="16" t="s">
        <v>335</v>
      </c>
      <c r="B12" s="4">
        <v>90900</v>
      </c>
      <c r="C12" s="4">
        <v>174000</v>
      </c>
      <c r="D12" s="4">
        <v>-83100</v>
      </c>
      <c r="E12" s="4">
        <v>-3366990000</v>
      </c>
      <c r="F12" s="4">
        <f t="shared" si="0"/>
        <v>-52516683834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-8591568000</v>
      </c>
      <c r="L12" s="4">
        <v>843</v>
      </c>
      <c r="M12" s="4">
        <v>469</v>
      </c>
      <c r="N12" s="4">
        <v>79</v>
      </c>
      <c r="O12" s="4">
        <v>61</v>
      </c>
      <c r="P12" s="4">
        <v>752100</v>
      </c>
      <c r="Q12" s="4">
        <v>573100</v>
      </c>
      <c r="R12" s="5">
        <v>3.44E-2</v>
      </c>
      <c r="S12" s="4">
        <v>1428000</v>
      </c>
      <c r="T12" s="4">
        <f t="shared" si="2"/>
        <v>546840</v>
      </c>
      <c r="U12" s="4">
        <f t="shared" si="3"/>
        <v>333300</v>
      </c>
      <c r="V12" s="5">
        <v>4.7100000000000003E-2</v>
      </c>
    </row>
    <row r="13" spans="1:22" x14ac:dyDescent="0.2">
      <c r="A13" s="16" t="s">
        <v>333</v>
      </c>
      <c r="B13" s="4">
        <v>100</v>
      </c>
      <c r="C13" s="4">
        <v>138620</v>
      </c>
      <c r="D13" s="4">
        <v>-138520</v>
      </c>
      <c r="E13" s="4">
        <v>-5483540000</v>
      </c>
      <c r="F13" s="4">
        <f t="shared" si="0"/>
        <v>-49149693834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-8591568000</v>
      </c>
      <c r="L13" s="4">
        <v>287</v>
      </c>
      <c r="M13" s="4">
        <v>471</v>
      </c>
      <c r="N13" s="4">
        <v>18</v>
      </c>
      <c r="O13" s="4">
        <v>21</v>
      </c>
      <c r="P13" s="4">
        <v>270100</v>
      </c>
      <c r="Q13" s="4">
        <v>345700</v>
      </c>
      <c r="R13" s="5">
        <v>2.5999999999999999E-3</v>
      </c>
      <c r="S13" s="4">
        <v>652100</v>
      </c>
      <c r="T13" s="4">
        <f t="shared" si="2"/>
        <v>506730</v>
      </c>
      <c r="U13" s="4">
        <f t="shared" si="3"/>
        <v>333300</v>
      </c>
      <c r="V13" s="5">
        <v>2.4900000000000002E-2</v>
      </c>
    </row>
    <row r="14" spans="1:22" x14ac:dyDescent="0.2">
      <c r="A14" s="16" t="s">
        <v>332</v>
      </c>
      <c r="B14" s="4">
        <v>139200</v>
      </c>
      <c r="C14" s="4">
        <v>261700</v>
      </c>
      <c r="D14" s="4">
        <v>-122500</v>
      </c>
      <c r="E14" s="4">
        <v>-4717290000</v>
      </c>
      <c r="F14" s="4">
        <f t="shared" si="0"/>
        <v>-43666153834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-8591568000</v>
      </c>
      <c r="L14" s="4">
        <v>1042</v>
      </c>
      <c r="M14" s="4">
        <v>653</v>
      </c>
      <c r="N14" s="4">
        <v>65</v>
      </c>
      <c r="O14" s="4">
        <v>28</v>
      </c>
      <c r="P14" s="4">
        <v>1109800</v>
      </c>
      <c r="Q14" s="4">
        <v>492200</v>
      </c>
      <c r="R14" s="5">
        <v>6.9500000000000006E-2</v>
      </c>
      <c r="S14" s="4">
        <v>1641100</v>
      </c>
      <c r="T14" s="4">
        <f t="shared" si="2"/>
        <v>366300</v>
      </c>
      <c r="U14" s="4">
        <f t="shared" si="3"/>
        <v>333300</v>
      </c>
      <c r="V14" s="5">
        <v>3.0600000000000002E-2</v>
      </c>
    </row>
    <row r="15" spans="1:22" x14ac:dyDescent="0.2">
      <c r="A15" s="16" t="s">
        <v>331</v>
      </c>
      <c r="B15" s="4">
        <v>66100</v>
      </c>
      <c r="C15" s="4">
        <v>7100</v>
      </c>
      <c r="D15" s="4">
        <v>59000</v>
      </c>
      <c r="E15" s="4">
        <v>2159390000</v>
      </c>
      <c r="F15" s="4">
        <f t="shared" si="0"/>
        <v>-38948863834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-8591568000</v>
      </c>
      <c r="L15" s="4">
        <v>136</v>
      </c>
      <c r="M15" s="4">
        <v>225</v>
      </c>
      <c r="N15" s="4">
        <v>7</v>
      </c>
      <c r="O15" s="4">
        <v>17</v>
      </c>
      <c r="P15" s="4">
        <v>101800</v>
      </c>
      <c r="Q15" s="4">
        <v>212000</v>
      </c>
      <c r="R15" s="5">
        <v>1.11E-2</v>
      </c>
      <c r="S15" s="4">
        <v>333300</v>
      </c>
      <c r="T15" s="4">
        <f t="shared" si="2"/>
        <v>377400</v>
      </c>
      <c r="U15" s="4">
        <f t="shared" si="3"/>
        <v>294300</v>
      </c>
      <c r="V15" s="5">
        <v>1.09E-2</v>
      </c>
    </row>
    <row r="16" spans="1:22" x14ac:dyDescent="0.2">
      <c r="A16" s="16" t="s">
        <v>330</v>
      </c>
      <c r="B16" s="4">
        <v>0</v>
      </c>
      <c r="C16" s="4">
        <v>204300</v>
      </c>
      <c r="D16" s="4">
        <v>-204300</v>
      </c>
      <c r="E16" s="4">
        <v>-7449155881</v>
      </c>
      <c r="F16" s="4">
        <f t="shared" si="0"/>
        <v>-41108253834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-8591568000</v>
      </c>
      <c r="L16" s="4">
        <v>144</v>
      </c>
      <c r="M16" s="4">
        <v>349</v>
      </c>
      <c r="N16" s="4">
        <v>8</v>
      </c>
      <c r="O16" s="4">
        <v>17</v>
      </c>
      <c r="P16" s="4">
        <v>97700</v>
      </c>
      <c r="Q16" s="4">
        <v>270400</v>
      </c>
      <c r="R16" s="5">
        <v>-9.5999999999999992E-3</v>
      </c>
      <c r="S16" s="4">
        <v>384400</v>
      </c>
      <c r="T16" s="4">
        <f t="shared" si="2"/>
        <v>386410</v>
      </c>
      <c r="U16" s="4">
        <f t="shared" si="3"/>
        <v>266800</v>
      </c>
      <c r="V16" s="5">
        <v>2.4399999999999998E-2</v>
      </c>
    </row>
    <row r="17" spans="1:22" x14ac:dyDescent="0.2">
      <c r="A17" s="16" t="s">
        <v>329</v>
      </c>
      <c r="B17" s="4">
        <v>0</v>
      </c>
      <c r="C17" s="4">
        <v>157700</v>
      </c>
      <c r="D17" s="4">
        <v>-157700</v>
      </c>
      <c r="E17" s="4">
        <v>-5818513984</v>
      </c>
      <c r="F17" s="4">
        <f t="shared" si="0"/>
        <v>-33659097953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-8591568000</v>
      </c>
      <c r="L17" s="4">
        <v>179</v>
      </c>
      <c r="M17" s="4">
        <v>251</v>
      </c>
      <c r="N17" s="4">
        <v>18</v>
      </c>
      <c r="O17" s="4">
        <v>21</v>
      </c>
      <c r="P17" s="4">
        <v>165600</v>
      </c>
      <c r="Q17" s="4">
        <v>250400</v>
      </c>
      <c r="R17" s="5">
        <v>-4.0000000000000001E-3</v>
      </c>
      <c r="S17" s="4">
        <v>416000</v>
      </c>
      <c r="T17" s="4">
        <f t="shared" si="2"/>
        <v>388000</v>
      </c>
      <c r="U17" s="4">
        <f t="shared" si="3"/>
        <v>266800</v>
      </c>
      <c r="V17" s="5">
        <v>2.0199999999999999E-2</v>
      </c>
    </row>
    <row r="18" spans="1:22" x14ac:dyDescent="0.2">
      <c r="A18" s="16" t="s">
        <v>328</v>
      </c>
      <c r="B18" s="4">
        <v>0</v>
      </c>
      <c r="C18" s="4">
        <v>60450</v>
      </c>
      <c r="D18" s="4">
        <v>-60450</v>
      </c>
      <c r="E18" s="4">
        <v>-2240970000</v>
      </c>
      <c r="F18" s="4">
        <f t="shared" si="0"/>
        <v>-27840583969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-8591568000</v>
      </c>
      <c r="L18" s="4">
        <v>145</v>
      </c>
      <c r="M18" s="4">
        <v>232</v>
      </c>
      <c r="N18" s="4">
        <v>13</v>
      </c>
      <c r="O18" s="4">
        <v>21</v>
      </c>
      <c r="P18" s="4">
        <v>150700</v>
      </c>
      <c r="Q18" s="4">
        <v>220300</v>
      </c>
      <c r="R18" s="5">
        <v>-1.0800000000000001E-2</v>
      </c>
      <c r="S18" s="4">
        <v>371600</v>
      </c>
      <c r="T18" s="4">
        <f t="shared" si="2"/>
        <v>391940</v>
      </c>
      <c r="U18" s="4">
        <f t="shared" si="3"/>
        <v>251000</v>
      </c>
      <c r="V18" s="5">
        <v>1.6200000000000003E-2</v>
      </c>
    </row>
    <row r="19" spans="1:22" x14ac:dyDescent="0.2">
      <c r="A19" s="16" t="s">
        <v>327</v>
      </c>
      <c r="B19" s="4">
        <v>89900</v>
      </c>
      <c r="C19" s="4">
        <v>11400</v>
      </c>
      <c r="D19" s="4">
        <v>78500</v>
      </c>
      <c r="E19" s="4">
        <v>2879840000</v>
      </c>
      <c r="F19" s="4">
        <f t="shared" si="0"/>
        <v>-25599613969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-8591568000</v>
      </c>
      <c r="L19" s="4">
        <v>540</v>
      </c>
      <c r="M19" s="4">
        <v>375</v>
      </c>
      <c r="N19" s="4">
        <v>21</v>
      </c>
      <c r="O19" s="4">
        <v>16</v>
      </c>
      <c r="P19" s="4">
        <v>426200</v>
      </c>
      <c r="Q19" s="4">
        <v>297500</v>
      </c>
      <c r="R19" s="5">
        <v>2.9100000000000001E-2</v>
      </c>
      <c r="S19" s="4">
        <v>727600</v>
      </c>
      <c r="T19" s="4">
        <f t="shared" si="2"/>
        <v>344480</v>
      </c>
      <c r="U19" s="4">
        <f t="shared" si="3"/>
        <v>236800</v>
      </c>
      <c r="V19" s="5">
        <v>3.7499999999999999E-2</v>
      </c>
    </row>
    <row r="20" spans="1:22" x14ac:dyDescent="0.2">
      <c r="A20" s="16" t="s">
        <v>326</v>
      </c>
      <c r="B20" s="4">
        <v>22400</v>
      </c>
      <c r="C20" s="4">
        <v>9900</v>
      </c>
      <c r="D20" s="4">
        <v>12500</v>
      </c>
      <c r="E20" s="4">
        <v>445380000</v>
      </c>
      <c r="F20" s="4">
        <f t="shared" si="0"/>
        <v>-28479453969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-8591568000</v>
      </c>
      <c r="L20" s="4">
        <v>132</v>
      </c>
      <c r="M20" s="4">
        <v>298</v>
      </c>
      <c r="N20" s="4">
        <v>7</v>
      </c>
      <c r="O20" s="4">
        <v>9</v>
      </c>
      <c r="P20" s="4">
        <v>87600</v>
      </c>
      <c r="Q20" s="4">
        <v>193100</v>
      </c>
      <c r="R20" s="5">
        <v>-1.2999999999999999E-3</v>
      </c>
      <c r="S20" s="4">
        <v>294300</v>
      </c>
      <c r="T20" s="4">
        <f t="shared" si="2"/>
        <v>376420</v>
      </c>
      <c r="U20" s="4">
        <f t="shared" si="3"/>
        <v>236800</v>
      </c>
      <c r="V20" s="5">
        <v>2.2000000000000002E-2</v>
      </c>
    </row>
    <row r="21" spans="1:22" x14ac:dyDescent="0.2">
      <c r="A21" s="16" t="s">
        <v>325</v>
      </c>
      <c r="B21" s="4">
        <v>1800</v>
      </c>
      <c r="C21" s="4">
        <v>52100</v>
      </c>
      <c r="D21" s="4">
        <v>-50300</v>
      </c>
      <c r="E21" s="4">
        <v>-1812360000</v>
      </c>
      <c r="F21" s="4">
        <f t="shared" si="0"/>
        <v>-28924833969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-8591568000</v>
      </c>
      <c r="L21" s="4">
        <v>94</v>
      </c>
      <c r="M21" s="4">
        <v>271</v>
      </c>
      <c r="N21" s="4">
        <v>3</v>
      </c>
      <c r="O21" s="4">
        <v>11</v>
      </c>
      <c r="P21" s="4">
        <v>59400</v>
      </c>
      <c r="Q21" s="4">
        <v>205000</v>
      </c>
      <c r="R21" s="5">
        <v>-5.5000000000000005E-3</v>
      </c>
      <c r="S21" s="4">
        <v>266800</v>
      </c>
      <c r="T21" s="4">
        <f t="shared" si="2"/>
        <v>424350</v>
      </c>
      <c r="U21" s="4">
        <f t="shared" si="3"/>
        <v>236800</v>
      </c>
      <c r="V21" s="5">
        <v>1.9199999999999998E-2</v>
      </c>
    </row>
    <row r="22" spans="1:22" x14ac:dyDescent="0.2">
      <c r="A22" s="16" t="s">
        <v>324</v>
      </c>
      <c r="B22" s="4">
        <v>66100</v>
      </c>
      <c r="C22" s="4">
        <v>3800</v>
      </c>
      <c r="D22" s="4">
        <v>62300</v>
      </c>
      <c r="E22" s="4">
        <v>2222740000</v>
      </c>
      <c r="F22" s="4">
        <f t="shared" si="0"/>
        <v>-27112473969</v>
      </c>
      <c r="K22" s="24">
        <f t="shared" si="1"/>
        <v>-8591568000</v>
      </c>
      <c r="L22" s="4">
        <v>248</v>
      </c>
      <c r="M22" s="4">
        <v>512</v>
      </c>
      <c r="N22" s="4">
        <v>13</v>
      </c>
      <c r="O22" s="4">
        <v>7</v>
      </c>
      <c r="P22" s="4">
        <v>189600</v>
      </c>
      <c r="Q22" s="4">
        <v>189100</v>
      </c>
      <c r="R22" s="5">
        <v>1.8200000000000001E-2</v>
      </c>
      <c r="S22" s="4">
        <v>381200</v>
      </c>
      <c r="T22" s="4">
        <f t="shared" si="2"/>
        <v>476590</v>
      </c>
      <c r="U22" s="4">
        <f t="shared" si="3"/>
        <v>236800</v>
      </c>
      <c r="V22" s="5">
        <v>3.85E-2</v>
      </c>
    </row>
    <row r="23" spans="1:22" x14ac:dyDescent="0.2">
      <c r="A23" s="16" t="s">
        <v>323</v>
      </c>
      <c r="B23" s="4">
        <v>6500</v>
      </c>
      <c r="C23" s="4">
        <v>42100</v>
      </c>
      <c r="D23" s="4">
        <v>-35600</v>
      </c>
      <c r="E23" s="4">
        <v>-1274900000</v>
      </c>
      <c r="F23" s="4">
        <f t="shared" si="0"/>
        <v>-29335213969</v>
      </c>
      <c r="K23" s="24">
        <f t="shared" si="1"/>
        <v>-8591568000</v>
      </c>
      <c r="L23" s="4">
        <v>123</v>
      </c>
      <c r="M23" s="4">
        <v>231</v>
      </c>
      <c r="N23" s="4">
        <v>4</v>
      </c>
      <c r="O23" s="4">
        <v>12</v>
      </c>
      <c r="P23" s="4">
        <v>80000</v>
      </c>
      <c r="Q23" s="4">
        <v>171000</v>
      </c>
      <c r="R23" s="5">
        <v>-4.0999999999999995E-3</v>
      </c>
      <c r="S23" s="4">
        <v>251000</v>
      </c>
      <c r="T23" s="4">
        <f t="shared" si="2"/>
        <v>555590</v>
      </c>
      <c r="U23" s="4">
        <f t="shared" si="3"/>
        <v>236800</v>
      </c>
      <c r="V23" s="5">
        <v>2.3399999999999997E-2</v>
      </c>
    </row>
    <row r="24" spans="1:22" x14ac:dyDescent="0.2">
      <c r="A24" s="16" t="s">
        <v>322</v>
      </c>
      <c r="B24" s="4">
        <v>55440</v>
      </c>
      <c r="C24" s="4">
        <v>46900</v>
      </c>
      <c r="D24" s="4">
        <v>8540</v>
      </c>
      <c r="E24" s="4">
        <v>305190000</v>
      </c>
      <c r="F24" s="4">
        <f t="shared" si="0"/>
        <v>-28060313969</v>
      </c>
      <c r="K24" s="24">
        <f t="shared" si="1"/>
        <v>-8591568000</v>
      </c>
      <c r="L24" s="4">
        <v>94</v>
      </c>
      <c r="M24" s="4">
        <v>456</v>
      </c>
      <c r="N24" s="4">
        <v>8</v>
      </c>
      <c r="O24" s="4">
        <v>4</v>
      </c>
      <c r="P24" s="4">
        <v>102800</v>
      </c>
      <c r="Q24" s="4">
        <v>133200</v>
      </c>
      <c r="R24" s="5">
        <v>1.8500000000000003E-2</v>
      </c>
      <c r="S24" s="4">
        <v>236800</v>
      </c>
      <c r="T24" s="4">
        <f t="shared" si="2"/>
        <v>618860</v>
      </c>
      <c r="U24" s="4">
        <f t="shared" si="3"/>
        <v>253000</v>
      </c>
      <c r="V24" s="5">
        <v>3.49E-2</v>
      </c>
    </row>
    <row r="25" spans="1:22" x14ac:dyDescent="0.2">
      <c r="A25" s="16" t="s">
        <v>321</v>
      </c>
      <c r="B25" s="4">
        <v>68800</v>
      </c>
      <c r="C25" s="4">
        <v>28000</v>
      </c>
      <c r="D25" s="4">
        <v>40800</v>
      </c>
      <c r="E25" s="4">
        <v>1423820000</v>
      </c>
      <c r="F25" s="4">
        <f t="shared" si="0"/>
        <v>-28365503969</v>
      </c>
      <c r="K25" s="24">
        <f t="shared" si="1"/>
        <v>-8591568000</v>
      </c>
      <c r="L25" s="4">
        <v>208</v>
      </c>
      <c r="M25" s="4">
        <v>403</v>
      </c>
      <c r="N25" s="4">
        <v>6</v>
      </c>
      <c r="O25" s="4">
        <v>26</v>
      </c>
      <c r="P25" s="4">
        <v>111500</v>
      </c>
      <c r="Q25" s="4">
        <v>304000</v>
      </c>
      <c r="R25" s="5">
        <v>5.7999999999999996E-3</v>
      </c>
      <c r="S25" s="4">
        <v>444300</v>
      </c>
      <c r="T25" s="4">
        <f t="shared" si="2"/>
        <v>620980</v>
      </c>
      <c r="U25" s="4">
        <f t="shared" si="3"/>
        <v>253000</v>
      </c>
      <c r="V25" s="5">
        <v>3.3500000000000002E-2</v>
      </c>
    </row>
    <row r="26" spans="1:22" x14ac:dyDescent="0.2">
      <c r="A26" s="16" t="s">
        <v>320</v>
      </c>
      <c r="B26" s="4">
        <v>3909</v>
      </c>
      <c r="C26" s="4">
        <v>217600</v>
      </c>
      <c r="D26" s="4">
        <v>-213691</v>
      </c>
      <c r="E26" s="4">
        <v>-7571060000</v>
      </c>
      <c r="F26" s="4">
        <f t="shared" si="0"/>
        <v>-29789323969</v>
      </c>
      <c r="K26" s="24">
        <f t="shared" si="1"/>
        <v>-8591568000</v>
      </c>
      <c r="L26" s="4">
        <v>127</v>
      </c>
      <c r="M26" s="4">
        <v>467</v>
      </c>
      <c r="N26" s="4">
        <v>6</v>
      </c>
      <c r="O26" s="4">
        <v>19</v>
      </c>
      <c r="P26" s="4">
        <v>99400</v>
      </c>
      <c r="Q26" s="4">
        <v>344000</v>
      </c>
      <c r="R26" s="5">
        <v>-3.1300000000000001E-2</v>
      </c>
      <c r="S26" s="4">
        <v>474500</v>
      </c>
      <c r="T26" s="4">
        <f t="shared" si="2"/>
        <v>657420</v>
      </c>
      <c r="U26" s="4">
        <f t="shared" si="3"/>
        <v>253000</v>
      </c>
      <c r="V26" s="5">
        <v>3.1899999999999998E-2</v>
      </c>
    </row>
    <row r="27" spans="1:22" x14ac:dyDescent="0.2">
      <c r="A27" s="16" t="s">
        <v>319</v>
      </c>
      <c r="B27" s="4">
        <v>43500</v>
      </c>
      <c r="C27" s="4">
        <v>188900</v>
      </c>
      <c r="D27" s="4">
        <v>-145400</v>
      </c>
      <c r="E27" s="4">
        <v>-5209710000</v>
      </c>
      <c r="F27" s="4">
        <f t="shared" si="0"/>
        <v>-22218263969</v>
      </c>
      <c r="K27" s="24">
        <f t="shared" si="1"/>
        <v>-8591568000</v>
      </c>
      <c r="L27" s="4">
        <v>447</v>
      </c>
      <c r="M27" s="4">
        <v>333</v>
      </c>
      <c r="N27" s="4">
        <v>6</v>
      </c>
      <c r="O27" s="4">
        <v>15</v>
      </c>
      <c r="P27" s="4">
        <v>204200</v>
      </c>
      <c r="Q27" s="4">
        <v>211900</v>
      </c>
      <c r="R27" s="5">
        <v>1.1200000000000002E-2</v>
      </c>
      <c r="S27" s="4">
        <v>431900</v>
      </c>
      <c r="T27" s="4">
        <f t="shared" si="2"/>
        <v>821020</v>
      </c>
      <c r="U27" s="4">
        <f t="shared" si="3"/>
        <v>253000</v>
      </c>
      <c r="V27" s="5">
        <v>1.9400000000000001E-2</v>
      </c>
    </row>
    <row r="28" spans="1:22" x14ac:dyDescent="0.2">
      <c r="A28" s="16" t="s">
        <v>318</v>
      </c>
      <c r="B28" s="4">
        <v>500</v>
      </c>
      <c r="C28" s="4">
        <v>72900</v>
      </c>
      <c r="D28" s="4">
        <v>-72400</v>
      </c>
      <c r="E28" s="4">
        <v>-2586800000</v>
      </c>
      <c r="F28" s="4">
        <f t="shared" si="0"/>
        <v>-17008553969</v>
      </c>
      <c r="K28" s="24">
        <f t="shared" si="1"/>
        <v>-8591568000</v>
      </c>
      <c r="L28" s="4">
        <v>156</v>
      </c>
      <c r="M28" s="4">
        <v>408</v>
      </c>
      <c r="N28" s="4">
        <v>8</v>
      </c>
      <c r="O28" s="4">
        <v>15</v>
      </c>
      <c r="P28" s="4">
        <v>103000</v>
      </c>
      <c r="Q28" s="4">
        <v>285200</v>
      </c>
      <c r="R28" s="5">
        <v>-1.3899999999999999E-2</v>
      </c>
      <c r="S28" s="4">
        <v>411000</v>
      </c>
      <c r="T28" s="4">
        <f t="shared" si="2"/>
        <v>931540</v>
      </c>
      <c r="U28" s="4">
        <f t="shared" si="3"/>
        <v>253000</v>
      </c>
      <c r="V28" s="5">
        <v>3.6900000000000002E-2</v>
      </c>
    </row>
    <row r="29" spans="1:22" x14ac:dyDescent="0.2">
      <c r="A29" s="16" t="s">
        <v>317</v>
      </c>
      <c r="B29" s="4">
        <v>100</v>
      </c>
      <c r="C29" s="4">
        <v>18800</v>
      </c>
      <c r="D29" s="4">
        <v>-18700</v>
      </c>
      <c r="E29" s="4">
        <v>-680280000</v>
      </c>
      <c r="F29" s="4">
        <f t="shared" si="0"/>
        <v>-14421753969</v>
      </c>
      <c r="K29" s="24">
        <f t="shared" si="1"/>
        <v>-8591568000</v>
      </c>
      <c r="L29" s="4">
        <v>113</v>
      </c>
      <c r="M29" s="4">
        <v>235</v>
      </c>
      <c r="N29" s="4">
        <v>8</v>
      </c>
      <c r="O29" s="4">
        <v>8</v>
      </c>
      <c r="P29" s="4">
        <v>87600</v>
      </c>
      <c r="Q29" s="4">
        <v>164700</v>
      </c>
      <c r="R29" s="5">
        <v>0</v>
      </c>
      <c r="S29" s="4">
        <v>253000</v>
      </c>
      <c r="T29" s="4">
        <f t="shared" si="2"/>
        <v>1100280</v>
      </c>
      <c r="U29" s="4">
        <f t="shared" si="3"/>
        <v>613700</v>
      </c>
      <c r="V29" s="5">
        <v>2.8399999999999998E-2</v>
      </c>
    </row>
    <row r="30" spans="1:22" x14ac:dyDescent="0.2">
      <c r="A30" s="16" t="s">
        <v>316</v>
      </c>
      <c r="B30" s="4">
        <v>50200</v>
      </c>
      <c r="C30" s="4">
        <v>70100</v>
      </c>
      <c r="D30" s="4">
        <v>-19900</v>
      </c>
      <c r="E30" s="4">
        <v>-736520000</v>
      </c>
      <c r="F30" s="4">
        <f t="shared" si="0"/>
        <v>-13741473969</v>
      </c>
      <c r="K30" s="24">
        <f t="shared" si="1"/>
        <v>-8591568000</v>
      </c>
      <c r="L30" s="4">
        <v>256</v>
      </c>
      <c r="M30" s="4">
        <v>461</v>
      </c>
      <c r="N30" s="4">
        <v>15</v>
      </c>
      <c r="O30" s="4">
        <v>29</v>
      </c>
      <c r="P30" s="4">
        <v>170800</v>
      </c>
      <c r="Q30" s="4">
        <v>431800</v>
      </c>
      <c r="R30" s="5">
        <v>-3.44E-2</v>
      </c>
      <c r="S30" s="4">
        <v>613700</v>
      </c>
      <c r="T30" s="4">
        <f t="shared" si="2"/>
        <v>1114880</v>
      </c>
      <c r="U30" s="4">
        <f t="shared" si="3"/>
        <v>465500</v>
      </c>
      <c r="V30" s="5">
        <v>3.61E-2</v>
      </c>
    </row>
    <row r="31" spans="1:22" x14ac:dyDescent="0.2">
      <c r="A31" s="16" t="s">
        <v>315</v>
      </c>
      <c r="B31" s="4">
        <v>310000</v>
      </c>
      <c r="C31" s="4">
        <v>19200</v>
      </c>
      <c r="D31" s="4">
        <v>290800</v>
      </c>
      <c r="E31" s="4">
        <v>10866700000</v>
      </c>
      <c r="F31" s="4">
        <f t="shared" si="0"/>
        <v>-13004953969</v>
      </c>
      <c r="K31" s="24">
        <f t="shared" si="1"/>
        <v>-8591568000</v>
      </c>
      <c r="L31" s="4">
        <v>547</v>
      </c>
      <c r="M31" s="4">
        <v>502</v>
      </c>
      <c r="N31" s="4">
        <v>26</v>
      </c>
      <c r="O31" s="4">
        <v>16</v>
      </c>
      <c r="P31" s="4">
        <v>416700</v>
      </c>
      <c r="Q31" s="4">
        <v>314600</v>
      </c>
      <c r="R31" s="5">
        <v>1.49E-2</v>
      </c>
      <c r="S31" s="4">
        <v>746100</v>
      </c>
      <c r="T31" s="4">
        <f t="shared" si="2"/>
        <v>1094340</v>
      </c>
      <c r="U31" s="4">
        <f t="shared" si="3"/>
        <v>465500</v>
      </c>
      <c r="V31" s="5">
        <v>1.9900000000000001E-2</v>
      </c>
    </row>
    <row r="32" spans="1:22" x14ac:dyDescent="0.2">
      <c r="A32" s="16" t="s">
        <v>314</v>
      </c>
      <c r="B32" s="4">
        <v>93100</v>
      </c>
      <c r="C32" s="4">
        <v>3200</v>
      </c>
      <c r="D32" s="4">
        <v>89900</v>
      </c>
      <c r="E32" s="4">
        <v>3275530000</v>
      </c>
      <c r="F32" s="4">
        <f t="shared" si="0"/>
        <v>-23871653969</v>
      </c>
      <c r="K32" s="24">
        <f t="shared" si="1"/>
        <v>-8591568000</v>
      </c>
      <c r="L32" s="4">
        <v>461</v>
      </c>
      <c r="M32" s="4">
        <v>559</v>
      </c>
      <c r="N32" s="4">
        <v>16</v>
      </c>
      <c r="O32" s="4">
        <v>45</v>
      </c>
      <c r="P32" s="4">
        <v>306100</v>
      </c>
      <c r="Q32" s="4">
        <v>586300</v>
      </c>
      <c r="R32" s="5">
        <v>2.64E-2</v>
      </c>
      <c r="S32" s="4">
        <v>903600</v>
      </c>
      <c r="T32" s="4">
        <f t="shared" si="2"/>
        <v>1133380</v>
      </c>
      <c r="U32" s="4">
        <f t="shared" si="3"/>
        <v>465500</v>
      </c>
      <c r="V32" s="5">
        <v>4.0599999999999997E-2</v>
      </c>
    </row>
    <row r="33" spans="1:22" x14ac:dyDescent="0.2">
      <c r="A33" s="16" t="s">
        <v>313</v>
      </c>
      <c r="B33" s="4">
        <v>193000</v>
      </c>
      <c r="C33" s="4">
        <v>86600</v>
      </c>
      <c r="D33" s="4">
        <v>106400</v>
      </c>
      <c r="E33" s="4">
        <v>3914780000</v>
      </c>
      <c r="F33" s="4">
        <f t="shared" si="0"/>
        <v>-27147183969</v>
      </c>
      <c r="K33" s="24">
        <f t="shared" si="1"/>
        <v>-8591568000</v>
      </c>
      <c r="L33" s="4">
        <v>849</v>
      </c>
      <c r="M33" s="4">
        <v>671</v>
      </c>
      <c r="N33" s="4">
        <v>20</v>
      </c>
      <c r="O33" s="4">
        <v>38</v>
      </c>
      <c r="P33" s="4">
        <v>450700</v>
      </c>
      <c r="Q33" s="4">
        <v>590300</v>
      </c>
      <c r="R33" s="5">
        <v>-1.66E-2</v>
      </c>
      <c r="S33" s="4">
        <v>1041000</v>
      </c>
      <c r="T33" s="4">
        <f t="shared" si="2"/>
        <v>1080460</v>
      </c>
      <c r="U33" s="4">
        <f t="shared" si="3"/>
        <v>465500</v>
      </c>
      <c r="V33" s="5">
        <v>5.3899999999999997E-2</v>
      </c>
    </row>
    <row r="34" spans="1:22" x14ac:dyDescent="0.2">
      <c r="A34" s="16" t="s">
        <v>270</v>
      </c>
      <c r="B34" s="4">
        <v>0</v>
      </c>
      <c r="C34" s="4">
        <v>213700</v>
      </c>
      <c r="D34" s="4">
        <v>-213700</v>
      </c>
      <c r="E34" s="4">
        <v>-7809020000</v>
      </c>
      <c r="F34" s="4">
        <f t="shared" si="0"/>
        <v>-31061963969</v>
      </c>
      <c r="K34" s="24">
        <f t="shared" si="1"/>
        <v>-8591568000</v>
      </c>
      <c r="L34" s="4">
        <v>268</v>
      </c>
      <c r="M34" s="4">
        <v>800</v>
      </c>
      <c r="N34" s="4">
        <v>8</v>
      </c>
      <c r="O34" s="4">
        <v>45</v>
      </c>
      <c r="P34" s="4">
        <v>157100</v>
      </c>
      <c r="Q34" s="4">
        <v>634900</v>
      </c>
      <c r="R34" s="5">
        <v>-8.1000000000000013E-3</v>
      </c>
      <c r="S34" s="4">
        <v>869500</v>
      </c>
      <c r="T34" s="4">
        <f t="shared" si="2"/>
        <v>1034900</v>
      </c>
      <c r="U34" s="4">
        <f t="shared" si="3"/>
        <v>465500</v>
      </c>
      <c r="V34" s="5">
        <v>2.7099999999999999E-2</v>
      </c>
    </row>
    <row r="35" spans="1:22" x14ac:dyDescent="0.2">
      <c r="A35" s="16" t="s">
        <v>269</v>
      </c>
      <c r="B35" s="4">
        <v>47600</v>
      </c>
      <c r="C35" s="4">
        <v>3100</v>
      </c>
      <c r="D35" s="4">
        <v>44500</v>
      </c>
      <c r="E35" s="4">
        <v>1647360000</v>
      </c>
      <c r="F35" s="4">
        <f t="shared" si="0"/>
        <v>-23252943969</v>
      </c>
      <c r="K35" s="24">
        <f t="shared" si="1"/>
        <v>-8591568000</v>
      </c>
      <c r="L35" s="4">
        <v>271</v>
      </c>
      <c r="M35" s="4">
        <v>459</v>
      </c>
      <c r="N35" s="4">
        <v>3</v>
      </c>
      <c r="O35" s="4">
        <v>19</v>
      </c>
      <c r="P35" s="4">
        <v>136300</v>
      </c>
      <c r="Q35" s="4">
        <v>301400</v>
      </c>
      <c r="R35" s="5">
        <v>-1.89E-2</v>
      </c>
      <c r="S35" s="4">
        <v>465500</v>
      </c>
      <c r="T35" s="4">
        <f t="shared" si="2"/>
        <v>1064720</v>
      </c>
      <c r="U35" s="4">
        <f t="shared" si="3"/>
        <v>759700</v>
      </c>
      <c r="V35" s="5">
        <v>2.6699999999999998E-2</v>
      </c>
    </row>
    <row r="36" spans="1:22" x14ac:dyDescent="0.2">
      <c r="A36" s="16" t="s">
        <v>268</v>
      </c>
      <c r="B36" s="4">
        <v>59100</v>
      </c>
      <c r="C36" s="4">
        <v>30300</v>
      </c>
      <c r="D36" s="4">
        <v>28800</v>
      </c>
      <c r="E36" s="4">
        <v>1079300000</v>
      </c>
      <c r="F36" s="4">
        <f t="shared" si="0"/>
        <v>-24900303969</v>
      </c>
      <c r="G36" s="4">
        <v>0</v>
      </c>
      <c r="H36" s="4">
        <v>0</v>
      </c>
      <c r="I36" s="4">
        <v>0</v>
      </c>
      <c r="J36" s="4">
        <v>-10525870000</v>
      </c>
      <c r="K36" s="24">
        <f t="shared" si="1"/>
        <v>-8591568000</v>
      </c>
      <c r="L36" s="4">
        <v>626</v>
      </c>
      <c r="M36" s="4">
        <v>675</v>
      </c>
      <c r="N36" s="4">
        <v>21</v>
      </c>
      <c r="O36" s="4">
        <v>24</v>
      </c>
      <c r="P36" s="4">
        <v>393900</v>
      </c>
      <c r="Q36" s="4">
        <v>444500</v>
      </c>
      <c r="R36" s="5">
        <v>3.5900000000000001E-2</v>
      </c>
      <c r="S36" s="4">
        <v>838900</v>
      </c>
      <c r="T36" s="4">
        <f t="shared" si="2"/>
        <v>1032130</v>
      </c>
      <c r="U36" s="4">
        <f t="shared" si="3"/>
        <v>540700</v>
      </c>
      <c r="V36" s="5">
        <v>4.2300000000000004E-2</v>
      </c>
    </row>
    <row r="37" spans="1:22" x14ac:dyDescent="0.2">
      <c r="A37" s="16" t="s">
        <v>254</v>
      </c>
      <c r="B37" s="4">
        <v>274400</v>
      </c>
      <c r="C37" s="4">
        <v>130700</v>
      </c>
      <c r="D37" s="4">
        <v>143700</v>
      </c>
      <c r="E37" s="4">
        <v>5128080000</v>
      </c>
      <c r="F37" s="4">
        <f t="shared" si="0"/>
        <v>-25979603969</v>
      </c>
      <c r="G37" s="4">
        <v>0</v>
      </c>
      <c r="H37" s="4">
        <v>0</v>
      </c>
      <c r="I37" s="4">
        <v>0</v>
      </c>
      <c r="J37" s="4">
        <v>-10525870000</v>
      </c>
      <c r="K37" s="24">
        <f t="shared" si="1"/>
        <v>1934302000</v>
      </c>
      <c r="L37" s="4">
        <v>833</v>
      </c>
      <c r="M37" s="4">
        <v>1240</v>
      </c>
      <c r="N37" s="4">
        <v>62</v>
      </c>
      <c r="O37" s="4">
        <v>78</v>
      </c>
      <c r="P37" s="4">
        <v>746400</v>
      </c>
      <c r="Q37" s="4">
        <v>1254000</v>
      </c>
      <c r="R37" s="5">
        <v>-2.4700000000000003E-2</v>
      </c>
      <c r="S37" s="4">
        <v>2067900</v>
      </c>
      <c r="T37" s="4">
        <f t="shared" si="2"/>
        <v>881920</v>
      </c>
      <c r="U37" s="4">
        <f t="shared" si="3"/>
        <v>540700</v>
      </c>
      <c r="V37" s="5">
        <v>6.1399999999999996E-2</v>
      </c>
    </row>
    <row r="38" spans="1:22" x14ac:dyDescent="0.2">
      <c r="A38" s="16" t="s">
        <v>253</v>
      </c>
      <c r="B38" s="4">
        <v>3200</v>
      </c>
      <c r="C38" s="4">
        <v>153350</v>
      </c>
      <c r="D38" s="4">
        <v>-150150</v>
      </c>
      <c r="E38" s="4">
        <v>-5598030000</v>
      </c>
      <c r="F38" s="4">
        <f t="shared" si="0"/>
        <v>-31107683969</v>
      </c>
      <c r="G38" s="4">
        <v>0</v>
      </c>
      <c r="H38" s="4">
        <v>0</v>
      </c>
      <c r="I38" s="4">
        <v>0</v>
      </c>
      <c r="J38" s="4">
        <v>-7440000000</v>
      </c>
      <c r="K38" s="24">
        <f t="shared" si="1"/>
        <v>12460172000</v>
      </c>
      <c r="L38" s="4">
        <v>677</v>
      </c>
      <c r="M38" s="4">
        <v>542</v>
      </c>
      <c r="N38" s="4">
        <v>35</v>
      </c>
      <c r="O38" s="4">
        <v>48</v>
      </c>
      <c r="P38" s="4">
        <v>633500</v>
      </c>
      <c r="Q38" s="4">
        <v>1197800</v>
      </c>
      <c r="R38" s="5">
        <v>-7.5199999999999989E-2</v>
      </c>
      <c r="S38" s="4">
        <v>1516200</v>
      </c>
      <c r="T38" s="4">
        <f t="shared" si="2"/>
        <v>832670</v>
      </c>
      <c r="U38" s="4">
        <f t="shared" si="3"/>
        <v>511800</v>
      </c>
      <c r="V38" s="5">
        <v>2.1099999999999997E-2</v>
      </c>
    </row>
    <row r="39" spans="1:22" x14ac:dyDescent="0.2">
      <c r="A39" s="16" t="s">
        <v>252</v>
      </c>
      <c r="B39" s="4">
        <v>94600</v>
      </c>
      <c r="C39" s="4">
        <v>10400</v>
      </c>
      <c r="D39" s="4">
        <v>84200</v>
      </c>
      <c r="E39" s="4">
        <v>3366000000</v>
      </c>
      <c r="F39" s="4">
        <f t="shared" si="0"/>
        <v>-25509653969</v>
      </c>
      <c r="K39" s="24">
        <f t="shared" si="1"/>
        <v>19900172000</v>
      </c>
      <c r="L39" s="4">
        <v>1061</v>
      </c>
      <c r="M39" s="4">
        <v>576</v>
      </c>
      <c r="N39" s="4">
        <v>73</v>
      </c>
      <c r="O39" s="4">
        <v>46</v>
      </c>
      <c r="P39" s="4">
        <v>1325100</v>
      </c>
      <c r="Q39" s="4">
        <v>2477100</v>
      </c>
      <c r="R39" s="5">
        <v>-7.4999999999999997E-2</v>
      </c>
      <c r="S39" s="4">
        <v>1940400</v>
      </c>
      <c r="T39" s="4">
        <f t="shared" si="2"/>
        <v>729160</v>
      </c>
      <c r="U39" s="4">
        <f t="shared" si="3"/>
        <v>413900</v>
      </c>
      <c r="V39" s="5">
        <v>3.39E-2</v>
      </c>
    </row>
    <row r="40" spans="1:22" x14ac:dyDescent="0.2">
      <c r="A40" s="16" t="s">
        <v>251</v>
      </c>
      <c r="B40" s="4">
        <v>38300</v>
      </c>
      <c r="C40" s="4">
        <v>21800</v>
      </c>
      <c r="D40" s="4">
        <v>16500</v>
      </c>
      <c r="E40" s="4">
        <v>702300000</v>
      </c>
      <c r="F40" s="4">
        <f t="shared" si="0"/>
        <v>-28875653969</v>
      </c>
      <c r="K40" s="24">
        <f t="shared" si="1"/>
        <v>19900172000</v>
      </c>
      <c r="L40" s="4">
        <v>287</v>
      </c>
      <c r="M40" s="4">
        <v>640</v>
      </c>
      <c r="N40" s="4">
        <v>15</v>
      </c>
      <c r="O40" s="4">
        <v>48</v>
      </c>
      <c r="P40" s="4">
        <v>189000</v>
      </c>
      <c r="Q40" s="4">
        <v>514800</v>
      </c>
      <c r="R40" s="5">
        <v>-1.6200000000000003E-2</v>
      </c>
      <c r="S40" s="4">
        <v>759700</v>
      </c>
      <c r="T40" s="4">
        <f t="shared" si="2"/>
        <v>794920</v>
      </c>
      <c r="U40" s="4">
        <f t="shared" si="3"/>
        <v>413900</v>
      </c>
      <c r="V40" s="5">
        <v>2.52E-2</v>
      </c>
    </row>
    <row r="41" spans="1:22" x14ac:dyDescent="0.2">
      <c r="A41" s="16" t="s">
        <v>250</v>
      </c>
      <c r="B41" s="4">
        <v>2100</v>
      </c>
      <c r="C41" s="4">
        <v>22200</v>
      </c>
      <c r="D41" s="4">
        <v>-20100</v>
      </c>
      <c r="E41" s="4">
        <v>-889010000</v>
      </c>
      <c r="F41" s="4">
        <f t="shared" si="0"/>
        <v>-29577953969</v>
      </c>
      <c r="K41" s="24">
        <f t="shared" si="1"/>
        <v>19900172000</v>
      </c>
      <c r="L41" s="4">
        <v>180</v>
      </c>
      <c r="M41" s="4">
        <v>463</v>
      </c>
      <c r="N41" s="4">
        <v>7</v>
      </c>
      <c r="O41" s="4">
        <v>40</v>
      </c>
      <c r="P41" s="4">
        <v>120500</v>
      </c>
      <c r="Q41" s="4">
        <v>419400</v>
      </c>
      <c r="R41" s="5">
        <v>-2.0499999999999997E-2</v>
      </c>
      <c r="S41" s="4">
        <v>540700</v>
      </c>
      <c r="T41" s="4">
        <f t="shared" si="2"/>
        <v>809630</v>
      </c>
      <c r="U41" s="4">
        <f t="shared" si="3"/>
        <v>413900</v>
      </c>
      <c r="V41" s="5">
        <v>2.46E-2</v>
      </c>
    </row>
    <row r="42" spans="1:22" x14ac:dyDescent="0.2">
      <c r="A42" s="16" t="s">
        <v>249</v>
      </c>
      <c r="B42" s="4">
        <v>154100</v>
      </c>
      <c r="C42" s="4">
        <v>66600</v>
      </c>
      <c r="D42" s="4">
        <v>87500</v>
      </c>
      <c r="E42" s="4">
        <v>3917860000</v>
      </c>
      <c r="F42" s="4">
        <f t="shared" si="0"/>
        <v>-28688943969</v>
      </c>
      <c r="K42" s="24">
        <f t="shared" si="1"/>
        <v>19900172000</v>
      </c>
      <c r="L42" s="4">
        <v>864</v>
      </c>
      <c r="M42" s="4">
        <v>609</v>
      </c>
      <c r="N42" s="4">
        <v>63</v>
      </c>
      <c r="O42" s="4">
        <v>51</v>
      </c>
      <c r="P42" s="4">
        <v>735800</v>
      </c>
      <c r="Q42" s="4">
        <v>495400</v>
      </c>
      <c r="R42" s="5">
        <v>2.7699999999999999E-2</v>
      </c>
      <c r="S42" s="4">
        <v>1294000</v>
      </c>
      <c r="T42" s="4">
        <f t="shared" si="2"/>
        <v>812460</v>
      </c>
      <c r="U42" s="4">
        <f t="shared" si="3"/>
        <v>413900</v>
      </c>
      <c r="V42" s="5">
        <v>4.3700000000000003E-2</v>
      </c>
    </row>
    <row r="43" spans="1:22" x14ac:dyDescent="0.2">
      <c r="A43" s="16" t="s">
        <v>248</v>
      </c>
      <c r="B43" s="4">
        <v>24700</v>
      </c>
      <c r="C43" s="4">
        <v>8500</v>
      </c>
      <c r="D43" s="4">
        <v>16200</v>
      </c>
      <c r="E43" s="4">
        <v>702820000</v>
      </c>
      <c r="F43" s="4">
        <f t="shared" si="0"/>
        <v>-32606803969</v>
      </c>
      <c r="K43" s="24">
        <f t="shared" si="1"/>
        <v>19900172000</v>
      </c>
      <c r="L43" s="4">
        <v>273</v>
      </c>
      <c r="M43" s="4">
        <v>553</v>
      </c>
      <c r="N43" s="4">
        <v>10</v>
      </c>
      <c r="O43" s="4">
        <v>26</v>
      </c>
      <c r="P43" s="4">
        <v>159500</v>
      </c>
      <c r="Q43" s="4">
        <v>343600</v>
      </c>
      <c r="R43" s="5">
        <v>-5.6999999999999993E-3</v>
      </c>
      <c r="S43" s="4">
        <v>511800</v>
      </c>
      <c r="T43" s="4">
        <f t="shared" si="2"/>
        <v>904190</v>
      </c>
      <c r="U43" s="4">
        <f t="shared" si="3"/>
        <v>413900</v>
      </c>
      <c r="V43" s="5">
        <v>2.1700000000000001E-2</v>
      </c>
    </row>
    <row r="44" spans="1:22" x14ac:dyDescent="0.2">
      <c r="A44" s="16" t="s">
        <v>247</v>
      </c>
      <c r="B44" s="4">
        <v>14200</v>
      </c>
      <c r="C44" s="4">
        <v>71600</v>
      </c>
      <c r="D44" s="4">
        <v>-57400</v>
      </c>
      <c r="E44" s="4">
        <v>-2526360000</v>
      </c>
      <c r="F44" s="4">
        <f t="shared" si="0"/>
        <v>-33309623969</v>
      </c>
      <c r="K44" s="24">
        <f t="shared" si="1"/>
        <v>19900172000</v>
      </c>
      <c r="L44" s="4">
        <v>221</v>
      </c>
      <c r="M44" s="4">
        <v>319</v>
      </c>
      <c r="N44" s="4">
        <v>12</v>
      </c>
      <c r="O44" s="4">
        <v>24</v>
      </c>
      <c r="P44" s="4">
        <v>148600</v>
      </c>
      <c r="Q44" s="4">
        <v>213700</v>
      </c>
      <c r="R44" s="5">
        <v>-4.5000000000000005E-3</v>
      </c>
      <c r="S44" s="4">
        <v>413900</v>
      </c>
      <c r="T44" s="4">
        <f t="shared" si="2"/>
        <v>1000670</v>
      </c>
      <c r="U44" s="4">
        <f t="shared" si="3"/>
        <v>513000</v>
      </c>
      <c r="V44" s="5">
        <v>1.7000000000000001E-2</v>
      </c>
    </row>
    <row r="45" spans="1:22" x14ac:dyDescent="0.2">
      <c r="A45" s="16" t="s">
        <v>246</v>
      </c>
      <c r="B45" s="4">
        <v>11600</v>
      </c>
      <c r="C45" s="4">
        <v>113640</v>
      </c>
      <c r="D45" s="4">
        <v>-102040</v>
      </c>
      <c r="E45" s="4">
        <v>-4494534620</v>
      </c>
      <c r="F45" s="4">
        <f t="shared" si="0"/>
        <v>-30783263969</v>
      </c>
      <c r="K45" s="24">
        <f t="shared" si="1"/>
        <v>19900172000</v>
      </c>
      <c r="L45" s="4">
        <v>289</v>
      </c>
      <c r="M45" s="4">
        <v>281</v>
      </c>
      <c r="N45" s="4">
        <v>23</v>
      </c>
      <c r="O45" s="4">
        <v>25</v>
      </c>
      <c r="P45" s="4">
        <v>262700</v>
      </c>
      <c r="Q45" s="4">
        <v>253100</v>
      </c>
      <c r="R45" s="5">
        <v>5.7999999999999996E-3</v>
      </c>
      <c r="S45" s="4">
        <v>763700</v>
      </c>
      <c r="T45" s="4">
        <f t="shared" si="2"/>
        <v>1108290</v>
      </c>
      <c r="U45" s="4">
        <f t="shared" si="3"/>
        <v>513000</v>
      </c>
      <c r="V45" s="5">
        <v>3.2400000000000005E-2</v>
      </c>
    </row>
    <row r="46" spans="1:22" x14ac:dyDescent="0.2">
      <c r="A46" s="16" t="s">
        <v>245</v>
      </c>
      <c r="B46" s="4">
        <v>21039</v>
      </c>
      <c r="C46" s="4">
        <v>38000</v>
      </c>
      <c r="D46" s="4">
        <v>-16961</v>
      </c>
      <c r="E46" s="4">
        <v>-744410000</v>
      </c>
      <c r="F46" s="4">
        <f t="shared" si="0"/>
        <v>-26288729349</v>
      </c>
      <c r="K46" s="24">
        <f t="shared" si="1"/>
        <v>19900172000</v>
      </c>
      <c r="L46" s="4">
        <v>259</v>
      </c>
      <c r="M46" s="4">
        <v>448</v>
      </c>
      <c r="N46" s="4">
        <v>16</v>
      </c>
      <c r="O46" s="4">
        <v>25</v>
      </c>
      <c r="P46" s="4">
        <v>159400</v>
      </c>
      <c r="Q46" s="4">
        <v>320700</v>
      </c>
      <c r="R46" s="5">
        <v>-9.1000000000000004E-3</v>
      </c>
      <c r="S46" s="4">
        <v>513000</v>
      </c>
      <c r="T46" s="4">
        <f t="shared" si="2"/>
        <v>1272000</v>
      </c>
      <c r="U46" s="4">
        <f t="shared" si="3"/>
        <v>565800</v>
      </c>
      <c r="V46" s="5">
        <v>2.3700000000000002E-2</v>
      </c>
    </row>
    <row r="47" spans="1:22" x14ac:dyDescent="0.2">
      <c r="A47" s="16" t="s">
        <v>244</v>
      </c>
      <c r="B47" s="4">
        <v>47400</v>
      </c>
      <c r="C47" s="4">
        <v>43300</v>
      </c>
      <c r="D47" s="4">
        <v>4100</v>
      </c>
      <c r="E47" s="4">
        <v>178300000</v>
      </c>
      <c r="F47" s="4">
        <f t="shared" ref="F47:F73" si="4">E47+F48</f>
        <v>-25544319349</v>
      </c>
      <c r="K47" s="24">
        <f t="shared" ref="K47:K73" si="5">K48+J47</f>
        <v>19900172000</v>
      </c>
      <c r="L47" s="4">
        <v>221</v>
      </c>
      <c r="M47" s="4">
        <v>367</v>
      </c>
      <c r="N47" s="4">
        <v>26</v>
      </c>
      <c r="O47" s="4">
        <v>32</v>
      </c>
      <c r="P47" s="4">
        <v>229400</v>
      </c>
      <c r="Q47" s="4">
        <v>333800</v>
      </c>
      <c r="R47" s="5">
        <v>2.5699999999999997E-2</v>
      </c>
      <c r="S47" s="4">
        <v>565800</v>
      </c>
      <c r="T47" s="4">
        <f t="shared" si="2"/>
        <v>1271685</v>
      </c>
      <c r="U47" s="4">
        <f t="shared" ref="U47:U73" si="6">MIN(S48:S52)</f>
        <v>687800</v>
      </c>
      <c r="V47" s="5">
        <v>2.5099999999999997E-2</v>
      </c>
    </row>
    <row r="48" spans="1:22" x14ac:dyDescent="0.2">
      <c r="A48" s="16" t="s">
        <v>243</v>
      </c>
      <c r="B48" s="4">
        <v>26400</v>
      </c>
      <c r="C48" s="4">
        <v>173400</v>
      </c>
      <c r="D48" s="4">
        <v>-147000</v>
      </c>
      <c r="E48" s="4">
        <v>-6419610000</v>
      </c>
      <c r="F48" s="4">
        <f t="shared" si="4"/>
        <v>-25722619349</v>
      </c>
      <c r="K48" s="24">
        <f t="shared" si="5"/>
        <v>19900172000</v>
      </c>
      <c r="L48" s="4">
        <v>309</v>
      </c>
      <c r="M48" s="4">
        <v>847</v>
      </c>
      <c r="N48" s="4">
        <v>24</v>
      </c>
      <c r="O48" s="4">
        <v>66</v>
      </c>
      <c r="P48" s="4">
        <v>255800</v>
      </c>
      <c r="Q48" s="4">
        <v>723500</v>
      </c>
      <c r="R48" s="5">
        <v>-2.5600000000000001E-2</v>
      </c>
      <c r="S48" s="4">
        <v>1023700</v>
      </c>
      <c r="T48" s="4">
        <f t="shared" si="2"/>
        <v>1209405</v>
      </c>
      <c r="U48" s="4">
        <f t="shared" si="6"/>
        <v>687800</v>
      </c>
      <c r="V48" s="5">
        <v>4.1700000000000001E-2</v>
      </c>
    </row>
    <row r="49" spans="1:22" x14ac:dyDescent="0.2">
      <c r="A49" s="16" t="s">
        <v>236</v>
      </c>
      <c r="B49" s="4">
        <v>36800</v>
      </c>
      <c r="C49" s="4">
        <v>44700</v>
      </c>
      <c r="D49" s="4">
        <v>-7900</v>
      </c>
      <c r="E49" s="4">
        <v>-362020000</v>
      </c>
      <c r="F49" s="4">
        <f t="shared" si="4"/>
        <v>-19303009349</v>
      </c>
      <c r="K49" s="24">
        <f t="shared" si="5"/>
        <v>19900172000</v>
      </c>
      <c r="L49" s="4">
        <v>307</v>
      </c>
      <c r="M49" s="4">
        <v>884</v>
      </c>
      <c r="N49" s="4">
        <v>15</v>
      </c>
      <c r="O49" s="4">
        <v>56</v>
      </c>
      <c r="P49" s="4">
        <v>201000</v>
      </c>
      <c r="Q49" s="4">
        <v>675300</v>
      </c>
      <c r="R49" s="5">
        <v>-1.1299999999999999E-2</v>
      </c>
      <c r="S49" s="4">
        <v>905300</v>
      </c>
      <c r="T49" s="4">
        <f t="shared" si="2"/>
        <v>1196765</v>
      </c>
      <c r="U49" s="4">
        <f t="shared" si="6"/>
        <v>687800</v>
      </c>
      <c r="V49" s="5">
        <v>2.6699999999999998E-2</v>
      </c>
    </row>
    <row r="50" spans="1:22" x14ac:dyDescent="0.2">
      <c r="A50" s="16" t="s">
        <v>235</v>
      </c>
      <c r="B50" s="4">
        <v>47800</v>
      </c>
      <c r="C50" s="4">
        <v>196700</v>
      </c>
      <c r="D50" s="4">
        <v>-148900</v>
      </c>
      <c r="E50" s="4">
        <v>-6796050000</v>
      </c>
      <c r="F50" s="4">
        <f t="shared" si="4"/>
        <v>-18940989349</v>
      </c>
      <c r="K50" s="24">
        <f t="shared" si="5"/>
        <v>19900172000</v>
      </c>
      <c r="L50" s="4">
        <v>571</v>
      </c>
      <c r="M50" s="4">
        <v>992</v>
      </c>
      <c r="N50" s="4">
        <v>45</v>
      </c>
      <c r="O50" s="4">
        <v>93</v>
      </c>
      <c r="P50" s="4">
        <v>526500</v>
      </c>
      <c r="Q50" s="4">
        <v>860200</v>
      </c>
      <c r="R50" s="5">
        <v>-1.7899999999999999E-2</v>
      </c>
      <c r="S50" s="4">
        <v>1417300</v>
      </c>
      <c r="T50" s="4">
        <f t="shared" si="2"/>
        <v>1107965</v>
      </c>
      <c r="U50" s="4">
        <f t="shared" si="6"/>
        <v>687800</v>
      </c>
      <c r="V50" s="5">
        <v>6.2100000000000002E-2</v>
      </c>
    </row>
    <row r="51" spans="1:22" x14ac:dyDescent="0.2">
      <c r="A51" s="16" t="s">
        <v>234</v>
      </c>
      <c r="B51" s="4">
        <v>97800</v>
      </c>
      <c r="C51" s="4">
        <v>317200</v>
      </c>
      <c r="D51" s="4">
        <v>-219400</v>
      </c>
      <c r="E51" s="4">
        <v>-9951600000</v>
      </c>
      <c r="F51" s="4">
        <f t="shared" si="4"/>
        <v>-12144939349</v>
      </c>
      <c r="K51" s="24">
        <f t="shared" si="5"/>
        <v>19900172000</v>
      </c>
      <c r="L51" s="4">
        <v>499</v>
      </c>
      <c r="M51" s="4">
        <v>355</v>
      </c>
      <c r="N51" s="4">
        <v>35</v>
      </c>
      <c r="O51" s="4">
        <v>35</v>
      </c>
      <c r="P51" s="4">
        <v>328100</v>
      </c>
      <c r="Q51" s="4">
        <v>358300</v>
      </c>
      <c r="R51" s="5">
        <v>-1.54E-2</v>
      </c>
      <c r="S51" s="4">
        <v>687800</v>
      </c>
      <c r="T51" s="4">
        <f t="shared" si="2"/>
        <v>1113075</v>
      </c>
      <c r="U51" s="4">
        <f t="shared" si="6"/>
        <v>1322300</v>
      </c>
      <c r="V51" s="5">
        <v>2.07E-2</v>
      </c>
    </row>
    <row r="52" spans="1:22" x14ac:dyDescent="0.2">
      <c r="A52" s="16" t="s">
        <v>233</v>
      </c>
      <c r="B52" s="4">
        <v>244200</v>
      </c>
      <c r="C52" s="4">
        <v>225100</v>
      </c>
      <c r="D52" s="4">
        <v>19100</v>
      </c>
      <c r="E52" s="4">
        <v>881010000</v>
      </c>
      <c r="F52" s="4">
        <f t="shared" si="4"/>
        <v>-2193339349</v>
      </c>
      <c r="K52" s="24">
        <f t="shared" si="5"/>
        <v>19900172000</v>
      </c>
      <c r="L52" s="4">
        <v>1154</v>
      </c>
      <c r="M52" s="4">
        <v>574</v>
      </c>
      <c r="N52" s="4">
        <v>82</v>
      </c>
      <c r="O52" s="4">
        <v>42</v>
      </c>
      <c r="P52" s="4">
        <v>835800</v>
      </c>
      <c r="Q52" s="4">
        <v>485600</v>
      </c>
      <c r="R52" s="5">
        <v>4.7899999999999998E-2</v>
      </c>
      <c r="S52" s="4">
        <v>1322300</v>
      </c>
      <c r="T52" s="4">
        <f t="shared" si="2"/>
        <v>1037965</v>
      </c>
      <c r="U52" s="4">
        <f t="shared" si="6"/>
        <v>562650</v>
      </c>
      <c r="V52" s="5">
        <v>6.9000000000000006E-2</v>
      </c>
    </row>
    <row r="53" spans="1:22" x14ac:dyDescent="0.2">
      <c r="A53" s="16" t="s">
        <v>232</v>
      </c>
      <c r="B53" s="4">
        <v>144100</v>
      </c>
      <c r="C53" s="4">
        <v>159900</v>
      </c>
      <c r="D53" s="4">
        <v>-15800</v>
      </c>
      <c r="E53" s="4">
        <v>-698220000</v>
      </c>
      <c r="F53" s="4">
        <f t="shared" si="4"/>
        <v>-3074349349</v>
      </c>
      <c r="K53" s="24">
        <f t="shared" si="5"/>
        <v>19900172000</v>
      </c>
      <c r="L53" s="4">
        <v>612</v>
      </c>
      <c r="M53" s="4">
        <v>1122</v>
      </c>
      <c r="N53" s="4">
        <v>35</v>
      </c>
      <c r="O53" s="4">
        <v>89</v>
      </c>
      <c r="P53" s="4">
        <v>427600</v>
      </c>
      <c r="Q53" s="4">
        <v>969100</v>
      </c>
      <c r="R53" s="5">
        <v>-2.6099999999999998E-2</v>
      </c>
      <c r="S53" s="4">
        <v>1429100</v>
      </c>
      <c r="T53" s="4">
        <f t="shared" si="2"/>
        <v>973275</v>
      </c>
      <c r="U53" s="4">
        <f t="shared" si="6"/>
        <v>400900</v>
      </c>
      <c r="V53" s="5">
        <v>7.2599999999999998E-2</v>
      </c>
    </row>
    <row r="54" spans="1:22" x14ac:dyDescent="0.2">
      <c r="A54" s="16" t="s">
        <v>231</v>
      </c>
      <c r="B54" s="4">
        <v>304100</v>
      </c>
      <c r="C54" s="4">
        <v>202000</v>
      </c>
      <c r="D54" s="4">
        <v>102100</v>
      </c>
      <c r="E54" s="4">
        <v>4520750000</v>
      </c>
      <c r="F54" s="4">
        <f t="shared" si="4"/>
        <v>-2376129349</v>
      </c>
      <c r="K54" s="24">
        <f t="shared" si="5"/>
        <v>19900172000</v>
      </c>
      <c r="L54" s="4">
        <v>1024</v>
      </c>
      <c r="M54" s="4">
        <v>529</v>
      </c>
      <c r="N54" s="4">
        <v>98</v>
      </c>
      <c r="O54" s="4">
        <v>40</v>
      </c>
      <c r="P54" s="4">
        <v>927700</v>
      </c>
      <c r="Q54" s="4">
        <v>448700</v>
      </c>
      <c r="R54" s="5">
        <v>3.5699999999999996E-2</v>
      </c>
      <c r="S54" s="4">
        <v>1378700</v>
      </c>
      <c r="T54" s="4">
        <f t="shared" si="2"/>
        <v>914645</v>
      </c>
      <c r="U54" s="4">
        <f t="shared" si="6"/>
        <v>400900</v>
      </c>
      <c r="V54" s="5">
        <v>5.28E-2</v>
      </c>
    </row>
    <row r="55" spans="1:22" x14ac:dyDescent="0.2">
      <c r="A55" s="16" t="s">
        <v>230</v>
      </c>
      <c r="B55" s="4">
        <v>308400</v>
      </c>
      <c r="C55" s="4">
        <v>140200</v>
      </c>
      <c r="D55" s="4">
        <v>168200</v>
      </c>
      <c r="E55" s="4">
        <v>7387280000</v>
      </c>
      <c r="F55" s="4">
        <f t="shared" si="4"/>
        <v>-6896879349</v>
      </c>
      <c r="K55" s="24">
        <f t="shared" si="5"/>
        <v>19900172000</v>
      </c>
      <c r="L55" s="4">
        <v>1232</v>
      </c>
      <c r="M55" s="4">
        <v>1160</v>
      </c>
      <c r="N55" s="4">
        <v>80</v>
      </c>
      <c r="O55" s="4">
        <v>81</v>
      </c>
      <c r="P55" s="4">
        <v>956600</v>
      </c>
      <c r="Q55" s="4">
        <v>852700</v>
      </c>
      <c r="R55" s="5">
        <v>2.9600000000000001E-2</v>
      </c>
      <c r="S55" s="4">
        <v>1839900</v>
      </c>
      <c r="T55" s="4">
        <f t="shared" si="2"/>
        <v>767145</v>
      </c>
      <c r="U55" s="4">
        <f t="shared" si="6"/>
        <v>400900</v>
      </c>
      <c r="V55" s="5">
        <v>2.4799999999999999E-2</v>
      </c>
    </row>
    <row r="56" spans="1:22" x14ac:dyDescent="0.2">
      <c r="A56" s="16" t="s">
        <v>229</v>
      </c>
      <c r="B56" s="4">
        <v>60300</v>
      </c>
      <c r="C56" s="4">
        <v>20910</v>
      </c>
      <c r="D56" s="4">
        <v>39390</v>
      </c>
      <c r="E56" s="4">
        <v>1580690000</v>
      </c>
      <c r="F56" s="4">
        <f t="shared" si="4"/>
        <v>-14284159349</v>
      </c>
      <c r="K56" s="24">
        <f t="shared" si="5"/>
        <v>19900172000</v>
      </c>
      <c r="L56" s="4">
        <v>1275</v>
      </c>
      <c r="M56" s="4">
        <v>816</v>
      </c>
      <c r="N56" s="4">
        <v>143</v>
      </c>
      <c r="O56" s="4">
        <v>64</v>
      </c>
      <c r="P56" s="4">
        <v>1435600</v>
      </c>
      <c r="Q56" s="4">
        <v>715300</v>
      </c>
      <c r="R56" s="5">
        <v>6.9699999999999998E-2</v>
      </c>
      <c r="S56" s="4">
        <v>2150100</v>
      </c>
      <c r="T56" s="4">
        <f t="shared" si="2"/>
        <v>585535</v>
      </c>
      <c r="U56" s="4">
        <f t="shared" si="6"/>
        <v>400900</v>
      </c>
      <c r="V56" s="5">
        <v>6.4000000000000001E-2</v>
      </c>
    </row>
    <row r="57" spans="1:22" x14ac:dyDescent="0.2">
      <c r="A57" s="16" t="s">
        <v>228</v>
      </c>
      <c r="B57" s="4">
        <v>118850</v>
      </c>
      <c r="C57" s="4">
        <v>114350</v>
      </c>
      <c r="D57" s="4">
        <v>4500</v>
      </c>
      <c r="E57" s="4">
        <v>178330000</v>
      </c>
      <c r="F57" s="4">
        <f t="shared" si="4"/>
        <v>-15864849349</v>
      </c>
      <c r="K57" s="24">
        <f t="shared" si="5"/>
        <v>19900172000</v>
      </c>
      <c r="L57" s="4">
        <v>241</v>
      </c>
      <c r="M57" s="4">
        <v>340</v>
      </c>
      <c r="N57" s="4">
        <v>4</v>
      </c>
      <c r="O57" s="4">
        <v>22</v>
      </c>
      <c r="P57" s="4">
        <v>139600</v>
      </c>
      <c r="Q57" s="4">
        <v>277500</v>
      </c>
      <c r="R57" s="5">
        <v>0</v>
      </c>
      <c r="S57" s="4">
        <v>562650</v>
      </c>
      <c r="T57" s="4">
        <f t="shared" si="2"/>
        <v>563090</v>
      </c>
      <c r="U57" s="4">
        <f t="shared" si="6"/>
        <v>400900</v>
      </c>
      <c r="V57" s="5">
        <v>2.3799999999999998E-2</v>
      </c>
    </row>
    <row r="58" spans="1:22" x14ac:dyDescent="0.2">
      <c r="A58" s="16" t="s">
        <v>227</v>
      </c>
      <c r="B58" s="4">
        <v>0</v>
      </c>
      <c r="C58" s="4">
        <v>22300</v>
      </c>
      <c r="D58" s="4">
        <v>-22300</v>
      </c>
      <c r="E58" s="4">
        <v>-890340000</v>
      </c>
      <c r="F58" s="4">
        <f t="shared" si="4"/>
        <v>-16043179349</v>
      </c>
      <c r="K58" s="24">
        <f t="shared" si="5"/>
        <v>19900172000</v>
      </c>
      <c r="L58" s="4">
        <v>123</v>
      </c>
      <c r="M58" s="4">
        <v>377</v>
      </c>
      <c r="N58" s="4">
        <v>9</v>
      </c>
      <c r="O58" s="4">
        <v>19</v>
      </c>
      <c r="P58" s="4">
        <v>100500</v>
      </c>
      <c r="Q58" s="4">
        <v>300400</v>
      </c>
      <c r="R58" s="5">
        <v>-1.01E-2</v>
      </c>
      <c r="S58" s="4">
        <v>400900</v>
      </c>
      <c r="T58" s="4">
        <f t="shared" si="2"/>
        <v>562400</v>
      </c>
      <c r="U58" s="4">
        <f t="shared" si="6"/>
        <v>529300</v>
      </c>
      <c r="V58" s="5">
        <v>3.3500000000000002E-2</v>
      </c>
    </row>
    <row r="59" spans="1:22" x14ac:dyDescent="0.2">
      <c r="A59" s="16" t="s">
        <v>226</v>
      </c>
      <c r="B59" s="4">
        <v>100</v>
      </c>
      <c r="C59" s="4">
        <v>22800</v>
      </c>
      <c r="D59" s="4">
        <v>-22700</v>
      </c>
      <c r="E59" s="4">
        <v>-912970000</v>
      </c>
      <c r="F59" s="4">
        <f t="shared" si="4"/>
        <v>-15152839349</v>
      </c>
      <c r="K59" s="24">
        <f t="shared" si="5"/>
        <v>19900172000</v>
      </c>
      <c r="L59" s="4">
        <v>410</v>
      </c>
      <c r="M59" s="4">
        <v>507</v>
      </c>
      <c r="N59" s="4">
        <v>33</v>
      </c>
      <c r="O59" s="4">
        <v>34</v>
      </c>
      <c r="P59" s="4">
        <v>384700</v>
      </c>
      <c r="Q59" s="4">
        <v>393600</v>
      </c>
      <c r="R59" s="5">
        <v>2.5999999999999999E-3</v>
      </c>
      <c r="S59" s="4">
        <v>778900</v>
      </c>
      <c r="T59" s="4">
        <f t="shared" si="2"/>
        <v>588810</v>
      </c>
      <c r="U59" s="4">
        <f t="shared" si="6"/>
        <v>529300</v>
      </c>
      <c r="V59" s="5">
        <v>4.36E-2</v>
      </c>
    </row>
    <row r="60" spans="1:22" x14ac:dyDescent="0.2">
      <c r="A60" s="16" t="s">
        <v>225</v>
      </c>
      <c r="B60" s="4">
        <v>0</v>
      </c>
      <c r="C60" s="4">
        <v>18500</v>
      </c>
      <c r="D60" s="4">
        <v>-18500</v>
      </c>
      <c r="E60" s="4">
        <v>-738600000</v>
      </c>
      <c r="F60" s="4">
        <f t="shared" si="4"/>
        <v>-14239869349</v>
      </c>
      <c r="K60" s="24">
        <f t="shared" si="5"/>
        <v>19900172000</v>
      </c>
      <c r="L60" s="4">
        <v>233</v>
      </c>
      <c r="M60" s="4">
        <v>457</v>
      </c>
      <c r="N60" s="4">
        <v>15</v>
      </c>
      <c r="O60" s="4">
        <v>31</v>
      </c>
      <c r="P60" s="4">
        <v>167400</v>
      </c>
      <c r="Q60" s="4">
        <v>342000</v>
      </c>
      <c r="R60" s="5">
        <v>-1.2500000000000001E-2</v>
      </c>
      <c r="S60" s="4">
        <v>529300</v>
      </c>
      <c r="T60" s="4">
        <f t="shared" si="2"/>
        <v>585430</v>
      </c>
      <c r="U60" s="4">
        <f t="shared" si="6"/>
        <v>364900</v>
      </c>
      <c r="V60" s="5">
        <v>1.49E-2</v>
      </c>
    </row>
    <row r="61" spans="1:22" x14ac:dyDescent="0.2">
      <c r="A61" s="16" t="s">
        <v>224</v>
      </c>
      <c r="B61" s="4">
        <v>500</v>
      </c>
      <c r="C61" s="4">
        <v>32000</v>
      </c>
      <c r="D61" s="4">
        <v>-31500</v>
      </c>
      <c r="E61" s="4">
        <v>-1267450000</v>
      </c>
      <c r="F61" s="4">
        <f t="shared" si="4"/>
        <v>-13501269349</v>
      </c>
      <c r="K61" s="24">
        <f t="shared" si="5"/>
        <v>19900172000</v>
      </c>
      <c r="L61" s="4">
        <v>236</v>
      </c>
      <c r="M61" s="4">
        <v>656</v>
      </c>
      <c r="N61" s="4">
        <v>12</v>
      </c>
      <c r="O61" s="4">
        <v>47</v>
      </c>
      <c r="P61" s="4">
        <v>172700</v>
      </c>
      <c r="Q61" s="4">
        <v>497700</v>
      </c>
      <c r="R61" s="5">
        <v>-1.24E-2</v>
      </c>
      <c r="S61" s="4">
        <v>738900</v>
      </c>
      <c r="T61" s="4">
        <f t="shared" si="2"/>
        <v>582160</v>
      </c>
      <c r="U61" s="4">
        <f t="shared" si="6"/>
        <v>334000</v>
      </c>
      <c r="V61" s="5">
        <v>3.0699999999999998E-2</v>
      </c>
    </row>
    <row r="62" spans="1:22" x14ac:dyDescent="0.2">
      <c r="A62" s="16" t="s">
        <v>223</v>
      </c>
      <c r="B62" s="4">
        <v>0</v>
      </c>
      <c r="C62" s="4">
        <v>33210</v>
      </c>
      <c r="D62" s="4">
        <v>-33210</v>
      </c>
      <c r="E62" s="4">
        <v>-1373260000</v>
      </c>
      <c r="F62" s="4">
        <f t="shared" si="4"/>
        <v>-12233819349</v>
      </c>
      <c r="K62" s="24">
        <f t="shared" si="5"/>
        <v>19900172000</v>
      </c>
      <c r="L62" s="4">
        <v>316</v>
      </c>
      <c r="M62" s="4">
        <v>391</v>
      </c>
      <c r="N62" s="4">
        <v>19</v>
      </c>
      <c r="O62" s="4">
        <v>24</v>
      </c>
      <c r="P62" s="4">
        <v>237400</v>
      </c>
      <c r="Q62" s="4">
        <v>329700</v>
      </c>
      <c r="R62" s="5">
        <v>-6.0999999999999995E-3</v>
      </c>
      <c r="S62" s="4">
        <v>571200</v>
      </c>
      <c r="T62" s="4">
        <f t="shared" si="2"/>
        <v>577610</v>
      </c>
      <c r="U62" s="4">
        <f t="shared" si="6"/>
        <v>334000</v>
      </c>
      <c r="V62" s="5">
        <v>2.2799999999999997E-2</v>
      </c>
    </row>
    <row r="63" spans="1:22" x14ac:dyDescent="0.2">
      <c r="A63" s="16" t="s">
        <v>222</v>
      </c>
      <c r="B63" s="4">
        <v>0</v>
      </c>
      <c r="C63" s="4">
        <v>13210</v>
      </c>
      <c r="D63" s="4">
        <v>-13210</v>
      </c>
      <c r="E63" s="4">
        <v>-545870000</v>
      </c>
      <c r="F63" s="4">
        <f t="shared" si="4"/>
        <v>-10860559349</v>
      </c>
      <c r="K63" s="24">
        <f t="shared" si="5"/>
        <v>19900172000</v>
      </c>
      <c r="L63" s="4">
        <v>400</v>
      </c>
      <c r="M63" s="4">
        <v>606</v>
      </c>
      <c r="N63" s="4">
        <v>9</v>
      </c>
      <c r="O63" s="4">
        <v>35</v>
      </c>
      <c r="P63" s="4">
        <v>243700</v>
      </c>
      <c r="Q63" s="4">
        <v>498000</v>
      </c>
      <c r="R63" s="5">
        <v>3.7000000000000002E-3</v>
      </c>
      <c r="S63" s="4">
        <v>782200</v>
      </c>
      <c r="T63" s="4">
        <f t="shared" si="2"/>
        <v>595290</v>
      </c>
      <c r="U63" s="4">
        <f t="shared" si="6"/>
        <v>334000</v>
      </c>
      <c r="V63" s="5">
        <v>2.4E-2</v>
      </c>
    </row>
    <row r="64" spans="1:22" x14ac:dyDescent="0.2">
      <c r="A64" s="16" t="s">
        <v>221</v>
      </c>
      <c r="B64" s="4">
        <v>49100</v>
      </c>
      <c r="C64" s="4">
        <v>2600</v>
      </c>
      <c r="D64" s="4">
        <v>46500</v>
      </c>
      <c r="E64" s="4">
        <v>1886830000</v>
      </c>
      <c r="F64" s="4">
        <f t="shared" si="4"/>
        <v>-10314689349</v>
      </c>
      <c r="K64" s="24">
        <f t="shared" si="5"/>
        <v>19900172000</v>
      </c>
      <c r="L64" s="4">
        <v>610</v>
      </c>
      <c r="M64" s="4">
        <v>329</v>
      </c>
      <c r="N64" s="4">
        <v>47</v>
      </c>
      <c r="O64" s="4">
        <v>24</v>
      </c>
      <c r="P64" s="4">
        <v>499100</v>
      </c>
      <c r="Q64" s="4">
        <v>263800</v>
      </c>
      <c r="R64" s="5">
        <v>3.2899999999999999E-2</v>
      </c>
      <c r="S64" s="4">
        <v>792400</v>
      </c>
      <c r="T64" s="4">
        <f t="shared" si="2"/>
        <v>567860</v>
      </c>
      <c r="U64" s="4">
        <f t="shared" si="6"/>
        <v>334000</v>
      </c>
      <c r="V64" s="5">
        <v>4.6199999999999998E-2</v>
      </c>
    </row>
    <row r="65" spans="1:22" x14ac:dyDescent="0.2">
      <c r="A65" s="16" t="s">
        <v>220</v>
      </c>
      <c r="B65" s="4">
        <v>200</v>
      </c>
      <c r="C65" s="4">
        <v>27490</v>
      </c>
      <c r="D65" s="4">
        <v>-27290</v>
      </c>
      <c r="E65" s="4">
        <v>-1077640000</v>
      </c>
      <c r="F65" s="4">
        <f t="shared" si="4"/>
        <v>-12201519349</v>
      </c>
      <c r="K65" s="24">
        <f t="shared" si="5"/>
        <v>19900172000</v>
      </c>
      <c r="L65" s="4">
        <v>166</v>
      </c>
      <c r="M65" s="4">
        <v>415</v>
      </c>
      <c r="N65" s="4">
        <v>6</v>
      </c>
      <c r="O65" s="4">
        <v>22</v>
      </c>
      <c r="P65" s="4">
        <v>103800</v>
      </c>
      <c r="Q65" s="4">
        <v>252800</v>
      </c>
      <c r="R65" s="5">
        <v>0</v>
      </c>
      <c r="S65" s="4">
        <v>364900</v>
      </c>
      <c r="T65" s="4">
        <f t="shared" si="2"/>
        <v>570180</v>
      </c>
      <c r="U65" s="4">
        <f t="shared" si="6"/>
        <v>334000</v>
      </c>
      <c r="V65" s="5">
        <v>4.4999999999999998E-2</v>
      </c>
    </row>
    <row r="66" spans="1:22" x14ac:dyDescent="0.2">
      <c r="A66" s="16" t="s">
        <v>219</v>
      </c>
      <c r="B66" s="4">
        <v>15000</v>
      </c>
      <c r="C66" s="4">
        <v>23173</v>
      </c>
      <c r="D66" s="4">
        <v>-8173</v>
      </c>
      <c r="E66" s="4">
        <v>-329770000</v>
      </c>
      <c r="F66" s="4">
        <f t="shared" si="4"/>
        <v>-11123879349</v>
      </c>
      <c r="G66" s="4">
        <v>0</v>
      </c>
      <c r="H66" s="4">
        <v>0</v>
      </c>
      <c r="I66" s="4">
        <v>0</v>
      </c>
      <c r="J66" s="4">
        <v>-44139000</v>
      </c>
      <c r="K66" s="24">
        <f t="shared" si="5"/>
        <v>19900172000</v>
      </c>
      <c r="L66" s="4">
        <v>146</v>
      </c>
      <c r="M66" s="4">
        <v>339</v>
      </c>
      <c r="N66" s="4">
        <v>7</v>
      </c>
      <c r="O66" s="4">
        <v>21</v>
      </c>
      <c r="P66" s="4">
        <v>74700</v>
      </c>
      <c r="Q66" s="4">
        <v>259300</v>
      </c>
      <c r="R66" s="5">
        <v>-8.8000000000000005E-3</v>
      </c>
      <c r="S66" s="4">
        <v>334000</v>
      </c>
      <c r="T66" s="4">
        <f t="shared" si="2"/>
        <v>627960</v>
      </c>
      <c r="U66" s="4">
        <f t="shared" si="6"/>
        <v>338200</v>
      </c>
      <c r="V66" s="5">
        <v>2.7099999999999999E-2</v>
      </c>
    </row>
    <row r="67" spans="1:22" x14ac:dyDescent="0.2">
      <c r="A67" s="16" t="s">
        <v>218</v>
      </c>
      <c r="B67" s="4">
        <v>2800</v>
      </c>
      <c r="C67" s="4">
        <v>8463</v>
      </c>
      <c r="D67" s="4">
        <v>-5663</v>
      </c>
      <c r="E67" s="4">
        <v>-224430000</v>
      </c>
      <c r="F67" s="4">
        <f t="shared" si="4"/>
        <v>-10794109349</v>
      </c>
      <c r="G67" s="4">
        <v>0</v>
      </c>
      <c r="H67" s="4">
        <v>0</v>
      </c>
      <c r="I67" s="4">
        <v>0</v>
      </c>
      <c r="J67" s="4">
        <v>-44139000</v>
      </c>
      <c r="K67" s="24">
        <f t="shared" si="5"/>
        <v>19944311000</v>
      </c>
      <c r="L67" s="4">
        <v>187</v>
      </c>
      <c r="M67" s="4">
        <v>273</v>
      </c>
      <c r="N67" s="4">
        <v>10</v>
      </c>
      <c r="O67" s="4">
        <v>18</v>
      </c>
      <c r="P67" s="4">
        <v>133100</v>
      </c>
      <c r="Q67" s="4">
        <v>204200</v>
      </c>
      <c r="R67" s="5">
        <v>1.2699999999999999E-2</v>
      </c>
      <c r="S67" s="4">
        <v>338200</v>
      </c>
      <c r="T67" s="4">
        <f t="shared" si="2"/>
        <v>636860</v>
      </c>
      <c r="U67" s="4">
        <f t="shared" si="6"/>
        <v>394000</v>
      </c>
      <c r="V67" s="5">
        <v>2.2400000000000003E-2</v>
      </c>
    </row>
    <row r="68" spans="1:22" x14ac:dyDescent="0.2">
      <c r="A68" s="16" t="s">
        <v>217</v>
      </c>
      <c r="B68" s="4">
        <v>51400</v>
      </c>
      <c r="C68" s="4">
        <v>7200</v>
      </c>
      <c r="D68" s="4">
        <v>44200</v>
      </c>
      <c r="E68" s="4">
        <v>1734090000</v>
      </c>
      <c r="F68" s="4">
        <f t="shared" si="4"/>
        <v>-10569679349</v>
      </c>
      <c r="K68" s="24">
        <f t="shared" si="5"/>
        <v>19988450000</v>
      </c>
      <c r="L68" s="4">
        <v>217</v>
      </c>
      <c r="M68" s="4">
        <v>293</v>
      </c>
      <c r="N68" s="4">
        <v>16</v>
      </c>
      <c r="O68" s="4">
        <v>11</v>
      </c>
      <c r="P68" s="4">
        <v>179900</v>
      </c>
      <c r="Q68" s="4">
        <v>205800</v>
      </c>
      <c r="R68" s="5">
        <v>1.1599999999999999E-2</v>
      </c>
      <c r="S68" s="4">
        <v>394000</v>
      </c>
      <c r="T68" s="4">
        <f t="shared" si="2"/>
        <v>639160</v>
      </c>
      <c r="U68" s="4">
        <f t="shared" si="6"/>
        <v>495500</v>
      </c>
      <c r="V68" s="5">
        <v>1.52E-2</v>
      </c>
    </row>
    <row r="69" spans="1:22" x14ac:dyDescent="0.2">
      <c r="A69" s="16" t="s">
        <v>216</v>
      </c>
      <c r="B69" s="4">
        <v>430</v>
      </c>
      <c r="C69" s="4">
        <v>22000</v>
      </c>
      <c r="D69" s="4">
        <v>-21570</v>
      </c>
      <c r="E69" s="4">
        <v>-870830000</v>
      </c>
      <c r="F69" s="4">
        <f t="shared" si="4"/>
        <v>-12303769349</v>
      </c>
      <c r="K69" s="24">
        <f t="shared" si="5"/>
        <v>19988450000</v>
      </c>
      <c r="L69" s="4">
        <v>309</v>
      </c>
      <c r="M69" s="4">
        <v>956</v>
      </c>
      <c r="N69" s="4">
        <v>11</v>
      </c>
      <c r="O69" s="4">
        <v>54</v>
      </c>
      <c r="P69" s="4">
        <v>176400</v>
      </c>
      <c r="Q69" s="4">
        <v>863900</v>
      </c>
      <c r="R69" s="5">
        <v>-4.3499999999999997E-2</v>
      </c>
      <c r="S69" s="4">
        <v>1043000</v>
      </c>
      <c r="T69" s="4">
        <f t="shared" si="2"/>
        <v>617810</v>
      </c>
      <c r="U69" s="4">
        <f t="shared" si="6"/>
        <v>495500</v>
      </c>
      <c r="V69" s="5">
        <v>4.6500000000000007E-2</v>
      </c>
    </row>
    <row r="70" spans="1:22" x14ac:dyDescent="0.2">
      <c r="A70" s="16" t="s">
        <v>215</v>
      </c>
      <c r="B70" s="4">
        <v>8400</v>
      </c>
      <c r="C70" s="4">
        <v>9500</v>
      </c>
      <c r="D70" s="4">
        <v>-1100</v>
      </c>
      <c r="E70" s="4">
        <v>-39470000</v>
      </c>
      <c r="F70" s="4">
        <f t="shared" si="4"/>
        <v>-11432939349</v>
      </c>
      <c r="K70" s="24">
        <f t="shared" si="5"/>
        <v>19988450000</v>
      </c>
      <c r="L70" s="4">
        <v>229</v>
      </c>
      <c r="M70" s="4">
        <v>317</v>
      </c>
      <c r="N70" s="4">
        <v>24</v>
      </c>
      <c r="O70" s="4">
        <v>16</v>
      </c>
      <c r="P70" s="4">
        <v>244200</v>
      </c>
      <c r="Q70" s="4">
        <v>242900</v>
      </c>
      <c r="R70" s="5">
        <v>-2.3999999999999998E-3</v>
      </c>
      <c r="S70" s="4">
        <v>495500</v>
      </c>
      <c r="T70" s="4">
        <f t="shared" si="2"/>
        <v>617120</v>
      </c>
      <c r="U70" s="4">
        <f t="shared" si="6"/>
        <v>388100</v>
      </c>
      <c r="V70" s="5">
        <v>2.53E-2</v>
      </c>
    </row>
    <row r="71" spans="1:22" x14ac:dyDescent="0.2">
      <c r="A71" s="16" t="s">
        <v>214</v>
      </c>
      <c r="B71" s="4">
        <v>12000</v>
      </c>
      <c r="C71" s="4">
        <v>22100</v>
      </c>
      <c r="D71" s="4">
        <v>-10100</v>
      </c>
      <c r="E71" s="4">
        <v>-411990000</v>
      </c>
      <c r="F71" s="4">
        <f t="shared" si="4"/>
        <v>-11393469349</v>
      </c>
      <c r="K71" s="24">
        <f t="shared" si="5"/>
        <v>19988450000</v>
      </c>
      <c r="L71" s="4">
        <v>300</v>
      </c>
      <c r="M71" s="4">
        <v>413</v>
      </c>
      <c r="N71" s="4">
        <v>34</v>
      </c>
      <c r="O71" s="4">
        <v>32</v>
      </c>
      <c r="P71" s="4">
        <v>332200</v>
      </c>
      <c r="Q71" s="4">
        <v>358100</v>
      </c>
      <c r="R71" s="5">
        <v>3.7000000000000002E-3</v>
      </c>
      <c r="S71" s="4">
        <v>706200</v>
      </c>
      <c r="T71" s="4">
        <f t="shared" si="2"/>
        <v>615020</v>
      </c>
      <c r="U71" s="4">
        <f t="shared" si="6"/>
        <v>388100</v>
      </c>
      <c r="V71" s="5">
        <v>2.63E-2</v>
      </c>
    </row>
    <row r="72" spans="1:22" x14ac:dyDescent="0.2">
      <c r="A72" s="16" t="s">
        <v>213</v>
      </c>
      <c r="B72" s="4">
        <v>33270</v>
      </c>
      <c r="C72" s="4">
        <v>100</v>
      </c>
      <c r="D72" s="4">
        <v>33170</v>
      </c>
      <c r="E72" s="4">
        <v>1348710000</v>
      </c>
      <c r="F72" s="4">
        <f t="shared" si="4"/>
        <v>-10981479349</v>
      </c>
      <c r="K72" s="24">
        <f t="shared" si="5"/>
        <v>19988450000</v>
      </c>
      <c r="L72" s="4">
        <v>304</v>
      </c>
      <c r="M72" s="4">
        <v>421</v>
      </c>
      <c r="N72" s="4">
        <v>19</v>
      </c>
      <c r="O72" s="4">
        <v>23</v>
      </c>
      <c r="P72" s="4">
        <v>229400</v>
      </c>
      <c r="Q72" s="4">
        <v>288500</v>
      </c>
      <c r="R72" s="5">
        <v>3.8E-3</v>
      </c>
      <c r="S72" s="4">
        <v>525700</v>
      </c>
      <c r="T72" s="4">
        <f t="shared" si="2"/>
        <v>755830</v>
      </c>
      <c r="U72" s="4">
        <f t="shared" si="6"/>
        <v>388100</v>
      </c>
      <c r="V72" s="5">
        <v>2.4300000000000002E-2</v>
      </c>
    </row>
    <row r="73" spans="1:22" x14ac:dyDescent="0.2">
      <c r="A73" s="16" t="s">
        <v>212</v>
      </c>
      <c r="B73" s="4">
        <v>32000</v>
      </c>
      <c r="C73" s="4">
        <v>104200</v>
      </c>
      <c r="D73" s="4">
        <v>-72200</v>
      </c>
      <c r="E73" s="4">
        <v>-2969770000</v>
      </c>
      <c r="F73" s="4">
        <f t="shared" si="4"/>
        <v>-12330189349</v>
      </c>
      <c r="K73" s="24">
        <f t="shared" si="5"/>
        <v>19988450000</v>
      </c>
      <c r="L73" s="4">
        <v>314</v>
      </c>
      <c r="M73" s="4">
        <v>764</v>
      </c>
      <c r="N73" s="4">
        <v>20</v>
      </c>
      <c r="O73" s="4">
        <v>41</v>
      </c>
      <c r="P73" s="4">
        <v>233800</v>
      </c>
      <c r="Q73" s="4">
        <v>590800</v>
      </c>
      <c r="R73" s="5">
        <v>-2.7099999999999999E-2</v>
      </c>
      <c r="S73" s="4">
        <v>959000</v>
      </c>
      <c r="T73" s="4">
        <f t="shared" si="2"/>
        <v>720810</v>
      </c>
      <c r="U73" s="4">
        <f t="shared" si="6"/>
        <v>388100</v>
      </c>
      <c r="V73" s="5">
        <v>3.8100000000000002E-2</v>
      </c>
    </row>
    <row r="74" spans="1:22" x14ac:dyDescent="0.2">
      <c r="A74" s="16" t="s">
        <v>211</v>
      </c>
      <c r="B74" s="4">
        <v>10000</v>
      </c>
      <c r="C74" s="4">
        <v>0</v>
      </c>
      <c r="D74" s="4">
        <v>10000</v>
      </c>
      <c r="E74" s="4">
        <v>416000000</v>
      </c>
      <c r="F74" s="4">
        <f t="shared" ref="F74:F79" si="7">E74+F75</f>
        <v>-9360419349</v>
      </c>
      <c r="K74" s="24">
        <f t="shared" ref="K74:K79" si="8">K75+J74</f>
        <v>19988450000</v>
      </c>
      <c r="L74" s="4">
        <v>186</v>
      </c>
      <c r="M74" s="4">
        <v>360</v>
      </c>
      <c r="N74" s="4">
        <v>14</v>
      </c>
      <c r="O74" s="4">
        <v>34</v>
      </c>
      <c r="P74" s="4">
        <v>142400</v>
      </c>
      <c r="Q74" s="4">
        <v>371400</v>
      </c>
      <c r="R74" s="5">
        <v>-7.1999999999999998E-3</v>
      </c>
      <c r="S74" s="4">
        <v>518100</v>
      </c>
      <c r="T74" s="4">
        <f t="shared" ref="T74:T79" si="9">AVERAGE(S75:S84)</f>
        <v>677490</v>
      </c>
      <c r="U74" s="4">
        <f t="shared" ref="U74:U79" si="10">MIN(S75:S79)</f>
        <v>388100</v>
      </c>
      <c r="V74" s="5">
        <v>1.67E-2</v>
      </c>
    </row>
    <row r="75" spans="1:22" x14ac:dyDescent="0.2">
      <c r="A75" s="16" t="s">
        <v>210</v>
      </c>
      <c r="B75" s="4">
        <v>14500</v>
      </c>
      <c r="C75" s="4">
        <v>43900</v>
      </c>
      <c r="D75" s="4">
        <v>-29400</v>
      </c>
      <c r="E75" s="4">
        <v>-1237800000</v>
      </c>
      <c r="F75" s="4">
        <f t="shared" si="7"/>
        <v>-9776419349</v>
      </c>
      <c r="K75" s="24">
        <f t="shared" si="8"/>
        <v>19988450000</v>
      </c>
      <c r="L75" s="4">
        <v>156</v>
      </c>
      <c r="M75" s="4">
        <v>263</v>
      </c>
      <c r="N75" s="4">
        <v>10</v>
      </c>
      <c r="O75" s="4">
        <v>18</v>
      </c>
      <c r="P75" s="4">
        <v>103000</v>
      </c>
      <c r="Q75" s="4">
        <v>208900</v>
      </c>
      <c r="R75" s="5">
        <v>-9.4999999999999998E-3</v>
      </c>
      <c r="S75" s="4">
        <v>388100</v>
      </c>
      <c r="T75" s="4">
        <f t="shared" si="9"/>
        <v>644300</v>
      </c>
      <c r="U75" s="4">
        <f t="shared" si="10"/>
        <v>417000</v>
      </c>
      <c r="V75" s="5">
        <v>2.1099999999999997E-2</v>
      </c>
    </row>
    <row r="76" spans="1:22" x14ac:dyDescent="0.2">
      <c r="A76" s="16" t="s">
        <v>208</v>
      </c>
      <c r="B76" s="4">
        <v>42000</v>
      </c>
      <c r="C76" s="4">
        <v>40900</v>
      </c>
      <c r="D76" s="4">
        <v>1100</v>
      </c>
      <c r="E76" s="4">
        <v>52870000</v>
      </c>
      <c r="F76" s="4">
        <f t="shared" si="7"/>
        <v>-8538619349</v>
      </c>
      <c r="K76" s="24">
        <f t="shared" si="8"/>
        <v>19988450000</v>
      </c>
      <c r="L76" s="4">
        <v>620</v>
      </c>
      <c r="M76" s="4">
        <v>406</v>
      </c>
      <c r="N76" s="4">
        <v>54</v>
      </c>
      <c r="O76" s="4">
        <v>36</v>
      </c>
      <c r="P76" s="4">
        <v>569500</v>
      </c>
      <c r="Q76" s="4">
        <v>337200</v>
      </c>
      <c r="R76" s="5">
        <v>3.1800000000000002E-2</v>
      </c>
      <c r="S76" s="4">
        <v>911800</v>
      </c>
      <c r="T76" s="4">
        <f t="shared" si="9"/>
        <v>580430</v>
      </c>
      <c r="U76" s="4">
        <f t="shared" si="10"/>
        <v>417000</v>
      </c>
      <c r="V76" s="5">
        <v>4.99E-2</v>
      </c>
    </row>
    <row r="77" spans="1:22" x14ac:dyDescent="0.2">
      <c r="A77" s="16" t="s">
        <v>207</v>
      </c>
      <c r="B77" s="4">
        <v>8000</v>
      </c>
      <c r="C77" s="4">
        <v>48000</v>
      </c>
      <c r="D77" s="4">
        <v>-40000</v>
      </c>
      <c r="E77" s="4">
        <v>-1637870000</v>
      </c>
      <c r="F77" s="4">
        <f t="shared" si="7"/>
        <v>-8591489349</v>
      </c>
      <c r="K77" s="24">
        <f t="shared" si="8"/>
        <v>19988450000</v>
      </c>
      <c r="L77" s="4">
        <v>291</v>
      </c>
      <c r="M77" s="4">
        <v>351</v>
      </c>
      <c r="N77" s="4">
        <v>12</v>
      </c>
      <c r="O77" s="4">
        <v>9</v>
      </c>
      <c r="P77" s="4">
        <v>189500</v>
      </c>
      <c r="Q77" s="4">
        <v>217300</v>
      </c>
      <c r="R77" s="5">
        <v>1.2999999999999999E-3</v>
      </c>
      <c r="S77" s="4">
        <v>427200</v>
      </c>
      <c r="T77" s="4">
        <f t="shared" si="9"/>
        <v>563370</v>
      </c>
      <c r="U77" s="4">
        <f t="shared" si="10"/>
        <v>417000</v>
      </c>
      <c r="V77" s="5">
        <v>2.3E-2</v>
      </c>
    </row>
    <row r="78" spans="1:22" x14ac:dyDescent="0.2">
      <c r="A78" s="16" t="s">
        <v>206</v>
      </c>
      <c r="B78" s="4">
        <v>7900</v>
      </c>
      <c r="C78" s="4">
        <v>74300</v>
      </c>
      <c r="D78" s="4">
        <v>-66400</v>
      </c>
      <c r="E78" s="4">
        <v>-2751810000</v>
      </c>
      <c r="F78" s="4">
        <f t="shared" si="7"/>
        <v>-6953619349</v>
      </c>
      <c r="G78" s="4">
        <v>40000</v>
      </c>
      <c r="H78" s="4">
        <v>0</v>
      </c>
      <c r="I78" s="4">
        <v>40000</v>
      </c>
      <c r="J78" s="4">
        <v>1658000000</v>
      </c>
      <c r="K78" s="24">
        <f t="shared" si="8"/>
        <v>19988450000</v>
      </c>
      <c r="L78" s="4">
        <v>133</v>
      </c>
      <c r="M78" s="4">
        <v>302</v>
      </c>
      <c r="N78" s="4">
        <v>2</v>
      </c>
      <c r="O78" s="4">
        <v>19</v>
      </c>
      <c r="P78" s="4">
        <v>63600</v>
      </c>
      <c r="Q78" s="4">
        <v>346900</v>
      </c>
      <c r="R78" s="5">
        <v>-2.5600000000000001E-2</v>
      </c>
      <c r="S78" s="4">
        <v>417000</v>
      </c>
      <c r="T78" s="4">
        <f t="shared" si="9"/>
        <v>533120</v>
      </c>
      <c r="U78" s="4">
        <f t="shared" si="10"/>
        <v>488600</v>
      </c>
      <c r="V78" s="5">
        <v>2.3900000000000001E-2</v>
      </c>
    </row>
    <row r="79" spans="1:22" x14ac:dyDescent="0.2">
      <c r="A79" s="16" t="s">
        <v>205</v>
      </c>
      <c r="B79" s="4">
        <v>7304</v>
      </c>
      <c r="C79" s="4">
        <v>142100</v>
      </c>
      <c r="D79" s="4">
        <v>-134796</v>
      </c>
      <c r="E79" s="4">
        <v>-5598250000</v>
      </c>
      <c r="F79" s="4">
        <f t="shared" si="7"/>
        <v>-4201809349</v>
      </c>
      <c r="G79" s="4">
        <v>120000</v>
      </c>
      <c r="H79" s="4">
        <v>0</v>
      </c>
      <c r="I79" s="4">
        <v>120000</v>
      </c>
      <c r="J79" s="4">
        <v>4979600000</v>
      </c>
      <c r="K79" s="24">
        <f t="shared" si="8"/>
        <v>18330450000</v>
      </c>
      <c r="L79" s="4">
        <v>368</v>
      </c>
      <c r="M79" s="4">
        <v>389</v>
      </c>
      <c r="N79" s="4">
        <v>40</v>
      </c>
      <c r="O79" s="4">
        <v>44</v>
      </c>
      <c r="P79" s="4">
        <v>390000</v>
      </c>
      <c r="Q79" s="4">
        <v>430300</v>
      </c>
      <c r="R79" s="5">
        <v>1.4499999999999999E-2</v>
      </c>
      <c r="S79" s="4">
        <v>829500</v>
      </c>
      <c r="T79" s="4">
        <f t="shared" si="9"/>
        <v>464280</v>
      </c>
      <c r="U79" s="4">
        <f t="shared" si="10"/>
        <v>84900</v>
      </c>
      <c r="V79" s="5">
        <v>3.2000000000000001E-2</v>
      </c>
    </row>
    <row r="80" spans="1:22" x14ac:dyDescent="0.2">
      <c r="A80" s="16" t="s">
        <v>204</v>
      </c>
      <c r="B80" s="4">
        <v>7500</v>
      </c>
      <c r="C80" s="4">
        <v>50000</v>
      </c>
      <c r="D80" s="4">
        <v>-42500</v>
      </c>
      <c r="E80" s="4">
        <v>-1750061016</v>
      </c>
      <c r="F80" s="4">
        <f t="shared" ref="F80:F90" si="11">E80+F81</f>
        <v>1396440651</v>
      </c>
      <c r="G80" s="4">
        <v>84000</v>
      </c>
      <c r="H80" s="4">
        <v>0</v>
      </c>
      <c r="I80" s="4">
        <v>84000</v>
      </c>
      <c r="J80" s="4">
        <v>3455765000</v>
      </c>
      <c r="K80" s="24">
        <f t="shared" ref="K80:K90" si="12">K81+J80</f>
        <v>13350850000</v>
      </c>
      <c r="L80" s="4">
        <v>221</v>
      </c>
      <c r="M80" s="4">
        <v>272</v>
      </c>
      <c r="N80" s="4">
        <v>21</v>
      </c>
      <c r="O80" s="4">
        <v>26</v>
      </c>
      <c r="P80" s="4">
        <v>224300</v>
      </c>
      <c r="Q80" s="4">
        <v>263300</v>
      </c>
      <c r="R80" s="5">
        <v>1.1000000000000001E-2</v>
      </c>
      <c r="S80" s="4">
        <v>488600</v>
      </c>
      <c r="T80" s="4">
        <f t="shared" ref="T80:T96" si="13">AVERAGE(S81:S90)</f>
        <v>422210</v>
      </c>
      <c r="U80" s="4">
        <f t="shared" ref="U80:U90" si="14">MIN(S81:S85)</f>
        <v>56200</v>
      </c>
      <c r="V80" s="5">
        <v>1.21E-2</v>
      </c>
    </row>
    <row r="81" spans="1:22" x14ac:dyDescent="0.2">
      <c r="A81" s="16" t="s">
        <v>203</v>
      </c>
      <c r="B81" s="4">
        <v>40600</v>
      </c>
      <c r="C81" s="4">
        <v>60500</v>
      </c>
      <c r="D81" s="4">
        <v>-19900</v>
      </c>
      <c r="E81" s="4">
        <v>-820784387</v>
      </c>
      <c r="F81" s="4">
        <f t="shared" si="11"/>
        <v>3146501667</v>
      </c>
      <c r="G81" s="4">
        <v>70000</v>
      </c>
      <c r="H81" s="4">
        <v>0</v>
      </c>
      <c r="I81" s="4">
        <v>70000</v>
      </c>
      <c r="J81" s="4">
        <v>2900500000</v>
      </c>
      <c r="K81" s="24">
        <f t="shared" si="12"/>
        <v>9895085000</v>
      </c>
      <c r="L81" s="4">
        <v>238</v>
      </c>
      <c r="M81" s="4">
        <v>464</v>
      </c>
      <c r="N81" s="4">
        <v>17</v>
      </c>
      <c r="O81" s="4">
        <v>36</v>
      </c>
      <c r="P81" s="4">
        <v>180800</v>
      </c>
      <c r="Q81" s="4">
        <v>473600</v>
      </c>
      <c r="R81" s="5">
        <v>-1.83E-2</v>
      </c>
      <c r="S81" s="4">
        <v>685200</v>
      </c>
      <c r="T81" s="4">
        <f t="shared" si="13"/>
        <v>366428.9</v>
      </c>
      <c r="U81" s="4">
        <f t="shared" si="14"/>
        <v>56200</v>
      </c>
      <c r="V81" s="5">
        <v>4.3799999999999999E-2</v>
      </c>
    </row>
    <row r="82" spans="1:22" x14ac:dyDescent="0.2">
      <c r="A82" s="16" t="s">
        <v>200</v>
      </c>
      <c r="B82" s="4">
        <v>259600</v>
      </c>
      <c r="C82" s="4">
        <v>63000</v>
      </c>
      <c r="D82" s="4">
        <v>196600</v>
      </c>
      <c r="E82" s="4">
        <v>8063540000</v>
      </c>
      <c r="F82" s="4">
        <f t="shared" si="11"/>
        <v>3967286054</v>
      </c>
      <c r="G82" s="4">
        <v>100000</v>
      </c>
      <c r="H82" s="4">
        <v>0</v>
      </c>
      <c r="I82" s="4">
        <v>100000</v>
      </c>
      <c r="J82" s="4">
        <v>4090930000</v>
      </c>
      <c r="K82" s="24">
        <f t="shared" si="12"/>
        <v>6994585000</v>
      </c>
      <c r="L82" s="4">
        <v>1478</v>
      </c>
      <c r="M82" s="4">
        <v>508</v>
      </c>
      <c r="N82" s="4">
        <v>133</v>
      </c>
      <c r="O82" s="4">
        <v>46</v>
      </c>
      <c r="P82" s="4">
        <v>1405800</v>
      </c>
      <c r="Q82" s="4">
        <v>526500</v>
      </c>
      <c r="R82" s="5">
        <v>6.93E-2</v>
      </c>
      <c r="S82" s="4">
        <v>1933800</v>
      </c>
      <c r="T82" s="4">
        <f t="shared" si="13"/>
        <v>184781.5</v>
      </c>
      <c r="U82" s="4">
        <f t="shared" si="14"/>
        <v>56200</v>
      </c>
      <c r="V82" s="5">
        <v>7.5600000000000001E-2</v>
      </c>
    </row>
    <row r="83" spans="1:22" x14ac:dyDescent="0.2">
      <c r="A83" s="16" t="s">
        <v>199</v>
      </c>
      <c r="B83" s="4">
        <v>0</v>
      </c>
      <c r="C83" s="4">
        <v>52200</v>
      </c>
      <c r="D83" s="4">
        <v>-52200</v>
      </c>
      <c r="E83" s="4">
        <v>-2007190000</v>
      </c>
      <c r="F83" s="4">
        <f t="shared" si="11"/>
        <v>-4096253946</v>
      </c>
      <c r="G83" s="4">
        <v>75000</v>
      </c>
      <c r="H83" s="4">
        <v>0</v>
      </c>
      <c r="I83" s="4">
        <v>75000</v>
      </c>
      <c r="J83" s="4">
        <v>2903655000</v>
      </c>
      <c r="K83" s="24">
        <f t="shared" si="12"/>
        <v>2903655000</v>
      </c>
      <c r="L83" s="4">
        <v>534</v>
      </c>
      <c r="M83" s="4">
        <v>224</v>
      </c>
      <c r="N83" s="4">
        <v>28</v>
      </c>
      <c r="O83" s="4">
        <v>12</v>
      </c>
      <c r="P83" s="4">
        <v>446700</v>
      </c>
      <c r="Q83" s="4">
        <v>157100</v>
      </c>
      <c r="R83" s="5">
        <v>3.1800000000000002E-2</v>
      </c>
      <c r="S83" s="4">
        <v>608800</v>
      </c>
      <c r="T83" s="4">
        <f t="shared" si="13"/>
        <v>141377</v>
      </c>
      <c r="U83" s="4">
        <f t="shared" si="14"/>
        <v>56200</v>
      </c>
      <c r="V83" s="5">
        <v>3.0800000000000001E-2</v>
      </c>
    </row>
    <row r="84" spans="1:22" x14ac:dyDescent="0.2">
      <c r="A84" s="16" t="s">
        <v>193</v>
      </c>
      <c r="B84" s="4">
        <v>0</v>
      </c>
      <c r="C84" s="4">
        <v>4000</v>
      </c>
      <c r="D84" s="4">
        <v>-4000</v>
      </c>
      <c r="E84" s="4">
        <v>-151720000</v>
      </c>
      <c r="F84" s="4">
        <f t="shared" si="11"/>
        <v>-2089063946</v>
      </c>
      <c r="K84" s="24">
        <f t="shared" si="12"/>
        <v>0</v>
      </c>
      <c r="L84" s="4">
        <v>54</v>
      </c>
      <c r="M84" s="4">
        <v>96</v>
      </c>
      <c r="N84" s="4">
        <v>1</v>
      </c>
      <c r="O84" s="4">
        <v>4</v>
      </c>
      <c r="P84" s="4">
        <v>31100</v>
      </c>
      <c r="Q84" s="4">
        <v>53800</v>
      </c>
      <c r="R84" s="5">
        <v>0</v>
      </c>
      <c r="S84" s="4">
        <v>84900</v>
      </c>
      <c r="T84" s="4">
        <f t="shared" si="13"/>
        <v>155572.1</v>
      </c>
      <c r="U84" s="4">
        <f t="shared" si="14"/>
        <v>56200</v>
      </c>
      <c r="V84" s="5">
        <v>1.84E-2</v>
      </c>
    </row>
    <row r="85" spans="1:22" x14ac:dyDescent="0.2">
      <c r="A85" s="16" t="s">
        <v>192</v>
      </c>
      <c r="B85" s="4">
        <v>0</v>
      </c>
      <c r="C85" s="4">
        <v>1000</v>
      </c>
      <c r="D85" s="4">
        <v>-1000</v>
      </c>
      <c r="E85" s="4">
        <v>-37740000</v>
      </c>
      <c r="F85" s="4">
        <f t="shared" si="11"/>
        <v>-1937343946</v>
      </c>
      <c r="K85" s="24">
        <f t="shared" si="12"/>
        <v>0</v>
      </c>
      <c r="L85" s="4">
        <v>46</v>
      </c>
      <c r="M85" s="4">
        <v>47</v>
      </c>
      <c r="N85" s="4">
        <v>0</v>
      </c>
      <c r="O85" s="4">
        <v>1</v>
      </c>
      <c r="P85" s="4">
        <v>19400</v>
      </c>
      <c r="Q85" s="4">
        <v>26400</v>
      </c>
      <c r="R85" s="5">
        <v>4.0000000000000001E-3</v>
      </c>
      <c r="S85" s="4">
        <v>56200</v>
      </c>
      <c r="T85" s="4">
        <f t="shared" si="13"/>
        <v>178292.1</v>
      </c>
      <c r="U85" s="4">
        <f t="shared" si="14"/>
        <v>67900</v>
      </c>
      <c r="V85" s="5">
        <v>5.3E-3</v>
      </c>
    </row>
    <row r="86" spans="1:22" x14ac:dyDescent="0.2">
      <c r="A86" s="16" t="s">
        <v>191</v>
      </c>
      <c r="B86" s="4">
        <v>200</v>
      </c>
      <c r="C86" s="4">
        <v>36900</v>
      </c>
      <c r="D86" s="4">
        <v>-36700</v>
      </c>
      <c r="E86" s="4">
        <v>-1404710000</v>
      </c>
      <c r="F86" s="4">
        <f t="shared" si="11"/>
        <v>-1899603946</v>
      </c>
      <c r="K86" s="24">
        <f t="shared" si="12"/>
        <v>0</v>
      </c>
      <c r="L86" s="4">
        <v>154</v>
      </c>
      <c r="M86" s="4">
        <v>217</v>
      </c>
      <c r="N86" s="4">
        <v>7</v>
      </c>
      <c r="O86" s="4">
        <v>9</v>
      </c>
      <c r="P86" s="4">
        <v>97100</v>
      </c>
      <c r="Q86" s="4">
        <v>145000</v>
      </c>
      <c r="R86" s="5">
        <v>-6.6E-3</v>
      </c>
      <c r="S86" s="4">
        <v>273100</v>
      </c>
      <c r="T86" s="4">
        <f t="shared" si="13"/>
        <v>185704.8</v>
      </c>
      <c r="U86" s="4">
        <f t="shared" si="14"/>
        <v>67900</v>
      </c>
      <c r="V86" s="5">
        <v>2.5899999999999999E-2</v>
      </c>
    </row>
    <row r="87" spans="1:22" x14ac:dyDescent="0.2">
      <c r="A87" s="16" t="s">
        <v>190</v>
      </c>
      <c r="B87" s="4">
        <v>27300</v>
      </c>
      <c r="C87" s="4">
        <v>11300</v>
      </c>
      <c r="D87" s="4">
        <v>16000</v>
      </c>
      <c r="E87" s="4">
        <v>608180000</v>
      </c>
      <c r="F87" s="4">
        <f t="shared" si="11"/>
        <v>-494893946</v>
      </c>
      <c r="K87" s="24">
        <f t="shared" si="12"/>
        <v>0</v>
      </c>
      <c r="L87" s="4">
        <v>195</v>
      </c>
      <c r="M87" s="4">
        <v>148</v>
      </c>
      <c r="N87" s="4">
        <v>9</v>
      </c>
      <c r="O87" s="4">
        <v>6</v>
      </c>
      <c r="P87" s="4">
        <v>138000</v>
      </c>
      <c r="Q87" s="4">
        <v>107700</v>
      </c>
      <c r="R87" s="5">
        <v>1.7500000000000002E-2</v>
      </c>
      <c r="S87" s="4">
        <v>256600</v>
      </c>
      <c r="T87" s="4">
        <f t="shared" si="13"/>
        <v>192054.8</v>
      </c>
      <c r="U87" s="4">
        <f t="shared" si="14"/>
        <v>67900</v>
      </c>
      <c r="V87" s="5">
        <v>3.3799999999999997E-2</v>
      </c>
    </row>
    <row r="88" spans="1:22" x14ac:dyDescent="0.2">
      <c r="A88" s="16" t="s">
        <v>189</v>
      </c>
      <c r="B88" s="4">
        <v>2230</v>
      </c>
      <c r="C88" s="4">
        <v>400</v>
      </c>
      <c r="D88" s="4">
        <v>1830</v>
      </c>
      <c r="E88" s="4">
        <v>68246054</v>
      </c>
      <c r="F88" s="4">
        <f t="shared" si="11"/>
        <v>-1103073946</v>
      </c>
      <c r="K88" s="24">
        <f t="shared" si="12"/>
        <v>0</v>
      </c>
      <c r="L88" s="4">
        <v>68</v>
      </c>
      <c r="M88" s="4">
        <v>109</v>
      </c>
      <c r="N88" s="4">
        <v>3</v>
      </c>
      <c r="O88" s="4">
        <v>5</v>
      </c>
      <c r="P88" s="4">
        <v>45900</v>
      </c>
      <c r="Q88" s="4">
        <v>68600</v>
      </c>
      <c r="R88" s="5">
        <v>-4.0000000000000001E-3</v>
      </c>
      <c r="S88" s="4">
        <v>114500</v>
      </c>
      <c r="T88" s="4">
        <f t="shared" si="13"/>
        <v>214644.5</v>
      </c>
      <c r="U88" s="4">
        <f t="shared" si="14"/>
        <v>67900</v>
      </c>
      <c r="V88" s="5">
        <v>1.8600000000000002E-2</v>
      </c>
    </row>
    <row r="89" spans="1:22" x14ac:dyDescent="0.2">
      <c r="A89" s="16" t="s">
        <v>188</v>
      </c>
      <c r="B89" s="4">
        <v>0</v>
      </c>
      <c r="C89" s="4">
        <v>1300</v>
      </c>
      <c r="D89" s="4">
        <v>-1300</v>
      </c>
      <c r="E89" s="4">
        <v>-49120000</v>
      </c>
      <c r="F89" s="4">
        <f t="shared" si="11"/>
        <v>-1171320000</v>
      </c>
      <c r="K89" s="24">
        <f t="shared" si="12"/>
        <v>0</v>
      </c>
      <c r="L89" s="4">
        <v>127</v>
      </c>
      <c r="M89" s="4">
        <v>118</v>
      </c>
      <c r="N89" s="4">
        <v>2</v>
      </c>
      <c r="O89" s="4">
        <v>4</v>
      </c>
      <c r="P89" s="4">
        <v>63600</v>
      </c>
      <c r="Q89" s="4">
        <v>77400</v>
      </c>
      <c r="R89" s="5">
        <v>4.0999999999999995E-3</v>
      </c>
      <c r="S89" s="4">
        <v>141100</v>
      </c>
      <c r="T89" s="4">
        <f t="shared" si="13"/>
        <v>211966.3</v>
      </c>
      <c r="U89" s="4">
        <f t="shared" si="14"/>
        <v>67900</v>
      </c>
      <c r="V89" s="5">
        <v>1.72E-2</v>
      </c>
    </row>
    <row r="90" spans="1:22" x14ac:dyDescent="0.2">
      <c r="A90" s="16" t="s">
        <v>187</v>
      </c>
      <c r="B90" s="4">
        <v>3761</v>
      </c>
      <c r="C90" s="4">
        <v>0</v>
      </c>
      <c r="D90" s="4">
        <v>3761</v>
      </c>
      <c r="E90" s="4">
        <v>139870000</v>
      </c>
      <c r="F90" s="4">
        <f t="shared" si="11"/>
        <v>-1122200000</v>
      </c>
      <c r="K90" s="24">
        <f t="shared" si="12"/>
        <v>0</v>
      </c>
      <c r="L90" s="4">
        <v>49</v>
      </c>
      <c r="M90" s="4">
        <v>90</v>
      </c>
      <c r="N90" s="4">
        <v>1</v>
      </c>
      <c r="O90" s="4">
        <v>3</v>
      </c>
      <c r="P90" s="4">
        <v>17700</v>
      </c>
      <c r="Q90" s="4">
        <v>48700</v>
      </c>
      <c r="R90" s="5">
        <v>6.8000000000000005E-3</v>
      </c>
      <c r="S90" s="4">
        <v>67900</v>
      </c>
      <c r="T90" s="4">
        <f t="shared" si="13"/>
        <v>225198.2</v>
      </c>
      <c r="U90" s="4">
        <f t="shared" si="14"/>
        <v>117326</v>
      </c>
      <c r="V90" s="5">
        <v>1.34E-2</v>
      </c>
    </row>
    <row r="91" spans="1:22" x14ac:dyDescent="0.2">
      <c r="A91" s="16" t="s">
        <v>186</v>
      </c>
      <c r="B91" s="4">
        <v>0</v>
      </c>
      <c r="C91" s="4">
        <v>200</v>
      </c>
      <c r="D91" s="4">
        <v>-200</v>
      </c>
      <c r="E91" s="4">
        <v>-7500000</v>
      </c>
      <c r="F91" s="4">
        <f t="shared" ref="F91:F102" si="15">E91+F92</f>
        <v>-1262070000</v>
      </c>
      <c r="K91" s="24">
        <f t="shared" ref="K91:K102" si="16">K92+J91</f>
        <v>0</v>
      </c>
      <c r="L91" s="4">
        <v>76</v>
      </c>
      <c r="M91" s="4">
        <v>214</v>
      </c>
      <c r="N91" s="4">
        <v>1</v>
      </c>
      <c r="O91" s="4">
        <v>3</v>
      </c>
      <c r="P91" s="4">
        <v>32100</v>
      </c>
      <c r="Q91" s="4">
        <v>68100</v>
      </c>
      <c r="R91" s="5">
        <v>-1.3300000000000001E-2</v>
      </c>
      <c r="S91" s="4">
        <v>127389</v>
      </c>
      <c r="T91" s="4">
        <f t="shared" si="13"/>
        <v>241051.4</v>
      </c>
      <c r="U91" s="4">
        <f t="shared" ref="U91:U102" si="17">MIN(S92:S96)</f>
        <v>117326</v>
      </c>
      <c r="V91" s="5">
        <v>2.76E-2</v>
      </c>
    </row>
    <row r="92" spans="1:22" x14ac:dyDescent="0.2">
      <c r="A92" s="16" t="s">
        <v>185</v>
      </c>
      <c r="B92" s="4">
        <v>203</v>
      </c>
      <c r="C92" s="4">
        <v>100</v>
      </c>
      <c r="D92" s="4">
        <v>103</v>
      </c>
      <c r="E92" s="4">
        <v>3880000</v>
      </c>
      <c r="F92" s="4">
        <f t="shared" si="15"/>
        <v>-1254570000</v>
      </c>
      <c r="K92" s="24">
        <f t="shared" si="16"/>
        <v>0</v>
      </c>
      <c r="L92" s="4">
        <v>83</v>
      </c>
      <c r="M92" s="4">
        <v>103</v>
      </c>
      <c r="N92" s="4">
        <v>4</v>
      </c>
      <c r="O92" s="4">
        <v>6</v>
      </c>
      <c r="P92" s="4">
        <v>42700</v>
      </c>
      <c r="Q92" s="4">
        <v>74300</v>
      </c>
      <c r="R92" s="5">
        <v>1.6299999999999999E-2</v>
      </c>
      <c r="S92" s="4">
        <v>117326</v>
      </c>
      <c r="T92" s="4">
        <f t="shared" si="13"/>
        <v>294456.90000000002</v>
      </c>
      <c r="U92" s="4">
        <f t="shared" si="17"/>
        <v>174755</v>
      </c>
      <c r="V92" s="5">
        <v>1.7299999999999999E-2</v>
      </c>
    </row>
    <row r="93" spans="1:22" x14ac:dyDescent="0.2">
      <c r="A93" s="16" t="s">
        <v>184</v>
      </c>
      <c r="B93" s="4">
        <v>357</v>
      </c>
      <c r="C93" s="4">
        <v>50000</v>
      </c>
      <c r="D93" s="4">
        <v>-49643</v>
      </c>
      <c r="E93" s="4">
        <v>-1856690000</v>
      </c>
      <c r="F93" s="4">
        <f t="shared" si="15"/>
        <v>-1258450000</v>
      </c>
      <c r="K93" s="24">
        <f t="shared" si="16"/>
        <v>0</v>
      </c>
      <c r="L93" s="4">
        <v>111</v>
      </c>
      <c r="M93" s="4">
        <v>238</v>
      </c>
      <c r="N93" s="4">
        <v>0</v>
      </c>
      <c r="O93" s="4">
        <v>6</v>
      </c>
      <c r="P93" s="4">
        <v>47200</v>
      </c>
      <c r="Q93" s="4">
        <v>127300</v>
      </c>
      <c r="R93" s="5">
        <v>-2.7000000000000001E-3</v>
      </c>
      <c r="S93" s="4">
        <v>174755</v>
      </c>
      <c r="T93" s="4">
        <f t="shared" si="13"/>
        <v>307757.11111111112</v>
      </c>
      <c r="U93" s="4">
        <f t="shared" si="17"/>
        <v>226851</v>
      </c>
      <c r="V93" s="5">
        <v>5.3899999999999997E-2</v>
      </c>
    </row>
    <row r="94" spans="1:22" x14ac:dyDescent="0.2">
      <c r="A94" s="16" t="s">
        <v>183</v>
      </c>
      <c r="B94" s="4">
        <v>10000</v>
      </c>
      <c r="C94" s="4">
        <v>1000</v>
      </c>
      <c r="D94" s="4">
        <v>9000</v>
      </c>
      <c r="E94" s="4">
        <v>336500000</v>
      </c>
      <c r="F94" s="4">
        <f t="shared" si="15"/>
        <v>598240000</v>
      </c>
      <c r="K94" s="24">
        <f t="shared" si="16"/>
        <v>0</v>
      </c>
      <c r="L94" s="4">
        <v>121</v>
      </c>
      <c r="M94" s="4">
        <v>239</v>
      </c>
      <c r="N94" s="4">
        <v>4</v>
      </c>
      <c r="O94" s="4">
        <v>16</v>
      </c>
      <c r="P94" s="4">
        <v>65100</v>
      </c>
      <c r="Q94" s="4">
        <v>150200</v>
      </c>
      <c r="R94" s="5">
        <v>-1.5900000000000001E-2</v>
      </c>
      <c r="S94" s="4">
        <v>226851</v>
      </c>
      <c r="T94" s="4">
        <f t="shared" si="13"/>
        <v>317870.375</v>
      </c>
      <c r="U94" s="4">
        <f t="shared" si="17"/>
        <v>114318</v>
      </c>
      <c r="V94" s="5">
        <v>2.4E-2</v>
      </c>
    </row>
    <row r="95" spans="1:22" x14ac:dyDescent="0.2">
      <c r="A95" s="16" t="s">
        <v>182</v>
      </c>
      <c r="B95" s="4">
        <v>10300</v>
      </c>
      <c r="C95" s="4">
        <v>0</v>
      </c>
      <c r="D95" s="4">
        <v>10300</v>
      </c>
      <c r="E95" s="4">
        <v>388440000</v>
      </c>
      <c r="F95" s="4">
        <f t="shared" si="15"/>
        <v>261740000</v>
      </c>
      <c r="K95" s="24">
        <f t="shared" si="16"/>
        <v>0</v>
      </c>
      <c r="L95" s="4">
        <v>142</v>
      </c>
      <c r="M95" s="4">
        <v>309</v>
      </c>
      <c r="N95" s="4">
        <v>6</v>
      </c>
      <c r="O95" s="4">
        <v>16</v>
      </c>
      <c r="P95" s="4">
        <v>81200</v>
      </c>
      <c r="Q95" s="4">
        <v>202000</v>
      </c>
      <c r="R95" s="5">
        <v>-3.9000000000000003E-3</v>
      </c>
      <c r="S95" s="4">
        <v>283400</v>
      </c>
      <c r="T95" s="4">
        <f t="shared" si="13"/>
        <v>322794.71428571426</v>
      </c>
      <c r="U95" s="4">
        <f t="shared" si="17"/>
        <v>114318</v>
      </c>
      <c r="V95" s="5">
        <v>1.84E-2</v>
      </c>
    </row>
    <row r="96" spans="1:22" x14ac:dyDescent="0.2">
      <c r="A96" s="16" t="s">
        <v>177</v>
      </c>
      <c r="B96" s="4">
        <v>900</v>
      </c>
      <c r="C96" s="4">
        <v>0</v>
      </c>
      <c r="D96" s="4">
        <v>900</v>
      </c>
      <c r="E96" s="4">
        <v>34460000</v>
      </c>
      <c r="F96" s="4">
        <f t="shared" si="15"/>
        <v>-126700000</v>
      </c>
      <c r="K96" s="24">
        <f t="shared" si="16"/>
        <v>0</v>
      </c>
      <c r="L96" s="4">
        <v>138</v>
      </c>
      <c r="M96" s="4">
        <v>364</v>
      </c>
      <c r="N96" s="4">
        <v>1</v>
      </c>
      <c r="O96" s="4">
        <v>21</v>
      </c>
      <c r="P96" s="4">
        <v>61700</v>
      </c>
      <c r="Q96" s="4">
        <v>284800</v>
      </c>
      <c r="R96" s="5">
        <v>-1.9400000000000001E-2</v>
      </c>
      <c r="S96" s="4">
        <v>347227</v>
      </c>
      <c r="T96" s="4">
        <f t="shared" si="13"/>
        <v>318722.66666666669</v>
      </c>
      <c r="U96" s="4">
        <f t="shared" si="17"/>
        <v>114318</v>
      </c>
      <c r="V96" s="5">
        <v>2.3399999999999997E-2</v>
      </c>
    </row>
    <row r="97" spans="1:22" x14ac:dyDescent="0.2">
      <c r="A97" s="16" t="s">
        <v>175</v>
      </c>
      <c r="B97" s="4">
        <v>900</v>
      </c>
      <c r="C97" s="4">
        <v>0</v>
      </c>
      <c r="D97" s="4">
        <v>900</v>
      </c>
      <c r="E97" s="4">
        <v>34900000</v>
      </c>
      <c r="F97" s="4">
        <f t="shared" si="15"/>
        <v>-161160000</v>
      </c>
      <c r="K97" s="24">
        <f t="shared" si="16"/>
        <v>0</v>
      </c>
      <c r="L97" s="4">
        <v>134</v>
      </c>
      <c r="M97" s="4">
        <v>306</v>
      </c>
      <c r="N97" s="4">
        <v>5</v>
      </c>
      <c r="O97" s="4">
        <v>19</v>
      </c>
      <c r="P97" s="4">
        <v>72900</v>
      </c>
      <c r="Q97" s="4">
        <v>247000</v>
      </c>
      <c r="R97" s="5">
        <v>-1.2800000000000001E-2</v>
      </c>
      <c r="S97" s="4">
        <v>320100</v>
      </c>
      <c r="T97" s="4">
        <f t="shared" ref="T97:T102" si="18">AVERAGE(S98:S107)</f>
        <v>318447.2</v>
      </c>
      <c r="U97" s="4">
        <f t="shared" si="17"/>
        <v>114318</v>
      </c>
      <c r="V97" s="5">
        <v>2.3E-2</v>
      </c>
    </row>
    <row r="98" spans="1:22" x14ac:dyDescent="0.2">
      <c r="A98" s="16" t="s">
        <v>174</v>
      </c>
      <c r="B98" s="4">
        <v>0</v>
      </c>
      <c r="C98" s="4">
        <v>23700</v>
      </c>
      <c r="D98" s="4">
        <v>-23700</v>
      </c>
      <c r="E98" s="4">
        <v>-933040000</v>
      </c>
      <c r="F98" s="4">
        <f t="shared" si="15"/>
        <v>-196060000</v>
      </c>
      <c r="K98" s="24">
        <f t="shared" si="16"/>
        <v>0</v>
      </c>
      <c r="L98" s="4">
        <v>150</v>
      </c>
      <c r="M98" s="4">
        <v>275</v>
      </c>
      <c r="N98" s="4">
        <v>12</v>
      </c>
      <c r="O98" s="4">
        <v>11</v>
      </c>
      <c r="P98" s="4">
        <v>126200</v>
      </c>
      <c r="Q98" s="4">
        <v>213400</v>
      </c>
      <c r="R98" s="5">
        <v>-5.1000000000000004E-3</v>
      </c>
      <c r="S98" s="4">
        <v>340397</v>
      </c>
      <c r="T98" s="4">
        <f t="shared" si="18"/>
        <v>312959.75</v>
      </c>
      <c r="U98" s="4">
        <f t="shared" si="17"/>
        <v>114318</v>
      </c>
      <c r="V98" s="5">
        <v>1.52E-2</v>
      </c>
    </row>
    <row r="99" spans="1:22" x14ac:dyDescent="0.2">
      <c r="A99" s="16" t="s">
        <v>164</v>
      </c>
      <c r="B99" s="4">
        <v>900</v>
      </c>
      <c r="C99" s="4">
        <v>8</v>
      </c>
      <c r="D99" s="4">
        <v>892</v>
      </c>
      <c r="E99" s="4">
        <v>34690000</v>
      </c>
      <c r="F99" s="4">
        <f t="shared" si="15"/>
        <v>736980000</v>
      </c>
      <c r="K99" s="24">
        <f t="shared" si="16"/>
        <v>0</v>
      </c>
      <c r="L99" s="4">
        <v>82</v>
      </c>
      <c r="M99" s="4">
        <v>112</v>
      </c>
      <c r="N99" s="4">
        <v>2</v>
      </c>
      <c r="O99" s="4">
        <v>1</v>
      </c>
      <c r="P99" s="4">
        <v>43800</v>
      </c>
      <c r="Q99" s="4">
        <v>53200</v>
      </c>
      <c r="R99" s="5">
        <v>1.04E-2</v>
      </c>
      <c r="S99" s="4">
        <v>114318</v>
      </c>
      <c r="T99" s="4">
        <f t="shared" si="18"/>
        <v>379173.66666666669</v>
      </c>
      <c r="U99" s="4">
        <f t="shared" si="17"/>
        <v>200219</v>
      </c>
      <c r="V99" s="5">
        <v>1.2800000000000001E-2</v>
      </c>
    </row>
    <row r="100" spans="1:22" x14ac:dyDescent="0.2">
      <c r="A100" s="16" t="s">
        <v>156</v>
      </c>
      <c r="B100" s="4">
        <v>1000</v>
      </c>
      <c r="C100" s="4">
        <v>300</v>
      </c>
      <c r="D100" s="4">
        <v>700</v>
      </c>
      <c r="E100" s="4">
        <v>27420000</v>
      </c>
      <c r="F100" s="4">
        <f t="shared" si="15"/>
        <v>702290000</v>
      </c>
      <c r="K100" s="24">
        <f t="shared" si="16"/>
        <v>0</v>
      </c>
      <c r="L100" s="4">
        <v>90</v>
      </c>
      <c r="M100" s="4">
        <v>196</v>
      </c>
      <c r="N100" s="4">
        <v>1</v>
      </c>
      <c r="O100" s="4">
        <v>9</v>
      </c>
      <c r="P100" s="4">
        <v>48600</v>
      </c>
      <c r="Q100" s="4">
        <v>119500</v>
      </c>
      <c r="R100" s="5">
        <v>-1.3899999999999999E-2</v>
      </c>
      <c r="S100" s="4">
        <v>200219</v>
      </c>
      <c r="T100" s="4">
        <f t="shared" si="18"/>
        <v>468651</v>
      </c>
      <c r="U100" s="4">
        <f t="shared" si="17"/>
        <v>285921</v>
      </c>
      <c r="V100" s="5">
        <v>2.0299999999999999E-2</v>
      </c>
    </row>
    <row r="101" spans="1:22" x14ac:dyDescent="0.2">
      <c r="A101" s="16" t="s">
        <v>155</v>
      </c>
      <c r="B101" s="4">
        <v>1100</v>
      </c>
      <c r="C101" s="4">
        <v>200</v>
      </c>
      <c r="D101" s="4">
        <v>900</v>
      </c>
      <c r="E101" s="4">
        <v>35390000</v>
      </c>
      <c r="F101" s="4">
        <f t="shared" si="15"/>
        <v>674870000</v>
      </c>
      <c r="K101" s="24">
        <f t="shared" si="16"/>
        <v>0</v>
      </c>
      <c r="L101" s="4">
        <v>225</v>
      </c>
      <c r="M101" s="4">
        <v>201</v>
      </c>
      <c r="N101" s="4">
        <v>3</v>
      </c>
      <c r="O101" s="4">
        <v>11</v>
      </c>
      <c r="P101" s="4">
        <v>123300</v>
      </c>
      <c r="Q101" s="4">
        <v>162400</v>
      </c>
      <c r="R101" s="5">
        <v>0</v>
      </c>
      <c r="S101" s="4">
        <v>285921</v>
      </c>
      <c r="T101" s="4">
        <f t="shared" si="18"/>
        <v>651381</v>
      </c>
      <c r="U101" s="4">
        <f t="shared" si="17"/>
        <v>651381</v>
      </c>
      <c r="V101" s="5">
        <v>1.7600000000000001E-2</v>
      </c>
    </row>
    <row r="102" spans="1:22" x14ac:dyDescent="0.2">
      <c r="A102" s="16" t="s">
        <v>154</v>
      </c>
      <c r="B102" s="4">
        <v>17100</v>
      </c>
      <c r="C102" s="4">
        <v>800</v>
      </c>
      <c r="D102" s="4">
        <v>16300</v>
      </c>
      <c r="E102" s="4">
        <v>639480000</v>
      </c>
      <c r="F102" s="4">
        <f t="shared" si="15"/>
        <v>639480000</v>
      </c>
      <c r="K102" s="24">
        <f t="shared" si="16"/>
        <v>0</v>
      </c>
      <c r="L102" s="4">
        <v>422</v>
      </c>
      <c r="M102" s="4">
        <v>321</v>
      </c>
      <c r="N102" s="4">
        <v>25</v>
      </c>
      <c r="O102" s="4">
        <v>26</v>
      </c>
      <c r="P102" s="4">
        <v>323900</v>
      </c>
      <c r="Q102" s="4">
        <v>283400</v>
      </c>
      <c r="R102" s="5">
        <v>4.1100000000000005E-2</v>
      </c>
      <c r="S102" s="4">
        <v>651381</v>
      </c>
      <c r="T102" s="4" t="e">
        <f t="shared" si="18"/>
        <v>#DIV/0!</v>
      </c>
      <c r="U102" s="4">
        <f t="shared" si="17"/>
        <v>0</v>
      </c>
      <c r="V102" s="5">
        <v>4.7899999999999998E-2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 t="shared" ref="F168:F222" si="19"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19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19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19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19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19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19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19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19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19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19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19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19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19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19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19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19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19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19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19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19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19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19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19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19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19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>E223+F224</f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BC33-7390-5146-9F3C-8C15F1B8B058}">
  <sheetPr codeName="Sheet81"/>
  <dimension ref="A1:V258"/>
  <sheetViews>
    <sheetView topLeftCell="E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6.5"/>
    <col min="3" max="3" customWidth="true" width="15.0"/>
    <col min="4" max="4" customWidth="true" width="15.1640625"/>
    <col min="5" max="5" customWidth="true" width="16.1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541">
        <v>344</v>
      </c>
      <c r="B3" t="n" s="3542">
        <v>141620.0</v>
      </c>
      <c r="C3" t="n" s="3543">
        <v>31280.0</v>
      </c>
      <c r="D3" t="n" s="3544">
        <v>110340.0</v>
      </c>
      <c r="E3" t="n" s="3545">
        <v>4.790633654E9</v>
      </c>
      <c r="G3" t="n" s="3531">
        <v>80000.0</v>
      </c>
      <c r="H3" t="n" s="3532">
        <v>270.0</v>
      </c>
      <c r="I3" t="n" s="3533">
        <v>79730.0</v>
      </c>
      <c r="J3" t="n" s="3534">
        <v>3.4621149E9</v>
      </c>
      <c r="L3" t="n" s="3535">
        <v>779.0</v>
      </c>
      <c r="M3" t="n" s="3536">
        <v>587.0</v>
      </c>
      <c r="N3" t="n" s="3537">
        <v>132.0</v>
      </c>
      <c r="O3" t="n" s="3538">
        <v>191.0</v>
      </c>
      <c r="P3" t="n" s="3539">
        <v>1869600.0</v>
      </c>
      <c r="Q3" t="n" s="3540">
        <v>2140000.0</v>
      </c>
      <c r="R3" t="n" s="3529">
        <v>-0.0115</v>
      </c>
      <c r="S3" t="n" s="3528">
        <v>4015670.0</v>
      </c>
      <c r="V3" t="n" s="3530">
        <v>0.022799999999999997</v>
      </c>
    </row>
    <row r="4">
      <c r="A4" t="s" s="1464">
        <v>343</v>
      </c>
      <c r="B4" t="n" s="1465">
        <v>644070.0</v>
      </c>
      <c r="C4" t="n" s="1466">
        <v>192820.0</v>
      </c>
      <c r="D4" t="n" s="1467">
        <v>451250.0</v>
      </c>
      <c r="E4" t="n" s="1468">
        <v>1.9524331405E10</v>
      </c>
      <c r="G4" t="n" s="1454">
        <v>180100.0</v>
      </c>
      <c r="H4" t="n" s="1455">
        <v>10021.0</v>
      </c>
      <c r="I4" t="n" s="1456">
        <v>170079.0</v>
      </c>
      <c r="J4" t="n" s="1457">
        <v>7.3644718E9</v>
      </c>
      <c r="L4" t="n" s="1458">
        <v>1142.0</v>
      </c>
      <c r="M4" t="n" s="1459">
        <v>1351.0</v>
      </c>
      <c r="N4" t="n" s="1460">
        <v>301.0</v>
      </c>
      <c r="O4" t="n" s="1461">
        <v>298.0</v>
      </c>
      <c r="P4" t="n" s="1462">
        <v>3711200.0</v>
      </c>
      <c r="Q4" t="n" s="1463">
        <v>3971800.0</v>
      </c>
      <c r="R4" t="n" s="1452">
        <v>-0.0068000000000000005</v>
      </c>
      <c r="S4" t="n" s="1451">
        <v>8713821.0</v>
      </c>
      <c r="V4" t="n" s="1453">
        <v>0.0928</v>
      </c>
    </row>
    <row r="5" spans="1:22" x14ac:dyDescent="0.2">
      <c r="A5" s="16" t="s">
        <v>342</v>
      </c>
      <c r="B5" s="4">
        <v>226910</v>
      </c>
      <c r="C5" s="4">
        <v>281110</v>
      </c>
      <c r="D5" s="4">
        <v>-54200</v>
      </c>
      <c r="E5" s="4">
        <v>-2424538840</v>
      </c>
      <c r="F5" s="4">
        <f t="shared" ref="F5:F46" si="0">E5+F6</f>
        <v>-50495384704</v>
      </c>
      <c r="G5" s="4">
        <v>180000</v>
      </c>
      <c r="H5" s="4">
        <v>165</v>
      </c>
      <c r="I5" s="4">
        <v>179835</v>
      </c>
      <c r="J5" s="4">
        <v>8068525500</v>
      </c>
      <c r="K5" s="24">
        <f t="shared" ref="K5:K46" si="1">K6+J5</f>
        <v>109731639000</v>
      </c>
      <c r="L5" s="4">
        <v>757</v>
      </c>
      <c r="M5" s="4">
        <v>795</v>
      </c>
      <c r="N5" s="4">
        <v>195</v>
      </c>
      <c r="O5" s="4">
        <v>267</v>
      </c>
      <c r="P5" s="4">
        <v>2427600</v>
      </c>
      <c r="Q5" s="4">
        <v>3434100</v>
      </c>
      <c r="R5" s="5">
        <v>-2.4799999999999999E-2</v>
      </c>
      <c r="S5" s="4">
        <v>5909665</v>
      </c>
      <c r="T5" s="4">
        <f t="shared" ref="T5:T73" si="2">AVERAGE(S6:S15)</f>
        <v>6364779.4000000004</v>
      </c>
      <c r="U5" s="4">
        <f t="shared" ref="U5:U46" si="3">MIN(S6:S10)</f>
        <v>3749401</v>
      </c>
      <c r="V5" s="5">
        <v>4.1599999999999998E-2</v>
      </c>
    </row>
    <row r="6" spans="1:22" x14ac:dyDescent="0.2">
      <c r="A6" s="16" t="s">
        <v>341</v>
      </c>
      <c r="B6" s="4">
        <v>197600</v>
      </c>
      <c r="C6" s="4">
        <v>115490</v>
      </c>
      <c r="D6" s="4">
        <v>82110</v>
      </c>
      <c r="E6" s="4">
        <v>3712676045</v>
      </c>
      <c r="F6" s="4">
        <f t="shared" si="0"/>
        <v>-48070845864</v>
      </c>
      <c r="G6" s="4">
        <v>30000</v>
      </c>
      <c r="H6" s="4">
        <v>40187</v>
      </c>
      <c r="I6" s="4">
        <v>-10187</v>
      </c>
      <c r="J6" s="4">
        <v>-472343300</v>
      </c>
      <c r="K6" s="24">
        <f t="shared" si="1"/>
        <v>101663113500</v>
      </c>
      <c r="L6" s="4">
        <v>1001</v>
      </c>
      <c r="M6" s="4">
        <v>433</v>
      </c>
      <c r="N6" s="4">
        <v>152</v>
      </c>
      <c r="O6" s="4">
        <v>132</v>
      </c>
      <c r="P6" s="4">
        <v>2283200</v>
      </c>
      <c r="Q6" s="4">
        <v>1582000</v>
      </c>
      <c r="R6" s="5">
        <v>9.0000000000000011E-3</v>
      </c>
      <c r="S6" s="4">
        <v>4121287</v>
      </c>
      <c r="T6" s="4">
        <f t="shared" si="2"/>
        <v>6335767.5999999996</v>
      </c>
      <c r="U6" s="4">
        <f t="shared" si="3"/>
        <v>3749401</v>
      </c>
      <c r="V6" s="5">
        <v>8.3000000000000004E-2</v>
      </c>
    </row>
    <row r="7" spans="1:22" x14ac:dyDescent="0.2">
      <c r="A7" s="16" t="s">
        <v>340</v>
      </c>
      <c r="B7" s="4">
        <v>33590</v>
      </c>
      <c r="C7" s="4">
        <v>59000</v>
      </c>
      <c r="D7" s="4">
        <v>-25410</v>
      </c>
      <c r="E7" s="4">
        <v>-1124226687</v>
      </c>
      <c r="F7" s="4">
        <f t="shared" si="0"/>
        <v>-51783521909</v>
      </c>
      <c r="G7" s="4">
        <v>50000</v>
      </c>
      <c r="H7" s="4">
        <v>20101</v>
      </c>
      <c r="I7" s="4">
        <v>29899</v>
      </c>
      <c r="J7" s="4">
        <v>1297566100</v>
      </c>
      <c r="K7" s="24">
        <f t="shared" si="1"/>
        <v>102135456800</v>
      </c>
      <c r="L7" s="4">
        <v>531</v>
      </c>
      <c r="M7" s="4">
        <v>820</v>
      </c>
      <c r="N7" s="4">
        <v>132</v>
      </c>
      <c r="O7" s="4">
        <v>154</v>
      </c>
      <c r="P7" s="4">
        <v>1486100</v>
      </c>
      <c r="Q7" s="4">
        <v>1974500</v>
      </c>
      <c r="R7" s="5">
        <v>2.2799999999999997E-2</v>
      </c>
      <c r="S7" s="4">
        <v>3749401</v>
      </c>
      <c r="T7" s="4">
        <f t="shared" si="2"/>
        <v>6672051</v>
      </c>
      <c r="U7" s="4">
        <f t="shared" si="3"/>
        <v>6043868</v>
      </c>
      <c r="V7" s="5">
        <v>2.6699999999999998E-2</v>
      </c>
    </row>
    <row r="8" spans="1:22" x14ac:dyDescent="0.2">
      <c r="A8" s="16" t="s">
        <v>339</v>
      </c>
      <c r="B8" s="4">
        <v>478200</v>
      </c>
      <c r="C8" s="4">
        <v>1055050</v>
      </c>
      <c r="D8" s="4">
        <v>-576850</v>
      </c>
      <c r="E8" s="4">
        <v>-25793052244</v>
      </c>
      <c r="F8" s="4">
        <f t="shared" si="0"/>
        <v>-50659295222</v>
      </c>
      <c r="G8" s="4">
        <v>20000</v>
      </c>
      <c r="H8" s="4">
        <v>60052</v>
      </c>
      <c r="I8" s="4">
        <v>-40052</v>
      </c>
      <c r="J8" s="4">
        <v>-1759801600</v>
      </c>
      <c r="K8" s="24">
        <f t="shared" si="1"/>
        <v>100837890700</v>
      </c>
      <c r="L8" s="4">
        <v>1414</v>
      </c>
      <c r="M8" s="4">
        <v>1484</v>
      </c>
      <c r="N8" s="4">
        <v>430</v>
      </c>
      <c r="O8" s="4">
        <v>527</v>
      </c>
      <c r="P8" s="4">
        <v>4180500</v>
      </c>
      <c r="Q8" s="4">
        <v>6284600</v>
      </c>
      <c r="R8" s="5">
        <v>-4.3200000000000002E-2</v>
      </c>
      <c r="S8" s="4">
        <v>11086652</v>
      </c>
      <c r="T8" s="4">
        <f t="shared" si="2"/>
        <v>6670041</v>
      </c>
      <c r="U8" s="4">
        <f t="shared" si="3"/>
        <v>3159821</v>
      </c>
      <c r="V8" s="5">
        <v>7.9299999999999995E-2</v>
      </c>
    </row>
    <row r="9" spans="1:22" x14ac:dyDescent="0.2">
      <c r="A9" s="16" t="s">
        <v>338</v>
      </c>
      <c r="B9" s="4">
        <v>96700</v>
      </c>
      <c r="C9" s="4">
        <v>73790</v>
      </c>
      <c r="D9" s="4">
        <v>22910</v>
      </c>
      <c r="E9" s="4">
        <v>1050269626</v>
      </c>
      <c r="F9" s="4">
        <f t="shared" si="0"/>
        <v>-24866242978</v>
      </c>
      <c r="G9" s="4">
        <v>45000</v>
      </c>
      <c r="H9" s="4">
        <v>155077</v>
      </c>
      <c r="I9" s="4">
        <v>-110077</v>
      </c>
      <c r="J9" s="4">
        <v>-5076565000</v>
      </c>
      <c r="K9" s="24">
        <f t="shared" si="1"/>
        <v>102597692300</v>
      </c>
      <c r="L9" s="4">
        <v>1015</v>
      </c>
      <c r="M9" s="4">
        <v>770</v>
      </c>
      <c r="N9" s="4">
        <v>337</v>
      </c>
      <c r="O9" s="4">
        <v>225</v>
      </c>
      <c r="P9" s="4">
        <v>4321500</v>
      </c>
      <c r="Q9" s="4">
        <v>2739700</v>
      </c>
      <c r="R9" s="5">
        <v>1.78E-2</v>
      </c>
      <c r="S9" s="4">
        <v>7279977</v>
      </c>
      <c r="T9" s="4">
        <f t="shared" si="2"/>
        <v>6348533.7999999998</v>
      </c>
      <c r="U9" s="4">
        <f t="shared" si="3"/>
        <v>3159821</v>
      </c>
      <c r="V9" s="5">
        <v>4.2999999999999997E-2</v>
      </c>
    </row>
    <row r="10" spans="1:22" x14ac:dyDescent="0.2">
      <c r="A10" s="16" t="s">
        <v>337</v>
      </c>
      <c r="B10" s="4">
        <v>384600</v>
      </c>
      <c r="C10" s="4">
        <v>208950</v>
      </c>
      <c r="D10" s="4">
        <v>175650</v>
      </c>
      <c r="E10" s="4">
        <v>7892763202</v>
      </c>
      <c r="F10" s="4">
        <f t="shared" si="0"/>
        <v>-25916512604</v>
      </c>
      <c r="G10" s="4">
        <v>0</v>
      </c>
      <c r="H10" s="4">
        <v>0</v>
      </c>
      <c r="I10" s="4">
        <v>0</v>
      </c>
      <c r="J10" s="4">
        <v>2683912800</v>
      </c>
      <c r="K10" s="24">
        <f t="shared" si="1"/>
        <v>107674257300</v>
      </c>
      <c r="L10" s="4">
        <v>805</v>
      </c>
      <c r="M10" s="4">
        <v>696</v>
      </c>
      <c r="N10" s="4">
        <v>202</v>
      </c>
      <c r="O10" s="4">
        <v>224</v>
      </c>
      <c r="P10" s="4">
        <v>2250600</v>
      </c>
      <c r="Q10" s="4">
        <v>3274000</v>
      </c>
      <c r="R10" s="5">
        <v>-8.8000000000000005E-3</v>
      </c>
      <c r="S10" s="4">
        <v>6043868</v>
      </c>
      <c r="T10" s="4">
        <f t="shared" si="2"/>
        <v>7332987</v>
      </c>
      <c r="U10" s="4">
        <f t="shared" si="3"/>
        <v>3159821</v>
      </c>
      <c r="V10" s="5">
        <v>3.7200000000000004E-2</v>
      </c>
    </row>
    <row r="11" spans="1:22" x14ac:dyDescent="0.2">
      <c r="A11" s="16" t="s">
        <v>336</v>
      </c>
      <c r="B11" s="4">
        <v>179010</v>
      </c>
      <c r="C11" s="4">
        <v>45910</v>
      </c>
      <c r="D11" s="4">
        <v>133100</v>
      </c>
      <c r="E11" s="4">
        <v>5957511513</v>
      </c>
      <c r="F11" s="4">
        <f t="shared" si="0"/>
        <v>-33809275806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104990344500</v>
      </c>
      <c r="L11" s="4">
        <v>803</v>
      </c>
      <c r="M11" s="4">
        <v>1162</v>
      </c>
      <c r="N11" s="4">
        <v>225</v>
      </c>
      <c r="O11" s="4">
        <v>313</v>
      </c>
      <c r="P11" s="4">
        <v>2629800</v>
      </c>
      <c r="Q11" s="4">
        <v>3742100</v>
      </c>
      <c r="R11" s="5">
        <v>1.5700000000000002E-2</v>
      </c>
      <c r="S11" s="4">
        <v>6662105</v>
      </c>
      <c r="T11" s="4">
        <f t="shared" si="2"/>
        <v>7022076.5</v>
      </c>
      <c r="U11" s="4">
        <f t="shared" si="3"/>
        <v>3159821</v>
      </c>
      <c r="V11" s="5">
        <v>2.87E-2</v>
      </c>
    </row>
    <row r="12" spans="1:22" x14ac:dyDescent="0.2">
      <c r="A12" s="16" t="s">
        <v>335</v>
      </c>
      <c r="B12" s="4">
        <v>23380</v>
      </c>
      <c r="C12" s="4">
        <v>152490</v>
      </c>
      <c r="D12" s="4">
        <v>-129110</v>
      </c>
      <c r="E12" s="4">
        <v>-5846618568</v>
      </c>
      <c r="F12" s="4">
        <f t="shared" si="0"/>
        <v>-39766787319</v>
      </c>
      <c r="G12" s="4">
        <v>0</v>
      </c>
      <c r="H12" s="4">
        <v>0</v>
      </c>
      <c r="I12" s="4">
        <v>0</v>
      </c>
      <c r="J12" s="4">
        <v>-957600</v>
      </c>
      <c r="K12" s="24">
        <f t="shared" si="1"/>
        <v>104990344500</v>
      </c>
      <c r="L12" s="4">
        <v>647</v>
      </c>
      <c r="M12" s="4">
        <v>1089</v>
      </c>
      <c r="N12" s="4">
        <v>162</v>
      </c>
      <c r="O12" s="4">
        <v>319</v>
      </c>
      <c r="P12" s="4">
        <v>1946200</v>
      </c>
      <c r="Q12" s="4">
        <v>3883100</v>
      </c>
      <c r="R12" s="5">
        <v>-1.78E-2</v>
      </c>
      <c r="S12" s="4">
        <v>6300393</v>
      </c>
      <c r="T12" s="4">
        <f t="shared" si="2"/>
        <v>6914887.2000000002</v>
      </c>
      <c r="U12" s="4">
        <f t="shared" si="3"/>
        <v>3159821</v>
      </c>
      <c r="V12" s="5">
        <v>7.0900000000000005E-2</v>
      </c>
    </row>
    <row r="13" spans="1:22" x14ac:dyDescent="0.2">
      <c r="A13" s="16" t="s">
        <v>333</v>
      </c>
      <c r="B13" s="4">
        <v>700</v>
      </c>
      <c r="C13" s="4">
        <v>145730</v>
      </c>
      <c r="D13" s="4">
        <v>-145030</v>
      </c>
      <c r="E13" s="4">
        <v>-6614103753</v>
      </c>
      <c r="F13" s="4">
        <f t="shared" si="0"/>
        <v>-33920168751</v>
      </c>
      <c r="G13" s="4">
        <v>0</v>
      </c>
      <c r="H13" s="4">
        <v>21</v>
      </c>
      <c r="I13" s="4">
        <v>-21</v>
      </c>
      <c r="J13" s="4">
        <v>-957600</v>
      </c>
      <c r="K13" s="24">
        <f t="shared" si="1"/>
        <v>104991302100</v>
      </c>
      <c r="L13" s="4">
        <v>429</v>
      </c>
      <c r="M13" s="4">
        <v>791</v>
      </c>
      <c r="N13" s="4">
        <v>136</v>
      </c>
      <c r="O13" s="4">
        <v>124</v>
      </c>
      <c r="P13" s="4">
        <v>1619600</v>
      </c>
      <c r="Q13" s="4">
        <v>1508600</v>
      </c>
      <c r="R13" s="5">
        <v>-2.0999999999999999E-3</v>
      </c>
      <c r="S13" s="4">
        <v>3159821</v>
      </c>
      <c r="T13" s="4">
        <f t="shared" si="2"/>
        <v>7213265.0999999996</v>
      </c>
      <c r="U13" s="4">
        <f t="shared" si="3"/>
        <v>3831169</v>
      </c>
      <c r="V13" s="5">
        <v>1.09E-2</v>
      </c>
    </row>
    <row r="14" spans="1:22" x14ac:dyDescent="0.2">
      <c r="A14" s="16" t="s">
        <v>332</v>
      </c>
      <c r="B14" s="4">
        <v>489500</v>
      </c>
      <c r="C14" s="4">
        <v>14580</v>
      </c>
      <c r="D14" s="4">
        <v>474920</v>
      </c>
      <c r="E14" s="4">
        <v>21360744933</v>
      </c>
      <c r="F14" s="4">
        <f t="shared" si="0"/>
        <v>-27306064998</v>
      </c>
      <c r="G14" s="4">
        <v>0</v>
      </c>
      <c r="H14" s="4">
        <v>98022</v>
      </c>
      <c r="I14" s="4">
        <v>-98022</v>
      </c>
      <c r="J14" s="4">
        <v>-4322758200</v>
      </c>
      <c r="K14" s="24">
        <f t="shared" si="1"/>
        <v>104992259700</v>
      </c>
      <c r="L14" s="4">
        <v>1345</v>
      </c>
      <c r="M14" s="4">
        <v>917</v>
      </c>
      <c r="N14" s="4">
        <v>494</v>
      </c>
      <c r="O14" s="4">
        <v>283</v>
      </c>
      <c r="P14" s="4">
        <v>7522500</v>
      </c>
      <c r="Q14" s="4">
        <v>3022300</v>
      </c>
      <c r="R14" s="5">
        <v>4.5899999999999996E-2</v>
      </c>
      <c r="S14" s="4">
        <v>10930022</v>
      </c>
      <c r="T14" s="4">
        <f t="shared" si="2"/>
        <v>6451402.9000000004</v>
      </c>
      <c r="U14" s="4">
        <f t="shared" si="3"/>
        <v>3831169</v>
      </c>
      <c r="V14" s="5">
        <v>0.05</v>
      </c>
    </row>
    <row r="15" spans="1:22" x14ac:dyDescent="0.2">
      <c r="A15" s="16" t="s">
        <v>331</v>
      </c>
      <c r="B15" s="4">
        <v>15900</v>
      </c>
      <c r="C15" s="4">
        <v>116670</v>
      </c>
      <c r="D15" s="4">
        <v>-100770</v>
      </c>
      <c r="E15" s="4">
        <v>-4417924088</v>
      </c>
      <c r="F15" s="4">
        <f t="shared" si="0"/>
        <v>-48666809931</v>
      </c>
      <c r="G15" s="4">
        <v>50000</v>
      </c>
      <c r="H15" s="4">
        <v>37168</v>
      </c>
      <c r="I15" s="4">
        <v>12832</v>
      </c>
      <c r="J15" s="4">
        <v>582222000</v>
      </c>
      <c r="K15" s="24">
        <f t="shared" si="1"/>
        <v>109315017900</v>
      </c>
      <c r="L15" s="4">
        <v>615</v>
      </c>
      <c r="M15" s="4">
        <v>679</v>
      </c>
      <c r="N15" s="4">
        <v>165</v>
      </c>
      <c r="O15" s="4">
        <v>229</v>
      </c>
      <c r="P15" s="4">
        <v>1798400</v>
      </c>
      <c r="Q15" s="4">
        <v>2448300</v>
      </c>
      <c r="R15" s="5">
        <v>2.3E-3</v>
      </c>
      <c r="S15" s="4">
        <v>4314268</v>
      </c>
      <c r="T15" s="4">
        <f t="shared" si="2"/>
        <v>6769696.0999999996</v>
      </c>
      <c r="U15" s="4">
        <f t="shared" si="3"/>
        <v>3831169</v>
      </c>
      <c r="V15" s="5">
        <v>2.2599999999999999E-2</v>
      </c>
    </row>
    <row r="16" spans="1:22" x14ac:dyDescent="0.2">
      <c r="A16" s="16" t="s">
        <v>330</v>
      </c>
      <c r="B16" s="4">
        <v>5200</v>
      </c>
      <c r="C16" s="4">
        <v>549770</v>
      </c>
      <c r="D16" s="4">
        <v>-544570</v>
      </c>
      <c r="E16" s="4">
        <v>-23745442608</v>
      </c>
      <c r="F16" s="4">
        <f t="shared" si="0"/>
        <v>-44248885843</v>
      </c>
      <c r="G16" s="4">
        <v>0</v>
      </c>
      <c r="H16" s="4">
        <v>69</v>
      </c>
      <c r="I16" s="4">
        <v>-69</v>
      </c>
      <c r="J16" s="4">
        <v>-3029100</v>
      </c>
      <c r="K16" s="24">
        <f t="shared" si="1"/>
        <v>108732795900</v>
      </c>
      <c r="L16" s="4">
        <v>460</v>
      </c>
      <c r="M16" s="4">
        <v>838</v>
      </c>
      <c r="N16" s="4">
        <v>120</v>
      </c>
      <c r="O16" s="4">
        <v>209</v>
      </c>
      <c r="P16" s="4">
        <v>1065600</v>
      </c>
      <c r="Q16" s="4">
        <v>2707300</v>
      </c>
      <c r="R16" s="5">
        <v>-1.37E-2</v>
      </c>
      <c r="S16" s="4">
        <v>3831169</v>
      </c>
      <c r="T16" s="4">
        <f t="shared" si="2"/>
        <v>6857719.2000000002</v>
      </c>
      <c r="U16" s="4">
        <f t="shared" si="3"/>
        <v>3553000</v>
      </c>
      <c r="V16" s="5">
        <v>2.2599999999999999E-2</v>
      </c>
    </row>
    <row r="17" spans="1:22" x14ac:dyDescent="0.2">
      <c r="A17" s="16" t="s">
        <v>329</v>
      </c>
      <c r="B17" s="4">
        <v>4150</v>
      </c>
      <c r="C17" s="4">
        <v>1371240</v>
      </c>
      <c r="D17" s="4">
        <v>-1367090</v>
      </c>
      <c r="E17" s="4">
        <v>-59925864716</v>
      </c>
      <c r="F17" s="4">
        <f t="shared" si="0"/>
        <v>-20503443235</v>
      </c>
      <c r="G17" s="4">
        <v>196400</v>
      </c>
      <c r="H17" s="4">
        <v>151335</v>
      </c>
      <c r="I17" s="4">
        <v>45065</v>
      </c>
      <c r="J17" s="4">
        <v>1985023500</v>
      </c>
      <c r="K17" s="24">
        <f t="shared" si="1"/>
        <v>108735825000</v>
      </c>
      <c r="L17" s="4">
        <v>810</v>
      </c>
      <c r="M17" s="4">
        <v>1069</v>
      </c>
      <c r="N17" s="4">
        <v>227</v>
      </c>
      <c r="O17" s="4">
        <v>497</v>
      </c>
      <c r="P17" s="4">
        <v>2896100</v>
      </c>
      <c r="Q17" s="4">
        <v>4176400</v>
      </c>
      <c r="R17" s="5">
        <v>4.5999999999999999E-3</v>
      </c>
      <c r="S17" s="4">
        <v>7112235</v>
      </c>
      <c r="T17" s="4">
        <f t="shared" si="2"/>
        <v>6737095.7000000002</v>
      </c>
      <c r="U17" s="4">
        <f t="shared" si="3"/>
        <v>3553000</v>
      </c>
      <c r="V17" s="5">
        <v>2.7099999999999999E-2</v>
      </c>
    </row>
    <row r="18" spans="1:22" x14ac:dyDescent="0.2">
      <c r="A18" s="16" t="s">
        <v>328</v>
      </c>
      <c r="B18" s="4">
        <v>286300</v>
      </c>
      <c r="C18" s="4">
        <v>14150</v>
      </c>
      <c r="D18" s="4">
        <v>272150</v>
      </c>
      <c r="E18" s="4">
        <v>11811757333</v>
      </c>
      <c r="F18" s="4">
        <f t="shared" si="0"/>
        <v>39422421481</v>
      </c>
      <c r="G18" s="4">
        <v>80000</v>
      </c>
      <c r="H18" s="4">
        <v>400052</v>
      </c>
      <c r="I18" s="4">
        <v>-320052</v>
      </c>
      <c r="J18" s="4">
        <v>-14124213500</v>
      </c>
      <c r="K18" s="24">
        <f t="shared" si="1"/>
        <v>106750801500</v>
      </c>
      <c r="L18" s="4">
        <v>1124</v>
      </c>
      <c r="M18" s="4">
        <v>1079</v>
      </c>
      <c r="N18" s="4">
        <v>417</v>
      </c>
      <c r="O18" s="4">
        <v>330</v>
      </c>
      <c r="P18" s="4">
        <v>5704500</v>
      </c>
      <c r="Q18" s="4">
        <v>5341100</v>
      </c>
      <c r="R18" s="5">
        <v>3.3000000000000002E-2</v>
      </c>
      <c r="S18" s="4">
        <v>11066552</v>
      </c>
      <c r="T18" s="4">
        <f t="shared" si="2"/>
        <v>6223260.5</v>
      </c>
      <c r="U18" s="4">
        <f t="shared" si="3"/>
        <v>3553000</v>
      </c>
      <c r="V18" s="5">
        <v>5.1900000000000002E-2</v>
      </c>
    </row>
    <row r="19" spans="1:22" x14ac:dyDescent="0.2">
      <c r="A19" s="16" t="s">
        <v>327</v>
      </c>
      <c r="B19" s="4">
        <v>54800</v>
      </c>
      <c r="C19" s="4">
        <v>42010</v>
      </c>
      <c r="D19" s="4">
        <v>12790</v>
      </c>
      <c r="E19" s="4">
        <v>546545153</v>
      </c>
      <c r="F19" s="4">
        <f t="shared" si="0"/>
        <v>27610664148</v>
      </c>
      <c r="G19" s="4">
        <v>60000</v>
      </c>
      <c r="H19" s="4">
        <v>5</v>
      </c>
      <c r="I19" s="4">
        <v>59995</v>
      </c>
      <c r="J19" s="4">
        <v>2555785000</v>
      </c>
      <c r="K19" s="24">
        <f t="shared" si="1"/>
        <v>120875015000</v>
      </c>
      <c r="L19" s="4">
        <v>755</v>
      </c>
      <c r="M19" s="4">
        <v>709</v>
      </c>
      <c r="N19" s="4">
        <v>140</v>
      </c>
      <c r="O19" s="4">
        <v>228</v>
      </c>
      <c r="P19" s="4">
        <v>1498100</v>
      </c>
      <c r="Q19" s="4">
        <v>2415100</v>
      </c>
      <c r="R19" s="5">
        <v>-1.1699999999999999E-2</v>
      </c>
      <c r="S19" s="4">
        <v>4064905</v>
      </c>
      <c r="T19" s="4">
        <f t="shared" si="2"/>
        <v>6263890</v>
      </c>
      <c r="U19" s="4">
        <f t="shared" si="3"/>
        <v>3311400</v>
      </c>
      <c r="V19" s="5">
        <v>3.2199999999999999E-2</v>
      </c>
    </row>
    <row r="20" spans="1:22" x14ac:dyDescent="0.2">
      <c r="A20" s="16" t="s">
        <v>326</v>
      </c>
      <c r="B20" s="4">
        <v>383700</v>
      </c>
      <c r="C20" s="4">
        <v>372250</v>
      </c>
      <c r="D20" s="4">
        <v>11450</v>
      </c>
      <c r="E20" s="4">
        <v>488005864</v>
      </c>
      <c r="F20" s="4">
        <f t="shared" si="0"/>
        <v>27064118995</v>
      </c>
      <c r="G20" s="4">
        <v>20000</v>
      </c>
      <c r="H20" s="4">
        <v>842900</v>
      </c>
      <c r="I20" s="4">
        <v>-822900</v>
      </c>
      <c r="J20" s="4">
        <v>-34730990000</v>
      </c>
      <c r="K20" s="24">
        <f t="shared" si="1"/>
        <v>118319230000</v>
      </c>
      <c r="L20" s="4">
        <v>1910</v>
      </c>
      <c r="M20" s="4">
        <v>1188</v>
      </c>
      <c r="N20" s="4">
        <v>626</v>
      </c>
      <c r="O20" s="4">
        <v>427</v>
      </c>
      <c r="P20" s="4">
        <v>8863000</v>
      </c>
      <c r="Q20" s="4">
        <v>6760800</v>
      </c>
      <c r="R20" s="5">
        <v>5.4000000000000006E-2</v>
      </c>
      <c r="S20" s="4">
        <v>15888400</v>
      </c>
      <c r="T20" s="4">
        <f t="shared" si="2"/>
        <v>5704180</v>
      </c>
      <c r="U20" s="4">
        <f t="shared" si="3"/>
        <v>3311400</v>
      </c>
      <c r="V20" s="5">
        <v>8.6800000000000002E-2</v>
      </c>
    </row>
    <row r="21" spans="1:22" x14ac:dyDescent="0.2">
      <c r="A21" s="16" t="s">
        <v>325</v>
      </c>
      <c r="B21" s="4">
        <v>497800</v>
      </c>
      <c r="C21" s="4">
        <v>102200</v>
      </c>
      <c r="D21" s="4">
        <v>395600</v>
      </c>
      <c r="E21" s="4">
        <v>16052850091</v>
      </c>
      <c r="F21" s="4">
        <f t="shared" si="0"/>
        <v>26576113131</v>
      </c>
      <c r="G21" s="4">
        <v>0</v>
      </c>
      <c r="H21" s="4">
        <v>20000</v>
      </c>
      <c r="I21" s="4">
        <v>-20000</v>
      </c>
      <c r="J21" s="4">
        <v>-813000000</v>
      </c>
      <c r="K21" s="24">
        <f t="shared" si="1"/>
        <v>153050220000</v>
      </c>
      <c r="L21" s="4">
        <v>573</v>
      </c>
      <c r="M21" s="4">
        <v>468</v>
      </c>
      <c r="N21" s="4">
        <v>138</v>
      </c>
      <c r="O21" s="4">
        <v>135</v>
      </c>
      <c r="P21" s="4">
        <v>1680100</v>
      </c>
      <c r="Q21" s="4">
        <v>1816400</v>
      </c>
      <c r="R21" s="5">
        <v>5.0000000000000001E-3</v>
      </c>
      <c r="S21" s="4">
        <v>3553000</v>
      </c>
      <c r="T21" s="4">
        <f t="shared" si="2"/>
        <v>6020450</v>
      </c>
      <c r="U21" s="4">
        <f t="shared" si="3"/>
        <v>3311400</v>
      </c>
      <c r="V21" s="5">
        <v>1.7100000000000001E-2</v>
      </c>
    </row>
    <row r="22" spans="1:22" x14ac:dyDescent="0.2">
      <c r="A22" s="16" t="s">
        <v>324</v>
      </c>
      <c r="B22" s="4">
        <v>392500</v>
      </c>
      <c r="C22" s="4">
        <v>153000</v>
      </c>
      <c r="D22" s="4">
        <v>239500</v>
      </c>
      <c r="E22" s="4">
        <v>9603259494</v>
      </c>
      <c r="F22" s="4">
        <f t="shared" si="0"/>
        <v>10523263040</v>
      </c>
      <c r="G22" s="4">
        <v>200000</v>
      </c>
      <c r="H22" s="4">
        <v>216700</v>
      </c>
      <c r="I22" s="4">
        <v>-16700</v>
      </c>
      <c r="J22" s="4">
        <v>-658420000</v>
      </c>
      <c r="K22" s="24">
        <f t="shared" si="1"/>
        <v>153863220000</v>
      </c>
      <c r="L22" s="4">
        <v>557</v>
      </c>
      <c r="M22" s="4">
        <v>990</v>
      </c>
      <c r="N22" s="4">
        <v>163</v>
      </c>
      <c r="O22" s="4">
        <v>175</v>
      </c>
      <c r="P22" s="4">
        <v>2583100</v>
      </c>
      <c r="Q22" s="4">
        <v>2474400</v>
      </c>
      <c r="R22" s="5">
        <v>3.0499999999999999E-2</v>
      </c>
      <c r="S22" s="4">
        <v>5228500</v>
      </c>
      <c r="T22" s="4">
        <f t="shared" si="2"/>
        <v>6591290</v>
      </c>
      <c r="U22" s="4">
        <f t="shared" si="3"/>
        <v>3311400</v>
      </c>
      <c r="V22" s="5">
        <v>3.2099999999999997E-2</v>
      </c>
    </row>
    <row r="23" spans="1:22" x14ac:dyDescent="0.2">
      <c r="A23" s="16" t="s">
        <v>323</v>
      </c>
      <c r="B23" s="4">
        <v>1232000</v>
      </c>
      <c r="C23" s="4">
        <v>1249200</v>
      </c>
      <c r="D23" s="4">
        <v>-17200</v>
      </c>
      <c r="E23" s="4">
        <v>-682894946</v>
      </c>
      <c r="F23" s="4">
        <f t="shared" si="0"/>
        <v>920003546</v>
      </c>
      <c r="G23" s="4">
        <v>120000</v>
      </c>
      <c r="H23" s="4">
        <v>31500</v>
      </c>
      <c r="I23" s="4">
        <v>88500</v>
      </c>
      <c r="J23" s="4">
        <v>3502470000</v>
      </c>
      <c r="K23" s="24">
        <f t="shared" si="1"/>
        <v>154521640000</v>
      </c>
      <c r="L23" s="4">
        <v>494</v>
      </c>
      <c r="M23" s="4">
        <v>1029</v>
      </c>
      <c r="N23" s="4">
        <v>162</v>
      </c>
      <c r="O23" s="4">
        <v>175</v>
      </c>
      <c r="P23" s="4">
        <v>2829500</v>
      </c>
      <c r="Q23" s="4">
        <v>3237400</v>
      </c>
      <c r="R23" s="5">
        <v>2.5999999999999999E-3</v>
      </c>
      <c r="S23" s="4">
        <v>6143600</v>
      </c>
      <c r="T23" s="4">
        <f t="shared" si="2"/>
        <v>7704850</v>
      </c>
      <c r="U23" s="4">
        <f t="shared" si="3"/>
        <v>3311400</v>
      </c>
      <c r="V23" s="5">
        <v>2.9900000000000003E-2</v>
      </c>
    </row>
    <row r="24" spans="1:22" x14ac:dyDescent="0.2">
      <c r="A24" s="16" t="s">
        <v>322</v>
      </c>
      <c r="B24" s="4">
        <v>346700</v>
      </c>
      <c r="C24" s="4">
        <v>419710</v>
      </c>
      <c r="D24" s="4">
        <v>-73010</v>
      </c>
      <c r="E24" s="4">
        <v>-2877130650</v>
      </c>
      <c r="F24" s="4">
        <f t="shared" si="0"/>
        <v>1602898492</v>
      </c>
      <c r="G24" s="4">
        <v>40000</v>
      </c>
      <c r="H24" s="4">
        <v>0</v>
      </c>
      <c r="I24" s="4">
        <v>40000</v>
      </c>
      <c r="J24" s="4">
        <v>1571000000</v>
      </c>
      <c r="K24" s="24">
        <f t="shared" si="1"/>
        <v>151019170000</v>
      </c>
      <c r="L24" s="4">
        <v>498</v>
      </c>
      <c r="M24" s="4">
        <v>497</v>
      </c>
      <c r="N24" s="4">
        <v>147</v>
      </c>
      <c r="O24" s="4">
        <v>107</v>
      </c>
      <c r="P24" s="4">
        <v>1755800</v>
      </c>
      <c r="Q24" s="4">
        <v>1551700</v>
      </c>
      <c r="R24" s="5">
        <v>-1.01E-2</v>
      </c>
      <c r="S24" s="4">
        <v>3311400</v>
      </c>
      <c r="T24" s="4">
        <f t="shared" si="2"/>
        <v>7923130</v>
      </c>
      <c r="U24" s="4">
        <f t="shared" si="3"/>
        <v>4471200</v>
      </c>
      <c r="V24" s="5">
        <v>1.7600000000000001E-2</v>
      </c>
    </row>
    <row r="25" spans="1:22" x14ac:dyDescent="0.2">
      <c r="A25" s="16" t="s">
        <v>321</v>
      </c>
      <c r="B25" s="4">
        <v>2404400</v>
      </c>
      <c r="C25" s="4">
        <v>4200</v>
      </c>
      <c r="D25" s="4">
        <v>2400200</v>
      </c>
      <c r="E25" s="4">
        <v>95173849503</v>
      </c>
      <c r="F25" s="4">
        <f t="shared" si="0"/>
        <v>4480029142</v>
      </c>
      <c r="G25" s="4">
        <v>414400</v>
      </c>
      <c r="H25" s="4">
        <v>45100</v>
      </c>
      <c r="I25" s="4">
        <v>369300</v>
      </c>
      <c r="J25" s="4">
        <v>14572020000</v>
      </c>
      <c r="K25" s="24">
        <f t="shared" si="1"/>
        <v>149448170000</v>
      </c>
      <c r="L25" s="4">
        <v>701</v>
      </c>
      <c r="M25" s="4">
        <v>812</v>
      </c>
      <c r="N25" s="4">
        <v>248</v>
      </c>
      <c r="O25" s="4">
        <v>227</v>
      </c>
      <c r="P25" s="4">
        <v>4131100</v>
      </c>
      <c r="Q25" s="4">
        <v>3336700</v>
      </c>
      <c r="R25" s="5">
        <v>1.0200000000000001E-2</v>
      </c>
      <c r="S25" s="4">
        <v>7497200</v>
      </c>
      <c r="T25" s="4">
        <f t="shared" si="2"/>
        <v>8061530</v>
      </c>
      <c r="U25" s="4">
        <f t="shared" si="3"/>
        <v>4471200</v>
      </c>
      <c r="V25" s="5">
        <v>4.4699999999999997E-2</v>
      </c>
    </row>
    <row r="26" spans="1:22" x14ac:dyDescent="0.2">
      <c r="A26" s="16" t="s">
        <v>320</v>
      </c>
      <c r="B26" s="4">
        <v>2049800</v>
      </c>
      <c r="C26" s="4">
        <v>20900</v>
      </c>
      <c r="D26" s="4">
        <v>2028900</v>
      </c>
      <c r="E26" s="4">
        <v>79187531196</v>
      </c>
      <c r="F26" s="4">
        <f t="shared" si="0"/>
        <v>-90693820361</v>
      </c>
      <c r="G26" s="4">
        <v>210000</v>
      </c>
      <c r="H26" s="4">
        <v>98400</v>
      </c>
      <c r="I26" s="4">
        <v>111600</v>
      </c>
      <c r="J26" s="4">
        <v>4326400000</v>
      </c>
      <c r="K26" s="24">
        <f t="shared" si="1"/>
        <v>134876150000</v>
      </c>
      <c r="L26" s="4">
        <v>422</v>
      </c>
      <c r="M26" s="4">
        <v>471</v>
      </c>
      <c r="N26" s="4">
        <v>212</v>
      </c>
      <c r="O26" s="4">
        <v>135</v>
      </c>
      <c r="P26" s="4">
        <v>2024800</v>
      </c>
      <c r="Q26" s="4">
        <v>2329200</v>
      </c>
      <c r="R26" s="5">
        <v>0</v>
      </c>
      <c r="S26" s="4">
        <v>4711400</v>
      </c>
      <c r="T26" s="4">
        <f t="shared" si="2"/>
        <v>8300130</v>
      </c>
      <c r="U26" s="4">
        <f t="shared" si="3"/>
        <v>4471200</v>
      </c>
      <c r="V26" s="5">
        <v>2.0299999999999999E-2</v>
      </c>
    </row>
    <row r="27" spans="1:22" x14ac:dyDescent="0.2">
      <c r="A27" s="16" t="s">
        <v>319</v>
      </c>
      <c r="B27" s="4">
        <v>2114600</v>
      </c>
      <c r="C27" s="4">
        <v>60600</v>
      </c>
      <c r="D27" s="4">
        <v>2054000</v>
      </c>
      <c r="E27" s="4">
        <v>79917759560</v>
      </c>
      <c r="F27" s="4">
        <f t="shared" si="0"/>
        <v>-169881351557</v>
      </c>
      <c r="G27" s="4">
        <v>20000</v>
      </c>
      <c r="H27" s="4">
        <v>50000</v>
      </c>
      <c r="I27" s="4">
        <v>-30000</v>
      </c>
      <c r="J27" s="4">
        <v>-1147000000</v>
      </c>
      <c r="K27" s="24">
        <f t="shared" si="1"/>
        <v>130549750000</v>
      </c>
      <c r="L27" s="4">
        <v>810</v>
      </c>
      <c r="M27" s="4">
        <v>513</v>
      </c>
      <c r="N27" s="4">
        <v>365</v>
      </c>
      <c r="O27" s="4">
        <v>151</v>
      </c>
      <c r="P27" s="4">
        <v>3704900</v>
      </c>
      <c r="Q27" s="4">
        <v>1966000</v>
      </c>
      <c r="R27" s="5">
        <v>3.15E-2</v>
      </c>
      <c r="S27" s="4">
        <v>5906000</v>
      </c>
      <c r="T27" s="4">
        <f t="shared" si="2"/>
        <v>8322000</v>
      </c>
      <c r="U27" s="4">
        <f t="shared" si="3"/>
        <v>4471200</v>
      </c>
      <c r="V27" s="5">
        <v>3.3000000000000002E-2</v>
      </c>
    </row>
    <row r="28" spans="1:22" x14ac:dyDescent="0.2">
      <c r="A28" s="16" t="s">
        <v>318</v>
      </c>
      <c r="B28" s="4">
        <v>1004100</v>
      </c>
      <c r="C28" s="4">
        <v>258980</v>
      </c>
      <c r="D28" s="4">
        <v>745120</v>
      </c>
      <c r="E28" s="4">
        <v>28367751275</v>
      </c>
      <c r="F28" s="4">
        <f t="shared" si="0"/>
        <v>-249799111117</v>
      </c>
      <c r="G28" s="4">
        <v>160000</v>
      </c>
      <c r="H28" s="4">
        <v>0</v>
      </c>
      <c r="I28" s="4">
        <v>160000</v>
      </c>
      <c r="J28" s="4">
        <v>6103000000</v>
      </c>
      <c r="K28" s="24">
        <f t="shared" si="1"/>
        <v>131696750000</v>
      </c>
      <c r="L28" s="4">
        <v>801</v>
      </c>
      <c r="M28" s="4">
        <v>745</v>
      </c>
      <c r="N28" s="4">
        <v>173</v>
      </c>
      <c r="O28" s="4">
        <v>222</v>
      </c>
      <c r="P28" s="4">
        <v>2276400</v>
      </c>
      <c r="Q28" s="4">
        <v>3281300</v>
      </c>
      <c r="R28" s="5">
        <v>-1.83E-2</v>
      </c>
      <c r="S28" s="4">
        <v>5928200</v>
      </c>
      <c r="T28" s="4">
        <f t="shared" si="2"/>
        <v>8579300</v>
      </c>
      <c r="U28" s="4">
        <f t="shared" si="3"/>
        <v>4471200</v>
      </c>
      <c r="V28" s="5">
        <v>5.3499999999999999E-2</v>
      </c>
    </row>
    <row r="29" spans="1:22" x14ac:dyDescent="0.2">
      <c r="A29" s="16" t="s">
        <v>317</v>
      </c>
      <c r="B29" s="4">
        <v>1023300</v>
      </c>
      <c r="C29" s="4">
        <v>224780</v>
      </c>
      <c r="D29" s="4">
        <v>798520</v>
      </c>
      <c r="E29" s="4">
        <v>31068312602</v>
      </c>
      <c r="F29" s="4">
        <f t="shared" si="0"/>
        <v>-278166862392</v>
      </c>
      <c r="G29" s="4">
        <v>0</v>
      </c>
      <c r="H29" s="4">
        <v>50000</v>
      </c>
      <c r="I29" s="4">
        <v>-50000</v>
      </c>
      <c r="J29" s="4">
        <v>-1947000000</v>
      </c>
      <c r="K29" s="24">
        <f t="shared" si="1"/>
        <v>125593750000</v>
      </c>
      <c r="L29" s="4">
        <v>536</v>
      </c>
      <c r="M29" s="4">
        <v>765</v>
      </c>
      <c r="N29" s="4">
        <v>154</v>
      </c>
      <c r="O29" s="4">
        <v>179</v>
      </c>
      <c r="P29" s="4">
        <v>2043900</v>
      </c>
      <c r="Q29" s="4">
        <v>2341100</v>
      </c>
      <c r="R29" s="5">
        <v>1.0500000000000001E-2</v>
      </c>
      <c r="S29" s="4">
        <v>4471200</v>
      </c>
      <c r="T29" s="4">
        <f t="shared" si="2"/>
        <v>9442140</v>
      </c>
      <c r="U29" s="4">
        <f t="shared" si="3"/>
        <v>5494200</v>
      </c>
      <c r="V29" s="5">
        <v>3.3099999999999997E-2</v>
      </c>
    </row>
    <row r="30" spans="1:22" x14ac:dyDescent="0.2">
      <c r="A30" s="16" t="s">
        <v>316</v>
      </c>
      <c r="B30" s="4">
        <v>1119200</v>
      </c>
      <c r="C30" s="4">
        <v>549470</v>
      </c>
      <c r="D30" s="4">
        <v>569730</v>
      </c>
      <c r="E30" s="4">
        <v>22119726620</v>
      </c>
      <c r="F30" s="4">
        <f t="shared" si="0"/>
        <v>-309235174994</v>
      </c>
      <c r="G30" s="4">
        <v>450200</v>
      </c>
      <c r="H30" s="4">
        <v>0</v>
      </c>
      <c r="I30" s="4">
        <v>450200</v>
      </c>
      <c r="J30" s="4">
        <v>17382780000</v>
      </c>
      <c r="K30" s="24">
        <f t="shared" si="1"/>
        <v>127540750000</v>
      </c>
      <c r="L30" s="4">
        <v>1132</v>
      </c>
      <c r="M30" s="4">
        <v>1228</v>
      </c>
      <c r="N30" s="4">
        <v>301</v>
      </c>
      <c r="O30" s="4">
        <v>383</v>
      </c>
      <c r="P30" s="4">
        <v>4364100</v>
      </c>
      <c r="Q30" s="4">
        <v>5061600</v>
      </c>
      <c r="R30" s="5">
        <v>-5.1999999999999998E-3</v>
      </c>
      <c r="S30" s="4">
        <v>10291300</v>
      </c>
      <c r="T30" s="4">
        <f t="shared" si="2"/>
        <v>9500470</v>
      </c>
      <c r="U30" s="4">
        <f t="shared" si="3"/>
        <v>5494200</v>
      </c>
      <c r="V30" s="5">
        <v>3.3000000000000002E-2</v>
      </c>
    </row>
    <row r="31" spans="1:22" x14ac:dyDescent="0.2">
      <c r="A31" s="16" t="s">
        <v>315</v>
      </c>
      <c r="B31" s="4">
        <v>84300</v>
      </c>
      <c r="C31" s="4">
        <v>291750</v>
      </c>
      <c r="D31" s="4">
        <v>-207450</v>
      </c>
      <c r="E31" s="4">
        <v>-8103626174</v>
      </c>
      <c r="F31" s="4">
        <f t="shared" si="0"/>
        <v>-331354901614</v>
      </c>
      <c r="G31" s="4">
        <v>0</v>
      </c>
      <c r="H31" s="4">
        <v>50000</v>
      </c>
      <c r="I31" s="4">
        <v>-50000</v>
      </c>
      <c r="J31" s="4">
        <v>-1971680000</v>
      </c>
      <c r="K31" s="24">
        <f t="shared" si="1"/>
        <v>110157970000</v>
      </c>
      <c r="L31" s="4">
        <v>837</v>
      </c>
      <c r="M31" s="4">
        <v>792</v>
      </c>
      <c r="N31" s="4">
        <v>140</v>
      </c>
      <c r="O31" s="4">
        <v>283</v>
      </c>
      <c r="P31" s="4">
        <v>1670000</v>
      </c>
      <c r="Q31" s="4">
        <v>5019200</v>
      </c>
      <c r="R31" s="5">
        <v>-3.3599999999999998E-2</v>
      </c>
      <c r="S31" s="4">
        <v>6715700</v>
      </c>
      <c r="T31" s="4">
        <f t="shared" si="2"/>
        <v>9979540</v>
      </c>
      <c r="U31" s="4">
        <f t="shared" si="3"/>
        <v>5494200</v>
      </c>
      <c r="V31" s="5">
        <v>3.5000000000000003E-2</v>
      </c>
    </row>
    <row r="32" spans="1:22" x14ac:dyDescent="0.2">
      <c r="A32" s="16" t="s">
        <v>314</v>
      </c>
      <c r="B32" s="4">
        <v>407600</v>
      </c>
      <c r="C32" s="4">
        <v>868600</v>
      </c>
      <c r="D32" s="4">
        <v>-461000</v>
      </c>
      <c r="E32" s="4">
        <v>-18076858914</v>
      </c>
      <c r="F32" s="4">
        <f t="shared" si="0"/>
        <v>-323251275440</v>
      </c>
      <c r="G32" s="4">
        <v>350000</v>
      </c>
      <c r="H32" s="4">
        <v>50000</v>
      </c>
      <c r="I32" s="4">
        <v>300000</v>
      </c>
      <c r="J32" s="4">
        <v>11643000000</v>
      </c>
      <c r="K32" s="24">
        <f t="shared" si="1"/>
        <v>112129650000</v>
      </c>
      <c r="L32" s="4">
        <v>1529</v>
      </c>
      <c r="M32" s="4">
        <v>1182</v>
      </c>
      <c r="N32" s="4">
        <v>385</v>
      </c>
      <c r="O32" s="4">
        <v>356</v>
      </c>
      <c r="P32" s="4">
        <v>5013000</v>
      </c>
      <c r="Q32" s="4">
        <v>5371800</v>
      </c>
      <c r="R32" s="5">
        <v>2.58E-2</v>
      </c>
      <c r="S32" s="4">
        <v>10936900</v>
      </c>
      <c r="T32" s="4">
        <f t="shared" si="2"/>
        <v>10591540</v>
      </c>
      <c r="U32" s="4">
        <f t="shared" si="3"/>
        <v>5494200</v>
      </c>
      <c r="V32" s="5">
        <v>3.7599999999999995E-2</v>
      </c>
    </row>
    <row r="33" spans="1:22" x14ac:dyDescent="0.2">
      <c r="A33" s="16" t="s">
        <v>313</v>
      </c>
      <c r="B33" s="4">
        <v>576700</v>
      </c>
      <c r="C33" s="4">
        <v>1223900</v>
      </c>
      <c r="D33" s="4">
        <v>-647200</v>
      </c>
      <c r="E33" s="4">
        <v>-26715938218</v>
      </c>
      <c r="F33" s="4">
        <f t="shared" si="0"/>
        <v>-305174416526</v>
      </c>
      <c r="G33" s="4">
        <v>920600</v>
      </c>
      <c r="H33" s="4">
        <v>151600</v>
      </c>
      <c r="I33" s="4">
        <v>769000</v>
      </c>
      <c r="J33" s="4">
        <v>30838530000</v>
      </c>
      <c r="K33" s="24">
        <f t="shared" si="1"/>
        <v>100486650000</v>
      </c>
      <c r="L33" s="4">
        <v>1551</v>
      </c>
      <c r="M33" s="4">
        <v>1295</v>
      </c>
      <c r="N33" s="4">
        <v>427</v>
      </c>
      <c r="O33" s="4">
        <v>591</v>
      </c>
      <c r="P33" s="4">
        <v>8690100</v>
      </c>
      <c r="Q33" s="4">
        <v>8414200</v>
      </c>
      <c r="R33" s="5">
        <v>-0.10529999999999999</v>
      </c>
      <c r="S33" s="4">
        <v>17279200</v>
      </c>
      <c r="T33" s="4">
        <f t="shared" si="2"/>
        <v>10387240</v>
      </c>
      <c r="U33" s="4">
        <f t="shared" si="3"/>
        <v>5494200</v>
      </c>
      <c r="V33" s="5">
        <v>0.11220000000000001</v>
      </c>
    </row>
    <row r="34" spans="1:22" x14ac:dyDescent="0.2">
      <c r="A34" s="16" t="s">
        <v>270</v>
      </c>
      <c r="B34" s="4">
        <v>13400</v>
      </c>
      <c r="C34" s="4">
        <v>315300</v>
      </c>
      <c r="D34" s="4">
        <v>-301900</v>
      </c>
      <c r="E34" s="4">
        <v>-12884582481</v>
      </c>
      <c r="F34" s="4">
        <f t="shared" si="0"/>
        <v>-278458478308</v>
      </c>
      <c r="G34" s="4">
        <v>100000</v>
      </c>
      <c r="H34" s="4">
        <v>1600</v>
      </c>
      <c r="I34" s="4">
        <v>98400</v>
      </c>
      <c r="J34" s="4">
        <v>4208890000</v>
      </c>
      <c r="K34" s="24">
        <f t="shared" si="1"/>
        <v>69648120000</v>
      </c>
      <c r="L34" s="4">
        <v>570</v>
      </c>
      <c r="M34" s="4">
        <v>566</v>
      </c>
      <c r="N34" s="4">
        <v>144</v>
      </c>
      <c r="O34" s="4">
        <v>170</v>
      </c>
      <c r="P34" s="4">
        <v>2000800</v>
      </c>
      <c r="Q34" s="4">
        <v>2156000</v>
      </c>
      <c r="R34" s="5">
        <v>7.0999999999999995E-3</v>
      </c>
      <c r="S34" s="4">
        <v>5494200</v>
      </c>
      <c r="T34" s="4">
        <f t="shared" si="2"/>
        <v>10514130</v>
      </c>
      <c r="U34" s="4">
        <f t="shared" si="3"/>
        <v>6124700</v>
      </c>
      <c r="V34" s="5">
        <v>1.6299999999999999E-2</v>
      </c>
    </row>
    <row r="35" spans="1:22" x14ac:dyDescent="0.2">
      <c r="A35" s="16" t="s">
        <v>269</v>
      </c>
      <c r="B35" s="4">
        <v>1647800</v>
      </c>
      <c r="C35" s="4">
        <v>121000</v>
      </c>
      <c r="D35" s="4">
        <v>1526800</v>
      </c>
      <c r="E35" s="4">
        <v>64210784961</v>
      </c>
      <c r="F35" s="4">
        <f t="shared" si="0"/>
        <v>-265573895827</v>
      </c>
      <c r="G35" s="4">
        <v>0</v>
      </c>
      <c r="H35" s="4">
        <v>50000</v>
      </c>
      <c r="I35" s="4">
        <v>-50000</v>
      </c>
      <c r="J35" s="4">
        <v>-2116000000</v>
      </c>
      <c r="K35" s="24">
        <f t="shared" si="1"/>
        <v>65439230000</v>
      </c>
      <c r="L35" s="4">
        <v>1231</v>
      </c>
      <c r="M35" s="4">
        <v>885</v>
      </c>
      <c r="N35" s="4">
        <v>318</v>
      </c>
      <c r="O35" s="4">
        <v>277</v>
      </c>
      <c r="P35" s="4">
        <v>4669100</v>
      </c>
      <c r="Q35" s="4">
        <v>3588700</v>
      </c>
      <c r="R35" s="5">
        <v>2.8999999999999998E-2</v>
      </c>
      <c r="S35" s="4">
        <v>8881200</v>
      </c>
      <c r="T35" s="4">
        <f t="shared" si="2"/>
        <v>10302070</v>
      </c>
      <c r="U35" s="4">
        <f t="shared" si="3"/>
        <v>6124700</v>
      </c>
      <c r="V35" s="5">
        <v>4.4400000000000002E-2</v>
      </c>
    </row>
    <row r="36" spans="1:22" x14ac:dyDescent="0.2">
      <c r="A36" s="16" t="s">
        <v>268</v>
      </c>
      <c r="B36" s="4">
        <v>546200</v>
      </c>
      <c r="C36" s="4">
        <v>420400</v>
      </c>
      <c r="D36" s="4">
        <v>125800</v>
      </c>
      <c r="E36" s="4">
        <v>5287639659</v>
      </c>
      <c r="F36" s="4">
        <f t="shared" si="0"/>
        <v>-329784680788</v>
      </c>
      <c r="G36" s="4">
        <v>550000</v>
      </c>
      <c r="H36" s="4">
        <v>0</v>
      </c>
      <c r="I36" s="4">
        <v>550000</v>
      </c>
      <c r="J36" s="4">
        <v>23060000000</v>
      </c>
      <c r="K36" s="24">
        <f t="shared" si="1"/>
        <v>67555230000</v>
      </c>
      <c r="L36" s="4">
        <v>692</v>
      </c>
      <c r="M36" s="4">
        <v>680</v>
      </c>
      <c r="N36" s="4">
        <v>201</v>
      </c>
      <c r="O36" s="4">
        <v>239</v>
      </c>
      <c r="P36" s="4">
        <v>2509900</v>
      </c>
      <c r="Q36" s="4">
        <v>4562600</v>
      </c>
      <c r="R36" s="5">
        <v>-2.1600000000000001E-2</v>
      </c>
      <c r="S36" s="4">
        <v>7097400</v>
      </c>
      <c r="T36" s="4">
        <f t="shared" si="2"/>
        <v>10303970</v>
      </c>
      <c r="U36" s="4">
        <f t="shared" si="3"/>
        <v>6124700</v>
      </c>
      <c r="V36" s="5">
        <v>3.73E-2</v>
      </c>
    </row>
    <row r="37" spans="1:22" x14ac:dyDescent="0.2">
      <c r="A37" s="16" t="s">
        <v>254</v>
      </c>
      <c r="B37" s="4">
        <v>520500</v>
      </c>
      <c r="C37" s="4">
        <v>154910</v>
      </c>
      <c r="D37" s="4">
        <v>365590</v>
      </c>
      <c r="E37" s="4">
        <v>15441009744</v>
      </c>
      <c r="F37" s="4">
        <f t="shared" si="0"/>
        <v>-335072320447</v>
      </c>
      <c r="G37" s="4">
        <v>150000</v>
      </c>
      <c r="H37" s="4">
        <v>20000</v>
      </c>
      <c r="I37" s="4">
        <v>130000</v>
      </c>
      <c r="J37" s="4">
        <v>5498000000</v>
      </c>
      <c r="K37" s="24">
        <f t="shared" si="1"/>
        <v>44495230000</v>
      </c>
      <c r="L37" s="4">
        <v>996</v>
      </c>
      <c r="M37" s="4">
        <v>578</v>
      </c>
      <c r="N37" s="4">
        <v>212</v>
      </c>
      <c r="O37" s="4">
        <v>205</v>
      </c>
      <c r="P37" s="4">
        <v>2915800</v>
      </c>
      <c r="Q37" s="4">
        <v>2760600</v>
      </c>
      <c r="R37" s="5">
        <v>9.5999999999999992E-3</v>
      </c>
      <c r="S37" s="4">
        <v>6124700</v>
      </c>
      <c r="T37" s="4">
        <f t="shared" si="2"/>
        <v>10351260</v>
      </c>
      <c r="U37" s="4">
        <f t="shared" si="3"/>
        <v>8501200</v>
      </c>
      <c r="V37" s="5">
        <v>3.27E-2</v>
      </c>
    </row>
    <row r="38" spans="1:22" x14ac:dyDescent="0.2">
      <c r="A38" s="16" t="s">
        <v>253</v>
      </c>
      <c r="B38" s="4">
        <v>1586900</v>
      </c>
      <c r="C38" s="4">
        <v>74400</v>
      </c>
      <c r="D38" s="4">
        <v>1512500</v>
      </c>
      <c r="E38" s="4">
        <v>64244168735</v>
      </c>
      <c r="F38" s="4">
        <f t="shared" si="0"/>
        <v>-350513330191</v>
      </c>
      <c r="G38" s="4">
        <v>400000</v>
      </c>
      <c r="H38" s="4">
        <v>50000</v>
      </c>
      <c r="I38" s="4">
        <v>350000</v>
      </c>
      <c r="J38" s="4">
        <v>14805000000</v>
      </c>
      <c r="K38" s="24">
        <f t="shared" si="1"/>
        <v>38997230000</v>
      </c>
      <c r="L38" s="4">
        <v>1031</v>
      </c>
      <c r="M38" s="4">
        <v>787</v>
      </c>
      <c r="N38" s="4">
        <v>241</v>
      </c>
      <c r="O38" s="4">
        <v>277</v>
      </c>
      <c r="P38" s="4">
        <v>3115400</v>
      </c>
      <c r="Q38" s="4">
        <v>4292400</v>
      </c>
      <c r="R38" s="5">
        <v>-4.6999999999999993E-3</v>
      </c>
      <c r="S38" s="4">
        <v>8501200</v>
      </c>
      <c r="T38" s="4">
        <f t="shared" si="2"/>
        <v>10920720</v>
      </c>
      <c r="U38" s="4">
        <f t="shared" si="3"/>
        <v>10874600</v>
      </c>
      <c r="V38" s="5">
        <v>2.5600000000000001E-2</v>
      </c>
    </row>
    <row r="39" spans="1:22" x14ac:dyDescent="0.2">
      <c r="A39" s="16" t="s">
        <v>252</v>
      </c>
      <c r="B39" s="4">
        <v>701600</v>
      </c>
      <c r="C39" s="4">
        <v>987300</v>
      </c>
      <c r="D39" s="4">
        <v>-285700</v>
      </c>
      <c r="E39" s="4">
        <v>-12416297462</v>
      </c>
      <c r="F39" s="4">
        <f t="shared" si="0"/>
        <v>-414757498926</v>
      </c>
      <c r="G39" s="4">
        <v>320000</v>
      </c>
      <c r="H39" s="4">
        <v>0</v>
      </c>
      <c r="I39" s="4">
        <v>320000</v>
      </c>
      <c r="J39" s="4">
        <v>13748000000</v>
      </c>
      <c r="K39" s="24">
        <f t="shared" si="1"/>
        <v>24192230000</v>
      </c>
      <c r="L39" s="4">
        <v>2067</v>
      </c>
      <c r="M39" s="4">
        <v>738</v>
      </c>
      <c r="N39" s="4">
        <v>475</v>
      </c>
      <c r="O39" s="4">
        <v>307</v>
      </c>
      <c r="P39" s="4">
        <v>5943700</v>
      </c>
      <c r="Q39" s="4">
        <v>5079400</v>
      </c>
      <c r="R39" s="5">
        <v>-1.6500000000000001E-2</v>
      </c>
      <c r="S39" s="4">
        <v>13099600</v>
      </c>
      <c r="T39" s="4">
        <f t="shared" si="2"/>
        <v>10350590</v>
      </c>
      <c r="U39" s="4">
        <f t="shared" si="3"/>
        <v>6763100</v>
      </c>
      <c r="V39" s="5">
        <v>5.8099999999999999E-2</v>
      </c>
    </row>
    <row r="40" spans="1:22" x14ac:dyDescent="0.2">
      <c r="A40" s="16" t="s">
        <v>251</v>
      </c>
      <c r="B40" s="4">
        <v>428800</v>
      </c>
      <c r="C40" s="4">
        <v>341300</v>
      </c>
      <c r="D40" s="4">
        <v>87500</v>
      </c>
      <c r="E40" s="4">
        <v>3785947473</v>
      </c>
      <c r="F40" s="4">
        <f t="shared" si="0"/>
        <v>-402341201464</v>
      </c>
      <c r="G40" s="4">
        <v>1000</v>
      </c>
      <c r="H40" s="4">
        <v>0</v>
      </c>
      <c r="I40" s="4">
        <v>1000</v>
      </c>
      <c r="J40" s="4">
        <v>43400000</v>
      </c>
      <c r="K40" s="24">
        <f t="shared" si="1"/>
        <v>10444230000</v>
      </c>
      <c r="L40" s="4">
        <v>1175</v>
      </c>
      <c r="M40" s="4">
        <v>894</v>
      </c>
      <c r="N40" s="4">
        <v>420</v>
      </c>
      <c r="O40" s="4">
        <v>302</v>
      </c>
      <c r="P40" s="4">
        <v>6415200</v>
      </c>
      <c r="Q40" s="4">
        <v>3765200</v>
      </c>
      <c r="R40" s="5">
        <v>2.3999999999999998E-3</v>
      </c>
      <c r="S40" s="4">
        <v>10874600</v>
      </c>
      <c r="T40" s="4">
        <f t="shared" si="2"/>
        <v>10708200</v>
      </c>
      <c r="U40" s="4">
        <f t="shared" si="3"/>
        <v>6760600</v>
      </c>
      <c r="V40" s="5">
        <v>4.0599999999999997E-2</v>
      </c>
    </row>
    <row r="41" spans="1:22" x14ac:dyDescent="0.2">
      <c r="A41" s="16" t="s">
        <v>250</v>
      </c>
      <c r="B41" s="4">
        <v>1017700</v>
      </c>
      <c r="C41" s="4">
        <v>1108600</v>
      </c>
      <c r="D41" s="4">
        <v>-90900</v>
      </c>
      <c r="E41" s="4">
        <v>-3939697671</v>
      </c>
      <c r="F41" s="4">
        <f t="shared" si="0"/>
        <v>-406127148937</v>
      </c>
      <c r="G41" s="4">
        <v>200</v>
      </c>
      <c r="H41" s="4">
        <v>450000</v>
      </c>
      <c r="I41" s="4">
        <v>-449800</v>
      </c>
      <c r="J41" s="4">
        <v>-19371130000</v>
      </c>
      <c r="K41" s="24">
        <f t="shared" si="1"/>
        <v>10400830000</v>
      </c>
      <c r="L41" s="4">
        <v>1390</v>
      </c>
      <c r="M41" s="4">
        <v>832</v>
      </c>
      <c r="N41" s="4">
        <v>339</v>
      </c>
      <c r="O41" s="4">
        <v>305</v>
      </c>
      <c r="P41" s="4">
        <v>5344300</v>
      </c>
      <c r="Q41" s="4">
        <v>5165700</v>
      </c>
      <c r="R41" s="5">
        <v>-2.1000000000000001E-2</v>
      </c>
      <c r="S41" s="4">
        <v>11506400</v>
      </c>
      <c r="T41" s="4">
        <f t="shared" si="2"/>
        <v>9980170</v>
      </c>
      <c r="U41" s="4">
        <f t="shared" si="3"/>
        <v>6760600</v>
      </c>
      <c r="V41" s="5">
        <v>4.2999999999999997E-2</v>
      </c>
    </row>
    <row r="42" spans="1:22" x14ac:dyDescent="0.2">
      <c r="A42" s="16" t="s">
        <v>249</v>
      </c>
      <c r="B42" s="4">
        <v>3941300</v>
      </c>
      <c r="C42" s="4">
        <v>49380</v>
      </c>
      <c r="D42" s="4">
        <v>3891920</v>
      </c>
      <c r="E42" s="4">
        <v>162556294427</v>
      </c>
      <c r="F42" s="4">
        <f t="shared" si="0"/>
        <v>-402187451266</v>
      </c>
      <c r="G42" s="4">
        <v>0</v>
      </c>
      <c r="H42" s="4">
        <v>550000</v>
      </c>
      <c r="I42" s="4">
        <v>-550000</v>
      </c>
      <c r="J42" s="4">
        <v>-22282170000</v>
      </c>
      <c r="K42" s="24">
        <f t="shared" si="1"/>
        <v>29771960000</v>
      </c>
      <c r="L42" s="4">
        <v>1425</v>
      </c>
      <c r="M42" s="4">
        <v>1053</v>
      </c>
      <c r="N42" s="4">
        <v>565</v>
      </c>
      <c r="O42" s="4">
        <v>394</v>
      </c>
      <c r="P42" s="4">
        <v>9307200</v>
      </c>
      <c r="Q42" s="4">
        <v>6741800</v>
      </c>
      <c r="R42" s="5">
        <v>7.3800000000000004E-2</v>
      </c>
      <c r="S42" s="4">
        <v>17056900</v>
      </c>
      <c r="T42" s="4">
        <f t="shared" si="2"/>
        <v>8605930</v>
      </c>
      <c r="U42" s="4">
        <f t="shared" si="3"/>
        <v>6597600</v>
      </c>
      <c r="V42" s="5">
        <v>8.4499999999999992E-2</v>
      </c>
    </row>
    <row r="43" spans="1:22" x14ac:dyDescent="0.2">
      <c r="A43" s="16" t="s">
        <v>248</v>
      </c>
      <c r="B43" s="4">
        <v>1868000</v>
      </c>
      <c r="C43" s="4">
        <v>115500</v>
      </c>
      <c r="D43" s="4">
        <v>1752500</v>
      </c>
      <c r="E43" s="4">
        <v>70447947659</v>
      </c>
      <c r="F43" s="4">
        <f t="shared" si="0"/>
        <v>-564743745693</v>
      </c>
      <c r="G43" s="4">
        <v>70000</v>
      </c>
      <c r="H43" s="4">
        <v>70000</v>
      </c>
      <c r="I43" s="4">
        <v>0</v>
      </c>
      <c r="J43" s="4">
        <v>-37000000</v>
      </c>
      <c r="K43" s="24">
        <f t="shared" si="1"/>
        <v>52054130000</v>
      </c>
      <c r="L43" s="4">
        <v>1390</v>
      </c>
      <c r="M43" s="4">
        <v>1087</v>
      </c>
      <c r="N43" s="4">
        <v>434</v>
      </c>
      <c r="O43" s="4">
        <v>391</v>
      </c>
      <c r="P43" s="4">
        <v>9424100</v>
      </c>
      <c r="Q43" s="4">
        <v>5473600</v>
      </c>
      <c r="R43" s="5">
        <v>3.8300000000000001E-2</v>
      </c>
      <c r="S43" s="4">
        <v>15236200</v>
      </c>
      <c r="T43" s="4">
        <f t="shared" si="2"/>
        <v>7982070</v>
      </c>
      <c r="U43" s="4">
        <f t="shared" si="3"/>
        <v>6597600</v>
      </c>
      <c r="V43" s="5">
        <v>4.6199999999999998E-2</v>
      </c>
    </row>
    <row r="44" spans="1:22" x14ac:dyDescent="0.2">
      <c r="A44" s="16" t="s">
        <v>247</v>
      </c>
      <c r="B44" s="4">
        <v>1300400</v>
      </c>
      <c r="C44" s="4">
        <v>2020</v>
      </c>
      <c r="D44" s="4">
        <v>1298380</v>
      </c>
      <c r="E44" s="4">
        <v>51280267066</v>
      </c>
      <c r="F44" s="4">
        <f t="shared" si="0"/>
        <v>-635191693352</v>
      </c>
      <c r="G44" s="4">
        <v>50100</v>
      </c>
      <c r="H44" s="4">
        <v>100000</v>
      </c>
      <c r="I44" s="4">
        <v>-49900</v>
      </c>
      <c r="J44" s="4">
        <v>-1989080000</v>
      </c>
      <c r="K44" s="24">
        <f t="shared" si="1"/>
        <v>52091130000</v>
      </c>
      <c r="L44" s="4">
        <v>583</v>
      </c>
      <c r="M44" s="4">
        <v>599</v>
      </c>
      <c r="N44" s="4">
        <v>198</v>
      </c>
      <c r="O44" s="4">
        <v>196</v>
      </c>
      <c r="P44" s="4">
        <v>3143300</v>
      </c>
      <c r="Q44" s="4">
        <v>2964600</v>
      </c>
      <c r="R44" s="5">
        <v>5.1999999999999998E-3</v>
      </c>
      <c r="S44" s="4">
        <v>6763100</v>
      </c>
      <c r="T44" s="4">
        <f t="shared" si="2"/>
        <v>7843830</v>
      </c>
      <c r="U44" s="4">
        <f t="shared" si="3"/>
        <v>6597600</v>
      </c>
      <c r="V44" s="5">
        <v>0.02</v>
      </c>
    </row>
    <row r="45" spans="1:22" x14ac:dyDescent="0.2">
      <c r="A45" s="16" t="s">
        <v>246</v>
      </c>
      <c r="B45" s="4">
        <v>602000</v>
      </c>
      <c r="C45" s="4">
        <v>589620</v>
      </c>
      <c r="D45" s="4">
        <v>12380</v>
      </c>
      <c r="E45" s="4">
        <v>481761808</v>
      </c>
      <c r="F45" s="4">
        <f t="shared" si="0"/>
        <v>-686471960418</v>
      </c>
      <c r="G45" s="4">
        <v>275100</v>
      </c>
      <c r="H45" s="4">
        <v>50000</v>
      </c>
      <c r="I45" s="4">
        <v>225100</v>
      </c>
      <c r="J45" s="4">
        <v>8761390000</v>
      </c>
      <c r="K45" s="24">
        <f t="shared" si="1"/>
        <v>54080210000</v>
      </c>
      <c r="L45" s="4">
        <v>613</v>
      </c>
      <c r="M45" s="4">
        <v>633</v>
      </c>
      <c r="N45" s="4">
        <v>134</v>
      </c>
      <c r="O45" s="4">
        <v>223</v>
      </c>
      <c r="P45" s="4">
        <v>1836100</v>
      </c>
      <c r="Q45" s="4">
        <v>4453200</v>
      </c>
      <c r="R45" s="5">
        <v>-5.1000000000000004E-3</v>
      </c>
      <c r="S45" s="4">
        <v>6760600</v>
      </c>
      <c r="T45" s="4">
        <f t="shared" si="2"/>
        <v>9006550</v>
      </c>
      <c r="U45" s="4">
        <f t="shared" si="3"/>
        <v>6597600</v>
      </c>
      <c r="V45" s="5">
        <v>2.7799999999999998E-2</v>
      </c>
    </row>
    <row r="46" spans="1:22" x14ac:dyDescent="0.2">
      <c r="A46" s="16" t="s">
        <v>245</v>
      </c>
      <c r="B46" s="4">
        <v>11700</v>
      </c>
      <c r="C46" s="4">
        <v>16400</v>
      </c>
      <c r="D46" s="4">
        <v>-4700</v>
      </c>
      <c r="E46" s="4">
        <v>-186609290</v>
      </c>
      <c r="F46" s="4">
        <f t="shared" si="0"/>
        <v>-686953722226</v>
      </c>
      <c r="G46" s="4">
        <v>1400</v>
      </c>
      <c r="H46" s="4">
        <v>175000</v>
      </c>
      <c r="I46" s="4">
        <v>-173600</v>
      </c>
      <c r="J46" s="4">
        <v>-6873890000</v>
      </c>
      <c r="K46" s="24">
        <f t="shared" si="1"/>
        <v>45318820000</v>
      </c>
      <c r="L46" s="4">
        <v>748</v>
      </c>
      <c r="M46" s="4">
        <v>827</v>
      </c>
      <c r="N46" s="4">
        <v>196</v>
      </c>
      <c r="O46" s="4">
        <v>244</v>
      </c>
      <c r="P46" s="4">
        <v>3000900</v>
      </c>
      <c r="Q46" s="4">
        <v>3532000</v>
      </c>
      <c r="R46" s="5">
        <v>2.5999999999999999E-3</v>
      </c>
      <c r="S46" s="4">
        <v>7116400</v>
      </c>
      <c r="T46" s="4">
        <f t="shared" si="2"/>
        <v>8813830</v>
      </c>
      <c r="U46" s="4">
        <f t="shared" si="3"/>
        <v>4226100</v>
      </c>
      <c r="V46" s="5">
        <v>2.7300000000000001E-2</v>
      </c>
    </row>
    <row r="47" spans="1:22" x14ac:dyDescent="0.2">
      <c r="A47" s="16" t="s">
        <v>244</v>
      </c>
      <c r="B47" s="4">
        <v>778400</v>
      </c>
      <c r="C47" s="4">
        <v>1303200</v>
      </c>
      <c r="D47" s="4">
        <v>-524800</v>
      </c>
      <c r="E47" s="4">
        <v>-20470117161</v>
      </c>
      <c r="F47" s="4">
        <f t="shared" ref="F47:F73" si="4">E47+F48</f>
        <v>-686767112936</v>
      </c>
      <c r="G47" s="4">
        <v>150000</v>
      </c>
      <c r="H47" s="4">
        <v>0</v>
      </c>
      <c r="I47" s="4">
        <v>150000</v>
      </c>
      <c r="J47" s="4">
        <v>5845000000</v>
      </c>
      <c r="K47" s="24">
        <f t="shared" ref="K47:K73" si="5">K48+J47</f>
        <v>52192710000</v>
      </c>
      <c r="L47" s="4">
        <v>498</v>
      </c>
      <c r="M47" s="4">
        <v>973</v>
      </c>
      <c r="N47" s="4">
        <v>190</v>
      </c>
      <c r="O47" s="4">
        <v>213</v>
      </c>
      <c r="P47" s="4">
        <v>2769100</v>
      </c>
      <c r="Q47" s="4">
        <v>3481400</v>
      </c>
      <c r="R47" s="5">
        <v>5.1999999999999998E-3</v>
      </c>
      <c r="S47" s="4">
        <v>6597600</v>
      </c>
      <c r="T47" s="4">
        <f t="shared" si="2"/>
        <v>8681640</v>
      </c>
      <c r="U47" s="4">
        <f t="shared" ref="U47:U73" si="6">MIN(S48:S52)</f>
        <v>3314500</v>
      </c>
      <c r="V47" s="5">
        <v>0.1016</v>
      </c>
    </row>
    <row r="48" spans="1:22" x14ac:dyDescent="0.2">
      <c r="A48" s="16" t="s">
        <v>243</v>
      </c>
      <c r="B48" s="4">
        <v>1879000</v>
      </c>
      <c r="C48" s="4">
        <v>1045300</v>
      </c>
      <c r="D48" s="4">
        <v>833700</v>
      </c>
      <c r="E48" s="4">
        <v>32919770302</v>
      </c>
      <c r="F48" s="4">
        <f t="shared" si="4"/>
        <v>-666296995775</v>
      </c>
      <c r="G48" s="4">
        <v>0</v>
      </c>
      <c r="H48" s="4">
        <v>150000</v>
      </c>
      <c r="I48" s="4">
        <v>-150000</v>
      </c>
      <c r="J48" s="4">
        <v>-5899580000</v>
      </c>
      <c r="K48" s="24">
        <f t="shared" si="5"/>
        <v>46347710000</v>
      </c>
      <c r="L48" s="4">
        <v>1006</v>
      </c>
      <c r="M48" s="4">
        <v>2148</v>
      </c>
      <c r="N48" s="4">
        <v>341</v>
      </c>
      <c r="O48" s="4">
        <v>500</v>
      </c>
      <c r="P48" s="4">
        <v>5342500</v>
      </c>
      <c r="Q48" s="4">
        <v>8676700</v>
      </c>
      <c r="R48" s="5">
        <v>1.04E-2</v>
      </c>
      <c r="S48" s="4">
        <v>14195800</v>
      </c>
      <c r="T48" s="4">
        <f t="shared" si="2"/>
        <v>8186180</v>
      </c>
      <c r="U48" s="4">
        <f t="shared" si="6"/>
        <v>3314500</v>
      </c>
      <c r="V48" s="5">
        <v>4.7199999999999999E-2</v>
      </c>
    </row>
    <row r="49" spans="1:22" x14ac:dyDescent="0.2">
      <c r="A49" s="16" t="s">
        <v>236</v>
      </c>
      <c r="B49" s="4">
        <v>7200</v>
      </c>
      <c r="C49" s="4">
        <v>297800</v>
      </c>
      <c r="D49" s="4">
        <v>-290600</v>
      </c>
      <c r="E49" s="4">
        <v>-11158593002</v>
      </c>
      <c r="F49" s="4">
        <f t="shared" si="4"/>
        <v>-699216766077</v>
      </c>
      <c r="G49" s="4">
        <v>270000</v>
      </c>
      <c r="H49" s="4">
        <v>70000</v>
      </c>
      <c r="I49" s="4">
        <v>200000</v>
      </c>
      <c r="J49" s="4">
        <v>7636000000</v>
      </c>
      <c r="K49" s="24">
        <f t="shared" si="5"/>
        <v>52247290000</v>
      </c>
      <c r="L49" s="4">
        <v>792</v>
      </c>
      <c r="M49" s="4">
        <v>911</v>
      </c>
      <c r="N49" s="4">
        <v>185</v>
      </c>
      <c r="O49" s="4">
        <v>271</v>
      </c>
      <c r="P49" s="4">
        <v>2734000</v>
      </c>
      <c r="Q49" s="4">
        <v>4305900</v>
      </c>
      <c r="R49" s="5">
        <v>2.7000000000000001E-3</v>
      </c>
      <c r="S49" s="4">
        <v>7398300</v>
      </c>
      <c r="T49" s="4">
        <f t="shared" si="2"/>
        <v>8092250</v>
      </c>
      <c r="U49" s="4">
        <f t="shared" si="6"/>
        <v>3314500</v>
      </c>
      <c r="V49" s="5">
        <v>2.3199999999999998E-2</v>
      </c>
    </row>
    <row r="50" spans="1:22" x14ac:dyDescent="0.2">
      <c r="A50" s="16" t="s">
        <v>235</v>
      </c>
      <c r="B50" s="4">
        <v>561600</v>
      </c>
      <c r="C50" s="4">
        <v>178900</v>
      </c>
      <c r="D50" s="4">
        <v>382700</v>
      </c>
      <c r="E50" s="4">
        <v>14627788337</v>
      </c>
      <c r="F50" s="4">
        <f t="shared" si="4"/>
        <v>-688058173075</v>
      </c>
      <c r="G50" s="4">
        <v>300000</v>
      </c>
      <c r="H50" s="4">
        <v>800000</v>
      </c>
      <c r="I50" s="4">
        <v>-500000</v>
      </c>
      <c r="J50" s="4">
        <v>-19230360000</v>
      </c>
      <c r="K50" s="24">
        <f t="shared" si="5"/>
        <v>44611290000</v>
      </c>
      <c r="L50" s="4">
        <v>1376</v>
      </c>
      <c r="M50" s="4">
        <v>1041</v>
      </c>
      <c r="N50" s="4">
        <v>466</v>
      </c>
      <c r="O50" s="4">
        <v>360</v>
      </c>
      <c r="P50" s="4">
        <v>8026500</v>
      </c>
      <c r="Q50" s="4">
        <v>6417900</v>
      </c>
      <c r="R50" s="5">
        <v>2.1299999999999999E-2</v>
      </c>
      <c r="S50" s="4">
        <v>14450700</v>
      </c>
      <c r="T50" s="4">
        <f t="shared" si="2"/>
        <v>7823290</v>
      </c>
      <c r="U50" s="4">
        <f t="shared" si="6"/>
        <v>3314500</v>
      </c>
      <c r="V50" s="5">
        <v>3.61E-2</v>
      </c>
    </row>
    <row r="51" spans="1:22" x14ac:dyDescent="0.2">
      <c r="A51" s="16" t="s">
        <v>234</v>
      </c>
      <c r="B51" s="4">
        <v>333500</v>
      </c>
      <c r="C51" s="4">
        <v>397170</v>
      </c>
      <c r="D51" s="4">
        <v>-63670</v>
      </c>
      <c r="E51" s="4">
        <v>-2378272240</v>
      </c>
      <c r="F51" s="4">
        <f t="shared" si="4"/>
        <v>-702685961412</v>
      </c>
      <c r="G51" s="4">
        <v>0</v>
      </c>
      <c r="H51" s="4">
        <v>50000</v>
      </c>
      <c r="I51" s="4">
        <v>-50000</v>
      </c>
      <c r="J51" s="4">
        <v>-1874000000</v>
      </c>
      <c r="K51" s="24">
        <f t="shared" si="5"/>
        <v>63841650000</v>
      </c>
      <c r="L51" s="4">
        <v>678</v>
      </c>
      <c r="M51" s="4">
        <v>427</v>
      </c>
      <c r="N51" s="4">
        <v>131</v>
      </c>
      <c r="O51" s="4">
        <v>138</v>
      </c>
      <c r="P51" s="4">
        <v>2476400</v>
      </c>
      <c r="Q51" s="4">
        <v>1725700</v>
      </c>
      <c r="R51" s="5">
        <v>1.0800000000000001E-2</v>
      </c>
      <c r="S51" s="4">
        <v>4226100</v>
      </c>
      <c r="T51" s="4">
        <f t="shared" si="2"/>
        <v>8531100</v>
      </c>
      <c r="U51" s="4">
        <f t="shared" si="6"/>
        <v>3314500</v>
      </c>
      <c r="V51" s="5">
        <v>1.6E-2</v>
      </c>
    </row>
    <row r="52" spans="1:22" x14ac:dyDescent="0.2">
      <c r="A52" s="16" t="s">
        <v>233</v>
      </c>
      <c r="B52" s="4">
        <v>10200</v>
      </c>
      <c r="C52" s="4">
        <v>490000</v>
      </c>
      <c r="D52" s="4">
        <v>-479800</v>
      </c>
      <c r="E52" s="4">
        <v>-17892944214</v>
      </c>
      <c r="F52" s="4">
        <f t="shared" si="4"/>
        <v>-700307689172</v>
      </c>
      <c r="G52" s="4">
        <v>0</v>
      </c>
      <c r="H52" s="4">
        <v>50000</v>
      </c>
      <c r="I52" s="4">
        <v>-50000</v>
      </c>
      <c r="J52" s="4">
        <v>-1866000000</v>
      </c>
      <c r="K52" s="24">
        <f t="shared" si="5"/>
        <v>65715650000</v>
      </c>
      <c r="L52" s="4">
        <v>465</v>
      </c>
      <c r="M52" s="4">
        <v>470</v>
      </c>
      <c r="N52" s="4">
        <v>140</v>
      </c>
      <c r="O52" s="4">
        <v>129</v>
      </c>
      <c r="P52" s="4">
        <v>1593100</v>
      </c>
      <c r="Q52" s="4">
        <v>1529100</v>
      </c>
      <c r="R52" s="5">
        <v>1.09E-2</v>
      </c>
      <c r="S52" s="4">
        <v>3314500</v>
      </c>
      <c r="T52" s="4">
        <f t="shared" si="2"/>
        <v>8563930</v>
      </c>
      <c r="U52" s="4">
        <f t="shared" si="6"/>
        <v>5189200</v>
      </c>
      <c r="V52" s="5">
        <v>1.8700000000000001E-2</v>
      </c>
    </row>
    <row r="53" spans="1:22" x14ac:dyDescent="0.2">
      <c r="A53" s="16" t="s">
        <v>232</v>
      </c>
      <c r="B53" s="4">
        <v>322400</v>
      </c>
      <c r="C53" s="4">
        <v>300500</v>
      </c>
      <c r="D53" s="4">
        <v>21900</v>
      </c>
      <c r="E53" s="4">
        <v>811227235</v>
      </c>
      <c r="F53" s="4">
        <f t="shared" si="4"/>
        <v>-682414744958</v>
      </c>
      <c r="G53" s="4">
        <v>820200</v>
      </c>
      <c r="H53" s="4">
        <v>70200</v>
      </c>
      <c r="I53" s="4">
        <v>750000</v>
      </c>
      <c r="J53" s="4">
        <v>27720080000</v>
      </c>
      <c r="K53" s="24">
        <f t="shared" si="5"/>
        <v>67581650000</v>
      </c>
      <c r="L53" s="4">
        <v>1620</v>
      </c>
      <c r="M53" s="4">
        <v>925</v>
      </c>
      <c r="N53" s="4">
        <v>268</v>
      </c>
      <c r="O53" s="4">
        <v>336</v>
      </c>
      <c r="P53" s="4">
        <v>3988100</v>
      </c>
      <c r="Q53" s="4">
        <v>4867600</v>
      </c>
      <c r="R53" s="5">
        <v>-2.98E-2</v>
      </c>
      <c r="S53" s="4">
        <v>8997600</v>
      </c>
      <c r="T53" s="4">
        <f t="shared" si="2"/>
        <v>8384980</v>
      </c>
      <c r="U53" s="4">
        <f t="shared" si="6"/>
        <v>5189200</v>
      </c>
      <c r="V53" s="5">
        <v>4.7E-2</v>
      </c>
    </row>
    <row r="54" spans="1:22" x14ac:dyDescent="0.2">
      <c r="A54" s="16" t="s">
        <v>231</v>
      </c>
      <c r="B54" s="4">
        <v>547000</v>
      </c>
      <c r="C54" s="4">
        <v>39000</v>
      </c>
      <c r="D54" s="4">
        <v>508000</v>
      </c>
      <c r="E54" s="4">
        <v>19276991700</v>
      </c>
      <c r="F54" s="4">
        <f t="shared" si="4"/>
        <v>-683225972193</v>
      </c>
      <c r="G54" s="4">
        <v>100000</v>
      </c>
      <c r="H54" s="4">
        <v>100000</v>
      </c>
      <c r="I54" s="4">
        <v>0</v>
      </c>
      <c r="J54" s="4">
        <v>-35000000</v>
      </c>
      <c r="K54" s="24">
        <f t="shared" si="5"/>
        <v>39861570000</v>
      </c>
      <c r="L54" s="4">
        <v>922</v>
      </c>
      <c r="M54" s="4">
        <v>751</v>
      </c>
      <c r="N54" s="4">
        <v>175</v>
      </c>
      <c r="O54" s="4">
        <v>230</v>
      </c>
      <c r="P54" s="4">
        <v>1947900</v>
      </c>
      <c r="Q54" s="4">
        <v>3023000</v>
      </c>
      <c r="R54" s="5">
        <v>0</v>
      </c>
      <c r="S54" s="4">
        <v>5380700</v>
      </c>
      <c r="T54" s="4">
        <f t="shared" si="2"/>
        <v>8490510</v>
      </c>
      <c r="U54" s="4">
        <f t="shared" si="6"/>
        <v>5189200</v>
      </c>
      <c r="V54" s="5">
        <v>3.1099999999999999E-2</v>
      </c>
    </row>
    <row r="55" spans="1:22" x14ac:dyDescent="0.2">
      <c r="A55" s="16" t="s">
        <v>230</v>
      </c>
      <c r="B55" s="4">
        <v>1435600</v>
      </c>
      <c r="C55" s="4">
        <v>2300</v>
      </c>
      <c r="D55" s="4">
        <v>1433300</v>
      </c>
      <c r="E55" s="4">
        <v>54450977103</v>
      </c>
      <c r="F55" s="4">
        <f t="shared" si="4"/>
        <v>-702502963893</v>
      </c>
      <c r="G55" s="4">
        <v>0</v>
      </c>
      <c r="H55" s="4">
        <v>210000</v>
      </c>
      <c r="I55" s="4">
        <v>-210000</v>
      </c>
      <c r="J55" s="4">
        <v>-7976000000</v>
      </c>
      <c r="K55" s="24">
        <f t="shared" si="5"/>
        <v>39896570000</v>
      </c>
      <c r="L55" s="4">
        <v>1739</v>
      </c>
      <c r="M55" s="4">
        <v>1515</v>
      </c>
      <c r="N55" s="4">
        <v>669</v>
      </c>
      <c r="O55" s="4">
        <v>455</v>
      </c>
      <c r="P55" s="4">
        <v>10682100</v>
      </c>
      <c r="Q55" s="4">
        <v>7236000</v>
      </c>
      <c r="R55" s="5">
        <v>2.7200000000000002E-2</v>
      </c>
      <c r="S55" s="4">
        <v>18387800</v>
      </c>
      <c r="T55" s="4">
        <f t="shared" si="2"/>
        <v>7170650</v>
      </c>
      <c r="U55" s="4">
        <f t="shared" si="6"/>
        <v>5189200</v>
      </c>
      <c r="V55" s="5">
        <v>4.8899999999999999E-2</v>
      </c>
    </row>
    <row r="56" spans="1:22" x14ac:dyDescent="0.2">
      <c r="A56" s="16" t="s">
        <v>229</v>
      </c>
      <c r="B56" s="4">
        <v>362100</v>
      </c>
      <c r="C56" s="4">
        <v>900400</v>
      </c>
      <c r="D56" s="4">
        <v>-538300</v>
      </c>
      <c r="E56" s="4">
        <v>-19700245764</v>
      </c>
      <c r="F56" s="4">
        <f t="shared" si="4"/>
        <v>-756953940996</v>
      </c>
      <c r="G56" s="4">
        <v>0</v>
      </c>
      <c r="H56" s="4">
        <v>30000</v>
      </c>
      <c r="I56" s="4">
        <v>-30000</v>
      </c>
      <c r="J56" s="4">
        <v>-1107000000</v>
      </c>
      <c r="K56" s="24">
        <f t="shared" si="5"/>
        <v>47872570000</v>
      </c>
      <c r="L56" s="4">
        <v>725</v>
      </c>
      <c r="M56" s="4">
        <v>495</v>
      </c>
      <c r="N56" s="4">
        <v>185</v>
      </c>
      <c r="O56" s="4">
        <v>159</v>
      </c>
      <c r="P56" s="4">
        <v>2471000</v>
      </c>
      <c r="Q56" s="4">
        <v>2464200</v>
      </c>
      <c r="R56" s="5">
        <v>1.66E-2</v>
      </c>
      <c r="S56" s="4">
        <v>5189200</v>
      </c>
      <c r="T56" s="4">
        <f t="shared" si="2"/>
        <v>7975150</v>
      </c>
      <c r="U56" s="4">
        <f t="shared" si="6"/>
        <v>5275700</v>
      </c>
      <c r="V56" s="5">
        <v>9.2200000000000004E-2</v>
      </c>
    </row>
    <row r="57" spans="1:22" x14ac:dyDescent="0.2">
      <c r="A57" s="16" t="s">
        <v>228</v>
      </c>
      <c r="B57" s="4">
        <v>56800</v>
      </c>
      <c r="C57" s="4">
        <v>543200</v>
      </c>
      <c r="D57" s="4">
        <v>-486400</v>
      </c>
      <c r="E57" s="4">
        <v>-17653364187</v>
      </c>
      <c r="F57" s="4">
        <f t="shared" si="4"/>
        <v>-737253695232</v>
      </c>
      <c r="G57" s="4">
        <v>30000</v>
      </c>
      <c r="H57" s="4">
        <v>0</v>
      </c>
      <c r="I57" s="4">
        <v>30000</v>
      </c>
      <c r="J57" s="4">
        <v>1086000000</v>
      </c>
      <c r="K57" s="24">
        <f t="shared" si="5"/>
        <v>48979570000</v>
      </c>
      <c r="L57" s="4">
        <v>845</v>
      </c>
      <c r="M57" s="4">
        <v>477</v>
      </c>
      <c r="N57" s="4">
        <v>163</v>
      </c>
      <c r="O57" s="4">
        <v>187</v>
      </c>
      <c r="P57" s="4">
        <v>2371800</v>
      </c>
      <c r="Q57" s="4">
        <v>2692800</v>
      </c>
      <c r="R57" s="5">
        <v>0</v>
      </c>
      <c r="S57" s="4">
        <v>5275700</v>
      </c>
      <c r="T57" s="4">
        <f t="shared" si="2"/>
        <v>7925320</v>
      </c>
      <c r="U57" s="4">
        <f t="shared" si="6"/>
        <v>3642800</v>
      </c>
      <c r="V57" s="5">
        <v>1.37E-2</v>
      </c>
    </row>
    <row r="58" spans="1:22" x14ac:dyDescent="0.2">
      <c r="A58" s="16" t="s">
        <v>227</v>
      </c>
      <c r="B58" s="4">
        <v>200400</v>
      </c>
      <c r="C58" s="4">
        <v>2869500</v>
      </c>
      <c r="D58" s="4">
        <v>-2669100</v>
      </c>
      <c r="E58" s="4">
        <v>-98016386649</v>
      </c>
      <c r="F58" s="4">
        <f t="shared" si="4"/>
        <v>-719600331045</v>
      </c>
      <c r="G58" s="4">
        <v>490000</v>
      </c>
      <c r="H58" s="4">
        <v>0</v>
      </c>
      <c r="I58" s="4">
        <v>490000</v>
      </c>
      <c r="J58" s="4">
        <v>17971000000</v>
      </c>
      <c r="K58" s="24">
        <f t="shared" si="5"/>
        <v>47893570000</v>
      </c>
      <c r="L58" s="4">
        <v>703</v>
      </c>
      <c r="M58" s="4">
        <v>1794</v>
      </c>
      <c r="N58" s="4">
        <v>195</v>
      </c>
      <c r="O58" s="4">
        <v>383</v>
      </c>
      <c r="P58" s="4">
        <v>2671200</v>
      </c>
      <c r="Q58" s="4">
        <v>6077200</v>
      </c>
      <c r="R58" s="5">
        <v>-2.4700000000000003E-2</v>
      </c>
      <c r="S58" s="4">
        <v>9241200</v>
      </c>
      <c r="T58" s="4">
        <f t="shared" si="2"/>
        <v>7446420</v>
      </c>
      <c r="U58" s="4">
        <f t="shared" si="6"/>
        <v>3642800</v>
      </c>
      <c r="V58" s="5">
        <v>2.9500000000000002E-2</v>
      </c>
    </row>
    <row r="59" spans="1:22" x14ac:dyDescent="0.2">
      <c r="A59" s="16" t="s">
        <v>226</v>
      </c>
      <c r="B59" s="4">
        <v>303700</v>
      </c>
      <c r="C59" s="4">
        <v>213100</v>
      </c>
      <c r="D59" s="4">
        <v>90600</v>
      </c>
      <c r="E59" s="4">
        <v>3402416723</v>
      </c>
      <c r="F59" s="4">
        <f t="shared" si="4"/>
        <v>-621583944396</v>
      </c>
      <c r="G59" s="4">
        <v>170000</v>
      </c>
      <c r="H59" s="4">
        <v>0</v>
      </c>
      <c r="I59" s="4">
        <v>170000</v>
      </c>
      <c r="J59" s="4">
        <v>6393000000</v>
      </c>
      <c r="K59" s="24">
        <f t="shared" si="5"/>
        <v>29922570000</v>
      </c>
      <c r="L59" s="4">
        <v>794</v>
      </c>
      <c r="M59" s="4">
        <v>747</v>
      </c>
      <c r="N59" s="4">
        <v>224</v>
      </c>
      <c r="O59" s="4">
        <v>263</v>
      </c>
      <c r="P59" s="4">
        <v>2646200</v>
      </c>
      <c r="Q59" s="4">
        <v>3799200</v>
      </c>
      <c r="R59" s="5">
        <v>-1.8799999999999997E-2</v>
      </c>
      <c r="S59" s="4">
        <v>6459000</v>
      </c>
      <c r="T59" s="4">
        <f t="shared" si="2"/>
        <v>7606060</v>
      </c>
      <c r="U59" s="4">
        <f t="shared" si="6"/>
        <v>3642800</v>
      </c>
      <c r="V59" s="5">
        <v>2.6200000000000001E-2</v>
      </c>
    </row>
    <row r="60" spans="1:22" x14ac:dyDescent="0.2">
      <c r="A60" s="16" t="s">
        <v>225</v>
      </c>
      <c r="B60" s="4">
        <v>580800</v>
      </c>
      <c r="C60" s="4">
        <v>528300</v>
      </c>
      <c r="D60" s="4">
        <v>52500</v>
      </c>
      <c r="E60" s="4">
        <v>1998948336</v>
      </c>
      <c r="F60" s="4">
        <f t="shared" si="4"/>
        <v>-624986361119</v>
      </c>
      <c r="G60" s="4">
        <v>0</v>
      </c>
      <c r="H60" s="4">
        <v>206300</v>
      </c>
      <c r="I60" s="4">
        <v>-206300</v>
      </c>
      <c r="J60" s="4">
        <v>-7854400000</v>
      </c>
      <c r="K60" s="24">
        <f t="shared" si="5"/>
        <v>23529570000</v>
      </c>
      <c r="L60" s="4">
        <v>1181</v>
      </c>
      <c r="M60" s="4">
        <v>1122</v>
      </c>
      <c r="N60" s="4">
        <v>373</v>
      </c>
      <c r="O60" s="4">
        <v>310</v>
      </c>
      <c r="P60" s="4">
        <v>6183000</v>
      </c>
      <c r="Q60" s="4">
        <v>5024200</v>
      </c>
      <c r="R60" s="5">
        <v>1.0700000000000001E-2</v>
      </c>
      <c r="S60" s="4">
        <v>11761100</v>
      </c>
      <c r="T60" s="4">
        <f t="shared" si="2"/>
        <v>6957960</v>
      </c>
      <c r="U60" s="4">
        <f t="shared" si="6"/>
        <v>3642800</v>
      </c>
      <c r="V60" s="5">
        <v>2.6000000000000002E-2</v>
      </c>
    </row>
    <row r="61" spans="1:22" x14ac:dyDescent="0.2">
      <c r="A61" s="16" t="s">
        <v>224</v>
      </c>
      <c r="B61" s="4">
        <v>150900</v>
      </c>
      <c r="C61" s="4">
        <v>1171200</v>
      </c>
      <c r="D61" s="4">
        <v>-1020300</v>
      </c>
      <c r="E61" s="4">
        <v>-38347735901</v>
      </c>
      <c r="F61" s="4">
        <f t="shared" si="4"/>
        <v>-626985309455</v>
      </c>
      <c r="G61" s="4">
        <v>6300</v>
      </c>
      <c r="H61" s="4">
        <v>130000</v>
      </c>
      <c r="I61" s="4">
        <v>-123700</v>
      </c>
      <c r="J61" s="4">
        <v>-4674720000</v>
      </c>
      <c r="K61" s="24">
        <f t="shared" si="5"/>
        <v>31383970000</v>
      </c>
      <c r="L61" s="4">
        <v>1087</v>
      </c>
      <c r="M61" s="4">
        <v>1207</v>
      </c>
      <c r="N61" s="4">
        <v>300</v>
      </c>
      <c r="O61" s="4">
        <v>498</v>
      </c>
      <c r="P61" s="4">
        <v>5057600</v>
      </c>
      <c r="Q61" s="4">
        <v>5781900</v>
      </c>
      <c r="R61" s="5">
        <v>5.4000000000000003E-3</v>
      </c>
      <c r="S61" s="4">
        <v>11304200</v>
      </c>
      <c r="T61" s="4">
        <f t="shared" si="2"/>
        <v>6336080</v>
      </c>
      <c r="U61" s="4">
        <f t="shared" si="6"/>
        <v>3642800</v>
      </c>
      <c r="V61" s="5">
        <v>2.63E-2</v>
      </c>
    </row>
    <row r="62" spans="1:22" x14ac:dyDescent="0.2">
      <c r="A62" s="16" t="s">
        <v>223</v>
      </c>
      <c r="B62" s="4">
        <v>20900</v>
      </c>
      <c r="C62" s="4">
        <v>0</v>
      </c>
      <c r="D62" s="4">
        <v>20900</v>
      </c>
      <c r="E62" s="4">
        <v>778291088</v>
      </c>
      <c r="F62" s="4">
        <f t="shared" si="4"/>
        <v>-588637573554</v>
      </c>
      <c r="K62" s="24">
        <f t="shared" si="5"/>
        <v>36058690000</v>
      </c>
      <c r="L62" s="4">
        <v>424</v>
      </c>
      <c r="M62" s="4">
        <v>592</v>
      </c>
      <c r="N62" s="4">
        <v>107</v>
      </c>
      <c r="O62" s="4">
        <v>168</v>
      </c>
      <c r="P62" s="4">
        <v>1254500</v>
      </c>
      <c r="Q62" s="4">
        <v>1963400</v>
      </c>
      <c r="R62" s="5">
        <v>0</v>
      </c>
      <c r="S62" s="4">
        <v>3642800</v>
      </c>
      <c r="T62" s="4">
        <f t="shared" si="2"/>
        <v>6500220</v>
      </c>
      <c r="U62" s="4">
        <f t="shared" si="6"/>
        <v>4777400</v>
      </c>
      <c r="V62" s="5">
        <v>1.34E-2</v>
      </c>
    </row>
    <row r="63" spans="1:22" x14ac:dyDescent="0.2">
      <c r="A63" s="16" t="s">
        <v>222</v>
      </c>
      <c r="B63" s="4">
        <v>224600</v>
      </c>
      <c r="C63" s="4">
        <v>1221900</v>
      </c>
      <c r="D63" s="4">
        <v>-997300</v>
      </c>
      <c r="E63" s="4">
        <v>-37165624674</v>
      </c>
      <c r="F63" s="4">
        <f t="shared" si="4"/>
        <v>-589415864642</v>
      </c>
      <c r="G63" s="4">
        <v>0</v>
      </c>
      <c r="H63" s="4">
        <v>40000</v>
      </c>
      <c r="I63" s="4">
        <v>-40000</v>
      </c>
      <c r="J63" s="4">
        <v>-1500000000</v>
      </c>
      <c r="K63" s="24">
        <f t="shared" si="5"/>
        <v>36058690000</v>
      </c>
      <c r="L63" s="4">
        <v>633</v>
      </c>
      <c r="M63" s="4">
        <v>1669</v>
      </c>
      <c r="N63" s="4">
        <v>202</v>
      </c>
      <c r="O63" s="4">
        <v>249</v>
      </c>
      <c r="P63" s="4">
        <v>3155300</v>
      </c>
      <c r="Q63" s="4">
        <v>4050600</v>
      </c>
      <c r="R63" s="5">
        <v>1.09E-2</v>
      </c>
      <c r="S63" s="4">
        <v>7208100</v>
      </c>
      <c r="T63" s="4">
        <f t="shared" si="2"/>
        <v>6384580</v>
      </c>
      <c r="U63" s="4">
        <f t="shared" si="6"/>
        <v>4452200</v>
      </c>
      <c r="V63" s="5">
        <v>2.1299999999999999E-2</v>
      </c>
    </row>
    <row r="64" spans="1:22" x14ac:dyDescent="0.2">
      <c r="A64" s="16" t="s">
        <v>221</v>
      </c>
      <c r="B64" s="4">
        <v>10900</v>
      </c>
      <c r="C64" s="4">
        <v>1044600</v>
      </c>
      <c r="D64" s="4">
        <v>-1033700</v>
      </c>
      <c r="E64" s="4">
        <v>-38060857054</v>
      </c>
      <c r="F64" s="4">
        <f t="shared" si="4"/>
        <v>-552250239968</v>
      </c>
      <c r="G64" s="4">
        <v>130000</v>
      </c>
      <c r="H64" s="4">
        <v>0</v>
      </c>
      <c r="I64" s="4">
        <v>130000</v>
      </c>
      <c r="J64" s="4">
        <v>4782000000</v>
      </c>
      <c r="K64" s="24">
        <f t="shared" si="5"/>
        <v>37558690000</v>
      </c>
      <c r="L64" s="4">
        <v>769</v>
      </c>
      <c r="M64" s="4">
        <v>608</v>
      </c>
      <c r="N64" s="4">
        <v>217</v>
      </c>
      <c r="O64" s="4">
        <v>286</v>
      </c>
      <c r="P64" s="4">
        <v>2224800</v>
      </c>
      <c r="Q64" s="4">
        <v>3538200</v>
      </c>
      <c r="R64" s="5">
        <v>2.8000000000000004E-3</v>
      </c>
      <c r="S64" s="4">
        <v>6436000</v>
      </c>
      <c r="T64" s="4">
        <f t="shared" si="2"/>
        <v>6222570</v>
      </c>
      <c r="U64" s="4">
        <f t="shared" si="6"/>
        <v>4452200</v>
      </c>
      <c r="V64" s="5">
        <v>1.8799999999999997E-2</v>
      </c>
    </row>
    <row r="65" spans="1:22" x14ac:dyDescent="0.2">
      <c r="A65" s="16" t="s">
        <v>220</v>
      </c>
      <c r="B65" s="4">
        <v>1000</v>
      </c>
      <c r="C65" s="4">
        <v>1292200</v>
      </c>
      <c r="D65" s="4">
        <v>-1291200</v>
      </c>
      <c r="E65" s="4">
        <v>-47760816672</v>
      </c>
      <c r="F65" s="4">
        <f t="shared" si="4"/>
        <v>-514189382914</v>
      </c>
      <c r="G65" s="4">
        <v>50000</v>
      </c>
      <c r="H65" s="4">
        <v>30000</v>
      </c>
      <c r="I65" s="4">
        <v>20000</v>
      </c>
      <c r="J65" s="4">
        <v>747890000</v>
      </c>
      <c r="K65" s="24">
        <f t="shared" si="5"/>
        <v>32776690000</v>
      </c>
      <c r="L65" s="4">
        <v>600</v>
      </c>
      <c r="M65" s="4">
        <v>669</v>
      </c>
      <c r="N65" s="4">
        <v>131</v>
      </c>
      <c r="O65" s="4">
        <v>199</v>
      </c>
      <c r="P65" s="4">
        <v>1730800</v>
      </c>
      <c r="Q65" s="4">
        <v>3457000</v>
      </c>
      <c r="R65" s="5">
        <v>-1.0800000000000001E-2</v>
      </c>
      <c r="S65" s="4">
        <v>5189200</v>
      </c>
      <c r="T65" s="4">
        <f t="shared" si="2"/>
        <v>6185480</v>
      </c>
      <c r="U65" s="4">
        <f t="shared" si="6"/>
        <v>4452200</v>
      </c>
      <c r="V65" s="5">
        <v>2.4E-2</v>
      </c>
    </row>
    <row r="66" spans="1:22" x14ac:dyDescent="0.2">
      <c r="A66" s="16" t="s">
        <v>219</v>
      </c>
      <c r="B66" s="4">
        <v>339900</v>
      </c>
      <c r="C66" s="4">
        <v>393200</v>
      </c>
      <c r="D66" s="4">
        <v>-53300</v>
      </c>
      <c r="E66" s="4">
        <v>-2005201639</v>
      </c>
      <c r="F66" s="4">
        <f t="shared" si="4"/>
        <v>-466428566242</v>
      </c>
      <c r="G66" s="4">
        <v>50000</v>
      </c>
      <c r="H66" s="4">
        <v>350000</v>
      </c>
      <c r="I66" s="4">
        <v>-300000</v>
      </c>
      <c r="J66" s="4">
        <v>-11342510000</v>
      </c>
      <c r="K66" s="24">
        <f t="shared" si="5"/>
        <v>32028800000</v>
      </c>
      <c r="L66" s="4">
        <v>1226</v>
      </c>
      <c r="M66" s="4">
        <v>1213</v>
      </c>
      <c r="N66" s="4">
        <v>426</v>
      </c>
      <c r="O66" s="4">
        <v>361</v>
      </c>
      <c r="P66" s="4">
        <v>6898100</v>
      </c>
      <c r="Q66" s="4">
        <v>5339200</v>
      </c>
      <c r="R66" s="5">
        <v>1.9199999999999998E-2</v>
      </c>
      <c r="S66" s="4">
        <v>13234200</v>
      </c>
      <c r="T66" s="4">
        <f t="shared" si="2"/>
        <v>5258780</v>
      </c>
      <c r="U66" s="4">
        <f t="shared" si="6"/>
        <v>4452200</v>
      </c>
      <c r="V66" s="5">
        <v>5.2000000000000005E-2</v>
      </c>
    </row>
    <row r="67" spans="1:22" x14ac:dyDescent="0.2">
      <c r="A67" s="16" t="s">
        <v>218</v>
      </c>
      <c r="B67" s="4">
        <v>44600</v>
      </c>
      <c r="C67" s="4">
        <v>1243900</v>
      </c>
      <c r="D67" s="4">
        <v>-1199300</v>
      </c>
      <c r="E67" s="4">
        <v>-43440143298</v>
      </c>
      <c r="F67" s="4">
        <f t="shared" si="4"/>
        <v>-464423364603</v>
      </c>
      <c r="G67" s="4">
        <v>30000</v>
      </c>
      <c r="H67" s="4">
        <v>20000</v>
      </c>
      <c r="I67" s="4">
        <v>10000</v>
      </c>
      <c r="J67" s="4">
        <v>361000000</v>
      </c>
      <c r="K67" s="24">
        <f t="shared" si="5"/>
        <v>43371310000</v>
      </c>
      <c r="L67" s="4">
        <v>553</v>
      </c>
      <c r="M67" s="4">
        <v>719</v>
      </c>
      <c r="N67" s="4">
        <v>134</v>
      </c>
      <c r="O67" s="4">
        <v>397</v>
      </c>
      <c r="P67" s="4">
        <v>2364800</v>
      </c>
      <c r="Q67" s="4">
        <v>2390500</v>
      </c>
      <c r="R67" s="5">
        <v>1.11E-2</v>
      </c>
      <c r="S67" s="4">
        <v>4777400</v>
      </c>
      <c r="T67" s="4">
        <f t="shared" si="2"/>
        <v>5737450</v>
      </c>
      <c r="U67" s="4">
        <f t="shared" si="6"/>
        <v>4452200</v>
      </c>
      <c r="V67" s="5">
        <v>1.6399999999999998E-2</v>
      </c>
    </row>
    <row r="68" spans="1:22" x14ac:dyDescent="0.2">
      <c r="A68" s="16" t="s">
        <v>217</v>
      </c>
      <c r="B68" s="4">
        <v>17600</v>
      </c>
      <c r="C68" s="4">
        <v>81300</v>
      </c>
      <c r="D68" s="4">
        <v>-63700</v>
      </c>
      <c r="E68" s="4">
        <v>-2284764073</v>
      </c>
      <c r="F68" s="4">
        <f t="shared" si="4"/>
        <v>-420983221305</v>
      </c>
      <c r="G68" s="4">
        <v>20000</v>
      </c>
      <c r="H68" s="4">
        <v>0</v>
      </c>
      <c r="I68" s="4">
        <v>20000</v>
      </c>
      <c r="J68" s="4">
        <v>715000000</v>
      </c>
      <c r="K68" s="24">
        <f t="shared" si="5"/>
        <v>43010310000</v>
      </c>
      <c r="L68" s="4">
        <v>782</v>
      </c>
      <c r="M68" s="4">
        <v>479</v>
      </c>
      <c r="N68" s="4">
        <v>142</v>
      </c>
      <c r="O68" s="4">
        <v>162</v>
      </c>
      <c r="P68" s="4">
        <v>1755800</v>
      </c>
      <c r="Q68" s="4">
        <v>2519000</v>
      </c>
      <c r="R68" s="5">
        <v>2.8000000000000004E-3</v>
      </c>
      <c r="S68" s="4">
        <v>4452200</v>
      </c>
      <c r="T68" s="4">
        <f t="shared" si="2"/>
        <v>5671340</v>
      </c>
      <c r="U68" s="4">
        <f t="shared" si="6"/>
        <v>5085400</v>
      </c>
      <c r="V68" s="5">
        <v>1.9299999999999998E-2</v>
      </c>
    </row>
    <row r="69" spans="1:22" x14ac:dyDescent="0.2">
      <c r="A69" s="16" t="s">
        <v>216</v>
      </c>
      <c r="B69" s="4">
        <v>18600</v>
      </c>
      <c r="C69" s="4">
        <v>1189400</v>
      </c>
      <c r="D69" s="4">
        <v>-1170800</v>
      </c>
      <c r="E69" s="4">
        <v>-42868786624</v>
      </c>
      <c r="F69" s="4">
        <f t="shared" si="4"/>
        <v>-418698457232</v>
      </c>
      <c r="G69" s="4">
        <v>120000</v>
      </c>
      <c r="H69" s="4">
        <v>0</v>
      </c>
      <c r="I69" s="4">
        <v>120000</v>
      </c>
      <c r="J69" s="4">
        <v>4377000000</v>
      </c>
      <c r="K69" s="24">
        <f t="shared" si="5"/>
        <v>42295310000</v>
      </c>
      <c r="L69" s="4">
        <v>954</v>
      </c>
      <c r="M69" s="4">
        <v>727</v>
      </c>
      <c r="N69" s="4">
        <v>151</v>
      </c>
      <c r="O69" s="4">
        <v>331</v>
      </c>
      <c r="P69" s="4">
        <v>2550400</v>
      </c>
      <c r="Q69" s="4">
        <v>5409600</v>
      </c>
      <c r="R69" s="5">
        <v>-2.7699999999999999E-2</v>
      </c>
      <c r="S69" s="4">
        <v>8055400</v>
      </c>
      <c r="T69" s="4">
        <f t="shared" si="2"/>
        <v>5200250</v>
      </c>
      <c r="U69" s="4">
        <f t="shared" si="6"/>
        <v>4815900</v>
      </c>
      <c r="V69" s="5">
        <v>3.49E-2</v>
      </c>
    </row>
    <row r="70" spans="1:22" x14ac:dyDescent="0.2">
      <c r="A70" s="16" t="s">
        <v>215</v>
      </c>
      <c r="B70" s="4">
        <v>4900</v>
      </c>
      <c r="C70" s="4">
        <v>83700</v>
      </c>
      <c r="D70" s="4">
        <v>-78800</v>
      </c>
      <c r="E70" s="4">
        <v>-2937297155</v>
      </c>
      <c r="F70" s="4">
        <f t="shared" si="4"/>
        <v>-375829670608</v>
      </c>
      <c r="G70" s="4">
        <v>20000</v>
      </c>
      <c r="H70" s="4">
        <v>30000</v>
      </c>
      <c r="I70" s="4">
        <v>-10000</v>
      </c>
      <c r="J70" s="4">
        <v>-374000000</v>
      </c>
      <c r="K70" s="24">
        <f t="shared" si="5"/>
        <v>37918310000</v>
      </c>
      <c r="L70" s="4">
        <v>720</v>
      </c>
      <c r="M70" s="4">
        <v>441</v>
      </c>
      <c r="N70" s="4">
        <v>179</v>
      </c>
      <c r="O70" s="4">
        <v>149</v>
      </c>
      <c r="P70" s="4">
        <v>2287300</v>
      </c>
      <c r="Q70" s="4">
        <v>2803800</v>
      </c>
      <c r="R70" s="5">
        <v>2.8000000000000004E-3</v>
      </c>
      <c r="S70" s="4">
        <v>5280100</v>
      </c>
      <c r="T70" s="4">
        <f t="shared" si="2"/>
        <v>4916730</v>
      </c>
      <c r="U70" s="4">
        <f t="shared" si="6"/>
        <v>4815900</v>
      </c>
      <c r="V70" s="5">
        <v>0.1168</v>
      </c>
    </row>
    <row r="71" spans="1:22" x14ac:dyDescent="0.2">
      <c r="A71" s="16" t="s">
        <v>214</v>
      </c>
      <c r="B71" s="4">
        <v>200</v>
      </c>
      <c r="C71" s="4">
        <v>533000</v>
      </c>
      <c r="D71" s="4">
        <v>-532800</v>
      </c>
      <c r="E71" s="4">
        <v>-19763870991</v>
      </c>
      <c r="F71" s="4">
        <f t="shared" si="4"/>
        <v>-372892373453</v>
      </c>
      <c r="G71" s="4">
        <v>50000</v>
      </c>
      <c r="H71" s="4">
        <v>0</v>
      </c>
      <c r="I71" s="4">
        <v>50000</v>
      </c>
      <c r="J71" s="4">
        <v>1850000000</v>
      </c>
      <c r="K71" s="24">
        <f t="shared" si="5"/>
        <v>38292310000</v>
      </c>
      <c r="L71" s="4">
        <v>541</v>
      </c>
      <c r="M71" s="4">
        <v>525</v>
      </c>
      <c r="N71" s="4">
        <v>108</v>
      </c>
      <c r="O71" s="4">
        <v>222</v>
      </c>
      <c r="P71" s="4">
        <v>1457400</v>
      </c>
      <c r="Q71" s="4">
        <v>3193600</v>
      </c>
      <c r="R71" s="5">
        <v>-1.0800000000000001E-2</v>
      </c>
      <c r="S71" s="4">
        <v>5085400</v>
      </c>
      <c r="T71" s="4">
        <f t="shared" si="2"/>
        <v>4816570</v>
      </c>
      <c r="U71" s="4">
        <f t="shared" si="6"/>
        <v>3967200</v>
      </c>
      <c r="V71" s="5">
        <v>1.61E-2</v>
      </c>
    </row>
    <row r="72" spans="1:22" x14ac:dyDescent="0.2">
      <c r="A72" s="16" t="s">
        <v>213</v>
      </c>
      <c r="B72" s="4">
        <v>132400</v>
      </c>
      <c r="C72" s="4">
        <v>552200</v>
      </c>
      <c r="D72" s="4">
        <v>-419800</v>
      </c>
      <c r="E72" s="4">
        <v>-15761878868</v>
      </c>
      <c r="F72" s="4">
        <f t="shared" si="4"/>
        <v>-353128502462</v>
      </c>
      <c r="G72" s="4">
        <v>20000</v>
      </c>
      <c r="H72" s="4">
        <v>20000</v>
      </c>
      <c r="I72" s="4">
        <v>0</v>
      </c>
      <c r="J72" s="4">
        <v>-6000000</v>
      </c>
      <c r="K72" s="24">
        <f t="shared" si="5"/>
        <v>36442310000</v>
      </c>
      <c r="L72" s="4">
        <v>518</v>
      </c>
      <c r="M72" s="4">
        <v>748</v>
      </c>
      <c r="N72" s="4">
        <v>127</v>
      </c>
      <c r="O72" s="4">
        <v>243</v>
      </c>
      <c r="P72" s="4">
        <v>1806000</v>
      </c>
      <c r="Q72" s="4">
        <v>3141100</v>
      </c>
      <c r="R72" s="5">
        <v>-5.3E-3</v>
      </c>
      <c r="S72" s="4">
        <v>5284200</v>
      </c>
      <c r="T72" s="4">
        <f t="shared" si="2"/>
        <v>4730280</v>
      </c>
      <c r="U72" s="4">
        <f t="shared" si="6"/>
        <v>3967200</v>
      </c>
      <c r="V72" s="5">
        <v>0.1106</v>
      </c>
    </row>
    <row r="73" spans="1:22" x14ac:dyDescent="0.2">
      <c r="A73" s="16" t="s">
        <v>212</v>
      </c>
      <c r="B73" s="4">
        <v>192280</v>
      </c>
      <c r="C73" s="4">
        <v>556200</v>
      </c>
      <c r="D73" s="4">
        <v>-363920</v>
      </c>
      <c r="E73" s="4">
        <v>-13665860795</v>
      </c>
      <c r="F73" s="4">
        <f t="shared" si="4"/>
        <v>-337366623594</v>
      </c>
      <c r="K73" s="24">
        <f t="shared" si="5"/>
        <v>36448310000</v>
      </c>
      <c r="L73" s="4">
        <v>870</v>
      </c>
      <c r="M73" s="4">
        <v>569</v>
      </c>
      <c r="N73" s="4">
        <v>218</v>
      </c>
      <c r="O73" s="4">
        <v>161</v>
      </c>
      <c r="P73" s="4">
        <v>3525900</v>
      </c>
      <c r="Q73" s="4">
        <v>2125900</v>
      </c>
      <c r="R73" s="5">
        <v>8.1000000000000013E-3</v>
      </c>
      <c r="S73" s="4">
        <v>6051700</v>
      </c>
      <c r="T73" s="4">
        <f t="shared" si="2"/>
        <v>4327380</v>
      </c>
      <c r="U73" s="4">
        <f t="shared" si="6"/>
        <v>3791100</v>
      </c>
      <c r="V73" s="5">
        <v>2.3700000000000002E-2</v>
      </c>
    </row>
    <row r="74" spans="1:22" x14ac:dyDescent="0.2">
      <c r="A74" s="16" t="s">
        <v>211</v>
      </c>
      <c r="B74" s="4">
        <v>40600</v>
      </c>
      <c r="C74" s="4">
        <v>1591800</v>
      </c>
      <c r="D74" s="4">
        <v>-1551200</v>
      </c>
      <c r="E74" s="4">
        <v>-57943461238</v>
      </c>
      <c r="F74" s="4">
        <f t="shared" ref="F74:F79" si="7">E74+F75</f>
        <v>-323700762799</v>
      </c>
      <c r="G74" s="4">
        <v>0</v>
      </c>
      <c r="H74" s="4">
        <v>59300</v>
      </c>
      <c r="I74" s="4">
        <v>-59300</v>
      </c>
      <c r="J74" s="4">
        <v>-2217890000</v>
      </c>
      <c r="K74" s="24">
        <f t="shared" ref="K74:K79" si="8">K75+J74</f>
        <v>36448310000</v>
      </c>
      <c r="L74" s="4">
        <v>626</v>
      </c>
      <c r="M74" s="4">
        <v>995</v>
      </c>
      <c r="N74" s="4">
        <v>160</v>
      </c>
      <c r="O74" s="4">
        <v>157</v>
      </c>
      <c r="P74" s="4">
        <v>2110900</v>
      </c>
      <c r="Q74" s="4">
        <v>2340200</v>
      </c>
      <c r="R74" s="5">
        <v>-5.3E-3</v>
      </c>
      <c r="S74" s="4">
        <v>4815900</v>
      </c>
      <c r="T74" s="4">
        <f t="shared" ref="T74:T79" si="9">AVERAGE(S75:S84)</f>
        <v>4161720</v>
      </c>
      <c r="U74" s="4">
        <f t="shared" ref="U74:U79" si="10">MIN(S75:S79)</f>
        <v>3344500</v>
      </c>
      <c r="V74" s="5">
        <v>2.6600000000000002E-2</v>
      </c>
    </row>
    <row r="75" spans="1:22" x14ac:dyDescent="0.2">
      <c r="A75" s="16" t="s">
        <v>210</v>
      </c>
      <c r="B75" s="4">
        <v>100</v>
      </c>
      <c r="C75" s="4">
        <v>565780</v>
      </c>
      <c r="D75" s="4">
        <v>-565680</v>
      </c>
      <c r="E75" s="4">
        <v>-21193212004</v>
      </c>
      <c r="F75" s="4">
        <f t="shared" si="7"/>
        <v>-265757301561</v>
      </c>
      <c r="G75" s="4">
        <v>100000</v>
      </c>
      <c r="H75" s="4">
        <v>80000</v>
      </c>
      <c r="I75" s="4">
        <v>20000</v>
      </c>
      <c r="J75" s="4">
        <v>790250000</v>
      </c>
      <c r="K75" s="24">
        <f t="shared" si="8"/>
        <v>38666200000</v>
      </c>
      <c r="L75" s="4">
        <v>480</v>
      </c>
      <c r="M75" s="4">
        <v>478</v>
      </c>
      <c r="N75" s="4">
        <v>105</v>
      </c>
      <c r="O75" s="4">
        <v>187</v>
      </c>
      <c r="P75" s="4">
        <v>1631300</v>
      </c>
      <c r="Q75" s="4">
        <v>2829600</v>
      </c>
      <c r="R75" s="5">
        <v>-5.3E-3</v>
      </c>
      <c r="S75" s="4">
        <v>4818300</v>
      </c>
      <c r="T75" s="4">
        <f t="shared" si="9"/>
        <v>3905060</v>
      </c>
      <c r="U75" s="4">
        <f t="shared" si="10"/>
        <v>2444900</v>
      </c>
      <c r="V75" s="5">
        <v>5.3800000000000001E-2</v>
      </c>
    </row>
    <row r="76" spans="1:22" x14ac:dyDescent="0.2">
      <c r="A76" s="16" t="s">
        <v>208</v>
      </c>
      <c r="B76" s="4">
        <v>1000</v>
      </c>
      <c r="C76" s="4">
        <v>700</v>
      </c>
      <c r="D76" s="4">
        <v>300</v>
      </c>
      <c r="E76" s="4">
        <v>11258581</v>
      </c>
      <c r="F76" s="4">
        <f t="shared" si="7"/>
        <v>-244564089557</v>
      </c>
      <c r="G76" s="4">
        <v>0</v>
      </c>
      <c r="H76" s="4">
        <v>30000</v>
      </c>
      <c r="I76" s="4">
        <v>-30000</v>
      </c>
      <c r="J76" s="4">
        <v>-1128000000</v>
      </c>
      <c r="K76" s="24">
        <f t="shared" si="8"/>
        <v>37875950000</v>
      </c>
      <c r="L76" s="4">
        <v>390</v>
      </c>
      <c r="M76" s="4">
        <v>425</v>
      </c>
      <c r="N76" s="4">
        <v>75</v>
      </c>
      <c r="O76" s="4">
        <v>132</v>
      </c>
      <c r="P76" s="4">
        <v>1587600</v>
      </c>
      <c r="Q76" s="4">
        <v>2378300</v>
      </c>
      <c r="R76" s="5">
        <v>0</v>
      </c>
      <c r="S76" s="4">
        <v>3967200</v>
      </c>
      <c r="T76" s="4">
        <f t="shared" si="9"/>
        <v>3702160</v>
      </c>
      <c r="U76" s="4">
        <f t="shared" si="10"/>
        <v>2444900</v>
      </c>
      <c r="V76" s="5">
        <v>1.5900000000000001E-2</v>
      </c>
    </row>
    <row r="77" spans="1:22" x14ac:dyDescent="0.2">
      <c r="A77" s="16" t="s">
        <v>207</v>
      </c>
      <c r="B77" s="4">
        <v>780800</v>
      </c>
      <c r="C77" s="4">
        <v>858900</v>
      </c>
      <c r="D77" s="4">
        <v>-78100</v>
      </c>
      <c r="E77" s="4">
        <v>-2913819533</v>
      </c>
      <c r="F77" s="4">
        <f t="shared" si="7"/>
        <v>-244575348138</v>
      </c>
      <c r="G77" s="4">
        <v>149300</v>
      </c>
      <c r="H77" s="4">
        <v>150000</v>
      </c>
      <c r="I77" s="4">
        <v>-700</v>
      </c>
      <c r="J77" s="4">
        <v>-41830000</v>
      </c>
      <c r="K77" s="24">
        <f t="shared" si="8"/>
        <v>39003950000</v>
      </c>
      <c r="L77" s="4">
        <v>842</v>
      </c>
      <c r="M77" s="4">
        <v>1044</v>
      </c>
      <c r="N77" s="4">
        <v>351</v>
      </c>
      <c r="O77" s="4">
        <v>171</v>
      </c>
      <c r="P77" s="4">
        <v>5706100</v>
      </c>
      <c r="Q77" s="4">
        <v>3609600</v>
      </c>
      <c r="R77" s="5">
        <v>2.46E-2</v>
      </c>
      <c r="S77" s="4">
        <v>9564100</v>
      </c>
      <c r="T77" s="4">
        <f t="shared" si="9"/>
        <v>3315910</v>
      </c>
      <c r="U77" s="4">
        <f t="shared" si="10"/>
        <v>2444900</v>
      </c>
      <c r="V77" s="5">
        <v>2.6600000000000002E-2</v>
      </c>
    </row>
    <row r="78" spans="1:22" x14ac:dyDescent="0.2">
      <c r="A78" s="16" t="s">
        <v>206</v>
      </c>
      <c r="B78" s="4">
        <v>0</v>
      </c>
      <c r="C78" s="4">
        <v>8900</v>
      </c>
      <c r="D78" s="4">
        <v>-8900</v>
      </c>
      <c r="E78" s="4">
        <v>-327636089</v>
      </c>
      <c r="F78" s="4">
        <f t="shared" si="7"/>
        <v>-241661528605</v>
      </c>
      <c r="G78" s="4">
        <v>35000</v>
      </c>
      <c r="H78" s="4">
        <v>30000</v>
      </c>
      <c r="I78" s="4">
        <v>5000</v>
      </c>
      <c r="J78" s="4">
        <v>182000000</v>
      </c>
      <c r="K78" s="24">
        <f t="shared" si="8"/>
        <v>39045780000</v>
      </c>
      <c r="L78" s="4">
        <v>414</v>
      </c>
      <c r="M78" s="4">
        <v>319</v>
      </c>
      <c r="N78" s="4">
        <v>115</v>
      </c>
      <c r="O78" s="4">
        <v>125</v>
      </c>
      <c r="P78" s="4">
        <v>1906700</v>
      </c>
      <c r="Q78" s="4">
        <v>1881300</v>
      </c>
      <c r="R78" s="5">
        <v>0</v>
      </c>
      <c r="S78" s="4">
        <v>3791100</v>
      </c>
      <c r="T78" s="4">
        <f t="shared" si="9"/>
        <v>3214130</v>
      </c>
      <c r="U78" s="4">
        <f t="shared" si="10"/>
        <v>2022700</v>
      </c>
      <c r="V78" s="5">
        <v>1.3500000000000002E-2</v>
      </c>
    </row>
    <row r="79" spans="1:22" x14ac:dyDescent="0.2">
      <c r="A79" s="16" t="s">
        <v>205</v>
      </c>
      <c r="B79" s="4">
        <v>214300</v>
      </c>
      <c r="C79" s="4">
        <v>251100</v>
      </c>
      <c r="D79" s="4">
        <v>-36800</v>
      </c>
      <c r="E79" s="4">
        <v>-1355637219</v>
      </c>
      <c r="F79" s="4">
        <f t="shared" si="7"/>
        <v>-241333892516</v>
      </c>
      <c r="G79" s="4">
        <v>100000</v>
      </c>
      <c r="H79" s="4">
        <v>30000</v>
      </c>
      <c r="I79" s="4">
        <v>70000</v>
      </c>
      <c r="J79" s="4">
        <v>2565000000</v>
      </c>
      <c r="K79" s="24">
        <f t="shared" si="8"/>
        <v>38863780000</v>
      </c>
      <c r="L79" s="4">
        <v>1570</v>
      </c>
      <c r="M79" s="4">
        <v>354</v>
      </c>
      <c r="N79" s="4">
        <v>94</v>
      </c>
      <c r="O79" s="4">
        <v>118</v>
      </c>
      <c r="P79" s="4">
        <v>1343500</v>
      </c>
      <c r="Q79" s="4">
        <v>1592000</v>
      </c>
      <c r="R79" s="5">
        <v>-5.4000000000000003E-3</v>
      </c>
      <c r="S79" s="4">
        <v>3344500</v>
      </c>
      <c r="T79" s="4">
        <f t="shared" si="9"/>
        <v>3284730</v>
      </c>
      <c r="U79" s="4">
        <f t="shared" si="10"/>
        <v>2022700</v>
      </c>
      <c r="V79" s="5">
        <v>8.199999999999999E-3</v>
      </c>
    </row>
    <row r="80" spans="1:22" x14ac:dyDescent="0.2">
      <c r="A80" s="16" t="s">
        <v>204</v>
      </c>
      <c r="B80" s="4">
        <v>25200</v>
      </c>
      <c r="C80" s="4">
        <v>15700</v>
      </c>
      <c r="D80" s="4">
        <v>9500</v>
      </c>
      <c r="E80" s="4">
        <v>350930327</v>
      </c>
      <c r="F80" s="4">
        <f t="shared" ref="F80:F90" si="11">E80+F81</f>
        <v>-239978255297</v>
      </c>
      <c r="G80" s="4">
        <v>0</v>
      </c>
      <c r="H80" s="4">
        <v>30000</v>
      </c>
      <c r="I80" s="4">
        <v>-30000</v>
      </c>
      <c r="J80" s="4">
        <v>-1116000000</v>
      </c>
      <c r="K80" s="24">
        <f t="shared" ref="K80:K90" si="12">K81+J80</f>
        <v>36298780000</v>
      </c>
      <c r="L80" s="4">
        <v>326</v>
      </c>
      <c r="M80" s="4">
        <v>276</v>
      </c>
      <c r="N80" s="4">
        <v>66</v>
      </c>
      <c r="O80" s="4">
        <v>90</v>
      </c>
      <c r="P80" s="4">
        <v>834700</v>
      </c>
      <c r="Q80" s="4">
        <v>1596600</v>
      </c>
      <c r="R80" s="5">
        <v>5.5000000000000005E-3</v>
      </c>
      <c r="S80" s="4">
        <v>2444900</v>
      </c>
      <c r="T80" s="4">
        <f t="shared" ref="T80:T96" si="13">AVERAGE(S81:S90)</f>
        <v>3318620</v>
      </c>
      <c r="U80" s="4">
        <f t="shared" ref="U80:U90" si="14">MIN(S81:S85)</f>
        <v>2022700</v>
      </c>
      <c r="V80" s="5">
        <v>2.1499999999999998E-2</v>
      </c>
    </row>
    <row r="81" spans="1:22" x14ac:dyDescent="0.2">
      <c r="A81" s="16" t="s">
        <v>203</v>
      </c>
      <c r="B81" s="4">
        <v>73900</v>
      </c>
      <c r="C81" s="4">
        <v>156100</v>
      </c>
      <c r="D81" s="4">
        <v>-82200</v>
      </c>
      <c r="E81" s="4">
        <v>-3034232308</v>
      </c>
      <c r="F81" s="4">
        <f t="shared" si="11"/>
        <v>-240329185624</v>
      </c>
      <c r="G81" s="4">
        <v>173400</v>
      </c>
      <c r="H81" s="4">
        <v>2600</v>
      </c>
      <c r="I81" s="4">
        <v>170800</v>
      </c>
      <c r="J81" s="4">
        <v>6284660000</v>
      </c>
      <c r="K81" s="24">
        <f t="shared" si="12"/>
        <v>37414780000</v>
      </c>
      <c r="L81" s="4">
        <v>388</v>
      </c>
      <c r="M81" s="4">
        <v>495</v>
      </c>
      <c r="N81" s="4">
        <v>90</v>
      </c>
      <c r="O81" s="4">
        <v>169</v>
      </c>
      <c r="P81" s="4">
        <v>1114000</v>
      </c>
      <c r="Q81" s="4">
        <v>2947200</v>
      </c>
      <c r="R81" s="5">
        <v>-1.3600000000000001E-2</v>
      </c>
      <c r="S81" s="4">
        <v>4083800</v>
      </c>
      <c r="T81" s="4">
        <f t="shared" si="13"/>
        <v>3275593</v>
      </c>
      <c r="U81" s="4">
        <f t="shared" si="14"/>
        <v>1938200</v>
      </c>
      <c r="V81" s="5">
        <v>1.8799999999999997E-2</v>
      </c>
    </row>
    <row r="82" spans="1:22" x14ac:dyDescent="0.2">
      <c r="A82" s="16" t="s">
        <v>200</v>
      </c>
      <c r="B82" s="4">
        <v>444200</v>
      </c>
      <c r="C82" s="4">
        <v>92240</v>
      </c>
      <c r="D82" s="4">
        <v>351960</v>
      </c>
      <c r="E82" s="4">
        <v>13121988104</v>
      </c>
      <c r="F82" s="4">
        <f t="shared" si="11"/>
        <v>-237294953316</v>
      </c>
      <c r="G82" s="4">
        <v>116600</v>
      </c>
      <c r="H82" s="4">
        <v>29200</v>
      </c>
      <c r="I82" s="4">
        <v>87400</v>
      </c>
      <c r="J82" s="4">
        <v>3282600000</v>
      </c>
      <c r="K82" s="24">
        <f t="shared" si="12"/>
        <v>31130120000</v>
      </c>
      <c r="L82" s="4">
        <v>565</v>
      </c>
      <c r="M82" s="4">
        <v>339</v>
      </c>
      <c r="N82" s="4">
        <v>174</v>
      </c>
      <c r="O82" s="4">
        <v>109</v>
      </c>
      <c r="P82" s="4">
        <v>2356200</v>
      </c>
      <c r="Q82" s="4">
        <v>1805600</v>
      </c>
      <c r="R82" s="5">
        <v>8.199999999999999E-3</v>
      </c>
      <c r="S82" s="4">
        <v>4421300</v>
      </c>
      <c r="T82" s="4">
        <f t="shared" si="13"/>
        <v>2992829.3</v>
      </c>
      <c r="U82" s="4">
        <f t="shared" si="14"/>
        <v>1938200</v>
      </c>
      <c r="V82" s="5">
        <v>1.6E-2</v>
      </c>
    </row>
    <row r="83" spans="1:22" x14ac:dyDescent="0.2">
      <c r="A83" s="16" t="s">
        <v>199</v>
      </c>
      <c r="B83" s="4">
        <v>0</v>
      </c>
      <c r="C83" s="4">
        <v>31000</v>
      </c>
      <c r="D83" s="4">
        <v>-31000</v>
      </c>
      <c r="E83" s="4">
        <v>-1147251041</v>
      </c>
      <c r="F83" s="4">
        <f t="shared" si="11"/>
        <v>-250416941420</v>
      </c>
      <c r="K83" s="24">
        <f t="shared" si="12"/>
        <v>27847520000</v>
      </c>
      <c r="L83" s="4">
        <v>310</v>
      </c>
      <c r="M83" s="4">
        <v>277</v>
      </c>
      <c r="N83" s="4">
        <v>69</v>
      </c>
      <c r="O83" s="4">
        <v>65</v>
      </c>
      <c r="P83" s="4">
        <v>765900</v>
      </c>
      <c r="Q83" s="4">
        <v>1107100</v>
      </c>
      <c r="R83" s="5">
        <v>0</v>
      </c>
      <c r="S83" s="4">
        <v>2022700</v>
      </c>
      <c r="T83" s="4">
        <f t="shared" si="13"/>
        <v>3085381.2</v>
      </c>
      <c r="U83" s="4">
        <f t="shared" si="14"/>
        <v>1938200</v>
      </c>
      <c r="V83" s="5">
        <v>1.0800000000000001E-2</v>
      </c>
    </row>
    <row r="84" spans="1:22" x14ac:dyDescent="0.2">
      <c r="A84" s="16" t="s">
        <v>193</v>
      </c>
      <c r="B84" s="4">
        <v>25000</v>
      </c>
      <c r="C84" s="4">
        <v>400</v>
      </c>
      <c r="D84" s="4">
        <v>24600</v>
      </c>
      <c r="E84" s="4">
        <v>911869422</v>
      </c>
      <c r="F84" s="4">
        <f t="shared" si="11"/>
        <v>-249269690379</v>
      </c>
      <c r="G84" s="4">
        <v>9000</v>
      </c>
      <c r="H84" s="4">
        <v>9800</v>
      </c>
      <c r="I84" s="4">
        <v>-800</v>
      </c>
      <c r="J84" s="4">
        <v>-32540000</v>
      </c>
      <c r="K84" s="24">
        <f t="shared" si="12"/>
        <v>27847520000</v>
      </c>
      <c r="L84" s="4">
        <v>364</v>
      </c>
      <c r="M84" s="4">
        <v>226</v>
      </c>
      <c r="N84" s="4">
        <v>99</v>
      </c>
      <c r="O84" s="4">
        <v>68</v>
      </c>
      <c r="P84" s="4">
        <v>1638300</v>
      </c>
      <c r="Q84" s="4">
        <v>1314600</v>
      </c>
      <c r="R84" s="5">
        <v>2.8000000000000004E-3</v>
      </c>
      <c r="S84" s="4">
        <v>3159300</v>
      </c>
      <c r="T84" s="4">
        <f t="shared" si="13"/>
        <v>3195287.1</v>
      </c>
      <c r="U84" s="4">
        <f t="shared" si="14"/>
        <v>1938200</v>
      </c>
      <c r="V84" s="5">
        <v>1.8799999999999997E-2</v>
      </c>
    </row>
    <row r="85" spans="1:22" x14ac:dyDescent="0.2">
      <c r="A85" s="16" t="s">
        <v>192</v>
      </c>
      <c r="B85" s="4">
        <v>70000</v>
      </c>
      <c r="C85" s="4">
        <v>0</v>
      </c>
      <c r="D85" s="4">
        <v>70000</v>
      </c>
      <c r="E85" s="4">
        <v>2584780699</v>
      </c>
      <c r="F85" s="4">
        <f t="shared" si="11"/>
        <v>-250181559801</v>
      </c>
      <c r="G85" s="4">
        <v>30000</v>
      </c>
      <c r="H85" s="4">
        <v>5000</v>
      </c>
      <c r="I85" s="4">
        <v>25000</v>
      </c>
      <c r="J85" s="4">
        <v>921000000</v>
      </c>
      <c r="K85" s="24">
        <f t="shared" si="12"/>
        <v>27880060000</v>
      </c>
      <c r="L85" s="4">
        <v>246</v>
      </c>
      <c r="M85" s="4">
        <v>211</v>
      </c>
      <c r="N85" s="4">
        <v>72</v>
      </c>
      <c r="O85" s="4">
        <v>55</v>
      </c>
      <c r="P85" s="4">
        <v>1060900</v>
      </c>
      <c r="Q85" s="4">
        <v>1160600</v>
      </c>
      <c r="R85" s="5">
        <v>-2.7000000000000001E-3</v>
      </c>
      <c r="S85" s="4">
        <v>2251700</v>
      </c>
      <c r="T85" s="4">
        <f t="shared" si="13"/>
        <v>3342608.9</v>
      </c>
      <c r="U85" s="4">
        <f t="shared" si="14"/>
        <v>1938200</v>
      </c>
      <c r="V85" s="5">
        <v>1.3500000000000002E-2</v>
      </c>
    </row>
    <row r="86" spans="1:22" x14ac:dyDescent="0.2">
      <c r="A86" s="16" t="s">
        <v>191</v>
      </c>
      <c r="B86" s="4">
        <v>100</v>
      </c>
      <c r="C86" s="4">
        <v>21100</v>
      </c>
      <c r="D86" s="4">
        <v>-21000</v>
      </c>
      <c r="E86" s="4">
        <v>-778355229</v>
      </c>
      <c r="F86" s="4">
        <f t="shared" si="11"/>
        <v>-252766340500</v>
      </c>
      <c r="G86" s="4">
        <v>10000</v>
      </c>
      <c r="H86" s="4">
        <v>10000</v>
      </c>
      <c r="I86" s="4">
        <v>0</v>
      </c>
      <c r="J86" s="4">
        <v>-4000000</v>
      </c>
      <c r="K86" s="24">
        <f t="shared" si="12"/>
        <v>26959060000</v>
      </c>
      <c r="L86" s="4">
        <v>173</v>
      </c>
      <c r="M86" s="4">
        <v>451</v>
      </c>
      <c r="N86" s="4">
        <v>52</v>
      </c>
      <c r="O86" s="4">
        <v>74</v>
      </c>
      <c r="P86" s="4">
        <v>668100</v>
      </c>
      <c r="Q86" s="4">
        <v>995000</v>
      </c>
      <c r="R86" s="5">
        <v>-5.4000000000000003E-3</v>
      </c>
      <c r="S86" s="4">
        <v>1938200</v>
      </c>
      <c r="T86" s="4">
        <f t="shared" si="13"/>
        <v>3648182.1</v>
      </c>
      <c r="U86" s="4">
        <f t="shared" si="14"/>
        <v>2773300</v>
      </c>
      <c r="V86" s="5">
        <v>1.34E-2</v>
      </c>
    </row>
    <row r="87" spans="1:22" x14ac:dyDescent="0.2">
      <c r="A87" s="16" t="s">
        <v>190</v>
      </c>
      <c r="B87" s="4">
        <v>355000</v>
      </c>
      <c r="C87" s="4">
        <v>49800</v>
      </c>
      <c r="D87" s="4">
        <v>305200</v>
      </c>
      <c r="E87" s="4">
        <v>11308333392</v>
      </c>
      <c r="F87" s="4">
        <f t="shared" si="11"/>
        <v>-251987985271</v>
      </c>
      <c r="G87" s="4">
        <v>20000</v>
      </c>
      <c r="H87" s="4">
        <v>30000</v>
      </c>
      <c r="I87" s="4">
        <v>-10000</v>
      </c>
      <c r="J87" s="4">
        <v>-377000000</v>
      </c>
      <c r="K87" s="24">
        <f t="shared" si="12"/>
        <v>26963060000</v>
      </c>
      <c r="L87" s="4">
        <v>482</v>
      </c>
      <c r="M87" s="4">
        <v>421</v>
      </c>
      <c r="N87" s="4">
        <v>170</v>
      </c>
      <c r="O87" s="4">
        <v>137</v>
      </c>
      <c r="P87" s="4">
        <v>2730000</v>
      </c>
      <c r="Q87" s="4">
        <v>2967400</v>
      </c>
      <c r="R87" s="5">
        <v>1.09E-2</v>
      </c>
      <c r="S87" s="4">
        <v>5701600</v>
      </c>
      <c r="T87" s="4">
        <f t="shared" si="13"/>
        <v>3964246.4</v>
      </c>
      <c r="U87" s="4">
        <f t="shared" si="14"/>
        <v>1593663</v>
      </c>
      <c r="V87" s="5">
        <v>1.8799999999999997E-2</v>
      </c>
    </row>
    <row r="88" spans="1:22" x14ac:dyDescent="0.2">
      <c r="A88" s="16" t="s">
        <v>189</v>
      </c>
      <c r="B88" s="4">
        <v>0</v>
      </c>
      <c r="C88" s="4">
        <v>179400</v>
      </c>
      <c r="D88" s="4">
        <v>-179400</v>
      </c>
      <c r="E88" s="4">
        <v>-6596102762</v>
      </c>
      <c r="F88" s="4">
        <f t="shared" si="11"/>
        <v>-263296318663</v>
      </c>
      <c r="G88" s="4">
        <v>60000</v>
      </c>
      <c r="H88" s="4">
        <v>0</v>
      </c>
      <c r="I88" s="4">
        <v>60000</v>
      </c>
      <c r="J88" s="4">
        <v>2202000000</v>
      </c>
      <c r="K88" s="24">
        <f t="shared" si="12"/>
        <v>27340060000</v>
      </c>
      <c r="L88" s="4">
        <v>360</v>
      </c>
      <c r="M88" s="4">
        <v>323</v>
      </c>
      <c r="N88" s="4">
        <v>72</v>
      </c>
      <c r="O88" s="4">
        <v>106</v>
      </c>
      <c r="P88" s="4">
        <v>895000</v>
      </c>
      <c r="Q88" s="4">
        <v>1702600</v>
      </c>
      <c r="R88" s="5">
        <v>-5.4000000000000003E-3</v>
      </c>
      <c r="S88" s="4">
        <v>2773300</v>
      </c>
      <c r="T88" s="4">
        <f t="shared" si="13"/>
        <v>4197397.5</v>
      </c>
      <c r="U88" s="4">
        <f t="shared" si="14"/>
        <v>1593663</v>
      </c>
      <c r="V88" s="5">
        <v>1.6200000000000003E-2</v>
      </c>
    </row>
    <row r="89" spans="1:22" x14ac:dyDescent="0.2">
      <c r="A89" s="16" t="s">
        <v>188</v>
      </c>
      <c r="B89" s="4">
        <v>237900</v>
      </c>
      <c r="C89" s="4">
        <v>1145400</v>
      </c>
      <c r="D89" s="4">
        <v>-907500</v>
      </c>
      <c r="E89" s="4">
        <v>-33667365016</v>
      </c>
      <c r="F89" s="4">
        <f t="shared" si="11"/>
        <v>-256700215901</v>
      </c>
      <c r="G89" s="4">
        <v>25000</v>
      </c>
      <c r="H89" s="4">
        <v>20200</v>
      </c>
      <c r="I89" s="4">
        <v>4800</v>
      </c>
      <c r="J89" s="4">
        <v>169890000</v>
      </c>
      <c r="K89" s="24">
        <f t="shared" si="12"/>
        <v>25138060000</v>
      </c>
      <c r="L89" s="4">
        <v>555</v>
      </c>
      <c r="M89" s="4">
        <v>465</v>
      </c>
      <c r="N89" s="4">
        <v>117</v>
      </c>
      <c r="O89" s="4">
        <v>156</v>
      </c>
      <c r="P89" s="4">
        <v>1395500</v>
      </c>
      <c r="Q89" s="4">
        <v>2394100</v>
      </c>
      <c r="R89" s="5">
        <v>-5.4000000000000003E-3</v>
      </c>
      <c r="S89" s="4">
        <v>4050500</v>
      </c>
      <c r="T89" s="4">
        <f t="shared" si="13"/>
        <v>4010204.6</v>
      </c>
      <c r="U89" s="4">
        <f t="shared" si="14"/>
        <v>1593663</v>
      </c>
      <c r="V89" s="5">
        <v>1.61E-2</v>
      </c>
    </row>
    <row r="90" spans="1:22" x14ac:dyDescent="0.2">
      <c r="A90" s="16" t="s">
        <v>187</v>
      </c>
      <c r="B90" s="4">
        <v>100</v>
      </c>
      <c r="C90" s="4">
        <v>1040000</v>
      </c>
      <c r="D90" s="4">
        <v>-1039900</v>
      </c>
      <c r="E90" s="4">
        <v>-38531668194</v>
      </c>
      <c r="F90" s="4">
        <f t="shared" si="11"/>
        <v>-223032850885</v>
      </c>
      <c r="G90" s="4">
        <v>0</v>
      </c>
      <c r="H90" s="4">
        <v>600</v>
      </c>
      <c r="I90" s="4">
        <v>-600</v>
      </c>
      <c r="J90" s="4">
        <v>-22260000</v>
      </c>
      <c r="K90" s="24">
        <f t="shared" si="12"/>
        <v>24968170000</v>
      </c>
      <c r="L90" s="4">
        <v>346</v>
      </c>
      <c r="M90" s="4">
        <v>290</v>
      </c>
      <c r="N90" s="4">
        <v>66</v>
      </c>
      <c r="O90" s="4">
        <v>110</v>
      </c>
      <c r="P90" s="4">
        <v>946500</v>
      </c>
      <c r="Q90" s="4">
        <v>1686800</v>
      </c>
      <c r="R90" s="5">
        <v>0</v>
      </c>
      <c r="S90" s="4">
        <v>2783800</v>
      </c>
      <c r="T90" s="4">
        <f t="shared" si="13"/>
        <v>4149245.5</v>
      </c>
      <c r="U90" s="4">
        <f t="shared" si="14"/>
        <v>1593663</v>
      </c>
      <c r="V90" s="5">
        <v>1.34E-2</v>
      </c>
    </row>
    <row r="91" spans="1:22" x14ac:dyDescent="0.2">
      <c r="A91" s="16" t="s">
        <v>186</v>
      </c>
      <c r="B91" s="4">
        <v>62200</v>
      </c>
      <c r="C91" s="4">
        <v>67300</v>
      </c>
      <c r="D91" s="4">
        <v>-5100</v>
      </c>
      <c r="E91" s="4">
        <v>-190811218</v>
      </c>
      <c r="F91" s="4">
        <f t="shared" ref="F91:F102" si="15">E91+F92</f>
        <v>-184501182691</v>
      </c>
      <c r="G91" s="4">
        <v>35000</v>
      </c>
      <c r="H91" s="4">
        <v>30000</v>
      </c>
      <c r="I91" s="4">
        <v>5000</v>
      </c>
      <c r="J91" s="4">
        <v>181500000</v>
      </c>
      <c r="K91" s="24">
        <f t="shared" ref="K91:K102" si="16">K92+J91</f>
        <v>24990430000</v>
      </c>
      <c r="L91" s="4">
        <v>467</v>
      </c>
      <c r="M91" s="4">
        <v>567</v>
      </c>
      <c r="N91" s="4">
        <v>92</v>
      </c>
      <c r="O91" s="4">
        <v>141</v>
      </c>
      <c r="P91" s="4">
        <v>1493200</v>
      </c>
      <c r="Q91" s="4">
        <v>2145100</v>
      </c>
      <c r="R91" s="5">
        <v>0</v>
      </c>
      <c r="S91" s="4">
        <v>3653530</v>
      </c>
      <c r="T91" s="4">
        <f t="shared" si="13"/>
        <v>4028812.2</v>
      </c>
      <c r="U91" s="4">
        <f t="shared" ref="U91:U102" si="17">MIN(S92:S96)</f>
        <v>1593663</v>
      </c>
      <c r="V91" s="5">
        <v>5.3099999999999994E-2</v>
      </c>
    </row>
    <row r="92" spans="1:22" x14ac:dyDescent="0.2">
      <c r="A92" s="16" t="s">
        <v>185</v>
      </c>
      <c r="B92" s="4">
        <v>0</v>
      </c>
      <c r="C92" s="4">
        <v>34700</v>
      </c>
      <c r="D92" s="4">
        <v>-34700</v>
      </c>
      <c r="E92" s="4">
        <v>-1278620730</v>
      </c>
      <c r="F92" s="4">
        <f t="shared" si="15"/>
        <v>-184310371473</v>
      </c>
      <c r="G92" s="4">
        <v>30000</v>
      </c>
      <c r="H92" s="4">
        <v>0</v>
      </c>
      <c r="I92" s="4">
        <v>30000</v>
      </c>
      <c r="J92" s="4">
        <v>1107000000</v>
      </c>
      <c r="K92" s="24">
        <f t="shared" si="16"/>
        <v>24808930000</v>
      </c>
      <c r="L92" s="4">
        <v>246</v>
      </c>
      <c r="M92" s="4">
        <v>331</v>
      </c>
      <c r="N92" s="4">
        <v>54</v>
      </c>
      <c r="O92" s="4">
        <v>67</v>
      </c>
      <c r="P92" s="4">
        <v>653100</v>
      </c>
      <c r="Q92" s="4">
        <v>838500</v>
      </c>
      <c r="R92" s="5">
        <v>8.199999999999999E-3</v>
      </c>
      <c r="S92" s="4">
        <v>1593663</v>
      </c>
      <c r="T92" s="4">
        <f t="shared" si="13"/>
        <v>4101676.5</v>
      </c>
      <c r="U92" s="4">
        <f t="shared" si="17"/>
        <v>2948219</v>
      </c>
      <c r="V92" s="5">
        <v>1.3500000000000002E-2</v>
      </c>
    </row>
    <row r="93" spans="1:22" x14ac:dyDescent="0.2">
      <c r="A93" s="16" t="s">
        <v>184</v>
      </c>
      <c r="B93" s="4">
        <v>0</v>
      </c>
      <c r="C93" s="4">
        <v>74680</v>
      </c>
      <c r="D93" s="4">
        <v>-74680</v>
      </c>
      <c r="E93" s="4">
        <v>-2768454510</v>
      </c>
      <c r="F93" s="4">
        <f t="shared" si="15"/>
        <v>-183031750743</v>
      </c>
      <c r="G93" s="4">
        <v>0</v>
      </c>
      <c r="H93" s="4">
        <v>11300</v>
      </c>
      <c r="I93" s="4">
        <v>-11300</v>
      </c>
      <c r="J93" s="4">
        <v>-419100000</v>
      </c>
      <c r="K93" s="24">
        <f t="shared" si="16"/>
        <v>23701930000</v>
      </c>
      <c r="L93" s="4">
        <v>822</v>
      </c>
      <c r="M93" s="4">
        <v>330</v>
      </c>
      <c r="N93" s="4">
        <v>101</v>
      </c>
      <c r="O93" s="4">
        <v>80</v>
      </c>
      <c r="P93" s="4">
        <v>1638200</v>
      </c>
      <c r="Q93" s="4">
        <v>1306300</v>
      </c>
      <c r="R93" s="5">
        <v>0</v>
      </c>
      <c r="S93" s="4">
        <v>2948219</v>
      </c>
      <c r="T93" s="4">
        <f t="shared" si="13"/>
        <v>4229838.444444444</v>
      </c>
      <c r="U93" s="4">
        <f t="shared" si="17"/>
        <v>3724918</v>
      </c>
      <c r="V93" s="5">
        <v>1.3500000000000002E-2</v>
      </c>
    </row>
    <row r="94" spans="1:22" x14ac:dyDescent="0.2">
      <c r="A94" s="16" t="s">
        <v>183</v>
      </c>
      <c r="B94" s="4">
        <v>163900</v>
      </c>
      <c r="C94" s="4">
        <v>190100</v>
      </c>
      <c r="D94" s="4">
        <v>-26200</v>
      </c>
      <c r="E94" s="4">
        <v>-973730178</v>
      </c>
      <c r="F94" s="4">
        <f t="shared" si="15"/>
        <v>-180263296233</v>
      </c>
      <c r="G94" s="4">
        <v>31300</v>
      </c>
      <c r="H94" s="4">
        <v>0</v>
      </c>
      <c r="I94" s="4">
        <v>31300</v>
      </c>
      <c r="J94" s="4">
        <v>1154840000</v>
      </c>
      <c r="K94" s="24">
        <f t="shared" si="16"/>
        <v>24121030000</v>
      </c>
      <c r="L94" s="4">
        <v>467</v>
      </c>
      <c r="M94" s="4">
        <v>541</v>
      </c>
      <c r="N94" s="4">
        <v>132</v>
      </c>
      <c r="O94" s="4">
        <v>170</v>
      </c>
      <c r="P94" s="4">
        <v>1841000</v>
      </c>
      <c r="Q94" s="4">
        <v>2175100</v>
      </c>
      <c r="R94" s="5">
        <v>-1.0700000000000001E-2</v>
      </c>
      <c r="S94" s="4">
        <v>4258359</v>
      </c>
      <c r="T94" s="4">
        <f t="shared" si="13"/>
        <v>4226273.375</v>
      </c>
      <c r="U94" s="4">
        <f t="shared" si="17"/>
        <v>2178571</v>
      </c>
      <c r="V94" s="5">
        <v>2.4E-2</v>
      </c>
    </row>
    <row r="95" spans="1:22" x14ac:dyDescent="0.2">
      <c r="A95" s="16" t="s">
        <v>182</v>
      </c>
      <c r="B95" s="4">
        <v>5900</v>
      </c>
      <c r="C95" s="4">
        <v>465740</v>
      </c>
      <c r="D95" s="4">
        <v>-459840</v>
      </c>
      <c r="E95" s="4">
        <v>-16867636500</v>
      </c>
      <c r="F95" s="4">
        <f t="shared" si="15"/>
        <v>-179289566055</v>
      </c>
      <c r="G95" s="4">
        <v>0</v>
      </c>
      <c r="H95" s="4">
        <v>50000</v>
      </c>
      <c r="I95" s="4">
        <v>-50000</v>
      </c>
      <c r="J95" s="4">
        <v>-1860000000</v>
      </c>
      <c r="K95" s="24">
        <f t="shared" si="16"/>
        <v>22966190000</v>
      </c>
      <c r="L95" s="4">
        <v>497</v>
      </c>
      <c r="M95" s="4">
        <v>561</v>
      </c>
      <c r="N95" s="4">
        <v>92</v>
      </c>
      <c r="O95" s="4">
        <v>118</v>
      </c>
      <c r="P95" s="4">
        <v>1905300</v>
      </c>
      <c r="Q95" s="4">
        <v>1806100</v>
      </c>
      <c r="R95" s="5">
        <v>1.9199999999999998E-2</v>
      </c>
      <c r="S95" s="4">
        <v>3724918</v>
      </c>
      <c r="T95" s="4">
        <f t="shared" si="13"/>
        <v>4297895.5714285718</v>
      </c>
      <c r="U95" s="4">
        <f t="shared" si="17"/>
        <v>2178571</v>
      </c>
      <c r="V95" s="5">
        <v>2.1600000000000001E-2</v>
      </c>
    </row>
    <row r="96" spans="1:22" x14ac:dyDescent="0.2">
      <c r="A96" s="16" t="s">
        <v>177</v>
      </c>
      <c r="B96" s="4">
        <v>76500</v>
      </c>
      <c r="C96" s="4">
        <v>1569200</v>
      </c>
      <c r="D96" s="4">
        <v>-1492700</v>
      </c>
      <c r="E96" s="4">
        <v>-54911198640</v>
      </c>
      <c r="F96" s="4">
        <f t="shared" si="15"/>
        <v>-162421929555</v>
      </c>
      <c r="G96" s="4">
        <v>20000</v>
      </c>
      <c r="H96" s="4">
        <v>0</v>
      </c>
      <c r="I96" s="4">
        <v>20000</v>
      </c>
      <c r="J96" s="4">
        <v>736000000</v>
      </c>
      <c r="K96" s="24">
        <f t="shared" si="16"/>
        <v>24826190000</v>
      </c>
      <c r="L96" s="4">
        <v>773</v>
      </c>
      <c r="M96" s="4">
        <v>792</v>
      </c>
      <c r="N96" s="4">
        <v>163</v>
      </c>
      <c r="O96" s="4">
        <v>213</v>
      </c>
      <c r="P96" s="4">
        <v>2209000</v>
      </c>
      <c r="Q96" s="4">
        <v>2477000</v>
      </c>
      <c r="R96" s="5">
        <v>-8.1000000000000013E-3</v>
      </c>
      <c r="S96" s="4">
        <v>4993932</v>
      </c>
      <c r="T96" s="4">
        <f t="shared" si="13"/>
        <v>4181889.5</v>
      </c>
      <c r="U96" s="4">
        <f t="shared" si="17"/>
        <v>2178571</v>
      </c>
      <c r="V96" s="5">
        <v>1.89E-2</v>
      </c>
    </row>
    <row r="97" spans="1:22" x14ac:dyDescent="0.2">
      <c r="A97" s="16" t="s">
        <v>175</v>
      </c>
      <c r="B97" s="4">
        <v>8900</v>
      </c>
      <c r="C97" s="4">
        <v>1410100</v>
      </c>
      <c r="D97" s="4">
        <v>-1401200</v>
      </c>
      <c r="E97" s="4">
        <v>-52038307572</v>
      </c>
      <c r="F97" s="4">
        <f t="shared" si="15"/>
        <v>-107510730915</v>
      </c>
      <c r="G97" s="4">
        <v>10000</v>
      </c>
      <c r="H97" s="4">
        <v>0</v>
      </c>
      <c r="I97" s="4">
        <v>10000</v>
      </c>
      <c r="J97" s="4">
        <v>369000000</v>
      </c>
      <c r="K97" s="24">
        <f t="shared" si="16"/>
        <v>24090190000</v>
      </c>
      <c r="L97" s="4">
        <v>1129</v>
      </c>
      <c r="M97" s="4">
        <v>1034</v>
      </c>
      <c r="N97" s="4">
        <v>223</v>
      </c>
      <c r="O97" s="4">
        <v>265</v>
      </c>
      <c r="P97" s="4">
        <v>3016800</v>
      </c>
      <c r="Q97" s="4">
        <v>5278700</v>
      </c>
      <c r="R97" s="5">
        <v>-2.3799999999999998E-2</v>
      </c>
      <c r="S97" s="4">
        <v>8862243</v>
      </c>
      <c r="T97" s="4">
        <f t="shared" ref="T97:T102" si="18">AVERAGE(S98:S107)</f>
        <v>3245818.8</v>
      </c>
      <c r="U97" s="4">
        <f t="shared" si="17"/>
        <v>2178571</v>
      </c>
      <c r="V97" s="5">
        <v>2.92E-2</v>
      </c>
    </row>
    <row r="98" spans="1:22" x14ac:dyDescent="0.2">
      <c r="A98" s="16" t="s">
        <v>174</v>
      </c>
      <c r="B98" s="4">
        <v>2500</v>
      </c>
      <c r="C98" s="4">
        <v>16200</v>
      </c>
      <c r="D98" s="4">
        <v>-13700</v>
      </c>
      <c r="E98" s="4">
        <v>-521156755</v>
      </c>
      <c r="F98" s="4">
        <f t="shared" si="15"/>
        <v>-55472423343</v>
      </c>
      <c r="G98" s="4">
        <v>49300</v>
      </c>
      <c r="H98" s="4">
        <v>0</v>
      </c>
      <c r="I98" s="4">
        <v>49300</v>
      </c>
      <c r="J98" s="4">
        <v>1876110000</v>
      </c>
      <c r="K98" s="24">
        <f t="shared" si="16"/>
        <v>23721190000</v>
      </c>
      <c r="L98" s="4">
        <v>551</v>
      </c>
      <c r="M98" s="4">
        <v>500</v>
      </c>
      <c r="N98" s="4">
        <v>128</v>
      </c>
      <c r="O98" s="4">
        <v>173</v>
      </c>
      <c r="P98" s="4">
        <v>1567400</v>
      </c>
      <c r="Q98" s="4">
        <v>3022400</v>
      </c>
      <c r="R98" s="5">
        <v>-1.3000000000000001E-2</v>
      </c>
      <c r="S98" s="4">
        <v>5104811</v>
      </c>
      <c r="T98" s="4">
        <f t="shared" si="18"/>
        <v>2781070.75</v>
      </c>
      <c r="U98" s="4">
        <f t="shared" si="17"/>
        <v>2178571</v>
      </c>
      <c r="V98" s="5">
        <v>2.6000000000000002E-2</v>
      </c>
    </row>
    <row r="99" spans="1:22" x14ac:dyDescent="0.2">
      <c r="A99" s="16" t="s">
        <v>164</v>
      </c>
      <c r="B99" s="4">
        <v>70000</v>
      </c>
      <c r="C99" s="4">
        <v>39750</v>
      </c>
      <c r="D99" s="4">
        <v>30250</v>
      </c>
      <c r="E99" s="4">
        <v>1158122264</v>
      </c>
      <c r="F99" s="4">
        <f t="shared" si="15"/>
        <v>-54951266588</v>
      </c>
      <c r="G99" s="4">
        <v>30700</v>
      </c>
      <c r="H99" s="4">
        <v>0</v>
      </c>
      <c r="I99" s="4">
        <v>30700</v>
      </c>
      <c r="J99" s="4">
        <v>1172740000</v>
      </c>
      <c r="K99" s="24">
        <f t="shared" si="16"/>
        <v>21845080000</v>
      </c>
      <c r="L99" s="4">
        <v>326</v>
      </c>
      <c r="M99" s="4">
        <v>317</v>
      </c>
      <c r="N99" s="4">
        <v>66</v>
      </c>
      <c r="O99" s="4">
        <v>100</v>
      </c>
      <c r="P99" s="4">
        <v>699200</v>
      </c>
      <c r="Q99" s="4">
        <v>1294300</v>
      </c>
      <c r="R99" s="5">
        <v>-2.5999999999999999E-3</v>
      </c>
      <c r="S99" s="4">
        <v>2178571</v>
      </c>
      <c r="T99" s="4">
        <f t="shared" si="18"/>
        <v>2981904</v>
      </c>
      <c r="U99" s="4">
        <f t="shared" si="17"/>
        <v>2322306</v>
      </c>
      <c r="V99" s="5">
        <v>2.5899999999999999E-2</v>
      </c>
    </row>
    <row r="100" spans="1:22" x14ac:dyDescent="0.2">
      <c r="A100" s="16" t="s">
        <v>156</v>
      </c>
      <c r="B100" s="4">
        <v>31300</v>
      </c>
      <c r="C100" s="4">
        <v>330200</v>
      </c>
      <c r="D100" s="4">
        <v>-298900</v>
      </c>
      <c r="E100" s="4">
        <v>-11491659727</v>
      </c>
      <c r="F100" s="4">
        <f t="shared" si="15"/>
        <v>-56109388852</v>
      </c>
      <c r="G100" s="4">
        <v>180000</v>
      </c>
      <c r="H100" s="4">
        <v>32200</v>
      </c>
      <c r="I100" s="4">
        <v>147800</v>
      </c>
      <c r="J100" s="4">
        <v>5667300000</v>
      </c>
      <c r="K100" s="24">
        <f t="shared" si="16"/>
        <v>20672340000</v>
      </c>
      <c r="L100" s="4">
        <v>485</v>
      </c>
      <c r="M100" s="4">
        <v>477</v>
      </c>
      <c r="N100" s="4">
        <v>118</v>
      </c>
      <c r="O100" s="4">
        <v>154</v>
      </c>
      <c r="P100" s="4">
        <v>1687800</v>
      </c>
      <c r="Q100" s="4">
        <v>2481300</v>
      </c>
      <c r="R100" s="5">
        <v>2.7000000000000001E-3</v>
      </c>
      <c r="S100" s="4">
        <v>4174209</v>
      </c>
      <c r="T100" s="4">
        <f t="shared" si="18"/>
        <v>2385751.5</v>
      </c>
      <c r="U100" s="4">
        <f t="shared" si="17"/>
        <v>2322306</v>
      </c>
      <c r="V100" s="5">
        <v>1.55E-2</v>
      </c>
    </row>
    <row r="101" spans="1:22" x14ac:dyDescent="0.2">
      <c r="A101" s="16" t="s">
        <v>155</v>
      </c>
      <c r="B101" s="4">
        <v>0</v>
      </c>
      <c r="C101" s="4">
        <v>702400</v>
      </c>
      <c r="D101" s="4">
        <v>-702400</v>
      </c>
      <c r="E101" s="4">
        <v>-26677412998</v>
      </c>
      <c r="F101" s="4">
        <f t="shared" si="15"/>
        <v>-44617729125</v>
      </c>
      <c r="G101" s="4">
        <v>22200</v>
      </c>
      <c r="H101" s="4">
        <v>0</v>
      </c>
      <c r="I101" s="4">
        <v>22200</v>
      </c>
      <c r="J101" s="4">
        <v>842040000</v>
      </c>
      <c r="K101" s="24">
        <f t="shared" si="16"/>
        <v>15005040000</v>
      </c>
      <c r="L101" s="4">
        <v>396</v>
      </c>
      <c r="M101" s="4">
        <v>278</v>
      </c>
      <c r="N101" s="4">
        <v>82</v>
      </c>
      <c r="O101" s="4">
        <v>96</v>
      </c>
      <c r="P101" s="4">
        <v>990000</v>
      </c>
      <c r="Q101" s="4">
        <v>1271600</v>
      </c>
      <c r="R101" s="5">
        <v>8.0000000000000002E-3</v>
      </c>
      <c r="S101" s="4">
        <v>2449197</v>
      </c>
      <c r="T101" s="4">
        <f t="shared" si="18"/>
        <v>2322306</v>
      </c>
      <c r="U101" s="4">
        <f t="shared" si="17"/>
        <v>2322306</v>
      </c>
      <c r="V101" s="5">
        <v>1.3100000000000001E-2</v>
      </c>
    </row>
    <row r="102" spans="1:22" x14ac:dyDescent="0.2">
      <c r="A102" s="16" t="s">
        <v>154</v>
      </c>
      <c r="B102" s="4">
        <v>100</v>
      </c>
      <c r="C102" s="4">
        <v>470000</v>
      </c>
      <c r="D102" s="4">
        <v>-469900</v>
      </c>
      <c r="E102" s="4">
        <v>-17940316127</v>
      </c>
      <c r="F102" s="4">
        <f t="shared" si="15"/>
        <v>-17940316127</v>
      </c>
      <c r="G102" s="4">
        <v>370000</v>
      </c>
      <c r="H102" s="4">
        <v>0</v>
      </c>
      <c r="I102" s="4">
        <v>370000</v>
      </c>
      <c r="J102" s="4">
        <v>14163000000</v>
      </c>
      <c r="K102" s="24">
        <f t="shared" si="16"/>
        <v>14163000000</v>
      </c>
      <c r="L102" s="4">
        <v>354</v>
      </c>
      <c r="M102" s="4">
        <v>266</v>
      </c>
      <c r="N102" s="4">
        <v>80</v>
      </c>
      <c r="O102" s="4">
        <v>106</v>
      </c>
      <c r="P102" s="4">
        <v>940200</v>
      </c>
      <c r="Q102" s="4">
        <v>1375900</v>
      </c>
      <c r="R102" s="5">
        <v>-2.5999999999999999E-3</v>
      </c>
      <c r="S102" s="4">
        <v>2322306</v>
      </c>
      <c r="T102" s="4" t="e">
        <f t="shared" si="18"/>
        <v>#DIV/0!</v>
      </c>
      <c r="U102" s="4">
        <f t="shared" si="17"/>
        <v>0</v>
      </c>
      <c r="V102" s="5">
        <v>1.8200000000000001E-2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K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8711-7426-C940-839D-B54DF3CD4F24}">
  <sheetPr codeName="Sheet82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6.5"/>
    <col min="3" max="3" customWidth="true" width="15.0"/>
    <col min="4" max="4" customWidth="true" width="15.1640625"/>
    <col min="5" max="5" customWidth="true" width="16.1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559">
        <v>344</v>
      </c>
      <c r="B3" t="n" s="3560">
        <v>38700.0</v>
      </c>
      <c r="C3" t="n" s="3561">
        <v>13300.0</v>
      </c>
      <c r="D3" t="n" s="3562">
        <v>25400.0</v>
      </c>
      <c r="E3" t="n" s="3563">
        <v>1.04128E9</v>
      </c>
      <c r="G3" t="n" s="3549">
        <v>0.0</v>
      </c>
      <c r="H3" t="n" s="3550">
        <v>0.0</v>
      </c>
      <c r="I3" t="n" s="3551">
        <v>0.0</v>
      </c>
      <c r="J3" t="n" s="3552">
        <v>1.6813E8</v>
      </c>
      <c r="L3" t="n" s="3553">
        <v>295.0</v>
      </c>
      <c r="M3" t="n" s="3554">
        <v>897.0</v>
      </c>
      <c r="N3" t="n" s="3555">
        <v>26.0</v>
      </c>
      <c r="O3" t="n" s="3556">
        <v>77.0</v>
      </c>
      <c r="P3" t="n" s="3557">
        <v>323200.0</v>
      </c>
      <c r="Q3" t="n" s="3558">
        <v>862200.0</v>
      </c>
      <c r="R3" t="n" s="3547">
        <v>-0.0085</v>
      </c>
      <c r="S3" t="n" s="3546">
        <v>1185700.0</v>
      </c>
      <c r="V3" t="n" s="3548">
        <v>0.012199999999999999</v>
      </c>
    </row>
    <row r="4">
      <c r="A4" t="s" s="1482">
        <v>343</v>
      </c>
      <c r="B4" t="n" s="1483">
        <v>170100.0</v>
      </c>
      <c r="C4" t="n" s="1484">
        <v>188900.0</v>
      </c>
      <c r="D4" t="n" s="1485">
        <v>-18800.0</v>
      </c>
      <c r="E4" t="n" s="1486">
        <v>-8.0148E8</v>
      </c>
      <c r="G4" t="n" s="1472">
        <v>0.0</v>
      </c>
      <c r="H4" t="n" s="1473">
        <v>0.0</v>
      </c>
      <c r="I4" t="n" s="1474">
        <v>0.0</v>
      </c>
      <c r="J4" t="n" s="1475">
        <v>-1.1574E8</v>
      </c>
      <c r="L4" t="n" s="1476">
        <v>844.0</v>
      </c>
      <c r="M4" t="n" s="1477">
        <v>1433.0</v>
      </c>
      <c r="N4" t="n" s="1478">
        <v>137.0</v>
      </c>
      <c r="O4" t="n" s="1479">
        <v>195.0</v>
      </c>
      <c r="P4" t="n" s="1480">
        <v>1272500.0</v>
      </c>
      <c r="Q4" t="n" s="1481">
        <v>1819500.0</v>
      </c>
      <c r="R4" t="n" s="1470">
        <v>-0.0036</v>
      </c>
      <c r="S4" t="n" s="1469">
        <v>3177800.0</v>
      </c>
      <c r="V4" t="n" s="1471">
        <v>0.026600000000000002</v>
      </c>
    </row>
    <row r="5" spans="1:22" x14ac:dyDescent="0.2">
      <c r="A5" s="16" t="s">
        <v>342</v>
      </c>
      <c r="B5" s="4">
        <v>254000</v>
      </c>
      <c r="C5" s="4">
        <v>327600</v>
      </c>
      <c r="D5" s="4">
        <v>-73600</v>
      </c>
      <c r="E5" s="4">
        <v>-3091980000</v>
      </c>
      <c r="F5" s="4">
        <f t="shared" ref="F5:F46" si="0">E5+F6</f>
        <v>202078848008</v>
      </c>
      <c r="G5" s="4">
        <v>0</v>
      </c>
      <c r="H5" s="4">
        <v>0</v>
      </c>
      <c r="I5" s="4">
        <v>0</v>
      </c>
      <c r="J5" s="4">
        <v>-716205000</v>
      </c>
      <c r="K5" s="24">
        <f t="shared" ref="K5:K46" si="1">K6+J5</f>
        <v>-145998214000</v>
      </c>
      <c r="L5" s="4">
        <v>1565</v>
      </c>
      <c r="M5" s="4">
        <v>1635</v>
      </c>
      <c r="N5" s="4">
        <v>230</v>
      </c>
      <c r="O5" s="4">
        <v>235</v>
      </c>
      <c r="P5" s="4">
        <v>2347800</v>
      </c>
      <c r="Q5" s="4">
        <v>2306600</v>
      </c>
      <c r="R5" s="5">
        <v>-1.1999999999999999E-3</v>
      </c>
      <c r="S5" s="4">
        <v>4835600</v>
      </c>
      <c r="T5" s="4">
        <f t="shared" ref="T5:T73" si="2">AVERAGE(S6:S15)</f>
        <v>2893720</v>
      </c>
      <c r="U5" s="4">
        <f t="shared" ref="U5:U46" si="3">MIN(S6:S10)</f>
        <v>1576100</v>
      </c>
      <c r="V5" s="5">
        <v>3.6299999999999999E-2</v>
      </c>
    </row>
    <row r="6" spans="1:22" x14ac:dyDescent="0.2">
      <c r="A6" s="16" t="s">
        <v>341</v>
      </c>
      <c r="B6" s="4">
        <v>105200</v>
      </c>
      <c r="C6" s="4">
        <v>120600</v>
      </c>
      <c r="D6" s="4">
        <v>-15400</v>
      </c>
      <c r="E6" s="4">
        <v>-623820000</v>
      </c>
      <c r="F6" s="4">
        <f t="shared" si="0"/>
        <v>205170828008</v>
      </c>
      <c r="G6" s="4">
        <v>0</v>
      </c>
      <c r="H6" s="4">
        <v>0</v>
      </c>
      <c r="I6" s="4">
        <v>0</v>
      </c>
      <c r="J6" s="4">
        <v>-716205000</v>
      </c>
      <c r="K6" s="24">
        <f t="shared" si="1"/>
        <v>-145282009000</v>
      </c>
      <c r="L6" s="4">
        <v>1046</v>
      </c>
      <c r="M6" s="4">
        <v>1200</v>
      </c>
      <c r="N6" s="4">
        <v>162</v>
      </c>
      <c r="O6" s="4">
        <v>171</v>
      </c>
      <c r="P6" s="4">
        <v>1496100</v>
      </c>
      <c r="Q6" s="4">
        <v>1680700</v>
      </c>
      <c r="R6" s="5">
        <v>6.0999999999999995E-3</v>
      </c>
      <c r="S6" s="4">
        <v>3261100</v>
      </c>
      <c r="T6" s="4">
        <f t="shared" si="2"/>
        <v>2762530</v>
      </c>
      <c r="U6" s="4">
        <f t="shared" si="3"/>
        <v>1576100</v>
      </c>
      <c r="V6" s="5">
        <v>1.9099999999999999E-2</v>
      </c>
    </row>
    <row r="7" spans="1:22" x14ac:dyDescent="0.2">
      <c r="A7" s="16" t="s">
        <v>340</v>
      </c>
      <c r="B7" s="4">
        <v>156251</v>
      </c>
      <c r="C7" s="4">
        <v>1029400</v>
      </c>
      <c r="D7" s="4">
        <v>-873149</v>
      </c>
      <c r="E7" s="4">
        <v>-35874770000</v>
      </c>
      <c r="F7" s="4">
        <f t="shared" si="0"/>
        <v>205794648008</v>
      </c>
      <c r="G7" s="4">
        <v>0</v>
      </c>
      <c r="H7" s="4">
        <v>0</v>
      </c>
      <c r="I7" s="4">
        <v>0</v>
      </c>
      <c r="J7" s="4">
        <v>-840760000</v>
      </c>
      <c r="K7" s="24">
        <f t="shared" si="1"/>
        <v>-144565804000</v>
      </c>
      <c r="L7" s="4">
        <v>1109</v>
      </c>
      <c r="M7" s="4">
        <v>1015</v>
      </c>
      <c r="N7" s="4">
        <v>144</v>
      </c>
      <c r="O7" s="4">
        <v>146</v>
      </c>
      <c r="P7" s="4">
        <v>1927900</v>
      </c>
      <c r="Q7" s="4">
        <v>1439800</v>
      </c>
      <c r="R7" s="5">
        <v>7.4000000000000003E-3</v>
      </c>
      <c r="S7" s="4">
        <v>3453400</v>
      </c>
      <c r="T7" s="4">
        <f t="shared" si="2"/>
        <v>2577560</v>
      </c>
      <c r="U7" s="4">
        <f t="shared" si="3"/>
        <v>1576100</v>
      </c>
      <c r="V7" s="5">
        <v>3.2300000000000002E-2</v>
      </c>
    </row>
    <row r="8" spans="1:22" x14ac:dyDescent="0.2">
      <c r="A8" s="16" t="s">
        <v>339</v>
      </c>
      <c r="B8" s="4">
        <v>337700</v>
      </c>
      <c r="C8" s="4">
        <v>250000</v>
      </c>
      <c r="D8" s="4">
        <v>87700</v>
      </c>
      <c r="E8" s="4">
        <v>3551430000</v>
      </c>
      <c r="F8" s="4">
        <f t="shared" si="0"/>
        <v>241669418008</v>
      </c>
      <c r="G8" s="4">
        <v>0</v>
      </c>
      <c r="H8" s="4">
        <v>0</v>
      </c>
      <c r="I8" s="4">
        <v>0</v>
      </c>
      <c r="J8" s="4">
        <v>-3382070000</v>
      </c>
      <c r="K8" s="24">
        <f t="shared" si="1"/>
        <v>-143725044000</v>
      </c>
      <c r="L8" s="4">
        <v>1553</v>
      </c>
      <c r="M8" s="4">
        <v>1958</v>
      </c>
      <c r="N8" s="4">
        <v>224</v>
      </c>
      <c r="O8" s="4">
        <v>258</v>
      </c>
      <c r="P8" s="4">
        <v>2524000</v>
      </c>
      <c r="Q8" s="4">
        <v>2681800</v>
      </c>
      <c r="R8" s="5">
        <v>1.7399999999999999E-2</v>
      </c>
      <c r="S8" s="4">
        <v>5370300</v>
      </c>
      <c r="T8" s="4">
        <f t="shared" si="2"/>
        <v>2233770</v>
      </c>
      <c r="U8" s="4">
        <f t="shared" si="3"/>
        <v>1576100</v>
      </c>
      <c r="V8" s="5">
        <v>5.0799999999999998E-2</v>
      </c>
    </row>
    <row r="9" spans="1:22" x14ac:dyDescent="0.2">
      <c r="A9" s="16" t="s">
        <v>338</v>
      </c>
      <c r="B9" s="4">
        <v>407200</v>
      </c>
      <c r="C9" s="4">
        <v>139400</v>
      </c>
      <c r="D9" s="4">
        <v>267800</v>
      </c>
      <c r="E9" s="4">
        <v>10553830000</v>
      </c>
      <c r="F9" s="4">
        <f t="shared" si="0"/>
        <v>238117988008</v>
      </c>
      <c r="G9" s="4">
        <v>0</v>
      </c>
      <c r="H9" s="4">
        <v>0</v>
      </c>
      <c r="I9" s="4">
        <v>0</v>
      </c>
      <c r="J9" s="4">
        <v>-12954170000</v>
      </c>
      <c r="K9" s="24">
        <f t="shared" si="1"/>
        <v>-140342974000</v>
      </c>
      <c r="L9" s="4">
        <v>2115</v>
      </c>
      <c r="M9" s="4">
        <v>1351</v>
      </c>
      <c r="N9" s="4">
        <v>314</v>
      </c>
      <c r="O9" s="4">
        <v>176</v>
      </c>
      <c r="P9" s="4">
        <v>3408600</v>
      </c>
      <c r="Q9" s="4">
        <v>1924100</v>
      </c>
      <c r="R9" s="5">
        <v>6.9000000000000006E-2</v>
      </c>
      <c r="S9" s="4">
        <v>5334400</v>
      </c>
      <c r="T9" s="4">
        <f t="shared" si="2"/>
        <v>1913450</v>
      </c>
      <c r="U9" s="4">
        <f t="shared" si="3"/>
        <v>1576100</v>
      </c>
      <c r="V9" s="5">
        <v>6.7000000000000004E-2</v>
      </c>
    </row>
    <row r="10" spans="1:22" x14ac:dyDescent="0.2">
      <c r="A10" s="16" t="s">
        <v>337</v>
      </c>
      <c r="B10" s="4">
        <v>402800</v>
      </c>
      <c r="C10" s="4">
        <v>235700</v>
      </c>
      <c r="D10" s="4">
        <v>167100</v>
      </c>
      <c r="E10" s="4">
        <v>6276820000</v>
      </c>
      <c r="F10" s="4">
        <f t="shared" si="0"/>
        <v>227564158008</v>
      </c>
      <c r="G10" s="4">
        <v>0</v>
      </c>
      <c r="H10" s="4">
        <v>0</v>
      </c>
      <c r="I10" s="4">
        <v>0</v>
      </c>
      <c r="J10" s="4">
        <v>-13386835000</v>
      </c>
      <c r="K10" s="24">
        <f t="shared" si="1"/>
        <v>-127388804000</v>
      </c>
      <c r="L10" s="4">
        <v>545</v>
      </c>
      <c r="M10" s="4">
        <v>1455</v>
      </c>
      <c r="N10" s="4">
        <v>31</v>
      </c>
      <c r="O10" s="4">
        <v>74</v>
      </c>
      <c r="P10" s="4">
        <v>395800</v>
      </c>
      <c r="Q10" s="4">
        <v>1100600</v>
      </c>
      <c r="R10" s="5">
        <v>5.4000000000000003E-3</v>
      </c>
      <c r="S10" s="4">
        <v>1576100</v>
      </c>
      <c r="T10" s="4">
        <f t="shared" si="2"/>
        <v>2054320</v>
      </c>
      <c r="U10" s="4">
        <f t="shared" si="3"/>
        <v>1256100</v>
      </c>
      <c r="V10" s="5">
        <v>2.1000000000000001E-2</v>
      </c>
    </row>
    <row r="11" spans="1:22" x14ac:dyDescent="0.2">
      <c r="A11" s="16" t="s">
        <v>336</v>
      </c>
      <c r="B11" s="4">
        <v>72500</v>
      </c>
      <c r="C11" s="4">
        <v>656300</v>
      </c>
      <c r="D11" s="4">
        <v>-583800</v>
      </c>
      <c r="E11" s="4">
        <v>-21973230000</v>
      </c>
      <c r="F11" s="4">
        <f t="shared" si="0"/>
        <v>221287338008</v>
      </c>
      <c r="G11" s="4">
        <v>0</v>
      </c>
      <c r="H11" s="4">
        <v>0</v>
      </c>
      <c r="I11" s="4">
        <v>0</v>
      </c>
      <c r="J11" s="4">
        <v>-28565740000</v>
      </c>
      <c r="K11" s="24">
        <f t="shared" si="1"/>
        <v>-114001969000</v>
      </c>
      <c r="L11" s="4">
        <v>561</v>
      </c>
      <c r="M11" s="4">
        <v>1381</v>
      </c>
      <c r="N11" s="4">
        <v>81</v>
      </c>
      <c r="O11" s="4">
        <v>143</v>
      </c>
      <c r="P11" s="4">
        <v>769700</v>
      </c>
      <c r="Q11" s="4">
        <v>1719400</v>
      </c>
      <c r="R11" s="5">
        <v>-1.3300000000000001E-2</v>
      </c>
      <c r="S11" s="4">
        <v>2551900</v>
      </c>
      <c r="T11" s="4">
        <f t="shared" si="2"/>
        <v>2165720</v>
      </c>
      <c r="U11" s="4">
        <f t="shared" si="3"/>
        <v>1256100</v>
      </c>
      <c r="V11" s="5">
        <v>2.5099999999999997E-2</v>
      </c>
    </row>
    <row r="12" spans="1:22" x14ac:dyDescent="0.2">
      <c r="A12" s="16" t="s">
        <v>335</v>
      </c>
      <c r="B12" s="4">
        <v>107300</v>
      </c>
      <c r="C12" s="4">
        <v>141000</v>
      </c>
      <c r="D12" s="4">
        <v>-33700</v>
      </c>
      <c r="E12" s="4">
        <v>-1270720000</v>
      </c>
      <c r="F12" s="4">
        <f t="shared" si="0"/>
        <v>243260568008</v>
      </c>
      <c r="G12" s="4">
        <v>0</v>
      </c>
      <c r="H12" s="4">
        <v>0</v>
      </c>
      <c r="I12" s="4">
        <v>0</v>
      </c>
      <c r="J12" s="4">
        <v>7549975000</v>
      </c>
      <c r="K12" s="24">
        <f t="shared" si="1"/>
        <v>-85436229000</v>
      </c>
      <c r="L12" s="4">
        <v>617</v>
      </c>
      <c r="M12" s="4">
        <v>720</v>
      </c>
      <c r="N12" s="4">
        <v>64</v>
      </c>
      <c r="O12" s="4">
        <v>63</v>
      </c>
      <c r="P12" s="4">
        <v>677000</v>
      </c>
      <c r="Q12" s="4">
        <v>782200</v>
      </c>
      <c r="R12" s="5">
        <v>1.4000000000000002E-3</v>
      </c>
      <c r="S12" s="4">
        <v>1630300</v>
      </c>
      <c r="T12" s="4">
        <f t="shared" si="2"/>
        <v>2057770</v>
      </c>
      <c r="U12" s="4">
        <f t="shared" si="3"/>
        <v>1256100</v>
      </c>
      <c r="V12" s="5">
        <v>1.43E-2</v>
      </c>
    </row>
    <row r="13" spans="1:22" x14ac:dyDescent="0.2">
      <c r="A13" s="16" t="s">
        <v>333</v>
      </c>
      <c r="B13" s="4">
        <v>87900</v>
      </c>
      <c r="C13" s="4">
        <v>891900</v>
      </c>
      <c r="D13" s="4">
        <v>-804000</v>
      </c>
      <c r="E13" s="4">
        <v>-30353680000</v>
      </c>
      <c r="F13" s="4">
        <f t="shared" si="0"/>
        <v>244531288008</v>
      </c>
      <c r="G13" s="4">
        <v>0</v>
      </c>
      <c r="H13" s="4">
        <v>0</v>
      </c>
      <c r="I13" s="4">
        <v>0</v>
      </c>
      <c r="J13" s="4">
        <v>651635000</v>
      </c>
      <c r="K13" s="24">
        <f t="shared" si="1"/>
        <v>-92986204000</v>
      </c>
      <c r="L13" s="4">
        <v>1349</v>
      </c>
      <c r="M13" s="4">
        <v>1501</v>
      </c>
      <c r="N13" s="4">
        <v>70</v>
      </c>
      <c r="O13" s="4">
        <v>126</v>
      </c>
      <c r="P13" s="4">
        <v>1184100</v>
      </c>
      <c r="Q13" s="4">
        <v>1498800</v>
      </c>
      <c r="R13" s="5">
        <v>-6.5000000000000006E-3</v>
      </c>
      <c r="S13" s="4">
        <v>2725400</v>
      </c>
      <c r="T13" s="4">
        <f t="shared" si="2"/>
        <v>1837100</v>
      </c>
      <c r="U13" s="4">
        <f t="shared" si="3"/>
        <v>1256100</v>
      </c>
      <c r="V13" s="5">
        <v>2.23E-2</v>
      </c>
    </row>
    <row r="14" spans="1:22" x14ac:dyDescent="0.2">
      <c r="A14" s="16" t="s">
        <v>332</v>
      </c>
      <c r="B14" s="4">
        <v>78100</v>
      </c>
      <c r="C14" s="4">
        <v>380700</v>
      </c>
      <c r="D14" s="4">
        <v>-302600</v>
      </c>
      <c r="E14" s="4">
        <v>-11626670000</v>
      </c>
      <c r="F14" s="4">
        <f t="shared" si="0"/>
        <v>274884968008</v>
      </c>
      <c r="G14" s="4">
        <v>0</v>
      </c>
      <c r="H14" s="4">
        <v>0</v>
      </c>
      <c r="I14" s="4">
        <v>0</v>
      </c>
      <c r="J14" s="4">
        <v>651635000</v>
      </c>
      <c r="K14" s="24">
        <f t="shared" si="1"/>
        <v>-93637839000</v>
      </c>
      <c r="L14" s="4">
        <v>978</v>
      </c>
      <c r="M14" s="4">
        <v>1228</v>
      </c>
      <c r="N14" s="4">
        <v>60</v>
      </c>
      <c r="O14" s="4">
        <v>66</v>
      </c>
      <c r="P14" s="4">
        <v>820700</v>
      </c>
      <c r="Q14" s="4">
        <v>957300</v>
      </c>
      <c r="R14" s="5">
        <v>0</v>
      </c>
      <c r="S14" s="4">
        <v>1778200</v>
      </c>
      <c r="T14" s="4">
        <f t="shared" si="2"/>
        <v>1701370</v>
      </c>
      <c r="U14" s="4">
        <f t="shared" si="3"/>
        <v>1256100</v>
      </c>
      <c r="V14" s="5">
        <v>1.9400000000000001E-2</v>
      </c>
    </row>
    <row r="15" spans="1:22" x14ac:dyDescent="0.2">
      <c r="A15" s="16" t="s">
        <v>331</v>
      </c>
      <c r="B15" s="4">
        <v>261200</v>
      </c>
      <c r="C15" s="4">
        <v>32700</v>
      </c>
      <c r="D15" s="4">
        <v>228500</v>
      </c>
      <c r="E15" s="4">
        <v>8714790000</v>
      </c>
      <c r="F15" s="4">
        <f t="shared" si="0"/>
        <v>286511638008</v>
      </c>
      <c r="G15" s="4">
        <v>0</v>
      </c>
      <c r="H15" s="4">
        <v>0</v>
      </c>
      <c r="I15" s="4">
        <v>0</v>
      </c>
      <c r="J15" s="4">
        <v>-6753930000</v>
      </c>
      <c r="K15" s="24">
        <f t="shared" si="1"/>
        <v>-94289474000</v>
      </c>
      <c r="L15" s="4">
        <v>527</v>
      </c>
      <c r="M15" s="4">
        <v>540</v>
      </c>
      <c r="N15" s="4">
        <v>57</v>
      </c>
      <c r="O15" s="4">
        <v>38</v>
      </c>
      <c r="P15" s="4">
        <v>630900</v>
      </c>
      <c r="Q15" s="4">
        <v>554500</v>
      </c>
      <c r="R15" s="5">
        <v>1.8700000000000001E-2</v>
      </c>
      <c r="S15" s="4">
        <v>1256100</v>
      </c>
      <c r="T15" s="4">
        <f t="shared" si="2"/>
        <v>1617990</v>
      </c>
      <c r="U15" s="4">
        <f t="shared" si="3"/>
        <v>1603700</v>
      </c>
      <c r="V15" s="5">
        <v>2.8500000000000001E-2</v>
      </c>
    </row>
    <row r="16" spans="1:22" x14ac:dyDescent="0.2">
      <c r="A16" s="16" t="s">
        <v>330</v>
      </c>
      <c r="B16" s="4">
        <v>41900</v>
      </c>
      <c r="C16" s="4">
        <v>106200</v>
      </c>
      <c r="D16" s="4">
        <v>-64300</v>
      </c>
      <c r="E16" s="4">
        <v>-2411250000</v>
      </c>
      <c r="F16" s="4">
        <f t="shared" si="0"/>
        <v>277796848008</v>
      </c>
      <c r="G16" s="4">
        <v>0</v>
      </c>
      <c r="H16" s="4">
        <v>0</v>
      </c>
      <c r="I16" s="4">
        <v>0</v>
      </c>
      <c r="J16" s="4">
        <v>-3912080000</v>
      </c>
      <c r="K16" s="24">
        <f t="shared" si="1"/>
        <v>-87535544000</v>
      </c>
      <c r="L16" s="4">
        <v>785</v>
      </c>
      <c r="M16" s="4">
        <v>1332</v>
      </c>
      <c r="N16" s="4">
        <v>55</v>
      </c>
      <c r="O16" s="4">
        <v>87</v>
      </c>
      <c r="P16" s="4">
        <v>675700</v>
      </c>
      <c r="Q16" s="4">
        <v>1193400</v>
      </c>
      <c r="R16" s="5">
        <v>-6.2600000000000003E-2</v>
      </c>
      <c r="S16" s="4">
        <v>1949200</v>
      </c>
      <c r="T16" s="4">
        <f t="shared" si="2"/>
        <v>1445020</v>
      </c>
      <c r="U16" s="4">
        <f t="shared" si="3"/>
        <v>1603700</v>
      </c>
      <c r="V16" s="5">
        <v>3.6200000000000003E-2</v>
      </c>
    </row>
    <row r="17" spans="1:22" x14ac:dyDescent="0.2">
      <c r="A17" s="16" t="s">
        <v>329</v>
      </c>
      <c r="B17" s="4">
        <v>159470</v>
      </c>
      <c r="C17" s="4">
        <v>102200</v>
      </c>
      <c r="D17" s="4">
        <v>57270</v>
      </c>
      <c r="E17" s="4">
        <v>2291969719</v>
      </c>
      <c r="F17" s="4">
        <f t="shared" si="0"/>
        <v>280208098008</v>
      </c>
      <c r="G17" s="4">
        <v>0</v>
      </c>
      <c r="H17" s="4">
        <v>0</v>
      </c>
      <c r="I17" s="4">
        <v>0</v>
      </c>
      <c r="J17" s="4">
        <v>-12138235000</v>
      </c>
      <c r="K17" s="24">
        <f t="shared" si="1"/>
        <v>-83623464000</v>
      </c>
      <c r="L17" s="4">
        <v>565</v>
      </c>
      <c r="M17" s="4">
        <v>873</v>
      </c>
      <c r="N17" s="4">
        <v>47</v>
      </c>
      <c r="O17" s="4">
        <v>78</v>
      </c>
      <c r="P17" s="4">
        <v>539700</v>
      </c>
      <c r="Q17" s="4">
        <v>918100</v>
      </c>
      <c r="R17" s="5">
        <v>-6.1999999999999998E-3</v>
      </c>
      <c r="S17" s="4">
        <v>1603700</v>
      </c>
      <c r="T17" s="4">
        <f t="shared" si="2"/>
        <v>1370950</v>
      </c>
      <c r="U17" s="4">
        <f t="shared" si="3"/>
        <v>550800</v>
      </c>
      <c r="V17" s="5">
        <v>1.7299999999999999E-2</v>
      </c>
    </row>
    <row r="18" spans="1:22" x14ac:dyDescent="0.2">
      <c r="A18" s="16" t="s">
        <v>328</v>
      </c>
      <c r="B18" s="4">
        <v>328100</v>
      </c>
      <c r="C18" s="4">
        <v>41600</v>
      </c>
      <c r="D18" s="4">
        <v>286500</v>
      </c>
      <c r="E18" s="4">
        <v>11489100000</v>
      </c>
      <c r="F18" s="4">
        <f t="shared" si="0"/>
        <v>277916128289</v>
      </c>
      <c r="G18" s="4">
        <v>0</v>
      </c>
      <c r="H18" s="4">
        <v>0</v>
      </c>
      <c r="I18" s="4">
        <v>0</v>
      </c>
      <c r="J18" s="4">
        <v>-1209880000</v>
      </c>
      <c r="K18" s="24">
        <f t="shared" si="1"/>
        <v>-71485229000</v>
      </c>
      <c r="L18" s="4">
        <v>728</v>
      </c>
      <c r="M18" s="4">
        <v>938</v>
      </c>
      <c r="N18" s="4">
        <v>87</v>
      </c>
      <c r="O18" s="4">
        <v>100</v>
      </c>
      <c r="P18" s="4">
        <v>877400</v>
      </c>
      <c r="Q18" s="4">
        <v>982000</v>
      </c>
      <c r="R18" s="5">
        <v>-2.3999999999999998E-3</v>
      </c>
      <c r="S18" s="4">
        <v>1932400</v>
      </c>
      <c r="T18" s="4">
        <f t="shared" si="2"/>
        <v>1219800</v>
      </c>
      <c r="U18" s="4">
        <f t="shared" si="3"/>
        <v>518700</v>
      </c>
      <c r="V18" s="5">
        <v>2.46E-2</v>
      </c>
    </row>
    <row r="19" spans="1:22" x14ac:dyDescent="0.2">
      <c r="A19" s="16" t="s">
        <v>327</v>
      </c>
      <c r="B19" s="4">
        <v>414716</v>
      </c>
      <c r="C19" s="4">
        <v>11700</v>
      </c>
      <c r="D19" s="4">
        <v>403016</v>
      </c>
      <c r="E19" s="4">
        <v>16015860000</v>
      </c>
      <c r="F19" s="4">
        <f t="shared" si="0"/>
        <v>266427028289</v>
      </c>
      <c r="G19" s="4">
        <v>0</v>
      </c>
      <c r="H19" s="4">
        <v>0</v>
      </c>
      <c r="I19" s="4">
        <v>0</v>
      </c>
      <c r="J19" s="4">
        <v>-2834990000</v>
      </c>
      <c r="K19" s="24">
        <f t="shared" si="1"/>
        <v>-70275349000</v>
      </c>
      <c r="L19" s="4">
        <v>1003</v>
      </c>
      <c r="M19" s="4">
        <v>932</v>
      </c>
      <c r="N19" s="4">
        <v>104</v>
      </c>
      <c r="O19" s="4">
        <v>91</v>
      </c>
      <c r="P19" s="4">
        <v>1124700</v>
      </c>
      <c r="Q19" s="4">
        <v>940200</v>
      </c>
      <c r="R19" s="5">
        <v>5.1000000000000004E-3</v>
      </c>
      <c r="S19" s="4">
        <v>2131200</v>
      </c>
      <c r="T19" s="4">
        <f t="shared" si="2"/>
        <v>1047810</v>
      </c>
      <c r="U19" s="4">
        <f t="shared" si="3"/>
        <v>420900</v>
      </c>
      <c r="V19" s="5">
        <v>3.3300000000000003E-2</v>
      </c>
    </row>
    <row r="20" spans="1:22" x14ac:dyDescent="0.2">
      <c r="A20" s="16" t="s">
        <v>326</v>
      </c>
      <c r="B20" s="4">
        <v>81800</v>
      </c>
      <c r="C20" s="4">
        <v>55660</v>
      </c>
      <c r="D20" s="4">
        <v>26140</v>
      </c>
      <c r="E20" s="4">
        <v>1024470000</v>
      </c>
      <c r="F20" s="4">
        <f t="shared" si="0"/>
        <v>250411168289</v>
      </c>
      <c r="G20" s="4">
        <v>0</v>
      </c>
      <c r="H20" s="4">
        <v>0</v>
      </c>
      <c r="I20" s="4">
        <v>0</v>
      </c>
      <c r="J20" s="4">
        <v>-2834990000</v>
      </c>
      <c r="K20" s="24">
        <f t="shared" si="1"/>
        <v>-67440359000</v>
      </c>
      <c r="L20" s="4">
        <v>1570</v>
      </c>
      <c r="M20" s="4">
        <v>1315</v>
      </c>
      <c r="N20" s="4">
        <v>144</v>
      </c>
      <c r="O20" s="4">
        <v>98</v>
      </c>
      <c r="P20" s="4">
        <v>1591100</v>
      </c>
      <c r="Q20" s="4">
        <v>1172100</v>
      </c>
      <c r="R20" s="5">
        <v>3.3599999999999998E-2</v>
      </c>
      <c r="S20" s="4">
        <v>2984800</v>
      </c>
      <c r="T20" s="4">
        <f t="shared" si="2"/>
        <v>801180</v>
      </c>
      <c r="U20" s="4">
        <f t="shared" si="3"/>
        <v>420900</v>
      </c>
      <c r="V20" s="5">
        <v>5.7000000000000002E-2</v>
      </c>
    </row>
    <row r="21" spans="1:22" x14ac:dyDescent="0.2">
      <c r="A21" s="16" t="s">
        <v>325</v>
      </c>
      <c r="B21" s="4">
        <v>351000</v>
      </c>
      <c r="C21" s="4">
        <v>3650</v>
      </c>
      <c r="D21" s="4">
        <v>347350</v>
      </c>
      <c r="E21" s="4">
        <v>13291380000</v>
      </c>
      <c r="F21" s="4">
        <f t="shared" si="0"/>
        <v>249386698289</v>
      </c>
      <c r="G21" s="4">
        <v>0</v>
      </c>
      <c r="H21" s="4">
        <v>0</v>
      </c>
      <c r="I21" s="4">
        <v>0</v>
      </c>
      <c r="J21" s="4">
        <v>-7459390000</v>
      </c>
      <c r="K21" s="24">
        <f t="shared" si="1"/>
        <v>-64605369000</v>
      </c>
      <c r="L21" s="4">
        <v>2008</v>
      </c>
      <c r="M21" s="4">
        <v>1032</v>
      </c>
      <c r="N21" s="4">
        <v>221</v>
      </c>
      <c r="O21" s="4">
        <v>103</v>
      </c>
      <c r="P21" s="4">
        <v>2500000</v>
      </c>
      <c r="Q21" s="4">
        <v>1150900</v>
      </c>
      <c r="R21" s="5">
        <v>5.45E-2</v>
      </c>
      <c r="S21" s="4">
        <v>3665900</v>
      </c>
      <c r="T21" s="4">
        <f t="shared" si="2"/>
        <v>479470</v>
      </c>
      <c r="U21" s="4">
        <f t="shared" si="3"/>
        <v>219500</v>
      </c>
      <c r="V21" s="5">
        <v>5.28E-2</v>
      </c>
    </row>
    <row r="22" spans="1:22" x14ac:dyDescent="0.2">
      <c r="A22" s="16" t="s">
        <v>324</v>
      </c>
      <c r="B22" s="4">
        <v>39700</v>
      </c>
      <c r="C22" s="4">
        <v>4500</v>
      </c>
      <c r="D22" s="4">
        <v>35200</v>
      </c>
      <c r="E22" s="4">
        <v>1290980000</v>
      </c>
      <c r="F22" s="4">
        <f t="shared" si="0"/>
        <v>236095318289</v>
      </c>
      <c r="G22" s="4">
        <v>0</v>
      </c>
      <c r="H22" s="4">
        <v>0</v>
      </c>
      <c r="I22" s="4">
        <v>0</v>
      </c>
      <c r="J22" s="4">
        <v>-893145000</v>
      </c>
      <c r="K22" s="24">
        <f t="shared" si="1"/>
        <v>-57145979000</v>
      </c>
      <c r="L22" s="4">
        <v>343</v>
      </c>
      <c r="M22" s="4">
        <v>288</v>
      </c>
      <c r="N22" s="4">
        <v>15</v>
      </c>
      <c r="O22" s="4">
        <v>17</v>
      </c>
      <c r="P22" s="4">
        <v>315200</v>
      </c>
      <c r="Q22" s="4">
        <v>235500</v>
      </c>
      <c r="R22" s="5">
        <v>1.95E-2</v>
      </c>
      <c r="S22" s="4">
        <v>550800</v>
      </c>
      <c r="T22" s="4">
        <f t="shared" si="2"/>
        <v>503000</v>
      </c>
      <c r="U22" s="4">
        <f t="shared" si="3"/>
        <v>219500</v>
      </c>
      <c r="V22" s="5">
        <v>1.09E-2</v>
      </c>
    </row>
    <row r="23" spans="1:22" x14ac:dyDescent="0.2">
      <c r="A23" s="16" t="s">
        <v>323</v>
      </c>
      <c r="B23" s="4">
        <v>51000</v>
      </c>
      <c r="C23" s="4">
        <v>10600</v>
      </c>
      <c r="D23" s="4">
        <v>40400</v>
      </c>
      <c r="E23" s="4">
        <v>1459350000</v>
      </c>
      <c r="F23" s="4">
        <f t="shared" si="0"/>
        <v>234804338289</v>
      </c>
      <c r="G23" s="4">
        <v>0</v>
      </c>
      <c r="H23" s="4">
        <v>0</v>
      </c>
      <c r="I23" s="4">
        <v>0</v>
      </c>
      <c r="J23" s="4">
        <v>-4888700000</v>
      </c>
      <c r="K23" s="24">
        <f t="shared" si="1"/>
        <v>-56252834000</v>
      </c>
      <c r="L23" s="4">
        <v>193</v>
      </c>
      <c r="M23" s="4">
        <v>264</v>
      </c>
      <c r="N23" s="4">
        <v>8</v>
      </c>
      <c r="O23" s="4">
        <v>20</v>
      </c>
      <c r="P23" s="4">
        <v>135200</v>
      </c>
      <c r="Q23" s="4">
        <v>281300</v>
      </c>
      <c r="R23" s="5">
        <v>5.6000000000000008E-3</v>
      </c>
      <c r="S23" s="4">
        <v>518700</v>
      </c>
      <c r="T23" s="4">
        <f t="shared" si="2"/>
        <v>583860</v>
      </c>
      <c r="U23" s="4">
        <f t="shared" si="3"/>
        <v>219500</v>
      </c>
      <c r="V23" s="5">
        <v>9.7000000000000003E-3</v>
      </c>
    </row>
    <row r="24" spans="1:22" x14ac:dyDescent="0.2">
      <c r="A24" s="16" t="s">
        <v>322</v>
      </c>
      <c r="B24" s="4">
        <v>20800</v>
      </c>
      <c r="C24" s="4">
        <v>46110</v>
      </c>
      <c r="D24" s="4">
        <v>-25310</v>
      </c>
      <c r="E24" s="4">
        <v>-901290000</v>
      </c>
      <c r="F24" s="4">
        <f t="shared" si="0"/>
        <v>233344988289</v>
      </c>
      <c r="G24" s="4">
        <v>0</v>
      </c>
      <c r="H24" s="4">
        <v>0</v>
      </c>
      <c r="I24" s="4">
        <v>0</v>
      </c>
      <c r="J24" s="4">
        <v>6335475000</v>
      </c>
      <c r="K24" s="24">
        <f t="shared" si="1"/>
        <v>-51364134000</v>
      </c>
      <c r="L24" s="4">
        <v>289</v>
      </c>
      <c r="M24" s="4">
        <v>204</v>
      </c>
      <c r="N24" s="4">
        <v>30</v>
      </c>
      <c r="O24" s="4">
        <v>6</v>
      </c>
      <c r="P24" s="4">
        <v>321900</v>
      </c>
      <c r="Q24" s="4">
        <v>95100</v>
      </c>
      <c r="R24" s="5">
        <v>2.8999999999999998E-3</v>
      </c>
      <c r="S24" s="4">
        <v>420900</v>
      </c>
      <c r="T24" s="4">
        <f t="shared" si="2"/>
        <v>586360</v>
      </c>
      <c r="U24" s="4">
        <f t="shared" si="3"/>
        <v>219500</v>
      </c>
      <c r="V24" s="5">
        <v>2.2200000000000001E-2</v>
      </c>
    </row>
    <row r="25" spans="1:22" x14ac:dyDescent="0.2">
      <c r="A25" s="16" t="s">
        <v>321</v>
      </c>
      <c r="B25" s="4">
        <v>168300</v>
      </c>
      <c r="C25" s="4">
        <v>12400</v>
      </c>
      <c r="D25" s="4">
        <v>155900</v>
      </c>
      <c r="E25" s="4">
        <v>5504280000</v>
      </c>
      <c r="F25" s="4">
        <f t="shared" si="0"/>
        <v>234246278289</v>
      </c>
      <c r="G25" s="4">
        <v>0</v>
      </c>
      <c r="H25" s="4">
        <v>0</v>
      </c>
      <c r="I25" s="4">
        <v>0</v>
      </c>
      <c r="J25" s="4">
        <v>2114775000</v>
      </c>
      <c r="K25" s="24">
        <f t="shared" si="1"/>
        <v>-57699609000</v>
      </c>
      <c r="L25" s="4">
        <v>270</v>
      </c>
      <c r="M25" s="4">
        <v>301</v>
      </c>
      <c r="N25" s="4">
        <v>19</v>
      </c>
      <c r="O25" s="4">
        <v>6</v>
      </c>
      <c r="P25" s="4">
        <v>220200</v>
      </c>
      <c r="Q25" s="4">
        <v>201500</v>
      </c>
      <c r="R25" s="5">
        <v>1.7100000000000001E-2</v>
      </c>
      <c r="S25" s="4">
        <v>422300</v>
      </c>
      <c r="T25" s="4">
        <f t="shared" si="2"/>
        <v>666790</v>
      </c>
      <c r="U25" s="4">
        <f t="shared" si="3"/>
        <v>219500</v>
      </c>
      <c r="V25" s="5">
        <v>1.9699999999999999E-2</v>
      </c>
    </row>
    <row r="26" spans="1:22" x14ac:dyDescent="0.2">
      <c r="A26" s="16" t="s">
        <v>320</v>
      </c>
      <c r="B26" s="4">
        <v>122900</v>
      </c>
      <c r="C26" s="4">
        <v>5400</v>
      </c>
      <c r="D26" s="4">
        <v>117500</v>
      </c>
      <c r="E26" s="4">
        <v>4126990000</v>
      </c>
      <c r="F26" s="4">
        <f t="shared" si="0"/>
        <v>228741998289</v>
      </c>
      <c r="G26" s="4">
        <v>0</v>
      </c>
      <c r="H26" s="4">
        <v>0</v>
      </c>
      <c r="I26" s="4">
        <v>0</v>
      </c>
      <c r="J26" s="4">
        <v>-148915000</v>
      </c>
      <c r="K26" s="24">
        <f t="shared" si="1"/>
        <v>-59814384000</v>
      </c>
      <c r="L26" s="4">
        <v>117</v>
      </c>
      <c r="M26" s="4">
        <v>214</v>
      </c>
      <c r="N26" s="4">
        <v>7</v>
      </c>
      <c r="O26" s="4">
        <v>8</v>
      </c>
      <c r="P26" s="4">
        <v>103800</v>
      </c>
      <c r="Q26" s="4">
        <v>110600</v>
      </c>
      <c r="R26" s="5">
        <v>-4.1999999999999997E-3</v>
      </c>
      <c r="S26" s="4">
        <v>219500</v>
      </c>
      <c r="T26" s="4">
        <f t="shared" si="2"/>
        <v>731170</v>
      </c>
      <c r="U26" s="4">
        <f t="shared" si="3"/>
        <v>411300</v>
      </c>
      <c r="V26" s="5">
        <v>0.01</v>
      </c>
    </row>
    <row r="27" spans="1:22" x14ac:dyDescent="0.2">
      <c r="A27" s="16" t="s">
        <v>319</v>
      </c>
      <c r="B27" s="4">
        <v>136300</v>
      </c>
      <c r="C27" s="4">
        <v>525000</v>
      </c>
      <c r="D27" s="4">
        <v>-388700</v>
      </c>
      <c r="E27" s="4">
        <v>-13634250000</v>
      </c>
      <c r="F27" s="4">
        <f t="shared" si="0"/>
        <v>224615008289</v>
      </c>
      <c r="G27" s="4">
        <v>0</v>
      </c>
      <c r="H27" s="4">
        <v>0</v>
      </c>
      <c r="I27" s="4">
        <v>0</v>
      </c>
      <c r="J27" s="4">
        <v>2080920000</v>
      </c>
      <c r="K27" s="24">
        <f t="shared" si="1"/>
        <v>-59665469000</v>
      </c>
      <c r="L27" s="4">
        <v>302</v>
      </c>
      <c r="M27" s="4">
        <v>314</v>
      </c>
      <c r="N27" s="4">
        <v>40</v>
      </c>
      <c r="O27" s="4">
        <v>33</v>
      </c>
      <c r="P27" s="4">
        <v>389500</v>
      </c>
      <c r="Q27" s="4">
        <v>351700</v>
      </c>
      <c r="R27" s="5">
        <v>7.1999999999999998E-3</v>
      </c>
      <c r="S27" s="4">
        <v>863000</v>
      </c>
      <c r="T27" s="4">
        <f t="shared" si="2"/>
        <v>688610</v>
      </c>
      <c r="U27" s="4">
        <f t="shared" si="3"/>
        <v>411300</v>
      </c>
      <c r="V27" s="5">
        <v>0.01</v>
      </c>
    </row>
    <row r="28" spans="1:22" x14ac:dyDescent="0.2">
      <c r="A28" s="16" t="s">
        <v>318</v>
      </c>
      <c r="B28" s="4">
        <v>145300</v>
      </c>
      <c r="C28" s="4">
        <v>31065</v>
      </c>
      <c r="D28" s="4">
        <v>114235</v>
      </c>
      <c r="E28" s="4">
        <v>3986410000</v>
      </c>
      <c r="F28" s="4">
        <f t="shared" si="0"/>
        <v>238249258289</v>
      </c>
      <c r="G28" s="4">
        <v>0</v>
      </c>
      <c r="H28" s="4">
        <v>0</v>
      </c>
      <c r="I28" s="4">
        <v>0</v>
      </c>
      <c r="J28" s="4">
        <v>2080920000</v>
      </c>
      <c r="K28" s="24">
        <f t="shared" si="1"/>
        <v>-61746389000</v>
      </c>
      <c r="L28" s="4">
        <v>372</v>
      </c>
      <c r="M28" s="4">
        <v>514</v>
      </c>
      <c r="N28" s="4">
        <v>11</v>
      </c>
      <c r="O28" s="4">
        <v>5</v>
      </c>
      <c r="P28" s="4">
        <v>237800</v>
      </c>
      <c r="Q28" s="4">
        <v>180800</v>
      </c>
      <c r="R28" s="5">
        <v>1.0200000000000001E-2</v>
      </c>
      <c r="S28" s="4">
        <v>420900</v>
      </c>
      <c r="T28" s="4">
        <f t="shared" si="2"/>
        <v>700560</v>
      </c>
      <c r="U28" s="4">
        <f t="shared" si="3"/>
        <v>411300</v>
      </c>
      <c r="V28" s="5">
        <v>2.1299999999999999E-2</v>
      </c>
    </row>
    <row r="29" spans="1:22" x14ac:dyDescent="0.2">
      <c r="A29" s="16" t="s">
        <v>317</v>
      </c>
      <c r="B29" s="4">
        <v>3000</v>
      </c>
      <c r="C29" s="4">
        <v>39665</v>
      </c>
      <c r="D29" s="4">
        <v>-36665</v>
      </c>
      <c r="E29" s="4">
        <v>-1275240000</v>
      </c>
      <c r="F29" s="4">
        <f t="shared" si="0"/>
        <v>234262848289</v>
      </c>
      <c r="G29" s="4">
        <v>0</v>
      </c>
      <c r="H29" s="4">
        <v>0</v>
      </c>
      <c r="I29" s="4">
        <v>0</v>
      </c>
      <c r="J29" s="4">
        <v>-5762120000</v>
      </c>
      <c r="K29" s="24">
        <f t="shared" si="1"/>
        <v>-63827309000</v>
      </c>
      <c r="L29" s="4">
        <v>412</v>
      </c>
      <c r="M29" s="4">
        <v>321</v>
      </c>
      <c r="N29" s="4">
        <v>12</v>
      </c>
      <c r="O29" s="4">
        <v>16</v>
      </c>
      <c r="P29" s="4">
        <v>208900</v>
      </c>
      <c r="Q29" s="4">
        <v>201300</v>
      </c>
      <c r="R29" s="5">
        <v>0</v>
      </c>
      <c r="S29" s="4">
        <v>411300</v>
      </c>
      <c r="T29" s="4">
        <f t="shared" si="2"/>
        <v>788980</v>
      </c>
      <c r="U29" s="4">
        <f t="shared" si="3"/>
        <v>445900</v>
      </c>
      <c r="V29" s="5">
        <v>1.8500000000000003E-2</v>
      </c>
    </row>
    <row r="30" spans="1:22" x14ac:dyDescent="0.2">
      <c r="A30" s="16" t="s">
        <v>316</v>
      </c>
      <c r="B30" s="4">
        <v>17300</v>
      </c>
      <c r="C30" s="4">
        <v>52248</v>
      </c>
      <c r="D30" s="4">
        <v>-34948</v>
      </c>
      <c r="E30" s="4">
        <v>-1219770000</v>
      </c>
      <c r="F30" s="4">
        <f t="shared" si="0"/>
        <v>235538088289</v>
      </c>
      <c r="G30" s="4">
        <v>0</v>
      </c>
      <c r="H30" s="4">
        <v>0</v>
      </c>
      <c r="I30" s="4">
        <v>0</v>
      </c>
      <c r="J30" s="4">
        <v>2266590000</v>
      </c>
      <c r="K30" s="24">
        <f t="shared" si="1"/>
        <v>-58065189000</v>
      </c>
      <c r="L30" s="4">
        <v>308</v>
      </c>
      <c r="M30" s="4">
        <v>525</v>
      </c>
      <c r="N30" s="4">
        <v>15</v>
      </c>
      <c r="O30" s="4">
        <v>20</v>
      </c>
      <c r="P30" s="4">
        <v>182600</v>
      </c>
      <c r="Q30" s="4">
        <v>332000</v>
      </c>
      <c r="R30" s="5">
        <v>-1.8700000000000001E-2</v>
      </c>
      <c r="S30" s="4">
        <v>518500</v>
      </c>
      <c r="T30" s="4">
        <f t="shared" si="2"/>
        <v>833400</v>
      </c>
      <c r="U30" s="4">
        <f t="shared" si="3"/>
        <v>445900</v>
      </c>
      <c r="V30" s="5">
        <v>2.1299999999999999E-2</v>
      </c>
    </row>
    <row r="31" spans="1:22" x14ac:dyDescent="0.2">
      <c r="A31" s="16" t="s">
        <v>315</v>
      </c>
      <c r="B31" s="4">
        <v>8800</v>
      </c>
      <c r="C31" s="4">
        <v>74500</v>
      </c>
      <c r="D31" s="4">
        <v>-65700</v>
      </c>
      <c r="E31" s="4">
        <v>-2333480000</v>
      </c>
      <c r="F31" s="4">
        <f t="shared" si="0"/>
        <v>236757858289</v>
      </c>
      <c r="G31" s="4">
        <v>0</v>
      </c>
      <c r="H31" s="4">
        <v>0</v>
      </c>
      <c r="I31" s="4">
        <v>0</v>
      </c>
      <c r="J31" s="4">
        <v>8477270000</v>
      </c>
      <c r="K31" s="24">
        <f t="shared" si="1"/>
        <v>-60331779000</v>
      </c>
      <c r="L31" s="4">
        <v>182</v>
      </c>
      <c r="M31" s="4">
        <v>423</v>
      </c>
      <c r="N31" s="4">
        <v>9</v>
      </c>
      <c r="O31" s="4">
        <v>13</v>
      </c>
      <c r="P31" s="4">
        <v>141300</v>
      </c>
      <c r="Q31" s="4">
        <v>300700</v>
      </c>
      <c r="R31" s="5">
        <v>-1.84E-2</v>
      </c>
      <c r="S31" s="4">
        <v>448800</v>
      </c>
      <c r="T31" s="4">
        <f t="shared" si="2"/>
        <v>886710</v>
      </c>
      <c r="U31" s="4">
        <f t="shared" si="3"/>
        <v>445900</v>
      </c>
      <c r="V31" s="5">
        <v>2.23E-2</v>
      </c>
    </row>
    <row r="32" spans="1:22" x14ac:dyDescent="0.2">
      <c r="A32" s="16" t="s">
        <v>314</v>
      </c>
      <c r="B32" s="4">
        <v>25630</v>
      </c>
      <c r="C32" s="4">
        <v>123500</v>
      </c>
      <c r="D32" s="4">
        <v>-97870</v>
      </c>
      <c r="E32" s="4">
        <v>-3494670000</v>
      </c>
      <c r="F32" s="4">
        <f t="shared" si="0"/>
        <v>239091338289</v>
      </c>
      <c r="G32" s="4">
        <v>0</v>
      </c>
      <c r="H32" s="4">
        <v>0</v>
      </c>
      <c r="I32" s="4">
        <v>0</v>
      </c>
      <c r="J32" s="4">
        <v>8477270000</v>
      </c>
      <c r="K32" s="24">
        <f t="shared" si="1"/>
        <v>-68809049000</v>
      </c>
      <c r="L32" s="4">
        <v>537</v>
      </c>
      <c r="M32" s="4">
        <v>621</v>
      </c>
      <c r="N32" s="4">
        <v>18</v>
      </c>
      <c r="O32" s="4">
        <v>30</v>
      </c>
      <c r="P32" s="4">
        <v>350900</v>
      </c>
      <c r="Q32" s="4">
        <v>428100</v>
      </c>
      <c r="R32" s="5">
        <v>-1.2999999999999999E-3</v>
      </c>
      <c r="S32" s="4">
        <v>786100</v>
      </c>
      <c r="T32" s="4">
        <f t="shared" si="2"/>
        <v>954850</v>
      </c>
      <c r="U32" s="4">
        <f t="shared" si="3"/>
        <v>437400</v>
      </c>
      <c r="V32" s="5">
        <v>3.1699999999999999E-2</v>
      </c>
    </row>
    <row r="33" spans="1:22" x14ac:dyDescent="0.2">
      <c r="A33" s="16" t="s">
        <v>313</v>
      </c>
      <c r="B33" s="4">
        <v>38000</v>
      </c>
      <c r="C33" s="4">
        <v>40300</v>
      </c>
      <c r="D33" s="4">
        <v>-2300</v>
      </c>
      <c r="E33" s="4">
        <v>-118820000</v>
      </c>
      <c r="F33" s="4">
        <f t="shared" si="0"/>
        <v>242586008289</v>
      </c>
      <c r="G33" s="4">
        <v>0</v>
      </c>
      <c r="H33" s="4">
        <v>0</v>
      </c>
      <c r="I33" s="4">
        <v>0</v>
      </c>
      <c r="J33" s="4">
        <v>22785345000</v>
      </c>
      <c r="K33" s="24">
        <f t="shared" si="1"/>
        <v>-77286319000</v>
      </c>
      <c r="L33" s="4">
        <v>358</v>
      </c>
      <c r="M33" s="4">
        <v>635</v>
      </c>
      <c r="N33" s="4">
        <v>14</v>
      </c>
      <c r="O33" s="4">
        <v>42</v>
      </c>
      <c r="P33" s="4">
        <v>420400</v>
      </c>
      <c r="Q33" s="4">
        <v>500600</v>
      </c>
      <c r="R33" s="5">
        <v>-2.3599999999999999E-2</v>
      </c>
      <c r="S33" s="4">
        <v>1327300</v>
      </c>
      <c r="T33" s="4">
        <f t="shared" si="2"/>
        <v>890330</v>
      </c>
      <c r="U33" s="4">
        <f t="shared" si="3"/>
        <v>437400</v>
      </c>
      <c r="V33" s="5">
        <v>6.4600000000000005E-2</v>
      </c>
    </row>
    <row r="34" spans="1:22" x14ac:dyDescent="0.2">
      <c r="A34" s="16" t="s">
        <v>270</v>
      </c>
      <c r="B34" s="4">
        <v>40300</v>
      </c>
      <c r="C34" s="4">
        <v>1400</v>
      </c>
      <c r="D34" s="4">
        <v>38900</v>
      </c>
      <c r="E34" s="4">
        <v>1432030000</v>
      </c>
      <c r="F34" s="4">
        <f t="shared" si="0"/>
        <v>242704828289</v>
      </c>
      <c r="G34" s="4">
        <v>0</v>
      </c>
      <c r="H34" s="4">
        <v>0</v>
      </c>
      <c r="I34" s="4">
        <v>0</v>
      </c>
      <c r="J34" s="4">
        <v>6106985000</v>
      </c>
      <c r="K34" s="24">
        <f t="shared" si="1"/>
        <v>-100071664000</v>
      </c>
      <c r="L34" s="4">
        <v>321</v>
      </c>
      <c r="M34" s="4">
        <v>221</v>
      </c>
      <c r="N34" s="4">
        <v>25</v>
      </c>
      <c r="O34" s="4">
        <v>12</v>
      </c>
      <c r="P34" s="4">
        <v>266800</v>
      </c>
      <c r="Q34" s="4">
        <v>154800</v>
      </c>
      <c r="R34" s="5">
        <v>1.52E-2</v>
      </c>
      <c r="S34" s="4">
        <v>445900</v>
      </c>
      <c r="T34" s="4">
        <f t="shared" si="2"/>
        <v>957630</v>
      </c>
      <c r="U34" s="4">
        <f t="shared" si="3"/>
        <v>437400</v>
      </c>
      <c r="V34" s="5">
        <v>1.6299999999999999E-2</v>
      </c>
    </row>
    <row r="35" spans="1:22" x14ac:dyDescent="0.2">
      <c r="A35" s="16" t="s">
        <v>269</v>
      </c>
      <c r="B35" s="4">
        <v>29600</v>
      </c>
      <c r="C35" s="4">
        <v>216300</v>
      </c>
      <c r="D35" s="4">
        <v>-186700</v>
      </c>
      <c r="E35" s="4">
        <v>-6778730000</v>
      </c>
      <c r="F35" s="4">
        <f t="shared" si="0"/>
        <v>241272798289</v>
      </c>
      <c r="G35" s="4">
        <v>0</v>
      </c>
      <c r="H35" s="4">
        <v>0</v>
      </c>
      <c r="I35" s="4">
        <v>0</v>
      </c>
      <c r="J35" s="4">
        <v>-21081280000</v>
      </c>
      <c r="K35" s="24">
        <f t="shared" si="1"/>
        <v>-106178649000</v>
      </c>
      <c r="L35" s="4">
        <v>499</v>
      </c>
      <c r="M35" s="4">
        <v>541</v>
      </c>
      <c r="N35" s="4">
        <v>27</v>
      </c>
      <c r="O35" s="4">
        <v>42</v>
      </c>
      <c r="P35" s="4">
        <v>315600</v>
      </c>
      <c r="Q35" s="4">
        <v>491000</v>
      </c>
      <c r="R35" s="5">
        <v>-8.199999999999999E-3</v>
      </c>
      <c r="S35" s="4">
        <v>1226600</v>
      </c>
      <c r="T35" s="4">
        <f t="shared" si="2"/>
        <v>961540</v>
      </c>
      <c r="U35" s="4">
        <f t="shared" si="3"/>
        <v>437400</v>
      </c>
      <c r="V35" s="5">
        <v>1.1000000000000001E-2</v>
      </c>
    </row>
    <row r="36" spans="1:22" x14ac:dyDescent="0.2">
      <c r="A36" s="16" t="s">
        <v>268</v>
      </c>
      <c r="B36" s="4">
        <v>45400</v>
      </c>
      <c r="C36" s="4">
        <v>79600</v>
      </c>
      <c r="D36" s="4">
        <v>-34200</v>
      </c>
      <c r="E36" s="4">
        <v>-1257834840</v>
      </c>
      <c r="F36" s="4">
        <f t="shared" si="0"/>
        <v>248051528289</v>
      </c>
      <c r="G36" s="4">
        <v>0</v>
      </c>
      <c r="H36" s="4">
        <v>0</v>
      </c>
      <c r="I36" s="4">
        <v>0</v>
      </c>
      <c r="J36" s="4">
        <v>430110000</v>
      </c>
      <c r="K36" s="24">
        <f t="shared" si="1"/>
        <v>-85097369000</v>
      </c>
      <c r="L36" s="4">
        <v>267</v>
      </c>
      <c r="M36" s="4">
        <v>782</v>
      </c>
      <c r="N36" s="4">
        <v>8</v>
      </c>
      <c r="O36" s="4">
        <v>54</v>
      </c>
      <c r="P36" s="4">
        <v>158200</v>
      </c>
      <c r="Q36" s="4">
        <v>698300</v>
      </c>
      <c r="R36" s="5">
        <v>-1.4999999999999999E-2</v>
      </c>
      <c r="S36" s="4">
        <v>863300</v>
      </c>
      <c r="T36" s="4">
        <f t="shared" si="2"/>
        <v>1004560</v>
      </c>
      <c r="U36" s="4">
        <f t="shared" si="3"/>
        <v>437400</v>
      </c>
      <c r="V36" s="5">
        <v>2.0199999999999999E-2</v>
      </c>
    </row>
    <row r="37" spans="1:22" x14ac:dyDescent="0.2">
      <c r="A37" s="16" t="s">
        <v>254</v>
      </c>
      <c r="B37" s="4">
        <v>53000</v>
      </c>
      <c r="C37" s="4">
        <v>30930</v>
      </c>
      <c r="D37" s="4">
        <v>22070</v>
      </c>
      <c r="E37" s="4">
        <v>815830000</v>
      </c>
      <c r="F37" s="4">
        <f t="shared" si="0"/>
        <v>249309363129</v>
      </c>
      <c r="G37" s="4">
        <v>0</v>
      </c>
      <c r="H37" s="4">
        <v>0</v>
      </c>
      <c r="I37" s="4">
        <v>0</v>
      </c>
      <c r="J37" s="4">
        <v>430110000</v>
      </c>
      <c r="K37" s="24">
        <f t="shared" si="1"/>
        <v>-85527479000</v>
      </c>
      <c r="L37" s="4">
        <v>247</v>
      </c>
      <c r="M37" s="4">
        <v>350</v>
      </c>
      <c r="N37" s="4">
        <v>8</v>
      </c>
      <c r="O37" s="4">
        <v>21</v>
      </c>
      <c r="P37" s="4">
        <v>151400</v>
      </c>
      <c r="Q37" s="4">
        <v>270300</v>
      </c>
      <c r="R37" s="5">
        <v>2.7000000000000001E-3</v>
      </c>
      <c r="S37" s="4">
        <v>437400</v>
      </c>
      <c r="T37" s="4">
        <f t="shared" si="2"/>
        <v>1053710</v>
      </c>
      <c r="U37" s="4">
        <f t="shared" si="3"/>
        <v>540400</v>
      </c>
      <c r="V37" s="5">
        <v>1.34E-2</v>
      </c>
    </row>
    <row r="38" spans="1:22" x14ac:dyDescent="0.2">
      <c r="A38" s="16" t="s">
        <v>253</v>
      </c>
      <c r="B38" s="4">
        <v>59700</v>
      </c>
      <c r="C38" s="4">
        <v>16200</v>
      </c>
      <c r="D38" s="4">
        <v>43500</v>
      </c>
      <c r="E38" s="4">
        <v>1620970000</v>
      </c>
      <c r="F38" s="4">
        <f t="shared" si="0"/>
        <v>248493533129</v>
      </c>
      <c r="G38" s="4">
        <v>0</v>
      </c>
      <c r="H38" s="4">
        <v>0</v>
      </c>
      <c r="I38" s="4">
        <v>0</v>
      </c>
      <c r="J38" s="4">
        <v>1556100000</v>
      </c>
      <c r="K38" s="24">
        <f t="shared" si="1"/>
        <v>-85957589000</v>
      </c>
      <c r="L38" s="4">
        <v>426</v>
      </c>
      <c r="M38" s="4">
        <v>356</v>
      </c>
      <c r="N38" s="4">
        <v>11</v>
      </c>
      <c r="O38" s="4">
        <v>28</v>
      </c>
      <c r="P38" s="4">
        <v>207000</v>
      </c>
      <c r="Q38" s="4">
        <v>332700</v>
      </c>
      <c r="R38" s="5">
        <v>-2.5999999999999999E-3</v>
      </c>
      <c r="S38" s="4">
        <v>540400</v>
      </c>
      <c r="T38" s="4">
        <f t="shared" si="2"/>
        <v>1171730</v>
      </c>
      <c r="U38" s="4">
        <f t="shared" si="3"/>
        <v>682100</v>
      </c>
      <c r="V38" s="5">
        <v>1.0700000000000001E-2</v>
      </c>
    </row>
    <row r="39" spans="1:22" x14ac:dyDescent="0.2">
      <c r="A39" s="16" t="s">
        <v>252</v>
      </c>
      <c r="B39" s="4">
        <v>517900</v>
      </c>
      <c r="C39" s="4">
        <v>20800</v>
      </c>
      <c r="D39" s="4">
        <v>497100</v>
      </c>
      <c r="E39" s="4">
        <v>18758860000</v>
      </c>
      <c r="F39" s="4">
        <f t="shared" si="0"/>
        <v>246872563129</v>
      </c>
      <c r="G39" s="4">
        <v>0</v>
      </c>
      <c r="H39" s="4">
        <v>0</v>
      </c>
      <c r="I39" s="4">
        <v>0</v>
      </c>
      <c r="J39" s="4">
        <v>-4872590000</v>
      </c>
      <c r="K39" s="24">
        <f t="shared" si="1"/>
        <v>-87513689000</v>
      </c>
      <c r="L39" s="4">
        <v>788</v>
      </c>
      <c r="M39" s="4">
        <v>384</v>
      </c>
      <c r="N39" s="4">
        <v>74</v>
      </c>
      <c r="O39" s="4">
        <v>46</v>
      </c>
      <c r="P39" s="4">
        <v>811000</v>
      </c>
      <c r="Q39" s="4">
        <v>484100</v>
      </c>
      <c r="R39" s="5">
        <v>0</v>
      </c>
      <c r="S39" s="4">
        <v>1295500</v>
      </c>
      <c r="T39" s="4">
        <f t="shared" si="2"/>
        <v>1194990</v>
      </c>
      <c r="U39" s="4">
        <f t="shared" si="3"/>
        <v>682100</v>
      </c>
      <c r="V39" s="5">
        <v>2.76E-2</v>
      </c>
    </row>
    <row r="40" spans="1:22" x14ac:dyDescent="0.2">
      <c r="A40" s="16" t="s">
        <v>251</v>
      </c>
      <c r="B40" s="4">
        <v>24900</v>
      </c>
      <c r="C40" s="4">
        <v>4400</v>
      </c>
      <c r="D40" s="4">
        <v>20500</v>
      </c>
      <c r="E40" s="4">
        <v>767000000</v>
      </c>
      <c r="F40" s="4">
        <f t="shared" si="0"/>
        <v>228113703129</v>
      </c>
      <c r="G40" s="4">
        <v>0</v>
      </c>
      <c r="H40" s="4">
        <v>0</v>
      </c>
      <c r="I40" s="4">
        <v>0</v>
      </c>
      <c r="J40" s="4">
        <v>-4872590000</v>
      </c>
      <c r="K40" s="24">
        <f t="shared" si="1"/>
        <v>-82641099000</v>
      </c>
      <c r="L40" s="4">
        <v>273</v>
      </c>
      <c r="M40" s="4">
        <v>506</v>
      </c>
      <c r="N40" s="4">
        <v>30</v>
      </c>
      <c r="O40" s="4">
        <v>51</v>
      </c>
      <c r="P40" s="4">
        <v>289200</v>
      </c>
      <c r="Q40" s="4">
        <v>613800</v>
      </c>
      <c r="R40" s="5">
        <v>-1.21E-2</v>
      </c>
      <c r="S40" s="4">
        <v>962700</v>
      </c>
      <c r="T40" s="4">
        <f t="shared" si="2"/>
        <v>1404940</v>
      </c>
      <c r="U40" s="4">
        <f t="shared" si="3"/>
        <v>682100</v>
      </c>
      <c r="V40" s="5">
        <v>1.47E-2</v>
      </c>
    </row>
    <row r="41" spans="1:22" x14ac:dyDescent="0.2">
      <c r="A41" s="16" t="s">
        <v>250</v>
      </c>
      <c r="B41" s="4">
        <v>0</v>
      </c>
      <c r="C41" s="4">
        <v>83600</v>
      </c>
      <c r="D41" s="4">
        <v>-83600</v>
      </c>
      <c r="E41" s="4">
        <v>-3146810000</v>
      </c>
      <c r="F41" s="4">
        <f t="shared" si="0"/>
        <v>227346703129</v>
      </c>
      <c r="G41" s="4">
        <v>0</v>
      </c>
      <c r="H41" s="4">
        <v>0</v>
      </c>
      <c r="I41" s="4">
        <v>0</v>
      </c>
      <c r="J41" s="4">
        <v>-1711997000</v>
      </c>
      <c r="K41" s="24">
        <f t="shared" si="1"/>
        <v>-77768509000</v>
      </c>
      <c r="L41" s="4">
        <v>215</v>
      </c>
      <c r="M41" s="4">
        <v>737</v>
      </c>
      <c r="N41" s="4">
        <v>18</v>
      </c>
      <c r="O41" s="4">
        <v>61</v>
      </c>
      <c r="P41" s="4">
        <v>261100</v>
      </c>
      <c r="Q41" s="4">
        <v>720700</v>
      </c>
      <c r="R41" s="5">
        <v>-7.9000000000000008E-3</v>
      </c>
      <c r="S41" s="4">
        <v>981900</v>
      </c>
      <c r="T41" s="4">
        <f t="shared" si="2"/>
        <v>1433910</v>
      </c>
      <c r="U41" s="4">
        <f t="shared" si="3"/>
        <v>682100</v>
      </c>
      <c r="V41" s="5">
        <v>1.5800000000000002E-2</v>
      </c>
    </row>
    <row r="42" spans="1:22" x14ac:dyDescent="0.2">
      <c r="A42" s="16" t="s">
        <v>249</v>
      </c>
      <c r="B42" s="4">
        <v>37600</v>
      </c>
      <c r="C42" s="4">
        <v>59100</v>
      </c>
      <c r="D42" s="4">
        <v>-21500</v>
      </c>
      <c r="E42" s="4">
        <v>-808110000</v>
      </c>
      <c r="F42" s="4">
        <f t="shared" si="0"/>
        <v>230493513129</v>
      </c>
      <c r="G42" s="4">
        <v>0</v>
      </c>
      <c r="H42" s="4">
        <v>0</v>
      </c>
      <c r="I42" s="4">
        <v>0</v>
      </c>
      <c r="J42" s="4">
        <v>-2776395000</v>
      </c>
      <c r="K42" s="24">
        <f t="shared" si="1"/>
        <v>-76056512000</v>
      </c>
      <c r="L42" s="4">
        <v>534</v>
      </c>
      <c r="M42" s="4">
        <v>547</v>
      </c>
      <c r="N42" s="4">
        <v>53</v>
      </c>
      <c r="O42" s="4">
        <v>79</v>
      </c>
      <c r="P42" s="4">
        <v>620900</v>
      </c>
      <c r="Q42" s="4">
        <v>769700</v>
      </c>
      <c r="R42" s="5">
        <v>1.21E-2</v>
      </c>
      <c r="S42" s="4">
        <v>1467500</v>
      </c>
      <c r="T42" s="4">
        <f t="shared" si="2"/>
        <v>1625340</v>
      </c>
      <c r="U42" s="4">
        <f t="shared" si="3"/>
        <v>682100</v>
      </c>
      <c r="V42" s="5">
        <v>2.5099999999999997E-2</v>
      </c>
    </row>
    <row r="43" spans="1:22" x14ac:dyDescent="0.2">
      <c r="A43" s="16" t="s">
        <v>248</v>
      </c>
      <c r="B43" s="4">
        <v>24200</v>
      </c>
      <c r="C43" s="4">
        <v>62400</v>
      </c>
      <c r="D43" s="4">
        <v>-38200</v>
      </c>
      <c r="E43" s="4">
        <v>-1426280000</v>
      </c>
      <c r="F43" s="4">
        <f t="shared" si="0"/>
        <v>231301623129</v>
      </c>
      <c r="G43" s="4">
        <v>0</v>
      </c>
      <c r="H43" s="4">
        <v>0</v>
      </c>
      <c r="I43" s="4">
        <v>0</v>
      </c>
      <c r="J43" s="4">
        <v>93905000</v>
      </c>
      <c r="K43" s="24">
        <f t="shared" si="1"/>
        <v>-73280117000</v>
      </c>
      <c r="L43" s="4">
        <v>302</v>
      </c>
      <c r="M43" s="4">
        <v>638</v>
      </c>
      <c r="N43" s="4">
        <v>25</v>
      </c>
      <c r="O43" s="4">
        <v>29</v>
      </c>
      <c r="P43" s="4">
        <v>273600</v>
      </c>
      <c r="Q43" s="4">
        <v>390500</v>
      </c>
      <c r="R43" s="5">
        <v>4.0999999999999995E-3</v>
      </c>
      <c r="S43" s="4">
        <v>682100</v>
      </c>
      <c r="T43" s="4">
        <f t="shared" si="2"/>
        <v>1841970</v>
      </c>
      <c r="U43" s="4">
        <f t="shared" si="3"/>
        <v>928900</v>
      </c>
      <c r="V43" s="5">
        <v>1.72E-2</v>
      </c>
    </row>
    <row r="44" spans="1:22" x14ac:dyDescent="0.2">
      <c r="A44" s="16" t="s">
        <v>247</v>
      </c>
      <c r="B44" s="4">
        <v>14800</v>
      </c>
      <c r="C44" s="4">
        <v>8700</v>
      </c>
      <c r="D44" s="4">
        <v>6100</v>
      </c>
      <c r="E44" s="4">
        <v>226380000</v>
      </c>
      <c r="F44" s="4">
        <f t="shared" si="0"/>
        <v>232727903129</v>
      </c>
      <c r="G44" s="4">
        <v>0</v>
      </c>
      <c r="H44" s="4">
        <v>0</v>
      </c>
      <c r="I44" s="4">
        <v>0</v>
      </c>
      <c r="J44" s="4">
        <v>10030060000</v>
      </c>
      <c r="K44" s="24">
        <f t="shared" si="1"/>
        <v>-73374022000</v>
      </c>
      <c r="L44" s="4">
        <v>311</v>
      </c>
      <c r="M44" s="4">
        <v>639</v>
      </c>
      <c r="N44" s="4">
        <v>20</v>
      </c>
      <c r="O44" s="4">
        <v>80</v>
      </c>
      <c r="P44" s="4">
        <v>268100</v>
      </c>
      <c r="Q44" s="4">
        <v>802900</v>
      </c>
      <c r="R44" s="5">
        <v>-6.7000000000000002E-3</v>
      </c>
      <c r="S44" s="4">
        <v>1118900</v>
      </c>
      <c r="T44" s="4">
        <f t="shared" si="2"/>
        <v>1886570</v>
      </c>
      <c r="U44" s="4">
        <f t="shared" si="3"/>
        <v>928900</v>
      </c>
      <c r="V44" s="5">
        <v>1.5900000000000001E-2</v>
      </c>
    </row>
    <row r="45" spans="1:22" x14ac:dyDescent="0.2">
      <c r="A45" s="16" t="s">
        <v>246</v>
      </c>
      <c r="B45" s="4">
        <v>5800</v>
      </c>
      <c r="C45" s="4">
        <v>72200</v>
      </c>
      <c r="D45" s="4">
        <v>-66400</v>
      </c>
      <c r="E45" s="4">
        <v>-2497699977</v>
      </c>
      <c r="F45" s="4">
        <f t="shared" si="0"/>
        <v>232501523129</v>
      </c>
      <c r="G45" s="4">
        <v>0</v>
      </c>
      <c r="H45" s="4">
        <v>0</v>
      </c>
      <c r="I45" s="4">
        <v>0</v>
      </c>
      <c r="J45" s="4">
        <v>10030060000</v>
      </c>
      <c r="K45" s="24">
        <f t="shared" si="1"/>
        <v>-83404082000</v>
      </c>
      <c r="L45" s="4">
        <v>360</v>
      </c>
      <c r="M45" s="4">
        <v>679</v>
      </c>
      <c r="N45" s="4">
        <v>40</v>
      </c>
      <c r="O45" s="4">
        <v>70</v>
      </c>
      <c r="P45" s="4">
        <v>473100</v>
      </c>
      <c r="Q45" s="4">
        <v>757200</v>
      </c>
      <c r="R45" s="5">
        <v>-1.1899999999999999E-2</v>
      </c>
      <c r="S45" s="4">
        <v>1265700</v>
      </c>
      <c r="T45" s="4">
        <f t="shared" si="2"/>
        <v>2045640</v>
      </c>
      <c r="U45" s="4">
        <f t="shared" si="3"/>
        <v>928900</v>
      </c>
      <c r="V45" s="5">
        <v>1.84E-2</v>
      </c>
    </row>
    <row r="46" spans="1:22" x14ac:dyDescent="0.2">
      <c r="A46" s="16" t="s">
        <v>245</v>
      </c>
      <c r="B46" s="4">
        <v>461500</v>
      </c>
      <c r="C46" s="4">
        <v>105100</v>
      </c>
      <c r="D46" s="4">
        <v>356400</v>
      </c>
      <c r="E46" s="4">
        <v>13466190000</v>
      </c>
      <c r="F46" s="4">
        <f t="shared" si="0"/>
        <v>234999223106</v>
      </c>
      <c r="G46" s="4">
        <v>0</v>
      </c>
      <c r="H46" s="4">
        <v>0</v>
      </c>
      <c r="I46" s="4">
        <v>0</v>
      </c>
      <c r="J46" s="4">
        <v>-761560000</v>
      </c>
      <c r="K46" s="24">
        <f t="shared" si="1"/>
        <v>-93434142000</v>
      </c>
      <c r="L46" s="4">
        <v>397</v>
      </c>
      <c r="M46" s="4">
        <v>532</v>
      </c>
      <c r="N46" s="4">
        <v>57</v>
      </c>
      <c r="O46" s="4">
        <v>57</v>
      </c>
      <c r="P46" s="4">
        <v>615700</v>
      </c>
      <c r="Q46" s="4">
        <v>676700</v>
      </c>
      <c r="R46" s="5">
        <v>0</v>
      </c>
      <c r="S46" s="4">
        <v>1293500</v>
      </c>
      <c r="T46" s="4">
        <f t="shared" si="2"/>
        <v>2033220</v>
      </c>
      <c r="U46" s="4">
        <f t="shared" si="3"/>
        <v>928900</v>
      </c>
      <c r="V46" s="5">
        <v>2.3399999999999997E-2</v>
      </c>
    </row>
    <row r="47" spans="1:22" x14ac:dyDescent="0.2">
      <c r="A47" s="16" t="s">
        <v>244</v>
      </c>
      <c r="B47" s="4">
        <v>7200</v>
      </c>
      <c r="C47" s="4">
        <v>88100</v>
      </c>
      <c r="D47" s="4">
        <v>-80900</v>
      </c>
      <c r="E47" s="4">
        <v>-3028430000</v>
      </c>
      <c r="F47" s="4">
        <f t="shared" ref="F47:F73" si="4">E47+F48</f>
        <v>221533033106</v>
      </c>
      <c r="G47" s="4">
        <v>0</v>
      </c>
      <c r="H47" s="4">
        <v>0</v>
      </c>
      <c r="I47" s="4">
        <v>0</v>
      </c>
      <c r="J47" s="4">
        <v>226065000</v>
      </c>
      <c r="K47" s="24">
        <f t="shared" ref="K47:K73" si="5">K48+J47</f>
        <v>-92672582000</v>
      </c>
      <c r="L47" s="4">
        <v>460</v>
      </c>
      <c r="M47" s="4">
        <v>458</v>
      </c>
      <c r="N47" s="4">
        <v>37</v>
      </c>
      <c r="O47" s="4">
        <v>31</v>
      </c>
      <c r="P47" s="4">
        <v>525600</v>
      </c>
      <c r="Q47" s="4">
        <v>394800</v>
      </c>
      <c r="R47" s="5">
        <v>1.61E-2</v>
      </c>
      <c r="S47" s="4">
        <v>928900</v>
      </c>
      <c r="T47" s="4">
        <f t="shared" si="2"/>
        <v>2028340</v>
      </c>
      <c r="U47" s="4">
        <f t="shared" ref="U47:U73" si="6">MIN(S48:S52)</f>
        <v>1271600</v>
      </c>
      <c r="V47" s="5">
        <v>2.3700000000000002E-2</v>
      </c>
    </row>
    <row r="48" spans="1:22" x14ac:dyDescent="0.2">
      <c r="A48" s="16" t="s">
        <v>243</v>
      </c>
      <c r="B48" s="4">
        <v>31200</v>
      </c>
      <c r="C48" s="4">
        <v>140400</v>
      </c>
      <c r="D48" s="4">
        <v>-109200</v>
      </c>
      <c r="E48" s="4">
        <v>-4122700000</v>
      </c>
      <c r="F48" s="4">
        <f t="shared" si="4"/>
        <v>224561463106</v>
      </c>
      <c r="G48" s="4">
        <v>0</v>
      </c>
      <c r="H48" s="4">
        <v>0</v>
      </c>
      <c r="I48" s="4">
        <v>0</v>
      </c>
      <c r="J48" s="4">
        <v>3331320000</v>
      </c>
      <c r="K48" s="24">
        <f t="shared" si="5"/>
        <v>-92898647000</v>
      </c>
      <c r="L48" s="4">
        <v>586</v>
      </c>
      <c r="M48" s="4">
        <v>1011</v>
      </c>
      <c r="N48" s="4">
        <v>42</v>
      </c>
      <c r="O48" s="4">
        <v>107</v>
      </c>
      <c r="P48" s="4">
        <v>511400</v>
      </c>
      <c r="Q48" s="4">
        <v>1206300</v>
      </c>
      <c r="R48" s="5">
        <v>-1.6E-2</v>
      </c>
      <c r="S48" s="4">
        <v>1720600</v>
      </c>
      <c r="T48" s="4">
        <f t="shared" si="2"/>
        <v>1978670</v>
      </c>
      <c r="U48" s="4">
        <f t="shared" si="6"/>
        <v>1271600</v>
      </c>
      <c r="V48" s="5">
        <v>3.1300000000000001E-2</v>
      </c>
    </row>
    <row r="49" spans="1:22" x14ac:dyDescent="0.2">
      <c r="A49" s="16" t="s">
        <v>236</v>
      </c>
      <c r="B49" s="4">
        <v>144600</v>
      </c>
      <c r="C49" s="4">
        <v>110400</v>
      </c>
      <c r="D49" s="4">
        <v>34200</v>
      </c>
      <c r="E49" s="4">
        <v>1287910000</v>
      </c>
      <c r="F49" s="4">
        <f t="shared" si="4"/>
        <v>228684163106</v>
      </c>
      <c r="G49" s="4">
        <v>0</v>
      </c>
      <c r="H49" s="4">
        <v>0</v>
      </c>
      <c r="I49" s="4">
        <v>0</v>
      </c>
      <c r="J49" s="4">
        <v>3331320000</v>
      </c>
      <c r="K49" s="24">
        <f t="shared" si="5"/>
        <v>-96229967000</v>
      </c>
      <c r="L49" s="4">
        <v>482</v>
      </c>
      <c r="M49" s="4">
        <v>1118</v>
      </c>
      <c r="N49" s="4">
        <v>52</v>
      </c>
      <c r="O49" s="4">
        <v>68</v>
      </c>
      <c r="P49" s="4">
        <v>510200</v>
      </c>
      <c r="Q49" s="4">
        <v>941300</v>
      </c>
      <c r="R49" s="5">
        <v>-1.18E-2</v>
      </c>
      <c r="S49" s="4">
        <v>1528100</v>
      </c>
      <c r="T49" s="4">
        <f t="shared" si="2"/>
        <v>1971340</v>
      </c>
      <c r="U49" s="4">
        <f t="shared" si="6"/>
        <v>1271600</v>
      </c>
      <c r="V49" s="5">
        <v>1.95E-2</v>
      </c>
    </row>
    <row r="50" spans="1:22" x14ac:dyDescent="0.2">
      <c r="A50" s="16" t="s">
        <v>235</v>
      </c>
      <c r="B50" s="4">
        <v>680700</v>
      </c>
      <c r="C50" s="4">
        <v>74150</v>
      </c>
      <c r="D50" s="4">
        <v>606550</v>
      </c>
      <c r="E50" s="4">
        <v>23101250000</v>
      </c>
      <c r="F50" s="4">
        <f t="shared" si="4"/>
        <v>227396253106</v>
      </c>
      <c r="G50" s="4">
        <v>0</v>
      </c>
      <c r="H50" s="4">
        <v>0</v>
      </c>
      <c r="I50" s="4">
        <v>0</v>
      </c>
      <c r="J50" s="4">
        <v>1539865000</v>
      </c>
      <c r="K50" s="24">
        <f t="shared" si="5"/>
        <v>-99561287000</v>
      </c>
      <c r="L50" s="4">
        <v>1345</v>
      </c>
      <c r="M50" s="4">
        <v>889</v>
      </c>
      <c r="N50" s="4">
        <v>160</v>
      </c>
      <c r="O50" s="4">
        <v>123</v>
      </c>
      <c r="P50" s="4">
        <v>1784900</v>
      </c>
      <c r="Q50" s="4">
        <v>1270200</v>
      </c>
      <c r="R50" s="5">
        <v>2.6800000000000001E-2</v>
      </c>
      <c r="S50" s="4">
        <v>3062200</v>
      </c>
      <c r="T50" s="4">
        <f t="shared" si="2"/>
        <v>1942480</v>
      </c>
      <c r="U50" s="4">
        <f t="shared" si="6"/>
        <v>1271600</v>
      </c>
      <c r="V50" s="5">
        <v>4.0099999999999997E-2</v>
      </c>
    </row>
    <row r="51" spans="1:22" x14ac:dyDescent="0.2">
      <c r="A51" s="16" t="s">
        <v>234</v>
      </c>
      <c r="B51" s="4">
        <v>168300</v>
      </c>
      <c r="C51" s="4">
        <v>58700</v>
      </c>
      <c r="D51" s="4">
        <v>109600</v>
      </c>
      <c r="E51" s="4">
        <v>4095320000</v>
      </c>
      <c r="F51" s="4">
        <f t="shared" si="4"/>
        <v>204295003106</v>
      </c>
      <c r="G51" s="4">
        <v>0</v>
      </c>
      <c r="H51" s="4">
        <v>0</v>
      </c>
      <c r="I51" s="4">
        <v>0</v>
      </c>
      <c r="J51" s="4">
        <v>-2198430000</v>
      </c>
      <c r="K51" s="24">
        <f t="shared" si="5"/>
        <v>-101101152000</v>
      </c>
      <c r="L51" s="4">
        <v>503</v>
      </c>
      <c r="M51" s="4">
        <v>696</v>
      </c>
      <c r="N51" s="4">
        <v>49</v>
      </c>
      <c r="O51" s="4">
        <v>52</v>
      </c>
      <c r="P51" s="4">
        <v>551900</v>
      </c>
      <c r="Q51" s="4">
        <v>716500</v>
      </c>
      <c r="R51" s="5">
        <v>0</v>
      </c>
      <c r="S51" s="4">
        <v>1271600</v>
      </c>
      <c r="T51" s="4">
        <f t="shared" si="2"/>
        <v>1987380</v>
      </c>
      <c r="U51" s="4">
        <f t="shared" si="6"/>
        <v>1169300</v>
      </c>
      <c r="V51" s="5">
        <v>2.12E-2</v>
      </c>
    </row>
    <row r="52" spans="1:22" x14ac:dyDescent="0.2">
      <c r="A52" s="16" t="s">
        <v>233</v>
      </c>
      <c r="B52" s="4">
        <v>2096300</v>
      </c>
      <c r="C52" s="4">
        <v>147720</v>
      </c>
      <c r="D52" s="4">
        <v>1948580</v>
      </c>
      <c r="E52" s="4">
        <v>73523700000</v>
      </c>
      <c r="F52" s="4">
        <f t="shared" si="4"/>
        <v>200199683106</v>
      </c>
      <c r="G52" s="4">
        <v>0</v>
      </c>
      <c r="H52" s="4">
        <v>0</v>
      </c>
      <c r="I52" s="4">
        <v>0</v>
      </c>
      <c r="J52" s="4">
        <v>-74008310000</v>
      </c>
      <c r="K52" s="24">
        <f t="shared" si="5"/>
        <v>-98902722000</v>
      </c>
      <c r="L52" s="4">
        <v>545</v>
      </c>
      <c r="M52" s="4">
        <v>510</v>
      </c>
      <c r="N52" s="4">
        <v>61</v>
      </c>
      <c r="O52" s="4">
        <v>48</v>
      </c>
      <c r="P52" s="4">
        <v>642100</v>
      </c>
      <c r="Q52" s="4">
        <v>664400</v>
      </c>
      <c r="R52" s="5">
        <v>2.6099999999999998E-2</v>
      </c>
      <c r="S52" s="4">
        <v>3381800</v>
      </c>
      <c r="T52" s="4">
        <f t="shared" si="2"/>
        <v>1720000</v>
      </c>
      <c r="U52" s="4">
        <f t="shared" si="6"/>
        <v>880100</v>
      </c>
      <c r="V52" s="5">
        <v>3.5900000000000001E-2</v>
      </c>
    </row>
    <row r="53" spans="1:22" x14ac:dyDescent="0.2">
      <c r="A53" s="16" t="s">
        <v>232</v>
      </c>
      <c r="B53" s="4">
        <v>113700</v>
      </c>
      <c r="C53" s="4">
        <v>67700</v>
      </c>
      <c r="D53" s="4">
        <v>46000</v>
      </c>
      <c r="E53" s="4">
        <v>1672230000</v>
      </c>
      <c r="F53" s="4">
        <f t="shared" si="4"/>
        <v>126675983106</v>
      </c>
      <c r="G53" s="4">
        <v>0</v>
      </c>
      <c r="H53" s="4">
        <v>0</v>
      </c>
      <c r="I53" s="4">
        <v>0</v>
      </c>
      <c r="J53" s="4">
        <v>-176115000</v>
      </c>
      <c r="K53" s="24">
        <f t="shared" si="5"/>
        <v>-24894412000</v>
      </c>
      <c r="L53" s="4">
        <v>858</v>
      </c>
      <c r="M53" s="4">
        <v>1144</v>
      </c>
      <c r="N53" s="4">
        <v>94</v>
      </c>
      <c r="O53" s="4">
        <v>153</v>
      </c>
      <c r="P53" s="4">
        <v>1106500</v>
      </c>
      <c r="Q53" s="4">
        <v>1735200</v>
      </c>
      <c r="R53" s="5">
        <v>-3.15E-2</v>
      </c>
      <c r="S53" s="4">
        <v>2848400</v>
      </c>
      <c r="T53" s="4">
        <f t="shared" si="2"/>
        <v>1528430</v>
      </c>
      <c r="U53" s="4">
        <f t="shared" si="6"/>
        <v>880100</v>
      </c>
      <c r="V53" s="5">
        <v>4.9000000000000002E-2</v>
      </c>
    </row>
    <row r="54" spans="1:22" x14ac:dyDescent="0.2">
      <c r="A54" s="16" t="s">
        <v>231</v>
      </c>
      <c r="B54" s="4">
        <v>70200</v>
      </c>
      <c r="C54" s="4">
        <v>90900</v>
      </c>
      <c r="D54" s="4">
        <v>-20700</v>
      </c>
      <c r="E54" s="4">
        <v>-774090000</v>
      </c>
      <c r="F54" s="4">
        <f t="shared" si="4"/>
        <v>125003753106</v>
      </c>
      <c r="G54" s="4">
        <v>0</v>
      </c>
      <c r="H54" s="4">
        <v>0</v>
      </c>
      <c r="I54" s="4">
        <v>0</v>
      </c>
      <c r="J54" s="4">
        <v>27891685000</v>
      </c>
      <c r="K54" s="24">
        <f t="shared" si="5"/>
        <v>-24718297000</v>
      </c>
      <c r="L54" s="4">
        <v>896</v>
      </c>
      <c r="M54" s="4">
        <v>829</v>
      </c>
      <c r="N54" s="4">
        <v>43</v>
      </c>
      <c r="O54" s="4">
        <v>38</v>
      </c>
      <c r="P54" s="4">
        <v>769300</v>
      </c>
      <c r="Q54" s="4">
        <v>793000</v>
      </c>
      <c r="R54" s="5">
        <v>8.1000000000000013E-3</v>
      </c>
      <c r="S54" s="4">
        <v>1564900</v>
      </c>
      <c r="T54" s="4">
        <f t="shared" si="2"/>
        <v>1443700</v>
      </c>
      <c r="U54" s="4">
        <f t="shared" si="6"/>
        <v>880100</v>
      </c>
      <c r="V54" s="5">
        <v>1.46E-2</v>
      </c>
    </row>
    <row r="55" spans="1:22" x14ac:dyDescent="0.2">
      <c r="A55" s="16" t="s">
        <v>230</v>
      </c>
      <c r="B55" s="4">
        <v>161500</v>
      </c>
      <c r="C55" s="4">
        <v>275300</v>
      </c>
      <c r="D55" s="4">
        <v>-113800</v>
      </c>
      <c r="E55" s="4">
        <v>-4268140000</v>
      </c>
      <c r="F55" s="4">
        <f t="shared" si="4"/>
        <v>125777843106</v>
      </c>
      <c r="G55" s="4">
        <v>0</v>
      </c>
      <c r="H55" s="4">
        <v>0</v>
      </c>
      <c r="I55" s="4">
        <v>0</v>
      </c>
      <c r="J55" s="4">
        <v>568710000</v>
      </c>
      <c r="K55" s="24">
        <f t="shared" si="5"/>
        <v>-52609982000</v>
      </c>
      <c r="L55" s="4">
        <v>1267</v>
      </c>
      <c r="M55" s="4">
        <v>1328</v>
      </c>
      <c r="N55" s="4">
        <v>126</v>
      </c>
      <c r="O55" s="4">
        <v>153</v>
      </c>
      <c r="P55" s="4">
        <v>1357700</v>
      </c>
      <c r="Q55" s="4">
        <v>1462900</v>
      </c>
      <c r="R55" s="5">
        <v>6.8000000000000005E-3</v>
      </c>
      <c r="S55" s="4">
        <v>2856400</v>
      </c>
      <c r="T55" s="4">
        <f t="shared" si="2"/>
        <v>1241910</v>
      </c>
      <c r="U55" s="4">
        <f t="shared" si="6"/>
        <v>880100</v>
      </c>
      <c r="V55" s="5">
        <v>2.3799999999999998E-2</v>
      </c>
    </row>
    <row r="56" spans="1:22" x14ac:dyDescent="0.2">
      <c r="A56" s="16" t="s">
        <v>229</v>
      </c>
      <c r="B56" s="4">
        <v>622400</v>
      </c>
      <c r="C56" s="4">
        <v>120200</v>
      </c>
      <c r="D56" s="4">
        <v>502200</v>
      </c>
      <c r="E56" s="4">
        <v>18463670000</v>
      </c>
      <c r="F56" s="4">
        <f t="shared" si="4"/>
        <v>130045983106</v>
      </c>
      <c r="G56" s="4">
        <v>0</v>
      </c>
      <c r="H56" s="4">
        <v>0</v>
      </c>
      <c r="I56" s="4">
        <v>0</v>
      </c>
      <c r="J56" s="4">
        <v>568710000</v>
      </c>
      <c r="K56" s="24">
        <f t="shared" si="5"/>
        <v>-53178692000</v>
      </c>
      <c r="L56" s="4">
        <v>565</v>
      </c>
      <c r="M56" s="4">
        <v>485</v>
      </c>
      <c r="N56" s="4">
        <v>48</v>
      </c>
      <c r="O56" s="4">
        <v>72</v>
      </c>
      <c r="P56" s="4">
        <v>552100</v>
      </c>
      <c r="Q56" s="4">
        <v>618500</v>
      </c>
      <c r="R56" s="5">
        <v>2.07E-2</v>
      </c>
      <c r="S56" s="4">
        <v>1169300</v>
      </c>
      <c r="T56" s="4">
        <f t="shared" si="2"/>
        <v>1346010</v>
      </c>
      <c r="U56" s="4">
        <f t="shared" si="6"/>
        <v>880100</v>
      </c>
      <c r="V56" s="5">
        <v>1.6200000000000003E-2</v>
      </c>
    </row>
    <row r="57" spans="1:22" x14ac:dyDescent="0.2">
      <c r="A57" s="16" t="s">
        <v>228</v>
      </c>
      <c r="B57" s="4">
        <v>370000</v>
      </c>
      <c r="C57" s="4">
        <v>20400</v>
      </c>
      <c r="D57" s="4">
        <v>349600</v>
      </c>
      <c r="E57" s="4">
        <v>12694600000</v>
      </c>
      <c r="F57" s="4">
        <f t="shared" si="4"/>
        <v>111582313106</v>
      </c>
      <c r="K57" s="24">
        <f t="shared" si="5"/>
        <v>-53747402000</v>
      </c>
      <c r="L57" s="4">
        <v>428</v>
      </c>
      <c r="M57" s="4">
        <v>478</v>
      </c>
      <c r="N57" s="4">
        <v>25</v>
      </c>
      <c r="O57" s="4">
        <v>52</v>
      </c>
      <c r="P57" s="4">
        <v>343200</v>
      </c>
      <c r="Q57" s="4">
        <v>503000</v>
      </c>
      <c r="R57" s="5">
        <v>1.1200000000000002E-2</v>
      </c>
      <c r="S57" s="4">
        <v>880100</v>
      </c>
      <c r="T57" s="4">
        <f t="shared" si="2"/>
        <v>1358850</v>
      </c>
      <c r="U57" s="4">
        <f t="shared" si="6"/>
        <v>708000</v>
      </c>
      <c r="V57" s="5">
        <v>1.6500000000000001E-2</v>
      </c>
    </row>
    <row r="58" spans="1:22" x14ac:dyDescent="0.2">
      <c r="A58" s="16" t="s">
        <v>227</v>
      </c>
      <c r="B58" s="4">
        <v>20500</v>
      </c>
      <c r="C58" s="4">
        <v>258900</v>
      </c>
      <c r="D58" s="4">
        <v>-238400</v>
      </c>
      <c r="E58" s="4">
        <v>-8660930000</v>
      </c>
      <c r="F58" s="4">
        <f t="shared" si="4"/>
        <v>98887713106</v>
      </c>
      <c r="G58" s="4">
        <v>0</v>
      </c>
      <c r="H58" s="4">
        <v>0</v>
      </c>
      <c r="I58" s="4">
        <v>0</v>
      </c>
      <c r="J58" s="4">
        <v>257655000</v>
      </c>
      <c r="K58" s="24">
        <f t="shared" si="5"/>
        <v>-53747402000</v>
      </c>
      <c r="L58" s="4">
        <v>358</v>
      </c>
      <c r="M58" s="4">
        <v>879</v>
      </c>
      <c r="N58" s="4">
        <v>26</v>
      </c>
      <c r="O58" s="4">
        <v>69</v>
      </c>
      <c r="P58" s="4">
        <v>286600</v>
      </c>
      <c r="Q58" s="4">
        <v>876900</v>
      </c>
      <c r="R58" s="5">
        <v>-2.3599999999999999E-2</v>
      </c>
      <c r="S58" s="4">
        <v>1223900</v>
      </c>
      <c r="T58" s="4">
        <f t="shared" si="2"/>
        <v>1280860</v>
      </c>
      <c r="U58" s="4">
        <f t="shared" si="6"/>
        <v>708000</v>
      </c>
      <c r="V58" s="5">
        <v>2.3199999999999998E-2</v>
      </c>
    </row>
    <row r="59" spans="1:22" x14ac:dyDescent="0.2">
      <c r="A59" s="16" t="s">
        <v>226</v>
      </c>
      <c r="B59" s="4">
        <v>33700</v>
      </c>
      <c r="C59" s="4">
        <v>45200</v>
      </c>
      <c r="D59" s="4">
        <v>-11500</v>
      </c>
      <c r="E59" s="4">
        <v>-428730000</v>
      </c>
      <c r="F59" s="4">
        <f t="shared" si="4"/>
        <v>107548643106</v>
      </c>
      <c r="K59" s="24">
        <f t="shared" si="5"/>
        <v>-54005057000</v>
      </c>
      <c r="L59" s="4">
        <v>518</v>
      </c>
      <c r="M59" s="4">
        <v>978</v>
      </c>
      <c r="N59" s="4">
        <v>41</v>
      </c>
      <c r="O59" s="4">
        <v>90</v>
      </c>
      <c r="P59" s="4">
        <v>452500</v>
      </c>
      <c r="Q59" s="4">
        <v>996200</v>
      </c>
      <c r="R59" s="5">
        <v>-1.9E-2</v>
      </c>
      <c r="S59" s="4">
        <v>1454800</v>
      </c>
      <c r="T59" s="4">
        <f t="shared" si="2"/>
        <v>1280120</v>
      </c>
      <c r="U59" s="4">
        <f t="shared" si="6"/>
        <v>708000</v>
      </c>
      <c r="V59" s="5">
        <v>3.1699999999999999E-2</v>
      </c>
    </row>
    <row r="60" spans="1:22" x14ac:dyDescent="0.2">
      <c r="A60" s="16" t="s">
        <v>225</v>
      </c>
      <c r="B60" s="4">
        <v>1088700</v>
      </c>
      <c r="C60" s="4">
        <v>102300</v>
      </c>
      <c r="D60" s="4">
        <v>986400</v>
      </c>
      <c r="E60" s="4">
        <v>36509200000</v>
      </c>
      <c r="F60" s="4">
        <f t="shared" si="4"/>
        <v>107977373106</v>
      </c>
      <c r="G60" s="4">
        <v>0</v>
      </c>
      <c r="H60" s="4">
        <v>0</v>
      </c>
      <c r="I60" s="4">
        <v>0</v>
      </c>
      <c r="J60" s="4">
        <v>234370000</v>
      </c>
      <c r="K60" s="24">
        <f t="shared" si="5"/>
        <v>-54005057000</v>
      </c>
      <c r="L60" s="4">
        <v>1628</v>
      </c>
      <c r="M60" s="4">
        <v>819</v>
      </c>
      <c r="N60" s="4">
        <v>138</v>
      </c>
      <c r="O60" s="4">
        <v>70</v>
      </c>
      <c r="P60" s="4">
        <v>1777700</v>
      </c>
      <c r="Q60" s="4">
        <v>808400</v>
      </c>
      <c r="R60" s="5">
        <v>3.4500000000000003E-2</v>
      </c>
      <c r="S60" s="4">
        <v>2773600</v>
      </c>
      <c r="T60" s="4">
        <f t="shared" si="2"/>
        <v>1136790</v>
      </c>
      <c r="U60" s="4">
        <f t="shared" si="6"/>
        <v>708000</v>
      </c>
      <c r="V60" s="5">
        <v>3.2099999999999997E-2</v>
      </c>
    </row>
    <row r="61" spans="1:22" x14ac:dyDescent="0.2">
      <c r="A61" s="16" t="s">
        <v>224</v>
      </c>
      <c r="B61" s="4">
        <v>141600</v>
      </c>
      <c r="C61" s="4">
        <v>19800</v>
      </c>
      <c r="D61" s="4">
        <v>121800</v>
      </c>
      <c r="E61" s="4">
        <v>4444760000</v>
      </c>
      <c r="F61" s="4">
        <f t="shared" si="4"/>
        <v>71468173106</v>
      </c>
      <c r="G61" s="4">
        <v>0</v>
      </c>
      <c r="H61" s="4">
        <v>0</v>
      </c>
      <c r="I61" s="4">
        <v>0</v>
      </c>
      <c r="J61" s="4">
        <v>-3038695000</v>
      </c>
      <c r="K61" s="24">
        <f t="shared" si="5"/>
        <v>-54239427000</v>
      </c>
      <c r="L61" s="4">
        <v>1007</v>
      </c>
      <c r="M61" s="4">
        <v>718</v>
      </c>
      <c r="N61" s="4">
        <v>73</v>
      </c>
      <c r="O61" s="4">
        <v>63</v>
      </c>
      <c r="P61" s="4">
        <v>900600</v>
      </c>
      <c r="Q61" s="4">
        <v>740400</v>
      </c>
      <c r="R61" s="5">
        <v>8.3999999999999995E-3</v>
      </c>
      <c r="S61" s="4">
        <v>1720600</v>
      </c>
      <c r="T61" s="4">
        <f t="shared" si="2"/>
        <v>1065710</v>
      </c>
      <c r="U61" s="4">
        <f t="shared" si="6"/>
        <v>708000</v>
      </c>
      <c r="V61" s="5">
        <v>2.3099999999999999E-2</v>
      </c>
    </row>
    <row r="62" spans="1:22" x14ac:dyDescent="0.2">
      <c r="A62" s="16" t="s">
        <v>223</v>
      </c>
      <c r="B62" s="4">
        <v>35400</v>
      </c>
      <c r="C62" s="4">
        <v>9800</v>
      </c>
      <c r="D62" s="4">
        <v>25600</v>
      </c>
      <c r="E62" s="4">
        <v>919240000</v>
      </c>
      <c r="F62" s="4">
        <f t="shared" si="4"/>
        <v>67023413106</v>
      </c>
      <c r="G62" s="4">
        <v>0</v>
      </c>
      <c r="H62" s="4">
        <v>0</v>
      </c>
      <c r="I62" s="4">
        <v>0</v>
      </c>
      <c r="J62" s="4">
        <v>-1098140000</v>
      </c>
      <c r="K62" s="24">
        <f t="shared" si="5"/>
        <v>-51200732000</v>
      </c>
      <c r="L62" s="4">
        <v>236</v>
      </c>
      <c r="M62" s="4">
        <v>494</v>
      </c>
      <c r="N62" s="4">
        <v>21</v>
      </c>
      <c r="O62" s="4">
        <v>38</v>
      </c>
      <c r="P62" s="4">
        <v>242800</v>
      </c>
      <c r="Q62" s="4">
        <v>464100</v>
      </c>
      <c r="R62" s="5">
        <v>0</v>
      </c>
      <c r="S62" s="4">
        <v>708000</v>
      </c>
      <c r="T62" s="4">
        <f t="shared" si="2"/>
        <v>1090140</v>
      </c>
      <c r="U62" s="4">
        <f t="shared" si="6"/>
        <v>717600</v>
      </c>
      <c r="V62" s="5">
        <v>9.7999999999999997E-3</v>
      </c>
    </row>
    <row r="63" spans="1:22" x14ac:dyDescent="0.2">
      <c r="A63" s="16" t="s">
        <v>222</v>
      </c>
      <c r="B63" s="4">
        <v>36800</v>
      </c>
      <c r="C63" s="4">
        <v>239700</v>
      </c>
      <c r="D63" s="4">
        <v>-202900</v>
      </c>
      <c r="E63" s="4">
        <v>-7315950000</v>
      </c>
      <c r="F63" s="4">
        <f t="shared" si="4"/>
        <v>66104173106</v>
      </c>
      <c r="G63" s="4">
        <v>0</v>
      </c>
      <c r="H63" s="4">
        <v>0</v>
      </c>
      <c r="I63" s="4">
        <v>0</v>
      </c>
      <c r="J63" s="4">
        <v>-366700000</v>
      </c>
      <c r="K63" s="24">
        <f t="shared" si="5"/>
        <v>-50102592000</v>
      </c>
      <c r="L63" s="4">
        <v>422</v>
      </c>
      <c r="M63" s="4">
        <v>525</v>
      </c>
      <c r="N63" s="4">
        <v>25</v>
      </c>
      <c r="O63" s="4">
        <v>58</v>
      </c>
      <c r="P63" s="4">
        <v>319200</v>
      </c>
      <c r="Q63" s="4">
        <v>594700</v>
      </c>
      <c r="R63" s="5">
        <v>1.4000000000000002E-3</v>
      </c>
      <c r="S63" s="4">
        <v>932700</v>
      </c>
      <c r="T63" s="4">
        <f t="shared" si="2"/>
        <v>1185490</v>
      </c>
      <c r="U63" s="4">
        <f t="shared" si="6"/>
        <v>444000</v>
      </c>
      <c r="V63" s="5">
        <v>1.38E-2</v>
      </c>
    </row>
    <row r="64" spans="1:22" x14ac:dyDescent="0.2">
      <c r="A64" s="16" t="s">
        <v>221</v>
      </c>
      <c r="B64" s="4">
        <v>24700</v>
      </c>
      <c r="C64" s="4">
        <v>69700</v>
      </c>
      <c r="D64" s="4">
        <v>-45000</v>
      </c>
      <c r="E64" s="4">
        <v>-1623750000</v>
      </c>
      <c r="F64" s="4">
        <f t="shared" si="4"/>
        <v>73420123106</v>
      </c>
      <c r="G64" s="4">
        <v>0</v>
      </c>
      <c r="H64" s="4">
        <v>0</v>
      </c>
      <c r="I64" s="4">
        <v>0</v>
      </c>
      <c r="J64" s="4">
        <v>2672955000</v>
      </c>
      <c r="K64" s="24">
        <f t="shared" si="5"/>
        <v>-49735892000</v>
      </c>
      <c r="L64" s="4">
        <v>316</v>
      </c>
      <c r="M64" s="4">
        <v>529</v>
      </c>
      <c r="N64" s="4">
        <v>24</v>
      </c>
      <c r="O64" s="4">
        <v>44</v>
      </c>
      <c r="P64" s="4">
        <v>232900</v>
      </c>
      <c r="Q64" s="4">
        <v>452400</v>
      </c>
      <c r="R64" s="5">
        <v>1.4000000000000002E-3</v>
      </c>
      <c r="S64" s="4">
        <v>717600</v>
      </c>
      <c r="T64" s="4">
        <f t="shared" si="2"/>
        <v>1165410</v>
      </c>
      <c r="U64" s="4">
        <f t="shared" si="6"/>
        <v>444000</v>
      </c>
      <c r="V64" s="5">
        <v>1.11E-2</v>
      </c>
    </row>
    <row r="65" spans="1:22" x14ac:dyDescent="0.2">
      <c r="A65" s="16" t="s">
        <v>220</v>
      </c>
      <c r="B65" s="4">
        <v>7500</v>
      </c>
      <c r="C65" s="4">
        <v>3250</v>
      </c>
      <c r="D65" s="4">
        <v>4250</v>
      </c>
      <c r="E65" s="4">
        <v>153210000</v>
      </c>
      <c r="F65" s="4">
        <f t="shared" si="4"/>
        <v>75043873106</v>
      </c>
      <c r="G65" s="4">
        <v>0</v>
      </c>
      <c r="H65" s="4">
        <v>0</v>
      </c>
      <c r="I65" s="4">
        <v>0</v>
      </c>
      <c r="J65" s="4">
        <v>-5477600000</v>
      </c>
      <c r="K65" s="24">
        <f t="shared" si="5"/>
        <v>-52408847000</v>
      </c>
      <c r="L65" s="4">
        <v>279</v>
      </c>
      <c r="M65" s="4">
        <v>557</v>
      </c>
      <c r="N65" s="4">
        <v>17</v>
      </c>
      <c r="O65" s="4">
        <v>46</v>
      </c>
      <c r="P65" s="4">
        <v>245200</v>
      </c>
      <c r="Q65" s="4">
        <v>582200</v>
      </c>
      <c r="R65" s="5">
        <v>-9.7000000000000003E-3</v>
      </c>
      <c r="S65" s="4">
        <v>838500</v>
      </c>
      <c r="T65" s="4">
        <f t="shared" si="2"/>
        <v>1155220</v>
      </c>
      <c r="U65" s="4">
        <f t="shared" si="6"/>
        <v>444000</v>
      </c>
      <c r="V65" s="5">
        <v>1.9299999999999998E-2</v>
      </c>
    </row>
    <row r="66" spans="1:22" x14ac:dyDescent="0.2">
      <c r="A66" s="16" t="s">
        <v>219</v>
      </c>
      <c r="B66" s="4">
        <v>395200</v>
      </c>
      <c r="C66" s="4">
        <v>129300</v>
      </c>
      <c r="D66" s="4">
        <v>265900</v>
      </c>
      <c r="E66" s="4">
        <v>9716260000</v>
      </c>
      <c r="F66" s="4">
        <f t="shared" si="4"/>
        <v>74890663106</v>
      </c>
      <c r="G66" s="4">
        <v>0</v>
      </c>
      <c r="H66" s="4">
        <v>0</v>
      </c>
      <c r="I66" s="4">
        <v>0</v>
      </c>
      <c r="J66" s="4">
        <v>-5356070000</v>
      </c>
      <c r="K66" s="24">
        <f t="shared" si="5"/>
        <v>-46931247000</v>
      </c>
      <c r="L66" s="4">
        <v>905</v>
      </c>
      <c r="M66" s="4">
        <v>1126</v>
      </c>
      <c r="N66" s="4">
        <v>77</v>
      </c>
      <c r="O66" s="4">
        <v>108</v>
      </c>
      <c r="P66" s="4">
        <v>1007500</v>
      </c>
      <c r="Q66" s="4">
        <v>1166800</v>
      </c>
      <c r="R66" s="5">
        <v>1.55E-2</v>
      </c>
      <c r="S66" s="4">
        <v>2210300</v>
      </c>
      <c r="T66" s="4">
        <f t="shared" si="2"/>
        <v>986520</v>
      </c>
      <c r="U66" s="4">
        <f t="shared" si="6"/>
        <v>444000</v>
      </c>
      <c r="V66" s="5">
        <v>2.98E-2</v>
      </c>
    </row>
    <row r="67" spans="1:22" x14ac:dyDescent="0.2">
      <c r="A67" s="16" t="s">
        <v>218</v>
      </c>
      <c r="B67" s="4">
        <v>37000</v>
      </c>
      <c r="C67" s="4">
        <v>92500</v>
      </c>
      <c r="D67" s="4">
        <v>-55500</v>
      </c>
      <c r="E67" s="4">
        <v>-1973460000</v>
      </c>
      <c r="F67" s="4">
        <f t="shared" si="4"/>
        <v>65174403106</v>
      </c>
      <c r="G67" s="4">
        <v>0</v>
      </c>
      <c r="H67" s="4">
        <v>0</v>
      </c>
      <c r="I67" s="4">
        <v>0</v>
      </c>
      <c r="J67" s="4">
        <v>-5356070000</v>
      </c>
      <c r="K67" s="24">
        <f t="shared" si="5"/>
        <v>-41575177000</v>
      </c>
      <c r="L67" s="4">
        <v>505</v>
      </c>
      <c r="M67" s="4">
        <v>519</v>
      </c>
      <c r="N67" s="4">
        <v>41</v>
      </c>
      <c r="O67" s="4">
        <v>39</v>
      </c>
      <c r="P67" s="4">
        <v>479900</v>
      </c>
      <c r="Q67" s="4">
        <v>527700</v>
      </c>
      <c r="R67" s="5">
        <v>1.2800000000000001E-2</v>
      </c>
      <c r="S67" s="4">
        <v>1008500</v>
      </c>
      <c r="T67" s="4">
        <f t="shared" si="2"/>
        <v>921530</v>
      </c>
      <c r="U67" s="4">
        <f t="shared" si="6"/>
        <v>444000</v>
      </c>
      <c r="V67" s="5">
        <v>3.2899999999999999E-2</v>
      </c>
    </row>
    <row r="68" spans="1:22" x14ac:dyDescent="0.2">
      <c r="A68" s="16" t="s">
        <v>217</v>
      </c>
      <c r="B68" s="4">
        <v>19600</v>
      </c>
      <c r="C68" s="4">
        <v>3940</v>
      </c>
      <c r="D68" s="4">
        <v>15660</v>
      </c>
      <c r="E68" s="4">
        <v>550360000</v>
      </c>
      <c r="F68" s="4">
        <f t="shared" si="4"/>
        <v>67147863106</v>
      </c>
      <c r="G68" s="4">
        <v>0</v>
      </c>
      <c r="H68" s="4">
        <v>0</v>
      </c>
      <c r="I68" s="4">
        <v>0</v>
      </c>
      <c r="J68" s="4">
        <v>-1397460000</v>
      </c>
      <c r="K68" s="24">
        <f t="shared" si="5"/>
        <v>-36219107000</v>
      </c>
      <c r="L68" s="4">
        <v>276</v>
      </c>
      <c r="M68" s="4">
        <v>350</v>
      </c>
      <c r="N68" s="4">
        <v>11</v>
      </c>
      <c r="O68" s="4">
        <v>19</v>
      </c>
      <c r="P68" s="4">
        <v>171500</v>
      </c>
      <c r="Q68" s="4">
        <v>263000</v>
      </c>
      <c r="R68" s="5">
        <v>2.8999999999999998E-3</v>
      </c>
      <c r="S68" s="4">
        <v>444000</v>
      </c>
      <c r="T68" s="4">
        <f t="shared" si="2"/>
        <v>936040</v>
      </c>
      <c r="U68" s="4">
        <f t="shared" si="6"/>
        <v>952300</v>
      </c>
      <c r="V68" s="5">
        <v>0.01</v>
      </c>
    </row>
    <row r="69" spans="1:22" x14ac:dyDescent="0.2">
      <c r="A69" s="16" t="s">
        <v>216</v>
      </c>
      <c r="B69" s="4">
        <v>27010</v>
      </c>
      <c r="C69" s="4">
        <v>116500</v>
      </c>
      <c r="D69" s="4">
        <v>-89490</v>
      </c>
      <c r="E69" s="4">
        <v>-3187970000</v>
      </c>
      <c r="F69" s="4">
        <f t="shared" si="4"/>
        <v>66597503106</v>
      </c>
      <c r="G69" s="4">
        <v>0</v>
      </c>
      <c r="H69" s="4">
        <v>0</v>
      </c>
      <c r="I69" s="4">
        <v>0</v>
      </c>
      <c r="J69" s="4">
        <v>-6080000</v>
      </c>
      <c r="K69" s="24">
        <f t="shared" si="5"/>
        <v>-34821647000</v>
      </c>
      <c r="L69" s="4">
        <v>387</v>
      </c>
      <c r="M69" s="4">
        <v>885</v>
      </c>
      <c r="N69" s="4">
        <v>36</v>
      </c>
      <c r="O69" s="4">
        <v>85</v>
      </c>
      <c r="P69" s="4">
        <v>353300</v>
      </c>
      <c r="Q69" s="4">
        <v>1093700</v>
      </c>
      <c r="R69" s="5">
        <v>-2.1299999999999999E-2</v>
      </c>
      <c r="S69" s="4">
        <v>1447400</v>
      </c>
      <c r="T69" s="4">
        <f t="shared" si="2"/>
        <v>841970</v>
      </c>
      <c r="U69" s="4">
        <f t="shared" si="6"/>
        <v>516800</v>
      </c>
      <c r="V69" s="5">
        <v>2.23E-2</v>
      </c>
    </row>
    <row r="70" spans="1:22" x14ac:dyDescent="0.2">
      <c r="A70" s="16" t="s">
        <v>215</v>
      </c>
      <c r="B70" s="4">
        <v>18700</v>
      </c>
      <c r="C70" s="4">
        <v>305100</v>
      </c>
      <c r="D70" s="4">
        <v>-286400</v>
      </c>
      <c r="E70" s="4">
        <v>-10290440000</v>
      </c>
      <c r="F70" s="4">
        <f t="shared" si="4"/>
        <v>69785473106</v>
      </c>
      <c r="G70" s="4">
        <v>0</v>
      </c>
      <c r="H70" s="4">
        <v>0</v>
      </c>
      <c r="I70" s="4">
        <v>0</v>
      </c>
      <c r="J70" s="4">
        <v>-723860000</v>
      </c>
      <c r="K70" s="24">
        <f t="shared" si="5"/>
        <v>-34815567000</v>
      </c>
      <c r="L70" s="4">
        <v>393</v>
      </c>
      <c r="M70" s="4">
        <v>683</v>
      </c>
      <c r="N70" s="4">
        <v>35</v>
      </c>
      <c r="O70" s="4">
        <v>75</v>
      </c>
      <c r="P70" s="4">
        <v>428700</v>
      </c>
      <c r="Q70" s="4">
        <v>895500</v>
      </c>
      <c r="R70" s="5">
        <v>2.8000000000000004E-3</v>
      </c>
      <c r="S70" s="4">
        <v>1340300</v>
      </c>
      <c r="T70" s="4">
        <f t="shared" si="2"/>
        <v>747350</v>
      </c>
      <c r="U70" s="4">
        <f t="shared" si="6"/>
        <v>516800</v>
      </c>
      <c r="V70" s="5">
        <v>1.8000000000000002E-2</v>
      </c>
    </row>
    <row r="71" spans="1:22" x14ac:dyDescent="0.2">
      <c r="A71" s="16" t="s">
        <v>214</v>
      </c>
      <c r="B71" s="4">
        <v>6400</v>
      </c>
      <c r="C71" s="4">
        <v>136000</v>
      </c>
      <c r="D71" s="4">
        <v>-129600</v>
      </c>
      <c r="E71" s="4">
        <v>-4635100000</v>
      </c>
      <c r="F71" s="4">
        <f t="shared" si="4"/>
        <v>80075913106</v>
      </c>
      <c r="G71" s="4">
        <v>0</v>
      </c>
      <c r="H71" s="4">
        <v>0</v>
      </c>
      <c r="I71" s="4">
        <v>0</v>
      </c>
      <c r="J71" s="4">
        <v>-1161370000</v>
      </c>
      <c r="K71" s="24">
        <f t="shared" si="5"/>
        <v>-34091707000</v>
      </c>
      <c r="L71" s="4">
        <v>330</v>
      </c>
      <c r="M71" s="4">
        <v>662</v>
      </c>
      <c r="N71" s="4">
        <v>28</v>
      </c>
      <c r="O71" s="4">
        <v>47</v>
      </c>
      <c r="P71" s="4">
        <v>305100</v>
      </c>
      <c r="Q71" s="4">
        <v>564600</v>
      </c>
      <c r="R71" s="5">
        <v>-9.7000000000000003E-3</v>
      </c>
      <c r="S71" s="4">
        <v>1009800</v>
      </c>
      <c r="T71" s="4">
        <f t="shared" si="2"/>
        <v>700420</v>
      </c>
      <c r="U71" s="4">
        <f t="shared" si="6"/>
        <v>516800</v>
      </c>
      <c r="V71" s="5">
        <v>1.3899999999999999E-2</v>
      </c>
    </row>
    <row r="72" spans="1:22" x14ac:dyDescent="0.2">
      <c r="A72" s="16" t="s">
        <v>213</v>
      </c>
      <c r="B72" s="4">
        <v>13300</v>
      </c>
      <c r="C72" s="4">
        <v>13650</v>
      </c>
      <c r="D72" s="4">
        <v>-350</v>
      </c>
      <c r="E72" s="4">
        <v>-12940000</v>
      </c>
      <c r="F72" s="4">
        <f t="shared" si="4"/>
        <v>84711013106</v>
      </c>
      <c r="G72" s="4">
        <v>0</v>
      </c>
      <c r="H72" s="4">
        <v>0</v>
      </c>
      <c r="I72" s="4">
        <v>0</v>
      </c>
      <c r="J72" s="4">
        <v>-2969070000</v>
      </c>
      <c r="K72" s="24">
        <f t="shared" si="5"/>
        <v>-32930337000</v>
      </c>
      <c r="L72" s="4">
        <v>417</v>
      </c>
      <c r="M72" s="4">
        <v>644</v>
      </c>
      <c r="N72" s="4">
        <v>27</v>
      </c>
      <c r="O72" s="4">
        <v>49</v>
      </c>
      <c r="P72" s="4">
        <v>322200</v>
      </c>
      <c r="Q72" s="4">
        <v>619300</v>
      </c>
      <c r="R72" s="5">
        <v>-4.0999999999999995E-3</v>
      </c>
      <c r="S72" s="4">
        <v>952300</v>
      </c>
      <c r="T72" s="4">
        <f t="shared" si="2"/>
        <v>637560</v>
      </c>
      <c r="U72" s="4">
        <f t="shared" si="6"/>
        <v>358600</v>
      </c>
      <c r="V72" s="5">
        <v>1.37E-2</v>
      </c>
    </row>
    <row r="73" spans="1:22" x14ac:dyDescent="0.2">
      <c r="A73" s="16" t="s">
        <v>212</v>
      </c>
      <c r="B73" s="4">
        <v>310017</v>
      </c>
      <c r="C73" s="4">
        <v>76800</v>
      </c>
      <c r="D73" s="4">
        <v>233217</v>
      </c>
      <c r="E73" s="4">
        <v>8426700000</v>
      </c>
      <c r="F73" s="4">
        <f t="shared" si="4"/>
        <v>84723953106</v>
      </c>
      <c r="G73" s="4">
        <v>0</v>
      </c>
      <c r="H73" s="4">
        <v>0</v>
      </c>
      <c r="I73" s="4">
        <v>0</v>
      </c>
      <c r="J73" s="4">
        <v>-4856130000</v>
      </c>
      <c r="K73" s="24">
        <f t="shared" si="5"/>
        <v>-29961267000</v>
      </c>
      <c r="L73" s="4">
        <v>1150</v>
      </c>
      <c r="M73" s="4">
        <v>795</v>
      </c>
      <c r="N73" s="4">
        <v>84</v>
      </c>
      <c r="O73" s="4">
        <v>69</v>
      </c>
      <c r="P73" s="4">
        <v>1052000</v>
      </c>
      <c r="Q73" s="4">
        <v>809300</v>
      </c>
      <c r="R73" s="5">
        <v>2.7000000000000003E-2</v>
      </c>
      <c r="S73" s="4">
        <v>1886200</v>
      </c>
      <c r="T73" s="4">
        <f t="shared" si="2"/>
        <v>487350</v>
      </c>
      <c r="U73" s="4">
        <f t="shared" si="6"/>
        <v>358600</v>
      </c>
      <c r="V73" s="5">
        <v>3.4200000000000001E-2</v>
      </c>
    </row>
    <row r="74" spans="1:22" x14ac:dyDescent="0.2">
      <c r="A74" s="16" t="s">
        <v>211</v>
      </c>
      <c r="B74" s="4">
        <v>17400</v>
      </c>
      <c r="C74" s="4">
        <v>11500</v>
      </c>
      <c r="D74" s="4">
        <v>5900</v>
      </c>
      <c r="E74" s="4">
        <v>207350000</v>
      </c>
      <c r="F74" s="4">
        <f t="shared" ref="F74:F79" si="7">E74+F75</f>
        <v>76297253106</v>
      </c>
      <c r="G74" s="4">
        <v>0</v>
      </c>
      <c r="H74" s="4">
        <v>0</v>
      </c>
      <c r="I74" s="4">
        <v>0</v>
      </c>
      <c r="J74" s="4">
        <v>-3835585000</v>
      </c>
      <c r="K74" s="24">
        <f t="shared" ref="K74:K79" si="8">K75+J74</f>
        <v>-25105137000</v>
      </c>
      <c r="L74" s="4">
        <v>215</v>
      </c>
      <c r="M74" s="4">
        <v>347</v>
      </c>
      <c r="N74" s="4">
        <v>14</v>
      </c>
      <c r="O74" s="4">
        <v>23</v>
      </c>
      <c r="P74" s="4">
        <v>210600</v>
      </c>
      <c r="Q74" s="4">
        <v>305700</v>
      </c>
      <c r="R74" s="5">
        <v>0</v>
      </c>
      <c r="S74" s="4">
        <v>516800</v>
      </c>
      <c r="T74" s="4">
        <f t="shared" ref="T74:T79" si="9">AVERAGE(S75:S84)</f>
        <v>463720</v>
      </c>
      <c r="U74" s="4">
        <f t="shared" ref="U74:U79" si="10">MIN(S75:S79)</f>
        <v>358600</v>
      </c>
      <c r="V74" s="5">
        <v>0.01</v>
      </c>
    </row>
    <row r="75" spans="1:22" x14ac:dyDescent="0.2">
      <c r="A75" s="16" t="s">
        <v>210</v>
      </c>
      <c r="B75" s="4">
        <v>38200</v>
      </c>
      <c r="C75" s="4">
        <v>18400</v>
      </c>
      <c r="D75" s="4">
        <v>19800</v>
      </c>
      <c r="E75" s="4">
        <v>700190000</v>
      </c>
      <c r="F75" s="4">
        <f t="shared" si="7"/>
        <v>76089903106</v>
      </c>
      <c r="G75" s="4">
        <v>0</v>
      </c>
      <c r="H75" s="4">
        <v>0</v>
      </c>
      <c r="I75" s="4">
        <v>0</v>
      </c>
      <c r="J75" s="4">
        <v>-3835585000</v>
      </c>
      <c r="K75" s="24">
        <f t="shared" si="8"/>
        <v>-21269552000</v>
      </c>
      <c r="L75" s="4">
        <v>400</v>
      </c>
      <c r="M75" s="4">
        <v>441</v>
      </c>
      <c r="N75" s="4">
        <v>23</v>
      </c>
      <c r="O75" s="4">
        <v>19</v>
      </c>
      <c r="P75" s="4">
        <v>348000</v>
      </c>
      <c r="Q75" s="4">
        <v>325000</v>
      </c>
      <c r="R75" s="5">
        <v>1.5900000000000001E-2</v>
      </c>
      <c r="S75" s="4">
        <v>736600</v>
      </c>
      <c r="T75" s="4">
        <f t="shared" si="9"/>
        <v>417560</v>
      </c>
      <c r="U75" s="4">
        <f t="shared" si="10"/>
        <v>358600</v>
      </c>
      <c r="V75" s="5">
        <v>1.7000000000000001E-2</v>
      </c>
    </row>
    <row r="76" spans="1:22" x14ac:dyDescent="0.2">
      <c r="A76" s="16" t="s">
        <v>208</v>
      </c>
      <c r="B76" s="4">
        <v>10400</v>
      </c>
      <c r="C76" s="4">
        <v>63000</v>
      </c>
      <c r="D76" s="4">
        <v>-52600</v>
      </c>
      <c r="E76" s="4">
        <v>-1830620000</v>
      </c>
      <c r="F76" s="4">
        <f t="shared" si="7"/>
        <v>75389713106</v>
      </c>
      <c r="G76" s="4">
        <v>0</v>
      </c>
      <c r="H76" s="4">
        <v>0</v>
      </c>
      <c r="I76" s="4">
        <v>0</v>
      </c>
      <c r="J76" s="4">
        <v>-2982345000</v>
      </c>
      <c r="K76" s="24">
        <f t="shared" si="8"/>
        <v>-17433967000</v>
      </c>
      <c r="L76" s="4">
        <v>283</v>
      </c>
      <c r="M76" s="4">
        <v>238</v>
      </c>
      <c r="N76" s="4">
        <v>28</v>
      </c>
      <c r="O76" s="4">
        <v>16</v>
      </c>
      <c r="P76" s="4">
        <v>316600</v>
      </c>
      <c r="Q76" s="4">
        <v>206700</v>
      </c>
      <c r="R76" s="5">
        <v>1.5E-3</v>
      </c>
      <c r="S76" s="4">
        <v>523300</v>
      </c>
      <c r="T76" s="4">
        <f t="shared" si="9"/>
        <v>400100</v>
      </c>
      <c r="U76" s="4">
        <f t="shared" si="10"/>
        <v>358600</v>
      </c>
      <c r="V76" s="5">
        <v>1.15E-2</v>
      </c>
    </row>
    <row r="77" spans="1:22" x14ac:dyDescent="0.2">
      <c r="A77" s="16" t="s">
        <v>207</v>
      </c>
      <c r="B77" s="4">
        <v>6600</v>
      </c>
      <c r="C77" s="4">
        <v>51300</v>
      </c>
      <c r="D77" s="4">
        <v>-44700</v>
      </c>
      <c r="E77" s="4">
        <v>-1548490000</v>
      </c>
      <c r="F77" s="4">
        <f t="shared" si="7"/>
        <v>77220333106</v>
      </c>
      <c r="G77" s="4">
        <v>0</v>
      </c>
      <c r="H77" s="4">
        <v>0</v>
      </c>
      <c r="I77" s="4">
        <v>0</v>
      </c>
      <c r="J77" s="4">
        <v>-769570000</v>
      </c>
      <c r="K77" s="24">
        <f t="shared" si="8"/>
        <v>-14451622000</v>
      </c>
      <c r="L77" s="4">
        <v>204</v>
      </c>
      <c r="M77" s="4">
        <v>188</v>
      </c>
      <c r="N77" s="4">
        <v>17</v>
      </c>
      <c r="O77" s="4">
        <v>11</v>
      </c>
      <c r="P77" s="4">
        <v>203900</v>
      </c>
      <c r="Q77" s="4">
        <v>131000</v>
      </c>
      <c r="R77" s="5">
        <v>4.4000000000000003E-3</v>
      </c>
      <c r="S77" s="4">
        <v>358600</v>
      </c>
      <c r="T77" s="4">
        <f t="shared" si="9"/>
        <v>399360</v>
      </c>
      <c r="U77" s="4">
        <f t="shared" si="10"/>
        <v>323700</v>
      </c>
      <c r="V77" s="5">
        <v>4.4000000000000003E-3</v>
      </c>
    </row>
    <row r="78" spans="1:22" x14ac:dyDescent="0.2">
      <c r="A78" s="16" t="s">
        <v>206</v>
      </c>
      <c r="B78" s="4">
        <v>18500</v>
      </c>
      <c r="C78" s="4">
        <v>1000</v>
      </c>
      <c r="D78" s="4">
        <v>17500</v>
      </c>
      <c r="E78" s="4">
        <v>606960000</v>
      </c>
      <c r="F78" s="4">
        <f t="shared" si="7"/>
        <v>78768823106</v>
      </c>
      <c r="G78" s="4">
        <v>0</v>
      </c>
      <c r="H78" s="4">
        <v>0</v>
      </c>
      <c r="I78" s="4">
        <v>0</v>
      </c>
      <c r="J78" s="4">
        <v>4943410000</v>
      </c>
      <c r="K78" s="24">
        <f t="shared" si="8"/>
        <v>-13682052000</v>
      </c>
      <c r="L78" s="4">
        <v>230</v>
      </c>
      <c r="M78" s="4">
        <v>211</v>
      </c>
      <c r="N78" s="4">
        <v>32</v>
      </c>
      <c r="O78" s="4">
        <v>19</v>
      </c>
      <c r="P78" s="4">
        <v>326300</v>
      </c>
      <c r="Q78" s="4">
        <v>262400</v>
      </c>
      <c r="R78" s="5">
        <v>-1.4000000000000002E-3</v>
      </c>
      <c r="S78" s="4">
        <v>589100</v>
      </c>
      <c r="T78" s="4">
        <f t="shared" si="9"/>
        <v>371850</v>
      </c>
      <c r="U78" s="4">
        <f t="shared" si="10"/>
        <v>323700</v>
      </c>
      <c r="V78" s="5">
        <v>8.6999999999999994E-3</v>
      </c>
    </row>
    <row r="79" spans="1:22" x14ac:dyDescent="0.2">
      <c r="A79" s="16" t="s">
        <v>205</v>
      </c>
      <c r="B79" s="4">
        <v>400</v>
      </c>
      <c r="C79" s="4">
        <v>1700</v>
      </c>
      <c r="D79" s="4">
        <v>-1300</v>
      </c>
      <c r="E79" s="4">
        <v>-45020000</v>
      </c>
      <c r="F79" s="4">
        <f t="shared" si="7"/>
        <v>78161863106</v>
      </c>
      <c r="G79" s="4">
        <v>0</v>
      </c>
      <c r="H79" s="4">
        <v>0</v>
      </c>
      <c r="I79" s="4">
        <v>0</v>
      </c>
      <c r="J79" s="4">
        <v>-724595000</v>
      </c>
      <c r="K79" s="24">
        <f t="shared" si="8"/>
        <v>-18625462000</v>
      </c>
      <c r="L79" s="4">
        <v>104</v>
      </c>
      <c r="M79" s="4">
        <v>210</v>
      </c>
      <c r="N79" s="4">
        <v>13</v>
      </c>
      <c r="O79" s="4">
        <v>19</v>
      </c>
      <c r="P79" s="4">
        <v>149000</v>
      </c>
      <c r="Q79" s="4">
        <v>241800</v>
      </c>
      <c r="R79" s="5">
        <v>0</v>
      </c>
      <c r="S79" s="4">
        <v>506700</v>
      </c>
      <c r="T79" s="4">
        <f t="shared" si="9"/>
        <v>380030</v>
      </c>
      <c r="U79" s="4">
        <f t="shared" si="10"/>
        <v>280500</v>
      </c>
      <c r="V79" s="5">
        <v>7.1999999999999998E-3</v>
      </c>
    </row>
    <row r="80" spans="1:22" x14ac:dyDescent="0.2">
      <c r="A80" s="16" t="s">
        <v>204</v>
      </c>
      <c r="B80" s="4">
        <v>9280</v>
      </c>
      <c r="C80" s="4">
        <v>4100</v>
      </c>
      <c r="D80" s="4">
        <v>5180</v>
      </c>
      <c r="E80" s="4">
        <v>179409582</v>
      </c>
      <c r="F80" s="4">
        <f t="shared" ref="F80:F90" si="11">E80+F81</f>
        <v>78206883106</v>
      </c>
      <c r="G80" s="4">
        <v>0</v>
      </c>
      <c r="H80" s="4">
        <v>0</v>
      </c>
      <c r="I80" s="4">
        <v>0</v>
      </c>
      <c r="J80" s="4">
        <v>-271275000</v>
      </c>
      <c r="K80" s="24">
        <f t="shared" ref="K80:K90" si="12">K81+J80</f>
        <v>-17900867000</v>
      </c>
      <c r="L80" s="4">
        <v>206</v>
      </c>
      <c r="M80" s="4">
        <v>227</v>
      </c>
      <c r="N80" s="4">
        <v>15</v>
      </c>
      <c r="O80" s="4">
        <v>15</v>
      </c>
      <c r="P80" s="4">
        <v>192800</v>
      </c>
      <c r="Q80" s="4">
        <v>177700</v>
      </c>
      <c r="R80" s="5">
        <v>0</v>
      </c>
      <c r="S80" s="4">
        <v>394100</v>
      </c>
      <c r="T80" s="4">
        <f t="shared" ref="T80:T96" si="13">AVERAGE(S81:S90)</f>
        <v>374500</v>
      </c>
      <c r="U80" s="4">
        <f t="shared" ref="U80:U90" si="14">MIN(S81:S85)</f>
        <v>275000</v>
      </c>
      <c r="V80" s="5">
        <v>7.1999999999999998E-3</v>
      </c>
    </row>
    <row r="81" spans="1:22" x14ac:dyDescent="0.2">
      <c r="A81" s="16" t="s">
        <v>203</v>
      </c>
      <c r="B81" s="4">
        <v>200200</v>
      </c>
      <c r="C81" s="4">
        <v>3200</v>
      </c>
      <c r="D81" s="4">
        <v>197000</v>
      </c>
      <c r="E81" s="4">
        <v>6831123524</v>
      </c>
      <c r="F81" s="4">
        <f t="shared" si="11"/>
        <v>78027473524</v>
      </c>
      <c r="G81" s="4">
        <v>0</v>
      </c>
      <c r="H81" s="4">
        <v>0</v>
      </c>
      <c r="I81" s="4">
        <v>0</v>
      </c>
      <c r="J81" s="4">
        <v>830715000</v>
      </c>
      <c r="K81" s="24">
        <f t="shared" si="12"/>
        <v>-17629592000</v>
      </c>
      <c r="L81" s="4">
        <v>186</v>
      </c>
      <c r="M81" s="4">
        <v>344</v>
      </c>
      <c r="N81" s="4">
        <v>22</v>
      </c>
      <c r="O81" s="4">
        <v>28</v>
      </c>
      <c r="P81" s="4">
        <v>202100</v>
      </c>
      <c r="Q81" s="4">
        <v>338100</v>
      </c>
      <c r="R81" s="5">
        <v>-4.3E-3</v>
      </c>
      <c r="S81" s="4">
        <v>540500</v>
      </c>
      <c r="T81" s="4">
        <f t="shared" si="13"/>
        <v>375022.4</v>
      </c>
      <c r="U81" s="4">
        <f t="shared" si="14"/>
        <v>275000</v>
      </c>
      <c r="V81" s="5">
        <v>7.1999999999999998E-3</v>
      </c>
    </row>
    <row r="82" spans="1:22" x14ac:dyDescent="0.2">
      <c r="A82" s="16" t="s">
        <v>200</v>
      </c>
      <c r="B82" s="4">
        <v>0</v>
      </c>
      <c r="C82" s="4">
        <v>10200</v>
      </c>
      <c r="D82" s="4">
        <v>-10200</v>
      </c>
      <c r="E82" s="4">
        <v>-354260000</v>
      </c>
      <c r="F82" s="4">
        <f t="shared" si="11"/>
        <v>71196350000</v>
      </c>
      <c r="G82" s="4">
        <v>0</v>
      </c>
      <c r="H82" s="4">
        <v>0</v>
      </c>
      <c r="I82" s="4">
        <v>0</v>
      </c>
      <c r="J82" s="4">
        <v>830715000</v>
      </c>
      <c r="K82" s="24">
        <f t="shared" si="12"/>
        <v>-18460307000</v>
      </c>
      <c r="L82" s="4">
        <v>142</v>
      </c>
      <c r="M82" s="4">
        <v>192</v>
      </c>
      <c r="N82" s="4">
        <v>5</v>
      </c>
      <c r="O82" s="4">
        <v>16</v>
      </c>
      <c r="P82" s="4">
        <v>126800</v>
      </c>
      <c r="Q82" s="4">
        <v>196900</v>
      </c>
      <c r="R82" s="5">
        <v>1.5E-3</v>
      </c>
      <c r="S82" s="4">
        <v>323700</v>
      </c>
      <c r="T82" s="4">
        <f t="shared" si="13"/>
        <v>373839.9</v>
      </c>
      <c r="U82" s="4">
        <f t="shared" si="14"/>
        <v>275000</v>
      </c>
      <c r="V82" s="5">
        <v>7.1999999999999998E-3</v>
      </c>
    </row>
    <row r="83" spans="1:22" x14ac:dyDescent="0.2">
      <c r="A83" s="16" t="s">
        <v>199</v>
      </c>
      <c r="B83" s="4">
        <v>100400</v>
      </c>
      <c r="C83" s="4">
        <v>0</v>
      </c>
      <c r="D83" s="4">
        <v>100400</v>
      </c>
      <c r="E83" s="4">
        <v>3485920000</v>
      </c>
      <c r="F83" s="4">
        <f t="shared" si="11"/>
        <v>71550610000</v>
      </c>
      <c r="G83" s="4">
        <v>0</v>
      </c>
      <c r="H83" s="4">
        <v>0</v>
      </c>
      <c r="I83" s="4">
        <v>0</v>
      </c>
      <c r="J83" s="4">
        <v>1110375000</v>
      </c>
      <c r="K83" s="24">
        <f t="shared" si="12"/>
        <v>-19291022000</v>
      </c>
      <c r="L83" s="4">
        <v>199</v>
      </c>
      <c r="M83" s="4">
        <v>175</v>
      </c>
      <c r="N83" s="4">
        <v>21</v>
      </c>
      <c r="O83" s="4">
        <v>18</v>
      </c>
      <c r="P83" s="4">
        <v>215900</v>
      </c>
      <c r="Q83" s="4">
        <v>168200</v>
      </c>
      <c r="R83" s="5">
        <v>5.7999999999999996E-3</v>
      </c>
      <c r="S83" s="4">
        <v>384100</v>
      </c>
      <c r="T83" s="4">
        <f t="shared" si="13"/>
        <v>367665.5</v>
      </c>
      <c r="U83" s="4">
        <f t="shared" si="14"/>
        <v>275000</v>
      </c>
      <c r="V83" s="5">
        <v>8.6999999999999994E-3</v>
      </c>
    </row>
    <row r="84" spans="1:22" x14ac:dyDescent="0.2">
      <c r="A84" s="16" t="s">
        <v>193</v>
      </c>
      <c r="B84" s="4">
        <v>1500</v>
      </c>
      <c r="C84" s="4">
        <v>980</v>
      </c>
      <c r="D84" s="4">
        <v>520</v>
      </c>
      <c r="E84" s="4">
        <v>18090000</v>
      </c>
      <c r="F84" s="4">
        <f t="shared" si="11"/>
        <v>68064690000</v>
      </c>
      <c r="G84" s="4">
        <v>0</v>
      </c>
      <c r="H84" s="4">
        <v>0</v>
      </c>
      <c r="I84" s="4">
        <v>0</v>
      </c>
      <c r="J84" s="4">
        <v>766285000</v>
      </c>
      <c r="K84" s="24">
        <f t="shared" si="12"/>
        <v>-20401397000</v>
      </c>
      <c r="L84" s="4">
        <v>112</v>
      </c>
      <c r="M84" s="4">
        <v>203</v>
      </c>
      <c r="N84" s="4">
        <v>13</v>
      </c>
      <c r="O84" s="4">
        <v>13</v>
      </c>
      <c r="P84" s="4">
        <v>101500</v>
      </c>
      <c r="Q84" s="4">
        <v>168300</v>
      </c>
      <c r="R84" s="5">
        <v>0</v>
      </c>
      <c r="S84" s="4">
        <v>280500</v>
      </c>
      <c r="T84" s="4">
        <f t="shared" si="13"/>
        <v>440576</v>
      </c>
      <c r="U84" s="4">
        <f t="shared" si="14"/>
        <v>275000</v>
      </c>
      <c r="V84" s="5">
        <v>8.6999999999999994E-3</v>
      </c>
    </row>
    <row r="85" spans="1:22" x14ac:dyDescent="0.2">
      <c r="A85" s="16" t="s">
        <v>192</v>
      </c>
      <c r="B85" s="4">
        <v>300</v>
      </c>
      <c r="C85" s="4">
        <v>9000</v>
      </c>
      <c r="D85" s="4">
        <v>-8700</v>
      </c>
      <c r="E85" s="4">
        <v>-301470000</v>
      </c>
      <c r="F85" s="4">
        <f t="shared" si="11"/>
        <v>68046600000</v>
      </c>
      <c r="G85" s="4">
        <v>0</v>
      </c>
      <c r="H85" s="4">
        <v>0</v>
      </c>
      <c r="I85" s="4">
        <v>0</v>
      </c>
      <c r="J85" s="4">
        <v>-3425000</v>
      </c>
      <c r="K85" s="24">
        <f t="shared" si="12"/>
        <v>-21167682000</v>
      </c>
      <c r="L85" s="4">
        <v>92</v>
      </c>
      <c r="M85" s="4">
        <v>158</v>
      </c>
      <c r="N85" s="4">
        <v>3</v>
      </c>
      <c r="O85" s="4">
        <v>4</v>
      </c>
      <c r="P85" s="4">
        <v>130500</v>
      </c>
      <c r="Q85" s="4">
        <v>144500</v>
      </c>
      <c r="R85" s="5">
        <v>-4.3E-3</v>
      </c>
      <c r="S85" s="4">
        <v>275000</v>
      </c>
      <c r="T85" s="4">
        <f t="shared" si="13"/>
        <v>525418.5</v>
      </c>
      <c r="U85" s="4">
        <f t="shared" si="14"/>
        <v>314000</v>
      </c>
      <c r="V85" s="5">
        <v>8.6999999999999994E-3</v>
      </c>
    </row>
    <row r="86" spans="1:22" x14ac:dyDescent="0.2">
      <c r="A86" s="16" t="s">
        <v>191</v>
      </c>
      <c r="B86" s="4">
        <v>0</v>
      </c>
      <c r="C86" s="4">
        <v>410</v>
      </c>
      <c r="D86" s="4">
        <v>-410</v>
      </c>
      <c r="E86" s="4">
        <v>-14290000</v>
      </c>
      <c r="F86" s="4">
        <f t="shared" si="11"/>
        <v>68348070000</v>
      </c>
      <c r="G86" s="4">
        <v>0</v>
      </c>
      <c r="H86" s="4">
        <v>0</v>
      </c>
      <c r="I86" s="4">
        <v>0</v>
      </c>
      <c r="J86" s="4">
        <v>861070000</v>
      </c>
      <c r="K86" s="24">
        <f t="shared" si="12"/>
        <v>-21164257000</v>
      </c>
      <c r="L86" s="4">
        <v>120</v>
      </c>
      <c r="M86" s="4">
        <v>298</v>
      </c>
      <c r="N86" s="4">
        <v>3</v>
      </c>
      <c r="O86" s="4">
        <v>19</v>
      </c>
      <c r="P86" s="4">
        <v>82400</v>
      </c>
      <c r="Q86" s="4">
        <v>235300</v>
      </c>
      <c r="R86" s="5">
        <v>-5.6999999999999993E-3</v>
      </c>
      <c r="S86" s="4">
        <v>348700</v>
      </c>
      <c r="T86" s="4">
        <f t="shared" si="13"/>
        <v>551089.69999999995</v>
      </c>
      <c r="U86" s="4">
        <f t="shared" si="14"/>
        <v>314000</v>
      </c>
      <c r="V86" s="5">
        <v>1.01E-2</v>
      </c>
    </row>
    <row r="87" spans="1:22" x14ac:dyDescent="0.2">
      <c r="A87" s="16" t="s">
        <v>190</v>
      </c>
      <c r="B87" s="4">
        <v>8900</v>
      </c>
      <c r="C87" s="4">
        <v>800</v>
      </c>
      <c r="D87" s="4">
        <v>8100</v>
      </c>
      <c r="E87" s="4">
        <v>282470000</v>
      </c>
      <c r="F87" s="4">
        <f t="shared" si="11"/>
        <v>68362360000</v>
      </c>
      <c r="G87" s="4">
        <v>0</v>
      </c>
      <c r="H87" s="4">
        <v>0</v>
      </c>
      <c r="I87" s="4">
        <v>0</v>
      </c>
      <c r="J87" s="4">
        <v>523375000</v>
      </c>
      <c r="K87" s="24">
        <f t="shared" si="12"/>
        <v>-22025327000</v>
      </c>
      <c r="L87" s="4">
        <v>232</v>
      </c>
      <c r="M87" s="4">
        <v>216</v>
      </c>
      <c r="N87" s="4">
        <v>15</v>
      </c>
      <c r="O87" s="4">
        <v>11</v>
      </c>
      <c r="P87" s="4">
        <v>184900</v>
      </c>
      <c r="Q87" s="4">
        <v>154400</v>
      </c>
      <c r="R87" s="5">
        <v>2.8999999999999998E-3</v>
      </c>
      <c r="S87" s="4">
        <v>351200</v>
      </c>
      <c r="T87" s="4">
        <f t="shared" si="13"/>
        <v>565789.69999999995</v>
      </c>
      <c r="U87" s="4">
        <f t="shared" si="14"/>
        <v>311875</v>
      </c>
      <c r="V87" s="5">
        <v>8.6E-3</v>
      </c>
    </row>
    <row r="88" spans="1:22" x14ac:dyDescent="0.2">
      <c r="A88" s="16" t="s">
        <v>189</v>
      </c>
      <c r="B88" s="4">
        <v>1700</v>
      </c>
      <c r="C88" s="4">
        <v>1200</v>
      </c>
      <c r="D88" s="4">
        <v>500</v>
      </c>
      <c r="E88" s="4">
        <v>17390000</v>
      </c>
      <c r="F88" s="4">
        <f t="shared" si="11"/>
        <v>68079890000</v>
      </c>
      <c r="G88" s="4">
        <v>0</v>
      </c>
      <c r="H88" s="4">
        <v>0</v>
      </c>
      <c r="I88" s="4">
        <v>0</v>
      </c>
      <c r="J88" s="4">
        <v>194710000</v>
      </c>
      <c r="K88" s="24">
        <f t="shared" si="12"/>
        <v>-22548702000</v>
      </c>
      <c r="L88" s="4">
        <v>144</v>
      </c>
      <c r="M88" s="4">
        <v>211</v>
      </c>
      <c r="N88" s="4">
        <v>10</v>
      </c>
      <c r="O88" s="4">
        <v>16</v>
      </c>
      <c r="P88" s="4">
        <v>114900</v>
      </c>
      <c r="Q88" s="4">
        <v>199100</v>
      </c>
      <c r="R88" s="5">
        <v>-2.8000000000000004E-3</v>
      </c>
      <c r="S88" s="4">
        <v>314000</v>
      </c>
      <c r="T88" s="4">
        <f t="shared" si="13"/>
        <v>674848.6</v>
      </c>
      <c r="U88" s="4">
        <f t="shared" si="14"/>
        <v>311875</v>
      </c>
      <c r="V88" s="5">
        <v>7.1999999999999998E-3</v>
      </c>
    </row>
    <row r="89" spans="1:22" x14ac:dyDescent="0.2">
      <c r="A89" s="16" t="s">
        <v>188</v>
      </c>
      <c r="B89" s="4">
        <v>161500</v>
      </c>
      <c r="C89" s="4">
        <v>216800</v>
      </c>
      <c r="D89" s="4">
        <v>-55300</v>
      </c>
      <c r="E89" s="4">
        <v>-1918260000</v>
      </c>
      <c r="F89" s="4">
        <f t="shared" si="11"/>
        <v>68062500000</v>
      </c>
      <c r="K89" s="24">
        <f t="shared" si="12"/>
        <v>-22743412000</v>
      </c>
      <c r="L89" s="4">
        <v>269</v>
      </c>
      <c r="M89" s="4">
        <v>401</v>
      </c>
      <c r="N89" s="4">
        <v>23</v>
      </c>
      <c r="O89" s="4">
        <v>22</v>
      </c>
      <c r="P89" s="4">
        <v>316600</v>
      </c>
      <c r="Q89" s="4">
        <v>269600</v>
      </c>
      <c r="R89" s="5">
        <v>1.0200000000000001E-2</v>
      </c>
      <c r="S89" s="4">
        <v>588500</v>
      </c>
      <c r="T89" s="4">
        <f t="shared" si="13"/>
        <v>756906.5</v>
      </c>
      <c r="U89" s="4">
        <f t="shared" si="14"/>
        <v>311875</v>
      </c>
      <c r="V89" s="5">
        <v>7.1999999999999998E-3</v>
      </c>
    </row>
    <row r="90" spans="1:22" x14ac:dyDescent="0.2">
      <c r="A90" s="16" t="s">
        <v>187</v>
      </c>
      <c r="B90" s="4">
        <v>2200</v>
      </c>
      <c r="C90" s="4">
        <v>68435</v>
      </c>
      <c r="D90" s="4">
        <v>-66235</v>
      </c>
      <c r="E90" s="4">
        <v>-2287440000</v>
      </c>
      <c r="F90" s="4">
        <f t="shared" si="11"/>
        <v>69980760000</v>
      </c>
      <c r="G90" s="4">
        <v>0</v>
      </c>
      <c r="H90" s="4">
        <v>0</v>
      </c>
      <c r="I90" s="4">
        <v>0</v>
      </c>
      <c r="J90" s="4">
        <v>-72110000</v>
      </c>
      <c r="K90" s="24">
        <f t="shared" si="12"/>
        <v>-22743412000</v>
      </c>
      <c r="L90" s="4">
        <v>210</v>
      </c>
      <c r="M90" s="4">
        <v>349</v>
      </c>
      <c r="N90" s="4">
        <v>5</v>
      </c>
      <c r="O90" s="4">
        <v>12</v>
      </c>
      <c r="P90" s="4">
        <v>111800</v>
      </c>
      <c r="Q90" s="4">
        <v>205100</v>
      </c>
      <c r="R90" s="5">
        <v>-1.4000000000000002E-3</v>
      </c>
      <c r="S90" s="4">
        <v>338800</v>
      </c>
      <c r="T90" s="4">
        <f t="shared" si="13"/>
        <v>893532</v>
      </c>
      <c r="U90" s="4">
        <f t="shared" si="14"/>
        <v>311875</v>
      </c>
      <c r="V90" s="5">
        <v>1.01E-2</v>
      </c>
    </row>
    <row r="91" spans="1:22" x14ac:dyDescent="0.2">
      <c r="A91" s="16" t="s">
        <v>186</v>
      </c>
      <c r="B91" s="4">
        <v>19100</v>
      </c>
      <c r="C91" s="4">
        <v>127000</v>
      </c>
      <c r="D91" s="4">
        <v>-107900</v>
      </c>
      <c r="E91" s="4">
        <v>-3750010000</v>
      </c>
      <c r="F91" s="4">
        <f t="shared" ref="F91:F102" si="15">E91+F92</f>
        <v>72268200000</v>
      </c>
      <c r="G91" s="4">
        <v>0</v>
      </c>
      <c r="H91" s="4">
        <v>0</v>
      </c>
      <c r="I91" s="4">
        <v>0</v>
      </c>
      <c r="J91" s="4">
        <v>-758570000</v>
      </c>
      <c r="K91" s="24">
        <f t="shared" ref="K91:K102" si="16">K92+J91</f>
        <v>-22671302000</v>
      </c>
      <c r="L91" s="4">
        <v>220</v>
      </c>
      <c r="M91" s="4">
        <v>593</v>
      </c>
      <c r="N91" s="4">
        <v>12</v>
      </c>
      <c r="O91" s="4">
        <v>30</v>
      </c>
      <c r="P91" s="4">
        <v>131100</v>
      </c>
      <c r="Q91" s="4">
        <v>376300</v>
      </c>
      <c r="R91" s="5">
        <v>-5.6999999999999993E-3</v>
      </c>
      <c r="S91" s="4">
        <v>545724</v>
      </c>
      <c r="T91" s="4">
        <f t="shared" si="13"/>
        <v>919763.8</v>
      </c>
      <c r="U91" s="4">
        <f t="shared" ref="U91:U102" si="17">MIN(S92:S96)</f>
        <v>311875</v>
      </c>
      <c r="V91" s="5">
        <v>1.8500000000000003E-2</v>
      </c>
    </row>
    <row r="92" spans="1:22" x14ac:dyDescent="0.2">
      <c r="A92" s="16" t="s">
        <v>185</v>
      </c>
      <c r="B92" s="4">
        <v>200</v>
      </c>
      <c r="C92" s="4">
        <v>60300</v>
      </c>
      <c r="D92" s="4">
        <v>-60100</v>
      </c>
      <c r="E92" s="4">
        <v>-2087850000</v>
      </c>
      <c r="F92" s="4">
        <f t="shared" si="15"/>
        <v>76018210000</v>
      </c>
      <c r="G92" s="4">
        <v>0</v>
      </c>
      <c r="H92" s="4">
        <v>0</v>
      </c>
      <c r="I92" s="4">
        <v>0</v>
      </c>
      <c r="J92" s="4">
        <v>-55420000</v>
      </c>
      <c r="K92" s="24">
        <f t="shared" si="16"/>
        <v>-21912732000</v>
      </c>
      <c r="L92" s="4">
        <v>256</v>
      </c>
      <c r="M92" s="4">
        <v>210</v>
      </c>
      <c r="N92" s="4">
        <v>10</v>
      </c>
      <c r="O92" s="4">
        <v>8</v>
      </c>
      <c r="P92" s="4">
        <v>153800</v>
      </c>
      <c r="Q92" s="4">
        <v>139100</v>
      </c>
      <c r="R92" s="5">
        <v>2.8999999999999998E-3</v>
      </c>
      <c r="S92" s="4">
        <v>311875</v>
      </c>
      <c r="T92" s="4">
        <f t="shared" si="13"/>
        <v>952057.5</v>
      </c>
      <c r="U92" s="4">
        <f t="shared" si="17"/>
        <v>322356</v>
      </c>
      <c r="V92" s="5">
        <v>5.7999999999999996E-3</v>
      </c>
    </row>
    <row r="93" spans="1:22" x14ac:dyDescent="0.2">
      <c r="A93" s="16" t="s">
        <v>184</v>
      </c>
      <c r="B93" s="4">
        <v>100</v>
      </c>
      <c r="C93" s="4">
        <v>65800</v>
      </c>
      <c r="D93" s="4">
        <v>-65700</v>
      </c>
      <c r="E93" s="4">
        <v>-2291680000</v>
      </c>
      <c r="F93" s="4">
        <f t="shared" si="15"/>
        <v>78106060000</v>
      </c>
      <c r="K93" s="24">
        <f t="shared" si="16"/>
        <v>-21857312000</v>
      </c>
      <c r="L93" s="4">
        <v>154</v>
      </c>
      <c r="M93" s="4">
        <v>231</v>
      </c>
      <c r="N93" s="4">
        <v>3</v>
      </c>
      <c r="O93" s="4">
        <v>16</v>
      </c>
      <c r="P93" s="4">
        <v>77600</v>
      </c>
      <c r="Q93" s="4">
        <v>203100</v>
      </c>
      <c r="R93" s="5">
        <v>-8.5000000000000006E-3</v>
      </c>
      <c r="S93" s="4">
        <v>322356</v>
      </c>
      <c r="T93" s="4">
        <f t="shared" si="13"/>
        <v>1022024.3333333334</v>
      </c>
      <c r="U93" s="4">
        <f t="shared" si="17"/>
        <v>498200</v>
      </c>
      <c r="V93" s="5">
        <v>1.5700000000000002E-2</v>
      </c>
    </row>
    <row r="94" spans="1:22" x14ac:dyDescent="0.2">
      <c r="A94" s="16" t="s">
        <v>183</v>
      </c>
      <c r="B94" s="4">
        <v>224500</v>
      </c>
      <c r="C94" s="4">
        <v>226900</v>
      </c>
      <c r="D94" s="4">
        <v>-2400</v>
      </c>
      <c r="E94" s="4">
        <v>-93750000</v>
      </c>
      <c r="F94" s="4">
        <f t="shared" si="15"/>
        <v>80397740000</v>
      </c>
      <c r="G94" s="4">
        <v>0</v>
      </c>
      <c r="H94" s="4">
        <v>0</v>
      </c>
      <c r="I94" s="4">
        <v>0</v>
      </c>
      <c r="J94" s="4">
        <v>-21857312000</v>
      </c>
      <c r="K94" s="24">
        <f t="shared" si="16"/>
        <v>-21857312000</v>
      </c>
      <c r="L94" s="4">
        <v>279</v>
      </c>
      <c r="M94" s="4">
        <v>803</v>
      </c>
      <c r="N94" s="4">
        <v>20</v>
      </c>
      <c r="O94" s="4">
        <v>62</v>
      </c>
      <c r="P94" s="4">
        <v>238400</v>
      </c>
      <c r="Q94" s="4">
        <v>769200</v>
      </c>
      <c r="R94" s="5">
        <v>-1.41E-2</v>
      </c>
      <c r="S94" s="4">
        <v>1009605</v>
      </c>
      <c r="T94" s="4">
        <f t="shared" si="13"/>
        <v>1023576.75</v>
      </c>
      <c r="U94" s="4">
        <f t="shared" si="17"/>
        <v>498200</v>
      </c>
      <c r="V94" s="5">
        <v>2.2599999999999999E-2</v>
      </c>
    </row>
    <row r="95" spans="1:22" x14ac:dyDescent="0.2">
      <c r="A95" s="16" t="s">
        <v>182</v>
      </c>
      <c r="B95" s="4">
        <v>1214300</v>
      </c>
      <c r="C95" s="4">
        <v>216491</v>
      </c>
      <c r="D95" s="4">
        <v>997809</v>
      </c>
      <c r="E95" s="4">
        <v>35319510000</v>
      </c>
      <c r="F95" s="4">
        <f t="shared" si="15"/>
        <v>80491490000</v>
      </c>
      <c r="K95" s="24">
        <f t="shared" si="16"/>
        <v>0</v>
      </c>
      <c r="L95" s="4">
        <v>552</v>
      </c>
      <c r="M95" s="4">
        <v>496</v>
      </c>
      <c r="N95" s="4">
        <v>44</v>
      </c>
      <c r="O95" s="4">
        <v>46</v>
      </c>
      <c r="P95" s="4">
        <v>525400</v>
      </c>
      <c r="Q95" s="4">
        <v>504600</v>
      </c>
      <c r="R95" s="5">
        <v>1.7299999999999999E-2</v>
      </c>
      <c r="S95" s="4">
        <v>1123425</v>
      </c>
      <c r="T95" s="4">
        <f t="shared" si="13"/>
        <v>1009312.7142857143</v>
      </c>
      <c r="U95" s="4">
        <f t="shared" si="17"/>
        <v>498200</v>
      </c>
      <c r="V95" s="5">
        <v>1.7000000000000001E-2</v>
      </c>
    </row>
    <row r="96" spans="1:22" x14ac:dyDescent="0.2">
      <c r="A96" s="16" t="s">
        <v>177</v>
      </c>
      <c r="B96" s="4">
        <v>211500</v>
      </c>
      <c r="C96" s="4">
        <v>64300</v>
      </c>
      <c r="D96" s="4">
        <v>147200</v>
      </c>
      <c r="E96" s="4">
        <v>5119480000</v>
      </c>
      <c r="F96" s="4">
        <f t="shared" si="15"/>
        <v>45171980000</v>
      </c>
      <c r="K96" s="24">
        <f t="shared" si="16"/>
        <v>0</v>
      </c>
      <c r="L96" s="4">
        <v>253</v>
      </c>
      <c r="M96" s="4">
        <v>287</v>
      </c>
      <c r="N96" s="4">
        <v>29</v>
      </c>
      <c r="O96" s="4">
        <v>17</v>
      </c>
      <c r="P96" s="4">
        <v>329400</v>
      </c>
      <c r="Q96" s="4">
        <v>240500</v>
      </c>
      <c r="R96" s="5">
        <v>5.7999999999999996E-3</v>
      </c>
      <c r="S96" s="4">
        <v>605412</v>
      </c>
      <c r="T96" s="4">
        <f t="shared" si="13"/>
        <v>1076629.5</v>
      </c>
      <c r="U96" s="4">
        <f t="shared" si="17"/>
        <v>498200</v>
      </c>
      <c r="V96" s="5">
        <v>1.01E-2</v>
      </c>
    </row>
    <row r="97" spans="1:22" x14ac:dyDescent="0.2">
      <c r="A97" s="16" t="s">
        <v>175</v>
      </c>
      <c r="B97" s="4">
        <v>1709300</v>
      </c>
      <c r="C97" s="4">
        <v>103000</v>
      </c>
      <c r="D97" s="4">
        <v>1606300</v>
      </c>
      <c r="E97" s="4">
        <v>56825100000</v>
      </c>
      <c r="F97" s="4">
        <f t="shared" si="15"/>
        <v>40052500000</v>
      </c>
      <c r="K97" s="24">
        <f t="shared" si="16"/>
        <v>0</v>
      </c>
      <c r="L97" s="4">
        <v>438</v>
      </c>
      <c r="M97" s="4">
        <v>443</v>
      </c>
      <c r="N97" s="4">
        <v>3</v>
      </c>
      <c r="O97" s="4">
        <v>19</v>
      </c>
      <c r="P97" s="4">
        <v>160200</v>
      </c>
      <c r="Q97" s="4">
        <v>288100</v>
      </c>
      <c r="R97" s="5">
        <v>-1.84E-2</v>
      </c>
      <c r="S97" s="4">
        <v>498200</v>
      </c>
      <c r="T97" s="4">
        <f t="shared" ref="T97:T102" si="18">AVERAGE(S98:S107)</f>
        <v>1192315.3999999999</v>
      </c>
      <c r="U97" s="4">
        <f t="shared" si="17"/>
        <v>634812</v>
      </c>
      <c r="V97" s="5">
        <v>2.12E-2</v>
      </c>
    </row>
    <row r="98" spans="1:22" x14ac:dyDescent="0.2">
      <c r="A98" s="16" t="s">
        <v>174</v>
      </c>
      <c r="B98" s="4">
        <v>15800</v>
      </c>
      <c r="C98" s="4">
        <v>266110</v>
      </c>
      <c r="D98" s="4">
        <v>-250310</v>
      </c>
      <c r="E98" s="4">
        <v>-8838470000</v>
      </c>
      <c r="F98" s="4">
        <f t="shared" si="15"/>
        <v>-16772600000</v>
      </c>
      <c r="K98" s="24">
        <f t="shared" si="16"/>
        <v>0</v>
      </c>
      <c r="L98" s="4">
        <v>600</v>
      </c>
      <c r="M98" s="4">
        <v>690</v>
      </c>
      <c r="N98" s="4">
        <v>28</v>
      </c>
      <c r="O98" s="4">
        <v>51</v>
      </c>
      <c r="P98" s="4">
        <v>494400</v>
      </c>
      <c r="Q98" s="4">
        <v>876900</v>
      </c>
      <c r="R98" s="5">
        <v>2.8999999999999998E-3</v>
      </c>
      <c r="S98" s="4">
        <v>1404589</v>
      </c>
      <c r="T98" s="4">
        <f t="shared" si="18"/>
        <v>1139247</v>
      </c>
      <c r="U98" s="4">
        <f t="shared" si="17"/>
        <v>634812</v>
      </c>
      <c r="V98" s="5">
        <v>1.55E-2</v>
      </c>
    </row>
    <row r="99" spans="1:22" x14ac:dyDescent="0.2">
      <c r="A99" s="16" t="s">
        <v>164</v>
      </c>
      <c r="B99" s="4">
        <v>681700</v>
      </c>
      <c r="C99" s="4">
        <v>281311</v>
      </c>
      <c r="D99" s="4">
        <v>400389</v>
      </c>
      <c r="E99" s="4">
        <v>13747650000</v>
      </c>
      <c r="F99" s="4">
        <f t="shared" si="15"/>
        <v>-7934130000</v>
      </c>
      <c r="K99" s="24">
        <f t="shared" si="16"/>
        <v>0</v>
      </c>
      <c r="L99" s="4">
        <v>479</v>
      </c>
      <c r="M99" s="4">
        <v>827</v>
      </c>
      <c r="N99" s="4">
        <v>31</v>
      </c>
      <c r="O99" s="4">
        <v>83</v>
      </c>
      <c r="P99" s="4">
        <v>393600</v>
      </c>
      <c r="Q99" s="4">
        <v>985900</v>
      </c>
      <c r="R99" s="5">
        <v>2.8999999999999998E-3</v>
      </c>
      <c r="S99" s="4">
        <v>1409079</v>
      </c>
      <c r="T99" s="4">
        <f t="shared" si="18"/>
        <v>1049303</v>
      </c>
      <c r="U99" s="4">
        <f t="shared" si="17"/>
        <v>634812</v>
      </c>
      <c r="V99" s="5">
        <v>8.5000000000000006E-3</v>
      </c>
    </row>
    <row r="100" spans="1:22" x14ac:dyDescent="0.2">
      <c r="A100" s="16" t="s">
        <v>156</v>
      </c>
      <c r="B100" s="4">
        <v>21600</v>
      </c>
      <c r="C100" s="4">
        <v>380900</v>
      </c>
      <c r="D100" s="4">
        <v>-359300</v>
      </c>
      <c r="E100" s="4">
        <v>-12637730000</v>
      </c>
      <c r="F100" s="4">
        <f t="shared" si="15"/>
        <v>-21681780000</v>
      </c>
      <c r="K100" s="24">
        <f t="shared" si="16"/>
        <v>0</v>
      </c>
      <c r="L100" s="4">
        <v>898</v>
      </c>
      <c r="M100" s="4">
        <v>1176</v>
      </c>
      <c r="N100" s="4">
        <v>53</v>
      </c>
      <c r="O100" s="4">
        <v>79</v>
      </c>
      <c r="P100" s="4">
        <v>694800</v>
      </c>
      <c r="Q100" s="4">
        <v>1009100</v>
      </c>
      <c r="R100" s="5">
        <v>5.7999999999999996E-3</v>
      </c>
      <c r="S100" s="4">
        <v>1705055</v>
      </c>
      <c r="T100" s="4">
        <f t="shared" si="18"/>
        <v>721427</v>
      </c>
      <c r="U100" s="4">
        <f t="shared" si="17"/>
        <v>634812</v>
      </c>
      <c r="V100" s="5">
        <v>1.1399999999999999E-2</v>
      </c>
    </row>
    <row r="101" spans="1:22" x14ac:dyDescent="0.2">
      <c r="A101" s="16" t="s">
        <v>155</v>
      </c>
      <c r="B101" s="4">
        <v>3100</v>
      </c>
      <c r="C101" s="4">
        <v>159052</v>
      </c>
      <c r="D101" s="4">
        <v>-155952</v>
      </c>
      <c r="E101" s="4">
        <v>-5392370000</v>
      </c>
      <c r="F101" s="4">
        <f t="shared" si="15"/>
        <v>-9044050000</v>
      </c>
      <c r="K101" s="24">
        <f t="shared" si="16"/>
        <v>0</v>
      </c>
      <c r="L101" s="4">
        <v>329</v>
      </c>
      <c r="M101" s="4">
        <v>789</v>
      </c>
      <c r="N101" s="4">
        <v>23</v>
      </c>
      <c r="O101" s="4">
        <v>22</v>
      </c>
      <c r="P101" s="4">
        <v>386200</v>
      </c>
      <c r="Q101" s="4">
        <v>421100</v>
      </c>
      <c r="R101" s="5">
        <v>1.0200000000000001E-2</v>
      </c>
      <c r="S101" s="4">
        <v>808042</v>
      </c>
      <c r="T101" s="4">
        <f t="shared" si="18"/>
        <v>634812</v>
      </c>
      <c r="U101" s="4">
        <f t="shared" si="17"/>
        <v>634812</v>
      </c>
      <c r="V101" s="5">
        <v>1.44E-2</v>
      </c>
    </row>
    <row r="102" spans="1:22" x14ac:dyDescent="0.2">
      <c r="A102" s="16" t="s">
        <v>154</v>
      </c>
      <c r="B102" s="4">
        <v>7600</v>
      </c>
      <c r="C102" s="4">
        <v>113200</v>
      </c>
      <c r="D102" s="4">
        <v>-105600</v>
      </c>
      <c r="E102" s="4">
        <v>-3651680000</v>
      </c>
      <c r="F102" s="4">
        <f t="shared" si="15"/>
        <v>-3651680000</v>
      </c>
      <c r="K102" s="24">
        <f t="shared" si="16"/>
        <v>0</v>
      </c>
      <c r="L102" s="4">
        <v>444</v>
      </c>
      <c r="M102" s="4">
        <v>574</v>
      </c>
      <c r="N102" s="4">
        <v>24</v>
      </c>
      <c r="O102" s="4">
        <v>23</v>
      </c>
      <c r="P102" s="4">
        <v>281000</v>
      </c>
      <c r="Q102" s="4">
        <v>352900</v>
      </c>
      <c r="R102" s="5">
        <v>1.5E-3</v>
      </c>
      <c r="S102" s="4">
        <v>634812</v>
      </c>
      <c r="T102" s="4" t="e">
        <f t="shared" si="18"/>
        <v>#DIV/0!</v>
      </c>
      <c r="U102" s="4">
        <f t="shared" si="17"/>
        <v>0</v>
      </c>
      <c r="V102" s="5">
        <v>4.4000000000000003E-3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E24A-4819-A44A-8C26-5EFB8482C864}">
  <sheetPr codeName="Sheet83"/>
  <dimension ref="A1:V258"/>
  <sheetViews>
    <sheetView topLeftCell="D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1640625"/>
    <col min="3" max="4" customWidth="true" width="13.83203125"/>
    <col min="5" max="5" customWidth="true" width="15.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3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577">
        <v>344</v>
      </c>
      <c r="B3" t="n" s="3578">
        <v>276600.0</v>
      </c>
      <c r="C3" t="n" s="3579">
        <v>328300.0</v>
      </c>
      <c r="D3" t="n" s="3580">
        <v>-51700.0</v>
      </c>
      <c r="E3" t="n" s="3581">
        <v>-1.60789E9</v>
      </c>
      <c r="G3" t="n" s="3567">
        <v>0.0</v>
      </c>
      <c r="H3" t="n" s="3568">
        <v>0.0</v>
      </c>
      <c r="I3" t="n" s="3569">
        <v>0.0</v>
      </c>
      <c r="J3" t="n" s="3570">
        <v>9.701E8</v>
      </c>
      <c r="L3" t="n" s="3571">
        <v>1286.0</v>
      </c>
      <c r="M3" t="n" s="3572">
        <v>1768.0</v>
      </c>
      <c r="N3" t="n" s="3573">
        <v>103.0</v>
      </c>
      <c r="O3" t="n" s="3574">
        <v>171.0</v>
      </c>
      <c r="P3" t="n" s="3575">
        <v>1438800.0</v>
      </c>
      <c r="Q3" t="n" s="3576">
        <v>2679700.0</v>
      </c>
      <c r="R3" t="n" s="3565">
        <v>-0.0231</v>
      </c>
      <c r="S3" t="n" s="3564">
        <v>4121000.0</v>
      </c>
      <c r="V3" t="n" s="3566">
        <v>0.030600000000000002</v>
      </c>
    </row>
    <row r="4">
      <c r="A4" t="s" s="1500">
        <v>343</v>
      </c>
      <c r="B4" t="n" s="1501">
        <v>1836100.0</v>
      </c>
      <c r="C4" t="n" s="1502">
        <v>325400.0</v>
      </c>
      <c r="D4" t="n" s="1503">
        <v>1510700.0</v>
      </c>
      <c r="E4" t="n" s="1504">
        <v>4.521962E10</v>
      </c>
      <c r="G4" t="n" s="1490">
        <v>0.0</v>
      </c>
      <c r="H4" t="n" s="1491">
        <v>0.0</v>
      </c>
      <c r="I4" t="n" s="1492">
        <v>0.0</v>
      </c>
      <c r="J4" t="n" s="1493">
        <v>-3.4389E9</v>
      </c>
      <c r="L4" t="n" s="1494">
        <v>1630.0</v>
      </c>
      <c r="M4" t="n" s="1495">
        <v>2983.0</v>
      </c>
      <c r="N4" t="n" s="1496">
        <v>250.0</v>
      </c>
      <c r="O4" t="n" s="1497">
        <v>343.0</v>
      </c>
      <c r="P4" t="n" s="1498">
        <v>3233600.0</v>
      </c>
      <c r="Q4" t="n" s="1499">
        <v>5049300.0</v>
      </c>
      <c r="R4" t="n" s="1488">
        <v>0.024900000000000002</v>
      </c>
      <c r="S4" t="n" s="1487">
        <v>8643900.0</v>
      </c>
      <c r="V4" t="n" s="1489">
        <v>0.048499999999999995</v>
      </c>
    </row>
    <row r="5" spans="1:22" x14ac:dyDescent="0.2">
      <c r="A5" s="16" t="s">
        <v>342</v>
      </c>
      <c r="B5" s="4">
        <v>1364800</v>
      </c>
      <c r="C5" s="4">
        <v>464950</v>
      </c>
      <c r="D5" s="4">
        <v>899850</v>
      </c>
      <c r="E5" s="4">
        <v>27502840000</v>
      </c>
      <c r="F5" s="4">
        <f t="shared" ref="F5:F46" si="0">E5+F6</f>
        <v>159899075307</v>
      </c>
      <c r="G5" s="4">
        <v>0</v>
      </c>
      <c r="H5" s="4">
        <v>0</v>
      </c>
      <c r="I5" s="4">
        <v>0</v>
      </c>
      <c r="J5" s="4">
        <v>-954380000</v>
      </c>
      <c r="K5" s="24">
        <f t="shared" ref="K5:K46" si="1">K6+J5</f>
        <v>49613646000</v>
      </c>
      <c r="L5" s="4">
        <v>2059</v>
      </c>
      <c r="M5" s="4">
        <v>2103</v>
      </c>
      <c r="N5" s="4">
        <v>300</v>
      </c>
      <c r="O5" s="4">
        <v>324</v>
      </c>
      <c r="P5" s="4">
        <v>3604200</v>
      </c>
      <c r="Q5" s="4">
        <v>4048600</v>
      </c>
      <c r="R5" s="5">
        <v>-9.8999999999999991E-3</v>
      </c>
      <c r="S5" s="4">
        <v>7673400</v>
      </c>
      <c r="T5" s="4">
        <f t="shared" ref="T5:T73" si="2">AVERAGE(S6:S15)</f>
        <v>7152360</v>
      </c>
      <c r="U5" s="4">
        <f t="shared" ref="U5:U46" si="3">MIN(S6:S10)</f>
        <v>4598200</v>
      </c>
      <c r="V5" s="5">
        <v>0.04</v>
      </c>
    </row>
    <row r="6" spans="1:22" x14ac:dyDescent="0.2">
      <c r="A6" s="16" t="s">
        <v>341</v>
      </c>
      <c r="B6" s="4">
        <v>213500</v>
      </c>
      <c r="C6" s="4">
        <v>749300</v>
      </c>
      <c r="D6" s="4">
        <v>-535800</v>
      </c>
      <c r="E6" s="4">
        <v>-16318310000</v>
      </c>
      <c r="F6" s="4">
        <f t="shared" si="0"/>
        <v>132396235307</v>
      </c>
      <c r="G6" s="4">
        <v>0</v>
      </c>
      <c r="H6" s="4">
        <v>0</v>
      </c>
      <c r="I6" s="4">
        <v>0</v>
      </c>
      <c r="J6" s="4">
        <v>-954380000</v>
      </c>
      <c r="K6" s="24">
        <f t="shared" si="1"/>
        <v>50568026000</v>
      </c>
      <c r="L6" s="4">
        <v>2088</v>
      </c>
      <c r="M6" s="4">
        <v>1752</v>
      </c>
      <c r="N6" s="4">
        <v>169</v>
      </c>
      <c r="O6" s="4">
        <v>205</v>
      </c>
      <c r="P6" s="4">
        <v>2374900</v>
      </c>
      <c r="Q6" s="4">
        <v>3663300</v>
      </c>
      <c r="R6" s="5">
        <v>0</v>
      </c>
      <c r="S6" s="4">
        <v>5615300</v>
      </c>
      <c r="T6" s="4">
        <f t="shared" si="2"/>
        <v>6999300</v>
      </c>
      <c r="U6" s="4">
        <f t="shared" si="3"/>
        <v>4598200</v>
      </c>
      <c r="V6" s="5">
        <v>2.2700000000000001E-2</v>
      </c>
    </row>
    <row r="7" spans="1:22" x14ac:dyDescent="0.2">
      <c r="A7" s="16" t="s">
        <v>340</v>
      </c>
      <c r="B7" s="4">
        <v>466446</v>
      </c>
      <c r="C7" s="4">
        <v>158700</v>
      </c>
      <c r="D7" s="4">
        <v>307746</v>
      </c>
      <c r="E7" s="4">
        <v>9182130000</v>
      </c>
      <c r="F7" s="4">
        <f t="shared" si="0"/>
        <v>148714545307</v>
      </c>
      <c r="G7" s="4">
        <v>0</v>
      </c>
      <c r="H7" s="4">
        <v>0</v>
      </c>
      <c r="I7" s="4">
        <v>0</v>
      </c>
      <c r="J7" s="4">
        <v>-608000000</v>
      </c>
      <c r="K7" s="24">
        <f t="shared" si="1"/>
        <v>51522406000</v>
      </c>
      <c r="L7" s="4">
        <v>1863</v>
      </c>
      <c r="M7" s="4">
        <v>1653</v>
      </c>
      <c r="N7" s="4">
        <v>216</v>
      </c>
      <c r="O7" s="4">
        <v>173</v>
      </c>
      <c r="P7" s="4">
        <v>3001600</v>
      </c>
      <c r="Q7" s="4">
        <v>2250300</v>
      </c>
      <c r="R7" s="5">
        <v>3.9300000000000002E-2</v>
      </c>
      <c r="S7" s="4">
        <v>5817400</v>
      </c>
      <c r="T7" s="4">
        <f t="shared" si="2"/>
        <v>6990260</v>
      </c>
      <c r="U7" s="4">
        <f t="shared" si="3"/>
        <v>4598200</v>
      </c>
      <c r="V7" s="5">
        <v>3.1200000000000002E-2</v>
      </c>
    </row>
    <row r="8" spans="1:22" x14ac:dyDescent="0.2">
      <c r="A8" s="16" t="s">
        <v>339</v>
      </c>
      <c r="B8" s="4">
        <v>939100</v>
      </c>
      <c r="C8" s="4">
        <v>1092600</v>
      </c>
      <c r="D8" s="4">
        <v>-153500</v>
      </c>
      <c r="E8" s="4">
        <v>-4684370000</v>
      </c>
      <c r="F8" s="4">
        <f t="shared" si="0"/>
        <v>139532415307</v>
      </c>
      <c r="G8" s="4">
        <v>0</v>
      </c>
      <c r="H8" s="4">
        <v>0</v>
      </c>
      <c r="I8" s="4">
        <v>0</v>
      </c>
      <c r="J8" s="4">
        <v>-7688565000</v>
      </c>
      <c r="K8" s="24">
        <f t="shared" si="1"/>
        <v>52130406000</v>
      </c>
      <c r="L8" s="4">
        <v>3397</v>
      </c>
      <c r="M8" s="4">
        <v>3904</v>
      </c>
      <c r="N8" s="4">
        <v>410</v>
      </c>
      <c r="O8" s="4">
        <v>507</v>
      </c>
      <c r="P8" s="4">
        <v>6091400</v>
      </c>
      <c r="Q8" s="4">
        <v>6651900</v>
      </c>
      <c r="R8" s="5">
        <v>3.4999999999999996E-3</v>
      </c>
      <c r="S8" s="4">
        <v>13047300</v>
      </c>
      <c r="T8" s="4">
        <f t="shared" si="2"/>
        <v>6446660</v>
      </c>
      <c r="U8" s="4">
        <f t="shared" si="3"/>
        <v>4598200</v>
      </c>
      <c r="V8" s="5">
        <v>6.4600000000000005E-2</v>
      </c>
    </row>
    <row r="9" spans="1:22" x14ac:dyDescent="0.2">
      <c r="A9" s="16" t="s">
        <v>338</v>
      </c>
      <c r="B9" s="4">
        <v>346900</v>
      </c>
      <c r="C9" s="4">
        <v>265600</v>
      </c>
      <c r="D9" s="4">
        <v>81300</v>
      </c>
      <c r="E9" s="4">
        <v>2332820000</v>
      </c>
      <c r="F9" s="4">
        <f t="shared" si="0"/>
        <v>144216785307</v>
      </c>
      <c r="G9" s="4">
        <v>0</v>
      </c>
      <c r="H9" s="4">
        <v>0</v>
      </c>
      <c r="I9" s="4">
        <v>0</v>
      </c>
      <c r="J9" s="4">
        <v>-5441780000</v>
      </c>
      <c r="K9" s="24">
        <f t="shared" si="1"/>
        <v>59818971000</v>
      </c>
      <c r="L9" s="4">
        <v>1057</v>
      </c>
      <c r="M9" s="4">
        <v>1753</v>
      </c>
      <c r="N9" s="4">
        <v>136</v>
      </c>
      <c r="O9" s="4">
        <v>181</v>
      </c>
      <c r="P9" s="4">
        <v>1807600</v>
      </c>
      <c r="Q9" s="4">
        <v>2781600</v>
      </c>
      <c r="R9" s="5">
        <v>6.8999999999999999E-3</v>
      </c>
      <c r="S9" s="4">
        <v>4598200</v>
      </c>
      <c r="T9" s="4">
        <f t="shared" si="2"/>
        <v>6776520</v>
      </c>
      <c r="U9" s="4">
        <f t="shared" si="3"/>
        <v>6130700</v>
      </c>
      <c r="V9" s="5">
        <v>2.2099999999999998E-2</v>
      </c>
    </row>
    <row r="10" spans="1:22" x14ac:dyDescent="0.2">
      <c r="A10" s="16" t="s">
        <v>337</v>
      </c>
      <c r="B10" s="4">
        <v>2300</v>
      </c>
      <c r="C10" s="4">
        <v>650100</v>
      </c>
      <c r="D10" s="4">
        <v>-647800</v>
      </c>
      <c r="E10" s="4">
        <v>-19010770000</v>
      </c>
      <c r="F10" s="4">
        <f t="shared" si="0"/>
        <v>141883965307</v>
      </c>
      <c r="G10" s="4">
        <v>0</v>
      </c>
      <c r="H10" s="4">
        <v>0</v>
      </c>
      <c r="I10" s="4">
        <v>0</v>
      </c>
      <c r="J10" s="4">
        <v>-12642280000</v>
      </c>
      <c r="K10" s="24">
        <f t="shared" si="1"/>
        <v>65260751000</v>
      </c>
      <c r="L10" s="4">
        <v>1250</v>
      </c>
      <c r="M10" s="4">
        <v>3676</v>
      </c>
      <c r="N10" s="4">
        <v>154</v>
      </c>
      <c r="O10" s="4">
        <v>412</v>
      </c>
      <c r="P10" s="4">
        <v>2084900</v>
      </c>
      <c r="Q10" s="4">
        <v>5843900</v>
      </c>
      <c r="R10" s="5">
        <v>-2.75E-2</v>
      </c>
      <c r="S10" s="4">
        <v>8333800</v>
      </c>
      <c r="T10" s="4">
        <f t="shared" si="2"/>
        <v>6738500</v>
      </c>
      <c r="U10" s="4">
        <f t="shared" si="3"/>
        <v>5847600</v>
      </c>
      <c r="V10" s="5">
        <v>4.1799999999999997E-2</v>
      </c>
    </row>
    <row r="11" spans="1:22" x14ac:dyDescent="0.2">
      <c r="A11" s="16" t="s">
        <v>336</v>
      </c>
      <c r="B11" s="4">
        <v>657300</v>
      </c>
      <c r="C11" s="4">
        <v>368500</v>
      </c>
      <c r="D11" s="4">
        <v>288800</v>
      </c>
      <c r="E11" s="4">
        <v>8285930000</v>
      </c>
      <c r="F11" s="4">
        <f t="shared" si="0"/>
        <v>160894735307</v>
      </c>
      <c r="G11" s="4">
        <v>0</v>
      </c>
      <c r="H11" s="4">
        <v>0</v>
      </c>
      <c r="I11" s="4">
        <v>0</v>
      </c>
      <c r="J11" s="4">
        <v>3084410000</v>
      </c>
      <c r="K11" s="24">
        <f t="shared" si="1"/>
        <v>77903031000</v>
      </c>
      <c r="L11" s="4">
        <v>1504</v>
      </c>
      <c r="M11" s="4">
        <v>2085</v>
      </c>
      <c r="N11" s="4">
        <v>165</v>
      </c>
      <c r="O11" s="4">
        <v>227</v>
      </c>
      <c r="P11" s="4">
        <v>2447700</v>
      </c>
      <c r="Q11" s="4">
        <v>3461900</v>
      </c>
      <c r="R11" s="5">
        <v>2.23E-2</v>
      </c>
      <c r="S11" s="4">
        <v>6260800</v>
      </c>
      <c r="T11" s="4">
        <f t="shared" si="2"/>
        <v>6393950</v>
      </c>
      <c r="U11" s="4">
        <f t="shared" si="3"/>
        <v>4084700</v>
      </c>
      <c r="V11" s="5">
        <v>3.7000000000000005E-2</v>
      </c>
    </row>
    <row r="12" spans="1:22" x14ac:dyDescent="0.2">
      <c r="A12" s="16" t="s">
        <v>335</v>
      </c>
      <c r="B12" s="4">
        <v>213800</v>
      </c>
      <c r="C12" s="4">
        <v>250600</v>
      </c>
      <c r="D12" s="4">
        <v>-36800</v>
      </c>
      <c r="E12" s="4">
        <v>-1073320000</v>
      </c>
      <c r="F12" s="4">
        <f t="shared" si="0"/>
        <v>152608805307</v>
      </c>
      <c r="G12" s="4">
        <v>0</v>
      </c>
      <c r="H12" s="4">
        <v>0</v>
      </c>
      <c r="I12" s="4">
        <v>0</v>
      </c>
      <c r="J12" s="4">
        <v>-19436145000</v>
      </c>
      <c r="K12" s="24">
        <f t="shared" si="1"/>
        <v>74818621000</v>
      </c>
      <c r="L12" s="4">
        <v>1328</v>
      </c>
      <c r="M12" s="4">
        <v>2645</v>
      </c>
      <c r="N12" s="4">
        <v>171</v>
      </c>
      <c r="O12" s="4">
        <v>308</v>
      </c>
      <c r="P12" s="4">
        <v>2362600</v>
      </c>
      <c r="Q12" s="4">
        <v>4403600</v>
      </c>
      <c r="R12" s="5">
        <v>-1.7100000000000001E-2</v>
      </c>
      <c r="S12" s="4">
        <v>7484900</v>
      </c>
      <c r="T12" s="4">
        <f t="shared" si="2"/>
        <v>6075640</v>
      </c>
      <c r="U12" s="4">
        <f t="shared" si="3"/>
        <v>4084700</v>
      </c>
      <c r="V12" s="5">
        <v>4.1200000000000001E-2</v>
      </c>
    </row>
    <row r="13" spans="1:22" x14ac:dyDescent="0.2">
      <c r="A13" s="16" t="s">
        <v>333</v>
      </c>
      <c r="B13" s="4">
        <v>595700</v>
      </c>
      <c r="C13" s="4">
        <v>884990</v>
      </c>
      <c r="D13" s="4">
        <v>-289290</v>
      </c>
      <c r="E13" s="4">
        <v>-8720140000</v>
      </c>
      <c r="F13" s="4">
        <f t="shared" si="0"/>
        <v>153682125307</v>
      </c>
      <c r="G13" s="4">
        <v>48700</v>
      </c>
      <c r="H13" s="4">
        <v>702900</v>
      </c>
      <c r="I13" s="4">
        <v>-654200</v>
      </c>
      <c r="J13" s="4">
        <v>-19436145000</v>
      </c>
      <c r="K13" s="24">
        <f t="shared" si="1"/>
        <v>94254766000</v>
      </c>
      <c r="L13" s="4">
        <v>1779</v>
      </c>
      <c r="M13" s="4">
        <v>2249</v>
      </c>
      <c r="N13" s="4">
        <v>324</v>
      </c>
      <c r="O13" s="4">
        <v>307</v>
      </c>
      <c r="P13" s="4">
        <v>3953600</v>
      </c>
      <c r="Q13" s="4">
        <v>4025900</v>
      </c>
      <c r="R13" s="5">
        <v>8.6E-3</v>
      </c>
      <c r="S13" s="4">
        <v>8387600</v>
      </c>
      <c r="T13" s="4">
        <f t="shared" si="2"/>
        <v>5443740</v>
      </c>
      <c r="U13" s="4">
        <f t="shared" si="3"/>
        <v>4084700</v>
      </c>
      <c r="V13" s="5">
        <v>3.49E-2</v>
      </c>
    </row>
    <row r="14" spans="1:22" x14ac:dyDescent="0.2">
      <c r="A14" s="16" t="s">
        <v>332</v>
      </c>
      <c r="B14" s="4">
        <v>299800</v>
      </c>
      <c r="C14" s="4">
        <v>572100</v>
      </c>
      <c r="D14" s="4">
        <v>-272300</v>
      </c>
      <c r="E14" s="4">
        <v>-8087459993</v>
      </c>
      <c r="F14" s="4">
        <f t="shared" si="0"/>
        <v>162402265307</v>
      </c>
      <c r="G14" s="4">
        <v>0</v>
      </c>
      <c r="H14" s="4">
        <v>0</v>
      </c>
      <c r="I14" s="4">
        <v>0</v>
      </c>
      <c r="J14" s="4">
        <v>-1016605000</v>
      </c>
      <c r="K14" s="24">
        <f t="shared" si="1"/>
        <v>113690911000</v>
      </c>
      <c r="L14" s="4">
        <v>1492</v>
      </c>
      <c r="M14" s="4">
        <v>1480</v>
      </c>
      <c r="N14" s="4">
        <v>208</v>
      </c>
      <c r="O14" s="4">
        <v>200</v>
      </c>
      <c r="P14" s="4">
        <v>2802800</v>
      </c>
      <c r="Q14" s="4">
        <v>2969200</v>
      </c>
      <c r="R14" s="5">
        <v>3.4999999999999996E-3</v>
      </c>
      <c r="S14" s="4">
        <v>6130700</v>
      </c>
      <c r="T14" s="4">
        <f t="shared" si="2"/>
        <v>5165830</v>
      </c>
      <c r="U14" s="4">
        <f t="shared" si="3"/>
        <v>4084700</v>
      </c>
      <c r="V14" s="5">
        <v>2.9900000000000003E-2</v>
      </c>
    </row>
    <row r="15" spans="1:22" x14ac:dyDescent="0.2">
      <c r="A15" s="16" t="s">
        <v>331</v>
      </c>
      <c r="B15" s="4">
        <v>196100</v>
      </c>
      <c r="C15" s="4">
        <v>642700</v>
      </c>
      <c r="D15" s="4">
        <v>-446600</v>
      </c>
      <c r="E15" s="4">
        <v>-13304210000</v>
      </c>
      <c r="F15" s="4">
        <f t="shared" si="0"/>
        <v>170489725300</v>
      </c>
      <c r="G15" s="4">
        <v>0</v>
      </c>
      <c r="H15" s="4">
        <v>0</v>
      </c>
      <c r="I15" s="4">
        <v>0</v>
      </c>
      <c r="J15" s="4">
        <v>-311870000</v>
      </c>
      <c r="K15" s="24">
        <f t="shared" si="1"/>
        <v>114707516000</v>
      </c>
      <c r="L15" s="4">
        <v>1461</v>
      </c>
      <c r="M15" s="4">
        <v>1865</v>
      </c>
      <c r="N15" s="4">
        <v>177</v>
      </c>
      <c r="O15" s="4">
        <v>231</v>
      </c>
      <c r="P15" s="4">
        <v>2469800</v>
      </c>
      <c r="Q15" s="4">
        <v>3152100</v>
      </c>
      <c r="R15" s="5">
        <v>-6.8000000000000005E-3</v>
      </c>
      <c r="S15" s="4">
        <v>5847600</v>
      </c>
      <c r="T15" s="4">
        <f t="shared" si="2"/>
        <v>4759110</v>
      </c>
      <c r="U15" s="4">
        <f t="shared" si="3"/>
        <v>4084700</v>
      </c>
      <c r="V15" s="5">
        <v>3.6400000000000002E-2</v>
      </c>
    </row>
    <row r="16" spans="1:22" x14ac:dyDescent="0.2">
      <c r="A16" s="16" t="s">
        <v>330</v>
      </c>
      <c r="B16" s="4">
        <v>816400</v>
      </c>
      <c r="C16" s="4">
        <v>159000</v>
      </c>
      <c r="D16" s="4">
        <v>657400</v>
      </c>
      <c r="E16" s="4">
        <v>19264472070</v>
      </c>
      <c r="F16" s="4">
        <f t="shared" si="0"/>
        <v>183793935300</v>
      </c>
      <c r="G16" s="4">
        <v>0</v>
      </c>
      <c r="H16" s="4">
        <v>0</v>
      </c>
      <c r="I16" s="4">
        <v>0</v>
      </c>
      <c r="J16" s="4">
        <v>-1874200000</v>
      </c>
      <c r="K16" s="24">
        <f t="shared" si="1"/>
        <v>115019386000</v>
      </c>
      <c r="L16" s="4">
        <v>763</v>
      </c>
      <c r="M16" s="4">
        <v>1397</v>
      </c>
      <c r="N16" s="4">
        <v>112</v>
      </c>
      <c r="O16" s="4">
        <v>146</v>
      </c>
      <c r="P16" s="4">
        <v>1513900</v>
      </c>
      <c r="Q16" s="4">
        <v>2131200</v>
      </c>
      <c r="R16" s="5">
        <v>-1.6000000000000001E-3</v>
      </c>
      <c r="S16" s="4">
        <v>4084700</v>
      </c>
      <c r="T16" s="4">
        <f t="shared" si="2"/>
        <v>4490910</v>
      </c>
      <c r="U16" s="4">
        <f t="shared" si="3"/>
        <v>2815300</v>
      </c>
      <c r="V16" s="5">
        <v>2.52E-2</v>
      </c>
    </row>
    <row r="17" spans="1:22" x14ac:dyDescent="0.2">
      <c r="A17" s="16" t="s">
        <v>329</v>
      </c>
      <c r="B17" s="4">
        <v>881400</v>
      </c>
      <c r="C17" s="4">
        <v>374050</v>
      </c>
      <c r="D17" s="4">
        <v>507350</v>
      </c>
      <c r="E17" s="4">
        <v>15027027521</v>
      </c>
      <c r="F17" s="4">
        <f t="shared" si="0"/>
        <v>164529463230</v>
      </c>
      <c r="G17" s="4">
        <v>367400</v>
      </c>
      <c r="H17" s="4">
        <v>110000</v>
      </c>
      <c r="I17" s="4">
        <v>257400</v>
      </c>
      <c r="J17" s="4">
        <v>7641030000</v>
      </c>
      <c r="K17" s="24">
        <f t="shared" si="1"/>
        <v>116893586000</v>
      </c>
      <c r="L17" s="4">
        <v>1467</v>
      </c>
      <c r="M17" s="4">
        <v>1553</v>
      </c>
      <c r="N17" s="4">
        <v>202</v>
      </c>
      <c r="O17" s="4">
        <v>184</v>
      </c>
      <c r="P17" s="4">
        <v>2906900</v>
      </c>
      <c r="Q17" s="4">
        <v>2669800</v>
      </c>
      <c r="R17" s="5">
        <v>-6.7000000000000002E-3</v>
      </c>
      <c r="S17" s="4">
        <v>5727000</v>
      </c>
      <c r="T17" s="4">
        <f t="shared" si="2"/>
        <v>4139780</v>
      </c>
      <c r="U17" s="4">
        <f t="shared" si="3"/>
        <v>2815300</v>
      </c>
      <c r="V17" s="5">
        <v>0.03</v>
      </c>
    </row>
    <row r="18" spans="1:22" x14ac:dyDescent="0.2">
      <c r="A18" s="16" t="s">
        <v>328</v>
      </c>
      <c r="B18" s="4">
        <v>1669500</v>
      </c>
      <c r="C18" s="4">
        <v>0</v>
      </c>
      <c r="D18" s="4">
        <v>1669500</v>
      </c>
      <c r="E18" s="4">
        <v>48765430000</v>
      </c>
      <c r="F18" s="4">
        <f t="shared" si="0"/>
        <v>149502435709</v>
      </c>
      <c r="G18" s="4">
        <v>60200</v>
      </c>
      <c r="H18" s="4">
        <v>610000</v>
      </c>
      <c r="I18" s="4">
        <v>-549800</v>
      </c>
      <c r="J18" s="4">
        <v>-16006650000</v>
      </c>
      <c r="K18" s="24">
        <f t="shared" si="1"/>
        <v>109252556000</v>
      </c>
      <c r="L18" s="4">
        <v>2539</v>
      </c>
      <c r="M18" s="4">
        <v>1605</v>
      </c>
      <c r="N18" s="4">
        <v>336</v>
      </c>
      <c r="O18" s="4">
        <v>218</v>
      </c>
      <c r="P18" s="4">
        <v>4565900</v>
      </c>
      <c r="Q18" s="4">
        <v>2844100</v>
      </c>
      <c r="R18" s="5">
        <v>2.7699999999999999E-2</v>
      </c>
      <c r="S18" s="4">
        <v>7611300</v>
      </c>
      <c r="T18" s="4">
        <f t="shared" si="2"/>
        <v>3674570</v>
      </c>
      <c r="U18" s="4">
        <f t="shared" si="3"/>
        <v>2068600</v>
      </c>
      <c r="V18" s="5">
        <v>4.5100000000000001E-2</v>
      </c>
    </row>
    <row r="19" spans="1:22" x14ac:dyDescent="0.2">
      <c r="A19" s="16" t="s">
        <v>327</v>
      </c>
      <c r="B19" s="4">
        <v>1687400</v>
      </c>
      <c r="C19" s="4">
        <v>167300</v>
      </c>
      <c r="D19" s="4">
        <v>1520100</v>
      </c>
      <c r="E19" s="4">
        <v>43875220000</v>
      </c>
      <c r="F19" s="4">
        <f t="shared" si="0"/>
        <v>100737005709</v>
      </c>
      <c r="G19" s="4">
        <v>60000</v>
      </c>
      <c r="H19" s="4">
        <v>137500</v>
      </c>
      <c r="I19" s="4">
        <v>-77500</v>
      </c>
      <c r="J19" s="4">
        <v>-2247390000</v>
      </c>
      <c r="K19" s="24">
        <f t="shared" si="1"/>
        <v>125259206000</v>
      </c>
      <c r="L19" s="4">
        <v>3307</v>
      </c>
      <c r="M19" s="4">
        <v>2094</v>
      </c>
      <c r="N19" s="4">
        <v>317</v>
      </c>
      <c r="O19" s="4">
        <v>219</v>
      </c>
      <c r="P19" s="4">
        <v>4780800</v>
      </c>
      <c r="Q19" s="4">
        <v>2912700</v>
      </c>
      <c r="R19" s="5">
        <v>3.0299999999999997E-2</v>
      </c>
      <c r="S19" s="4">
        <v>7896800</v>
      </c>
      <c r="T19" s="4">
        <f t="shared" si="2"/>
        <v>2989220</v>
      </c>
      <c r="U19" s="4">
        <f t="shared" si="3"/>
        <v>2068600</v>
      </c>
      <c r="V19" s="5">
        <v>3.0800000000000001E-2</v>
      </c>
    </row>
    <row r="20" spans="1:22" x14ac:dyDescent="0.2">
      <c r="A20" s="16" t="s">
        <v>326</v>
      </c>
      <c r="B20" s="4">
        <v>298300</v>
      </c>
      <c r="C20" s="4">
        <v>29200</v>
      </c>
      <c r="D20" s="4">
        <v>269100</v>
      </c>
      <c r="E20" s="4">
        <v>7052200000</v>
      </c>
      <c r="F20" s="4">
        <f t="shared" si="0"/>
        <v>56861785709</v>
      </c>
      <c r="G20" s="4">
        <v>100000</v>
      </c>
      <c r="H20" s="4">
        <v>212300</v>
      </c>
      <c r="I20" s="4">
        <v>-112300</v>
      </c>
      <c r="J20" s="4">
        <v>-3036750000</v>
      </c>
      <c r="K20" s="24">
        <f t="shared" si="1"/>
        <v>127506596000</v>
      </c>
      <c r="L20" s="4">
        <v>1508</v>
      </c>
      <c r="M20" s="4">
        <v>2410</v>
      </c>
      <c r="N20" s="4">
        <v>240</v>
      </c>
      <c r="O20" s="4">
        <v>287</v>
      </c>
      <c r="P20" s="4">
        <v>3524100</v>
      </c>
      <c r="Q20" s="4">
        <v>4470400</v>
      </c>
      <c r="R20" s="5">
        <v>6.8499999999999991E-2</v>
      </c>
      <c r="S20" s="4">
        <v>7953600</v>
      </c>
      <c r="T20" s="4">
        <f t="shared" si="2"/>
        <v>2483110</v>
      </c>
      <c r="U20" s="4">
        <f t="shared" si="3"/>
        <v>1780400</v>
      </c>
      <c r="V20" s="5">
        <v>7.1199999999999999E-2</v>
      </c>
    </row>
    <row r="21" spans="1:22" x14ac:dyDescent="0.2">
      <c r="A21" s="16" t="s">
        <v>325</v>
      </c>
      <c r="B21" s="4">
        <v>83700</v>
      </c>
      <c r="C21" s="4">
        <v>72600</v>
      </c>
      <c r="D21" s="4">
        <v>11100</v>
      </c>
      <c r="E21" s="4">
        <v>281240000</v>
      </c>
      <c r="F21" s="4">
        <f t="shared" si="0"/>
        <v>49809585709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130543346000</v>
      </c>
      <c r="L21" s="4">
        <v>826</v>
      </c>
      <c r="M21" s="4">
        <v>1056</v>
      </c>
      <c r="N21" s="4">
        <v>94</v>
      </c>
      <c r="O21" s="4">
        <v>75</v>
      </c>
      <c r="P21" s="4">
        <v>1544200</v>
      </c>
      <c r="Q21" s="4">
        <v>1202900</v>
      </c>
      <c r="R21" s="5">
        <v>7.7000000000000002E-3</v>
      </c>
      <c r="S21" s="4">
        <v>2815300</v>
      </c>
      <c r="T21" s="4">
        <f t="shared" si="2"/>
        <v>2450430</v>
      </c>
      <c r="U21" s="4">
        <f t="shared" si="3"/>
        <v>1402700</v>
      </c>
      <c r="V21" s="5">
        <v>2.4700000000000003E-2</v>
      </c>
    </row>
    <row r="22" spans="1:22" x14ac:dyDescent="0.2">
      <c r="A22" s="16" t="s">
        <v>324</v>
      </c>
      <c r="B22" s="4">
        <v>31900</v>
      </c>
      <c r="C22" s="4">
        <v>96200</v>
      </c>
      <c r="D22" s="4">
        <v>-64300</v>
      </c>
      <c r="E22" s="4">
        <v>-1669830000</v>
      </c>
      <c r="F22" s="4">
        <f t="shared" si="0"/>
        <v>49528345709</v>
      </c>
      <c r="G22" s="4">
        <v>291900</v>
      </c>
      <c r="H22" s="4">
        <v>100500</v>
      </c>
      <c r="I22" s="4">
        <v>191400</v>
      </c>
      <c r="J22" s="4">
        <v>4957900000</v>
      </c>
      <c r="K22" s="24">
        <f t="shared" si="1"/>
        <v>130543346000</v>
      </c>
      <c r="L22" s="4">
        <v>1262</v>
      </c>
      <c r="M22" s="4">
        <v>944</v>
      </c>
      <c r="N22" s="4">
        <v>165</v>
      </c>
      <c r="O22" s="4">
        <v>121</v>
      </c>
      <c r="P22" s="4">
        <v>2266800</v>
      </c>
      <c r="Q22" s="4">
        <v>1753400</v>
      </c>
      <c r="R22" s="5">
        <v>2.76E-2</v>
      </c>
      <c r="S22" s="4">
        <v>4301800</v>
      </c>
      <c r="T22" s="4">
        <f t="shared" si="2"/>
        <v>2569500</v>
      </c>
      <c r="U22" s="4">
        <f t="shared" si="3"/>
        <v>1402700</v>
      </c>
      <c r="V22" s="5">
        <v>2.87E-2</v>
      </c>
    </row>
    <row r="23" spans="1:22" x14ac:dyDescent="0.2">
      <c r="A23" s="16" t="s">
        <v>323</v>
      </c>
      <c r="B23" s="4">
        <v>9400</v>
      </c>
      <c r="C23" s="4">
        <v>156500</v>
      </c>
      <c r="D23" s="4">
        <v>-147100</v>
      </c>
      <c r="E23" s="4">
        <v>-3770790000</v>
      </c>
      <c r="F23" s="4">
        <f t="shared" si="0"/>
        <v>51198175709</v>
      </c>
      <c r="G23" s="4">
        <v>479000</v>
      </c>
      <c r="H23" s="4">
        <v>83400</v>
      </c>
      <c r="I23" s="4">
        <v>395600</v>
      </c>
      <c r="J23" s="4">
        <v>10105785000</v>
      </c>
      <c r="K23" s="24">
        <f t="shared" si="1"/>
        <v>125585446000</v>
      </c>
      <c r="L23" s="4">
        <v>745</v>
      </c>
      <c r="M23" s="4">
        <v>591</v>
      </c>
      <c r="N23" s="4">
        <v>66</v>
      </c>
      <c r="O23" s="4">
        <v>74</v>
      </c>
      <c r="P23" s="4">
        <v>974200</v>
      </c>
      <c r="Q23" s="4">
        <v>1093500</v>
      </c>
      <c r="R23" s="5">
        <v>-7.8000000000000005E-3</v>
      </c>
      <c r="S23" s="4">
        <v>2068600</v>
      </c>
      <c r="T23" s="4">
        <f t="shared" si="2"/>
        <v>2874910</v>
      </c>
      <c r="U23" s="4">
        <f t="shared" si="3"/>
        <v>1402700</v>
      </c>
      <c r="V23" s="5">
        <v>1.7500000000000002E-2</v>
      </c>
    </row>
    <row r="24" spans="1:22" x14ac:dyDescent="0.2">
      <c r="A24" s="16" t="s">
        <v>322</v>
      </c>
      <c r="B24" s="4">
        <v>248000</v>
      </c>
      <c r="C24" s="4">
        <v>127200</v>
      </c>
      <c r="D24" s="4">
        <v>120800</v>
      </c>
      <c r="E24" s="4">
        <v>3052110000</v>
      </c>
      <c r="F24" s="4">
        <f t="shared" si="0"/>
        <v>54968965709</v>
      </c>
      <c r="G24" s="4">
        <v>423400</v>
      </c>
      <c r="H24" s="4">
        <v>55700</v>
      </c>
      <c r="I24" s="4">
        <v>367700</v>
      </c>
      <c r="J24" s="4">
        <v>9273070000</v>
      </c>
      <c r="K24" s="24">
        <f t="shared" si="1"/>
        <v>115479661000</v>
      </c>
      <c r="L24" s="4">
        <v>1080</v>
      </c>
      <c r="M24" s="4">
        <v>978</v>
      </c>
      <c r="N24" s="4">
        <v>100</v>
      </c>
      <c r="O24" s="4">
        <v>56</v>
      </c>
      <c r="P24" s="4">
        <v>1761800</v>
      </c>
      <c r="Q24" s="4">
        <v>1231500</v>
      </c>
      <c r="R24" s="5">
        <v>3.0200000000000001E-2</v>
      </c>
      <c r="S24" s="4">
        <v>3351600</v>
      </c>
      <c r="T24" s="4">
        <f t="shared" si="2"/>
        <v>2675640</v>
      </c>
      <c r="U24" s="4">
        <f t="shared" si="3"/>
        <v>1043300</v>
      </c>
      <c r="V24" s="5">
        <v>4.1100000000000005E-2</v>
      </c>
    </row>
    <row r="25" spans="1:22" x14ac:dyDescent="0.2">
      <c r="A25" s="16" t="s">
        <v>321</v>
      </c>
      <c r="B25" s="4">
        <v>86200</v>
      </c>
      <c r="C25" s="4">
        <v>2400</v>
      </c>
      <c r="D25" s="4">
        <v>83800</v>
      </c>
      <c r="E25" s="4">
        <v>2065150000</v>
      </c>
      <c r="F25" s="4">
        <f t="shared" si="0"/>
        <v>51916855709</v>
      </c>
      <c r="G25" s="4">
        <v>96400</v>
      </c>
      <c r="H25" s="4">
        <v>152400</v>
      </c>
      <c r="I25" s="4">
        <v>-56000</v>
      </c>
      <c r="J25" s="4">
        <v>-1287805000</v>
      </c>
      <c r="K25" s="24">
        <f t="shared" si="1"/>
        <v>106206591000</v>
      </c>
      <c r="L25" s="4">
        <v>597</v>
      </c>
      <c r="M25" s="4">
        <v>487</v>
      </c>
      <c r="N25" s="4">
        <v>60</v>
      </c>
      <c r="O25" s="4">
        <v>51</v>
      </c>
      <c r="P25" s="4">
        <v>917100</v>
      </c>
      <c r="Q25" s="4">
        <v>860600</v>
      </c>
      <c r="R25" s="5">
        <v>1.0200000000000001E-2</v>
      </c>
      <c r="S25" s="4">
        <v>1780400</v>
      </c>
      <c r="T25" s="4">
        <f t="shared" si="2"/>
        <v>2675070</v>
      </c>
      <c r="U25" s="4">
        <f t="shared" si="3"/>
        <v>1043300</v>
      </c>
      <c r="V25" s="5">
        <v>3.7999999999999999E-2</v>
      </c>
    </row>
    <row r="26" spans="1:22" x14ac:dyDescent="0.2">
      <c r="A26" s="16" t="s">
        <v>320</v>
      </c>
      <c r="B26" s="4">
        <v>50600</v>
      </c>
      <c r="C26" s="4">
        <v>197000</v>
      </c>
      <c r="D26" s="4">
        <v>-146400</v>
      </c>
      <c r="E26" s="4">
        <v>-3627460000</v>
      </c>
      <c r="F26" s="4">
        <f t="shared" si="0"/>
        <v>49851705709</v>
      </c>
      <c r="G26" s="4">
        <v>0</v>
      </c>
      <c r="H26" s="4">
        <v>0</v>
      </c>
      <c r="I26" s="4">
        <v>0</v>
      </c>
      <c r="J26" s="4">
        <v>-348310000</v>
      </c>
      <c r="K26" s="24">
        <f t="shared" si="1"/>
        <v>107494396000</v>
      </c>
      <c r="L26" s="4">
        <v>381</v>
      </c>
      <c r="M26" s="4">
        <v>760</v>
      </c>
      <c r="N26" s="4">
        <v>35</v>
      </c>
      <c r="O26" s="4">
        <v>49</v>
      </c>
      <c r="P26" s="4">
        <v>532000</v>
      </c>
      <c r="Q26" s="4">
        <v>845800</v>
      </c>
      <c r="R26" s="5">
        <v>-1.6200000000000003E-2</v>
      </c>
      <c r="S26" s="4">
        <v>1402700</v>
      </c>
      <c r="T26" s="4">
        <f t="shared" si="2"/>
        <v>2823160</v>
      </c>
      <c r="U26" s="4">
        <f t="shared" si="3"/>
        <v>1043300</v>
      </c>
      <c r="V26" s="5">
        <v>2.2000000000000002E-2</v>
      </c>
    </row>
    <row r="27" spans="1:22" x14ac:dyDescent="0.2">
      <c r="A27" s="16" t="s">
        <v>319</v>
      </c>
      <c r="B27" s="4">
        <v>132800</v>
      </c>
      <c r="C27" s="4">
        <v>55200</v>
      </c>
      <c r="D27" s="4">
        <v>77600</v>
      </c>
      <c r="E27" s="4">
        <v>1932500000</v>
      </c>
      <c r="F27" s="4">
        <f t="shared" si="0"/>
        <v>53479165709</v>
      </c>
      <c r="G27" s="4">
        <v>235100</v>
      </c>
      <c r="H27" s="4">
        <v>5000</v>
      </c>
      <c r="I27" s="4">
        <v>230100</v>
      </c>
      <c r="J27" s="4">
        <v>5745300000</v>
      </c>
      <c r="K27" s="24">
        <f t="shared" si="1"/>
        <v>107842706000</v>
      </c>
      <c r="L27" s="4">
        <v>743</v>
      </c>
      <c r="M27" s="4">
        <v>747</v>
      </c>
      <c r="N27" s="4">
        <v>57</v>
      </c>
      <c r="O27" s="4">
        <v>65</v>
      </c>
      <c r="P27" s="4">
        <v>942100</v>
      </c>
      <c r="Q27" s="4">
        <v>1042900</v>
      </c>
      <c r="R27" s="5">
        <v>2.46E-2</v>
      </c>
      <c r="S27" s="4">
        <v>2215700</v>
      </c>
      <c r="T27" s="4">
        <f t="shared" si="2"/>
        <v>2813870</v>
      </c>
      <c r="U27" s="4">
        <f t="shared" si="3"/>
        <v>1043300</v>
      </c>
      <c r="V27" s="5">
        <v>0.02</v>
      </c>
    </row>
    <row r="28" spans="1:22" x14ac:dyDescent="0.2">
      <c r="A28" s="16" t="s">
        <v>318</v>
      </c>
      <c r="B28" s="4">
        <v>621100</v>
      </c>
      <c r="C28" s="4">
        <v>101100</v>
      </c>
      <c r="D28" s="4">
        <v>520000</v>
      </c>
      <c r="E28" s="4">
        <v>12846940000</v>
      </c>
      <c r="F28" s="4">
        <f t="shared" si="0"/>
        <v>51546665709</v>
      </c>
      <c r="G28" s="4">
        <v>201500</v>
      </c>
      <c r="H28" s="4">
        <v>25000</v>
      </c>
      <c r="I28" s="4">
        <v>176500</v>
      </c>
      <c r="J28" s="4">
        <v>4405140000</v>
      </c>
      <c r="K28" s="24">
        <f t="shared" si="1"/>
        <v>102097406000</v>
      </c>
      <c r="L28" s="4">
        <v>1502</v>
      </c>
      <c r="M28" s="4">
        <v>938</v>
      </c>
      <c r="N28" s="4">
        <v>82</v>
      </c>
      <c r="O28" s="4">
        <v>61</v>
      </c>
      <c r="P28" s="4">
        <v>1804300</v>
      </c>
      <c r="Q28" s="4">
        <v>1051700</v>
      </c>
      <c r="R28" s="5">
        <v>0</v>
      </c>
      <c r="S28" s="4">
        <v>2959200</v>
      </c>
      <c r="T28" s="4">
        <f t="shared" si="2"/>
        <v>2820380</v>
      </c>
      <c r="U28" s="4">
        <f t="shared" si="3"/>
        <v>1043300</v>
      </c>
      <c r="V28" s="5">
        <v>3.5799999999999998E-2</v>
      </c>
    </row>
    <row r="29" spans="1:22" x14ac:dyDescent="0.2">
      <c r="A29" s="16" t="s">
        <v>317</v>
      </c>
      <c r="B29" s="4">
        <v>61500</v>
      </c>
      <c r="C29" s="4">
        <v>52174</v>
      </c>
      <c r="D29" s="4">
        <v>9326</v>
      </c>
      <c r="E29" s="4">
        <v>227470000</v>
      </c>
      <c r="F29" s="4">
        <f t="shared" si="0"/>
        <v>38699725709</v>
      </c>
      <c r="G29" s="4">
        <v>0</v>
      </c>
      <c r="H29" s="4">
        <v>0</v>
      </c>
      <c r="I29" s="4">
        <v>0</v>
      </c>
      <c r="J29" s="4">
        <v>163180000</v>
      </c>
      <c r="K29" s="24">
        <f t="shared" si="1"/>
        <v>97692266000</v>
      </c>
      <c r="L29" s="4">
        <v>437</v>
      </c>
      <c r="M29" s="4">
        <v>651</v>
      </c>
      <c r="N29" s="4">
        <v>22</v>
      </c>
      <c r="O29" s="4">
        <v>22</v>
      </c>
      <c r="P29" s="4">
        <v>504100</v>
      </c>
      <c r="Q29" s="4">
        <v>531000</v>
      </c>
      <c r="R29" s="5">
        <v>8.3000000000000001E-3</v>
      </c>
      <c r="S29" s="4">
        <v>1043300</v>
      </c>
      <c r="T29" s="4">
        <f t="shared" si="2"/>
        <v>3168530</v>
      </c>
      <c r="U29" s="4">
        <f t="shared" si="3"/>
        <v>1358900</v>
      </c>
      <c r="V29" s="5">
        <v>2.8500000000000001E-2</v>
      </c>
    </row>
    <row r="30" spans="1:22" x14ac:dyDescent="0.2">
      <c r="A30" s="16" t="s">
        <v>316</v>
      </c>
      <c r="B30" s="4">
        <v>318100</v>
      </c>
      <c r="C30" s="4">
        <v>300211</v>
      </c>
      <c r="D30" s="4">
        <v>17889</v>
      </c>
      <c r="E30" s="4">
        <v>439480000</v>
      </c>
      <c r="F30" s="4">
        <f t="shared" si="0"/>
        <v>38472255709</v>
      </c>
      <c r="G30" s="4">
        <v>137000</v>
      </c>
      <c r="H30" s="4">
        <v>86600</v>
      </c>
      <c r="I30" s="4">
        <v>50400</v>
      </c>
      <c r="J30" s="4">
        <v>1228420000</v>
      </c>
      <c r="K30" s="24">
        <f t="shared" si="1"/>
        <v>97529086000</v>
      </c>
      <c r="L30" s="4">
        <v>995</v>
      </c>
      <c r="M30" s="4">
        <v>1335</v>
      </c>
      <c r="N30" s="4">
        <v>71</v>
      </c>
      <c r="O30" s="4">
        <v>84</v>
      </c>
      <c r="P30" s="4">
        <v>1426900</v>
      </c>
      <c r="Q30" s="4">
        <v>1435900</v>
      </c>
      <c r="R30" s="5">
        <v>-2.06E-2</v>
      </c>
      <c r="S30" s="4">
        <v>2892500</v>
      </c>
      <c r="T30" s="4">
        <f t="shared" si="2"/>
        <v>3209660</v>
      </c>
      <c r="U30" s="4">
        <f t="shared" si="3"/>
        <v>1358900</v>
      </c>
      <c r="V30" s="5">
        <v>4.99E-2</v>
      </c>
    </row>
    <row r="31" spans="1:22" x14ac:dyDescent="0.2">
      <c r="A31" s="16" t="s">
        <v>315</v>
      </c>
      <c r="B31" s="4">
        <v>381900</v>
      </c>
      <c r="C31" s="4">
        <v>488569</v>
      </c>
      <c r="D31" s="4">
        <v>-106669</v>
      </c>
      <c r="E31" s="4">
        <v>-2600890000</v>
      </c>
      <c r="F31" s="4">
        <f t="shared" si="0"/>
        <v>38032775709</v>
      </c>
      <c r="G31" s="4">
        <v>150300</v>
      </c>
      <c r="H31" s="4">
        <v>18100</v>
      </c>
      <c r="I31" s="4">
        <v>132200</v>
      </c>
      <c r="J31" s="4">
        <v>3283960000</v>
      </c>
      <c r="K31" s="24">
        <f t="shared" si="1"/>
        <v>96300666000</v>
      </c>
      <c r="L31" s="4">
        <v>992</v>
      </c>
      <c r="M31" s="4">
        <v>930</v>
      </c>
      <c r="N31" s="4">
        <v>56</v>
      </c>
      <c r="O31" s="4">
        <v>84</v>
      </c>
      <c r="P31" s="4">
        <v>1170900</v>
      </c>
      <c r="Q31" s="4">
        <v>1309100</v>
      </c>
      <c r="R31" s="5">
        <v>-1.61E-2</v>
      </c>
      <c r="S31" s="4">
        <v>2488500</v>
      </c>
      <c r="T31" s="4">
        <f t="shared" si="2"/>
        <v>3514270</v>
      </c>
      <c r="U31" s="4">
        <f t="shared" si="3"/>
        <v>1358900</v>
      </c>
      <c r="V31" s="5">
        <v>3.1699999999999999E-2</v>
      </c>
    </row>
    <row r="32" spans="1:22" x14ac:dyDescent="0.2">
      <c r="A32" s="16" t="s">
        <v>314</v>
      </c>
      <c r="B32" s="4">
        <v>447600</v>
      </c>
      <c r="C32" s="4">
        <v>143100</v>
      </c>
      <c r="D32" s="4">
        <v>304500</v>
      </c>
      <c r="E32" s="4">
        <v>7427020000</v>
      </c>
      <c r="F32" s="4">
        <f t="shared" si="0"/>
        <v>40633665709</v>
      </c>
      <c r="G32" s="4">
        <v>664300</v>
      </c>
      <c r="H32" s="4">
        <v>0</v>
      </c>
      <c r="I32" s="4">
        <v>664300</v>
      </c>
      <c r="J32" s="4">
        <v>16008455000</v>
      </c>
      <c r="K32" s="24">
        <f t="shared" si="1"/>
        <v>93016706000</v>
      </c>
      <c r="L32" s="4">
        <v>1599</v>
      </c>
      <c r="M32" s="4">
        <v>1844</v>
      </c>
      <c r="N32" s="4">
        <v>157</v>
      </c>
      <c r="O32" s="4">
        <v>165</v>
      </c>
      <c r="P32" s="4">
        <v>2506300</v>
      </c>
      <c r="Q32" s="4">
        <v>3012800</v>
      </c>
      <c r="R32" s="5">
        <v>4.5899999999999996E-2</v>
      </c>
      <c r="S32" s="4">
        <v>5492500</v>
      </c>
      <c r="T32" s="4">
        <f t="shared" si="2"/>
        <v>3710060</v>
      </c>
      <c r="U32" s="4">
        <f t="shared" si="3"/>
        <v>1358900</v>
      </c>
      <c r="V32" s="5">
        <v>6.3799999999999996E-2</v>
      </c>
    </row>
    <row r="33" spans="1:22" x14ac:dyDescent="0.2">
      <c r="A33" s="16" t="s">
        <v>313</v>
      </c>
      <c r="B33" s="4">
        <v>69300</v>
      </c>
      <c r="C33" s="4">
        <v>495410</v>
      </c>
      <c r="D33" s="4">
        <v>-426110</v>
      </c>
      <c r="E33" s="4">
        <v>-11008490000</v>
      </c>
      <c r="F33" s="4">
        <f t="shared" si="0"/>
        <v>33206645709</v>
      </c>
      <c r="G33" s="4">
        <v>176000</v>
      </c>
      <c r="H33" s="4">
        <v>100000</v>
      </c>
      <c r="I33" s="4">
        <v>76000</v>
      </c>
      <c r="J33" s="4">
        <v>1903825000</v>
      </c>
      <c r="K33" s="24">
        <f t="shared" si="1"/>
        <v>77008251000</v>
      </c>
      <c r="L33" s="4">
        <v>947</v>
      </c>
      <c r="M33" s="4">
        <v>2295</v>
      </c>
      <c r="N33" s="4">
        <v>67</v>
      </c>
      <c r="O33" s="4">
        <v>200</v>
      </c>
      <c r="P33" s="4">
        <v>1220200</v>
      </c>
      <c r="Q33" s="4">
        <v>3876200</v>
      </c>
      <c r="R33" s="5">
        <v>-7.4999999999999997E-2</v>
      </c>
      <c r="S33" s="4">
        <v>5122700</v>
      </c>
      <c r="T33" s="4">
        <f t="shared" si="2"/>
        <v>3519780</v>
      </c>
      <c r="U33" s="4">
        <f t="shared" si="3"/>
        <v>1358900</v>
      </c>
      <c r="V33" s="5">
        <v>8.4000000000000005E-2</v>
      </c>
    </row>
    <row r="34" spans="1:22" x14ac:dyDescent="0.2">
      <c r="A34" s="16" t="s">
        <v>270</v>
      </c>
      <c r="B34" s="4">
        <v>202800</v>
      </c>
      <c r="C34" s="4">
        <v>152210</v>
      </c>
      <c r="D34" s="4">
        <v>50590</v>
      </c>
      <c r="E34" s="4">
        <v>1318240000</v>
      </c>
      <c r="F34" s="4">
        <f t="shared" si="0"/>
        <v>44215135709</v>
      </c>
      <c r="G34" s="4">
        <v>271800</v>
      </c>
      <c r="H34" s="4">
        <v>39800</v>
      </c>
      <c r="I34" s="4">
        <v>232000</v>
      </c>
      <c r="J34" s="4">
        <v>5960115000</v>
      </c>
      <c r="K34" s="24">
        <f t="shared" si="1"/>
        <v>75104426000</v>
      </c>
      <c r="L34" s="4">
        <v>659</v>
      </c>
      <c r="M34" s="4">
        <v>411</v>
      </c>
      <c r="N34" s="4">
        <v>40</v>
      </c>
      <c r="O34" s="4">
        <v>23</v>
      </c>
      <c r="P34" s="4">
        <v>832700</v>
      </c>
      <c r="Q34" s="4">
        <v>421000</v>
      </c>
      <c r="R34" s="5">
        <v>1.5800000000000002E-2</v>
      </c>
      <c r="S34" s="4">
        <v>1358900</v>
      </c>
      <c r="T34" s="4">
        <f t="shared" si="2"/>
        <v>3597440</v>
      </c>
      <c r="U34" s="4">
        <f t="shared" si="3"/>
        <v>1774700</v>
      </c>
      <c r="V34" s="5">
        <v>1.5600000000000001E-2</v>
      </c>
    </row>
    <row r="35" spans="1:22" x14ac:dyDescent="0.2">
      <c r="A35" s="16" t="s">
        <v>269</v>
      </c>
      <c r="B35" s="4">
        <v>27100</v>
      </c>
      <c r="C35" s="4">
        <v>73700</v>
      </c>
      <c r="D35" s="4">
        <v>-46600</v>
      </c>
      <c r="E35" s="4">
        <v>-1191520000</v>
      </c>
      <c r="F35" s="4">
        <f t="shared" si="0"/>
        <v>42896895709</v>
      </c>
      <c r="G35" s="4">
        <v>0</v>
      </c>
      <c r="H35" s="4">
        <v>0</v>
      </c>
      <c r="I35" s="4">
        <v>0</v>
      </c>
      <c r="J35" s="4">
        <v>-1887905000</v>
      </c>
      <c r="K35" s="24">
        <f t="shared" si="1"/>
        <v>69144311000</v>
      </c>
      <c r="L35" s="4">
        <v>605</v>
      </c>
      <c r="M35" s="4">
        <v>885</v>
      </c>
      <c r="N35" s="4">
        <v>38</v>
      </c>
      <c r="O35" s="4">
        <v>55</v>
      </c>
      <c r="P35" s="4">
        <v>636000</v>
      </c>
      <c r="Q35" s="4">
        <v>1028700</v>
      </c>
      <c r="R35" s="5">
        <v>-9.2499999999999999E-2</v>
      </c>
      <c r="S35" s="4">
        <v>1774700</v>
      </c>
      <c r="T35" s="4">
        <f t="shared" si="2"/>
        <v>3881620</v>
      </c>
      <c r="U35" s="4">
        <f t="shared" si="3"/>
        <v>2122800</v>
      </c>
      <c r="V35" s="5">
        <v>2.3399999999999997E-2</v>
      </c>
    </row>
    <row r="36" spans="1:22" x14ac:dyDescent="0.2">
      <c r="A36" s="16" t="s">
        <v>268</v>
      </c>
      <c r="B36" s="4">
        <v>2300</v>
      </c>
      <c r="C36" s="4">
        <v>49300</v>
      </c>
      <c r="D36" s="4">
        <v>-47000</v>
      </c>
      <c r="E36" s="4">
        <v>-1318200000</v>
      </c>
      <c r="F36" s="4">
        <f t="shared" si="0"/>
        <v>44088415709</v>
      </c>
      <c r="G36" s="4">
        <v>0</v>
      </c>
      <c r="H36" s="4">
        <v>0</v>
      </c>
      <c r="I36" s="4">
        <v>0</v>
      </c>
      <c r="J36" s="4">
        <v>100815000</v>
      </c>
      <c r="K36" s="24">
        <f t="shared" si="1"/>
        <v>71032216000</v>
      </c>
      <c r="L36" s="4">
        <v>553</v>
      </c>
      <c r="M36" s="4">
        <v>1277</v>
      </c>
      <c r="N36" s="4">
        <v>52</v>
      </c>
      <c r="O36" s="4">
        <v>121</v>
      </c>
      <c r="P36" s="4">
        <v>715900</v>
      </c>
      <c r="Q36" s="4">
        <v>2145000</v>
      </c>
      <c r="R36" s="5">
        <v>-1.8000000000000002E-2</v>
      </c>
      <c r="S36" s="4">
        <v>2883600</v>
      </c>
      <c r="T36" s="4">
        <f t="shared" si="2"/>
        <v>3869200</v>
      </c>
      <c r="U36" s="4">
        <f t="shared" si="3"/>
        <v>2122800</v>
      </c>
      <c r="V36" s="5">
        <v>2.29E-2</v>
      </c>
    </row>
    <row r="37" spans="1:22" x14ac:dyDescent="0.2">
      <c r="A37" s="16" t="s">
        <v>254</v>
      </c>
      <c r="B37" s="4">
        <v>178000</v>
      </c>
      <c r="C37" s="4">
        <v>79400</v>
      </c>
      <c r="D37" s="4">
        <v>98600</v>
      </c>
      <c r="E37" s="4">
        <v>2771170000</v>
      </c>
      <c r="F37" s="4">
        <f t="shared" si="0"/>
        <v>45406615709</v>
      </c>
      <c r="G37" s="4">
        <v>0</v>
      </c>
      <c r="H37" s="4">
        <v>0</v>
      </c>
      <c r="I37" s="4">
        <v>0</v>
      </c>
      <c r="J37" s="4">
        <v>100815000</v>
      </c>
      <c r="K37" s="24">
        <f t="shared" si="1"/>
        <v>70931401000</v>
      </c>
      <c r="L37" s="4">
        <v>791</v>
      </c>
      <c r="M37" s="4">
        <v>882</v>
      </c>
      <c r="N37" s="4">
        <v>56</v>
      </c>
      <c r="O37" s="4">
        <v>62</v>
      </c>
      <c r="P37" s="4">
        <v>893900</v>
      </c>
      <c r="Q37" s="4">
        <v>1006600</v>
      </c>
      <c r="R37" s="5">
        <v>9.0000000000000011E-3</v>
      </c>
      <c r="S37" s="4">
        <v>2122800</v>
      </c>
      <c r="T37" s="4">
        <f t="shared" si="2"/>
        <v>3990560</v>
      </c>
      <c r="U37" s="4">
        <f t="shared" si="3"/>
        <v>3024300</v>
      </c>
      <c r="V37" s="5">
        <v>1.6E-2</v>
      </c>
    </row>
    <row r="38" spans="1:22" x14ac:dyDescent="0.2">
      <c r="A38" s="16" t="s">
        <v>253</v>
      </c>
      <c r="B38" s="4">
        <v>63600</v>
      </c>
      <c r="C38" s="4">
        <v>410700</v>
      </c>
      <c r="D38" s="4">
        <v>-347100</v>
      </c>
      <c r="E38" s="4">
        <v>-9838720000</v>
      </c>
      <c r="F38" s="4">
        <f t="shared" si="0"/>
        <v>42635445709</v>
      </c>
      <c r="G38" s="4">
        <v>0</v>
      </c>
      <c r="H38" s="4">
        <v>0</v>
      </c>
      <c r="I38" s="4">
        <v>0</v>
      </c>
      <c r="J38" s="4">
        <v>501225000</v>
      </c>
      <c r="K38" s="24">
        <f t="shared" si="1"/>
        <v>70830586000</v>
      </c>
      <c r="L38" s="4">
        <v>615</v>
      </c>
      <c r="M38" s="4">
        <v>1225</v>
      </c>
      <c r="N38" s="4">
        <v>58</v>
      </c>
      <c r="O38" s="4">
        <v>136</v>
      </c>
      <c r="P38" s="4">
        <v>1200300</v>
      </c>
      <c r="Q38" s="4">
        <v>1907900</v>
      </c>
      <c r="R38" s="5">
        <v>-1.0700000000000001E-2</v>
      </c>
      <c r="S38" s="4">
        <v>3024300</v>
      </c>
      <c r="T38" s="4">
        <f t="shared" si="2"/>
        <v>4204590</v>
      </c>
      <c r="U38" s="4">
        <f t="shared" si="3"/>
        <v>3219900</v>
      </c>
      <c r="V38" s="5">
        <v>2.2700000000000001E-2</v>
      </c>
    </row>
    <row r="39" spans="1:22" x14ac:dyDescent="0.2">
      <c r="A39" s="16" t="s">
        <v>252</v>
      </c>
      <c r="B39" s="4">
        <v>128300</v>
      </c>
      <c r="C39" s="4">
        <v>719200</v>
      </c>
      <c r="D39" s="4">
        <v>-590900</v>
      </c>
      <c r="E39" s="4">
        <v>-17043340000</v>
      </c>
      <c r="F39" s="4">
        <f t="shared" si="0"/>
        <v>52474165709</v>
      </c>
      <c r="G39" s="4">
        <v>0</v>
      </c>
      <c r="H39" s="4">
        <v>0</v>
      </c>
      <c r="I39" s="4">
        <v>0</v>
      </c>
      <c r="J39" s="4">
        <v>8552130000</v>
      </c>
      <c r="K39" s="24">
        <f t="shared" si="1"/>
        <v>70329361000</v>
      </c>
      <c r="L39" s="4">
        <v>1806</v>
      </c>
      <c r="M39" s="4">
        <v>1332</v>
      </c>
      <c r="N39" s="4">
        <v>131</v>
      </c>
      <c r="O39" s="4">
        <v>128</v>
      </c>
      <c r="P39" s="4">
        <v>1937500</v>
      </c>
      <c r="Q39" s="4">
        <v>2562000</v>
      </c>
      <c r="R39" s="5">
        <v>-1.41E-2</v>
      </c>
      <c r="S39" s="4">
        <v>4524800</v>
      </c>
      <c r="T39" s="4">
        <f t="shared" si="2"/>
        <v>4215530</v>
      </c>
      <c r="U39" s="4">
        <f t="shared" si="3"/>
        <v>2135500</v>
      </c>
      <c r="V39" s="5">
        <v>3.5900000000000001E-2</v>
      </c>
    </row>
    <row r="40" spans="1:22" x14ac:dyDescent="0.2">
      <c r="A40" s="16" t="s">
        <v>251</v>
      </c>
      <c r="B40" s="4">
        <v>34900</v>
      </c>
      <c r="C40" s="4">
        <v>127100</v>
      </c>
      <c r="D40" s="4">
        <v>-92200</v>
      </c>
      <c r="E40" s="4">
        <v>-2667830000</v>
      </c>
      <c r="F40" s="4">
        <f t="shared" si="0"/>
        <v>69517505709</v>
      </c>
      <c r="G40" s="4">
        <v>297200</v>
      </c>
      <c r="H40" s="4">
        <v>1800</v>
      </c>
      <c r="I40" s="4">
        <v>295400</v>
      </c>
      <c r="J40" s="4">
        <v>8552130000</v>
      </c>
      <c r="K40" s="24">
        <f t="shared" si="1"/>
        <v>61777231000</v>
      </c>
      <c r="L40" s="4">
        <v>974</v>
      </c>
      <c r="M40" s="4">
        <v>1301</v>
      </c>
      <c r="N40" s="4">
        <v>77</v>
      </c>
      <c r="O40" s="4">
        <v>124</v>
      </c>
      <c r="P40" s="4">
        <v>1146000</v>
      </c>
      <c r="Q40" s="4">
        <v>2011300</v>
      </c>
      <c r="R40" s="5">
        <v>-1.21E-2</v>
      </c>
      <c r="S40" s="4">
        <v>3303800</v>
      </c>
      <c r="T40" s="4">
        <f t="shared" si="2"/>
        <v>4534700</v>
      </c>
      <c r="U40" s="4">
        <f t="shared" si="3"/>
        <v>2135500</v>
      </c>
      <c r="V40" s="5">
        <v>1.72E-2</v>
      </c>
    </row>
    <row r="41" spans="1:22" x14ac:dyDescent="0.2">
      <c r="A41" s="16" t="s">
        <v>250</v>
      </c>
      <c r="B41" s="4">
        <v>112900</v>
      </c>
      <c r="C41" s="4">
        <v>310100</v>
      </c>
      <c r="D41" s="4">
        <v>-197200</v>
      </c>
      <c r="E41" s="4">
        <v>-5843650000</v>
      </c>
      <c r="F41" s="4">
        <f t="shared" si="0"/>
        <v>72185335709</v>
      </c>
      <c r="G41" s="4">
        <v>0</v>
      </c>
      <c r="H41" s="4">
        <v>0</v>
      </c>
      <c r="I41" s="4">
        <v>0</v>
      </c>
      <c r="J41" s="4">
        <v>-678140000</v>
      </c>
      <c r="K41" s="24">
        <f t="shared" si="1"/>
        <v>53225101000</v>
      </c>
      <c r="L41" s="4">
        <v>1512</v>
      </c>
      <c r="M41" s="4">
        <v>1877</v>
      </c>
      <c r="N41" s="4">
        <v>158</v>
      </c>
      <c r="O41" s="4">
        <v>235</v>
      </c>
      <c r="P41" s="4">
        <v>2183400</v>
      </c>
      <c r="Q41" s="4">
        <v>3311400</v>
      </c>
      <c r="R41" s="5">
        <v>-2.58E-2</v>
      </c>
      <c r="S41" s="4">
        <v>5534600</v>
      </c>
      <c r="T41" s="4">
        <f t="shared" si="2"/>
        <v>4335780</v>
      </c>
      <c r="U41" s="4">
        <f t="shared" si="3"/>
        <v>2135500</v>
      </c>
      <c r="V41" s="5">
        <v>3.6499999999999998E-2</v>
      </c>
    </row>
    <row r="42" spans="1:22" x14ac:dyDescent="0.2">
      <c r="A42" s="16" t="s">
        <v>249</v>
      </c>
      <c r="B42" s="4">
        <v>1303300</v>
      </c>
      <c r="C42" s="4">
        <v>137700</v>
      </c>
      <c r="D42" s="4">
        <v>1165600</v>
      </c>
      <c r="E42" s="4">
        <v>33904930000</v>
      </c>
      <c r="F42" s="4">
        <f t="shared" si="0"/>
        <v>78028985709</v>
      </c>
      <c r="G42" s="4">
        <v>0</v>
      </c>
      <c r="H42" s="4">
        <v>0</v>
      </c>
      <c r="I42" s="4">
        <v>0</v>
      </c>
      <c r="J42" s="4">
        <v>-1617835000</v>
      </c>
      <c r="K42" s="24">
        <f t="shared" si="1"/>
        <v>53903241000</v>
      </c>
      <c r="L42" s="4">
        <v>2497</v>
      </c>
      <c r="M42" s="4">
        <v>1469</v>
      </c>
      <c r="N42" s="4">
        <v>337</v>
      </c>
      <c r="O42" s="4">
        <v>159</v>
      </c>
      <c r="P42" s="4">
        <v>4578700</v>
      </c>
      <c r="Q42" s="4">
        <v>2282800</v>
      </c>
      <c r="R42" s="5">
        <v>4.5700000000000005E-2</v>
      </c>
      <c r="S42" s="4">
        <v>7450400</v>
      </c>
      <c r="T42" s="4">
        <f t="shared" si="2"/>
        <v>3967080</v>
      </c>
      <c r="U42" s="4">
        <f t="shared" si="3"/>
        <v>2135500</v>
      </c>
      <c r="V42" s="5">
        <v>4.3700000000000003E-2</v>
      </c>
    </row>
    <row r="43" spans="1:22" x14ac:dyDescent="0.2">
      <c r="A43" s="16" t="s">
        <v>248</v>
      </c>
      <c r="B43" s="4">
        <v>44700</v>
      </c>
      <c r="C43" s="4">
        <v>260000</v>
      </c>
      <c r="D43" s="4">
        <v>-215300</v>
      </c>
      <c r="E43" s="4">
        <v>-6143160000</v>
      </c>
      <c r="F43" s="4">
        <f t="shared" si="0"/>
        <v>44124055709</v>
      </c>
      <c r="G43" s="4">
        <v>0</v>
      </c>
      <c r="H43" s="4">
        <v>0</v>
      </c>
      <c r="I43" s="4">
        <v>0</v>
      </c>
      <c r="J43" s="4">
        <v>-11400000</v>
      </c>
      <c r="K43" s="24">
        <f t="shared" si="1"/>
        <v>55521076000</v>
      </c>
      <c r="L43" s="4">
        <v>952</v>
      </c>
      <c r="M43" s="4">
        <v>1497</v>
      </c>
      <c r="N43" s="4">
        <v>79</v>
      </c>
      <c r="O43" s="4">
        <v>109</v>
      </c>
      <c r="P43" s="4">
        <v>1235200</v>
      </c>
      <c r="Q43" s="4">
        <v>1761400</v>
      </c>
      <c r="R43" s="5">
        <v>-5.1999999999999998E-3</v>
      </c>
      <c r="S43" s="4">
        <v>3219900</v>
      </c>
      <c r="T43" s="4">
        <f t="shared" si="2"/>
        <v>4410490</v>
      </c>
      <c r="U43" s="4">
        <f t="shared" si="3"/>
        <v>2135500</v>
      </c>
      <c r="V43" s="5">
        <v>2.6000000000000002E-2</v>
      </c>
    </row>
    <row r="44" spans="1:22" x14ac:dyDescent="0.2">
      <c r="A44" s="16" t="s">
        <v>247</v>
      </c>
      <c r="B44" s="4">
        <v>48900</v>
      </c>
      <c r="C44" s="4">
        <v>223200</v>
      </c>
      <c r="D44" s="4">
        <v>-174300</v>
      </c>
      <c r="E44" s="4">
        <v>-5000420000</v>
      </c>
      <c r="F44" s="4">
        <f t="shared" si="0"/>
        <v>50267215709</v>
      </c>
      <c r="G44" s="4">
        <v>0</v>
      </c>
      <c r="H44" s="4">
        <v>0</v>
      </c>
      <c r="I44" s="4">
        <v>0</v>
      </c>
      <c r="J44" s="4">
        <v>363165000</v>
      </c>
      <c r="K44" s="24">
        <f t="shared" si="1"/>
        <v>55532476000</v>
      </c>
      <c r="L44" s="4">
        <v>629</v>
      </c>
      <c r="M44" s="4">
        <v>1047</v>
      </c>
      <c r="N44" s="4">
        <v>46</v>
      </c>
      <c r="O44" s="4">
        <v>62</v>
      </c>
      <c r="P44" s="4">
        <v>822000</v>
      </c>
      <c r="Q44" s="4">
        <v>1312700</v>
      </c>
      <c r="R44" s="5">
        <v>-3.4000000000000002E-3</v>
      </c>
      <c r="S44" s="4">
        <v>2135500</v>
      </c>
      <c r="T44" s="4">
        <f t="shared" si="2"/>
        <v>4709030</v>
      </c>
      <c r="U44" s="4">
        <f t="shared" si="3"/>
        <v>2759400</v>
      </c>
      <c r="V44" s="5">
        <v>1.72E-2</v>
      </c>
    </row>
    <row r="45" spans="1:22" x14ac:dyDescent="0.2">
      <c r="A45" s="16" t="s">
        <v>246</v>
      </c>
      <c r="B45" s="4">
        <v>130700</v>
      </c>
      <c r="C45" s="4">
        <v>242300</v>
      </c>
      <c r="D45" s="4">
        <v>-111600</v>
      </c>
      <c r="E45" s="4">
        <v>-3208656165</v>
      </c>
      <c r="F45" s="4">
        <f t="shared" si="0"/>
        <v>55267635709</v>
      </c>
      <c r="G45" s="4">
        <v>0</v>
      </c>
      <c r="H45" s="4">
        <v>0</v>
      </c>
      <c r="I45" s="4">
        <v>0</v>
      </c>
      <c r="J45" s="4">
        <v>363165000</v>
      </c>
      <c r="K45" s="24">
        <f t="shared" si="1"/>
        <v>55169311000</v>
      </c>
      <c r="L45" s="4">
        <v>950</v>
      </c>
      <c r="M45" s="4">
        <v>1849</v>
      </c>
      <c r="N45" s="4">
        <v>115</v>
      </c>
      <c r="O45" s="4">
        <v>181</v>
      </c>
      <c r="P45" s="4">
        <v>1482500</v>
      </c>
      <c r="Q45" s="4">
        <v>2925100</v>
      </c>
      <c r="R45" s="5">
        <v>-1.21E-2</v>
      </c>
      <c r="S45" s="4">
        <v>4616500</v>
      </c>
      <c r="T45" s="4">
        <f t="shared" si="2"/>
        <v>5913320</v>
      </c>
      <c r="U45" s="4">
        <f t="shared" si="3"/>
        <v>2759400</v>
      </c>
      <c r="V45" s="5">
        <v>2.5600000000000001E-2</v>
      </c>
    </row>
    <row r="46" spans="1:22" x14ac:dyDescent="0.2">
      <c r="A46" s="16" t="s">
        <v>245</v>
      </c>
      <c r="B46" s="4">
        <v>39300</v>
      </c>
      <c r="C46" s="4">
        <v>101800</v>
      </c>
      <c r="D46" s="4">
        <v>-62500</v>
      </c>
      <c r="E46" s="4">
        <v>-1814390000</v>
      </c>
      <c r="F46" s="4">
        <f t="shared" si="0"/>
        <v>58476291874</v>
      </c>
      <c r="G46" s="4">
        <v>0</v>
      </c>
      <c r="H46" s="4">
        <v>0</v>
      </c>
      <c r="I46" s="4">
        <v>0</v>
      </c>
      <c r="J46" s="4">
        <v>-393000000</v>
      </c>
      <c r="K46" s="24">
        <f t="shared" si="1"/>
        <v>54806146000</v>
      </c>
      <c r="L46" s="4">
        <v>710</v>
      </c>
      <c r="M46" s="4">
        <v>1034</v>
      </c>
      <c r="N46" s="4">
        <v>69</v>
      </c>
      <c r="O46" s="4">
        <v>110</v>
      </c>
      <c r="P46" s="4">
        <v>1038300</v>
      </c>
      <c r="Q46" s="4">
        <v>1504400</v>
      </c>
      <c r="R46" s="5">
        <v>5.1999999999999998E-3</v>
      </c>
      <c r="S46" s="4">
        <v>2759400</v>
      </c>
      <c r="T46" s="4">
        <f t="shared" si="2"/>
        <v>5937140</v>
      </c>
      <c r="U46" s="4">
        <f t="shared" si="3"/>
        <v>3336400</v>
      </c>
      <c r="V46" s="5">
        <v>2.2200000000000001E-2</v>
      </c>
    </row>
    <row r="47" spans="1:22" x14ac:dyDescent="0.2">
      <c r="A47" s="16" t="s">
        <v>244</v>
      </c>
      <c r="B47" s="4">
        <v>311400</v>
      </c>
      <c r="C47" s="4">
        <v>106400</v>
      </c>
      <c r="D47" s="4">
        <v>205000</v>
      </c>
      <c r="E47" s="4">
        <v>5909990000</v>
      </c>
      <c r="F47" s="4">
        <f t="shared" ref="F47:F73" si="4">E47+F48</f>
        <v>60290681874</v>
      </c>
      <c r="G47" s="4">
        <v>0</v>
      </c>
      <c r="H47" s="4">
        <v>0</v>
      </c>
      <c r="I47" s="4">
        <v>0</v>
      </c>
      <c r="J47" s="4">
        <v>905000</v>
      </c>
      <c r="K47" s="24">
        <f t="shared" ref="K47:K73" si="5">K48+J47</f>
        <v>55199146000</v>
      </c>
      <c r="L47" s="4">
        <v>1003</v>
      </c>
      <c r="M47" s="4">
        <v>911</v>
      </c>
      <c r="N47" s="4">
        <v>116</v>
      </c>
      <c r="O47" s="4">
        <v>85</v>
      </c>
      <c r="P47" s="4">
        <v>1824600</v>
      </c>
      <c r="Q47" s="4">
        <v>1272300</v>
      </c>
      <c r="R47" s="5">
        <v>1.41E-2</v>
      </c>
      <c r="S47" s="4">
        <v>3336400</v>
      </c>
      <c r="T47" s="4">
        <f t="shared" si="2"/>
        <v>5813590</v>
      </c>
      <c r="U47" s="4">
        <f t="shared" ref="U47:U73" si="6">MIN(S48:S52)</f>
        <v>3545400</v>
      </c>
      <c r="V47" s="5">
        <v>2.5699999999999997E-2</v>
      </c>
    </row>
    <row r="48" spans="1:22" x14ac:dyDescent="0.2">
      <c r="A48" s="16" t="s">
        <v>243</v>
      </c>
      <c r="B48" s="4">
        <v>91900</v>
      </c>
      <c r="C48" s="4">
        <v>724700</v>
      </c>
      <c r="D48" s="4">
        <v>-632800</v>
      </c>
      <c r="E48" s="4">
        <v>-18203060000</v>
      </c>
      <c r="F48" s="4">
        <f t="shared" si="4"/>
        <v>54380691874</v>
      </c>
      <c r="G48" s="4">
        <v>0</v>
      </c>
      <c r="H48" s="4">
        <v>0</v>
      </c>
      <c r="I48" s="4">
        <v>0</v>
      </c>
      <c r="J48" s="4">
        <v>-2548655000</v>
      </c>
      <c r="K48" s="24">
        <f t="shared" si="5"/>
        <v>55198241000</v>
      </c>
      <c r="L48" s="4">
        <v>1019</v>
      </c>
      <c r="M48" s="4">
        <v>1812</v>
      </c>
      <c r="N48" s="4">
        <v>116</v>
      </c>
      <c r="O48" s="4">
        <v>235</v>
      </c>
      <c r="P48" s="4">
        <v>1595200</v>
      </c>
      <c r="Q48" s="4">
        <v>3557000</v>
      </c>
      <c r="R48" s="5">
        <v>-5.1999999999999998E-3</v>
      </c>
      <c r="S48" s="4">
        <v>5164600</v>
      </c>
      <c r="T48" s="4">
        <f t="shared" si="2"/>
        <v>5695500</v>
      </c>
      <c r="U48" s="4">
        <f t="shared" si="6"/>
        <v>3545400</v>
      </c>
      <c r="V48" s="5">
        <v>3.5799999999999998E-2</v>
      </c>
    </row>
    <row r="49" spans="1:22" x14ac:dyDescent="0.2">
      <c r="A49" s="16" t="s">
        <v>236</v>
      </c>
      <c r="B49" s="4">
        <v>29300</v>
      </c>
      <c r="C49" s="4">
        <v>540800</v>
      </c>
      <c r="D49" s="4">
        <v>-511500</v>
      </c>
      <c r="E49" s="4">
        <v>-14766910000</v>
      </c>
      <c r="F49" s="4">
        <f t="shared" si="4"/>
        <v>72583751874</v>
      </c>
      <c r="G49" s="4">
        <v>0</v>
      </c>
      <c r="H49" s="4">
        <v>0</v>
      </c>
      <c r="I49" s="4">
        <v>0</v>
      </c>
      <c r="J49" s="4">
        <v>-2548655000</v>
      </c>
      <c r="K49" s="24">
        <f t="shared" si="5"/>
        <v>57746896000</v>
      </c>
      <c r="L49" s="4">
        <v>960</v>
      </c>
      <c r="M49" s="4">
        <v>1898</v>
      </c>
      <c r="N49" s="4">
        <v>101</v>
      </c>
      <c r="O49" s="4">
        <v>216</v>
      </c>
      <c r="P49" s="4">
        <v>1430800</v>
      </c>
      <c r="Q49" s="4">
        <v>2969000</v>
      </c>
      <c r="R49" s="5">
        <v>-1.3899999999999999E-2</v>
      </c>
      <c r="S49" s="4">
        <v>4634200</v>
      </c>
      <c r="T49" s="4">
        <f t="shared" si="2"/>
        <v>5610770</v>
      </c>
      <c r="U49" s="4">
        <f t="shared" si="6"/>
        <v>3545400</v>
      </c>
      <c r="V49" s="5">
        <v>2.23E-2</v>
      </c>
    </row>
    <row r="50" spans="1:22" x14ac:dyDescent="0.2">
      <c r="A50" s="16" t="s">
        <v>235</v>
      </c>
      <c r="B50" s="4">
        <v>22500</v>
      </c>
      <c r="C50" s="4">
        <v>1520100</v>
      </c>
      <c r="D50" s="4">
        <v>-1497600</v>
      </c>
      <c r="E50" s="4">
        <v>-43627160000</v>
      </c>
      <c r="F50" s="4">
        <f t="shared" si="4"/>
        <v>87350661874</v>
      </c>
      <c r="G50" s="4">
        <v>192300</v>
      </c>
      <c r="H50" s="4">
        <v>0</v>
      </c>
      <c r="I50" s="4">
        <v>192300</v>
      </c>
      <c r="J50" s="4">
        <v>5593635000</v>
      </c>
      <c r="K50" s="24">
        <f t="shared" si="5"/>
        <v>60295551000</v>
      </c>
      <c r="L50" s="4">
        <v>1622</v>
      </c>
      <c r="M50" s="4">
        <v>1487</v>
      </c>
      <c r="N50" s="4">
        <v>226</v>
      </c>
      <c r="O50" s="4">
        <v>252</v>
      </c>
      <c r="P50" s="4">
        <v>2900300</v>
      </c>
      <c r="Q50" s="4">
        <v>3355100</v>
      </c>
      <c r="R50" s="5">
        <v>6.9999999999999993E-3</v>
      </c>
      <c r="S50" s="4">
        <v>6495500</v>
      </c>
      <c r="T50" s="4">
        <f t="shared" si="2"/>
        <v>5351230</v>
      </c>
      <c r="U50" s="4">
        <f t="shared" si="6"/>
        <v>3545400</v>
      </c>
      <c r="V50" s="5">
        <v>2.87E-2</v>
      </c>
    </row>
    <row r="51" spans="1:22" x14ac:dyDescent="0.2">
      <c r="A51" s="16" t="s">
        <v>234</v>
      </c>
      <c r="B51" s="4">
        <v>410500</v>
      </c>
      <c r="C51" s="4">
        <v>327100</v>
      </c>
      <c r="D51" s="4">
        <v>83400</v>
      </c>
      <c r="E51" s="4">
        <v>2347310000</v>
      </c>
      <c r="F51" s="4">
        <f t="shared" si="4"/>
        <v>130977821874</v>
      </c>
      <c r="G51" s="4">
        <v>0</v>
      </c>
      <c r="H51" s="4">
        <v>0</v>
      </c>
      <c r="I51" s="4">
        <v>0</v>
      </c>
      <c r="J51" s="4">
        <v>1610885000</v>
      </c>
      <c r="K51" s="24">
        <f t="shared" si="5"/>
        <v>54701916000</v>
      </c>
      <c r="L51" s="4">
        <v>1089</v>
      </c>
      <c r="M51" s="4">
        <v>1003</v>
      </c>
      <c r="N51" s="4">
        <v>143</v>
      </c>
      <c r="O51" s="4">
        <v>110</v>
      </c>
      <c r="P51" s="4">
        <v>1959400</v>
      </c>
      <c r="Q51" s="4">
        <v>1481000</v>
      </c>
      <c r="R51" s="5">
        <v>1.41E-2</v>
      </c>
      <c r="S51" s="4">
        <v>3545400</v>
      </c>
      <c r="T51" s="4">
        <f t="shared" si="2"/>
        <v>5670610</v>
      </c>
      <c r="U51" s="4">
        <f t="shared" si="6"/>
        <v>2997600</v>
      </c>
      <c r="V51" s="5">
        <v>3.5900000000000001E-2</v>
      </c>
    </row>
    <row r="52" spans="1:22" x14ac:dyDescent="0.2">
      <c r="A52" s="16" t="s">
        <v>233</v>
      </c>
      <c r="B52" s="4">
        <v>136400</v>
      </c>
      <c r="C52" s="4">
        <v>299900</v>
      </c>
      <c r="D52" s="4">
        <v>-163500</v>
      </c>
      <c r="E52" s="4">
        <v>-4731400000</v>
      </c>
      <c r="F52" s="4">
        <f t="shared" si="4"/>
        <v>128630511874</v>
      </c>
      <c r="G52" s="4">
        <v>76500</v>
      </c>
      <c r="H52" s="4">
        <v>0</v>
      </c>
      <c r="I52" s="4">
        <v>76500</v>
      </c>
      <c r="J52" s="4">
        <v>2199995000</v>
      </c>
      <c r="K52" s="24">
        <f t="shared" si="5"/>
        <v>53091031000</v>
      </c>
      <c r="L52" s="4">
        <v>887</v>
      </c>
      <c r="M52" s="4">
        <v>1409</v>
      </c>
      <c r="N52" s="4">
        <v>117</v>
      </c>
      <c r="O52" s="4">
        <v>133</v>
      </c>
      <c r="P52" s="4">
        <v>1364100</v>
      </c>
      <c r="Q52" s="4">
        <v>2195300</v>
      </c>
      <c r="R52" s="5">
        <v>-1.7500000000000002E-2</v>
      </c>
      <c r="S52" s="4">
        <v>3763400</v>
      </c>
      <c r="T52" s="4">
        <f t="shared" si="2"/>
        <v>5600570</v>
      </c>
      <c r="U52" s="4">
        <f t="shared" si="6"/>
        <v>2100900</v>
      </c>
      <c r="V52" s="5">
        <v>2.41E-2</v>
      </c>
    </row>
    <row r="53" spans="1:22" x14ac:dyDescent="0.2">
      <c r="A53" s="16" t="s">
        <v>232</v>
      </c>
      <c r="B53" s="4">
        <v>1033500</v>
      </c>
      <c r="C53" s="4">
        <v>34200</v>
      </c>
      <c r="D53" s="4">
        <v>999300</v>
      </c>
      <c r="E53" s="4">
        <v>28616510000</v>
      </c>
      <c r="F53" s="4">
        <f t="shared" si="4"/>
        <v>133361911874</v>
      </c>
      <c r="G53" s="4">
        <v>0</v>
      </c>
      <c r="H53" s="4">
        <v>0</v>
      </c>
      <c r="I53" s="4">
        <v>0</v>
      </c>
      <c r="J53" s="4">
        <v>-219175000</v>
      </c>
      <c r="K53" s="24">
        <f t="shared" si="5"/>
        <v>50891036000</v>
      </c>
      <c r="L53" s="4">
        <v>2024</v>
      </c>
      <c r="M53" s="4">
        <v>2216</v>
      </c>
      <c r="N53" s="4">
        <v>259</v>
      </c>
      <c r="O53" s="4">
        <v>270</v>
      </c>
      <c r="P53" s="4">
        <v>4082700</v>
      </c>
      <c r="Q53" s="4">
        <v>3552600</v>
      </c>
      <c r="R53" s="5">
        <v>-3.4000000000000002E-3</v>
      </c>
      <c r="S53" s="4">
        <v>7654000</v>
      </c>
      <c r="T53" s="4">
        <f t="shared" si="2"/>
        <v>5178120</v>
      </c>
      <c r="U53" s="4">
        <f t="shared" si="6"/>
        <v>2100900</v>
      </c>
      <c r="V53" s="5">
        <v>5.9200000000000003E-2</v>
      </c>
    </row>
    <row r="54" spans="1:22" x14ac:dyDescent="0.2">
      <c r="A54" s="16" t="s">
        <v>231</v>
      </c>
      <c r="B54" s="4">
        <v>399700</v>
      </c>
      <c r="C54" s="4">
        <v>73590</v>
      </c>
      <c r="D54" s="4">
        <v>326110</v>
      </c>
      <c r="E54" s="4">
        <v>9481140000</v>
      </c>
      <c r="F54" s="4">
        <f t="shared" si="4"/>
        <v>104745401874</v>
      </c>
      <c r="G54" s="4">
        <v>0</v>
      </c>
      <c r="H54" s="4">
        <v>0</v>
      </c>
      <c r="I54" s="4">
        <v>0</v>
      </c>
      <c r="J54" s="4">
        <v>-901940000</v>
      </c>
      <c r="K54" s="24">
        <f t="shared" si="5"/>
        <v>51110211000</v>
      </c>
      <c r="L54" s="4">
        <v>2001</v>
      </c>
      <c r="M54" s="4">
        <v>1939</v>
      </c>
      <c r="N54" s="4">
        <v>161</v>
      </c>
      <c r="O54" s="4">
        <v>154</v>
      </c>
      <c r="P54" s="4">
        <v>2472200</v>
      </c>
      <c r="Q54" s="4">
        <v>2748600</v>
      </c>
      <c r="R54" s="5">
        <v>8.6999999999999994E-3</v>
      </c>
      <c r="S54" s="4">
        <v>5120900</v>
      </c>
      <c r="T54" s="4">
        <f t="shared" si="2"/>
        <v>4915430</v>
      </c>
      <c r="U54" s="4">
        <f t="shared" si="6"/>
        <v>2100900</v>
      </c>
      <c r="V54" s="5">
        <v>2.8900000000000002E-2</v>
      </c>
    </row>
    <row r="55" spans="1:22" x14ac:dyDescent="0.2">
      <c r="A55" s="16" t="s">
        <v>230</v>
      </c>
      <c r="B55" s="4">
        <v>1629600</v>
      </c>
      <c r="C55" s="4">
        <v>206567</v>
      </c>
      <c r="D55" s="4">
        <v>1423033</v>
      </c>
      <c r="E55" s="4">
        <v>40578890000</v>
      </c>
      <c r="F55" s="4">
        <f t="shared" si="4"/>
        <v>95264261874</v>
      </c>
      <c r="G55" s="4">
        <v>0</v>
      </c>
      <c r="H55" s="4">
        <v>0</v>
      </c>
      <c r="I55" s="4">
        <v>0</v>
      </c>
      <c r="J55" s="4">
        <v>-2400285000</v>
      </c>
      <c r="K55" s="24">
        <f t="shared" si="5"/>
        <v>52012151000</v>
      </c>
      <c r="L55" s="4">
        <v>3822</v>
      </c>
      <c r="M55" s="4">
        <v>3339</v>
      </c>
      <c r="N55" s="4">
        <v>532</v>
      </c>
      <c r="O55" s="4">
        <v>510</v>
      </c>
      <c r="P55" s="4">
        <v>7760100</v>
      </c>
      <c r="Q55" s="4">
        <v>8853100</v>
      </c>
      <c r="R55" s="5">
        <v>6.8600000000000008E-2</v>
      </c>
      <c r="S55" s="4">
        <v>16659400</v>
      </c>
      <c r="T55" s="4">
        <f t="shared" si="2"/>
        <v>3580200</v>
      </c>
      <c r="U55" s="4">
        <f t="shared" si="6"/>
        <v>2100900</v>
      </c>
      <c r="V55" s="5">
        <v>6.2400000000000004E-2</v>
      </c>
    </row>
    <row r="56" spans="1:22" x14ac:dyDescent="0.2">
      <c r="A56" s="16" t="s">
        <v>229</v>
      </c>
      <c r="B56" s="4">
        <v>268200</v>
      </c>
      <c r="C56" s="4">
        <v>64400</v>
      </c>
      <c r="D56" s="4">
        <v>203800</v>
      </c>
      <c r="E56" s="4">
        <v>5494140000</v>
      </c>
      <c r="F56" s="4">
        <f t="shared" si="4"/>
        <v>54685371874</v>
      </c>
      <c r="G56" s="4">
        <v>0</v>
      </c>
      <c r="H56" s="4">
        <v>0</v>
      </c>
      <c r="I56" s="4">
        <v>0</v>
      </c>
      <c r="J56" s="4">
        <v>-2400285000</v>
      </c>
      <c r="K56" s="24">
        <f t="shared" si="5"/>
        <v>54412436000</v>
      </c>
      <c r="L56" s="4">
        <v>937</v>
      </c>
      <c r="M56" s="4">
        <v>849</v>
      </c>
      <c r="N56" s="4">
        <v>93</v>
      </c>
      <c r="O56" s="4">
        <v>95</v>
      </c>
      <c r="P56" s="4">
        <v>1404800</v>
      </c>
      <c r="Q56" s="4">
        <v>1333000</v>
      </c>
      <c r="R56" s="5">
        <v>1.7000000000000001E-2</v>
      </c>
      <c r="S56" s="4">
        <v>2997600</v>
      </c>
      <c r="T56" s="4">
        <f t="shared" si="2"/>
        <v>3957070</v>
      </c>
      <c r="U56" s="4">
        <f t="shared" si="6"/>
        <v>2100900</v>
      </c>
      <c r="V56" s="5">
        <v>1.67E-2</v>
      </c>
    </row>
    <row r="57" spans="1:22" x14ac:dyDescent="0.2">
      <c r="A57" s="16" t="s">
        <v>228</v>
      </c>
      <c r="B57" s="4">
        <v>12600</v>
      </c>
      <c r="C57" s="4">
        <v>326300</v>
      </c>
      <c r="D57" s="4">
        <v>-313700</v>
      </c>
      <c r="E57" s="4">
        <v>-8326110000</v>
      </c>
      <c r="F57" s="4">
        <f t="shared" si="4"/>
        <v>49191231874</v>
      </c>
      <c r="G57" s="4">
        <v>182800</v>
      </c>
      <c r="H57" s="4">
        <v>300</v>
      </c>
      <c r="I57" s="4">
        <v>182500</v>
      </c>
      <c r="J57" s="4">
        <v>4826620000</v>
      </c>
      <c r="K57" s="24">
        <f t="shared" si="5"/>
        <v>56812721000</v>
      </c>
      <c r="L57" s="4">
        <v>546</v>
      </c>
      <c r="M57" s="4">
        <v>916</v>
      </c>
      <c r="N57" s="4">
        <v>56</v>
      </c>
      <c r="O57" s="4">
        <v>76</v>
      </c>
      <c r="P57" s="4">
        <v>771700</v>
      </c>
      <c r="Q57" s="4">
        <v>1185200</v>
      </c>
      <c r="R57" s="5">
        <v>0</v>
      </c>
      <c r="S57" s="4">
        <v>2100900</v>
      </c>
      <c r="T57" s="4">
        <f t="shared" si="2"/>
        <v>4011050</v>
      </c>
      <c r="U57" s="4">
        <f t="shared" si="6"/>
        <v>3063000</v>
      </c>
      <c r="V57" s="5">
        <v>2.2400000000000003E-2</v>
      </c>
    </row>
    <row r="58" spans="1:22" x14ac:dyDescent="0.2">
      <c r="A58" s="16" t="s">
        <v>227</v>
      </c>
      <c r="B58" s="4">
        <v>2200</v>
      </c>
      <c r="C58" s="4">
        <v>974800</v>
      </c>
      <c r="D58" s="4">
        <v>-972600</v>
      </c>
      <c r="E58" s="4">
        <v>-25901970000</v>
      </c>
      <c r="F58" s="4">
        <f t="shared" si="4"/>
        <v>57517341874</v>
      </c>
      <c r="G58" s="4">
        <v>152100</v>
      </c>
      <c r="H58" s="4">
        <v>300</v>
      </c>
      <c r="I58" s="4">
        <v>151800</v>
      </c>
      <c r="J58" s="4">
        <v>4024995000</v>
      </c>
      <c r="K58" s="24">
        <f t="shared" si="5"/>
        <v>51986101000</v>
      </c>
      <c r="L58" s="4">
        <v>583</v>
      </c>
      <c r="M58" s="4">
        <v>1542</v>
      </c>
      <c r="N58" s="4">
        <v>80</v>
      </c>
      <c r="O58" s="4">
        <v>203</v>
      </c>
      <c r="P58" s="4">
        <v>1337300</v>
      </c>
      <c r="Q58" s="4">
        <v>2623600</v>
      </c>
      <c r="R58" s="5">
        <v>-1.4999999999999999E-2</v>
      </c>
      <c r="S58" s="4">
        <v>3983700</v>
      </c>
      <c r="T58" s="4">
        <f t="shared" si="2"/>
        <v>3826430</v>
      </c>
      <c r="U58" s="4">
        <f t="shared" si="6"/>
        <v>3063000</v>
      </c>
      <c r="V58" s="5">
        <v>3.15E-2</v>
      </c>
    </row>
    <row r="59" spans="1:22" x14ac:dyDescent="0.2">
      <c r="A59" s="16" t="s">
        <v>226</v>
      </c>
      <c r="B59" s="4">
        <v>85500</v>
      </c>
      <c r="C59" s="4">
        <v>315400</v>
      </c>
      <c r="D59" s="4">
        <v>-229900</v>
      </c>
      <c r="E59" s="4">
        <v>-6180770000</v>
      </c>
      <c r="F59" s="4">
        <f t="shared" si="4"/>
        <v>83419311874</v>
      </c>
      <c r="G59" s="4">
        <v>593600</v>
      </c>
      <c r="H59" s="4">
        <v>5700</v>
      </c>
      <c r="I59" s="4">
        <v>587900</v>
      </c>
      <c r="J59" s="4">
        <v>15955050000</v>
      </c>
      <c r="K59" s="24">
        <f t="shared" si="5"/>
        <v>47961106000</v>
      </c>
      <c r="L59" s="4">
        <v>869</v>
      </c>
      <c r="M59" s="4">
        <v>1376</v>
      </c>
      <c r="N59" s="4">
        <v>92</v>
      </c>
      <c r="O59" s="4">
        <v>170</v>
      </c>
      <c r="P59" s="4">
        <v>1341100</v>
      </c>
      <c r="Q59" s="4">
        <v>2205400</v>
      </c>
      <c r="R59" s="5">
        <v>-1.29E-2</v>
      </c>
      <c r="S59" s="4">
        <v>3786900</v>
      </c>
      <c r="T59" s="4">
        <f t="shared" si="2"/>
        <v>3818530</v>
      </c>
      <c r="U59" s="4">
        <f t="shared" si="6"/>
        <v>2494000</v>
      </c>
      <c r="V59" s="5">
        <v>2.7300000000000001E-2</v>
      </c>
    </row>
    <row r="60" spans="1:22" x14ac:dyDescent="0.2">
      <c r="A60" s="16" t="s">
        <v>225</v>
      </c>
      <c r="B60" s="4">
        <v>217400</v>
      </c>
      <c r="C60" s="4">
        <v>108100</v>
      </c>
      <c r="D60" s="4">
        <v>109300</v>
      </c>
      <c r="E60" s="4">
        <v>3038130000</v>
      </c>
      <c r="F60" s="4">
        <f t="shared" si="4"/>
        <v>89600081874</v>
      </c>
      <c r="G60" s="4">
        <v>50700</v>
      </c>
      <c r="H60" s="4">
        <v>5700</v>
      </c>
      <c r="I60" s="4">
        <v>45000</v>
      </c>
      <c r="J60" s="4">
        <v>1228590000</v>
      </c>
      <c r="K60" s="24">
        <f t="shared" si="5"/>
        <v>32006056000</v>
      </c>
      <c r="L60" s="4">
        <v>1203</v>
      </c>
      <c r="M60" s="4">
        <v>1492</v>
      </c>
      <c r="N60" s="4">
        <v>100</v>
      </c>
      <c r="O60" s="4">
        <v>139</v>
      </c>
      <c r="P60" s="4">
        <v>1499700</v>
      </c>
      <c r="Q60" s="4">
        <v>2287200</v>
      </c>
      <c r="R60" s="5">
        <v>-3.5999999999999999E-3</v>
      </c>
      <c r="S60" s="4">
        <v>3900100</v>
      </c>
      <c r="T60" s="4">
        <f t="shared" si="2"/>
        <v>3679570</v>
      </c>
      <c r="U60" s="4">
        <f t="shared" si="6"/>
        <v>2494000</v>
      </c>
      <c r="V60" s="5">
        <v>1.9799999999999998E-2</v>
      </c>
    </row>
    <row r="61" spans="1:22" x14ac:dyDescent="0.2">
      <c r="A61" s="16" t="s">
        <v>224</v>
      </c>
      <c r="B61" s="4">
        <v>1127800</v>
      </c>
      <c r="C61" s="4">
        <v>66300</v>
      </c>
      <c r="D61" s="4">
        <v>1061500</v>
      </c>
      <c r="E61" s="4">
        <v>28954280000</v>
      </c>
      <c r="F61" s="4">
        <f t="shared" si="4"/>
        <v>86561951874</v>
      </c>
      <c r="G61" s="4">
        <v>105400</v>
      </c>
      <c r="H61" s="4">
        <v>140000</v>
      </c>
      <c r="I61" s="4">
        <v>-34600</v>
      </c>
      <c r="J61" s="4">
        <v>-930655000</v>
      </c>
      <c r="K61" s="24">
        <f t="shared" si="5"/>
        <v>30777466000</v>
      </c>
      <c r="L61" s="4">
        <v>1561</v>
      </c>
      <c r="M61" s="4">
        <v>1235</v>
      </c>
      <c r="N61" s="4">
        <v>242</v>
      </c>
      <c r="O61" s="4">
        <v>192</v>
      </c>
      <c r="P61" s="4">
        <v>3144500</v>
      </c>
      <c r="Q61" s="4">
        <v>2603000</v>
      </c>
      <c r="R61" s="5">
        <v>2.2400000000000003E-2</v>
      </c>
      <c r="S61" s="4">
        <v>6739200</v>
      </c>
      <c r="T61" s="4">
        <f t="shared" si="2"/>
        <v>3597180</v>
      </c>
      <c r="U61" s="4">
        <f t="shared" si="6"/>
        <v>2494000</v>
      </c>
      <c r="V61" s="5">
        <v>2.8999999999999998E-2</v>
      </c>
    </row>
    <row r="62" spans="1:22" x14ac:dyDescent="0.2">
      <c r="A62" s="16" t="s">
        <v>223</v>
      </c>
      <c r="B62" s="4">
        <v>88500</v>
      </c>
      <c r="C62" s="4">
        <v>8400</v>
      </c>
      <c r="D62" s="4">
        <v>80100</v>
      </c>
      <c r="E62" s="4">
        <v>2155580000</v>
      </c>
      <c r="F62" s="4">
        <f t="shared" si="4"/>
        <v>57607671874</v>
      </c>
      <c r="G62" s="4">
        <v>101800</v>
      </c>
      <c r="H62" s="4">
        <v>200000</v>
      </c>
      <c r="I62" s="4">
        <v>-98200</v>
      </c>
      <c r="J62" s="4">
        <v>-2645240000</v>
      </c>
      <c r="K62" s="24">
        <f t="shared" si="5"/>
        <v>31708121000</v>
      </c>
      <c r="L62" s="4">
        <v>563</v>
      </c>
      <c r="M62" s="4">
        <v>1164</v>
      </c>
      <c r="N62" s="4">
        <v>54</v>
      </c>
      <c r="O62" s="4">
        <v>140</v>
      </c>
      <c r="P62" s="4">
        <v>818400</v>
      </c>
      <c r="Q62" s="4">
        <v>1916000</v>
      </c>
      <c r="R62" s="5">
        <v>-9.300000000000001E-3</v>
      </c>
      <c r="S62" s="4">
        <v>3063000</v>
      </c>
      <c r="T62" s="4">
        <f t="shared" si="2"/>
        <v>3648020</v>
      </c>
      <c r="U62" s="4">
        <f t="shared" si="6"/>
        <v>2494000</v>
      </c>
      <c r="V62" s="5">
        <v>1.29E-2</v>
      </c>
    </row>
    <row r="63" spans="1:22" x14ac:dyDescent="0.2">
      <c r="A63" s="16" t="s">
        <v>222</v>
      </c>
      <c r="B63" s="4">
        <v>126700</v>
      </c>
      <c r="C63" s="4">
        <v>160400</v>
      </c>
      <c r="D63" s="4">
        <v>-33700</v>
      </c>
      <c r="E63" s="4">
        <v>-918400000</v>
      </c>
      <c r="F63" s="4">
        <f t="shared" si="4"/>
        <v>55452091874</v>
      </c>
      <c r="G63" s="4">
        <v>0</v>
      </c>
      <c r="H63" s="4">
        <v>0</v>
      </c>
      <c r="I63" s="4">
        <v>0</v>
      </c>
      <c r="J63" s="4">
        <v>-170400000</v>
      </c>
      <c r="K63" s="24">
        <f t="shared" si="5"/>
        <v>34353361000</v>
      </c>
      <c r="L63" s="4">
        <v>825</v>
      </c>
      <c r="M63" s="4">
        <v>1458</v>
      </c>
      <c r="N63" s="4">
        <v>84</v>
      </c>
      <c r="O63" s="4">
        <v>149</v>
      </c>
      <c r="P63" s="4">
        <v>1193800</v>
      </c>
      <c r="Q63" s="4">
        <v>2234100</v>
      </c>
      <c r="R63" s="5">
        <v>-1.8E-3</v>
      </c>
      <c r="S63" s="4">
        <v>3429500</v>
      </c>
      <c r="T63" s="4">
        <f t="shared" si="2"/>
        <v>3652560</v>
      </c>
      <c r="U63" s="4">
        <f t="shared" si="6"/>
        <v>2137500</v>
      </c>
      <c r="V63" s="5">
        <v>1.46E-2</v>
      </c>
    </row>
    <row r="64" spans="1:22" x14ac:dyDescent="0.2">
      <c r="A64" s="16" t="s">
        <v>221</v>
      </c>
      <c r="B64" s="4">
        <v>35900</v>
      </c>
      <c r="C64" s="4">
        <v>53500</v>
      </c>
      <c r="D64" s="4">
        <v>-17600</v>
      </c>
      <c r="E64" s="4">
        <v>-465270000</v>
      </c>
      <c r="F64" s="4">
        <f t="shared" si="4"/>
        <v>56370491874</v>
      </c>
      <c r="G64" s="4">
        <v>0</v>
      </c>
      <c r="H64" s="4">
        <v>0</v>
      </c>
      <c r="I64" s="4">
        <v>0</v>
      </c>
      <c r="J64" s="4">
        <v>-2676205000</v>
      </c>
      <c r="K64" s="24">
        <f t="shared" si="5"/>
        <v>34523761000</v>
      </c>
      <c r="L64" s="4">
        <v>775</v>
      </c>
      <c r="M64" s="4">
        <v>1370</v>
      </c>
      <c r="N64" s="4">
        <v>70</v>
      </c>
      <c r="O64" s="4">
        <v>67</v>
      </c>
      <c r="P64" s="4">
        <v>1248600</v>
      </c>
      <c r="Q64" s="4">
        <v>1186600</v>
      </c>
      <c r="R64" s="5">
        <v>1.1200000000000002E-2</v>
      </c>
      <c r="S64" s="4">
        <v>2494000</v>
      </c>
      <c r="T64" s="4">
        <f t="shared" si="2"/>
        <v>3994460</v>
      </c>
      <c r="U64" s="4">
        <f t="shared" si="6"/>
        <v>2137500</v>
      </c>
      <c r="V64" s="5">
        <v>1.8500000000000003E-2</v>
      </c>
    </row>
    <row r="65" spans="1:22" x14ac:dyDescent="0.2">
      <c r="A65" s="16" t="s">
        <v>220</v>
      </c>
      <c r="B65" s="4">
        <v>123300</v>
      </c>
      <c r="C65" s="4">
        <v>125800</v>
      </c>
      <c r="D65" s="4">
        <v>-2500</v>
      </c>
      <c r="E65" s="4">
        <v>-67620000</v>
      </c>
      <c r="F65" s="4">
        <f t="shared" si="4"/>
        <v>56835761874</v>
      </c>
      <c r="G65" s="4">
        <v>0</v>
      </c>
      <c r="H65" s="4">
        <v>0</v>
      </c>
      <c r="I65" s="4">
        <v>0</v>
      </c>
      <c r="J65" s="4">
        <v>953920000</v>
      </c>
      <c r="K65" s="24">
        <f t="shared" si="5"/>
        <v>37199966000</v>
      </c>
      <c r="L65" s="4">
        <v>727</v>
      </c>
      <c r="M65" s="4">
        <v>1338</v>
      </c>
      <c r="N65" s="4">
        <v>69</v>
      </c>
      <c r="O65" s="4">
        <v>145</v>
      </c>
      <c r="P65" s="4">
        <v>1010200</v>
      </c>
      <c r="Q65" s="4">
        <v>2193000</v>
      </c>
      <c r="R65" s="5">
        <v>-7.4000000000000003E-3</v>
      </c>
      <c r="S65" s="4">
        <v>3307100</v>
      </c>
      <c r="T65" s="4">
        <f t="shared" si="2"/>
        <v>3919590</v>
      </c>
      <c r="U65" s="4">
        <f t="shared" si="6"/>
        <v>2137500</v>
      </c>
      <c r="V65" s="5">
        <v>2.2099999999999998E-2</v>
      </c>
    </row>
    <row r="66" spans="1:22" x14ac:dyDescent="0.2">
      <c r="A66" s="16" t="s">
        <v>219</v>
      </c>
      <c r="B66" s="4">
        <v>242700</v>
      </c>
      <c r="C66" s="4">
        <v>166100</v>
      </c>
      <c r="D66" s="4">
        <v>76600</v>
      </c>
      <c r="E66" s="4">
        <v>2091240000</v>
      </c>
      <c r="F66" s="4">
        <f t="shared" si="4"/>
        <v>56903381874</v>
      </c>
      <c r="G66" s="4">
        <v>59600</v>
      </c>
      <c r="H66" s="4">
        <v>491500</v>
      </c>
      <c r="I66" s="4">
        <v>-431900</v>
      </c>
      <c r="J66" s="4">
        <v>-11681825000</v>
      </c>
      <c r="K66" s="24">
        <f t="shared" si="5"/>
        <v>36246046000</v>
      </c>
      <c r="L66" s="4">
        <v>2080</v>
      </c>
      <c r="M66" s="4">
        <v>1910</v>
      </c>
      <c r="N66" s="4">
        <v>240</v>
      </c>
      <c r="O66" s="4">
        <v>208</v>
      </c>
      <c r="P66" s="4">
        <v>3704800</v>
      </c>
      <c r="Q66" s="4">
        <v>3342300</v>
      </c>
      <c r="R66" s="5">
        <v>9.3999999999999986E-3</v>
      </c>
      <c r="S66" s="4">
        <v>6766300</v>
      </c>
      <c r="T66" s="4">
        <f t="shared" si="2"/>
        <v>3530260</v>
      </c>
      <c r="U66" s="4">
        <f t="shared" si="6"/>
        <v>2137500</v>
      </c>
      <c r="V66" s="5">
        <v>3.6000000000000004E-2</v>
      </c>
    </row>
    <row r="67" spans="1:22" x14ac:dyDescent="0.2">
      <c r="A67" s="16" t="s">
        <v>218</v>
      </c>
      <c r="B67" s="4">
        <v>255000</v>
      </c>
      <c r="C67" s="4">
        <v>56050</v>
      </c>
      <c r="D67" s="4">
        <v>198950</v>
      </c>
      <c r="E67" s="4">
        <v>5306140000</v>
      </c>
      <c r="F67" s="4">
        <f t="shared" si="4"/>
        <v>54812141874</v>
      </c>
      <c r="G67" s="4">
        <v>0</v>
      </c>
      <c r="H67" s="4">
        <v>0</v>
      </c>
      <c r="I67" s="4">
        <v>0</v>
      </c>
      <c r="J67" s="4">
        <v>-1503074000</v>
      </c>
      <c r="K67" s="24">
        <f t="shared" si="5"/>
        <v>47927871000</v>
      </c>
      <c r="L67" s="4">
        <v>839</v>
      </c>
      <c r="M67" s="4">
        <v>752</v>
      </c>
      <c r="N67" s="4">
        <v>118</v>
      </c>
      <c r="O67" s="4">
        <v>77</v>
      </c>
      <c r="P67" s="4">
        <v>1416500</v>
      </c>
      <c r="Q67" s="4">
        <v>1080500</v>
      </c>
      <c r="R67" s="5">
        <v>1.52E-2</v>
      </c>
      <c r="S67" s="4">
        <v>2640700</v>
      </c>
      <c r="T67" s="4">
        <f t="shared" si="2"/>
        <v>3481550</v>
      </c>
      <c r="U67" s="4">
        <f t="shared" si="6"/>
        <v>2137500</v>
      </c>
      <c r="V67" s="5">
        <v>1.6899999999999998E-2</v>
      </c>
    </row>
    <row r="68" spans="1:22" x14ac:dyDescent="0.2">
      <c r="A68" s="16" t="s">
        <v>217</v>
      </c>
      <c r="B68" s="4">
        <v>53900</v>
      </c>
      <c r="C68" s="4">
        <v>21500</v>
      </c>
      <c r="D68" s="4">
        <v>32400</v>
      </c>
      <c r="E68" s="4">
        <v>853040000</v>
      </c>
      <c r="F68" s="4">
        <f t="shared" si="4"/>
        <v>49506001874</v>
      </c>
      <c r="G68" s="4">
        <v>0</v>
      </c>
      <c r="H68" s="4">
        <v>0</v>
      </c>
      <c r="I68" s="4">
        <v>0</v>
      </c>
      <c r="J68" s="4">
        <v>-2570385000</v>
      </c>
      <c r="K68" s="24">
        <f t="shared" si="5"/>
        <v>49430945000</v>
      </c>
      <c r="L68" s="4">
        <v>636</v>
      </c>
      <c r="M68" s="4">
        <v>752</v>
      </c>
      <c r="N68" s="4">
        <v>58</v>
      </c>
      <c r="O68" s="4">
        <v>69</v>
      </c>
      <c r="P68" s="4">
        <v>970600</v>
      </c>
      <c r="Q68" s="4">
        <v>1095100</v>
      </c>
      <c r="R68" s="5">
        <v>9.5999999999999992E-3</v>
      </c>
      <c r="S68" s="4">
        <v>2137500</v>
      </c>
      <c r="T68" s="4">
        <f t="shared" si="2"/>
        <v>3476110</v>
      </c>
      <c r="U68" s="4">
        <f t="shared" si="6"/>
        <v>2510500</v>
      </c>
      <c r="V68" s="5">
        <v>1.7000000000000001E-2</v>
      </c>
    </row>
    <row r="69" spans="1:22" x14ac:dyDescent="0.2">
      <c r="A69" s="16" t="s">
        <v>216</v>
      </c>
      <c r="B69" s="4">
        <v>38000</v>
      </c>
      <c r="C69" s="4">
        <v>96200</v>
      </c>
      <c r="D69" s="4">
        <v>-58200</v>
      </c>
      <c r="E69" s="4">
        <v>-1549830000</v>
      </c>
      <c r="F69" s="4">
        <f t="shared" si="4"/>
        <v>48652961874</v>
      </c>
      <c r="G69" s="4">
        <v>0</v>
      </c>
      <c r="H69" s="4">
        <v>0</v>
      </c>
      <c r="I69" s="4">
        <v>0</v>
      </c>
      <c r="J69" s="4">
        <v>-3129980000</v>
      </c>
      <c r="K69" s="24">
        <f t="shared" si="5"/>
        <v>52001330000</v>
      </c>
      <c r="L69" s="4">
        <v>692</v>
      </c>
      <c r="M69" s="4">
        <v>1565</v>
      </c>
      <c r="N69" s="4">
        <v>92</v>
      </c>
      <c r="O69" s="4">
        <v>148</v>
      </c>
      <c r="P69" s="4">
        <v>1053900</v>
      </c>
      <c r="Q69" s="4">
        <v>2643700</v>
      </c>
      <c r="R69" s="5">
        <v>-2.1000000000000001E-2</v>
      </c>
      <c r="S69" s="4">
        <v>3707900</v>
      </c>
      <c r="T69" s="4">
        <f t="shared" si="2"/>
        <v>3304770</v>
      </c>
      <c r="U69" s="4">
        <f t="shared" si="6"/>
        <v>2510500</v>
      </c>
      <c r="V69" s="5">
        <v>3.1600000000000003E-2</v>
      </c>
    </row>
    <row r="70" spans="1:22" x14ac:dyDescent="0.2">
      <c r="A70" s="16" t="s">
        <v>215</v>
      </c>
      <c r="B70" s="4">
        <v>78800</v>
      </c>
      <c r="C70" s="4">
        <v>128800</v>
      </c>
      <c r="D70" s="4">
        <v>-50000</v>
      </c>
      <c r="E70" s="4">
        <v>-1340240000</v>
      </c>
      <c r="F70" s="4">
        <f t="shared" si="4"/>
        <v>50202791874</v>
      </c>
      <c r="G70" s="4">
        <v>0</v>
      </c>
      <c r="H70" s="4">
        <v>0</v>
      </c>
      <c r="I70" s="4">
        <v>0</v>
      </c>
      <c r="J70" s="4">
        <v>-3822335000</v>
      </c>
      <c r="K70" s="24">
        <f t="shared" si="5"/>
        <v>55131310000</v>
      </c>
      <c r="L70" s="4">
        <v>621</v>
      </c>
      <c r="M70" s="4">
        <v>845</v>
      </c>
      <c r="N70" s="4">
        <v>88</v>
      </c>
      <c r="O70" s="4">
        <v>96</v>
      </c>
      <c r="P70" s="4">
        <v>1074000</v>
      </c>
      <c r="Q70" s="4">
        <v>1434900</v>
      </c>
      <c r="R70" s="5">
        <v>0</v>
      </c>
      <c r="S70" s="4">
        <v>2510500</v>
      </c>
      <c r="T70" s="4">
        <f t="shared" si="2"/>
        <v>3182850</v>
      </c>
      <c r="U70" s="4">
        <f t="shared" si="6"/>
        <v>2558400</v>
      </c>
      <c r="V70" s="5">
        <v>1.3000000000000001E-2</v>
      </c>
    </row>
    <row r="71" spans="1:22" x14ac:dyDescent="0.2">
      <c r="A71" s="16" t="s">
        <v>214</v>
      </c>
      <c r="B71" s="4">
        <v>38400</v>
      </c>
      <c r="C71" s="4">
        <v>1093000</v>
      </c>
      <c r="D71" s="4">
        <v>-1054600</v>
      </c>
      <c r="E71" s="4">
        <v>-28309720000</v>
      </c>
      <c r="F71" s="4">
        <f t="shared" si="4"/>
        <v>51543031874</v>
      </c>
      <c r="G71" s="4">
        <v>0</v>
      </c>
      <c r="H71" s="4">
        <v>0</v>
      </c>
      <c r="I71" s="4">
        <v>0</v>
      </c>
      <c r="J71" s="4">
        <v>-2339855000</v>
      </c>
      <c r="K71" s="24">
        <f t="shared" si="5"/>
        <v>58953645000</v>
      </c>
      <c r="L71" s="4">
        <v>1228</v>
      </c>
      <c r="M71" s="4">
        <v>2098</v>
      </c>
      <c r="N71" s="4">
        <v>152</v>
      </c>
      <c r="O71" s="4">
        <v>252</v>
      </c>
      <c r="P71" s="4">
        <v>1922200</v>
      </c>
      <c r="Q71" s="4">
        <v>3663900</v>
      </c>
      <c r="R71" s="5">
        <v>-1.8700000000000001E-2</v>
      </c>
      <c r="S71" s="4">
        <v>5915300</v>
      </c>
      <c r="T71" s="4">
        <f t="shared" si="2"/>
        <v>2960530</v>
      </c>
      <c r="U71" s="4">
        <f t="shared" si="6"/>
        <v>2558400</v>
      </c>
      <c r="V71" s="5">
        <v>2.5699999999999997E-2</v>
      </c>
    </row>
    <row r="72" spans="1:22" x14ac:dyDescent="0.2">
      <c r="A72" s="16" t="s">
        <v>213</v>
      </c>
      <c r="B72" s="4">
        <v>48300</v>
      </c>
      <c r="C72" s="4">
        <v>104100</v>
      </c>
      <c r="D72" s="4">
        <v>-55800</v>
      </c>
      <c r="E72" s="4">
        <v>-1523090000</v>
      </c>
      <c r="F72" s="4">
        <f t="shared" si="4"/>
        <v>79852751874</v>
      </c>
      <c r="G72" s="4">
        <v>140000</v>
      </c>
      <c r="H72" s="4">
        <v>0</v>
      </c>
      <c r="I72" s="4">
        <v>140000</v>
      </c>
      <c r="J72" s="4">
        <v>3839525000</v>
      </c>
      <c r="K72" s="24">
        <f t="shared" si="5"/>
        <v>61293500000</v>
      </c>
      <c r="L72" s="4">
        <v>978</v>
      </c>
      <c r="M72" s="4">
        <v>1302</v>
      </c>
      <c r="N72" s="4">
        <v>86</v>
      </c>
      <c r="O72" s="4">
        <v>133</v>
      </c>
      <c r="P72" s="4">
        <v>1288300</v>
      </c>
      <c r="Q72" s="4">
        <v>2282600</v>
      </c>
      <c r="R72" s="5">
        <v>-1.6500000000000001E-2</v>
      </c>
      <c r="S72" s="4">
        <v>3571400</v>
      </c>
      <c r="T72" s="4">
        <f t="shared" si="2"/>
        <v>2781890</v>
      </c>
      <c r="U72" s="4">
        <f t="shared" si="6"/>
        <v>2153600</v>
      </c>
      <c r="V72" s="5">
        <v>2.52E-2</v>
      </c>
    </row>
    <row r="73" spans="1:22" x14ac:dyDescent="0.2">
      <c r="A73" s="16" t="s">
        <v>212</v>
      </c>
      <c r="B73" s="4">
        <v>99951</v>
      </c>
      <c r="C73" s="4">
        <v>25200</v>
      </c>
      <c r="D73" s="4">
        <v>74751</v>
      </c>
      <c r="E73" s="4">
        <v>2058660000</v>
      </c>
      <c r="F73" s="4">
        <f t="shared" si="4"/>
        <v>81375841874</v>
      </c>
      <c r="G73" s="4">
        <v>0</v>
      </c>
      <c r="H73" s="4">
        <v>0</v>
      </c>
      <c r="I73" s="4">
        <v>0</v>
      </c>
      <c r="J73" s="4">
        <v>140385000</v>
      </c>
      <c r="K73" s="24">
        <f t="shared" si="5"/>
        <v>57453975000</v>
      </c>
      <c r="L73" s="4">
        <v>1142</v>
      </c>
      <c r="M73" s="4">
        <v>1040</v>
      </c>
      <c r="N73" s="4">
        <v>113</v>
      </c>
      <c r="O73" s="4">
        <v>111</v>
      </c>
      <c r="P73" s="4">
        <v>1589900</v>
      </c>
      <c r="Q73" s="4">
        <v>1729800</v>
      </c>
      <c r="R73" s="5">
        <v>3.7000000000000002E-3</v>
      </c>
      <c r="S73" s="4">
        <v>3474900</v>
      </c>
      <c r="T73" s="4">
        <f t="shared" si="2"/>
        <v>2655820</v>
      </c>
      <c r="U73" s="4">
        <f t="shared" si="6"/>
        <v>2083100</v>
      </c>
      <c r="V73" s="5">
        <v>1.6200000000000003E-2</v>
      </c>
    </row>
    <row r="74" spans="1:22" x14ac:dyDescent="0.2">
      <c r="A74" s="16" t="s">
        <v>211</v>
      </c>
      <c r="B74" s="4">
        <v>1297100</v>
      </c>
      <c r="C74" s="4">
        <v>5700</v>
      </c>
      <c r="D74" s="4">
        <v>1291400</v>
      </c>
      <c r="E74" s="4">
        <v>35055590000</v>
      </c>
      <c r="F74" s="4">
        <f t="shared" ref="F74:F79" si="7">E74+F75</f>
        <v>79317181874</v>
      </c>
      <c r="G74" s="4">
        <v>65100</v>
      </c>
      <c r="H74" s="4">
        <v>80000</v>
      </c>
      <c r="I74" s="4">
        <v>-14900</v>
      </c>
      <c r="J74" s="4">
        <v>-428380000</v>
      </c>
      <c r="K74" s="24">
        <f t="shared" ref="K74:K79" si="8">K75+J74</f>
        <v>57313590000</v>
      </c>
      <c r="L74" s="4">
        <v>2069</v>
      </c>
      <c r="M74" s="4">
        <v>1351</v>
      </c>
      <c r="N74" s="4">
        <v>249</v>
      </c>
      <c r="O74" s="4">
        <v>149</v>
      </c>
      <c r="P74" s="4">
        <v>3888800</v>
      </c>
      <c r="Q74" s="4">
        <v>2016800</v>
      </c>
      <c r="R74" s="5">
        <v>2.81E-2</v>
      </c>
      <c r="S74" s="4">
        <v>5913000</v>
      </c>
      <c r="T74" s="4">
        <f t="shared" ref="T74:T79" si="9">AVERAGE(S75:S84)</f>
        <v>2225520</v>
      </c>
      <c r="U74" s="4">
        <f t="shared" ref="U74:U79" si="10">MIN(S75:S79)</f>
        <v>1994500</v>
      </c>
      <c r="V74" s="5">
        <v>2.9100000000000001E-2</v>
      </c>
    </row>
    <row r="75" spans="1:22" x14ac:dyDescent="0.2">
      <c r="A75" s="16" t="s">
        <v>210</v>
      </c>
      <c r="B75" s="4">
        <v>112400</v>
      </c>
      <c r="C75" s="4">
        <v>18600</v>
      </c>
      <c r="D75" s="4">
        <v>93800</v>
      </c>
      <c r="E75" s="4">
        <v>2515520000</v>
      </c>
      <c r="F75" s="4">
        <f t="shared" si="7"/>
        <v>44261591874</v>
      </c>
      <c r="G75" s="4">
        <v>0</v>
      </c>
      <c r="H75" s="4">
        <v>0</v>
      </c>
      <c r="I75" s="4">
        <v>0</v>
      </c>
      <c r="J75" s="4">
        <v>-1214770000</v>
      </c>
      <c r="K75" s="24">
        <f t="shared" si="8"/>
        <v>57741970000</v>
      </c>
      <c r="L75" s="4">
        <v>528</v>
      </c>
      <c r="M75" s="4">
        <v>918</v>
      </c>
      <c r="N75" s="4">
        <v>59</v>
      </c>
      <c r="O75" s="4">
        <v>118</v>
      </c>
      <c r="P75" s="4">
        <v>849300</v>
      </c>
      <c r="Q75" s="4">
        <v>1559400</v>
      </c>
      <c r="R75" s="5">
        <v>0</v>
      </c>
      <c r="S75" s="4">
        <v>2558400</v>
      </c>
      <c r="T75" s="4">
        <f t="shared" si="9"/>
        <v>2154060</v>
      </c>
      <c r="U75" s="4">
        <f t="shared" si="10"/>
        <v>1291300</v>
      </c>
      <c r="V75" s="5">
        <v>9.300000000000001E-3</v>
      </c>
    </row>
    <row r="76" spans="1:22" x14ac:dyDescent="0.2">
      <c r="A76" s="16" t="s">
        <v>208</v>
      </c>
      <c r="B76" s="4">
        <v>734100</v>
      </c>
      <c r="C76" s="4">
        <v>3100</v>
      </c>
      <c r="D76" s="4">
        <v>731000</v>
      </c>
      <c r="E76" s="4">
        <v>19537430000</v>
      </c>
      <c r="F76" s="4">
        <f t="shared" si="7"/>
        <v>41746071874</v>
      </c>
      <c r="G76" s="4">
        <v>401800</v>
      </c>
      <c r="H76" s="4">
        <v>155000</v>
      </c>
      <c r="I76" s="4">
        <v>246800</v>
      </c>
      <c r="J76" s="4">
        <v>6589335000</v>
      </c>
      <c r="K76" s="24">
        <f t="shared" si="8"/>
        <v>58956740000</v>
      </c>
      <c r="L76" s="4">
        <v>823</v>
      </c>
      <c r="M76" s="4">
        <v>737</v>
      </c>
      <c r="N76" s="4">
        <v>98</v>
      </c>
      <c r="O76" s="4">
        <v>87</v>
      </c>
      <c r="P76" s="4">
        <v>1559500</v>
      </c>
      <c r="Q76" s="4">
        <v>1313000</v>
      </c>
      <c r="R76" s="5">
        <v>1.1399999999999999E-2</v>
      </c>
      <c r="S76" s="4">
        <v>2873000</v>
      </c>
      <c r="T76" s="4">
        <f t="shared" si="9"/>
        <v>2418470</v>
      </c>
      <c r="U76" s="4">
        <f t="shared" si="10"/>
        <v>1291300</v>
      </c>
      <c r="V76" s="5">
        <v>1.67E-2</v>
      </c>
    </row>
    <row r="77" spans="1:22" x14ac:dyDescent="0.2">
      <c r="A77" s="16" t="s">
        <v>207</v>
      </c>
      <c r="B77" s="4">
        <v>80500</v>
      </c>
      <c r="C77" s="4">
        <v>23800</v>
      </c>
      <c r="D77" s="4">
        <v>56700</v>
      </c>
      <c r="E77" s="4">
        <v>1508680000</v>
      </c>
      <c r="F77" s="4">
        <f t="shared" si="7"/>
        <v>22208641874</v>
      </c>
      <c r="G77" s="4">
        <v>260600</v>
      </c>
      <c r="H77" s="4">
        <v>0</v>
      </c>
      <c r="I77" s="4">
        <v>260600</v>
      </c>
      <c r="J77" s="4">
        <v>6918165000</v>
      </c>
      <c r="K77" s="24">
        <f t="shared" si="8"/>
        <v>52367405000</v>
      </c>
      <c r="L77" s="4">
        <v>722</v>
      </c>
      <c r="M77" s="4">
        <v>514</v>
      </c>
      <c r="N77" s="4">
        <v>73</v>
      </c>
      <c r="O77" s="4">
        <v>65</v>
      </c>
      <c r="P77" s="4">
        <v>1132000</v>
      </c>
      <c r="Q77" s="4">
        <v>885600</v>
      </c>
      <c r="R77" s="5">
        <v>5.7999999999999996E-3</v>
      </c>
      <c r="S77" s="4">
        <v>2153600</v>
      </c>
      <c r="T77" s="4">
        <f t="shared" si="9"/>
        <v>2527940</v>
      </c>
      <c r="U77" s="4">
        <f t="shared" si="10"/>
        <v>1291300</v>
      </c>
      <c r="V77" s="5">
        <v>1.4999999999999999E-2</v>
      </c>
    </row>
    <row r="78" spans="1:22" x14ac:dyDescent="0.2">
      <c r="A78" s="16" t="s">
        <v>206</v>
      </c>
      <c r="B78" s="4">
        <v>23000</v>
      </c>
      <c r="C78" s="4">
        <v>33400</v>
      </c>
      <c r="D78" s="4">
        <v>-10400</v>
      </c>
      <c r="E78" s="4">
        <v>-269780000</v>
      </c>
      <c r="F78" s="4">
        <f t="shared" si="7"/>
        <v>20699961874</v>
      </c>
      <c r="G78" s="4">
        <v>369000</v>
      </c>
      <c r="H78" s="4">
        <v>10000</v>
      </c>
      <c r="I78" s="4">
        <v>359000</v>
      </c>
      <c r="J78" s="4">
        <v>9485915000</v>
      </c>
      <c r="K78" s="24">
        <f t="shared" si="8"/>
        <v>45449240000</v>
      </c>
      <c r="L78" s="4">
        <v>711</v>
      </c>
      <c r="M78" s="4">
        <v>517</v>
      </c>
      <c r="N78" s="4">
        <v>80</v>
      </c>
      <c r="O78" s="4">
        <v>55</v>
      </c>
      <c r="P78" s="4">
        <v>1149500</v>
      </c>
      <c r="Q78" s="4">
        <v>821000</v>
      </c>
      <c r="R78" s="5">
        <v>9.5999999999999992E-3</v>
      </c>
      <c r="S78" s="4">
        <v>2083100</v>
      </c>
      <c r="T78" s="4">
        <f t="shared" si="9"/>
        <v>2562820</v>
      </c>
      <c r="U78" s="4">
        <f t="shared" si="10"/>
        <v>1291300</v>
      </c>
      <c r="V78" s="5">
        <v>1.7000000000000001E-2</v>
      </c>
    </row>
    <row r="79" spans="1:22" x14ac:dyDescent="0.2">
      <c r="A79" s="16" t="s">
        <v>205</v>
      </c>
      <c r="B79" s="4">
        <v>11000</v>
      </c>
      <c r="C79" s="4">
        <v>8400</v>
      </c>
      <c r="D79" s="4">
        <v>2600</v>
      </c>
      <c r="E79" s="4">
        <v>68630000</v>
      </c>
      <c r="F79" s="4">
        <f t="shared" si="7"/>
        <v>20969741874</v>
      </c>
      <c r="G79" s="4">
        <v>87300</v>
      </c>
      <c r="H79" s="4">
        <v>8400</v>
      </c>
      <c r="I79" s="4">
        <v>78900</v>
      </c>
      <c r="J79" s="4">
        <v>2058225000</v>
      </c>
      <c r="K79" s="24">
        <f t="shared" si="8"/>
        <v>35963325000</v>
      </c>
      <c r="L79" s="4">
        <v>400</v>
      </c>
      <c r="M79" s="4">
        <v>780</v>
      </c>
      <c r="N79" s="4">
        <v>37</v>
      </c>
      <c r="O79" s="4">
        <v>99</v>
      </c>
      <c r="P79" s="4">
        <v>518800</v>
      </c>
      <c r="Q79" s="4">
        <v>1379000</v>
      </c>
      <c r="R79" s="5">
        <v>-3.8E-3</v>
      </c>
      <c r="S79" s="4">
        <v>1994500</v>
      </c>
      <c r="T79" s="4">
        <f t="shared" si="9"/>
        <v>2703330</v>
      </c>
      <c r="U79" s="4">
        <f t="shared" si="10"/>
        <v>1291300</v>
      </c>
      <c r="V79" s="5">
        <v>1.15E-2</v>
      </c>
    </row>
    <row r="80" spans="1:22" x14ac:dyDescent="0.2">
      <c r="A80" s="16" t="s">
        <v>204</v>
      </c>
      <c r="B80" s="4">
        <v>55160</v>
      </c>
      <c r="C80" s="4">
        <v>15000</v>
      </c>
      <c r="D80" s="4">
        <v>40160</v>
      </c>
      <c r="E80" s="4">
        <v>1049700699</v>
      </c>
      <c r="F80" s="4">
        <f t="shared" ref="F80:F90" si="11">E80+F81</f>
        <v>20901111874</v>
      </c>
      <c r="G80" s="4">
        <v>65500</v>
      </c>
      <c r="H80" s="4">
        <v>1200</v>
      </c>
      <c r="I80" s="4">
        <v>64300</v>
      </c>
      <c r="J80" s="4">
        <v>1681175000</v>
      </c>
      <c r="K80" s="24">
        <f t="shared" ref="K80:K90" si="12">K81+J80</f>
        <v>33905100000</v>
      </c>
      <c r="L80" s="4">
        <v>583</v>
      </c>
      <c r="M80" s="4">
        <v>464</v>
      </c>
      <c r="N80" s="4">
        <v>27</v>
      </c>
      <c r="O80" s="4">
        <v>36</v>
      </c>
      <c r="P80" s="4">
        <v>591300</v>
      </c>
      <c r="Q80" s="4">
        <v>574100</v>
      </c>
      <c r="R80" s="5">
        <v>7.8000000000000005E-3</v>
      </c>
      <c r="S80" s="4">
        <v>1291300</v>
      </c>
      <c r="T80" s="4">
        <f t="shared" ref="T80:T96" si="13">AVERAGE(S81:S90)</f>
        <v>2772430</v>
      </c>
      <c r="U80" s="4">
        <f t="shared" ref="U80:U90" si="14">MIN(S81:S85)</f>
        <v>1610000</v>
      </c>
      <c r="V80" s="5">
        <v>1.7100000000000001E-2</v>
      </c>
    </row>
    <row r="81" spans="1:22" x14ac:dyDescent="0.2">
      <c r="A81" s="16" t="s">
        <v>203</v>
      </c>
      <c r="B81" s="4">
        <v>300</v>
      </c>
      <c r="C81" s="4">
        <v>241700</v>
      </c>
      <c r="D81" s="4">
        <v>-241400</v>
      </c>
      <c r="E81" s="4">
        <v>-6321208825</v>
      </c>
      <c r="F81" s="4">
        <f t="shared" si="11"/>
        <v>19851411175</v>
      </c>
      <c r="G81" s="4">
        <v>165300</v>
      </c>
      <c r="H81" s="4">
        <v>900</v>
      </c>
      <c r="I81" s="4">
        <v>164400</v>
      </c>
      <c r="J81" s="4">
        <v>4318615000</v>
      </c>
      <c r="K81" s="24">
        <f t="shared" si="12"/>
        <v>32223925000</v>
      </c>
      <c r="L81" s="4">
        <v>628</v>
      </c>
      <c r="M81" s="4">
        <v>1439</v>
      </c>
      <c r="N81" s="4">
        <v>51</v>
      </c>
      <c r="O81" s="4">
        <v>162</v>
      </c>
      <c r="P81" s="4">
        <v>815500</v>
      </c>
      <c r="Q81" s="4">
        <v>2523400</v>
      </c>
      <c r="R81" s="5">
        <v>-2.1099999999999997E-2</v>
      </c>
      <c r="S81" s="4">
        <v>3692100</v>
      </c>
      <c r="T81" s="4">
        <f t="shared" si="13"/>
        <v>2937571.7</v>
      </c>
      <c r="U81" s="4">
        <f t="shared" si="14"/>
        <v>1610000</v>
      </c>
      <c r="V81" s="5">
        <v>3.1800000000000002E-2</v>
      </c>
    </row>
    <row r="82" spans="1:22" x14ac:dyDescent="0.2">
      <c r="A82" s="16" t="s">
        <v>200</v>
      </c>
      <c r="B82" s="4">
        <v>132600</v>
      </c>
      <c r="C82" s="4">
        <v>40000</v>
      </c>
      <c r="D82" s="4">
        <v>92600</v>
      </c>
      <c r="E82" s="4">
        <v>2446780000</v>
      </c>
      <c r="F82" s="4">
        <f t="shared" si="11"/>
        <v>26172620000</v>
      </c>
      <c r="G82" s="4">
        <v>63400</v>
      </c>
      <c r="H82" s="4">
        <v>2700</v>
      </c>
      <c r="I82" s="4">
        <v>60700</v>
      </c>
      <c r="J82" s="4">
        <v>1602435000</v>
      </c>
      <c r="K82" s="24">
        <f t="shared" si="12"/>
        <v>27905310000</v>
      </c>
      <c r="L82" s="4">
        <v>435</v>
      </c>
      <c r="M82" s="4">
        <v>473</v>
      </c>
      <c r="N82" s="4">
        <v>60</v>
      </c>
      <c r="O82" s="4">
        <v>62</v>
      </c>
      <c r="P82" s="4">
        <v>810500</v>
      </c>
      <c r="Q82" s="4">
        <v>970000</v>
      </c>
      <c r="R82" s="5">
        <v>5.6999999999999993E-3</v>
      </c>
      <c r="S82" s="4">
        <v>1785000</v>
      </c>
      <c r="T82" s="4">
        <f t="shared" si="13"/>
        <v>2902262.1</v>
      </c>
      <c r="U82" s="4">
        <f t="shared" si="14"/>
        <v>1610000</v>
      </c>
      <c r="V82" s="5">
        <v>9.3999999999999986E-3</v>
      </c>
    </row>
    <row r="83" spans="1:22" x14ac:dyDescent="0.2">
      <c r="A83" s="16" t="s">
        <v>199</v>
      </c>
      <c r="B83" s="4">
        <v>9500</v>
      </c>
      <c r="C83" s="4">
        <v>42200</v>
      </c>
      <c r="D83" s="4">
        <v>-32700</v>
      </c>
      <c r="E83" s="4">
        <v>-866090000</v>
      </c>
      <c r="F83" s="4">
        <f t="shared" si="11"/>
        <v>23725840000</v>
      </c>
      <c r="G83" s="4">
        <v>0</v>
      </c>
      <c r="H83" s="4">
        <v>0</v>
      </c>
      <c r="I83" s="4">
        <v>0</v>
      </c>
      <c r="J83" s="4">
        <v>-318180000</v>
      </c>
      <c r="K83" s="24">
        <f t="shared" si="12"/>
        <v>26302875000</v>
      </c>
      <c r="L83" s="4">
        <v>461</v>
      </c>
      <c r="M83" s="4">
        <v>903</v>
      </c>
      <c r="N83" s="4">
        <v>49</v>
      </c>
      <c r="O83" s="4">
        <v>99</v>
      </c>
      <c r="P83" s="4">
        <v>666700</v>
      </c>
      <c r="Q83" s="4">
        <v>1546900</v>
      </c>
      <c r="R83" s="5">
        <v>-7.4999999999999997E-3</v>
      </c>
      <c r="S83" s="4">
        <v>2214200</v>
      </c>
      <c r="T83" s="4">
        <f t="shared" si="13"/>
        <v>2857309.4</v>
      </c>
      <c r="U83" s="4">
        <f t="shared" si="14"/>
        <v>1610000</v>
      </c>
      <c r="V83" s="5">
        <v>1.8700000000000001E-2</v>
      </c>
    </row>
    <row r="84" spans="1:22" x14ac:dyDescent="0.2">
      <c r="A84" s="16" t="s">
        <v>193</v>
      </c>
      <c r="B84" s="4">
        <v>7500</v>
      </c>
      <c r="C84" s="4">
        <v>3300</v>
      </c>
      <c r="D84" s="4">
        <v>4200</v>
      </c>
      <c r="E84" s="4">
        <v>112540000</v>
      </c>
      <c r="F84" s="4">
        <f t="shared" si="11"/>
        <v>24591930000</v>
      </c>
      <c r="G84" s="4">
        <v>0</v>
      </c>
      <c r="H84" s="4">
        <v>0</v>
      </c>
      <c r="I84" s="4">
        <v>0</v>
      </c>
      <c r="J84" s="4">
        <v>-203285000</v>
      </c>
      <c r="K84" s="24">
        <f t="shared" si="12"/>
        <v>26621055000</v>
      </c>
      <c r="L84" s="4">
        <v>344</v>
      </c>
      <c r="M84" s="4">
        <v>561</v>
      </c>
      <c r="N84" s="4">
        <v>42</v>
      </c>
      <c r="O84" s="4">
        <v>63</v>
      </c>
      <c r="P84" s="4">
        <v>549600</v>
      </c>
      <c r="Q84" s="4">
        <v>865000</v>
      </c>
      <c r="R84" s="5">
        <v>-1.8E-3</v>
      </c>
      <c r="S84" s="4">
        <v>1610000</v>
      </c>
      <c r="T84" s="4">
        <f t="shared" si="13"/>
        <v>3366295.3</v>
      </c>
      <c r="U84" s="4">
        <f t="shared" si="14"/>
        <v>1843800</v>
      </c>
      <c r="V84" s="5">
        <v>1.3100000000000001E-2</v>
      </c>
    </row>
    <row r="85" spans="1:22" x14ac:dyDescent="0.2">
      <c r="A85" s="16" t="s">
        <v>192</v>
      </c>
      <c r="B85" s="4">
        <v>425400</v>
      </c>
      <c r="C85" s="4">
        <v>7600</v>
      </c>
      <c r="D85" s="4">
        <v>417800</v>
      </c>
      <c r="E85" s="4">
        <v>11168100000</v>
      </c>
      <c r="F85" s="4">
        <f t="shared" si="11"/>
        <v>24479390000</v>
      </c>
      <c r="K85" s="24">
        <f t="shared" si="12"/>
        <v>26824340000</v>
      </c>
      <c r="L85" s="4">
        <v>457</v>
      </c>
      <c r="M85" s="4">
        <v>561</v>
      </c>
      <c r="N85" s="4">
        <v>58</v>
      </c>
      <c r="O85" s="4">
        <v>76</v>
      </c>
      <c r="P85" s="4">
        <v>740300</v>
      </c>
      <c r="Q85" s="4">
        <v>971500</v>
      </c>
      <c r="R85" s="5">
        <v>-5.6000000000000008E-3</v>
      </c>
      <c r="S85" s="4">
        <v>1843800</v>
      </c>
      <c r="T85" s="4">
        <f t="shared" si="13"/>
        <v>3413792.3</v>
      </c>
      <c r="U85" s="4">
        <f t="shared" si="14"/>
        <v>1982300</v>
      </c>
      <c r="V85" s="5">
        <v>1.3000000000000001E-2</v>
      </c>
    </row>
    <row r="86" spans="1:22" x14ac:dyDescent="0.2">
      <c r="A86" s="16" t="s">
        <v>191</v>
      </c>
      <c r="B86" s="4">
        <v>246200</v>
      </c>
      <c r="C86" s="4">
        <v>1200</v>
      </c>
      <c r="D86" s="4">
        <v>245000</v>
      </c>
      <c r="E86" s="4">
        <v>6589440000</v>
      </c>
      <c r="F86" s="4">
        <f t="shared" si="11"/>
        <v>13311290000</v>
      </c>
      <c r="G86" s="4">
        <v>0</v>
      </c>
      <c r="H86" s="4">
        <v>0</v>
      </c>
      <c r="I86" s="4">
        <v>0</v>
      </c>
      <c r="J86" s="4">
        <v>102915000</v>
      </c>
      <c r="K86" s="24">
        <f t="shared" si="12"/>
        <v>26824340000</v>
      </c>
      <c r="L86" s="4">
        <v>1525</v>
      </c>
      <c r="M86" s="4">
        <v>1186</v>
      </c>
      <c r="N86" s="4">
        <v>191</v>
      </c>
      <c r="O86" s="4">
        <v>181</v>
      </c>
      <c r="P86" s="4">
        <v>2766900</v>
      </c>
      <c r="Q86" s="4">
        <v>2631500</v>
      </c>
      <c r="R86" s="5">
        <v>7.6E-3</v>
      </c>
      <c r="S86" s="4">
        <v>5517100</v>
      </c>
      <c r="T86" s="4">
        <f t="shared" si="13"/>
        <v>3357446.2</v>
      </c>
      <c r="U86" s="4">
        <f t="shared" si="14"/>
        <v>1982300</v>
      </c>
      <c r="V86" s="5">
        <v>2.0299999999999999E-2</v>
      </c>
    </row>
    <row r="87" spans="1:22" x14ac:dyDescent="0.2">
      <c r="A87" s="16" t="s">
        <v>190</v>
      </c>
      <c r="B87" s="4">
        <v>112900</v>
      </c>
      <c r="C87" s="4">
        <v>38000</v>
      </c>
      <c r="D87" s="4">
        <v>74900</v>
      </c>
      <c r="E87" s="4">
        <v>1997970000</v>
      </c>
      <c r="F87" s="4">
        <f t="shared" si="11"/>
        <v>6721850000</v>
      </c>
      <c r="G87" s="4">
        <v>0</v>
      </c>
      <c r="H87" s="4">
        <v>0</v>
      </c>
      <c r="I87" s="4">
        <v>0</v>
      </c>
      <c r="J87" s="4">
        <v>-23880000</v>
      </c>
      <c r="K87" s="24">
        <f t="shared" si="12"/>
        <v>26721425000</v>
      </c>
      <c r="L87" s="4">
        <v>997</v>
      </c>
      <c r="M87" s="4">
        <v>743</v>
      </c>
      <c r="N87" s="4">
        <v>128</v>
      </c>
      <c r="O87" s="4">
        <v>75</v>
      </c>
      <c r="P87" s="4">
        <v>1779700</v>
      </c>
      <c r="Q87" s="4">
        <v>1372200</v>
      </c>
      <c r="R87" s="5">
        <v>3.8E-3</v>
      </c>
      <c r="S87" s="4">
        <v>3248300</v>
      </c>
      <c r="T87" s="4">
        <f t="shared" si="13"/>
        <v>3837646.2</v>
      </c>
      <c r="U87" s="4">
        <f t="shared" si="14"/>
        <v>1431904</v>
      </c>
      <c r="V87" s="5">
        <v>1.49E-2</v>
      </c>
    </row>
    <row r="88" spans="1:22" x14ac:dyDescent="0.2">
      <c r="A88" s="16" t="s">
        <v>189</v>
      </c>
      <c r="B88" s="4">
        <v>45100</v>
      </c>
      <c r="C88" s="4">
        <v>72300</v>
      </c>
      <c r="D88" s="4">
        <v>-27200</v>
      </c>
      <c r="E88" s="4">
        <v>-718710000</v>
      </c>
      <c r="F88" s="4">
        <f t="shared" si="11"/>
        <v>4723880000</v>
      </c>
      <c r="G88" s="4">
        <v>0</v>
      </c>
      <c r="H88" s="4">
        <v>0</v>
      </c>
      <c r="I88" s="4">
        <v>0</v>
      </c>
      <c r="J88" s="4">
        <v>127155000</v>
      </c>
      <c r="K88" s="24">
        <f t="shared" si="12"/>
        <v>26745305000</v>
      </c>
      <c r="L88" s="4">
        <v>481</v>
      </c>
      <c r="M88" s="4">
        <v>840</v>
      </c>
      <c r="N88" s="4">
        <v>62</v>
      </c>
      <c r="O88" s="4">
        <v>91</v>
      </c>
      <c r="P88" s="4">
        <v>910300</v>
      </c>
      <c r="Q88" s="4">
        <v>1337900</v>
      </c>
      <c r="R88" s="5">
        <v>-5.6000000000000008E-3</v>
      </c>
      <c r="S88" s="4">
        <v>2431900</v>
      </c>
      <c r="T88" s="4">
        <f t="shared" si="13"/>
        <v>3951338.1</v>
      </c>
      <c r="U88" s="4">
        <f t="shared" si="14"/>
        <v>1431904</v>
      </c>
      <c r="V88" s="5">
        <v>1.32E-2</v>
      </c>
    </row>
    <row r="89" spans="1:22" x14ac:dyDescent="0.2">
      <c r="A89" s="16" t="s">
        <v>188</v>
      </c>
      <c r="B89" s="4">
        <v>6300</v>
      </c>
      <c r="C89" s="4">
        <v>303050</v>
      </c>
      <c r="D89" s="4">
        <v>-296750</v>
      </c>
      <c r="E89" s="4">
        <v>-7893140000</v>
      </c>
      <c r="F89" s="4">
        <f t="shared" si="11"/>
        <v>5442590000</v>
      </c>
      <c r="K89" s="24">
        <f t="shared" si="12"/>
        <v>26618150000</v>
      </c>
      <c r="L89" s="4">
        <v>777</v>
      </c>
      <c r="M89" s="4">
        <v>1298</v>
      </c>
      <c r="N89" s="4">
        <v>73</v>
      </c>
      <c r="O89" s="4">
        <v>144</v>
      </c>
      <c r="P89" s="4">
        <v>1096700</v>
      </c>
      <c r="Q89" s="4">
        <v>2302900</v>
      </c>
      <c r="R89" s="5">
        <v>-1.8E-3</v>
      </c>
      <c r="S89" s="4">
        <v>3399600</v>
      </c>
      <c r="T89" s="4">
        <f t="shared" si="13"/>
        <v>3898837.5</v>
      </c>
      <c r="U89" s="4">
        <f t="shared" si="14"/>
        <v>1431904</v>
      </c>
      <c r="V89" s="5">
        <v>1.3100000000000001E-2</v>
      </c>
    </row>
    <row r="90" spans="1:22" x14ac:dyDescent="0.2">
      <c r="A90" s="16" t="s">
        <v>187</v>
      </c>
      <c r="B90" s="4">
        <v>424000</v>
      </c>
      <c r="C90" s="4">
        <v>144988</v>
      </c>
      <c r="D90" s="4">
        <v>279012</v>
      </c>
      <c r="E90" s="4">
        <v>7435000000</v>
      </c>
      <c r="F90" s="4">
        <f t="shared" si="11"/>
        <v>13335730000</v>
      </c>
      <c r="G90" s="4">
        <v>0</v>
      </c>
      <c r="H90" s="4">
        <v>0</v>
      </c>
      <c r="I90" s="4">
        <v>0</v>
      </c>
      <c r="J90" s="4">
        <v>-1681825000</v>
      </c>
      <c r="K90" s="24">
        <f t="shared" si="12"/>
        <v>26618150000</v>
      </c>
      <c r="L90" s="4">
        <v>599</v>
      </c>
      <c r="M90" s="4">
        <v>926</v>
      </c>
      <c r="N90" s="4">
        <v>34</v>
      </c>
      <c r="O90" s="4">
        <v>62</v>
      </c>
      <c r="P90" s="4">
        <v>644100</v>
      </c>
      <c r="Q90" s="4">
        <v>1175300</v>
      </c>
      <c r="R90" s="5">
        <v>-1.8E-3</v>
      </c>
      <c r="S90" s="4">
        <v>1982300</v>
      </c>
      <c r="T90" s="4">
        <f t="shared" si="13"/>
        <v>4170531.7</v>
      </c>
      <c r="U90" s="4">
        <f t="shared" si="14"/>
        <v>1431904</v>
      </c>
      <c r="V90" s="5">
        <v>9.3999999999999986E-3</v>
      </c>
    </row>
    <row r="91" spans="1:22" x14ac:dyDescent="0.2">
      <c r="A91" s="16" t="s">
        <v>186</v>
      </c>
      <c r="B91" s="4">
        <v>453300</v>
      </c>
      <c r="C91" s="4">
        <v>330800</v>
      </c>
      <c r="D91" s="4">
        <v>122500</v>
      </c>
      <c r="E91" s="4">
        <v>3286620000</v>
      </c>
      <c r="F91" s="4">
        <f t="shared" ref="F91:F102" si="15">E91+F92</f>
        <v>5900730000</v>
      </c>
      <c r="G91" s="4">
        <v>0</v>
      </c>
      <c r="H91" s="4">
        <v>0</v>
      </c>
      <c r="I91" s="4">
        <v>0</v>
      </c>
      <c r="J91" s="4">
        <v>-5945160000</v>
      </c>
      <c r="K91" s="24">
        <f t="shared" ref="K91:K102" si="16">K92+J91</f>
        <v>28299975000</v>
      </c>
      <c r="L91" s="4">
        <v>1481</v>
      </c>
      <c r="M91" s="4">
        <v>1656</v>
      </c>
      <c r="N91" s="4">
        <v>193</v>
      </c>
      <c r="O91" s="4">
        <v>162</v>
      </c>
      <c r="P91" s="4">
        <v>2678600</v>
      </c>
      <c r="Q91" s="4">
        <v>2452600</v>
      </c>
      <c r="R91" s="5">
        <v>1.3300000000000001E-2</v>
      </c>
      <c r="S91" s="4">
        <v>5343517</v>
      </c>
      <c r="T91" s="4">
        <f t="shared" si="13"/>
        <v>3973086</v>
      </c>
      <c r="U91" s="4">
        <f t="shared" ref="U91:U102" si="17">MIN(S92:S96)</f>
        <v>1431904</v>
      </c>
      <c r="V91" s="5">
        <v>2.4E-2</v>
      </c>
    </row>
    <row r="92" spans="1:22" x14ac:dyDescent="0.2">
      <c r="A92" s="16" t="s">
        <v>185</v>
      </c>
      <c r="B92" s="4">
        <v>111400</v>
      </c>
      <c r="C92" s="4">
        <v>48800</v>
      </c>
      <c r="D92" s="4">
        <v>62600</v>
      </c>
      <c r="E92" s="4">
        <v>1644380000</v>
      </c>
      <c r="F92" s="4">
        <f t="shared" si="15"/>
        <v>2614110000</v>
      </c>
      <c r="K92" s="24">
        <f t="shared" si="16"/>
        <v>34245135000</v>
      </c>
      <c r="L92" s="4">
        <v>539</v>
      </c>
      <c r="M92" s="4">
        <v>435</v>
      </c>
      <c r="N92" s="4">
        <v>44</v>
      </c>
      <c r="O92" s="4">
        <v>50</v>
      </c>
      <c r="P92" s="4">
        <v>675100</v>
      </c>
      <c r="Q92" s="4">
        <v>756300</v>
      </c>
      <c r="R92" s="5">
        <v>7.7000000000000002E-3</v>
      </c>
      <c r="S92" s="4">
        <v>1431904</v>
      </c>
      <c r="T92" s="4">
        <f t="shared" si="13"/>
        <v>4164467.8</v>
      </c>
      <c r="U92" s="4">
        <f t="shared" si="17"/>
        <v>1764673</v>
      </c>
      <c r="V92" s="5">
        <v>1.3300000000000001E-2</v>
      </c>
    </row>
    <row r="93" spans="1:22" x14ac:dyDescent="0.2">
      <c r="A93" s="16" t="s">
        <v>184</v>
      </c>
      <c r="B93" s="4">
        <v>94900</v>
      </c>
      <c r="C93" s="4">
        <v>34800</v>
      </c>
      <c r="D93" s="4">
        <v>60100</v>
      </c>
      <c r="E93" s="4">
        <v>1574410000</v>
      </c>
      <c r="F93" s="4">
        <f t="shared" si="15"/>
        <v>969730000</v>
      </c>
      <c r="K93" s="24">
        <f t="shared" si="16"/>
        <v>34245135000</v>
      </c>
      <c r="L93" s="4">
        <v>551</v>
      </c>
      <c r="M93" s="4">
        <v>555</v>
      </c>
      <c r="N93" s="4">
        <v>33</v>
      </c>
      <c r="O93" s="4">
        <v>58</v>
      </c>
      <c r="P93" s="4">
        <v>642900</v>
      </c>
      <c r="Q93" s="4">
        <v>1118400</v>
      </c>
      <c r="R93" s="5">
        <v>2E-3</v>
      </c>
      <c r="S93" s="4">
        <v>1764673</v>
      </c>
      <c r="T93" s="4">
        <f t="shared" si="13"/>
        <v>4431111.666666667</v>
      </c>
      <c r="U93" s="4">
        <f t="shared" si="17"/>
        <v>2318770</v>
      </c>
      <c r="V93" s="5">
        <v>1.3300000000000001E-2</v>
      </c>
    </row>
    <row r="94" spans="1:22" x14ac:dyDescent="0.2">
      <c r="A94" s="16" t="s">
        <v>183</v>
      </c>
      <c r="B94" s="4">
        <v>35800</v>
      </c>
      <c r="C94" s="4">
        <v>35250</v>
      </c>
      <c r="D94" s="4">
        <v>550</v>
      </c>
      <c r="E94" s="4">
        <v>17110000</v>
      </c>
      <c r="F94" s="4">
        <f t="shared" si="15"/>
        <v>-604680000</v>
      </c>
      <c r="G94" s="4">
        <v>1003600</v>
      </c>
      <c r="H94" s="4">
        <v>200000</v>
      </c>
      <c r="I94" s="4">
        <v>803600</v>
      </c>
      <c r="J94" s="4">
        <v>21306730000</v>
      </c>
      <c r="K94" s="24">
        <f t="shared" si="16"/>
        <v>34245135000</v>
      </c>
      <c r="L94" s="4">
        <v>1976</v>
      </c>
      <c r="M94" s="4">
        <v>1545</v>
      </c>
      <c r="N94" s="4">
        <v>282</v>
      </c>
      <c r="O94" s="4">
        <v>185</v>
      </c>
      <c r="P94" s="4">
        <v>3786300</v>
      </c>
      <c r="Q94" s="4">
        <v>2595700</v>
      </c>
      <c r="R94" s="5">
        <v>-1.9E-3</v>
      </c>
      <c r="S94" s="4">
        <v>6699859</v>
      </c>
      <c r="T94" s="4">
        <f t="shared" si="13"/>
        <v>4147518.25</v>
      </c>
      <c r="U94" s="4">
        <f t="shared" si="17"/>
        <v>2318770</v>
      </c>
      <c r="V94" s="5">
        <v>2.6200000000000001E-2</v>
      </c>
    </row>
    <row r="95" spans="1:22" x14ac:dyDescent="0.2">
      <c r="A95" s="16" t="s">
        <v>182</v>
      </c>
      <c r="B95" s="4">
        <v>90700</v>
      </c>
      <c r="C95" s="4">
        <v>132600</v>
      </c>
      <c r="D95" s="4">
        <v>-41900</v>
      </c>
      <c r="E95" s="4">
        <v>-1088640000</v>
      </c>
      <c r="F95" s="4">
        <f t="shared" si="15"/>
        <v>-621790000</v>
      </c>
      <c r="K95" s="24">
        <f t="shared" si="16"/>
        <v>12938405000</v>
      </c>
      <c r="L95" s="4">
        <v>550</v>
      </c>
      <c r="M95" s="4">
        <v>955</v>
      </c>
      <c r="N95" s="4">
        <v>62</v>
      </c>
      <c r="O95" s="4">
        <v>79</v>
      </c>
      <c r="P95" s="4">
        <v>1033900</v>
      </c>
      <c r="Q95" s="4">
        <v>1233900</v>
      </c>
      <c r="R95" s="5">
        <v>0</v>
      </c>
      <c r="S95" s="4">
        <v>2318770</v>
      </c>
      <c r="T95" s="4">
        <f t="shared" si="13"/>
        <v>4408768</v>
      </c>
      <c r="U95" s="4">
        <f t="shared" si="17"/>
        <v>2874594</v>
      </c>
      <c r="V95" s="5">
        <v>1.7100000000000001E-2</v>
      </c>
    </row>
    <row r="96" spans="1:22" x14ac:dyDescent="0.2">
      <c r="A96" s="16" t="s">
        <v>177</v>
      </c>
      <c r="B96" s="4">
        <v>37400</v>
      </c>
      <c r="C96" s="4">
        <v>155600</v>
      </c>
      <c r="D96" s="4">
        <v>-118200</v>
      </c>
      <c r="E96" s="4">
        <v>-3110390000</v>
      </c>
      <c r="F96" s="4">
        <f t="shared" si="15"/>
        <v>466850000</v>
      </c>
      <c r="K96" s="24">
        <f t="shared" si="16"/>
        <v>12938405000</v>
      </c>
      <c r="L96" s="4">
        <v>1162</v>
      </c>
      <c r="M96" s="4">
        <v>1381</v>
      </c>
      <c r="N96" s="4">
        <v>172</v>
      </c>
      <c r="O96" s="4">
        <v>119</v>
      </c>
      <c r="P96" s="4">
        <v>2883400</v>
      </c>
      <c r="Q96" s="4">
        <v>2069400</v>
      </c>
      <c r="R96" s="5">
        <v>1.3600000000000001E-2</v>
      </c>
      <c r="S96" s="4">
        <v>4953639</v>
      </c>
      <c r="T96" s="4">
        <f t="shared" si="13"/>
        <v>4317956.166666667</v>
      </c>
      <c r="U96" s="4">
        <f t="shared" si="17"/>
        <v>2874594</v>
      </c>
      <c r="V96" s="5">
        <v>3.1899999999999998E-2</v>
      </c>
    </row>
    <row r="97" spans="1:22" x14ac:dyDescent="0.2">
      <c r="A97" s="16" t="s">
        <v>175</v>
      </c>
      <c r="B97" s="4">
        <v>236700</v>
      </c>
      <c r="C97" s="4">
        <v>664900</v>
      </c>
      <c r="D97" s="4">
        <v>-428200</v>
      </c>
      <c r="E97" s="4">
        <v>-11162480000</v>
      </c>
      <c r="F97" s="4">
        <f t="shared" si="15"/>
        <v>3577240000</v>
      </c>
      <c r="K97" s="24">
        <f t="shared" si="16"/>
        <v>12938405000</v>
      </c>
      <c r="L97" s="4">
        <v>1459</v>
      </c>
      <c r="M97" s="4">
        <v>3254</v>
      </c>
      <c r="N97" s="4">
        <v>169</v>
      </c>
      <c r="O97" s="4">
        <v>318</v>
      </c>
      <c r="P97" s="4">
        <v>2484900</v>
      </c>
      <c r="Q97" s="4">
        <v>5089800</v>
      </c>
      <c r="R97" s="5">
        <v>-2.4500000000000001E-2</v>
      </c>
      <c r="S97" s="4">
        <v>8050300</v>
      </c>
      <c r="T97" s="4">
        <f t="shared" ref="T97:T102" si="18">AVERAGE(S98:S107)</f>
        <v>3571487.4</v>
      </c>
      <c r="U97" s="4">
        <f t="shared" si="17"/>
        <v>2874594</v>
      </c>
      <c r="V97" s="5">
        <v>3.0200000000000001E-2</v>
      </c>
    </row>
    <row r="98" spans="1:22" x14ac:dyDescent="0.2">
      <c r="A98" s="16" t="s">
        <v>174</v>
      </c>
      <c r="B98" s="4">
        <v>305700</v>
      </c>
      <c r="C98" s="4">
        <v>42462</v>
      </c>
      <c r="D98" s="4">
        <v>263238</v>
      </c>
      <c r="E98" s="4">
        <v>7000890000</v>
      </c>
      <c r="F98" s="4">
        <f t="shared" si="15"/>
        <v>14739720000</v>
      </c>
      <c r="K98" s="24">
        <f t="shared" si="16"/>
        <v>12938405000</v>
      </c>
      <c r="L98" s="4">
        <v>540</v>
      </c>
      <c r="M98" s="4">
        <v>887</v>
      </c>
      <c r="N98" s="4">
        <v>85</v>
      </c>
      <c r="O98" s="4">
        <v>167</v>
      </c>
      <c r="P98" s="4">
        <v>1066900</v>
      </c>
      <c r="Q98" s="4">
        <v>2116800</v>
      </c>
      <c r="R98" s="5">
        <v>-1.8E-3</v>
      </c>
      <c r="S98" s="4">
        <v>3568819</v>
      </c>
      <c r="T98" s="4">
        <f t="shared" si="18"/>
        <v>3572154.5</v>
      </c>
      <c r="U98" s="4">
        <f t="shared" si="17"/>
        <v>2874594</v>
      </c>
      <c r="V98" s="5">
        <v>7.6E-3</v>
      </c>
    </row>
    <row r="99" spans="1:22" x14ac:dyDescent="0.2">
      <c r="A99" s="16" t="s">
        <v>164</v>
      </c>
      <c r="B99" s="4">
        <v>4000</v>
      </c>
      <c r="C99" s="4">
        <v>24417</v>
      </c>
      <c r="D99" s="4">
        <v>-20417</v>
      </c>
      <c r="E99" s="4">
        <v>-544400000</v>
      </c>
      <c r="F99" s="4">
        <f t="shared" si="15"/>
        <v>7738830000</v>
      </c>
      <c r="G99" s="4">
        <v>170300</v>
      </c>
      <c r="H99" s="4">
        <v>300</v>
      </c>
      <c r="I99" s="4">
        <v>170000</v>
      </c>
      <c r="J99" s="4">
        <v>4516690000</v>
      </c>
      <c r="K99" s="24">
        <f t="shared" si="16"/>
        <v>12938405000</v>
      </c>
      <c r="L99" s="4">
        <v>493</v>
      </c>
      <c r="M99" s="4">
        <v>929</v>
      </c>
      <c r="N99" s="4">
        <v>56</v>
      </c>
      <c r="O99" s="4">
        <v>127</v>
      </c>
      <c r="P99" s="4">
        <v>809900</v>
      </c>
      <c r="Q99" s="4">
        <v>1714700</v>
      </c>
      <c r="R99" s="5">
        <v>-3.7000000000000002E-3</v>
      </c>
      <c r="S99" s="4">
        <v>2874594</v>
      </c>
      <c r="T99" s="4">
        <f t="shared" si="18"/>
        <v>3804674.6666666665</v>
      </c>
      <c r="U99" s="4">
        <f t="shared" si="17"/>
        <v>3345722</v>
      </c>
      <c r="V99" s="5">
        <v>1.4999999999999999E-2</v>
      </c>
    </row>
    <row r="100" spans="1:22" x14ac:dyDescent="0.2">
      <c r="A100" s="16" t="s">
        <v>156</v>
      </c>
      <c r="B100" s="4">
        <v>350700</v>
      </c>
      <c r="C100" s="4">
        <v>64450</v>
      </c>
      <c r="D100" s="4">
        <v>286250</v>
      </c>
      <c r="E100" s="4">
        <v>7695620000</v>
      </c>
      <c r="F100" s="4">
        <f t="shared" si="15"/>
        <v>8283230000</v>
      </c>
      <c r="G100" s="4">
        <v>108600</v>
      </c>
      <c r="H100" s="4">
        <v>13600</v>
      </c>
      <c r="I100" s="4">
        <v>95000</v>
      </c>
      <c r="J100" s="4">
        <v>2544190000</v>
      </c>
      <c r="K100" s="24">
        <f t="shared" si="16"/>
        <v>8421715000</v>
      </c>
      <c r="L100" s="4">
        <v>947</v>
      </c>
      <c r="M100" s="4">
        <v>1453</v>
      </c>
      <c r="N100" s="4">
        <v>118</v>
      </c>
      <c r="O100" s="4">
        <v>183</v>
      </c>
      <c r="P100" s="4">
        <v>1795000</v>
      </c>
      <c r="Q100" s="4">
        <v>2631400</v>
      </c>
      <c r="R100" s="5">
        <v>-3.7000000000000002E-3</v>
      </c>
      <c r="S100" s="4">
        <v>4699242</v>
      </c>
      <c r="T100" s="4">
        <f t="shared" si="18"/>
        <v>3357391</v>
      </c>
      <c r="U100" s="4">
        <f t="shared" si="17"/>
        <v>3345722</v>
      </c>
      <c r="V100" s="5">
        <v>1.8500000000000003E-2</v>
      </c>
    </row>
    <row r="101" spans="1:22" x14ac:dyDescent="0.2">
      <c r="A101" s="16" t="s">
        <v>155</v>
      </c>
      <c r="B101" s="4">
        <v>1100</v>
      </c>
      <c r="C101" s="4">
        <v>94400</v>
      </c>
      <c r="D101" s="4">
        <v>-93300</v>
      </c>
      <c r="E101" s="4">
        <v>-2488820000</v>
      </c>
      <c r="F101" s="4">
        <f t="shared" si="15"/>
        <v>587610000</v>
      </c>
      <c r="G101" s="4">
        <v>50000</v>
      </c>
      <c r="H101" s="4">
        <v>300</v>
      </c>
      <c r="I101" s="4">
        <v>49700</v>
      </c>
      <c r="J101" s="4">
        <v>1324505000</v>
      </c>
      <c r="K101" s="24">
        <f t="shared" si="16"/>
        <v>5877525000</v>
      </c>
      <c r="L101" s="4">
        <v>670</v>
      </c>
      <c r="M101" s="4">
        <v>962</v>
      </c>
      <c r="N101" s="4">
        <v>116</v>
      </c>
      <c r="O101" s="4">
        <v>102</v>
      </c>
      <c r="P101" s="4">
        <v>1880000</v>
      </c>
      <c r="Q101" s="4">
        <v>1488600</v>
      </c>
      <c r="R101" s="5">
        <v>0</v>
      </c>
      <c r="S101" s="4">
        <v>3369060</v>
      </c>
      <c r="T101" s="4">
        <f t="shared" si="18"/>
        <v>3345722</v>
      </c>
      <c r="U101" s="4">
        <f t="shared" si="17"/>
        <v>3345722</v>
      </c>
      <c r="V101" s="5">
        <v>9.3999999999999986E-3</v>
      </c>
    </row>
    <row r="102" spans="1:22" x14ac:dyDescent="0.2">
      <c r="A102" s="16" t="s">
        <v>154</v>
      </c>
      <c r="B102" s="4">
        <v>158600</v>
      </c>
      <c r="C102" s="4">
        <v>42600</v>
      </c>
      <c r="D102" s="4">
        <v>116000</v>
      </c>
      <c r="E102" s="4">
        <v>3076430000</v>
      </c>
      <c r="F102" s="4">
        <f t="shared" si="15"/>
        <v>3076430000</v>
      </c>
      <c r="G102" s="4">
        <v>171800</v>
      </c>
      <c r="H102" s="4">
        <v>0</v>
      </c>
      <c r="I102" s="4">
        <v>171800</v>
      </c>
      <c r="J102" s="4">
        <v>4553020000</v>
      </c>
      <c r="K102" s="24">
        <f t="shared" si="16"/>
        <v>4553020000</v>
      </c>
      <c r="L102" s="4">
        <v>761</v>
      </c>
      <c r="M102" s="4">
        <v>1116</v>
      </c>
      <c r="N102" s="4">
        <v>102</v>
      </c>
      <c r="O102" s="4">
        <v>113</v>
      </c>
      <c r="P102" s="4">
        <v>1471600</v>
      </c>
      <c r="Q102" s="4">
        <v>1644200</v>
      </c>
      <c r="R102" s="5">
        <v>1.1399999999999999E-2</v>
      </c>
      <c r="S102" s="4">
        <v>3345722</v>
      </c>
      <c r="T102" s="4" t="e">
        <f t="shared" si="18"/>
        <v>#DIV/0!</v>
      </c>
      <c r="U102" s="4">
        <f t="shared" si="17"/>
        <v>0</v>
      </c>
      <c r="V102" s="5">
        <v>1.8700000000000001E-2</v>
      </c>
    </row>
    <row r="103" spans="1:22" x14ac:dyDescent="0.2">
      <c r="A103" s="16"/>
      <c r="B103" s="4"/>
      <c r="C103" s="4"/>
      <c r="D103" s="4"/>
      <c r="E103" s="4"/>
      <c r="F103" s="4"/>
      <c r="K103" s="2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K104" s="2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2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2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2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2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2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K110" s="2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K111" s="2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2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K113" s="2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K114" s="2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K115" s="2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K116" s="2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01AD-727E-A944-A87E-524D003AA0B9}">
  <sheetPr codeName="Sheet84"/>
  <dimension ref="A1:V258"/>
  <sheetViews>
    <sheetView topLeftCell="C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6.5"/>
    <col min="3" max="3" customWidth="true" width="15.0"/>
    <col min="4" max="4" customWidth="true" width="15.1640625"/>
    <col min="5" max="5" customWidth="true" width="16.1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G3" t="n" s="3585">
        <v>0.0</v>
      </c>
      <c r="H3" t="n" s="3586">
        <v>0.0</v>
      </c>
      <c r="I3" t="n" s="3587">
        <v>0.0</v>
      </c>
      <c r="J3" t="n" s="3588">
        <v>0.0</v>
      </c>
      <c r="L3" t="n" s="3589">
        <v>419.0</v>
      </c>
      <c r="M3" t="n" s="3590">
        <v>663.0</v>
      </c>
      <c r="N3" t="n" s="3591">
        <v>109.0</v>
      </c>
      <c r="O3" t="n" s="3592">
        <v>159.0</v>
      </c>
      <c r="P3" t="n" s="3593">
        <v>2077200.0</v>
      </c>
      <c r="Q3" t="n" s="3594">
        <v>2973400.0</v>
      </c>
      <c r="R3" t="n" s="3583">
        <v>-0.0087</v>
      </c>
      <c r="S3" t="n" s="3582">
        <v>5050600.0</v>
      </c>
      <c r="V3" t="n" s="3584">
        <v>0.0218</v>
      </c>
    </row>
    <row r="4">
      <c r="A4" t="s" s="1518">
        <v>343</v>
      </c>
      <c r="B4" t="n" s="1519">
        <v>15700.0</v>
      </c>
      <c r="C4" t="n" s="1520">
        <v>63200.0</v>
      </c>
      <c r="D4" t="n" s="1521">
        <v>-47500.0</v>
      </c>
      <c r="E4" t="n" s="1522">
        <v>-1.082018391E9</v>
      </c>
      <c r="G4" t="n" s="1508">
        <v>0.0</v>
      </c>
      <c r="H4" t="n" s="1509">
        <v>0.0</v>
      </c>
      <c r="I4" t="n" s="1510">
        <v>0.0</v>
      </c>
      <c r="J4" t="n" s="1511">
        <v>0.0</v>
      </c>
      <c r="L4" t="n" s="1512">
        <v>1052.0</v>
      </c>
      <c r="M4" t="n" s="1513">
        <v>1504.0</v>
      </c>
      <c r="N4" t="n" s="1514">
        <v>285.0</v>
      </c>
      <c r="O4" t="n" s="1515">
        <v>419.0</v>
      </c>
      <c r="P4" t="n" s="1516">
        <v>6148900.0</v>
      </c>
      <c r="Q4" t="n" s="1517">
        <v>9651800.0</v>
      </c>
      <c r="R4" t="n" s="1506">
        <v>-0.0043</v>
      </c>
      <c r="S4" t="n" s="1505">
        <v>1.58056E7</v>
      </c>
      <c r="V4" t="n" s="1507">
        <v>0.043</v>
      </c>
    </row>
    <row r="5" spans="1:22" x14ac:dyDescent="0.2">
      <c r="A5" s="16" t="s">
        <v>342</v>
      </c>
      <c r="B5" s="4">
        <v>14500</v>
      </c>
      <c r="C5" s="4">
        <v>72800</v>
      </c>
      <c r="D5" s="4">
        <v>-58300</v>
      </c>
      <c r="E5" s="4">
        <v>-1370592389</v>
      </c>
      <c r="F5" s="4">
        <f t="shared" ref="F5:F46" si="0">E5+F6</f>
        <v>-76401654338</v>
      </c>
      <c r="G5" s="4">
        <v>0</v>
      </c>
      <c r="H5" s="4">
        <v>0</v>
      </c>
      <c r="I5" s="4">
        <v>0</v>
      </c>
      <c r="J5" s="4">
        <v>1368000000</v>
      </c>
      <c r="K5" s="24">
        <f t="shared" ref="K5:K46" si="1">K6+J5</f>
        <v>-28173280000</v>
      </c>
      <c r="L5" s="4">
        <v>759</v>
      </c>
      <c r="M5" s="4">
        <v>1422</v>
      </c>
      <c r="N5" s="4">
        <v>239</v>
      </c>
      <c r="O5" s="4">
        <v>364</v>
      </c>
      <c r="P5" s="4">
        <v>6443500</v>
      </c>
      <c r="Q5" s="4">
        <v>8301300</v>
      </c>
      <c r="R5" s="5">
        <v>-8.6E-3</v>
      </c>
      <c r="S5" s="4">
        <v>14954200</v>
      </c>
      <c r="T5" s="4">
        <f t="shared" ref="T5:T73" si="2">AVERAGE(S6:S15)</f>
        <v>12985090</v>
      </c>
      <c r="U5" s="4">
        <f t="shared" ref="U5:U46" si="3">MIN(S6:S10)</f>
        <v>8365300</v>
      </c>
      <c r="V5" s="5">
        <v>4.5700000000000005E-2</v>
      </c>
    </row>
    <row r="6" spans="1:22" x14ac:dyDescent="0.2">
      <c r="A6" s="16" t="s">
        <v>341</v>
      </c>
      <c r="B6" s="4">
        <v>4500</v>
      </c>
      <c r="C6" s="4">
        <v>15100</v>
      </c>
      <c r="D6" s="4">
        <v>-10600</v>
      </c>
      <c r="E6" s="4">
        <v>-244393017</v>
      </c>
      <c r="F6" s="4">
        <f t="shared" si="0"/>
        <v>-75031061949</v>
      </c>
      <c r="G6" s="4">
        <v>0</v>
      </c>
      <c r="H6" s="4">
        <v>0</v>
      </c>
      <c r="I6" s="4">
        <v>0</v>
      </c>
      <c r="J6" s="4">
        <v>1368000000</v>
      </c>
      <c r="K6" s="24">
        <f t="shared" si="1"/>
        <v>-29541280000</v>
      </c>
      <c r="L6" s="4">
        <v>997</v>
      </c>
      <c r="M6" s="4">
        <v>1072</v>
      </c>
      <c r="N6" s="4">
        <v>285</v>
      </c>
      <c r="O6" s="4">
        <v>230</v>
      </c>
      <c r="P6" s="4">
        <v>6485400</v>
      </c>
      <c r="Q6" s="4">
        <v>5253800</v>
      </c>
      <c r="R6" s="5">
        <v>3.1E-2</v>
      </c>
      <c r="S6" s="4">
        <v>11739200</v>
      </c>
      <c r="T6" s="4">
        <f t="shared" si="2"/>
        <v>12156270</v>
      </c>
      <c r="U6" s="4">
        <f t="shared" si="3"/>
        <v>6687000</v>
      </c>
      <c r="V6" s="5">
        <v>3.4200000000000001E-2</v>
      </c>
    </row>
    <row r="7" spans="1:22" x14ac:dyDescent="0.2">
      <c r="A7" s="16" t="s">
        <v>340</v>
      </c>
      <c r="B7" s="4">
        <v>100</v>
      </c>
      <c r="C7" s="4">
        <v>0</v>
      </c>
      <c r="D7" s="4">
        <v>100</v>
      </c>
      <c r="E7" s="4">
        <v>2252996</v>
      </c>
      <c r="F7" s="4">
        <f t="shared" si="0"/>
        <v>-74786668932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-30909280000</v>
      </c>
      <c r="L7" s="4">
        <v>709</v>
      </c>
      <c r="M7" s="4">
        <v>1047</v>
      </c>
      <c r="N7" s="4">
        <v>183</v>
      </c>
      <c r="O7" s="4">
        <v>209</v>
      </c>
      <c r="P7" s="4">
        <v>3947500</v>
      </c>
      <c r="Q7" s="4">
        <v>4208800</v>
      </c>
      <c r="R7" s="5">
        <v>0</v>
      </c>
      <c r="S7" s="4">
        <v>8365300</v>
      </c>
      <c r="T7" s="4">
        <f t="shared" si="2"/>
        <v>11685040</v>
      </c>
      <c r="U7" s="4">
        <f t="shared" si="3"/>
        <v>6687000</v>
      </c>
      <c r="V7" s="5">
        <v>3.9199999999999999E-2</v>
      </c>
    </row>
    <row r="8" spans="1:22" x14ac:dyDescent="0.2">
      <c r="A8" s="16" t="s">
        <v>339</v>
      </c>
      <c r="B8" s="4">
        <v>2800</v>
      </c>
      <c r="C8" s="4">
        <v>22600</v>
      </c>
      <c r="D8" s="4">
        <v>-19800</v>
      </c>
      <c r="E8" s="4">
        <v>-448360447</v>
      </c>
      <c r="F8" s="4">
        <f t="shared" si="0"/>
        <v>-74788921928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-30909280000</v>
      </c>
      <c r="L8" s="4">
        <v>1620</v>
      </c>
      <c r="M8" s="4">
        <v>2042</v>
      </c>
      <c r="N8" s="4">
        <v>413</v>
      </c>
      <c r="O8" s="4">
        <v>507</v>
      </c>
      <c r="P8" s="4">
        <v>10324400</v>
      </c>
      <c r="Q8" s="4">
        <v>12645200</v>
      </c>
      <c r="R8" s="5">
        <v>4.5000000000000005E-3</v>
      </c>
      <c r="S8" s="4">
        <v>24200400</v>
      </c>
      <c r="T8" s="4">
        <f t="shared" si="2"/>
        <v>9763740</v>
      </c>
      <c r="U8" s="4">
        <f t="shared" si="3"/>
        <v>6687000</v>
      </c>
      <c r="V8" s="5">
        <v>5.9900000000000002E-2</v>
      </c>
    </row>
    <row r="9" spans="1:22" x14ac:dyDescent="0.2">
      <c r="A9" s="16" t="s">
        <v>338</v>
      </c>
      <c r="B9" s="4">
        <v>10000</v>
      </c>
      <c r="C9" s="4">
        <v>62900</v>
      </c>
      <c r="D9" s="4">
        <v>-52900</v>
      </c>
      <c r="E9" s="4">
        <v>-1182476533</v>
      </c>
      <c r="F9" s="4">
        <f t="shared" si="0"/>
        <v>-74340561481</v>
      </c>
      <c r="G9" s="4">
        <v>0</v>
      </c>
      <c r="H9" s="4">
        <v>0</v>
      </c>
      <c r="I9" s="4">
        <v>0</v>
      </c>
      <c r="J9" s="4">
        <v>-6594640000</v>
      </c>
      <c r="K9" s="24">
        <f t="shared" si="1"/>
        <v>-30909280000</v>
      </c>
      <c r="L9" s="4">
        <v>2189</v>
      </c>
      <c r="M9" s="4">
        <v>1352</v>
      </c>
      <c r="N9" s="4">
        <v>563</v>
      </c>
      <c r="O9" s="4">
        <v>291</v>
      </c>
      <c r="P9" s="4">
        <v>12022800</v>
      </c>
      <c r="Q9" s="4">
        <v>6937500</v>
      </c>
      <c r="R9" s="5">
        <v>4.1700000000000001E-2</v>
      </c>
      <c r="S9" s="4">
        <v>18961600</v>
      </c>
      <c r="T9" s="4">
        <f t="shared" si="2"/>
        <v>8277610</v>
      </c>
      <c r="U9" s="4">
        <f t="shared" si="3"/>
        <v>6687000</v>
      </c>
      <c r="V9" s="5">
        <v>6.5299999999999997E-2</v>
      </c>
    </row>
    <row r="10" spans="1:22" x14ac:dyDescent="0.2">
      <c r="A10" s="16" t="s">
        <v>337</v>
      </c>
      <c r="B10" s="4">
        <v>24800</v>
      </c>
      <c r="C10" s="4">
        <v>162200</v>
      </c>
      <c r="D10" s="4">
        <v>-137400</v>
      </c>
      <c r="E10" s="4">
        <v>-2899713355</v>
      </c>
      <c r="F10" s="4">
        <f t="shared" si="0"/>
        <v>-73158084948</v>
      </c>
      <c r="G10" s="4">
        <v>0</v>
      </c>
      <c r="H10" s="4">
        <v>0</v>
      </c>
      <c r="I10" s="4">
        <v>0</v>
      </c>
      <c r="J10" s="4">
        <v>-27568880000</v>
      </c>
      <c r="K10" s="24">
        <f t="shared" si="1"/>
        <v>-24314640000</v>
      </c>
      <c r="L10" s="4">
        <v>2028</v>
      </c>
      <c r="M10" s="4">
        <v>2339</v>
      </c>
      <c r="N10" s="4">
        <v>674</v>
      </c>
      <c r="O10" s="4">
        <v>469</v>
      </c>
      <c r="P10" s="4">
        <v>18130200</v>
      </c>
      <c r="Q10" s="4">
        <v>10784000</v>
      </c>
      <c r="R10" s="5">
        <v>8.0100000000000005E-2</v>
      </c>
      <c r="S10" s="4">
        <v>28946200</v>
      </c>
      <c r="T10" s="4">
        <f t="shared" si="2"/>
        <v>6146370</v>
      </c>
      <c r="U10" s="4">
        <f t="shared" si="3"/>
        <v>2969000</v>
      </c>
      <c r="V10" s="5">
        <v>9.5500000000000002E-2</v>
      </c>
    </row>
    <row r="11" spans="1:22" x14ac:dyDescent="0.2">
      <c r="A11" s="16" t="s">
        <v>336</v>
      </c>
      <c r="B11" s="4">
        <v>1200</v>
      </c>
      <c r="C11" s="4">
        <v>600</v>
      </c>
      <c r="D11" s="4">
        <v>600</v>
      </c>
      <c r="E11" s="4">
        <v>11872959</v>
      </c>
      <c r="F11" s="4">
        <f t="shared" si="0"/>
        <v>-70258371593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3254240000</v>
      </c>
      <c r="L11" s="4">
        <v>538</v>
      </c>
      <c r="M11" s="4">
        <v>950</v>
      </c>
      <c r="N11" s="4">
        <v>85</v>
      </c>
      <c r="O11" s="4">
        <v>129</v>
      </c>
      <c r="P11" s="4">
        <v>3033300</v>
      </c>
      <c r="Q11" s="4">
        <v>3653700</v>
      </c>
      <c r="R11" s="5">
        <v>5.1000000000000004E-3</v>
      </c>
      <c r="S11" s="4">
        <v>6687000</v>
      </c>
      <c r="T11" s="4">
        <f t="shared" si="2"/>
        <v>6088420</v>
      </c>
      <c r="U11" s="4">
        <f t="shared" si="3"/>
        <v>2969000</v>
      </c>
      <c r="V11" s="5">
        <v>0.02</v>
      </c>
    </row>
    <row r="12" spans="1:22" x14ac:dyDescent="0.2">
      <c r="A12" s="16" t="s">
        <v>335</v>
      </c>
      <c r="B12" s="4">
        <v>10300</v>
      </c>
      <c r="C12" s="4">
        <v>36000</v>
      </c>
      <c r="D12" s="4">
        <v>-25700</v>
      </c>
      <c r="E12" s="4">
        <v>-511414359</v>
      </c>
      <c r="F12" s="4">
        <f t="shared" si="0"/>
        <v>-70270244552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3254240000</v>
      </c>
      <c r="L12" s="4">
        <v>655</v>
      </c>
      <c r="M12" s="4">
        <v>1140</v>
      </c>
      <c r="N12" s="4">
        <v>150</v>
      </c>
      <c r="O12" s="4">
        <v>180</v>
      </c>
      <c r="P12" s="4">
        <v>4255700</v>
      </c>
      <c r="Q12" s="4">
        <v>4218200</v>
      </c>
      <c r="R12" s="5">
        <v>1.54E-2</v>
      </c>
      <c r="S12" s="4">
        <v>9509900</v>
      </c>
      <c r="T12" s="4">
        <f t="shared" si="2"/>
        <v>6058020</v>
      </c>
      <c r="U12" s="4">
        <f t="shared" si="3"/>
        <v>2969000</v>
      </c>
      <c r="V12" s="5">
        <v>2.98E-2</v>
      </c>
    </row>
    <row r="13" spans="1:22" x14ac:dyDescent="0.2">
      <c r="F13" s="4">
        <f t="shared" si="0"/>
        <v>-69758830193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3254240000</v>
      </c>
      <c r="L13" s="4">
        <v>665</v>
      </c>
      <c r="M13" s="4">
        <v>806</v>
      </c>
      <c r="N13" s="4">
        <v>123</v>
      </c>
      <c r="O13" s="4">
        <v>119</v>
      </c>
      <c r="P13" s="4">
        <v>3243700</v>
      </c>
      <c r="Q13" s="4">
        <v>3558200</v>
      </c>
      <c r="R13" s="5">
        <v>5.1999999999999998E-3</v>
      </c>
      <c r="S13" s="4">
        <v>6842900</v>
      </c>
      <c r="T13" s="4">
        <f t="shared" si="2"/>
        <v>5784310</v>
      </c>
      <c r="U13" s="4">
        <f t="shared" si="3"/>
        <v>2969000</v>
      </c>
      <c r="V13" s="5">
        <v>1.0200000000000001E-2</v>
      </c>
    </row>
    <row r="14" spans="1:22" x14ac:dyDescent="0.2">
      <c r="A14" s="16" t="s">
        <v>332</v>
      </c>
      <c r="B14" s="4">
        <v>2800</v>
      </c>
      <c r="C14" s="4">
        <v>50400</v>
      </c>
      <c r="D14" s="4">
        <v>-47600</v>
      </c>
      <c r="E14" s="4">
        <v>-922635424</v>
      </c>
      <c r="F14" s="4">
        <f t="shared" si="0"/>
        <v>-69758830193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3254240000</v>
      </c>
      <c r="L14" s="4">
        <v>807</v>
      </c>
      <c r="M14" s="4">
        <v>1031</v>
      </c>
      <c r="N14" s="4">
        <v>182</v>
      </c>
      <c r="O14" s="4">
        <v>207</v>
      </c>
      <c r="P14" s="4">
        <v>6033100</v>
      </c>
      <c r="Q14" s="4">
        <v>5292600</v>
      </c>
      <c r="R14" s="5">
        <v>2.64E-2</v>
      </c>
      <c r="S14" s="4">
        <v>11629400</v>
      </c>
      <c r="T14" s="4">
        <f t="shared" si="2"/>
        <v>4904230</v>
      </c>
      <c r="U14" s="4">
        <f t="shared" si="3"/>
        <v>2969000</v>
      </c>
      <c r="V14" s="5">
        <v>3.56E-2</v>
      </c>
    </row>
    <row r="15" spans="1:22" x14ac:dyDescent="0.2">
      <c r="F15" s="4">
        <f t="shared" si="0"/>
        <v>-68836194769</v>
      </c>
      <c r="G15" s="4">
        <v>0</v>
      </c>
      <c r="H15" s="4">
        <v>0</v>
      </c>
      <c r="I15" s="4">
        <v>0</v>
      </c>
      <c r="J15" s="4">
        <v>5680000000</v>
      </c>
      <c r="K15" s="24">
        <f t="shared" si="1"/>
        <v>3254240000</v>
      </c>
      <c r="L15" s="4">
        <v>252</v>
      </c>
      <c r="M15" s="4">
        <v>480</v>
      </c>
      <c r="N15" s="4">
        <v>22</v>
      </c>
      <c r="O15" s="4">
        <v>76</v>
      </c>
      <c r="P15" s="4">
        <v>840700</v>
      </c>
      <c r="Q15" s="4">
        <v>2087200</v>
      </c>
      <c r="R15" s="5">
        <v>0</v>
      </c>
      <c r="S15" s="4">
        <v>2969000</v>
      </c>
      <c r="T15" s="4">
        <f t="shared" si="2"/>
        <v>4872050</v>
      </c>
      <c r="U15" s="4">
        <f t="shared" si="3"/>
        <v>3451000</v>
      </c>
      <c r="V15" s="5">
        <v>1.0500000000000001E-2</v>
      </c>
    </row>
    <row r="16" spans="1:22" x14ac:dyDescent="0.2">
      <c r="A16" s="16" t="s">
        <v>330</v>
      </c>
      <c r="B16" s="4">
        <v>6600</v>
      </c>
      <c r="C16" s="4">
        <v>1204100</v>
      </c>
      <c r="D16" s="4">
        <v>-1197500</v>
      </c>
      <c r="E16" s="4">
        <v>-22707020895</v>
      </c>
      <c r="F16" s="4">
        <f t="shared" si="0"/>
        <v>-68836194769</v>
      </c>
      <c r="G16" s="4">
        <v>0</v>
      </c>
      <c r="H16" s="4">
        <v>0</v>
      </c>
      <c r="I16" s="4">
        <v>0</v>
      </c>
      <c r="J16" s="4">
        <v>8559540000</v>
      </c>
      <c r="K16" s="24">
        <f t="shared" si="1"/>
        <v>-2425760000</v>
      </c>
      <c r="L16" s="4">
        <v>268</v>
      </c>
      <c r="M16" s="4">
        <v>293</v>
      </c>
      <c r="N16" s="4">
        <v>54</v>
      </c>
      <c r="O16" s="4">
        <v>44</v>
      </c>
      <c r="P16" s="4">
        <v>1885200</v>
      </c>
      <c r="Q16" s="4">
        <v>1509100</v>
      </c>
      <c r="R16" s="5">
        <v>1.0700000000000001E-2</v>
      </c>
      <c r="S16" s="4">
        <v>3451000</v>
      </c>
      <c r="T16" s="4">
        <f t="shared" si="2"/>
        <v>4976130</v>
      </c>
      <c r="U16" s="4">
        <f t="shared" si="3"/>
        <v>3653000</v>
      </c>
      <c r="V16" s="5">
        <v>2.6099999999999998E-2</v>
      </c>
    </row>
    <row r="17" spans="1:22" x14ac:dyDescent="0.2">
      <c r="A17" s="16" t="s">
        <v>329</v>
      </c>
      <c r="B17" s="4">
        <v>5500</v>
      </c>
      <c r="C17" s="4">
        <v>721600</v>
      </c>
      <c r="D17" s="4">
        <v>-716100</v>
      </c>
      <c r="E17" s="4">
        <v>-13508031693</v>
      </c>
      <c r="F17" s="4">
        <f t="shared" si="0"/>
        <v>-46129173874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-10985300000</v>
      </c>
      <c r="L17" s="4">
        <v>216</v>
      </c>
      <c r="M17" s="4">
        <v>379</v>
      </c>
      <c r="N17" s="4">
        <v>23</v>
      </c>
      <c r="O17" s="4">
        <v>89</v>
      </c>
      <c r="P17" s="4">
        <v>950400</v>
      </c>
      <c r="Q17" s="4">
        <v>2689500</v>
      </c>
      <c r="R17" s="5">
        <v>-1.06E-2</v>
      </c>
      <c r="S17" s="4">
        <v>3653000</v>
      </c>
      <c r="T17" s="4">
        <f t="shared" si="2"/>
        <v>4998770</v>
      </c>
      <c r="U17" s="4">
        <f t="shared" si="3"/>
        <v>4100300</v>
      </c>
      <c r="V17" s="5">
        <v>2.1000000000000001E-2</v>
      </c>
    </row>
    <row r="18" spans="1:22" x14ac:dyDescent="0.2">
      <c r="A18" s="16" t="s">
        <v>328</v>
      </c>
      <c r="B18" s="4">
        <v>0</v>
      </c>
      <c r="C18" s="4">
        <v>9000</v>
      </c>
      <c r="D18" s="4">
        <v>-9000</v>
      </c>
      <c r="E18" s="4">
        <v>-170421652</v>
      </c>
      <c r="F18" s="4">
        <f t="shared" si="0"/>
        <v>-32621142181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-10985300000</v>
      </c>
      <c r="L18" s="4">
        <v>372</v>
      </c>
      <c r="M18" s="4">
        <v>487</v>
      </c>
      <c r="N18" s="4">
        <v>57</v>
      </c>
      <c r="O18" s="4">
        <v>80</v>
      </c>
      <c r="P18" s="4">
        <v>1744500</v>
      </c>
      <c r="Q18" s="4">
        <v>3222600</v>
      </c>
      <c r="R18" s="5">
        <v>-5.1999999999999998E-3</v>
      </c>
      <c r="S18" s="4">
        <v>4987400</v>
      </c>
      <c r="T18" s="4">
        <f t="shared" si="2"/>
        <v>4839730</v>
      </c>
      <c r="U18" s="4">
        <f t="shared" si="3"/>
        <v>4100300</v>
      </c>
      <c r="V18" s="5">
        <v>2.6099999999999998E-2</v>
      </c>
    </row>
    <row r="19" spans="1:22" x14ac:dyDescent="0.2">
      <c r="F19" s="4">
        <f t="shared" si="0"/>
        <v>-32450720529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-10985300000</v>
      </c>
      <c r="L19" s="4">
        <v>303</v>
      </c>
      <c r="M19" s="4">
        <v>583</v>
      </c>
      <c r="N19" s="4">
        <v>45</v>
      </c>
      <c r="O19" s="4">
        <v>77</v>
      </c>
      <c r="P19" s="4">
        <v>1151200</v>
      </c>
      <c r="Q19" s="4">
        <v>2926300</v>
      </c>
      <c r="R19" s="5">
        <v>-1.04E-2</v>
      </c>
      <c r="S19" s="4">
        <v>4100300</v>
      </c>
      <c r="T19" s="4">
        <f t="shared" si="2"/>
        <v>4950500</v>
      </c>
      <c r="U19" s="4">
        <f t="shared" si="3"/>
        <v>2828600</v>
      </c>
      <c r="V19" s="5">
        <v>2.07E-2</v>
      </c>
    </row>
    <row r="20" spans="1:22" x14ac:dyDescent="0.2">
      <c r="A20" s="16" t="s">
        <v>326</v>
      </c>
      <c r="B20" s="4">
        <v>95000</v>
      </c>
      <c r="C20" s="4">
        <v>0</v>
      </c>
      <c r="D20" s="4">
        <v>95000</v>
      </c>
      <c r="E20" s="4">
        <v>1822622635</v>
      </c>
      <c r="F20" s="4">
        <f t="shared" si="0"/>
        <v>-32450720529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-10985300000</v>
      </c>
      <c r="L20" s="4">
        <v>763</v>
      </c>
      <c r="M20" s="4">
        <v>789</v>
      </c>
      <c r="N20" s="4">
        <v>142</v>
      </c>
      <c r="O20" s="4">
        <v>111</v>
      </c>
      <c r="P20" s="4">
        <v>4276900</v>
      </c>
      <c r="Q20" s="4">
        <v>3286600</v>
      </c>
      <c r="R20" s="5">
        <v>2.12E-2</v>
      </c>
      <c r="S20" s="4">
        <v>7633800</v>
      </c>
      <c r="T20" s="4">
        <f t="shared" si="2"/>
        <v>5135830</v>
      </c>
      <c r="U20" s="4">
        <f t="shared" si="3"/>
        <v>2647200</v>
      </c>
      <c r="V20" s="5">
        <v>4.1100000000000005E-2</v>
      </c>
    </row>
    <row r="21" spans="1:22" x14ac:dyDescent="0.2">
      <c r="F21" s="4">
        <f t="shared" si="0"/>
        <v>-34273343164</v>
      </c>
      <c r="G21" s="4">
        <v>0</v>
      </c>
      <c r="H21" s="4">
        <v>0</v>
      </c>
      <c r="I21" s="4">
        <v>0</v>
      </c>
      <c r="J21" s="4">
        <v>-940000000</v>
      </c>
      <c r="K21" s="24">
        <f t="shared" si="1"/>
        <v>-10985300000</v>
      </c>
      <c r="L21" s="4">
        <v>321</v>
      </c>
      <c r="M21" s="4">
        <v>927</v>
      </c>
      <c r="N21" s="4">
        <v>58</v>
      </c>
      <c r="O21" s="4">
        <v>120</v>
      </c>
      <c r="P21" s="4">
        <v>2185000</v>
      </c>
      <c r="Q21" s="4">
        <v>3927000</v>
      </c>
      <c r="R21" s="5">
        <v>5.4000000000000003E-3</v>
      </c>
      <c r="S21" s="4">
        <v>6107500</v>
      </c>
      <c r="T21" s="4">
        <f t="shared" si="2"/>
        <v>5281220</v>
      </c>
      <c r="U21" s="4">
        <f t="shared" si="3"/>
        <v>2647200</v>
      </c>
      <c r="V21" s="5">
        <v>2.1000000000000001E-2</v>
      </c>
    </row>
    <row r="22" spans="1:22" x14ac:dyDescent="0.2">
      <c r="A22" s="16" t="s">
        <v>324</v>
      </c>
      <c r="B22" s="4">
        <v>0</v>
      </c>
      <c r="C22" s="4">
        <v>200</v>
      </c>
      <c r="D22" s="4">
        <v>-200</v>
      </c>
      <c r="E22" s="4">
        <v>-3714185</v>
      </c>
      <c r="F22" s="4">
        <f t="shared" si="0"/>
        <v>-34273343164</v>
      </c>
      <c r="G22" s="4">
        <v>0</v>
      </c>
      <c r="H22" s="4">
        <v>0</v>
      </c>
      <c r="I22" s="4">
        <v>0</v>
      </c>
      <c r="J22" s="4">
        <v>-8569800000</v>
      </c>
      <c r="K22" s="24">
        <f t="shared" si="1"/>
        <v>-10045300000</v>
      </c>
      <c r="L22" s="4">
        <v>644</v>
      </c>
      <c r="M22" s="4">
        <v>786</v>
      </c>
      <c r="N22" s="4">
        <v>110</v>
      </c>
      <c r="O22" s="4">
        <v>112</v>
      </c>
      <c r="P22" s="4">
        <v>5856500</v>
      </c>
      <c r="Q22" s="4">
        <v>3344400</v>
      </c>
      <c r="R22" s="5">
        <v>3.3000000000000002E-2</v>
      </c>
      <c r="S22" s="4">
        <v>9205900</v>
      </c>
      <c r="T22" s="4">
        <f t="shared" si="2"/>
        <v>5062660</v>
      </c>
      <c r="U22" s="4">
        <f t="shared" si="3"/>
        <v>2647200</v>
      </c>
      <c r="V22" s="5">
        <v>3.7100000000000001E-2</v>
      </c>
    </row>
    <row r="23" spans="1:22" x14ac:dyDescent="0.2">
      <c r="A23" s="16" t="s">
        <v>323</v>
      </c>
      <c r="B23" s="4">
        <v>20000</v>
      </c>
      <c r="C23" s="4">
        <v>1950000</v>
      </c>
      <c r="D23" s="4">
        <v>-1930000</v>
      </c>
      <c r="E23" s="4">
        <v>-34920256491</v>
      </c>
      <c r="F23" s="4">
        <f t="shared" si="0"/>
        <v>-34269628979</v>
      </c>
      <c r="G23" s="4">
        <v>0</v>
      </c>
      <c r="H23" s="4">
        <v>0</v>
      </c>
      <c r="I23" s="4">
        <v>0</v>
      </c>
      <c r="J23" s="4">
        <v>191560000</v>
      </c>
      <c r="K23" s="24">
        <f t="shared" si="1"/>
        <v>-1475500000</v>
      </c>
      <c r="L23" s="4">
        <v>495</v>
      </c>
      <c r="M23" s="4">
        <v>289</v>
      </c>
      <c r="N23" s="4">
        <v>53</v>
      </c>
      <c r="O23" s="4">
        <v>61</v>
      </c>
      <c r="P23" s="4">
        <v>1506300</v>
      </c>
      <c r="Q23" s="4">
        <v>2599500</v>
      </c>
      <c r="R23" s="5">
        <v>5.6000000000000008E-3</v>
      </c>
      <c r="S23" s="4">
        <v>4105800</v>
      </c>
      <c r="T23" s="4">
        <f t="shared" si="2"/>
        <v>6375650</v>
      </c>
      <c r="U23" s="4">
        <f t="shared" si="3"/>
        <v>2647200</v>
      </c>
      <c r="V23" s="5">
        <v>1.6399999999999998E-2</v>
      </c>
    </row>
    <row r="24" spans="1:22" x14ac:dyDescent="0.2">
      <c r="A24" s="16" t="s">
        <v>322</v>
      </c>
      <c r="B24" s="4">
        <v>20000</v>
      </c>
      <c r="C24" s="4">
        <v>16000</v>
      </c>
      <c r="D24" s="4">
        <v>4000</v>
      </c>
      <c r="E24" s="4">
        <v>71956501</v>
      </c>
      <c r="F24" s="4">
        <f t="shared" si="0"/>
        <v>650627512</v>
      </c>
      <c r="K24" s="24">
        <f t="shared" si="1"/>
        <v>-1667060000</v>
      </c>
      <c r="L24" s="4">
        <v>594</v>
      </c>
      <c r="M24" s="4">
        <v>302</v>
      </c>
      <c r="N24" s="4">
        <v>54</v>
      </c>
      <c r="O24" s="4">
        <v>44</v>
      </c>
      <c r="P24" s="4">
        <v>1566200</v>
      </c>
      <c r="Q24" s="4">
        <v>1262400</v>
      </c>
      <c r="R24" s="5">
        <v>0</v>
      </c>
      <c r="S24" s="4">
        <v>2828600</v>
      </c>
      <c r="T24" s="4">
        <f t="shared" si="2"/>
        <v>6563120</v>
      </c>
      <c r="U24" s="4">
        <f t="shared" si="3"/>
        <v>2647200</v>
      </c>
      <c r="V24" s="5">
        <v>1.66E-2</v>
      </c>
    </row>
    <row r="25" spans="1:22" x14ac:dyDescent="0.2">
      <c r="F25" s="4">
        <f t="shared" si="0"/>
        <v>578671011</v>
      </c>
      <c r="G25" s="4">
        <v>0</v>
      </c>
      <c r="H25" s="4">
        <v>0</v>
      </c>
      <c r="I25" s="4">
        <v>0</v>
      </c>
      <c r="J25" s="4">
        <v>-271500000</v>
      </c>
      <c r="K25" s="24">
        <f t="shared" si="1"/>
        <v>-1667060000</v>
      </c>
      <c r="L25" s="4">
        <v>449</v>
      </c>
      <c r="M25" s="4">
        <v>349</v>
      </c>
      <c r="N25" s="4">
        <v>44</v>
      </c>
      <c r="O25" s="4">
        <v>63</v>
      </c>
      <c r="P25" s="4">
        <v>1204200</v>
      </c>
      <c r="Q25" s="4">
        <v>1441400</v>
      </c>
      <c r="R25" s="5">
        <v>-5.5000000000000005E-3</v>
      </c>
      <c r="S25" s="4">
        <v>2647200</v>
      </c>
      <c r="T25" s="4">
        <f t="shared" si="2"/>
        <v>6823380</v>
      </c>
      <c r="U25" s="4">
        <f t="shared" si="3"/>
        <v>3397000</v>
      </c>
      <c r="V25" s="5">
        <v>1.6500000000000001E-2</v>
      </c>
    </row>
    <row r="26" spans="1:22" x14ac:dyDescent="0.2">
      <c r="A26" s="16" t="s">
        <v>320</v>
      </c>
      <c r="B26" s="4">
        <v>122400</v>
      </c>
      <c r="C26" s="4">
        <v>0</v>
      </c>
      <c r="D26" s="4">
        <v>122400</v>
      </c>
      <c r="E26" s="4">
        <v>2214870755</v>
      </c>
      <c r="F26" s="4">
        <f t="shared" si="0"/>
        <v>578671011</v>
      </c>
      <c r="K26" s="24">
        <f t="shared" si="1"/>
        <v>-1395560000</v>
      </c>
      <c r="L26" s="4">
        <v>372</v>
      </c>
      <c r="M26" s="4">
        <v>274</v>
      </c>
      <c r="N26" s="4">
        <v>29</v>
      </c>
      <c r="O26" s="4">
        <v>35</v>
      </c>
      <c r="P26" s="4">
        <v>1455400</v>
      </c>
      <c r="Q26" s="4">
        <v>3036400</v>
      </c>
      <c r="R26" s="5">
        <v>-5.4000000000000003E-3</v>
      </c>
      <c r="S26" s="4">
        <v>4491800</v>
      </c>
      <c r="T26" s="4">
        <f t="shared" si="2"/>
        <v>7122390</v>
      </c>
      <c r="U26" s="4">
        <f t="shared" si="3"/>
        <v>3397000</v>
      </c>
      <c r="V26" s="5">
        <v>2.7200000000000002E-2</v>
      </c>
    </row>
    <row r="27" spans="1:22" x14ac:dyDescent="0.2">
      <c r="A27" s="16" t="s">
        <v>319</v>
      </c>
      <c r="B27" s="4">
        <v>0</v>
      </c>
      <c r="C27" s="4">
        <v>10000</v>
      </c>
      <c r="D27" s="4">
        <v>-10000</v>
      </c>
      <c r="E27" s="4">
        <v>-182403322</v>
      </c>
      <c r="F27" s="4">
        <f t="shared" si="0"/>
        <v>-1636199744</v>
      </c>
      <c r="G27" s="4">
        <v>0</v>
      </c>
      <c r="H27" s="4">
        <v>0</v>
      </c>
      <c r="I27" s="4">
        <v>0</v>
      </c>
      <c r="J27" s="4">
        <v>2730000000</v>
      </c>
      <c r="K27" s="24">
        <f t="shared" si="1"/>
        <v>-1395560000</v>
      </c>
      <c r="L27" s="4">
        <v>627</v>
      </c>
      <c r="M27" s="4">
        <v>345</v>
      </c>
      <c r="N27" s="4">
        <v>64</v>
      </c>
      <c r="O27" s="4">
        <v>68</v>
      </c>
      <c r="P27" s="4">
        <v>2049500</v>
      </c>
      <c r="Q27" s="4">
        <v>1773200</v>
      </c>
      <c r="R27" s="5">
        <v>1.11E-2</v>
      </c>
      <c r="S27" s="4">
        <v>3879400</v>
      </c>
      <c r="T27" s="4">
        <f t="shared" si="2"/>
        <v>7537780</v>
      </c>
      <c r="U27" s="4">
        <f t="shared" si="3"/>
        <v>3397000</v>
      </c>
      <c r="V27" s="5">
        <v>2.18E-2</v>
      </c>
    </row>
    <row r="28" spans="1:22" x14ac:dyDescent="0.2">
      <c r="A28" s="16" t="s">
        <v>318</v>
      </c>
      <c r="B28" s="4">
        <v>50100</v>
      </c>
      <c r="C28" s="4">
        <v>0</v>
      </c>
      <c r="D28" s="4">
        <v>50100</v>
      </c>
      <c r="E28" s="4">
        <v>907432821</v>
      </c>
      <c r="F28" s="4">
        <f t="shared" si="0"/>
        <v>-1453796422</v>
      </c>
      <c r="K28" s="24">
        <f t="shared" si="1"/>
        <v>-4125560000</v>
      </c>
      <c r="L28" s="4">
        <v>405</v>
      </c>
      <c r="M28" s="4">
        <v>490</v>
      </c>
      <c r="N28" s="4">
        <v>51</v>
      </c>
      <c r="O28" s="4">
        <v>75</v>
      </c>
      <c r="P28" s="4">
        <v>1165500</v>
      </c>
      <c r="Q28" s="4">
        <v>2222200</v>
      </c>
      <c r="R28" s="5">
        <v>-5.5000000000000005E-3</v>
      </c>
      <c r="S28" s="4">
        <v>3397000</v>
      </c>
      <c r="T28" s="4">
        <f t="shared" si="2"/>
        <v>7857330</v>
      </c>
      <c r="U28" s="4">
        <f t="shared" si="3"/>
        <v>5208000</v>
      </c>
      <c r="V28" s="5">
        <v>3.2500000000000001E-2</v>
      </c>
    </row>
    <row r="29" spans="1:22" x14ac:dyDescent="0.2">
      <c r="A29" s="16" t="s">
        <v>317</v>
      </c>
      <c r="B29" s="4">
        <v>534100</v>
      </c>
      <c r="C29" s="4">
        <v>0</v>
      </c>
      <c r="D29" s="4">
        <v>534100</v>
      </c>
      <c r="E29" s="4">
        <v>9750826252</v>
      </c>
      <c r="F29" s="4">
        <f t="shared" si="0"/>
        <v>-2361229243</v>
      </c>
      <c r="G29" s="4">
        <v>0</v>
      </c>
      <c r="H29" s="4">
        <v>0</v>
      </c>
      <c r="I29" s="4">
        <v>0</v>
      </c>
      <c r="J29" s="4">
        <v>2338200000</v>
      </c>
      <c r="K29" s="24">
        <f t="shared" si="1"/>
        <v>-4125560000</v>
      </c>
      <c r="L29" s="4">
        <v>658</v>
      </c>
      <c r="M29" s="4">
        <v>423</v>
      </c>
      <c r="N29" s="4">
        <v>58</v>
      </c>
      <c r="O29" s="4">
        <v>90</v>
      </c>
      <c r="P29" s="4">
        <v>2431000</v>
      </c>
      <c r="Q29" s="4">
        <v>2731900</v>
      </c>
      <c r="R29" s="5">
        <v>1.1200000000000002E-2</v>
      </c>
      <c r="S29" s="4">
        <v>5208000</v>
      </c>
      <c r="T29" s="4">
        <f t="shared" si="2"/>
        <v>9730980</v>
      </c>
      <c r="U29" s="4">
        <f t="shared" si="3"/>
        <v>4703300</v>
      </c>
      <c r="V29" s="5">
        <v>2.18E-2</v>
      </c>
    </row>
    <row r="30" spans="1:22" x14ac:dyDescent="0.2">
      <c r="A30" s="16" t="s">
        <v>316</v>
      </c>
      <c r="B30" s="4">
        <v>68100</v>
      </c>
      <c r="C30" s="4">
        <v>3000</v>
      </c>
      <c r="D30" s="4">
        <v>65100</v>
      </c>
      <c r="E30" s="4">
        <v>1193444029</v>
      </c>
      <c r="F30" s="4">
        <f t="shared" si="0"/>
        <v>-12112055495</v>
      </c>
      <c r="G30" s="4">
        <v>0</v>
      </c>
      <c r="H30" s="4">
        <v>0</v>
      </c>
      <c r="I30" s="4">
        <v>0</v>
      </c>
      <c r="J30" s="4">
        <v>2745000000</v>
      </c>
      <c r="K30" s="24">
        <f t="shared" si="1"/>
        <v>-6463760000</v>
      </c>
      <c r="L30" s="4">
        <v>1404</v>
      </c>
      <c r="M30" s="4">
        <v>731</v>
      </c>
      <c r="N30" s="4">
        <v>134</v>
      </c>
      <c r="O30" s="4">
        <v>174</v>
      </c>
      <c r="P30" s="4">
        <v>4245700</v>
      </c>
      <c r="Q30" s="4">
        <v>5240400</v>
      </c>
      <c r="R30" s="5">
        <v>-3.3300000000000003E-2</v>
      </c>
      <c r="S30" s="4">
        <v>9487100</v>
      </c>
      <c r="T30" s="4">
        <f t="shared" si="2"/>
        <v>9600320</v>
      </c>
      <c r="U30" s="4">
        <f t="shared" si="3"/>
        <v>4703300</v>
      </c>
      <c r="V30" s="5">
        <v>4.7699999999999992E-2</v>
      </c>
    </row>
    <row r="31" spans="1:22" x14ac:dyDescent="0.2">
      <c r="A31" s="16" t="s">
        <v>315</v>
      </c>
      <c r="B31" s="4">
        <v>62610</v>
      </c>
      <c r="C31" s="4">
        <v>0</v>
      </c>
      <c r="D31" s="4">
        <v>62610</v>
      </c>
      <c r="E31" s="4">
        <v>1166950468</v>
      </c>
      <c r="F31" s="4">
        <f t="shared" si="0"/>
        <v>-13305499524</v>
      </c>
      <c r="G31" s="4">
        <v>0</v>
      </c>
      <c r="H31" s="4">
        <v>0</v>
      </c>
      <c r="I31" s="4">
        <v>0</v>
      </c>
      <c r="J31" s="4">
        <v>1700000000</v>
      </c>
      <c r="K31" s="24">
        <f t="shared" si="1"/>
        <v>-9208760000</v>
      </c>
      <c r="L31" s="4">
        <v>644</v>
      </c>
      <c r="M31" s="4">
        <v>648</v>
      </c>
      <c r="N31" s="4">
        <v>84</v>
      </c>
      <c r="O31" s="4">
        <v>139</v>
      </c>
      <c r="P31" s="4">
        <v>2466800</v>
      </c>
      <c r="Q31" s="4">
        <v>5032000</v>
      </c>
      <c r="R31" s="5">
        <v>-3.2199999999999999E-2</v>
      </c>
      <c r="S31" s="4">
        <v>7561400</v>
      </c>
      <c r="T31" s="4">
        <f t="shared" si="2"/>
        <v>10207570</v>
      </c>
      <c r="U31" s="4">
        <f t="shared" si="3"/>
        <v>4703300</v>
      </c>
      <c r="V31" s="5">
        <v>3.6699999999999997E-2</v>
      </c>
    </row>
    <row r="32" spans="1:22" x14ac:dyDescent="0.2">
      <c r="A32" s="16" t="s">
        <v>314</v>
      </c>
      <c r="B32" s="4">
        <v>363230</v>
      </c>
      <c r="C32" s="4">
        <v>40000</v>
      </c>
      <c r="D32" s="4">
        <v>323230</v>
      </c>
      <c r="E32" s="4">
        <v>6118245799</v>
      </c>
      <c r="F32" s="4">
        <f t="shared" si="0"/>
        <v>-14472449992</v>
      </c>
      <c r="G32" s="4">
        <v>0</v>
      </c>
      <c r="H32" s="4">
        <v>0</v>
      </c>
      <c r="I32" s="4">
        <v>0</v>
      </c>
      <c r="J32" s="4">
        <v>1700000000</v>
      </c>
      <c r="K32" s="24">
        <f t="shared" si="1"/>
        <v>-10908760000</v>
      </c>
      <c r="L32" s="4">
        <v>1114</v>
      </c>
      <c r="M32" s="4">
        <v>747</v>
      </c>
      <c r="N32" s="4">
        <v>137</v>
      </c>
      <c r="O32" s="4">
        <v>138</v>
      </c>
      <c r="P32" s="4">
        <v>3453600</v>
      </c>
      <c r="Q32" s="4">
        <v>3513000</v>
      </c>
      <c r="R32" s="5">
        <v>1.5900000000000001E-2</v>
      </c>
      <c r="S32" s="4">
        <v>7020300</v>
      </c>
      <c r="T32" s="4">
        <f t="shared" si="2"/>
        <v>10531740</v>
      </c>
      <c r="U32" s="4">
        <f t="shared" si="3"/>
        <v>4703300</v>
      </c>
      <c r="V32" s="5">
        <v>3.6499999999999998E-2</v>
      </c>
    </row>
    <row r="33" spans="1:22" x14ac:dyDescent="0.2">
      <c r="A33" s="16" t="s">
        <v>313</v>
      </c>
      <c r="B33" s="4">
        <v>307410</v>
      </c>
      <c r="C33" s="4">
        <v>1265000</v>
      </c>
      <c r="D33" s="4">
        <v>-957590</v>
      </c>
      <c r="E33" s="4">
        <v>-18796796082</v>
      </c>
      <c r="F33" s="4">
        <f t="shared" si="0"/>
        <v>-20590695791</v>
      </c>
      <c r="G33" s="4">
        <v>0</v>
      </c>
      <c r="H33" s="4">
        <v>0</v>
      </c>
      <c r="I33" s="4">
        <v>0</v>
      </c>
      <c r="J33" s="4">
        <v>-2768000000</v>
      </c>
      <c r="K33" s="24">
        <f t="shared" si="1"/>
        <v>-12608760000</v>
      </c>
      <c r="L33" s="4">
        <v>1742</v>
      </c>
      <c r="M33" s="4">
        <v>1220</v>
      </c>
      <c r="N33" s="4">
        <v>269</v>
      </c>
      <c r="O33" s="4">
        <v>342</v>
      </c>
      <c r="P33" s="4">
        <v>7161300</v>
      </c>
      <c r="Q33" s="4">
        <v>10018500</v>
      </c>
      <c r="R33" s="5">
        <v>-4.2300000000000004E-2</v>
      </c>
      <c r="S33" s="4">
        <v>17235700</v>
      </c>
      <c r="T33" s="4">
        <f t="shared" si="2"/>
        <v>9300380</v>
      </c>
      <c r="U33" s="4">
        <f t="shared" si="3"/>
        <v>4703300</v>
      </c>
      <c r="V33" s="5">
        <v>6.4399999999999999E-2</v>
      </c>
    </row>
    <row r="34" spans="1:22" x14ac:dyDescent="0.2">
      <c r="A34" s="16" t="s">
        <v>270</v>
      </c>
      <c r="B34" s="4">
        <v>3900</v>
      </c>
      <c r="C34" s="4">
        <v>1000000</v>
      </c>
      <c r="D34" s="4">
        <v>-996100</v>
      </c>
      <c r="E34" s="4">
        <v>-19473016921</v>
      </c>
      <c r="F34" s="4">
        <f t="shared" si="0"/>
        <v>-1793899709</v>
      </c>
      <c r="G34" s="4">
        <v>0</v>
      </c>
      <c r="H34" s="4">
        <v>0</v>
      </c>
      <c r="I34" s="4">
        <v>0</v>
      </c>
      <c r="J34" s="4">
        <v>1083350000</v>
      </c>
      <c r="K34" s="24">
        <f t="shared" si="1"/>
        <v>-9840760000</v>
      </c>
      <c r="L34" s="4">
        <v>577</v>
      </c>
      <c r="M34" s="4">
        <v>402</v>
      </c>
      <c r="N34" s="4">
        <v>70</v>
      </c>
      <c r="O34" s="4">
        <v>98</v>
      </c>
      <c r="P34" s="4">
        <v>2180800</v>
      </c>
      <c r="Q34" s="4">
        <v>2522400</v>
      </c>
      <c r="R34" s="5">
        <v>0</v>
      </c>
      <c r="S34" s="4">
        <v>4703300</v>
      </c>
      <c r="T34" s="4">
        <f t="shared" si="2"/>
        <v>9360110</v>
      </c>
      <c r="U34" s="4">
        <f t="shared" si="3"/>
        <v>5249800</v>
      </c>
      <c r="V34" s="5">
        <v>2.0299999999999999E-2</v>
      </c>
    </row>
    <row r="35" spans="1:22" x14ac:dyDescent="0.2">
      <c r="A35" s="16" t="s">
        <v>269</v>
      </c>
      <c r="B35" s="4">
        <v>797010</v>
      </c>
      <c r="C35" s="4">
        <v>800</v>
      </c>
      <c r="D35" s="4">
        <v>796210</v>
      </c>
      <c r="E35" s="4">
        <v>15568810287</v>
      </c>
      <c r="F35" s="4">
        <f t="shared" si="0"/>
        <v>17679117212</v>
      </c>
      <c r="G35" s="4">
        <v>0</v>
      </c>
      <c r="H35" s="4">
        <v>0</v>
      </c>
      <c r="I35" s="4">
        <v>0</v>
      </c>
      <c r="J35" s="4">
        <v>-1774380000</v>
      </c>
      <c r="K35" s="24">
        <f t="shared" si="1"/>
        <v>-10924110000</v>
      </c>
      <c r="L35" s="4">
        <v>763</v>
      </c>
      <c r="M35" s="4">
        <v>443</v>
      </c>
      <c r="N35" s="4">
        <v>143</v>
      </c>
      <c r="O35" s="4">
        <v>74</v>
      </c>
      <c r="P35" s="4">
        <v>2805100</v>
      </c>
      <c r="Q35" s="4">
        <v>2372700</v>
      </c>
      <c r="R35" s="5">
        <v>1.03E-2</v>
      </c>
      <c r="S35" s="4">
        <v>5249800</v>
      </c>
      <c r="T35" s="4">
        <f t="shared" si="2"/>
        <v>9209440</v>
      </c>
      <c r="U35" s="4">
        <f t="shared" si="3"/>
        <v>6592500</v>
      </c>
      <c r="V35" s="5">
        <v>2.0400000000000001E-2</v>
      </c>
    </row>
    <row r="36" spans="1:22" x14ac:dyDescent="0.2">
      <c r="A36" s="16" t="s">
        <v>268</v>
      </c>
      <c r="B36" s="4">
        <v>5900</v>
      </c>
      <c r="C36" s="4">
        <v>801400</v>
      </c>
      <c r="D36" s="4">
        <v>-795500</v>
      </c>
      <c r="E36" s="4">
        <v>-15566664596</v>
      </c>
      <c r="F36" s="4">
        <f t="shared" si="0"/>
        <v>2110306925</v>
      </c>
      <c r="G36" s="4">
        <v>0</v>
      </c>
      <c r="H36" s="4">
        <v>0</v>
      </c>
      <c r="I36" s="4">
        <v>0</v>
      </c>
      <c r="J36" s="4">
        <v>396000000</v>
      </c>
      <c r="K36" s="24">
        <f t="shared" si="1"/>
        <v>-9149730000</v>
      </c>
      <c r="L36" s="4">
        <v>533</v>
      </c>
      <c r="M36" s="4">
        <v>888</v>
      </c>
      <c r="N36" s="4">
        <v>52</v>
      </c>
      <c r="O36" s="4">
        <v>136</v>
      </c>
      <c r="P36" s="4">
        <v>1533800</v>
      </c>
      <c r="Q36" s="4">
        <v>5871400</v>
      </c>
      <c r="R36" s="5">
        <v>-2.0499999999999997E-2</v>
      </c>
      <c r="S36" s="4">
        <v>7481900</v>
      </c>
      <c r="T36" s="4">
        <f t="shared" si="2"/>
        <v>8917820</v>
      </c>
      <c r="U36" s="4">
        <f t="shared" si="3"/>
        <v>6592500</v>
      </c>
      <c r="V36" s="5">
        <v>2.52E-2</v>
      </c>
    </row>
    <row r="37" spans="1:22" x14ac:dyDescent="0.2">
      <c r="A37" s="16" t="s">
        <v>254</v>
      </c>
      <c r="B37" s="4">
        <v>67300</v>
      </c>
      <c r="C37" s="4">
        <v>1009200</v>
      </c>
      <c r="D37" s="4">
        <v>-941900</v>
      </c>
      <c r="E37" s="4">
        <v>-18644513420</v>
      </c>
      <c r="F37" s="4">
        <f t="shared" si="0"/>
        <v>17676971521</v>
      </c>
      <c r="G37" s="4">
        <v>0</v>
      </c>
      <c r="H37" s="4">
        <v>0</v>
      </c>
      <c r="I37" s="4">
        <v>0</v>
      </c>
      <c r="J37" s="4">
        <v>396000000</v>
      </c>
      <c r="K37" s="24">
        <f t="shared" si="1"/>
        <v>-9545730000</v>
      </c>
      <c r="L37" s="4">
        <v>833</v>
      </c>
      <c r="M37" s="4">
        <v>566</v>
      </c>
      <c r="N37" s="4">
        <v>145</v>
      </c>
      <c r="O37" s="4">
        <v>116</v>
      </c>
      <c r="P37" s="4">
        <v>4425000</v>
      </c>
      <c r="Q37" s="4">
        <v>3565300</v>
      </c>
      <c r="R37" s="5">
        <v>5.1000000000000004E-3</v>
      </c>
      <c r="S37" s="4">
        <v>8033300</v>
      </c>
      <c r="T37" s="4">
        <f t="shared" si="2"/>
        <v>8574030</v>
      </c>
      <c r="U37" s="4">
        <f t="shared" si="3"/>
        <v>6592500</v>
      </c>
      <c r="V37" s="5">
        <v>1.5100000000000001E-2</v>
      </c>
    </row>
    <row r="38" spans="1:22" x14ac:dyDescent="0.2">
      <c r="A38" s="16" t="s">
        <v>253</v>
      </c>
      <c r="B38" s="4">
        <v>30300</v>
      </c>
      <c r="C38" s="4">
        <v>750000</v>
      </c>
      <c r="D38" s="4">
        <v>-719700</v>
      </c>
      <c r="E38" s="4">
        <v>-14279483367</v>
      </c>
      <c r="F38" s="4">
        <f t="shared" si="0"/>
        <v>36321484941</v>
      </c>
      <c r="G38" s="4">
        <v>0</v>
      </c>
      <c r="H38" s="4">
        <v>0</v>
      </c>
      <c r="I38" s="4">
        <v>0</v>
      </c>
      <c r="J38" s="4">
        <v>595500000</v>
      </c>
      <c r="K38" s="24">
        <f t="shared" si="1"/>
        <v>-9941730000</v>
      </c>
      <c r="L38" s="4">
        <v>507</v>
      </c>
      <c r="M38" s="4">
        <v>761</v>
      </c>
      <c r="N38" s="4">
        <v>85</v>
      </c>
      <c r="O38" s="4">
        <v>155</v>
      </c>
      <c r="P38" s="4">
        <v>2061800</v>
      </c>
      <c r="Q38" s="4">
        <v>4530200</v>
      </c>
      <c r="R38" s="5">
        <v>-5.0000000000000001E-3</v>
      </c>
      <c r="S38" s="4">
        <v>6592500</v>
      </c>
      <c r="T38" s="4">
        <f t="shared" si="2"/>
        <v>8573780</v>
      </c>
      <c r="U38" s="4">
        <f t="shared" si="3"/>
        <v>4922100</v>
      </c>
      <c r="V38" s="5">
        <v>1.5100000000000001E-2</v>
      </c>
    </row>
    <row r="39" spans="1:22" x14ac:dyDescent="0.2">
      <c r="A39" s="16" t="s">
        <v>252</v>
      </c>
      <c r="B39" s="4">
        <v>767200</v>
      </c>
      <c r="C39" s="4">
        <v>515600</v>
      </c>
      <c r="D39" s="4">
        <v>251600</v>
      </c>
      <c r="E39" s="4">
        <v>5029428993</v>
      </c>
      <c r="F39" s="4">
        <f t="shared" si="0"/>
        <v>50600968308</v>
      </c>
      <c r="G39" s="4">
        <v>0</v>
      </c>
      <c r="H39" s="4">
        <v>0</v>
      </c>
      <c r="I39" s="4">
        <v>0</v>
      </c>
      <c r="J39" s="4">
        <v>1794200000</v>
      </c>
      <c r="K39" s="24">
        <f t="shared" si="1"/>
        <v>-10537230000</v>
      </c>
      <c r="L39" s="4">
        <v>2161</v>
      </c>
      <c r="M39" s="4">
        <v>1446</v>
      </c>
      <c r="N39" s="4">
        <v>452</v>
      </c>
      <c r="O39" s="4">
        <v>364</v>
      </c>
      <c r="P39" s="4">
        <v>12794800</v>
      </c>
      <c r="Q39" s="4">
        <v>11149600</v>
      </c>
      <c r="R39" s="5">
        <v>2.58E-2</v>
      </c>
      <c r="S39" s="4">
        <v>23944500</v>
      </c>
      <c r="T39" s="4">
        <f t="shared" si="2"/>
        <v>6854980</v>
      </c>
      <c r="U39" s="4">
        <f t="shared" si="3"/>
        <v>4922100</v>
      </c>
      <c r="V39" s="5">
        <v>5.4000000000000006E-2</v>
      </c>
    </row>
    <row r="40" spans="1:22" x14ac:dyDescent="0.2">
      <c r="A40" s="16" t="s">
        <v>251</v>
      </c>
      <c r="B40" s="4">
        <v>558100</v>
      </c>
      <c r="C40" s="4">
        <v>1700300</v>
      </c>
      <c r="D40" s="4">
        <v>-1142200</v>
      </c>
      <c r="E40" s="4">
        <v>-22312851965</v>
      </c>
      <c r="F40" s="4">
        <f t="shared" si="0"/>
        <v>45571539315</v>
      </c>
      <c r="G40" s="4">
        <v>0</v>
      </c>
      <c r="H40" s="4">
        <v>0</v>
      </c>
      <c r="I40" s="4">
        <v>0</v>
      </c>
      <c r="J40" s="4">
        <v>1794200000</v>
      </c>
      <c r="K40" s="24">
        <f t="shared" si="1"/>
        <v>-12331430000</v>
      </c>
      <c r="L40" s="4">
        <v>886</v>
      </c>
      <c r="M40" s="4">
        <v>770</v>
      </c>
      <c r="N40" s="4">
        <v>108</v>
      </c>
      <c r="O40" s="4">
        <v>217</v>
      </c>
      <c r="P40" s="4">
        <v>3443900</v>
      </c>
      <c r="Q40" s="4">
        <v>4654600</v>
      </c>
      <c r="R40" s="5">
        <v>-2.06E-2</v>
      </c>
      <c r="S40" s="4">
        <v>8180500</v>
      </c>
      <c r="T40" s="4">
        <f t="shared" si="2"/>
        <v>6512550</v>
      </c>
      <c r="U40" s="4">
        <f t="shared" si="3"/>
        <v>3743100</v>
      </c>
      <c r="V40" s="5">
        <v>2.52E-2</v>
      </c>
    </row>
    <row r="41" spans="1:22" x14ac:dyDescent="0.2">
      <c r="A41" s="16" t="s">
        <v>250</v>
      </c>
      <c r="B41" s="4">
        <v>534000</v>
      </c>
      <c r="C41" s="4">
        <v>1907700</v>
      </c>
      <c r="D41" s="4">
        <v>-1373700</v>
      </c>
      <c r="E41" s="4">
        <v>-27326110044</v>
      </c>
      <c r="F41" s="4">
        <f t="shared" si="0"/>
        <v>67884391280</v>
      </c>
      <c r="G41" s="4">
        <v>0</v>
      </c>
      <c r="H41" s="4">
        <v>0</v>
      </c>
      <c r="I41" s="4">
        <v>0</v>
      </c>
      <c r="J41" s="4">
        <v>-5774250000</v>
      </c>
      <c r="K41" s="24">
        <f t="shared" si="1"/>
        <v>-14125630000</v>
      </c>
      <c r="L41" s="4">
        <v>1192</v>
      </c>
      <c r="M41" s="4">
        <v>1781</v>
      </c>
      <c r="N41" s="4">
        <v>150</v>
      </c>
      <c r="O41" s="4">
        <v>297</v>
      </c>
      <c r="P41" s="4">
        <v>6017300</v>
      </c>
      <c r="Q41" s="4">
        <v>7616400</v>
      </c>
      <c r="R41" s="5">
        <v>5.1000000000000004E-3</v>
      </c>
      <c r="S41" s="4">
        <v>13633900</v>
      </c>
      <c r="T41" s="4">
        <f t="shared" si="2"/>
        <v>5619340</v>
      </c>
      <c r="U41" s="4">
        <f t="shared" si="3"/>
        <v>3743100</v>
      </c>
      <c r="V41" s="5">
        <v>2.98E-2</v>
      </c>
    </row>
    <row r="42" spans="1:22" x14ac:dyDescent="0.2">
      <c r="A42" s="16" t="s">
        <v>249</v>
      </c>
      <c r="B42" s="4">
        <v>262300</v>
      </c>
      <c r="C42" s="4">
        <v>1000300</v>
      </c>
      <c r="D42" s="4">
        <v>-738000</v>
      </c>
      <c r="E42" s="4">
        <v>-14346179912</v>
      </c>
      <c r="F42" s="4">
        <f t="shared" si="0"/>
        <v>95210501324</v>
      </c>
      <c r="G42" s="4">
        <v>0</v>
      </c>
      <c r="H42" s="4">
        <v>0</v>
      </c>
      <c r="I42" s="4">
        <v>0</v>
      </c>
      <c r="J42" s="4">
        <v>-2925000000</v>
      </c>
      <c r="K42" s="24">
        <f t="shared" si="1"/>
        <v>-8351380000</v>
      </c>
      <c r="L42" s="4">
        <v>1236</v>
      </c>
      <c r="M42" s="4">
        <v>703</v>
      </c>
      <c r="N42" s="4">
        <v>194</v>
      </c>
      <c r="O42" s="4">
        <v>124</v>
      </c>
      <c r="P42" s="4">
        <v>6410900</v>
      </c>
      <c r="Q42" s="4">
        <v>3851100</v>
      </c>
      <c r="R42" s="5">
        <v>2.0799999999999999E-2</v>
      </c>
      <c r="S42" s="4">
        <v>10262000</v>
      </c>
      <c r="T42" s="4">
        <f t="shared" si="2"/>
        <v>5032750</v>
      </c>
      <c r="U42" s="4">
        <f t="shared" si="3"/>
        <v>3743100</v>
      </c>
      <c r="V42" s="5">
        <v>3.0499999999999999E-2</v>
      </c>
    </row>
    <row r="43" spans="1:22" x14ac:dyDescent="0.2">
      <c r="A43" s="16" t="s">
        <v>248</v>
      </c>
      <c r="B43" s="4">
        <v>41100</v>
      </c>
      <c r="C43" s="4">
        <v>1000500</v>
      </c>
      <c r="D43" s="4">
        <v>-959400</v>
      </c>
      <c r="E43" s="4">
        <v>-18493433862</v>
      </c>
      <c r="F43" s="4">
        <f t="shared" si="0"/>
        <v>109556681236</v>
      </c>
      <c r="G43" s="4">
        <v>0</v>
      </c>
      <c r="H43" s="4">
        <v>0</v>
      </c>
      <c r="I43" s="4">
        <v>0</v>
      </c>
      <c r="J43" s="4">
        <v>5790000000</v>
      </c>
      <c r="K43" s="24">
        <f t="shared" si="1"/>
        <v>-5426380000</v>
      </c>
      <c r="L43" s="4">
        <v>698</v>
      </c>
      <c r="M43" s="4">
        <v>452</v>
      </c>
      <c r="N43" s="4">
        <v>94</v>
      </c>
      <c r="O43" s="4">
        <v>101</v>
      </c>
      <c r="P43" s="4">
        <v>2027800</v>
      </c>
      <c r="Q43" s="4">
        <v>2844300</v>
      </c>
      <c r="R43" s="5">
        <v>0</v>
      </c>
      <c r="S43" s="4">
        <v>4922100</v>
      </c>
      <c r="T43" s="4">
        <f t="shared" si="2"/>
        <v>5495560</v>
      </c>
      <c r="U43" s="4">
        <f t="shared" si="3"/>
        <v>3743100</v>
      </c>
      <c r="V43" s="5">
        <v>2.06E-2</v>
      </c>
    </row>
    <row r="44" spans="1:22" x14ac:dyDescent="0.2">
      <c r="A44" s="16" t="s">
        <v>247</v>
      </c>
      <c r="B44" s="4">
        <v>536000</v>
      </c>
      <c r="C44" s="4">
        <v>400</v>
      </c>
      <c r="D44" s="4">
        <v>535600</v>
      </c>
      <c r="E44" s="4">
        <v>10355628645</v>
      </c>
      <c r="F44" s="4">
        <f t="shared" si="0"/>
        <v>128050115098</v>
      </c>
      <c r="G44" s="4">
        <v>0</v>
      </c>
      <c r="H44" s="4">
        <v>0</v>
      </c>
      <c r="I44" s="4">
        <v>0</v>
      </c>
      <c r="J44" s="4">
        <v>965000000</v>
      </c>
      <c r="K44" s="24">
        <f t="shared" si="1"/>
        <v>-11216380000</v>
      </c>
      <c r="L44" s="4">
        <v>754</v>
      </c>
      <c r="M44" s="4">
        <v>391</v>
      </c>
      <c r="N44" s="4">
        <v>89</v>
      </c>
      <c r="O44" s="4">
        <v>74</v>
      </c>
      <c r="P44" s="4">
        <v>2544100</v>
      </c>
      <c r="Q44" s="4">
        <v>2221500</v>
      </c>
      <c r="R44" s="5">
        <v>-5.1000000000000004E-3</v>
      </c>
      <c r="S44" s="4">
        <v>5300600</v>
      </c>
      <c r="T44" s="4">
        <f t="shared" si="2"/>
        <v>5491850</v>
      </c>
      <c r="U44" s="4">
        <f t="shared" si="3"/>
        <v>3743100</v>
      </c>
      <c r="V44" s="5">
        <v>2.5699999999999997E-2</v>
      </c>
    </row>
    <row r="45" spans="1:22" x14ac:dyDescent="0.2">
      <c r="A45" s="16" t="s">
        <v>246</v>
      </c>
      <c r="B45" s="4">
        <v>49000</v>
      </c>
      <c r="C45" s="4">
        <v>500700</v>
      </c>
      <c r="D45" s="4">
        <v>-451700</v>
      </c>
      <c r="E45" s="4">
        <v>-8671970969</v>
      </c>
      <c r="F45" s="4">
        <f t="shared" si="0"/>
        <v>117694486453</v>
      </c>
      <c r="G45" s="4">
        <v>0</v>
      </c>
      <c r="H45" s="4">
        <v>0</v>
      </c>
      <c r="I45" s="4">
        <v>0</v>
      </c>
      <c r="J45" s="4">
        <v>965000000</v>
      </c>
      <c r="K45" s="24">
        <f t="shared" si="1"/>
        <v>-12181380000</v>
      </c>
      <c r="L45" s="4">
        <v>447</v>
      </c>
      <c r="M45" s="4">
        <v>530</v>
      </c>
      <c r="N45" s="4">
        <v>36</v>
      </c>
      <c r="O45" s="4">
        <v>47</v>
      </c>
      <c r="P45" s="4">
        <v>1443900</v>
      </c>
      <c r="Q45" s="4">
        <v>2249200</v>
      </c>
      <c r="R45" s="5">
        <v>0</v>
      </c>
      <c r="S45" s="4">
        <v>3743100</v>
      </c>
      <c r="T45" s="4">
        <f t="shared" si="2"/>
        <v>5936020</v>
      </c>
      <c r="U45" s="4">
        <f t="shared" si="3"/>
        <v>4565700</v>
      </c>
      <c r="V45" s="5">
        <v>1.55E-2</v>
      </c>
    </row>
    <row r="46" spans="1:22" x14ac:dyDescent="0.2">
      <c r="A46" s="16" t="s">
        <v>245</v>
      </c>
      <c r="B46" s="4">
        <v>399700</v>
      </c>
      <c r="C46" s="4">
        <v>504500</v>
      </c>
      <c r="D46" s="4">
        <v>-104800</v>
      </c>
      <c r="E46" s="4">
        <v>-2025525977</v>
      </c>
      <c r="F46" s="4">
        <f t="shared" si="0"/>
        <v>126366457422</v>
      </c>
      <c r="G46" s="4">
        <v>0</v>
      </c>
      <c r="H46" s="4">
        <v>0</v>
      </c>
      <c r="I46" s="4">
        <v>0</v>
      </c>
      <c r="J46" s="4">
        <v>-4855000000</v>
      </c>
      <c r="K46" s="24">
        <f t="shared" si="1"/>
        <v>-13146380000</v>
      </c>
      <c r="L46" s="4">
        <v>573</v>
      </c>
      <c r="M46" s="4">
        <v>584</v>
      </c>
      <c r="N46" s="4">
        <v>67</v>
      </c>
      <c r="O46" s="4">
        <v>55</v>
      </c>
      <c r="P46" s="4">
        <v>1984000</v>
      </c>
      <c r="Q46" s="4">
        <v>2581700</v>
      </c>
      <c r="R46" s="5">
        <v>0</v>
      </c>
      <c r="S46" s="4">
        <v>4565700</v>
      </c>
      <c r="T46" s="4">
        <f t="shared" si="2"/>
        <v>6076600</v>
      </c>
      <c r="U46" s="4">
        <f t="shared" si="3"/>
        <v>4595400</v>
      </c>
      <c r="V46" s="5">
        <v>2.0499999999999997E-2</v>
      </c>
    </row>
    <row r="47" spans="1:22" x14ac:dyDescent="0.2">
      <c r="A47" s="16" t="s">
        <v>244</v>
      </c>
      <c r="B47" s="4">
        <v>760000</v>
      </c>
      <c r="C47" s="4">
        <v>421400</v>
      </c>
      <c r="D47" s="4">
        <v>338600</v>
      </c>
      <c r="E47" s="4">
        <v>6518552666</v>
      </c>
      <c r="F47" s="4">
        <f t="shared" ref="F47:F73" si="4">E47+F48</f>
        <v>128391983399</v>
      </c>
      <c r="K47" s="24">
        <f t="shared" ref="K47:K73" si="5">K48+J47</f>
        <v>-8291380000</v>
      </c>
      <c r="L47" s="4">
        <v>552</v>
      </c>
      <c r="M47" s="4">
        <v>469</v>
      </c>
      <c r="N47" s="4">
        <v>58</v>
      </c>
      <c r="O47" s="4">
        <v>59</v>
      </c>
      <c r="P47" s="4">
        <v>1966200</v>
      </c>
      <c r="Q47" s="4">
        <v>2439200</v>
      </c>
      <c r="R47" s="5">
        <v>1.0500000000000001E-2</v>
      </c>
      <c r="S47" s="4">
        <v>4595400</v>
      </c>
      <c r="T47" s="4">
        <f t="shared" si="2"/>
        <v>6201560</v>
      </c>
      <c r="U47" s="4">
        <f t="shared" ref="U47:U73" si="6">MIN(S48:S52)</f>
        <v>4396100</v>
      </c>
      <c r="V47" s="5">
        <v>1.55E-2</v>
      </c>
    </row>
    <row r="48" spans="1:22" x14ac:dyDescent="0.2">
      <c r="A48" s="16" t="s">
        <v>243</v>
      </c>
      <c r="B48" s="4">
        <v>345000</v>
      </c>
      <c r="C48" s="4">
        <v>530000</v>
      </c>
      <c r="D48" s="4">
        <v>-185000</v>
      </c>
      <c r="E48" s="4">
        <v>-3568905294</v>
      </c>
      <c r="F48" s="4">
        <f t="shared" si="4"/>
        <v>121873430733</v>
      </c>
      <c r="G48" s="4">
        <v>0</v>
      </c>
      <c r="H48" s="4">
        <v>0</v>
      </c>
      <c r="I48" s="4">
        <v>0</v>
      </c>
      <c r="J48" s="4">
        <v>-881570000</v>
      </c>
      <c r="K48" s="24">
        <f t="shared" si="5"/>
        <v>-8291380000</v>
      </c>
      <c r="L48" s="4">
        <v>670</v>
      </c>
      <c r="M48" s="4">
        <v>640</v>
      </c>
      <c r="N48" s="4">
        <v>107</v>
      </c>
      <c r="O48" s="4">
        <v>194</v>
      </c>
      <c r="P48" s="4">
        <v>2506400</v>
      </c>
      <c r="Q48" s="4">
        <v>3775500</v>
      </c>
      <c r="R48" s="5">
        <v>-5.1999999999999998E-3</v>
      </c>
      <c r="S48" s="4">
        <v>6590000</v>
      </c>
      <c r="T48" s="4">
        <f t="shared" si="2"/>
        <v>5947710</v>
      </c>
      <c r="U48" s="4">
        <f t="shared" si="6"/>
        <v>4396100</v>
      </c>
      <c r="V48" s="5">
        <v>3.0699999999999998E-2</v>
      </c>
    </row>
    <row r="49" spans="1:22" x14ac:dyDescent="0.2">
      <c r="A49" s="16" t="s">
        <v>236</v>
      </c>
      <c r="B49" s="4">
        <v>390500</v>
      </c>
      <c r="C49" s="4">
        <v>1000</v>
      </c>
      <c r="D49" s="4">
        <v>389500</v>
      </c>
      <c r="E49" s="4">
        <v>7482761085</v>
      </c>
      <c r="F49" s="4">
        <f t="shared" si="4"/>
        <v>125442336027</v>
      </c>
      <c r="G49" s="4">
        <v>0</v>
      </c>
      <c r="H49" s="4">
        <v>0</v>
      </c>
      <c r="I49" s="4">
        <v>0</v>
      </c>
      <c r="J49" s="4">
        <v>-881570000</v>
      </c>
      <c r="K49" s="24">
        <f t="shared" si="5"/>
        <v>-7409810000</v>
      </c>
      <c r="L49" s="4">
        <v>839</v>
      </c>
      <c r="M49" s="4">
        <v>672</v>
      </c>
      <c r="N49" s="4">
        <v>78</v>
      </c>
      <c r="O49" s="4">
        <v>148</v>
      </c>
      <c r="P49" s="4">
        <v>3152200</v>
      </c>
      <c r="Q49" s="4">
        <v>3604300</v>
      </c>
      <c r="R49" s="5">
        <v>5.3E-3</v>
      </c>
      <c r="S49" s="4">
        <v>6756500</v>
      </c>
      <c r="T49" s="4">
        <f t="shared" si="2"/>
        <v>5855500</v>
      </c>
      <c r="U49" s="4">
        <f t="shared" si="6"/>
        <v>4396100</v>
      </c>
      <c r="V49" s="5">
        <v>1.5600000000000001E-2</v>
      </c>
    </row>
    <row r="50" spans="1:22" x14ac:dyDescent="0.2">
      <c r="A50" s="16" t="s">
        <v>235</v>
      </c>
      <c r="B50" s="4">
        <v>400000</v>
      </c>
      <c r="C50" s="4">
        <v>5000</v>
      </c>
      <c r="D50" s="4">
        <v>395000</v>
      </c>
      <c r="E50" s="4">
        <v>7569852519</v>
      </c>
      <c r="F50" s="4">
        <f t="shared" si="4"/>
        <v>117959574942</v>
      </c>
      <c r="G50" s="4">
        <v>0</v>
      </c>
      <c r="H50" s="4">
        <v>0</v>
      </c>
      <c r="I50" s="4">
        <v>0</v>
      </c>
      <c r="J50" s="4">
        <v>-107410000</v>
      </c>
      <c r="K50" s="24">
        <f t="shared" si="5"/>
        <v>-6528240000</v>
      </c>
      <c r="L50" s="4">
        <v>758</v>
      </c>
      <c r="M50" s="4">
        <v>434</v>
      </c>
      <c r="N50" s="4">
        <v>88</v>
      </c>
      <c r="O50" s="4">
        <v>58</v>
      </c>
      <c r="P50" s="4">
        <v>2871300</v>
      </c>
      <c r="Q50" s="4">
        <v>1879900</v>
      </c>
      <c r="R50" s="5">
        <v>0</v>
      </c>
      <c r="S50" s="4">
        <v>4756200</v>
      </c>
      <c r="T50" s="4">
        <f t="shared" si="2"/>
        <v>5892020</v>
      </c>
      <c r="U50" s="4">
        <f t="shared" si="6"/>
        <v>4396100</v>
      </c>
      <c r="V50" s="5">
        <v>1.5600000000000001E-2</v>
      </c>
    </row>
    <row r="51" spans="1:22" x14ac:dyDescent="0.2">
      <c r="A51" s="16" t="s">
        <v>234</v>
      </c>
      <c r="B51" s="4">
        <v>400000</v>
      </c>
      <c r="C51" s="4">
        <v>505000</v>
      </c>
      <c r="D51" s="4">
        <v>-105000</v>
      </c>
      <c r="E51" s="4">
        <v>-1991649103</v>
      </c>
      <c r="F51" s="4">
        <f t="shared" si="4"/>
        <v>110389722423</v>
      </c>
      <c r="G51" s="4">
        <v>0</v>
      </c>
      <c r="H51" s="4">
        <v>0</v>
      </c>
      <c r="I51" s="4">
        <v>0</v>
      </c>
      <c r="J51" s="4">
        <v>-960000000</v>
      </c>
      <c r="K51" s="24">
        <f t="shared" si="5"/>
        <v>-6420830000</v>
      </c>
      <c r="L51" s="4">
        <v>511</v>
      </c>
      <c r="M51" s="4">
        <v>540</v>
      </c>
      <c r="N51" s="4">
        <v>74</v>
      </c>
      <c r="O51" s="4">
        <v>55</v>
      </c>
      <c r="P51" s="4">
        <v>2520600</v>
      </c>
      <c r="Q51" s="4">
        <v>2181200</v>
      </c>
      <c r="R51" s="5">
        <v>1.06E-2</v>
      </c>
      <c r="S51" s="4">
        <v>4701800</v>
      </c>
      <c r="T51" s="4">
        <f t="shared" si="2"/>
        <v>6077220</v>
      </c>
      <c r="U51" s="4">
        <f t="shared" si="6"/>
        <v>4396100</v>
      </c>
      <c r="V51" s="5">
        <v>2.0899999999999998E-2</v>
      </c>
    </row>
    <row r="52" spans="1:22" x14ac:dyDescent="0.2">
      <c r="A52" s="16" t="s">
        <v>233</v>
      </c>
      <c r="B52" s="4">
        <v>628700</v>
      </c>
      <c r="C52" s="4">
        <v>1025000</v>
      </c>
      <c r="D52" s="4">
        <v>-396300</v>
      </c>
      <c r="E52" s="4">
        <v>-7477260859</v>
      </c>
      <c r="F52" s="4">
        <f t="shared" si="4"/>
        <v>112381371526</v>
      </c>
      <c r="K52" s="24">
        <f t="shared" si="5"/>
        <v>-5460830000</v>
      </c>
      <c r="L52" s="4">
        <v>834</v>
      </c>
      <c r="M52" s="4">
        <v>445</v>
      </c>
      <c r="N52" s="4">
        <v>72</v>
      </c>
      <c r="O52" s="4">
        <v>82</v>
      </c>
      <c r="P52" s="4">
        <v>1869800</v>
      </c>
      <c r="Q52" s="4">
        <v>2520900</v>
      </c>
      <c r="R52" s="5">
        <v>1.0700000000000001E-2</v>
      </c>
      <c r="S52" s="4">
        <v>4396100</v>
      </c>
      <c r="T52" s="4">
        <f t="shared" si="2"/>
        <v>6138380</v>
      </c>
      <c r="U52" s="4">
        <f t="shared" si="6"/>
        <v>5263500</v>
      </c>
      <c r="V52" s="5">
        <v>1.5800000000000002E-2</v>
      </c>
    </row>
    <row r="53" spans="1:22" x14ac:dyDescent="0.2">
      <c r="A53" s="16" t="s">
        <v>232</v>
      </c>
      <c r="B53" s="4">
        <v>41000</v>
      </c>
      <c r="C53" s="4">
        <v>1000400</v>
      </c>
      <c r="D53" s="4">
        <v>-959400</v>
      </c>
      <c r="E53" s="4">
        <v>-18034992111</v>
      </c>
      <c r="F53" s="4">
        <f t="shared" si="4"/>
        <v>119858632385</v>
      </c>
      <c r="G53" s="4">
        <v>0</v>
      </c>
      <c r="H53" s="4">
        <v>0</v>
      </c>
      <c r="I53" s="4">
        <v>0</v>
      </c>
      <c r="J53" s="4">
        <v>-962750000</v>
      </c>
      <c r="K53" s="24">
        <f t="shared" si="5"/>
        <v>-5460830000</v>
      </c>
      <c r="L53" s="4">
        <v>1483</v>
      </c>
      <c r="M53" s="4">
        <v>830</v>
      </c>
      <c r="N53" s="4">
        <v>146</v>
      </c>
      <c r="O53" s="4">
        <v>173</v>
      </c>
      <c r="P53" s="4">
        <v>4202500</v>
      </c>
      <c r="Q53" s="4">
        <v>5342500</v>
      </c>
      <c r="R53" s="5">
        <v>-3.1899999999999998E-2</v>
      </c>
      <c r="S53" s="4">
        <v>9550200</v>
      </c>
      <c r="T53" s="4">
        <f t="shared" si="2"/>
        <v>5811870</v>
      </c>
      <c r="U53" s="4">
        <f t="shared" si="6"/>
        <v>4051500</v>
      </c>
      <c r="V53" s="5">
        <v>5.6500000000000002E-2</v>
      </c>
    </row>
    <row r="54" spans="1:22" x14ac:dyDescent="0.2">
      <c r="A54" s="16" t="s">
        <v>231</v>
      </c>
      <c r="B54" s="4">
        <v>37200</v>
      </c>
      <c r="C54" s="4">
        <v>1000000</v>
      </c>
      <c r="D54" s="4">
        <v>-962800</v>
      </c>
      <c r="E54" s="4">
        <v>-18594895625</v>
      </c>
      <c r="F54" s="4">
        <f t="shared" si="4"/>
        <v>137893624496</v>
      </c>
      <c r="K54" s="24">
        <f t="shared" si="5"/>
        <v>-4498080000</v>
      </c>
      <c r="L54" s="4">
        <v>877</v>
      </c>
      <c r="M54" s="4">
        <v>666</v>
      </c>
      <c r="N54" s="4">
        <v>64</v>
      </c>
      <c r="O54" s="4">
        <v>126</v>
      </c>
      <c r="P54" s="4">
        <v>1889900</v>
      </c>
      <c r="Q54" s="4">
        <v>3372900</v>
      </c>
      <c r="R54" s="5">
        <v>0</v>
      </c>
      <c r="S54" s="4">
        <v>5263500</v>
      </c>
      <c r="T54" s="4">
        <f t="shared" si="2"/>
        <v>5820080</v>
      </c>
      <c r="U54" s="4">
        <f t="shared" si="6"/>
        <v>4051500</v>
      </c>
      <c r="V54" s="5">
        <v>2.5600000000000001E-2</v>
      </c>
    </row>
    <row r="55" spans="1:22" x14ac:dyDescent="0.2">
      <c r="A55" s="16" t="s">
        <v>230</v>
      </c>
      <c r="B55" s="4">
        <v>51000</v>
      </c>
      <c r="C55" s="4">
        <v>1501000</v>
      </c>
      <c r="D55" s="4">
        <v>-1450000</v>
      </c>
      <c r="E55" s="4">
        <v>-28102758466</v>
      </c>
      <c r="F55" s="4">
        <f t="shared" si="4"/>
        <v>156488520121</v>
      </c>
      <c r="K55" s="24">
        <f t="shared" si="5"/>
        <v>-4498080000</v>
      </c>
      <c r="L55" s="4">
        <v>865</v>
      </c>
      <c r="M55" s="4">
        <v>944</v>
      </c>
      <c r="N55" s="4">
        <v>133</v>
      </c>
      <c r="O55" s="4">
        <v>166</v>
      </c>
      <c r="P55" s="4">
        <v>3476200</v>
      </c>
      <c r="Q55" s="4">
        <v>4708600</v>
      </c>
      <c r="R55" s="5">
        <v>5.1999999999999998E-3</v>
      </c>
      <c r="S55" s="4">
        <v>8184800</v>
      </c>
      <c r="T55" s="4">
        <f t="shared" si="2"/>
        <v>5628950</v>
      </c>
      <c r="U55" s="4">
        <f t="shared" si="6"/>
        <v>4051500</v>
      </c>
      <c r="V55" s="5">
        <v>2.5600000000000001E-2</v>
      </c>
    </row>
    <row r="56" spans="1:22" x14ac:dyDescent="0.2">
      <c r="A56" s="16" t="s">
        <v>229</v>
      </c>
      <c r="B56" s="4">
        <v>1100</v>
      </c>
      <c r="C56" s="4">
        <v>500000</v>
      </c>
      <c r="D56" s="4">
        <v>-498900</v>
      </c>
      <c r="E56" s="4">
        <v>-9495754229</v>
      </c>
      <c r="F56" s="4">
        <f t="shared" si="4"/>
        <v>184591278587</v>
      </c>
      <c r="K56" s="24">
        <f t="shared" si="5"/>
        <v>-4498080000</v>
      </c>
      <c r="L56" s="4">
        <v>1021</v>
      </c>
      <c r="M56" s="4">
        <v>426</v>
      </c>
      <c r="N56" s="4">
        <v>122</v>
      </c>
      <c r="O56" s="4">
        <v>81</v>
      </c>
      <c r="P56" s="4">
        <v>3060600</v>
      </c>
      <c r="Q56" s="4">
        <v>2910900</v>
      </c>
      <c r="R56" s="5">
        <v>2.12E-2</v>
      </c>
      <c r="S56" s="4">
        <v>5971500</v>
      </c>
      <c r="T56" s="4">
        <f t="shared" si="2"/>
        <v>6394300</v>
      </c>
      <c r="U56" s="4">
        <f t="shared" si="6"/>
        <v>4051500</v>
      </c>
      <c r="V56" s="5">
        <v>2.0799999999999999E-2</v>
      </c>
    </row>
    <row r="57" spans="1:22" x14ac:dyDescent="0.2">
      <c r="A57" s="16" t="s">
        <v>228</v>
      </c>
      <c r="B57" s="4">
        <v>11500</v>
      </c>
      <c r="C57" s="4">
        <v>500000</v>
      </c>
      <c r="D57" s="4">
        <v>-488500</v>
      </c>
      <c r="E57" s="4">
        <v>-9316839987</v>
      </c>
      <c r="F57" s="4">
        <f t="shared" si="4"/>
        <v>194087032816</v>
      </c>
      <c r="K57" s="24">
        <f t="shared" si="5"/>
        <v>-4498080000</v>
      </c>
      <c r="L57" s="4">
        <v>850</v>
      </c>
      <c r="M57" s="4">
        <v>480</v>
      </c>
      <c r="N57" s="4">
        <v>89</v>
      </c>
      <c r="O57" s="4">
        <v>97</v>
      </c>
      <c r="P57" s="4">
        <v>2373500</v>
      </c>
      <c r="Q57" s="4">
        <v>3470500</v>
      </c>
      <c r="R57" s="5">
        <v>-1.5800000000000002E-2</v>
      </c>
      <c r="S57" s="4">
        <v>5845000</v>
      </c>
      <c r="T57" s="4">
        <f t="shared" si="2"/>
        <v>6901290</v>
      </c>
      <c r="U57" s="4">
        <f t="shared" si="6"/>
        <v>4051500</v>
      </c>
      <c r="V57" s="5">
        <v>2.0799999999999999E-2</v>
      </c>
    </row>
    <row r="58" spans="1:22" x14ac:dyDescent="0.2">
      <c r="A58" s="16" t="s">
        <v>227</v>
      </c>
      <c r="B58" s="4">
        <v>300</v>
      </c>
      <c r="C58" s="4">
        <v>0</v>
      </c>
      <c r="D58" s="4">
        <v>300</v>
      </c>
      <c r="E58" s="4">
        <v>5765477</v>
      </c>
      <c r="F58" s="4">
        <f t="shared" si="4"/>
        <v>203403872803</v>
      </c>
      <c r="G58" s="4">
        <v>0</v>
      </c>
      <c r="H58" s="4">
        <v>0</v>
      </c>
      <c r="I58" s="4">
        <v>0</v>
      </c>
      <c r="J58" s="4">
        <v>998440000</v>
      </c>
      <c r="K58" s="24">
        <f t="shared" si="5"/>
        <v>-4498080000</v>
      </c>
      <c r="L58" s="4">
        <v>640</v>
      </c>
      <c r="M58" s="4">
        <v>518</v>
      </c>
      <c r="N58" s="4">
        <v>48</v>
      </c>
      <c r="O58" s="4">
        <v>103</v>
      </c>
      <c r="P58" s="4">
        <v>1360200</v>
      </c>
      <c r="Q58" s="4">
        <v>2691300</v>
      </c>
      <c r="R58" s="5">
        <v>-1.04E-2</v>
      </c>
      <c r="S58" s="4">
        <v>4051500</v>
      </c>
      <c r="T58" s="4">
        <f t="shared" si="2"/>
        <v>7068610</v>
      </c>
      <c r="U58" s="4">
        <f t="shared" si="6"/>
        <v>5007700</v>
      </c>
      <c r="V58" s="5">
        <v>2.06E-2</v>
      </c>
    </row>
    <row r="59" spans="1:22" x14ac:dyDescent="0.2">
      <c r="A59" s="16" t="s">
        <v>226</v>
      </c>
      <c r="B59" s="4">
        <v>1210</v>
      </c>
      <c r="C59" s="4">
        <v>5000</v>
      </c>
      <c r="D59" s="4">
        <v>-3790</v>
      </c>
      <c r="E59" s="4">
        <v>-74051536</v>
      </c>
      <c r="F59" s="4">
        <f t="shared" si="4"/>
        <v>203398107326</v>
      </c>
      <c r="K59" s="24">
        <f t="shared" si="5"/>
        <v>-5496520000</v>
      </c>
      <c r="L59" s="4">
        <v>616</v>
      </c>
      <c r="M59" s="4">
        <v>655</v>
      </c>
      <c r="N59" s="4">
        <v>76</v>
      </c>
      <c r="O59" s="4">
        <v>135</v>
      </c>
      <c r="P59" s="4">
        <v>2131900</v>
      </c>
      <c r="Q59" s="4">
        <v>3702400</v>
      </c>
      <c r="R59" s="5">
        <v>-2.06E-2</v>
      </c>
      <c r="S59" s="4">
        <v>5834400</v>
      </c>
      <c r="T59" s="4">
        <f t="shared" si="2"/>
        <v>7274530</v>
      </c>
      <c r="U59" s="4">
        <f t="shared" si="6"/>
        <v>5007700</v>
      </c>
      <c r="V59" s="5">
        <v>3.5000000000000003E-2</v>
      </c>
    </row>
    <row r="60" spans="1:22" x14ac:dyDescent="0.2">
      <c r="A60" s="16" t="s">
        <v>225</v>
      </c>
      <c r="B60" s="4">
        <v>0</v>
      </c>
      <c r="C60" s="4">
        <v>2000</v>
      </c>
      <c r="D60" s="4">
        <v>-2000</v>
      </c>
      <c r="E60" s="4">
        <v>-39237783</v>
      </c>
      <c r="F60" s="4">
        <f t="shared" si="4"/>
        <v>203472158862</v>
      </c>
      <c r="G60" s="4">
        <v>0</v>
      </c>
      <c r="H60" s="4">
        <v>0</v>
      </c>
      <c r="I60" s="4">
        <v>0</v>
      </c>
      <c r="J60" s="4">
        <v>-16690410000</v>
      </c>
      <c r="K60" s="24">
        <f t="shared" si="5"/>
        <v>-5496520000</v>
      </c>
      <c r="L60" s="4">
        <v>416</v>
      </c>
      <c r="M60" s="4">
        <v>536</v>
      </c>
      <c r="N60" s="4">
        <v>62</v>
      </c>
      <c r="O60" s="4">
        <v>101</v>
      </c>
      <c r="P60" s="4">
        <v>1927500</v>
      </c>
      <c r="Q60" s="4">
        <v>3193900</v>
      </c>
      <c r="R60" s="5">
        <v>1.03E-2</v>
      </c>
      <c r="S60" s="4">
        <v>5121400</v>
      </c>
      <c r="T60" s="4">
        <f t="shared" si="2"/>
        <v>7402690</v>
      </c>
      <c r="U60" s="4">
        <f t="shared" si="6"/>
        <v>5007700</v>
      </c>
      <c r="V60" s="5">
        <v>2.0299999999999999E-2</v>
      </c>
    </row>
    <row r="61" spans="1:22" x14ac:dyDescent="0.2">
      <c r="A61" s="16" t="s">
        <v>224</v>
      </c>
      <c r="B61" s="4">
        <v>2000</v>
      </c>
      <c r="C61" s="4">
        <v>0</v>
      </c>
      <c r="D61" s="4">
        <v>2000</v>
      </c>
      <c r="E61" s="4">
        <v>39030480</v>
      </c>
      <c r="F61" s="4">
        <f t="shared" si="4"/>
        <v>203511396645</v>
      </c>
      <c r="G61" s="4">
        <v>0</v>
      </c>
      <c r="H61" s="4">
        <v>0</v>
      </c>
      <c r="I61" s="4">
        <v>0</v>
      </c>
      <c r="J61" s="4">
        <v>-1997870000</v>
      </c>
      <c r="K61" s="24">
        <f t="shared" si="5"/>
        <v>11193890000</v>
      </c>
      <c r="L61" s="4">
        <v>955</v>
      </c>
      <c r="M61" s="4">
        <v>671</v>
      </c>
      <c r="N61" s="4">
        <v>74</v>
      </c>
      <c r="O61" s="4">
        <v>144</v>
      </c>
      <c r="P61" s="4">
        <v>2495600</v>
      </c>
      <c r="Q61" s="4">
        <v>4050200</v>
      </c>
      <c r="R61" s="5">
        <v>-1.5300000000000001E-2</v>
      </c>
      <c r="S61" s="4">
        <v>6553800</v>
      </c>
      <c r="T61" s="4">
        <f t="shared" si="2"/>
        <v>7351600</v>
      </c>
      <c r="U61" s="4">
        <f t="shared" si="6"/>
        <v>5007700</v>
      </c>
      <c r="V61" s="5">
        <v>3.0200000000000001E-2</v>
      </c>
    </row>
    <row r="62" spans="1:22" x14ac:dyDescent="0.2">
      <c r="A62" s="16" t="s">
        <v>223</v>
      </c>
      <c r="B62" s="4">
        <v>10000</v>
      </c>
      <c r="C62" s="4">
        <v>200000</v>
      </c>
      <c r="D62" s="4">
        <v>-190000</v>
      </c>
      <c r="E62" s="4">
        <v>-3748570806</v>
      </c>
      <c r="F62" s="4">
        <f t="shared" si="4"/>
        <v>203472366165</v>
      </c>
      <c r="K62" s="24">
        <f t="shared" si="5"/>
        <v>13191760000</v>
      </c>
      <c r="L62" s="4">
        <v>847</v>
      </c>
      <c r="M62" s="4">
        <v>527</v>
      </c>
      <c r="N62" s="4">
        <v>88</v>
      </c>
      <c r="O62" s="4">
        <v>96</v>
      </c>
      <c r="P62" s="4">
        <v>2284900</v>
      </c>
      <c r="Q62" s="4">
        <v>2715900</v>
      </c>
      <c r="R62" s="5">
        <v>0</v>
      </c>
      <c r="S62" s="4">
        <v>5007700</v>
      </c>
      <c r="T62" s="4">
        <f t="shared" si="2"/>
        <v>7383110</v>
      </c>
      <c r="U62" s="4">
        <f t="shared" si="6"/>
        <v>5345600</v>
      </c>
      <c r="V62" s="5">
        <v>0.02</v>
      </c>
    </row>
    <row r="63" spans="1:22" x14ac:dyDescent="0.2">
      <c r="A63" s="16" t="s">
        <v>222</v>
      </c>
      <c r="B63" s="4">
        <v>18000</v>
      </c>
      <c r="C63" s="4">
        <v>73000</v>
      </c>
      <c r="D63" s="4">
        <v>-55000</v>
      </c>
      <c r="E63" s="4">
        <v>-1098764292</v>
      </c>
      <c r="F63" s="4">
        <f t="shared" si="4"/>
        <v>207220936971</v>
      </c>
      <c r="G63" s="4">
        <v>0</v>
      </c>
      <c r="H63" s="4">
        <v>0</v>
      </c>
      <c r="I63" s="4">
        <v>0</v>
      </c>
      <c r="J63" s="4">
        <v>2985000000</v>
      </c>
      <c r="K63" s="24">
        <f t="shared" si="5"/>
        <v>13191760000</v>
      </c>
      <c r="L63" s="4">
        <v>617</v>
      </c>
      <c r="M63" s="4">
        <v>724</v>
      </c>
      <c r="N63" s="4">
        <v>93</v>
      </c>
      <c r="O63" s="4">
        <v>157</v>
      </c>
      <c r="P63" s="4">
        <v>2365700</v>
      </c>
      <c r="Q63" s="4">
        <v>3919400</v>
      </c>
      <c r="R63" s="5">
        <v>-5.0000000000000001E-3</v>
      </c>
      <c r="S63" s="4">
        <v>6285100</v>
      </c>
      <c r="T63" s="4">
        <f t="shared" si="2"/>
        <v>8939140</v>
      </c>
      <c r="U63" s="4">
        <f t="shared" si="6"/>
        <v>5345600</v>
      </c>
      <c r="V63" s="5">
        <v>2.4700000000000003E-2</v>
      </c>
    </row>
    <row r="64" spans="1:22" x14ac:dyDescent="0.2">
      <c r="A64" s="16" t="s">
        <v>221</v>
      </c>
      <c r="B64" s="4">
        <v>500</v>
      </c>
      <c r="C64" s="4">
        <v>0</v>
      </c>
      <c r="D64" s="4">
        <v>500</v>
      </c>
      <c r="E64" s="4">
        <v>9894871</v>
      </c>
      <c r="F64" s="4">
        <f t="shared" si="4"/>
        <v>208319701263</v>
      </c>
      <c r="G64" s="4">
        <v>0</v>
      </c>
      <c r="H64" s="4">
        <v>0</v>
      </c>
      <c r="I64" s="4">
        <v>0</v>
      </c>
      <c r="J64" s="4">
        <v>3973750000</v>
      </c>
      <c r="K64" s="24">
        <f t="shared" si="5"/>
        <v>10206760000</v>
      </c>
      <c r="L64" s="4">
        <v>820</v>
      </c>
      <c r="M64" s="4">
        <v>525</v>
      </c>
      <c r="N64" s="4">
        <v>129</v>
      </c>
      <c r="O64" s="4">
        <v>68</v>
      </c>
      <c r="P64" s="4">
        <v>3473300</v>
      </c>
      <c r="Q64" s="4">
        <v>1872300</v>
      </c>
      <c r="R64" s="5">
        <v>5.1000000000000004E-3</v>
      </c>
      <c r="S64" s="4">
        <v>5345600</v>
      </c>
      <c r="T64" s="4">
        <f t="shared" si="2"/>
        <v>8676090</v>
      </c>
      <c r="U64" s="4">
        <f t="shared" si="6"/>
        <v>5724700</v>
      </c>
      <c r="V64" s="5">
        <v>0.02</v>
      </c>
    </row>
    <row r="65" spans="1:22" x14ac:dyDescent="0.2">
      <c r="A65" s="16" t="s">
        <v>220</v>
      </c>
      <c r="B65" s="4">
        <v>147300</v>
      </c>
      <c r="C65" s="4">
        <v>46100</v>
      </c>
      <c r="D65" s="4">
        <v>101200</v>
      </c>
      <c r="E65" s="4">
        <v>2009794898</v>
      </c>
      <c r="F65" s="4">
        <f t="shared" si="4"/>
        <v>208309806392</v>
      </c>
      <c r="G65" s="4">
        <v>0</v>
      </c>
      <c r="H65" s="4">
        <v>0</v>
      </c>
      <c r="I65" s="4">
        <v>0</v>
      </c>
      <c r="J65" s="4">
        <v>6990130000</v>
      </c>
      <c r="K65" s="24">
        <f t="shared" si="5"/>
        <v>6233010000</v>
      </c>
      <c r="L65" s="4">
        <v>1205</v>
      </c>
      <c r="M65" s="4">
        <v>642</v>
      </c>
      <c r="N65" s="4">
        <v>87</v>
      </c>
      <c r="O65" s="4">
        <v>150</v>
      </c>
      <c r="P65" s="4">
        <v>2613400</v>
      </c>
      <c r="Q65" s="4">
        <v>3654000</v>
      </c>
      <c r="R65" s="5">
        <v>-1.4999999999999999E-2</v>
      </c>
      <c r="S65" s="4">
        <v>6273500</v>
      </c>
      <c r="T65" s="4">
        <f t="shared" si="2"/>
        <v>8591660</v>
      </c>
      <c r="U65" s="4">
        <f t="shared" si="6"/>
        <v>5724700</v>
      </c>
      <c r="V65" s="5">
        <v>3.4500000000000003E-2</v>
      </c>
    </row>
    <row r="66" spans="1:22" x14ac:dyDescent="0.2">
      <c r="A66" s="16" t="s">
        <v>219</v>
      </c>
      <c r="B66" s="4">
        <v>102700</v>
      </c>
      <c r="C66" s="4">
        <v>210400</v>
      </c>
      <c r="D66" s="4">
        <v>-107700</v>
      </c>
      <c r="E66" s="4">
        <v>-2169814707</v>
      </c>
      <c r="F66" s="4">
        <f t="shared" si="4"/>
        <v>206300011494</v>
      </c>
      <c r="G66" s="4">
        <v>0</v>
      </c>
      <c r="H66" s="4">
        <v>0</v>
      </c>
      <c r="I66" s="4">
        <v>0</v>
      </c>
      <c r="J66" s="4">
        <v>4850000000</v>
      </c>
      <c r="K66" s="24">
        <f t="shared" si="5"/>
        <v>-757120000</v>
      </c>
      <c r="L66" s="4">
        <v>1227</v>
      </c>
      <c r="M66" s="4">
        <v>1305</v>
      </c>
      <c r="N66" s="4">
        <v>281</v>
      </c>
      <c r="O66" s="4">
        <v>244</v>
      </c>
      <c r="P66" s="4">
        <v>7980400</v>
      </c>
      <c r="Q66" s="4">
        <v>5643400</v>
      </c>
      <c r="R66" s="5">
        <v>2.5399999999999999E-2</v>
      </c>
      <c r="S66" s="4">
        <v>13625000</v>
      </c>
      <c r="T66" s="4">
        <f t="shared" si="2"/>
        <v>7582890</v>
      </c>
      <c r="U66" s="4">
        <f t="shared" si="6"/>
        <v>5724700</v>
      </c>
      <c r="V66" s="5">
        <v>3.9100000000000003E-2</v>
      </c>
    </row>
    <row r="67" spans="1:22" x14ac:dyDescent="0.2">
      <c r="A67" s="16" t="s">
        <v>218</v>
      </c>
      <c r="B67" s="4">
        <v>3000</v>
      </c>
      <c r="C67" s="4">
        <v>58000</v>
      </c>
      <c r="D67" s="4">
        <v>-55000</v>
      </c>
      <c r="E67" s="4">
        <v>-1074131119</v>
      </c>
      <c r="F67" s="4">
        <f t="shared" si="4"/>
        <v>208469826201</v>
      </c>
      <c r="G67" s="4">
        <v>0</v>
      </c>
      <c r="H67" s="4">
        <v>0</v>
      </c>
      <c r="I67" s="4">
        <v>0</v>
      </c>
      <c r="J67" s="4">
        <v>4850000000</v>
      </c>
      <c r="K67" s="24">
        <f t="shared" si="5"/>
        <v>-5607120000</v>
      </c>
      <c r="L67" s="4">
        <v>698</v>
      </c>
      <c r="M67" s="4">
        <v>1321</v>
      </c>
      <c r="N67" s="4">
        <v>148</v>
      </c>
      <c r="O67" s="4">
        <v>163</v>
      </c>
      <c r="P67" s="4">
        <v>4877300</v>
      </c>
      <c r="Q67" s="4">
        <v>6037600</v>
      </c>
      <c r="R67" s="5">
        <v>2.6099999999999998E-2</v>
      </c>
      <c r="S67" s="4">
        <v>10914900</v>
      </c>
      <c r="T67" s="4">
        <f t="shared" si="2"/>
        <v>6777010</v>
      </c>
      <c r="U67" s="4">
        <f t="shared" si="6"/>
        <v>5322800</v>
      </c>
      <c r="V67" s="5">
        <v>4.0300000000000002E-2</v>
      </c>
    </row>
    <row r="68" spans="1:22" x14ac:dyDescent="0.2">
      <c r="A68" s="16" t="s">
        <v>217</v>
      </c>
      <c r="B68" s="4">
        <v>16600</v>
      </c>
      <c r="C68" s="4">
        <v>0</v>
      </c>
      <c r="D68" s="4">
        <v>16600</v>
      </c>
      <c r="E68" s="4">
        <v>316823296</v>
      </c>
      <c r="F68" s="4">
        <f t="shared" si="4"/>
        <v>209543957320</v>
      </c>
      <c r="G68" s="4">
        <v>0</v>
      </c>
      <c r="H68" s="4">
        <v>0</v>
      </c>
      <c r="I68" s="4">
        <v>0</v>
      </c>
      <c r="J68" s="4">
        <v>2874000000</v>
      </c>
      <c r="K68" s="24">
        <f t="shared" si="5"/>
        <v>-10457120000</v>
      </c>
      <c r="L68" s="4">
        <v>743</v>
      </c>
      <c r="M68" s="4">
        <v>475</v>
      </c>
      <c r="N68" s="4">
        <v>97</v>
      </c>
      <c r="O68" s="4">
        <v>69</v>
      </c>
      <c r="P68" s="4">
        <v>3066900</v>
      </c>
      <c r="Q68" s="4">
        <v>2657700</v>
      </c>
      <c r="R68" s="5">
        <v>-5.1999999999999998E-3</v>
      </c>
      <c r="S68" s="4">
        <v>5724700</v>
      </c>
      <c r="T68" s="4">
        <f t="shared" si="2"/>
        <v>6647930</v>
      </c>
      <c r="U68" s="4">
        <f t="shared" si="6"/>
        <v>5322800</v>
      </c>
      <c r="V68" s="5">
        <v>2.58E-2</v>
      </c>
    </row>
    <row r="69" spans="1:22" x14ac:dyDescent="0.2">
      <c r="A69" s="16" t="s">
        <v>216</v>
      </c>
      <c r="B69" s="4">
        <v>10000</v>
      </c>
      <c r="C69" s="4">
        <v>110200</v>
      </c>
      <c r="D69" s="4">
        <v>-100200</v>
      </c>
      <c r="E69" s="4">
        <v>-1942161002</v>
      </c>
      <c r="F69" s="4">
        <f t="shared" si="4"/>
        <v>209227134024</v>
      </c>
      <c r="K69" s="24">
        <f t="shared" si="5"/>
        <v>-13331120000</v>
      </c>
      <c r="L69" s="4">
        <v>774</v>
      </c>
      <c r="M69" s="4">
        <v>785</v>
      </c>
      <c r="N69" s="4">
        <v>97</v>
      </c>
      <c r="O69" s="4">
        <v>163</v>
      </c>
      <c r="P69" s="4">
        <v>2635000</v>
      </c>
      <c r="Q69" s="4">
        <v>5258600</v>
      </c>
      <c r="R69" s="5">
        <v>-2.07E-2</v>
      </c>
      <c r="S69" s="4">
        <v>7893600</v>
      </c>
      <c r="T69" s="4">
        <f t="shared" si="2"/>
        <v>6164610</v>
      </c>
      <c r="U69" s="4">
        <f t="shared" si="6"/>
        <v>2715100</v>
      </c>
      <c r="V69" s="5">
        <v>3.56E-2</v>
      </c>
    </row>
    <row r="70" spans="1:22" x14ac:dyDescent="0.2">
      <c r="A70" s="16" t="s">
        <v>215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211169295026</v>
      </c>
      <c r="K70" s="24">
        <f t="shared" si="5"/>
        <v>-13331120000</v>
      </c>
      <c r="L70" s="4">
        <v>555</v>
      </c>
      <c r="M70" s="4">
        <v>541</v>
      </c>
      <c r="N70" s="4">
        <v>90</v>
      </c>
      <c r="O70" s="4">
        <v>100</v>
      </c>
      <c r="P70" s="4">
        <v>3313700</v>
      </c>
      <c r="Q70" s="4">
        <v>3089300</v>
      </c>
      <c r="R70" s="5">
        <v>5.1999999999999998E-3</v>
      </c>
      <c r="S70" s="4">
        <v>6403000</v>
      </c>
      <c r="T70" s="4">
        <f t="shared" si="2"/>
        <v>5967480</v>
      </c>
      <c r="U70" s="4">
        <f t="shared" si="6"/>
        <v>2715100</v>
      </c>
      <c r="V70" s="5">
        <v>2.5000000000000001E-2</v>
      </c>
    </row>
    <row r="71" spans="1:22" x14ac:dyDescent="0.2">
      <c r="A71" s="16" t="s">
        <v>214</v>
      </c>
      <c r="B71" s="4">
        <v>0</v>
      </c>
      <c r="C71" s="4">
        <v>100</v>
      </c>
      <c r="D71" s="4">
        <v>-100</v>
      </c>
      <c r="E71" s="4">
        <v>-1955397</v>
      </c>
      <c r="F71" s="4">
        <f t="shared" si="4"/>
        <v>211169295026</v>
      </c>
      <c r="G71" s="4">
        <v>0</v>
      </c>
      <c r="H71" s="4">
        <v>0</v>
      </c>
      <c r="I71" s="4">
        <v>0</v>
      </c>
      <c r="J71" s="4">
        <v>-3905000000</v>
      </c>
      <c r="K71" s="24">
        <f t="shared" si="5"/>
        <v>-13331120000</v>
      </c>
      <c r="L71" s="4">
        <v>939</v>
      </c>
      <c r="M71" s="4">
        <v>561</v>
      </c>
      <c r="N71" s="4">
        <v>133</v>
      </c>
      <c r="O71" s="4">
        <v>95</v>
      </c>
      <c r="P71" s="4">
        <v>3706000</v>
      </c>
      <c r="Q71" s="4">
        <v>2336900</v>
      </c>
      <c r="R71" s="5">
        <v>-5.1000000000000004E-3</v>
      </c>
      <c r="S71" s="4">
        <v>6042900</v>
      </c>
      <c r="T71" s="4">
        <f t="shared" si="2"/>
        <v>5761410</v>
      </c>
      <c r="U71" s="4">
        <f t="shared" si="6"/>
        <v>2715100</v>
      </c>
      <c r="V71" s="5">
        <v>2.0299999999999999E-2</v>
      </c>
    </row>
    <row r="72" spans="1:22" x14ac:dyDescent="0.2">
      <c r="A72" s="16" t="s">
        <v>213</v>
      </c>
      <c r="B72" s="4">
        <v>0</v>
      </c>
      <c r="C72" s="4">
        <v>1500</v>
      </c>
      <c r="D72" s="4">
        <v>-1500</v>
      </c>
      <c r="E72" s="4">
        <v>-29752686</v>
      </c>
      <c r="F72" s="4">
        <f t="shared" si="4"/>
        <v>211171250423</v>
      </c>
      <c r="G72" s="4">
        <v>0</v>
      </c>
      <c r="H72" s="4">
        <v>0</v>
      </c>
      <c r="I72" s="4">
        <v>0</v>
      </c>
      <c r="J72" s="4">
        <v>4965000000</v>
      </c>
      <c r="K72" s="24">
        <f t="shared" si="5"/>
        <v>-9426120000</v>
      </c>
      <c r="L72" s="4">
        <v>594</v>
      </c>
      <c r="M72" s="4">
        <v>729</v>
      </c>
      <c r="N72" s="4">
        <v>80</v>
      </c>
      <c r="O72" s="4">
        <v>109</v>
      </c>
      <c r="P72" s="4">
        <v>1897000</v>
      </c>
      <c r="Q72" s="4">
        <v>3349800</v>
      </c>
      <c r="R72" s="5">
        <v>-1.52E-2</v>
      </c>
      <c r="S72" s="4">
        <v>5322800</v>
      </c>
      <c r="T72" s="4">
        <f t="shared" si="2"/>
        <v>5723730</v>
      </c>
      <c r="U72" s="4">
        <f t="shared" si="6"/>
        <v>2715100</v>
      </c>
      <c r="V72" s="5">
        <v>2.4900000000000002E-2</v>
      </c>
    </row>
    <row r="73" spans="1:22" x14ac:dyDescent="0.2">
      <c r="A73" s="16" t="s">
        <v>212</v>
      </c>
      <c r="B73" s="4">
        <v>637200</v>
      </c>
      <c r="C73" s="4">
        <v>13700</v>
      </c>
      <c r="D73" s="4">
        <v>623500</v>
      </c>
      <c r="E73" s="4">
        <v>12214231255</v>
      </c>
      <c r="F73" s="4">
        <f t="shared" si="4"/>
        <v>211201003109</v>
      </c>
      <c r="G73" s="4">
        <v>0</v>
      </c>
      <c r="H73" s="4">
        <v>0</v>
      </c>
      <c r="I73" s="4">
        <v>0</v>
      </c>
      <c r="J73" s="4">
        <v>-784000000</v>
      </c>
      <c r="K73" s="24">
        <f t="shared" si="5"/>
        <v>-14391120000</v>
      </c>
      <c r="L73" s="4">
        <v>1400</v>
      </c>
      <c r="M73" s="4">
        <v>1488</v>
      </c>
      <c r="N73" s="4">
        <v>295</v>
      </c>
      <c r="O73" s="4">
        <v>268</v>
      </c>
      <c r="P73" s="4">
        <v>12630500</v>
      </c>
      <c r="Q73" s="4">
        <v>9214400</v>
      </c>
      <c r="R73" s="5">
        <v>5.8299999999999998E-2</v>
      </c>
      <c r="S73" s="4">
        <v>21845400</v>
      </c>
      <c r="T73" s="4">
        <f t="shared" si="2"/>
        <v>3894160</v>
      </c>
      <c r="U73" s="4">
        <f t="shared" si="6"/>
        <v>2715100</v>
      </c>
      <c r="V73" s="5">
        <v>5.5099999999999996E-2</v>
      </c>
    </row>
    <row r="74" spans="1:22" x14ac:dyDescent="0.2">
      <c r="A74" s="16" t="s">
        <v>211</v>
      </c>
      <c r="B74" s="4">
        <v>600</v>
      </c>
      <c r="C74" s="4">
        <v>2300</v>
      </c>
      <c r="D74" s="4">
        <v>-1700</v>
      </c>
      <c r="E74" s="4">
        <v>-32045892</v>
      </c>
      <c r="F74" s="4">
        <f t="shared" ref="F74:F79" si="7">E74+F75</f>
        <v>198986771854</v>
      </c>
      <c r="G74" s="4">
        <v>0</v>
      </c>
      <c r="H74" s="4">
        <v>0</v>
      </c>
      <c r="I74" s="4">
        <v>0</v>
      </c>
      <c r="J74" s="4">
        <v>-1870000000</v>
      </c>
      <c r="K74" s="24">
        <f t="shared" ref="K74:K79" si="8">K75+J74</f>
        <v>-13607120000</v>
      </c>
      <c r="L74" s="4">
        <v>378</v>
      </c>
      <c r="M74" s="4">
        <v>390</v>
      </c>
      <c r="N74" s="4">
        <v>29</v>
      </c>
      <c r="O74" s="4">
        <v>65</v>
      </c>
      <c r="P74" s="4">
        <v>952400</v>
      </c>
      <c r="Q74" s="4">
        <v>1760200</v>
      </c>
      <c r="R74" s="5">
        <v>5.4000000000000003E-3</v>
      </c>
      <c r="S74" s="4">
        <v>2715100</v>
      </c>
      <c r="T74" s="4">
        <f t="shared" ref="T74:T79" si="9">AVERAGE(S75:S84)</f>
        <v>4541150</v>
      </c>
      <c r="U74" s="4">
        <f t="shared" ref="U74:U79" si="10">MIN(S75:S79)</f>
        <v>2856100</v>
      </c>
      <c r="V74" s="5">
        <v>1.5800000000000002E-2</v>
      </c>
    </row>
    <row r="75" spans="1:22" x14ac:dyDescent="0.2">
      <c r="A75" s="16" t="s">
        <v>210</v>
      </c>
      <c r="B75" s="4">
        <v>0</v>
      </c>
      <c r="C75" s="4">
        <v>4900</v>
      </c>
      <c r="D75" s="4">
        <v>-4900</v>
      </c>
      <c r="E75" s="4">
        <v>-92150731</v>
      </c>
      <c r="F75" s="4">
        <f t="shared" si="7"/>
        <v>199018817746</v>
      </c>
      <c r="G75" s="4">
        <v>0</v>
      </c>
      <c r="H75" s="4">
        <v>0</v>
      </c>
      <c r="I75" s="4">
        <v>0</v>
      </c>
      <c r="J75" s="4">
        <v>-1870000000</v>
      </c>
      <c r="K75" s="24">
        <f t="shared" si="8"/>
        <v>-11737120000</v>
      </c>
      <c r="L75" s="4">
        <v>273</v>
      </c>
      <c r="M75" s="4">
        <v>514</v>
      </c>
      <c r="N75" s="4">
        <v>44</v>
      </c>
      <c r="O75" s="4">
        <v>89</v>
      </c>
      <c r="P75" s="4">
        <v>2382300</v>
      </c>
      <c r="Q75" s="4">
        <v>3043900</v>
      </c>
      <c r="R75" s="5">
        <v>1.0800000000000001E-2</v>
      </c>
      <c r="S75" s="4">
        <v>5429200</v>
      </c>
      <c r="T75" s="4">
        <f t="shared" si="9"/>
        <v>4192650</v>
      </c>
      <c r="U75" s="4">
        <f t="shared" si="10"/>
        <v>2856100</v>
      </c>
      <c r="V75" s="5">
        <v>2.1099999999999997E-2</v>
      </c>
    </row>
    <row r="76" spans="1:22" x14ac:dyDescent="0.2">
      <c r="A76" s="16" t="s">
        <v>208</v>
      </c>
      <c r="B76" s="4">
        <v>1600</v>
      </c>
      <c r="C76" s="4">
        <v>0</v>
      </c>
      <c r="D76" s="4">
        <v>1600</v>
      </c>
      <c r="E76" s="4">
        <v>29658440</v>
      </c>
      <c r="F76" s="4">
        <f t="shared" si="7"/>
        <v>199110968477</v>
      </c>
      <c r="G76" s="4">
        <v>0</v>
      </c>
      <c r="H76" s="4">
        <v>0</v>
      </c>
      <c r="I76" s="4">
        <v>0</v>
      </c>
      <c r="J76" s="4">
        <v>-4463000000</v>
      </c>
      <c r="K76" s="24">
        <f t="shared" si="8"/>
        <v>-9867120000</v>
      </c>
      <c r="L76" s="4">
        <v>380</v>
      </c>
      <c r="M76" s="4">
        <v>297</v>
      </c>
      <c r="N76" s="4">
        <v>53</v>
      </c>
      <c r="O76" s="4">
        <v>45</v>
      </c>
      <c r="P76" s="4">
        <v>2507400</v>
      </c>
      <c r="Q76" s="4">
        <v>1029900</v>
      </c>
      <c r="R76" s="5">
        <v>0</v>
      </c>
      <c r="S76" s="4">
        <v>3537300</v>
      </c>
      <c r="T76" s="4">
        <f t="shared" si="9"/>
        <v>4746550</v>
      </c>
      <c r="U76" s="4">
        <f t="shared" si="10"/>
        <v>2856100</v>
      </c>
      <c r="V76" s="5">
        <v>1.61E-2</v>
      </c>
    </row>
    <row r="77" spans="1:22" x14ac:dyDescent="0.2">
      <c r="A77" s="16" t="s">
        <v>207</v>
      </c>
      <c r="B77" s="4">
        <v>0</v>
      </c>
      <c r="C77" s="4">
        <v>0</v>
      </c>
      <c r="D77" s="4">
        <v>0</v>
      </c>
      <c r="E77" s="4">
        <v>0</v>
      </c>
      <c r="F77" s="4">
        <f t="shared" si="7"/>
        <v>199081310037</v>
      </c>
      <c r="K77" s="24">
        <f t="shared" si="8"/>
        <v>-5404120000</v>
      </c>
      <c r="L77" s="4">
        <v>358</v>
      </c>
      <c r="M77" s="4">
        <v>285</v>
      </c>
      <c r="N77" s="4">
        <v>44</v>
      </c>
      <c r="O77" s="4">
        <v>54</v>
      </c>
      <c r="P77" s="4">
        <v>1342400</v>
      </c>
      <c r="Q77" s="4">
        <v>1513700</v>
      </c>
      <c r="R77" s="5">
        <v>5.5000000000000005E-3</v>
      </c>
      <c r="S77" s="4">
        <v>2856100</v>
      </c>
      <c r="T77" s="4">
        <f t="shared" si="9"/>
        <v>4711090</v>
      </c>
      <c r="U77" s="4">
        <f t="shared" si="10"/>
        <v>3060400</v>
      </c>
      <c r="V77" s="5">
        <v>1.0800000000000001E-2</v>
      </c>
    </row>
    <row r="78" spans="1:22" x14ac:dyDescent="0.2">
      <c r="A78" s="16" t="s">
        <v>206</v>
      </c>
      <c r="B78" s="4">
        <v>100000</v>
      </c>
      <c r="C78" s="4">
        <v>985000</v>
      </c>
      <c r="D78" s="4">
        <v>-885000</v>
      </c>
      <c r="E78" s="4">
        <v>-16340143079</v>
      </c>
      <c r="F78" s="4">
        <f t="shared" si="7"/>
        <v>199081310037</v>
      </c>
      <c r="K78" s="24">
        <f t="shared" si="8"/>
        <v>-5404120000</v>
      </c>
      <c r="L78" s="4">
        <v>458</v>
      </c>
      <c r="M78" s="4">
        <v>404</v>
      </c>
      <c r="N78" s="4">
        <v>28</v>
      </c>
      <c r="O78" s="4">
        <v>81</v>
      </c>
      <c r="P78" s="4">
        <v>1597600</v>
      </c>
      <c r="Q78" s="4">
        <v>2830100</v>
      </c>
      <c r="R78" s="5">
        <v>-5.4000000000000003E-3</v>
      </c>
      <c r="S78" s="4">
        <v>4433900</v>
      </c>
      <c r="T78" s="4">
        <f t="shared" si="9"/>
        <v>4937770</v>
      </c>
      <c r="U78" s="4">
        <f t="shared" si="10"/>
        <v>3060400</v>
      </c>
      <c r="V78" s="5">
        <v>2.1400000000000002E-2</v>
      </c>
    </row>
    <row r="79" spans="1:22" x14ac:dyDescent="0.2">
      <c r="A79" s="16" t="s">
        <v>205</v>
      </c>
      <c r="B79" s="4">
        <v>0</v>
      </c>
      <c r="C79" s="4">
        <v>0</v>
      </c>
      <c r="D79" s="4">
        <v>0</v>
      </c>
      <c r="E79" s="4">
        <v>0</v>
      </c>
      <c r="F79" s="4">
        <f t="shared" si="7"/>
        <v>215421453116</v>
      </c>
      <c r="G79" s="4">
        <v>0</v>
      </c>
      <c r="H79" s="4">
        <v>0</v>
      </c>
      <c r="I79" s="4">
        <v>0</v>
      </c>
      <c r="J79" s="4">
        <v>-7360020000</v>
      </c>
      <c r="K79" s="24">
        <f t="shared" si="8"/>
        <v>-5404120000</v>
      </c>
      <c r="L79" s="4">
        <v>525</v>
      </c>
      <c r="M79" s="4">
        <v>289</v>
      </c>
      <c r="N79" s="4">
        <v>43</v>
      </c>
      <c r="O79" s="4">
        <v>55</v>
      </c>
      <c r="P79" s="4">
        <v>1525600</v>
      </c>
      <c r="Q79" s="4">
        <v>1528000</v>
      </c>
      <c r="R79" s="5">
        <v>0</v>
      </c>
      <c r="S79" s="4">
        <v>3060400</v>
      </c>
      <c r="T79" s="4">
        <f t="shared" si="9"/>
        <v>5154470</v>
      </c>
      <c r="U79" s="4">
        <f t="shared" si="10"/>
        <v>3549700</v>
      </c>
      <c r="V79" s="5">
        <v>1.0700000000000001E-2</v>
      </c>
    </row>
    <row r="80" spans="1:22" x14ac:dyDescent="0.2">
      <c r="A80" s="16" t="s">
        <v>204</v>
      </c>
      <c r="B80" s="4">
        <v>300</v>
      </c>
      <c r="C80" s="4">
        <v>0</v>
      </c>
      <c r="D80" s="4">
        <v>300</v>
      </c>
      <c r="E80" s="4">
        <v>5587463</v>
      </c>
      <c r="F80" s="4">
        <f t="shared" ref="F80:F90" si="11">E80+F81</f>
        <v>215421453116</v>
      </c>
      <c r="K80" s="24">
        <f t="shared" ref="K80:K90" si="12">K81+J80</f>
        <v>1955900000</v>
      </c>
      <c r="L80" s="4">
        <v>408</v>
      </c>
      <c r="M80" s="4">
        <v>260</v>
      </c>
      <c r="N80" s="4">
        <v>41</v>
      </c>
      <c r="O80" s="4">
        <v>59</v>
      </c>
      <c r="P80" s="4">
        <v>1507000</v>
      </c>
      <c r="Q80" s="4">
        <v>2924700</v>
      </c>
      <c r="R80" s="5">
        <v>-5.3E-3</v>
      </c>
      <c r="S80" s="4">
        <v>4431700</v>
      </c>
      <c r="T80" s="4">
        <f t="shared" ref="T80:T96" si="13">AVERAGE(S81:S90)</f>
        <v>5236160</v>
      </c>
      <c r="U80" s="4">
        <f t="shared" ref="U80:U90" si="14">MIN(S81:S85)</f>
        <v>1944200</v>
      </c>
      <c r="V80" s="5">
        <v>1.6E-2</v>
      </c>
    </row>
    <row r="81" spans="1:22" x14ac:dyDescent="0.2">
      <c r="A81" s="16" t="s">
        <v>203</v>
      </c>
      <c r="B81" s="4">
        <v>100000</v>
      </c>
      <c r="C81" s="4">
        <v>0</v>
      </c>
      <c r="D81" s="4">
        <v>100000</v>
      </c>
      <c r="E81" s="4">
        <v>1881918286</v>
      </c>
      <c r="F81" s="4">
        <f t="shared" si="11"/>
        <v>215415865653</v>
      </c>
      <c r="G81" s="4">
        <v>0</v>
      </c>
      <c r="H81" s="4">
        <v>0</v>
      </c>
      <c r="I81" s="4">
        <v>0</v>
      </c>
      <c r="J81" s="4">
        <v>1890000000</v>
      </c>
      <c r="K81" s="24">
        <f t="shared" si="12"/>
        <v>1955900000</v>
      </c>
      <c r="L81" s="4">
        <v>556</v>
      </c>
      <c r="M81" s="4">
        <v>385</v>
      </c>
      <c r="N81" s="4">
        <v>38</v>
      </c>
      <c r="O81" s="4">
        <v>82</v>
      </c>
      <c r="P81" s="4">
        <v>1419200</v>
      </c>
      <c r="Q81" s="4">
        <v>2562900</v>
      </c>
      <c r="R81" s="5">
        <v>-2.1299999999999999E-2</v>
      </c>
      <c r="S81" s="4">
        <v>3982200</v>
      </c>
      <c r="T81" s="4">
        <f t="shared" si="13"/>
        <v>5132927</v>
      </c>
      <c r="U81" s="4">
        <f t="shared" si="14"/>
        <v>1944200</v>
      </c>
      <c r="V81" s="5">
        <v>2.6099999999999998E-2</v>
      </c>
    </row>
    <row r="82" spans="1:22" x14ac:dyDescent="0.2">
      <c r="A82" s="16" t="s">
        <v>200</v>
      </c>
      <c r="B82" s="4">
        <v>2668000</v>
      </c>
      <c r="C82" s="4">
        <v>700</v>
      </c>
      <c r="D82" s="4">
        <v>2667300</v>
      </c>
      <c r="E82" s="4">
        <v>50645664491</v>
      </c>
      <c r="F82" s="4">
        <f t="shared" si="11"/>
        <v>213533947367</v>
      </c>
      <c r="G82" s="4">
        <v>0</v>
      </c>
      <c r="H82" s="4">
        <v>0</v>
      </c>
      <c r="I82" s="4">
        <v>0</v>
      </c>
      <c r="J82" s="4">
        <v>1890000000</v>
      </c>
      <c r="K82" s="24">
        <f t="shared" si="12"/>
        <v>65900000</v>
      </c>
      <c r="L82" s="4">
        <v>334</v>
      </c>
      <c r="M82" s="4">
        <v>352</v>
      </c>
      <c r="N82" s="4">
        <v>57</v>
      </c>
      <c r="O82" s="4">
        <v>58</v>
      </c>
      <c r="P82" s="4">
        <v>2041500</v>
      </c>
      <c r="Q82" s="4">
        <v>1404500</v>
      </c>
      <c r="R82" s="5">
        <v>0</v>
      </c>
      <c r="S82" s="4">
        <v>4946000</v>
      </c>
      <c r="T82" s="4">
        <f t="shared" si="13"/>
        <v>4894046.4000000004</v>
      </c>
      <c r="U82" s="4">
        <f t="shared" si="14"/>
        <v>1944200</v>
      </c>
      <c r="V82" s="5">
        <v>1.5800000000000002E-2</v>
      </c>
    </row>
    <row r="83" spans="1:22" x14ac:dyDescent="0.2">
      <c r="A83" s="16" t="s">
        <v>199</v>
      </c>
      <c r="B83" s="4">
        <v>200</v>
      </c>
      <c r="C83" s="4">
        <v>0</v>
      </c>
      <c r="D83" s="4">
        <v>200</v>
      </c>
      <c r="E83" s="4">
        <v>3814969</v>
      </c>
      <c r="F83" s="4">
        <f t="shared" si="11"/>
        <v>162888282876</v>
      </c>
      <c r="K83" s="24">
        <f t="shared" si="12"/>
        <v>-1824100000</v>
      </c>
      <c r="L83" s="4">
        <v>425</v>
      </c>
      <c r="M83" s="4">
        <v>596</v>
      </c>
      <c r="N83" s="4">
        <v>36</v>
      </c>
      <c r="O83" s="4">
        <v>81</v>
      </c>
      <c r="P83" s="4">
        <v>1099400</v>
      </c>
      <c r="Q83" s="4">
        <v>2431600</v>
      </c>
      <c r="R83" s="5">
        <v>5.3E-3</v>
      </c>
      <c r="S83" s="4">
        <v>3549700</v>
      </c>
      <c r="T83" s="4">
        <f t="shared" si="13"/>
        <v>4759578.4000000004</v>
      </c>
      <c r="U83" s="4">
        <f t="shared" si="14"/>
        <v>1944200</v>
      </c>
      <c r="V83" s="5">
        <v>1.5700000000000002E-2</v>
      </c>
    </row>
    <row r="84" spans="1:22" x14ac:dyDescent="0.2">
      <c r="A84" s="16" t="s">
        <v>193</v>
      </c>
      <c r="B84" s="4">
        <v>3000000</v>
      </c>
      <c r="C84" s="4">
        <v>0</v>
      </c>
      <c r="D84" s="4">
        <v>3000000</v>
      </c>
      <c r="E84" s="4">
        <v>56991136874</v>
      </c>
      <c r="F84" s="4">
        <f t="shared" si="11"/>
        <v>162884467907</v>
      </c>
      <c r="K84" s="24">
        <f t="shared" si="12"/>
        <v>-1824100000</v>
      </c>
      <c r="L84" s="4">
        <v>512</v>
      </c>
      <c r="M84" s="4">
        <v>793</v>
      </c>
      <c r="N84" s="4">
        <v>248</v>
      </c>
      <c r="O84" s="4">
        <v>117</v>
      </c>
      <c r="P84" s="4">
        <v>3579100</v>
      </c>
      <c r="Q84" s="4">
        <v>3099900</v>
      </c>
      <c r="R84" s="5">
        <v>1.0700000000000001E-2</v>
      </c>
      <c r="S84" s="4">
        <v>9185000</v>
      </c>
      <c r="T84" s="4">
        <f t="shared" si="13"/>
        <v>4434065.9000000004</v>
      </c>
      <c r="U84" s="4">
        <f t="shared" si="14"/>
        <v>1944200</v>
      </c>
      <c r="V84" s="5">
        <v>1.5800000000000002E-2</v>
      </c>
    </row>
    <row r="85" spans="1:22" x14ac:dyDescent="0.2">
      <c r="A85" s="16" t="s">
        <v>192</v>
      </c>
      <c r="B85" s="4">
        <v>500</v>
      </c>
      <c r="C85" s="4">
        <v>157000</v>
      </c>
      <c r="D85" s="4">
        <v>-156500</v>
      </c>
      <c r="E85" s="4">
        <v>-2937217308</v>
      </c>
      <c r="F85" s="4">
        <f t="shared" si="11"/>
        <v>105893331033</v>
      </c>
      <c r="K85" s="24">
        <f t="shared" si="12"/>
        <v>-1824100000</v>
      </c>
      <c r="L85" s="4">
        <v>167</v>
      </c>
      <c r="M85" s="4">
        <v>609</v>
      </c>
      <c r="N85" s="4">
        <v>18</v>
      </c>
      <c r="O85" s="4">
        <v>36</v>
      </c>
      <c r="P85" s="4">
        <v>415300</v>
      </c>
      <c r="Q85" s="4">
        <v>1528900</v>
      </c>
      <c r="R85" s="5">
        <v>-5.3E-3</v>
      </c>
      <c r="S85" s="4">
        <v>1944200</v>
      </c>
      <c r="T85" s="4">
        <f t="shared" si="13"/>
        <v>4707247</v>
      </c>
      <c r="U85" s="4">
        <f t="shared" si="14"/>
        <v>2501500</v>
      </c>
      <c r="V85" s="5">
        <v>2.1099999999999997E-2</v>
      </c>
    </row>
    <row r="86" spans="1:22" x14ac:dyDescent="0.2">
      <c r="A86" s="16" t="s">
        <v>191</v>
      </c>
      <c r="B86" s="4">
        <v>3505100</v>
      </c>
      <c r="C86" s="4">
        <v>125500</v>
      </c>
      <c r="D86" s="4">
        <v>3379600</v>
      </c>
      <c r="E86" s="4">
        <v>63605697998</v>
      </c>
      <c r="F86" s="4">
        <f t="shared" si="11"/>
        <v>108830548341</v>
      </c>
      <c r="G86" s="4">
        <v>0</v>
      </c>
      <c r="H86" s="4">
        <v>0</v>
      </c>
      <c r="I86" s="4">
        <v>0</v>
      </c>
      <c r="J86" s="4">
        <v>1880000000</v>
      </c>
      <c r="K86" s="24">
        <f t="shared" si="12"/>
        <v>-1824100000</v>
      </c>
      <c r="L86" s="4">
        <v>596</v>
      </c>
      <c r="M86" s="4">
        <v>379</v>
      </c>
      <c r="N86" s="4">
        <v>375</v>
      </c>
      <c r="O86" s="4">
        <v>47</v>
      </c>
      <c r="P86" s="4">
        <v>5320300</v>
      </c>
      <c r="Q86" s="4">
        <v>1252900</v>
      </c>
      <c r="R86" s="5">
        <v>5.4000000000000003E-3</v>
      </c>
      <c r="S86" s="4">
        <v>9076300</v>
      </c>
      <c r="T86" s="4">
        <f t="shared" si="13"/>
        <v>4295547.7</v>
      </c>
      <c r="U86" s="4">
        <f t="shared" si="14"/>
        <v>2501500</v>
      </c>
      <c r="V86" s="5">
        <v>2.1099999999999997E-2</v>
      </c>
    </row>
    <row r="87" spans="1:22" x14ac:dyDescent="0.2">
      <c r="A87" s="16" t="s">
        <v>190</v>
      </c>
      <c r="B87" s="4">
        <v>1000</v>
      </c>
      <c r="C87" s="4">
        <v>119500</v>
      </c>
      <c r="D87" s="4">
        <v>-118500</v>
      </c>
      <c r="E87" s="4">
        <v>-2216252705</v>
      </c>
      <c r="F87" s="4">
        <f t="shared" si="11"/>
        <v>45224850343</v>
      </c>
      <c r="K87" s="24">
        <f t="shared" si="12"/>
        <v>-3704100000</v>
      </c>
      <c r="L87" s="4">
        <v>357</v>
      </c>
      <c r="M87" s="4">
        <v>324</v>
      </c>
      <c r="N87" s="4">
        <v>50</v>
      </c>
      <c r="O87" s="4">
        <v>52</v>
      </c>
      <c r="P87" s="4">
        <v>1110700</v>
      </c>
      <c r="Q87" s="4">
        <v>1389900</v>
      </c>
      <c r="R87" s="5">
        <v>0</v>
      </c>
      <c r="S87" s="4">
        <v>2501500</v>
      </c>
      <c r="T87" s="4">
        <f t="shared" si="13"/>
        <v>4979894.8</v>
      </c>
      <c r="U87" s="4">
        <f t="shared" si="14"/>
        <v>2557194</v>
      </c>
      <c r="V87" s="5">
        <v>1.5900000000000001E-2</v>
      </c>
    </row>
    <row r="88" spans="1:22" x14ac:dyDescent="0.2">
      <c r="A88" s="16" t="s">
        <v>189</v>
      </c>
      <c r="B88" s="4">
        <v>3000500</v>
      </c>
      <c r="C88" s="4">
        <v>1100</v>
      </c>
      <c r="D88" s="4">
        <v>2999400</v>
      </c>
      <c r="E88" s="4">
        <v>56014311497</v>
      </c>
      <c r="F88" s="4">
        <f t="shared" si="11"/>
        <v>47441103048</v>
      </c>
      <c r="G88" s="4">
        <v>0</v>
      </c>
      <c r="H88" s="4">
        <v>0</v>
      </c>
      <c r="I88" s="4">
        <v>0</v>
      </c>
      <c r="J88" s="4">
        <v>-1870000000</v>
      </c>
      <c r="K88" s="24">
        <f t="shared" si="12"/>
        <v>-3704100000</v>
      </c>
      <c r="L88" s="4">
        <v>457</v>
      </c>
      <c r="M88" s="4">
        <v>315</v>
      </c>
      <c r="N88" s="4">
        <v>263</v>
      </c>
      <c r="O88" s="4">
        <v>48</v>
      </c>
      <c r="P88" s="4">
        <v>3031500</v>
      </c>
      <c r="Q88" s="4">
        <v>1164200</v>
      </c>
      <c r="R88" s="5">
        <v>5.4000000000000003E-3</v>
      </c>
      <c r="S88" s="4">
        <v>6700700</v>
      </c>
      <c r="T88" s="4">
        <f t="shared" si="13"/>
        <v>4722940.7</v>
      </c>
      <c r="U88" s="4">
        <f t="shared" si="14"/>
        <v>2205020</v>
      </c>
      <c r="V88" s="5">
        <v>1.6E-2</v>
      </c>
    </row>
    <row r="89" spans="1:22" x14ac:dyDescent="0.2">
      <c r="A89" s="16" t="s">
        <v>188</v>
      </c>
      <c r="B89" s="4">
        <v>800000</v>
      </c>
      <c r="C89" s="4">
        <v>800</v>
      </c>
      <c r="D89" s="4">
        <v>799200</v>
      </c>
      <c r="E89" s="4">
        <v>14959704893</v>
      </c>
      <c r="F89" s="4">
        <f t="shared" si="11"/>
        <v>-8573208449</v>
      </c>
      <c r="K89" s="24">
        <f t="shared" si="12"/>
        <v>-1834100000</v>
      </c>
      <c r="L89" s="4">
        <v>719</v>
      </c>
      <c r="M89" s="4">
        <v>586</v>
      </c>
      <c r="N89" s="4">
        <v>132</v>
      </c>
      <c r="O89" s="4">
        <v>84</v>
      </c>
      <c r="P89" s="4">
        <v>3068200</v>
      </c>
      <c r="Q89" s="4">
        <v>2146200</v>
      </c>
      <c r="R89" s="5">
        <v>5.4000000000000003E-3</v>
      </c>
      <c r="S89" s="4">
        <v>5227400</v>
      </c>
      <c r="T89" s="4">
        <f t="shared" si="13"/>
        <v>4618493.0999999996</v>
      </c>
      <c r="U89" s="4">
        <f t="shared" si="14"/>
        <v>2205020</v>
      </c>
      <c r="V89" s="5">
        <v>1.6E-2</v>
      </c>
    </row>
    <row r="90" spans="1:22" x14ac:dyDescent="0.2">
      <c r="A90" s="16" t="s">
        <v>187</v>
      </c>
      <c r="B90" s="4">
        <v>1800</v>
      </c>
      <c r="C90" s="4">
        <v>93000</v>
      </c>
      <c r="D90" s="4">
        <v>-91200</v>
      </c>
      <c r="E90" s="4">
        <v>-1687773931</v>
      </c>
      <c r="F90" s="4">
        <f t="shared" si="11"/>
        <v>-23532913342</v>
      </c>
      <c r="G90" s="4">
        <v>0</v>
      </c>
      <c r="H90" s="4">
        <v>0</v>
      </c>
      <c r="I90" s="4">
        <v>0</v>
      </c>
      <c r="J90" s="4">
        <v>-1840000000</v>
      </c>
      <c r="K90" s="24">
        <f t="shared" si="12"/>
        <v>-1834100000</v>
      </c>
      <c r="L90" s="4">
        <v>656</v>
      </c>
      <c r="M90" s="4">
        <v>305</v>
      </c>
      <c r="N90" s="4">
        <v>224</v>
      </c>
      <c r="O90" s="4">
        <v>40</v>
      </c>
      <c r="P90" s="4">
        <v>4164100</v>
      </c>
      <c r="Q90" s="4">
        <v>1084500</v>
      </c>
      <c r="R90" s="5">
        <v>1.09E-2</v>
      </c>
      <c r="S90" s="4">
        <v>5248600</v>
      </c>
      <c r="T90" s="4">
        <f t="shared" si="13"/>
        <v>5070469.0999999996</v>
      </c>
      <c r="U90" s="4">
        <f t="shared" si="14"/>
        <v>2205020</v>
      </c>
      <c r="V90" s="5">
        <v>2.1400000000000002E-2</v>
      </c>
    </row>
    <row r="91" spans="1:22" x14ac:dyDescent="0.2">
      <c r="A91" s="16" t="s">
        <v>186</v>
      </c>
      <c r="B91" s="4">
        <v>0</v>
      </c>
      <c r="C91" s="4">
        <v>236700</v>
      </c>
      <c r="D91" s="4">
        <v>-236700</v>
      </c>
      <c r="E91" s="4">
        <v>-4345495148</v>
      </c>
      <c r="F91" s="4">
        <f t="shared" ref="F91:F102" si="15">E91+F92</f>
        <v>-21845139411</v>
      </c>
      <c r="G91" s="4">
        <v>0</v>
      </c>
      <c r="H91" s="4">
        <v>0</v>
      </c>
      <c r="I91" s="4">
        <v>0</v>
      </c>
      <c r="J91" s="4">
        <v>910000000</v>
      </c>
      <c r="K91" s="24">
        <f t="shared" ref="K91:K102" si="16">K92+J91</f>
        <v>5900000</v>
      </c>
      <c r="L91" s="4">
        <v>297</v>
      </c>
      <c r="M91" s="4">
        <v>581</v>
      </c>
      <c r="N91" s="4">
        <v>47</v>
      </c>
      <c r="O91" s="4">
        <v>55</v>
      </c>
      <c r="P91" s="4">
        <v>1162500</v>
      </c>
      <c r="Q91" s="4">
        <v>1783000</v>
      </c>
      <c r="R91" s="5">
        <v>3.3E-3</v>
      </c>
      <c r="S91" s="4">
        <v>2949870</v>
      </c>
      <c r="T91" s="4">
        <f t="shared" si="13"/>
        <v>5120775.8</v>
      </c>
      <c r="U91" s="4">
        <f t="shared" ref="U91:U102" si="17">MIN(S92:S96)</f>
        <v>2205020</v>
      </c>
      <c r="V91" s="5">
        <v>1.6299999999999999E-2</v>
      </c>
    </row>
    <row r="92" spans="1:22" x14ac:dyDescent="0.2">
      <c r="A92" s="16" t="s">
        <v>185</v>
      </c>
      <c r="B92" s="4">
        <v>0</v>
      </c>
      <c r="C92" s="4">
        <v>100000</v>
      </c>
      <c r="D92" s="4">
        <v>-100000</v>
      </c>
      <c r="E92" s="4">
        <v>-1829061999</v>
      </c>
      <c r="F92" s="4">
        <f t="shared" si="15"/>
        <v>-17499644263</v>
      </c>
      <c r="G92" s="4">
        <v>0</v>
      </c>
      <c r="H92" s="4">
        <v>0</v>
      </c>
      <c r="I92" s="4">
        <v>0</v>
      </c>
      <c r="J92" s="4">
        <v>915000000</v>
      </c>
      <c r="K92" s="24">
        <f t="shared" si="16"/>
        <v>-904100000</v>
      </c>
      <c r="L92" s="4">
        <v>421</v>
      </c>
      <c r="M92" s="4">
        <v>349</v>
      </c>
      <c r="N92" s="4">
        <v>37</v>
      </c>
      <c r="O92" s="4">
        <v>51</v>
      </c>
      <c r="P92" s="4">
        <v>1164500</v>
      </c>
      <c r="Q92" s="4">
        <v>1387600</v>
      </c>
      <c r="R92" s="5">
        <v>-5.8999999999999999E-3</v>
      </c>
      <c r="S92" s="4">
        <v>2557194</v>
      </c>
      <c r="T92" s="4">
        <f t="shared" si="13"/>
        <v>5388964.5</v>
      </c>
      <c r="U92" s="4">
        <f t="shared" si="17"/>
        <v>2205020</v>
      </c>
      <c r="V92" s="5">
        <v>1.09E-2</v>
      </c>
    </row>
    <row r="93" spans="1:22" x14ac:dyDescent="0.2">
      <c r="A93" s="16" t="s">
        <v>184</v>
      </c>
      <c r="B93" s="4">
        <v>500</v>
      </c>
      <c r="C93" s="4">
        <v>0</v>
      </c>
      <c r="D93" s="4">
        <v>500</v>
      </c>
      <c r="E93" s="4">
        <v>9179757</v>
      </c>
      <c r="F93" s="4">
        <f t="shared" si="15"/>
        <v>-15670582264</v>
      </c>
      <c r="K93" s="24">
        <f t="shared" si="16"/>
        <v>-1819100000</v>
      </c>
      <c r="L93" s="4">
        <v>300</v>
      </c>
      <c r="M93" s="4">
        <v>342</v>
      </c>
      <c r="N93" s="4">
        <v>34</v>
      </c>
      <c r="O93" s="4">
        <v>53</v>
      </c>
      <c r="P93" s="4">
        <v>793000</v>
      </c>
      <c r="Q93" s="4">
        <v>1411000</v>
      </c>
      <c r="R93" s="5">
        <v>-2.0999999999999999E-3</v>
      </c>
      <c r="S93" s="4">
        <v>2205020</v>
      </c>
      <c r="T93" s="4">
        <f t="shared" si="13"/>
        <v>5742736.111111111</v>
      </c>
      <c r="U93" s="4">
        <f t="shared" si="17"/>
        <v>4131159</v>
      </c>
      <c r="V93" s="5">
        <v>1.09E-2</v>
      </c>
    </row>
    <row r="94" spans="1:22" x14ac:dyDescent="0.2">
      <c r="A94" s="16" t="s">
        <v>183</v>
      </c>
      <c r="B94" s="4">
        <v>100</v>
      </c>
      <c r="C94" s="4">
        <v>0</v>
      </c>
      <c r="D94" s="4">
        <v>100</v>
      </c>
      <c r="E94" s="4">
        <v>1837341</v>
      </c>
      <c r="F94" s="4">
        <f t="shared" si="15"/>
        <v>-15679762021</v>
      </c>
      <c r="G94" s="4">
        <v>0</v>
      </c>
      <c r="H94" s="4">
        <v>0</v>
      </c>
      <c r="I94" s="4">
        <v>0</v>
      </c>
      <c r="J94" s="4">
        <v>-1819100000</v>
      </c>
      <c r="K94" s="24">
        <f t="shared" si="16"/>
        <v>-1819100000</v>
      </c>
      <c r="L94" s="4">
        <v>634</v>
      </c>
      <c r="M94" s="4">
        <v>487</v>
      </c>
      <c r="N94" s="4">
        <v>68</v>
      </c>
      <c r="O94" s="4">
        <v>93</v>
      </c>
      <c r="P94" s="4">
        <v>2429900</v>
      </c>
      <c r="Q94" s="4">
        <v>3498600</v>
      </c>
      <c r="R94" s="5">
        <v>-1.4000000000000002E-3</v>
      </c>
      <c r="S94" s="4">
        <v>5929875</v>
      </c>
      <c r="T94" s="4">
        <f t="shared" si="13"/>
        <v>5719343.75</v>
      </c>
      <c r="U94" s="4">
        <f t="shared" si="17"/>
        <v>4131159</v>
      </c>
      <c r="V94" s="5">
        <v>2.1600000000000001E-2</v>
      </c>
    </row>
    <row r="95" spans="1:22" x14ac:dyDescent="0.2">
      <c r="A95" s="16" t="s">
        <v>182</v>
      </c>
      <c r="B95" s="4">
        <v>0</v>
      </c>
      <c r="C95" s="4">
        <v>441000</v>
      </c>
      <c r="D95" s="4">
        <v>-441000</v>
      </c>
      <c r="E95" s="4">
        <v>-8093338060</v>
      </c>
      <c r="F95" s="4">
        <f t="shared" si="15"/>
        <v>-15681599362</v>
      </c>
      <c r="K95" s="24">
        <f t="shared" si="16"/>
        <v>0</v>
      </c>
      <c r="L95" s="4">
        <v>561</v>
      </c>
      <c r="M95" s="4">
        <v>676</v>
      </c>
      <c r="N95" s="4">
        <v>68</v>
      </c>
      <c r="O95" s="4">
        <v>106</v>
      </c>
      <c r="P95" s="4">
        <v>1650300</v>
      </c>
      <c r="Q95" s="4">
        <v>3024000</v>
      </c>
      <c r="R95" s="5">
        <v>-2.5999999999999999E-3</v>
      </c>
      <c r="S95" s="4">
        <v>4676011</v>
      </c>
      <c r="T95" s="4">
        <f t="shared" si="13"/>
        <v>5868391.2857142854</v>
      </c>
      <c r="U95" s="4">
        <f t="shared" si="17"/>
        <v>4131159</v>
      </c>
      <c r="V95" s="5">
        <v>1.6299999999999999E-2</v>
      </c>
    </row>
    <row r="96" spans="1:22" x14ac:dyDescent="0.2">
      <c r="A96" s="16" t="s">
        <v>177</v>
      </c>
      <c r="B96" s="4">
        <v>15100</v>
      </c>
      <c r="C96" s="4">
        <v>335500</v>
      </c>
      <c r="D96" s="4">
        <v>-320400</v>
      </c>
      <c r="E96" s="4">
        <v>-5889329640</v>
      </c>
      <c r="F96" s="4">
        <f t="shared" si="15"/>
        <v>-7588261302</v>
      </c>
      <c r="K96" s="24">
        <f t="shared" si="16"/>
        <v>0</v>
      </c>
      <c r="L96" s="4">
        <v>587</v>
      </c>
      <c r="M96" s="4">
        <v>820</v>
      </c>
      <c r="N96" s="4">
        <v>55</v>
      </c>
      <c r="O96" s="4">
        <v>102</v>
      </c>
      <c r="P96" s="4">
        <v>1459900</v>
      </c>
      <c r="Q96" s="4">
        <v>3497200</v>
      </c>
      <c r="R96" s="5">
        <v>-6.4000000000000003E-3</v>
      </c>
      <c r="S96" s="4">
        <v>4959307</v>
      </c>
      <c r="T96" s="4">
        <f t="shared" si="13"/>
        <v>6019905.333333333</v>
      </c>
      <c r="U96" s="4">
        <f t="shared" si="17"/>
        <v>3452937</v>
      </c>
      <c r="V96" s="5">
        <v>2.1600000000000001E-2</v>
      </c>
    </row>
    <row r="97" spans="1:22" x14ac:dyDescent="0.2">
      <c r="A97" s="16" t="s">
        <v>175</v>
      </c>
      <c r="B97" s="4">
        <v>22500</v>
      </c>
      <c r="C97" s="4">
        <v>462000</v>
      </c>
      <c r="D97" s="4">
        <v>-439500</v>
      </c>
      <c r="E97" s="4">
        <v>-8151545025</v>
      </c>
      <c r="F97" s="4">
        <f t="shared" si="15"/>
        <v>-1698931662</v>
      </c>
      <c r="K97" s="24">
        <f t="shared" si="16"/>
        <v>0</v>
      </c>
      <c r="L97" s="4">
        <v>1345</v>
      </c>
      <c r="M97" s="4">
        <v>707</v>
      </c>
      <c r="N97" s="4">
        <v>139</v>
      </c>
      <c r="O97" s="4">
        <v>140</v>
      </c>
      <c r="P97" s="4">
        <v>4444800</v>
      </c>
      <c r="Q97" s="4">
        <v>4896400</v>
      </c>
      <c r="R97" s="5">
        <v>-1.8600000000000002E-2</v>
      </c>
      <c r="S97" s="4">
        <v>9344971</v>
      </c>
      <c r="T97" s="4">
        <f t="shared" ref="T97:T102" si="18">AVERAGE(S98:S107)</f>
        <v>5354892.2</v>
      </c>
      <c r="U97" s="4">
        <f t="shared" si="17"/>
        <v>3452937</v>
      </c>
      <c r="V97" s="5">
        <v>2.6499999999999999E-2</v>
      </c>
    </row>
    <row r="98" spans="1:22" x14ac:dyDescent="0.2">
      <c r="A98" s="16" t="s">
        <v>174</v>
      </c>
      <c r="B98" s="4">
        <v>51200</v>
      </c>
      <c r="C98" s="4">
        <v>300</v>
      </c>
      <c r="D98" s="4">
        <v>50900</v>
      </c>
      <c r="E98" s="4">
        <v>960400796</v>
      </c>
      <c r="F98" s="4">
        <f t="shared" si="15"/>
        <v>6452613363</v>
      </c>
      <c r="K98" s="24">
        <f t="shared" si="16"/>
        <v>0</v>
      </c>
      <c r="L98" s="4">
        <v>558</v>
      </c>
      <c r="M98" s="4">
        <v>565</v>
      </c>
      <c r="N98" s="4">
        <v>46</v>
      </c>
      <c r="O98" s="4">
        <v>103</v>
      </c>
      <c r="P98" s="4">
        <v>1390700</v>
      </c>
      <c r="Q98" s="4">
        <v>2739300</v>
      </c>
      <c r="R98" s="5">
        <v>-1.6000000000000001E-3</v>
      </c>
      <c r="S98" s="4">
        <v>4131159</v>
      </c>
      <c r="T98" s="4">
        <f t="shared" si="18"/>
        <v>5660825.5</v>
      </c>
      <c r="U98" s="4">
        <f t="shared" si="17"/>
        <v>3452937</v>
      </c>
      <c r="V98" s="5">
        <v>2.1000000000000001E-2</v>
      </c>
    </row>
    <row r="99" spans="1:22" x14ac:dyDescent="0.2">
      <c r="A99" s="16" t="s">
        <v>164</v>
      </c>
      <c r="B99" s="4">
        <v>18300</v>
      </c>
      <c r="C99" s="4">
        <v>200</v>
      </c>
      <c r="D99" s="4">
        <v>18100</v>
      </c>
      <c r="E99" s="4">
        <v>342590837</v>
      </c>
      <c r="F99" s="4">
        <f t="shared" si="15"/>
        <v>5492212567</v>
      </c>
      <c r="K99" s="24">
        <f t="shared" si="16"/>
        <v>0</v>
      </c>
      <c r="L99" s="4">
        <v>470</v>
      </c>
      <c r="M99" s="4">
        <v>535</v>
      </c>
      <c r="N99" s="4">
        <v>66</v>
      </c>
      <c r="O99" s="4">
        <v>68</v>
      </c>
      <c r="P99" s="4">
        <v>2255100</v>
      </c>
      <c r="Q99" s="4">
        <v>1925600</v>
      </c>
      <c r="R99" s="5">
        <v>6.8999999999999999E-3</v>
      </c>
      <c r="S99" s="4">
        <v>4182924</v>
      </c>
      <c r="T99" s="4">
        <f t="shared" si="18"/>
        <v>6153459.333333333</v>
      </c>
      <c r="U99" s="4">
        <f t="shared" si="17"/>
        <v>3452937</v>
      </c>
      <c r="V99" s="5">
        <v>2.1000000000000001E-2</v>
      </c>
    </row>
    <row r="100" spans="1:22" x14ac:dyDescent="0.2">
      <c r="A100" s="16" t="s">
        <v>156</v>
      </c>
      <c r="B100" s="4">
        <v>273800</v>
      </c>
      <c r="C100" s="4">
        <v>300</v>
      </c>
      <c r="D100" s="4">
        <v>273500</v>
      </c>
      <c r="E100" s="4">
        <v>5147752666</v>
      </c>
      <c r="F100" s="4">
        <f t="shared" si="15"/>
        <v>5149621730</v>
      </c>
      <c r="K100" s="24">
        <f t="shared" si="16"/>
        <v>0</v>
      </c>
      <c r="L100" s="4">
        <v>799</v>
      </c>
      <c r="M100" s="4">
        <v>750</v>
      </c>
      <c r="N100" s="4">
        <v>131</v>
      </c>
      <c r="O100" s="4">
        <v>133</v>
      </c>
      <c r="P100" s="4">
        <v>4532300</v>
      </c>
      <c r="Q100" s="4">
        <v>5234400</v>
      </c>
      <c r="R100" s="5">
        <v>1.2E-2</v>
      </c>
      <c r="S100" s="4">
        <v>9768360</v>
      </c>
      <c r="T100" s="4">
        <f t="shared" si="18"/>
        <v>4346009</v>
      </c>
      <c r="U100" s="4">
        <f t="shared" si="17"/>
        <v>3452937</v>
      </c>
      <c r="V100" s="5">
        <v>2.1099999999999997E-2</v>
      </c>
    </row>
    <row r="101" spans="1:22" x14ac:dyDescent="0.2">
      <c r="A101" s="16" t="s">
        <v>155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1869064</v>
      </c>
      <c r="K101" s="24">
        <f t="shared" si="16"/>
        <v>0</v>
      </c>
      <c r="L101" s="4">
        <v>460</v>
      </c>
      <c r="M101" s="4">
        <v>332</v>
      </c>
      <c r="N101" s="4">
        <v>60</v>
      </c>
      <c r="O101" s="4">
        <v>50</v>
      </c>
      <c r="P101" s="4">
        <v>1477600</v>
      </c>
      <c r="Q101" s="4">
        <v>1970200</v>
      </c>
      <c r="R101" s="5">
        <v>-6.1999999999999998E-3</v>
      </c>
      <c r="S101" s="4">
        <v>3452937</v>
      </c>
      <c r="T101" s="4">
        <f t="shared" si="18"/>
        <v>5239081</v>
      </c>
      <c r="U101" s="4">
        <f t="shared" si="17"/>
        <v>5239081</v>
      </c>
      <c r="V101" s="5">
        <v>1.0700000000000001E-2</v>
      </c>
    </row>
    <row r="102" spans="1:22" x14ac:dyDescent="0.2">
      <c r="A102" s="16" t="s">
        <v>154</v>
      </c>
      <c r="B102" s="4">
        <v>100</v>
      </c>
      <c r="C102" s="4">
        <v>0</v>
      </c>
      <c r="D102" s="4">
        <v>100</v>
      </c>
      <c r="E102" s="4">
        <v>1869064</v>
      </c>
      <c r="F102" s="4">
        <f t="shared" si="15"/>
        <v>1869064</v>
      </c>
      <c r="K102" s="24">
        <f t="shared" si="16"/>
        <v>0</v>
      </c>
      <c r="L102" s="4">
        <v>388</v>
      </c>
      <c r="M102" s="4">
        <v>684</v>
      </c>
      <c r="N102" s="4">
        <v>57</v>
      </c>
      <c r="O102" s="4">
        <v>108</v>
      </c>
      <c r="P102" s="4">
        <v>2259400</v>
      </c>
      <c r="Q102" s="4">
        <v>2975200</v>
      </c>
      <c r="R102" s="5">
        <v>1.04E-2</v>
      </c>
      <c r="S102" s="4">
        <v>5239081</v>
      </c>
      <c r="T102" s="4" t="e">
        <f t="shared" si="18"/>
        <v>#DIV/0!</v>
      </c>
      <c r="U102" s="4">
        <f t="shared" si="17"/>
        <v>0</v>
      </c>
      <c r="V102" s="5">
        <v>2.12E-2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9371-6A5A-874B-9A52-4E790788F7F0}">
  <sheetPr codeName="Sheet85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6.5"/>
    <col min="3" max="3" customWidth="true" width="15.0"/>
    <col min="4" max="4" customWidth="true" width="15.1640625"/>
    <col min="5" max="5" customWidth="true" width="16.1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608">
        <v>344</v>
      </c>
      <c r="B3" t="n" s="3609">
        <v>220500.0</v>
      </c>
      <c r="C3" t="n" s="3610">
        <v>125908.0</v>
      </c>
      <c r="D3" t="n" s="3611">
        <v>94592.0</v>
      </c>
      <c r="E3" t="n" s="3612">
        <v>2.99366E9</v>
      </c>
      <c r="G3" t="n" s="3598">
        <v>72800.0</v>
      </c>
      <c r="H3" t="n" s="3599">
        <v>50000.0</v>
      </c>
      <c r="I3" t="n" s="3600">
        <v>22800.0</v>
      </c>
      <c r="J3" t="n" s="3601">
        <v>7.227E8</v>
      </c>
      <c r="L3" t="n" s="3602">
        <v>688.0</v>
      </c>
      <c r="M3" t="n" s="3603">
        <v>1410.0</v>
      </c>
      <c r="N3" t="n" s="3604">
        <v>51.0</v>
      </c>
      <c r="O3" t="n" s="3605">
        <v>106.0</v>
      </c>
      <c r="P3" t="n" s="3606">
        <v>792300.0</v>
      </c>
      <c r="Q3" t="n" s="3607">
        <v>1603400.0</v>
      </c>
      <c r="R3" t="n" s="3596">
        <v>-0.011000000000000001</v>
      </c>
      <c r="S3" t="n" s="3595">
        <v>2664300.0</v>
      </c>
      <c r="V3" t="n" s="3597">
        <v>0.015700000000000002</v>
      </c>
    </row>
    <row r="4">
      <c r="A4" t="s" s="1536">
        <v>343</v>
      </c>
      <c r="B4" t="n" s="1537">
        <v>709600.0</v>
      </c>
      <c r="C4" t="n" s="1538">
        <v>196700.0</v>
      </c>
      <c r="D4" t="n" s="1539">
        <v>512900.0</v>
      </c>
      <c r="E4" t="n" s="1540">
        <v>1.599493E10</v>
      </c>
      <c r="G4" t="n" s="1526">
        <v>678000.0</v>
      </c>
      <c r="H4" t="n" s="1527">
        <v>108000.0</v>
      </c>
      <c r="I4" t="n" s="1528">
        <v>570000.0</v>
      </c>
      <c r="J4" t="n" s="1529">
        <v>1.778973E10</v>
      </c>
      <c r="L4" t="n" s="1530">
        <v>1880.0</v>
      </c>
      <c r="M4" t="n" s="1531">
        <v>2677.0</v>
      </c>
      <c r="N4" t="n" s="1532">
        <v>196.0</v>
      </c>
      <c r="O4" t="n" s="1533">
        <v>215.0</v>
      </c>
      <c r="P4" t="n" s="1534">
        <v>2607800.0</v>
      </c>
      <c r="Q4" t="n" s="1535">
        <v>3341200.0</v>
      </c>
      <c r="R4" t="n" s="1524">
        <v>0.0111</v>
      </c>
      <c r="S4" t="n" s="1523">
        <v>6355400.0</v>
      </c>
      <c r="V4" t="n" s="1525">
        <v>0.0375</v>
      </c>
    </row>
    <row r="5" spans="1:22" x14ac:dyDescent="0.2">
      <c r="A5" s="16" t="s">
        <v>342</v>
      </c>
      <c r="B5" s="4">
        <v>246500</v>
      </c>
      <c r="C5" s="4">
        <v>326896</v>
      </c>
      <c r="D5" s="4">
        <v>-80396</v>
      </c>
      <c r="E5" s="4">
        <v>-2637550000</v>
      </c>
      <c r="F5" s="4">
        <f t="shared" ref="F5:F46" si="0">E5+F6</f>
        <v>-1140995343671</v>
      </c>
      <c r="G5" s="4">
        <v>0</v>
      </c>
      <c r="H5" s="4">
        <v>0</v>
      </c>
      <c r="I5" s="4">
        <v>0</v>
      </c>
      <c r="J5" s="4">
        <v>-114900000</v>
      </c>
      <c r="K5" s="24">
        <f t="shared" ref="K5:K46" si="1">K6+J5</f>
        <v>39256690000</v>
      </c>
      <c r="L5" s="4">
        <v>1214</v>
      </c>
      <c r="M5" s="4">
        <v>2632</v>
      </c>
      <c r="N5" s="4">
        <v>130</v>
      </c>
      <c r="O5" s="4">
        <v>270</v>
      </c>
      <c r="P5" s="4">
        <v>1611800</v>
      </c>
      <c r="Q5" s="4">
        <v>3700200</v>
      </c>
      <c r="R5" s="5">
        <v>-1.4199999999999999E-2</v>
      </c>
      <c r="S5" s="4">
        <v>5738800</v>
      </c>
      <c r="T5" s="4">
        <f t="shared" ref="T5:T73" si="2">AVERAGE(S6:S15)</f>
        <v>6448280</v>
      </c>
      <c r="U5" s="4">
        <f t="shared" ref="U5:U46" si="3">MIN(S6:S10)</f>
        <v>3728300</v>
      </c>
      <c r="V5" s="5">
        <v>3.2500000000000001E-2</v>
      </c>
    </row>
    <row r="6" spans="1:22" x14ac:dyDescent="0.2">
      <c r="A6" s="16" t="s">
        <v>341</v>
      </c>
      <c r="B6" s="4">
        <v>47600</v>
      </c>
      <c r="C6" s="4">
        <v>544423</v>
      </c>
      <c r="D6" s="4">
        <v>-496823</v>
      </c>
      <c r="E6" s="4">
        <v>-15885630000</v>
      </c>
      <c r="F6" s="4">
        <f t="shared" si="0"/>
        <v>-1138357793671</v>
      </c>
      <c r="G6" s="4">
        <v>0</v>
      </c>
      <c r="H6" s="4">
        <v>0</v>
      </c>
      <c r="I6" s="4">
        <v>0</v>
      </c>
      <c r="J6" s="4">
        <v>-114900000</v>
      </c>
      <c r="K6" s="24">
        <f t="shared" si="1"/>
        <v>39371590000</v>
      </c>
      <c r="L6" s="4">
        <v>1261</v>
      </c>
      <c r="M6" s="4">
        <v>1887</v>
      </c>
      <c r="N6" s="4">
        <v>126</v>
      </c>
      <c r="O6" s="4">
        <v>181</v>
      </c>
      <c r="P6" s="4">
        <v>1643400</v>
      </c>
      <c r="Q6" s="4">
        <v>2531400</v>
      </c>
      <c r="R6" s="5">
        <v>4.6999999999999993E-3</v>
      </c>
      <c r="S6" s="4">
        <v>4676100</v>
      </c>
      <c r="T6" s="4">
        <f t="shared" si="2"/>
        <v>6229760</v>
      </c>
      <c r="U6" s="4">
        <f t="shared" si="3"/>
        <v>3728300</v>
      </c>
      <c r="V6" s="5">
        <v>1.8600000000000002E-2</v>
      </c>
    </row>
    <row r="7" spans="1:22" x14ac:dyDescent="0.2">
      <c r="A7" s="16" t="s">
        <v>340</v>
      </c>
      <c r="B7" s="4">
        <v>58851</v>
      </c>
      <c r="C7" s="4">
        <v>687500</v>
      </c>
      <c r="D7" s="4">
        <v>-628649</v>
      </c>
      <c r="E7" s="4">
        <v>-19865800000</v>
      </c>
      <c r="F7" s="4">
        <f t="shared" si="0"/>
        <v>-1122472163671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39486490000</v>
      </c>
      <c r="L7" s="4">
        <v>1046</v>
      </c>
      <c r="M7" s="4">
        <v>1759</v>
      </c>
      <c r="N7" s="4">
        <v>91</v>
      </c>
      <c r="O7" s="4">
        <v>194</v>
      </c>
      <c r="P7" s="4">
        <v>1371200</v>
      </c>
      <c r="Q7" s="4">
        <v>2223200</v>
      </c>
      <c r="R7" s="5">
        <v>7.9000000000000008E-3</v>
      </c>
      <c r="S7" s="4">
        <v>3728300</v>
      </c>
      <c r="T7" s="4">
        <f t="shared" si="2"/>
        <v>6260800</v>
      </c>
      <c r="U7" s="4">
        <f t="shared" si="3"/>
        <v>5570600</v>
      </c>
      <c r="V7" s="5">
        <v>1.8799999999999997E-2</v>
      </c>
    </row>
    <row r="8" spans="1:22" x14ac:dyDescent="0.2">
      <c r="A8" s="16" t="s">
        <v>339</v>
      </c>
      <c r="B8" s="4">
        <v>40500</v>
      </c>
      <c r="C8" s="4">
        <v>251700</v>
      </c>
      <c r="D8" s="4">
        <v>-211200</v>
      </c>
      <c r="E8" s="4">
        <v>-6999910000</v>
      </c>
      <c r="F8" s="4">
        <f t="shared" si="0"/>
        <v>-1102606363671</v>
      </c>
      <c r="G8" s="4">
        <v>0</v>
      </c>
      <c r="H8" s="4">
        <v>0</v>
      </c>
      <c r="I8" s="4">
        <v>0</v>
      </c>
      <c r="J8" s="4">
        <v>-418545000</v>
      </c>
      <c r="K8" s="24">
        <f t="shared" si="1"/>
        <v>39486490000</v>
      </c>
      <c r="L8" s="4">
        <v>2909</v>
      </c>
      <c r="M8" s="4">
        <v>4853</v>
      </c>
      <c r="N8" s="4">
        <v>330</v>
      </c>
      <c r="O8" s="4">
        <v>481</v>
      </c>
      <c r="P8" s="4">
        <v>4005200</v>
      </c>
      <c r="Q8" s="4">
        <v>7195700</v>
      </c>
      <c r="R8" s="5">
        <v>-4.0999999999999995E-2</v>
      </c>
      <c r="S8" s="4">
        <v>11273600</v>
      </c>
      <c r="T8" s="4">
        <f t="shared" si="2"/>
        <v>5852660</v>
      </c>
      <c r="U8" s="4">
        <f t="shared" si="3"/>
        <v>5570600</v>
      </c>
      <c r="V8" s="5">
        <v>8.2599999999999993E-2</v>
      </c>
    </row>
    <row r="9" spans="1:22" x14ac:dyDescent="0.2">
      <c r="A9" s="16" t="s">
        <v>338</v>
      </c>
      <c r="B9" s="4">
        <v>1200</v>
      </c>
      <c r="C9" s="4">
        <v>243500</v>
      </c>
      <c r="D9" s="4">
        <v>-242300</v>
      </c>
      <c r="E9" s="4">
        <v>-8008140000</v>
      </c>
      <c r="F9" s="4">
        <f t="shared" si="0"/>
        <v>-1095606453671</v>
      </c>
      <c r="G9" s="4">
        <v>0</v>
      </c>
      <c r="H9" s="4">
        <v>0</v>
      </c>
      <c r="I9" s="4">
        <v>0</v>
      </c>
      <c r="J9" s="4">
        <v>-138360000</v>
      </c>
      <c r="K9" s="24">
        <f t="shared" si="1"/>
        <v>39905035000</v>
      </c>
      <c r="L9" s="4">
        <v>2049</v>
      </c>
      <c r="M9" s="4">
        <v>1807</v>
      </c>
      <c r="N9" s="4">
        <v>232</v>
      </c>
      <c r="O9" s="4">
        <v>180</v>
      </c>
      <c r="P9" s="4">
        <v>3008300</v>
      </c>
      <c r="Q9" s="4">
        <v>2649900</v>
      </c>
      <c r="R9" s="5">
        <v>1.54E-2</v>
      </c>
      <c r="S9" s="4">
        <v>5996900</v>
      </c>
      <c r="T9" s="4">
        <f t="shared" si="2"/>
        <v>5602840</v>
      </c>
      <c r="U9" s="4">
        <f t="shared" si="3"/>
        <v>5570600</v>
      </c>
      <c r="V9" s="5">
        <v>2.86E-2</v>
      </c>
    </row>
    <row r="10" spans="1:22" x14ac:dyDescent="0.2">
      <c r="A10" s="16" t="s">
        <v>337</v>
      </c>
      <c r="B10" s="4">
        <v>126200</v>
      </c>
      <c r="C10" s="4">
        <v>292500</v>
      </c>
      <c r="D10" s="4">
        <v>-166300</v>
      </c>
      <c r="E10" s="4">
        <v>-5526160000</v>
      </c>
      <c r="F10" s="4">
        <f t="shared" si="0"/>
        <v>-1087598313671</v>
      </c>
      <c r="G10" s="4">
        <v>0</v>
      </c>
      <c r="H10" s="4">
        <v>0</v>
      </c>
      <c r="I10" s="4">
        <v>0</v>
      </c>
      <c r="J10" s="4">
        <v>-3643110000</v>
      </c>
      <c r="K10" s="24">
        <f t="shared" si="1"/>
        <v>40043395000</v>
      </c>
      <c r="L10" s="4">
        <v>1861</v>
      </c>
      <c r="M10" s="4">
        <v>2481</v>
      </c>
      <c r="N10" s="4">
        <v>213</v>
      </c>
      <c r="O10" s="4">
        <v>235</v>
      </c>
      <c r="P10" s="4">
        <v>2660800</v>
      </c>
      <c r="Q10" s="4">
        <v>3851900</v>
      </c>
      <c r="R10" s="5">
        <v>-1.23E-2</v>
      </c>
      <c r="S10" s="4">
        <v>6518300</v>
      </c>
      <c r="T10" s="4">
        <f t="shared" si="2"/>
        <v>5916780</v>
      </c>
      <c r="U10" s="4">
        <f t="shared" si="3"/>
        <v>4134600</v>
      </c>
      <c r="V10" s="5">
        <v>3.1400000000000004E-2</v>
      </c>
    </row>
    <row r="11" spans="1:22" x14ac:dyDescent="0.2">
      <c r="A11" s="16" t="s">
        <v>336</v>
      </c>
      <c r="B11" s="4">
        <v>99700</v>
      </c>
      <c r="C11" s="4">
        <v>541187</v>
      </c>
      <c r="D11" s="4">
        <v>-441487</v>
      </c>
      <c r="E11" s="4">
        <v>-14316730000</v>
      </c>
      <c r="F11" s="4">
        <f t="shared" si="0"/>
        <v>-1082072153671</v>
      </c>
      <c r="G11" s="4">
        <v>0</v>
      </c>
      <c r="H11" s="4">
        <v>0</v>
      </c>
      <c r="I11" s="4">
        <v>0</v>
      </c>
      <c r="J11" s="4">
        <v>-4270180000</v>
      </c>
      <c r="K11" s="24">
        <f t="shared" si="1"/>
        <v>43686505000</v>
      </c>
      <c r="L11" s="4">
        <v>1791</v>
      </c>
      <c r="M11" s="4">
        <v>1897</v>
      </c>
      <c r="N11" s="4">
        <v>190</v>
      </c>
      <c r="O11" s="4">
        <v>184</v>
      </c>
      <c r="P11" s="4">
        <v>2706900</v>
      </c>
      <c r="Q11" s="4">
        <v>2338700</v>
      </c>
      <c r="R11" s="5">
        <v>1.7100000000000001E-2</v>
      </c>
      <c r="S11" s="4">
        <v>5570600</v>
      </c>
      <c r="T11" s="4">
        <f t="shared" si="2"/>
        <v>5645770</v>
      </c>
      <c r="U11" s="4">
        <f t="shared" si="3"/>
        <v>2490900</v>
      </c>
      <c r="V11" s="5">
        <v>2.2799999999999997E-2</v>
      </c>
    </row>
    <row r="12" spans="1:22" x14ac:dyDescent="0.2">
      <c r="A12" s="16" t="s">
        <v>335</v>
      </c>
      <c r="B12" s="4">
        <v>23900</v>
      </c>
      <c r="C12" s="4">
        <v>240471</v>
      </c>
      <c r="D12" s="4">
        <v>-216571</v>
      </c>
      <c r="E12" s="4">
        <v>-7062640000</v>
      </c>
      <c r="F12" s="4">
        <f t="shared" si="0"/>
        <v>-1067755423671</v>
      </c>
      <c r="G12" s="4">
        <v>0</v>
      </c>
      <c r="H12" s="4">
        <v>0</v>
      </c>
      <c r="I12" s="4">
        <v>0</v>
      </c>
      <c r="J12" s="4">
        <v>-17260640000</v>
      </c>
      <c r="K12" s="24">
        <f t="shared" si="1"/>
        <v>47956685000</v>
      </c>
      <c r="L12" s="4">
        <v>1231</v>
      </c>
      <c r="M12" s="4">
        <v>2605</v>
      </c>
      <c r="N12" s="4">
        <v>138</v>
      </c>
      <c r="O12" s="4">
        <v>248</v>
      </c>
      <c r="P12" s="4">
        <v>2044600</v>
      </c>
      <c r="Q12" s="4">
        <v>3517300</v>
      </c>
      <c r="R12" s="5">
        <v>-7.7000000000000002E-3</v>
      </c>
      <c r="S12" s="4">
        <v>5915400</v>
      </c>
      <c r="T12" s="4">
        <f t="shared" si="2"/>
        <v>5499190</v>
      </c>
      <c r="U12" s="4">
        <f t="shared" si="3"/>
        <v>2490900</v>
      </c>
      <c r="V12" s="5">
        <v>2.1299999999999999E-2</v>
      </c>
    </row>
    <row r="13" spans="1:22" x14ac:dyDescent="0.2">
      <c r="A13" s="16" t="s">
        <v>333</v>
      </c>
      <c r="B13" s="4">
        <v>107600</v>
      </c>
      <c r="C13" s="4">
        <v>1000442</v>
      </c>
      <c r="D13" s="4">
        <v>-892842</v>
      </c>
      <c r="E13" s="4">
        <v>-29239960000</v>
      </c>
      <c r="F13" s="4">
        <f t="shared" si="0"/>
        <v>-1060692783671</v>
      </c>
      <c r="G13" s="4">
        <v>50000</v>
      </c>
      <c r="H13" s="4">
        <v>571300</v>
      </c>
      <c r="I13" s="4">
        <v>-521300</v>
      </c>
      <c r="J13" s="4">
        <v>-17260640000</v>
      </c>
      <c r="K13" s="24">
        <f t="shared" si="1"/>
        <v>65217325000</v>
      </c>
      <c r="L13" s="4">
        <v>1964</v>
      </c>
      <c r="M13" s="4">
        <v>3232</v>
      </c>
      <c r="N13" s="4">
        <v>188</v>
      </c>
      <c r="O13" s="4">
        <v>189</v>
      </c>
      <c r="P13" s="4">
        <v>2733900</v>
      </c>
      <c r="Q13" s="4">
        <v>3450000</v>
      </c>
      <c r="R13" s="5">
        <v>0</v>
      </c>
      <c r="S13" s="4">
        <v>6441000</v>
      </c>
      <c r="T13" s="4">
        <f t="shared" si="2"/>
        <v>5296090</v>
      </c>
      <c r="U13" s="4">
        <f t="shared" si="3"/>
        <v>2490900</v>
      </c>
      <c r="V13" s="5">
        <v>2.2599999999999999E-2</v>
      </c>
    </row>
    <row r="14" spans="1:22" x14ac:dyDescent="0.2">
      <c r="A14" s="16" t="s">
        <v>332</v>
      </c>
      <c r="B14" s="4">
        <v>211300</v>
      </c>
      <c r="C14" s="4">
        <v>3427400</v>
      </c>
      <c r="D14" s="4">
        <v>-3216100</v>
      </c>
      <c r="E14" s="4">
        <v>-104634645225</v>
      </c>
      <c r="F14" s="4">
        <f t="shared" si="0"/>
        <v>-1031452823671</v>
      </c>
      <c r="G14" s="4">
        <v>0</v>
      </c>
      <c r="H14" s="4">
        <v>0</v>
      </c>
      <c r="I14" s="4">
        <v>0</v>
      </c>
      <c r="J14" s="4">
        <v>2251495000</v>
      </c>
      <c r="K14" s="24">
        <f t="shared" si="1"/>
        <v>82477965000</v>
      </c>
      <c r="L14" s="4">
        <v>3023</v>
      </c>
      <c r="M14" s="4">
        <v>3060</v>
      </c>
      <c r="N14" s="4">
        <v>357</v>
      </c>
      <c r="O14" s="4">
        <v>345</v>
      </c>
      <c r="P14" s="4">
        <v>4707700</v>
      </c>
      <c r="Q14" s="4">
        <v>5056900</v>
      </c>
      <c r="R14" s="5">
        <v>2.2000000000000002E-2</v>
      </c>
      <c r="S14" s="4">
        <v>10228000</v>
      </c>
      <c r="T14" s="4">
        <f t="shared" si="2"/>
        <v>4549520</v>
      </c>
      <c r="U14" s="4">
        <f t="shared" si="3"/>
        <v>2490900</v>
      </c>
      <c r="V14" s="5">
        <v>3.04E-2</v>
      </c>
    </row>
    <row r="15" spans="1:22" x14ac:dyDescent="0.2">
      <c r="A15" s="16" t="s">
        <v>331</v>
      </c>
      <c r="B15" s="4">
        <v>123800</v>
      </c>
      <c r="C15" s="4">
        <v>489900</v>
      </c>
      <c r="D15" s="4">
        <v>-366100</v>
      </c>
      <c r="E15" s="4">
        <v>-11734080000</v>
      </c>
      <c r="F15" s="4">
        <f t="shared" si="0"/>
        <v>-926818178446</v>
      </c>
      <c r="G15" s="4">
        <v>57600</v>
      </c>
      <c r="H15" s="4">
        <v>4200</v>
      </c>
      <c r="I15" s="4">
        <v>53400</v>
      </c>
      <c r="J15" s="4">
        <v>1715810000</v>
      </c>
      <c r="K15" s="24">
        <f t="shared" si="1"/>
        <v>80226470000</v>
      </c>
      <c r="L15" s="4">
        <v>1342</v>
      </c>
      <c r="M15" s="4">
        <v>1496</v>
      </c>
      <c r="N15" s="4">
        <v>137</v>
      </c>
      <c r="O15" s="4">
        <v>158</v>
      </c>
      <c r="P15" s="4">
        <v>1784800</v>
      </c>
      <c r="Q15" s="4">
        <v>2036500</v>
      </c>
      <c r="R15" s="5">
        <v>0</v>
      </c>
      <c r="S15" s="4">
        <v>4134600</v>
      </c>
      <c r="T15" s="4">
        <f t="shared" si="2"/>
        <v>4528080</v>
      </c>
      <c r="U15" s="4">
        <f t="shared" si="3"/>
        <v>2490900</v>
      </c>
      <c r="V15" s="5">
        <v>2.0099999999999996E-2</v>
      </c>
    </row>
    <row r="16" spans="1:22" x14ac:dyDescent="0.2">
      <c r="A16" s="16" t="s">
        <v>330</v>
      </c>
      <c r="B16" s="4">
        <v>140000</v>
      </c>
      <c r="C16" s="4">
        <v>116000</v>
      </c>
      <c r="D16" s="4">
        <v>24000</v>
      </c>
      <c r="E16" s="4">
        <v>779670000</v>
      </c>
      <c r="F16" s="4">
        <f t="shared" si="0"/>
        <v>-915084098446</v>
      </c>
      <c r="G16" s="4">
        <v>0</v>
      </c>
      <c r="H16" s="4">
        <v>0</v>
      </c>
      <c r="I16" s="4">
        <v>0</v>
      </c>
      <c r="J16" s="4">
        <v>601975000</v>
      </c>
      <c r="K16" s="24">
        <f t="shared" si="1"/>
        <v>78510660000</v>
      </c>
      <c r="L16" s="4">
        <v>746</v>
      </c>
      <c r="M16" s="4">
        <v>1346</v>
      </c>
      <c r="N16" s="4">
        <v>46</v>
      </c>
      <c r="O16" s="4">
        <v>117</v>
      </c>
      <c r="P16" s="4">
        <v>739100</v>
      </c>
      <c r="Q16" s="4">
        <v>1644900</v>
      </c>
      <c r="R16" s="5">
        <v>-6.1999999999999998E-3</v>
      </c>
      <c r="S16" s="4">
        <v>2490900</v>
      </c>
      <c r="T16" s="4">
        <f t="shared" si="2"/>
        <v>4539220</v>
      </c>
      <c r="U16" s="4">
        <f t="shared" si="3"/>
        <v>2860500</v>
      </c>
      <c r="V16" s="5">
        <v>1.8700000000000001E-2</v>
      </c>
    </row>
    <row r="17" spans="1:22" x14ac:dyDescent="0.2">
      <c r="A17" s="16" t="s">
        <v>329</v>
      </c>
      <c r="B17" s="4">
        <v>384000</v>
      </c>
      <c r="C17" s="4">
        <v>326500</v>
      </c>
      <c r="D17" s="4">
        <v>57500</v>
      </c>
      <c r="E17" s="4">
        <v>1856160000</v>
      </c>
      <c r="F17" s="4">
        <f t="shared" si="0"/>
        <v>-915863768446</v>
      </c>
      <c r="G17" s="4">
        <v>0</v>
      </c>
      <c r="H17" s="4">
        <v>0</v>
      </c>
      <c r="I17" s="4">
        <v>0</v>
      </c>
      <c r="J17" s="4">
        <v>3701405000</v>
      </c>
      <c r="K17" s="24">
        <f t="shared" si="1"/>
        <v>77908685000</v>
      </c>
      <c r="L17" s="4">
        <v>1500</v>
      </c>
      <c r="M17" s="4">
        <v>1652</v>
      </c>
      <c r="N17" s="4">
        <v>103</v>
      </c>
      <c r="O17" s="4">
        <v>163</v>
      </c>
      <c r="P17" s="4">
        <v>1646900</v>
      </c>
      <c r="Q17" s="4">
        <v>2241600</v>
      </c>
      <c r="R17" s="5">
        <v>-1.5E-3</v>
      </c>
      <c r="S17" s="4">
        <v>4038700</v>
      </c>
      <c r="T17" s="4">
        <f t="shared" si="2"/>
        <v>4575000</v>
      </c>
      <c r="U17" s="4">
        <f t="shared" si="3"/>
        <v>2860500</v>
      </c>
      <c r="V17" s="5">
        <v>2.1700000000000001E-2</v>
      </c>
    </row>
    <row r="18" spans="1:22" x14ac:dyDescent="0.2">
      <c r="A18" s="16" t="s">
        <v>328</v>
      </c>
      <c r="B18" s="4">
        <v>696900</v>
      </c>
      <c r="C18" s="4">
        <v>942400</v>
      </c>
      <c r="D18" s="4">
        <v>-245500</v>
      </c>
      <c r="E18" s="4">
        <v>-7726160000</v>
      </c>
      <c r="F18" s="4">
        <f t="shared" si="0"/>
        <v>-917719928446</v>
      </c>
      <c r="G18" s="4">
        <v>115300</v>
      </c>
      <c r="H18" s="4">
        <v>0</v>
      </c>
      <c r="I18" s="4">
        <v>115300</v>
      </c>
      <c r="J18" s="4">
        <v>3701405000</v>
      </c>
      <c r="K18" s="24">
        <f t="shared" si="1"/>
        <v>74207280000</v>
      </c>
      <c r="L18" s="4">
        <v>2627</v>
      </c>
      <c r="M18" s="4">
        <v>2269</v>
      </c>
      <c r="N18" s="4">
        <v>248</v>
      </c>
      <c r="O18" s="4">
        <v>200</v>
      </c>
      <c r="P18" s="4">
        <v>3783200</v>
      </c>
      <c r="Q18" s="4">
        <v>3036300</v>
      </c>
      <c r="R18" s="5">
        <v>1.4199999999999999E-2</v>
      </c>
      <c r="S18" s="4">
        <v>7192200</v>
      </c>
      <c r="T18" s="4">
        <f t="shared" si="2"/>
        <v>4376580</v>
      </c>
      <c r="U18" s="4">
        <f t="shared" si="3"/>
        <v>2860500</v>
      </c>
      <c r="V18" s="5">
        <v>4.4600000000000001E-2</v>
      </c>
    </row>
    <row r="19" spans="1:22" x14ac:dyDescent="0.2">
      <c r="A19" s="16" t="s">
        <v>327</v>
      </c>
      <c r="B19" s="4">
        <v>537600</v>
      </c>
      <c r="C19" s="4">
        <v>444400</v>
      </c>
      <c r="D19" s="4">
        <v>93200</v>
      </c>
      <c r="E19" s="4">
        <v>3008160000</v>
      </c>
      <c r="F19" s="4">
        <f t="shared" si="0"/>
        <v>-909993768446</v>
      </c>
      <c r="G19" s="4">
        <v>0</v>
      </c>
      <c r="H19" s="4">
        <v>0</v>
      </c>
      <c r="I19" s="4">
        <v>0</v>
      </c>
      <c r="J19" s="4">
        <v>-540495000</v>
      </c>
      <c r="K19" s="24">
        <f t="shared" si="1"/>
        <v>70505875000</v>
      </c>
      <c r="L19" s="4">
        <v>1110</v>
      </c>
      <c r="M19" s="4">
        <v>1798</v>
      </c>
      <c r="N19" s="4">
        <v>97</v>
      </c>
      <c r="O19" s="4">
        <v>150</v>
      </c>
      <c r="P19" s="4">
        <v>1229800</v>
      </c>
      <c r="Q19" s="4">
        <v>1900900</v>
      </c>
      <c r="R19" s="5">
        <v>3.2000000000000002E-3</v>
      </c>
      <c r="S19" s="4">
        <v>3498700</v>
      </c>
      <c r="T19" s="4">
        <f t="shared" si="2"/>
        <v>4335630</v>
      </c>
      <c r="U19" s="4">
        <f t="shared" si="3"/>
        <v>2762300</v>
      </c>
      <c r="V19" s="5">
        <v>2.2099999999999998E-2</v>
      </c>
    </row>
    <row r="20" spans="1:22" x14ac:dyDescent="0.2">
      <c r="A20" s="16" t="s">
        <v>326</v>
      </c>
      <c r="B20" s="4">
        <v>191900</v>
      </c>
      <c r="C20" s="4">
        <v>2468100</v>
      </c>
      <c r="D20" s="4">
        <v>-2276200</v>
      </c>
      <c r="E20" s="4">
        <v>-72060740000</v>
      </c>
      <c r="F20" s="4">
        <f t="shared" si="0"/>
        <v>-913001928446</v>
      </c>
      <c r="G20" s="4">
        <v>0</v>
      </c>
      <c r="H20" s="4">
        <v>0</v>
      </c>
      <c r="I20" s="4">
        <v>0</v>
      </c>
      <c r="J20" s="4">
        <v>-540495000</v>
      </c>
      <c r="K20" s="24">
        <f t="shared" si="1"/>
        <v>71046370000</v>
      </c>
      <c r="L20" s="4">
        <v>3214</v>
      </c>
      <c r="M20" s="4">
        <v>3805</v>
      </c>
      <c r="N20" s="4">
        <v>339</v>
      </c>
      <c r="O20" s="4">
        <v>289</v>
      </c>
      <c r="P20" s="4">
        <v>4470900</v>
      </c>
      <c r="Q20" s="4">
        <v>4772800</v>
      </c>
      <c r="R20" s="5">
        <v>3.44E-2</v>
      </c>
      <c r="S20" s="4">
        <v>9657700</v>
      </c>
      <c r="T20" s="4">
        <f t="shared" si="2"/>
        <v>4086620</v>
      </c>
      <c r="U20" s="4">
        <f t="shared" si="3"/>
        <v>2762300</v>
      </c>
      <c r="V20" s="5">
        <v>6.8000000000000005E-2</v>
      </c>
    </row>
    <row r="21" spans="1:22" x14ac:dyDescent="0.2">
      <c r="A21" s="16" t="s">
        <v>325</v>
      </c>
      <c r="B21" s="4">
        <v>17350</v>
      </c>
      <c r="C21" s="4">
        <v>155627</v>
      </c>
      <c r="D21" s="4">
        <v>-138277</v>
      </c>
      <c r="E21" s="4">
        <v>-4220110000</v>
      </c>
      <c r="F21" s="4">
        <f t="shared" si="0"/>
        <v>-840941188446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71586865000</v>
      </c>
      <c r="L21" s="4">
        <v>1017</v>
      </c>
      <c r="M21" s="4">
        <v>1169</v>
      </c>
      <c r="N21" s="4">
        <v>102</v>
      </c>
      <c r="O21" s="4">
        <v>101</v>
      </c>
      <c r="P21" s="4">
        <v>1269300</v>
      </c>
      <c r="Q21" s="4">
        <v>1441200</v>
      </c>
      <c r="R21" s="5">
        <v>-1.6000000000000001E-3</v>
      </c>
      <c r="S21" s="4">
        <v>2860500</v>
      </c>
      <c r="T21" s="4">
        <f t="shared" si="2"/>
        <v>4259740</v>
      </c>
      <c r="U21" s="4">
        <f t="shared" si="3"/>
        <v>2602300</v>
      </c>
      <c r="V21" s="5">
        <v>1.3000000000000001E-2</v>
      </c>
    </row>
    <row r="22" spans="1:22" x14ac:dyDescent="0.2">
      <c r="A22" s="16" t="s">
        <v>324</v>
      </c>
      <c r="B22" s="4">
        <v>148033</v>
      </c>
      <c r="C22" s="4">
        <v>44200</v>
      </c>
      <c r="D22" s="4">
        <v>103833</v>
      </c>
      <c r="E22" s="4">
        <v>3175690000</v>
      </c>
      <c r="F22" s="4">
        <f t="shared" si="0"/>
        <v>-836721078446</v>
      </c>
      <c r="G22" s="4">
        <v>0</v>
      </c>
      <c r="H22" s="4">
        <v>0</v>
      </c>
      <c r="I22" s="4">
        <v>0</v>
      </c>
      <c r="J22" s="4">
        <v>217470000</v>
      </c>
      <c r="K22" s="24">
        <f t="shared" si="1"/>
        <v>71586865000</v>
      </c>
      <c r="L22" s="4">
        <v>1862</v>
      </c>
      <c r="M22" s="4">
        <v>913</v>
      </c>
      <c r="N22" s="4">
        <v>154</v>
      </c>
      <c r="O22" s="4">
        <v>109</v>
      </c>
      <c r="P22" s="4">
        <v>2352000</v>
      </c>
      <c r="Q22" s="4">
        <v>1572500</v>
      </c>
      <c r="R22" s="5">
        <v>2.69E-2</v>
      </c>
      <c r="S22" s="4">
        <v>4449600</v>
      </c>
      <c r="T22" s="4">
        <f t="shared" si="2"/>
        <v>4734290</v>
      </c>
      <c r="U22" s="4">
        <f t="shared" si="3"/>
        <v>2602300</v>
      </c>
      <c r="V22" s="5">
        <v>2.7699999999999999E-2</v>
      </c>
    </row>
    <row r="23" spans="1:22" x14ac:dyDescent="0.2">
      <c r="A23" s="16" t="s">
        <v>323</v>
      </c>
      <c r="B23" s="4">
        <v>233900</v>
      </c>
      <c r="C23" s="4">
        <v>94820</v>
      </c>
      <c r="D23" s="4">
        <v>139080</v>
      </c>
      <c r="E23" s="4">
        <v>4197320000</v>
      </c>
      <c r="F23" s="4">
        <f t="shared" si="0"/>
        <v>-839896768446</v>
      </c>
      <c r="G23" s="4">
        <v>0</v>
      </c>
      <c r="H23" s="4">
        <v>0</v>
      </c>
      <c r="I23" s="4">
        <v>0</v>
      </c>
      <c r="J23" s="4">
        <v>537450000</v>
      </c>
      <c r="K23" s="24">
        <f t="shared" si="1"/>
        <v>71369395000</v>
      </c>
      <c r="L23" s="4">
        <v>1314</v>
      </c>
      <c r="M23" s="4">
        <v>1050</v>
      </c>
      <c r="N23" s="4">
        <v>129</v>
      </c>
      <c r="O23" s="4">
        <v>121</v>
      </c>
      <c r="P23" s="4">
        <v>2074500</v>
      </c>
      <c r="Q23" s="4">
        <v>1639100</v>
      </c>
      <c r="R23" s="5">
        <v>8.5000000000000006E-3</v>
      </c>
      <c r="S23" s="4">
        <v>4410000</v>
      </c>
      <c r="T23" s="4">
        <f t="shared" si="2"/>
        <v>5632300</v>
      </c>
      <c r="U23" s="4">
        <f t="shared" si="3"/>
        <v>2602300</v>
      </c>
      <c r="V23" s="5">
        <v>1.9900000000000001E-2</v>
      </c>
    </row>
    <row r="24" spans="1:22" x14ac:dyDescent="0.2">
      <c r="A24" s="16" t="s">
        <v>322</v>
      </c>
      <c r="B24" s="4">
        <v>123600</v>
      </c>
      <c r="C24" s="4">
        <v>626880</v>
      </c>
      <c r="D24" s="4">
        <v>-503280</v>
      </c>
      <c r="E24" s="4">
        <v>-14900260000</v>
      </c>
      <c r="F24" s="4">
        <f t="shared" si="0"/>
        <v>-844094088446</v>
      </c>
      <c r="G24" s="4">
        <v>0</v>
      </c>
      <c r="H24" s="4">
        <v>0</v>
      </c>
      <c r="I24" s="4">
        <v>0</v>
      </c>
      <c r="J24" s="4">
        <v>-335640000</v>
      </c>
      <c r="K24" s="24">
        <f t="shared" si="1"/>
        <v>70831945000</v>
      </c>
      <c r="L24" s="4">
        <v>883</v>
      </c>
      <c r="M24" s="4">
        <v>1232</v>
      </c>
      <c r="N24" s="4">
        <v>80</v>
      </c>
      <c r="O24" s="4">
        <v>98</v>
      </c>
      <c r="P24" s="4">
        <v>1094100</v>
      </c>
      <c r="Q24" s="4">
        <v>1524200</v>
      </c>
      <c r="R24" s="5">
        <v>-6.7000000000000002E-3</v>
      </c>
      <c r="S24" s="4">
        <v>2762300</v>
      </c>
      <c r="T24" s="4">
        <f t="shared" si="2"/>
        <v>5689380</v>
      </c>
      <c r="U24" s="4">
        <f t="shared" si="3"/>
        <v>2602300</v>
      </c>
      <c r="V24" s="5">
        <v>2.8500000000000001E-2</v>
      </c>
    </row>
    <row r="25" spans="1:22" x14ac:dyDescent="0.2">
      <c r="A25" s="16" t="s">
        <v>321</v>
      </c>
      <c r="B25" s="4">
        <v>48100</v>
      </c>
      <c r="C25" s="4">
        <v>217000</v>
      </c>
      <c r="D25" s="4">
        <v>-168900</v>
      </c>
      <c r="E25" s="4">
        <v>-5016540000</v>
      </c>
      <c r="F25" s="4">
        <f t="shared" si="0"/>
        <v>-829193828446</v>
      </c>
      <c r="G25" s="4">
        <v>0</v>
      </c>
      <c r="H25" s="4">
        <v>0</v>
      </c>
      <c r="I25" s="4">
        <v>0</v>
      </c>
      <c r="J25" s="4">
        <v>72150000</v>
      </c>
      <c r="K25" s="24">
        <f t="shared" si="1"/>
        <v>71167585000</v>
      </c>
      <c r="L25" s="4">
        <v>845</v>
      </c>
      <c r="M25" s="4">
        <v>1066</v>
      </c>
      <c r="N25" s="4">
        <v>87</v>
      </c>
      <c r="O25" s="4">
        <v>117</v>
      </c>
      <c r="P25" s="4">
        <v>1219400</v>
      </c>
      <c r="Q25" s="4">
        <v>1856200</v>
      </c>
      <c r="R25" s="5">
        <v>-5.0000000000000001E-3</v>
      </c>
      <c r="S25" s="4">
        <v>3920200</v>
      </c>
      <c r="T25" s="4">
        <f t="shared" si="2"/>
        <v>5863710</v>
      </c>
      <c r="U25" s="4">
        <f t="shared" si="3"/>
        <v>2602300</v>
      </c>
      <c r="V25" s="5">
        <v>2.1600000000000001E-2</v>
      </c>
    </row>
    <row r="26" spans="1:22" x14ac:dyDescent="0.2">
      <c r="A26" s="16" t="s">
        <v>320</v>
      </c>
      <c r="B26" s="4">
        <v>933600</v>
      </c>
      <c r="C26" s="4">
        <v>323600</v>
      </c>
      <c r="D26" s="4">
        <v>610000</v>
      </c>
      <c r="E26" s="4">
        <v>18207710000</v>
      </c>
      <c r="F26" s="4">
        <f t="shared" si="0"/>
        <v>-824177288446</v>
      </c>
      <c r="G26" s="4">
        <v>0</v>
      </c>
      <c r="H26" s="4">
        <v>0</v>
      </c>
      <c r="I26" s="4">
        <v>0</v>
      </c>
      <c r="J26" s="4">
        <v>-108790000</v>
      </c>
      <c r="K26" s="24">
        <f t="shared" si="1"/>
        <v>71095435000</v>
      </c>
      <c r="L26" s="4">
        <v>1255</v>
      </c>
      <c r="M26" s="4">
        <v>1215</v>
      </c>
      <c r="N26" s="4">
        <v>57</v>
      </c>
      <c r="O26" s="4">
        <v>88</v>
      </c>
      <c r="P26" s="4">
        <v>1194400</v>
      </c>
      <c r="Q26" s="4">
        <v>1337100</v>
      </c>
      <c r="R26" s="5">
        <v>-0.01</v>
      </c>
      <c r="S26" s="4">
        <v>2602300</v>
      </c>
      <c r="T26" s="4">
        <f t="shared" si="2"/>
        <v>6606400</v>
      </c>
      <c r="U26" s="4">
        <f t="shared" si="3"/>
        <v>3089200</v>
      </c>
      <c r="V26" s="5">
        <v>2.3199999999999998E-2</v>
      </c>
    </row>
    <row r="27" spans="1:22" x14ac:dyDescent="0.2">
      <c r="A27" s="16" t="s">
        <v>319</v>
      </c>
      <c r="B27" s="4">
        <v>1171027</v>
      </c>
      <c r="C27" s="4">
        <v>219500</v>
      </c>
      <c r="D27" s="4">
        <v>951527</v>
      </c>
      <c r="E27" s="4">
        <v>28434870000</v>
      </c>
      <c r="F27" s="4">
        <f t="shared" si="0"/>
        <v>-842384998446</v>
      </c>
      <c r="G27" s="4">
        <v>0</v>
      </c>
      <c r="H27" s="4">
        <v>0</v>
      </c>
      <c r="I27" s="4">
        <v>0</v>
      </c>
      <c r="J27" s="4">
        <v>87480000</v>
      </c>
      <c r="K27" s="24">
        <f t="shared" si="1"/>
        <v>71204225000</v>
      </c>
      <c r="L27" s="4">
        <v>2360</v>
      </c>
      <c r="M27" s="4">
        <v>999</v>
      </c>
      <c r="N27" s="4">
        <v>172</v>
      </c>
      <c r="O27" s="4">
        <v>101</v>
      </c>
      <c r="P27" s="4">
        <v>2784100</v>
      </c>
      <c r="Q27" s="4">
        <v>1355100</v>
      </c>
      <c r="R27" s="5">
        <v>3.7900000000000003E-2</v>
      </c>
      <c r="S27" s="4">
        <v>4396500</v>
      </c>
      <c r="T27" s="4">
        <f t="shared" si="2"/>
        <v>6604340</v>
      </c>
      <c r="U27" s="4">
        <f t="shared" si="3"/>
        <v>3089200</v>
      </c>
      <c r="V27" s="5">
        <v>3.6400000000000002E-2</v>
      </c>
    </row>
    <row r="28" spans="1:22" x14ac:dyDescent="0.2">
      <c r="A28" s="16" t="s">
        <v>318</v>
      </c>
      <c r="B28" s="4">
        <v>901900</v>
      </c>
      <c r="C28" s="4">
        <v>541335</v>
      </c>
      <c r="D28" s="4">
        <v>360565</v>
      </c>
      <c r="E28" s="4">
        <v>10261880000</v>
      </c>
      <c r="F28" s="4">
        <f t="shared" si="0"/>
        <v>-870819868446</v>
      </c>
      <c r="G28" s="4">
        <v>0</v>
      </c>
      <c r="H28" s="4">
        <v>0</v>
      </c>
      <c r="I28" s="4">
        <v>0</v>
      </c>
      <c r="J28" s="4">
        <v>87480000</v>
      </c>
      <c r="K28" s="24">
        <f t="shared" si="1"/>
        <v>71116745000</v>
      </c>
      <c r="L28" s="4">
        <v>970</v>
      </c>
      <c r="M28" s="4">
        <v>2557</v>
      </c>
      <c r="N28" s="4">
        <v>127</v>
      </c>
      <c r="O28" s="4">
        <v>222</v>
      </c>
      <c r="P28" s="4">
        <v>1732400</v>
      </c>
      <c r="Q28" s="4">
        <v>3001900</v>
      </c>
      <c r="R28" s="5">
        <v>-1.7100000000000001E-2</v>
      </c>
      <c r="S28" s="4">
        <v>5208000</v>
      </c>
      <c r="T28" s="4">
        <f t="shared" si="2"/>
        <v>6604290</v>
      </c>
      <c r="U28" s="4">
        <f t="shared" si="3"/>
        <v>3089200</v>
      </c>
      <c r="V28" s="5">
        <v>3.8800000000000001E-2</v>
      </c>
    </row>
    <row r="29" spans="1:22" x14ac:dyDescent="0.2">
      <c r="A29" s="16" t="s">
        <v>317</v>
      </c>
      <c r="B29" s="4">
        <v>521200</v>
      </c>
      <c r="C29" s="4">
        <v>442090</v>
      </c>
      <c r="D29" s="4">
        <v>79110</v>
      </c>
      <c r="E29" s="4">
        <v>2398950000</v>
      </c>
      <c r="F29" s="4">
        <f t="shared" si="0"/>
        <v>-881081748446</v>
      </c>
      <c r="G29" s="4">
        <v>0</v>
      </c>
      <c r="H29" s="4">
        <v>0</v>
      </c>
      <c r="I29" s="4">
        <v>0</v>
      </c>
      <c r="J29" s="4">
        <v>334530000</v>
      </c>
      <c r="K29" s="24">
        <f t="shared" si="1"/>
        <v>71029265000</v>
      </c>
      <c r="L29" s="4">
        <v>1190</v>
      </c>
      <c r="M29" s="4">
        <v>1392</v>
      </c>
      <c r="N29" s="4">
        <v>101</v>
      </c>
      <c r="O29" s="4">
        <v>108</v>
      </c>
      <c r="P29" s="4">
        <v>1438600</v>
      </c>
      <c r="Q29" s="4">
        <v>1556600</v>
      </c>
      <c r="R29" s="5">
        <v>1.03E-2</v>
      </c>
      <c r="S29" s="4">
        <v>3089200</v>
      </c>
      <c r="T29" s="4">
        <f t="shared" si="2"/>
        <v>7464960</v>
      </c>
      <c r="U29" s="4">
        <f t="shared" si="3"/>
        <v>3333100</v>
      </c>
      <c r="V29" s="5">
        <v>2.0199999999999999E-2</v>
      </c>
    </row>
    <row r="30" spans="1:22" x14ac:dyDescent="0.2">
      <c r="A30" s="16" t="s">
        <v>316</v>
      </c>
      <c r="B30" s="4">
        <v>816400</v>
      </c>
      <c r="C30" s="4">
        <v>110871</v>
      </c>
      <c r="D30" s="4">
        <v>705529</v>
      </c>
      <c r="E30" s="4">
        <v>20877720000</v>
      </c>
      <c r="F30" s="4">
        <f t="shared" si="0"/>
        <v>-883480698446</v>
      </c>
      <c r="G30" s="4">
        <v>312600</v>
      </c>
      <c r="H30" s="4">
        <v>0</v>
      </c>
      <c r="I30" s="4">
        <v>312600</v>
      </c>
      <c r="J30" s="4">
        <v>9201960000</v>
      </c>
      <c r="K30" s="24">
        <f t="shared" si="1"/>
        <v>70694735000</v>
      </c>
      <c r="L30" s="4">
        <v>2130</v>
      </c>
      <c r="M30" s="4">
        <v>2657</v>
      </c>
      <c r="N30" s="4">
        <v>206</v>
      </c>
      <c r="O30" s="4">
        <v>240</v>
      </c>
      <c r="P30" s="4">
        <v>3069200</v>
      </c>
      <c r="Q30" s="4">
        <v>3543700</v>
      </c>
      <c r="R30" s="5">
        <v>-1.7000000000000001E-3</v>
      </c>
      <c r="S30" s="4">
        <v>7167600</v>
      </c>
      <c r="T30" s="4">
        <f t="shared" si="2"/>
        <v>7499460</v>
      </c>
      <c r="U30" s="4">
        <f t="shared" si="3"/>
        <v>3333100</v>
      </c>
      <c r="V30" s="5">
        <v>4.9599999999999998E-2</v>
      </c>
    </row>
    <row r="31" spans="1:22" x14ac:dyDescent="0.2">
      <c r="A31" s="16" t="s">
        <v>315</v>
      </c>
      <c r="B31" s="4">
        <v>62300</v>
      </c>
      <c r="C31" s="4">
        <v>297386</v>
      </c>
      <c r="D31" s="4">
        <v>-235086</v>
      </c>
      <c r="E31" s="4">
        <v>-7166030000</v>
      </c>
      <c r="F31" s="4">
        <f t="shared" si="0"/>
        <v>-904358418446</v>
      </c>
      <c r="G31" s="4">
        <v>150600</v>
      </c>
      <c r="H31" s="4">
        <v>32400</v>
      </c>
      <c r="I31" s="4">
        <v>118200</v>
      </c>
      <c r="J31" s="4">
        <v>3485900000</v>
      </c>
      <c r="K31" s="24">
        <f t="shared" si="1"/>
        <v>61492775000</v>
      </c>
      <c r="L31" s="4">
        <v>928</v>
      </c>
      <c r="M31" s="4">
        <v>2013</v>
      </c>
      <c r="N31" s="4">
        <v>50</v>
      </c>
      <c r="O31" s="4">
        <v>192</v>
      </c>
      <c r="P31" s="4">
        <v>867300</v>
      </c>
      <c r="Q31" s="4">
        <v>3608500</v>
      </c>
      <c r="R31" s="5">
        <v>-4.9400000000000006E-2</v>
      </c>
      <c r="S31" s="4">
        <v>4591700</v>
      </c>
      <c r="T31" s="4">
        <f t="shared" si="2"/>
        <v>7614130</v>
      </c>
      <c r="U31" s="4">
        <f t="shared" si="3"/>
        <v>3333100</v>
      </c>
      <c r="V31" s="5">
        <v>5.33E-2</v>
      </c>
    </row>
    <row r="32" spans="1:22" x14ac:dyDescent="0.2">
      <c r="A32" s="16" t="s">
        <v>314</v>
      </c>
      <c r="B32" s="4">
        <v>901900</v>
      </c>
      <c r="C32" s="4">
        <v>813530</v>
      </c>
      <c r="D32" s="4">
        <v>88370</v>
      </c>
      <c r="E32" s="4">
        <v>2533790000</v>
      </c>
      <c r="F32" s="4">
        <f t="shared" si="0"/>
        <v>-897192388446</v>
      </c>
      <c r="G32" s="4">
        <v>323900</v>
      </c>
      <c r="H32" s="4">
        <v>0</v>
      </c>
      <c r="I32" s="4">
        <v>323900</v>
      </c>
      <c r="J32" s="4">
        <v>9858245000</v>
      </c>
      <c r="K32" s="24">
        <f t="shared" si="1"/>
        <v>58006875000</v>
      </c>
      <c r="L32" s="4">
        <v>2429</v>
      </c>
      <c r="M32" s="4">
        <v>3921</v>
      </c>
      <c r="N32" s="4">
        <v>231</v>
      </c>
      <c r="O32" s="4">
        <v>350</v>
      </c>
      <c r="P32" s="4">
        <v>3403100</v>
      </c>
      <c r="Q32" s="4">
        <v>5284500</v>
      </c>
      <c r="R32" s="5">
        <v>8.199999999999999E-3</v>
      </c>
      <c r="S32" s="4">
        <v>9195100</v>
      </c>
      <c r="T32" s="4">
        <f t="shared" si="2"/>
        <v>8214760</v>
      </c>
      <c r="U32" s="4">
        <f t="shared" si="3"/>
        <v>3333100</v>
      </c>
      <c r="V32" s="5">
        <v>4.3700000000000003E-2</v>
      </c>
    </row>
    <row r="33" spans="1:22" x14ac:dyDescent="0.2">
      <c r="A33" s="16" t="s">
        <v>313</v>
      </c>
      <c r="B33" s="4">
        <v>342300</v>
      </c>
      <c r="C33" s="4">
        <v>1998783</v>
      </c>
      <c r="D33" s="4">
        <v>-1656483</v>
      </c>
      <c r="E33" s="4">
        <v>-54136470000</v>
      </c>
      <c r="F33" s="4">
        <f t="shared" si="0"/>
        <v>-899726178446</v>
      </c>
      <c r="G33" s="4">
        <v>621000</v>
      </c>
      <c r="H33" s="4">
        <v>2400</v>
      </c>
      <c r="I33" s="4">
        <v>618600</v>
      </c>
      <c r="J33" s="4">
        <v>19611415000</v>
      </c>
      <c r="K33" s="24">
        <f t="shared" si="1"/>
        <v>48148630000</v>
      </c>
      <c r="L33" s="4">
        <v>2152</v>
      </c>
      <c r="M33" s="4">
        <v>4390</v>
      </c>
      <c r="N33" s="4">
        <v>243</v>
      </c>
      <c r="O33" s="4">
        <v>506</v>
      </c>
      <c r="P33" s="4">
        <v>3539700</v>
      </c>
      <c r="Q33" s="4">
        <v>7693500</v>
      </c>
      <c r="R33" s="5">
        <v>-7.3599999999999999E-2</v>
      </c>
      <c r="S33" s="4">
        <v>13390100</v>
      </c>
      <c r="T33" s="4">
        <f t="shared" si="2"/>
        <v>7531790</v>
      </c>
      <c r="U33" s="4">
        <f t="shared" si="3"/>
        <v>3333100</v>
      </c>
      <c r="V33" s="5">
        <v>8.6699999999999999E-2</v>
      </c>
    </row>
    <row r="34" spans="1:22" x14ac:dyDescent="0.2">
      <c r="A34" s="16" t="s">
        <v>270</v>
      </c>
      <c r="B34" s="4">
        <v>21500</v>
      </c>
      <c r="C34" s="4">
        <v>272774</v>
      </c>
      <c r="D34" s="4">
        <v>-251274</v>
      </c>
      <c r="E34" s="4">
        <v>-8072560000</v>
      </c>
      <c r="F34" s="4">
        <f t="shared" si="0"/>
        <v>-845589708446</v>
      </c>
      <c r="G34" s="4">
        <v>53600</v>
      </c>
      <c r="H34" s="4">
        <v>39900</v>
      </c>
      <c r="I34" s="4">
        <v>13700</v>
      </c>
      <c r="J34" s="4">
        <v>439760000</v>
      </c>
      <c r="K34" s="24">
        <f t="shared" si="1"/>
        <v>28537215000</v>
      </c>
      <c r="L34" s="4">
        <v>1225</v>
      </c>
      <c r="M34" s="4">
        <v>1434</v>
      </c>
      <c r="N34" s="4">
        <v>84</v>
      </c>
      <c r="O34" s="4">
        <v>107</v>
      </c>
      <c r="P34" s="4">
        <v>1275100</v>
      </c>
      <c r="Q34" s="4">
        <v>1461200</v>
      </c>
      <c r="R34" s="5">
        <v>2.6699999999999998E-2</v>
      </c>
      <c r="S34" s="4">
        <v>3333100</v>
      </c>
      <c r="T34" s="4">
        <f t="shared" si="2"/>
        <v>7868650</v>
      </c>
      <c r="U34" s="4">
        <f t="shared" si="3"/>
        <v>4375900</v>
      </c>
      <c r="V34" s="5">
        <v>2.8999999999999998E-2</v>
      </c>
    </row>
    <row r="35" spans="1:22" x14ac:dyDescent="0.2">
      <c r="A35" s="16" t="s">
        <v>269</v>
      </c>
      <c r="B35" s="4">
        <v>632000</v>
      </c>
      <c r="C35" s="4">
        <v>702223</v>
      </c>
      <c r="D35" s="4">
        <v>-70223</v>
      </c>
      <c r="E35" s="4">
        <v>-2233040000</v>
      </c>
      <c r="F35" s="4">
        <f t="shared" si="0"/>
        <v>-837517148446</v>
      </c>
      <c r="G35" s="4">
        <v>288700</v>
      </c>
      <c r="H35" s="4">
        <v>17400</v>
      </c>
      <c r="I35" s="4">
        <v>271300</v>
      </c>
      <c r="J35" s="4">
        <v>8608805000</v>
      </c>
      <c r="K35" s="24">
        <f t="shared" si="1"/>
        <v>28097455000</v>
      </c>
      <c r="L35" s="4">
        <v>1437</v>
      </c>
      <c r="M35" s="4">
        <v>2832</v>
      </c>
      <c r="N35" s="4">
        <v>154</v>
      </c>
      <c r="O35" s="4">
        <v>200</v>
      </c>
      <c r="P35" s="4">
        <v>1997400</v>
      </c>
      <c r="Q35" s="4">
        <v>3098400</v>
      </c>
      <c r="R35" s="5">
        <v>4.7999999999999996E-3</v>
      </c>
      <c r="S35" s="4">
        <v>5663500</v>
      </c>
      <c r="T35" s="4">
        <f t="shared" si="2"/>
        <v>7689280</v>
      </c>
      <c r="U35" s="4">
        <f t="shared" si="3"/>
        <v>4375900</v>
      </c>
      <c r="V35" s="5">
        <v>2.64E-2</v>
      </c>
    </row>
    <row r="36" spans="1:22" x14ac:dyDescent="0.2">
      <c r="A36" s="16" t="s">
        <v>268</v>
      </c>
      <c r="B36" s="4">
        <v>79500</v>
      </c>
      <c r="C36" s="4">
        <v>2002838</v>
      </c>
      <c r="D36" s="4">
        <v>-1923338</v>
      </c>
      <c r="E36" s="4">
        <v>-62992400000</v>
      </c>
      <c r="F36" s="4">
        <f t="shared" si="0"/>
        <v>-835284108446</v>
      </c>
      <c r="G36" s="4">
        <v>609400</v>
      </c>
      <c r="H36" s="4">
        <v>18600</v>
      </c>
      <c r="I36" s="4">
        <v>590800</v>
      </c>
      <c r="J36" s="4">
        <v>18941550000</v>
      </c>
      <c r="K36" s="24">
        <f t="shared" si="1"/>
        <v>19488650000</v>
      </c>
      <c r="L36" s="4">
        <v>2105</v>
      </c>
      <c r="M36" s="4">
        <v>5282</v>
      </c>
      <c r="N36" s="4">
        <v>183</v>
      </c>
      <c r="O36" s="4">
        <v>360</v>
      </c>
      <c r="P36" s="4">
        <v>2655400</v>
      </c>
      <c r="Q36" s="4">
        <v>6123400</v>
      </c>
      <c r="R36" s="5">
        <v>-4.4000000000000004E-2</v>
      </c>
      <c r="S36" s="4">
        <v>10029200</v>
      </c>
      <c r="T36" s="4">
        <f t="shared" si="2"/>
        <v>7193330</v>
      </c>
      <c r="U36" s="4">
        <f t="shared" si="3"/>
        <v>4375900</v>
      </c>
      <c r="V36" s="5">
        <v>4.5100000000000001E-2</v>
      </c>
    </row>
    <row r="37" spans="1:22" x14ac:dyDescent="0.2">
      <c r="A37" s="16" t="s">
        <v>254</v>
      </c>
      <c r="B37" s="4">
        <v>469600</v>
      </c>
      <c r="C37" s="4">
        <v>1119069</v>
      </c>
      <c r="D37" s="4">
        <v>-649469</v>
      </c>
      <c r="E37" s="4">
        <v>-21420240000</v>
      </c>
      <c r="F37" s="4">
        <f t="shared" si="0"/>
        <v>-772291708446</v>
      </c>
      <c r="G37" s="4">
        <v>0</v>
      </c>
      <c r="H37" s="4">
        <v>0</v>
      </c>
      <c r="I37" s="4">
        <v>0</v>
      </c>
      <c r="J37" s="4">
        <v>-212350000</v>
      </c>
      <c r="K37" s="24">
        <f t="shared" si="1"/>
        <v>547100000</v>
      </c>
      <c r="L37" s="4">
        <v>2066</v>
      </c>
      <c r="M37" s="4">
        <v>2151</v>
      </c>
      <c r="N37" s="4">
        <v>111</v>
      </c>
      <c r="O37" s="4">
        <v>128</v>
      </c>
      <c r="P37" s="4">
        <v>1799500</v>
      </c>
      <c r="Q37" s="4">
        <v>2132900</v>
      </c>
      <c r="R37" s="5">
        <v>9.1999999999999998E-3</v>
      </c>
      <c r="S37" s="4">
        <v>4375900</v>
      </c>
      <c r="T37" s="4">
        <f t="shared" si="2"/>
        <v>7162450</v>
      </c>
      <c r="U37" s="4">
        <f t="shared" si="3"/>
        <v>5207500</v>
      </c>
      <c r="V37" s="5">
        <v>2.1000000000000001E-2</v>
      </c>
    </row>
    <row r="38" spans="1:22" x14ac:dyDescent="0.2">
      <c r="A38" s="16" t="s">
        <v>253</v>
      </c>
      <c r="B38" s="4">
        <v>1389600</v>
      </c>
      <c r="C38" s="4">
        <v>1302100</v>
      </c>
      <c r="D38" s="4">
        <v>87500</v>
      </c>
      <c r="E38" s="4">
        <v>3059920000</v>
      </c>
      <c r="F38" s="4">
        <f t="shared" si="0"/>
        <v>-750871468446</v>
      </c>
      <c r="G38" s="4">
        <v>0</v>
      </c>
      <c r="H38" s="4">
        <v>0</v>
      </c>
      <c r="I38" s="4">
        <v>0</v>
      </c>
      <c r="J38" s="4">
        <v>1086225000</v>
      </c>
      <c r="K38" s="24">
        <f t="shared" si="1"/>
        <v>759450000</v>
      </c>
      <c r="L38" s="4">
        <v>2318</v>
      </c>
      <c r="M38" s="4">
        <v>2310</v>
      </c>
      <c r="N38" s="4">
        <v>168</v>
      </c>
      <c r="O38" s="4">
        <v>191</v>
      </c>
      <c r="P38" s="4">
        <v>2286500</v>
      </c>
      <c r="Q38" s="4">
        <v>2660600</v>
      </c>
      <c r="R38" s="5">
        <v>0</v>
      </c>
      <c r="S38" s="4">
        <v>5207500</v>
      </c>
      <c r="T38" s="4">
        <f t="shared" si="2"/>
        <v>7413830</v>
      </c>
      <c r="U38" s="4">
        <f t="shared" si="3"/>
        <v>5738400</v>
      </c>
      <c r="V38" s="5">
        <v>2.69E-2</v>
      </c>
    </row>
    <row r="39" spans="1:22" x14ac:dyDescent="0.2">
      <c r="A39" s="16" t="s">
        <v>252</v>
      </c>
      <c r="B39" s="4">
        <v>658400</v>
      </c>
      <c r="C39" s="4">
        <v>3964600</v>
      </c>
      <c r="D39" s="4">
        <v>-3306200</v>
      </c>
      <c r="E39" s="4">
        <v>-111443390000</v>
      </c>
      <c r="F39" s="4">
        <f t="shared" si="0"/>
        <v>-753931388446</v>
      </c>
      <c r="G39" s="4">
        <v>166200</v>
      </c>
      <c r="H39" s="4">
        <v>140600</v>
      </c>
      <c r="I39" s="4">
        <v>25600</v>
      </c>
      <c r="J39" s="4">
        <v>798180000</v>
      </c>
      <c r="K39" s="24">
        <f t="shared" si="1"/>
        <v>-326775000</v>
      </c>
      <c r="L39" s="4">
        <v>2664</v>
      </c>
      <c r="M39" s="4">
        <v>4861</v>
      </c>
      <c r="N39" s="4">
        <v>326</v>
      </c>
      <c r="O39" s="4">
        <v>523</v>
      </c>
      <c r="P39" s="4">
        <v>4292600</v>
      </c>
      <c r="Q39" s="4">
        <v>5805900</v>
      </c>
      <c r="R39" s="5">
        <v>-1.9699999999999999E-2</v>
      </c>
      <c r="S39" s="4">
        <v>11695900</v>
      </c>
      <c r="T39" s="4">
        <f t="shared" si="2"/>
        <v>6986570</v>
      </c>
      <c r="U39" s="4">
        <f t="shared" si="3"/>
        <v>5738400</v>
      </c>
      <c r="V39" s="5">
        <v>4.3799999999999999E-2</v>
      </c>
    </row>
    <row r="40" spans="1:22" x14ac:dyDescent="0.2">
      <c r="A40" s="16" t="s">
        <v>251</v>
      </c>
      <c r="B40" s="4">
        <v>218400</v>
      </c>
      <c r="C40" s="4">
        <v>1595626</v>
      </c>
      <c r="D40" s="4">
        <v>-1377226</v>
      </c>
      <c r="E40" s="4">
        <v>-46892530000</v>
      </c>
      <c r="F40" s="4">
        <f t="shared" si="0"/>
        <v>-642487998446</v>
      </c>
      <c r="G40" s="4">
        <v>275600</v>
      </c>
      <c r="H40" s="4">
        <v>78400</v>
      </c>
      <c r="I40" s="4">
        <v>197200</v>
      </c>
      <c r="J40" s="4">
        <v>6685800000</v>
      </c>
      <c r="K40" s="24">
        <f t="shared" si="1"/>
        <v>-1124955000</v>
      </c>
      <c r="L40" s="4">
        <v>1775</v>
      </c>
      <c r="M40" s="4">
        <v>3427</v>
      </c>
      <c r="N40" s="4">
        <v>247</v>
      </c>
      <c r="O40" s="4">
        <v>353</v>
      </c>
      <c r="P40" s="4">
        <v>2748500</v>
      </c>
      <c r="Q40" s="4">
        <v>4074500</v>
      </c>
      <c r="R40" s="5">
        <v>-1.04E-2</v>
      </c>
      <c r="S40" s="4">
        <v>7512600</v>
      </c>
      <c r="T40" s="4">
        <f t="shared" si="2"/>
        <v>7085050</v>
      </c>
      <c r="U40" s="4">
        <f t="shared" si="3"/>
        <v>3869800</v>
      </c>
      <c r="V40" s="5">
        <v>2.6200000000000001E-2</v>
      </c>
    </row>
    <row r="41" spans="1:22" x14ac:dyDescent="0.2">
      <c r="A41" s="16" t="s">
        <v>250</v>
      </c>
      <c r="B41" s="4">
        <v>191300</v>
      </c>
      <c r="C41" s="4">
        <v>608900</v>
      </c>
      <c r="D41" s="4">
        <v>-417600</v>
      </c>
      <c r="E41" s="4">
        <v>-14487940000</v>
      </c>
      <c r="F41" s="4">
        <f t="shared" si="0"/>
        <v>-595595468446</v>
      </c>
      <c r="G41" s="4">
        <v>0</v>
      </c>
      <c r="H41" s="4">
        <v>0</v>
      </c>
      <c r="I41" s="4">
        <v>0</v>
      </c>
      <c r="J41" s="4">
        <v>-1109770000</v>
      </c>
      <c r="K41" s="24">
        <f t="shared" si="1"/>
        <v>-7810755000</v>
      </c>
      <c r="L41" s="4">
        <v>1520</v>
      </c>
      <c r="M41" s="4">
        <v>2980</v>
      </c>
      <c r="N41" s="4">
        <v>141</v>
      </c>
      <c r="O41" s="4">
        <v>327</v>
      </c>
      <c r="P41" s="4">
        <v>1586000</v>
      </c>
      <c r="Q41" s="4">
        <v>3591800</v>
      </c>
      <c r="R41" s="5">
        <v>-2.9399999999999999E-2</v>
      </c>
      <c r="S41" s="4">
        <v>5738400</v>
      </c>
      <c r="T41" s="4">
        <f t="shared" si="2"/>
        <v>6986450</v>
      </c>
      <c r="U41" s="4">
        <f t="shared" si="3"/>
        <v>3869800</v>
      </c>
      <c r="V41" s="5">
        <v>2.87E-2</v>
      </c>
    </row>
    <row r="42" spans="1:22" x14ac:dyDescent="0.2">
      <c r="A42" s="16" t="s">
        <v>249</v>
      </c>
      <c r="B42" s="4">
        <v>1645100</v>
      </c>
      <c r="C42" s="4">
        <v>175268</v>
      </c>
      <c r="D42" s="4">
        <v>1469832</v>
      </c>
      <c r="E42" s="4">
        <v>49247490000</v>
      </c>
      <c r="F42" s="4">
        <f t="shared" si="0"/>
        <v>-581107528446</v>
      </c>
      <c r="G42" s="4">
        <v>0</v>
      </c>
      <c r="H42" s="4">
        <v>0</v>
      </c>
      <c r="I42" s="4">
        <v>0</v>
      </c>
      <c r="J42" s="4">
        <v>-13643620000</v>
      </c>
      <c r="K42" s="24">
        <f t="shared" si="1"/>
        <v>-6700985000</v>
      </c>
      <c r="L42" s="4">
        <v>5620</v>
      </c>
      <c r="M42" s="4">
        <v>3274</v>
      </c>
      <c r="N42" s="4">
        <v>756</v>
      </c>
      <c r="O42" s="4">
        <v>382</v>
      </c>
      <c r="P42" s="4">
        <v>9231600</v>
      </c>
      <c r="Q42" s="4">
        <v>5148000</v>
      </c>
      <c r="R42" s="5">
        <v>6.25E-2</v>
      </c>
      <c r="S42" s="4">
        <v>15201400</v>
      </c>
      <c r="T42" s="4">
        <f t="shared" si="2"/>
        <v>6215820</v>
      </c>
      <c r="U42" s="4">
        <f t="shared" si="3"/>
        <v>3869800</v>
      </c>
      <c r="V42" s="5">
        <v>7.4499999999999997E-2</v>
      </c>
    </row>
    <row r="43" spans="1:22" x14ac:dyDescent="0.2">
      <c r="A43" s="16" t="s">
        <v>248</v>
      </c>
      <c r="B43" s="4">
        <v>859400</v>
      </c>
      <c r="C43" s="4">
        <v>100904</v>
      </c>
      <c r="D43" s="4">
        <v>758496</v>
      </c>
      <c r="E43" s="4">
        <v>24990200000</v>
      </c>
      <c r="F43" s="4">
        <f t="shared" si="0"/>
        <v>-630355018446</v>
      </c>
      <c r="G43" s="4">
        <v>0</v>
      </c>
      <c r="H43" s="4">
        <v>0</v>
      </c>
      <c r="I43" s="4">
        <v>0</v>
      </c>
      <c r="J43" s="4">
        <v>-3359040000</v>
      </c>
      <c r="K43" s="24">
        <f t="shared" si="1"/>
        <v>6942635000</v>
      </c>
      <c r="L43" s="4">
        <v>2201</v>
      </c>
      <c r="M43" s="4">
        <v>1879</v>
      </c>
      <c r="N43" s="4">
        <v>267</v>
      </c>
      <c r="O43" s="4">
        <v>215</v>
      </c>
      <c r="P43" s="4">
        <v>3601900</v>
      </c>
      <c r="Q43" s="4">
        <v>2833100</v>
      </c>
      <c r="R43" s="5">
        <v>1.55E-2</v>
      </c>
      <c r="S43" s="4">
        <v>6560400</v>
      </c>
      <c r="T43" s="4">
        <f t="shared" si="2"/>
        <v>6988470</v>
      </c>
      <c r="U43" s="4">
        <f t="shared" si="3"/>
        <v>3869800</v>
      </c>
      <c r="V43" s="5">
        <v>2.7200000000000002E-2</v>
      </c>
    </row>
    <row r="44" spans="1:22" x14ac:dyDescent="0.2">
      <c r="A44" s="16" t="s">
        <v>247</v>
      </c>
      <c r="B44" s="4">
        <v>417400</v>
      </c>
      <c r="C44" s="4">
        <v>2076900</v>
      </c>
      <c r="D44" s="4">
        <v>-1659500</v>
      </c>
      <c r="E44" s="4">
        <v>-53874110000</v>
      </c>
      <c r="F44" s="4">
        <f t="shared" si="0"/>
        <v>-655345218446</v>
      </c>
      <c r="G44" s="4">
        <v>0</v>
      </c>
      <c r="H44" s="4">
        <v>0</v>
      </c>
      <c r="I44" s="4">
        <v>0</v>
      </c>
      <c r="J44" s="4">
        <v>786090000</v>
      </c>
      <c r="K44" s="24">
        <f t="shared" si="1"/>
        <v>10301675000</v>
      </c>
      <c r="L44" s="4">
        <v>1641</v>
      </c>
      <c r="M44" s="4">
        <v>1891</v>
      </c>
      <c r="N44" s="4">
        <v>259</v>
      </c>
      <c r="O44" s="4">
        <v>299</v>
      </c>
      <c r="P44" s="4">
        <v>2981000</v>
      </c>
      <c r="Q44" s="4">
        <v>3137800</v>
      </c>
      <c r="R44" s="5">
        <v>4.6999999999999993E-3</v>
      </c>
      <c r="S44" s="4">
        <v>6701700</v>
      </c>
      <c r="T44" s="4">
        <f t="shared" si="2"/>
        <v>6827600</v>
      </c>
      <c r="U44" s="4">
        <f t="shared" si="3"/>
        <v>3869800</v>
      </c>
      <c r="V44" s="5">
        <v>3.0099999999999998E-2</v>
      </c>
    </row>
    <row r="45" spans="1:22" x14ac:dyDescent="0.2">
      <c r="A45" s="16" t="s">
        <v>246</v>
      </c>
      <c r="B45" s="4">
        <v>27400</v>
      </c>
      <c r="C45" s="4">
        <v>352400</v>
      </c>
      <c r="D45" s="4">
        <v>-325000</v>
      </c>
      <c r="E45" s="4">
        <v>-10503722770</v>
      </c>
      <c r="F45" s="4">
        <f t="shared" si="0"/>
        <v>-601471108446</v>
      </c>
      <c r="G45" s="4">
        <v>0</v>
      </c>
      <c r="H45" s="4">
        <v>0</v>
      </c>
      <c r="I45" s="4">
        <v>0</v>
      </c>
      <c r="J45" s="4">
        <v>786090000</v>
      </c>
      <c r="K45" s="24">
        <f t="shared" si="1"/>
        <v>9515585000</v>
      </c>
      <c r="L45" s="4">
        <v>842</v>
      </c>
      <c r="M45" s="4">
        <v>1443</v>
      </c>
      <c r="N45" s="4">
        <v>103</v>
      </c>
      <c r="O45" s="4">
        <v>176</v>
      </c>
      <c r="P45" s="4">
        <v>1243600</v>
      </c>
      <c r="Q45" s="4">
        <v>2280200</v>
      </c>
      <c r="R45" s="5">
        <v>-9.300000000000001E-3</v>
      </c>
      <c r="S45" s="4">
        <v>3869800</v>
      </c>
      <c r="T45" s="4">
        <f t="shared" si="2"/>
        <v>8076110</v>
      </c>
      <c r="U45" s="4">
        <f t="shared" si="3"/>
        <v>4067100</v>
      </c>
      <c r="V45" s="5">
        <v>1.3899999999999999E-2</v>
      </c>
    </row>
    <row r="46" spans="1:22" x14ac:dyDescent="0.2">
      <c r="A46" s="16" t="s">
        <v>245</v>
      </c>
      <c r="B46" s="4">
        <v>78600</v>
      </c>
      <c r="C46" s="4">
        <v>388900</v>
      </c>
      <c r="D46" s="4">
        <v>-310300</v>
      </c>
      <c r="E46" s="4">
        <v>-10162940000</v>
      </c>
      <c r="F46" s="4">
        <f t="shared" si="0"/>
        <v>-590967385676</v>
      </c>
      <c r="G46" s="4">
        <v>0</v>
      </c>
      <c r="H46" s="4">
        <v>0</v>
      </c>
      <c r="I46" s="4">
        <v>0</v>
      </c>
      <c r="J46" s="4">
        <v>-680550000</v>
      </c>
      <c r="K46" s="24">
        <f t="shared" si="1"/>
        <v>8729495000</v>
      </c>
      <c r="L46" s="4">
        <v>1302</v>
      </c>
      <c r="M46" s="4">
        <v>1896</v>
      </c>
      <c r="N46" s="4">
        <v>137</v>
      </c>
      <c r="O46" s="4">
        <v>227</v>
      </c>
      <c r="P46" s="4">
        <v>1690700</v>
      </c>
      <c r="Q46" s="4">
        <v>2792400</v>
      </c>
      <c r="R46" s="5">
        <v>-6.0999999999999995E-3</v>
      </c>
      <c r="S46" s="4">
        <v>5069700</v>
      </c>
      <c r="T46" s="4">
        <f t="shared" si="2"/>
        <v>8303610</v>
      </c>
      <c r="U46" s="4">
        <f t="shared" si="3"/>
        <v>4067100</v>
      </c>
      <c r="V46" s="5">
        <v>3.15E-2</v>
      </c>
    </row>
    <row r="47" spans="1:22" x14ac:dyDescent="0.2">
      <c r="A47" s="16" t="s">
        <v>244</v>
      </c>
      <c r="B47" s="4">
        <v>370600</v>
      </c>
      <c r="C47" s="4">
        <v>62404</v>
      </c>
      <c r="D47" s="4">
        <v>308196</v>
      </c>
      <c r="E47" s="4">
        <v>9895230000</v>
      </c>
      <c r="F47" s="4">
        <f t="shared" ref="F47:F73" si="4">E47+F48</f>
        <v>-580804445676</v>
      </c>
      <c r="G47" s="4">
        <v>0</v>
      </c>
      <c r="H47" s="4">
        <v>0</v>
      </c>
      <c r="I47" s="4">
        <v>0</v>
      </c>
      <c r="J47" s="4">
        <v>38355000</v>
      </c>
      <c r="K47" s="24">
        <f t="shared" ref="K47:K73" si="5">K48+J47</f>
        <v>9410045000</v>
      </c>
      <c r="L47" s="4">
        <v>1305</v>
      </c>
      <c r="M47" s="4">
        <v>1170</v>
      </c>
      <c r="N47" s="4">
        <v>133</v>
      </c>
      <c r="O47" s="4">
        <v>107</v>
      </c>
      <c r="P47" s="4">
        <v>2074600</v>
      </c>
      <c r="Q47" s="4">
        <v>1644500</v>
      </c>
      <c r="R47" s="5">
        <v>0.03</v>
      </c>
      <c r="S47" s="4">
        <v>4067100</v>
      </c>
      <c r="T47" s="4">
        <f t="shared" si="2"/>
        <v>8475330</v>
      </c>
      <c r="U47" s="4">
        <f t="shared" ref="U47:U73" si="6">MIN(S48:S52)</f>
        <v>4752400</v>
      </c>
      <c r="V47" s="5">
        <v>2.9100000000000001E-2</v>
      </c>
    </row>
    <row r="48" spans="1:22" x14ac:dyDescent="0.2">
      <c r="A48" s="16" t="s">
        <v>243</v>
      </c>
      <c r="B48" s="4">
        <v>269400</v>
      </c>
      <c r="C48" s="4">
        <v>1978564</v>
      </c>
      <c r="D48" s="4">
        <v>-1709164</v>
      </c>
      <c r="E48" s="4">
        <v>-55176750000</v>
      </c>
      <c r="F48" s="4">
        <f t="shared" si="4"/>
        <v>-590699675676</v>
      </c>
      <c r="G48" s="4">
        <v>0</v>
      </c>
      <c r="H48" s="4">
        <v>0</v>
      </c>
      <c r="I48" s="4">
        <v>0</v>
      </c>
      <c r="J48" s="4">
        <v>376585000</v>
      </c>
      <c r="K48" s="24">
        <f t="shared" si="5"/>
        <v>9371690000</v>
      </c>
      <c r="L48" s="4">
        <v>1858</v>
      </c>
      <c r="M48" s="4">
        <v>3226</v>
      </c>
      <c r="N48" s="4">
        <v>158</v>
      </c>
      <c r="O48" s="4">
        <v>325</v>
      </c>
      <c r="P48" s="4">
        <v>2363400</v>
      </c>
      <c r="Q48" s="4">
        <v>4803400</v>
      </c>
      <c r="R48" s="5">
        <v>-6.1999999999999998E-3</v>
      </c>
      <c r="S48" s="4">
        <v>7721300</v>
      </c>
      <c r="T48" s="4">
        <f t="shared" si="2"/>
        <v>8552240</v>
      </c>
      <c r="U48" s="4">
        <f t="shared" si="6"/>
        <v>4752400</v>
      </c>
      <c r="V48" s="5">
        <v>3.9599999999999996E-2</v>
      </c>
    </row>
    <row r="49" spans="1:22" x14ac:dyDescent="0.2">
      <c r="A49" s="16" t="s">
        <v>236</v>
      </c>
      <c r="B49" s="4">
        <v>83240</v>
      </c>
      <c r="C49" s="4">
        <v>2256714</v>
      </c>
      <c r="D49" s="4">
        <v>-2173474</v>
      </c>
      <c r="E49" s="4">
        <v>-69628560000</v>
      </c>
      <c r="F49" s="4">
        <f t="shared" si="4"/>
        <v>-535522925676</v>
      </c>
      <c r="G49" s="4">
        <v>0</v>
      </c>
      <c r="H49" s="4">
        <v>0</v>
      </c>
      <c r="I49" s="4">
        <v>0</v>
      </c>
      <c r="J49" s="4">
        <v>376585000</v>
      </c>
      <c r="K49" s="24">
        <f t="shared" si="5"/>
        <v>8995105000</v>
      </c>
      <c r="L49" s="4">
        <v>1625</v>
      </c>
      <c r="M49" s="4">
        <v>3807</v>
      </c>
      <c r="N49" s="4">
        <v>158</v>
      </c>
      <c r="O49" s="4">
        <v>329</v>
      </c>
      <c r="P49" s="4">
        <v>2073300</v>
      </c>
      <c r="Q49" s="4">
        <v>4943900</v>
      </c>
      <c r="R49" s="5">
        <v>-1.2500000000000001E-2</v>
      </c>
      <c r="S49" s="4">
        <v>7423300</v>
      </c>
      <c r="T49" s="4">
        <f t="shared" si="2"/>
        <v>8508250</v>
      </c>
      <c r="U49" s="4">
        <f t="shared" si="6"/>
        <v>4752400</v>
      </c>
      <c r="V49" s="5">
        <v>0.02</v>
      </c>
    </row>
    <row r="50" spans="1:22" x14ac:dyDescent="0.2">
      <c r="A50" s="16" t="s">
        <v>235</v>
      </c>
      <c r="B50" s="4">
        <v>15200</v>
      </c>
      <c r="C50" s="4">
        <v>2688700</v>
      </c>
      <c r="D50" s="4">
        <v>-2673500</v>
      </c>
      <c r="E50" s="4">
        <v>-85955320000</v>
      </c>
      <c r="F50" s="4">
        <f t="shared" si="4"/>
        <v>-465894365676</v>
      </c>
      <c r="G50" s="4">
        <v>0</v>
      </c>
      <c r="H50" s="4">
        <v>0</v>
      </c>
      <c r="I50" s="4">
        <v>0</v>
      </c>
      <c r="J50" s="4">
        <v>463290000</v>
      </c>
      <c r="K50" s="24">
        <f t="shared" si="5"/>
        <v>8618520000</v>
      </c>
      <c r="L50" s="4">
        <v>1796</v>
      </c>
      <c r="M50" s="4">
        <v>3628</v>
      </c>
      <c r="N50" s="4">
        <v>197</v>
      </c>
      <c r="O50" s="4">
        <v>369</v>
      </c>
      <c r="P50" s="4">
        <v>2504200</v>
      </c>
      <c r="Q50" s="4">
        <v>5510200</v>
      </c>
      <c r="R50" s="5">
        <v>3.2000000000000002E-3</v>
      </c>
      <c r="S50" s="4">
        <v>8497400</v>
      </c>
      <c r="T50" s="4">
        <f t="shared" si="2"/>
        <v>8277760</v>
      </c>
      <c r="U50" s="4">
        <f t="shared" si="6"/>
        <v>4752400</v>
      </c>
      <c r="V50" s="5">
        <v>2.6099999999999998E-2</v>
      </c>
    </row>
    <row r="51" spans="1:22" x14ac:dyDescent="0.2">
      <c r="A51" s="16" t="s">
        <v>234</v>
      </c>
      <c r="B51" s="4">
        <v>192100</v>
      </c>
      <c r="C51" s="4">
        <v>336334</v>
      </c>
      <c r="D51" s="4">
        <v>-144234</v>
      </c>
      <c r="E51" s="4">
        <v>-4594830000</v>
      </c>
      <c r="F51" s="4">
        <f t="shared" si="4"/>
        <v>-379939045676</v>
      </c>
      <c r="G51" s="4">
        <v>0</v>
      </c>
      <c r="H51" s="4">
        <v>0</v>
      </c>
      <c r="I51" s="4">
        <v>0</v>
      </c>
      <c r="J51" s="4">
        <v>979620000</v>
      </c>
      <c r="K51" s="24">
        <f t="shared" si="5"/>
        <v>8155230000</v>
      </c>
      <c r="L51" s="4">
        <v>2342</v>
      </c>
      <c r="M51" s="4">
        <v>1562</v>
      </c>
      <c r="N51" s="4">
        <v>165</v>
      </c>
      <c r="O51" s="4">
        <v>171</v>
      </c>
      <c r="P51" s="4">
        <v>2310200</v>
      </c>
      <c r="Q51" s="4">
        <v>2065500</v>
      </c>
      <c r="R51" s="5">
        <v>2.5499999999999998E-2</v>
      </c>
      <c r="S51" s="4">
        <v>4752400</v>
      </c>
      <c r="T51" s="4">
        <f t="shared" si="2"/>
        <v>8533920</v>
      </c>
      <c r="U51" s="4">
        <f t="shared" si="6"/>
        <v>5093000</v>
      </c>
      <c r="V51" s="5">
        <v>2.3300000000000001E-2</v>
      </c>
    </row>
    <row r="52" spans="1:22" x14ac:dyDescent="0.2">
      <c r="A52" s="16" t="s">
        <v>233</v>
      </c>
      <c r="B52" s="4">
        <v>341600</v>
      </c>
      <c r="C52" s="4">
        <v>2699900</v>
      </c>
      <c r="D52" s="4">
        <v>-2358300</v>
      </c>
      <c r="E52" s="4">
        <v>-74816880000</v>
      </c>
      <c r="F52" s="4">
        <f t="shared" si="4"/>
        <v>-375344215676</v>
      </c>
      <c r="G52" s="4">
        <v>0</v>
      </c>
      <c r="H52" s="4">
        <v>0</v>
      </c>
      <c r="I52" s="4">
        <v>0</v>
      </c>
      <c r="J52" s="4">
        <v>95160000</v>
      </c>
      <c r="K52" s="24">
        <f t="shared" si="5"/>
        <v>7175610000</v>
      </c>
      <c r="L52" s="4">
        <v>1831</v>
      </c>
      <c r="M52" s="4">
        <v>2094</v>
      </c>
      <c r="N52" s="4">
        <v>272</v>
      </c>
      <c r="O52" s="4">
        <v>280</v>
      </c>
      <c r="P52" s="4">
        <v>3391000</v>
      </c>
      <c r="Q52" s="4">
        <v>3658900</v>
      </c>
      <c r="R52" s="5">
        <v>6.4000000000000003E-3</v>
      </c>
      <c r="S52" s="4">
        <v>7495100</v>
      </c>
      <c r="T52" s="4">
        <f t="shared" si="2"/>
        <v>8317180</v>
      </c>
      <c r="U52" s="4">
        <f t="shared" si="6"/>
        <v>5093000</v>
      </c>
      <c r="V52" s="5">
        <v>4.4800000000000006E-2</v>
      </c>
    </row>
    <row r="53" spans="1:22" x14ac:dyDescent="0.2">
      <c r="A53" s="16" t="s">
        <v>232</v>
      </c>
      <c r="B53" s="4">
        <v>848400</v>
      </c>
      <c r="C53" s="4">
        <v>2555100</v>
      </c>
      <c r="D53" s="4">
        <v>-1706700</v>
      </c>
      <c r="E53" s="4">
        <v>-53319110000</v>
      </c>
      <c r="F53" s="4">
        <f t="shared" si="4"/>
        <v>-300527335676</v>
      </c>
      <c r="G53" s="4">
        <v>0</v>
      </c>
      <c r="H53" s="4">
        <v>0</v>
      </c>
      <c r="I53" s="4">
        <v>0</v>
      </c>
      <c r="J53" s="4">
        <v>-398815000</v>
      </c>
      <c r="K53" s="24">
        <f t="shared" si="5"/>
        <v>7080450000</v>
      </c>
      <c r="L53" s="4">
        <v>3757</v>
      </c>
      <c r="M53" s="4">
        <v>5040</v>
      </c>
      <c r="N53" s="4">
        <v>427</v>
      </c>
      <c r="O53" s="4">
        <v>613</v>
      </c>
      <c r="P53" s="4">
        <v>5547700</v>
      </c>
      <c r="Q53" s="4">
        <v>8252900</v>
      </c>
      <c r="R53" s="5">
        <v>-4.9500000000000002E-2</v>
      </c>
      <c r="S53" s="4">
        <v>14286900</v>
      </c>
      <c r="T53" s="4">
        <f t="shared" si="2"/>
        <v>7774400</v>
      </c>
      <c r="U53" s="4">
        <f t="shared" si="6"/>
        <v>5093000</v>
      </c>
      <c r="V53" s="5">
        <v>7.5199999999999989E-2</v>
      </c>
    </row>
    <row r="54" spans="1:22" x14ac:dyDescent="0.2">
      <c r="A54" s="16" t="s">
        <v>231</v>
      </c>
      <c r="B54" s="4">
        <v>495600</v>
      </c>
      <c r="C54" s="4">
        <v>591020</v>
      </c>
      <c r="D54" s="4">
        <v>-95420</v>
      </c>
      <c r="E54" s="4">
        <v>-3290150000</v>
      </c>
      <c r="F54" s="4">
        <f t="shared" si="4"/>
        <v>-247208225676</v>
      </c>
      <c r="G54" s="4">
        <v>0</v>
      </c>
      <c r="H54" s="4">
        <v>0</v>
      </c>
      <c r="I54" s="4">
        <v>0</v>
      </c>
      <c r="J54" s="4">
        <v>-85815000</v>
      </c>
      <c r="K54" s="24">
        <f t="shared" si="5"/>
        <v>7479265000</v>
      </c>
      <c r="L54" s="4">
        <v>1620</v>
      </c>
      <c r="M54" s="4">
        <v>1852</v>
      </c>
      <c r="N54" s="4">
        <v>185</v>
      </c>
      <c r="O54" s="4">
        <v>177</v>
      </c>
      <c r="P54" s="4">
        <v>2317000</v>
      </c>
      <c r="Q54" s="4">
        <v>2487600</v>
      </c>
      <c r="R54" s="5">
        <v>-3.0000000000000001E-3</v>
      </c>
      <c r="S54" s="4">
        <v>5093000</v>
      </c>
      <c r="T54" s="4">
        <f t="shared" si="2"/>
        <v>8008560</v>
      </c>
      <c r="U54" s="4">
        <f t="shared" si="6"/>
        <v>5784300</v>
      </c>
      <c r="V54" s="5">
        <v>4.0199999999999993E-2</v>
      </c>
    </row>
    <row r="55" spans="1:22" x14ac:dyDescent="0.2">
      <c r="A55" s="16" t="s">
        <v>230</v>
      </c>
      <c r="B55" s="4">
        <v>2788700</v>
      </c>
      <c r="C55" s="4">
        <v>639400</v>
      </c>
      <c r="D55" s="4">
        <v>2149300</v>
      </c>
      <c r="E55" s="4">
        <v>71089960000</v>
      </c>
      <c r="F55" s="4">
        <f t="shared" si="4"/>
        <v>-243918075676</v>
      </c>
      <c r="G55" s="4">
        <v>0</v>
      </c>
      <c r="H55" s="4">
        <v>0</v>
      </c>
      <c r="I55" s="4">
        <v>0</v>
      </c>
      <c r="J55" s="4">
        <v>18690000</v>
      </c>
      <c r="K55" s="24">
        <f t="shared" si="5"/>
        <v>7565080000</v>
      </c>
      <c r="L55" s="4">
        <v>6528</v>
      </c>
      <c r="M55" s="4">
        <v>3673</v>
      </c>
      <c r="N55" s="4">
        <v>828</v>
      </c>
      <c r="O55" s="4">
        <v>409</v>
      </c>
      <c r="P55" s="4">
        <v>10466600</v>
      </c>
      <c r="Q55" s="4">
        <v>5472700</v>
      </c>
      <c r="R55" s="5">
        <v>4.9500000000000002E-2</v>
      </c>
      <c r="S55" s="4">
        <v>16354900</v>
      </c>
      <c r="T55" s="4">
        <f t="shared" si="2"/>
        <v>7009350</v>
      </c>
      <c r="U55" s="4">
        <f t="shared" si="6"/>
        <v>5784300</v>
      </c>
      <c r="V55" s="5">
        <v>5.3800000000000001E-2</v>
      </c>
    </row>
    <row r="56" spans="1:22" x14ac:dyDescent="0.2">
      <c r="A56" s="16" t="s">
        <v>229</v>
      </c>
      <c r="B56" s="4">
        <v>489168</v>
      </c>
      <c r="C56" s="4">
        <v>617030</v>
      </c>
      <c r="D56" s="4">
        <v>-127862</v>
      </c>
      <c r="E56" s="4">
        <v>-3942570000</v>
      </c>
      <c r="F56" s="4">
        <f t="shared" si="4"/>
        <v>-315008035676</v>
      </c>
      <c r="G56" s="4">
        <v>0</v>
      </c>
      <c r="H56" s="4">
        <v>0</v>
      </c>
      <c r="I56" s="4">
        <v>0</v>
      </c>
      <c r="J56" s="4">
        <v>273495000</v>
      </c>
      <c r="K56" s="24">
        <f t="shared" si="5"/>
        <v>7546390000</v>
      </c>
      <c r="L56" s="4">
        <v>2239</v>
      </c>
      <c r="M56" s="4">
        <v>2000</v>
      </c>
      <c r="N56" s="4">
        <v>319</v>
      </c>
      <c r="O56" s="4">
        <v>192</v>
      </c>
      <c r="P56" s="4">
        <v>3991900</v>
      </c>
      <c r="Q56" s="4">
        <v>2846300</v>
      </c>
      <c r="R56" s="5">
        <v>3.4700000000000002E-2</v>
      </c>
      <c r="S56" s="4">
        <v>7344700</v>
      </c>
      <c r="T56" s="4">
        <f t="shared" si="2"/>
        <v>8503090</v>
      </c>
      <c r="U56" s="4">
        <f t="shared" si="6"/>
        <v>5784300</v>
      </c>
      <c r="V56" s="5">
        <v>3.6699999999999997E-2</v>
      </c>
    </row>
    <row r="57" spans="1:22" x14ac:dyDescent="0.2">
      <c r="A57" s="16" t="s">
        <v>228</v>
      </c>
      <c r="B57" s="4">
        <v>1089600</v>
      </c>
      <c r="C57" s="4">
        <v>1268838</v>
      </c>
      <c r="D57" s="4">
        <v>-179238</v>
      </c>
      <c r="E57" s="4">
        <v>-5420850000</v>
      </c>
      <c r="F57" s="4">
        <f t="shared" si="4"/>
        <v>-311065465676</v>
      </c>
      <c r="K57" s="24">
        <f t="shared" si="5"/>
        <v>7272895000</v>
      </c>
      <c r="L57" s="4">
        <v>1525</v>
      </c>
      <c r="M57" s="4">
        <v>1821</v>
      </c>
      <c r="N57" s="4">
        <v>224</v>
      </c>
      <c r="O57" s="4">
        <v>228</v>
      </c>
      <c r="P57" s="4">
        <v>2717200</v>
      </c>
      <c r="Q57" s="4">
        <v>2808100</v>
      </c>
      <c r="R57" s="5">
        <v>8.3999999999999995E-3</v>
      </c>
      <c r="S57" s="4">
        <v>5784300</v>
      </c>
      <c r="T57" s="4">
        <f t="shared" si="2"/>
        <v>8570560</v>
      </c>
      <c r="U57" s="4">
        <f t="shared" si="6"/>
        <v>5327700</v>
      </c>
      <c r="V57" s="5">
        <v>1.9599999999999999E-2</v>
      </c>
    </row>
    <row r="58" spans="1:22" x14ac:dyDescent="0.2">
      <c r="A58" s="16" t="s">
        <v>227</v>
      </c>
      <c r="B58" s="4">
        <v>405700</v>
      </c>
      <c r="C58" s="4">
        <v>1754296</v>
      </c>
      <c r="D58" s="4">
        <v>-1348596</v>
      </c>
      <c r="E58" s="4">
        <v>-41053250000</v>
      </c>
      <c r="F58" s="4">
        <f t="shared" si="4"/>
        <v>-305644615676</v>
      </c>
      <c r="G58" s="4">
        <v>0</v>
      </c>
      <c r="H58" s="4">
        <v>0</v>
      </c>
      <c r="I58" s="4">
        <v>0</v>
      </c>
      <c r="J58" s="4">
        <v>164805000</v>
      </c>
      <c r="K58" s="24">
        <f t="shared" si="5"/>
        <v>7272895000</v>
      </c>
      <c r="L58" s="4">
        <v>1352</v>
      </c>
      <c r="M58" s="4">
        <v>5100</v>
      </c>
      <c r="N58" s="4">
        <v>146</v>
      </c>
      <c r="O58" s="4">
        <v>339</v>
      </c>
      <c r="P58" s="4">
        <v>1909400</v>
      </c>
      <c r="Q58" s="4">
        <v>6093600</v>
      </c>
      <c r="R58" s="5">
        <v>-2.4900000000000002E-2</v>
      </c>
      <c r="S58" s="4">
        <v>8490400</v>
      </c>
      <c r="T58" s="4">
        <f t="shared" si="2"/>
        <v>8329950</v>
      </c>
      <c r="U58" s="4">
        <f t="shared" si="6"/>
        <v>5327700</v>
      </c>
      <c r="V58" s="5">
        <v>2.9300000000000003E-2</v>
      </c>
    </row>
    <row r="59" spans="1:22" x14ac:dyDescent="0.2">
      <c r="A59" s="16" t="s">
        <v>226</v>
      </c>
      <c r="B59" s="4">
        <v>297200</v>
      </c>
      <c r="C59" s="4">
        <v>99070</v>
      </c>
      <c r="D59" s="4">
        <v>198130</v>
      </c>
      <c r="E59" s="4">
        <v>6161680000</v>
      </c>
      <c r="F59" s="4">
        <f t="shared" si="4"/>
        <v>-264591365676</v>
      </c>
      <c r="K59" s="24">
        <f t="shared" si="5"/>
        <v>7108090000</v>
      </c>
      <c r="L59" s="4">
        <v>1520</v>
      </c>
      <c r="M59" s="4">
        <v>2767</v>
      </c>
      <c r="N59" s="4">
        <v>168</v>
      </c>
      <c r="O59" s="4">
        <v>288</v>
      </c>
      <c r="P59" s="4">
        <v>2274100</v>
      </c>
      <c r="Q59" s="4">
        <v>4015800</v>
      </c>
      <c r="R59" s="5">
        <v>-2.5899999999999999E-2</v>
      </c>
      <c r="S59" s="4">
        <v>6983400</v>
      </c>
      <c r="T59" s="4">
        <f t="shared" si="2"/>
        <v>8232380</v>
      </c>
      <c r="U59" s="4">
        <f t="shared" si="6"/>
        <v>5327700</v>
      </c>
      <c r="V59" s="5">
        <v>3.7499999999999999E-2</v>
      </c>
    </row>
    <row r="60" spans="1:22" x14ac:dyDescent="0.2">
      <c r="A60" s="16" t="s">
        <v>225</v>
      </c>
      <c r="B60" s="4">
        <v>305800</v>
      </c>
      <c r="C60" s="4">
        <v>420552</v>
      </c>
      <c r="D60" s="4">
        <v>-114752</v>
      </c>
      <c r="E60" s="4">
        <v>-3564180000</v>
      </c>
      <c r="F60" s="4">
        <f t="shared" si="4"/>
        <v>-270753045676</v>
      </c>
      <c r="G60" s="4">
        <v>790000</v>
      </c>
      <c r="H60" s="4">
        <v>11400</v>
      </c>
      <c r="I60" s="4">
        <v>778600</v>
      </c>
      <c r="J60" s="4">
        <v>24617275000</v>
      </c>
      <c r="K60" s="24">
        <f t="shared" si="5"/>
        <v>7108090000</v>
      </c>
      <c r="L60" s="4">
        <v>1833</v>
      </c>
      <c r="M60" s="4">
        <v>1585</v>
      </c>
      <c r="N60" s="4">
        <v>259</v>
      </c>
      <c r="O60" s="4">
        <v>227</v>
      </c>
      <c r="P60" s="4">
        <v>2899700</v>
      </c>
      <c r="Q60" s="4">
        <v>2965100</v>
      </c>
      <c r="R60" s="5">
        <v>1.29E-2</v>
      </c>
      <c r="S60" s="4">
        <v>6192500</v>
      </c>
      <c r="T60" s="4">
        <f t="shared" si="2"/>
        <v>8656490</v>
      </c>
      <c r="U60" s="4">
        <f t="shared" si="6"/>
        <v>5327700</v>
      </c>
      <c r="V60" s="5">
        <v>3.1099999999999999E-2</v>
      </c>
    </row>
    <row r="61" spans="1:22" x14ac:dyDescent="0.2">
      <c r="A61" s="16" t="s">
        <v>224</v>
      </c>
      <c r="B61" s="4">
        <v>270200</v>
      </c>
      <c r="C61" s="4">
        <v>125896</v>
      </c>
      <c r="D61" s="4">
        <v>144304</v>
      </c>
      <c r="E61" s="4">
        <v>4506910000</v>
      </c>
      <c r="F61" s="4">
        <f t="shared" si="4"/>
        <v>-267188865676</v>
      </c>
      <c r="G61" s="4">
        <v>513800</v>
      </c>
      <c r="H61" s="4">
        <v>200</v>
      </c>
      <c r="I61" s="4">
        <v>513600</v>
      </c>
      <c r="J61" s="4">
        <v>16069860000</v>
      </c>
      <c r="K61" s="24">
        <f t="shared" si="5"/>
        <v>-17509185000</v>
      </c>
      <c r="L61" s="4">
        <v>1420</v>
      </c>
      <c r="M61" s="4">
        <v>2274</v>
      </c>
      <c r="N61" s="4">
        <v>195</v>
      </c>
      <c r="O61" s="4">
        <v>273</v>
      </c>
      <c r="P61" s="4">
        <v>2877200</v>
      </c>
      <c r="Q61" s="4">
        <v>3580300</v>
      </c>
      <c r="R61" s="5">
        <v>-1.7600000000000001E-2</v>
      </c>
      <c r="S61" s="4">
        <v>7314000</v>
      </c>
      <c r="T61" s="4">
        <f t="shared" si="2"/>
        <v>8274470</v>
      </c>
      <c r="U61" s="4">
        <f t="shared" si="6"/>
        <v>5327700</v>
      </c>
      <c r="V61" s="5">
        <v>4.3899999999999995E-2</v>
      </c>
    </row>
    <row r="62" spans="1:22" x14ac:dyDescent="0.2">
      <c r="A62" s="16" t="s">
        <v>223</v>
      </c>
      <c r="B62" s="4">
        <v>217684</v>
      </c>
      <c r="C62" s="4">
        <v>1417300</v>
      </c>
      <c r="D62" s="4">
        <v>-1199616</v>
      </c>
      <c r="E62" s="4">
        <v>-37742940000</v>
      </c>
      <c r="F62" s="4">
        <f t="shared" si="4"/>
        <v>-271695775676</v>
      </c>
      <c r="G62" s="4">
        <v>0</v>
      </c>
      <c r="H62" s="4">
        <v>0</v>
      </c>
      <c r="I62" s="4">
        <v>0</v>
      </c>
      <c r="J62" s="4">
        <v>114000000</v>
      </c>
      <c r="K62" s="24">
        <f t="shared" si="5"/>
        <v>-33579045000</v>
      </c>
      <c r="L62" s="4">
        <v>1560</v>
      </c>
      <c r="M62" s="4">
        <v>1918</v>
      </c>
      <c r="N62" s="4">
        <v>197</v>
      </c>
      <c r="O62" s="4">
        <v>225</v>
      </c>
      <c r="P62" s="4">
        <v>2260300</v>
      </c>
      <c r="Q62" s="4">
        <v>2736400</v>
      </c>
      <c r="R62" s="5">
        <v>8.0000000000000002E-3</v>
      </c>
      <c r="S62" s="4">
        <v>5327700</v>
      </c>
      <c r="T62" s="4">
        <f t="shared" si="2"/>
        <v>8068520</v>
      </c>
      <c r="U62" s="4">
        <f t="shared" si="6"/>
        <v>6362800</v>
      </c>
      <c r="V62" s="5">
        <v>2.6600000000000002E-2</v>
      </c>
    </row>
    <row r="63" spans="1:22" x14ac:dyDescent="0.2">
      <c r="A63" s="16" t="s">
        <v>222</v>
      </c>
      <c r="B63" s="4">
        <v>133121</v>
      </c>
      <c r="C63" s="4">
        <v>2939003</v>
      </c>
      <c r="D63" s="4">
        <v>-2805882</v>
      </c>
      <c r="E63" s="4">
        <v>-88574230000</v>
      </c>
      <c r="F63" s="4">
        <f t="shared" si="4"/>
        <v>-233952835676</v>
      </c>
      <c r="G63" s="4">
        <v>0</v>
      </c>
      <c r="H63" s="4">
        <v>0</v>
      </c>
      <c r="I63" s="4">
        <v>0</v>
      </c>
      <c r="J63" s="4">
        <v>-358530000</v>
      </c>
      <c r="K63" s="24">
        <f t="shared" si="5"/>
        <v>-33693045000</v>
      </c>
      <c r="L63" s="4">
        <v>1570</v>
      </c>
      <c r="M63" s="4">
        <v>4560</v>
      </c>
      <c r="N63" s="4">
        <v>193</v>
      </c>
      <c r="O63" s="4">
        <v>297</v>
      </c>
      <c r="P63" s="4">
        <v>2740500</v>
      </c>
      <c r="Q63" s="4">
        <v>5641800</v>
      </c>
      <c r="R63" s="5">
        <v>-9.4999999999999998E-3</v>
      </c>
      <c r="S63" s="4">
        <v>8859100</v>
      </c>
      <c r="T63" s="4">
        <f t="shared" si="2"/>
        <v>7908810</v>
      </c>
      <c r="U63" s="4">
        <f t="shared" si="6"/>
        <v>6084300</v>
      </c>
      <c r="V63" s="5">
        <v>3.27E-2</v>
      </c>
    </row>
    <row r="64" spans="1:22" x14ac:dyDescent="0.2">
      <c r="A64" s="16" t="s">
        <v>221</v>
      </c>
      <c r="B64" s="4">
        <v>320700</v>
      </c>
      <c r="C64" s="4">
        <v>389932</v>
      </c>
      <c r="D64" s="4">
        <v>-69232</v>
      </c>
      <c r="E64" s="4">
        <v>-2226620000</v>
      </c>
      <c r="F64" s="4">
        <f t="shared" si="4"/>
        <v>-145378605676</v>
      </c>
      <c r="G64" s="4">
        <v>0</v>
      </c>
      <c r="H64" s="4">
        <v>0</v>
      </c>
      <c r="I64" s="4">
        <v>0</v>
      </c>
      <c r="J64" s="4">
        <v>-534785000</v>
      </c>
      <c r="K64" s="24">
        <f t="shared" si="5"/>
        <v>-33334515000</v>
      </c>
      <c r="L64" s="4">
        <v>2215</v>
      </c>
      <c r="M64" s="4">
        <v>2064</v>
      </c>
      <c r="N64" s="4">
        <v>278</v>
      </c>
      <c r="O64" s="4">
        <v>252</v>
      </c>
      <c r="P64" s="4">
        <v>3373600</v>
      </c>
      <c r="Q64" s="4">
        <v>3338300</v>
      </c>
      <c r="R64" s="5">
        <v>2.92E-2</v>
      </c>
      <c r="S64" s="4">
        <v>7434600</v>
      </c>
      <c r="T64" s="4">
        <f t="shared" si="2"/>
        <v>7582060</v>
      </c>
      <c r="U64" s="4">
        <f t="shared" si="6"/>
        <v>6007700</v>
      </c>
      <c r="V64" s="5">
        <v>4.0800000000000003E-2</v>
      </c>
    </row>
    <row r="65" spans="1:22" x14ac:dyDescent="0.2">
      <c r="A65" s="16" t="s">
        <v>220</v>
      </c>
      <c r="B65" s="4">
        <v>937500</v>
      </c>
      <c r="C65" s="4">
        <v>1438900</v>
      </c>
      <c r="D65" s="4">
        <v>-501400</v>
      </c>
      <c r="E65" s="4">
        <v>-15230200000</v>
      </c>
      <c r="F65" s="4">
        <f t="shared" si="4"/>
        <v>-143151985676</v>
      </c>
      <c r="G65" s="4">
        <v>0</v>
      </c>
      <c r="H65" s="4">
        <v>0</v>
      </c>
      <c r="I65" s="4">
        <v>0</v>
      </c>
      <c r="J65" s="4">
        <v>-255930000</v>
      </c>
      <c r="K65" s="24">
        <f t="shared" si="5"/>
        <v>-32799730000</v>
      </c>
      <c r="L65" s="4">
        <v>1635</v>
      </c>
      <c r="M65" s="4">
        <v>2301</v>
      </c>
      <c r="N65" s="4">
        <v>204</v>
      </c>
      <c r="O65" s="4">
        <v>240</v>
      </c>
      <c r="P65" s="4">
        <v>2539500</v>
      </c>
      <c r="Q65" s="4">
        <v>3222300</v>
      </c>
      <c r="R65" s="5">
        <v>3.3E-3</v>
      </c>
      <c r="S65" s="4">
        <v>6362800</v>
      </c>
      <c r="T65" s="4">
        <f t="shared" si="2"/>
        <v>7397910</v>
      </c>
      <c r="U65" s="4">
        <f t="shared" si="6"/>
        <v>6007700</v>
      </c>
      <c r="V65" s="5">
        <v>2.7300000000000001E-2</v>
      </c>
    </row>
    <row r="66" spans="1:22" x14ac:dyDescent="0.2">
      <c r="A66" s="16" t="s">
        <v>219</v>
      </c>
      <c r="B66" s="4">
        <v>2093700</v>
      </c>
      <c r="C66" s="4">
        <v>837157</v>
      </c>
      <c r="D66" s="4">
        <v>1256543</v>
      </c>
      <c r="E66" s="4">
        <v>38130650000</v>
      </c>
      <c r="F66" s="4">
        <f t="shared" si="4"/>
        <v>-127921785676</v>
      </c>
      <c r="G66" s="4">
        <v>0</v>
      </c>
      <c r="H66" s="4">
        <v>0</v>
      </c>
      <c r="I66" s="4">
        <v>0</v>
      </c>
      <c r="J66" s="4">
        <v>-29317748000</v>
      </c>
      <c r="K66" s="24">
        <f t="shared" si="5"/>
        <v>-32543800000</v>
      </c>
      <c r="L66" s="4">
        <v>4674</v>
      </c>
      <c r="M66" s="4">
        <v>4807</v>
      </c>
      <c r="N66" s="4">
        <v>741</v>
      </c>
      <c r="O66" s="4">
        <v>769</v>
      </c>
      <c r="P66" s="4">
        <v>10976900</v>
      </c>
      <c r="Q66" s="4">
        <v>11195800</v>
      </c>
      <c r="R66" s="5">
        <v>6.9500000000000006E-2</v>
      </c>
      <c r="S66" s="4">
        <v>22282100</v>
      </c>
      <c r="T66" s="4">
        <f t="shared" si="2"/>
        <v>5478360</v>
      </c>
      <c r="U66" s="4">
        <f t="shared" si="6"/>
        <v>3493800</v>
      </c>
      <c r="V66" s="5">
        <v>5.5199999999999999E-2</v>
      </c>
    </row>
    <row r="67" spans="1:22" x14ac:dyDescent="0.2">
      <c r="A67" s="16" t="s">
        <v>218</v>
      </c>
      <c r="B67" s="4">
        <v>13900</v>
      </c>
      <c r="C67" s="4">
        <v>2271984</v>
      </c>
      <c r="D67" s="4">
        <v>-2258084</v>
      </c>
      <c r="E67" s="4">
        <v>-64092490000</v>
      </c>
      <c r="F67" s="4">
        <f t="shared" si="4"/>
        <v>-166052435676</v>
      </c>
      <c r="G67" s="4">
        <v>0</v>
      </c>
      <c r="H67" s="4">
        <v>0</v>
      </c>
      <c r="I67" s="4">
        <v>0</v>
      </c>
      <c r="J67" s="4">
        <v>-29317748000</v>
      </c>
      <c r="K67" s="24">
        <f t="shared" si="5"/>
        <v>-3226052000</v>
      </c>
      <c r="L67" s="4">
        <v>1552</v>
      </c>
      <c r="M67" s="4">
        <v>3028</v>
      </c>
      <c r="N67" s="4">
        <v>172</v>
      </c>
      <c r="O67" s="4">
        <v>216</v>
      </c>
      <c r="P67" s="4">
        <v>2150200</v>
      </c>
      <c r="Q67" s="4">
        <v>4075600</v>
      </c>
      <c r="R67" s="5">
        <v>2.5000000000000001E-2</v>
      </c>
      <c r="S67" s="4">
        <v>6459000</v>
      </c>
      <c r="T67" s="4">
        <f t="shared" si="2"/>
        <v>5323310</v>
      </c>
      <c r="U67" s="4">
        <f t="shared" si="6"/>
        <v>3268200</v>
      </c>
      <c r="V67" s="5">
        <v>2.9500000000000002E-2</v>
      </c>
    </row>
    <row r="68" spans="1:22" x14ac:dyDescent="0.2">
      <c r="A68" s="16" t="s">
        <v>217</v>
      </c>
      <c r="B68" s="4">
        <v>22700</v>
      </c>
      <c r="C68" s="4">
        <v>1290307</v>
      </c>
      <c r="D68" s="4">
        <v>-1267607</v>
      </c>
      <c r="E68" s="4">
        <v>-35504910000</v>
      </c>
      <c r="F68" s="4">
        <f t="shared" si="4"/>
        <v>-101959945676</v>
      </c>
      <c r="G68" s="4">
        <v>0</v>
      </c>
      <c r="H68" s="4">
        <v>0</v>
      </c>
      <c r="I68" s="4">
        <v>0</v>
      </c>
      <c r="J68" s="4">
        <v>-454620000</v>
      </c>
      <c r="K68" s="24">
        <f t="shared" si="5"/>
        <v>26091696000</v>
      </c>
      <c r="L68" s="4">
        <v>1646</v>
      </c>
      <c r="M68" s="4">
        <v>2716</v>
      </c>
      <c r="N68" s="4">
        <v>175</v>
      </c>
      <c r="O68" s="4">
        <v>258</v>
      </c>
      <c r="P68" s="4">
        <v>2277500</v>
      </c>
      <c r="Q68" s="4">
        <v>3667800</v>
      </c>
      <c r="R68" s="5">
        <v>-8.8000000000000005E-3</v>
      </c>
      <c r="S68" s="4">
        <v>6084300</v>
      </c>
      <c r="T68" s="4">
        <f t="shared" si="2"/>
        <v>5387210</v>
      </c>
      <c r="U68" s="4">
        <f t="shared" si="6"/>
        <v>3268200</v>
      </c>
      <c r="V68" s="5">
        <v>2.9900000000000003E-2</v>
      </c>
    </row>
    <row r="69" spans="1:22" x14ac:dyDescent="0.2">
      <c r="A69" s="16" t="s">
        <v>216</v>
      </c>
      <c r="B69" s="4">
        <v>358900</v>
      </c>
      <c r="C69" s="4">
        <v>1161600</v>
      </c>
      <c r="D69" s="4">
        <v>-802700</v>
      </c>
      <c r="E69" s="4">
        <v>-23182920000</v>
      </c>
      <c r="F69" s="4">
        <f t="shared" si="4"/>
        <v>-66455035676</v>
      </c>
      <c r="G69" s="4">
        <v>0</v>
      </c>
      <c r="H69" s="4">
        <v>0</v>
      </c>
      <c r="I69" s="4">
        <v>0</v>
      </c>
      <c r="J69" s="4">
        <v>623580000</v>
      </c>
      <c r="K69" s="24">
        <f t="shared" si="5"/>
        <v>26546316000</v>
      </c>
      <c r="L69" s="4">
        <v>1074</v>
      </c>
      <c r="M69" s="4">
        <v>2294</v>
      </c>
      <c r="N69" s="4">
        <v>136</v>
      </c>
      <c r="O69" s="4">
        <v>296</v>
      </c>
      <c r="P69" s="4">
        <v>2195400</v>
      </c>
      <c r="Q69" s="4">
        <v>3810100</v>
      </c>
      <c r="R69" s="5">
        <v>-3.3500000000000002E-2</v>
      </c>
      <c r="S69" s="4">
        <v>6007700</v>
      </c>
      <c r="T69" s="4">
        <f t="shared" si="2"/>
        <v>5118040</v>
      </c>
      <c r="U69" s="4">
        <f t="shared" si="6"/>
        <v>3268200</v>
      </c>
      <c r="V69" s="5">
        <v>4.5899999999999996E-2</v>
      </c>
    </row>
    <row r="70" spans="1:22" x14ac:dyDescent="0.2">
      <c r="A70" s="16" t="s">
        <v>215</v>
      </c>
      <c r="B70" s="4">
        <v>1931300</v>
      </c>
      <c r="C70" s="4">
        <v>1033000</v>
      </c>
      <c r="D70" s="4">
        <v>898300</v>
      </c>
      <c r="E70" s="4">
        <v>26464500000</v>
      </c>
      <c r="F70" s="4">
        <f t="shared" si="4"/>
        <v>-43272115676</v>
      </c>
      <c r="G70" s="4">
        <v>0</v>
      </c>
      <c r="H70" s="4">
        <v>0</v>
      </c>
      <c r="I70" s="4">
        <v>0</v>
      </c>
      <c r="J70" s="4">
        <v>-141990000</v>
      </c>
      <c r="K70" s="24">
        <f t="shared" si="5"/>
        <v>25922736000</v>
      </c>
      <c r="L70" s="4">
        <v>2635</v>
      </c>
      <c r="M70" s="4">
        <v>3018</v>
      </c>
      <c r="N70" s="4">
        <v>429</v>
      </c>
      <c r="O70" s="4">
        <v>362</v>
      </c>
      <c r="P70" s="4">
        <v>5422200</v>
      </c>
      <c r="Q70" s="4">
        <v>4664700</v>
      </c>
      <c r="R70" s="5">
        <v>2.81E-2</v>
      </c>
      <c r="S70" s="4">
        <v>10433600</v>
      </c>
      <c r="T70" s="4">
        <f t="shared" si="2"/>
        <v>4299970</v>
      </c>
      <c r="U70" s="4">
        <f t="shared" si="6"/>
        <v>3268200</v>
      </c>
      <c r="V70" s="5">
        <v>4.36E-2</v>
      </c>
    </row>
    <row r="71" spans="1:22" x14ac:dyDescent="0.2">
      <c r="A71" s="16" t="s">
        <v>214</v>
      </c>
      <c r="B71" s="4">
        <v>160388</v>
      </c>
      <c r="C71" s="4">
        <v>85071</v>
      </c>
      <c r="D71" s="4">
        <v>75317</v>
      </c>
      <c r="E71" s="4">
        <v>2162560000</v>
      </c>
      <c r="F71" s="4">
        <f t="shared" si="4"/>
        <v>-69736615676</v>
      </c>
      <c r="G71" s="4">
        <v>0</v>
      </c>
      <c r="H71" s="4">
        <v>0</v>
      </c>
      <c r="I71" s="4">
        <v>0</v>
      </c>
      <c r="J71" s="4">
        <v>155550000</v>
      </c>
      <c r="K71" s="24">
        <f t="shared" si="5"/>
        <v>26064726000</v>
      </c>
      <c r="L71" s="4">
        <v>892</v>
      </c>
      <c r="M71" s="4">
        <v>1298</v>
      </c>
      <c r="N71" s="4">
        <v>70</v>
      </c>
      <c r="O71" s="4">
        <v>164</v>
      </c>
      <c r="P71" s="4">
        <v>1070900</v>
      </c>
      <c r="Q71" s="4">
        <v>2221100</v>
      </c>
      <c r="R71" s="5">
        <v>-6.9999999999999993E-3</v>
      </c>
      <c r="S71" s="4">
        <v>3493800</v>
      </c>
      <c r="T71" s="4">
        <f t="shared" si="2"/>
        <v>4340230</v>
      </c>
      <c r="U71" s="4">
        <f t="shared" si="6"/>
        <v>3086600</v>
      </c>
      <c r="V71" s="5">
        <v>1.9E-2</v>
      </c>
    </row>
    <row r="72" spans="1:22" x14ac:dyDescent="0.2">
      <c r="A72" s="16" t="s">
        <v>213</v>
      </c>
      <c r="B72" s="4">
        <v>83659</v>
      </c>
      <c r="C72" s="4">
        <v>639799</v>
      </c>
      <c r="D72" s="4">
        <v>-556140</v>
      </c>
      <c r="E72" s="4">
        <v>-15987700000</v>
      </c>
      <c r="F72" s="4">
        <f t="shared" si="4"/>
        <v>-71899175676</v>
      </c>
      <c r="K72" s="24">
        <f t="shared" si="5"/>
        <v>25909176000</v>
      </c>
      <c r="L72" s="4">
        <v>1366</v>
      </c>
      <c r="M72" s="4">
        <v>1094</v>
      </c>
      <c r="N72" s="4">
        <v>66</v>
      </c>
      <c r="O72" s="4">
        <v>120</v>
      </c>
      <c r="P72" s="4">
        <v>1248400</v>
      </c>
      <c r="Q72" s="4">
        <v>1800000</v>
      </c>
      <c r="R72" s="5">
        <v>-1.7000000000000001E-3</v>
      </c>
      <c r="S72" s="4">
        <v>3268200</v>
      </c>
      <c r="T72" s="4">
        <f t="shared" si="2"/>
        <v>4558880</v>
      </c>
      <c r="U72" s="4">
        <f t="shared" si="6"/>
        <v>3086600</v>
      </c>
      <c r="V72" s="5">
        <v>1.72E-2</v>
      </c>
    </row>
    <row r="73" spans="1:22" x14ac:dyDescent="0.2">
      <c r="A73" s="16" t="s">
        <v>212</v>
      </c>
      <c r="B73" s="4">
        <v>738935</v>
      </c>
      <c r="C73" s="4">
        <v>1106912</v>
      </c>
      <c r="D73" s="4">
        <v>-367977</v>
      </c>
      <c r="E73" s="4">
        <v>-10580820000</v>
      </c>
      <c r="F73" s="4">
        <f t="shared" si="4"/>
        <v>-55911475676</v>
      </c>
      <c r="G73" s="4">
        <v>0</v>
      </c>
      <c r="H73" s="4">
        <v>0</v>
      </c>
      <c r="I73" s="4">
        <v>0</v>
      </c>
      <c r="J73" s="4">
        <v>294960000</v>
      </c>
      <c r="K73" s="24">
        <f t="shared" si="5"/>
        <v>25909176000</v>
      </c>
      <c r="L73" s="4">
        <v>1830</v>
      </c>
      <c r="M73" s="4">
        <v>2717</v>
      </c>
      <c r="N73" s="4">
        <v>256</v>
      </c>
      <c r="O73" s="4">
        <v>211</v>
      </c>
      <c r="P73" s="4">
        <v>3300100</v>
      </c>
      <c r="Q73" s="4">
        <v>3950100</v>
      </c>
      <c r="R73" s="5">
        <v>8.8000000000000005E-3</v>
      </c>
      <c r="S73" s="4">
        <v>7262000</v>
      </c>
      <c r="T73" s="4">
        <f t="shared" si="2"/>
        <v>3994410</v>
      </c>
      <c r="U73" s="4">
        <f t="shared" si="6"/>
        <v>3086600</v>
      </c>
      <c r="V73" s="5">
        <v>2.5699999999999997E-2</v>
      </c>
    </row>
    <row r="74" spans="1:22" x14ac:dyDescent="0.2">
      <c r="A74" s="16" t="s">
        <v>211</v>
      </c>
      <c r="B74" s="4">
        <v>271800</v>
      </c>
      <c r="C74" s="4">
        <v>1084816</v>
      </c>
      <c r="D74" s="4">
        <v>-813016</v>
      </c>
      <c r="E74" s="4">
        <v>-23221940000</v>
      </c>
      <c r="F74" s="4">
        <f t="shared" ref="F74:F79" si="7">E74+F75</f>
        <v>-45330655676</v>
      </c>
      <c r="G74" s="4">
        <v>0</v>
      </c>
      <c r="H74" s="4">
        <v>0</v>
      </c>
      <c r="I74" s="4">
        <v>0</v>
      </c>
      <c r="J74" s="4">
        <v>154440000</v>
      </c>
      <c r="K74" s="24">
        <f t="shared" ref="K74:K79" si="8">K75+J74</f>
        <v>25614216000</v>
      </c>
      <c r="L74" s="4">
        <v>1189</v>
      </c>
      <c r="M74" s="4">
        <v>1582</v>
      </c>
      <c r="N74" s="4">
        <v>118</v>
      </c>
      <c r="O74" s="4">
        <v>156</v>
      </c>
      <c r="P74" s="4">
        <v>1640400</v>
      </c>
      <c r="Q74" s="4">
        <v>2214400</v>
      </c>
      <c r="R74" s="5">
        <v>-3.4999999999999996E-3</v>
      </c>
      <c r="S74" s="4">
        <v>4167100</v>
      </c>
      <c r="T74" s="4">
        <f t="shared" ref="T74:T79" si="9">AVERAGE(S75:S84)</f>
        <v>3819980</v>
      </c>
      <c r="U74" s="4">
        <f t="shared" ref="U74:U79" si="10">MIN(S75:S79)</f>
        <v>3086600</v>
      </c>
      <c r="V74" s="5">
        <v>1.5600000000000001E-2</v>
      </c>
    </row>
    <row r="75" spans="1:22" x14ac:dyDescent="0.2">
      <c r="A75" s="16" t="s">
        <v>210</v>
      </c>
      <c r="B75" s="4">
        <v>176000</v>
      </c>
      <c r="C75" s="4">
        <v>1074142</v>
      </c>
      <c r="D75" s="4">
        <v>-898142</v>
      </c>
      <c r="E75" s="4">
        <v>-25662850000</v>
      </c>
      <c r="F75" s="4">
        <f t="shared" si="7"/>
        <v>-22108715676</v>
      </c>
      <c r="G75" s="4">
        <v>0</v>
      </c>
      <c r="H75" s="4">
        <v>0</v>
      </c>
      <c r="I75" s="4">
        <v>0</v>
      </c>
      <c r="J75" s="4">
        <v>154440000</v>
      </c>
      <c r="K75" s="24">
        <f t="shared" si="8"/>
        <v>25459776000</v>
      </c>
      <c r="L75" s="4">
        <v>727</v>
      </c>
      <c r="M75" s="4">
        <v>2290</v>
      </c>
      <c r="N75" s="4">
        <v>87</v>
      </c>
      <c r="O75" s="4">
        <v>194</v>
      </c>
      <c r="P75" s="4">
        <v>1215000</v>
      </c>
      <c r="Q75" s="4">
        <v>3120300</v>
      </c>
      <c r="R75" s="5">
        <v>-5.1999999999999998E-3</v>
      </c>
      <c r="S75" s="4">
        <v>4521300</v>
      </c>
      <c r="T75" s="4">
        <f t="shared" si="9"/>
        <v>3574040</v>
      </c>
      <c r="U75" s="4">
        <f t="shared" si="10"/>
        <v>2252900</v>
      </c>
      <c r="V75" s="5">
        <v>1.9E-2</v>
      </c>
    </row>
    <row r="76" spans="1:22" x14ac:dyDescent="0.2">
      <c r="A76" s="16" t="s">
        <v>208</v>
      </c>
      <c r="B76" s="4">
        <v>371400</v>
      </c>
      <c r="C76" s="4">
        <v>11900</v>
      </c>
      <c r="D76" s="4">
        <v>359500</v>
      </c>
      <c r="E76" s="4">
        <v>10335000000</v>
      </c>
      <c r="F76" s="4">
        <f t="shared" si="7"/>
        <v>3554134324</v>
      </c>
      <c r="G76" s="4">
        <v>0</v>
      </c>
      <c r="H76" s="4">
        <v>0</v>
      </c>
      <c r="I76" s="4">
        <v>0</v>
      </c>
      <c r="J76" s="4">
        <v>100500000</v>
      </c>
      <c r="K76" s="24">
        <f t="shared" si="8"/>
        <v>25305336000</v>
      </c>
      <c r="L76" s="4">
        <v>816</v>
      </c>
      <c r="M76" s="4">
        <v>899</v>
      </c>
      <c r="N76" s="4">
        <v>108</v>
      </c>
      <c r="O76" s="4">
        <v>93</v>
      </c>
      <c r="P76" s="4">
        <v>1339000</v>
      </c>
      <c r="Q76" s="4">
        <v>1298400</v>
      </c>
      <c r="R76" s="5">
        <v>0</v>
      </c>
      <c r="S76" s="4">
        <v>3086600</v>
      </c>
      <c r="T76" s="4">
        <f t="shared" si="9"/>
        <v>3437270</v>
      </c>
      <c r="U76" s="4">
        <f t="shared" si="10"/>
        <v>2252900</v>
      </c>
      <c r="V76" s="5">
        <v>1.38E-2</v>
      </c>
    </row>
    <row r="77" spans="1:22" x14ac:dyDescent="0.2">
      <c r="A77" s="16" t="s">
        <v>207</v>
      </c>
      <c r="B77" s="4">
        <v>818400</v>
      </c>
      <c r="C77" s="4">
        <v>18090</v>
      </c>
      <c r="D77" s="4">
        <v>800310</v>
      </c>
      <c r="E77" s="4">
        <v>22925000000</v>
      </c>
      <c r="F77" s="4">
        <f t="shared" si="7"/>
        <v>-6780865676</v>
      </c>
      <c r="G77" s="4">
        <v>0</v>
      </c>
      <c r="H77" s="4">
        <v>0</v>
      </c>
      <c r="I77" s="4">
        <v>0</v>
      </c>
      <c r="J77" s="4">
        <v>28350000</v>
      </c>
      <c r="K77" s="24">
        <f t="shared" si="8"/>
        <v>25204836000</v>
      </c>
      <c r="L77" s="4">
        <v>2405</v>
      </c>
      <c r="M77" s="4">
        <v>1039</v>
      </c>
      <c r="N77" s="4">
        <v>180</v>
      </c>
      <c r="O77" s="4">
        <v>134</v>
      </c>
      <c r="P77" s="4">
        <v>3000900</v>
      </c>
      <c r="Q77" s="4">
        <v>1748700</v>
      </c>
      <c r="R77" s="5">
        <v>1.77E-2</v>
      </c>
      <c r="S77" s="4">
        <v>4908500</v>
      </c>
      <c r="T77" s="4">
        <f t="shared" si="9"/>
        <v>3646220</v>
      </c>
      <c r="U77" s="4">
        <f t="shared" si="10"/>
        <v>2252900</v>
      </c>
      <c r="V77" s="5">
        <v>1.7399999999999999E-2</v>
      </c>
    </row>
    <row r="78" spans="1:22" x14ac:dyDescent="0.2">
      <c r="A78" s="16" t="s">
        <v>206</v>
      </c>
      <c r="B78" s="4">
        <v>1282300</v>
      </c>
      <c r="C78" s="4">
        <v>20322</v>
      </c>
      <c r="D78" s="4">
        <v>1261978</v>
      </c>
      <c r="E78" s="4">
        <v>35486070000</v>
      </c>
      <c r="F78" s="4">
        <f t="shared" si="7"/>
        <v>-29705865676</v>
      </c>
      <c r="G78" s="4">
        <v>0</v>
      </c>
      <c r="H78" s="4">
        <v>0</v>
      </c>
      <c r="I78" s="4">
        <v>0</v>
      </c>
      <c r="J78" s="4">
        <v>422850000</v>
      </c>
      <c r="K78" s="24">
        <f t="shared" si="8"/>
        <v>25176486000</v>
      </c>
      <c r="L78" s="4">
        <v>2552</v>
      </c>
      <c r="M78" s="4">
        <v>1355</v>
      </c>
      <c r="N78" s="4">
        <v>324</v>
      </c>
      <c r="O78" s="4">
        <v>156</v>
      </c>
      <c r="P78" s="4">
        <v>4164400</v>
      </c>
      <c r="Q78" s="4">
        <v>2100800</v>
      </c>
      <c r="R78" s="5">
        <v>1.6200000000000003E-2</v>
      </c>
      <c r="S78" s="4">
        <v>6723300</v>
      </c>
      <c r="T78" s="4">
        <f t="shared" si="9"/>
        <v>3218700</v>
      </c>
      <c r="U78" s="4">
        <f t="shared" si="10"/>
        <v>1617300</v>
      </c>
      <c r="V78" s="5">
        <v>2.64E-2</v>
      </c>
    </row>
    <row r="79" spans="1:22" x14ac:dyDescent="0.2">
      <c r="A79" s="16" t="s">
        <v>205</v>
      </c>
      <c r="B79" s="4">
        <v>1032600</v>
      </c>
      <c r="C79" s="4">
        <v>137800</v>
      </c>
      <c r="D79" s="4">
        <v>894800</v>
      </c>
      <c r="E79" s="4">
        <v>24831100000</v>
      </c>
      <c r="F79" s="4">
        <f t="shared" si="7"/>
        <v>-65191935676</v>
      </c>
      <c r="G79" s="4">
        <v>0</v>
      </c>
      <c r="H79" s="4">
        <v>0</v>
      </c>
      <c r="I79" s="4">
        <v>0</v>
      </c>
      <c r="J79" s="4">
        <v>-400000</v>
      </c>
      <c r="K79" s="24">
        <f t="shared" si="8"/>
        <v>24753636000</v>
      </c>
      <c r="L79" s="4">
        <v>889</v>
      </c>
      <c r="M79" s="4">
        <v>863</v>
      </c>
      <c r="N79" s="4">
        <v>138</v>
      </c>
      <c r="O79" s="4">
        <v>91</v>
      </c>
      <c r="P79" s="4">
        <v>1984800</v>
      </c>
      <c r="Q79" s="4">
        <v>1330600</v>
      </c>
      <c r="R79" s="5">
        <v>9.1000000000000004E-3</v>
      </c>
      <c r="S79" s="4">
        <v>3316000</v>
      </c>
      <c r="T79" s="4">
        <f t="shared" si="9"/>
        <v>3099080</v>
      </c>
      <c r="U79" s="4">
        <f t="shared" si="10"/>
        <v>1617300</v>
      </c>
      <c r="V79" s="5">
        <v>1.44E-2</v>
      </c>
    </row>
    <row r="80" spans="1:22" x14ac:dyDescent="0.2">
      <c r="A80" s="16" t="s">
        <v>204</v>
      </c>
      <c r="B80" s="4">
        <v>95060</v>
      </c>
      <c r="C80" s="4">
        <v>139400</v>
      </c>
      <c r="D80" s="4">
        <v>-44340</v>
      </c>
      <c r="E80" s="4">
        <v>-1226045676</v>
      </c>
      <c r="F80" s="4">
        <f t="shared" ref="F80:F90" si="11">E80+F81</f>
        <v>-90023035676</v>
      </c>
      <c r="G80" s="4">
        <v>0</v>
      </c>
      <c r="H80" s="4">
        <v>0</v>
      </c>
      <c r="I80" s="4">
        <v>0</v>
      </c>
      <c r="J80" s="4">
        <v>-100025000</v>
      </c>
      <c r="K80" s="24">
        <f t="shared" ref="K80:K90" si="12">K81+J80</f>
        <v>24754036000</v>
      </c>
      <c r="L80" s="4">
        <v>1100</v>
      </c>
      <c r="M80" s="4">
        <v>569</v>
      </c>
      <c r="N80" s="4">
        <v>72</v>
      </c>
      <c r="O80" s="4">
        <v>55</v>
      </c>
      <c r="P80" s="4">
        <v>1202400</v>
      </c>
      <c r="Q80" s="4">
        <v>836800</v>
      </c>
      <c r="R80" s="5">
        <v>0</v>
      </c>
      <c r="S80" s="4">
        <v>2252900</v>
      </c>
      <c r="T80" s="4">
        <f t="shared" ref="T80:T96" si="13">AVERAGE(S81:S90)</f>
        <v>3218760</v>
      </c>
      <c r="U80" s="4">
        <f t="shared" ref="U80:U90" si="14">MIN(S81:S85)</f>
        <v>1617300</v>
      </c>
      <c r="V80" s="5">
        <v>1.8000000000000002E-2</v>
      </c>
    </row>
    <row r="81" spans="1:22" x14ac:dyDescent="0.2">
      <c r="A81" s="16" t="s">
        <v>203</v>
      </c>
      <c r="B81" s="4">
        <v>22400</v>
      </c>
      <c r="C81" s="4">
        <v>48000</v>
      </c>
      <c r="D81" s="4">
        <v>-25600</v>
      </c>
      <c r="E81" s="4">
        <v>-701250000</v>
      </c>
      <c r="F81" s="4">
        <f t="shared" si="11"/>
        <v>-88796990000</v>
      </c>
      <c r="G81" s="4">
        <v>0</v>
      </c>
      <c r="H81" s="4">
        <v>0</v>
      </c>
      <c r="I81" s="4">
        <v>0</v>
      </c>
      <c r="J81" s="4">
        <v>-2093537000</v>
      </c>
      <c r="K81" s="24">
        <f t="shared" si="12"/>
        <v>24854061000</v>
      </c>
      <c r="L81" s="4">
        <v>840</v>
      </c>
      <c r="M81" s="4">
        <v>1826</v>
      </c>
      <c r="N81" s="4">
        <v>71</v>
      </c>
      <c r="O81" s="4">
        <v>197</v>
      </c>
      <c r="P81" s="4">
        <v>1092500</v>
      </c>
      <c r="Q81" s="4">
        <v>2548600</v>
      </c>
      <c r="R81" s="5">
        <v>-1.4499999999999999E-2</v>
      </c>
      <c r="S81" s="4">
        <v>3896400</v>
      </c>
      <c r="T81" s="4">
        <f t="shared" si="13"/>
        <v>3290055</v>
      </c>
      <c r="U81" s="4">
        <f t="shared" si="14"/>
        <v>1617300</v>
      </c>
      <c r="V81" s="5">
        <v>2.5000000000000001E-2</v>
      </c>
    </row>
    <row r="82" spans="1:22" x14ac:dyDescent="0.2">
      <c r="A82" s="16" t="s">
        <v>200</v>
      </c>
      <c r="B82" s="4">
        <v>752900</v>
      </c>
      <c r="C82" s="4">
        <v>63578</v>
      </c>
      <c r="D82" s="4">
        <v>689322</v>
      </c>
      <c r="E82" s="4">
        <v>19337000000</v>
      </c>
      <c r="F82" s="4">
        <f t="shared" si="11"/>
        <v>-88095740000</v>
      </c>
      <c r="G82" s="4">
        <v>0</v>
      </c>
      <c r="H82" s="4">
        <v>0</v>
      </c>
      <c r="I82" s="4">
        <v>0</v>
      </c>
      <c r="J82" s="4">
        <v>-2093537000</v>
      </c>
      <c r="K82" s="24">
        <f t="shared" si="12"/>
        <v>26947598000</v>
      </c>
      <c r="L82" s="4">
        <v>1345</v>
      </c>
      <c r="M82" s="4">
        <v>1631</v>
      </c>
      <c r="N82" s="4">
        <v>178</v>
      </c>
      <c r="O82" s="4">
        <v>168</v>
      </c>
      <c r="P82" s="4">
        <v>2340300</v>
      </c>
      <c r="Q82" s="4">
        <v>2650800</v>
      </c>
      <c r="R82" s="5">
        <v>1.2699999999999999E-2</v>
      </c>
      <c r="S82" s="4">
        <v>5454700</v>
      </c>
      <c r="T82" s="4">
        <f t="shared" si="13"/>
        <v>2986627.1</v>
      </c>
      <c r="U82" s="4">
        <f t="shared" si="14"/>
        <v>1617300</v>
      </c>
      <c r="V82" s="5">
        <v>1.24E-2</v>
      </c>
    </row>
    <row r="83" spans="1:22" x14ac:dyDescent="0.2">
      <c r="A83" s="16" t="s">
        <v>199</v>
      </c>
      <c r="B83" s="4">
        <v>54400</v>
      </c>
      <c r="C83" s="4">
        <v>59000</v>
      </c>
      <c r="D83" s="4">
        <v>-4600</v>
      </c>
      <c r="E83" s="4">
        <v>-127950000</v>
      </c>
      <c r="F83" s="4">
        <f t="shared" si="11"/>
        <v>-107432740000</v>
      </c>
      <c r="G83" s="4">
        <v>0</v>
      </c>
      <c r="H83" s="4">
        <v>0</v>
      </c>
      <c r="I83" s="4">
        <v>0</v>
      </c>
      <c r="J83" s="4">
        <v>-553380000</v>
      </c>
      <c r="K83" s="24">
        <f t="shared" si="12"/>
        <v>29041135000</v>
      </c>
      <c r="L83" s="4">
        <v>389</v>
      </c>
      <c r="M83" s="4">
        <v>724</v>
      </c>
      <c r="N83" s="4">
        <v>34</v>
      </c>
      <c r="O83" s="4">
        <v>61</v>
      </c>
      <c r="P83" s="4">
        <v>526400</v>
      </c>
      <c r="Q83" s="4">
        <v>951000</v>
      </c>
      <c r="R83" s="5">
        <v>-1.8E-3</v>
      </c>
      <c r="S83" s="4">
        <v>1617300</v>
      </c>
      <c r="T83" s="4">
        <f t="shared" si="13"/>
        <v>3461361</v>
      </c>
      <c r="U83" s="4">
        <f t="shared" si="14"/>
        <v>1718900</v>
      </c>
      <c r="V83" s="5">
        <v>1.26E-2</v>
      </c>
    </row>
    <row r="84" spans="1:22" x14ac:dyDescent="0.2">
      <c r="A84" s="16" t="s">
        <v>193</v>
      </c>
      <c r="B84" s="4">
        <v>484400</v>
      </c>
      <c r="C84" s="4">
        <v>0</v>
      </c>
      <c r="D84" s="4">
        <v>484400</v>
      </c>
      <c r="E84" s="4">
        <v>13429070000</v>
      </c>
      <c r="F84" s="4">
        <f t="shared" si="11"/>
        <v>-107304790000</v>
      </c>
      <c r="G84" s="4">
        <v>0</v>
      </c>
      <c r="H84" s="4">
        <v>0</v>
      </c>
      <c r="I84" s="4">
        <v>0</v>
      </c>
      <c r="J84" s="4">
        <v>-722925000</v>
      </c>
      <c r="K84" s="24">
        <f t="shared" si="12"/>
        <v>29594515000</v>
      </c>
      <c r="L84" s="4">
        <v>801</v>
      </c>
      <c r="M84" s="4">
        <v>821</v>
      </c>
      <c r="N84" s="4">
        <v>66</v>
      </c>
      <c r="O84" s="4">
        <v>101</v>
      </c>
      <c r="P84" s="4">
        <v>1068100</v>
      </c>
      <c r="Q84" s="4">
        <v>1354700</v>
      </c>
      <c r="R84" s="5">
        <v>3.7000000000000002E-3</v>
      </c>
      <c r="S84" s="4">
        <v>2422800</v>
      </c>
      <c r="T84" s="4">
        <f t="shared" si="13"/>
        <v>3756855</v>
      </c>
      <c r="U84" s="4">
        <f t="shared" si="14"/>
        <v>1718900</v>
      </c>
      <c r="V84" s="5">
        <v>9.0000000000000011E-3</v>
      </c>
    </row>
    <row r="85" spans="1:22" x14ac:dyDescent="0.2">
      <c r="A85" s="16" t="s">
        <v>192</v>
      </c>
      <c r="B85" s="4">
        <v>5100</v>
      </c>
      <c r="C85" s="4">
        <v>22740</v>
      </c>
      <c r="D85" s="4">
        <v>-17640</v>
      </c>
      <c r="E85" s="4">
        <v>-485500000</v>
      </c>
      <c r="F85" s="4">
        <f t="shared" si="11"/>
        <v>-120733860000</v>
      </c>
      <c r="K85" s="24">
        <f t="shared" si="12"/>
        <v>30317440000</v>
      </c>
      <c r="L85" s="4">
        <v>490</v>
      </c>
      <c r="M85" s="4">
        <v>892</v>
      </c>
      <c r="N85" s="4">
        <v>48</v>
      </c>
      <c r="O85" s="4">
        <v>82</v>
      </c>
      <c r="P85" s="4">
        <v>705600</v>
      </c>
      <c r="Q85" s="4">
        <v>1253900</v>
      </c>
      <c r="R85" s="5">
        <v>-5.4000000000000003E-3</v>
      </c>
      <c r="S85" s="4">
        <v>2061900</v>
      </c>
      <c r="T85" s="4">
        <f t="shared" si="13"/>
        <v>3942989.3</v>
      </c>
      <c r="U85" s="4">
        <f t="shared" si="14"/>
        <v>1718900</v>
      </c>
      <c r="V85" s="5">
        <v>1.6200000000000003E-2</v>
      </c>
    </row>
    <row r="86" spans="1:22" x14ac:dyDescent="0.2">
      <c r="A86" s="16" t="s">
        <v>191</v>
      </c>
      <c r="B86" s="4">
        <v>20100</v>
      </c>
      <c r="C86" s="4">
        <v>102000</v>
      </c>
      <c r="D86" s="4">
        <v>-81900</v>
      </c>
      <c r="E86" s="4">
        <v>-2264760000</v>
      </c>
      <c r="F86" s="4">
        <f t="shared" si="11"/>
        <v>-120248360000</v>
      </c>
      <c r="G86" s="4">
        <v>0</v>
      </c>
      <c r="H86" s="4">
        <v>0</v>
      </c>
      <c r="I86" s="4">
        <v>0</v>
      </c>
      <c r="J86" s="4">
        <v>-55300000</v>
      </c>
      <c r="K86" s="24">
        <f t="shared" si="12"/>
        <v>30317440000</v>
      </c>
      <c r="L86" s="4">
        <v>543</v>
      </c>
      <c r="M86" s="4">
        <v>801</v>
      </c>
      <c r="N86" s="4">
        <v>39</v>
      </c>
      <c r="O86" s="4">
        <v>65</v>
      </c>
      <c r="P86" s="4">
        <v>714600</v>
      </c>
      <c r="Q86" s="4">
        <v>996100</v>
      </c>
      <c r="R86" s="5">
        <v>-7.1999999999999998E-3</v>
      </c>
      <c r="S86" s="4">
        <v>1718900</v>
      </c>
      <c r="T86" s="4">
        <f t="shared" si="13"/>
        <v>4219336</v>
      </c>
      <c r="U86" s="4">
        <f t="shared" si="14"/>
        <v>2119800</v>
      </c>
      <c r="V86" s="5">
        <v>1.26E-2</v>
      </c>
    </row>
    <row r="87" spans="1:22" x14ac:dyDescent="0.2">
      <c r="A87" s="16" t="s">
        <v>190</v>
      </c>
      <c r="B87" s="4">
        <v>1156300</v>
      </c>
      <c r="C87" s="4">
        <v>59100</v>
      </c>
      <c r="D87" s="4">
        <v>1097200</v>
      </c>
      <c r="E87" s="4">
        <v>30218790000</v>
      </c>
      <c r="F87" s="4">
        <f t="shared" si="11"/>
        <v>-117983600000</v>
      </c>
      <c r="G87" s="4">
        <v>0</v>
      </c>
      <c r="H87" s="4">
        <v>0</v>
      </c>
      <c r="I87" s="4">
        <v>0</v>
      </c>
      <c r="J87" s="4">
        <v>-1434275000</v>
      </c>
      <c r="K87" s="24">
        <f t="shared" si="12"/>
        <v>30372740000</v>
      </c>
      <c r="L87" s="4">
        <v>2959</v>
      </c>
      <c r="M87" s="4">
        <v>1594</v>
      </c>
      <c r="N87" s="4">
        <v>309</v>
      </c>
      <c r="O87" s="4">
        <v>165</v>
      </c>
      <c r="P87" s="4">
        <v>4244600</v>
      </c>
      <c r="Q87" s="4">
        <v>2295600</v>
      </c>
      <c r="R87" s="5">
        <v>2.3900000000000001E-2</v>
      </c>
      <c r="S87" s="4">
        <v>6998000</v>
      </c>
      <c r="T87" s="4">
        <f t="shared" si="13"/>
        <v>4514416</v>
      </c>
      <c r="U87" s="4">
        <f t="shared" si="14"/>
        <v>2119800</v>
      </c>
      <c r="V87" s="5">
        <v>2.5000000000000001E-2</v>
      </c>
    </row>
    <row r="88" spans="1:22" x14ac:dyDescent="0.2">
      <c r="A88" s="16" t="s">
        <v>189</v>
      </c>
      <c r="B88" s="4">
        <v>134000</v>
      </c>
      <c r="C88" s="4">
        <v>71907</v>
      </c>
      <c r="D88" s="4">
        <v>62093</v>
      </c>
      <c r="E88" s="4">
        <v>1700750000</v>
      </c>
      <c r="F88" s="4">
        <f t="shared" si="11"/>
        <v>-148202390000</v>
      </c>
      <c r="G88" s="4">
        <v>0</v>
      </c>
      <c r="H88" s="4">
        <v>0</v>
      </c>
      <c r="I88" s="4">
        <v>0</v>
      </c>
      <c r="J88" s="4">
        <v>217600000</v>
      </c>
      <c r="K88" s="24">
        <f t="shared" si="12"/>
        <v>31807015000</v>
      </c>
      <c r="L88" s="4">
        <v>765</v>
      </c>
      <c r="M88" s="4">
        <v>1017</v>
      </c>
      <c r="N88" s="4">
        <v>50</v>
      </c>
      <c r="O88" s="4">
        <v>116</v>
      </c>
      <c r="P88" s="4">
        <v>956200</v>
      </c>
      <c r="Q88" s="4">
        <v>1491900</v>
      </c>
      <c r="R88" s="5">
        <v>-3.5999999999999999E-3</v>
      </c>
      <c r="S88" s="4">
        <v>2448100</v>
      </c>
      <c r="T88" s="4">
        <f t="shared" si="13"/>
        <v>4790989.0999999996</v>
      </c>
      <c r="U88" s="4">
        <f t="shared" si="14"/>
        <v>2119800</v>
      </c>
      <c r="V88" s="5">
        <v>1.6399999999999998E-2</v>
      </c>
    </row>
    <row r="89" spans="1:22" x14ac:dyDescent="0.2">
      <c r="A89" s="16" t="s">
        <v>188</v>
      </c>
      <c r="B89" s="4">
        <v>417200</v>
      </c>
      <c r="C89" s="4">
        <v>71500</v>
      </c>
      <c r="D89" s="4">
        <v>345700</v>
      </c>
      <c r="E89" s="4">
        <v>9469530000</v>
      </c>
      <c r="F89" s="4">
        <f t="shared" si="11"/>
        <v>-149903140000</v>
      </c>
      <c r="K89" s="24">
        <f t="shared" si="12"/>
        <v>31589415000</v>
      </c>
      <c r="L89" s="4">
        <v>737</v>
      </c>
      <c r="M89" s="4">
        <v>896</v>
      </c>
      <c r="N89" s="4">
        <v>41</v>
      </c>
      <c r="O89" s="4">
        <v>84</v>
      </c>
      <c r="P89" s="4">
        <v>807800</v>
      </c>
      <c r="Q89" s="4">
        <v>1311700</v>
      </c>
      <c r="R89" s="5">
        <v>0</v>
      </c>
      <c r="S89" s="4">
        <v>2119800</v>
      </c>
      <c r="T89" s="4">
        <f t="shared" si="13"/>
        <v>4858427.3</v>
      </c>
      <c r="U89" s="4">
        <f t="shared" si="14"/>
        <v>2420421</v>
      </c>
      <c r="V89" s="5">
        <v>1.2699999999999999E-2</v>
      </c>
    </row>
    <row r="90" spans="1:22" x14ac:dyDescent="0.2">
      <c r="A90" s="16" t="s">
        <v>187</v>
      </c>
      <c r="B90" s="4">
        <v>50600</v>
      </c>
      <c r="C90" s="4">
        <v>1144202</v>
      </c>
      <c r="D90" s="4">
        <v>-1093602</v>
      </c>
      <c r="E90" s="4">
        <v>-29797430000</v>
      </c>
      <c r="F90" s="4">
        <f t="shared" si="11"/>
        <v>-159372670000</v>
      </c>
      <c r="G90" s="4">
        <v>50500</v>
      </c>
      <c r="H90" s="4">
        <v>1600</v>
      </c>
      <c r="I90" s="4">
        <v>48900</v>
      </c>
      <c r="J90" s="4">
        <v>1329970000</v>
      </c>
      <c r="K90" s="24">
        <f t="shared" si="12"/>
        <v>31589415000</v>
      </c>
      <c r="L90" s="4">
        <v>621</v>
      </c>
      <c r="M90" s="4">
        <v>1993</v>
      </c>
      <c r="N90" s="4">
        <v>40</v>
      </c>
      <c r="O90" s="4">
        <v>127</v>
      </c>
      <c r="P90" s="4">
        <v>698700</v>
      </c>
      <c r="Q90" s="4">
        <v>2595100</v>
      </c>
      <c r="R90" s="5">
        <v>-7.3000000000000001E-3</v>
      </c>
      <c r="S90" s="4">
        <v>3449700</v>
      </c>
      <c r="T90" s="4">
        <f t="shared" si="13"/>
        <v>4943932.7</v>
      </c>
      <c r="U90" s="4">
        <f t="shared" si="14"/>
        <v>2420421</v>
      </c>
      <c r="V90" s="5">
        <v>1.8100000000000002E-2</v>
      </c>
    </row>
    <row r="91" spans="1:22" x14ac:dyDescent="0.2">
      <c r="A91" s="16" t="s">
        <v>186</v>
      </c>
      <c r="B91" s="4">
        <v>585800</v>
      </c>
      <c r="C91" s="4">
        <v>51500</v>
      </c>
      <c r="D91" s="4">
        <v>534300</v>
      </c>
      <c r="E91" s="4">
        <v>14782960000</v>
      </c>
      <c r="F91" s="4">
        <f t="shared" ref="F91:F102" si="15">E91+F92</f>
        <v>-129575240000</v>
      </c>
      <c r="G91" s="4">
        <v>902100</v>
      </c>
      <c r="H91" s="4">
        <v>35500</v>
      </c>
      <c r="I91" s="4">
        <v>866600</v>
      </c>
      <c r="J91" s="4">
        <v>24058535000</v>
      </c>
      <c r="K91" s="24">
        <f t="shared" ref="K91:K102" si="16">K92+J91</f>
        <v>30259445000</v>
      </c>
      <c r="L91" s="4">
        <v>1995</v>
      </c>
      <c r="M91" s="4">
        <v>1116</v>
      </c>
      <c r="N91" s="4">
        <v>148</v>
      </c>
      <c r="O91" s="4">
        <v>126</v>
      </c>
      <c r="P91" s="4">
        <v>2438900</v>
      </c>
      <c r="Q91" s="4">
        <v>2035400</v>
      </c>
      <c r="R91" s="5">
        <v>1.9E-3</v>
      </c>
      <c r="S91" s="4">
        <v>4609350</v>
      </c>
      <c r="T91" s="4">
        <f t="shared" si="13"/>
        <v>4779166.2</v>
      </c>
      <c r="U91" s="4">
        <f t="shared" ref="U91:U102" si="17">MIN(S92:S96)</f>
        <v>2420421</v>
      </c>
      <c r="V91" s="5">
        <v>1.6200000000000003E-2</v>
      </c>
    </row>
    <row r="92" spans="1:22" x14ac:dyDescent="0.2">
      <c r="A92" s="16" t="s">
        <v>185</v>
      </c>
      <c r="B92" s="4">
        <v>200</v>
      </c>
      <c r="C92" s="4">
        <v>20772</v>
      </c>
      <c r="D92" s="4">
        <v>-20572</v>
      </c>
      <c r="E92" s="4">
        <v>-562140000</v>
      </c>
      <c r="F92" s="4">
        <f t="shared" si="15"/>
        <v>-144358200000</v>
      </c>
      <c r="G92" s="4">
        <v>97900</v>
      </c>
      <c r="H92" s="4">
        <v>0</v>
      </c>
      <c r="I92" s="4">
        <v>97900</v>
      </c>
      <c r="J92" s="4">
        <v>2680110000</v>
      </c>
      <c r="K92" s="24">
        <f t="shared" si="16"/>
        <v>6200910000</v>
      </c>
      <c r="L92" s="4">
        <v>826</v>
      </c>
      <c r="M92" s="4">
        <v>637</v>
      </c>
      <c r="N92" s="4">
        <v>81</v>
      </c>
      <c r="O92" s="4">
        <v>88</v>
      </c>
      <c r="P92" s="4">
        <v>1424900</v>
      </c>
      <c r="Q92" s="4">
        <v>993700</v>
      </c>
      <c r="R92" s="5">
        <v>7.4000000000000003E-3</v>
      </c>
      <c r="S92" s="4">
        <v>2420421</v>
      </c>
      <c r="T92" s="4">
        <f t="shared" si="13"/>
        <v>4816578.0999999996</v>
      </c>
      <c r="U92" s="4">
        <f t="shared" si="17"/>
        <v>3923243</v>
      </c>
      <c r="V92" s="5">
        <v>1.2800000000000001E-2</v>
      </c>
    </row>
    <row r="93" spans="1:22" x14ac:dyDescent="0.2">
      <c r="A93" s="16" t="s">
        <v>184</v>
      </c>
      <c r="B93" s="4">
        <v>1674500</v>
      </c>
      <c r="C93" s="4">
        <v>865680</v>
      </c>
      <c r="D93" s="4">
        <v>808820</v>
      </c>
      <c r="E93" s="4">
        <v>22073550000</v>
      </c>
      <c r="F93" s="4">
        <f t="shared" si="15"/>
        <v>-143796060000</v>
      </c>
      <c r="G93" s="4">
        <v>0</v>
      </c>
      <c r="H93" s="4">
        <v>0</v>
      </c>
      <c r="I93" s="4">
        <v>0</v>
      </c>
      <c r="J93" s="4">
        <v>-82200000</v>
      </c>
      <c r="K93" s="24">
        <f t="shared" si="16"/>
        <v>3520800000</v>
      </c>
      <c r="L93" s="4">
        <v>2692</v>
      </c>
      <c r="M93" s="4">
        <v>1333</v>
      </c>
      <c r="N93" s="4">
        <v>204</v>
      </c>
      <c r="O93" s="4">
        <v>156</v>
      </c>
      <c r="P93" s="4">
        <v>3787900</v>
      </c>
      <c r="Q93" s="4">
        <v>2567000</v>
      </c>
      <c r="R93" s="5">
        <v>1.49E-2</v>
      </c>
      <c r="S93" s="4">
        <v>6364639</v>
      </c>
      <c r="T93" s="4">
        <f t="shared" si="13"/>
        <v>4644571.333333333</v>
      </c>
      <c r="U93" s="4">
        <f t="shared" si="17"/>
        <v>3923243</v>
      </c>
      <c r="V93" s="5">
        <v>1.6399999999999998E-2</v>
      </c>
    </row>
    <row r="94" spans="1:22" x14ac:dyDescent="0.2">
      <c r="A94" s="16" t="s">
        <v>183</v>
      </c>
      <c r="B94" s="4">
        <v>685100</v>
      </c>
      <c r="C94" s="4">
        <v>1242500</v>
      </c>
      <c r="D94" s="4">
        <v>-557400</v>
      </c>
      <c r="E94" s="4">
        <v>-14992840000</v>
      </c>
      <c r="F94" s="4">
        <f t="shared" si="15"/>
        <v>-165869610000</v>
      </c>
      <c r="G94" s="4">
        <v>0</v>
      </c>
      <c r="H94" s="4">
        <v>0</v>
      </c>
      <c r="I94" s="4">
        <v>0</v>
      </c>
      <c r="J94" s="4">
        <v>-13250000</v>
      </c>
      <c r="K94" s="24">
        <f t="shared" si="16"/>
        <v>3603000000</v>
      </c>
      <c r="L94" s="4">
        <v>1843</v>
      </c>
      <c r="M94" s="4">
        <v>1822</v>
      </c>
      <c r="N94" s="4">
        <v>150</v>
      </c>
      <c r="O94" s="4">
        <v>193</v>
      </c>
      <c r="P94" s="4">
        <v>2135300</v>
      </c>
      <c r="Q94" s="4">
        <v>2845900</v>
      </c>
      <c r="R94" s="5">
        <v>-3.7000000000000002E-3</v>
      </c>
      <c r="S94" s="4">
        <v>5377740</v>
      </c>
      <c r="T94" s="4">
        <f t="shared" si="13"/>
        <v>4552925.25</v>
      </c>
      <c r="U94" s="4">
        <f t="shared" si="17"/>
        <v>2794182</v>
      </c>
      <c r="V94" s="5">
        <v>2.0299999999999999E-2</v>
      </c>
    </row>
    <row r="95" spans="1:22" x14ac:dyDescent="0.2">
      <c r="A95" s="16" t="s">
        <v>182</v>
      </c>
      <c r="B95" s="4">
        <v>4230</v>
      </c>
      <c r="C95" s="4">
        <v>1559185</v>
      </c>
      <c r="D95" s="4">
        <v>-1554955</v>
      </c>
      <c r="E95" s="4">
        <v>-41682800000</v>
      </c>
      <c r="F95" s="4">
        <f t="shared" si="15"/>
        <v>-150876770000</v>
      </c>
      <c r="K95" s="24">
        <f t="shared" si="16"/>
        <v>3616250000</v>
      </c>
      <c r="L95" s="4">
        <v>789</v>
      </c>
      <c r="M95" s="4">
        <v>2236</v>
      </c>
      <c r="N95" s="4">
        <v>64</v>
      </c>
      <c r="O95" s="4">
        <v>116</v>
      </c>
      <c r="P95" s="4">
        <v>967400</v>
      </c>
      <c r="Q95" s="4">
        <v>2649000</v>
      </c>
      <c r="R95" s="5">
        <v>1.9E-3</v>
      </c>
      <c r="S95" s="4">
        <v>3923243</v>
      </c>
      <c r="T95" s="4">
        <f t="shared" si="13"/>
        <v>4642879.8571428573</v>
      </c>
      <c r="U95" s="4">
        <f t="shared" si="17"/>
        <v>2794182</v>
      </c>
      <c r="V95" s="5">
        <v>1.8500000000000003E-2</v>
      </c>
    </row>
    <row r="96" spans="1:22" x14ac:dyDescent="0.2">
      <c r="A96" s="16" t="s">
        <v>177</v>
      </c>
      <c r="B96" s="4">
        <v>691555</v>
      </c>
      <c r="C96" s="4">
        <v>1050600</v>
      </c>
      <c r="D96" s="4">
        <v>-359045</v>
      </c>
      <c r="E96" s="4">
        <v>-9653300000</v>
      </c>
      <c r="F96" s="4">
        <f t="shared" si="15"/>
        <v>-109193970000</v>
      </c>
      <c r="K96" s="24">
        <f t="shared" si="16"/>
        <v>3616250000</v>
      </c>
      <c r="L96" s="4">
        <v>773</v>
      </c>
      <c r="M96" s="4">
        <v>1922</v>
      </c>
      <c r="N96" s="4">
        <v>102</v>
      </c>
      <c r="O96" s="4">
        <v>197</v>
      </c>
      <c r="P96" s="4">
        <v>1343200</v>
      </c>
      <c r="Q96" s="4">
        <v>2969400</v>
      </c>
      <c r="R96" s="5">
        <v>7.4999999999999997E-3</v>
      </c>
      <c r="S96" s="4">
        <v>4482367</v>
      </c>
      <c r="T96" s="4">
        <f t="shared" si="13"/>
        <v>4669632</v>
      </c>
      <c r="U96" s="4">
        <f t="shared" si="17"/>
        <v>2794182</v>
      </c>
      <c r="V96" s="5">
        <v>1.3000000000000001E-2</v>
      </c>
    </row>
    <row r="97" spans="1:22" x14ac:dyDescent="0.2">
      <c r="A97" s="16" t="s">
        <v>175</v>
      </c>
      <c r="B97" s="4">
        <v>27100</v>
      </c>
      <c r="C97" s="4">
        <v>1630600</v>
      </c>
      <c r="D97" s="4">
        <v>-1603500</v>
      </c>
      <c r="E97" s="4">
        <v>-43223270000</v>
      </c>
      <c r="F97" s="4">
        <f t="shared" si="15"/>
        <v>-99540670000</v>
      </c>
      <c r="G97" s="4">
        <v>45000</v>
      </c>
      <c r="H97" s="4">
        <v>0</v>
      </c>
      <c r="I97" s="4">
        <v>45000</v>
      </c>
      <c r="J97" s="4">
        <v>1210675000</v>
      </c>
      <c r="K97" s="24">
        <f t="shared" si="16"/>
        <v>3616250000</v>
      </c>
      <c r="L97" s="4">
        <v>2478</v>
      </c>
      <c r="M97" s="4">
        <v>4341</v>
      </c>
      <c r="N97" s="4">
        <v>212</v>
      </c>
      <c r="O97" s="4">
        <v>419</v>
      </c>
      <c r="P97" s="4">
        <v>3495500</v>
      </c>
      <c r="Q97" s="4">
        <v>6370000</v>
      </c>
      <c r="R97" s="5">
        <v>-2.1899999999999999E-2</v>
      </c>
      <c r="S97" s="4">
        <v>9948800</v>
      </c>
      <c r="T97" s="4">
        <f t="shared" ref="T97:T102" si="18">AVERAGE(S98:S107)</f>
        <v>3613798.3999999999</v>
      </c>
      <c r="U97" s="4">
        <f t="shared" si="17"/>
        <v>2794182</v>
      </c>
      <c r="V97" s="5">
        <v>3.1099999999999999E-2</v>
      </c>
    </row>
    <row r="98" spans="1:22" x14ac:dyDescent="0.2">
      <c r="A98" s="16" t="s">
        <v>174</v>
      </c>
      <c r="B98" s="4">
        <v>7800</v>
      </c>
      <c r="C98" s="4">
        <v>768040</v>
      </c>
      <c r="D98" s="4">
        <v>-760240</v>
      </c>
      <c r="E98" s="4">
        <v>-21041640000</v>
      </c>
      <c r="F98" s="4">
        <f t="shared" si="15"/>
        <v>-56317400000</v>
      </c>
      <c r="G98" s="4">
        <v>90000</v>
      </c>
      <c r="H98" s="4">
        <v>2500</v>
      </c>
      <c r="I98" s="4">
        <v>87500</v>
      </c>
      <c r="J98" s="4">
        <v>2405575000</v>
      </c>
      <c r="K98" s="24">
        <f t="shared" si="16"/>
        <v>2405575000</v>
      </c>
      <c r="L98" s="4">
        <v>1078</v>
      </c>
      <c r="M98" s="4">
        <v>2493</v>
      </c>
      <c r="N98" s="4">
        <v>100</v>
      </c>
      <c r="O98" s="4">
        <v>207</v>
      </c>
      <c r="P98" s="4">
        <v>1535600</v>
      </c>
      <c r="Q98" s="4">
        <v>3211000</v>
      </c>
      <c r="R98" s="5">
        <v>-1.61E-2</v>
      </c>
      <c r="S98" s="4">
        <v>5213831</v>
      </c>
      <c r="T98" s="4">
        <f t="shared" si="18"/>
        <v>3213790.25</v>
      </c>
      <c r="U98" s="4">
        <f t="shared" si="17"/>
        <v>2794182</v>
      </c>
      <c r="V98" s="5">
        <v>2.5000000000000001E-2</v>
      </c>
    </row>
    <row r="99" spans="1:22" x14ac:dyDescent="0.2">
      <c r="A99" s="16" t="s">
        <v>164</v>
      </c>
      <c r="B99" s="4">
        <v>20500</v>
      </c>
      <c r="C99" s="4">
        <v>633900</v>
      </c>
      <c r="D99" s="4">
        <v>-613400</v>
      </c>
      <c r="E99" s="4">
        <v>-17176920000</v>
      </c>
      <c r="F99" s="4">
        <f t="shared" si="15"/>
        <v>-35275760000</v>
      </c>
      <c r="K99" s="24">
        <f t="shared" si="16"/>
        <v>0</v>
      </c>
      <c r="L99" s="4">
        <v>565</v>
      </c>
      <c r="M99" s="4">
        <v>1229</v>
      </c>
      <c r="N99" s="4">
        <v>42</v>
      </c>
      <c r="O99" s="4">
        <v>130</v>
      </c>
      <c r="P99" s="4">
        <v>679900</v>
      </c>
      <c r="Q99" s="4">
        <v>1852400</v>
      </c>
      <c r="R99" s="5">
        <v>-1.06E-2</v>
      </c>
      <c r="S99" s="4">
        <v>2794182</v>
      </c>
      <c r="T99" s="4">
        <f t="shared" si="18"/>
        <v>3353659.6666666665</v>
      </c>
      <c r="U99" s="4">
        <f t="shared" si="17"/>
        <v>2794540</v>
      </c>
      <c r="V99" s="5">
        <v>1.4199999999999999E-2</v>
      </c>
    </row>
    <row r="100" spans="1:22" x14ac:dyDescent="0.2">
      <c r="A100" s="16" t="s">
        <v>156</v>
      </c>
      <c r="B100" s="4">
        <v>135800</v>
      </c>
      <c r="C100" s="4">
        <v>577300</v>
      </c>
      <c r="D100" s="4">
        <v>-441500</v>
      </c>
      <c r="E100" s="4">
        <v>-12447880000</v>
      </c>
      <c r="F100" s="4">
        <f t="shared" si="15"/>
        <v>-18098840000</v>
      </c>
      <c r="K100" s="24">
        <f t="shared" si="16"/>
        <v>0</v>
      </c>
      <c r="L100" s="4">
        <v>1088</v>
      </c>
      <c r="M100" s="4">
        <v>1525</v>
      </c>
      <c r="N100" s="4">
        <v>119</v>
      </c>
      <c r="O100" s="4">
        <v>165</v>
      </c>
      <c r="P100" s="4">
        <v>1657600</v>
      </c>
      <c r="Q100" s="4">
        <v>2316800</v>
      </c>
      <c r="R100" s="5">
        <v>-3.4999999999999996E-3</v>
      </c>
      <c r="S100" s="4">
        <v>4304754</v>
      </c>
      <c r="T100" s="4">
        <f t="shared" si="18"/>
        <v>2878112.5</v>
      </c>
      <c r="U100" s="4">
        <f t="shared" si="17"/>
        <v>2794540</v>
      </c>
      <c r="V100" s="5">
        <v>1.5800000000000002E-2</v>
      </c>
    </row>
    <row r="101" spans="1:22" x14ac:dyDescent="0.2">
      <c r="A101" s="16" t="s">
        <v>155</v>
      </c>
      <c r="B101" s="4">
        <v>117800</v>
      </c>
      <c r="C101" s="4">
        <v>280241</v>
      </c>
      <c r="D101" s="4">
        <v>-162441</v>
      </c>
      <c r="E101" s="4">
        <v>-4511380000</v>
      </c>
      <c r="F101" s="4">
        <f t="shared" si="15"/>
        <v>-5650960000</v>
      </c>
      <c r="K101" s="24">
        <f t="shared" si="16"/>
        <v>0</v>
      </c>
      <c r="L101" s="4">
        <v>656</v>
      </c>
      <c r="M101" s="4">
        <v>963</v>
      </c>
      <c r="N101" s="4">
        <v>91</v>
      </c>
      <c r="O101" s="4">
        <v>107</v>
      </c>
      <c r="P101" s="4">
        <v>1174700</v>
      </c>
      <c r="Q101" s="4">
        <v>1355900</v>
      </c>
      <c r="R101" s="5">
        <v>7.1999999999999998E-3</v>
      </c>
      <c r="S101" s="4">
        <v>2961685</v>
      </c>
      <c r="T101" s="4">
        <f t="shared" si="18"/>
        <v>2794540</v>
      </c>
      <c r="U101" s="4">
        <f t="shared" si="17"/>
        <v>2794540</v>
      </c>
      <c r="V101" s="5">
        <v>1.2500000000000001E-2</v>
      </c>
    </row>
    <row r="102" spans="1:22" x14ac:dyDescent="0.2">
      <c r="A102" s="16" t="s">
        <v>154</v>
      </c>
      <c r="B102" s="4">
        <v>3100</v>
      </c>
      <c r="C102" s="4">
        <v>43700</v>
      </c>
      <c r="D102" s="4">
        <v>-40600</v>
      </c>
      <c r="E102" s="4">
        <v>-1139580000</v>
      </c>
      <c r="F102" s="4">
        <f t="shared" si="15"/>
        <v>-1139580000</v>
      </c>
      <c r="K102" s="24">
        <f t="shared" si="16"/>
        <v>0</v>
      </c>
      <c r="L102" s="4">
        <v>512</v>
      </c>
      <c r="M102" s="4">
        <v>817</v>
      </c>
      <c r="N102" s="4">
        <v>40</v>
      </c>
      <c r="O102" s="4">
        <v>110</v>
      </c>
      <c r="P102" s="4">
        <v>691800</v>
      </c>
      <c r="Q102" s="4">
        <v>1461500</v>
      </c>
      <c r="R102" s="5">
        <v>-1.06E-2</v>
      </c>
      <c r="S102" s="4">
        <v>2794540</v>
      </c>
      <c r="T102" s="4" t="e">
        <f t="shared" si="18"/>
        <v>#DIV/0!</v>
      </c>
      <c r="U102" s="4">
        <f t="shared" si="17"/>
        <v>0</v>
      </c>
      <c r="V102" s="5">
        <v>1.7600000000000001E-2</v>
      </c>
    </row>
    <row r="103" spans="1:22" x14ac:dyDescent="0.2">
      <c r="A103" s="16"/>
      <c r="B103" s="4"/>
      <c r="C103" s="4"/>
      <c r="D103" s="4"/>
      <c r="E103" s="4"/>
      <c r="F103" s="4"/>
      <c r="K103" s="2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K104" s="2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K105" s="2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K106" s="2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K107" s="2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K108" s="2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K109" s="2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2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2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K112" s="2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K113" s="2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K114" s="2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K115" s="2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K116" s="2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7034-C7E9-454E-A8E9-DC1D2EE3F252}">
  <sheetPr codeName="Sheet86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6640625"/>
    <col min="3" max="3" customWidth="true" width="13.1640625"/>
    <col min="4" max="4" customWidth="true" width="15.0"/>
    <col min="5" max="5" customWidth="true" width="17.33203125"/>
    <col min="6" max="6" customWidth="true" width="21.5"/>
    <col min="10" max="10" customWidth="true" width="18.33203125"/>
    <col min="11" max="11" customWidth="true" width="16.6640625"/>
    <col min="18" max="18" customWidth="true" width="13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626">
        <v>344</v>
      </c>
      <c r="B3" t="n" s="3627">
        <v>356310.0</v>
      </c>
      <c r="C3" t="n" s="3628">
        <v>151300.0</v>
      </c>
      <c r="D3" t="n" s="3629">
        <v>205010.0</v>
      </c>
      <c r="E3" t="n" s="3630">
        <v>1.0212828764E10</v>
      </c>
      <c r="G3" t="n" s="3616">
        <v>0.0</v>
      </c>
      <c r="H3" t="n" s="3617">
        <v>0.0</v>
      </c>
      <c r="I3" t="n" s="3618">
        <v>0.0</v>
      </c>
      <c r="J3" t="n" s="3619">
        <v>0.0</v>
      </c>
      <c r="L3" t="n" s="3620">
        <v>303.0</v>
      </c>
      <c r="M3" t="n" s="3621">
        <v>272.0</v>
      </c>
      <c r="N3" t="n" s="3622">
        <v>62.0</v>
      </c>
      <c r="O3" t="n" s="3623">
        <v>50.0</v>
      </c>
      <c r="P3" t="n" s="3624">
        <v>577600.0</v>
      </c>
      <c r="Q3" t="n" s="3625">
        <v>488000.0</v>
      </c>
      <c r="R3" t="n" s="3614">
        <v>0.0060999999999999995</v>
      </c>
      <c r="S3" t="n" s="3613">
        <v>1067900.0</v>
      </c>
      <c r="V3" t="n" s="3615">
        <v>0.018000000000000002</v>
      </c>
    </row>
    <row r="4">
      <c r="A4" t="s" s="1554">
        <v>343</v>
      </c>
      <c r="B4" t="n" s="1555">
        <v>200300.0</v>
      </c>
      <c r="C4" t="n" s="1556">
        <v>0.0</v>
      </c>
      <c r="D4" t="n" s="1557">
        <v>200300.0</v>
      </c>
      <c r="E4" t="n" s="1558">
        <v>9.869959212E9</v>
      </c>
      <c r="G4" t="n" s="1544">
        <v>0.0</v>
      </c>
      <c r="H4" t="n" s="1545">
        <v>0.0</v>
      </c>
      <c r="I4" t="n" s="1546">
        <v>0.0</v>
      </c>
      <c r="J4" t="n" s="1547">
        <v>0.0</v>
      </c>
      <c r="L4" t="n" s="1548">
        <v>266.0</v>
      </c>
      <c r="M4" t="n" s="1549">
        <v>464.0</v>
      </c>
      <c r="N4" t="n" s="1550">
        <v>33.0</v>
      </c>
      <c r="O4" t="n" s="1551">
        <v>89.0</v>
      </c>
      <c r="P4" t="n" s="1552">
        <v>294000.0</v>
      </c>
      <c r="Q4" t="n" s="1553">
        <v>687900.0</v>
      </c>
      <c r="R4" t="n" s="1542">
        <v>0.0021</v>
      </c>
      <c r="S4" t="n" s="1541">
        <v>991800.0</v>
      </c>
      <c r="V4" t="n" s="1543">
        <v>0.0102</v>
      </c>
    </row>
    <row r="5" spans="1:22" x14ac:dyDescent="0.2">
      <c r="A5" s="16" t="s">
        <v>342</v>
      </c>
      <c r="B5" s="4">
        <v>1000</v>
      </c>
      <c r="C5" s="4">
        <v>0</v>
      </c>
      <c r="D5" s="4">
        <v>1000</v>
      </c>
      <c r="E5" s="4">
        <v>49708353</v>
      </c>
      <c r="F5" s="4">
        <f t="shared" ref="F5:F46" si="0">E5+F6</f>
        <v>-115919565922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J5+K6</f>
        <v>11183280000</v>
      </c>
      <c r="L5" s="4">
        <v>298</v>
      </c>
      <c r="M5" s="4">
        <v>370</v>
      </c>
      <c r="N5" s="4">
        <v>34</v>
      </c>
      <c r="O5" s="4">
        <v>87</v>
      </c>
      <c r="P5" s="4">
        <v>283200</v>
      </c>
      <c r="Q5" s="4">
        <v>740400</v>
      </c>
      <c r="R5" s="5">
        <v>-1.8200000000000001E-2</v>
      </c>
      <c r="S5" s="4">
        <v>1042700</v>
      </c>
      <c r="T5" s="4">
        <f t="shared" ref="T5:T73" si="2">AVERAGE(S6:S15)</f>
        <v>1543100</v>
      </c>
      <c r="U5" s="4">
        <f t="shared" ref="U5:U46" si="3">MIN(S6:S10)</f>
        <v>870200</v>
      </c>
      <c r="V5" s="5">
        <v>2.3799999999999998E-2</v>
      </c>
    </row>
    <row r="6" spans="1:22" x14ac:dyDescent="0.2">
      <c r="A6" s="16" t="s">
        <v>341</v>
      </c>
      <c r="B6" s="4">
        <v>1700</v>
      </c>
      <c r="C6" s="4">
        <v>117000</v>
      </c>
      <c r="D6" s="4">
        <v>-115300</v>
      </c>
      <c r="E6" s="4">
        <v>-5753928452</v>
      </c>
      <c r="F6" s="4">
        <f t="shared" si="0"/>
        <v>-115969274275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11183280000</v>
      </c>
      <c r="L6" s="4">
        <v>322</v>
      </c>
      <c r="M6" s="4">
        <v>283</v>
      </c>
      <c r="N6" s="4">
        <v>62</v>
      </c>
      <c r="O6" s="4">
        <v>55</v>
      </c>
      <c r="P6" s="4">
        <v>462400</v>
      </c>
      <c r="Q6" s="4">
        <v>456300</v>
      </c>
      <c r="R6" s="5">
        <v>8.1000000000000013E-3</v>
      </c>
      <c r="S6" s="4">
        <v>923000</v>
      </c>
      <c r="T6" s="4">
        <f t="shared" si="2"/>
        <v>1486760</v>
      </c>
      <c r="U6" s="4">
        <f t="shared" si="3"/>
        <v>870200</v>
      </c>
      <c r="V6" s="5">
        <v>1.9900000000000001E-2</v>
      </c>
    </row>
    <row r="7" spans="1:22" x14ac:dyDescent="0.2">
      <c r="A7" s="16" t="s">
        <v>340</v>
      </c>
      <c r="B7" s="4">
        <v>100</v>
      </c>
      <c r="C7" s="4">
        <v>62600</v>
      </c>
      <c r="D7" s="4">
        <v>-62500</v>
      </c>
      <c r="E7" s="4">
        <v>-3112147812</v>
      </c>
      <c r="F7" s="4">
        <f t="shared" si="0"/>
        <v>-110215345823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11183280000</v>
      </c>
      <c r="L7" s="4">
        <v>302</v>
      </c>
      <c r="M7" s="4">
        <v>290</v>
      </c>
      <c r="N7" s="4">
        <v>53</v>
      </c>
      <c r="O7" s="4">
        <v>59</v>
      </c>
      <c r="P7" s="4">
        <v>484000</v>
      </c>
      <c r="Q7" s="4">
        <v>562700</v>
      </c>
      <c r="R7" s="5">
        <v>-4.0000000000000001E-3</v>
      </c>
      <c r="S7" s="4">
        <v>1063000</v>
      </c>
      <c r="T7" s="4">
        <f t="shared" si="2"/>
        <v>1467850</v>
      </c>
      <c r="U7" s="4">
        <f t="shared" si="3"/>
        <v>858400</v>
      </c>
      <c r="V7" s="5">
        <v>4.0999999999999995E-2</v>
      </c>
    </row>
    <row r="8" spans="1:22" x14ac:dyDescent="0.2">
      <c r="A8" s="16" t="s">
        <v>339</v>
      </c>
      <c r="B8" s="4">
        <v>700</v>
      </c>
      <c r="C8" s="4">
        <v>267600</v>
      </c>
      <c r="D8" s="4">
        <v>-266900</v>
      </c>
      <c r="E8" s="4">
        <v>-13486518982</v>
      </c>
      <c r="F8" s="4">
        <f t="shared" si="0"/>
        <v>-107103198011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11183280000</v>
      </c>
      <c r="L8" s="4">
        <v>405</v>
      </c>
      <c r="M8" s="4">
        <v>758</v>
      </c>
      <c r="N8" s="4">
        <v>75</v>
      </c>
      <c r="O8" s="4">
        <v>177</v>
      </c>
      <c r="P8" s="4">
        <v>639400</v>
      </c>
      <c r="Q8" s="4">
        <v>1468700</v>
      </c>
      <c r="R8" s="5">
        <v>-3.2000000000000001E-2</v>
      </c>
      <c r="S8" s="4">
        <v>2122900</v>
      </c>
      <c r="T8" s="4">
        <f t="shared" si="2"/>
        <v>1320380</v>
      </c>
      <c r="U8" s="4">
        <f t="shared" si="3"/>
        <v>793600</v>
      </c>
      <c r="V8" s="5">
        <v>5.0199999999999995E-2</v>
      </c>
    </row>
    <row r="9" spans="1:22" x14ac:dyDescent="0.2">
      <c r="A9" s="16" t="s">
        <v>338</v>
      </c>
      <c r="B9" s="4">
        <v>797000</v>
      </c>
      <c r="C9" s="4">
        <v>404040</v>
      </c>
      <c r="D9" s="4">
        <v>392960</v>
      </c>
      <c r="E9" s="4">
        <v>19966351962</v>
      </c>
      <c r="F9" s="4">
        <f t="shared" si="0"/>
        <v>-93616679029</v>
      </c>
      <c r="G9" s="4">
        <v>0</v>
      </c>
      <c r="H9" s="4">
        <v>0</v>
      </c>
      <c r="I9" s="4">
        <v>0</v>
      </c>
      <c r="J9" s="4">
        <v>-8244320000</v>
      </c>
      <c r="K9" s="24">
        <f t="shared" si="1"/>
        <v>11183280000</v>
      </c>
      <c r="L9" s="4">
        <v>861</v>
      </c>
      <c r="M9" s="4">
        <v>647</v>
      </c>
      <c r="N9" s="4">
        <v>336</v>
      </c>
      <c r="O9" s="4">
        <v>182</v>
      </c>
      <c r="P9" s="4">
        <v>2979700</v>
      </c>
      <c r="Q9" s="4">
        <v>1628000</v>
      </c>
      <c r="R9" s="5">
        <v>5.3099999999999994E-2</v>
      </c>
      <c r="S9" s="4">
        <v>4664100</v>
      </c>
      <c r="T9" s="4">
        <f t="shared" si="2"/>
        <v>1006290</v>
      </c>
      <c r="U9" s="4">
        <f t="shared" si="3"/>
        <v>793600</v>
      </c>
      <c r="V9" s="5">
        <v>6.3299999999999995E-2</v>
      </c>
    </row>
    <row r="10" spans="1:22" x14ac:dyDescent="0.2">
      <c r="A10" s="16" t="s">
        <v>337</v>
      </c>
      <c r="B10" s="4">
        <v>185800</v>
      </c>
      <c r="C10" s="4">
        <v>50700</v>
      </c>
      <c r="D10" s="4">
        <v>135100</v>
      </c>
      <c r="E10" s="4">
        <v>6622913434</v>
      </c>
      <c r="F10" s="4">
        <f t="shared" si="0"/>
        <v>-113583030991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19427600000</v>
      </c>
      <c r="L10" s="4">
        <v>268</v>
      </c>
      <c r="M10" s="4">
        <v>267</v>
      </c>
      <c r="N10" s="4">
        <v>28</v>
      </c>
      <c r="O10" s="4">
        <v>50</v>
      </c>
      <c r="P10" s="4">
        <v>338100</v>
      </c>
      <c r="Q10" s="4">
        <v>517700</v>
      </c>
      <c r="R10" s="5">
        <v>-4.0000000000000001E-3</v>
      </c>
      <c r="S10" s="4">
        <v>870200</v>
      </c>
      <c r="T10" s="4">
        <f t="shared" si="2"/>
        <v>997350</v>
      </c>
      <c r="U10" s="4">
        <f t="shared" si="3"/>
        <v>793600</v>
      </c>
      <c r="V10" s="5">
        <v>1.8200000000000001E-2</v>
      </c>
    </row>
    <row r="11" spans="1:22" x14ac:dyDescent="0.2">
      <c r="A11" s="16" t="s">
        <v>336</v>
      </c>
      <c r="B11" s="4">
        <v>378000</v>
      </c>
      <c r="C11" s="4">
        <v>400010</v>
      </c>
      <c r="D11" s="4">
        <v>-22010</v>
      </c>
      <c r="E11" s="4">
        <v>-1080722681</v>
      </c>
      <c r="F11" s="4">
        <f t="shared" si="0"/>
        <v>-120205944425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19427600000</v>
      </c>
      <c r="L11" s="4">
        <v>479</v>
      </c>
      <c r="M11" s="4">
        <v>547</v>
      </c>
      <c r="N11" s="4">
        <v>94</v>
      </c>
      <c r="O11" s="4">
        <v>78</v>
      </c>
      <c r="P11" s="4">
        <v>903100</v>
      </c>
      <c r="Q11" s="4">
        <v>985500</v>
      </c>
      <c r="R11" s="5">
        <v>1.8700000000000001E-2</v>
      </c>
      <c r="S11" s="4">
        <v>1903600</v>
      </c>
      <c r="T11" s="4">
        <f t="shared" si="2"/>
        <v>1032920</v>
      </c>
      <c r="U11" s="4">
        <f t="shared" si="3"/>
        <v>359600</v>
      </c>
      <c r="V11" s="5">
        <v>2.63E-2</v>
      </c>
    </row>
    <row r="12" spans="1:22" x14ac:dyDescent="0.2">
      <c r="A12" s="16" t="s">
        <v>335</v>
      </c>
      <c r="B12" s="4">
        <v>62100</v>
      </c>
      <c r="C12" s="4">
        <v>200000</v>
      </c>
      <c r="D12" s="4">
        <v>-137900</v>
      </c>
      <c r="E12" s="4">
        <v>-6690656970</v>
      </c>
      <c r="F12" s="4">
        <f t="shared" si="0"/>
        <v>-119125221744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19427600000</v>
      </c>
      <c r="L12" s="4">
        <v>238</v>
      </c>
      <c r="M12" s="4">
        <v>352</v>
      </c>
      <c r="N12" s="4">
        <v>23</v>
      </c>
      <c r="O12" s="4">
        <v>51</v>
      </c>
      <c r="P12" s="4">
        <v>245600</v>
      </c>
      <c r="Q12" s="4">
        <v>574600</v>
      </c>
      <c r="R12" s="5">
        <v>-1.03E-2</v>
      </c>
      <c r="S12" s="4">
        <v>858400</v>
      </c>
      <c r="T12" s="4">
        <f t="shared" si="2"/>
        <v>1087227.2</v>
      </c>
      <c r="U12" s="4">
        <f t="shared" si="3"/>
        <v>359600</v>
      </c>
      <c r="V12" s="5">
        <v>2.2400000000000003E-2</v>
      </c>
    </row>
    <row r="13" spans="1:22" x14ac:dyDescent="0.2">
      <c r="F13" s="4">
        <f t="shared" si="0"/>
        <v>-112434564774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19427600000</v>
      </c>
      <c r="L13" s="4">
        <v>243</v>
      </c>
      <c r="M13" s="4">
        <v>220</v>
      </c>
      <c r="N13" s="4">
        <v>20</v>
      </c>
      <c r="O13" s="4">
        <v>42</v>
      </c>
      <c r="P13" s="4">
        <v>227300</v>
      </c>
      <c r="Q13" s="4">
        <v>489500</v>
      </c>
      <c r="R13" s="5">
        <v>2.0999999999999999E-3</v>
      </c>
      <c r="S13" s="4">
        <v>793600</v>
      </c>
      <c r="T13" s="4">
        <f t="shared" si="2"/>
        <v>1067751</v>
      </c>
      <c r="U13" s="4">
        <f t="shared" si="3"/>
        <v>359600</v>
      </c>
      <c r="V13" s="5">
        <v>1.03E-2</v>
      </c>
    </row>
    <row r="14" spans="1:22" x14ac:dyDescent="0.2">
      <c r="A14" s="16" t="s">
        <v>332</v>
      </c>
      <c r="B14" s="4">
        <v>0</v>
      </c>
      <c r="C14" s="4">
        <v>150000</v>
      </c>
      <c r="D14" s="4">
        <v>-150000</v>
      </c>
      <c r="E14" s="4">
        <v>-7323814901</v>
      </c>
      <c r="F14" s="4">
        <f t="shared" si="0"/>
        <v>-112434564774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19427600000</v>
      </c>
      <c r="L14" s="4">
        <v>186</v>
      </c>
      <c r="M14" s="4">
        <v>405</v>
      </c>
      <c r="N14" s="4">
        <v>28</v>
      </c>
      <c r="O14" s="4">
        <v>61</v>
      </c>
      <c r="P14" s="4">
        <v>335200</v>
      </c>
      <c r="Q14" s="4">
        <v>617900</v>
      </c>
      <c r="R14" s="5">
        <v>-6.0999999999999995E-3</v>
      </c>
      <c r="S14" s="4">
        <v>947600</v>
      </c>
      <c r="T14" s="4">
        <f t="shared" si="2"/>
        <v>1003261</v>
      </c>
      <c r="U14" s="4">
        <f t="shared" si="3"/>
        <v>359600</v>
      </c>
      <c r="V14" s="5">
        <v>2.6200000000000001E-2</v>
      </c>
    </row>
    <row r="15" spans="1:22" x14ac:dyDescent="0.2">
      <c r="A15" s="16" t="s">
        <v>331</v>
      </c>
      <c r="B15" s="4">
        <v>62000</v>
      </c>
      <c r="C15" s="4">
        <v>235060</v>
      </c>
      <c r="D15" s="4">
        <v>-173060</v>
      </c>
      <c r="E15" s="4">
        <v>-8475133589</v>
      </c>
      <c r="F15" s="4">
        <f t="shared" si="0"/>
        <v>-105110749873</v>
      </c>
      <c r="G15" s="4">
        <v>0</v>
      </c>
      <c r="H15" s="4">
        <v>0</v>
      </c>
      <c r="I15" s="4">
        <v>0</v>
      </c>
      <c r="J15" s="4">
        <v>-3180000000</v>
      </c>
      <c r="K15" s="24">
        <f t="shared" si="1"/>
        <v>19427600000</v>
      </c>
      <c r="L15" s="4">
        <v>395</v>
      </c>
      <c r="M15" s="4">
        <v>324</v>
      </c>
      <c r="N15" s="4">
        <v>54</v>
      </c>
      <c r="O15" s="4">
        <v>56</v>
      </c>
      <c r="P15" s="4">
        <v>532100</v>
      </c>
      <c r="Q15" s="4">
        <v>648600</v>
      </c>
      <c r="R15" s="5">
        <v>4.0999999999999995E-3</v>
      </c>
      <c r="S15" s="4">
        <v>1284600</v>
      </c>
      <c r="T15" s="4">
        <f t="shared" si="2"/>
        <v>897981</v>
      </c>
      <c r="U15" s="4">
        <f t="shared" si="3"/>
        <v>359600</v>
      </c>
      <c r="V15" s="5">
        <v>2.6200000000000001E-2</v>
      </c>
    </row>
    <row r="16" spans="1:22" x14ac:dyDescent="0.2">
      <c r="A16" s="16" t="s">
        <v>330</v>
      </c>
      <c r="B16" s="4">
        <v>6700</v>
      </c>
      <c r="C16" s="4">
        <v>50000</v>
      </c>
      <c r="D16" s="4">
        <v>-43300</v>
      </c>
      <c r="E16" s="4">
        <v>-2098136661</v>
      </c>
      <c r="F16" s="4">
        <f t="shared" si="0"/>
        <v>-96635616284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22607600000</v>
      </c>
      <c r="L16" s="4">
        <v>149</v>
      </c>
      <c r="M16" s="4">
        <v>190</v>
      </c>
      <c r="N16" s="4">
        <v>14</v>
      </c>
      <c r="O16" s="4">
        <v>12</v>
      </c>
      <c r="P16" s="4">
        <v>174100</v>
      </c>
      <c r="Q16" s="4">
        <v>164600</v>
      </c>
      <c r="R16" s="5">
        <v>8.3000000000000001E-3</v>
      </c>
      <c r="S16" s="4">
        <v>359600</v>
      </c>
      <c r="T16" s="4">
        <f t="shared" si="2"/>
        <v>883421</v>
      </c>
      <c r="U16" s="4">
        <f t="shared" si="3"/>
        <v>648200</v>
      </c>
      <c r="V16" s="5">
        <v>1.84E-2</v>
      </c>
    </row>
    <row r="17" spans="1:22" x14ac:dyDescent="0.2">
      <c r="A17" s="16" t="s">
        <v>329</v>
      </c>
      <c r="B17" s="4">
        <v>55100</v>
      </c>
      <c r="C17" s="4">
        <v>106020</v>
      </c>
      <c r="D17" s="4">
        <v>-50920</v>
      </c>
      <c r="E17" s="4">
        <v>-2456804056</v>
      </c>
      <c r="F17" s="4">
        <f t="shared" si="0"/>
        <v>-94537479623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22607600000</v>
      </c>
      <c r="L17" s="4">
        <v>235</v>
      </c>
      <c r="M17" s="4">
        <v>318</v>
      </c>
      <c r="N17" s="4">
        <v>38</v>
      </c>
      <c r="O17" s="4">
        <v>59</v>
      </c>
      <c r="P17" s="4">
        <v>289600</v>
      </c>
      <c r="Q17" s="4">
        <v>581700</v>
      </c>
      <c r="R17" s="5">
        <v>-8.199999999999999E-3</v>
      </c>
      <c r="S17" s="4">
        <v>873900</v>
      </c>
      <c r="T17" s="4">
        <f t="shared" si="2"/>
        <v>833331</v>
      </c>
      <c r="U17" s="4">
        <f t="shared" si="3"/>
        <v>648200</v>
      </c>
      <c r="V17" s="5">
        <v>2.0499999999999997E-2</v>
      </c>
    </row>
    <row r="18" spans="1:22" x14ac:dyDescent="0.2">
      <c r="A18" s="16" t="s">
        <v>328</v>
      </c>
      <c r="B18" s="4">
        <v>0</v>
      </c>
      <c r="C18" s="4">
        <v>100</v>
      </c>
      <c r="D18" s="4">
        <v>-100</v>
      </c>
      <c r="E18" s="4">
        <v>-4863814</v>
      </c>
      <c r="F18" s="4">
        <f t="shared" si="0"/>
        <v>-92080675567</v>
      </c>
      <c r="G18" s="4">
        <v>0</v>
      </c>
      <c r="H18" s="4">
        <v>0</v>
      </c>
      <c r="I18" s="4">
        <v>0</v>
      </c>
      <c r="J18" s="4">
        <v>-3414560000</v>
      </c>
      <c r="K18" s="24">
        <f t="shared" si="1"/>
        <v>22607600000</v>
      </c>
      <c r="L18" s="4">
        <v>228</v>
      </c>
      <c r="M18" s="4">
        <v>198</v>
      </c>
      <c r="N18" s="4">
        <v>26</v>
      </c>
      <c r="O18" s="4">
        <v>39</v>
      </c>
      <c r="P18" s="4">
        <v>224000</v>
      </c>
      <c r="Q18" s="4">
        <v>403500</v>
      </c>
      <c r="R18" s="5">
        <v>0</v>
      </c>
      <c r="S18" s="4">
        <v>648200</v>
      </c>
      <c r="T18" s="4">
        <f t="shared" si="2"/>
        <v>783801</v>
      </c>
      <c r="U18" s="4">
        <f t="shared" si="3"/>
        <v>598838</v>
      </c>
      <c r="V18" s="5">
        <v>2.23E-2</v>
      </c>
    </row>
    <row r="19" spans="1:22" x14ac:dyDescent="0.2">
      <c r="A19" s="16" t="s">
        <v>327</v>
      </c>
      <c r="B19" s="4">
        <v>50000</v>
      </c>
      <c r="C19" s="4">
        <v>203200</v>
      </c>
      <c r="D19" s="4">
        <v>-153200</v>
      </c>
      <c r="E19" s="4">
        <v>-7576534565</v>
      </c>
      <c r="F19" s="4">
        <f t="shared" si="0"/>
        <v>-92075811753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26022160000</v>
      </c>
      <c r="L19" s="4">
        <v>418</v>
      </c>
      <c r="M19" s="4">
        <v>365</v>
      </c>
      <c r="N19" s="4">
        <v>69</v>
      </c>
      <c r="O19" s="4">
        <v>104</v>
      </c>
      <c r="P19" s="4">
        <v>660700</v>
      </c>
      <c r="Q19" s="4">
        <v>861000</v>
      </c>
      <c r="R19" s="5">
        <v>-1.2199999999999999E-2</v>
      </c>
      <c r="S19" s="4">
        <v>1523200</v>
      </c>
      <c r="T19" s="4">
        <f t="shared" si="2"/>
        <v>645601</v>
      </c>
      <c r="U19" s="4">
        <f t="shared" si="3"/>
        <v>302700</v>
      </c>
      <c r="V19" s="5">
        <v>4.3400000000000001E-2</v>
      </c>
    </row>
    <row r="20" spans="1:22" x14ac:dyDescent="0.2">
      <c r="A20" s="16" t="s">
        <v>326</v>
      </c>
      <c r="B20" s="4">
        <v>100000</v>
      </c>
      <c r="C20" s="4">
        <v>100000</v>
      </c>
      <c r="D20" s="4">
        <v>0</v>
      </c>
      <c r="E20" s="4">
        <v>0</v>
      </c>
      <c r="F20" s="4">
        <f t="shared" si="0"/>
        <v>-84499277188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26022160000</v>
      </c>
      <c r="L20" s="4">
        <v>278</v>
      </c>
      <c r="M20" s="4">
        <v>242</v>
      </c>
      <c r="N20" s="4">
        <v>37</v>
      </c>
      <c r="O20" s="4">
        <v>55</v>
      </c>
      <c r="P20" s="4">
        <v>332700</v>
      </c>
      <c r="Q20" s="4">
        <v>441900</v>
      </c>
      <c r="R20" s="5">
        <v>-4.0000000000000001E-3</v>
      </c>
      <c r="S20" s="4">
        <v>780800</v>
      </c>
      <c r="T20" s="4">
        <f t="shared" si="2"/>
        <v>643101</v>
      </c>
      <c r="U20" s="4">
        <f t="shared" si="3"/>
        <v>231800</v>
      </c>
      <c r="V20" s="5">
        <v>0.02</v>
      </c>
    </row>
    <row r="21" spans="1:22" x14ac:dyDescent="0.2">
      <c r="A21" s="16" t="s">
        <v>325</v>
      </c>
      <c r="B21" s="4">
        <v>100</v>
      </c>
      <c r="C21" s="4">
        <v>201000</v>
      </c>
      <c r="D21" s="4">
        <v>-200900</v>
      </c>
      <c r="E21" s="4">
        <v>-10029373852</v>
      </c>
      <c r="F21" s="4">
        <f t="shared" si="0"/>
        <v>-84499277188</v>
      </c>
      <c r="G21" s="4">
        <v>0</v>
      </c>
      <c r="H21" s="4">
        <v>0</v>
      </c>
      <c r="I21" s="4">
        <v>0</v>
      </c>
      <c r="J21" s="4">
        <v>-10148900000</v>
      </c>
      <c r="K21" s="24">
        <f t="shared" si="1"/>
        <v>26022160000</v>
      </c>
      <c r="L21" s="4">
        <v>466</v>
      </c>
      <c r="M21" s="4">
        <v>476</v>
      </c>
      <c r="N21" s="4">
        <v>117</v>
      </c>
      <c r="O21" s="4">
        <v>142</v>
      </c>
      <c r="P21" s="4">
        <v>1009000</v>
      </c>
      <c r="Q21" s="4">
        <v>1252000</v>
      </c>
      <c r="R21" s="5">
        <v>1.8500000000000003E-2</v>
      </c>
      <c r="S21" s="4">
        <v>2259300</v>
      </c>
      <c r="T21" s="4">
        <f t="shared" si="2"/>
        <v>533051</v>
      </c>
      <c r="U21" s="4">
        <f t="shared" si="3"/>
        <v>214000</v>
      </c>
      <c r="V21" s="5">
        <v>3.7699999999999997E-2</v>
      </c>
    </row>
    <row r="22" spans="1:22" x14ac:dyDescent="0.2">
      <c r="A22" s="16" t="s">
        <v>324</v>
      </c>
      <c r="B22" s="4">
        <v>61000</v>
      </c>
      <c r="C22" s="4">
        <v>100</v>
      </c>
      <c r="D22" s="4">
        <v>60900</v>
      </c>
      <c r="E22" s="4">
        <v>2929252579</v>
      </c>
      <c r="F22" s="4">
        <f t="shared" si="0"/>
        <v>-74469903336</v>
      </c>
      <c r="G22" s="4">
        <v>0</v>
      </c>
      <c r="H22" s="4">
        <v>0</v>
      </c>
      <c r="I22" s="4">
        <v>0</v>
      </c>
      <c r="J22" s="4">
        <v>-919320000</v>
      </c>
      <c r="K22" s="24">
        <f t="shared" si="1"/>
        <v>36171060000</v>
      </c>
      <c r="L22" s="4">
        <v>398</v>
      </c>
      <c r="M22" s="4">
        <v>280</v>
      </c>
      <c r="N22" s="4">
        <v>96</v>
      </c>
      <c r="O22" s="4">
        <v>44</v>
      </c>
      <c r="P22" s="4">
        <v>899600</v>
      </c>
      <c r="Q22" s="4">
        <v>486500</v>
      </c>
      <c r="R22" s="5">
        <v>3.6200000000000003E-2</v>
      </c>
      <c r="S22" s="4">
        <v>1401472</v>
      </c>
      <c r="T22" s="4">
        <f t="shared" si="2"/>
        <v>496963.8</v>
      </c>
      <c r="U22" s="4">
        <f t="shared" si="3"/>
        <v>214000</v>
      </c>
      <c r="V22" s="5">
        <v>3.8800000000000001E-2</v>
      </c>
    </row>
    <row r="23" spans="1:22" x14ac:dyDescent="0.2">
      <c r="A23" s="16" t="s">
        <v>323</v>
      </c>
      <c r="B23" s="4">
        <v>90400</v>
      </c>
      <c r="C23" s="4">
        <v>300</v>
      </c>
      <c r="D23" s="4">
        <v>90100</v>
      </c>
      <c r="E23" s="4">
        <v>4230418817</v>
      </c>
      <c r="F23" s="4">
        <f t="shared" si="0"/>
        <v>-77399155915</v>
      </c>
      <c r="K23" s="24">
        <f t="shared" si="1"/>
        <v>37090380000</v>
      </c>
      <c r="L23" s="4">
        <v>144</v>
      </c>
      <c r="M23" s="4">
        <v>150</v>
      </c>
      <c r="N23" s="4">
        <v>19</v>
      </c>
      <c r="O23" s="4">
        <v>29</v>
      </c>
      <c r="P23" s="4">
        <v>244700</v>
      </c>
      <c r="Q23" s="4">
        <v>336300</v>
      </c>
      <c r="R23" s="5">
        <v>8.6E-3</v>
      </c>
      <c r="S23" s="4">
        <v>598838</v>
      </c>
      <c r="T23" s="4">
        <f t="shared" si="2"/>
        <v>589210</v>
      </c>
      <c r="U23" s="4">
        <f t="shared" si="3"/>
        <v>152900</v>
      </c>
      <c r="V23" s="5">
        <v>1.06E-2</v>
      </c>
    </row>
    <row r="24" spans="1:22" x14ac:dyDescent="0.2">
      <c r="A24" s="16" t="s">
        <v>322</v>
      </c>
      <c r="B24" s="4">
        <v>70000</v>
      </c>
      <c r="C24" s="4">
        <v>200</v>
      </c>
      <c r="D24" s="4">
        <v>69800</v>
      </c>
      <c r="E24" s="4">
        <v>3233534001</v>
      </c>
      <c r="F24" s="4">
        <f t="shared" si="0"/>
        <v>-81629574732</v>
      </c>
      <c r="K24" s="24">
        <f t="shared" si="1"/>
        <v>37090380000</v>
      </c>
      <c r="L24" s="4">
        <v>81</v>
      </c>
      <c r="M24" s="4">
        <v>77</v>
      </c>
      <c r="N24" s="4">
        <v>13</v>
      </c>
      <c r="O24" s="4">
        <v>18</v>
      </c>
      <c r="P24" s="4">
        <v>140100</v>
      </c>
      <c r="Q24" s="4">
        <v>158800</v>
      </c>
      <c r="R24" s="5">
        <v>1.3100000000000001E-2</v>
      </c>
      <c r="S24" s="4">
        <v>302700</v>
      </c>
      <c r="T24" s="4">
        <f t="shared" si="2"/>
        <v>709140</v>
      </c>
      <c r="U24" s="4">
        <f t="shared" si="3"/>
        <v>141200</v>
      </c>
      <c r="V24" s="5">
        <v>1.4999999999999999E-2</v>
      </c>
    </row>
    <row r="25" spans="1:22" x14ac:dyDescent="0.2">
      <c r="A25" s="16" t="s">
        <v>321</v>
      </c>
      <c r="B25" s="4">
        <v>4000</v>
      </c>
      <c r="C25" s="4">
        <v>0</v>
      </c>
      <c r="D25" s="4">
        <v>4000</v>
      </c>
      <c r="E25" s="4">
        <v>184486626</v>
      </c>
      <c r="F25" s="4">
        <f t="shared" si="0"/>
        <v>-84863108733</v>
      </c>
      <c r="K25" s="24">
        <f t="shared" si="1"/>
        <v>37090380000</v>
      </c>
      <c r="L25" s="4">
        <v>119</v>
      </c>
      <c r="M25" s="4">
        <v>104</v>
      </c>
      <c r="N25" s="4">
        <v>10</v>
      </c>
      <c r="O25" s="4">
        <v>17</v>
      </c>
      <c r="P25" s="4">
        <v>98200</v>
      </c>
      <c r="Q25" s="4">
        <v>131500</v>
      </c>
      <c r="R25" s="5">
        <v>6.6E-3</v>
      </c>
      <c r="S25" s="4">
        <v>231800</v>
      </c>
      <c r="T25" s="4">
        <f t="shared" si="2"/>
        <v>713940</v>
      </c>
      <c r="U25" s="4">
        <f t="shared" si="3"/>
        <v>141200</v>
      </c>
      <c r="V25" s="5">
        <v>1.9299999999999998E-2</v>
      </c>
    </row>
    <row r="26" spans="1:22" x14ac:dyDescent="0.2">
      <c r="A26" s="16" t="s">
        <v>320</v>
      </c>
      <c r="B26" s="4">
        <v>0</v>
      </c>
      <c r="C26" s="4">
        <v>100000</v>
      </c>
      <c r="D26" s="4">
        <v>-100000</v>
      </c>
      <c r="E26" s="4">
        <v>-4555023364</v>
      </c>
      <c r="F26" s="4">
        <f t="shared" si="0"/>
        <v>-85047595359</v>
      </c>
      <c r="K26" s="24">
        <f t="shared" si="1"/>
        <v>37090380000</v>
      </c>
      <c r="L26" s="4">
        <v>47</v>
      </c>
      <c r="M26" s="4">
        <v>154</v>
      </c>
      <c r="N26" s="4">
        <v>7</v>
      </c>
      <c r="O26" s="4">
        <v>4</v>
      </c>
      <c r="P26" s="4">
        <v>65200</v>
      </c>
      <c r="Q26" s="4">
        <v>148000</v>
      </c>
      <c r="R26" s="5">
        <v>2.2000000000000001E-3</v>
      </c>
      <c r="S26" s="4">
        <v>214000</v>
      </c>
      <c r="T26" s="4">
        <f t="shared" si="2"/>
        <v>732110</v>
      </c>
      <c r="U26" s="4">
        <f t="shared" si="3"/>
        <v>141200</v>
      </c>
      <c r="V26" s="5">
        <v>1.09E-2</v>
      </c>
    </row>
    <row r="27" spans="1:22" x14ac:dyDescent="0.2">
      <c r="A27" s="16" t="s">
        <v>319</v>
      </c>
      <c r="B27" s="4">
        <v>0</v>
      </c>
      <c r="C27" s="4">
        <v>195700</v>
      </c>
      <c r="D27" s="4">
        <v>-195700</v>
      </c>
      <c r="E27" s="4">
        <v>-8908416153</v>
      </c>
      <c r="F27" s="4">
        <f t="shared" si="0"/>
        <v>-80492571995</v>
      </c>
      <c r="K27" s="24">
        <f t="shared" si="1"/>
        <v>37090380000</v>
      </c>
      <c r="L27" s="4">
        <v>120</v>
      </c>
      <c r="M27" s="4">
        <v>107</v>
      </c>
      <c r="N27" s="4">
        <v>14</v>
      </c>
      <c r="O27" s="4">
        <v>28</v>
      </c>
      <c r="P27" s="4">
        <v>157100</v>
      </c>
      <c r="Q27" s="4">
        <v>205300</v>
      </c>
      <c r="R27" s="5">
        <v>2.2000000000000001E-3</v>
      </c>
      <c r="S27" s="4">
        <v>373000</v>
      </c>
      <c r="T27" s="4">
        <f t="shared" si="2"/>
        <v>748520</v>
      </c>
      <c r="U27" s="4">
        <f t="shared" si="3"/>
        <v>141200</v>
      </c>
      <c r="V27" s="5">
        <v>8.8000000000000005E-3</v>
      </c>
    </row>
    <row r="28" spans="1:22" x14ac:dyDescent="0.2">
      <c r="A28" s="16" t="s">
        <v>318</v>
      </c>
      <c r="B28" s="4">
        <v>0</v>
      </c>
      <c r="C28" s="4">
        <v>100</v>
      </c>
      <c r="D28" s="4">
        <v>-100</v>
      </c>
      <c r="E28" s="4">
        <v>-4553793</v>
      </c>
      <c r="F28" s="4">
        <f t="shared" si="0"/>
        <v>-71584155842</v>
      </c>
      <c r="K28" s="24">
        <f t="shared" si="1"/>
        <v>37090380000</v>
      </c>
      <c r="L28" s="4">
        <v>48</v>
      </c>
      <c r="M28" s="4">
        <v>79</v>
      </c>
      <c r="N28" s="4">
        <v>5</v>
      </c>
      <c r="O28" s="4">
        <v>13</v>
      </c>
      <c r="P28" s="4">
        <v>39200</v>
      </c>
      <c r="Q28" s="4">
        <v>109000</v>
      </c>
      <c r="R28" s="5">
        <v>-8.6999999999999994E-3</v>
      </c>
      <c r="S28" s="4">
        <v>152900</v>
      </c>
      <c r="T28" s="4">
        <f t="shared" si="2"/>
        <v>759900</v>
      </c>
      <c r="U28" s="4">
        <f t="shared" si="3"/>
        <v>141200</v>
      </c>
      <c r="V28" s="5">
        <v>1.3100000000000001E-2</v>
      </c>
    </row>
    <row r="29" spans="1:22" x14ac:dyDescent="0.2">
      <c r="F29" s="4">
        <f t="shared" si="0"/>
        <v>-71579602049</v>
      </c>
      <c r="K29" s="24">
        <f t="shared" si="1"/>
        <v>37090380000</v>
      </c>
      <c r="L29" s="4">
        <v>52</v>
      </c>
      <c r="M29" s="4">
        <v>94</v>
      </c>
      <c r="N29" s="4">
        <v>11</v>
      </c>
      <c r="O29" s="4">
        <v>8</v>
      </c>
      <c r="P29" s="4">
        <v>65500</v>
      </c>
      <c r="Q29" s="4">
        <v>73800</v>
      </c>
      <c r="R29" s="5">
        <v>8.8000000000000005E-3</v>
      </c>
      <c r="S29" s="4">
        <v>141200</v>
      </c>
      <c r="T29" s="4">
        <f t="shared" si="2"/>
        <v>792660</v>
      </c>
      <c r="U29" s="4">
        <f t="shared" si="3"/>
        <v>755800</v>
      </c>
      <c r="V29" s="5">
        <v>1.09E-2</v>
      </c>
    </row>
    <row r="30" spans="1:22" x14ac:dyDescent="0.2">
      <c r="A30" s="16" t="s">
        <v>316</v>
      </c>
      <c r="B30" s="4">
        <v>168600</v>
      </c>
      <c r="C30" s="4">
        <v>2000</v>
      </c>
      <c r="D30" s="4">
        <v>166600</v>
      </c>
      <c r="E30" s="4">
        <v>7579923067</v>
      </c>
      <c r="F30" s="4">
        <f t="shared" si="0"/>
        <v>-71579602049</v>
      </c>
      <c r="K30" s="24">
        <f t="shared" si="1"/>
        <v>37090380000</v>
      </c>
      <c r="L30" s="4">
        <v>117</v>
      </c>
      <c r="M30" s="4">
        <v>201</v>
      </c>
      <c r="N30" s="4">
        <v>25</v>
      </c>
      <c r="O30" s="4">
        <v>53</v>
      </c>
      <c r="P30" s="4">
        <v>202400</v>
      </c>
      <c r="Q30" s="4">
        <v>550300</v>
      </c>
      <c r="R30" s="5">
        <v>-1.09E-2</v>
      </c>
      <c r="S30" s="4">
        <v>755800</v>
      </c>
      <c r="T30" s="4">
        <f t="shared" si="2"/>
        <v>783000</v>
      </c>
      <c r="U30" s="4">
        <f t="shared" si="3"/>
        <v>279800</v>
      </c>
      <c r="V30" s="5">
        <v>1.7399999999999999E-2</v>
      </c>
    </row>
    <row r="31" spans="1:22" x14ac:dyDescent="0.2">
      <c r="A31" s="16" t="s">
        <v>315</v>
      </c>
      <c r="B31" s="4">
        <v>100100</v>
      </c>
      <c r="C31" s="4">
        <v>0</v>
      </c>
      <c r="D31" s="4">
        <v>100100</v>
      </c>
      <c r="E31" s="4">
        <v>4603029400</v>
      </c>
      <c r="F31" s="4">
        <f t="shared" si="0"/>
        <v>-79159525116</v>
      </c>
      <c r="K31" s="24">
        <f t="shared" si="1"/>
        <v>37090380000</v>
      </c>
      <c r="L31" s="4">
        <v>135</v>
      </c>
      <c r="M31" s="4">
        <v>147</v>
      </c>
      <c r="N31" s="4">
        <v>20</v>
      </c>
      <c r="O31" s="4">
        <v>38</v>
      </c>
      <c r="P31" s="4">
        <v>266500</v>
      </c>
      <c r="Q31" s="4">
        <v>313400</v>
      </c>
      <c r="R31" s="5">
        <v>-2.0999999999999999E-3</v>
      </c>
      <c r="S31" s="4">
        <v>1158800</v>
      </c>
      <c r="T31" s="4">
        <f t="shared" si="2"/>
        <v>707440</v>
      </c>
      <c r="U31" s="4">
        <f t="shared" si="3"/>
        <v>279800</v>
      </c>
      <c r="V31" s="5">
        <v>1.3000000000000001E-2</v>
      </c>
    </row>
    <row r="32" spans="1:22" x14ac:dyDescent="0.2">
      <c r="A32" s="16" t="s">
        <v>314</v>
      </c>
      <c r="B32" s="4">
        <v>1600</v>
      </c>
      <c r="C32" s="4">
        <v>65300</v>
      </c>
      <c r="D32" s="4">
        <v>-63700</v>
      </c>
      <c r="E32" s="4">
        <v>-2952298501</v>
      </c>
      <c r="F32" s="4">
        <f t="shared" si="0"/>
        <v>-83762554516</v>
      </c>
      <c r="K32" s="24">
        <f t="shared" si="1"/>
        <v>37090380000</v>
      </c>
      <c r="L32" s="4">
        <v>239</v>
      </c>
      <c r="M32" s="4">
        <v>461</v>
      </c>
      <c r="N32" s="4">
        <v>31</v>
      </c>
      <c r="O32" s="4">
        <v>72</v>
      </c>
      <c r="P32" s="4">
        <v>392700</v>
      </c>
      <c r="Q32" s="4">
        <v>631400</v>
      </c>
      <c r="R32" s="5">
        <v>-6.7199999999999996E-2</v>
      </c>
      <c r="S32" s="4">
        <v>1040600</v>
      </c>
      <c r="T32" s="4">
        <f t="shared" si="2"/>
        <v>641830</v>
      </c>
      <c r="U32" s="4">
        <f t="shared" si="3"/>
        <v>279800</v>
      </c>
      <c r="V32" s="5">
        <v>6.5599999999999992E-2</v>
      </c>
    </row>
    <row r="33" spans="1:22" x14ac:dyDescent="0.2">
      <c r="A33" s="16" t="s">
        <v>313</v>
      </c>
      <c r="B33" s="4">
        <v>10200</v>
      </c>
      <c r="C33" s="4">
        <v>0</v>
      </c>
      <c r="D33" s="4">
        <v>10200</v>
      </c>
      <c r="E33" s="4">
        <v>507043369</v>
      </c>
      <c r="F33" s="4">
        <f t="shared" si="0"/>
        <v>-80810256015</v>
      </c>
      <c r="G33" s="4">
        <v>0</v>
      </c>
      <c r="H33" s="4">
        <v>0</v>
      </c>
      <c r="I33" s="4">
        <v>0</v>
      </c>
      <c r="J33" s="4">
        <v>28462500000</v>
      </c>
      <c r="K33" s="24">
        <f t="shared" si="1"/>
        <v>37090380000</v>
      </c>
      <c r="L33" s="4">
        <v>223</v>
      </c>
      <c r="M33" s="4">
        <v>372</v>
      </c>
      <c r="N33" s="4">
        <v>35</v>
      </c>
      <c r="O33" s="4">
        <v>88</v>
      </c>
      <c r="P33" s="4">
        <v>266000</v>
      </c>
      <c r="Q33" s="4">
        <v>676300</v>
      </c>
      <c r="R33" s="5">
        <v>-1.6200000000000003E-2</v>
      </c>
      <c r="S33" s="4">
        <v>1521300</v>
      </c>
      <c r="T33" s="4">
        <f t="shared" si="2"/>
        <v>526840</v>
      </c>
      <c r="U33" s="4">
        <f t="shared" si="3"/>
        <v>266700</v>
      </c>
      <c r="V33" s="5">
        <v>2.5899999999999999E-2</v>
      </c>
    </row>
    <row r="34" spans="1:22" x14ac:dyDescent="0.2">
      <c r="A34" s="16" t="s">
        <v>270</v>
      </c>
      <c r="B34" s="4">
        <v>75500</v>
      </c>
      <c r="C34" s="4">
        <v>150500</v>
      </c>
      <c r="D34" s="4">
        <v>-75000</v>
      </c>
      <c r="E34" s="4">
        <v>-3776598036</v>
      </c>
      <c r="F34" s="4">
        <f t="shared" si="0"/>
        <v>-81317299384</v>
      </c>
      <c r="G34" s="4">
        <v>0</v>
      </c>
      <c r="H34" s="4">
        <v>0</v>
      </c>
      <c r="I34" s="4">
        <v>0</v>
      </c>
      <c r="J34" s="4">
        <v>-2550000000</v>
      </c>
      <c r="K34" s="24">
        <f t="shared" si="1"/>
        <v>8627880000</v>
      </c>
      <c r="L34" s="4">
        <v>417</v>
      </c>
      <c r="M34" s="4">
        <v>455</v>
      </c>
      <c r="N34" s="4">
        <v>108</v>
      </c>
      <c r="O34" s="4">
        <v>98</v>
      </c>
      <c r="P34" s="4">
        <v>815000</v>
      </c>
      <c r="Q34" s="4">
        <v>678500</v>
      </c>
      <c r="R34" s="5">
        <v>4.0999999999999995E-3</v>
      </c>
      <c r="S34" s="4">
        <v>1502000</v>
      </c>
      <c r="T34" s="4">
        <f t="shared" si="2"/>
        <v>431820</v>
      </c>
      <c r="U34" s="4">
        <f t="shared" si="3"/>
        <v>266700</v>
      </c>
      <c r="V34" s="5">
        <v>2.7400000000000001E-2</v>
      </c>
    </row>
    <row r="35" spans="1:22" x14ac:dyDescent="0.2">
      <c r="A35" s="16" t="s">
        <v>269</v>
      </c>
      <c r="B35" s="4">
        <v>29000</v>
      </c>
      <c r="C35" s="4">
        <v>0</v>
      </c>
      <c r="D35" s="4">
        <v>29000</v>
      </c>
      <c r="E35" s="4">
        <v>1435423568</v>
      </c>
      <c r="F35" s="4">
        <f t="shared" si="0"/>
        <v>-77540701348</v>
      </c>
      <c r="K35" s="24">
        <f t="shared" si="1"/>
        <v>11177880000</v>
      </c>
      <c r="L35" s="4">
        <v>142</v>
      </c>
      <c r="M35" s="4">
        <v>90</v>
      </c>
      <c r="N35" s="4">
        <v>10</v>
      </c>
      <c r="O35" s="4">
        <v>21</v>
      </c>
      <c r="P35" s="4">
        <v>89200</v>
      </c>
      <c r="Q35" s="4">
        <v>167900</v>
      </c>
      <c r="R35" s="5">
        <v>6.0999999999999995E-3</v>
      </c>
      <c r="S35" s="4">
        <v>279800</v>
      </c>
      <c r="T35" s="4">
        <f t="shared" si="2"/>
        <v>472320</v>
      </c>
      <c r="U35" s="4">
        <f t="shared" si="3"/>
        <v>266700</v>
      </c>
      <c r="V35" s="5">
        <v>1.41E-2</v>
      </c>
    </row>
    <row r="36" spans="1:22" x14ac:dyDescent="0.2">
      <c r="A36" s="16" t="s">
        <v>268</v>
      </c>
      <c r="B36" s="4">
        <v>6000</v>
      </c>
      <c r="C36" s="4">
        <v>0</v>
      </c>
      <c r="D36" s="4">
        <v>6000</v>
      </c>
      <c r="E36" s="4">
        <v>298904321</v>
      </c>
      <c r="F36" s="4">
        <f t="shared" si="0"/>
        <v>-78976124916</v>
      </c>
      <c r="K36" s="24">
        <f t="shared" si="1"/>
        <v>11177880000</v>
      </c>
      <c r="L36" s="4">
        <v>178</v>
      </c>
      <c r="M36" s="4">
        <v>130</v>
      </c>
      <c r="N36" s="4">
        <v>23</v>
      </c>
      <c r="O36" s="4">
        <v>25</v>
      </c>
      <c r="P36" s="4">
        <v>180200</v>
      </c>
      <c r="Q36" s="4">
        <v>208700</v>
      </c>
      <c r="R36" s="5">
        <v>-8.0000000000000002E-3</v>
      </c>
      <c r="S36" s="4">
        <v>395700</v>
      </c>
      <c r="T36" s="4">
        <f t="shared" si="2"/>
        <v>568490</v>
      </c>
      <c r="U36" s="4">
        <f t="shared" si="3"/>
        <v>266700</v>
      </c>
      <c r="V36" s="5">
        <v>2.5699999999999997E-2</v>
      </c>
    </row>
    <row r="37" spans="1:22" x14ac:dyDescent="0.2">
      <c r="A37" s="16" t="s">
        <v>254</v>
      </c>
      <c r="B37" s="4">
        <v>5000</v>
      </c>
      <c r="C37" s="4">
        <v>0</v>
      </c>
      <c r="D37" s="4">
        <v>5000</v>
      </c>
      <c r="E37" s="4">
        <v>247013871</v>
      </c>
      <c r="F37" s="4">
        <f t="shared" si="0"/>
        <v>-79275029237</v>
      </c>
      <c r="K37" s="24">
        <f t="shared" si="1"/>
        <v>11177880000</v>
      </c>
      <c r="L37" s="4">
        <v>199</v>
      </c>
      <c r="M37" s="4">
        <v>89</v>
      </c>
      <c r="N37" s="4">
        <v>36</v>
      </c>
      <c r="O37" s="4">
        <v>18</v>
      </c>
      <c r="P37" s="4">
        <v>350400</v>
      </c>
      <c r="Q37" s="4">
        <v>172100</v>
      </c>
      <c r="R37" s="5">
        <v>2.0499999999999997E-2</v>
      </c>
      <c r="S37" s="4">
        <v>537100</v>
      </c>
      <c r="T37" s="4">
        <f t="shared" si="2"/>
        <v>549120</v>
      </c>
      <c r="U37" s="4">
        <f t="shared" si="3"/>
        <v>266700</v>
      </c>
      <c r="V37" s="5">
        <v>2.0099999999999996E-2</v>
      </c>
    </row>
    <row r="38" spans="1:22" x14ac:dyDescent="0.2">
      <c r="A38" s="16" t="s">
        <v>253</v>
      </c>
      <c r="B38" s="4">
        <v>30100</v>
      </c>
      <c r="C38" s="4">
        <v>0</v>
      </c>
      <c r="D38" s="4">
        <v>30100</v>
      </c>
      <c r="E38" s="4">
        <v>1471139475</v>
      </c>
      <c r="F38" s="4">
        <f t="shared" si="0"/>
        <v>-79522043108</v>
      </c>
      <c r="G38" s="4">
        <v>0</v>
      </c>
      <c r="H38" s="4">
        <v>0</v>
      </c>
      <c r="I38" s="4">
        <v>0</v>
      </c>
      <c r="J38" s="4">
        <v>1467240000</v>
      </c>
      <c r="K38" s="24">
        <f t="shared" si="1"/>
        <v>11177880000</v>
      </c>
      <c r="L38" s="4">
        <v>88</v>
      </c>
      <c r="M38" s="4">
        <v>105</v>
      </c>
      <c r="N38" s="4">
        <v>10</v>
      </c>
      <c r="O38" s="4">
        <v>14</v>
      </c>
      <c r="P38" s="4">
        <v>109700</v>
      </c>
      <c r="Q38" s="4">
        <v>156100</v>
      </c>
      <c r="R38" s="5">
        <v>0</v>
      </c>
      <c r="S38" s="4">
        <v>266700</v>
      </c>
      <c r="T38" s="4">
        <f t="shared" si="2"/>
        <v>589810</v>
      </c>
      <c r="U38" s="4">
        <f t="shared" si="3"/>
        <v>371400</v>
      </c>
      <c r="V38" s="5">
        <v>1.0200000000000001E-2</v>
      </c>
    </row>
    <row r="39" spans="1:22" x14ac:dyDescent="0.2">
      <c r="A39" s="16" t="s">
        <v>252</v>
      </c>
      <c r="B39" s="4">
        <v>2600</v>
      </c>
      <c r="C39" s="4">
        <v>0</v>
      </c>
      <c r="D39" s="4">
        <v>2600</v>
      </c>
      <c r="E39" s="4">
        <v>126687385</v>
      </c>
      <c r="F39" s="4">
        <f t="shared" si="0"/>
        <v>-80993182583</v>
      </c>
      <c r="K39" s="24">
        <f t="shared" si="1"/>
        <v>9710640000</v>
      </c>
      <c r="L39" s="4">
        <v>166</v>
      </c>
      <c r="M39" s="4">
        <v>161</v>
      </c>
      <c r="N39" s="4">
        <v>18</v>
      </c>
      <c r="O39" s="4">
        <v>27</v>
      </c>
      <c r="P39" s="4">
        <v>223500</v>
      </c>
      <c r="Q39" s="4">
        <v>240300</v>
      </c>
      <c r="R39" s="5">
        <v>0</v>
      </c>
      <c r="S39" s="4">
        <v>468800</v>
      </c>
      <c r="T39" s="4">
        <f t="shared" si="2"/>
        <v>620490</v>
      </c>
      <c r="U39" s="4">
        <f t="shared" si="3"/>
        <v>371400</v>
      </c>
      <c r="V39" s="5">
        <v>1.43E-2</v>
      </c>
    </row>
    <row r="40" spans="1:22" x14ac:dyDescent="0.2">
      <c r="A40" s="16" t="s">
        <v>251</v>
      </c>
      <c r="B40" s="4">
        <v>40</v>
      </c>
      <c r="C40" s="4">
        <v>100</v>
      </c>
      <c r="D40" s="4">
        <v>-60</v>
      </c>
      <c r="E40" s="4">
        <v>-2940012</v>
      </c>
      <c r="F40" s="4">
        <f t="shared" si="0"/>
        <v>-81119869968</v>
      </c>
      <c r="K40" s="24">
        <f t="shared" si="1"/>
        <v>9710640000</v>
      </c>
      <c r="L40" s="4">
        <v>258</v>
      </c>
      <c r="M40" s="4">
        <v>192</v>
      </c>
      <c r="N40" s="4">
        <v>18</v>
      </c>
      <c r="O40" s="4">
        <v>44</v>
      </c>
      <c r="P40" s="4">
        <v>255900</v>
      </c>
      <c r="Q40" s="4">
        <v>402600</v>
      </c>
      <c r="R40" s="5">
        <v>-8.1000000000000013E-3</v>
      </c>
      <c r="S40" s="4">
        <v>659200</v>
      </c>
      <c r="T40" s="4">
        <f t="shared" si="2"/>
        <v>595320</v>
      </c>
      <c r="U40" s="4">
        <f t="shared" si="3"/>
        <v>371400</v>
      </c>
      <c r="V40" s="5">
        <v>1.4199999999999999E-2</v>
      </c>
    </row>
    <row r="41" spans="1:22" x14ac:dyDescent="0.2">
      <c r="A41" s="16" t="s">
        <v>250</v>
      </c>
      <c r="B41" s="4">
        <v>0</v>
      </c>
      <c r="C41" s="4">
        <v>500</v>
      </c>
      <c r="D41" s="4">
        <v>-500</v>
      </c>
      <c r="E41" s="4">
        <v>-24699293</v>
      </c>
      <c r="F41" s="4">
        <f t="shared" si="0"/>
        <v>-81116929956</v>
      </c>
      <c r="K41" s="24">
        <f t="shared" si="1"/>
        <v>9710640000</v>
      </c>
      <c r="L41" s="4">
        <v>77</v>
      </c>
      <c r="M41" s="4">
        <v>133</v>
      </c>
      <c r="N41" s="4">
        <v>18</v>
      </c>
      <c r="O41" s="4">
        <v>29</v>
      </c>
      <c r="P41" s="4">
        <v>170000</v>
      </c>
      <c r="Q41" s="4">
        <v>231900</v>
      </c>
      <c r="R41" s="5">
        <v>-2E-3</v>
      </c>
      <c r="S41" s="4">
        <v>403200</v>
      </c>
      <c r="T41" s="4">
        <f t="shared" si="2"/>
        <v>589770</v>
      </c>
      <c r="U41" s="4">
        <f t="shared" si="3"/>
        <v>371400</v>
      </c>
      <c r="V41" s="5">
        <v>1.6E-2</v>
      </c>
    </row>
    <row r="42" spans="1:22" x14ac:dyDescent="0.2">
      <c r="A42" s="16" t="s">
        <v>249</v>
      </c>
      <c r="B42" s="4">
        <v>3000</v>
      </c>
      <c r="C42" s="4">
        <v>400</v>
      </c>
      <c r="D42" s="4">
        <v>2600</v>
      </c>
      <c r="E42" s="4">
        <v>128154642</v>
      </c>
      <c r="F42" s="4">
        <f t="shared" si="0"/>
        <v>-81092230663</v>
      </c>
      <c r="K42" s="24">
        <f t="shared" si="1"/>
        <v>9710640000</v>
      </c>
      <c r="L42" s="4">
        <v>138</v>
      </c>
      <c r="M42" s="4">
        <v>111</v>
      </c>
      <c r="N42" s="4">
        <v>19</v>
      </c>
      <c r="O42" s="4">
        <v>18</v>
      </c>
      <c r="P42" s="4">
        <v>179900</v>
      </c>
      <c r="Q42" s="4">
        <v>186700</v>
      </c>
      <c r="R42" s="5">
        <v>4.0999999999999995E-3</v>
      </c>
      <c r="S42" s="4">
        <v>384500</v>
      </c>
      <c r="T42" s="4">
        <f t="shared" si="2"/>
        <v>591760</v>
      </c>
      <c r="U42" s="4">
        <f t="shared" si="3"/>
        <v>343400</v>
      </c>
      <c r="V42" s="5">
        <v>1.0200000000000001E-2</v>
      </c>
    </row>
    <row r="43" spans="1:22" x14ac:dyDescent="0.2">
      <c r="A43" s="16" t="s">
        <v>248</v>
      </c>
      <c r="B43" s="4">
        <v>500</v>
      </c>
      <c r="C43" s="4">
        <v>0</v>
      </c>
      <c r="D43" s="4">
        <v>500</v>
      </c>
      <c r="E43" s="4">
        <v>24602450</v>
      </c>
      <c r="F43" s="4">
        <f t="shared" si="0"/>
        <v>-81220385305</v>
      </c>
      <c r="K43" s="24">
        <f t="shared" si="1"/>
        <v>9710640000</v>
      </c>
      <c r="L43" s="4">
        <v>148</v>
      </c>
      <c r="M43" s="4">
        <v>131</v>
      </c>
      <c r="N43" s="4">
        <v>10</v>
      </c>
      <c r="O43" s="4">
        <v>23</v>
      </c>
      <c r="P43" s="4">
        <v>140900</v>
      </c>
      <c r="Q43" s="4">
        <v>217500</v>
      </c>
      <c r="R43" s="5">
        <v>-8.1000000000000013E-3</v>
      </c>
      <c r="S43" s="4">
        <v>371400</v>
      </c>
      <c r="T43" s="4">
        <f t="shared" si="2"/>
        <v>629380</v>
      </c>
      <c r="U43" s="4">
        <f t="shared" si="3"/>
        <v>343400</v>
      </c>
      <c r="V43" s="5">
        <v>1.8100000000000002E-2</v>
      </c>
    </row>
    <row r="44" spans="1:22" x14ac:dyDescent="0.2">
      <c r="A44" s="16" t="s">
        <v>247</v>
      </c>
      <c r="B44" s="4">
        <v>200</v>
      </c>
      <c r="C44" s="4">
        <v>700</v>
      </c>
      <c r="D44" s="4">
        <v>-500</v>
      </c>
      <c r="E44" s="4">
        <v>-24939271</v>
      </c>
      <c r="F44" s="4">
        <f t="shared" si="0"/>
        <v>-81244987755</v>
      </c>
      <c r="K44" s="24">
        <f t="shared" si="1"/>
        <v>9710640000</v>
      </c>
      <c r="L44" s="4">
        <v>200</v>
      </c>
      <c r="M44" s="4">
        <v>165</v>
      </c>
      <c r="N44" s="4">
        <v>16</v>
      </c>
      <c r="O44" s="4">
        <v>45</v>
      </c>
      <c r="P44" s="4">
        <v>206000</v>
      </c>
      <c r="Q44" s="4">
        <v>340800</v>
      </c>
      <c r="R44" s="5">
        <v>-8.0000000000000002E-3</v>
      </c>
      <c r="S44" s="4">
        <v>551800</v>
      </c>
      <c r="T44" s="4">
        <f t="shared" si="2"/>
        <v>600130</v>
      </c>
      <c r="U44" s="4">
        <f t="shared" si="3"/>
        <v>343400</v>
      </c>
      <c r="V44" s="5">
        <v>1.3999999999999999E-2</v>
      </c>
    </row>
    <row r="45" spans="1:22" x14ac:dyDescent="0.2">
      <c r="A45" s="16" t="s">
        <v>246</v>
      </c>
      <c r="B45" s="4">
        <v>270100</v>
      </c>
      <c r="C45" s="4">
        <v>3000</v>
      </c>
      <c r="D45" s="4">
        <v>267100</v>
      </c>
      <c r="E45" s="4">
        <v>13295101421</v>
      </c>
      <c r="F45" s="4">
        <f t="shared" si="0"/>
        <v>-81220048484</v>
      </c>
      <c r="K45" s="24">
        <f t="shared" si="1"/>
        <v>9710640000</v>
      </c>
      <c r="L45" s="4">
        <v>219</v>
      </c>
      <c r="M45" s="4">
        <v>162</v>
      </c>
      <c r="N45" s="4">
        <v>29</v>
      </c>
      <c r="O45" s="4">
        <v>28</v>
      </c>
      <c r="P45" s="4">
        <v>474300</v>
      </c>
      <c r="Q45" s="4">
        <v>202700</v>
      </c>
      <c r="R45" s="5">
        <v>1.0200000000000001E-2</v>
      </c>
      <c r="S45" s="4">
        <v>684800</v>
      </c>
      <c r="T45" s="4">
        <f t="shared" si="2"/>
        <v>575410</v>
      </c>
      <c r="U45" s="4">
        <f t="shared" si="3"/>
        <v>343400</v>
      </c>
      <c r="V45" s="5">
        <v>0.01</v>
      </c>
    </row>
    <row r="46" spans="1:22" x14ac:dyDescent="0.2">
      <c r="A46" s="16" t="s">
        <v>245</v>
      </c>
      <c r="B46" s="4">
        <v>207100</v>
      </c>
      <c r="C46" s="4">
        <v>102800</v>
      </c>
      <c r="D46" s="4">
        <v>104300</v>
      </c>
      <c r="E46" s="4">
        <v>5133163611</v>
      </c>
      <c r="F46" s="4">
        <f t="shared" si="0"/>
        <v>-94515149905</v>
      </c>
      <c r="K46" s="24">
        <f t="shared" si="1"/>
        <v>9710640000</v>
      </c>
      <c r="L46" s="4">
        <v>414</v>
      </c>
      <c r="M46" s="4">
        <v>276</v>
      </c>
      <c r="N46" s="4">
        <v>97</v>
      </c>
      <c r="O46" s="4">
        <v>53</v>
      </c>
      <c r="P46" s="4">
        <v>844900</v>
      </c>
      <c r="Q46" s="4">
        <v>491900</v>
      </c>
      <c r="R46" s="5">
        <v>2.92E-2</v>
      </c>
      <c r="S46" s="4">
        <v>1357400</v>
      </c>
      <c r="T46" s="4">
        <f t="shared" si="2"/>
        <v>479480</v>
      </c>
      <c r="U46" s="4">
        <f t="shared" si="3"/>
        <v>343400</v>
      </c>
      <c r="V46" s="5">
        <v>3.0299999999999997E-2</v>
      </c>
    </row>
    <row r="47" spans="1:22" x14ac:dyDescent="0.2">
      <c r="A47" s="16" t="s">
        <v>244</v>
      </c>
      <c r="B47" s="4">
        <v>70000</v>
      </c>
      <c r="C47" s="4">
        <v>70500</v>
      </c>
      <c r="D47" s="4">
        <v>-500</v>
      </c>
      <c r="E47" s="4">
        <v>-24046549</v>
      </c>
      <c r="F47" s="4">
        <f t="shared" ref="F47:F73" si="4">E47+F48</f>
        <v>-99648313516</v>
      </c>
      <c r="K47" s="24">
        <f t="shared" ref="K47:K90" si="5">J47+K48</f>
        <v>9710640000</v>
      </c>
      <c r="L47" s="4">
        <v>187</v>
      </c>
      <c r="M47" s="4">
        <v>70</v>
      </c>
      <c r="N47" s="4">
        <v>22</v>
      </c>
      <c r="O47" s="4">
        <v>10</v>
      </c>
      <c r="P47" s="4">
        <v>197800</v>
      </c>
      <c r="Q47" s="4">
        <v>142000</v>
      </c>
      <c r="R47" s="5">
        <v>2.0999999999999999E-3</v>
      </c>
      <c r="S47" s="4">
        <v>343400</v>
      </c>
      <c r="T47" s="4">
        <f t="shared" si="2"/>
        <v>491090</v>
      </c>
      <c r="U47" s="4">
        <f t="shared" ref="U47:U73" si="6">MIN(S48:S52)</f>
        <v>347700</v>
      </c>
      <c r="V47" s="5">
        <v>8.3000000000000001E-3</v>
      </c>
    </row>
    <row r="48" spans="1:22" x14ac:dyDescent="0.2">
      <c r="A48" s="16" t="s">
        <v>243</v>
      </c>
      <c r="B48" s="4">
        <v>160300</v>
      </c>
      <c r="C48" s="4">
        <v>243800</v>
      </c>
      <c r="D48" s="4">
        <v>-83500</v>
      </c>
      <c r="E48" s="4">
        <v>-4007672464</v>
      </c>
      <c r="F48" s="4">
        <f t="shared" si="4"/>
        <v>-99624266967</v>
      </c>
      <c r="K48" s="24">
        <f t="shared" si="5"/>
        <v>9710640000</v>
      </c>
      <c r="L48" s="4">
        <v>173</v>
      </c>
      <c r="M48" s="4">
        <v>233</v>
      </c>
      <c r="N48" s="4">
        <v>15</v>
      </c>
      <c r="O48" s="4">
        <v>44</v>
      </c>
      <c r="P48" s="4">
        <v>186100</v>
      </c>
      <c r="Q48" s="4">
        <v>382200</v>
      </c>
      <c r="R48" s="5">
        <v>0</v>
      </c>
      <c r="S48" s="4">
        <v>673600</v>
      </c>
      <c r="T48" s="4">
        <f t="shared" si="2"/>
        <v>584860</v>
      </c>
      <c r="U48" s="4">
        <f t="shared" si="6"/>
        <v>347700</v>
      </c>
      <c r="V48" s="5">
        <v>8.3000000000000001E-3</v>
      </c>
    </row>
    <row r="49" spans="1:22" x14ac:dyDescent="0.2">
      <c r="A49" s="16" t="s">
        <v>236</v>
      </c>
      <c r="B49" s="4">
        <v>146800</v>
      </c>
      <c r="C49" s="4">
        <v>297000</v>
      </c>
      <c r="D49" s="4">
        <v>-150200</v>
      </c>
      <c r="E49" s="4">
        <v>-7235013546</v>
      </c>
      <c r="F49" s="4">
        <f t="shared" si="4"/>
        <v>-95616594503</v>
      </c>
      <c r="K49" s="24">
        <f t="shared" si="5"/>
        <v>9710640000</v>
      </c>
      <c r="L49" s="4">
        <v>251</v>
      </c>
      <c r="M49" s="4">
        <v>130</v>
      </c>
      <c r="N49" s="4">
        <v>52</v>
      </c>
      <c r="O49" s="4">
        <v>38</v>
      </c>
      <c r="P49" s="4">
        <v>320300</v>
      </c>
      <c r="Q49" s="4">
        <v>454900</v>
      </c>
      <c r="R49" s="5">
        <v>-4.0999999999999995E-3</v>
      </c>
      <c r="S49" s="4">
        <v>775600</v>
      </c>
      <c r="T49" s="4">
        <f t="shared" si="2"/>
        <v>585410</v>
      </c>
      <c r="U49" s="4">
        <f t="shared" si="6"/>
        <v>259300</v>
      </c>
      <c r="V49" s="5">
        <v>1.4499999999999999E-2</v>
      </c>
    </row>
    <row r="50" spans="1:22" x14ac:dyDescent="0.2">
      <c r="A50" s="16" t="s">
        <v>235</v>
      </c>
      <c r="B50" s="4">
        <v>9900</v>
      </c>
      <c r="C50" s="4">
        <v>112100</v>
      </c>
      <c r="D50" s="4">
        <v>-102200</v>
      </c>
      <c r="E50" s="4">
        <v>-4942369429</v>
      </c>
      <c r="F50" s="4">
        <f t="shared" si="4"/>
        <v>-88381580957</v>
      </c>
      <c r="K50" s="24">
        <f t="shared" si="5"/>
        <v>9710640000</v>
      </c>
      <c r="L50" s="4">
        <v>142</v>
      </c>
      <c r="M50" s="4">
        <v>112</v>
      </c>
      <c r="N50" s="4">
        <v>21</v>
      </c>
      <c r="O50" s="4">
        <v>36</v>
      </c>
      <c r="P50" s="4">
        <v>164100</v>
      </c>
      <c r="Q50" s="4">
        <v>238400</v>
      </c>
      <c r="R50" s="5">
        <v>-4.0999999999999995E-3</v>
      </c>
      <c r="S50" s="4">
        <v>407500</v>
      </c>
      <c r="T50" s="4">
        <f t="shared" si="2"/>
        <v>598210</v>
      </c>
      <c r="U50" s="4">
        <f t="shared" si="6"/>
        <v>259300</v>
      </c>
      <c r="V50" s="5">
        <v>1.44E-2</v>
      </c>
    </row>
    <row r="51" spans="1:22" x14ac:dyDescent="0.2">
      <c r="A51" s="16">
        <v>45371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-83439211528</v>
      </c>
      <c r="K51" s="24">
        <f t="shared" si="5"/>
        <v>9710640000</v>
      </c>
      <c r="L51" s="4">
        <v>189</v>
      </c>
      <c r="M51" s="4">
        <v>105</v>
      </c>
      <c r="N51" s="4">
        <v>16</v>
      </c>
      <c r="O51" s="4">
        <v>14</v>
      </c>
      <c r="P51" s="4">
        <v>211300</v>
      </c>
      <c r="Q51" s="4">
        <v>132700</v>
      </c>
      <c r="R51" s="5">
        <v>0</v>
      </c>
      <c r="S51" s="4">
        <v>347700</v>
      </c>
      <c r="T51" s="4">
        <f t="shared" si="2"/>
        <v>620740</v>
      </c>
      <c r="U51" s="4">
        <f t="shared" si="6"/>
        <v>259300</v>
      </c>
      <c r="V51" s="5">
        <v>1.24E-2</v>
      </c>
    </row>
    <row r="52" spans="1:22" x14ac:dyDescent="0.2">
      <c r="A52" s="16" t="s">
        <v>233</v>
      </c>
      <c r="B52" s="4">
        <v>70700</v>
      </c>
      <c r="C52" s="4">
        <v>0</v>
      </c>
      <c r="D52" s="4">
        <v>70700</v>
      </c>
      <c r="E52" s="4">
        <v>3402358828</v>
      </c>
      <c r="F52" s="4">
        <f t="shared" si="4"/>
        <v>-83439211528</v>
      </c>
      <c r="K52" s="24">
        <f t="shared" si="5"/>
        <v>9710640000</v>
      </c>
      <c r="L52" s="4">
        <v>176</v>
      </c>
      <c r="M52" s="4">
        <v>131</v>
      </c>
      <c r="N52" s="4">
        <v>27</v>
      </c>
      <c r="O52" s="4">
        <v>22</v>
      </c>
      <c r="P52" s="4">
        <v>185800</v>
      </c>
      <c r="Q52" s="4">
        <v>214400</v>
      </c>
      <c r="R52" s="5">
        <v>1.47E-2</v>
      </c>
      <c r="S52" s="4">
        <v>404400</v>
      </c>
      <c r="T52" s="4">
        <f t="shared" si="2"/>
        <v>635960</v>
      </c>
      <c r="U52" s="4">
        <f t="shared" si="6"/>
        <v>259300</v>
      </c>
      <c r="V52" s="5">
        <v>1.4499999999999999E-2</v>
      </c>
    </row>
    <row r="53" spans="1:22" x14ac:dyDescent="0.2">
      <c r="A53" s="16" t="s">
        <v>232</v>
      </c>
      <c r="B53" s="4">
        <v>21700</v>
      </c>
      <c r="C53" s="4">
        <v>0</v>
      </c>
      <c r="D53" s="4">
        <v>21700</v>
      </c>
      <c r="E53" s="4">
        <v>1037294541</v>
      </c>
      <c r="F53" s="4">
        <f t="shared" si="4"/>
        <v>-86841570356</v>
      </c>
      <c r="G53" s="4">
        <v>0</v>
      </c>
      <c r="H53" s="4">
        <v>0</v>
      </c>
      <c r="I53" s="4">
        <v>0</v>
      </c>
      <c r="J53" s="4">
        <v>2370000000</v>
      </c>
      <c r="K53" s="24">
        <f t="shared" si="5"/>
        <v>9710640000</v>
      </c>
      <c r="L53" s="4">
        <v>190</v>
      </c>
      <c r="M53" s="4">
        <v>252</v>
      </c>
      <c r="N53" s="4">
        <v>25</v>
      </c>
      <c r="O53" s="4">
        <v>54</v>
      </c>
      <c r="P53" s="4">
        <v>250000</v>
      </c>
      <c r="Q53" s="4">
        <v>459900</v>
      </c>
      <c r="R53" s="5">
        <v>-8.3000000000000001E-3</v>
      </c>
      <c r="S53" s="4">
        <v>747600</v>
      </c>
      <c r="T53" s="4">
        <f t="shared" si="2"/>
        <v>679980</v>
      </c>
      <c r="U53" s="4">
        <f t="shared" si="6"/>
        <v>259300</v>
      </c>
      <c r="V53" s="5">
        <v>2.6800000000000001E-2</v>
      </c>
    </row>
    <row r="54" spans="1:22" x14ac:dyDescent="0.2">
      <c r="A54" s="16">
        <v>45366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-87878864897</v>
      </c>
      <c r="K54" s="24">
        <f t="shared" si="5"/>
        <v>7340640000</v>
      </c>
      <c r="L54" s="4">
        <v>87</v>
      </c>
      <c r="M54" s="4">
        <v>115</v>
      </c>
      <c r="N54" s="4">
        <v>5</v>
      </c>
      <c r="O54" s="4">
        <v>23</v>
      </c>
      <c r="P54" s="4">
        <v>77100</v>
      </c>
      <c r="Q54" s="4">
        <v>182200</v>
      </c>
      <c r="R54" s="5">
        <v>-8.3000000000000001E-3</v>
      </c>
      <c r="S54" s="4">
        <v>259300</v>
      </c>
      <c r="T54" s="4">
        <f t="shared" si="2"/>
        <v>711480</v>
      </c>
      <c r="U54" s="4">
        <f t="shared" si="6"/>
        <v>398100</v>
      </c>
      <c r="V54" s="5">
        <v>1.4500000000000001E-2</v>
      </c>
    </row>
    <row r="55" spans="1:22" x14ac:dyDescent="0.2">
      <c r="A55" s="16" t="s">
        <v>230</v>
      </c>
      <c r="B55" s="4">
        <v>74500</v>
      </c>
      <c r="C55" s="4">
        <v>0</v>
      </c>
      <c r="D55" s="4">
        <v>74500</v>
      </c>
      <c r="E55" s="4">
        <v>3613782872</v>
      </c>
      <c r="F55" s="4">
        <f t="shared" si="4"/>
        <v>-87878864897</v>
      </c>
      <c r="K55" s="24">
        <f t="shared" si="5"/>
        <v>7340640000</v>
      </c>
      <c r="L55" s="4">
        <v>218</v>
      </c>
      <c r="M55" s="4">
        <v>181</v>
      </c>
      <c r="N55" s="4">
        <v>29</v>
      </c>
      <c r="O55" s="4">
        <v>22</v>
      </c>
      <c r="P55" s="4">
        <v>265300</v>
      </c>
      <c r="Q55" s="4">
        <v>166600</v>
      </c>
      <c r="R55" s="5">
        <v>1.26E-2</v>
      </c>
      <c r="S55" s="4">
        <v>437600</v>
      </c>
      <c r="T55" s="4">
        <f t="shared" si="2"/>
        <v>722860</v>
      </c>
      <c r="U55" s="4">
        <f t="shared" si="6"/>
        <v>398100</v>
      </c>
      <c r="V55" s="5">
        <v>2.0499999999999997E-2</v>
      </c>
    </row>
    <row r="56" spans="1:22" x14ac:dyDescent="0.2">
      <c r="A56" s="16" t="s">
        <v>229</v>
      </c>
      <c r="B56" s="4">
        <v>25600</v>
      </c>
      <c r="C56" s="4">
        <v>2000</v>
      </c>
      <c r="D56" s="4">
        <v>23600</v>
      </c>
      <c r="E56" s="4">
        <v>1127635981</v>
      </c>
      <c r="F56" s="4">
        <f t="shared" si="4"/>
        <v>-91492647769</v>
      </c>
      <c r="K56" s="24">
        <f t="shared" si="5"/>
        <v>7340640000</v>
      </c>
      <c r="L56" s="4">
        <v>196</v>
      </c>
      <c r="M56" s="4">
        <v>144</v>
      </c>
      <c r="N56" s="4">
        <v>13</v>
      </c>
      <c r="O56" s="4">
        <v>27</v>
      </c>
      <c r="P56" s="4">
        <v>156400</v>
      </c>
      <c r="Q56" s="4">
        <v>240200</v>
      </c>
      <c r="R56" s="5">
        <v>8.5000000000000006E-3</v>
      </c>
      <c r="S56" s="4">
        <v>398100</v>
      </c>
      <c r="T56" s="4">
        <f t="shared" si="2"/>
        <v>752650</v>
      </c>
      <c r="U56" s="4">
        <f t="shared" si="6"/>
        <v>459500</v>
      </c>
      <c r="V56" s="5">
        <v>1.26E-2</v>
      </c>
    </row>
    <row r="57" spans="1:22" x14ac:dyDescent="0.2">
      <c r="A57" s="16" t="s">
        <v>228</v>
      </c>
      <c r="B57" s="4">
        <v>3100</v>
      </c>
      <c r="C57" s="4">
        <v>160000</v>
      </c>
      <c r="D57" s="4">
        <v>-156900</v>
      </c>
      <c r="E57" s="4">
        <v>-7459654283</v>
      </c>
      <c r="F57" s="4">
        <f t="shared" si="4"/>
        <v>-92620283750</v>
      </c>
      <c r="K57" s="24">
        <f t="shared" si="5"/>
        <v>7340640000</v>
      </c>
      <c r="L57" s="4">
        <v>221</v>
      </c>
      <c r="M57" s="4">
        <v>122</v>
      </c>
      <c r="N57" s="4">
        <v>23</v>
      </c>
      <c r="O57" s="4">
        <v>19</v>
      </c>
      <c r="P57" s="4">
        <v>240300</v>
      </c>
      <c r="Q57" s="4">
        <v>198100</v>
      </c>
      <c r="R57" s="5">
        <v>4.3E-3</v>
      </c>
      <c r="S57" s="4">
        <v>459500</v>
      </c>
      <c r="T57" s="4">
        <f t="shared" si="2"/>
        <v>790810</v>
      </c>
      <c r="U57" s="4">
        <f t="shared" si="6"/>
        <v>535500</v>
      </c>
      <c r="V57" s="5">
        <v>1.6799999999999999E-2</v>
      </c>
    </row>
    <row r="58" spans="1:22" x14ac:dyDescent="0.2">
      <c r="A58" s="16" t="s">
        <v>227</v>
      </c>
      <c r="B58" s="4">
        <v>200</v>
      </c>
      <c r="C58" s="4">
        <v>421940</v>
      </c>
      <c r="D58" s="4">
        <v>-421740</v>
      </c>
      <c r="E58" s="4">
        <v>-20013036922</v>
      </c>
      <c r="F58" s="4">
        <f t="shared" si="4"/>
        <v>-85160629467</v>
      </c>
      <c r="G58" s="4">
        <v>0</v>
      </c>
      <c r="H58" s="4">
        <v>0</v>
      </c>
      <c r="I58" s="4">
        <v>0</v>
      </c>
      <c r="J58" s="4">
        <v>14215000000</v>
      </c>
      <c r="K58" s="24">
        <f t="shared" si="5"/>
        <v>7340640000</v>
      </c>
      <c r="L58" s="50">
        <v>459</v>
      </c>
      <c r="M58" s="50">
        <v>200</v>
      </c>
      <c r="N58" s="50">
        <v>47</v>
      </c>
      <c r="O58" s="50">
        <v>72</v>
      </c>
      <c r="P58" s="50">
        <v>610400</v>
      </c>
      <c r="Q58" s="50">
        <v>742000</v>
      </c>
      <c r="R58" s="5">
        <v>-1.47E-2</v>
      </c>
      <c r="S58" s="4">
        <v>1611300</v>
      </c>
      <c r="T58" s="4">
        <f t="shared" si="2"/>
        <v>698120</v>
      </c>
      <c r="U58" s="4">
        <f t="shared" si="6"/>
        <v>535500</v>
      </c>
      <c r="V58" s="5">
        <v>2.29E-2</v>
      </c>
    </row>
    <row r="59" spans="1:22" x14ac:dyDescent="0.2">
      <c r="A59" s="16" t="s">
        <v>226</v>
      </c>
      <c r="B59" s="4">
        <v>0</v>
      </c>
      <c r="C59" s="4">
        <v>100</v>
      </c>
      <c r="D59" s="4">
        <v>-100</v>
      </c>
      <c r="E59" s="4">
        <v>-4826441</v>
      </c>
      <c r="F59" s="4">
        <f t="shared" si="4"/>
        <v>-65147592545</v>
      </c>
      <c r="K59" s="24">
        <f t="shared" si="5"/>
        <v>-6874360000</v>
      </c>
      <c r="L59" s="4">
        <v>171</v>
      </c>
      <c r="M59" s="4">
        <v>153</v>
      </c>
      <c r="N59" s="4">
        <v>14</v>
      </c>
      <c r="O59" s="4">
        <v>46</v>
      </c>
      <c r="P59" s="4">
        <v>230500</v>
      </c>
      <c r="Q59" s="4">
        <v>549300</v>
      </c>
      <c r="R59" s="5">
        <v>-1.66E-2</v>
      </c>
      <c r="S59" s="4">
        <v>781100</v>
      </c>
      <c r="T59" s="4">
        <f t="shared" si="2"/>
        <v>739560</v>
      </c>
      <c r="U59" s="4">
        <f t="shared" si="6"/>
        <v>535500</v>
      </c>
      <c r="V59" s="5">
        <v>1.6399999999999998E-2</v>
      </c>
    </row>
    <row r="60" spans="1:22" x14ac:dyDescent="0.2">
      <c r="A60" s="16" t="s">
        <v>225</v>
      </c>
      <c r="B60" s="4">
        <v>500</v>
      </c>
      <c r="C60" s="4">
        <v>0</v>
      </c>
      <c r="D60" s="4">
        <v>500</v>
      </c>
      <c r="E60" s="4">
        <v>24280289</v>
      </c>
      <c r="F60" s="4">
        <f t="shared" si="4"/>
        <v>-65142766104</v>
      </c>
      <c r="K60" s="24">
        <f t="shared" si="5"/>
        <v>-6874360000</v>
      </c>
      <c r="L60" s="4">
        <v>144</v>
      </c>
      <c r="M60" s="4">
        <v>129</v>
      </c>
      <c r="N60" s="4">
        <v>17</v>
      </c>
      <c r="O60" s="4">
        <v>37</v>
      </c>
      <c r="P60" s="4">
        <v>245800</v>
      </c>
      <c r="Q60" s="4">
        <v>280600</v>
      </c>
      <c r="R60" s="5">
        <v>0</v>
      </c>
      <c r="S60" s="4">
        <v>535500</v>
      </c>
      <c r="T60" s="4">
        <f t="shared" si="2"/>
        <v>774950</v>
      </c>
      <c r="U60" s="4">
        <f t="shared" si="6"/>
        <v>551400</v>
      </c>
      <c r="V60" s="5">
        <v>1.23E-2</v>
      </c>
    </row>
    <row r="61" spans="1:22" x14ac:dyDescent="0.2">
      <c r="A61" s="16" t="s">
        <v>224</v>
      </c>
      <c r="B61" s="4">
        <v>0</v>
      </c>
      <c r="C61" s="4">
        <v>24500</v>
      </c>
      <c r="D61" s="4">
        <v>-24500</v>
      </c>
      <c r="E61" s="4">
        <v>-1198576771</v>
      </c>
      <c r="F61" s="4">
        <f t="shared" si="4"/>
        <v>-65167046393</v>
      </c>
      <c r="K61" s="24">
        <f t="shared" si="5"/>
        <v>-6874360000</v>
      </c>
      <c r="L61" s="4">
        <v>203</v>
      </c>
      <c r="M61" s="4">
        <v>172</v>
      </c>
      <c r="N61" s="4">
        <v>20</v>
      </c>
      <c r="O61" s="4">
        <v>41</v>
      </c>
      <c r="P61" s="4">
        <v>186200</v>
      </c>
      <c r="Q61" s="4">
        <v>374900</v>
      </c>
      <c r="R61" s="5">
        <v>-1.84E-2</v>
      </c>
      <c r="S61" s="4">
        <v>573000</v>
      </c>
      <c r="T61" s="4">
        <f t="shared" si="2"/>
        <v>742150</v>
      </c>
      <c r="U61" s="4">
        <f t="shared" si="6"/>
        <v>551400</v>
      </c>
      <c r="V61" s="5">
        <v>2.4199999999999999E-2</v>
      </c>
    </row>
    <row r="62" spans="1:22" x14ac:dyDescent="0.2">
      <c r="A62" s="16" t="s">
        <v>223</v>
      </c>
      <c r="B62" s="4">
        <v>300510</v>
      </c>
      <c r="C62" s="4">
        <v>100800</v>
      </c>
      <c r="D62" s="4">
        <v>199710</v>
      </c>
      <c r="E62" s="4">
        <v>9891184925</v>
      </c>
      <c r="F62" s="4">
        <f t="shared" si="4"/>
        <v>-63968469622</v>
      </c>
      <c r="K62" s="24">
        <f t="shared" si="5"/>
        <v>-6874360000</v>
      </c>
      <c r="L62" s="4">
        <v>266</v>
      </c>
      <c r="M62" s="4">
        <v>135</v>
      </c>
      <c r="N62" s="4">
        <v>94</v>
      </c>
      <c r="O62" s="4">
        <v>20</v>
      </c>
      <c r="P62" s="4">
        <v>382300</v>
      </c>
      <c r="Q62" s="4">
        <v>156300</v>
      </c>
      <c r="R62" s="5">
        <v>4.0999999999999995E-3</v>
      </c>
      <c r="S62" s="4">
        <v>556600</v>
      </c>
      <c r="T62" s="4">
        <f t="shared" si="2"/>
        <v>759530</v>
      </c>
      <c r="U62" s="4">
        <f t="shared" si="6"/>
        <v>551400</v>
      </c>
      <c r="V62" s="5">
        <v>1.21E-2</v>
      </c>
    </row>
    <row r="63" spans="1:22" x14ac:dyDescent="0.2">
      <c r="A63" s="16" t="s">
        <v>222</v>
      </c>
      <c r="B63" s="4">
        <v>300</v>
      </c>
      <c r="C63" s="4">
        <v>148600</v>
      </c>
      <c r="D63" s="4">
        <v>-148300</v>
      </c>
      <c r="E63" s="4">
        <v>-7377428086</v>
      </c>
      <c r="F63" s="4">
        <f t="shared" si="4"/>
        <v>-73859654547</v>
      </c>
      <c r="G63" s="4">
        <v>0</v>
      </c>
      <c r="H63" s="4">
        <v>0</v>
      </c>
      <c r="I63" s="4">
        <v>0</v>
      </c>
      <c r="J63" s="4">
        <v>-499000000</v>
      </c>
      <c r="K63" s="24">
        <f t="shared" si="5"/>
        <v>-6874360000</v>
      </c>
      <c r="L63" s="4">
        <v>320</v>
      </c>
      <c r="M63" s="4">
        <v>288</v>
      </c>
      <c r="N63" s="4">
        <v>75</v>
      </c>
      <c r="O63" s="4">
        <v>72</v>
      </c>
      <c r="P63" s="4">
        <v>547500</v>
      </c>
      <c r="Q63" s="4">
        <v>592200</v>
      </c>
      <c r="R63" s="5">
        <v>1.6500000000000001E-2</v>
      </c>
      <c r="S63" s="4">
        <v>1187800</v>
      </c>
      <c r="T63" s="4">
        <f t="shared" si="2"/>
        <v>717190</v>
      </c>
      <c r="U63" s="4">
        <f t="shared" si="6"/>
        <v>551400</v>
      </c>
      <c r="V63" s="5">
        <v>3.3799999999999997E-2</v>
      </c>
    </row>
    <row r="64" spans="1:22" x14ac:dyDescent="0.2">
      <c r="A64" s="16" t="s">
        <v>221</v>
      </c>
      <c r="B64" s="4">
        <v>600</v>
      </c>
      <c r="C64" s="4">
        <v>0</v>
      </c>
      <c r="D64" s="4">
        <v>600</v>
      </c>
      <c r="E64" s="4">
        <v>29113488</v>
      </c>
      <c r="F64" s="4">
        <f t="shared" si="4"/>
        <v>-66482226461</v>
      </c>
      <c r="K64" s="24">
        <f t="shared" si="5"/>
        <v>-6375360000</v>
      </c>
      <c r="L64" s="4">
        <v>225</v>
      </c>
      <c r="M64" s="4">
        <v>139</v>
      </c>
      <c r="N64" s="4">
        <v>22</v>
      </c>
      <c r="O64" s="4">
        <v>29</v>
      </c>
      <c r="P64" s="4">
        <v>286300</v>
      </c>
      <c r="Q64" s="4">
        <v>287300</v>
      </c>
      <c r="R64" s="5">
        <v>6.1999999999999998E-3</v>
      </c>
      <c r="S64" s="4">
        <v>574300</v>
      </c>
      <c r="T64" s="4">
        <f t="shared" si="2"/>
        <v>782340</v>
      </c>
      <c r="U64" s="4">
        <f t="shared" si="6"/>
        <v>551400</v>
      </c>
      <c r="V64" s="5">
        <v>1.03E-2</v>
      </c>
    </row>
    <row r="65" spans="1:22" x14ac:dyDescent="0.2">
      <c r="A65" s="16">
        <v>45351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-66511339949</v>
      </c>
      <c r="K65" s="24">
        <f t="shared" si="5"/>
        <v>-6375360000</v>
      </c>
      <c r="L65" s="4">
        <v>196</v>
      </c>
      <c r="M65" s="4">
        <v>142</v>
      </c>
      <c r="N65" s="4">
        <v>25</v>
      </c>
      <c r="O65" s="4">
        <v>30</v>
      </c>
      <c r="P65" s="4">
        <v>254800</v>
      </c>
      <c r="Q65" s="4">
        <v>288300</v>
      </c>
      <c r="R65" s="5">
        <v>0</v>
      </c>
      <c r="S65" s="4">
        <v>551400</v>
      </c>
      <c r="T65" s="4">
        <f t="shared" si="2"/>
        <v>792400</v>
      </c>
      <c r="U65" s="4">
        <f t="shared" si="6"/>
        <v>684400</v>
      </c>
      <c r="V65" s="5">
        <v>1.03E-2</v>
      </c>
    </row>
    <row r="66" spans="1:22" x14ac:dyDescent="0.2">
      <c r="A66" s="16" t="s">
        <v>219</v>
      </c>
      <c r="B66" s="4">
        <v>4300</v>
      </c>
      <c r="C66" s="4">
        <v>105000</v>
      </c>
      <c r="D66" s="4">
        <v>-100700</v>
      </c>
      <c r="E66" s="4">
        <v>-4881030278</v>
      </c>
      <c r="F66" s="4">
        <f t="shared" si="4"/>
        <v>-66511339949</v>
      </c>
      <c r="G66" s="4">
        <v>0</v>
      </c>
      <c r="H66" s="4">
        <v>0</v>
      </c>
      <c r="I66" s="4">
        <v>0</v>
      </c>
      <c r="J66" s="4">
        <v>-3816400000</v>
      </c>
      <c r="K66" s="24">
        <f t="shared" si="5"/>
        <v>-6375360000</v>
      </c>
      <c r="L66" s="4">
        <v>131</v>
      </c>
      <c r="M66" s="4">
        <v>487</v>
      </c>
      <c r="N66" s="4">
        <v>18</v>
      </c>
      <c r="O66" s="4">
        <v>44</v>
      </c>
      <c r="P66" s="4">
        <v>205100</v>
      </c>
      <c r="Q66" s="4">
        <v>490600</v>
      </c>
      <c r="R66" s="5">
        <v>8.3999999999999995E-3</v>
      </c>
      <c r="S66" s="4">
        <v>696000</v>
      </c>
      <c r="T66" s="4">
        <f t="shared" si="2"/>
        <v>754230</v>
      </c>
      <c r="U66" s="4">
        <f t="shared" si="6"/>
        <v>245000</v>
      </c>
      <c r="V66" s="5">
        <v>1.44E-2</v>
      </c>
    </row>
    <row r="67" spans="1:22" x14ac:dyDescent="0.2">
      <c r="A67" s="16" t="s">
        <v>218</v>
      </c>
      <c r="B67" s="4">
        <v>0</v>
      </c>
      <c r="C67" s="4">
        <v>304900</v>
      </c>
      <c r="D67" s="4">
        <v>-304900</v>
      </c>
      <c r="E67" s="4">
        <v>-14661079043</v>
      </c>
      <c r="F67" s="4">
        <f t="shared" si="4"/>
        <v>-61630309671</v>
      </c>
      <c r="G67" s="4">
        <v>0</v>
      </c>
      <c r="H67" s="4">
        <v>0</v>
      </c>
      <c r="I67" s="4">
        <v>0</v>
      </c>
      <c r="J67" s="4">
        <v>-3816400000</v>
      </c>
      <c r="K67" s="24">
        <f t="shared" si="5"/>
        <v>-2558960000</v>
      </c>
      <c r="L67" s="4">
        <v>221</v>
      </c>
      <c r="M67" s="4">
        <v>323</v>
      </c>
      <c r="N67" s="4">
        <v>35</v>
      </c>
      <c r="O67" s="4">
        <v>39</v>
      </c>
      <c r="P67" s="4">
        <v>318300</v>
      </c>
      <c r="Q67" s="4">
        <v>442600</v>
      </c>
      <c r="R67" s="5">
        <v>-4.0999999999999995E-3</v>
      </c>
      <c r="S67" s="4">
        <v>841100</v>
      </c>
      <c r="T67" s="4">
        <f t="shared" si="2"/>
        <v>772990</v>
      </c>
      <c r="U67" s="4">
        <f t="shared" si="6"/>
        <v>245000</v>
      </c>
      <c r="V67" s="5">
        <v>8.3000000000000001E-3</v>
      </c>
    </row>
    <row r="68" spans="1:22" x14ac:dyDescent="0.2">
      <c r="A68" s="16" t="s">
        <v>217</v>
      </c>
      <c r="B68" s="4">
        <v>200100</v>
      </c>
      <c r="C68" s="4">
        <v>388900</v>
      </c>
      <c r="D68" s="4">
        <v>-188800</v>
      </c>
      <c r="E68" s="4">
        <v>-9055743449</v>
      </c>
      <c r="F68" s="4">
        <f t="shared" si="4"/>
        <v>-46969230628</v>
      </c>
      <c r="K68" s="24">
        <f t="shared" si="5"/>
        <v>1257440000</v>
      </c>
      <c r="L68" s="4">
        <v>147</v>
      </c>
      <c r="M68" s="4">
        <v>192</v>
      </c>
      <c r="N68" s="4">
        <v>16</v>
      </c>
      <c r="O68" s="4">
        <v>129</v>
      </c>
      <c r="P68" s="4">
        <v>181600</v>
      </c>
      <c r="Q68" s="4">
        <v>499000</v>
      </c>
      <c r="R68" s="5">
        <v>4.1999999999999997E-3</v>
      </c>
      <c r="S68" s="4">
        <v>684400</v>
      </c>
      <c r="T68" s="4">
        <f t="shared" si="2"/>
        <v>822700</v>
      </c>
      <c r="U68" s="4">
        <f t="shared" si="6"/>
        <v>245000</v>
      </c>
      <c r="V68" s="5">
        <v>1.04E-2</v>
      </c>
    </row>
    <row r="69" spans="1:22" x14ac:dyDescent="0.2">
      <c r="A69" s="16" t="s">
        <v>216</v>
      </c>
      <c r="B69" s="4">
        <v>1710</v>
      </c>
      <c r="C69" s="4">
        <v>286700</v>
      </c>
      <c r="D69" s="4">
        <v>-284990</v>
      </c>
      <c r="E69" s="4">
        <v>-13856029545</v>
      </c>
      <c r="F69" s="4">
        <f t="shared" si="4"/>
        <v>-37913487179</v>
      </c>
      <c r="G69" s="4">
        <v>0</v>
      </c>
      <c r="H69" s="4">
        <v>0</v>
      </c>
      <c r="I69" s="4">
        <v>0</v>
      </c>
      <c r="J69" s="4">
        <v>-953560000</v>
      </c>
      <c r="K69" s="24">
        <f t="shared" si="5"/>
        <v>1257440000</v>
      </c>
      <c r="L69" s="4">
        <v>234</v>
      </c>
      <c r="M69" s="4">
        <v>508</v>
      </c>
      <c r="N69" s="4">
        <v>50</v>
      </c>
      <c r="O69" s="4">
        <v>68</v>
      </c>
      <c r="P69" s="4">
        <v>534400</v>
      </c>
      <c r="Q69" s="4">
        <v>618800</v>
      </c>
      <c r="R69" s="5">
        <v>0</v>
      </c>
      <c r="S69" s="4">
        <v>1195500</v>
      </c>
      <c r="T69" s="4">
        <f t="shared" si="2"/>
        <v>877300</v>
      </c>
      <c r="U69" s="4">
        <f t="shared" si="6"/>
        <v>245000</v>
      </c>
      <c r="V69" s="5">
        <v>3.0499999999999999E-2</v>
      </c>
    </row>
    <row r="70" spans="1:22" x14ac:dyDescent="0.2">
      <c r="A70" s="16" t="s">
        <v>215</v>
      </c>
      <c r="B70" s="4">
        <v>214200</v>
      </c>
      <c r="C70" s="4">
        <v>422700</v>
      </c>
      <c r="D70" s="4">
        <v>-208500</v>
      </c>
      <c r="E70" s="4">
        <v>-10006272268</v>
      </c>
      <c r="F70" s="4">
        <f t="shared" si="4"/>
        <v>-24057457634</v>
      </c>
      <c r="K70" s="24">
        <f t="shared" si="5"/>
        <v>2211000000</v>
      </c>
      <c r="L70" s="4">
        <v>249</v>
      </c>
      <c r="M70" s="4">
        <v>240</v>
      </c>
      <c r="N70" s="4">
        <v>50</v>
      </c>
      <c r="O70" s="4">
        <v>35</v>
      </c>
      <c r="P70" s="4">
        <v>494100</v>
      </c>
      <c r="Q70" s="4">
        <v>368600</v>
      </c>
      <c r="R70" s="5">
        <v>4.1999999999999997E-3</v>
      </c>
      <c r="S70" s="4">
        <v>889400</v>
      </c>
      <c r="T70" s="4">
        <f t="shared" si="2"/>
        <v>930770</v>
      </c>
      <c r="U70" s="4">
        <f t="shared" si="6"/>
        <v>245000</v>
      </c>
      <c r="V70" s="5">
        <v>1.8600000000000002E-2</v>
      </c>
    </row>
    <row r="71" spans="1:22" x14ac:dyDescent="0.2">
      <c r="A71" s="16" t="s">
        <v>214</v>
      </c>
      <c r="B71" s="4">
        <v>48000</v>
      </c>
      <c r="C71" s="4">
        <v>0</v>
      </c>
      <c r="D71" s="4">
        <v>48000</v>
      </c>
      <c r="E71" s="4">
        <v>2287458612</v>
      </c>
      <c r="F71" s="4">
        <f t="shared" si="4"/>
        <v>-14051185366</v>
      </c>
      <c r="K71" s="24">
        <f t="shared" si="5"/>
        <v>2211000000</v>
      </c>
      <c r="L71" s="4">
        <v>112</v>
      </c>
      <c r="M71" s="4">
        <v>80</v>
      </c>
      <c r="N71" s="4">
        <v>11</v>
      </c>
      <c r="O71" s="4">
        <v>9</v>
      </c>
      <c r="P71" s="4">
        <v>117600</v>
      </c>
      <c r="Q71" s="4">
        <v>123700</v>
      </c>
      <c r="R71" s="5">
        <v>-4.0999999999999995E-3</v>
      </c>
      <c r="S71" s="4">
        <v>245000</v>
      </c>
      <c r="T71" s="4">
        <f t="shared" si="2"/>
        <v>976130</v>
      </c>
      <c r="U71" s="4">
        <f t="shared" si="6"/>
        <v>314300</v>
      </c>
      <c r="V71" s="5">
        <v>8.3999999999999995E-3</v>
      </c>
    </row>
    <row r="72" spans="1:22" x14ac:dyDescent="0.2">
      <c r="A72" s="16" t="s">
        <v>213</v>
      </c>
      <c r="B72" s="4">
        <v>365300</v>
      </c>
      <c r="C72" s="4">
        <v>100000</v>
      </c>
      <c r="D72" s="4">
        <v>265300</v>
      </c>
      <c r="E72" s="4">
        <v>12659826146</v>
      </c>
      <c r="F72" s="4">
        <f t="shared" si="4"/>
        <v>-16338643978</v>
      </c>
      <c r="K72" s="24">
        <f t="shared" si="5"/>
        <v>2211000000</v>
      </c>
      <c r="L72" s="4">
        <v>214</v>
      </c>
      <c r="M72" s="4">
        <v>152</v>
      </c>
      <c r="N72" s="4">
        <v>37</v>
      </c>
      <c r="O72" s="4">
        <v>50</v>
      </c>
      <c r="P72" s="4">
        <v>324200</v>
      </c>
      <c r="Q72" s="4">
        <v>405200</v>
      </c>
      <c r="R72" s="5">
        <v>2.0999999999999999E-3</v>
      </c>
      <c r="S72" s="4">
        <v>730400</v>
      </c>
      <c r="T72" s="4">
        <f t="shared" si="2"/>
        <v>943220</v>
      </c>
      <c r="U72" s="4">
        <f t="shared" si="6"/>
        <v>314300</v>
      </c>
      <c r="V72" s="5">
        <v>1.0500000000000001E-2</v>
      </c>
    </row>
    <row r="73" spans="1:22" x14ac:dyDescent="0.2">
      <c r="A73" s="16" t="s">
        <v>212</v>
      </c>
      <c r="B73" s="4">
        <v>252000</v>
      </c>
      <c r="C73" s="4">
        <v>100500</v>
      </c>
      <c r="D73" s="4">
        <v>151500</v>
      </c>
      <c r="E73" s="4">
        <v>7279093387</v>
      </c>
      <c r="F73" s="4">
        <f t="shared" si="4"/>
        <v>-28998470124</v>
      </c>
      <c r="K73" s="24">
        <f t="shared" si="5"/>
        <v>2211000000</v>
      </c>
      <c r="L73" s="4">
        <v>197</v>
      </c>
      <c r="M73" s="4">
        <v>132</v>
      </c>
      <c r="N73" s="4">
        <v>36</v>
      </c>
      <c r="O73" s="4">
        <v>49</v>
      </c>
      <c r="P73" s="4">
        <v>286500</v>
      </c>
      <c r="Q73" s="4">
        <v>473900</v>
      </c>
      <c r="R73" s="5">
        <v>-1.04E-2</v>
      </c>
      <c r="S73" s="4">
        <v>764400</v>
      </c>
      <c r="T73" s="4">
        <f t="shared" si="2"/>
        <v>960550</v>
      </c>
      <c r="U73" s="4">
        <f t="shared" si="6"/>
        <v>314300</v>
      </c>
      <c r="V73" s="5">
        <v>2.2599999999999999E-2</v>
      </c>
    </row>
    <row r="74" spans="1:22" x14ac:dyDescent="0.2">
      <c r="A74" s="16" t="s">
        <v>211</v>
      </c>
      <c r="B74" s="4">
        <v>908200</v>
      </c>
      <c r="C74" s="4">
        <v>630000</v>
      </c>
      <c r="D74" s="4">
        <v>278200</v>
      </c>
      <c r="E74" s="4">
        <v>13460041345</v>
      </c>
      <c r="F74" s="4">
        <f t="shared" ref="F74:F79" si="7">E74+F75</f>
        <v>-36277563511</v>
      </c>
      <c r="K74" s="24">
        <f t="shared" si="5"/>
        <v>2211000000</v>
      </c>
      <c r="L74" s="4">
        <v>240</v>
      </c>
      <c r="M74" s="4">
        <v>133</v>
      </c>
      <c r="N74" s="4">
        <v>117</v>
      </c>
      <c r="O74" s="4">
        <v>46</v>
      </c>
      <c r="P74" s="4">
        <v>768800</v>
      </c>
      <c r="Q74" s="4">
        <v>424000</v>
      </c>
      <c r="R74" s="5">
        <v>8.3999999999999995E-3</v>
      </c>
      <c r="S74" s="4">
        <v>1225800</v>
      </c>
      <c r="T74" s="4">
        <f t="shared" ref="T74:T79" si="8">AVERAGE(S75:S84)</f>
        <v>877540</v>
      </c>
      <c r="U74" s="4">
        <f t="shared" ref="U74:U79" si="9">MIN(S75:S79)</f>
        <v>314300</v>
      </c>
      <c r="V74" s="5">
        <v>1.8500000000000003E-2</v>
      </c>
    </row>
    <row r="75" spans="1:22" x14ac:dyDescent="0.2">
      <c r="A75" s="16" t="s">
        <v>210</v>
      </c>
      <c r="B75" s="4">
        <v>288740</v>
      </c>
      <c r="C75" s="4">
        <v>221210</v>
      </c>
      <c r="D75" s="4">
        <v>67530</v>
      </c>
      <c r="E75" s="4">
        <v>3233287720</v>
      </c>
      <c r="F75" s="4">
        <f t="shared" si="7"/>
        <v>-49737604856</v>
      </c>
      <c r="K75" s="24">
        <f t="shared" si="5"/>
        <v>2211000000</v>
      </c>
      <c r="L75" s="4">
        <v>116</v>
      </c>
      <c r="M75" s="4">
        <v>418</v>
      </c>
      <c r="N75" s="4">
        <v>30</v>
      </c>
      <c r="O75" s="4">
        <v>25</v>
      </c>
      <c r="P75" s="4">
        <v>257700</v>
      </c>
      <c r="Q75" s="4">
        <v>386200</v>
      </c>
      <c r="R75" s="5">
        <v>6.3E-3</v>
      </c>
      <c r="S75" s="4">
        <v>652000</v>
      </c>
      <c r="T75" s="4">
        <f t="shared" si="8"/>
        <v>911880</v>
      </c>
      <c r="U75" s="4">
        <f t="shared" si="9"/>
        <v>314300</v>
      </c>
      <c r="V75" s="5">
        <v>1.2500000000000001E-2</v>
      </c>
    </row>
    <row r="76" spans="1:22" x14ac:dyDescent="0.2">
      <c r="A76" s="16" t="s">
        <v>208</v>
      </c>
      <c r="B76" s="4">
        <v>5500</v>
      </c>
      <c r="C76" s="4">
        <v>4000</v>
      </c>
      <c r="D76" s="4">
        <v>1500</v>
      </c>
      <c r="E76" s="4">
        <v>71681674</v>
      </c>
      <c r="F76" s="4">
        <f t="shared" si="7"/>
        <v>-52970892576</v>
      </c>
      <c r="K76" s="24">
        <f t="shared" si="5"/>
        <v>2211000000</v>
      </c>
      <c r="L76" s="4">
        <v>79</v>
      </c>
      <c r="M76" s="4">
        <v>126</v>
      </c>
      <c r="N76" s="4">
        <v>10</v>
      </c>
      <c r="O76" s="4">
        <v>28</v>
      </c>
      <c r="P76" s="4">
        <v>93900</v>
      </c>
      <c r="Q76" s="4">
        <v>212800</v>
      </c>
      <c r="R76" s="5">
        <v>-6.1999999999999998E-3</v>
      </c>
      <c r="S76" s="4">
        <v>314300</v>
      </c>
      <c r="T76" s="4">
        <f t="shared" si="8"/>
        <v>942600</v>
      </c>
      <c r="U76" s="4">
        <f t="shared" si="9"/>
        <v>698600</v>
      </c>
      <c r="V76" s="5">
        <v>1.46E-2</v>
      </c>
    </row>
    <row r="77" spans="1:22" x14ac:dyDescent="0.2">
      <c r="A77" s="16" t="s">
        <v>207</v>
      </c>
      <c r="B77" s="4">
        <v>503500</v>
      </c>
      <c r="C77" s="4">
        <v>373400</v>
      </c>
      <c r="D77" s="4">
        <v>130100</v>
      </c>
      <c r="E77" s="4">
        <v>6251525691</v>
      </c>
      <c r="F77" s="4">
        <f t="shared" si="7"/>
        <v>-53042574250</v>
      </c>
      <c r="K77" s="24">
        <f t="shared" si="5"/>
        <v>2211000000</v>
      </c>
      <c r="L77" s="4">
        <v>288</v>
      </c>
      <c r="M77" s="4">
        <v>109</v>
      </c>
      <c r="N77" s="4">
        <v>51</v>
      </c>
      <c r="O77" s="4">
        <v>35</v>
      </c>
      <c r="P77" s="4">
        <v>571100</v>
      </c>
      <c r="Q77" s="4">
        <v>455400</v>
      </c>
      <c r="R77" s="5">
        <v>-2E-3</v>
      </c>
      <c r="S77" s="4">
        <v>1028700</v>
      </c>
      <c r="T77" s="4">
        <f t="shared" si="8"/>
        <v>909250</v>
      </c>
      <c r="U77" s="4">
        <f t="shared" si="9"/>
        <v>401300</v>
      </c>
      <c r="V77" s="5">
        <v>1.4499999999999999E-2</v>
      </c>
    </row>
    <row r="78" spans="1:22" x14ac:dyDescent="0.2">
      <c r="A78" s="16" t="s">
        <v>206</v>
      </c>
      <c r="B78" s="4">
        <v>552700</v>
      </c>
      <c r="C78" s="4">
        <v>298100</v>
      </c>
      <c r="D78" s="4">
        <v>254600</v>
      </c>
      <c r="E78" s="4">
        <v>12231652015</v>
      </c>
      <c r="F78" s="4">
        <f t="shared" si="7"/>
        <v>-59294099941</v>
      </c>
      <c r="K78" s="24">
        <f t="shared" si="5"/>
        <v>2211000000</v>
      </c>
      <c r="L78" s="4">
        <v>406</v>
      </c>
      <c r="M78" s="4">
        <v>308</v>
      </c>
      <c r="N78" s="4">
        <v>121</v>
      </c>
      <c r="O78" s="4">
        <v>45</v>
      </c>
      <c r="P78" s="4">
        <v>725300</v>
      </c>
      <c r="Q78" s="4">
        <v>453100</v>
      </c>
      <c r="R78" s="5">
        <v>8.3999999999999995E-3</v>
      </c>
      <c r="S78" s="4">
        <v>1181500</v>
      </c>
      <c r="T78" s="4">
        <f t="shared" si="8"/>
        <v>881270</v>
      </c>
      <c r="U78" s="4">
        <f t="shared" si="9"/>
        <v>401300</v>
      </c>
      <c r="V78" s="5">
        <v>2.0799999999999999E-2</v>
      </c>
    </row>
    <row r="79" spans="1:22" x14ac:dyDescent="0.2">
      <c r="A79" s="16" t="s">
        <v>205</v>
      </c>
      <c r="B79" s="4">
        <v>500000</v>
      </c>
      <c r="C79" s="4">
        <v>517700</v>
      </c>
      <c r="D79" s="4">
        <v>-17700</v>
      </c>
      <c r="E79" s="4">
        <v>-835110901</v>
      </c>
      <c r="F79" s="4">
        <f t="shared" si="7"/>
        <v>-71525751956</v>
      </c>
      <c r="K79" s="24">
        <f t="shared" si="5"/>
        <v>2211000000</v>
      </c>
      <c r="L79" s="4">
        <v>613</v>
      </c>
      <c r="M79" s="4">
        <v>320</v>
      </c>
      <c r="N79" s="4">
        <v>83</v>
      </c>
      <c r="O79" s="4">
        <v>40</v>
      </c>
      <c r="P79" s="4">
        <v>1226100</v>
      </c>
      <c r="Q79" s="4">
        <v>499100</v>
      </c>
      <c r="R79" s="5">
        <v>2.1499999999999998E-2</v>
      </c>
      <c r="S79" s="4">
        <v>1741500</v>
      </c>
      <c r="T79" s="4">
        <f t="shared" si="8"/>
        <v>799610</v>
      </c>
      <c r="U79" s="4">
        <f t="shared" si="9"/>
        <v>395700</v>
      </c>
      <c r="V79" s="5">
        <v>2.7200000000000002E-2</v>
      </c>
    </row>
    <row r="80" spans="1:22" x14ac:dyDescent="0.2">
      <c r="A80" s="16" t="s">
        <v>204</v>
      </c>
      <c r="B80" s="4">
        <v>411700</v>
      </c>
      <c r="C80" s="4">
        <v>404000</v>
      </c>
      <c r="D80" s="4">
        <v>7700</v>
      </c>
      <c r="E80" s="4">
        <v>359195619</v>
      </c>
      <c r="F80" s="4">
        <f t="shared" ref="F80:F90" si="10">E80+F81</f>
        <v>-70690641055</v>
      </c>
      <c r="K80" s="24">
        <f t="shared" si="5"/>
        <v>2211000000</v>
      </c>
      <c r="L80" s="4">
        <v>410</v>
      </c>
      <c r="M80" s="4">
        <v>500</v>
      </c>
      <c r="N80" s="4">
        <v>80</v>
      </c>
      <c r="O80" s="4">
        <v>53</v>
      </c>
      <c r="P80" s="4">
        <v>787800</v>
      </c>
      <c r="Q80" s="4">
        <v>630600</v>
      </c>
      <c r="R80" s="5">
        <v>1.5300000000000001E-2</v>
      </c>
      <c r="S80" s="4">
        <v>1424100</v>
      </c>
      <c r="T80" s="4">
        <f t="shared" ref="T80:T96" si="11">AVERAGE(S81:S90)</f>
        <v>776230</v>
      </c>
      <c r="U80" s="4">
        <f t="shared" ref="U80:U90" si="12">MIN(S81:S85)</f>
        <v>395700</v>
      </c>
      <c r="V80" s="5">
        <v>3.4000000000000002E-2</v>
      </c>
    </row>
    <row r="81" spans="1:22" x14ac:dyDescent="0.2">
      <c r="A81" s="16" t="s">
        <v>203</v>
      </c>
      <c r="B81" s="4">
        <v>268700</v>
      </c>
      <c r="C81" s="4">
        <v>5000</v>
      </c>
      <c r="D81" s="4">
        <v>263700</v>
      </c>
      <c r="E81" s="4">
        <v>12137175631</v>
      </c>
      <c r="F81" s="4">
        <f t="shared" si="10"/>
        <v>-71049836674</v>
      </c>
      <c r="K81" s="24">
        <f t="shared" si="5"/>
        <v>2211000000</v>
      </c>
      <c r="L81" s="4">
        <v>241</v>
      </c>
      <c r="M81" s="4">
        <v>118</v>
      </c>
      <c r="N81" s="4">
        <v>35</v>
      </c>
      <c r="O81" s="4">
        <v>32</v>
      </c>
      <c r="P81" s="4">
        <v>327300</v>
      </c>
      <c r="Q81" s="4">
        <v>358500</v>
      </c>
      <c r="R81" s="5">
        <v>-6.5000000000000006E-3</v>
      </c>
      <c r="S81" s="4">
        <v>698600</v>
      </c>
      <c r="T81" s="4">
        <f t="shared" si="11"/>
        <v>779727.1</v>
      </c>
      <c r="U81" s="4">
        <f t="shared" si="12"/>
        <v>395700</v>
      </c>
      <c r="V81" s="5">
        <v>1.9400000000000001E-2</v>
      </c>
    </row>
    <row r="82" spans="1:22" x14ac:dyDescent="0.2">
      <c r="A82" s="16" t="s">
        <v>200</v>
      </c>
      <c r="B82" s="4">
        <v>137600</v>
      </c>
      <c r="C82" s="4">
        <v>5900</v>
      </c>
      <c r="D82" s="4">
        <v>131700</v>
      </c>
      <c r="E82" s="4">
        <v>6080470526</v>
      </c>
      <c r="F82" s="4">
        <f t="shared" si="10"/>
        <v>-83187012305</v>
      </c>
      <c r="K82" s="24">
        <f t="shared" si="5"/>
        <v>2211000000</v>
      </c>
      <c r="L82" s="4">
        <v>229</v>
      </c>
      <c r="M82" s="4">
        <v>68</v>
      </c>
      <c r="N82" s="4">
        <v>21</v>
      </c>
      <c r="O82" s="4">
        <v>21</v>
      </c>
      <c r="P82" s="4">
        <v>253400</v>
      </c>
      <c r="Q82" s="4">
        <v>146900</v>
      </c>
      <c r="R82" s="5">
        <v>2.2000000000000001E-3</v>
      </c>
      <c r="S82" s="4">
        <v>401300</v>
      </c>
      <c r="T82" s="4">
        <f t="shared" si="11"/>
        <v>835453.4</v>
      </c>
      <c r="U82" s="4">
        <f t="shared" si="12"/>
        <v>395700</v>
      </c>
      <c r="V82" s="5">
        <v>3.2199999999999999E-2</v>
      </c>
    </row>
    <row r="83" spans="1:22" x14ac:dyDescent="0.2">
      <c r="A83" s="16" t="s">
        <v>199</v>
      </c>
      <c r="B83" s="4">
        <v>11400</v>
      </c>
      <c r="C83" s="4">
        <v>262200</v>
      </c>
      <c r="D83" s="4">
        <v>-250800</v>
      </c>
      <c r="E83" s="4">
        <v>-11653865855</v>
      </c>
      <c r="F83" s="4">
        <f t="shared" si="10"/>
        <v>-89267482831</v>
      </c>
      <c r="K83" s="24">
        <f t="shared" si="5"/>
        <v>2211000000</v>
      </c>
      <c r="L83" s="4">
        <v>292</v>
      </c>
      <c r="M83" s="4">
        <v>153</v>
      </c>
      <c r="N83" s="4">
        <v>59</v>
      </c>
      <c r="O83" s="4">
        <v>43</v>
      </c>
      <c r="P83" s="4">
        <v>541100</v>
      </c>
      <c r="Q83" s="4">
        <v>387300</v>
      </c>
      <c r="R83" s="5">
        <v>8.8000000000000005E-3</v>
      </c>
      <c r="S83" s="4">
        <v>937700</v>
      </c>
      <c r="T83" s="4">
        <f t="shared" si="11"/>
        <v>778871.1</v>
      </c>
      <c r="U83" s="4">
        <f t="shared" si="12"/>
        <v>395700</v>
      </c>
      <c r="V83" s="5">
        <v>1.9199999999999998E-2</v>
      </c>
    </row>
    <row r="84" spans="1:22" x14ac:dyDescent="0.2">
      <c r="A84" s="16" t="s">
        <v>193</v>
      </c>
      <c r="B84" s="4">
        <v>0</v>
      </c>
      <c r="C84" s="4">
        <v>240200</v>
      </c>
      <c r="D84" s="4">
        <v>-240200</v>
      </c>
      <c r="E84" s="4">
        <v>-11049321405</v>
      </c>
      <c r="F84" s="4">
        <f t="shared" si="10"/>
        <v>-77613616976</v>
      </c>
      <c r="K84" s="24">
        <f t="shared" si="5"/>
        <v>2211000000</v>
      </c>
      <c r="L84" s="4">
        <v>62</v>
      </c>
      <c r="M84" s="4">
        <v>75</v>
      </c>
      <c r="N84" s="4">
        <v>10</v>
      </c>
      <c r="O84" s="4">
        <v>29</v>
      </c>
      <c r="P84" s="4">
        <v>113500</v>
      </c>
      <c r="Q84" s="4">
        <v>281700</v>
      </c>
      <c r="R84" s="5">
        <v>-6.5000000000000006E-3</v>
      </c>
      <c r="S84" s="4">
        <v>395700</v>
      </c>
      <c r="T84" s="4">
        <f t="shared" si="11"/>
        <v>792459.4</v>
      </c>
      <c r="U84" s="4">
        <f t="shared" si="12"/>
        <v>621500</v>
      </c>
      <c r="V84" s="5">
        <v>1.0800000000000001E-2</v>
      </c>
    </row>
    <row r="85" spans="1:22" x14ac:dyDescent="0.2">
      <c r="A85" s="16" t="s">
        <v>192</v>
      </c>
      <c r="B85" s="4">
        <v>400000</v>
      </c>
      <c r="C85" s="4">
        <v>722900</v>
      </c>
      <c r="D85" s="4">
        <v>-322900</v>
      </c>
      <c r="E85" s="4">
        <v>-14900012790</v>
      </c>
      <c r="F85" s="4">
        <f t="shared" si="10"/>
        <v>-66564295571</v>
      </c>
      <c r="K85" s="24">
        <f t="shared" si="5"/>
        <v>2211000000</v>
      </c>
      <c r="L85" s="4">
        <v>64</v>
      </c>
      <c r="M85" s="4">
        <v>123</v>
      </c>
      <c r="N85" s="4">
        <v>18</v>
      </c>
      <c r="O85" s="4">
        <v>39</v>
      </c>
      <c r="P85" s="4">
        <v>194600</v>
      </c>
      <c r="Q85" s="4">
        <v>389100</v>
      </c>
      <c r="R85" s="5">
        <v>2.2000000000000001E-3</v>
      </c>
      <c r="S85" s="4">
        <v>995400</v>
      </c>
      <c r="T85" s="4">
        <f t="shared" si="11"/>
        <v>747520.9</v>
      </c>
      <c r="U85" s="4">
        <f t="shared" si="12"/>
        <v>621500</v>
      </c>
      <c r="V85" s="5">
        <v>6.5000000000000006E-3</v>
      </c>
    </row>
    <row r="86" spans="1:22" x14ac:dyDescent="0.2">
      <c r="A86" s="16" t="s">
        <v>191</v>
      </c>
      <c r="B86" s="4">
        <v>8600</v>
      </c>
      <c r="C86" s="4">
        <v>222000</v>
      </c>
      <c r="D86" s="4">
        <v>-213400</v>
      </c>
      <c r="E86" s="4">
        <v>-9829413451</v>
      </c>
      <c r="F86" s="4">
        <f t="shared" si="10"/>
        <v>-51664282781</v>
      </c>
      <c r="K86" s="24">
        <f t="shared" si="5"/>
        <v>2211000000</v>
      </c>
      <c r="L86" s="4">
        <v>44</v>
      </c>
      <c r="M86" s="4">
        <v>108</v>
      </c>
      <c r="N86" s="4">
        <v>14</v>
      </c>
      <c r="O86" s="4">
        <v>33</v>
      </c>
      <c r="P86" s="4">
        <v>113200</v>
      </c>
      <c r="Q86" s="4">
        <v>507900</v>
      </c>
      <c r="R86" s="5">
        <v>0</v>
      </c>
      <c r="S86" s="4">
        <v>621500</v>
      </c>
      <c r="T86" s="4">
        <f t="shared" si="11"/>
        <v>726132.9</v>
      </c>
      <c r="U86" s="4">
        <f t="shared" si="12"/>
        <v>695200</v>
      </c>
      <c r="V86" s="5">
        <v>1.0800000000000001E-2</v>
      </c>
    </row>
    <row r="87" spans="1:22" x14ac:dyDescent="0.2">
      <c r="A87" s="16" t="s">
        <v>190</v>
      </c>
      <c r="B87" s="4">
        <v>169800</v>
      </c>
      <c r="C87" s="4">
        <v>177500</v>
      </c>
      <c r="D87" s="4">
        <v>-7700</v>
      </c>
      <c r="E87" s="4">
        <v>-355721393</v>
      </c>
      <c r="F87" s="4">
        <f t="shared" si="10"/>
        <v>-41834869330</v>
      </c>
      <c r="K87" s="24">
        <f t="shared" si="5"/>
        <v>2211000000</v>
      </c>
      <c r="L87" s="4">
        <v>100</v>
      </c>
      <c r="M87" s="4">
        <v>173</v>
      </c>
      <c r="N87" s="4">
        <v>27</v>
      </c>
      <c r="O87" s="4">
        <v>49</v>
      </c>
      <c r="P87" s="4">
        <v>239900</v>
      </c>
      <c r="Q87" s="4">
        <v>455200</v>
      </c>
      <c r="R87" s="5">
        <v>-1.95E-2</v>
      </c>
      <c r="S87" s="4">
        <v>695200</v>
      </c>
      <c r="T87" s="4">
        <f t="shared" si="11"/>
        <v>725343.2</v>
      </c>
      <c r="U87" s="4">
        <f t="shared" si="12"/>
        <v>733571</v>
      </c>
      <c r="V87" s="5">
        <v>2.35E-2</v>
      </c>
    </row>
    <row r="88" spans="1:22" x14ac:dyDescent="0.2">
      <c r="A88" s="16" t="s">
        <v>189</v>
      </c>
      <c r="B88" s="4">
        <v>528700</v>
      </c>
      <c r="C88" s="4">
        <v>401000</v>
      </c>
      <c r="D88" s="4">
        <v>127700</v>
      </c>
      <c r="E88" s="4">
        <v>5953277131</v>
      </c>
      <c r="F88" s="4">
        <f t="shared" si="10"/>
        <v>-41479147937</v>
      </c>
      <c r="K88" s="24">
        <f t="shared" si="5"/>
        <v>2211000000</v>
      </c>
      <c r="L88" s="4">
        <v>148</v>
      </c>
      <c r="M88" s="4">
        <v>421</v>
      </c>
      <c r="N88" s="4">
        <v>41</v>
      </c>
      <c r="O88" s="4">
        <v>37</v>
      </c>
      <c r="P88" s="4">
        <v>407700</v>
      </c>
      <c r="Q88" s="4">
        <v>433800</v>
      </c>
      <c r="R88" s="5">
        <v>1.3000000000000001E-2</v>
      </c>
      <c r="S88" s="4">
        <v>901700</v>
      </c>
      <c r="T88" s="4">
        <f t="shared" si="11"/>
        <v>686977.4</v>
      </c>
      <c r="U88" s="4">
        <f t="shared" si="12"/>
        <v>371877</v>
      </c>
      <c r="V88" s="5">
        <v>2.12E-2</v>
      </c>
    </row>
    <row r="89" spans="1:22" x14ac:dyDescent="0.2">
      <c r="A89" s="16" t="s">
        <v>188</v>
      </c>
      <c r="B89" s="4">
        <v>496100</v>
      </c>
      <c r="C89" s="4">
        <v>262600</v>
      </c>
      <c r="D89" s="4">
        <v>233500</v>
      </c>
      <c r="E89" s="4">
        <v>10821009536</v>
      </c>
      <c r="F89" s="4">
        <f t="shared" si="10"/>
        <v>-47432425068</v>
      </c>
      <c r="K89" s="24">
        <f t="shared" si="5"/>
        <v>2211000000</v>
      </c>
      <c r="L89" s="4">
        <v>234</v>
      </c>
      <c r="M89" s="4">
        <v>173</v>
      </c>
      <c r="N89" s="4">
        <v>29</v>
      </c>
      <c r="O89" s="4">
        <v>66</v>
      </c>
      <c r="P89" s="4">
        <v>309800</v>
      </c>
      <c r="Q89" s="4">
        <v>609800</v>
      </c>
      <c r="R89" s="5">
        <v>0</v>
      </c>
      <c r="S89" s="4">
        <v>924900</v>
      </c>
      <c r="T89" s="4">
        <f t="shared" si="11"/>
        <v>648500.4</v>
      </c>
      <c r="U89" s="4">
        <f t="shared" si="12"/>
        <v>371877</v>
      </c>
      <c r="V89" s="5">
        <v>1.29E-2</v>
      </c>
    </row>
    <row r="90" spans="1:22" x14ac:dyDescent="0.2">
      <c r="A90" s="16" t="s">
        <v>187</v>
      </c>
      <c r="B90" s="4">
        <v>441000</v>
      </c>
      <c r="C90" s="4">
        <v>166000</v>
      </c>
      <c r="D90" s="4">
        <v>275000</v>
      </c>
      <c r="E90" s="4">
        <v>12780834663</v>
      </c>
      <c r="F90" s="4">
        <f t="shared" si="10"/>
        <v>-58253434604</v>
      </c>
      <c r="K90" s="24">
        <f t="shared" si="5"/>
        <v>2211000000</v>
      </c>
      <c r="L90" s="4">
        <v>385</v>
      </c>
      <c r="M90" s="4">
        <v>224</v>
      </c>
      <c r="N90" s="4">
        <v>93</v>
      </c>
      <c r="O90" s="4">
        <v>43</v>
      </c>
      <c r="P90" s="4">
        <v>762100</v>
      </c>
      <c r="Q90" s="4">
        <v>399400</v>
      </c>
      <c r="R90" s="5">
        <v>1.54E-2</v>
      </c>
      <c r="S90" s="4">
        <v>1190300</v>
      </c>
      <c r="T90" s="4">
        <f t="shared" si="11"/>
        <v>566115</v>
      </c>
      <c r="U90" s="4">
        <f t="shared" si="12"/>
        <v>371877</v>
      </c>
      <c r="V90" s="5">
        <v>3.39E-2</v>
      </c>
    </row>
    <row r="91" spans="1:22" x14ac:dyDescent="0.2">
      <c r="A91" s="16" t="s">
        <v>186</v>
      </c>
      <c r="B91" s="4">
        <v>0</v>
      </c>
      <c r="C91" s="4">
        <v>3000</v>
      </c>
      <c r="D91" s="4">
        <v>-3000</v>
      </c>
      <c r="E91" s="4">
        <v>-136529947</v>
      </c>
      <c r="F91" s="4">
        <f t="shared" ref="F91:F102" si="13">E91+F92</f>
        <v>-71034269267</v>
      </c>
      <c r="K91" s="24">
        <f>J91+K92</f>
        <v>2211000000</v>
      </c>
      <c r="L91" s="4">
        <v>118</v>
      </c>
      <c r="M91" s="4">
        <v>276</v>
      </c>
      <c r="N91" s="4">
        <v>37</v>
      </c>
      <c r="O91" s="4">
        <v>36</v>
      </c>
      <c r="P91" s="4">
        <v>327700</v>
      </c>
      <c r="Q91" s="4">
        <v>397000</v>
      </c>
      <c r="R91" s="5">
        <v>2.0499999999999997E-2</v>
      </c>
      <c r="S91" s="4">
        <v>733571</v>
      </c>
      <c r="T91" s="4">
        <f t="shared" si="11"/>
        <v>527011.6</v>
      </c>
      <c r="U91" s="4">
        <f t="shared" ref="U91:U102" si="14">MIN(S92:S96)</f>
        <v>371877</v>
      </c>
      <c r="V91" s="5">
        <v>2.1899999999999999E-2</v>
      </c>
    </row>
    <row r="92" spans="1:22" x14ac:dyDescent="0.2">
      <c r="A92" s="16" t="s">
        <v>185</v>
      </c>
      <c r="B92" s="4">
        <v>29000</v>
      </c>
      <c r="C92" s="4">
        <v>364700</v>
      </c>
      <c r="D92" s="4">
        <v>-335700</v>
      </c>
      <c r="E92" s="4">
        <v>-14975740226</v>
      </c>
      <c r="F92" s="4">
        <f t="shared" si="13"/>
        <v>-70897739320</v>
      </c>
      <c r="G92" s="4">
        <v>0</v>
      </c>
      <c r="H92" s="4">
        <v>0</v>
      </c>
      <c r="I92" s="4">
        <v>0</v>
      </c>
      <c r="J92" s="4">
        <v>2211000000</v>
      </c>
      <c r="K92" s="24">
        <f>J92</f>
        <v>2211000000</v>
      </c>
      <c r="L92" s="4">
        <v>156</v>
      </c>
      <c r="M92" s="4">
        <v>272</v>
      </c>
      <c r="N92" s="4">
        <v>37</v>
      </c>
      <c r="O92" s="4">
        <v>36</v>
      </c>
      <c r="P92" s="4">
        <v>514200</v>
      </c>
      <c r="Q92" s="4">
        <v>435600</v>
      </c>
      <c r="R92" s="5">
        <v>1.6200000000000003E-2</v>
      </c>
      <c r="S92" s="4">
        <v>958563</v>
      </c>
      <c r="T92" s="4">
        <f t="shared" si="11"/>
        <v>467209.5</v>
      </c>
      <c r="U92" s="4">
        <f t="shared" si="14"/>
        <v>371877</v>
      </c>
      <c r="V92" s="5">
        <v>2.8900000000000002E-2</v>
      </c>
    </row>
    <row r="93" spans="1:22" x14ac:dyDescent="0.2">
      <c r="A93" s="16" t="s">
        <v>184</v>
      </c>
      <c r="B93" s="4">
        <v>0</v>
      </c>
      <c r="C93" s="4">
        <v>100000</v>
      </c>
      <c r="D93" s="4">
        <v>-100000</v>
      </c>
      <c r="E93" s="4">
        <v>-4392243141</v>
      </c>
      <c r="F93" s="4">
        <f t="shared" si="13"/>
        <v>-55921999094</v>
      </c>
      <c r="K93" s="24"/>
      <c r="L93" s="41">
        <v>72</v>
      </c>
      <c r="M93" s="41">
        <v>202</v>
      </c>
      <c r="N93" s="41">
        <v>16</v>
      </c>
      <c r="O93" s="41">
        <v>21</v>
      </c>
      <c r="P93" s="41">
        <v>120400</v>
      </c>
      <c r="Q93" s="41">
        <v>249000</v>
      </c>
      <c r="R93" s="42">
        <v>-1.7000000000000001E-3</v>
      </c>
      <c r="S93" s="4">
        <v>371877</v>
      </c>
      <c r="T93" s="4">
        <f t="shared" si="11"/>
        <v>477802</v>
      </c>
      <c r="U93" s="4">
        <f t="shared" si="14"/>
        <v>407620</v>
      </c>
      <c r="V93" s="5">
        <v>1.3600000000000001E-2</v>
      </c>
    </row>
    <row r="94" spans="1:22" x14ac:dyDescent="0.2">
      <c r="A94" s="16" t="s">
        <v>183</v>
      </c>
      <c r="B94" s="4">
        <v>220300</v>
      </c>
      <c r="C94" s="4">
        <v>45000</v>
      </c>
      <c r="D94" s="4">
        <v>175300</v>
      </c>
      <c r="E94" s="4">
        <v>7707720638</v>
      </c>
      <c r="F94" s="4">
        <f t="shared" si="13"/>
        <v>-51529755953</v>
      </c>
      <c r="K94" s="24"/>
      <c r="L94" s="4">
        <v>102</v>
      </c>
      <c r="M94" s="4">
        <v>177</v>
      </c>
      <c r="N94" s="4">
        <v>29</v>
      </c>
      <c r="O94" s="4">
        <v>37</v>
      </c>
      <c r="P94" s="4">
        <v>224200</v>
      </c>
      <c r="Q94" s="4">
        <v>292000</v>
      </c>
      <c r="R94" s="5">
        <v>-5.1999999999999998E-3</v>
      </c>
      <c r="S94" s="4">
        <v>531583</v>
      </c>
      <c r="T94" s="4">
        <f t="shared" si="11"/>
        <v>471079.375</v>
      </c>
      <c r="U94" s="4">
        <f t="shared" si="14"/>
        <v>407620</v>
      </c>
      <c r="V94" s="5">
        <v>1.8100000000000002E-2</v>
      </c>
    </row>
    <row r="95" spans="1:22" x14ac:dyDescent="0.2">
      <c r="A95" s="16" t="s">
        <v>182</v>
      </c>
      <c r="B95" s="4">
        <v>25600</v>
      </c>
      <c r="C95" s="4">
        <v>62100</v>
      </c>
      <c r="D95" s="4">
        <v>-36500</v>
      </c>
      <c r="E95" s="4">
        <v>-1612623901</v>
      </c>
      <c r="F95" s="4">
        <f t="shared" si="13"/>
        <v>-59237476591</v>
      </c>
      <c r="K95" s="24"/>
      <c r="L95" s="4">
        <v>158</v>
      </c>
      <c r="M95" s="4">
        <v>125</v>
      </c>
      <c r="N95" s="4">
        <v>14</v>
      </c>
      <c r="O95" s="4">
        <v>27</v>
      </c>
      <c r="P95" s="4">
        <v>188200</v>
      </c>
      <c r="Q95" s="4">
        <v>357500</v>
      </c>
      <c r="R95" s="5">
        <v>-7.0999999999999995E-3</v>
      </c>
      <c r="S95" s="4">
        <v>546015</v>
      </c>
      <c r="T95" s="4">
        <f t="shared" si="11"/>
        <v>460374.28571428574</v>
      </c>
      <c r="U95" s="4">
        <f t="shared" si="14"/>
        <v>366446</v>
      </c>
      <c r="V95" s="5">
        <v>1.8000000000000002E-2</v>
      </c>
    </row>
    <row r="96" spans="1:22" x14ac:dyDescent="0.2">
      <c r="A96" s="16" t="s">
        <v>177</v>
      </c>
      <c r="B96" s="4">
        <v>2400</v>
      </c>
      <c r="C96" s="4">
        <v>70200</v>
      </c>
      <c r="D96" s="4">
        <v>-67800</v>
      </c>
      <c r="E96" s="4">
        <v>-3015632028</v>
      </c>
      <c r="F96" s="4">
        <f t="shared" si="13"/>
        <v>-57624852690</v>
      </c>
      <c r="K96" s="24"/>
      <c r="L96" s="4">
        <v>161</v>
      </c>
      <c r="M96" s="4">
        <v>116</v>
      </c>
      <c r="N96" s="4">
        <v>13</v>
      </c>
      <c r="O96" s="4">
        <v>23</v>
      </c>
      <c r="P96" s="4">
        <v>191500</v>
      </c>
      <c r="Q96" s="4">
        <v>204500</v>
      </c>
      <c r="R96" s="5">
        <v>-2.7000000000000001E-3</v>
      </c>
      <c r="S96" s="4">
        <v>407620</v>
      </c>
      <c r="T96" s="4">
        <f t="shared" si="11"/>
        <v>469166.66666666669</v>
      </c>
      <c r="U96" s="4">
        <f t="shared" si="14"/>
        <v>342537</v>
      </c>
      <c r="V96" s="5">
        <v>3.2899999999999999E-2</v>
      </c>
    </row>
    <row r="97" spans="1:22" x14ac:dyDescent="0.2">
      <c r="A97" s="16" t="s">
        <v>175</v>
      </c>
      <c r="B97" s="4">
        <v>0</v>
      </c>
      <c r="C97" s="4">
        <v>239900</v>
      </c>
      <c r="D97" s="4">
        <v>-239900</v>
      </c>
      <c r="E97" s="4">
        <v>-10930394876</v>
      </c>
      <c r="F97" s="4">
        <f t="shared" si="13"/>
        <v>-54609220662</v>
      </c>
      <c r="K97" s="24"/>
      <c r="L97" s="4">
        <v>231</v>
      </c>
      <c r="M97" s="4">
        <v>122</v>
      </c>
      <c r="N97" s="4">
        <v>35</v>
      </c>
      <c r="O97" s="4">
        <v>42</v>
      </c>
      <c r="P97" s="4">
        <v>319300</v>
      </c>
      <c r="Q97" s="4">
        <v>360100</v>
      </c>
      <c r="R97" s="5">
        <v>5.7999999999999996E-3</v>
      </c>
      <c r="S97" s="4">
        <v>687303</v>
      </c>
      <c r="T97" s="4">
        <f t="shared" ref="T97:T102" si="15">AVERAGE(S98:S107)</f>
        <v>425539.4</v>
      </c>
      <c r="U97" s="4">
        <f t="shared" si="14"/>
        <v>342537</v>
      </c>
      <c r="V97" s="5">
        <v>1.5300000000000001E-2</v>
      </c>
    </row>
    <row r="98" spans="1:22" x14ac:dyDescent="0.2">
      <c r="A98" s="16" t="s">
        <v>174</v>
      </c>
      <c r="B98" s="4">
        <v>201300</v>
      </c>
      <c r="C98" s="4">
        <v>350000</v>
      </c>
      <c r="D98" s="4">
        <v>-148700</v>
      </c>
      <c r="E98" s="4">
        <v>-6735762517</v>
      </c>
      <c r="F98" s="4">
        <f t="shared" si="13"/>
        <v>-43678825786</v>
      </c>
      <c r="K98" s="24"/>
      <c r="L98" s="4">
        <v>137</v>
      </c>
      <c r="M98" s="4">
        <v>78</v>
      </c>
      <c r="N98" s="4">
        <v>23</v>
      </c>
      <c r="O98" s="4">
        <v>25</v>
      </c>
      <c r="P98" s="4">
        <v>261000</v>
      </c>
      <c r="Q98" s="4">
        <v>255600</v>
      </c>
      <c r="R98" s="5">
        <v>2.2000000000000001E-3</v>
      </c>
      <c r="S98" s="4">
        <v>518042</v>
      </c>
      <c r="T98" s="4">
        <f t="shared" si="15"/>
        <v>402413.75</v>
      </c>
      <c r="U98" s="4">
        <f t="shared" si="14"/>
        <v>342537</v>
      </c>
      <c r="V98" s="5">
        <v>6.6E-3</v>
      </c>
    </row>
    <row r="99" spans="1:22" x14ac:dyDescent="0.2">
      <c r="A99" s="16" t="s">
        <v>164</v>
      </c>
      <c r="B99" s="4">
        <v>2800</v>
      </c>
      <c r="C99" s="4">
        <v>350000</v>
      </c>
      <c r="D99" s="4">
        <v>-347200</v>
      </c>
      <c r="E99" s="4">
        <v>-15681729476</v>
      </c>
      <c r="F99" s="4">
        <f t="shared" si="13"/>
        <v>-36943063269</v>
      </c>
      <c r="K99" s="24"/>
      <c r="L99" s="4">
        <v>138</v>
      </c>
      <c r="M99" s="4">
        <v>115</v>
      </c>
      <c r="N99" s="4">
        <v>16</v>
      </c>
      <c r="O99" s="4">
        <v>46</v>
      </c>
      <c r="P99" s="4">
        <v>172500</v>
      </c>
      <c r="Q99" s="4">
        <v>362900</v>
      </c>
      <c r="R99" s="5">
        <v>-7.3000000000000001E-3</v>
      </c>
      <c r="S99" s="4">
        <v>540130</v>
      </c>
      <c r="T99" s="4">
        <f t="shared" si="15"/>
        <v>356508.33333333331</v>
      </c>
      <c r="U99" s="4">
        <f t="shared" si="14"/>
        <v>342537</v>
      </c>
      <c r="V99" s="5">
        <v>1.1000000000000001E-2</v>
      </c>
    </row>
    <row r="100" spans="1:22" x14ac:dyDescent="0.2">
      <c r="A100" s="16" t="s">
        <v>156</v>
      </c>
      <c r="B100" s="4">
        <v>1100</v>
      </c>
      <c r="C100" s="4">
        <v>194400</v>
      </c>
      <c r="D100" s="4">
        <v>-193300</v>
      </c>
      <c r="E100" s="4">
        <v>-8785550964</v>
      </c>
      <c r="F100" s="4">
        <f t="shared" si="13"/>
        <v>-21261333793</v>
      </c>
      <c r="K100" s="24"/>
      <c r="L100" s="4">
        <v>112</v>
      </c>
      <c r="M100" s="4">
        <v>74</v>
      </c>
      <c r="N100" s="4">
        <v>16</v>
      </c>
      <c r="O100" s="4">
        <v>26</v>
      </c>
      <c r="P100" s="4">
        <v>153400</v>
      </c>
      <c r="Q100" s="4">
        <v>209500</v>
      </c>
      <c r="R100" s="5">
        <v>1.1999999999999999E-3</v>
      </c>
      <c r="S100" s="4">
        <v>366446</v>
      </c>
      <c r="T100" s="4">
        <f t="shared" si="15"/>
        <v>351539.5</v>
      </c>
      <c r="U100" s="4">
        <f t="shared" si="14"/>
        <v>342537</v>
      </c>
      <c r="V100" s="5">
        <v>1.1000000000000001E-2</v>
      </c>
    </row>
    <row r="101" spans="1:22" x14ac:dyDescent="0.2">
      <c r="A101" s="16" t="s">
        <v>155</v>
      </c>
      <c r="B101" s="4">
        <v>300</v>
      </c>
      <c r="C101" s="4">
        <v>123000</v>
      </c>
      <c r="D101" s="4">
        <v>-122700</v>
      </c>
      <c r="E101" s="4">
        <v>-5573600914</v>
      </c>
      <c r="F101" s="4">
        <f t="shared" si="13"/>
        <v>-12475782829</v>
      </c>
      <c r="K101" s="24"/>
      <c r="L101" s="4">
        <v>110</v>
      </c>
      <c r="M101" s="4">
        <v>76</v>
      </c>
      <c r="N101" s="4">
        <v>19</v>
      </c>
      <c r="O101" s="4">
        <v>16</v>
      </c>
      <c r="P101" s="4">
        <v>176300</v>
      </c>
      <c r="Q101" s="4">
        <v>166100</v>
      </c>
      <c r="R101" s="5">
        <v>-6.0000000000000001E-3</v>
      </c>
      <c r="S101" s="4">
        <v>342537</v>
      </c>
      <c r="T101" s="4">
        <f t="shared" si="15"/>
        <v>360542</v>
      </c>
      <c r="U101" s="4">
        <f t="shared" si="14"/>
        <v>360542</v>
      </c>
      <c r="V101" s="5">
        <v>8.8000000000000005E-3</v>
      </c>
    </row>
    <row r="102" spans="1:22" x14ac:dyDescent="0.2">
      <c r="A102" s="16" t="s">
        <v>154</v>
      </c>
      <c r="B102" s="4">
        <v>0</v>
      </c>
      <c r="C102" s="4">
        <v>150900</v>
      </c>
      <c r="D102" s="4">
        <v>-150900</v>
      </c>
      <c r="E102" s="4">
        <v>-6902181915</v>
      </c>
      <c r="F102" s="4">
        <f t="shared" si="13"/>
        <v>-6902181915</v>
      </c>
      <c r="K102" s="24"/>
      <c r="L102" s="4">
        <v>83</v>
      </c>
      <c r="M102" s="4">
        <v>108</v>
      </c>
      <c r="N102" s="4">
        <v>14</v>
      </c>
      <c r="O102" s="4">
        <v>37</v>
      </c>
      <c r="P102" s="4">
        <v>97300</v>
      </c>
      <c r="Q102" s="4">
        <v>252000</v>
      </c>
      <c r="R102" s="5">
        <v>-1.2999999999999999E-3</v>
      </c>
      <c r="S102" s="4">
        <v>360542</v>
      </c>
      <c r="T102" s="4" t="e">
        <f t="shared" si="15"/>
        <v>#DIV/0!</v>
      </c>
      <c r="U102" s="4">
        <f t="shared" si="14"/>
        <v>0</v>
      </c>
      <c r="V102" s="5">
        <v>1.3100000000000001E-2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 t="shared" ref="F168:F222" si="16"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6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6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6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6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6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6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6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6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6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6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6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6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6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6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6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6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6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6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6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6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6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6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6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6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6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6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6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6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6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16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16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16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16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16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>
        <f t="shared" si="16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16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16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16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16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16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16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16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16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16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16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16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16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16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16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16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16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16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>
        <f t="shared" si="16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16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>
        <f>E223+F224</f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>E224</f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AB-6293-284D-956E-3840889CAA69}">
  <sheetPr codeName="Sheet87"/>
  <dimension ref="A1:V258"/>
  <sheetViews>
    <sheetView workbookViewId="0">
      <pane ySplit="2" topLeftCell="A16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5"/>
    <col min="3" max="4" customWidth="true" width="15.1640625"/>
    <col min="5" max="5" customWidth="true" width="16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5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644">
        <v>344</v>
      </c>
      <c r="B3" t="n" s="3645">
        <v>0.0</v>
      </c>
      <c r="C3" t="n" s="3646">
        <v>18300.0</v>
      </c>
      <c r="D3" t="n" s="3647">
        <v>-18300.0</v>
      </c>
      <c r="E3" t="n" s="3648">
        <v>-2.591E8</v>
      </c>
      <c r="G3" t="n" s="3634">
        <v>0.0</v>
      </c>
      <c r="H3" t="n" s="3635">
        <v>0.0</v>
      </c>
      <c r="I3" t="n" s="3636">
        <v>0.0</v>
      </c>
      <c r="J3" t="n" s="3637">
        <v>0.0</v>
      </c>
      <c r="L3" t="n" s="3638">
        <v>273.0</v>
      </c>
      <c r="M3" t="n" s="3639">
        <v>362.0</v>
      </c>
      <c r="N3" t="n" s="3640">
        <v>4.0</v>
      </c>
      <c r="O3" t="n" s="3641">
        <v>9.0</v>
      </c>
      <c r="P3" t="n" s="3642">
        <v>304300.0</v>
      </c>
      <c r="Q3" t="n" s="3643">
        <v>504200.0</v>
      </c>
      <c r="R3" t="n" s="3632">
        <v>-0.0179</v>
      </c>
      <c r="S3" t="n" s="3631">
        <v>814900.0</v>
      </c>
      <c r="V3" t="n" s="3633">
        <v>0.0313</v>
      </c>
    </row>
    <row r="4">
      <c r="A4" t="s" s="1572">
        <v>343</v>
      </c>
      <c r="B4" t="n" s="1573">
        <v>43200.0</v>
      </c>
      <c r="C4" t="n" s="1574">
        <v>5400.0</v>
      </c>
      <c r="D4" t="n" s="1575">
        <v>37800.0</v>
      </c>
      <c r="E4" t="n" s="1576">
        <v>5.2666E8</v>
      </c>
      <c r="G4" t="n" s="1562">
        <v>0.0</v>
      </c>
      <c r="H4" t="n" s="1563">
        <v>0.0</v>
      </c>
      <c r="I4" t="n" s="1564">
        <v>0.0</v>
      </c>
      <c r="J4" t="n" s="1565">
        <v>0.0</v>
      </c>
      <c r="L4" t="n" s="1566">
        <v>683.0</v>
      </c>
      <c r="M4" t="n" s="1567">
        <v>460.0</v>
      </c>
      <c r="N4" t="n" s="1568">
        <v>17.0</v>
      </c>
      <c r="O4" t="n" s="1569">
        <v>21.0</v>
      </c>
      <c r="P4" t="n" s="1570">
        <v>700900.0</v>
      </c>
      <c r="Q4" t="n" s="1571">
        <v>723800.0</v>
      </c>
      <c r="R4" t="n" s="1560">
        <v>0.018000000000000002</v>
      </c>
      <c r="S4" t="n" s="1559">
        <v>1498100.0</v>
      </c>
      <c r="V4" t="n" s="1561">
        <v>0.0452</v>
      </c>
    </row>
    <row r="5" spans="1:22" x14ac:dyDescent="0.2">
      <c r="A5" s="16" t="s">
        <v>342</v>
      </c>
      <c r="B5" s="4">
        <v>43300</v>
      </c>
      <c r="C5" s="4">
        <v>45500</v>
      </c>
      <c r="D5" s="4">
        <v>-2200</v>
      </c>
      <c r="E5" s="4">
        <v>-46070000</v>
      </c>
      <c r="F5" s="4">
        <f t="shared" ref="F5:F46" si="0">E5+F6</f>
        <v>4414196007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-21782000</v>
      </c>
      <c r="L5" s="4">
        <v>940</v>
      </c>
      <c r="M5" s="4">
        <v>694</v>
      </c>
      <c r="N5" s="4">
        <v>46</v>
      </c>
      <c r="O5" s="4">
        <v>36</v>
      </c>
      <c r="P5" s="4">
        <v>1517300</v>
      </c>
      <c r="Q5" s="4">
        <v>1305800</v>
      </c>
      <c r="R5" s="5">
        <v>2.2000000000000002E-2</v>
      </c>
      <c r="S5" s="4">
        <v>5877700</v>
      </c>
      <c r="T5" s="4">
        <f t="shared" ref="T5:T73" si="2">AVERAGE(S6:S15)</f>
        <v>626120</v>
      </c>
      <c r="U5" s="4">
        <f t="shared" ref="U5:U46" si="3">MIN(S6:S10)</f>
        <v>431000</v>
      </c>
      <c r="V5" s="5">
        <v>5.21E-2</v>
      </c>
    </row>
    <row r="6" spans="1:22" x14ac:dyDescent="0.2">
      <c r="A6" s="16" t="s">
        <v>341</v>
      </c>
      <c r="B6" s="4">
        <v>59600</v>
      </c>
      <c r="C6" s="4">
        <v>11085</v>
      </c>
      <c r="D6" s="4">
        <v>48515</v>
      </c>
      <c r="E6" s="4">
        <v>655050000</v>
      </c>
      <c r="F6" s="4">
        <f t="shared" si="0"/>
        <v>4460266007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-21782000</v>
      </c>
      <c r="L6" s="4">
        <v>473</v>
      </c>
      <c r="M6" s="4">
        <v>265</v>
      </c>
      <c r="N6" s="4">
        <v>23</v>
      </c>
      <c r="O6" s="4">
        <v>10</v>
      </c>
      <c r="P6" s="4">
        <v>818300</v>
      </c>
      <c r="Q6" s="4">
        <v>458400</v>
      </c>
      <c r="R6" s="5">
        <v>3.0200000000000001E-2</v>
      </c>
      <c r="S6" s="4">
        <v>1284200</v>
      </c>
      <c r="T6" s="4">
        <f t="shared" si="2"/>
        <v>531180</v>
      </c>
      <c r="U6" s="4">
        <f t="shared" si="3"/>
        <v>431000</v>
      </c>
      <c r="V6" s="5">
        <v>3.2799999999999996E-2</v>
      </c>
    </row>
    <row r="7" spans="1:22" x14ac:dyDescent="0.2">
      <c r="A7" s="16" t="s">
        <v>340</v>
      </c>
      <c r="B7" s="4">
        <v>21000</v>
      </c>
      <c r="C7" s="4">
        <v>7800</v>
      </c>
      <c r="D7" s="4">
        <v>13200</v>
      </c>
      <c r="E7" s="4">
        <v>172500000</v>
      </c>
      <c r="F7" s="4">
        <f t="shared" si="0"/>
        <v>3805216007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-21782000</v>
      </c>
      <c r="L7" s="4">
        <v>209</v>
      </c>
      <c r="M7" s="4">
        <v>199</v>
      </c>
      <c r="N7" s="4">
        <v>4</v>
      </c>
      <c r="O7" s="4">
        <v>4</v>
      </c>
      <c r="P7" s="4">
        <v>252700</v>
      </c>
      <c r="Q7" s="4">
        <v>223900</v>
      </c>
      <c r="R7" s="5">
        <v>1.15E-2</v>
      </c>
      <c r="S7" s="4">
        <v>488400</v>
      </c>
      <c r="T7" s="4">
        <f t="shared" si="2"/>
        <v>508250</v>
      </c>
      <c r="U7" s="4">
        <f t="shared" si="3"/>
        <v>431000</v>
      </c>
      <c r="V7" s="5">
        <v>4.4500000000000005E-2</v>
      </c>
    </row>
    <row r="8" spans="1:22" x14ac:dyDescent="0.2">
      <c r="A8" s="16" t="s">
        <v>339</v>
      </c>
      <c r="B8" s="4">
        <v>7300</v>
      </c>
      <c r="C8" s="4">
        <v>12000</v>
      </c>
      <c r="D8" s="4">
        <v>-4700</v>
      </c>
      <c r="E8" s="4">
        <v>-59360000</v>
      </c>
      <c r="F8" s="4">
        <f t="shared" si="0"/>
        <v>3632716007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-21782000</v>
      </c>
      <c r="L8" s="4">
        <v>192</v>
      </c>
      <c r="M8" s="4">
        <v>455</v>
      </c>
      <c r="N8" s="4">
        <v>1</v>
      </c>
      <c r="O8" s="4">
        <v>6</v>
      </c>
      <c r="P8" s="4">
        <v>158200</v>
      </c>
      <c r="Q8" s="4">
        <v>529400</v>
      </c>
      <c r="R8" s="5">
        <v>-3.4300000000000004E-2</v>
      </c>
      <c r="S8" s="4">
        <v>691800</v>
      </c>
      <c r="T8" s="4">
        <f t="shared" si="2"/>
        <v>464350</v>
      </c>
      <c r="U8" s="4">
        <f t="shared" si="3"/>
        <v>431000</v>
      </c>
      <c r="V8" s="5">
        <v>4.4199999999999996E-2</v>
      </c>
    </row>
    <row r="9" spans="1:22" x14ac:dyDescent="0.2">
      <c r="A9" s="16" t="s">
        <v>338</v>
      </c>
      <c r="B9" s="4">
        <v>26200</v>
      </c>
      <c r="C9" s="4">
        <v>100</v>
      </c>
      <c r="D9" s="4">
        <v>26100</v>
      </c>
      <c r="E9" s="4">
        <v>351830000</v>
      </c>
      <c r="F9" s="4">
        <f t="shared" si="0"/>
        <v>3692076007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-21782000</v>
      </c>
      <c r="L9" s="4">
        <v>456</v>
      </c>
      <c r="M9" s="4">
        <v>252</v>
      </c>
      <c r="N9" s="4">
        <v>9</v>
      </c>
      <c r="O9" s="4">
        <v>5</v>
      </c>
      <c r="P9" s="4">
        <v>471800</v>
      </c>
      <c r="Q9" s="4">
        <v>296100</v>
      </c>
      <c r="R9" s="5">
        <v>2.6600000000000002E-2</v>
      </c>
      <c r="S9" s="4">
        <v>772700</v>
      </c>
      <c r="T9" s="4">
        <f t="shared" si="2"/>
        <v>424340</v>
      </c>
      <c r="U9" s="4">
        <f t="shared" si="3"/>
        <v>431000</v>
      </c>
      <c r="V9" s="5">
        <v>3.6499999999999998E-2</v>
      </c>
    </row>
    <row r="10" spans="1:22" x14ac:dyDescent="0.2">
      <c r="A10" s="16" t="s">
        <v>337</v>
      </c>
      <c r="B10" s="4">
        <v>10200</v>
      </c>
      <c r="C10" s="4">
        <v>1600</v>
      </c>
      <c r="D10" s="4">
        <v>8600</v>
      </c>
      <c r="E10" s="4">
        <v>114290000</v>
      </c>
      <c r="F10" s="4">
        <f t="shared" si="0"/>
        <v>3340246007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-21782000</v>
      </c>
      <c r="L10" s="4">
        <v>138</v>
      </c>
      <c r="M10" s="4">
        <v>241</v>
      </c>
      <c r="N10" s="4">
        <v>2</v>
      </c>
      <c r="O10" s="4">
        <v>9</v>
      </c>
      <c r="P10" s="4">
        <v>134100</v>
      </c>
      <c r="Q10" s="4">
        <v>295900</v>
      </c>
      <c r="R10" s="5">
        <v>-7.4999999999999997E-3</v>
      </c>
      <c r="S10" s="4">
        <v>431000</v>
      </c>
      <c r="T10" s="4">
        <f t="shared" si="2"/>
        <v>429880</v>
      </c>
      <c r="U10" s="4">
        <f t="shared" si="3"/>
        <v>323600</v>
      </c>
      <c r="V10" s="5">
        <v>1.8700000000000001E-2</v>
      </c>
    </row>
    <row r="11" spans="1:22" x14ac:dyDescent="0.2">
      <c r="A11" s="16" t="s">
        <v>336</v>
      </c>
      <c r="B11" s="4">
        <v>7300</v>
      </c>
      <c r="C11" s="4">
        <v>1500</v>
      </c>
      <c r="D11" s="4">
        <v>5800</v>
      </c>
      <c r="E11" s="4">
        <v>77090000</v>
      </c>
      <c r="F11" s="4">
        <f t="shared" si="0"/>
        <v>3225956007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-21782000</v>
      </c>
      <c r="L11" s="4">
        <v>216</v>
      </c>
      <c r="M11" s="4">
        <v>304</v>
      </c>
      <c r="N11" s="4">
        <v>8</v>
      </c>
      <c r="O11" s="4">
        <v>10</v>
      </c>
      <c r="P11" s="4">
        <v>313500</v>
      </c>
      <c r="Q11" s="4">
        <v>394200</v>
      </c>
      <c r="R11" s="5">
        <v>-3.7000000000000002E-3</v>
      </c>
      <c r="S11" s="4">
        <v>727800</v>
      </c>
      <c r="T11" s="4">
        <f t="shared" si="2"/>
        <v>394530</v>
      </c>
      <c r="U11" s="4">
        <f t="shared" si="3"/>
        <v>323600</v>
      </c>
      <c r="V11" s="5">
        <v>8.4600000000000009E-2</v>
      </c>
    </row>
    <row r="12" spans="1:22" x14ac:dyDescent="0.2">
      <c r="A12" s="16" t="s">
        <v>335</v>
      </c>
      <c r="B12" s="4">
        <v>11100</v>
      </c>
      <c r="C12" s="4">
        <v>3010</v>
      </c>
      <c r="D12" s="4">
        <v>8090</v>
      </c>
      <c r="E12" s="4">
        <v>106420000</v>
      </c>
      <c r="F12" s="4">
        <f t="shared" si="0"/>
        <v>3148866007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-21782000</v>
      </c>
      <c r="L12" s="4">
        <v>224</v>
      </c>
      <c r="M12" s="4">
        <v>200</v>
      </c>
      <c r="N12" s="4">
        <v>6</v>
      </c>
      <c r="O12" s="4">
        <v>4</v>
      </c>
      <c r="P12" s="4">
        <v>337600</v>
      </c>
      <c r="Q12" s="4">
        <v>241900</v>
      </c>
      <c r="R12" s="5">
        <v>1.9099999999999999E-2</v>
      </c>
      <c r="S12" s="4">
        <v>605700</v>
      </c>
      <c r="T12" s="4">
        <f t="shared" si="2"/>
        <v>372570</v>
      </c>
      <c r="U12" s="4">
        <f t="shared" si="3"/>
        <v>259100</v>
      </c>
      <c r="V12" s="5">
        <v>2.9700000000000001E-2</v>
      </c>
    </row>
    <row r="13" spans="1:22" x14ac:dyDescent="0.2">
      <c r="A13" s="16" t="s">
        <v>333</v>
      </c>
      <c r="B13" s="4">
        <v>2900</v>
      </c>
      <c r="C13" s="4">
        <v>0</v>
      </c>
      <c r="D13" s="4">
        <v>2900</v>
      </c>
      <c r="E13" s="4">
        <v>37850000</v>
      </c>
      <c r="F13" s="4">
        <f t="shared" si="0"/>
        <v>3042446007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-21782000</v>
      </c>
      <c r="L13" s="4">
        <v>94</v>
      </c>
      <c r="M13" s="4">
        <v>204</v>
      </c>
      <c r="N13" s="4">
        <v>1</v>
      </c>
      <c r="O13" s="4">
        <v>5</v>
      </c>
      <c r="P13" s="4">
        <v>106000</v>
      </c>
      <c r="Q13" s="4">
        <v>386700</v>
      </c>
      <c r="R13" s="5">
        <v>0</v>
      </c>
      <c r="S13" s="4">
        <v>492700</v>
      </c>
      <c r="T13" s="4">
        <f t="shared" si="2"/>
        <v>612780</v>
      </c>
      <c r="U13" s="4">
        <f t="shared" si="3"/>
        <v>252800</v>
      </c>
      <c r="V13" s="5">
        <v>1.52E-2</v>
      </c>
    </row>
    <row r="14" spans="1:22" x14ac:dyDescent="0.2">
      <c r="A14" s="16" t="s">
        <v>332</v>
      </c>
      <c r="B14" s="4">
        <v>71500</v>
      </c>
      <c r="C14" s="4">
        <v>0</v>
      </c>
      <c r="D14" s="4">
        <v>71500</v>
      </c>
      <c r="E14" s="4">
        <v>937295161</v>
      </c>
      <c r="F14" s="4">
        <f t="shared" si="0"/>
        <v>3004596007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-21782000</v>
      </c>
      <c r="L14" s="4">
        <v>161</v>
      </c>
      <c r="M14" s="4">
        <v>292</v>
      </c>
      <c r="N14" s="4">
        <v>6</v>
      </c>
      <c r="O14" s="4">
        <v>0</v>
      </c>
      <c r="P14" s="4">
        <v>215000</v>
      </c>
      <c r="Q14" s="4">
        <v>187400</v>
      </c>
      <c r="R14" s="5">
        <v>3.9000000000000003E-3</v>
      </c>
      <c r="S14" s="4">
        <v>443300</v>
      </c>
      <c r="T14" s="4">
        <f t="shared" si="2"/>
        <v>613010</v>
      </c>
      <c r="U14" s="4">
        <f t="shared" si="3"/>
        <v>252800</v>
      </c>
      <c r="V14" s="5">
        <v>1.1399999999999999E-2</v>
      </c>
    </row>
    <row r="15" spans="1:22" x14ac:dyDescent="0.2">
      <c r="A15" s="16" t="s">
        <v>331</v>
      </c>
      <c r="B15" s="4">
        <v>30500</v>
      </c>
      <c r="C15" s="4">
        <v>10600</v>
      </c>
      <c r="D15" s="4">
        <v>19900</v>
      </c>
      <c r="E15" s="4">
        <v>259230000</v>
      </c>
      <c r="F15" s="4">
        <f t="shared" si="0"/>
        <v>2067300846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-21782000</v>
      </c>
      <c r="L15" s="4">
        <v>194</v>
      </c>
      <c r="M15" s="4">
        <v>207</v>
      </c>
      <c r="N15" s="4">
        <v>0</v>
      </c>
      <c r="O15" s="4">
        <v>6</v>
      </c>
      <c r="P15" s="4">
        <v>127300</v>
      </c>
      <c r="Q15" s="4">
        <v>189100</v>
      </c>
      <c r="R15" s="5">
        <v>3.9000000000000003E-3</v>
      </c>
      <c r="S15" s="4">
        <v>323600</v>
      </c>
      <c r="T15" s="4">
        <f t="shared" si="2"/>
        <v>614540</v>
      </c>
      <c r="U15" s="4">
        <f t="shared" si="3"/>
        <v>252800</v>
      </c>
      <c r="V15" s="5">
        <v>1.15E-2</v>
      </c>
    </row>
    <row r="16" spans="1:22" x14ac:dyDescent="0.2">
      <c r="A16" s="16" t="s">
        <v>330</v>
      </c>
      <c r="B16" s="4">
        <v>79000</v>
      </c>
      <c r="C16" s="4">
        <v>0</v>
      </c>
      <c r="D16" s="4">
        <v>79000</v>
      </c>
      <c r="E16" s="4">
        <v>1022040000</v>
      </c>
      <c r="F16" s="4">
        <f t="shared" si="0"/>
        <v>1808070846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-21782000</v>
      </c>
      <c r="L16" s="4">
        <v>174</v>
      </c>
      <c r="M16" s="4">
        <v>186</v>
      </c>
      <c r="N16" s="4">
        <v>3</v>
      </c>
      <c r="O16" s="4">
        <v>4</v>
      </c>
      <c r="P16" s="4">
        <v>180300</v>
      </c>
      <c r="Q16" s="4">
        <v>154500</v>
      </c>
      <c r="R16" s="5">
        <v>7.8000000000000005E-3</v>
      </c>
      <c r="S16" s="4">
        <v>334800</v>
      </c>
      <c r="T16" s="4">
        <f t="shared" si="2"/>
        <v>603570</v>
      </c>
      <c r="U16" s="4">
        <f t="shared" si="3"/>
        <v>252800</v>
      </c>
      <c r="V16" s="5">
        <v>1.1599999999999999E-2</v>
      </c>
    </row>
    <row r="17" spans="1:22" x14ac:dyDescent="0.2">
      <c r="A17" s="16" t="s">
        <v>329</v>
      </c>
      <c r="B17" s="4">
        <v>4100</v>
      </c>
      <c r="C17" s="4">
        <v>5400</v>
      </c>
      <c r="D17" s="4">
        <v>-1300</v>
      </c>
      <c r="E17" s="4">
        <v>-16770803</v>
      </c>
      <c r="F17" s="4">
        <f t="shared" si="0"/>
        <v>786030846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-21782000</v>
      </c>
      <c r="L17" s="4">
        <v>108</v>
      </c>
      <c r="M17" s="4">
        <v>115</v>
      </c>
      <c r="N17" s="4">
        <v>1</v>
      </c>
      <c r="O17" s="4">
        <v>2</v>
      </c>
      <c r="P17" s="4">
        <v>110500</v>
      </c>
      <c r="Q17" s="4">
        <v>125100</v>
      </c>
      <c r="R17" s="5">
        <v>0</v>
      </c>
      <c r="S17" s="4">
        <v>259100</v>
      </c>
      <c r="T17" s="4">
        <f t="shared" si="2"/>
        <v>608310</v>
      </c>
      <c r="U17" s="4">
        <f t="shared" si="3"/>
        <v>252800</v>
      </c>
      <c r="V17" s="5">
        <v>1.54E-2</v>
      </c>
    </row>
    <row r="18" spans="1:22" x14ac:dyDescent="0.2">
      <c r="A18" s="16" t="s">
        <v>328</v>
      </c>
      <c r="B18" s="4">
        <v>500</v>
      </c>
      <c r="C18" s="4">
        <v>9000</v>
      </c>
      <c r="D18" s="4">
        <v>-8500</v>
      </c>
      <c r="E18" s="4">
        <v>-109250000</v>
      </c>
      <c r="F18" s="4">
        <f t="shared" si="0"/>
        <v>802801649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-21782000</v>
      </c>
      <c r="L18" s="4">
        <v>94</v>
      </c>
      <c r="M18" s="4">
        <v>157</v>
      </c>
      <c r="N18" s="4">
        <v>1</v>
      </c>
      <c r="O18" s="4">
        <v>6</v>
      </c>
      <c r="P18" s="4">
        <v>62900</v>
      </c>
      <c r="Q18" s="4">
        <v>178700</v>
      </c>
      <c r="R18" s="5">
        <v>-3.8E-3</v>
      </c>
      <c r="S18" s="4">
        <v>252800</v>
      </c>
      <c r="T18" s="4">
        <f t="shared" si="2"/>
        <v>631770</v>
      </c>
      <c r="U18" s="4">
        <f t="shared" si="3"/>
        <v>372600</v>
      </c>
      <c r="V18" s="5">
        <v>1.9199999999999998E-2</v>
      </c>
    </row>
    <row r="19" spans="1:22" x14ac:dyDescent="0.2">
      <c r="A19" s="16" t="s">
        <v>327</v>
      </c>
      <c r="B19" s="4">
        <v>800</v>
      </c>
      <c r="C19" s="4">
        <v>22500</v>
      </c>
      <c r="D19" s="4">
        <v>-21700</v>
      </c>
      <c r="E19" s="4">
        <v>-286060000</v>
      </c>
      <c r="F19" s="4">
        <f t="shared" si="0"/>
        <v>912051649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-21782000</v>
      </c>
      <c r="L19" s="4">
        <v>120</v>
      </c>
      <c r="M19" s="4">
        <v>215</v>
      </c>
      <c r="N19" s="4">
        <v>0</v>
      </c>
      <c r="O19" s="4">
        <v>2</v>
      </c>
      <c r="P19" s="4">
        <v>108500</v>
      </c>
      <c r="Q19" s="4">
        <v>236400</v>
      </c>
      <c r="R19" s="5">
        <v>-3.8E-3</v>
      </c>
      <c r="S19" s="4">
        <v>372600</v>
      </c>
      <c r="T19" s="4">
        <f t="shared" si="2"/>
        <v>638850</v>
      </c>
      <c r="U19" s="4">
        <f t="shared" si="3"/>
        <v>374300</v>
      </c>
      <c r="V19" s="5">
        <v>3.0099999999999998E-2</v>
      </c>
    </row>
    <row r="20" spans="1:22" x14ac:dyDescent="0.2">
      <c r="A20" s="16" t="s">
        <v>326</v>
      </c>
      <c r="B20" s="4">
        <v>101600</v>
      </c>
      <c r="C20" s="4">
        <v>600</v>
      </c>
      <c r="D20" s="4">
        <v>101000</v>
      </c>
      <c r="E20" s="4">
        <v>1315570000</v>
      </c>
      <c r="F20" s="4">
        <f t="shared" si="0"/>
        <v>1198111649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-21782000</v>
      </c>
      <c r="L20" s="4">
        <v>330</v>
      </c>
      <c r="M20" s="4">
        <v>284</v>
      </c>
      <c r="N20" s="4">
        <v>3</v>
      </c>
      <c r="O20" s="4">
        <v>1</v>
      </c>
      <c r="P20" s="4">
        <v>280100</v>
      </c>
      <c r="Q20" s="4">
        <v>194500</v>
      </c>
      <c r="R20" s="5">
        <v>1.1699999999999999E-2</v>
      </c>
      <c r="S20" s="4">
        <v>486400</v>
      </c>
      <c r="T20" s="4">
        <f t="shared" si="2"/>
        <v>729480</v>
      </c>
      <c r="U20" s="4">
        <f t="shared" si="3"/>
        <v>338900</v>
      </c>
      <c r="V20" s="5">
        <v>3.7900000000000003E-2</v>
      </c>
    </row>
    <row r="21" spans="1:22" x14ac:dyDescent="0.2">
      <c r="A21" s="16" t="s">
        <v>325</v>
      </c>
      <c r="B21" s="4">
        <v>57500</v>
      </c>
      <c r="C21" s="4">
        <v>9700</v>
      </c>
      <c r="D21" s="4">
        <v>47800</v>
      </c>
      <c r="E21" s="4">
        <v>614940000</v>
      </c>
      <c r="F21" s="4">
        <f t="shared" si="0"/>
        <v>-117458351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-21782000</v>
      </c>
      <c r="L21" s="4">
        <v>114</v>
      </c>
      <c r="M21" s="4">
        <v>330</v>
      </c>
      <c r="N21" s="4">
        <v>1</v>
      </c>
      <c r="O21" s="4">
        <v>5</v>
      </c>
      <c r="P21" s="4">
        <v>92200</v>
      </c>
      <c r="Q21" s="4">
        <v>281900</v>
      </c>
      <c r="R21" s="5">
        <v>-7.7000000000000002E-3</v>
      </c>
      <c r="S21" s="4">
        <v>374300</v>
      </c>
      <c r="T21" s="4">
        <f t="shared" si="2"/>
        <v>742720</v>
      </c>
      <c r="U21" s="4">
        <f t="shared" si="3"/>
        <v>225100</v>
      </c>
      <c r="V21" s="5">
        <v>1.54E-2</v>
      </c>
    </row>
    <row r="22" spans="1:22" x14ac:dyDescent="0.2">
      <c r="A22" s="16" t="s">
        <v>324</v>
      </c>
      <c r="B22" s="4">
        <v>113400</v>
      </c>
      <c r="C22" s="4">
        <v>5700</v>
      </c>
      <c r="D22" s="4">
        <v>107700</v>
      </c>
      <c r="E22" s="4">
        <v>1391180000</v>
      </c>
      <c r="F22" s="4">
        <f t="shared" si="0"/>
        <v>-732398351</v>
      </c>
      <c r="K22" s="24">
        <f t="shared" si="1"/>
        <v>-21782000</v>
      </c>
      <c r="L22" s="4">
        <v>280</v>
      </c>
      <c r="M22" s="4">
        <v>237</v>
      </c>
      <c r="N22" s="4">
        <v>2</v>
      </c>
      <c r="O22" s="4">
        <v>2</v>
      </c>
      <c r="P22" s="4">
        <v>197800</v>
      </c>
      <c r="Q22" s="4">
        <v>173600</v>
      </c>
      <c r="R22" s="5">
        <v>1.5700000000000002E-2</v>
      </c>
      <c r="S22" s="4">
        <v>386100</v>
      </c>
      <c r="T22" s="4">
        <f t="shared" si="2"/>
        <v>822160</v>
      </c>
      <c r="U22" s="4">
        <f t="shared" si="3"/>
        <v>225100</v>
      </c>
      <c r="V22" s="5">
        <v>1.9299999999999998E-2</v>
      </c>
    </row>
    <row r="23" spans="1:22" x14ac:dyDescent="0.2">
      <c r="A23" s="16" t="s">
        <v>323</v>
      </c>
      <c r="B23" s="4">
        <v>200</v>
      </c>
      <c r="C23" s="4">
        <v>1900</v>
      </c>
      <c r="D23" s="4">
        <v>-1700</v>
      </c>
      <c r="E23" s="4">
        <v>-21720000</v>
      </c>
      <c r="F23" s="4">
        <f t="shared" si="0"/>
        <v>-2123578351</v>
      </c>
      <c r="K23" s="24">
        <f t="shared" si="1"/>
        <v>-21782000</v>
      </c>
      <c r="L23" s="4">
        <v>117</v>
      </c>
      <c r="M23" s="4">
        <v>226</v>
      </c>
      <c r="N23" s="4">
        <v>2</v>
      </c>
      <c r="O23" s="4">
        <v>3</v>
      </c>
      <c r="P23" s="4">
        <v>126700</v>
      </c>
      <c r="Q23" s="4">
        <v>267700</v>
      </c>
      <c r="R23" s="5">
        <v>0</v>
      </c>
      <c r="S23" s="4">
        <v>2894800</v>
      </c>
      <c r="T23" s="4">
        <f t="shared" si="2"/>
        <v>726560</v>
      </c>
      <c r="U23" s="4">
        <f t="shared" si="3"/>
        <v>225100</v>
      </c>
      <c r="V23" s="5">
        <v>1.1699999999999999E-2</v>
      </c>
    </row>
    <row r="24" spans="1:22" x14ac:dyDescent="0.2">
      <c r="A24" s="16" t="s">
        <v>322</v>
      </c>
      <c r="B24" s="4">
        <v>11500</v>
      </c>
      <c r="C24" s="4">
        <v>10200</v>
      </c>
      <c r="D24" s="4">
        <v>1300</v>
      </c>
      <c r="E24" s="4">
        <v>16770000</v>
      </c>
      <c r="F24" s="4">
        <f t="shared" si="0"/>
        <v>-2101858351</v>
      </c>
      <c r="K24" s="24">
        <f t="shared" si="1"/>
        <v>-21782000</v>
      </c>
      <c r="L24" s="4">
        <v>308</v>
      </c>
      <c r="M24" s="4">
        <v>193</v>
      </c>
      <c r="N24" s="4">
        <v>4</v>
      </c>
      <c r="O24" s="4">
        <v>2</v>
      </c>
      <c r="P24" s="4">
        <v>248000</v>
      </c>
      <c r="Q24" s="4">
        <v>182800</v>
      </c>
      <c r="R24" s="5">
        <v>3.6600000000000001E-2</v>
      </c>
      <c r="S24" s="4">
        <v>445600</v>
      </c>
      <c r="T24" s="4">
        <f t="shared" si="2"/>
        <v>761950</v>
      </c>
      <c r="U24" s="4">
        <f t="shared" si="3"/>
        <v>225100</v>
      </c>
      <c r="V24" s="5">
        <v>3.1300000000000001E-2</v>
      </c>
    </row>
    <row r="25" spans="1:22" x14ac:dyDescent="0.2">
      <c r="A25" s="16" t="s">
        <v>321</v>
      </c>
      <c r="B25" s="4">
        <v>400</v>
      </c>
      <c r="C25" s="4">
        <v>15500</v>
      </c>
      <c r="D25" s="4">
        <v>-15100</v>
      </c>
      <c r="E25" s="4">
        <v>-184980000</v>
      </c>
      <c r="F25" s="4">
        <f t="shared" si="0"/>
        <v>-2118628351</v>
      </c>
      <c r="K25" s="24">
        <f t="shared" si="1"/>
        <v>-21782000</v>
      </c>
      <c r="L25" s="4">
        <v>156</v>
      </c>
      <c r="M25" s="4">
        <v>165</v>
      </c>
      <c r="N25" s="4">
        <v>1</v>
      </c>
      <c r="O25" s="4">
        <v>3</v>
      </c>
      <c r="P25" s="4">
        <v>142500</v>
      </c>
      <c r="Q25" s="4">
        <v>193400</v>
      </c>
      <c r="R25" s="5">
        <v>0</v>
      </c>
      <c r="S25" s="4">
        <v>338900</v>
      </c>
      <c r="T25" s="4">
        <f t="shared" si="2"/>
        <v>797350</v>
      </c>
      <c r="U25" s="4">
        <f t="shared" si="3"/>
        <v>225100</v>
      </c>
      <c r="V25" s="5">
        <v>1.2199999999999999E-2</v>
      </c>
    </row>
    <row r="26" spans="1:22" x14ac:dyDescent="0.2">
      <c r="A26" s="16" t="s">
        <v>320</v>
      </c>
      <c r="B26" s="4">
        <v>0</v>
      </c>
      <c r="C26" s="4">
        <v>14100</v>
      </c>
      <c r="D26" s="4">
        <v>-14100</v>
      </c>
      <c r="E26" s="4">
        <v>-173380000</v>
      </c>
      <c r="F26" s="4">
        <f t="shared" si="0"/>
        <v>-1933648351</v>
      </c>
      <c r="K26" s="24">
        <f t="shared" si="1"/>
        <v>-21782000</v>
      </c>
      <c r="L26" s="4">
        <v>109</v>
      </c>
      <c r="M26" s="4">
        <v>129</v>
      </c>
      <c r="N26" s="4">
        <v>1</v>
      </c>
      <c r="O26" s="4">
        <v>1</v>
      </c>
      <c r="P26" s="4">
        <v>108800</v>
      </c>
      <c r="Q26" s="4">
        <v>103900</v>
      </c>
      <c r="R26" s="5">
        <v>-8.1000000000000013E-3</v>
      </c>
      <c r="S26" s="4">
        <v>225100</v>
      </c>
      <c r="T26" s="4">
        <f t="shared" si="2"/>
        <v>831460</v>
      </c>
      <c r="U26" s="4">
        <f t="shared" si="3"/>
        <v>306500</v>
      </c>
      <c r="V26" s="5">
        <v>1.6200000000000003E-2</v>
      </c>
    </row>
    <row r="27" spans="1:22" x14ac:dyDescent="0.2">
      <c r="A27" s="16" t="s">
        <v>319</v>
      </c>
      <c r="B27" s="4">
        <v>0</v>
      </c>
      <c r="C27" s="4">
        <v>38200</v>
      </c>
      <c r="D27" s="4">
        <v>-38200</v>
      </c>
      <c r="E27" s="4">
        <v>-465460000</v>
      </c>
      <c r="F27" s="4">
        <f t="shared" si="0"/>
        <v>-1760268351</v>
      </c>
      <c r="K27" s="24">
        <f t="shared" si="1"/>
        <v>-21782000</v>
      </c>
      <c r="L27" s="4">
        <v>249</v>
      </c>
      <c r="M27" s="4">
        <v>124</v>
      </c>
      <c r="N27" s="4">
        <v>1</v>
      </c>
      <c r="O27" s="4">
        <v>0</v>
      </c>
      <c r="P27" s="4">
        <v>203600</v>
      </c>
      <c r="Q27" s="4">
        <v>77100</v>
      </c>
      <c r="R27" s="5">
        <v>3.3399999999999999E-2</v>
      </c>
      <c r="S27" s="4">
        <v>306500</v>
      </c>
      <c r="T27" s="4">
        <f t="shared" si="2"/>
        <v>858490</v>
      </c>
      <c r="U27" s="4">
        <f t="shared" si="3"/>
        <v>443400</v>
      </c>
      <c r="V27" s="5">
        <v>3.2300000000000002E-2</v>
      </c>
    </row>
    <row r="28" spans="1:22" x14ac:dyDescent="0.2">
      <c r="A28" s="16" t="s">
        <v>318</v>
      </c>
      <c r="B28" s="4">
        <v>500</v>
      </c>
      <c r="C28" s="4">
        <v>40600</v>
      </c>
      <c r="D28" s="4">
        <v>-40100</v>
      </c>
      <c r="E28" s="4">
        <v>-490590000</v>
      </c>
      <c r="F28" s="4">
        <f t="shared" si="0"/>
        <v>-1294808351</v>
      </c>
      <c r="K28" s="24">
        <f t="shared" si="1"/>
        <v>-21782000</v>
      </c>
      <c r="L28" s="4">
        <v>129</v>
      </c>
      <c r="M28" s="4">
        <v>257</v>
      </c>
      <c r="N28" s="4">
        <v>1</v>
      </c>
      <c r="O28" s="4">
        <v>5</v>
      </c>
      <c r="P28" s="4">
        <v>114800</v>
      </c>
      <c r="Q28" s="4">
        <v>275200</v>
      </c>
      <c r="R28" s="5">
        <v>-2.5000000000000001E-2</v>
      </c>
      <c r="S28" s="4">
        <v>487400</v>
      </c>
      <c r="T28" s="4">
        <f t="shared" si="2"/>
        <v>902400</v>
      </c>
      <c r="U28" s="4">
        <f t="shared" si="3"/>
        <v>443400</v>
      </c>
      <c r="V28" s="5">
        <v>2.8399999999999998E-2</v>
      </c>
    </row>
    <row r="29" spans="1:22" x14ac:dyDescent="0.2">
      <c r="A29" s="16" t="s">
        <v>317</v>
      </c>
      <c r="B29" s="4">
        <v>6100</v>
      </c>
      <c r="C29" s="4">
        <v>41200</v>
      </c>
      <c r="D29" s="4">
        <v>-35100</v>
      </c>
      <c r="E29" s="4">
        <v>-432020000</v>
      </c>
      <c r="F29" s="4">
        <f t="shared" si="0"/>
        <v>-804218351</v>
      </c>
      <c r="K29" s="24">
        <f t="shared" si="1"/>
        <v>-21782000</v>
      </c>
      <c r="L29" s="4">
        <v>206</v>
      </c>
      <c r="M29" s="4">
        <v>212</v>
      </c>
      <c r="N29" s="4">
        <v>2</v>
      </c>
      <c r="O29" s="4">
        <v>11</v>
      </c>
      <c r="P29" s="4">
        <v>160200</v>
      </c>
      <c r="Q29" s="4">
        <v>281300</v>
      </c>
      <c r="R29" s="5">
        <v>8.199999999999999E-3</v>
      </c>
      <c r="S29" s="4">
        <v>443400</v>
      </c>
      <c r="T29" s="4">
        <f t="shared" si="2"/>
        <v>957050</v>
      </c>
      <c r="U29" s="4">
        <f t="shared" si="3"/>
        <v>506700</v>
      </c>
      <c r="V29" s="5">
        <v>2.7900000000000001E-2</v>
      </c>
    </row>
    <row r="30" spans="1:22" x14ac:dyDescent="0.2">
      <c r="A30" s="16" t="s">
        <v>316</v>
      </c>
      <c r="B30" s="4">
        <v>98000</v>
      </c>
      <c r="C30" s="4">
        <v>30200</v>
      </c>
      <c r="D30" s="4">
        <v>67800</v>
      </c>
      <c r="E30" s="4">
        <v>813820000</v>
      </c>
      <c r="F30" s="4">
        <f t="shared" si="0"/>
        <v>-372198351</v>
      </c>
      <c r="K30" s="24">
        <f t="shared" si="1"/>
        <v>-21782000</v>
      </c>
      <c r="L30" s="4">
        <v>392</v>
      </c>
      <c r="M30" s="4">
        <v>722</v>
      </c>
      <c r="N30" s="4">
        <v>10</v>
      </c>
      <c r="O30" s="4">
        <v>25</v>
      </c>
      <c r="P30" s="4">
        <v>421500</v>
      </c>
      <c r="Q30" s="4">
        <v>904400</v>
      </c>
      <c r="R30" s="5">
        <v>-4.9100000000000005E-2</v>
      </c>
      <c r="S30" s="4">
        <v>1392700</v>
      </c>
      <c r="T30" s="4">
        <f t="shared" si="2"/>
        <v>963840</v>
      </c>
      <c r="U30" s="4">
        <f t="shared" si="3"/>
        <v>506700</v>
      </c>
      <c r="V30" s="5">
        <v>6.2800000000000009E-2</v>
      </c>
    </row>
    <row r="31" spans="1:22" x14ac:dyDescent="0.2">
      <c r="A31" s="16" t="s">
        <v>315</v>
      </c>
      <c r="B31" s="4">
        <v>2100</v>
      </c>
      <c r="C31" s="4">
        <v>89800</v>
      </c>
      <c r="D31" s="4">
        <v>-87700</v>
      </c>
      <c r="E31" s="4">
        <v>-1127210000</v>
      </c>
      <c r="F31" s="4">
        <f t="shared" si="0"/>
        <v>-1186018351</v>
      </c>
      <c r="K31" s="24">
        <f t="shared" si="1"/>
        <v>-21782000</v>
      </c>
      <c r="L31" s="4">
        <v>201</v>
      </c>
      <c r="M31" s="4">
        <v>364</v>
      </c>
      <c r="N31" s="4">
        <v>4</v>
      </c>
      <c r="O31" s="4">
        <v>7</v>
      </c>
      <c r="P31" s="4">
        <v>185000</v>
      </c>
      <c r="Q31" s="4">
        <v>321600</v>
      </c>
      <c r="R31" s="5">
        <v>-3.9000000000000003E-3</v>
      </c>
      <c r="S31" s="4">
        <v>506700</v>
      </c>
      <c r="T31" s="4">
        <f t="shared" si="2"/>
        <v>1041570</v>
      </c>
      <c r="U31" s="4">
        <f t="shared" si="3"/>
        <v>566200</v>
      </c>
      <c r="V31" s="5">
        <v>2.69E-2</v>
      </c>
    </row>
    <row r="32" spans="1:22" x14ac:dyDescent="0.2">
      <c r="A32" s="16" t="s">
        <v>314</v>
      </c>
      <c r="B32" s="4">
        <v>10100</v>
      </c>
      <c r="C32" s="4">
        <v>39100</v>
      </c>
      <c r="D32" s="4">
        <v>-29000</v>
      </c>
      <c r="E32" s="4">
        <v>-378710000</v>
      </c>
      <c r="F32" s="4">
        <f t="shared" si="0"/>
        <v>-58808351</v>
      </c>
      <c r="K32" s="24">
        <f t="shared" si="1"/>
        <v>-21782000</v>
      </c>
      <c r="L32" s="4">
        <v>411</v>
      </c>
      <c r="M32" s="4">
        <v>618</v>
      </c>
      <c r="N32" s="4">
        <v>9</v>
      </c>
      <c r="O32" s="4">
        <v>17</v>
      </c>
      <c r="P32" s="4">
        <v>414900</v>
      </c>
      <c r="Q32" s="4">
        <v>750500</v>
      </c>
      <c r="R32" s="5">
        <v>-3.1099999999999999E-2</v>
      </c>
      <c r="S32" s="4">
        <v>1180500</v>
      </c>
      <c r="T32" s="4">
        <f t="shared" si="2"/>
        <v>1335480</v>
      </c>
      <c r="U32" s="4">
        <f t="shared" si="3"/>
        <v>566200</v>
      </c>
      <c r="V32" s="5">
        <v>5.62E-2</v>
      </c>
    </row>
    <row r="33" spans="1:22" x14ac:dyDescent="0.2">
      <c r="A33" s="16" t="s">
        <v>313</v>
      </c>
      <c r="B33" s="4">
        <v>32700</v>
      </c>
      <c r="C33" s="4">
        <v>193000</v>
      </c>
      <c r="D33" s="4">
        <v>-160300</v>
      </c>
      <c r="E33" s="4">
        <v>-2186210000</v>
      </c>
      <c r="F33" s="4">
        <f t="shared" si="0"/>
        <v>319901649</v>
      </c>
      <c r="K33" s="24">
        <f t="shared" si="1"/>
        <v>-21782000</v>
      </c>
      <c r="L33" s="4">
        <v>364</v>
      </c>
      <c r="M33" s="4">
        <v>571</v>
      </c>
      <c r="N33" s="4">
        <v>12</v>
      </c>
      <c r="O33" s="4">
        <v>39</v>
      </c>
      <c r="P33" s="4">
        <v>695200</v>
      </c>
      <c r="Q33" s="4">
        <v>1240600</v>
      </c>
      <c r="R33" s="5">
        <v>-1.8799999999999997E-2</v>
      </c>
      <c r="S33" s="4">
        <v>1938800</v>
      </c>
      <c r="T33" s="4">
        <f t="shared" si="2"/>
        <v>1186260</v>
      </c>
      <c r="U33" s="4">
        <f t="shared" si="3"/>
        <v>566200</v>
      </c>
      <c r="V33" s="5">
        <v>4.6799999999999994E-2</v>
      </c>
    </row>
    <row r="34" spans="1:22" x14ac:dyDescent="0.2">
      <c r="A34" s="16" t="s">
        <v>270</v>
      </c>
      <c r="B34" s="4">
        <v>37200</v>
      </c>
      <c r="C34" s="4">
        <v>36800</v>
      </c>
      <c r="D34" s="4">
        <v>400</v>
      </c>
      <c r="E34" s="4">
        <v>3140000</v>
      </c>
      <c r="F34" s="4">
        <f t="shared" si="0"/>
        <v>2506111649</v>
      </c>
      <c r="K34" s="24">
        <f t="shared" si="1"/>
        <v>-21782000</v>
      </c>
      <c r="L34" s="4">
        <v>230</v>
      </c>
      <c r="M34" s="4">
        <v>302</v>
      </c>
      <c r="N34" s="4">
        <v>5</v>
      </c>
      <c r="O34" s="4">
        <v>13</v>
      </c>
      <c r="P34" s="4">
        <v>302200</v>
      </c>
      <c r="Q34" s="4">
        <v>437300</v>
      </c>
      <c r="R34" s="5">
        <v>0</v>
      </c>
      <c r="S34" s="4">
        <v>799500</v>
      </c>
      <c r="T34" s="4">
        <f t="shared" si="2"/>
        <v>1134560</v>
      </c>
      <c r="U34" s="4">
        <f t="shared" si="3"/>
        <v>566200</v>
      </c>
      <c r="V34" s="5">
        <v>1.47E-2</v>
      </c>
    </row>
    <row r="35" spans="1:22" x14ac:dyDescent="0.2">
      <c r="A35" s="16" t="s">
        <v>269</v>
      </c>
      <c r="B35" s="4">
        <v>22300</v>
      </c>
      <c r="C35" s="4">
        <v>115000</v>
      </c>
      <c r="D35" s="4">
        <v>-92700</v>
      </c>
      <c r="E35" s="4">
        <v>-1258820000</v>
      </c>
      <c r="F35" s="4">
        <f t="shared" si="0"/>
        <v>2502971649</v>
      </c>
      <c r="K35" s="24">
        <f t="shared" si="1"/>
        <v>-21782000</v>
      </c>
      <c r="L35" s="4">
        <v>169</v>
      </c>
      <c r="M35" s="4">
        <v>361</v>
      </c>
      <c r="N35" s="4">
        <v>4</v>
      </c>
      <c r="O35" s="4">
        <v>5</v>
      </c>
      <c r="P35" s="4">
        <v>235200</v>
      </c>
      <c r="Q35" s="4">
        <v>457700</v>
      </c>
      <c r="R35" s="5">
        <v>-1.8500000000000003E-2</v>
      </c>
      <c r="S35" s="4">
        <v>692900</v>
      </c>
      <c r="T35" s="4">
        <f t="shared" si="2"/>
        <v>1105080</v>
      </c>
      <c r="U35" s="4">
        <f t="shared" si="3"/>
        <v>566200</v>
      </c>
      <c r="V35" s="5">
        <v>1.46E-2</v>
      </c>
    </row>
    <row r="36" spans="1:22" x14ac:dyDescent="0.2">
      <c r="A36" s="16" t="s">
        <v>268</v>
      </c>
      <c r="B36" s="4">
        <v>3400</v>
      </c>
      <c r="C36" s="4">
        <v>49500</v>
      </c>
      <c r="D36" s="4">
        <v>-46100</v>
      </c>
      <c r="E36" s="4">
        <v>-634356192</v>
      </c>
      <c r="F36" s="4">
        <f t="shared" si="0"/>
        <v>3761791649</v>
      </c>
      <c r="K36" s="24">
        <f t="shared" si="1"/>
        <v>-21782000</v>
      </c>
      <c r="L36" s="4">
        <v>129</v>
      </c>
      <c r="M36" s="4">
        <v>252</v>
      </c>
      <c r="N36" s="4">
        <v>2</v>
      </c>
      <c r="O36" s="4">
        <v>6</v>
      </c>
      <c r="P36" s="4">
        <v>190800</v>
      </c>
      <c r="Q36" s="4">
        <v>375300</v>
      </c>
      <c r="R36" s="5">
        <v>-3.5999999999999999E-3</v>
      </c>
      <c r="S36" s="4">
        <v>566200</v>
      </c>
      <c r="T36" s="4">
        <f t="shared" si="2"/>
        <v>1107790</v>
      </c>
      <c r="U36" s="4">
        <f t="shared" si="3"/>
        <v>576800</v>
      </c>
      <c r="V36" s="5">
        <v>1.44E-2</v>
      </c>
    </row>
    <row r="37" spans="1:22" x14ac:dyDescent="0.2">
      <c r="A37" s="16" t="s">
        <v>254</v>
      </c>
      <c r="B37" s="4">
        <v>19500</v>
      </c>
      <c r="C37" s="4">
        <v>73600</v>
      </c>
      <c r="D37" s="4">
        <v>-54100</v>
      </c>
      <c r="E37" s="4">
        <v>-741990000</v>
      </c>
      <c r="F37" s="4">
        <f t="shared" si="0"/>
        <v>4396147841</v>
      </c>
      <c r="K37" s="24">
        <f t="shared" si="1"/>
        <v>-21782000</v>
      </c>
      <c r="L37" s="4">
        <v>197</v>
      </c>
      <c r="M37" s="4">
        <v>189</v>
      </c>
      <c r="N37" s="4">
        <v>3</v>
      </c>
      <c r="O37" s="4">
        <v>9</v>
      </c>
      <c r="P37" s="4">
        <v>272700</v>
      </c>
      <c r="Q37" s="4">
        <v>279200</v>
      </c>
      <c r="R37" s="5">
        <v>7.3000000000000001E-3</v>
      </c>
      <c r="S37" s="4">
        <v>576800</v>
      </c>
      <c r="T37" s="4">
        <f t="shared" si="2"/>
        <v>1078500</v>
      </c>
      <c r="U37" s="4">
        <f t="shared" si="3"/>
        <v>926500</v>
      </c>
      <c r="V37" s="5">
        <v>1.09E-2</v>
      </c>
    </row>
    <row r="38" spans="1:22" x14ac:dyDescent="0.2">
      <c r="A38" s="16" t="s">
        <v>253</v>
      </c>
      <c r="B38" s="4">
        <v>23900</v>
      </c>
      <c r="C38" s="4">
        <v>98000</v>
      </c>
      <c r="D38" s="4">
        <v>-74100</v>
      </c>
      <c r="E38" s="4">
        <v>-1021200000</v>
      </c>
      <c r="F38" s="4">
        <f t="shared" si="0"/>
        <v>5138137841</v>
      </c>
      <c r="K38" s="24">
        <f t="shared" si="1"/>
        <v>-21782000</v>
      </c>
      <c r="L38" s="4">
        <v>195</v>
      </c>
      <c r="M38" s="4">
        <v>411</v>
      </c>
      <c r="N38" s="4">
        <v>2</v>
      </c>
      <c r="O38" s="4">
        <v>20</v>
      </c>
      <c r="P38" s="4">
        <v>216400</v>
      </c>
      <c r="Q38" s="4">
        <v>638500</v>
      </c>
      <c r="R38" s="5">
        <v>-1.4499999999999999E-2</v>
      </c>
      <c r="S38" s="4">
        <v>926500</v>
      </c>
      <c r="T38" s="4">
        <f t="shared" si="2"/>
        <v>1031410</v>
      </c>
      <c r="U38" s="4">
        <f t="shared" si="3"/>
        <v>446600</v>
      </c>
      <c r="V38" s="5">
        <v>1.8000000000000002E-2</v>
      </c>
    </row>
    <row r="39" spans="1:22" x14ac:dyDescent="0.2">
      <c r="A39" s="16" t="s">
        <v>252</v>
      </c>
      <c r="B39" s="4">
        <v>45800</v>
      </c>
      <c r="C39" s="4">
        <v>57600</v>
      </c>
      <c r="D39" s="4">
        <v>-11800</v>
      </c>
      <c r="E39" s="4">
        <v>-162240000</v>
      </c>
      <c r="F39" s="4">
        <f t="shared" si="0"/>
        <v>6159337841</v>
      </c>
      <c r="K39" s="24">
        <f t="shared" si="1"/>
        <v>-21782000</v>
      </c>
      <c r="L39" s="4">
        <v>303</v>
      </c>
      <c r="M39" s="4">
        <v>409</v>
      </c>
      <c r="N39" s="4">
        <v>7</v>
      </c>
      <c r="O39" s="4">
        <v>9</v>
      </c>
      <c r="P39" s="4">
        <v>407400</v>
      </c>
      <c r="Q39" s="4">
        <v>566400</v>
      </c>
      <c r="R39" s="5">
        <v>-3.4999999999999996E-3</v>
      </c>
      <c r="S39" s="4">
        <v>989900</v>
      </c>
      <c r="T39" s="4">
        <f t="shared" si="2"/>
        <v>1023640</v>
      </c>
      <c r="U39" s="4">
        <f t="shared" si="3"/>
        <v>282500</v>
      </c>
      <c r="V39" s="5">
        <v>2.1499999999999998E-2</v>
      </c>
    </row>
    <row r="40" spans="1:22" x14ac:dyDescent="0.2">
      <c r="A40" s="16" t="s">
        <v>251</v>
      </c>
      <c r="B40" s="4">
        <v>120600</v>
      </c>
      <c r="C40" s="4">
        <v>0</v>
      </c>
      <c r="D40" s="4">
        <v>120600</v>
      </c>
      <c r="E40" s="4">
        <v>1674340000</v>
      </c>
      <c r="F40" s="4">
        <f t="shared" si="0"/>
        <v>6321577841</v>
      </c>
      <c r="K40" s="24">
        <f t="shared" si="1"/>
        <v>-21782000</v>
      </c>
      <c r="L40" s="4">
        <v>375</v>
      </c>
      <c r="M40" s="4">
        <v>617</v>
      </c>
      <c r="N40" s="4">
        <v>11</v>
      </c>
      <c r="O40" s="4">
        <v>24</v>
      </c>
      <c r="P40" s="4">
        <v>584700</v>
      </c>
      <c r="Q40" s="4">
        <v>860700</v>
      </c>
      <c r="R40" s="5">
        <v>-3.4999999999999996E-3</v>
      </c>
      <c r="S40" s="4">
        <v>1460600</v>
      </c>
      <c r="T40" s="4">
        <f t="shared" si="2"/>
        <v>975088.88888888888</v>
      </c>
      <c r="U40" s="4">
        <f t="shared" si="3"/>
        <v>282500</v>
      </c>
      <c r="V40" s="5">
        <v>3.1899999999999998E-2</v>
      </c>
    </row>
    <row r="41" spans="1:22" x14ac:dyDescent="0.2">
      <c r="A41" s="16" t="s">
        <v>250</v>
      </c>
      <c r="B41" s="4">
        <v>2500</v>
      </c>
      <c r="C41" s="4">
        <v>1738</v>
      </c>
      <c r="D41" s="4">
        <v>762</v>
      </c>
      <c r="E41" s="4">
        <v>10800000</v>
      </c>
      <c r="F41" s="4">
        <f t="shared" si="0"/>
        <v>4647237841</v>
      </c>
      <c r="K41" s="24">
        <f t="shared" si="1"/>
        <v>-21782000</v>
      </c>
      <c r="L41" s="4">
        <v>471</v>
      </c>
      <c r="M41" s="4">
        <v>645</v>
      </c>
      <c r="N41" s="4">
        <v>10</v>
      </c>
      <c r="O41" s="4">
        <v>15</v>
      </c>
      <c r="P41" s="4">
        <v>501600</v>
      </c>
      <c r="Q41" s="4">
        <v>753600</v>
      </c>
      <c r="R41" s="5">
        <v>-1.0700000000000001E-2</v>
      </c>
      <c r="S41" s="4">
        <v>1284000</v>
      </c>
      <c r="T41" s="4">
        <f t="shared" si="2"/>
        <v>865566.66666666663</v>
      </c>
      <c r="U41" s="4">
        <f t="shared" si="3"/>
        <v>282500</v>
      </c>
      <c r="V41" s="5">
        <v>4.1100000000000005E-2</v>
      </c>
    </row>
    <row r="42" spans="1:22" x14ac:dyDescent="0.2">
      <c r="A42" s="16" t="s">
        <v>249</v>
      </c>
      <c r="B42" s="4">
        <v>525800</v>
      </c>
      <c r="C42" s="4">
        <v>31900</v>
      </c>
      <c r="D42" s="4">
        <v>493900</v>
      </c>
      <c r="E42" s="4">
        <v>6775640000</v>
      </c>
      <c r="F42" s="4">
        <f t="shared" si="0"/>
        <v>4636437841</v>
      </c>
      <c r="K42" s="24">
        <f t="shared" si="1"/>
        <v>-21782000</v>
      </c>
      <c r="L42" s="4">
        <v>1621</v>
      </c>
      <c r="M42" s="4">
        <v>979</v>
      </c>
      <c r="N42" s="4">
        <v>72</v>
      </c>
      <c r="O42" s="4">
        <v>47</v>
      </c>
      <c r="P42" s="4">
        <v>2521700</v>
      </c>
      <c r="Q42" s="4">
        <v>1596700</v>
      </c>
      <c r="R42" s="5">
        <v>6.8000000000000005E-2</v>
      </c>
      <c r="S42" s="4">
        <v>4119600</v>
      </c>
      <c r="T42" s="4">
        <f t="shared" si="2"/>
        <v>447211.11111111112</v>
      </c>
      <c r="U42" s="4">
        <f t="shared" si="3"/>
        <v>282500</v>
      </c>
      <c r="V42" s="5">
        <v>7.0699999999999999E-2</v>
      </c>
    </row>
    <row r="43" spans="1:22" x14ac:dyDescent="0.2">
      <c r="A43" s="16" t="s">
        <v>248</v>
      </c>
      <c r="B43" s="4">
        <v>0</v>
      </c>
      <c r="C43" s="4">
        <v>25100</v>
      </c>
      <c r="D43" s="4">
        <v>-25100</v>
      </c>
      <c r="E43" s="4">
        <v>-331340000</v>
      </c>
      <c r="F43" s="4">
        <f t="shared" si="0"/>
        <v>-2139202159</v>
      </c>
      <c r="K43" s="24">
        <f t="shared" si="1"/>
        <v>-21782000</v>
      </c>
      <c r="L43" s="4">
        <v>115</v>
      </c>
      <c r="M43" s="4">
        <v>211</v>
      </c>
      <c r="N43" s="4">
        <v>5</v>
      </c>
      <c r="O43" s="4">
        <v>10</v>
      </c>
      <c r="P43" s="4">
        <v>137800</v>
      </c>
      <c r="Q43" s="4">
        <v>302600</v>
      </c>
      <c r="R43" s="5">
        <v>0</v>
      </c>
      <c r="S43" s="4">
        <v>446600</v>
      </c>
      <c r="T43" s="4">
        <f t="shared" si="2"/>
        <v>463522.22222222225</v>
      </c>
      <c r="U43" s="4">
        <f t="shared" si="3"/>
        <v>282500</v>
      </c>
      <c r="V43" s="5">
        <v>1.8799999999999997E-2</v>
      </c>
    </row>
    <row r="44" spans="1:22" x14ac:dyDescent="0.2">
      <c r="A44" s="16" t="s">
        <v>247</v>
      </c>
      <c r="B44" s="4">
        <v>0</v>
      </c>
      <c r="C44" s="4">
        <v>24026</v>
      </c>
      <c r="D44" s="4">
        <v>-24026</v>
      </c>
      <c r="E44" s="4">
        <v>-318430000</v>
      </c>
      <c r="F44" s="4">
        <f t="shared" si="0"/>
        <v>-1807862159</v>
      </c>
      <c r="K44" s="24">
        <f t="shared" si="1"/>
        <v>-21782000</v>
      </c>
      <c r="L44" s="4">
        <v>90</v>
      </c>
      <c r="M44" s="4">
        <v>139</v>
      </c>
      <c r="N44" s="4">
        <v>1</v>
      </c>
      <c r="O44" s="4">
        <v>0</v>
      </c>
      <c r="P44" s="4">
        <v>104600</v>
      </c>
      <c r="Q44" s="4">
        <v>156600</v>
      </c>
      <c r="R44" s="5">
        <v>-7.4999999999999997E-3</v>
      </c>
      <c r="S44" s="4">
        <v>282500</v>
      </c>
      <c r="T44" s="4">
        <f t="shared" si="2"/>
        <v>466522.22222222225</v>
      </c>
      <c r="U44" s="4">
        <f t="shared" si="3"/>
        <v>283900</v>
      </c>
      <c r="V44" s="5">
        <v>1.1200000000000002E-2</v>
      </c>
    </row>
    <row r="45" spans="1:22" x14ac:dyDescent="0.2">
      <c r="A45" s="16" t="s">
        <v>246</v>
      </c>
      <c r="B45" s="4">
        <v>5100</v>
      </c>
      <c r="C45" s="4">
        <v>0</v>
      </c>
      <c r="D45" s="4">
        <v>5100</v>
      </c>
      <c r="E45" s="4">
        <v>67610742</v>
      </c>
      <c r="F45" s="4">
        <f t="shared" si="0"/>
        <v>-1489432159</v>
      </c>
      <c r="K45" s="24">
        <f t="shared" si="1"/>
        <v>-21782000</v>
      </c>
      <c r="L45" s="4">
        <v>104</v>
      </c>
      <c r="M45" s="4">
        <v>161</v>
      </c>
      <c r="N45" s="4">
        <v>4</v>
      </c>
      <c r="O45" s="4">
        <v>2</v>
      </c>
      <c r="P45" s="4">
        <v>172500</v>
      </c>
      <c r="Q45" s="4">
        <v>172300</v>
      </c>
      <c r="R45" s="5">
        <v>7.6E-3</v>
      </c>
      <c r="S45" s="4">
        <v>398100</v>
      </c>
      <c r="T45" s="4">
        <f t="shared" si="2"/>
        <v>596222.22222222225</v>
      </c>
      <c r="U45" s="4">
        <f t="shared" si="3"/>
        <v>283900</v>
      </c>
      <c r="V45" s="5">
        <v>1.1299999999999999E-2</v>
      </c>
    </row>
    <row r="46" spans="1:22" x14ac:dyDescent="0.2">
      <c r="A46" s="16" t="s">
        <v>245</v>
      </c>
      <c r="B46" s="4">
        <v>7700</v>
      </c>
      <c r="C46" s="4">
        <v>1000</v>
      </c>
      <c r="D46" s="4">
        <v>6700</v>
      </c>
      <c r="E46" s="4">
        <v>88860000</v>
      </c>
      <c r="F46" s="4">
        <f t="shared" si="0"/>
        <v>-1557042901</v>
      </c>
      <c r="K46" s="24">
        <f t="shared" si="1"/>
        <v>-21782000</v>
      </c>
      <c r="L46" s="4">
        <v>198</v>
      </c>
      <c r="M46" s="4">
        <v>191</v>
      </c>
      <c r="N46" s="4">
        <v>4</v>
      </c>
      <c r="O46" s="4">
        <v>5</v>
      </c>
      <c r="P46" s="4">
        <v>224200</v>
      </c>
      <c r="Q46" s="4">
        <v>336700</v>
      </c>
      <c r="R46" s="5">
        <v>7.7000000000000002E-3</v>
      </c>
      <c r="S46" s="4">
        <v>593300</v>
      </c>
      <c r="T46" s="4">
        <f t="shared" si="2"/>
        <v>589366.66666666663</v>
      </c>
      <c r="U46" s="4">
        <f t="shared" si="3"/>
        <v>283900</v>
      </c>
      <c r="V46" s="5">
        <v>1.1299999999999999E-2</v>
      </c>
    </row>
    <row r="47" spans="1:22" x14ac:dyDescent="0.2">
      <c r="A47" s="16" t="s">
        <v>244</v>
      </c>
      <c r="B47" s="4">
        <v>1500</v>
      </c>
      <c r="C47" s="4">
        <v>100</v>
      </c>
      <c r="D47" s="4">
        <v>1400</v>
      </c>
      <c r="E47" s="4">
        <v>18410000</v>
      </c>
      <c r="F47" s="4">
        <f t="shared" ref="F47:F73" si="4">E47+F48</f>
        <v>-1645902901</v>
      </c>
      <c r="K47" s="24">
        <f t="shared" ref="K47:K73" si="5">K48+J47</f>
        <v>-21782000</v>
      </c>
      <c r="L47" s="4">
        <v>89</v>
      </c>
      <c r="M47" s="4">
        <v>157</v>
      </c>
      <c r="N47" s="4">
        <v>0</v>
      </c>
      <c r="O47" s="4">
        <v>4</v>
      </c>
      <c r="P47" s="4">
        <v>87100</v>
      </c>
      <c r="Q47" s="4">
        <v>196800</v>
      </c>
      <c r="R47" s="5">
        <v>-3.8E-3</v>
      </c>
      <c r="S47" s="4">
        <v>283900</v>
      </c>
      <c r="T47" s="4">
        <f t="shared" si="2"/>
        <v>611544.4444444445</v>
      </c>
      <c r="U47" s="4">
        <f t="shared" ref="U47:U73" si="6">MIN(S48:S52)</f>
        <v>298300</v>
      </c>
      <c r="V47" s="5">
        <v>1.5100000000000001E-2</v>
      </c>
    </row>
    <row r="48" spans="1:22" x14ac:dyDescent="0.2">
      <c r="A48" s="16" t="s">
        <v>243</v>
      </c>
      <c r="B48" s="4">
        <v>200</v>
      </c>
      <c r="C48" s="4">
        <v>10618</v>
      </c>
      <c r="D48" s="4">
        <v>-10418</v>
      </c>
      <c r="E48" s="4">
        <v>-138550000</v>
      </c>
      <c r="F48" s="4">
        <f t="shared" si="4"/>
        <v>-1664312901</v>
      </c>
      <c r="K48" s="24">
        <f t="shared" si="5"/>
        <v>-21782000</v>
      </c>
      <c r="L48" s="4">
        <v>149</v>
      </c>
      <c r="M48" s="4">
        <v>263</v>
      </c>
      <c r="N48" s="4">
        <v>1</v>
      </c>
      <c r="O48" s="4">
        <v>8</v>
      </c>
      <c r="P48" s="4">
        <v>127900</v>
      </c>
      <c r="Q48" s="4">
        <v>314200</v>
      </c>
      <c r="R48" s="5">
        <v>-1.1299999999999999E-2</v>
      </c>
      <c r="S48" s="4">
        <v>455600</v>
      </c>
      <c r="T48" s="4">
        <f t="shared" si="2"/>
        <v>608911.11111111112</v>
      </c>
      <c r="U48" s="4">
        <f t="shared" si="6"/>
        <v>298300</v>
      </c>
      <c r="V48" s="5">
        <v>2.2400000000000003E-2</v>
      </c>
    </row>
    <row r="49" spans="1:22" x14ac:dyDescent="0.2">
      <c r="A49" s="16" t="s">
        <v>236</v>
      </c>
      <c r="B49" s="4">
        <v>67600</v>
      </c>
      <c r="C49" s="4">
        <v>3200</v>
      </c>
      <c r="D49" s="4">
        <v>64400</v>
      </c>
      <c r="E49" s="4">
        <v>860860000</v>
      </c>
      <c r="F49" s="4">
        <f t="shared" si="4"/>
        <v>-1525762901</v>
      </c>
      <c r="K49" s="24">
        <f t="shared" si="5"/>
        <v>-21782000</v>
      </c>
      <c r="L49" s="4">
        <v>317</v>
      </c>
      <c r="M49" s="4">
        <v>299</v>
      </c>
      <c r="N49" s="4">
        <v>15</v>
      </c>
      <c r="O49" s="4">
        <v>8</v>
      </c>
      <c r="P49" s="4">
        <v>505100</v>
      </c>
      <c r="Q49" s="4">
        <v>393500</v>
      </c>
      <c r="R49" s="5">
        <v>1.5300000000000001E-2</v>
      </c>
      <c r="S49" s="4">
        <v>912200</v>
      </c>
      <c r="T49" s="4">
        <f t="shared" si="2"/>
        <v>572033.33333333337</v>
      </c>
      <c r="U49" s="4">
        <f t="shared" si="6"/>
        <v>298300</v>
      </c>
      <c r="V49" s="5">
        <v>2.2400000000000003E-2</v>
      </c>
    </row>
    <row r="50" spans="1:22" x14ac:dyDescent="0.2">
      <c r="F50" s="4">
        <f t="shared" si="4"/>
        <v>-2386622901</v>
      </c>
      <c r="K50" s="24">
        <f t="shared" si="5"/>
        <v>-21782000</v>
      </c>
      <c r="L50" s="4">
        <v>207</v>
      </c>
      <c r="M50" s="4">
        <v>158</v>
      </c>
      <c r="N50" s="4">
        <v>10</v>
      </c>
      <c r="O50" s="4">
        <v>4</v>
      </c>
      <c r="P50" s="4">
        <v>340900</v>
      </c>
      <c r="Q50" s="4">
        <v>198100</v>
      </c>
      <c r="T50" s="4">
        <f t="shared" si="2"/>
        <v>572033.33333333337</v>
      </c>
      <c r="U50" s="4">
        <f t="shared" si="6"/>
        <v>298300</v>
      </c>
    </row>
    <row r="51" spans="1:22" x14ac:dyDescent="0.2">
      <c r="A51" s="16" t="s">
        <v>234</v>
      </c>
      <c r="B51" s="4">
        <v>200</v>
      </c>
      <c r="C51" s="4">
        <v>0</v>
      </c>
      <c r="D51" s="4">
        <v>200</v>
      </c>
      <c r="E51" s="4">
        <v>2610000</v>
      </c>
      <c r="F51" s="4">
        <f t="shared" si="4"/>
        <v>-2386622901</v>
      </c>
      <c r="K51" s="24">
        <f t="shared" si="5"/>
        <v>-21782000</v>
      </c>
      <c r="L51" s="4">
        <v>152</v>
      </c>
      <c r="M51" s="4">
        <v>157</v>
      </c>
      <c r="N51" s="4">
        <v>2</v>
      </c>
      <c r="O51" s="4">
        <v>2</v>
      </c>
      <c r="P51" s="4">
        <v>158200</v>
      </c>
      <c r="Q51" s="4">
        <v>131500</v>
      </c>
      <c r="R51" s="5">
        <v>0</v>
      </c>
      <c r="S51" s="4">
        <v>298300</v>
      </c>
      <c r="T51" s="4">
        <f t="shared" si="2"/>
        <v>584366.66666666663</v>
      </c>
      <c r="U51" s="4">
        <f t="shared" si="6"/>
        <v>309500</v>
      </c>
      <c r="V51" s="5">
        <v>7.7000000000000002E-3</v>
      </c>
    </row>
    <row r="52" spans="1:22" x14ac:dyDescent="0.2">
      <c r="A52" s="16" t="s">
        <v>233</v>
      </c>
      <c r="B52" s="4">
        <v>0</v>
      </c>
      <c r="C52" s="4">
        <v>2600</v>
      </c>
      <c r="D52" s="4">
        <v>-2600</v>
      </c>
      <c r="E52" s="4">
        <v>-33930000</v>
      </c>
      <c r="F52" s="4">
        <f t="shared" si="4"/>
        <v>-2389232901</v>
      </c>
      <c r="K52" s="24">
        <f t="shared" si="5"/>
        <v>-21782000</v>
      </c>
      <c r="L52" s="4">
        <v>172</v>
      </c>
      <c r="M52" s="4">
        <v>133</v>
      </c>
      <c r="N52" s="4">
        <v>3</v>
      </c>
      <c r="O52" s="4">
        <v>1</v>
      </c>
      <c r="P52" s="4">
        <v>216900</v>
      </c>
      <c r="Q52" s="4">
        <v>128000</v>
      </c>
      <c r="R52" s="5">
        <v>7.8000000000000005E-3</v>
      </c>
      <c r="S52" s="4">
        <v>354400</v>
      </c>
      <c r="T52" s="4">
        <f t="shared" si="2"/>
        <v>587544.4444444445</v>
      </c>
      <c r="U52" s="4">
        <f t="shared" si="6"/>
        <v>309500</v>
      </c>
      <c r="V52" s="5">
        <v>1.15E-2</v>
      </c>
    </row>
    <row r="53" spans="1:22" x14ac:dyDescent="0.2">
      <c r="A53" s="16" t="s">
        <v>232</v>
      </c>
      <c r="B53" s="4">
        <v>13100</v>
      </c>
      <c r="C53" s="4">
        <v>43500</v>
      </c>
      <c r="D53" s="4">
        <v>-30400</v>
      </c>
      <c r="E53" s="4">
        <v>-392440000</v>
      </c>
      <c r="F53" s="4">
        <f t="shared" si="4"/>
        <v>-2355302901</v>
      </c>
      <c r="K53" s="24">
        <f t="shared" si="5"/>
        <v>-21782000</v>
      </c>
      <c r="L53" s="4">
        <v>170</v>
      </c>
      <c r="M53" s="4">
        <v>443</v>
      </c>
      <c r="N53" s="4">
        <v>4</v>
      </c>
      <c r="O53" s="4">
        <v>6</v>
      </c>
      <c r="P53" s="4">
        <v>149600</v>
      </c>
      <c r="Q53" s="4">
        <v>443800</v>
      </c>
      <c r="R53" s="5">
        <v>-7.7000000000000002E-3</v>
      </c>
      <c r="S53" s="4">
        <v>593400</v>
      </c>
      <c r="T53" s="4">
        <f t="shared" si="2"/>
        <v>587922.22222222225</v>
      </c>
      <c r="U53" s="4">
        <f t="shared" si="6"/>
        <v>309500</v>
      </c>
      <c r="V53" s="5">
        <v>2.6600000000000002E-2</v>
      </c>
    </row>
    <row r="54" spans="1:22" x14ac:dyDescent="0.2">
      <c r="A54" s="16" t="s">
        <v>231</v>
      </c>
      <c r="B54" s="4">
        <v>10900</v>
      </c>
      <c r="C54" s="4">
        <v>0</v>
      </c>
      <c r="D54" s="4">
        <v>10900</v>
      </c>
      <c r="E54" s="4">
        <v>142780000</v>
      </c>
      <c r="F54" s="4">
        <f t="shared" si="4"/>
        <v>-1962862901</v>
      </c>
      <c r="K54" s="24">
        <f t="shared" si="5"/>
        <v>-21782000</v>
      </c>
      <c r="L54" s="4">
        <v>166</v>
      </c>
      <c r="M54" s="4">
        <v>184</v>
      </c>
      <c r="N54" s="4">
        <v>2</v>
      </c>
      <c r="O54" s="4">
        <v>2</v>
      </c>
      <c r="P54" s="4">
        <v>130300</v>
      </c>
      <c r="Q54" s="4">
        <v>173500</v>
      </c>
      <c r="R54" s="5">
        <v>3.9000000000000003E-3</v>
      </c>
      <c r="S54" s="4">
        <v>309500</v>
      </c>
      <c r="T54" s="4">
        <f t="shared" si="2"/>
        <v>593888.88888888888</v>
      </c>
      <c r="U54" s="4">
        <f t="shared" si="6"/>
        <v>431900</v>
      </c>
      <c r="V54" s="5">
        <v>1.52E-2</v>
      </c>
    </row>
    <row r="55" spans="1:22" x14ac:dyDescent="0.2">
      <c r="A55" s="16" t="s">
        <v>230</v>
      </c>
      <c r="B55" s="4">
        <v>17700</v>
      </c>
      <c r="C55" s="4">
        <v>100</v>
      </c>
      <c r="D55" s="4">
        <v>17600</v>
      </c>
      <c r="E55" s="4">
        <v>229710000</v>
      </c>
      <c r="F55" s="4">
        <f t="shared" si="4"/>
        <v>-2105642901</v>
      </c>
      <c r="K55" s="24">
        <f t="shared" si="5"/>
        <v>-21782000</v>
      </c>
      <c r="L55" s="4">
        <v>217</v>
      </c>
      <c r="M55" s="4">
        <v>284</v>
      </c>
      <c r="N55" s="4">
        <v>2</v>
      </c>
      <c r="O55" s="4">
        <v>8</v>
      </c>
      <c r="P55" s="4">
        <v>177000</v>
      </c>
      <c r="Q55" s="4">
        <v>318000</v>
      </c>
      <c r="R55" s="5">
        <v>-7.6E-3</v>
      </c>
      <c r="S55" s="4">
        <v>1565400</v>
      </c>
      <c r="T55" s="4">
        <f t="shared" si="2"/>
        <v>459300</v>
      </c>
      <c r="U55" s="4">
        <f t="shared" si="6"/>
        <v>431900</v>
      </c>
      <c r="V55" s="5">
        <v>1.5300000000000001E-2</v>
      </c>
    </row>
    <row r="56" spans="1:22" x14ac:dyDescent="0.2">
      <c r="A56" s="16" t="s">
        <v>229</v>
      </c>
      <c r="B56" s="4">
        <v>15100</v>
      </c>
      <c r="C56" s="4">
        <v>1006</v>
      </c>
      <c r="D56" s="4">
        <v>14094</v>
      </c>
      <c r="E56" s="4">
        <v>183320000</v>
      </c>
      <c r="F56" s="4">
        <f t="shared" si="4"/>
        <v>-2335352901</v>
      </c>
      <c r="K56" s="24">
        <f t="shared" si="5"/>
        <v>-21782000</v>
      </c>
      <c r="L56" s="4">
        <v>216</v>
      </c>
      <c r="M56" s="4">
        <v>312</v>
      </c>
      <c r="N56" s="4">
        <v>5</v>
      </c>
      <c r="O56" s="4">
        <v>4</v>
      </c>
      <c r="P56" s="4">
        <v>221500</v>
      </c>
      <c r="Q56" s="4">
        <v>286200</v>
      </c>
      <c r="R56" s="5">
        <v>1.1599999999999999E-2</v>
      </c>
      <c r="S56" s="4">
        <v>531600</v>
      </c>
      <c r="T56" s="4">
        <f t="shared" si="2"/>
        <v>439011.11111111112</v>
      </c>
      <c r="U56" s="4">
        <f t="shared" si="6"/>
        <v>409300</v>
      </c>
      <c r="V56" s="5">
        <v>1.5300000000000001E-2</v>
      </c>
    </row>
    <row r="57" spans="1:22" x14ac:dyDescent="0.2">
      <c r="A57" s="16" t="s">
        <v>228</v>
      </c>
      <c r="B57" s="4">
        <v>100</v>
      </c>
      <c r="C57" s="4">
        <v>6600</v>
      </c>
      <c r="D57" s="4">
        <v>-6500</v>
      </c>
      <c r="E57" s="4">
        <v>-84500000</v>
      </c>
      <c r="F57" s="4">
        <f t="shared" si="4"/>
        <v>-2518672901</v>
      </c>
      <c r="K57" s="24">
        <f t="shared" si="5"/>
        <v>-21782000</v>
      </c>
      <c r="L57" s="4">
        <v>195</v>
      </c>
      <c r="M57" s="4">
        <v>297</v>
      </c>
      <c r="N57" s="4">
        <v>4</v>
      </c>
      <c r="O57" s="4">
        <v>5</v>
      </c>
      <c r="P57" s="4">
        <v>218700</v>
      </c>
      <c r="Q57" s="4">
        <v>263100</v>
      </c>
      <c r="R57" s="5">
        <v>-7.7000000000000002E-3</v>
      </c>
      <c r="S57" s="4">
        <v>483500</v>
      </c>
      <c r="T57" s="4">
        <f t="shared" si="2"/>
        <v>421088.88888888888</v>
      </c>
      <c r="U57" s="4">
        <f t="shared" si="6"/>
        <v>383000</v>
      </c>
      <c r="V57" s="5">
        <v>1.15E-2</v>
      </c>
    </row>
    <row r="58" spans="1:22" x14ac:dyDescent="0.2">
      <c r="A58" s="16" t="s">
        <v>227</v>
      </c>
      <c r="B58" s="4">
        <v>0</v>
      </c>
      <c r="C58" s="4">
        <v>6900</v>
      </c>
      <c r="D58" s="4">
        <v>-6900</v>
      </c>
      <c r="E58" s="4">
        <v>-90330000</v>
      </c>
      <c r="F58" s="4">
        <f t="shared" si="4"/>
        <v>-2434172901</v>
      </c>
      <c r="K58" s="24">
        <f t="shared" si="5"/>
        <v>-21782000</v>
      </c>
      <c r="L58" s="4">
        <v>101</v>
      </c>
      <c r="M58" s="4">
        <v>301</v>
      </c>
      <c r="N58" s="4">
        <v>3</v>
      </c>
      <c r="O58" s="4">
        <v>6</v>
      </c>
      <c r="P58" s="4">
        <v>122600</v>
      </c>
      <c r="Q58" s="4">
        <v>308500</v>
      </c>
      <c r="R58" s="5">
        <v>-7.6E-3</v>
      </c>
      <c r="S58" s="4">
        <v>431900</v>
      </c>
      <c r="T58" s="4">
        <f t="shared" si="2"/>
        <v>419622.22222222225</v>
      </c>
      <c r="U58" s="4">
        <f t="shared" si="6"/>
        <v>383000</v>
      </c>
      <c r="V58" s="5">
        <v>1.89E-2</v>
      </c>
    </row>
    <row r="59" spans="1:22" x14ac:dyDescent="0.2">
      <c r="A59" s="16" t="s">
        <v>226</v>
      </c>
      <c r="B59" s="4">
        <v>0</v>
      </c>
      <c r="C59" s="4">
        <v>11300</v>
      </c>
      <c r="D59" s="4">
        <v>-11300</v>
      </c>
      <c r="E59" s="4">
        <v>-149170000</v>
      </c>
      <c r="F59" s="4">
        <f t="shared" si="4"/>
        <v>-2343842901</v>
      </c>
      <c r="K59" s="24">
        <f t="shared" si="5"/>
        <v>-21782000</v>
      </c>
      <c r="L59" s="4">
        <v>121</v>
      </c>
      <c r="M59" s="4">
        <v>325</v>
      </c>
      <c r="N59" s="4">
        <v>4</v>
      </c>
      <c r="O59" s="4">
        <v>7</v>
      </c>
      <c r="P59" s="4">
        <v>167500</v>
      </c>
      <c r="Q59" s="4">
        <v>412500</v>
      </c>
      <c r="R59" s="5">
        <v>-1.1399999999999999E-2</v>
      </c>
      <c r="S59" s="4">
        <v>580300</v>
      </c>
      <c r="T59" s="4">
        <f t="shared" si="2"/>
        <v>455766.66666666669</v>
      </c>
      <c r="U59" s="4">
        <f t="shared" si="6"/>
        <v>363200</v>
      </c>
      <c r="V59" s="5">
        <v>1.8700000000000001E-2</v>
      </c>
    </row>
    <row r="60" spans="1:22" x14ac:dyDescent="0.2">
      <c r="F60" s="4">
        <f t="shared" si="4"/>
        <v>-2194672901</v>
      </c>
      <c r="K60" s="24">
        <f t="shared" si="5"/>
        <v>-21782000</v>
      </c>
      <c r="L60" s="4">
        <v>185</v>
      </c>
      <c r="M60" s="4">
        <v>195</v>
      </c>
      <c r="N60" s="4">
        <v>4</v>
      </c>
      <c r="O60" s="4">
        <v>4</v>
      </c>
      <c r="P60" s="4">
        <v>211800</v>
      </c>
      <c r="Q60" s="4">
        <v>197300</v>
      </c>
      <c r="T60" s="4">
        <f t="shared" si="2"/>
        <v>449250</v>
      </c>
      <c r="U60" s="4">
        <f t="shared" si="6"/>
        <v>354100</v>
      </c>
    </row>
    <row r="61" spans="1:22" x14ac:dyDescent="0.2">
      <c r="A61" s="16" t="s">
        <v>224</v>
      </c>
      <c r="B61" s="4">
        <v>6900</v>
      </c>
      <c r="C61" s="4">
        <v>46</v>
      </c>
      <c r="D61" s="4">
        <v>6854</v>
      </c>
      <c r="E61" s="4">
        <v>91450000</v>
      </c>
      <c r="F61" s="4">
        <f t="shared" si="4"/>
        <v>-2194672901</v>
      </c>
      <c r="K61" s="24">
        <f t="shared" si="5"/>
        <v>-21782000</v>
      </c>
      <c r="L61" s="4">
        <v>104</v>
      </c>
      <c r="M61" s="4">
        <v>271</v>
      </c>
      <c r="N61" s="4">
        <v>3</v>
      </c>
      <c r="O61" s="4">
        <v>3</v>
      </c>
      <c r="P61" s="4">
        <v>121400</v>
      </c>
      <c r="Q61" s="4">
        <v>259000</v>
      </c>
      <c r="R61" s="5">
        <v>0</v>
      </c>
      <c r="S61" s="4">
        <v>409300</v>
      </c>
      <c r="T61" s="4">
        <f t="shared" si="2"/>
        <v>439990</v>
      </c>
      <c r="U61" s="4">
        <f t="shared" si="6"/>
        <v>349000</v>
      </c>
      <c r="V61" s="5">
        <v>1.8600000000000002E-2</v>
      </c>
    </row>
    <row r="62" spans="1:22" x14ac:dyDescent="0.2">
      <c r="A62" s="16" t="s">
        <v>223</v>
      </c>
      <c r="B62" s="4">
        <v>4000</v>
      </c>
      <c r="C62" s="4">
        <v>1000</v>
      </c>
      <c r="D62" s="4">
        <v>3000</v>
      </c>
      <c r="E62" s="4">
        <v>40160000</v>
      </c>
      <c r="F62" s="4">
        <f t="shared" si="4"/>
        <v>-2286122901</v>
      </c>
      <c r="K62" s="24">
        <f t="shared" si="5"/>
        <v>-21782000</v>
      </c>
      <c r="L62" s="4">
        <v>150</v>
      </c>
      <c r="M62" s="4">
        <v>184</v>
      </c>
      <c r="N62" s="4">
        <v>3</v>
      </c>
      <c r="O62" s="4">
        <v>6</v>
      </c>
      <c r="P62" s="4">
        <v>161500</v>
      </c>
      <c r="Q62" s="4">
        <v>221500</v>
      </c>
      <c r="R62" s="5">
        <v>0</v>
      </c>
      <c r="S62" s="4">
        <v>383000</v>
      </c>
      <c r="T62" s="4">
        <f t="shared" si="2"/>
        <v>518600</v>
      </c>
      <c r="U62" s="4">
        <f t="shared" si="6"/>
        <v>322200</v>
      </c>
      <c r="V62" s="5">
        <v>7.4999999999999997E-3</v>
      </c>
    </row>
    <row r="63" spans="1:22" x14ac:dyDescent="0.2">
      <c r="A63" s="16" t="s">
        <v>222</v>
      </c>
      <c r="B63" s="4">
        <v>2200</v>
      </c>
      <c r="C63" s="4">
        <v>15050</v>
      </c>
      <c r="D63" s="4">
        <v>-12850</v>
      </c>
      <c r="E63" s="4">
        <v>-172830000</v>
      </c>
      <c r="F63" s="4">
        <f t="shared" si="4"/>
        <v>-2326282901</v>
      </c>
      <c r="K63" s="24">
        <f t="shared" si="5"/>
        <v>-21782000</v>
      </c>
      <c r="L63" s="4">
        <v>297</v>
      </c>
      <c r="M63" s="4">
        <v>238</v>
      </c>
      <c r="N63" s="4">
        <v>2</v>
      </c>
      <c r="O63" s="4">
        <v>6</v>
      </c>
      <c r="P63" s="4">
        <v>266900</v>
      </c>
      <c r="Q63" s="4">
        <v>329900</v>
      </c>
      <c r="R63" s="5">
        <v>1.1399999999999999E-2</v>
      </c>
      <c r="S63" s="4">
        <v>596800</v>
      </c>
      <c r="T63" s="4">
        <f t="shared" si="2"/>
        <v>521050</v>
      </c>
      <c r="U63" s="4">
        <f t="shared" si="6"/>
        <v>322200</v>
      </c>
      <c r="V63" s="5">
        <v>1.8600000000000002E-2</v>
      </c>
    </row>
    <row r="64" spans="1:22" x14ac:dyDescent="0.2">
      <c r="A64" s="16" t="s">
        <v>221</v>
      </c>
      <c r="B64" s="4">
        <v>0</v>
      </c>
      <c r="C64" s="4">
        <v>3300</v>
      </c>
      <c r="D64" s="4">
        <v>-3300</v>
      </c>
      <c r="E64" s="4">
        <v>-43560000</v>
      </c>
      <c r="F64" s="4">
        <f t="shared" si="4"/>
        <v>-2153452901</v>
      </c>
      <c r="K64" s="24">
        <f t="shared" si="5"/>
        <v>-21782000</v>
      </c>
      <c r="L64" s="4">
        <v>119</v>
      </c>
      <c r="M64" s="4">
        <v>215</v>
      </c>
      <c r="N64" s="4">
        <v>3</v>
      </c>
      <c r="O64" s="4">
        <v>4</v>
      </c>
      <c r="P64" s="4">
        <v>120800</v>
      </c>
      <c r="Q64" s="4">
        <v>242400</v>
      </c>
      <c r="R64" s="5">
        <v>0</v>
      </c>
      <c r="S64" s="4">
        <v>363200</v>
      </c>
      <c r="T64" s="4">
        <f t="shared" si="2"/>
        <v>511730</v>
      </c>
      <c r="U64" s="4">
        <f t="shared" si="6"/>
        <v>322200</v>
      </c>
      <c r="V64" s="5">
        <v>7.6E-3</v>
      </c>
    </row>
    <row r="65" spans="1:22" x14ac:dyDescent="0.2">
      <c r="A65" s="16" t="s">
        <v>220</v>
      </c>
      <c r="B65" s="4">
        <v>1100</v>
      </c>
      <c r="C65" s="4">
        <v>11400</v>
      </c>
      <c r="D65" s="4">
        <v>-10300</v>
      </c>
      <c r="E65" s="4">
        <v>-135900000</v>
      </c>
      <c r="F65" s="4">
        <f t="shared" si="4"/>
        <v>-2109892901</v>
      </c>
      <c r="K65" s="24">
        <f t="shared" si="5"/>
        <v>-21782000</v>
      </c>
      <c r="L65" s="4">
        <v>120</v>
      </c>
      <c r="M65" s="4">
        <v>216</v>
      </c>
      <c r="N65" s="4">
        <v>4</v>
      </c>
      <c r="O65" s="4">
        <v>2</v>
      </c>
      <c r="P65" s="4">
        <v>164000</v>
      </c>
      <c r="Q65" s="4">
        <v>184500</v>
      </c>
      <c r="R65" s="5">
        <v>0</v>
      </c>
      <c r="S65" s="4">
        <v>354100</v>
      </c>
      <c r="T65" s="4">
        <f t="shared" si="2"/>
        <v>509490</v>
      </c>
      <c r="U65" s="4">
        <f t="shared" si="6"/>
        <v>322200</v>
      </c>
      <c r="V65" s="5">
        <v>1.8700000000000001E-2</v>
      </c>
    </row>
    <row r="66" spans="1:22" x14ac:dyDescent="0.2">
      <c r="A66" s="16" t="s">
        <v>219</v>
      </c>
      <c r="B66" s="4">
        <v>0</v>
      </c>
      <c r="C66" s="4">
        <v>100</v>
      </c>
      <c r="D66" s="4">
        <v>-100</v>
      </c>
      <c r="E66" s="4">
        <v>-1330000</v>
      </c>
      <c r="F66" s="4">
        <f t="shared" si="4"/>
        <v>-1973992901</v>
      </c>
      <c r="G66" s="4">
        <v>0</v>
      </c>
      <c r="H66" s="4">
        <v>0</v>
      </c>
      <c r="I66" s="4">
        <v>0</v>
      </c>
      <c r="J66" s="4">
        <v>-9572000</v>
      </c>
      <c r="K66" s="24">
        <f t="shared" si="5"/>
        <v>-21782000</v>
      </c>
      <c r="L66" s="4">
        <v>103</v>
      </c>
      <c r="M66" s="4">
        <v>217</v>
      </c>
      <c r="N66" s="4">
        <v>2</v>
      </c>
      <c r="O66" s="4">
        <v>1</v>
      </c>
      <c r="P66" s="4">
        <v>123400</v>
      </c>
      <c r="Q66" s="4">
        <v>203000</v>
      </c>
      <c r="R66" s="5">
        <v>-3.7000000000000002E-3</v>
      </c>
      <c r="S66" s="4">
        <v>349000</v>
      </c>
      <c r="T66" s="4">
        <f t="shared" si="2"/>
        <v>530710</v>
      </c>
      <c r="U66" s="4">
        <f t="shared" si="6"/>
        <v>316700</v>
      </c>
      <c r="V66" s="5">
        <v>1.1299999999999999E-2</v>
      </c>
    </row>
    <row r="67" spans="1:22" x14ac:dyDescent="0.2">
      <c r="A67" s="16" t="s">
        <v>218</v>
      </c>
      <c r="B67" s="4">
        <v>0</v>
      </c>
      <c r="C67" s="4">
        <v>40600</v>
      </c>
      <c r="D67" s="4">
        <v>-40600</v>
      </c>
      <c r="E67" s="4">
        <v>-534080000</v>
      </c>
      <c r="F67" s="4">
        <f t="shared" si="4"/>
        <v>-1972662901</v>
      </c>
      <c r="G67" s="4">
        <v>0</v>
      </c>
      <c r="H67" s="4">
        <v>0</v>
      </c>
      <c r="I67" s="4">
        <v>0</v>
      </c>
      <c r="J67" s="4">
        <v>-9572000</v>
      </c>
      <c r="K67" s="24">
        <f t="shared" si="5"/>
        <v>-12210000</v>
      </c>
      <c r="L67" s="4">
        <v>108</v>
      </c>
      <c r="M67" s="4">
        <v>172</v>
      </c>
      <c r="N67" s="4">
        <v>2</v>
      </c>
      <c r="O67" s="4">
        <v>2</v>
      </c>
      <c r="P67" s="4">
        <v>152700</v>
      </c>
      <c r="Q67" s="4">
        <v>147400</v>
      </c>
      <c r="R67" s="5">
        <v>1.15E-2</v>
      </c>
      <c r="S67" s="4">
        <v>322200</v>
      </c>
      <c r="T67" s="4">
        <f t="shared" si="2"/>
        <v>522600</v>
      </c>
      <c r="U67" s="4">
        <f t="shared" si="6"/>
        <v>316700</v>
      </c>
      <c r="V67" s="5">
        <v>1.1399999999999999E-2</v>
      </c>
    </row>
    <row r="68" spans="1:22" x14ac:dyDescent="0.2">
      <c r="A68" s="16" t="s">
        <v>217</v>
      </c>
      <c r="B68" s="4">
        <v>0</v>
      </c>
      <c r="C68" s="4">
        <v>86900</v>
      </c>
      <c r="D68" s="4">
        <v>-86900</v>
      </c>
      <c r="E68" s="4">
        <v>-1143130000</v>
      </c>
      <c r="F68" s="4">
        <f t="shared" si="4"/>
        <v>-1438582901</v>
      </c>
      <c r="K68" s="24">
        <f t="shared" si="5"/>
        <v>-2638000</v>
      </c>
      <c r="L68" s="4">
        <v>150</v>
      </c>
      <c r="M68" s="4">
        <v>194</v>
      </c>
      <c r="N68" s="4">
        <v>5</v>
      </c>
      <c r="O68" s="4">
        <v>3</v>
      </c>
      <c r="P68" s="4">
        <v>170900</v>
      </c>
      <c r="Q68" s="4">
        <v>222500</v>
      </c>
      <c r="R68" s="5">
        <v>-3.8E-3</v>
      </c>
      <c r="S68" s="4">
        <v>418700</v>
      </c>
      <c r="T68" s="4">
        <f t="shared" si="2"/>
        <v>510330</v>
      </c>
      <c r="U68" s="4">
        <f t="shared" si="6"/>
        <v>316700</v>
      </c>
      <c r="V68" s="5">
        <v>1.5100000000000001E-2</v>
      </c>
    </row>
    <row r="69" spans="1:22" x14ac:dyDescent="0.2">
      <c r="A69" s="16" t="s">
        <v>216</v>
      </c>
      <c r="B69" s="4">
        <v>200</v>
      </c>
      <c r="C69" s="4">
        <v>107102</v>
      </c>
      <c r="D69" s="4">
        <v>-106902</v>
      </c>
      <c r="E69" s="4">
        <v>-1434220000</v>
      </c>
      <c r="F69" s="4">
        <f t="shared" si="4"/>
        <v>-295452901</v>
      </c>
      <c r="K69" s="24">
        <f t="shared" si="5"/>
        <v>-2638000</v>
      </c>
      <c r="L69" s="4">
        <v>238</v>
      </c>
      <c r="M69" s="4">
        <v>564</v>
      </c>
      <c r="N69" s="4">
        <v>5</v>
      </c>
      <c r="O69" s="4">
        <v>10</v>
      </c>
      <c r="P69" s="4">
        <v>271100</v>
      </c>
      <c r="Q69" s="4">
        <v>634000</v>
      </c>
      <c r="R69" s="5">
        <v>-3.04E-2</v>
      </c>
      <c r="S69" s="4">
        <v>905600</v>
      </c>
      <c r="T69" s="4">
        <f t="shared" si="2"/>
        <v>482550</v>
      </c>
      <c r="U69" s="4">
        <f t="shared" si="6"/>
        <v>270000</v>
      </c>
      <c r="V69" s="5">
        <v>3.6799999999999999E-2</v>
      </c>
    </row>
    <row r="70" spans="1:22" x14ac:dyDescent="0.2">
      <c r="A70" s="16" t="s">
        <v>215</v>
      </c>
      <c r="B70" s="4">
        <v>100</v>
      </c>
      <c r="C70" s="4">
        <v>47100</v>
      </c>
      <c r="D70" s="4">
        <v>-47000</v>
      </c>
      <c r="E70" s="4">
        <v>-635110000</v>
      </c>
      <c r="F70" s="4">
        <f t="shared" si="4"/>
        <v>1138767099</v>
      </c>
      <c r="K70" s="24">
        <f t="shared" si="5"/>
        <v>-2638000</v>
      </c>
      <c r="L70" s="4">
        <v>137</v>
      </c>
      <c r="M70" s="4">
        <v>261</v>
      </c>
      <c r="N70" s="4">
        <v>3</v>
      </c>
      <c r="O70" s="4">
        <v>4</v>
      </c>
      <c r="P70" s="4">
        <v>126900</v>
      </c>
      <c r="Q70" s="4">
        <v>257000</v>
      </c>
      <c r="R70" s="5">
        <v>0</v>
      </c>
      <c r="S70" s="4">
        <v>390600</v>
      </c>
      <c r="T70" s="4">
        <f t="shared" si="2"/>
        <v>474660</v>
      </c>
      <c r="U70" s="4">
        <f t="shared" si="6"/>
        <v>270000</v>
      </c>
      <c r="V70" s="5">
        <v>1.11E-2</v>
      </c>
    </row>
    <row r="71" spans="1:22" x14ac:dyDescent="0.2">
      <c r="A71" s="16" t="s">
        <v>214</v>
      </c>
      <c r="B71" s="4">
        <v>100</v>
      </c>
      <c r="C71" s="4">
        <v>15000</v>
      </c>
      <c r="D71" s="4">
        <v>-14900</v>
      </c>
      <c r="E71" s="4">
        <v>-202750000</v>
      </c>
      <c r="F71" s="4">
        <f t="shared" si="4"/>
        <v>1773877099</v>
      </c>
      <c r="K71" s="24">
        <f t="shared" si="5"/>
        <v>-2638000</v>
      </c>
      <c r="L71" s="4">
        <v>171</v>
      </c>
      <c r="M71" s="4">
        <v>225</v>
      </c>
      <c r="N71" s="4">
        <v>1</v>
      </c>
      <c r="O71" s="4">
        <v>3</v>
      </c>
      <c r="P71" s="4">
        <v>112800</v>
      </c>
      <c r="Q71" s="4">
        <v>203900</v>
      </c>
      <c r="R71" s="5">
        <v>-1.1000000000000001E-2</v>
      </c>
      <c r="S71" s="4">
        <v>316700</v>
      </c>
      <c r="T71" s="4">
        <f t="shared" si="2"/>
        <v>467270</v>
      </c>
      <c r="U71" s="4">
        <f t="shared" si="6"/>
        <v>270000</v>
      </c>
      <c r="V71" s="5">
        <v>1.46E-2</v>
      </c>
    </row>
    <row r="72" spans="1:22" x14ac:dyDescent="0.2">
      <c r="A72" s="16" t="s">
        <v>213</v>
      </c>
      <c r="B72" s="4">
        <v>142700</v>
      </c>
      <c r="C72" s="4">
        <v>8950</v>
      </c>
      <c r="D72" s="4">
        <v>133750</v>
      </c>
      <c r="E72" s="4">
        <v>1807100000</v>
      </c>
      <c r="F72" s="4">
        <f t="shared" si="4"/>
        <v>1976627099</v>
      </c>
      <c r="K72" s="24">
        <f t="shared" si="5"/>
        <v>-2638000</v>
      </c>
      <c r="L72" s="4">
        <v>572</v>
      </c>
      <c r="M72" s="4">
        <v>317</v>
      </c>
      <c r="N72" s="4">
        <v>13</v>
      </c>
      <c r="O72" s="4">
        <v>5</v>
      </c>
      <c r="P72" s="4">
        <v>764200</v>
      </c>
      <c r="Q72" s="4">
        <v>332600</v>
      </c>
      <c r="R72" s="5">
        <v>3.0099999999999998E-2</v>
      </c>
      <c r="S72" s="4">
        <v>1169100</v>
      </c>
      <c r="T72" s="4">
        <f t="shared" si="2"/>
        <v>431570</v>
      </c>
      <c r="U72" s="4">
        <f t="shared" si="6"/>
        <v>241100</v>
      </c>
      <c r="V72" s="5">
        <v>3.2899999999999999E-2</v>
      </c>
    </row>
    <row r="73" spans="1:22" x14ac:dyDescent="0.2">
      <c r="A73" s="16" t="s">
        <v>212</v>
      </c>
      <c r="B73" s="4">
        <v>90200</v>
      </c>
      <c r="C73" s="4">
        <v>6100</v>
      </c>
      <c r="D73" s="4">
        <v>84100</v>
      </c>
      <c r="E73" s="4">
        <v>1115250000</v>
      </c>
      <c r="F73" s="4">
        <f t="shared" si="4"/>
        <v>169527099</v>
      </c>
      <c r="K73" s="24">
        <f t="shared" si="5"/>
        <v>-2638000</v>
      </c>
      <c r="L73" s="4">
        <v>248</v>
      </c>
      <c r="M73" s="4">
        <v>209</v>
      </c>
      <c r="N73" s="4">
        <v>5</v>
      </c>
      <c r="O73" s="4">
        <v>5</v>
      </c>
      <c r="P73" s="4">
        <v>335800</v>
      </c>
      <c r="Q73" s="4">
        <v>285500</v>
      </c>
      <c r="R73" s="5">
        <v>7.6E-3</v>
      </c>
      <c r="S73" s="4">
        <v>621300</v>
      </c>
      <c r="T73" s="4">
        <f t="shared" si="2"/>
        <v>383830</v>
      </c>
      <c r="U73" s="4">
        <f t="shared" si="6"/>
        <v>241100</v>
      </c>
      <c r="V73" s="5">
        <v>1.4999999999999999E-2</v>
      </c>
    </row>
    <row r="74" spans="1:22" x14ac:dyDescent="0.2">
      <c r="A74" s="16" t="s">
        <v>211</v>
      </c>
      <c r="B74" s="4">
        <v>0</v>
      </c>
      <c r="C74" s="4">
        <v>0</v>
      </c>
      <c r="D74" s="4">
        <v>0</v>
      </c>
      <c r="E74" s="4">
        <v>0</v>
      </c>
      <c r="F74" s="4">
        <f t="shared" ref="F74:F79" si="7">E74+F75</f>
        <v>-945722901</v>
      </c>
      <c r="K74" s="24">
        <f t="shared" ref="K74:K79" si="8">K75+J74</f>
        <v>-2638000</v>
      </c>
      <c r="L74" s="4">
        <v>105</v>
      </c>
      <c r="M74" s="4">
        <v>204</v>
      </c>
      <c r="N74" s="4">
        <v>3</v>
      </c>
      <c r="O74" s="4">
        <v>1</v>
      </c>
      <c r="P74" s="4">
        <v>101300</v>
      </c>
      <c r="Q74" s="4">
        <v>168700</v>
      </c>
      <c r="R74" s="5">
        <v>-3.7000000000000002E-3</v>
      </c>
      <c r="S74" s="4">
        <v>270000</v>
      </c>
      <c r="T74" s="4">
        <f t="shared" ref="T74:T79" si="9">AVERAGE(S75:S84)</f>
        <v>370270</v>
      </c>
      <c r="U74" s="4">
        <f t="shared" ref="U74:U79" si="10">MIN(S75:S79)</f>
        <v>241100</v>
      </c>
      <c r="V74" s="5">
        <v>1.1299999999999999E-2</v>
      </c>
    </row>
    <row r="75" spans="1:22" x14ac:dyDescent="0.2">
      <c r="A75" s="16" t="s">
        <v>210</v>
      </c>
      <c r="B75" s="4">
        <v>0</v>
      </c>
      <c r="C75" s="4">
        <v>100</v>
      </c>
      <c r="D75" s="4">
        <v>-100</v>
      </c>
      <c r="E75" s="4">
        <v>-1330000</v>
      </c>
      <c r="F75" s="4">
        <f t="shared" si="7"/>
        <v>-945722901</v>
      </c>
      <c r="K75" s="24">
        <f t="shared" si="8"/>
        <v>-2638000</v>
      </c>
      <c r="L75" s="4">
        <v>120</v>
      </c>
      <c r="M75" s="4">
        <v>140</v>
      </c>
      <c r="N75" s="4">
        <v>4</v>
      </c>
      <c r="O75" s="4">
        <v>6</v>
      </c>
      <c r="P75" s="4">
        <v>146300</v>
      </c>
      <c r="Q75" s="4">
        <v>185200</v>
      </c>
      <c r="R75" s="5">
        <v>3.8E-3</v>
      </c>
      <c r="S75" s="4">
        <v>331700</v>
      </c>
      <c r="T75" s="4">
        <f t="shared" si="9"/>
        <v>347710</v>
      </c>
      <c r="U75" s="4">
        <f t="shared" si="10"/>
        <v>241100</v>
      </c>
      <c r="V75" s="5">
        <v>1.4999999999999999E-2</v>
      </c>
    </row>
    <row r="76" spans="1:22" x14ac:dyDescent="0.2">
      <c r="A76" s="16" t="s">
        <v>208</v>
      </c>
      <c r="B76" s="4">
        <v>36500</v>
      </c>
      <c r="C76" s="4">
        <v>13700</v>
      </c>
      <c r="D76" s="4">
        <v>22800</v>
      </c>
      <c r="E76" s="4">
        <v>302770000</v>
      </c>
      <c r="F76" s="4">
        <f t="shared" si="7"/>
        <v>-944392901</v>
      </c>
      <c r="K76" s="24">
        <f t="shared" si="8"/>
        <v>-2638000</v>
      </c>
      <c r="L76" s="4">
        <v>206</v>
      </c>
      <c r="M76" s="4">
        <v>194</v>
      </c>
      <c r="N76" s="4">
        <v>6</v>
      </c>
      <c r="O76" s="4">
        <v>5</v>
      </c>
      <c r="P76" s="4">
        <v>295900</v>
      </c>
      <c r="Q76" s="4">
        <v>263100</v>
      </c>
      <c r="R76" s="5">
        <v>1.15E-2</v>
      </c>
      <c r="S76" s="4">
        <v>561200</v>
      </c>
      <c r="T76" s="4">
        <f t="shared" si="9"/>
        <v>304810</v>
      </c>
      <c r="U76" s="4">
        <f t="shared" si="10"/>
        <v>241100</v>
      </c>
      <c r="V76" s="5">
        <v>1.8799999999999997E-2</v>
      </c>
    </row>
    <row r="77" spans="1:22" x14ac:dyDescent="0.2">
      <c r="A77" s="16" t="s">
        <v>207</v>
      </c>
      <c r="B77" s="4">
        <v>0</v>
      </c>
      <c r="C77" s="4">
        <v>4300</v>
      </c>
      <c r="D77" s="4">
        <v>-4300</v>
      </c>
      <c r="E77" s="4">
        <v>-56140000</v>
      </c>
      <c r="F77" s="4">
        <f t="shared" si="7"/>
        <v>-1247162901</v>
      </c>
      <c r="K77" s="24">
        <f t="shared" si="8"/>
        <v>-2638000</v>
      </c>
      <c r="L77" s="4">
        <v>101</v>
      </c>
      <c r="M77" s="4">
        <v>166</v>
      </c>
      <c r="N77" s="4">
        <v>0</v>
      </c>
      <c r="O77" s="4">
        <v>2</v>
      </c>
      <c r="P77" s="4">
        <v>51300</v>
      </c>
      <c r="Q77" s="4">
        <v>180100</v>
      </c>
      <c r="R77" s="5">
        <v>-3.8E-3</v>
      </c>
      <c r="S77" s="4">
        <v>241100</v>
      </c>
      <c r="T77" s="4">
        <f t="shared" si="9"/>
        <v>320230</v>
      </c>
      <c r="U77" s="4">
        <f t="shared" si="10"/>
        <v>242800</v>
      </c>
      <c r="V77" s="5">
        <v>7.7000000000000002E-3</v>
      </c>
    </row>
    <row r="78" spans="1:22" x14ac:dyDescent="0.2">
      <c r="A78" s="16" t="s">
        <v>206</v>
      </c>
      <c r="B78" s="4">
        <v>7500</v>
      </c>
      <c r="C78" s="4">
        <v>10598</v>
      </c>
      <c r="D78" s="4">
        <v>-3098</v>
      </c>
      <c r="E78" s="4">
        <v>-40760000</v>
      </c>
      <c r="F78" s="4">
        <f t="shared" si="7"/>
        <v>-1191022901</v>
      </c>
      <c r="K78" s="24">
        <f t="shared" si="8"/>
        <v>-2638000</v>
      </c>
      <c r="L78" s="4">
        <v>126</v>
      </c>
      <c r="M78" s="4">
        <v>137</v>
      </c>
      <c r="N78" s="4">
        <v>1</v>
      </c>
      <c r="O78" s="4">
        <v>5</v>
      </c>
      <c r="P78" s="4">
        <v>92100</v>
      </c>
      <c r="Q78" s="4">
        <v>203900</v>
      </c>
      <c r="R78" s="5">
        <v>-7.6E-3</v>
      </c>
      <c r="S78" s="4">
        <v>296000</v>
      </c>
      <c r="T78" s="4">
        <f t="shared" si="9"/>
        <v>311950</v>
      </c>
      <c r="U78" s="4">
        <f t="shared" si="10"/>
        <v>143900</v>
      </c>
      <c r="V78" s="5">
        <v>1.1399999999999999E-2</v>
      </c>
    </row>
    <row r="79" spans="1:22" x14ac:dyDescent="0.2">
      <c r="A79" s="16" t="s">
        <v>205</v>
      </c>
      <c r="B79" s="4">
        <v>500</v>
      </c>
      <c r="C79" s="4">
        <v>199200</v>
      </c>
      <c r="D79" s="4">
        <v>-198700</v>
      </c>
      <c r="E79" s="4">
        <v>-2610400000</v>
      </c>
      <c r="F79" s="4">
        <f t="shared" si="7"/>
        <v>-1150262901</v>
      </c>
      <c r="K79" s="24">
        <f t="shared" si="8"/>
        <v>-2638000</v>
      </c>
      <c r="L79" s="4">
        <v>199</v>
      </c>
      <c r="M79" s="4">
        <v>201</v>
      </c>
      <c r="N79" s="4">
        <v>6</v>
      </c>
      <c r="O79" s="4">
        <v>4</v>
      </c>
      <c r="P79" s="4">
        <v>354800</v>
      </c>
      <c r="Q79" s="4">
        <v>270500</v>
      </c>
      <c r="R79" s="5">
        <v>7.7000000000000002E-3</v>
      </c>
      <c r="S79" s="4">
        <v>627800</v>
      </c>
      <c r="T79" s="4">
        <f t="shared" si="9"/>
        <v>267620</v>
      </c>
      <c r="U79" s="4">
        <f t="shared" si="10"/>
        <v>134400</v>
      </c>
      <c r="V79" s="5">
        <v>1.5100000000000001E-2</v>
      </c>
    </row>
    <row r="80" spans="1:22" x14ac:dyDescent="0.2">
      <c r="A80" s="16" t="s">
        <v>204</v>
      </c>
      <c r="B80" s="4">
        <v>1000</v>
      </c>
      <c r="C80" s="4">
        <v>4900</v>
      </c>
      <c r="D80" s="4">
        <v>-3900</v>
      </c>
      <c r="E80" s="4">
        <v>-51052901</v>
      </c>
      <c r="F80" s="4">
        <f t="shared" ref="F80:F90" si="11">E80+F81</f>
        <v>1460137099</v>
      </c>
      <c r="K80" s="24">
        <f t="shared" ref="K80:K90" si="12">K81+J80</f>
        <v>-2638000</v>
      </c>
      <c r="L80" s="4">
        <v>126</v>
      </c>
      <c r="M80" s="4">
        <v>120</v>
      </c>
      <c r="N80" s="4">
        <v>5</v>
      </c>
      <c r="O80" s="4">
        <v>3</v>
      </c>
      <c r="P80" s="4">
        <v>182900</v>
      </c>
      <c r="Q80" s="4">
        <v>125500</v>
      </c>
      <c r="R80" s="5">
        <v>0</v>
      </c>
      <c r="S80" s="4">
        <v>311700</v>
      </c>
      <c r="T80" s="4">
        <f t="shared" ref="T80:T96" si="13">AVERAGE(S81:S90)</f>
        <v>262610</v>
      </c>
      <c r="U80" s="4">
        <f t="shared" ref="U80:U90" si="14">MIN(S81:S85)</f>
        <v>106100</v>
      </c>
      <c r="V80" s="5">
        <v>1.15E-2</v>
      </c>
    </row>
    <row r="81" spans="1:22" x14ac:dyDescent="0.2">
      <c r="A81" s="16" t="s">
        <v>203</v>
      </c>
      <c r="B81" s="4">
        <v>0</v>
      </c>
      <c r="C81" s="4">
        <v>8300</v>
      </c>
      <c r="D81" s="4">
        <v>-8300</v>
      </c>
      <c r="E81" s="4">
        <v>-108950000</v>
      </c>
      <c r="F81" s="4">
        <f t="shared" si="11"/>
        <v>1511190000</v>
      </c>
      <c r="G81" s="4">
        <v>0</v>
      </c>
      <c r="H81" s="4">
        <v>0</v>
      </c>
      <c r="I81" s="4">
        <v>0</v>
      </c>
      <c r="J81" s="4">
        <v>-1319000</v>
      </c>
      <c r="K81" s="24">
        <f t="shared" si="12"/>
        <v>-2638000</v>
      </c>
      <c r="L81" s="4">
        <v>80</v>
      </c>
      <c r="M81" s="4">
        <v>159</v>
      </c>
      <c r="N81" s="4">
        <v>1</v>
      </c>
      <c r="O81" s="4">
        <v>2</v>
      </c>
      <c r="P81" s="4">
        <v>72700</v>
      </c>
      <c r="Q81" s="4">
        <v>169100</v>
      </c>
      <c r="R81" s="5">
        <v>-7.6E-3</v>
      </c>
      <c r="S81" s="4">
        <v>242800</v>
      </c>
      <c r="T81" s="4">
        <f t="shared" si="13"/>
        <v>254769.3</v>
      </c>
      <c r="U81" s="4">
        <f t="shared" si="14"/>
        <v>106100</v>
      </c>
      <c r="V81" s="5">
        <v>1.5100000000000001E-2</v>
      </c>
    </row>
    <row r="82" spans="1:22" x14ac:dyDescent="0.2">
      <c r="A82" s="16" t="s">
        <v>200</v>
      </c>
      <c r="B82" s="4">
        <v>139200</v>
      </c>
      <c r="C82" s="4">
        <v>5650</v>
      </c>
      <c r="D82" s="4">
        <v>133550</v>
      </c>
      <c r="E82" s="4">
        <v>1743200000</v>
      </c>
      <c r="F82" s="4">
        <f t="shared" si="11"/>
        <v>1620140000</v>
      </c>
      <c r="G82" s="4">
        <v>0</v>
      </c>
      <c r="H82" s="4">
        <v>0</v>
      </c>
      <c r="I82" s="4">
        <v>0</v>
      </c>
      <c r="J82" s="4">
        <v>-1319000</v>
      </c>
      <c r="K82" s="24">
        <f t="shared" si="12"/>
        <v>-1319000</v>
      </c>
      <c r="L82" s="4">
        <v>411</v>
      </c>
      <c r="M82" s="4">
        <v>217</v>
      </c>
      <c r="N82" s="4">
        <v>9</v>
      </c>
      <c r="O82" s="4">
        <v>8</v>
      </c>
      <c r="P82" s="4">
        <v>477800</v>
      </c>
      <c r="Q82" s="4">
        <v>311300</v>
      </c>
      <c r="R82" s="5">
        <v>2.3300000000000001E-2</v>
      </c>
      <c r="S82" s="4">
        <v>812100</v>
      </c>
      <c r="T82" s="4">
        <f t="shared" si="13"/>
        <v>202684.4</v>
      </c>
      <c r="U82" s="4">
        <f t="shared" si="14"/>
        <v>106100</v>
      </c>
      <c r="V82" s="5">
        <v>3.4000000000000002E-2</v>
      </c>
    </row>
    <row r="83" spans="1:22" x14ac:dyDescent="0.2">
      <c r="A83" s="16" t="s">
        <v>199</v>
      </c>
      <c r="B83" s="4">
        <v>0</v>
      </c>
      <c r="C83" s="4">
        <v>1000</v>
      </c>
      <c r="D83" s="4">
        <v>-1000</v>
      </c>
      <c r="E83" s="4">
        <v>-12850000</v>
      </c>
      <c r="F83" s="4">
        <f t="shared" si="11"/>
        <v>-123060000</v>
      </c>
      <c r="K83" s="24">
        <f t="shared" si="12"/>
        <v>0</v>
      </c>
      <c r="L83" s="4">
        <v>91</v>
      </c>
      <c r="M83" s="4">
        <v>99</v>
      </c>
      <c r="N83" s="4">
        <v>0</v>
      </c>
      <c r="O83" s="4">
        <v>1</v>
      </c>
      <c r="P83" s="4">
        <v>49800</v>
      </c>
      <c r="Q83" s="4">
        <v>94100</v>
      </c>
      <c r="R83" s="5">
        <v>0</v>
      </c>
      <c r="S83" s="4">
        <v>143900</v>
      </c>
      <c r="T83" s="4">
        <f t="shared" si="13"/>
        <v>214688.3</v>
      </c>
      <c r="U83" s="4">
        <f t="shared" si="14"/>
        <v>106100</v>
      </c>
      <c r="V83" s="5">
        <v>1.1599999999999999E-2</v>
      </c>
    </row>
    <row r="84" spans="1:22" x14ac:dyDescent="0.2">
      <c r="A84" s="16" t="s">
        <v>193</v>
      </c>
      <c r="B84" s="4">
        <v>0</v>
      </c>
      <c r="C84" s="4">
        <v>4686</v>
      </c>
      <c r="D84" s="4">
        <v>-4686</v>
      </c>
      <c r="E84" s="4">
        <v>-60250000</v>
      </c>
      <c r="F84" s="4">
        <f t="shared" si="11"/>
        <v>-110210000</v>
      </c>
      <c r="K84" s="24">
        <f t="shared" si="12"/>
        <v>0</v>
      </c>
      <c r="L84" s="4">
        <v>84</v>
      </c>
      <c r="M84" s="4">
        <v>95</v>
      </c>
      <c r="N84" s="4">
        <v>1</v>
      </c>
      <c r="O84" s="4">
        <v>1</v>
      </c>
      <c r="P84" s="4">
        <v>73100</v>
      </c>
      <c r="Q84" s="4">
        <v>61300</v>
      </c>
      <c r="R84" s="5">
        <v>3.9000000000000003E-3</v>
      </c>
      <c r="S84" s="4">
        <v>134400</v>
      </c>
      <c r="T84" s="4">
        <f t="shared" si="13"/>
        <v>245129.4</v>
      </c>
      <c r="U84" s="4">
        <f t="shared" si="14"/>
        <v>106100</v>
      </c>
      <c r="V84" s="5">
        <v>7.8000000000000005E-3</v>
      </c>
    </row>
    <row r="85" spans="1:22" x14ac:dyDescent="0.2">
      <c r="A85" s="16" t="s">
        <v>192</v>
      </c>
      <c r="B85" s="4">
        <v>0</v>
      </c>
      <c r="C85" s="4">
        <v>12700</v>
      </c>
      <c r="D85" s="4">
        <v>-12700</v>
      </c>
      <c r="E85" s="4">
        <v>-163200000</v>
      </c>
      <c r="F85" s="4">
        <f t="shared" si="11"/>
        <v>-49960000</v>
      </c>
      <c r="K85" s="24">
        <f t="shared" si="12"/>
        <v>0</v>
      </c>
      <c r="L85" s="4">
        <v>85</v>
      </c>
      <c r="M85" s="4">
        <v>59</v>
      </c>
      <c r="N85" s="4">
        <v>0</v>
      </c>
      <c r="O85" s="4">
        <v>0</v>
      </c>
      <c r="P85" s="4">
        <v>42100</v>
      </c>
      <c r="Q85" s="4">
        <v>60500</v>
      </c>
      <c r="R85" s="5">
        <v>0</v>
      </c>
      <c r="S85" s="4">
        <v>106100</v>
      </c>
      <c r="T85" s="4">
        <f t="shared" si="13"/>
        <v>272691</v>
      </c>
      <c r="U85" s="4">
        <f t="shared" si="14"/>
        <v>132200</v>
      </c>
      <c r="V85" s="5">
        <v>7.8000000000000005E-3</v>
      </c>
    </row>
    <row r="86" spans="1:22" x14ac:dyDescent="0.2">
      <c r="A86" s="16" t="s">
        <v>191</v>
      </c>
      <c r="B86" s="4">
        <v>1000</v>
      </c>
      <c r="C86" s="4">
        <v>6800</v>
      </c>
      <c r="D86" s="4">
        <v>-5800</v>
      </c>
      <c r="E86" s="4">
        <v>-74480000</v>
      </c>
      <c r="F86" s="4">
        <f t="shared" si="11"/>
        <v>113240000</v>
      </c>
      <c r="K86" s="24">
        <f t="shared" si="12"/>
        <v>0</v>
      </c>
      <c r="L86" s="4">
        <v>92</v>
      </c>
      <c r="M86" s="4">
        <v>88</v>
      </c>
      <c r="N86" s="4">
        <v>0</v>
      </c>
      <c r="O86" s="4">
        <v>0</v>
      </c>
      <c r="P86" s="4">
        <v>58300</v>
      </c>
      <c r="Q86" s="4">
        <v>58600</v>
      </c>
      <c r="R86" s="5">
        <v>0</v>
      </c>
      <c r="S86" s="4">
        <v>132200</v>
      </c>
      <c r="T86" s="4">
        <f t="shared" si="13"/>
        <v>312554.8</v>
      </c>
      <c r="U86" s="4">
        <f t="shared" si="14"/>
        <v>164393</v>
      </c>
      <c r="V86" s="5">
        <v>7.8000000000000005E-3</v>
      </c>
    </row>
    <row r="87" spans="1:22" x14ac:dyDescent="0.2">
      <c r="A87" s="16" t="s">
        <v>190</v>
      </c>
      <c r="B87" s="4">
        <v>1</v>
      </c>
      <c r="C87" s="4">
        <v>5400</v>
      </c>
      <c r="D87" s="4">
        <v>-5399</v>
      </c>
      <c r="E87" s="4">
        <v>-69420000</v>
      </c>
      <c r="F87" s="4">
        <f t="shared" si="11"/>
        <v>187720000</v>
      </c>
      <c r="K87" s="24">
        <f t="shared" si="12"/>
        <v>0</v>
      </c>
      <c r="L87" s="4">
        <v>128</v>
      </c>
      <c r="M87" s="4">
        <v>146</v>
      </c>
      <c r="N87" s="4">
        <v>2</v>
      </c>
      <c r="O87" s="4">
        <v>7</v>
      </c>
      <c r="P87" s="4">
        <v>114700</v>
      </c>
      <c r="Q87" s="4">
        <v>259700</v>
      </c>
      <c r="R87" s="5">
        <v>-3.8E-3</v>
      </c>
      <c r="S87" s="4">
        <v>395300</v>
      </c>
      <c r="T87" s="4">
        <f t="shared" si="13"/>
        <v>345984.8</v>
      </c>
      <c r="U87" s="4">
        <f t="shared" si="14"/>
        <v>164393</v>
      </c>
      <c r="V87" s="5">
        <v>1.1599999999999999E-2</v>
      </c>
    </row>
    <row r="88" spans="1:22" x14ac:dyDescent="0.2">
      <c r="A88" s="16" t="s">
        <v>189</v>
      </c>
      <c r="B88" s="4">
        <v>1400</v>
      </c>
      <c r="C88" s="4">
        <v>8700</v>
      </c>
      <c r="D88" s="4">
        <v>-7300</v>
      </c>
      <c r="E88" s="4">
        <v>-93840000</v>
      </c>
      <c r="F88" s="4">
        <f t="shared" si="11"/>
        <v>257140000</v>
      </c>
      <c r="K88" s="24">
        <f t="shared" si="12"/>
        <v>0</v>
      </c>
      <c r="L88" s="4">
        <v>64</v>
      </c>
      <c r="M88" s="4">
        <v>116</v>
      </c>
      <c r="N88" s="4">
        <v>1</v>
      </c>
      <c r="O88" s="4">
        <v>3</v>
      </c>
      <c r="P88" s="4">
        <v>55800</v>
      </c>
      <c r="Q88" s="4">
        <v>157400</v>
      </c>
      <c r="R88" s="5">
        <v>3.9000000000000003E-3</v>
      </c>
      <c r="S88" s="4">
        <v>213200</v>
      </c>
      <c r="T88" s="4">
        <f t="shared" si="13"/>
        <v>365133.6</v>
      </c>
      <c r="U88" s="4">
        <f t="shared" si="14"/>
        <v>164393</v>
      </c>
      <c r="V88" s="5">
        <v>7.8000000000000005E-3</v>
      </c>
    </row>
    <row r="89" spans="1:22" x14ac:dyDescent="0.2">
      <c r="A89" s="16" t="s">
        <v>188</v>
      </c>
      <c r="B89" s="4">
        <v>0</v>
      </c>
      <c r="C89" s="4">
        <v>900</v>
      </c>
      <c r="D89" s="4">
        <v>-900</v>
      </c>
      <c r="E89" s="4">
        <v>-11570000</v>
      </c>
      <c r="F89" s="4">
        <f t="shared" si="11"/>
        <v>350980000</v>
      </c>
      <c r="K89" s="24">
        <f t="shared" si="12"/>
        <v>0</v>
      </c>
      <c r="L89" s="4">
        <v>126</v>
      </c>
      <c r="M89" s="4">
        <v>123</v>
      </c>
      <c r="N89" s="4">
        <v>2</v>
      </c>
      <c r="O89" s="4">
        <v>1</v>
      </c>
      <c r="P89" s="4">
        <v>96400</v>
      </c>
      <c r="Q89" s="4">
        <v>88100</v>
      </c>
      <c r="R89" s="5">
        <v>0</v>
      </c>
      <c r="S89" s="4">
        <v>184500</v>
      </c>
      <c r="T89" s="4">
        <f t="shared" si="13"/>
        <v>380338.2</v>
      </c>
      <c r="U89" s="4">
        <f t="shared" si="14"/>
        <v>164393</v>
      </c>
      <c r="V89" s="5">
        <v>1.1599999999999999E-2</v>
      </c>
    </row>
    <row r="90" spans="1:22" x14ac:dyDescent="0.2">
      <c r="A90" s="16" t="s">
        <v>187</v>
      </c>
      <c r="B90" s="4">
        <v>930</v>
      </c>
      <c r="C90" s="4">
        <v>33700</v>
      </c>
      <c r="D90" s="4">
        <v>-32770</v>
      </c>
      <c r="E90" s="4">
        <v>-420010000</v>
      </c>
      <c r="F90" s="4">
        <f t="shared" si="11"/>
        <v>362550000</v>
      </c>
      <c r="K90" s="24">
        <f t="shared" si="12"/>
        <v>0</v>
      </c>
      <c r="L90" s="4">
        <v>68</v>
      </c>
      <c r="M90" s="4">
        <v>180</v>
      </c>
      <c r="N90" s="4">
        <v>3</v>
      </c>
      <c r="O90" s="4">
        <v>2</v>
      </c>
      <c r="P90" s="4">
        <v>91500</v>
      </c>
      <c r="Q90" s="4">
        <v>168300</v>
      </c>
      <c r="R90" s="5">
        <v>0</v>
      </c>
      <c r="S90" s="4">
        <v>261600</v>
      </c>
      <c r="T90" s="4">
        <f t="shared" si="13"/>
        <v>407822.1</v>
      </c>
      <c r="U90" s="4">
        <f t="shared" si="14"/>
        <v>164393</v>
      </c>
      <c r="V90" s="5">
        <v>1.1699999999999999E-2</v>
      </c>
    </row>
    <row r="91" spans="1:22" x14ac:dyDescent="0.2">
      <c r="A91" s="16" t="s">
        <v>186</v>
      </c>
      <c r="B91" s="4">
        <v>1000</v>
      </c>
      <c r="C91" s="4">
        <v>500</v>
      </c>
      <c r="D91" s="4">
        <v>500</v>
      </c>
      <c r="E91" s="4">
        <v>6470000</v>
      </c>
      <c r="F91" s="4">
        <f t="shared" ref="F91:F102" si="15">E91+F92</f>
        <v>782560000</v>
      </c>
      <c r="K91" s="24">
        <f t="shared" ref="K91:K102" si="16">K92+J91</f>
        <v>0</v>
      </c>
      <c r="L91" s="4">
        <v>89</v>
      </c>
      <c r="M91" s="4">
        <v>87</v>
      </c>
      <c r="N91" s="4">
        <v>1</v>
      </c>
      <c r="O91" s="4">
        <v>0</v>
      </c>
      <c r="P91" s="4">
        <v>75400</v>
      </c>
      <c r="Q91" s="4">
        <v>69300</v>
      </c>
      <c r="R91" s="5">
        <v>0</v>
      </c>
      <c r="S91" s="4">
        <v>164393</v>
      </c>
      <c r="T91" s="4">
        <f t="shared" si="13"/>
        <v>429310.7</v>
      </c>
      <c r="U91" s="4">
        <f t="shared" ref="U91:U102" si="17">MIN(S92:S96)</f>
        <v>263939</v>
      </c>
      <c r="V91" s="5">
        <v>1.1599999999999999E-2</v>
      </c>
    </row>
    <row r="92" spans="1:22" x14ac:dyDescent="0.2">
      <c r="A92" s="16" t="s">
        <v>185</v>
      </c>
      <c r="B92" s="4">
        <v>130</v>
      </c>
      <c r="C92" s="4">
        <v>21700</v>
      </c>
      <c r="D92" s="4">
        <v>-21570</v>
      </c>
      <c r="E92" s="4">
        <v>-275020000</v>
      </c>
      <c r="F92" s="4">
        <f t="shared" si="15"/>
        <v>776090000</v>
      </c>
      <c r="K92" s="24">
        <f t="shared" si="16"/>
        <v>0</v>
      </c>
      <c r="L92" s="4">
        <v>111</v>
      </c>
      <c r="M92" s="4">
        <v>242</v>
      </c>
      <c r="N92" s="4">
        <v>4</v>
      </c>
      <c r="O92" s="4">
        <v>2</v>
      </c>
      <c r="P92" s="4">
        <v>111100</v>
      </c>
      <c r="Q92" s="4">
        <v>174700</v>
      </c>
      <c r="R92" s="5">
        <v>4.0000000000000001E-3</v>
      </c>
      <c r="S92" s="4">
        <v>291251</v>
      </c>
      <c r="T92" s="4">
        <f t="shared" si="13"/>
        <v>463660.79999999999</v>
      </c>
      <c r="U92" s="4">
        <f t="shared" si="17"/>
        <v>263939</v>
      </c>
      <c r="V92" s="5">
        <v>1.5600000000000001E-2</v>
      </c>
    </row>
    <row r="93" spans="1:22" x14ac:dyDescent="0.2">
      <c r="A93" s="16" t="s">
        <v>184</v>
      </c>
      <c r="B93" s="4">
        <v>100</v>
      </c>
      <c r="C93" s="4">
        <v>8700</v>
      </c>
      <c r="D93" s="4">
        <v>-8600</v>
      </c>
      <c r="E93" s="4">
        <v>-110810000</v>
      </c>
      <c r="F93" s="4">
        <f t="shared" si="15"/>
        <v>1051110000</v>
      </c>
      <c r="K93" s="24">
        <f t="shared" si="16"/>
        <v>0</v>
      </c>
      <c r="L93" s="4">
        <v>97</v>
      </c>
      <c r="M93" s="4">
        <v>120</v>
      </c>
      <c r="N93" s="4">
        <v>1</v>
      </c>
      <c r="O93" s="4">
        <v>2</v>
      </c>
      <c r="P93" s="4">
        <v>77300</v>
      </c>
      <c r="Q93" s="4">
        <v>165700</v>
      </c>
      <c r="R93" s="5">
        <v>0</v>
      </c>
      <c r="S93" s="4">
        <v>263939</v>
      </c>
      <c r="T93" s="4">
        <f t="shared" si="13"/>
        <v>485852.11111111112</v>
      </c>
      <c r="U93" s="4">
        <f t="shared" si="17"/>
        <v>381716</v>
      </c>
      <c r="V93" s="5">
        <v>1.55E-2</v>
      </c>
    </row>
    <row r="94" spans="1:22" x14ac:dyDescent="0.2">
      <c r="A94" s="16" t="s">
        <v>183</v>
      </c>
      <c r="B94" s="4">
        <v>300</v>
      </c>
      <c r="C94" s="4">
        <v>1700</v>
      </c>
      <c r="D94" s="4">
        <v>-1400</v>
      </c>
      <c r="E94" s="4">
        <v>-17980000</v>
      </c>
      <c r="F94" s="4">
        <f t="shared" si="15"/>
        <v>1161920000</v>
      </c>
      <c r="K94" s="24">
        <f t="shared" si="16"/>
        <v>0</v>
      </c>
      <c r="L94" s="4">
        <v>141</v>
      </c>
      <c r="M94" s="4">
        <v>395</v>
      </c>
      <c r="N94" s="4">
        <v>0</v>
      </c>
      <c r="O94" s="4">
        <v>2</v>
      </c>
      <c r="P94" s="4">
        <v>80100</v>
      </c>
      <c r="Q94" s="4">
        <v>315700</v>
      </c>
      <c r="R94" s="5">
        <v>-1.9099999999999999E-2</v>
      </c>
      <c r="S94" s="4">
        <v>438811</v>
      </c>
      <c r="T94" s="4">
        <f t="shared" si="13"/>
        <v>491732.25</v>
      </c>
      <c r="U94" s="4">
        <f t="shared" si="17"/>
        <v>336546</v>
      </c>
      <c r="V94" s="5">
        <v>1.9199999999999998E-2</v>
      </c>
    </row>
    <row r="95" spans="1:22" x14ac:dyDescent="0.2">
      <c r="A95" s="16" t="s">
        <v>182</v>
      </c>
      <c r="B95" s="4">
        <v>2300</v>
      </c>
      <c r="C95" s="4">
        <v>500</v>
      </c>
      <c r="D95" s="4">
        <v>1800</v>
      </c>
      <c r="E95" s="4">
        <v>23580000</v>
      </c>
      <c r="F95" s="4">
        <f t="shared" si="15"/>
        <v>1179900000</v>
      </c>
      <c r="K95" s="24">
        <f t="shared" si="16"/>
        <v>0</v>
      </c>
      <c r="L95" s="4">
        <v>144</v>
      </c>
      <c r="M95" s="4">
        <v>254</v>
      </c>
      <c r="N95" s="4">
        <v>0</v>
      </c>
      <c r="O95" s="4">
        <v>4</v>
      </c>
      <c r="P95" s="4">
        <v>128000</v>
      </c>
      <c r="Q95" s="4">
        <v>252800</v>
      </c>
      <c r="R95" s="5">
        <v>-3.8E-3</v>
      </c>
      <c r="S95" s="4">
        <v>381716</v>
      </c>
      <c r="T95" s="4">
        <f t="shared" si="13"/>
        <v>507448.85714285716</v>
      </c>
      <c r="U95" s="4">
        <f t="shared" si="17"/>
        <v>336546</v>
      </c>
      <c r="V95" s="5">
        <v>1.15E-2</v>
      </c>
    </row>
    <row r="96" spans="1:22" x14ac:dyDescent="0.2">
      <c r="A96" s="16" t="s">
        <v>177</v>
      </c>
      <c r="B96" s="4">
        <v>9700</v>
      </c>
      <c r="C96" s="4">
        <v>3400</v>
      </c>
      <c r="D96" s="4">
        <v>6300</v>
      </c>
      <c r="E96" s="4">
        <v>82340000</v>
      </c>
      <c r="F96" s="4">
        <f t="shared" si="15"/>
        <v>1156320000</v>
      </c>
      <c r="K96" s="24">
        <f t="shared" si="16"/>
        <v>0</v>
      </c>
      <c r="L96" s="4">
        <v>193</v>
      </c>
      <c r="M96" s="4">
        <v>185</v>
      </c>
      <c r="N96" s="4">
        <v>3</v>
      </c>
      <c r="O96" s="4">
        <v>8</v>
      </c>
      <c r="P96" s="4">
        <v>202500</v>
      </c>
      <c r="Q96" s="4">
        <v>327400</v>
      </c>
      <c r="R96" s="5">
        <v>3.9000000000000003E-3</v>
      </c>
      <c r="S96" s="4">
        <v>530838</v>
      </c>
      <c r="T96" s="4">
        <f t="shared" si="13"/>
        <v>503550.66666666669</v>
      </c>
      <c r="U96" s="4">
        <f t="shared" si="17"/>
        <v>336546</v>
      </c>
      <c r="V96" s="5">
        <v>1.15E-2</v>
      </c>
    </row>
    <row r="97" spans="1:22" x14ac:dyDescent="0.2">
      <c r="A97" s="16" t="s">
        <v>175</v>
      </c>
      <c r="B97" s="4">
        <v>6000</v>
      </c>
      <c r="C97" s="4">
        <v>5500</v>
      </c>
      <c r="D97" s="4">
        <v>500</v>
      </c>
      <c r="E97" s="4">
        <v>6480000</v>
      </c>
      <c r="F97" s="4">
        <f t="shared" si="15"/>
        <v>1073980000</v>
      </c>
      <c r="K97" s="24">
        <f t="shared" si="16"/>
        <v>0</v>
      </c>
      <c r="L97" s="4">
        <v>216</v>
      </c>
      <c r="M97" s="4">
        <v>237</v>
      </c>
      <c r="N97" s="4">
        <v>11</v>
      </c>
      <c r="O97" s="4">
        <v>8</v>
      </c>
      <c r="P97" s="4">
        <v>374000</v>
      </c>
      <c r="Q97" s="4">
        <v>355600</v>
      </c>
      <c r="R97" s="5">
        <v>3.9000000000000003E-3</v>
      </c>
      <c r="S97" s="4">
        <v>729600</v>
      </c>
      <c r="T97" s="4">
        <f t="shared" ref="T97:T102" si="18">AVERAGE(S98:S107)</f>
        <v>458340.8</v>
      </c>
      <c r="U97" s="4">
        <f t="shared" si="17"/>
        <v>336546</v>
      </c>
      <c r="V97" s="5">
        <v>1.15E-2</v>
      </c>
    </row>
    <row r="98" spans="1:22" x14ac:dyDescent="0.2">
      <c r="A98" s="16" t="s">
        <v>174</v>
      </c>
      <c r="B98" s="4">
        <v>1500</v>
      </c>
      <c r="C98" s="4">
        <v>200</v>
      </c>
      <c r="D98" s="4">
        <v>1300</v>
      </c>
      <c r="E98" s="4">
        <v>16870000</v>
      </c>
      <c r="F98" s="4">
        <f t="shared" si="15"/>
        <v>1067500000</v>
      </c>
      <c r="K98" s="24">
        <f t="shared" si="16"/>
        <v>0</v>
      </c>
      <c r="L98" s="4">
        <v>120</v>
      </c>
      <c r="M98" s="4">
        <v>199</v>
      </c>
      <c r="N98" s="4">
        <v>4</v>
      </c>
      <c r="O98" s="4">
        <v>8</v>
      </c>
      <c r="P98" s="4">
        <v>142700</v>
      </c>
      <c r="Q98" s="4">
        <v>241600</v>
      </c>
      <c r="R98" s="5">
        <v>0</v>
      </c>
      <c r="S98" s="4">
        <v>404688</v>
      </c>
      <c r="T98" s="4">
        <f t="shared" si="18"/>
        <v>471754</v>
      </c>
      <c r="U98" s="4">
        <f t="shared" si="17"/>
        <v>336546</v>
      </c>
      <c r="V98" s="5">
        <v>7.7000000000000002E-3</v>
      </c>
    </row>
    <row r="99" spans="1:22" x14ac:dyDescent="0.2">
      <c r="A99" s="16" t="s">
        <v>164</v>
      </c>
      <c r="B99" s="4">
        <v>15600</v>
      </c>
      <c r="C99" s="4">
        <v>0</v>
      </c>
      <c r="D99" s="4">
        <v>15600</v>
      </c>
      <c r="E99" s="4">
        <v>202730000</v>
      </c>
      <c r="F99" s="4">
        <f t="shared" si="15"/>
        <v>1050630000</v>
      </c>
      <c r="K99" s="24">
        <f t="shared" si="16"/>
        <v>0</v>
      </c>
      <c r="L99" s="4">
        <v>114</v>
      </c>
      <c r="M99" s="4">
        <v>166</v>
      </c>
      <c r="N99" s="4">
        <v>2</v>
      </c>
      <c r="O99" s="4">
        <v>1</v>
      </c>
      <c r="P99" s="4">
        <v>160000</v>
      </c>
      <c r="Q99" s="4">
        <v>165300</v>
      </c>
      <c r="R99" s="5">
        <v>0</v>
      </c>
      <c r="S99" s="4">
        <v>336546</v>
      </c>
      <c r="T99" s="4">
        <f t="shared" si="18"/>
        <v>516823.33333333331</v>
      </c>
      <c r="U99" s="4">
        <f t="shared" si="17"/>
        <v>379279</v>
      </c>
      <c r="V99" s="5">
        <v>1.15E-2</v>
      </c>
    </row>
    <row r="100" spans="1:22" x14ac:dyDescent="0.2">
      <c r="A100" s="16" t="s">
        <v>156</v>
      </c>
      <c r="B100" s="4">
        <v>23800</v>
      </c>
      <c r="C100" s="4">
        <v>5400</v>
      </c>
      <c r="D100" s="4">
        <v>18400</v>
      </c>
      <c r="E100" s="4">
        <v>239820000</v>
      </c>
      <c r="F100" s="4">
        <f t="shared" si="15"/>
        <v>847900000</v>
      </c>
      <c r="K100" s="24">
        <f t="shared" si="16"/>
        <v>0</v>
      </c>
      <c r="L100" s="4">
        <v>195</v>
      </c>
      <c r="M100" s="4">
        <v>213</v>
      </c>
      <c r="N100" s="4">
        <v>3</v>
      </c>
      <c r="O100" s="4">
        <v>6</v>
      </c>
      <c r="P100" s="4">
        <v>211000</v>
      </c>
      <c r="Q100" s="4">
        <v>324300</v>
      </c>
      <c r="R100" s="5">
        <v>3.9000000000000003E-3</v>
      </c>
      <c r="S100" s="4">
        <v>536439</v>
      </c>
      <c r="T100" s="4">
        <f t="shared" si="18"/>
        <v>507015.5</v>
      </c>
      <c r="U100" s="4">
        <f t="shared" si="17"/>
        <v>379279</v>
      </c>
      <c r="V100" s="5">
        <v>1.15E-2</v>
      </c>
    </row>
    <row r="101" spans="1:22" x14ac:dyDescent="0.2">
      <c r="A101" s="16" t="s">
        <v>155</v>
      </c>
      <c r="B101" s="4">
        <v>27200</v>
      </c>
      <c r="C101" s="4">
        <v>0</v>
      </c>
      <c r="D101" s="4">
        <v>27200</v>
      </c>
      <c r="E101" s="4">
        <v>352630000</v>
      </c>
      <c r="F101" s="4">
        <f t="shared" si="15"/>
        <v>608080000</v>
      </c>
      <c r="K101" s="24">
        <f t="shared" si="16"/>
        <v>0</v>
      </c>
      <c r="L101" s="4">
        <v>179</v>
      </c>
      <c r="M101" s="4">
        <v>194</v>
      </c>
      <c r="N101" s="4">
        <v>2</v>
      </c>
      <c r="O101" s="4">
        <v>3</v>
      </c>
      <c r="P101" s="4">
        <v>182400</v>
      </c>
      <c r="Q101" s="4">
        <v>190900</v>
      </c>
      <c r="R101" s="5">
        <v>3.9000000000000003E-3</v>
      </c>
      <c r="S101" s="4">
        <v>379279</v>
      </c>
      <c r="T101" s="4">
        <f t="shared" si="18"/>
        <v>634752</v>
      </c>
      <c r="U101" s="4">
        <f t="shared" si="17"/>
        <v>634752</v>
      </c>
      <c r="V101" s="5">
        <v>1.54E-2</v>
      </c>
    </row>
    <row r="102" spans="1:22" x14ac:dyDescent="0.2">
      <c r="A102" s="16" t="s">
        <v>154</v>
      </c>
      <c r="B102" s="4">
        <v>19750</v>
      </c>
      <c r="C102" s="4">
        <v>63</v>
      </c>
      <c r="D102" s="4">
        <v>19687</v>
      </c>
      <c r="E102" s="4">
        <v>255450000</v>
      </c>
      <c r="F102" s="4">
        <f t="shared" si="15"/>
        <v>255450000</v>
      </c>
      <c r="K102" s="24">
        <f t="shared" si="16"/>
        <v>0</v>
      </c>
      <c r="L102" s="4">
        <v>190</v>
      </c>
      <c r="M102" s="4">
        <v>364</v>
      </c>
      <c r="N102" s="4">
        <v>5</v>
      </c>
      <c r="O102" s="4">
        <v>8</v>
      </c>
      <c r="P102" s="4">
        <v>192400</v>
      </c>
      <c r="Q102" s="4">
        <v>417000</v>
      </c>
      <c r="R102" s="5">
        <v>3.9000000000000003E-3</v>
      </c>
      <c r="S102" s="4">
        <v>634752</v>
      </c>
      <c r="T102" s="4" t="e">
        <f t="shared" si="18"/>
        <v>#DIV/0!</v>
      </c>
      <c r="U102" s="4">
        <f t="shared" si="17"/>
        <v>0</v>
      </c>
      <c r="V102" s="5">
        <v>1.9099999999999999E-2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7981-EF60-6E4D-ADD3-36432C319BE0}">
  <sheetPr codeName="Sheet88"/>
  <dimension ref="A1:V258"/>
  <sheetViews>
    <sheetView topLeftCell="D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5"/>
    <col min="3" max="4" customWidth="true" width="15.1640625"/>
    <col min="5" max="5" customWidth="true" width="16.66406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5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662">
        <v>344</v>
      </c>
      <c r="B3" t="n" s="3663">
        <v>80100.0</v>
      </c>
      <c r="C3" t="n" s="3664">
        <v>19500.0</v>
      </c>
      <c r="D3" t="n" s="3665">
        <v>60600.0</v>
      </c>
      <c r="E3" t="n" s="3666">
        <v>1.41189E9</v>
      </c>
      <c r="G3" t="n" s="3652">
        <v>0.0</v>
      </c>
      <c r="H3" t="n" s="3653">
        <v>0.0</v>
      </c>
      <c r="I3" t="n" s="3654">
        <v>0.0</v>
      </c>
      <c r="J3" t="n" s="3655">
        <v>6.572E7</v>
      </c>
      <c r="L3" t="n" s="3656">
        <v>491.0</v>
      </c>
      <c r="M3" t="n" s="3657">
        <v>583.0</v>
      </c>
      <c r="N3" t="n" s="3658">
        <v>14.0</v>
      </c>
      <c r="O3" t="n" s="3659">
        <v>20.0</v>
      </c>
      <c r="P3" t="n" s="3660">
        <v>406500.0</v>
      </c>
      <c r="Q3" t="n" s="3661">
        <v>587100.0</v>
      </c>
      <c r="R3" t="n" s="3650">
        <v>-0.0151</v>
      </c>
      <c r="S3" t="n" s="3649">
        <v>1003000.0</v>
      </c>
      <c r="V3" t="n" s="3651">
        <v>0.0297</v>
      </c>
    </row>
    <row r="4">
      <c r="A4" t="s" s="1590">
        <v>343</v>
      </c>
      <c r="B4" t="n" s="1591">
        <v>98900.0</v>
      </c>
      <c r="C4" t="n" s="1592">
        <v>58700.0</v>
      </c>
      <c r="D4" t="n" s="1593">
        <v>40200.0</v>
      </c>
      <c r="E4" t="n" s="1594">
        <v>9.4393E8</v>
      </c>
      <c r="G4" t="n" s="1580">
        <v>0.0</v>
      </c>
      <c r="H4" t="n" s="1581">
        <v>0.0</v>
      </c>
      <c r="I4" t="n" s="1582">
        <v>0.0</v>
      </c>
      <c r="J4" t="n" s="1583">
        <v>2.325E7</v>
      </c>
      <c r="L4" t="n" s="1584">
        <v>1083.0</v>
      </c>
      <c r="M4" t="n" s="1585">
        <v>684.0</v>
      </c>
      <c r="N4" t="n" s="1586">
        <v>63.0</v>
      </c>
      <c r="O4" t="n" s="1587">
        <v>43.0</v>
      </c>
      <c r="P4" t="n" s="1588">
        <v>1112500.0</v>
      </c>
      <c r="Q4" t="n" s="1589">
        <v>856500.0</v>
      </c>
      <c r="R4" t="n" s="1578">
        <v>0.0332</v>
      </c>
      <c r="S4" t="n" s="1577">
        <v>2005900.0</v>
      </c>
      <c r="V4" t="n" s="1579">
        <v>0.042300000000000004</v>
      </c>
    </row>
    <row r="5" spans="1:22" x14ac:dyDescent="0.2">
      <c r="A5" s="16" t="s">
        <v>342</v>
      </c>
      <c r="B5" s="4">
        <v>109700</v>
      </c>
      <c r="C5" s="4">
        <v>62700</v>
      </c>
      <c r="D5" s="4">
        <v>47000</v>
      </c>
      <c r="E5" s="4">
        <v>1056220000</v>
      </c>
      <c r="F5" s="4">
        <f t="shared" ref="F5:F46" si="0">E5+F6</f>
        <v>-67685829237</v>
      </c>
      <c r="G5" s="4">
        <v>0</v>
      </c>
      <c r="H5" s="4">
        <v>0</v>
      </c>
      <c r="I5" s="4">
        <v>0</v>
      </c>
      <c r="J5" s="4">
        <v>-27840000</v>
      </c>
      <c r="K5" s="24">
        <f t="shared" ref="K5:K46" si="1">K6+J5</f>
        <v>34785000</v>
      </c>
      <c r="L5" s="4">
        <v>396</v>
      </c>
      <c r="M5" s="4">
        <v>1037</v>
      </c>
      <c r="N5" s="4">
        <v>22</v>
      </c>
      <c r="O5" s="4">
        <v>68</v>
      </c>
      <c r="P5" s="4">
        <v>453900</v>
      </c>
      <c r="Q5" s="4">
        <v>1260400</v>
      </c>
      <c r="R5" s="5">
        <v>-2.4199999999999999E-2</v>
      </c>
      <c r="S5" s="4">
        <v>1714300</v>
      </c>
      <c r="T5" s="4">
        <f t="shared" ref="T5:T73" si="2">AVERAGE(S6:S15)</f>
        <v>1049160</v>
      </c>
      <c r="U5" s="4">
        <f t="shared" ref="U5:U46" si="3">MIN(S6:S10)</f>
        <v>897200</v>
      </c>
      <c r="V5" s="5">
        <v>2.5899999999999999E-2</v>
      </c>
    </row>
    <row r="6" spans="1:22" x14ac:dyDescent="0.2">
      <c r="A6" s="16" t="s">
        <v>341</v>
      </c>
      <c r="B6" s="4">
        <v>1000</v>
      </c>
      <c r="C6" s="4">
        <v>48700</v>
      </c>
      <c r="D6" s="4">
        <v>-47700</v>
      </c>
      <c r="E6" s="4">
        <v>-1107920000</v>
      </c>
      <c r="F6" s="4">
        <f t="shared" si="0"/>
        <v>-68742049237</v>
      </c>
      <c r="G6" s="4">
        <v>0</v>
      </c>
      <c r="H6" s="4">
        <v>0</v>
      </c>
      <c r="I6" s="4">
        <v>0</v>
      </c>
      <c r="J6" s="4">
        <v>-27840000</v>
      </c>
      <c r="K6" s="24">
        <f t="shared" si="1"/>
        <v>62625000</v>
      </c>
      <c r="L6" s="4">
        <v>353</v>
      </c>
      <c r="M6" s="4">
        <v>384</v>
      </c>
      <c r="N6" s="4">
        <v>8</v>
      </c>
      <c r="O6" s="4">
        <v>15</v>
      </c>
      <c r="P6" s="4">
        <v>469100</v>
      </c>
      <c r="Q6" s="4">
        <v>372000</v>
      </c>
      <c r="R6" s="5">
        <v>0</v>
      </c>
      <c r="S6" s="4">
        <v>897200</v>
      </c>
      <c r="T6" s="4">
        <f t="shared" si="2"/>
        <v>979960</v>
      </c>
      <c r="U6" s="4">
        <f t="shared" si="3"/>
        <v>487600</v>
      </c>
      <c r="V6" s="5">
        <v>1.9299999999999998E-2</v>
      </c>
    </row>
    <row r="7" spans="1:22" x14ac:dyDescent="0.2">
      <c r="A7" s="16" t="s">
        <v>340</v>
      </c>
      <c r="B7" s="4">
        <v>43908</v>
      </c>
      <c r="C7" s="4">
        <v>17500</v>
      </c>
      <c r="D7" s="4">
        <v>26408</v>
      </c>
      <c r="E7" s="4">
        <v>605770000</v>
      </c>
      <c r="F7" s="4">
        <f t="shared" si="0"/>
        <v>-67634129237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90465000</v>
      </c>
      <c r="L7" s="4">
        <v>733</v>
      </c>
      <c r="M7" s="4">
        <v>587</v>
      </c>
      <c r="N7" s="4">
        <v>44</v>
      </c>
      <c r="O7" s="4">
        <v>39</v>
      </c>
      <c r="P7" s="4">
        <v>755200</v>
      </c>
      <c r="Q7" s="4">
        <v>667500</v>
      </c>
      <c r="R7" s="5">
        <v>2.6600000000000002E-2</v>
      </c>
      <c r="S7" s="4">
        <v>1492300</v>
      </c>
      <c r="T7" s="4">
        <f t="shared" si="2"/>
        <v>865030</v>
      </c>
      <c r="U7" s="4">
        <f t="shared" si="3"/>
        <v>487600</v>
      </c>
      <c r="V7" s="5">
        <v>3.4200000000000001E-2</v>
      </c>
    </row>
    <row r="8" spans="1:22" x14ac:dyDescent="0.2">
      <c r="A8" s="16" t="s">
        <v>339</v>
      </c>
      <c r="B8" s="4">
        <v>62300</v>
      </c>
      <c r="C8" s="4">
        <v>90300</v>
      </c>
      <c r="D8" s="4">
        <v>-28000</v>
      </c>
      <c r="E8" s="4">
        <v>-640450000</v>
      </c>
      <c r="F8" s="4">
        <f t="shared" si="0"/>
        <v>-68239899237</v>
      </c>
      <c r="G8" s="4">
        <v>0</v>
      </c>
      <c r="H8" s="4">
        <v>0</v>
      </c>
      <c r="I8" s="4">
        <v>0</v>
      </c>
      <c r="J8" s="4">
        <v>-46430000</v>
      </c>
      <c r="K8" s="24">
        <f t="shared" si="1"/>
        <v>90465000</v>
      </c>
      <c r="L8" s="4">
        <v>508</v>
      </c>
      <c r="M8" s="4">
        <v>633</v>
      </c>
      <c r="N8" s="4">
        <v>13</v>
      </c>
      <c r="O8" s="4">
        <v>20</v>
      </c>
      <c r="P8" s="4">
        <v>590200</v>
      </c>
      <c r="Q8" s="4">
        <v>562200</v>
      </c>
      <c r="R8" s="5">
        <v>-2.6499999999999999E-2</v>
      </c>
      <c r="S8" s="4">
        <v>1163100</v>
      </c>
      <c r="T8" s="4">
        <f t="shared" si="2"/>
        <v>821200</v>
      </c>
      <c r="U8" s="4">
        <f t="shared" si="3"/>
        <v>487600</v>
      </c>
      <c r="V8" s="5">
        <v>3.6799999999999999E-2</v>
      </c>
    </row>
    <row r="9" spans="1:22" x14ac:dyDescent="0.2">
      <c r="A9" s="16" t="s">
        <v>338</v>
      </c>
      <c r="B9" s="4">
        <v>81300</v>
      </c>
      <c r="C9" s="4">
        <v>142700</v>
      </c>
      <c r="D9" s="4">
        <v>-61400</v>
      </c>
      <c r="E9" s="4">
        <v>-1403940000</v>
      </c>
      <c r="F9" s="4">
        <f t="shared" si="0"/>
        <v>-67599449237</v>
      </c>
      <c r="G9" s="4">
        <v>0</v>
      </c>
      <c r="H9" s="4">
        <v>0</v>
      </c>
      <c r="I9" s="4">
        <v>0</v>
      </c>
      <c r="J9" s="4">
        <v>8930000</v>
      </c>
      <c r="K9" s="24">
        <f t="shared" si="1"/>
        <v>136895000</v>
      </c>
      <c r="L9" s="4">
        <v>1202</v>
      </c>
      <c r="M9" s="4">
        <v>619</v>
      </c>
      <c r="N9" s="4">
        <v>79</v>
      </c>
      <c r="O9" s="4">
        <v>35</v>
      </c>
      <c r="P9" s="4">
        <v>1574500</v>
      </c>
      <c r="Q9" s="4">
        <v>721300</v>
      </c>
      <c r="R9" s="5">
        <v>4.7500000000000001E-2</v>
      </c>
      <c r="S9" s="4">
        <v>2296300</v>
      </c>
      <c r="T9" s="4">
        <f t="shared" si="2"/>
        <v>635890</v>
      </c>
      <c r="U9" s="4">
        <f t="shared" si="3"/>
        <v>487600</v>
      </c>
      <c r="V9" s="5">
        <v>4.7500000000000001E-2</v>
      </c>
    </row>
    <row r="10" spans="1:22" x14ac:dyDescent="0.2">
      <c r="A10" s="16" t="s">
        <v>337</v>
      </c>
      <c r="B10" s="4">
        <v>68700</v>
      </c>
      <c r="C10" s="4">
        <v>18400</v>
      </c>
      <c r="D10" s="4">
        <v>50300</v>
      </c>
      <c r="E10" s="4">
        <v>1118020000</v>
      </c>
      <c r="F10" s="4">
        <f t="shared" si="0"/>
        <v>-66195509237</v>
      </c>
      <c r="G10" s="4">
        <v>0</v>
      </c>
      <c r="H10" s="4">
        <v>0</v>
      </c>
      <c r="I10" s="4">
        <v>0</v>
      </c>
      <c r="J10" s="4">
        <v>-44340000</v>
      </c>
      <c r="K10" s="24">
        <f t="shared" si="1"/>
        <v>127965000</v>
      </c>
      <c r="L10" s="4">
        <v>223</v>
      </c>
      <c r="M10" s="4">
        <v>557</v>
      </c>
      <c r="N10" s="4">
        <v>22</v>
      </c>
      <c r="O10" s="4">
        <v>29</v>
      </c>
      <c r="P10" s="4">
        <v>370100</v>
      </c>
      <c r="Q10" s="4">
        <v>542900</v>
      </c>
      <c r="R10" s="5">
        <v>-2.2000000000000001E-3</v>
      </c>
      <c r="S10" s="4">
        <v>924700</v>
      </c>
      <c r="T10" s="4">
        <f t="shared" si="2"/>
        <v>595050</v>
      </c>
      <c r="U10" s="4">
        <f t="shared" si="3"/>
        <v>487600</v>
      </c>
      <c r="V10" s="5">
        <v>1.7899999999999999E-2</v>
      </c>
    </row>
    <row r="11" spans="1:22" x14ac:dyDescent="0.2">
      <c r="A11" s="16" t="s">
        <v>336</v>
      </c>
      <c r="B11" s="4">
        <v>21150</v>
      </c>
      <c r="C11" s="4">
        <v>79600</v>
      </c>
      <c r="D11" s="4">
        <v>-58450</v>
      </c>
      <c r="E11" s="4">
        <v>-1299330000</v>
      </c>
      <c r="F11" s="4">
        <f t="shared" si="0"/>
        <v>-67313529237</v>
      </c>
      <c r="G11" s="4">
        <v>0</v>
      </c>
      <c r="H11" s="4">
        <v>0</v>
      </c>
      <c r="I11" s="4">
        <v>0</v>
      </c>
      <c r="J11" s="4">
        <v>-31030000</v>
      </c>
      <c r="K11" s="24">
        <f t="shared" si="1"/>
        <v>172305000</v>
      </c>
      <c r="L11" s="4">
        <v>201</v>
      </c>
      <c r="M11" s="4">
        <v>380</v>
      </c>
      <c r="N11" s="4">
        <v>8</v>
      </c>
      <c r="O11" s="4">
        <v>8</v>
      </c>
      <c r="P11" s="4">
        <v>191500</v>
      </c>
      <c r="Q11" s="4">
        <v>296100</v>
      </c>
      <c r="R11" s="5">
        <v>-6.7000000000000002E-3</v>
      </c>
      <c r="S11" s="4">
        <v>487600</v>
      </c>
      <c r="T11" s="4">
        <f t="shared" si="2"/>
        <v>587660</v>
      </c>
      <c r="U11" s="4">
        <f t="shared" si="3"/>
        <v>205200</v>
      </c>
      <c r="V11" s="5">
        <v>1.34E-2</v>
      </c>
    </row>
    <row r="12" spans="1:22" x14ac:dyDescent="0.2">
      <c r="A12" s="16" t="s">
        <v>335</v>
      </c>
      <c r="B12" s="4">
        <v>147300</v>
      </c>
      <c r="C12" s="4">
        <v>0</v>
      </c>
      <c r="D12" s="4">
        <v>147300</v>
      </c>
      <c r="E12" s="4">
        <v>3300840000</v>
      </c>
      <c r="F12" s="4">
        <f t="shared" si="0"/>
        <v>-66014199237</v>
      </c>
      <c r="G12" s="4">
        <v>0</v>
      </c>
      <c r="H12" s="4">
        <v>0</v>
      </c>
      <c r="I12" s="4">
        <v>0</v>
      </c>
      <c r="J12" s="4">
        <v>-111980000</v>
      </c>
      <c r="K12" s="24">
        <f t="shared" si="1"/>
        <v>203335000</v>
      </c>
      <c r="L12" s="4">
        <v>302</v>
      </c>
      <c r="M12" s="4">
        <v>446</v>
      </c>
      <c r="N12" s="4">
        <v>15</v>
      </c>
      <c r="O12" s="4">
        <v>21</v>
      </c>
      <c r="P12" s="4">
        <v>320000</v>
      </c>
      <c r="Q12" s="4">
        <v>480200</v>
      </c>
      <c r="R12" s="5">
        <v>0</v>
      </c>
      <c r="S12" s="4">
        <v>819200</v>
      </c>
      <c r="T12" s="4">
        <f t="shared" si="2"/>
        <v>561020</v>
      </c>
      <c r="U12" s="4">
        <f t="shared" si="3"/>
        <v>205200</v>
      </c>
      <c r="V12" s="5">
        <v>1.11E-2</v>
      </c>
    </row>
    <row r="13" spans="1:22" x14ac:dyDescent="0.2">
      <c r="A13" s="16" t="s">
        <v>333</v>
      </c>
      <c r="B13" s="4">
        <v>400</v>
      </c>
      <c r="C13" s="4">
        <v>13800</v>
      </c>
      <c r="D13" s="4">
        <v>-13400</v>
      </c>
      <c r="E13" s="4">
        <v>-299410000</v>
      </c>
      <c r="F13" s="4">
        <f t="shared" si="0"/>
        <v>-69315039237</v>
      </c>
      <c r="G13" s="4">
        <v>0</v>
      </c>
      <c r="H13" s="4">
        <v>0</v>
      </c>
      <c r="I13" s="4">
        <v>0</v>
      </c>
      <c r="J13" s="4">
        <v>39080000</v>
      </c>
      <c r="K13" s="24">
        <f t="shared" si="1"/>
        <v>315315000</v>
      </c>
      <c r="L13" s="4">
        <v>171</v>
      </c>
      <c r="M13" s="4">
        <v>296</v>
      </c>
      <c r="N13" s="4">
        <v>12</v>
      </c>
      <c r="O13" s="4">
        <v>20</v>
      </c>
      <c r="P13" s="4">
        <v>221900</v>
      </c>
      <c r="Q13" s="4">
        <v>329600</v>
      </c>
      <c r="R13" s="5">
        <v>-4.4000000000000003E-3</v>
      </c>
      <c r="S13" s="4">
        <v>552600</v>
      </c>
      <c r="T13" s="4">
        <f t="shared" si="2"/>
        <v>549970</v>
      </c>
      <c r="U13" s="4">
        <f t="shared" si="3"/>
        <v>205200</v>
      </c>
      <c r="V13" s="5">
        <v>1.1200000000000002E-2</v>
      </c>
    </row>
    <row r="14" spans="1:22" x14ac:dyDescent="0.2">
      <c r="A14" s="16" t="s">
        <v>332</v>
      </c>
      <c r="B14" s="4">
        <v>185800</v>
      </c>
      <c r="C14" s="4">
        <v>5800</v>
      </c>
      <c r="D14" s="4">
        <v>180000</v>
      </c>
      <c r="E14" s="4">
        <v>3994867425</v>
      </c>
      <c r="F14" s="4">
        <f t="shared" si="0"/>
        <v>-69015629237</v>
      </c>
      <c r="G14" s="4">
        <v>0</v>
      </c>
      <c r="H14" s="4">
        <v>0</v>
      </c>
      <c r="I14" s="4">
        <v>0</v>
      </c>
      <c r="J14" s="4">
        <v>39080000</v>
      </c>
      <c r="K14" s="24">
        <f t="shared" si="1"/>
        <v>276235000</v>
      </c>
      <c r="L14" s="4">
        <v>548</v>
      </c>
      <c r="M14" s="4">
        <v>419</v>
      </c>
      <c r="N14" s="4">
        <v>47</v>
      </c>
      <c r="O14" s="4">
        <v>21</v>
      </c>
      <c r="P14" s="4">
        <v>761000</v>
      </c>
      <c r="Q14" s="4">
        <v>486100</v>
      </c>
      <c r="R14" s="5">
        <v>2.52E-2</v>
      </c>
      <c r="S14" s="4">
        <v>1247600</v>
      </c>
      <c r="T14" s="4">
        <f t="shared" si="2"/>
        <v>527620</v>
      </c>
      <c r="U14" s="4">
        <f t="shared" si="3"/>
        <v>205200</v>
      </c>
      <c r="V14" s="5">
        <v>2.6800000000000001E-2</v>
      </c>
    </row>
    <row r="15" spans="1:22" x14ac:dyDescent="0.2">
      <c r="A15" s="16" t="s">
        <v>331</v>
      </c>
      <c r="B15" s="4">
        <v>21500</v>
      </c>
      <c r="C15" s="4">
        <v>1400</v>
      </c>
      <c r="D15" s="4">
        <v>20100</v>
      </c>
      <c r="E15" s="4">
        <v>441260000</v>
      </c>
      <c r="F15" s="4">
        <f t="shared" si="0"/>
        <v>-73010496662</v>
      </c>
      <c r="G15" s="4">
        <v>0</v>
      </c>
      <c r="H15" s="4">
        <v>0</v>
      </c>
      <c r="I15" s="4">
        <v>0</v>
      </c>
      <c r="J15" s="4">
        <v>-30690000</v>
      </c>
      <c r="K15" s="24">
        <f t="shared" si="1"/>
        <v>237155000</v>
      </c>
      <c r="L15" s="4">
        <v>188</v>
      </c>
      <c r="M15" s="4">
        <v>444</v>
      </c>
      <c r="N15" s="4">
        <v>10</v>
      </c>
      <c r="O15" s="4">
        <v>14</v>
      </c>
      <c r="P15" s="4">
        <v>219700</v>
      </c>
      <c r="Q15" s="4">
        <v>325000</v>
      </c>
      <c r="R15" s="5">
        <v>-6.8000000000000005E-3</v>
      </c>
      <c r="S15" s="4">
        <v>611000</v>
      </c>
      <c r="T15" s="4">
        <f t="shared" si="2"/>
        <v>503870</v>
      </c>
      <c r="U15" s="4">
        <f t="shared" si="3"/>
        <v>205200</v>
      </c>
      <c r="V15" s="5">
        <v>1.5900000000000001E-2</v>
      </c>
    </row>
    <row r="16" spans="1:22" x14ac:dyDescent="0.2">
      <c r="A16" s="16" t="s">
        <v>330</v>
      </c>
      <c r="B16" s="4">
        <v>18800</v>
      </c>
      <c r="C16" s="4">
        <v>200</v>
      </c>
      <c r="D16" s="4">
        <v>18600</v>
      </c>
      <c r="E16" s="4">
        <v>409300000</v>
      </c>
      <c r="F16" s="4">
        <f t="shared" si="0"/>
        <v>-73451756662</v>
      </c>
      <c r="G16" s="4">
        <v>0</v>
      </c>
      <c r="H16" s="4">
        <v>0</v>
      </c>
      <c r="I16" s="4">
        <v>0</v>
      </c>
      <c r="J16" s="4">
        <v>105640000</v>
      </c>
      <c r="K16" s="24">
        <f t="shared" si="1"/>
        <v>267845000</v>
      </c>
      <c r="L16" s="4">
        <v>88</v>
      </c>
      <c r="M16" s="4">
        <v>282</v>
      </c>
      <c r="N16" s="4">
        <v>1</v>
      </c>
      <c r="O16" s="4">
        <v>3</v>
      </c>
      <c r="P16" s="4">
        <v>47700</v>
      </c>
      <c r="Q16" s="4">
        <v>157000</v>
      </c>
      <c r="R16" s="5">
        <v>-2.2000000000000001E-3</v>
      </c>
      <c r="S16" s="4">
        <v>205200</v>
      </c>
      <c r="T16" s="4">
        <f t="shared" si="2"/>
        <v>512900</v>
      </c>
      <c r="U16" s="4">
        <f t="shared" si="3"/>
        <v>343000</v>
      </c>
      <c r="V16" s="5">
        <v>1.3600000000000001E-2</v>
      </c>
    </row>
    <row r="17" spans="1:22" x14ac:dyDescent="0.2">
      <c r="A17" s="16" t="s">
        <v>329</v>
      </c>
      <c r="B17" s="4">
        <v>17600</v>
      </c>
      <c r="C17" s="4">
        <v>200</v>
      </c>
      <c r="D17" s="4">
        <v>17400</v>
      </c>
      <c r="E17" s="4">
        <v>383180000</v>
      </c>
      <c r="F17" s="4">
        <f t="shared" si="0"/>
        <v>-73861056662</v>
      </c>
      <c r="G17" s="4">
        <v>0</v>
      </c>
      <c r="H17" s="4">
        <v>0</v>
      </c>
      <c r="I17" s="4">
        <v>0</v>
      </c>
      <c r="J17" s="4">
        <v>97120000</v>
      </c>
      <c r="K17" s="24">
        <f t="shared" si="1"/>
        <v>162205000</v>
      </c>
      <c r="L17" s="4">
        <v>190</v>
      </c>
      <c r="M17" s="4">
        <v>231</v>
      </c>
      <c r="N17" s="4">
        <v>6</v>
      </c>
      <c r="O17" s="4">
        <v>5</v>
      </c>
      <c r="P17" s="4">
        <v>142600</v>
      </c>
      <c r="Q17" s="4">
        <v>186800</v>
      </c>
      <c r="R17" s="5">
        <v>6.8999999999999999E-3</v>
      </c>
      <c r="S17" s="4">
        <v>343000</v>
      </c>
      <c r="T17" s="4">
        <f t="shared" si="2"/>
        <v>540170</v>
      </c>
      <c r="U17" s="4">
        <f t="shared" si="3"/>
        <v>413700</v>
      </c>
      <c r="V17" s="5">
        <v>1.5800000000000002E-2</v>
      </c>
    </row>
    <row r="18" spans="1:22" x14ac:dyDescent="0.2">
      <c r="A18" s="16" t="s">
        <v>328</v>
      </c>
      <c r="B18" s="4">
        <v>4600</v>
      </c>
      <c r="C18" s="4">
        <v>1100</v>
      </c>
      <c r="D18" s="4">
        <v>3500</v>
      </c>
      <c r="E18" s="4">
        <v>77320000</v>
      </c>
      <c r="F18" s="4">
        <f t="shared" si="0"/>
        <v>-74244236662</v>
      </c>
      <c r="G18" s="4">
        <v>0</v>
      </c>
      <c r="H18" s="4">
        <v>0</v>
      </c>
      <c r="I18" s="4">
        <v>0</v>
      </c>
      <c r="J18" s="4">
        <v>-13380000</v>
      </c>
      <c r="K18" s="24">
        <f t="shared" si="1"/>
        <v>65085000</v>
      </c>
      <c r="L18" s="4">
        <v>193</v>
      </c>
      <c r="M18" s="4">
        <v>513</v>
      </c>
      <c r="N18" s="4">
        <v>1</v>
      </c>
      <c r="O18" s="4">
        <v>9</v>
      </c>
      <c r="P18" s="4">
        <v>112900</v>
      </c>
      <c r="Q18" s="4">
        <v>298500</v>
      </c>
      <c r="R18" s="5">
        <v>-6.8000000000000005E-3</v>
      </c>
      <c r="S18" s="4">
        <v>724800</v>
      </c>
      <c r="T18" s="4">
        <f t="shared" si="2"/>
        <v>522130</v>
      </c>
      <c r="U18" s="4">
        <f t="shared" si="3"/>
        <v>413700</v>
      </c>
      <c r="V18" s="5">
        <v>1.8000000000000002E-2</v>
      </c>
    </row>
    <row r="19" spans="1:22" x14ac:dyDescent="0.2">
      <c r="A19" s="16" t="s">
        <v>327</v>
      </c>
      <c r="B19" s="4">
        <v>11600</v>
      </c>
      <c r="C19" s="4">
        <v>900</v>
      </c>
      <c r="D19" s="4">
        <v>10700</v>
      </c>
      <c r="E19" s="4">
        <v>236270000</v>
      </c>
      <c r="F19" s="4">
        <f t="shared" si="0"/>
        <v>-74321556662</v>
      </c>
      <c r="G19" s="4">
        <v>0</v>
      </c>
      <c r="H19" s="4">
        <v>0</v>
      </c>
      <c r="I19" s="4">
        <v>0</v>
      </c>
      <c r="J19" s="4">
        <v>-123770000</v>
      </c>
      <c r="K19" s="24">
        <f t="shared" si="1"/>
        <v>78465000</v>
      </c>
      <c r="L19" s="4">
        <v>154</v>
      </c>
      <c r="M19" s="4">
        <v>297</v>
      </c>
      <c r="N19" s="4">
        <v>13</v>
      </c>
      <c r="O19" s="4">
        <v>7</v>
      </c>
      <c r="P19" s="4">
        <v>196900</v>
      </c>
      <c r="Q19" s="4">
        <v>232100</v>
      </c>
      <c r="R19" s="5">
        <v>-6.7000000000000002E-3</v>
      </c>
      <c r="S19" s="4">
        <v>443200</v>
      </c>
      <c r="T19" s="4">
        <f t="shared" si="2"/>
        <v>580260</v>
      </c>
      <c r="U19" s="4">
        <f t="shared" si="3"/>
        <v>413700</v>
      </c>
      <c r="V19" s="5">
        <v>0.02</v>
      </c>
    </row>
    <row r="20" spans="1:22" x14ac:dyDescent="0.2">
      <c r="A20" s="16" t="s">
        <v>326</v>
      </c>
      <c r="B20" s="4">
        <v>3500</v>
      </c>
      <c r="C20" s="4">
        <v>31800</v>
      </c>
      <c r="D20" s="4">
        <v>-28300</v>
      </c>
      <c r="E20" s="4">
        <v>-630130000</v>
      </c>
      <c r="F20" s="4">
        <f t="shared" si="0"/>
        <v>-74557826662</v>
      </c>
      <c r="G20" s="4">
        <v>0</v>
      </c>
      <c r="H20" s="4">
        <v>0</v>
      </c>
      <c r="I20" s="4">
        <v>0</v>
      </c>
      <c r="J20" s="4">
        <v>-123770000</v>
      </c>
      <c r="K20" s="24">
        <f t="shared" si="1"/>
        <v>202235000</v>
      </c>
      <c r="L20" s="4">
        <v>214</v>
      </c>
      <c r="M20" s="4">
        <v>358</v>
      </c>
      <c r="N20" s="4">
        <v>8</v>
      </c>
      <c r="O20" s="4">
        <v>8</v>
      </c>
      <c r="P20" s="4">
        <v>232700</v>
      </c>
      <c r="Q20" s="4">
        <v>276500</v>
      </c>
      <c r="R20" s="5">
        <v>0</v>
      </c>
      <c r="S20" s="4">
        <v>516300</v>
      </c>
      <c r="T20" s="4">
        <f t="shared" si="2"/>
        <v>616470</v>
      </c>
      <c r="U20" s="4">
        <f t="shared" si="3"/>
        <v>373500</v>
      </c>
      <c r="V20" s="5">
        <v>1.7899999999999999E-2</v>
      </c>
    </row>
    <row r="21" spans="1:22" x14ac:dyDescent="0.2">
      <c r="A21" s="16" t="s">
        <v>325</v>
      </c>
      <c r="B21" s="4">
        <v>0</v>
      </c>
      <c r="C21" s="4">
        <v>52620</v>
      </c>
      <c r="D21" s="4">
        <v>-52620</v>
      </c>
      <c r="E21" s="4">
        <v>-1169750000</v>
      </c>
      <c r="F21" s="4">
        <f t="shared" si="0"/>
        <v>-73927696662</v>
      </c>
      <c r="G21" s="4">
        <v>0</v>
      </c>
      <c r="H21" s="4">
        <v>0</v>
      </c>
      <c r="I21" s="4">
        <v>0</v>
      </c>
      <c r="J21" s="4">
        <v>-337930000</v>
      </c>
      <c r="K21" s="24">
        <f t="shared" si="1"/>
        <v>326005000</v>
      </c>
      <c r="L21" s="4">
        <v>166</v>
      </c>
      <c r="M21" s="4">
        <v>318</v>
      </c>
      <c r="N21" s="4">
        <v>8</v>
      </c>
      <c r="O21" s="4">
        <v>11</v>
      </c>
      <c r="P21" s="4">
        <v>173600</v>
      </c>
      <c r="Q21" s="4">
        <v>239700</v>
      </c>
      <c r="R21" s="5">
        <v>-2.2000000000000001E-3</v>
      </c>
      <c r="S21" s="4">
        <v>413700</v>
      </c>
      <c r="T21" s="4">
        <f t="shared" si="2"/>
        <v>617260</v>
      </c>
      <c r="U21" s="4">
        <f t="shared" si="3"/>
        <v>295500</v>
      </c>
      <c r="V21" s="5">
        <v>1.5600000000000001E-2</v>
      </c>
    </row>
    <row r="22" spans="1:22" x14ac:dyDescent="0.2">
      <c r="A22" s="16" t="s">
        <v>324</v>
      </c>
      <c r="B22" s="4">
        <v>2700</v>
      </c>
      <c r="C22" s="4">
        <v>8100</v>
      </c>
      <c r="D22" s="4">
        <v>-5400</v>
      </c>
      <c r="E22" s="4">
        <v>-120980000</v>
      </c>
      <c r="F22" s="4">
        <f t="shared" si="0"/>
        <v>-72757946662</v>
      </c>
      <c r="G22" s="4">
        <v>0</v>
      </c>
      <c r="H22" s="4">
        <v>0</v>
      </c>
      <c r="I22" s="4">
        <v>0</v>
      </c>
      <c r="J22" s="4">
        <v>-8950000</v>
      </c>
      <c r="K22" s="24">
        <f t="shared" si="1"/>
        <v>663935000</v>
      </c>
      <c r="L22" s="4">
        <v>280</v>
      </c>
      <c r="M22" s="4">
        <v>312</v>
      </c>
      <c r="N22" s="4">
        <v>6</v>
      </c>
      <c r="O22" s="4">
        <v>13</v>
      </c>
      <c r="P22" s="4">
        <v>176400</v>
      </c>
      <c r="Q22" s="4">
        <v>342300</v>
      </c>
      <c r="R22" s="5">
        <v>-4.4000000000000003E-3</v>
      </c>
      <c r="S22" s="4">
        <v>552800</v>
      </c>
      <c r="T22" s="4">
        <f t="shared" si="2"/>
        <v>692210</v>
      </c>
      <c r="U22" s="4">
        <f t="shared" si="3"/>
        <v>295500</v>
      </c>
      <c r="V22" s="5">
        <v>1.78E-2</v>
      </c>
    </row>
    <row r="23" spans="1:22" x14ac:dyDescent="0.2">
      <c r="A23" s="16" t="s">
        <v>323</v>
      </c>
      <c r="B23" s="4">
        <v>7500</v>
      </c>
      <c r="C23" s="4">
        <v>25200</v>
      </c>
      <c r="D23" s="4">
        <v>-17700</v>
      </c>
      <c r="E23" s="4">
        <v>-394930000</v>
      </c>
      <c r="F23" s="4">
        <f t="shared" si="0"/>
        <v>-72636966662</v>
      </c>
      <c r="G23" s="4">
        <v>0</v>
      </c>
      <c r="H23" s="4">
        <v>0</v>
      </c>
      <c r="I23" s="4">
        <v>0</v>
      </c>
      <c r="J23" s="4">
        <v>133670000</v>
      </c>
      <c r="K23" s="24">
        <f t="shared" si="1"/>
        <v>672885000</v>
      </c>
      <c r="L23" s="4">
        <v>197</v>
      </c>
      <c r="M23" s="4">
        <v>337</v>
      </c>
      <c r="N23" s="4">
        <v>4</v>
      </c>
      <c r="O23" s="4">
        <v>8</v>
      </c>
      <c r="P23" s="4">
        <v>172800</v>
      </c>
      <c r="Q23" s="4">
        <v>268800</v>
      </c>
      <c r="R23" s="5">
        <v>0</v>
      </c>
      <c r="S23" s="4">
        <v>442100</v>
      </c>
      <c r="T23" s="4">
        <f t="shared" si="2"/>
        <v>782980</v>
      </c>
      <c r="U23" s="4">
        <f t="shared" si="3"/>
        <v>295500</v>
      </c>
      <c r="V23" s="5">
        <v>2.2200000000000001E-2</v>
      </c>
    </row>
    <row r="24" spans="1:22" x14ac:dyDescent="0.2">
      <c r="A24" s="16" t="s">
        <v>322</v>
      </c>
      <c r="B24" s="4">
        <v>34500</v>
      </c>
      <c r="C24" s="4">
        <v>61050</v>
      </c>
      <c r="D24" s="4">
        <v>-26550</v>
      </c>
      <c r="E24" s="4">
        <v>-610000000</v>
      </c>
      <c r="F24" s="4">
        <f t="shared" si="0"/>
        <v>-72242036662</v>
      </c>
      <c r="G24" s="4">
        <v>0</v>
      </c>
      <c r="H24" s="4">
        <v>0</v>
      </c>
      <c r="I24" s="4">
        <v>0</v>
      </c>
      <c r="J24" s="4">
        <v>-82815000</v>
      </c>
      <c r="K24" s="24">
        <f t="shared" si="1"/>
        <v>539215000</v>
      </c>
      <c r="L24" s="4">
        <v>532</v>
      </c>
      <c r="M24" s="4">
        <v>345</v>
      </c>
      <c r="N24" s="4">
        <v>28</v>
      </c>
      <c r="O24" s="4">
        <v>18</v>
      </c>
      <c r="P24" s="4">
        <v>651000</v>
      </c>
      <c r="Q24" s="4">
        <v>366500</v>
      </c>
      <c r="R24" s="5">
        <v>4.6799999999999994E-2</v>
      </c>
      <c r="S24" s="4">
        <v>1024100</v>
      </c>
      <c r="T24" s="4">
        <f t="shared" si="2"/>
        <v>726590</v>
      </c>
      <c r="U24" s="4">
        <f t="shared" si="3"/>
        <v>295500</v>
      </c>
      <c r="V24" s="5">
        <v>4.8899999999999999E-2</v>
      </c>
    </row>
    <row r="25" spans="1:22" x14ac:dyDescent="0.2">
      <c r="A25" s="16" t="s">
        <v>321</v>
      </c>
      <c r="B25" s="4">
        <v>4200</v>
      </c>
      <c r="C25" s="4">
        <v>1700</v>
      </c>
      <c r="D25" s="4">
        <v>2500</v>
      </c>
      <c r="E25" s="4">
        <v>53780000</v>
      </c>
      <c r="F25" s="4">
        <f t="shared" si="0"/>
        <v>-71632036662</v>
      </c>
      <c r="G25" s="4">
        <v>0</v>
      </c>
      <c r="H25" s="4">
        <v>0</v>
      </c>
      <c r="I25" s="4">
        <v>0</v>
      </c>
      <c r="J25" s="4">
        <v>17125000</v>
      </c>
      <c r="K25" s="24">
        <f t="shared" si="1"/>
        <v>622030000</v>
      </c>
      <c r="L25" s="4">
        <v>254</v>
      </c>
      <c r="M25" s="4">
        <v>259</v>
      </c>
      <c r="N25" s="4">
        <v>5</v>
      </c>
      <c r="O25" s="4">
        <v>6</v>
      </c>
      <c r="P25" s="4">
        <v>186100</v>
      </c>
      <c r="Q25" s="4">
        <v>187400</v>
      </c>
      <c r="R25" s="5">
        <v>4.6999999999999993E-3</v>
      </c>
      <c r="S25" s="4">
        <v>373500</v>
      </c>
      <c r="T25" s="4">
        <f t="shared" si="2"/>
        <v>750260</v>
      </c>
      <c r="U25" s="4">
        <f t="shared" si="3"/>
        <v>295500</v>
      </c>
      <c r="V25" s="5">
        <v>1.6200000000000003E-2</v>
      </c>
    </row>
    <row r="26" spans="1:22" x14ac:dyDescent="0.2">
      <c r="A26" s="16" t="s">
        <v>320</v>
      </c>
      <c r="B26" s="4">
        <v>8100</v>
      </c>
      <c r="C26" s="4">
        <v>2200</v>
      </c>
      <c r="D26" s="4">
        <v>5900</v>
      </c>
      <c r="E26" s="4">
        <v>126370000</v>
      </c>
      <c r="F26" s="4">
        <f t="shared" si="0"/>
        <v>-71685816662</v>
      </c>
      <c r="G26" s="4">
        <v>0</v>
      </c>
      <c r="H26" s="4">
        <v>0</v>
      </c>
      <c r="I26" s="4">
        <v>0</v>
      </c>
      <c r="J26" s="4">
        <v>51640000</v>
      </c>
      <c r="K26" s="24">
        <f t="shared" si="1"/>
        <v>604905000</v>
      </c>
      <c r="L26" s="4">
        <v>173</v>
      </c>
      <c r="M26" s="4">
        <v>206</v>
      </c>
      <c r="N26" s="4">
        <v>3</v>
      </c>
      <c r="O26" s="4">
        <v>8</v>
      </c>
      <c r="P26" s="4">
        <v>107000</v>
      </c>
      <c r="Q26" s="4">
        <v>179300</v>
      </c>
      <c r="R26" s="5">
        <v>-1.1699999999999999E-2</v>
      </c>
      <c r="S26" s="4">
        <v>295500</v>
      </c>
      <c r="T26" s="4">
        <f t="shared" si="2"/>
        <v>795050</v>
      </c>
      <c r="U26" s="4">
        <f t="shared" si="3"/>
        <v>421600</v>
      </c>
      <c r="V26" s="5">
        <v>9.3999999999999986E-3</v>
      </c>
    </row>
    <row r="27" spans="1:22" x14ac:dyDescent="0.2">
      <c r="A27" s="16" t="s">
        <v>319</v>
      </c>
      <c r="B27" s="4">
        <v>195500</v>
      </c>
      <c r="C27" s="4">
        <v>7500</v>
      </c>
      <c r="D27" s="4">
        <v>188000</v>
      </c>
      <c r="E27" s="4">
        <v>4038150000</v>
      </c>
      <c r="F27" s="4">
        <f t="shared" si="0"/>
        <v>-71812186662</v>
      </c>
      <c r="G27" s="4">
        <v>0</v>
      </c>
      <c r="H27" s="4">
        <v>0</v>
      </c>
      <c r="I27" s="4">
        <v>0</v>
      </c>
      <c r="J27" s="4">
        <v>21420000</v>
      </c>
      <c r="K27" s="24">
        <f t="shared" si="1"/>
        <v>553265000</v>
      </c>
      <c r="L27" s="4">
        <v>302</v>
      </c>
      <c r="M27" s="4">
        <v>251</v>
      </c>
      <c r="N27" s="4">
        <v>15</v>
      </c>
      <c r="O27" s="4">
        <v>15</v>
      </c>
      <c r="P27" s="4">
        <v>319700</v>
      </c>
      <c r="Q27" s="4">
        <v>294800</v>
      </c>
      <c r="R27" s="5">
        <v>1.66E-2</v>
      </c>
      <c r="S27" s="4">
        <v>615700</v>
      </c>
      <c r="T27" s="4">
        <f t="shared" si="2"/>
        <v>818270</v>
      </c>
      <c r="U27" s="4">
        <f t="shared" si="3"/>
        <v>421600</v>
      </c>
      <c r="V27" s="5">
        <v>1.6200000000000003E-2</v>
      </c>
    </row>
    <row r="28" spans="1:22" x14ac:dyDescent="0.2">
      <c r="A28" s="16" t="s">
        <v>318</v>
      </c>
      <c r="B28" s="4">
        <v>208100</v>
      </c>
      <c r="C28" s="4">
        <v>9241</v>
      </c>
      <c r="D28" s="4">
        <v>198859</v>
      </c>
      <c r="E28" s="4">
        <v>4263980000</v>
      </c>
      <c r="F28" s="4">
        <f t="shared" si="0"/>
        <v>-75850336662</v>
      </c>
      <c r="G28" s="4">
        <v>0</v>
      </c>
      <c r="H28" s="4">
        <v>0</v>
      </c>
      <c r="I28" s="4">
        <v>0</v>
      </c>
      <c r="J28" s="4">
        <v>21420000</v>
      </c>
      <c r="K28" s="24">
        <f t="shared" si="1"/>
        <v>531845000</v>
      </c>
      <c r="L28" s="4">
        <v>153</v>
      </c>
      <c r="M28" s="4">
        <v>407</v>
      </c>
      <c r="N28" s="4">
        <v>12</v>
      </c>
      <c r="O28" s="4">
        <v>10</v>
      </c>
      <c r="P28" s="4">
        <v>198600</v>
      </c>
      <c r="Q28" s="4">
        <v>343600</v>
      </c>
      <c r="R28" s="5">
        <v>-1.41E-2</v>
      </c>
      <c r="S28" s="4">
        <v>544400</v>
      </c>
      <c r="T28" s="4">
        <f t="shared" si="2"/>
        <v>963820</v>
      </c>
      <c r="U28" s="4">
        <f t="shared" si="3"/>
        <v>421600</v>
      </c>
      <c r="V28" s="5">
        <v>1.6299999999999999E-2</v>
      </c>
    </row>
    <row r="29" spans="1:22" x14ac:dyDescent="0.2">
      <c r="A29" s="16" t="s">
        <v>317</v>
      </c>
      <c r="B29" s="4">
        <v>532400</v>
      </c>
      <c r="C29" s="4">
        <v>5341</v>
      </c>
      <c r="D29" s="4">
        <v>527059</v>
      </c>
      <c r="E29" s="4">
        <v>11310630000</v>
      </c>
      <c r="F29" s="4">
        <f t="shared" si="0"/>
        <v>-80114316662</v>
      </c>
      <c r="G29" s="4">
        <v>0</v>
      </c>
      <c r="H29" s="4">
        <v>0</v>
      </c>
      <c r="I29" s="4">
        <v>0</v>
      </c>
      <c r="J29" s="4">
        <v>81310000</v>
      </c>
      <c r="K29" s="24">
        <f t="shared" si="1"/>
        <v>510425000</v>
      </c>
      <c r="L29" s="4">
        <v>425</v>
      </c>
      <c r="M29" s="4">
        <v>355</v>
      </c>
      <c r="N29" s="4">
        <v>25</v>
      </c>
      <c r="O29" s="4">
        <v>20</v>
      </c>
      <c r="P29" s="4">
        <v>538900</v>
      </c>
      <c r="Q29" s="4">
        <v>446900</v>
      </c>
      <c r="R29" s="5">
        <v>2.1400000000000002E-2</v>
      </c>
      <c r="S29" s="4">
        <v>1024500</v>
      </c>
      <c r="T29" s="4">
        <f t="shared" si="2"/>
        <v>1090610</v>
      </c>
      <c r="U29" s="4">
        <f t="shared" si="3"/>
        <v>421600</v>
      </c>
      <c r="V29" s="5">
        <v>3.4799999999999998E-2</v>
      </c>
    </row>
    <row r="30" spans="1:22" x14ac:dyDescent="0.2">
      <c r="A30" s="16" t="s">
        <v>316</v>
      </c>
      <c r="B30" s="4">
        <v>26600</v>
      </c>
      <c r="C30" s="4">
        <v>13562</v>
      </c>
      <c r="D30" s="4">
        <v>13038</v>
      </c>
      <c r="E30" s="4">
        <v>278370000</v>
      </c>
      <c r="F30" s="4">
        <f t="shared" si="0"/>
        <v>-91424946662</v>
      </c>
      <c r="G30" s="4">
        <v>0</v>
      </c>
      <c r="H30" s="4">
        <v>0</v>
      </c>
      <c r="I30" s="4">
        <v>0</v>
      </c>
      <c r="J30" s="4">
        <v>51180000</v>
      </c>
      <c r="K30" s="24">
        <f t="shared" si="1"/>
        <v>429115000</v>
      </c>
      <c r="L30" s="4">
        <v>364</v>
      </c>
      <c r="M30" s="4">
        <v>844</v>
      </c>
      <c r="N30" s="4">
        <v>7</v>
      </c>
      <c r="O30" s="4">
        <v>23</v>
      </c>
      <c r="P30" s="4">
        <v>210700</v>
      </c>
      <c r="Q30" s="4">
        <v>667600</v>
      </c>
      <c r="R30" s="5">
        <v>-2.8500000000000001E-2</v>
      </c>
      <c r="S30" s="4">
        <v>878400</v>
      </c>
      <c r="T30" s="4">
        <f t="shared" si="2"/>
        <v>1257600</v>
      </c>
      <c r="U30" s="4">
        <f t="shared" si="3"/>
        <v>421600</v>
      </c>
      <c r="V30" s="5">
        <v>3.0099999999999998E-2</v>
      </c>
    </row>
    <row r="31" spans="1:22" x14ac:dyDescent="0.2">
      <c r="A31" s="16" t="s">
        <v>315</v>
      </c>
      <c r="B31" s="4">
        <v>1200</v>
      </c>
      <c r="C31" s="4">
        <v>25210</v>
      </c>
      <c r="D31" s="4">
        <v>-24010</v>
      </c>
      <c r="E31" s="4">
        <v>-524300000</v>
      </c>
      <c r="F31" s="4">
        <f t="shared" si="0"/>
        <v>-91703316662</v>
      </c>
      <c r="G31" s="4">
        <v>0</v>
      </c>
      <c r="H31" s="4">
        <v>0</v>
      </c>
      <c r="I31" s="4">
        <v>0</v>
      </c>
      <c r="J31" s="4">
        <v>195080000</v>
      </c>
      <c r="K31" s="24">
        <f t="shared" si="1"/>
        <v>377935000</v>
      </c>
      <c r="L31" s="4">
        <v>151</v>
      </c>
      <c r="M31" s="4">
        <v>320</v>
      </c>
      <c r="N31" s="4">
        <v>3</v>
      </c>
      <c r="O31" s="4">
        <v>11</v>
      </c>
      <c r="P31" s="4">
        <v>95400</v>
      </c>
      <c r="Q31" s="4">
        <v>321600</v>
      </c>
      <c r="R31" s="5">
        <v>2.3999999999999998E-3</v>
      </c>
      <c r="S31" s="4">
        <v>421600</v>
      </c>
      <c r="T31" s="4">
        <f t="shared" si="2"/>
        <v>1281540</v>
      </c>
      <c r="U31" s="4">
        <f t="shared" si="3"/>
        <v>460200</v>
      </c>
      <c r="V31" s="5">
        <v>1.6E-2</v>
      </c>
    </row>
    <row r="32" spans="1:22" x14ac:dyDescent="0.2">
      <c r="A32" s="16" t="s">
        <v>314</v>
      </c>
      <c r="B32" s="4">
        <v>170850</v>
      </c>
      <c r="C32" s="4">
        <v>37400</v>
      </c>
      <c r="D32" s="4">
        <v>133450</v>
      </c>
      <c r="E32" s="4">
        <v>2906680000</v>
      </c>
      <c r="F32" s="4">
        <f t="shared" si="0"/>
        <v>-91179016662</v>
      </c>
      <c r="G32" s="4">
        <v>0</v>
      </c>
      <c r="H32" s="4">
        <v>0</v>
      </c>
      <c r="I32" s="4">
        <v>0</v>
      </c>
      <c r="J32" s="4">
        <v>195080000</v>
      </c>
      <c r="K32" s="24">
        <f t="shared" si="1"/>
        <v>182855000</v>
      </c>
      <c r="L32" s="4">
        <v>580</v>
      </c>
      <c r="M32" s="4">
        <v>996</v>
      </c>
      <c r="N32" s="4">
        <v>19</v>
      </c>
      <c r="O32" s="4">
        <v>24</v>
      </c>
      <c r="P32" s="4">
        <v>508000</v>
      </c>
      <c r="Q32" s="4">
        <v>754400</v>
      </c>
      <c r="R32" s="5">
        <v>-1.8500000000000003E-2</v>
      </c>
      <c r="S32" s="4">
        <v>1302300</v>
      </c>
      <c r="T32" s="4">
        <f t="shared" si="2"/>
        <v>1242910</v>
      </c>
      <c r="U32" s="4">
        <f t="shared" si="3"/>
        <v>460200</v>
      </c>
      <c r="V32" s="5">
        <v>3.6200000000000003E-2</v>
      </c>
    </row>
    <row r="33" spans="1:22" x14ac:dyDescent="0.2">
      <c r="A33" s="16" t="s">
        <v>313</v>
      </c>
      <c r="B33" s="4">
        <v>5100</v>
      </c>
      <c r="C33" s="4">
        <v>55600</v>
      </c>
      <c r="D33" s="4">
        <v>-50500</v>
      </c>
      <c r="E33" s="4">
        <v>-1122360000</v>
      </c>
      <c r="F33" s="4">
        <f t="shared" si="0"/>
        <v>-94085696662</v>
      </c>
      <c r="G33" s="4">
        <v>0</v>
      </c>
      <c r="H33" s="4">
        <v>0</v>
      </c>
      <c r="I33" s="4">
        <v>0</v>
      </c>
      <c r="J33" s="4">
        <v>89600000</v>
      </c>
      <c r="K33" s="24">
        <f t="shared" si="1"/>
        <v>-12225000</v>
      </c>
      <c r="L33" s="4">
        <v>440</v>
      </c>
      <c r="M33" s="4">
        <v>1085</v>
      </c>
      <c r="N33" s="4">
        <v>17</v>
      </c>
      <c r="O33" s="4">
        <v>24</v>
      </c>
      <c r="P33" s="4">
        <v>425600</v>
      </c>
      <c r="Q33" s="4">
        <v>917200</v>
      </c>
      <c r="R33" s="5">
        <v>-3.1800000000000002E-2</v>
      </c>
      <c r="S33" s="4">
        <v>1349800</v>
      </c>
      <c r="T33" s="4">
        <f t="shared" si="2"/>
        <v>1214280</v>
      </c>
      <c r="U33" s="4">
        <f t="shared" si="3"/>
        <v>460200</v>
      </c>
      <c r="V33" s="5">
        <v>2.6600000000000002E-2</v>
      </c>
    </row>
    <row r="34" spans="1:22" x14ac:dyDescent="0.2">
      <c r="A34" s="16" t="s">
        <v>270</v>
      </c>
      <c r="B34" s="4">
        <v>3400</v>
      </c>
      <c r="C34" s="4">
        <v>42700</v>
      </c>
      <c r="D34" s="4">
        <v>-39300</v>
      </c>
      <c r="E34" s="4">
        <v>-894730000</v>
      </c>
      <c r="F34" s="4">
        <f t="shared" si="0"/>
        <v>-92963336662</v>
      </c>
      <c r="G34" s="4">
        <v>0</v>
      </c>
      <c r="H34" s="4">
        <v>0</v>
      </c>
      <c r="I34" s="4">
        <v>0</v>
      </c>
      <c r="J34" s="4">
        <v>-208950000</v>
      </c>
      <c r="K34" s="24">
        <f t="shared" si="1"/>
        <v>-101825000</v>
      </c>
      <c r="L34" s="4">
        <v>251</v>
      </c>
      <c r="M34" s="4">
        <v>299</v>
      </c>
      <c r="N34" s="4">
        <v>5</v>
      </c>
      <c r="O34" s="4">
        <v>9</v>
      </c>
      <c r="P34" s="4">
        <v>187000</v>
      </c>
      <c r="Q34" s="4">
        <v>273200</v>
      </c>
      <c r="R34" s="5">
        <v>6.7000000000000002E-3</v>
      </c>
      <c r="S34" s="4">
        <v>460200</v>
      </c>
      <c r="T34" s="4">
        <f t="shared" si="2"/>
        <v>1231030</v>
      </c>
      <c r="U34" s="4">
        <f t="shared" si="3"/>
        <v>610200</v>
      </c>
      <c r="V34" s="5">
        <v>1.32E-2</v>
      </c>
    </row>
    <row r="35" spans="1:22" x14ac:dyDescent="0.2">
      <c r="A35" s="16" t="s">
        <v>269</v>
      </c>
      <c r="B35" s="4">
        <v>91400</v>
      </c>
      <c r="C35" s="4">
        <v>45500</v>
      </c>
      <c r="D35" s="4">
        <v>45900</v>
      </c>
      <c r="E35" s="4">
        <v>1035630000</v>
      </c>
      <c r="F35" s="4">
        <f t="shared" si="0"/>
        <v>-92068606662</v>
      </c>
      <c r="G35" s="4">
        <v>0</v>
      </c>
      <c r="H35" s="4">
        <v>0</v>
      </c>
      <c r="I35" s="4">
        <v>0</v>
      </c>
      <c r="J35" s="4">
        <v>-72420000</v>
      </c>
      <c r="K35" s="24">
        <f t="shared" si="1"/>
        <v>107125000</v>
      </c>
      <c r="L35" s="4">
        <v>267</v>
      </c>
      <c r="M35" s="4">
        <v>459</v>
      </c>
      <c r="N35" s="4">
        <v>10</v>
      </c>
      <c r="O35" s="4">
        <v>13</v>
      </c>
      <c r="P35" s="4">
        <v>196000</v>
      </c>
      <c r="Q35" s="4">
        <v>403500</v>
      </c>
      <c r="R35" s="5">
        <v>-8.8000000000000005E-3</v>
      </c>
      <c r="S35" s="4">
        <v>610200</v>
      </c>
      <c r="T35" s="4">
        <f t="shared" si="2"/>
        <v>1232510</v>
      </c>
      <c r="U35" s="4">
        <f t="shared" si="3"/>
        <v>743400</v>
      </c>
      <c r="V35" s="5">
        <v>1.11E-2</v>
      </c>
    </row>
    <row r="36" spans="1:22" x14ac:dyDescent="0.2">
      <c r="A36" s="16" t="s">
        <v>268</v>
      </c>
      <c r="B36" s="4">
        <v>43800</v>
      </c>
      <c r="C36" s="4">
        <v>56200</v>
      </c>
      <c r="D36" s="4">
        <v>-12400</v>
      </c>
      <c r="E36" s="4">
        <v>-268050000</v>
      </c>
      <c r="F36" s="4">
        <f t="shared" si="0"/>
        <v>-93104236662</v>
      </c>
      <c r="G36" s="4">
        <v>0</v>
      </c>
      <c r="H36" s="4">
        <v>0</v>
      </c>
      <c r="I36" s="4">
        <v>0</v>
      </c>
      <c r="J36" s="4">
        <v>36450000</v>
      </c>
      <c r="K36" s="24">
        <f t="shared" si="1"/>
        <v>179545000</v>
      </c>
      <c r="L36" s="4">
        <v>365</v>
      </c>
      <c r="M36" s="4">
        <v>589</v>
      </c>
      <c r="N36" s="4">
        <v>10</v>
      </c>
      <c r="O36" s="4">
        <v>15</v>
      </c>
      <c r="P36" s="4">
        <v>274300</v>
      </c>
      <c r="Q36" s="4">
        <v>469100</v>
      </c>
      <c r="R36" s="5">
        <v>-2.0999999999999999E-3</v>
      </c>
      <c r="S36" s="4">
        <v>743400</v>
      </c>
      <c r="T36" s="4">
        <f t="shared" si="2"/>
        <v>1285330</v>
      </c>
      <c r="U36" s="4">
        <f t="shared" si="3"/>
        <v>661000</v>
      </c>
      <c r="V36" s="5">
        <v>2.3799999999999998E-2</v>
      </c>
    </row>
    <row r="37" spans="1:22" x14ac:dyDescent="0.2">
      <c r="A37" s="16" t="s">
        <v>254</v>
      </c>
      <c r="B37" s="4">
        <v>38800</v>
      </c>
      <c r="C37" s="4">
        <v>53400</v>
      </c>
      <c r="D37" s="4">
        <v>-14600</v>
      </c>
      <c r="E37" s="4">
        <v>-303870000</v>
      </c>
      <c r="F37" s="4">
        <f t="shared" si="0"/>
        <v>-92836186662</v>
      </c>
      <c r="G37" s="4">
        <v>0</v>
      </c>
      <c r="H37" s="4">
        <v>0</v>
      </c>
      <c r="I37" s="4">
        <v>0</v>
      </c>
      <c r="J37" s="4">
        <v>36450000</v>
      </c>
      <c r="K37" s="24">
        <f t="shared" si="1"/>
        <v>143095000</v>
      </c>
      <c r="L37" s="4">
        <v>500</v>
      </c>
      <c r="M37" s="4">
        <v>364</v>
      </c>
      <c r="N37" s="4">
        <v>14</v>
      </c>
      <c r="O37" s="4">
        <v>13</v>
      </c>
      <c r="P37" s="4">
        <v>416600</v>
      </c>
      <c r="Q37" s="4">
        <v>356000</v>
      </c>
      <c r="R37" s="5">
        <v>2.0199999999999999E-2</v>
      </c>
      <c r="S37" s="4">
        <v>847900</v>
      </c>
      <c r="T37" s="4">
        <f t="shared" si="2"/>
        <v>1269780</v>
      </c>
      <c r="U37" s="4">
        <f t="shared" si="3"/>
        <v>661000</v>
      </c>
      <c r="V37" s="5">
        <v>3.2899999999999999E-2</v>
      </c>
    </row>
    <row r="38" spans="1:22" x14ac:dyDescent="0.2">
      <c r="A38" s="16" t="s">
        <v>253</v>
      </c>
      <c r="B38" s="4">
        <v>88300</v>
      </c>
      <c r="C38" s="4">
        <v>1800</v>
      </c>
      <c r="D38" s="4">
        <v>86500</v>
      </c>
      <c r="E38" s="4">
        <v>1923930000</v>
      </c>
      <c r="F38" s="4">
        <f t="shared" si="0"/>
        <v>-92532316662</v>
      </c>
      <c r="G38" s="4">
        <v>0</v>
      </c>
      <c r="H38" s="4">
        <v>0</v>
      </c>
      <c r="I38" s="4">
        <v>0</v>
      </c>
      <c r="J38" s="4">
        <v>174770000</v>
      </c>
      <c r="K38" s="24">
        <f t="shared" si="1"/>
        <v>106645000</v>
      </c>
      <c r="L38" s="4">
        <v>960</v>
      </c>
      <c r="M38" s="4">
        <v>1514</v>
      </c>
      <c r="N38" s="4">
        <v>36</v>
      </c>
      <c r="O38" s="4">
        <v>34</v>
      </c>
      <c r="P38" s="4">
        <v>824100</v>
      </c>
      <c r="Q38" s="4">
        <v>1170700</v>
      </c>
      <c r="R38" s="5">
        <v>-3.1300000000000001E-2</v>
      </c>
      <c r="S38" s="4">
        <v>1999900</v>
      </c>
      <c r="T38" s="4">
        <f t="shared" si="2"/>
        <v>1135170</v>
      </c>
      <c r="U38" s="4">
        <f t="shared" si="3"/>
        <v>661000</v>
      </c>
      <c r="V38" s="5">
        <v>4.1399999999999999E-2</v>
      </c>
    </row>
    <row r="39" spans="1:22" x14ac:dyDescent="0.2">
      <c r="A39" s="16" t="s">
        <v>252</v>
      </c>
      <c r="B39" s="4">
        <v>14700</v>
      </c>
      <c r="C39" s="4">
        <v>35300</v>
      </c>
      <c r="D39" s="4">
        <v>-20600</v>
      </c>
      <c r="E39" s="4">
        <v>-484360000</v>
      </c>
      <c r="F39" s="4">
        <f t="shared" si="0"/>
        <v>-94456246662</v>
      </c>
      <c r="G39" s="4">
        <v>0</v>
      </c>
      <c r="H39" s="4">
        <v>0</v>
      </c>
      <c r="I39" s="4">
        <v>0</v>
      </c>
      <c r="J39" s="4">
        <v>88220000</v>
      </c>
      <c r="K39" s="24">
        <f t="shared" si="1"/>
        <v>-68125000</v>
      </c>
      <c r="L39" s="4">
        <v>936</v>
      </c>
      <c r="M39" s="4">
        <v>1498</v>
      </c>
      <c r="N39" s="4">
        <v>34</v>
      </c>
      <c r="O39" s="4">
        <v>58</v>
      </c>
      <c r="P39" s="4">
        <v>793200</v>
      </c>
      <c r="Q39" s="4">
        <v>1499200</v>
      </c>
      <c r="R39" s="5">
        <v>-2.3799999999999998E-2</v>
      </c>
      <c r="S39" s="4">
        <v>2292400</v>
      </c>
      <c r="T39" s="4">
        <f t="shared" si="2"/>
        <v>965410</v>
      </c>
      <c r="U39" s="4">
        <f t="shared" si="3"/>
        <v>627700</v>
      </c>
      <c r="V39" s="5">
        <v>1.9199999999999998E-2</v>
      </c>
    </row>
    <row r="40" spans="1:22" x14ac:dyDescent="0.2">
      <c r="A40" s="16" t="s">
        <v>251</v>
      </c>
      <c r="B40" s="4">
        <v>26750</v>
      </c>
      <c r="C40" s="4">
        <v>2252</v>
      </c>
      <c r="D40" s="4">
        <v>24498</v>
      </c>
      <c r="E40" s="4">
        <v>590190000</v>
      </c>
      <c r="F40" s="4">
        <f t="shared" si="0"/>
        <v>-93971886662</v>
      </c>
      <c r="G40" s="4">
        <v>0</v>
      </c>
      <c r="H40" s="4">
        <v>0</v>
      </c>
      <c r="I40" s="4">
        <v>0</v>
      </c>
      <c r="J40" s="4">
        <v>88220000</v>
      </c>
      <c r="K40" s="24">
        <f t="shared" si="1"/>
        <v>-156345000</v>
      </c>
      <c r="L40" s="4">
        <v>1020</v>
      </c>
      <c r="M40" s="4">
        <v>1869</v>
      </c>
      <c r="N40" s="4">
        <v>27</v>
      </c>
      <c r="O40" s="4">
        <v>70</v>
      </c>
      <c r="P40" s="4">
        <v>762500</v>
      </c>
      <c r="Q40" s="4">
        <v>1613300</v>
      </c>
      <c r="R40" s="5">
        <v>-3.8100000000000002E-2</v>
      </c>
      <c r="S40" s="4">
        <v>2548300</v>
      </c>
      <c r="T40" s="4">
        <f t="shared" si="2"/>
        <v>973310</v>
      </c>
      <c r="U40" s="4">
        <f t="shared" si="3"/>
        <v>625000</v>
      </c>
      <c r="V40" s="5">
        <v>3.6799999999999999E-2</v>
      </c>
    </row>
    <row r="41" spans="1:22" x14ac:dyDescent="0.2">
      <c r="A41" s="16" t="s">
        <v>250</v>
      </c>
      <c r="B41" s="4">
        <v>0</v>
      </c>
      <c r="C41" s="4">
        <v>5700</v>
      </c>
      <c r="D41" s="4">
        <v>-5700</v>
      </c>
      <c r="E41" s="4">
        <v>-140450000</v>
      </c>
      <c r="F41" s="4">
        <f t="shared" si="0"/>
        <v>-94562076662</v>
      </c>
      <c r="G41" s="4">
        <v>0</v>
      </c>
      <c r="H41" s="4">
        <v>0</v>
      </c>
      <c r="I41" s="4">
        <v>0</v>
      </c>
      <c r="J41" s="4">
        <v>-246910000</v>
      </c>
      <c r="K41" s="24">
        <f t="shared" si="1"/>
        <v>-244565000</v>
      </c>
      <c r="L41" s="4">
        <v>192</v>
      </c>
      <c r="M41" s="4">
        <v>560</v>
      </c>
      <c r="N41" s="4">
        <v>6</v>
      </c>
      <c r="O41" s="4">
        <v>26</v>
      </c>
      <c r="P41" s="4">
        <v>142200</v>
      </c>
      <c r="Q41" s="4">
        <v>518500</v>
      </c>
      <c r="R41" s="5">
        <v>-1.0200000000000001E-2</v>
      </c>
      <c r="S41" s="4">
        <v>661000</v>
      </c>
      <c r="T41" s="4">
        <f t="shared" si="2"/>
        <v>966270</v>
      </c>
      <c r="U41" s="4">
        <f t="shared" si="3"/>
        <v>625000</v>
      </c>
      <c r="V41" s="5">
        <v>1.8100000000000002E-2</v>
      </c>
    </row>
    <row r="42" spans="1:22" x14ac:dyDescent="0.2">
      <c r="A42" s="16" t="s">
        <v>249</v>
      </c>
      <c r="B42" s="4">
        <v>38200</v>
      </c>
      <c r="C42" s="4">
        <v>20100</v>
      </c>
      <c r="D42" s="4">
        <v>18100</v>
      </c>
      <c r="E42" s="4">
        <v>445990000</v>
      </c>
      <c r="F42" s="4">
        <f t="shared" si="0"/>
        <v>-94421626662</v>
      </c>
      <c r="G42" s="4">
        <v>0</v>
      </c>
      <c r="H42" s="4">
        <v>0</v>
      </c>
      <c r="I42" s="4">
        <v>0</v>
      </c>
      <c r="J42" s="4">
        <v>-59500000</v>
      </c>
      <c r="K42" s="24">
        <f t="shared" si="1"/>
        <v>2345000</v>
      </c>
      <c r="L42" s="4">
        <v>399</v>
      </c>
      <c r="M42" s="4">
        <v>407</v>
      </c>
      <c r="N42" s="4">
        <v>28</v>
      </c>
      <c r="O42" s="4">
        <v>17</v>
      </c>
      <c r="P42" s="4">
        <v>506600</v>
      </c>
      <c r="Q42" s="4">
        <v>408700</v>
      </c>
      <c r="R42" s="5">
        <v>1.44E-2</v>
      </c>
      <c r="S42" s="4">
        <v>916000</v>
      </c>
      <c r="T42" s="4">
        <f t="shared" si="2"/>
        <v>977170</v>
      </c>
      <c r="U42" s="4">
        <f t="shared" si="3"/>
        <v>625000</v>
      </c>
      <c r="V42" s="5">
        <v>2.0099999999999996E-2</v>
      </c>
    </row>
    <row r="43" spans="1:22" x14ac:dyDescent="0.2">
      <c r="A43" s="16" t="s">
        <v>248</v>
      </c>
      <c r="B43" s="4">
        <v>4600</v>
      </c>
      <c r="C43" s="4">
        <v>11500</v>
      </c>
      <c r="D43" s="4">
        <v>-6900</v>
      </c>
      <c r="E43" s="4">
        <v>-171090000</v>
      </c>
      <c r="F43" s="4">
        <f t="shared" si="0"/>
        <v>-94867616662</v>
      </c>
      <c r="G43" s="4">
        <v>0</v>
      </c>
      <c r="H43" s="4">
        <v>0</v>
      </c>
      <c r="I43" s="4">
        <v>0</v>
      </c>
      <c r="J43" s="4">
        <v>-39180000</v>
      </c>
      <c r="K43" s="24">
        <f t="shared" si="1"/>
        <v>61845000</v>
      </c>
      <c r="L43" s="4">
        <v>293</v>
      </c>
      <c r="M43" s="4">
        <v>876</v>
      </c>
      <c r="N43" s="4">
        <v>14</v>
      </c>
      <c r="O43" s="4">
        <v>31</v>
      </c>
      <c r="P43" s="4">
        <v>236600</v>
      </c>
      <c r="Q43" s="4">
        <v>823100</v>
      </c>
      <c r="R43" s="5">
        <v>-1.84E-2</v>
      </c>
      <c r="S43" s="4">
        <v>1063500</v>
      </c>
      <c r="T43" s="4">
        <f t="shared" si="2"/>
        <v>1055420</v>
      </c>
      <c r="U43" s="4">
        <f t="shared" si="3"/>
        <v>625000</v>
      </c>
      <c r="V43" s="5">
        <v>1.8200000000000001E-2</v>
      </c>
    </row>
    <row r="44" spans="1:22" x14ac:dyDescent="0.2">
      <c r="A44" s="16" t="s">
        <v>247</v>
      </c>
      <c r="B44" s="4">
        <v>1600</v>
      </c>
      <c r="C44" s="4">
        <v>16300</v>
      </c>
      <c r="D44" s="4">
        <v>-14700</v>
      </c>
      <c r="E44" s="4">
        <v>-369800000</v>
      </c>
      <c r="F44" s="4">
        <f t="shared" si="0"/>
        <v>-94696526662</v>
      </c>
      <c r="G44" s="4">
        <v>0</v>
      </c>
      <c r="H44" s="4">
        <v>0</v>
      </c>
      <c r="I44" s="4">
        <v>0</v>
      </c>
      <c r="J44" s="4">
        <v>180620000</v>
      </c>
      <c r="K44" s="24">
        <f t="shared" si="1"/>
        <v>101025000</v>
      </c>
      <c r="L44" s="4">
        <v>218</v>
      </c>
      <c r="M44" s="4">
        <v>362</v>
      </c>
      <c r="N44" s="4">
        <v>8</v>
      </c>
      <c r="O44" s="4">
        <v>25</v>
      </c>
      <c r="P44" s="4">
        <v>189000</v>
      </c>
      <c r="Q44" s="4">
        <v>397100</v>
      </c>
      <c r="R44" s="5">
        <v>-0.01</v>
      </c>
      <c r="S44" s="4">
        <v>627700</v>
      </c>
      <c r="T44" s="4">
        <f t="shared" si="2"/>
        <v>1093700</v>
      </c>
      <c r="U44" s="4">
        <f t="shared" si="3"/>
        <v>594800</v>
      </c>
      <c r="V44" s="5">
        <v>1.5900000000000001E-2</v>
      </c>
    </row>
    <row r="45" spans="1:22" x14ac:dyDescent="0.2">
      <c r="A45" s="16" t="s">
        <v>246</v>
      </c>
      <c r="B45" s="4">
        <v>3200</v>
      </c>
      <c r="C45" s="4">
        <v>20000</v>
      </c>
      <c r="D45" s="4">
        <v>-16800</v>
      </c>
      <c r="E45" s="4">
        <v>-420906662</v>
      </c>
      <c r="F45" s="4">
        <f t="shared" si="0"/>
        <v>-94326726662</v>
      </c>
      <c r="G45" s="4">
        <v>0</v>
      </c>
      <c r="H45" s="4">
        <v>0</v>
      </c>
      <c r="I45" s="4">
        <v>0</v>
      </c>
      <c r="J45" s="4">
        <v>180620000</v>
      </c>
      <c r="K45" s="24">
        <f t="shared" si="1"/>
        <v>-79595000</v>
      </c>
      <c r="L45" s="4">
        <v>232</v>
      </c>
      <c r="M45" s="4">
        <v>394</v>
      </c>
      <c r="N45" s="4">
        <v>5</v>
      </c>
      <c r="O45" s="4">
        <v>30</v>
      </c>
      <c r="P45" s="4">
        <v>171700</v>
      </c>
      <c r="Q45" s="4">
        <v>406300</v>
      </c>
      <c r="R45" s="5">
        <v>-1.9E-3</v>
      </c>
      <c r="S45" s="4">
        <v>625000</v>
      </c>
      <c r="T45" s="4">
        <f t="shared" si="2"/>
        <v>1165990</v>
      </c>
      <c r="U45" s="4">
        <f t="shared" si="3"/>
        <v>594800</v>
      </c>
      <c r="V45" s="5">
        <v>1.2E-2</v>
      </c>
    </row>
    <row r="46" spans="1:22" x14ac:dyDescent="0.2">
      <c r="A46" s="16" t="s">
        <v>245</v>
      </c>
      <c r="B46" s="4">
        <v>9200</v>
      </c>
      <c r="C46" s="4">
        <v>86700</v>
      </c>
      <c r="D46" s="4">
        <v>-77500</v>
      </c>
      <c r="E46" s="4">
        <v>-1943190000</v>
      </c>
      <c r="F46" s="4">
        <f t="shared" si="0"/>
        <v>-93905820000</v>
      </c>
      <c r="G46" s="4">
        <v>0</v>
      </c>
      <c r="H46" s="4">
        <v>0</v>
      </c>
      <c r="I46" s="4">
        <v>0</v>
      </c>
      <c r="J46" s="4">
        <v>-214230000</v>
      </c>
      <c r="K46" s="24">
        <f t="shared" si="1"/>
        <v>-260215000</v>
      </c>
      <c r="L46" s="4">
        <v>1022</v>
      </c>
      <c r="M46" s="4">
        <v>359</v>
      </c>
      <c r="N46" s="4">
        <v>39</v>
      </c>
      <c r="O46" s="4">
        <v>24</v>
      </c>
      <c r="P46" s="4">
        <v>835700</v>
      </c>
      <c r="Q46" s="4">
        <v>405000</v>
      </c>
      <c r="R46" s="5">
        <v>2.0299999999999999E-2</v>
      </c>
      <c r="S46" s="4">
        <v>1271600</v>
      </c>
      <c r="T46" s="4">
        <f t="shared" si="2"/>
        <v>1140780</v>
      </c>
      <c r="U46" s="4">
        <f t="shared" si="3"/>
        <v>590600</v>
      </c>
      <c r="V46" s="5">
        <v>1.9900000000000001E-2</v>
      </c>
    </row>
    <row r="47" spans="1:22" x14ac:dyDescent="0.2">
      <c r="A47" s="16" t="s">
        <v>244</v>
      </c>
      <c r="B47" s="4">
        <v>3400</v>
      </c>
      <c r="C47" s="4">
        <v>6900</v>
      </c>
      <c r="D47" s="4">
        <v>-3500</v>
      </c>
      <c r="E47" s="4">
        <v>-85350000</v>
      </c>
      <c r="F47" s="4">
        <f t="shared" ref="F47:F73" si="4">E47+F48</f>
        <v>-91962630000</v>
      </c>
      <c r="G47" s="4">
        <v>0</v>
      </c>
      <c r="H47" s="4">
        <v>0</v>
      </c>
      <c r="I47" s="4">
        <v>0</v>
      </c>
      <c r="J47" s="4">
        <v>39180000</v>
      </c>
      <c r="K47" s="24">
        <f t="shared" ref="K47:K73" si="5">K48+J47</f>
        <v>-45985000</v>
      </c>
      <c r="L47" s="4">
        <v>327</v>
      </c>
      <c r="M47" s="4">
        <v>411</v>
      </c>
      <c r="N47" s="4">
        <v>12</v>
      </c>
      <c r="O47" s="4">
        <v>23</v>
      </c>
      <c r="P47" s="4">
        <v>261000</v>
      </c>
      <c r="Q47" s="4">
        <v>431400</v>
      </c>
      <c r="R47" s="5">
        <v>4.0999999999999995E-3</v>
      </c>
      <c r="S47" s="4">
        <v>692400</v>
      </c>
      <c r="T47" s="4">
        <f t="shared" si="2"/>
        <v>1210050</v>
      </c>
      <c r="U47" s="4">
        <f t="shared" ref="U47:U73" si="6">MIN(S48:S52)</f>
        <v>590600</v>
      </c>
      <c r="V47" s="5">
        <v>1.2199999999999999E-2</v>
      </c>
    </row>
    <row r="48" spans="1:22" x14ac:dyDescent="0.2">
      <c r="A48" s="16" t="s">
        <v>243</v>
      </c>
      <c r="B48" s="4">
        <v>7200</v>
      </c>
      <c r="C48" s="4">
        <v>5605</v>
      </c>
      <c r="D48" s="4">
        <v>1595</v>
      </c>
      <c r="E48" s="4">
        <v>39030000</v>
      </c>
      <c r="F48" s="4">
        <f t="shared" si="4"/>
        <v>-91877280000</v>
      </c>
      <c r="G48" s="4">
        <v>0</v>
      </c>
      <c r="H48" s="4">
        <v>0</v>
      </c>
      <c r="I48" s="4">
        <v>0</v>
      </c>
      <c r="J48" s="4">
        <v>83580000</v>
      </c>
      <c r="K48" s="24">
        <f t="shared" si="5"/>
        <v>-85165000</v>
      </c>
      <c r="L48" s="4">
        <v>344</v>
      </c>
      <c r="M48" s="4">
        <v>353</v>
      </c>
      <c r="N48" s="4">
        <v>13</v>
      </c>
      <c r="O48" s="4">
        <v>18</v>
      </c>
      <c r="P48" s="4">
        <v>298300</v>
      </c>
      <c r="Q48" s="4">
        <v>355500</v>
      </c>
      <c r="R48" s="5">
        <v>0</v>
      </c>
      <c r="S48" s="4">
        <v>653800</v>
      </c>
      <c r="T48" s="4">
        <f t="shared" si="2"/>
        <v>1244180</v>
      </c>
      <c r="U48" s="4">
        <f t="shared" si="6"/>
        <v>590600</v>
      </c>
      <c r="V48" s="5">
        <v>8.1000000000000013E-3</v>
      </c>
    </row>
    <row r="49" spans="1:22" x14ac:dyDescent="0.2">
      <c r="A49" s="16" t="s">
        <v>236</v>
      </c>
      <c r="B49" s="4">
        <v>4800</v>
      </c>
      <c r="C49" s="4">
        <v>14800</v>
      </c>
      <c r="D49" s="4">
        <v>-10000</v>
      </c>
      <c r="E49" s="4">
        <v>-245710000</v>
      </c>
      <c r="F49" s="4">
        <f t="shared" si="4"/>
        <v>-91916310000</v>
      </c>
      <c r="G49" s="4">
        <v>0</v>
      </c>
      <c r="H49" s="4">
        <v>0</v>
      </c>
      <c r="I49" s="4">
        <v>0</v>
      </c>
      <c r="J49" s="4">
        <v>83580000</v>
      </c>
      <c r="K49" s="24">
        <f t="shared" si="5"/>
        <v>-168745000</v>
      </c>
      <c r="L49" s="4">
        <v>300</v>
      </c>
      <c r="M49" s="4">
        <v>446</v>
      </c>
      <c r="N49" s="4">
        <v>8</v>
      </c>
      <c r="O49" s="4">
        <v>10</v>
      </c>
      <c r="P49" s="4">
        <v>213500</v>
      </c>
      <c r="Q49" s="4">
        <v>368500</v>
      </c>
      <c r="R49" s="5">
        <v>1.03E-2</v>
      </c>
      <c r="S49" s="4">
        <v>594800</v>
      </c>
      <c r="T49" s="4">
        <f t="shared" si="2"/>
        <v>1315860</v>
      </c>
      <c r="U49" s="4">
        <f t="shared" si="6"/>
        <v>590600</v>
      </c>
      <c r="V49" s="5">
        <v>1.6200000000000003E-2</v>
      </c>
    </row>
    <row r="50" spans="1:22" x14ac:dyDescent="0.2">
      <c r="A50" s="16" t="s">
        <v>235</v>
      </c>
      <c r="B50" s="4">
        <v>3500</v>
      </c>
      <c r="C50" s="4">
        <v>4100</v>
      </c>
      <c r="D50" s="4">
        <v>-600</v>
      </c>
      <c r="E50" s="4">
        <v>-14030000</v>
      </c>
      <c r="F50" s="4">
        <f t="shared" si="4"/>
        <v>-91670600000</v>
      </c>
      <c r="G50" s="4">
        <v>0</v>
      </c>
      <c r="H50" s="4">
        <v>0</v>
      </c>
      <c r="I50" s="4">
        <v>0</v>
      </c>
      <c r="J50" s="4">
        <v>112740000</v>
      </c>
      <c r="K50" s="24">
        <f t="shared" si="5"/>
        <v>-252325000</v>
      </c>
      <c r="L50" s="4">
        <v>790</v>
      </c>
      <c r="M50" s="4">
        <v>1406</v>
      </c>
      <c r="N50" s="4">
        <v>17</v>
      </c>
      <c r="O50" s="4">
        <v>75</v>
      </c>
      <c r="P50" s="4">
        <v>823700</v>
      </c>
      <c r="Q50" s="4">
        <v>1801500</v>
      </c>
      <c r="R50" s="5">
        <v>-1.8500000000000003E-2</v>
      </c>
      <c r="S50" s="4">
        <v>2627300</v>
      </c>
      <c r="T50" s="4">
        <f t="shared" si="2"/>
        <v>1153220</v>
      </c>
      <c r="U50" s="4">
        <f t="shared" si="6"/>
        <v>590600</v>
      </c>
      <c r="V50" s="5">
        <v>2.0199999999999999E-2</v>
      </c>
    </row>
    <row r="51" spans="1:22" x14ac:dyDescent="0.2">
      <c r="A51" s="16" t="s">
        <v>234</v>
      </c>
      <c r="B51" s="4">
        <v>3800</v>
      </c>
      <c r="C51" s="4">
        <v>300</v>
      </c>
      <c r="D51" s="4">
        <v>3500</v>
      </c>
      <c r="E51" s="4">
        <v>86550000</v>
      </c>
      <c r="F51" s="4">
        <f t="shared" si="4"/>
        <v>-91656570000</v>
      </c>
      <c r="G51" s="4">
        <v>0</v>
      </c>
      <c r="H51" s="4">
        <v>0</v>
      </c>
      <c r="I51" s="4">
        <v>0</v>
      </c>
      <c r="J51" s="4">
        <v>212550000</v>
      </c>
      <c r="K51" s="24">
        <f t="shared" si="5"/>
        <v>-365065000</v>
      </c>
      <c r="L51" s="4">
        <v>448</v>
      </c>
      <c r="M51" s="4">
        <v>282</v>
      </c>
      <c r="N51" s="4">
        <v>7</v>
      </c>
      <c r="O51" s="4">
        <v>11</v>
      </c>
      <c r="P51" s="4">
        <v>347800</v>
      </c>
      <c r="Q51" s="4">
        <v>237900</v>
      </c>
      <c r="R51" s="5">
        <v>0</v>
      </c>
      <c r="S51" s="4">
        <v>590600</v>
      </c>
      <c r="T51" s="4">
        <f t="shared" si="2"/>
        <v>1195800</v>
      </c>
      <c r="U51" s="4">
        <f t="shared" si="6"/>
        <v>1010500</v>
      </c>
      <c r="V51" s="5">
        <v>1.21E-2</v>
      </c>
    </row>
    <row r="52" spans="1:22" x14ac:dyDescent="0.2">
      <c r="A52" s="16" t="s">
        <v>233</v>
      </c>
      <c r="B52" s="4">
        <v>32400</v>
      </c>
      <c r="C52" s="4">
        <v>200</v>
      </c>
      <c r="D52" s="4">
        <v>32200</v>
      </c>
      <c r="E52" s="4">
        <v>784320000</v>
      </c>
      <c r="F52" s="4">
        <f t="shared" si="4"/>
        <v>-91743120000</v>
      </c>
      <c r="G52" s="4">
        <v>0</v>
      </c>
      <c r="H52" s="4">
        <v>0</v>
      </c>
      <c r="I52" s="4">
        <v>0</v>
      </c>
      <c r="J52" s="4">
        <v>24690000</v>
      </c>
      <c r="K52" s="24">
        <f t="shared" si="5"/>
        <v>-577615000</v>
      </c>
      <c r="L52" s="4">
        <v>521</v>
      </c>
      <c r="M52" s="4">
        <v>582</v>
      </c>
      <c r="N52" s="4">
        <v>9</v>
      </c>
      <c r="O52" s="4">
        <v>12</v>
      </c>
      <c r="P52" s="4">
        <v>478400</v>
      </c>
      <c r="Q52" s="4">
        <v>493300</v>
      </c>
      <c r="R52" s="5">
        <v>1.23E-2</v>
      </c>
      <c r="S52" s="4">
        <v>1025000</v>
      </c>
      <c r="T52" s="4">
        <f t="shared" si="2"/>
        <v>1216930</v>
      </c>
      <c r="U52" s="4">
        <f t="shared" si="6"/>
        <v>1010500</v>
      </c>
      <c r="V52" s="5">
        <v>2.4300000000000002E-2</v>
      </c>
    </row>
    <row r="53" spans="1:22" x14ac:dyDescent="0.2">
      <c r="A53" s="16" t="s">
        <v>232</v>
      </c>
      <c r="B53" s="4">
        <v>6400</v>
      </c>
      <c r="C53" s="4">
        <v>28000</v>
      </c>
      <c r="D53" s="4">
        <v>-21600</v>
      </c>
      <c r="E53" s="4">
        <v>-532890000</v>
      </c>
      <c r="F53" s="4">
        <f t="shared" si="4"/>
        <v>-92527440000</v>
      </c>
      <c r="G53" s="4">
        <v>0</v>
      </c>
      <c r="H53" s="4">
        <v>0</v>
      </c>
      <c r="I53" s="4">
        <v>0</v>
      </c>
      <c r="J53" s="4">
        <v>-95960000</v>
      </c>
      <c r="K53" s="24">
        <f t="shared" si="5"/>
        <v>-602305000</v>
      </c>
      <c r="L53" s="4">
        <v>699</v>
      </c>
      <c r="M53" s="4">
        <v>1245</v>
      </c>
      <c r="N53" s="4">
        <v>26</v>
      </c>
      <c r="O53" s="4">
        <v>55</v>
      </c>
      <c r="P53" s="4">
        <v>662300</v>
      </c>
      <c r="Q53" s="4">
        <v>1169700</v>
      </c>
      <c r="R53" s="5">
        <v>-2.6499999999999999E-2</v>
      </c>
      <c r="S53" s="4">
        <v>1846000</v>
      </c>
      <c r="T53" s="4">
        <f t="shared" si="2"/>
        <v>1232060</v>
      </c>
      <c r="U53" s="4">
        <f t="shared" si="6"/>
        <v>995100</v>
      </c>
      <c r="V53" s="5">
        <v>3.5799999999999998E-2</v>
      </c>
    </row>
    <row r="54" spans="1:22" x14ac:dyDescent="0.2">
      <c r="A54" s="16" t="s">
        <v>231</v>
      </c>
      <c r="B54" s="4">
        <v>1000</v>
      </c>
      <c r="C54" s="4">
        <v>4900</v>
      </c>
      <c r="D54" s="4">
        <v>-3900</v>
      </c>
      <c r="E54" s="4">
        <v>-97950000</v>
      </c>
      <c r="F54" s="4">
        <f t="shared" si="4"/>
        <v>-91994550000</v>
      </c>
      <c r="G54" s="4">
        <v>0</v>
      </c>
      <c r="H54" s="4">
        <v>0</v>
      </c>
      <c r="I54" s="4">
        <v>0</v>
      </c>
      <c r="J54" s="4">
        <v>-45130000</v>
      </c>
      <c r="K54" s="24">
        <f t="shared" si="5"/>
        <v>-506345000</v>
      </c>
      <c r="L54" s="4">
        <v>275</v>
      </c>
      <c r="M54" s="4">
        <v>637</v>
      </c>
      <c r="N54" s="4">
        <v>24</v>
      </c>
      <c r="O54" s="4">
        <v>31</v>
      </c>
      <c r="P54" s="4">
        <v>382500</v>
      </c>
      <c r="Q54" s="4">
        <v>628000</v>
      </c>
      <c r="R54" s="5">
        <v>-1.9E-3</v>
      </c>
      <c r="S54" s="4">
        <v>1010500</v>
      </c>
      <c r="T54" s="4">
        <f t="shared" si="2"/>
        <v>1205340</v>
      </c>
      <c r="U54" s="4">
        <f t="shared" si="6"/>
        <v>995100</v>
      </c>
      <c r="V54" s="5">
        <v>1.1899999999999999E-2</v>
      </c>
    </row>
    <row r="55" spans="1:22" x14ac:dyDescent="0.2">
      <c r="A55" s="16" t="s">
        <v>230</v>
      </c>
      <c r="B55" s="4">
        <v>1900</v>
      </c>
      <c r="C55" s="4">
        <v>12000</v>
      </c>
      <c r="D55" s="4">
        <v>-10100</v>
      </c>
      <c r="E55" s="4">
        <v>-255340000</v>
      </c>
      <c r="F55" s="4">
        <f t="shared" si="4"/>
        <v>-91896600000</v>
      </c>
      <c r="G55" s="4">
        <v>0</v>
      </c>
      <c r="H55" s="4">
        <v>0</v>
      </c>
      <c r="I55" s="4">
        <v>0</v>
      </c>
      <c r="J55" s="4">
        <v>-25900000</v>
      </c>
      <c r="K55" s="24">
        <f t="shared" si="5"/>
        <v>-461215000</v>
      </c>
      <c r="L55" s="4">
        <v>459</v>
      </c>
      <c r="M55" s="4">
        <v>755</v>
      </c>
      <c r="N55" s="4">
        <v>26</v>
      </c>
      <c r="O55" s="4">
        <v>38</v>
      </c>
      <c r="P55" s="4">
        <v>468000</v>
      </c>
      <c r="Q55" s="4">
        <v>839200</v>
      </c>
      <c r="R55" s="5">
        <v>-2.98E-2</v>
      </c>
      <c r="S55" s="4">
        <v>1347900</v>
      </c>
      <c r="T55" s="4">
        <f t="shared" si="2"/>
        <v>1154280</v>
      </c>
      <c r="U55" s="4">
        <f t="shared" si="6"/>
        <v>995100</v>
      </c>
      <c r="V55" s="5">
        <v>1.5800000000000002E-2</v>
      </c>
    </row>
    <row r="56" spans="1:22" x14ac:dyDescent="0.2">
      <c r="A56" s="16" t="s">
        <v>229</v>
      </c>
      <c r="B56" s="4">
        <v>16800</v>
      </c>
      <c r="C56" s="4">
        <v>85680</v>
      </c>
      <c r="D56" s="4">
        <v>-68880</v>
      </c>
      <c r="E56" s="4">
        <v>-1784080000</v>
      </c>
      <c r="F56" s="4">
        <f t="shared" si="4"/>
        <v>-91641260000</v>
      </c>
      <c r="G56" s="4">
        <v>0</v>
      </c>
      <c r="H56" s="4">
        <v>0</v>
      </c>
      <c r="I56" s="4">
        <v>0</v>
      </c>
      <c r="J56" s="4">
        <v>-25900000</v>
      </c>
      <c r="K56" s="24">
        <f t="shared" si="5"/>
        <v>-435315000</v>
      </c>
      <c r="L56" s="4">
        <v>349</v>
      </c>
      <c r="M56" s="4">
        <v>422</v>
      </c>
      <c r="N56" s="4">
        <v>29</v>
      </c>
      <c r="O56" s="4">
        <v>32</v>
      </c>
      <c r="P56" s="4">
        <v>417400</v>
      </c>
      <c r="Q56" s="4">
        <v>482400</v>
      </c>
      <c r="R56" s="5">
        <v>3.9000000000000003E-3</v>
      </c>
      <c r="S56" s="4">
        <v>1019500</v>
      </c>
      <c r="T56" s="4">
        <f t="shared" si="2"/>
        <v>1125290</v>
      </c>
      <c r="U56" s="4">
        <f t="shared" si="6"/>
        <v>995100</v>
      </c>
      <c r="V56" s="5">
        <v>1.1599999999999999E-2</v>
      </c>
    </row>
    <row r="57" spans="1:22" x14ac:dyDescent="0.2">
      <c r="A57" s="16" t="s">
        <v>228</v>
      </c>
      <c r="B57" s="4">
        <v>2300</v>
      </c>
      <c r="C57" s="4">
        <v>71800</v>
      </c>
      <c r="D57" s="4">
        <v>-69500</v>
      </c>
      <c r="E57" s="4">
        <v>-1796450000</v>
      </c>
      <c r="F57" s="4">
        <f t="shared" si="4"/>
        <v>-89857180000</v>
      </c>
      <c r="K57" s="24">
        <f t="shared" si="5"/>
        <v>-409415000</v>
      </c>
      <c r="L57" s="4">
        <v>385</v>
      </c>
      <c r="M57" s="4">
        <v>685</v>
      </c>
      <c r="N57" s="4">
        <v>36</v>
      </c>
      <c r="O57" s="4">
        <v>60</v>
      </c>
      <c r="P57" s="4">
        <v>520800</v>
      </c>
      <c r="Q57" s="4">
        <v>812000</v>
      </c>
      <c r="R57" s="5">
        <v>-5.7999999999999996E-3</v>
      </c>
      <c r="S57" s="4">
        <v>1385100</v>
      </c>
      <c r="T57" s="4">
        <f t="shared" si="2"/>
        <v>1051190</v>
      </c>
      <c r="U57" s="4">
        <f t="shared" si="6"/>
        <v>995100</v>
      </c>
      <c r="V57" s="5">
        <v>1.54E-2</v>
      </c>
    </row>
    <row r="58" spans="1:22" x14ac:dyDescent="0.2">
      <c r="A58" s="16" t="s">
        <v>227</v>
      </c>
      <c r="B58" s="4">
        <v>11700</v>
      </c>
      <c r="C58" s="4">
        <v>41500</v>
      </c>
      <c r="D58" s="4">
        <v>-29800</v>
      </c>
      <c r="E58" s="4">
        <v>-775320000</v>
      </c>
      <c r="F58" s="4">
        <f t="shared" si="4"/>
        <v>-88060730000</v>
      </c>
      <c r="G58" s="4">
        <v>0</v>
      </c>
      <c r="H58" s="4">
        <v>0</v>
      </c>
      <c r="I58" s="4">
        <v>0</v>
      </c>
      <c r="J58" s="4">
        <v>31325000</v>
      </c>
      <c r="K58" s="24">
        <f t="shared" si="5"/>
        <v>-409415000</v>
      </c>
      <c r="L58" s="4">
        <v>266</v>
      </c>
      <c r="M58" s="4">
        <v>626</v>
      </c>
      <c r="N58" s="4">
        <v>16</v>
      </c>
      <c r="O58" s="4">
        <v>45</v>
      </c>
      <c r="P58" s="4">
        <v>243200</v>
      </c>
      <c r="Q58" s="4">
        <v>670700</v>
      </c>
      <c r="R58" s="5">
        <v>-1.15E-2</v>
      </c>
      <c r="S58" s="4">
        <v>995100</v>
      </c>
      <c r="T58" s="4">
        <f t="shared" si="2"/>
        <v>1007240</v>
      </c>
      <c r="U58" s="4">
        <f t="shared" si="6"/>
        <v>1000900</v>
      </c>
      <c r="V58" s="5">
        <v>1.52E-2</v>
      </c>
    </row>
    <row r="59" spans="1:22" x14ac:dyDescent="0.2">
      <c r="A59" s="16" t="s">
        <v>226</v>
      </c>
      <c r="B59" s="4">
        <v>3600</v>
      </c>
      <c r="C59" s="4">
        <v>28400</v>
      </c>
      <c r="D59" s="4">
        <v>-24800</v>
      </c>
      <c r="E59" s="4">
        <v>-654640000</v>
      </c>
      <c r="F59" s="4">
        <f t="shared" si="4"/>
        <v>-87285410000</v>
      </c>
      <c r="K59" s="24">
        <f t="shared" si="5"/>
        <v>-440740000</v>
      </c>
      <c r="L59" s="4">
        <v>365</v>
      </c>
      <c r="M59" s="4">
        <v>600</v>
      </c>
      <c r="N59" s="4">
        <v>46</v>
      </c>
      <c r="O59" s="4">
        <v>45</v>
      </c>
      <c r="P59" s="4">
        <v>571800</v>
      </c>
      <c r="Q59" s="4">
        <v>717600</v>
      </c>
      <c r="R59" s="5">
        <v>2E-3</v>
      </c>
      <c r="S59" s="4">
        <v>1311600</v>
      </c>
      <c r="T59" s="4">
        <f t="shared" si="2"/>
        <v>1059120</v>
      </c>
      <c r="U59" s="4">
        <f t="shared" si="6"/>
        <v>743300</v>
      </c>
      <c r="V59" s="5">
        <v>1.89E-2</v>
      </c>
    </row>
    <row r="60" spans="1:22" x14ac:dyDescent="0.2">
      <c r="A60" s="16" t="s">
        <v>225</v>
      </c>
      <c r="B60" s="4">
        <v>35100</v>
      </c>
      <c r="C60" s="4">
        <v>29200</v>
      </c>
      <c r="D60" s="4">
        <v>5900</v>
      </c>
      <c r="E60" s="4">
        <v>154480000</v>
      </c>
      <c r="F60" s="4">
        <f t="shared" si="4"/>
        <v>-86630770000</v>
      </c>
      <c r="G60" s="4">
        <v>0</v>
      </c>
      <c r="H60" s="4">
        <v>0</v>
      </c>
      <c r="I60" s="4">
        <v>0</v>
      </c>
      <c r="J60" s="4">
        <v>-98960000</v>
      </c>
      <c r="K60" s="24">
        <f t="shared" si="5"/>
        <v>-440740000</v>
      </c>
      <c r="L60" s="4">
        <v>335</v>
      </c>
      <c r="M60" s="4">
        <v>513</v>
      </c>
      <c r="N60" s="4">
        <v>19</v>
      </c>
      <c r="O60" s="4">
        <v>37</v>
      </c>
      <c r="P60" s="4">
        <v>318700</v>
      </c>
      <c r="Q60" s="4">
        <v>606700</v>
      </c>
      <c r="R60" s="5">
        <v>3.9000000000000003E-3</v>
      </c>
      <c r="S60" s="4">
        <v>1000900</v>
      </c>
      <c r="T60" s="4">
        <f t="shared" si="2"/>
        <v>1089960</v>
      </c>
      <c r="U60" s="4">
        <f t="shared" si="6"/>
        <v>743300</v>
      </c>
      <c r="V60" s="5">
        <v>1.5300000000000001E-2</v>
      </c>
    </row>
    <row r="61" spans="1:22" x14ac:dyDescent="0.2">
      <c r="A61" s="16" t="s">
        <v>224</v>
      </c>
      <c r="B61" s="4">
        <v>19300</v>
      </c>
      <c r="C61" s="4">
        <v>191400</v>
      </c>
      <c r="D61" s="4">
        <v>-172100</v>
      </c>
      <c r="E61" s="4">
        <v>-4512660000</v>
      </c>
      <c r="F61" s="4">
        <f t="shared" si="4"/>
        <v>-86785250000</v>
      </c>
      <c r="G61" s="4">
        <v>0</v>
      </c>
      <c r="H61" s="4">
        <v>0</v>
      </c>
      <c r="I61" s="4">
        <v>0</v>
      </c>
      <c r="J61" s="4">
        <v>94270000</v>
      </c>
      <c r="K61" s="24">
        <f t="shared" si="5"/>
        <v>-341780000</v>
      </c>
      <c r="L61" s="4">
        <v>270</v>
      </c>
      <c r="M61" s="4">
        <v>616</v>
      </c>
      <c r="N61" s="4">
        <v>8</v>
      </c>
      <c r="O61" s="4">
        <v>35</v>
      </c>
      <c r="P61" s="4">
        <v>213500</v>
      </c>
      <c r="Q61" s="4">
        <v>684100</v>
      </c>
      <c r="R61" s="5">
        <v>-1.34E-2</v>
      </c>
      <c r="S61" s="4">
        <v>1016400</v>
      </c>
      <c r="T61" s="4">
        <f t="shared" si="2"/>
        <v>1092570</v>
      </c>
      <c r="U61" s="4">
        <f t="shared" si="6"/>
        <v>729600</v>
      </c>
      <c r="V61" s="5">
        <v>1.7100000000000001E-2</v>
      </c>
    </row>
    <row r="62" spans="1:22" x14ac:dyDescent="0.2">
      <c r="A62" s="16" t="s">
        <v>223</v>
      </c>
      <c r="B62" s="4">
        <v>40500</v>
      </c>
      <c r="C62" s="4">
        <v>210500</v>
      </c>
      <c r="D62" s="4">
        <v>-170000</v>
      </c>
      <c r="E62" s="4">
        <v>-4487490000</v>
      </c>
      <c r="F62" s="4">
        <f t="shared" si="4"/>
        <v>-82272590000</v>
      </c>
      <c r="G62" s="4">
        <v>0</v>
      </c>
      <c r="H62" s="4">
        <v>0</v>
      </c>
      <c r="I62" s="4">
        <v>0</v>
      </c>
      <c r="J62" s="4">
        <v>5260000</v>
      </c>
      <c r="K62" s="24">
        <f t="shared" si="5"/>
        <v>-436050000</v>
      </c>
      <c r="L62" s="4">
        <v>466</v>
      </c>
      <c r="M62" s="4">
        <v>468</v>
      </c>
      <c r="N62" s="4">
        <v>33</v>
      </c>
      <c r="O62" s="4">
        <v>32</v>
      </c>
      <c r="P62" s="4">
        <v>557000</v>
      </c>
      <c r="Q62" s="4">
        <v>557300</v>
      </c>
      <c r="R62" s="5">
        <v>1.3500000000000002E-2</v>
      </c>
      <c r="S62" s="4">
        <v>1236300</v>
      </c>
      <c r="T62" s="4">
        <f t="shared" si="2"/>
        <v>1088880</v>
      </c>
      <c r="U62" s="4">
        <f t="shared" si="6"/>
        <v>644100</v>
      </c>
      <c r="V62" s="5">
        <v>1.1399999999999999E-2</v>
      </c>
    </row>
    <row r="63" spans="1:22" x14ac:dyDescent="0.2">
      <c r="A63" s="16" t="s">
        <v>222</v>
      </c>
      <c r="B63" s="4">
        <v>115400</v>
      </c>
      <c r="C63" s="4">
        <v>285530</v>
      </c>
      <c r="D63" s="4">
        <v>-170130</v>
      </c>
      <c r="E63" s="4">
        <v>-4480560000</v>
      </c>
      <c r="F63" s="4">
        <f t="shared" si="4"/>
        <v>-77785100000</v>
      </c>
      <c r="G63" s="4">
        <v>0</v>
      </c>
      <c r="H63" s="4">
        <v>0</v>
      </c>
      <c r="I63" s="4">
        <v>0</v>
      </c>
      <c r="J63" s="4">
        <v>-109710000</v>
      </c>
      <c r="K63" s="24">
        <f t="shared" si="5"/>
        <v>-441310000</v>
      </c>
      <c r="L63" s="4">
        <v>733</v>
      </c>
      <c r="M63" s="4">
        <v>637</v>
      </c>
      <c r="N63" s="4">
        <v>66</v>
      </c>
      <c r="O63" s="4">
        <v>54</v>
      </c>
      <c r="P63" s="4">
        <v>946000</v>
      </c>
      <c r="Q63" s="4">
        <v>838900</v>
      </c>
      <c r="R63" s="5">
        <v>3.9000000000000003E-3</v>
      </c>
      <c r="S63" s="4">
        <v>1997300</v>
      </c>
      <c r="T63" s="4">
        <f t="shared" si="2"/>
        <v>1107490</v>
      </c>
      <c r="U63" s="4">
        <f t="shared" si="6"/>
        <v>555600</v>
      </c>
      <c r="V63" s="5">
        <v>2.07E-2</v>
      </c>
    </row>
    <row r="64" spans="1:22" x14ac:dyDescent="0.2">
      <c r="A64" s="16" t="s">
        <v>221</v>
      </c>
      <c r="B64" s="4">
        <v>6600</v>
      </c>
      <c r="C64" s="4">
        <v>55800</v>
      </c>
      <c r="D64" s="4">
        <v>-49200</v>
      </c>
      <c r="E64" s="4">
        <v>-1276070000</v>
      </c>
      <c r="F64" s="4">
        <f t="shared" si="4"/>
        <v>-73304540000</v>
      </c>
      <c r="G64" s="4">
        <v>0</v>
      </c>
      <c r="H64" s="4">
        <v>0</v>
      </c>
      <c r="I64" s="4">
        <v>0</v>
      </c>
      <c r="J64" s="4">
        <v>-143840000</v>
      </c>
      <c r="K64" s="24">
        <f t="shared" si="5"/>
        <v>-331600000</v>
      </c>
      <c r="L64" s="4">
        <v>279</v>
      </c>
      <c r="M64" s="4">
        <v>490</v>
      </c>
      <c r="N64" s="4">
        <v>16</v>
      </c>
      <c r="O64" s="4">
        <v>18</v>
      </c>
      <c r="P64" s="4">
        <v>291600</v>
      </c>
      <c r="Q64" s="4">
        <v>336300</v>
      </c>
      <c r="R64" s="5">
        <v>1.37E-2</v>
      </c>
      <c r="S64" s="4">
        <v>743300</v>
      </c>
      <c r="T64" s="4">
        <f t="shared" si="2"/>
        <v>1098030</v>
      </c>
      <c r="U64" s="4">
        <f t="shared" si="6"/>
        <v>555600</v>
      </c>
      <c r="V64" s="5">
        <v>1.54E-2</v>
      </c>
    </row>
    <row r="65" spans="1:22" x14ac:dyDescent="0.2">
      <c r="A65" s="16" t="s">
        <v>220</v>
      </c>
      <c r="B65" s="4">
        <v>500</v>
      </c>
      <c r="C65" s="4">
        <v>118100</v>
      </c>
      <c r="D65" s="4">
        <v>-117600</v>
      </c>
      <c r="E65" s="4">
        <v>-3021930000</v>
      </c>
      <c r="F65" s="4">
        <f t="shared" si="4"/>
        <v>-72028470000</v>
      </c>
      <c r="G65" s="4">
        <v>0</v>
      </c>
      <c r="H65" s="4">
        <v>0</v>
      </c>
      <c r="I65" s="4">
        <v>0</v>
      </c>
      <c r="J65" s="4">
        <v>-71820000</v>
      </c>
      <c r="K65" s="24">
        <f t="shared" si="5"/>
        <v>-187760000</v>
      </c>
      <c r="L65" s="4">
        <v>204</v>
      </c>
      <c r="M65" s="4">
        <v>720</v>
      </c>
      <c r="N65" s="4">
        <v>8</v>
      </c>
      <c r="O65" s="4">
        <v>29</v>
      </c>
      <c r="P65" s="4">
        <v>201100</v>
      </c>
      <c r="Q65" s="4">
        <v>636200</v>
      </c>
      <c r="R65" s="5">
        <v>-9.7000000000000003E-3</v>
      </c>
      <c r="S65" s="4">
        <v>837300</v>
      </c>
      <c r="T65" s="4">
        <f t="shared" si="2"/>
        <v>1068510</v>
      </c>
      <c r="U65" s="4">
        <f t="shared" si="6"/>
        <v>555600</v>
      </c>
      <c r="V65" s="5">
        <v>1.3600000000000001E-2</v>
      </c>
    </row>
    <row r="66" spans="1:22" x14ac:dyDescent="0.2">
      <c r="A66" s="16" t="s">
        <v>219</v>
      </c>
      <c r="B66" s="4">
        <v>5400</v>
      </c>
      <c r="C66" s="4">
        <v>20900</v>
      </c>
      <c r="D66" s="4">
        <v>-15500</v>
      </c>
      <c r="E66" s="4">
        <v>-401860000</v>
      </c>
      <c r="F66" s="4">
        <f t="shared" si="4"/>
        <v>-69006540000</v>
      </c>
      <c r="G66" s="4">
        <v>0</v>
      </c>
      <c r="H66" s="4">
        <v>0</v>
      </c>
      <c r="I66" s="4">
        <v>0</v>
      </c>
      <c r="J66" s="4">
        <v>-77510000</v>
      </c>
      <c r="K66" s="24">
        <f t="shared" si="5"/>
        <v>-115940000</v>
      </c>
      <c r="L66" s="4">
        <v>287</v>
      </c>
      <c r="M66" s="4">
        <v>508</v>
      </c>
      <c r="N66" s="4">
        <v>18</v>
      </c>
      <c r="O66" s="4">
        <v>18</v>
      </c>
      <c r="P66" s="4">
        <v>315300</v>
      </c>
      <c r="Q66" s="4">
        <v>408900</v>
      </c>
      <c r="R66" s="5">
        <v>2E-3</v>
      </c>
      <c r="S66" s="4">
        <v>729600</v>
      </c>
      <c r="T66" s="4">
        <f t="shared" si="2"/>
        <v>1074260</v>
      </c>
      <c r="U66" s="4">
        <f t="shared" si="6"/>
        <v>555600</v>
      </c>
      <c r="V66" s="5">
        <v>1.54E-2</v>
      </c>
    </row>
    <row r="67" spans="1:22" x14ac:dyDescent="0.2">
      <c r="A67" s="16" t="s">
        <v>218</v>
      </c>
      <c r="B67" s="4">
        <v>6400</v>
      </c>
      <c r="C67" s="4">
        <v>45800</v>
      </c>
      <c r="D67" s="4">
        <v>-39400</v>
      </c>
      <c r="E67" s="4">
        <v>-1012200000</v>
      </c>
      <c r="F67" s="4">
        <f t="shared" si="4"/>
        <v>-68604680000</v>
      </c>
      <c r="G67" s="4">
        <v>0</v>
      </c>
      <c r="H67" s="4">
        <v>0</v>
      </c>
      <c r="I67" s="4">
        <v>0</v>
      </c>
      <c r="J67" s="4">
        <v>-77510000</v>
      </c>
      <c r="K67" s="24">
        <f t="shared" si="5"/>
        <v>-38430000</v>
      </c>
      <c r="L67" s="4">
        <v>341</v>
      </c>
      <c r="M67" s="4">
        <v>352</v>
      </c>
      <c r="N67" s="4">
        <v>18</v>
      </c>
      <c r="O67" s="4">
        <v>8</v>
      </c>
      <c r="P67" s="4">
        <v>344800</v>
      </c>
      <c r="Q67" s="4">
        <v>257000</v>
      </c>
      <c r="R67" s="5">
        <v>7.8000000000000005E-3</v>
      </c>
      <c r="S67" s="4">
        <v>644100</v>
      </c>
      <c r="T67" s="4">
        <f t="shared" si="2"/>
        <v>1053060</v>
      </c>
      <c r="U67" s="4">
        <f t="shared" si="6"/>
        <v>555600</v>
      </c>
      <c r="V67" s="5">
        <v>1.1599999999999999E-2</v>
      </c>
    </row>
    <row r="68" spans="1:22" x14ac:dyDescent="0.2">
      <c r="A68" s="16" t="s">
        <v>217</v>
      </c>
      <c r="B68" s="4">
        <v>16300</v>
      </c>
      <c r="C68" s="4">
        <v>71600</v>
      </c>
      <c r="D68" s="4">
        <v>-55300</v>
      </c>
      <c r="E68" s="4">
        <v>-1415520000</v>
      </c>
      <c r="F68" s="4">
        <f t="shared" si="4"/>
        <v>-67592480000</v>
      </c>
      <c r="G68" s="4">
        <v>0</v>
      </c>
      <c r="H68" s="4">
        <v>0</v>
      </c>
      <c r="I68" s="4">
        <v>0</v>
      </c>
      <c r="J68" s="4">
        <v>-137880000</v>
      </c>
      <c r="K68" s="24">
        <f t="shared" si="5"/>
        <v>39080000</v>
      </c>
      <c r="L68" s="4">
        <v>234</v>
      </c>
      <c r="M68" s="4">
        <v>435</v>
      </c>
      <c r="N68" s="4">
        <v>7</v>
      </c>
      <c r="O68" s="4">
        <v>14</v>
      </c>
      <c r="P68" s="4">
        <v>188500</v>
      </c>
      <c r="Q68" s="4">
        <v>344400</v>
      </c>
      <c r="R68" s="5">
        <v>2E-3</v>
      </c>
      <c r="S68" s="4">
        <v>555600</v>
      </c>
      <c r="T68" s="4">
        <f t="shared" si="2"/>
        <v>1072790</v>
      </c>
      <c r="U68" s="4">
        <f t="shared" si="6"/>
        <v>1042500</v>
      </c>
      <c r="V68" s="5">
        <v>1.1699999999999999E-2</v>
      </c>
    </row>
    <row r="69" spans="1:22" x14ac:dyDescent="0.2">
      <c r="A69" s="16" t="s">
        <v>216</v>
      </c>
      <c r="B69" s="4">
        <v>7300</v>
      </c>
      <c r="C69" s="4">
        <v>81300</v>
      </c>
      <c r="D69" s="4">
        <v>-74000</v>
      </c>
      <c r="E69" s="4">
        <v>-1911810000</v>
      </c>
      <c r="F69" s="4">
        <f t="shared" si="4"/>
        <v>-66176960000</v>
      </c>
      <c r="G69" s="4">
        <v>0</v>
      </c>
      <c r="H69" s="4">
        <v>0</v>
      </c>
      <c r="I69" s="4">
        <v>0</v>
      </c>
      <c r="J69" s="4">
        <v>186300000</v>
      </c>
      <c r="K69" s="24">
        <f t="shared" si="5"/>
        <v>176960000</v>
      </c>
      <c r="L69" s="4">
        <v>362</v>
      </c>
      <c r="M69" s="4">
        <v>1396</v>
      </c>
      <c r="N69" s="4">
        <v>17</v>
      </c>
      <c r="O69" s="4">
        <v>86</v>
      </c>
      <c r="P69" s="4">
        <v>417400</v>
      </c>
      <c r="Q69" s="4">
        <v>1411900</v>
      </c>
      <c r="R69" s="5">
        <v>-1.95E-2</v>
      </c>
      <c r="S69" s="4">
        <v>1830400</v>
      </c>
      <c r="T69" s="4">
        <f t="shared" si="2"/>
        <v>953870</v>
      </c>
      <c r="U69" s="4">
        <f t="shared" si="6"/>
        <v>648700</v>
      </c>
      <c r="V69" s="5">
        <v>2.4900000000000002E-2</v>
      </c>
    </row>
    <row r="70" spans="1:22" x14ac:dyDescent="0.2">
      <c r="A70" s="16" t="s">
        <v>215</v>
      </c>
      <c r="B70" s="4">
        <v>59000</v>
      </c>
      <c r="C70" s="4">
        <v>212630</v>
      </c>
      <c r="D70" s="4">
        <v>-153630</v>
      </c>
      <c r="E70" s="4">
        <v>-4028080000</v>
      </c>
      <c r="F70" s="4">
        <f t="shared" si="4"/>
        <v>-64265150000</v>
      </c>
      <c r="G70" s="4">
        <v>0</v>
      </c>
      <c r="H70" s="4">
        <v>0</v>
      </c>
      <c r="I70" s="4">
        <v>0</v>
      </c>
      <c r="J70" s="4">
        <v>-41890000</v>
      </c>
      <c r="K70" s="24">
        <f t="shared" si="5"/>
        <v>-9340000</v>
      </c>
      <c r="L70" s="4">
        <v>413</v>
      </c>
      <c r="M70" s="4">
        <v>761</v>
      </c>
      <c r="N70" s="4">
        <v>23</v>
      </c>
      <c r="O70" s="4">
        <v>50</v>
      </c>
      <c r="P70" s="4">
        <v>408900</v>
      </c>
      <c r="Q70" s="4">
        <v>843800</v>
      </c>
      <c r="R70" s="5">
        <v>-7.6E-3</v>
      </c>
      <c r="S70" s="4">
        <v>1309300</v>
      </c>
      <c r="T70" s="4">
        <f t="shared" si="2"/>
        <v>881110</v>
      </c>
      <c r="U70" s="4">
        <f t="shared" si="6"/>
        <v>542100</v>
      </c>
      <c r="V70" s="5">
        <v>1.1399999999999999E-2</v>
      </c>
    </row>
    <row r="71" spans="1:22" x14ac:dyDescent="0.2">
      <c r="A71" s="16" t="s">
        <v>214</v>
      </c>
      <c r="B71" s="4">
        <v>8300</v>
      </c>
      <c r="C71" s="4">
        <v>100800</v>
      </c>
      <c r="D71" s="4">
        <v>-92500</v>
      </c>
      <c r="E71" s="4">
        <v>-2434620000</v>
      </c>
      <c r="F71" s="4">
        <f t="shared" si="4"/>
        <v>-60237070000</v>
      </c>
      <c r="G71" s="4">
        <v>0</v>
      </c>
      <c r="H71" s="4">
        <v>0</v>
      </c>
      <c r="I71" s="4">
        <v>0</v>
      </c>
      <c r="J71" s="4">
        <v>47370000</v>
      </c>
      <c r="K71" s="24">
        <f t="shared" si="5"/>
        <v>32550000</v>
      </c>
      <c r="L71" s="4">
        <v>405</v>
      </c>
      <c r="M71" s="4">
        <v>663</v>
      </c>
      <c r="N71" s="4">
        <v>20</v>
      </c>
      <c r="O71" s="4">
        <v>46</v>
      </c>
      <c r="P71" s="4">
        <v>328100</v>
      </c>
      <c r="Q71" s="4">
        <v>683500</v>
      </c>
      <c r="R71" s="5">
        <v>-1.1399999999999999E-2</v>
      </c>
      <c r="S71" s="4">
        <v>1042500</v>
      </c>
      <c r="T71" s="4">
        <f t="shared" si="2"/>
        <v>837070</v>
      </c>
      <c r="U71" s="4">
        <f t="shared" si="6"/>
        <v>542100</v>
      </c>
      <c r="V71" s="5">
        <v>1.8799999999999997E-2</v>
      </c>
    </row>
    <row r="72" spans="1:22" x14ac:dyDescent="0.2">
      <c r="A72" s="16" t="s">
        <v>213</v>
      </c>
      <c r="B72" s="4">
        <v>11800</v>
      </c>
      <c r="C72" s="4">
        <v>102000</v>
      </c>
      <c r="D72" s="4">
        <v>-90200</v>
      </c>
      <c r="E72" s="4">
        <v>-2412510000</v>
      </c>
      <c r="F72" s="4">
        <f t="shared" si="4"/>
        <v>-57802450000</v>
      </c>
      <c r="K72" s="24">
        <f t="shared" si="5"/>
        <v>-14820000</v>
      </c>
      <c r="L72" s="4">
        <v>565</v>
      </c>
      <c r="M72" s="4">
        <v>443</v>
      </c>
      <c r="N72" s="4">
        <v>31</v>
      </c>
      <c r="O72" s="4">
        <v>33</v>
      </c>
      <c r="P72" s="4">
        <v>559800</v>
      </c>
      <c r="Q72" s="4">
        <v>565200</v>
      </c>
      <c r="R72" s="5">
        <v>0</v>
      </c>
      <c r="S72" s="4">
        <v>1199400</v>
      </c>
      <c r="T72" s="4">
        <f t="shared" si="2"/>
        <v>855530</v>
      </c>
      <c r="U72" s="4">
        <f t="shared" si="6"/>
        <v>432100</v>
      </c>
      <c r="V72" s="5">
        <v>1.3100000000000001E-2</v>
      </c>
    </row>
    <row r="73" spans="1:22" x14ac:dyDescent="0.2">
      <c r="A73" s="16" t="s">
        <v>212</v>
      </c>
      <c r="B73" s="4">
        <v>163472</v>
      </c>
      <c r="C73" s="4">
        <v>318500</v>
      </c>
      <c r="D73" s="4">
        <v>-155028</v>
      </c>
      <c r="E73" s="4">
        <v>-4087120000</v>
      </c>
      <c r="F73" s="4">
        <f t="shared" si="4"/>
        <v>-55389940000</v>
      </c>
      <c r="G73" s="4">
        <v>0</v>
      </c>
      <c r="H73" s="4">
        <v>0</v>
      </c>
      <c r="I73" s="4">
        <v>0</v>
      </c>
      <c r="J73" s="4">
        <v>37390000</v>
      </c>
      <c r="K73" s="24">
        <f t="shared" si="5"/>
        <v>-14820000</v>
      </c>
      <c r="L73" s="4">
        <v>1068</v>
      </c>
      <c r="M73" s="4">
        <v>704</v>
      </c>
      <c r="N73" s="4">
        <v>92</v>
      </c>
      <c r="O73" s="4">
        <v>39</v>
      </c>
      <c r="P73" s="4">
        <v>1400300</v>
      </c>
      <c r="Q73" s="4">
        <v>708700</v>
      </c>
      <c r="R73" s="5">
        <v>3.1099999999999999E-2</v>
      </c>
      <c r="S73" s="4">
        <v>2183400</v>
      </c>
      <c r="T73" s="4">
        <f t="shared" si="2"/>
        <v>674120</v>
      </c>
      <c r="U73" s="4">
        <f t="shared" si="6"/>
        <v>432100</v>
      </c>
      <c r="V73" s="5">
        <v>3.0099999999999998E-2</v>
      </c>
    </row>
    <row r="74" spans="1:22" x14ac:dyDescent="0.2">
      <c r="A74" s="16" t="s">
        <v>211</v>
      </c>
      <c r="B74" s="4">
        <v>20400</v>
      </c>
      <c r="C74" s="4">
        <v>35200</v>
      </c>
      <c r="D74" s="4">
        <v>-14800</v>
      </c>
      <c r="E74" s="4">
        <v>-382590000</v>
      </c>
      <c r="F74" s="4">
        <f t="shared" ref="F74:F79" si="7">E74+F75</f>
        <v>-51302820000</v>
      </c>
      <c r="G74" s="4">
        <v>0</v>
      </c>
      <c r="H74" s="4">
        <v>0</v>
      </c>
      <c r="I74" s="4">
        <v>0</v>
      </c>
      <c r="J74" s="4">
        <v>20580000</v>
      </c>
      <c r="K74" s="24">
        <f t="shared" ref="K74:K79" si="8">K75+J74</f>
        <v>-52210000</v>
      </c>
      <c r="L74" s="4">
        <v>283</v>
      </c>
      <c r="M74" s="4">
        <v>253</v>
      </c>
      <c r="N74" s="4">
        <v>23</v>
      </c>
      <c r="O74" s="4">
        <v>12</v>
      </c>
      <c r="P74" s="4">
        <v>401900</v>
      </c>
      <c r="Q74" s="4">
        <v>246800</v>
      </c>
      <c r="R74" s="5">
        <v>3.9000000000000003E-3</v>
      </c>
      <c r="S74" s="4">
        <v>648700</v>
      </c>
      <c r="T74" s="4">
        <f t="shared" ref="T74:T79" si="9">AVERAGE(S75:S84)</f>
        <v>640390</v>
      </c>
      <c r="U74" s="4">
        <f t="shared" ref="U74:U79" si="10">MIN(S75:S79)</f>
        <v>432100</v>
      </c>
      <c r="V74" s="5">
        <v>5.8999999999999999E-3</v>
      </c>
    </row>
    <row r="75" spans="1:22" x14ac:dyDescent="0.2">
      <c r="A75" s="16" t="s">
        <v>210</v>
      </c>
      <c r="B75" s="4">
        <v>42000</v>
      </c>
      <c r="C75" s="4">
        <v>76600</v>
      </c>
      <c r="D75" s="4">
        <v>-34600</v>
      </c>
      <c r="E75" s="4">
        <v>-888150000</v>
      </c>
      <c r="F75" s="4">
        <f t="shared" si="7"/>
        <v>-50920230000</v>
      </c>
      <c r="G75" s="4">
        <v>0</v>
      </c>
      <c r="H75" s="4">
        <v>0</v>
      </c>
      <c r="I75" s="4">
        <v>0</v>
      </c>
      <c r="J75" s="4">
        <v>20580000</v>
      </c>
      <c r="K75" s="24">
        <f t="shared" si="8"/>
        <v>-72790000</v>
      </c>
      <c r="L75" s="4">
        <v>204</v>
      </c>
      <c r="M75" s="4">
        <v>280</v>
      </c>
      <c r="N75" s="4">
        <v>12</v>
      </c>
      <c r="O75" s="4">
        <v>19</v>
      </c>
      <c r="P75" s="4">
        <v>204400</v>
      </c>
      <c r="Q75" s="4">
        <v>337100</v>
      </c>
      <c r="R75" s="5">
        <v>9.8999999999999991E-3</v>
      </c>
      <c r="S75" s="4">
        <v>542100</v>
      </c>
      <c r="T75" s="4">
        <f t="shared" si="9"/>
        <v>666320</v>
      </c>
      <c r="U75" s="4">
        <f t="shared" si="10"/>
        <v>432100</v>
      </c>
      <c r="V75" s="5">
        <v>1.1699999999999999E-2</v>
      </c>
    </row>
    <row r="76" spans="1:22" x14ac:dyDescent="0.2">
      <c r="A76" s="16" t="s">
        <v>208</v>
      </c>
      <c r="B76" s="4">
        <v>16000</v>
      </c>
      <c r="C76" s="4">
        <v>198800</v>
      </c>
      <c r="D76" s="4">
        <v>-182800</v>
      </c>
      <c r="E76" s="4">
        <v>-4632770000</v>
      </c>
      <c r="F76" s="4">
        <f t="shared" si="7"/>
        <v>-50032080000</v>
      </c>
      <c r="G76" s="4">
        <v>0</v>
      </c>
      <c r="H76" s="4">
        <v>0</v>
      </c>
      <c r="I76" s="4">
        <v>0</v>
      </c>
      <c r="J76" s="4">
        <v>30420000</v>
      </c>
      <c r="K76" s="24">
        <f t="shared" si="8"/>
        <v>-93370000</v>
      </c>
      <c r="L76" s="4">
        <v>243</v>
      </c>
      <c r="M76" s="4">
        <v>492</v>
      </c>
      <c r="N76" s="4">
        <v>19</v>
      </c>
      <c r="O76" s="4">
        <v>31</v>
      </c>
      <c r="P76" s="4">
        <v>329000</v>
      </c>
      <c r="Q76" s="4">
        <v>458100</v>
      </c>
      <c r="R76" s="5">
        <v>2E-3</v>
      </c>
      <c r="S76" s="4">
        <v>787100</v>
      </c>
      <c r="T76" s="4">
        <f t="shared" si="9"/>
        <v>720100</v>
      </c>
      <c r="U76" s="4">
        <f t="shared" si="10"/>
        <v>432100</v>
      </c>
      <c r="V76" s="5">
        <v>9.8999999999999991E-3</v>
      </c>
    </row>
    <row r="77" spans="1:22" x14ac:dyDescent="0.2">
      <c r="A77" s="16" t="s">
        <v>207</v>
      </c>
      <c r="B77" s="4">
        <v>3200</v>
      </c>
      <c r="C77" s="4">
        <v>65500</v>
      </c>
      <c r="D77" s="4">
        <v>-62300</v>
      </c>
      <c r="E77" s="4">
        <v>-1580000000</v>
      </c>
      <c r="F77" s="4">
        <f t="shared" si="7"/>
        <v>-45399310000</v>
      </c>
      <c r="G77" s="4">
        <v>0</v>
      </c>
      <c r="H77" s="4">
        <v>0</v>
      </c>
      <c r="I77" s="4">
        <v>0</v>
      </c>
      <c r="J77" s="4">
        <v>10140000</v>
      </c>
      <c r="K77" s="24">
        <f t="shared" si="8"/>
        <v>-123790000</v>
      </c>
      <c r="L77" s="4">
        <v>193</v>
      </c>
      <c r="M77" s="4">
        <v>265</v>
      </c>
      <c r="N77" s="4">
        <v>7</v>
      </c>
      <c r="O77" s="4">
        <v>14</v>
      </c>
      <c r="P77" s="4">
        <v>153300</v>
      </c>
      <c r="Q77" s="4">
        <v>259400</v>
      </c>
      <c r="R77" s="5">
        <v>4.0000000000000001E-3</v>
      </c>
      <c r="S77" s="4">
        <v>432100</v>
      </c>
      <c r="T77" s="4">
        <f t="shared" si="9"/>
        <v>757010</v>
      </c>
      <c r="U77" s="4">
        <f t="shared" si="10"/>
        <v>581700</v>
      </c>
      <c r="V77" s="5">
        <v>9.7999999999999997E-3</v>
      </c>
    </row>
    <row r="78" spans="1:22" x14ac:dyDescent="0.2">
      <c r="A78" s="16" t="s">
        <v>206</v>
      </c>
      <c r="B78" s="4">
        <v>38700</v>
      </c>
      <c r="C78" s="4">
        <v>211868</v>
      </c>
      <c r="D78" s="4">
        <v>-173168</v>
      </c>
      <c r="E78" s="4">
        <v>-4412230000</v>
      </c>
      <c r="F78" s="4">
        <f t="shared" si="7"/>
        <v>-43819310000</v>
      </c>
      <c r="G78" s="4">
        <v>0</v>
      </c>
      <c r="H78" s="4">
        <v>0</v>
      </c>
      <c r="I78" s="4">
        <v>0</v>
      </c>
      <c r="J78" s="4">
        <v>152900000</v>
      </c>
      <c r="K78" s="24">
        <f t="shared" si="8"/>
        <v>-133930000</v>
      </c>
      <c r="L78" s="4">
        <v>195</v>
      </c>
      <c r="M78" s="4">
        <v>381</v>
      </c>
      <c r="N78" s="4">
        <v>13</v>
      </c>
      <c r="O78" s="4">
        <v>35</v>
      </c>
      <c r="P78" s="4">
        <v>214200</v>
      </c>
      <c r="Q78" s="4">
        <v>479000</v>
      </c>
      <c r="R78" s="5">
        <v>-5.8999999999999999E-3</v>
      </c>
      <c r="S78" s="4">
        <v>752900</v>
      </c>
      <c r="T78" s="4">
        <f t="shared" si="9"/>
        <v>832520</v>
      </c>
      <c r="U78" s="4">
        <f t="shared" si="10"/>
        <v>369300</v>
      </c>
      <c r="V78" s="5">
        <v>1.18E-2</v>
      </c>
    </row>
    <row r="79" spans="1:22" x14ac:dyDescent="0.2">
      <c r="A79" s="16" t="s">
        <v>205</v>
      </c>
      <c r="B79" s="4">
        <v>2000</v>
      </c>
      <c r="C79" s="4">
        <v>160500</v>
      </c>
      <c r="D79" s="4">
        <v>-158500</v>
      </c>
      <c r="E79" s="4">
        <v>-4040180000</v>
      </c>
      <c r="F79" s="4">
        <f t="shared" si="7"/>
        <v>-39407080000</v>
      </c>
      <c r="G79" s="4">
        <v>0</v>
      </c>
      <c r="H79" s="4">
        <v>0</v>
      </c>
      <c r="I79" s="4">
        <v>0</v>
      </c>
      <c r="J79" s="4">
        <v>35000</v>
      </c>
      <c r="K79" s="24">
        <f t="shared" si="8"/>
        <v>-286830000</v>
      </c>
      <c r="L79" s="4">
        <v>125</v>
      </c>
      <c r="M79" s="4">
        <v>428</v>
      </c>
      <c r="N79" s="4">
        <v>7</v>
      </c>
      <c r="O79" s="4">
        <v>24</v>
      </c>
      <c r="P79" s="4">
        <v>128900</v>
      </c>
      <c r="Q79" s="4">
        <v>463700</v>
      </c>
      <c r="R79" s="5">
        <v>-9.7999999999999997E-3</v>
      </c>
      <c r="S79" s="4">
        <v>641200</v>
      </c>
      <c r="T79" s="4">
        <f t="shared" si="9"/>
        <v>833410</v>
      </c>
      <c r="U79" s="4">
        <f t="shared" si="10"/>
        <v>311400</v>
      </c>
      <c r="V79" s="5">
        <v>1.37E-2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11">E80+F81</f>
        <v>-35366900000</v>
      </c>
      <c r="G80" s="4">
        <v>0</v>
      </c>
      <c r="H80" s="4">
        <v>0</v>
      </c>
      <c r="I80" s="4">
        <v>0</v>
      </c>
      <c r="J80" s="4">
        <v>-10460000</v>
      </c>
      <c r="K80" s="24">
        <f t="shared" ref="K80:K90" si="12">K81+J80</f>
        <v>-286865000</v>
      </c>
      <c r="L80" s="4">
        <v>165</v>
      </c>
      <c r="M80" s="4">
        <v>454</v>
      </c>
      <c r="N80" s="4">
        <v>8</v>
      </c>
      <c r="O80" s="4">
        <v>22</v>
      </c>
      <c r="P80" s="4">
        <v>200200</v>
      </c>
      <c r="Q80" s="4">
        <v>377100</v>
      </c>
      <c r="R80" s="5">
        <v>0</v>
      </c>
      <c r="S80" s="4">
        <v>581700</v>
      </c>
      <c r="T80" s="4">
        <f t="shared" ref="T80:T96" si="13">AVERAGE(S81:S90)</f>
        <v>840260</v>
      </c>
      <c r="U80" s="4">
        <f t="shared" ref="U80:U90" si="14">MIN(S81:S85)</f>
        <v>311400</v>
      </c>
      <c r="V80" s="5">
        <v>1.9400000000000001E-2</v>
      </c>
    </row>
    <row r="81" spans="1:22" x14ac:dyDescent="0.2">
      <c r="A81" s="16" t="s">
        <v>203</v>
      </c>
      <c r="B81" s="4">
        <v>6500</v>
      </c>
      <c r="C81" s="4">
        <v>16100</v>
      </c>
      <c r="D81" s="4">
        <v>-9600</v>
      </c>
      <c r="E81" s="4">
        <v>-248540000</v>
      </c>
      <c r="F81" s="4">
        <f t="shared" si="11"/>
        <v>-35366900000</v>
      </c>
      <c r="G81" s="4">
        <v>0</v>
      </c>
      <c r="H81" s="4">
        <v>0</v>
      </c>
      <c r="I81" s="4">
        <v>0</v>
      </c>
      <c r="J81" s="4">
        <v>-46760000</v>
      </c>
      <c r="K81" s="24">
        <f t="shared" si="12"/>
        <v>-276405000</v>
      </c>
      <c r="L81" s="4">
        <v>149</v>
      </c>
      <c r="M81" s="4">
        <v>451</v>
      </c>
      <c r="N81" s="4">
        <v>9</v>
      </c>
      <c r="O81" s="4">
        <v>20</v>
      </c>
      <c r="P81" s="4">
        <v>157200</v>
      </c>
      <c r="Q81" s="4">
        <v>442700</v>
      </c>
      <c r="R81" s="5">
        <v>-1.7500000000000002E-2</v>
      </c>
      <c r="S81" s="4">
        <v>602100</v>
      </c>
      <c r="T81" s="4">
        <f t="shared" si="13"/>
        <v>850131.2</v>
      </c>
      <c r="U81" s="4">
        <f t="shared" si="14"/>
        <v>311400</v>
      </c>
      <c r="V81" s="5">
        <v>2.3E-2</v>
      </c>
    </row>
    <row r="82" spans="1:22" x14ac:dyDescent="0.2">
      <c r="A82" s="16" t="s">
        <v>200</v>
      </c>
      <c r="B82" s="4">
        <v>311600</v>
      </c>
      <c r="C82" s="4">
        <v>110400</v>
      </c>
      <c r="D82" s="4">
        <v>201200</v>
      </c>
      <c r="E82" s="4">
        <v>5211260000</v>
      </c>
      <c r="F82" s="4">
        <f t="shared" si="11"/>
        <v>-35118360000</v>
      </c>
      <c r="G82" s="4">
        <v>0</v>
      </c>
      <c r="H82" s="4">
        <v>0</v>
      </c>
      <c r="I82" s="4">
        <v>0</v>
      </c>
      <c r="J82" s="4">
        <v>-46760000</v>
      </c>
      <c r="K82" s="24">
        <f t="shared" si="12"/>
        <v>-229645000</v>
      </c>
      <c r="L82" s="4">
        <v>651</v>
      </c>
      <c r="M82" s="4">
        <v>475</v>
      </c>
      <c r="N82" s="4">
        <v>59</v>
      </c>
      <c r="O82" s="4">
        <v>18</v>
      </c>
      <c r="P82" s="4">
        <v>889600</v>
      </c>
      <c r="Q82" s="4">
        <v>426300</v>
      </c>
      <c r="R82" s="5">
        <v>3.3599999999999998E-2</v>
      </c>
      <c r="S82" s="4">
        <v>1384000</v>
      </c>
      <c r="T82" s="4">
        <f t="shared" si="13"/>
        <v>762751</v>
      </c>
      <c r="U82" s="4">
        <f t="shared" si="14"/>
        <v>311400</v>
      </c>
      <c r="V82" s="5">
        <v>3.2599999999999997E-2</v>
      </c>
    </row>
    <row r="83" spans="1:22" x14ac:dyDescent="0.2">
      <c r="A83" s="16" t="s">
        <v>199</v>
      </c>
      <c r="B83" s="4">
        <v>3200</v>
      </c>
      <c r="C83" s="4">
        <v>21100</v>
      </c>
      <c r="D83" s="4">
        <v>-17900</v>
      </c>
      <c r="E83" s="4">
        <v>-457130000</v>
      </c>
      <c r="F83" s="4">
        <f t="shared" si="11"/>
        <v>-40329620000</v>
      </c>
      <c r="G83" s="4">
        <v>0</v>
      </c>
      <c r="H83" s="4">
        <v>0</v>
      </c>
      <c r="I83" s="4">
        <v>0</v>
      </c>
      <c r="J83" s="4">
        <v>-203750000</v>
      </c>
      <c r="K83" s="24">
        <f t="shared" si="12"/>
        <v>-182885000</v>
      </c>
      <c r="L83" s="4">
        <v>137</v>
      </c>
      <c r="M83" s="4">
        <v>325</v>
      </c>
      <c r="N83" s="4">
        <v>3</v>
      </c>
      <c r="O83" s="4">
        <v>11</v>
      </c>
      <c r="P83" s="4">
        <v>81700</v>
      </c>
      <c r="Q83" s="4">
        <v>265100</v>
      </c>
      <c r="R83" s="5">
        <v>-5.8999999999999999E-3</v>
      </c>
      <c r="S83" s="4">
        <v>369300</v>
      </c>
      <c r="T83" s="4">
        <f t="shared" si="13"/>
        <v>798601</v>
      </c>
      <c r="U83" s="4">
        <f t="shared" si="14"/>
        <v>311400</v>
      </c>
      <c r="V83" s="5">
        <v>1.37E-2</v>
      </c>
    </row>
    <row r="84" spans="1:22" x14ac:dyDescent="0.2">
      <c r="A84" s="16" t="s">
        <v>193</v>
      </c>
      <c r="B84" s="4">
        <v>29400</v>
      </c>
      <c r="C84" s="4">
        <v>95000</v>
      </c>
      <c r="D84" s="4">
        <v>-65600</v>
      </c>
      <c r="E84" s="4">
        <v>-1671060000</v>
      </c>
      <c r="F84" s="4">
        <f t="shared" si="11"/>
        <v>-39872490000</v>
      </c>
      <c r="G84" s="4">
        <v>0</v>
      </c>
      <c r="H84" s="4">
        <v>0</v>
      </c>
      <c r="I84" s="4">
        <v>0</v>
      </c>
      <c r="J84" s="4">
        <v>40810000</v>
      </c>
      <c r="K84" s="24">
        <f t="shared" si="12"/>
        <v>20865000</v>
      </c>
      <c r="L84" s="4">
        <v>129</v>
      </c>
      <c r="M84" s="4">
        <v>154</v>
      </c>
      <c r="N84" s="4">
        <v>9</v>
      </c>
      <c r="O84" s="4">
        <v>9</v>
      </c>
      <c r="P84" s="4">
        <v>119100</v>
      </c>
      <c r="Q84" s="4">
        <v>190300</v>
      </c>
      <c r="R84" s="5">
        <v>6.0000000000000001E-3</v>
      </c>
      <c r="S84" s="4">
        <v>311400</v>
      </c>
      <c r="T84" s="4">
        <f t="shared" si="13"/>
        <v>936178.6</v>
      </c>
      <c r="U84" s="4">
        <f t="shared" si="14"/>
        <v>650100</v>
      </c>
      <c r="V84" s="5">
        <v>9.7999999999999997E-3</v>
      </c>
    </row>
    <row r="85" spans="1:22" x14ac:dyDescent="0.2">
      <c r="A85" s="16" t="s">
        <v>192</v>
      </c>
      <c r="B85" s="4">
        <v>8900</v>
      </c>
      <c r="C85" s="4">
        <v>245600</v>
      </c>
      <c r="D85" s="4">
        <v>-236700</v>
      </c>
      <c r="E85" s="4">
        <v>-6001350000</v>
      </c>
      <c r="F85" s="4">
        <f t="shared" si="11"/>
        <v>-38201430000</v>
      </c>
      <c r="K85" s="24">
        <f t="shared" si="12"/>
        <v>-19945000</v>
      </c>
      <c r="L85" s="4">
        <v>233</v>
      </c>
      <c r="M85" s="4">
        <v>759</v>
      </c>
      <c r="N85" s="4">
        <v>3</v>
      </c>
      <c r="O85" s="4">
        <v>22</v>
      </c>
      <c r="P85" s="4">
        <v>157500</v>
      </c>
      <c r="Q85" s="4">
        <v>592800</v>
      </c>
      <c r="R85" s="5">
        <v>-7.9000000000000008E-3</v>
      </c>
      <c r="S85" s="4">
        <v>801400</v>
      </c>
      <c r="T85" s="4">
        <f t="shared" si="13"/>
        <v>1048321.6</v>
      </c>
      <c r="U85" s="4">
        <f t="shared" si="14"/>
        <v>650100</v>
      </c>
      <c r="V85" s="5">
        <v>9.7999999999999997E-3</v>
      </c>
    </row>
    <row r="86" spans="1:22" x14ac:dyDescent="0.2">
      <c r="A86" s="16" t="s">
        <v>191</v>
      </c>
      <c r="B86" s="4">
        <v>112800</v>
      </c>
      <c r="C86" s="4">
        <v>586300</v>
      </c>
      <c r="D86" s="4">
        <v>-473500</v>
      </c>
      <c r="E86" s="4">
        <v>-12137480000</v>
      </c>
      <c r="F86" s="4">
        <f t="shared" si="11"/>
        <v>-32200080000</v>
      </c>
      <c r="G86" s="4">
        <v>0</v>
      </c>
      <c r="H86" s="4">
        <v>0</v>
      </c>
      <c r="I86" s="4">
        <v>0</v>
      </c>
      <c r="J86" s="4">
        <v>-20390000</v>
      </c>
      <c r="K86" s="24">
        <f t="shared" si="12"/>
        <v>-19945000</v>
      </c>
      <c r="L86" s="4">
        <v>370</v>
      </c>
      <c r="M86" s="4">
        <v>1083</v>
      </c>
      <c r="N86" s="4">
        <v>10</v>
      </c>
      <c r="O86" s="4">
        <v>37</v>
      </c>
      <c r="P86" s="4">
        <v>291300</v>
      </c>
      <c r="Q86" s="4">
        <v>933900</v>
      </c>
      <c r="R86" s="5">
        <v>-1.37E-2</v>
      </c>
      <c r="S86" s="4">
        <v>1324900</v>
      </c>
      <c r="T86" s="4">
        <f t="shared" si="13"/>
        <v>1108636.3999999999</v>
      </c>
      <c r="U86" s="4">
        <f t="shared" si="14"/>
        <v>650100</v>
      </c>
      <c r="V86" s="5">
        <v>2.12E-2</v>
      </c>
    </row>
    <row r="87" spans="1:22" x14ac:dyDescent="0.2">
      <c r="A87" s="16" t="s">
        <v>190</v>
      </c>
      <c r="B87" s="4">
        <v>113600</v>
      </c>
      <c r="C87" s="4">
        <v>240400</v>
      </c>
      <c r="D87" s="4">
        <v>-126800</v>
      </c>
      <c r="E87" s="4">
        <v>-3265040000</v>
      </c>
      <c r="F87" s="4">
        <f t="shared" si="11"/>
        <v>-20062600000</v>
      </c>
      <c r="G87" s="4">
        <v>0</v>
      </c>
      <c r="H87" s="4">
        <v>0</v>
      </c>
      <c r="I87" s="4">
        <v>0</v>
      </c>
      <c r="J87" s="4">
        <v>-15450000</v>
      </c>
      <c r="K87" s="24">
        <f t="shared" si="12"/>
        <v>445000</v>
      </c>
      <c r="L87" s="4">
        <v>432</v>
      </c>
      <c r="M87" s="4">
        <v>548</v>
      </c>
      <c r="N87" s="4">
        <v>14</v>
      </c>
      <c r="O87" s="4">
        <v>21</v>
      </c>
      <c r="P87" s="4">
        <v>329500</v>
      </c>
      <c r="Q87" s="4">
        <v>461100</v>
      </c>
      <c r="R87" s="5">
        <v>-1.9E-3</v>
      </c>
      <c r="S87" s="4">
        <v>801200</v>
      </c>
      <c r="T87" s="4">
        <f t="shared" si="13"/>
        <v>1087876.3999999999</v>
      </c>
      <c r="U87" s="4">
        <f t="shared" si="14"/>
        <v>510198</v>
      </c>
      <c r="V87" s="5">
        <v>1.7299999999999999E-2</v>
      </c>
    </row>
    <row r="88" spans="1:22" x14ac:dyDescent="0.2">
      <c r="A88" s="16" t="s">
        <v>189</v>
      </c>
      <c r="B88" s="4">
        <v>3500</v>
      </c>
      <c r="C88" s="4">
        <v>97300</v>
      </c>
      <c r="D88" s="4">
        <v>-93800</v>
      </c>
      <c r="E88" s="4">
        <v>-2428650000</v>
      </c>
      <c r="F88" s="4">
        <f t="shared" si="11"/>
        <v>-16797560000</v>
      </c>
      <c r="G88" s="4">
        <v>0</v>
      </c>
      <c r="H88" s="4">
        <v>0</v>
      </c>
      <c r="I88" s="4">
        <v>0</v>
      </c>
      <c r="J88" s="4">
        <v>83270000</v>
      </c>
      <c r="K88" s="24">
        <f t="shared" si="12"/>
        <v>15895000</v>
      </c>
      <c r="L88" s="4">
        <v>358</v>
      </c>
      <c r="M88" s="4">
        <v>1406</v>
      </c>
      <c r="N88" s="4">
        <v>28</v>
      </c>
      <c r="O88" s="4">
        <v>49</v>
      </c>
      <c r="P88" s="4">
        <v>420100</v>
      </c>
      <c r="Q88" s="4">
        <v>1029500</v>
      </c>
      <c r="R88" s="5">
        <v>3.9000000000000003E-3</v>
      </c>
      <c r="S88" s="4">
        <v>1508000</v>
      </c>
      <c r="T88" s="4">
        <f t="shared" si="13"/>
        <v>1006752.3</v>
      </c>
      <c r="U88" s="4">
        <f t="shared" si="14"/>
        <v>510198</v>
      </c>
      <c r="V88" s="5">
        <v>2.8500000000000001E-2</v>
      </c>
    </row>
    <row r="89" spans="1:22" x14ac:dyDescent="0.2">
      <c r="A89" s="16" t="s">
        <v>188</v>
      </c>
      <c r="B89" s="4">
        <v>19100</v>
      </c>
      <c r="C89" s="4">
        <v>101200</v>
      </c>
      <c r="D89" s="4">
        <v>-82100</v>
      </c>
      <c r="E89" s="4">
        <v>-2111540000</v>
      </c>
      <c r="F89" s="4">
        <f t="shared" si="11"/>
        <v>-14368910000</v>
      </c>
      <c r="K89" s="24">
        <f t="shared" si="12"/>
        <v>-67375000</v>
      </c>
      <c r="L89" s="4">
        <v>239</v>
      </c>
      <c r="M89" s="4">
        <v>390</v>
      </c>
      <c r="N89" s="4">
        <v>8</v>
      </c>
      <c r="O89" s="4">
        <v>21</v>
      </c>
      <c r="P89" s="4">
        <v>198400</v>
      </c>
      <c r="Q89" s="4">
        <v>451700</v>
      </c>
      <c r="R89" s="5">
        <v>3.9000000000000003E-3</v>
      </c>
      <c r="S89" s="4">
        <v>650100</v>
      </c>
      <c r="T89" s="4">
        <f t="shared" si="13"/>
        <v>1048600.3</v>
      </c>
      <c r="U89" s="4">
        <f t="shared" si="14"/>
        <v>510198</v>
      </c>
      <c r="V89" s="5">
        <v>9.7000000000000003E-3</v>
      </c>
    </row>
    <row r="90" spans="1:22" x14ac:dyDescent="0.2">
      <c r="A90" s="16" t="s">
        <v>187</v>
      </c>
      <c r="B90" s="4">
        <v>14400</v>
      </c>
      <c r="C90" s="4">
        <v>400</v>
      </c>
      <c r="D90" s="4">
        <v>14000</v>
      </c>
      <c r="E90" s="4">
        <v>358900000</v>
      </c>
      <c r="F90" s="4">
        <f t="shared" si="11"/>
        <v>-12257370000</v>
      </c>
      <c r="G90" s="4">
        <v>0</v>
      </c>
      <c r="H90" s="4">
        <v>0</v>
      </c>
      <c r="I90" s="4">
        <v>0</v>
      </c>
      <c r="J90" s="4">
        <v>-5110000</v>
      </c>
      <c r="K90" s="24">
        <f t="shared" si="12"/>
        <v>-67375000</v>
      </c>
      <c r="L90" s="4">
        <v>192</v>
      </c>
      <c r="M90" s="4">
        <v>590</v>
      </c>
      <c r="N90" s="4">
        <v>6</v>
      </c>
      <c r="O90" s="4">
        <v>26</v>
      </c>
      <c r="P90" s="4">
        <v>138400</v>
      </c>
      <c r="Q90" s="4">
        <v>459100</v>
      </c>
      <c r="R90" s="5">
        <v>-9.7000000000000003E-3</v>
      </c>
      <c r="S90" s="4">
        <v>650200</v>
      </c>
      <c r="T90" s="4">
        <f t="shared" si="13"/>
        <v>1168371.8999999999</v>
      </c>
      <c r="U90" s="4">
        <f t="shared" si="14"/>
        <v>510198</v>
      </c>
      <c r="V90" s="5">
        <v>1.7399999999999999E-2</v>
      </c>
    </row>
    <row r="91" spans="1:22" x14ac:dyDescent="0.2">
      <c r="A91" s="16" t="s">
        <v>186</v>
      </c>
      <c r="B91" s="4">
        <v>18200</v>
      </c>
      <c r="C91" s="4">
        <v>2400</v>
      </c>
      <c r="D91" s="4">
        <v>15800</v>
      </c>
      <c r="E91" s="4">
        <v>412100000</v>
      </c>
      <c r="F91" s="4">
        <f t="shared" ref="F91:F102" si="15">E91+F92</f>
        <v>-12616270000</v>
      </c>
      <c r="G91" s="4">
        <v>0</v>
      </c>
      <c r="H91" s="4">
        <v>0</v>
      </c>
      <c r="I91" s="4">
        <v>0</v>
      </c>
      <c r="J91" s="4">
        <v>-57115000</v>
      </c>
      <c r="K91" s="24">
        <f t="shared" ref="K91:K102" si="16">K92+J91</f>
        <v>-62265000</v>
      </c>
      <c r="L91" s="4">
        <v>514</v>
      </c>
      <c r="M91" s="4">
        <v>384</v>
      </c>
      <c r="N91" s="4">
        <v>9</v>
      </c>
      <c r="O91" s="4">
        <v>20</v>
      </c>
      <c r="P91" s="4">
        <v>286900</v>
      </c>
      <c r="Q91" s="4">
        <v>340900</v>
      </c>
      <c r="R91" s="5">
        <v>0</v>
      </c>
      <c r="S91" s="4">
        <v>700812</v>
      </c>
      <c r="T91" s="4">
        <f t="shared" si="13"/>
        <v>1205661.5</v>
      </c>
      <c r="U91" s="4">
        <f t="shared" ref="U91:U102" si="17">MIN(S92:S96)</f>
        <v>510198</v>
      </c>
      <c r="V91" s="5">
        <v>2.1000000000000001E-2</v>
      </c>
    </row>
    <row r="92" spans="1:22" x14ac:dyDescent="0.2">
      <c r="A92" s="16" t="s">
        <v>185</v>
      </c>
      <c r="B92" s="4">
        <v>0</v>
      </c>
      <c r="C92" s="4">
        <v>5400</v>
      </c>
      <c r="D92" s="4">
        <v>-5400</v>
      </c>
      <c r="E92" s="4">
        <v>-138780000</v>
      </c>
      <c r="F92" s="4">
        <f t="shared" si="15"/>
        <v>-13028370000</v>
      </c>
      <c r="K92" s="24">
        <f t="shared" si="16"/>
        <v>-5150000</v>
      </c>
      <c r="L92" s="4">
        <v>280</v>
      </c>
      <c r="M92" s="4">
        <v>325</v>
      </c>
      <c r="N92" s="4">
        <v>11</v>
      </c>
      <c r="O92" s="4">
        <v>12</v>
      </c>
      <c r="P92" s="4">
        <v>218800</v>
      </c>
      <c r="Q92" s="4">
        <v>226900</v>
      </c>
      <c r="R92" s="5">
        <v>1.1699999999999999E-2</v>
      </c>
      <c r="S92" s="4">
        <v>510198</v>
      </c>
      <c r="T92" s="4">
        <f t="shared" si="13"/>
        <v>1313557.3</v>
      </c>
      <c r="U92" s="4">
        <f t="shared" si="17"/>
        <v>593600</v>
      </c>
      <c r="V92" s="5">
        <v>1.55E-2</v>
      </c>
    </row>
    <row r="93" spans="1:22" x14ac:dyDescent="0.2">
      <c r="A93" s="16" t="s">
        <v>184</v>
      </c>
      <c r="B93" s="4">
        <v>23000</v>
      </c>
      <c r="C93" s="4">
        <v>167550</v>
      </c>
      <c r="D93" s="4">
        <v>-144550</v>
      </c>
      <c r="E93" s="4">
        <v>-3723510000</v>
      </c>
      <c r="F93" s="4">
        <f t="shared" si="15"/>
        <v>-12889590000</v>
      </c>
      <c r="K93" s="24">
        <f t="shared" si="16"/>
        <v>-5150000</v>
      </c>
      <c r="L93" s="4">
        <v>304</v>
      </c>
      <c r="M93" s="4">
        <v>796</v>
      </c>
      <c r="N93" s="4">
        <v>11</v>
      </c>
      <c r="O93" s="4">
        <v>16</v>
      </c>
      <c r="P93" s="4">
        <v>257900</v>
      </c>
      <c r="Q93" s="4">
        <v>453400</v>
      </c>
      <c r="R93" s="5">
        <v>-7.7000000000000002E-3</v>
      </c>
      <c r="S93" s="4">
        <v>727800</v>
      </c>
      <c r="T93" s="4">
        <f t="shared" si="13"/>
        <v>1378641.4444444445</v>
      </c>
      <c r="U93" s="4">
        <f t="shared" si="17"/>
        <v>593600</v>
      </c>
      <c r="V93" s="5">
        <v>2.6699999999999998E-2</v>
      </c>
    </row>
    <row r="94" spans="1:22" x14ac:dyDescent="0.2">
      <c r="A94" s="16" t="s">
        <v>183</v>
      </c>
      <c r="B94" s="4">
        <v>24900</v>
      </c>
      <c r="C94" s="4">
        <v>74</v>
      </c>
      <c r="D94" s="4">
        <v>24826</v>
      </c>
      <c r="E94" s="4">
        <v>646830000</v>
      </c>
      <c r="F94" s="4">
        <f t="shared" si="15"/>
        <v>-9166080000</v>
      </c>
      <c r="G94" s="4">
        <v>0</v>
      </c>
      <c r="H94" s="4">
        <v>0</v>
      </c>
      <c r="I94" s="4">
        <v>0</v>
      </c>
      <c r="J94" s="4">
        <v>-5150000</v>
      </c>
      <c r="K94" s="24">
        <f t="shared" si="16"/>
        <v>-5150000</v>
      </c>
      <c r="L94" s="4">
        <v>571</v>
      </c>
      <c r="M94" s="4">
        <v>754</v>
      </c>
      <c r="N94" s="4">
        <v>41</v>
      </c>
      <c r="O94" s="4">
        <v>51</v>
      </c>
      <c r="P94" s="4">
        <v>609300</v>
      </c>
      <c r="Q94" s="4">
        <v>1077600</v>
      </c>
      <c r="R94" s="5">
        <v>-5.6999999999999993E-3</v>
      </c>
      <c r="S94" s="4">
        <v>1687176</v>
      </c>
      <c r="T94" s="4">
        <f t="shared" si="13"/>
        <v>1340074.625</v>
      </c>
      <c r="U94" s="4">
        <f t="shared" si="17"/>
        <v>593600</v>
      </c>
      <c r="V94" s="5">
        <v>3.04E-2</v>
      </c>
    </row>
    <row r="95" spans="1:22" x14ac:dyDescent="0.2">
      <c r="A95" s="16" t="s">
        <v>182</v>
      </c>
      <c r="B95" s="4">
        <v>23600</v>
      </c>
      <c r="C95" s="4">
        <v>534</v>
      </c>
      <c r="D95" s="4">
        <v>23066</v>
      </c>
      <c r="E95" s="4">
        <v>589380000</v>
      </c>
      <c r="F95" s="4">
        <f t="shared" si="15"/>
        <v>-9812910000</v>
      </c>
      <c r="K95" s="24">
        <f t="shared" si="16"/>
        <v>0</v>
      </c>
      <c r="L95" s="4">
        <v>1154</v>
      </c>
      <c r="M95" s="4">
        <v>712</v>
      </c>
      <c r="N95" s="4">
        <v>61</v>
      </c>
      <c r="O95" s="4">
        <v>30</v>
      </c>
      <c r="P95" s="4">
        <v>1174100</v>
      </c>
      <c r="Q95" s="4">
        <v>657200</v>
      </c>
      <c r="R95" s="5">
        <v>3.5900000000000001E-2</v>
      </c>
      <c r="S95" s="4">
        <v>1922830</v>
      </c>
      <c r="T95" s="4">
        <f t="shared" si="13"/>
        <v>1256823.857142857</v>
      </c>
      <c r="U95" s="4">
        <f t="shared" si="17"/>
        <v>593600</v>
      </c>
      <c r="V95" s="5">
        <v>3.0600000000000002E-2</v>
      </c>
    </row>
    <row r="96" spans="1:22" x14ac:dyDescent="0.2">
      <c r="A96" s="16" t="s">
        <v>177</v>
      </c>
      <c r="B96" s="4">
        <v>133100</v>
      </c>
      <c r="C96" s="4">
        <v>848</v>
      </c>
      <c r="D96" s="4">
        <v>132252</v>
      </c>
      <c r="E96" s="4">
        <v>3327880000</v>
      </c>
      <c r="F96" s="4">
        <f t="shared" si="15"/>
        <v>-10402290000</v>
      </c>
      <c r="K96" s="24">
        <f t="shared" si="16"/>
        <v>0</v>
      </c>
      <c r="L96" s="4">
        <v>709</v>
      </c>
      <c r="M96" s="4">
        <v>1008</v>
      </c>
      <c r="N96" s="4">
        <v>60</v>
      </c>
      <c r="O96" s="4">
        <v>48</v>
      </c>
      <c r="P96" s="4">
        <v>883800</v>
      </c>
      <c r="Q96" s="4">
        <v>873100</v>
      </c>
      <c r="R96" s="5">
        <v>1.6200000000000003E-2</v>
      </c>
      <c r="S96" s="4">
        <v>1928048</v>
      </c>
      <c r="T96" s="4">
        <f t="shared" si="13"/>
        <v>1144953.1666666667</v>
      </c>
      <c r="U96" s="4">
        <f t="shared" si="17"/>
        <v>593600</v>
      </c>
      <c r="V96" s="5">
        <v>2.3599999999999999E-2</v>
      </c>
    </row>
    <row r="97" spans="1:22" x14ac:dyDescent="0.2">
      <c r="A97" s="16" t="s">
        <v>175</v>
      </c>
      <c r="B97" s="4">
        <v>2000</v>
      </c>
      <c r="C97" s="4">
        <v>0</v>
      </c>
      <c r="D97" s="4">
        <v>2000</v>
      </c>
      <c r="E97" s="4">
        <v>49480000</v>
      </c>
      <c r="F97" s="4">
        <f t="shared" si="15"/>
        <v>-13730170000</v>
      </c>
      <c r="K97" s="24">
        <f t="shared" si="16"/>
        <v>0</v>
      </c>
      <c r="L97" s="4">
        <v>266</v>
      </c>
      <c r="M97" s="4">
        <v>333</v>
      </c>
      <c r="N97" s="4">
        <v>5</v>
      </c>
      <c r="O97" s="4">
        <v>19</v>
      </c>
      <c r="P97" s="4">
        <v>188800</v>
      </c>
      <c r="Q97" s="4">
        <v>385500</v>
      </c>
      <c r="R97" s="5">
        <v>0</v>
      </c>
      <c r="S97" s="4">
        <v>593600</v>
      </c>
      <c r="T97" s="4">
        <f t="shared" ref="T97:T102" si="18">AVERAGE(S98:S107)</f>
        <v>1255223.8</v>
      </c>
      <c r="U97" s="4">
        <f t="shared" si="17"/>
        <v>696759</v>
      </c>
      <c r="V97" s="5">
        <v>8.1000000000000013E-3</v>
      </c>
    </row>
    <row r="98" spans="1:22" x14ac:dyDescent="0.2">
      <c r="A98" s="16" t="s">
        <v>174</v>
      </c>
      <c r="B98" s="4">
        <v>300</v>
      </c>
      <c r="C98" s="4">
        <v>1000</v>
      </c>
      <c r="D98" s="4">
        <v>-700</v>
      </c>
      <c r="E98" s="4">
        <v>-17280000</v>
      </c>
      <c r="F98" s="4">
        <f t="shared" si="15"/>
        <v>-13779650000</v>
      </c>
      <c r="K98" s="24">
        <f t="shared" si="16"/>
        <v>0</v>
      </c>
      <c r="L98" s="4">
        <v>210</v>
      </c>
      <c r="M98" s="4">
        <v>303</v>
      </c>
      <c r="N98" s="4">
        <v>15</v>
      </c>
      <c r="O98" s="4">
        <v>25</v>
      </c>
      <c r="P98" s="4">
        <v>263200</v>
      </c>
      <c r="Q98" s="4">
        <v>405900</v>
      </c>
      <c r="R98" s="5">
        <v>4.0999999999999995E-3</v>
      </c>
      <c r="S98" s="4">
        <v>696759</v>
      </c>
      <c r="T98" s="4">
        <f t="shared" si="18"/>
        <v>1394840</v>
      </c>
      <c r="U98" s="4">
        <f t="shared" si="17"/>
        <v>1068580</v>
      </c>
      <c r="V98" s="5">
        <v>1.01E-2</v>
      </c>
    </row>
    <row r="99" spans="1:22" x14ac:dyDescent="0.2">
      <c r="A99" s="16" t="s">
        <v>164</v>
      </c>
      <c r="B99" s="4">
        <v>300</v>
      </c>
      <c r="C99" s="4">
        <v>298900</v>
      </c>
      <c r="D99" s="4">
        <v>-298600</v>
      </c>
      <c r="E99" s="4">
        <v>-7344490000</v>
      </c>
      <c r="F99" s="4">
        <f t="shared" si="15"/>
        <v>-13762370000</v>
      </c>
      <c r="K99" s="24">
        <f t="shared" si="16"/>
        <v>0</v>
      </c>
      <c r="L99" s="4">
        <v>516</v>
      </c>
      <c r="M99" s="4">
        <v>1052</v>
      </c>
      <c r="N99" s="4">
        <v>11</v>
      </c>
      <c r="O99" s="4">
        <v>29</v>
      </c>
      <c r="P99" s="4">
        <v>316400</v>
      </c>
      <c r="Q99" s="4">
        <v>712300</v>
      </c>
      <c r="R99" s="5">
        <v>-0.01</v>
      </c>
      <c r="S99" s="4">
        <v>1068580</v>
      </c>
      <c r="T99" s="4">
        <f t="shared" si="18"/>
        <v>1503593.3333333333</v>
      </c>
      <c r="U99" s="4">
        <f t="shared" si="17"/>
        <v>1073708</v>
      </c>
      <c r="V99" s="5">
        <v>1.8100000000000002E-2</v>
      </c>
    </row>
    <row r="100" spans="1:22" x14ac:dyDescent="0.2">
      <c r="A100" s="16" t="s">
        <v>156</v>
      </c>
      <c r="B100" s="4">
        <v>2500</v>
      </c>
      <c r="C100" s="4">
        <v>172500</v>
      </c>
      <c r="D100" s="4">
        <v>-170000</v>
      </c>
      <c r="E100" s="4">
        <v>-4226690000</v>
      </c>
      <c r="F100" s="4">
        <f t="shared" si="15"/>
        <v>-6417880000</v>
      </c>
      <c r="K100" s="24">
        <f t="shared" si="16"/>
        <v>0</v>
      </c>
      <c r="L100" s="4">
        <v>438</v>
      </c>
      <c r="M100" s="4">
        <v>2093</v>
      </c>
      <c r="N100" s="4">
        <v>34</v>
      </c>
      <c r="O100" s="4">
        <v>46</v>
      </c>
      <c r="P100" s="4">
        <v>513400</v>
      </c>
      <c r="Q100" s="4">
        <v>1329100</v>
      </c>
      <c r="R100" s="5">
        <v>2.0999999999999999E-3</v>
      </c>
      <c r="S100" s="4">
        <v>1847916</v>
      </c>
      <c r="T100" s="4">
        <f t="shared" si="18"/>
        <v>1331432</v>
      </c>
      <c r="U100" s="4">
        <f t="shared" si="17"/>
        <v>1073708</v>
      </c>
      <c r="V100" s="5">
        <v>1.2E-2</v>
      </c>
    </row>
    <row r="101" spans="1:22" x14ac:dyDescent="0.2">
      <c r="A101" s="16" t="s">
        <v>155</v>
      </c>
      <c r="B101" s="4">
        <v>800</v>
      </c>
      <c r="C101" s="4">
        <v>1500</v>
      </c>
      <c r="D101" s="4">
        <v>-700</v>
      </c>
      <c r="E101" s="4">
        <v>-17240000</v>
      </c>
      <c r="F101" s="4">
        <f t="shared" si="15"/>
        <v>-2191190000</v>
      </c>
      <c r="K101" s="24">
        <f t="shared" si="16"/>
        <v>0</v>
      </c>
      <c r="L101" s="4">
        <v>550</v>
      </c>
      <c r="M101" s="4">
        <v>398</v>
      </c>
      <c r="N101" s="4">
        <v>24</v>
      </c>
      <c r="O101" s="4">
        <v>16</v>
      </c>
      <c r="P101" s="4">
        <v>673300</v>
      </c>
      <c r="Q101" s="4">
        <v>400100</v>
      </c>
      <c r="R101" s="5">
        <v>8.199999999999999E-3</v>
      </c>
      <c r="S101" s="4">
        <v>1073708</v>
      </c>
      <c r="T101" s="4">
        <f t="shared" si="18"/>
        <v>1589156</v>
      </c>
      <c r="U101" s="4">
        <f t="shared" si="17"/>
        <v>1589156</v>
      </c>
      <c r="V101" s="5">
        <v>1.01E-2</v>
      </c>
    </row>
    <row r="102" spans="1:22" x14ac:dyDescent="0.2">
      <c r="A102" s="16" t="s">
        <v>154</v>
      </c>
      <c r="B102" s="4">
        <v>11200</v>
      </c>
      <c r="C102" s="4">
        <v>100200</v>
      </c>
      <c r="D102" s="4">
        <v>-89000</v>
      </c>
      <c r="E102" s="4">
        <v>-2173950000</v>
      </c>
      <c r="F102" s="4">
        <f t="shared" si="15"/>
        <v>-2173950000</v>
      </c>
      <c r="K102" s="24">
        <f t="shared" si="16"/>
        <v>0</v>
      </c>
      <c r="L102" s="4">
        <v>553</v>
      </c>
      <c r="M102" s="4">
        <v>934</v>
      </c>
      <c r="N102" s="4">
        <v>29</v>
      </c>
      <c r="O102" s="4">
        <v>35</v>
      </c>
      <c r="P102" s="4">
        <v>663700</v>
      </c>
      <c r="Q102" s="4">
        <v>920000</v>
      </c>
      <c r="R102" s="5">
        <v>4.0999999999999995E-3</v>
      </c>
      <c r="S102" s="4">
        <v>1589156</v>
      </c>
      <c r="T102" s="4" t="e">
        <f t="shared" si="18"/>
        <v>#DIV/0!</v>
      </c>
      <c r="U102" s="4">
        <f t="shared" si="17"/>
        <v>0</v>
      </c>
      <c r="V102" s="5">
        <v>2.2400000000000003E-2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CFDC-C1EF-AD40-9CCC-28387925D6A9}">
  <sheetPr codeName="Sheet89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3.5"/>
    <col min="3" max="3" customWidth="true" width="12.83203125"/>
    <col min="4" max="4" customWidth="true" width="13.0"/>
    <col min="5" max="5" customWidth="true" width="16.8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5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680">
        <v>344</v>
      </c>
      <c r="B3" t="n" s="3681">
        <v>0.0</v>
      </c>
      <c r="C3" t="n" s="3682">
        <v>4500.0</v>
      </c>
      <c r="D3" t="n" s="3683">
        <v>-4500.0</v>
      </c>
      <c r="E3" t="n" s="3684">
        <v>-7.8293258E7</v>
      </c>
      <c r="G3" t="n" s="3670">
        <v>0.0</v>
      </c>
      <c r="H3" t="n" s="3671">
        <v>0.0</v>
      </c>
      <c r="I3" t="n" s="3672">
        <v>0.0</v>
      </c>
      <c r="J3" t="n" s="3673">
        <v>-5.17E8</v>
      </c>
      <c r="L3" t="n" s="3674">
        <v>319.0</v>
      </c>
      <c r="M3" t="n" s="3675">
        <v>218.0</v>
      </c>
      <c r="N3" t="n" s="3676">
        <v>45.0</v>
      </c>
      <c r="O3" t="n" s="3677">
        <v>32.0</v>
      </c>
      <c r="P3" t="n" s="3678">
        <v>1126200.0</v>
      </c>
      <c r="Q3" t="n" s="3679">
        <v>749200.0</v>
      </c>
      <c r="R3" t="n" s="3668">
        <v>0.0358</v>
      </c>
      <c r="S3" t="n" s="3667">
        <v>1875500.0</v>
      </c>
      <c r="V3" t="n" s="3669">
        <v>0.0622</v>
      </c>
    </row>
    <row r="4">
      <c r="A4" t="s" s="1608">
        <v>343</v>
      </c>
      <c r="B4" t="n" s="1609">
        <v>10000.0</v>
      </c>
      <c r="C4" t="n" s="1610">
        <v>0.0</v>
      </c>
      <c r="D4" t="n" s="1611">
        <v>10000.0</v>
      </c>
      <c r="E4" t="n" s="1612">
        <v>1.6754413E8</v>
      </c>
      <c r="G4" t="n" s="1598">
        <v>0.0</v>
      </c>
      <c r="H4" t="n" s="1599">
        <v>0.0</v>
      </c>
      <c r="I4" t="n" s="1600">
        <v>0.0</v>
      </c>
      <c r="J4" t="n" s="1601">
        <v>3.36E8</v>
      </c>
      <c r="L4" t="n" s="1602">
        <v>98.0</v>
      </c>
      <c r="M4" t="n" s="1603">
        <v>136.0</v>
      </c>
      <c r="N4" t="n" s="1604">
        <v>10.0</v>
      </c>
      <c r="O4" t="n" s="1605">
        <v>14.0</v>
      </c>
      <c r="P4" t="n" s="1606">
        <v>257600.0</v>
      </c>
      <c r="Q4" t="n" s="1607">
        <v>435800.0</v>
      </c>
      <c r="R4" t="n" s="1596">
        <v>-0.0059</v>
      </c>
      <c r="S4" t="n" s="1595">
        <v>693400.0</v>
      </c>
      <c r="V4" t="n" s="1597">
        <v>0.011899999999999999</v>
      </c>
    </row>
    <row r="5" spans="1:22" x14ac:dyDescent="0.2">
      <c r="A5" s="16" t="s">
        <v>342</v>
      </c>
      <c r="B5" s="4">
        <v>30500</v>
      </c>
      <c r="C5" s="4">
        <v>0</v>
      </c>
      <c r="D5" s="4">
        <v>30500</v>
      </c>
      <c r="E5" s="4">
        <v>517690160</v>
      </c>
      <c r="F5" s="4">
        <f t="shared" ref="F5:F46" si="0">E5+F6</f>
        <v>1443009990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7351360000</v>
      </c>
      <c r="L5" s="4">
        <v>93</v>
      </c>
      <c r="M5" s="4">
        <v>125</v>
      </c>
      <c r="N5" s="4">
        <v>11</v>
      </c>
      <c r="O5" s="4">
        <v>18</v>
      </c>
      <c r="P5" s="4">
        <v>233700</v>
      </c>
      <c r="Q5" s="4">
        <v>353500</v>
      </c>
      <c r="R5" s="5">
        <v>-5.8999999999999999E-3</v>
      </c>
      <c r="S5" s="4">
        <v>587900</v>
      </c>
      <c r="T5" s="4">
        <f t="shared" ref="T5:T73" si="2">AVERAGE(S6:S15)</f>
        <v>616000</v>
      </c>
      <c r="U5" s="4">
        <f t="shared" ref="U5:U46" si="3">MIN(S6:S10)</f>
        <v>365200</v>
      </c>
      <c r="V5" s="5">
        <v>1.7600000000000001E-2</v>
      </c>
    </row>
    <row r="6" spans="1:22" x14ac:dyDescent="0.2">
      <c r="A6" s="16" t="s">
        <v>341</v>
      </c>
      <c r="B6" s="4">
        <v>2600</v>
      </c>
      <c r="C6" s="4">
        <v>100</v>
      </c>
      <c r="D6" s="4">
        <v>2500</v>
      </c>
      <c r="E6" s="4">
        <v>42470837</v>
      </c>
      <c r="F6" s="4">
        <f t="shared" si="0"/>
        <v>925319830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7351360000</v>
      </c>
      <c r="L6" s="4">
        <v>141</v>
      </c>
      <c r="M6" s="4">
        <v>56</v>
      </c>
      <c r="N6" s="4">
        <v>14</v>
      </c>
      <c r="O6" s="4">
        <v>7</v>
      </c>
      <c r="P6" s="4">
        <v>358900</v>
      </c>
      <c r="Q6" s="4">
        <v>138300</v>
      </c>
      <c r="R6" s="5">
        <v>0</v>
      </c>
      <c r="S6" s="4">
        <v>497200</v>
      </c>
      <c r="T6" s="4">
        <f t="shared" si="2"/>
        <v>595040</v>
      </c>
      <c r="U6" s="4">
        <f t="shared" si="3"/>
        <v>365200</v>
      </c>
      <c r="V6" s="5">
        <v>1.7500000000000002E-2</v>
      </c>
    </row>
    <row r="7" spans="1:22" x14ac:dyDescent="0.2">
      <c r="F7" s="4">
        <f t="shared" si="0"/>
        <v>882848993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7351360000</v>
      </c>
      <c r="L7" s="4">
        <v>163</v>
      </c>
      <c r="M7" s="4">
        <v>101</v>
      </c>
      <c r="N7" s="4">
        <v>19</v>
      </c>
      <c r="O7" s="4">
        <v>8</v>
      </c>
      <c r="P7" s="4">
        <v>510600</v>
      </c>
      <c r="Q7" s="4">
        <v>248300</v>
      </c>
      <c r="R7" s="5">
        <v>6.0000000000000001E-3</v>
      </c>
      <c r="S7" s="4">
        <v>761700</v>
      </c>
      <c r="T7" s="4">
        <f t="shared" si="2"/>
        <v>563410</v>
      </c>
      <c r="U7" s="4">
        <f t="shared" si="3"/>
        <v>365200</v>
      </c>
      <c r="V7" s="5">
        <v>4.0300000000000002E-2</v>
      </c>
    </row>
    <row r="8" spans="1:22" x14ac:dyDescent="0.2">
      <c r="F8" s="4">
        <f t="shared" si="0"/>
        <v>882848993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7351360000</v>
      </c>
      <c r="L8" s="4">
        <v>118</v>
      </c>
      <c r="M8" s="4">
        <v>139</v>
      </c>
      <c r="N8" s="4">
        <v>6</v>
      </c>
      <c r="O8" s="4">
        <v>23</v>
      </c>
      <c r="P8" s="4">
        <v>208000</v>
      </c>
      <c r="Q8" s="4">
        <v>562000</v>
      </c>
      <c r="R8" s="5">
        <v>-1.18E-2</v>
      </c>
      <c r="S8" s="4">
        <v>767800</v>
      </c>
      <c r="T8" s="4">
        <f t="shared" si="2"/>
        <v>565380</v>
      </c>
      <c r="U8" s="4">
        <f t="shared" si="3"/>
        <v>348000</v>
      </c>
      <c r="V8" s="5">
        <v>2.9300000000000003E-2</v>
      </c>
    </row>
    <row r="9" spans="1:22" x14ac:dyDescent="0.2">
      <c r="F9" s="4">
        <f t="shared" si="0"/>
        <v>882848993</v>
      </c>
      <c r="G9" s="4">
        <v>0</v>
      </c>
      <c r="H9" s="4">
        <v>0</v>
      </c>
      <c r="I9" s="4">
        <v>0</v>
      </c>
      <c r="J9" s="4">
        <v>129900000</v>
      </c>
      <c r="K9" s="24">
        <f t="shared" si="1"/>
        <v>7351360000</v>
      </c>
      <c r="L9" s="4">
        <v>259</v>
      </c>
      <c r="M9" s="4">
        <v>100</v>
      </c>
      <c r="N9" s="4">
        <v>31</v>
      </c>
      <c r="O9" s="4">
        <v>13</v>
      </c>
      <c r="P9" s="4">
        <v>634500</v>
      </c>
      <c r="Q9" s="4">
        <v>371900</v>
      </c>
      <c r="R9" s="5">
        <v>3.0200000000000001E-2</v>
      </c>
      <c r="S9" s="4">
        <v>1008000</v>
      </c>
      <c r="T9" s="4">
        <f t="shared" si="2"/>
        <v>522390</v>
      </c>
      <c r="U9" s="4">
        <f t="shared" si="3"/>
        <v>348000</v>
      </c>
      <c r="V9" s="5">
        <v>3.49E-2</v>
      </c>
    </row>
    <row r="10" spans="1:22" x14ac:dyDescent="0.2">
      <c r="A10" s="16" t="s">
        <v>337</v>
      </c>
      <c r="B10" s="4">
        <v>600</v>
      </c>
      <c r="C10" s="4">
        <v>0</v>
      </c>
      <c r="D10" s="4">
        <v>600</v>
      </c>
      <c r="E10" s="4">
        <v>9980257</v>
      </c>
      <c r="F10" s="4">
        <f t="shared" si="0"/>
        <v>882848993</v>
      </c>
      <c r="G10" s="4">
        <v>0</v>
      </c>
      <c r="H10" s="4">
        <v>0</v>
      </c>
      <c r="I10" s="4">
        <v>0</v>
      </c>
      <c r="J10" s="4">
        <v>100500000</v>
      </c>
      <c r="K10" s="24">
        <f t="shared" si="1"/>
        <v>7221460000</v>
      </c>
      <c r="L10" s="4">
        <v>101</v>
      </c>
      <c r="M10" s="4">
        <v>72</v>
      </c>
      <c r="N10" s="4">
        <v>1</v>
      </c>
      <c r="O10" s="4">
        <v>10</v>
      </c>
      <c r="P10" s="4">
        <v>89600</v>
      </c>
      <c r="Q10" s="4">
        <v>285300</v>
      </c>
      <c r="R10" s="5">
        <v>-1.2E-2</v>
      </c>
      <c r="S10" s="4">
        <v>365200</v>
      </c>
      <c r="T10" s="4">
        <f t="shared" si="2"/>
        <v>667860</v>
      </c>
      <c r="U10" s="4">
        <f t="shared" si="3"/>
        <v>348000</v>
      </c>
      <c r="V10" s="5">
        <v>2.3700000000000002E-2</v>
      </c>
    </row>
    <row r="11" spans="1:22" x14ac:dyDescent="0.2">
      <c r="A11" s="16" t="s">
        <v>336</v>
      </c>
      <c r="B11" s="4">
        <v>1500</v>
      </c>
      <c r="C11" s="4">
        <v>0</v>
      </c>
      <c r="D11" s="4">
        <v>1500</v>
      </c>
      <c r="E11" s="4">
        <v>25137370</v>
      </c>
      <c r="F11" s="4">
        <f t="shared" si="0"/>
        <v>872868736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7120960000</v>
      </c>
      <c r="L11" s="4">
        <v>110</v>
      </c>
      <c r="M11" s="4">
        <v>85</v>
      </c>
      <c r="N11" s="4">
        <v>10</v>
      </c>
      <c r="O11" s="4">
        <v>9</v>
      </c>
      <c r="P11" s="4">
        <v>311000</v>
      </c>
      <c r="Q11" s="4">
        <v>294400</v>
      </c>
      <c r="R11" s="5">
        <v>0</v>
      </c>
      <c r="S11" s="4">
        <v>605700</v>
      </c>
      <c r="T11" s="4">
        <f t="shared" si="2"/>
        <v>650330</v>
      </c>
      <c r="U11" s="4">
        <f t="shared" si="3"/>
        <v>287600</v>
      </c>
      <c r="V11" s="5">
        <v>1.78E-2</v>
      </c>
    </row>
    <row r="12" spans="1:22" x14ac:dyDescent="0.2">
      <c r="A12" s="16" t="s">
        <v>335</v>
      </c>
      <c r="B12" s="4">
        <v>1300</v>
      </c>
      <c r="C12" s="4">
        <v>1100</v>
      </c>
      <c r="D12" s="4">
        <v>200</v>
      </c>
      <c r="E12" s="4">
        <v>3357095</v>
      </c>
      <c r="F12" s="4">
        <f t="shared" si="0"/>
        <v>847731366</v>
      </c>
      <c r="G12" s="4">
        <v>0</v>
      </c>
      <c r="H12" s="4">
        <v>0</v>
      </c>
      <c r="I12" s="4">
        <v>0</v>
      </c>
      <c r="J12" s="4">
        <v>338000000</v>
      </c>
      <c r="K12" s="24">
        <f t="shared" si="1"/>
        <v>7120960000</v>
      </c>
      <c r="L12" s="4">
        <v>141</v>
      </c>
      <c r="M12" s="4">
        <v>107</v>
      </c>
      <c r="N12" s="4">
        <v>9</v>
      </c>
      <c r="O12" s="4">
        <v>15</v>
      </c>
      <c r="P12" s="4">
        <v>218000</v>
      </c>
      <c r="Q12" s="4">
        <v>312300</v>
      </c>
      <c r="R12" s="5">
        <v>-1.1899999999999999E-2</v>
      </c>
      <c r="S12" s="4">
        <v>544000</v>
      </c>
      <c r="T12" s="4">
        <f t="shared" si="2"/>
        <v>655150</v>
      </c>
      <c r="U12" s="4">
        <f t="shared" si="3"/>
        <v>287600</v>
      </c>
      <c r="V12" s="5">
        <v>2.3599999999999999E-2</v>
      </c>
    </row>
    <row r="13" spans="1:22" x14ac:dyDescent="0.2">
      <c r="A13" s="16" t="s">
        <v>333</v>
      </c>
      <c r="B13" s="4">
        <v>300</v>
      </c>
      <c r="C13" s="4">
        <v>0</v>
      </c>
      <c r="D13" s="4">
        <v>300</v>
      </c>
      <c r="E13" s="4">
        <v>5073905</v>
      </c>
      <c r="F13" s="4">
        <f t="shared" si="0"/>
        <v>844374271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6782960000</v>
      </c>
      <c r="L13" s="4">
        <v>110</v>
      </c>
      <c r="M13" s="4">
        <v>71</v>
      </c>
      <c r="N13" s="4">
        <v>8</v>
      </c>
      <c r="O13" s="4">
        <v>5</v>
      </c>
      <c r="P13" s="4">
        <v>204400</v>
      </c>
      <c r="Q13" s="4">
        <v>143100</v>
      </c>
      <c r="R13" s="5">
        <v>0</v>
      </c>
      <c r="S13" s="4">
        <v>348000</v>
      </c>
      <c r="T13" s="4">
        <f t="shared" si="2"/>
        <v>681700</v>
      </c>
      <c r="U13" s="4">
        <f t="shared" si="3"/>
        <v>287600</v>
      </c>
      <c r="V13" s="5">
        <v>1.7600000000000001E-2</v>
      </c>
    </row>
    <row r="14" spans="1:22" x14ac:dyDescent="0.2">
      <c r="A14" s="16" t="s">
        <v>332</v>
      </c>
      <c r="B14" s="4">
        <v>200</v>
      </c>
      <c r="C14" s="4">
        <v>0</v>
      </c>
      <c r="D14" s="4">
        <v>200</v>
      </c>
      <c r="E14" s="4">
        <v>3404781</v>
      </c>
      <c r="F14" s="4">
        <f t="shared" si="0"/>
        <v>839300366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6782960000</v>
      </c>
      <c r="L14" s="4">
        <v>138</v>
      </c>
      <c r="M14" s="4">
        <v>113</v>
      </c>
      <c r="N14" s="4">
        <v>16</v>
      </c>
      <c r="O14" s="4">
        <v>17</v>
      </c>
      <c r="P14" s="4">
        <v>391900</v>
      </c>
      <c r="Q14" s="4">
        <v>322200</v>
      </c>
      <c r="R14" s="5">
        <v>6.0000000000000001E-3</v>
      </c>
      <c r="S14" s="4">
        <v>719900</v>
      </c>
      <c r="T14" s="4">
        <f t="shared" si="2"/>
        <v>758040</v>
      </c>
      <c r="U14" s="4">
        <f t="shared" si="3"/>
        <v>287600</v>
      </c>
      <c r="V14" s="5">
        <v>1.7500000000000002E-2</v>
      </c>
    </row>
    <row r="15" spans="1:22" x14ac:dyDescent="0.2">
      <c r="F15" s="4">
        <f t="shared" si="0"/>
        <v>835895585</v>
      </c>
      <c r="G15" s="4">
        <v>0</v>
      </c>
      <c r="H15" s="4">
        <v>0</v>
      </c>
      <c r="I15" s="4">
        <v>0</v>
      </c>
      <c r="J15" s="4">
        <v>78640000</v>
      </c>
      <c r="K15" s="24">
        <f t="shared" si="1"/>
        <v>6782960000</v>
      </c>
      <c r="L15" s="4">
        <v>95</v>
      </c>
      <c r="M15" s="4">
        <v>122</v>
      </c>
      <c r="N15" s="4">
        <v>10</v>
      </c>
      <c r="O15" s="4">
        <v>10</v>
      </c>
      <c r="P15" s="4">
        <v>255800</v>
      </c>
      <c r="Q15" s="4">
        <v>282800</v>
      </c>
      <c r="R15" s="5">
        <v>1.2E-2</v>
      </c>
      <c r="S15" s="4">
        <v>542500</v>
      </c>
      <c r="T15" s="4">
        <f t="shared" si="2"/>
        <v>718350</v>
      </c>
      <c r="U15" s="4">
        <f t="shared" si="3"/>
        <v>287600</v>
      </c>
      <c r="V15" s="5">
        <v>1.77E-2</v>
      </c>
    </row>
    <row r="16" spans="1:22" x14ac:dyDescent="0.2">
      <c r="F16" s="4">
        <f t="shared" si="0"/>
        <v>835895585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6704320000</v>
      </c>
      <c r="L16" s="4">
        <v>75</v>
      </c>
      <c r="M16" s="4">
        <v>78</v>
      </c>
      <c r="N16" s="4">
        <v>0</v>
      </c>
      <c r="O16" s="4">
        <v>11</v>
      </c>
      <c r="P16" s="4">
        <v>70600</v>
      </c>
      <c r="Q16" s="4">
        <v>212400</v>
      </c>
      <c r="R16" s="5">
        <v>-5.8999999999999999E-3</v>
      </c>
      <c r="S16" s="4">
        <v>287600</v>
      </c>
      <c r="T16" s="4">
        <f t="shared" si="2"/>
        <v>700420</v>
      </c>
      <c r="U16" s="4">
        <f t="shared" si="3"/>
        <v>430400</v>
      </c>
      <c r="V16" s="5">
        <v>2.3599999999999999E-2</v>
      </c>
    </row>
    <row r="17" spans="1:22" x14ac:dyDescent="0.2">
      <c r="F17" s="4">
        <f t="shared" si="0"/>
        <v>835895585</v>
      </c>
      <c r="G17" s="4">
        <v>0</v>
      </c>
      <c r="H17" s="4">
        <v>0</v>
      </c>
      <c r="I17" s="4">
        <v>0</v>
      </c>
      <c r="J17" s="4">
        <v>1291200000</v>
      </c>
      <c r="K17" s="24">
        <f t="shared" si="1"/>
        <v>6704320000</v>
      </c>
      <c r="L17" s="4">
        <v>98</v>
      </c>
      <c r="M17" s="4">
        <v>94</v>
      </c>
      <c r="N17" s="4">
        <v>7</v>
      </c>
      <c r="O17" s="4">
        <v>13</v>
      </c>
      <c r="P17" s="4">
        <v>139600</v>
      </c>
      <c r="Q17" s="4">
        <v>298700</v>
      </c>
      <c r="R17" s="5">
        <v>-2.3799999999999998E-2</v>
      </c>
      <c r="S17" s="4">
        <v>445400</v>
      </c>
      <c r="T17" s="4">
        <f t="shared" si="2"/>
        <v>669650</v>
      </c>
      <c r="U17" s="4">
        <f t="shared" si="3"/>
        <v>430400</v>
      </c>
      <c r="V17" s="5">
        <v>3.4700000000000002E-2</v>
      </c>
    </row>
    <row r="18" spans="1:22" x14ac:dyDescent="0.2">
      <c r="F18" s="4">
        <f t="shared" si="0"/>
        <v>835895585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5413120000</v>
      </c>
      <c r="L18" s="4">
        <v>146</v>
      </c>
      <c r="M18" s="4">
        <v>184</v>
      </c>
      <c r="N18" s="4">
        <v>18</v>
      </c>
      <c r="O18" s="4">
        <v>15</v>
      </c>
      <c r="P18" s="4">
        <v>347800</v>
      </c>
      <c r="Q18" s="4">
        <v>427800</v>
      </c>
      <c r="R18" s="5">
        <v>1.78E-2</v>
      </c>
      <c r="S18" s="4">
        <v>787500</v>
      </c>
      <c r="T18" s="4">
        <f t="shared" si="2"/>
        <v>606330</v>
      </c>
      <c r="U18" s="4">
        <f t="shared" si="3"/>
        <v>430400</v>
      </c>
      <c r="V18" s="5">
        <v>2.9100000000000001E-2</v>
      </c>
    </row>
    <row r="19" spans="1:22" x14ac:dyDescent="0.2">
      <c r="A19" s="16" t="s">
        <v>327</v>
      </c>
      <c r="B19" s="4">
        <v>100</v>
      </c>
      <c r="C19" s="4">
        <v>0</v>
      </c>
      <c r="D19" s="4">
        <v>100</v>
      </c>
      <c r="E19" s="4">
        <v>1686509</v>
      </c>
      <c r="F19" s="4">
        <f t="shared" si="0"/>
        <v>835895585</v>
      </c>
      <c r="G19" s="4">
        <v>0</v>
      </c>
      <c r="H19" s="4">
        <v>0</v>
      </c>
      <c r="I19" s="4">
        <v>0</v>
      </c>
      <c r="J19" s="4">
        <v>3188090000</v>
      </c>
      <c r="K19" s="24">
        <f t="shared" si="1"/>
        <v>5413120000</v>
      </c>
      <c r="L19" s="4">
        <v>107</v>
      </c>
      <c r="M19" s="4">
        <v>118</v>
      </c>
      <c r="N19" s="4">
        <v>9</v>
      </c>
      <c r="O19" s="4">
        <v>17</v>
      </c>
      <c r="P19" s="4">
        <v>230500</v>
      </c>
      <c r="Q19" s="4">
        <v>345600</v>
      </c>
      <c r="R19" s="5">
        <v>0</v>
      </c>
      <c r="S19" s="4">
        <v>578100</v>
      </c>
      <c r="T19" s="4">
        <f t="shared" si="2"/>
        <v>594560</v>
      </c>
      <c r="U19" s="4">
        <f t="shared" si="3"/>
        <v>430400</v>
      </c>
      <c r="V19" s="5">
        <v>2.9100000000000001E-2</v>
      </c>
    </row>
    <row r="20" spans="1:22" x14ac:dyDescent="0.2">
      <c r="A20" s="16" t="s">
        <v>326</v>
      </c>
      <c r="B20" s="4">
        <v>0</v>
      </c>
      <c r="C20" s="4">
        <v>400</v>
      </c>
      <c r="D20" s="4">
        <v>-400</v>
      </c>
      <c r="E20" s="4">
        <v>-6723965</v>
      </c>
      <c r="F20" s="4">
        <f t="shared" si="0"/>
        <v>834209076</v>
      </c>
      <c r="G20" s="4">
        <v>0</v>
      </c>
      <c r="H20" s="4">
        <v>0</v>
      </c>
      <c r="I20" s="4">
        <v>0</v>
      </c>
      <c r="J20" s="4">
        <v>3188090000</v>
      </c>
      <c r="K20" s="24">
        <f t="shared" si="1"/>
        <v>2225030000</v>
      </c>
      <c r="L20" s="4">
        <v>242</v>
      </c>
      <c r="M20" s="4">
        <v>260</v>
      </c>
      <c r="N20" s="4">
        <v>36</v>
      </c>
      <c r="O20" s="4">
        <v>39</v>
      </c>
      <c r="P20" s="4">
        <v>906900</v>
      </c>
      <c r="Q20" s="4">
        <v>913100</v>
      </c>
      <c r="R20" s="5">
        <v>3.6900000000000002E-2</v>
      </c>
      <c r="S20" s="4">
        <v>1819900</v>
      </c>
      <c r="T20" s="4">
        <f t="shared" si="2"/>
        <v>471520</v>
      </c>
      <c r="U20" s="4">
        <f t="shared" si="3"/>
        <v>145600</v>
      </c>
      <c r="V20" s="5">
        <v>6.9400000000000003E-2</v>
      </c>
    </row>
    <row r="21" spans="1:22" x14ac:dyDescent="0.2">
      <c r="F21" s="4">
        <f t="shared" si="0"/>
        <v>840933041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-963060000</v>
      </c>
      <c r="L21" s="4">
        <v>105</v>
      </c>
      <c r="M21" s="4">
        <v>83</v>
      </c>
      <c r="N21" s="4">
        <v>11</v>
      </c>
      <c r="O21" s="4">
        <v>7</v>
      </c>
      <c r="P21" s="4">
        <v>241200</v>
      </c>
      <c r="Q21" s="4">
        <v>186900</v>
      </c>
      <c r="R21" s="5">
        <v>0</v>
      </c>
      <c r="S21" s="4">
        <v>430400</v>
      </c>
      <c r="T21" s="4">
        <f t="shared" si="2"/>
        <v>462590</v>
      </c>
      <c r="U21" s="4">
        <f t="shared" si="3"/>
        <v>108300</v>
      </c>
      <c r="V21" s="5">
        <v>2.4300000000000002E-2</v>
      </c>
    </row>
    <row r="22" spans="1:22" x14ac:dyDescent="0.2">
      <c r="F22" s="4">
        <f t="shared" si="0"/>
        <v>840933041</v>
      </c>
      <c r="K22" s="24">
        <f t="shared" si="1"/>
        <v>-963060000</v>
      </c>
      <c r="L22" s="4">
        <v>89</v>
      </c>
      <c r="M22" s="4">
        <v>120</v>
      </c>
      <c r="N22" s="4">
        <v>17</v>
      </c>
      <c r="O22" s="4">
        <v>12</v>
      </c>
      <c r="P22" s="4">
        <v>310000</v>
      </c>
      <c r="Q22" s="4">
        <v>279100</v>
      </c>
      <c r="R22" s="5">
        <v>1.8799999999999997E-2</v>
      </c>
      <c r="S22" s="4">
        <v>592200</v>
      </c>
      <c r="T22" s="4">
        <f t="shared" si="2"/>
        <v>469690</v>
      </c>
      <c r="U22" s="4">
        <f t="shared" si="3"/>
        <v>108300</v>
      </c>
      <c r="V22" s="5">
        <v>1.8500000000000003E-2</v>
      </c>
    </row>
    <row r="23" spans="1:22" x14ac:dyDescent="0.2">
      <c r="F23" s="4">
        <f t="shared" si="0"/>
        <v>840933041</v>
      </c>
      <c r="K23" s="24">
        <f t="shared" si="1"/>
        <v>-963060000</v>
      </c>
      <c r="L23" s="4">
        <v>191</v>
      </c>
      <c r="M23" s="4">
        <v>99</v>
      </c>
      <c r="N23" s="4">
        <v>9</v>
      </c>
      <c r="O23" s="4">
        <v>7</v>
      </c>
      <c r="P23" s="4">
        <v>376400</v>
      </c>
      <c r="Q23" s="4">
        <v>231100</v>
      </c>
      <c r="R23" s="5">
        <v>-1.8700000000000001E-2</v>
      </c>
      <c r="S23" s="4">
        <v>613500</v>
      </c>
      <c r="T23" s="4">
        <f t="shared" si="2"/>
        <v>479840</v>
      </c>
      <c r="U23" s="4">
        <f t="shared" si="3"/>
        <v>108300</v>
      </c>
      <c r="V23" s="5">
        <v>4.2199999999999994E-2</v>
      </c>
    </row>
    <row r="24" spans="1:22" x14ac:dyDescent="0.2">
      <c r="F24" s="4">
        <f t="shared" si="0"/>
        <v>840933041</v>
      </c>
      <c r="K24" s="24">
        <f t="shared" si="1"/>
        <v>-963060000</v>
      </c>
      <c r="L24" s="4">
        <v>374</v>
      </c>
      <c r="M24" s="4">
        <v>156</v>
      </c>
      <c r="N24" s="4">
        <v>37</v>
      </c>
      <c r="O24" s="4">
        <v>22</v>
      </c>
      <c r="P24" s="4">
        <v>968600</v>
      </c>
      <c r="Q24" s="4">
        <v>504800</v>
      </c>
      <c r="R24" s="5">
        <v>5.8499999999999996E-2</v>
      </c>
      <c r="S24" s="4">
        <v>1483300</v>
      </c>
      <c r="T24" s="4">
        <f t="shared" si="2"/>
        <v>350500</v>
      </c>
      <c r="U24" s="4">
        <f t="shared" si="3"/>
        <v>108300</v>
      </c>
      <c r="V24" s="5">
        <v>9.4200000000000006E-2</v>
      </c>
    </row>
    <row r="25" spans="1:22" x14ac:dyDescent="0.2">
      <c r="A25" s="16" t="s">
        <v>321</v>
      </c>
      <c r="B25" s="4">
        <v>0</v>
      </c>
      <c r="C25" s="4">
        <v>30000</v>
      </c>
      <c r="D25" s="4">
        <v>-30000</v>
      </c>
      <c r="E25" s="4">
        <v>-459663462</v>
      </c>
      <c r="F25" s="4">
        <f t="shared" si="0"/>
        <v>840933041</v>
      </c>
      <c r="K25" s="24">
        <f t="shared" si="1"/>
        <v>-963060000</v>
      </c>
      <c r="L25" s="4">
        <v>44</v>
      </c>
      <c r="M25" s="4">
        <v>29</v>
      </c>
      <c r="N25" s="4">
        <v>3</v>
      </c>
      <c r="O25" s="4">
        <v>3</v>
      </c>
      <c r="P25" s="4">
        <v>70800</v>
      </c>
      <c r="Q25" s="4">
        <v>74100</v>
      </c>
      <c r="R25" s="5">
        <v>0</v>
      </c>
      <c r="S25" s="4">
        <v>145600</v>
      </c>
      <c r="T25" s="4">
        <f t="shared" si="2"/>
        <v>355460</v>
      </c>
      <c r="U25" s="4">
        <f t="shared" si="3"/>
        <v>108300</v>
      </c>
      <c r="V25" s="5">
        <v>1.3000000000000001E-2</v>
      </c>
    </row>
    <row r="26" spans="1:22" x14ac:dyDescent="0.2">
      <c r="A26" s="16" t="s">
        <v>320</v>
      </c>
      <c r="B26" s="4">
        <v>0</v>
      </c>
      <c r="C26" s="4">
        <v>40000</v>
      </c>
      <c r="D26" s="4">
        <v>-40000</v>
      </c>
      <c r="E26" s="4">
        <v>-612746076</v>
      </c>
      <c r="F26" s="4">
        <f t="shared" si="0"/>
        <v>1300596503</v>
      </c>
      <c r="K26" s="24">
        <f t="shared" si="1"/>
        <v>-963060000</v>
      </c>
      <c r="L26" s="4">
        <v>27</v>
      </c>
      <c r="M26" s="4">
        <v>35</v>
      </c>
      <c r="N26" s="4">
        <v>1</v>
      </c>
      <c r="O26" s="4">
        <v>3</v>
      </c>
      <c r="P26" s="4">
        <v>22600</v>
      </c>
      <c r="Q26" s="4">
        <v>85400</v>
      </c>
      <c r="R26" s="5">
        <v>0</v>
      </c>
      <c r="S26" s="4">
        <v>108300</v>
      </c>
      <c r="T26" s="4">
        <f t="shared" si="2"/>
        <v>387130</v>
      </c>
      <c r="U26" s="4">
        <f t="shared" si="3"/>
        <v>137700</v>
      </c>
      <c r="V26" s="5">
        <v>1.9400000000000001E-2</v>
      </c>
    </row>
    <row r="27" spans="1:22" x14ac:dyDescent="0.2">
      <c r="F27" s="4">
        <f t="shared" si="0"/>
        <v>1913342579</v>
      </c>
      <c r="K27" s="24">
        <f t="shared" si="1"/>
        <v>-963060000</v>
      </c>
      <c r="L27" s="4">
        <v>39</v>
      </c>
      <c r="M27" s="4">
        <v>35</v>
      </c>
      <c r="N27" s="4">
        <v>1</v>
      </c>
      <c r="O27" s="4">
        <v>2</v>
      </c>
      <c r="P27" s="4">
        <v>56300</v>
      </c>
      <c r="Q27" s="4">
        <v>76900</v>
      </c>
      <c r="R27" s="5">
        <v>6.6E-3</v>
      </c>
      <c r="S27" s="4">
        <v>137700</v>
      </c>
      <c r="T27" s="4">
        <f t="shared" si="2"/>
        <v>433610</v>
      </c>
      <c r="U27" s="4">
        <f t="shared" si="3"/>
        <v>154300</v>
      </c>
      <c r="V27" s="5">
        <v>1.3000000000000001E-2</v>
      </c>
    </row>
    <row r="28" spans="1:22" x14ac:dyDescent="0.2">
      <c r="F28" s="4">
        <f t="shared" si="0"/>
        <v>1913342579</v>
      </c>
      <c r="K28" s="24">
        <f t="shared" si="1"/>
        <v>-963060000</v>
      </c>
      <c r="L28" s="4">
        <v>21</v>
      </c>
      <c r="M28" s="4">
        <v>50</v>
      </c>
      <c r="N28" s="4">
        <v>3</v>
      </c>
      <c r="O28" s="4">
        <v>3</v>
      </c>
      <c r="P28" s="4">
        <v>42900</v>
      </c>
      <c r="Q28" s="4">
        <v>96300</v>
      </c>
      <c r="R28" s="5">
        <v>0</v>
      </c>
      <c r="S28" s="4">
        <v>154300</v>
      </c>
      <c r="T28" s="4">
        <f t="shared" si="2"/>
        <v>438830</v>
      </c>
      <c r="U28" s="4">
        <f t="shared" si="3"/>
        <v>341100</v>
      </c>
      <c r="V28" s="5">
        <v>1.9400000000000001E-2</v>
      </c>
    </row>
    <row r="29" spans="1:22" x14ac:dyDescent="0.2">
      <c r="A29" s="16" t="s">
        <v>317</v>
      </c>
      <c r="B29" s="4">
        <v>100</v>
      </c>
      <c r="C29" s="4">
        <v>0</v>
      </c>
      <c r="D29" s="4">
        <v>100</v>
      </c>
      <c r="E29" s="4">
        <v>1523888</v>
      </c>
      <c r="F29" s="4">
        <f t="shared" si="0"/>
        <v>1913342579</v>
      </c>
      <c r="K29" s="24">
        <f t="shared" si="1"/>
        <v>-963060000</v>
      </c>
      <c r="L29" s="4">
        <v>94</v>
      </c>
      <c r="M29" s="4">
        <v>26</v>
      </c>
      <c r="N29" s="4">
        <v>13</v>
      </c>
      <c r="O29" s="4">
        <v>5</v>
      </c>
      <c r="P29" s="4">
        <v>309600</v>
      </c>
      <c r="Q29" s="4">
        <v>149500</v>
      </c>
      <c r="R29" s="5">
        <v>6.6E-3</v>
      </c>
      <c r="S29" s="4">
        <v>460400</v>
      </c>
      <c r="T29" s="4">
        <f t="shared" si="2"/>
        <v>413280</v>
      </c>
      <c r="U29" s="4">
        <f t="shared" si="3"/>
        <v>189900</v>
      </c>
      <c r="V29" s="5">
        <v>1.95E-2</v>
      </c>
    </row>
    <row r="30" spans="1:22" x14ac:dyDescent="0.2">
      <c r="A30" s="16" t="s">
        <v>316</v>
      </c>
      <c r="B30" s="4">
        <v>0</v>
      </c>
      <c r="C30" s="4">
        <v>100000</v>
      </c>
      <c r="D30" s="4">
        <v>-100000</v>
      </c>
      <c r="E30" s="4">
        <v>-1514305344</v>
      </c>
      <c r="F30" s="4">
        <f t="shared" si="0"/>
        <v>1911818691</v>
      </c>
      <c r="K30" s="24">
        <f t="shared" si="1"/>
        <v>-963060000</v>
      </c>
      <c r="L30" s="4">
        <v>58</v>
      </c>
      <c r="M30" s="4">
        <v>102</v>
      </c>
      <c r="N30" s="4">
        <v>4</v>
      </c>
      <c r="O30" s="4">
        <v>19</v>
      </c>
      <c r="P30" s="4">
        <v>114200</v>
      </c>
      <c r="Q30" s="4">
        <v>474000</v>
      </c>
      <c r="R30" s="5">
        <v>-1.3100000000000001E-2</v>
      </c>
      <c r="S30" s="4">
        <v>589500</v>
      </c>
      <c r="T30" s="4">
        <f t="shared" si="2"/>
        <v>388920</v>
      </c>
      <c r="U30" s="4">
        <f t="shared" si="3"/>
        <v>189900</v>
      </c>
      <c r="V30" s="5">
        <v>2.6000000000000002E-2</v>
      </c>
    </row>
    <row r="31" spans="1:22" x14ac:dyDescent="0.2">
      <c r="F31" s="4">
        <f t="shared" si="0"/>
        <v>3426124035</v>
      </c>
      <c r="K31" s="24">
        <f t="shared" si="1"/>
        <v>-963060000</v>
      </c>
      <c r="L31" s="4">
        <v>49</v>
      </c>
      <c r="M31" s="4">
        <v>41</v>
      </c>
      <c r="N31" s="4">
        <v>6</v>
      </c>
      <c r="O31" s="4">
        <v>7</v>
      </c>
      <c r="P31" s="4">
        <v>172400</v>
      </c>
      <c r="Q31" s="4">
        <v>163700</v>
      </c>
      <c r="R31" s="5">
        <v>6.6E-3</v>
      </c>
      <c r="S31" s="4">
        <v>341100</v>
      </c>
      <c r="T31" s="4">
        <f t="shared" si="2"/>
        <v>394990</v>
      </c>
      <c r="U31" s="4">
        <f t="shared" si="3"/>
        <v>189900</v>
      </c>
      <c r="V31" s="5">
        <v>1.9299999999999998E-2</v>
      </c>
    </row>
    <row r="32" spans="1:22" x14ac:dyDescent="0.2">
      <c r="F32" s="4">
        <f t="shared" si="0"/>
        <v>3426124035</v>
      </c>
      <c r="K32" s="24">
        <f t="shared" si="1"/>
        <v>-963060000</v>
      </c>
      <c r="L32" s="4">
        <v>114</v>
      </c>
      <c r="M32" s="4">
        <v>89</v>
      </c>
      <c r="N32" s="4">
        <v>15</v>
      </c>
      <c r="O32" s="4">
        <v>13</v>
      </c>
      <c r="P32" s="4">
        <v>276100</v>
      </c>
      <c r="Q32" s="4">
        <v>370500</v>
      </c>
      <c r="R32" s="5">
        <v>0</v>
      </c>
      <c r="S32" s="4">
        <v>663200</v>
      </c>
      <c r="T32" s="4">
        <f t="shared" si="2"/>
        <v>355580</v>
      </c>
      <c r="U32" s="4">
        <f t="shared" si="3"/>
        <v>189900</v>
      </c>
      <c r="V32" s="5">
        <v>2.6000000000000002E-2</v>
      </c>
    </row>
    <row r="33" spans="1:22" x14ac:dyDescent="0.2">
      <c r="F33" s="4">
        <f t="shared" si="0"/>
        <v>3426124035</v>
      </c>
      <c r="K33" s="24">
        <f t="shared" si="1"/>
        <v>-963060000</v>
      </c>
      <c r="L33" s="4">
        <v>86</v>
      </c>
      <c r="M33" s="4">
        <v>94</v>
      </c>
      <c r="N33" s="4">
        <v>15</v>
      </c>
      <c r="O33" s="4">
        <v>18</v>
      </c>
      <c r="P33" s="4">
        <v>298600</v>
      </c>
      <c r="Q33" s="4">
        <v>414200</v>
      </c>
      <c r="R33" s="5">
        <v>-2.6099999999999998E-2</v>
      </c>
      <c r="S33" s="4">
        <v>715000</v>
      </c>
      <c r="T33" s="4">
        <f t="shared" si="2"/>
        <v>325320</v>
      </c>
      <c r="U33" s="4">
        <f t="shared" si="3"/>
        <v>189900</v>
      </c>
      <c r="V33" s="5">
        <v>4.4600000000000001E-2</v>
      </c>
    </row>
    <row r="34" spans="1:22" x14ac:dyDescent="0.2">
      <c r="F34" s="4">
        <f t="shared" si="0"/>
        <v>3426124035</v>
      </c>
      <c r="G34" s="4">
        <v>0</v>
      </c>
      <c r="H34" s="4">
        <v>0</v>
      </c>
      <c r="I34" s="4">
        <v>0</v>
      </c>
      <c r="J34" s="4">
        <v>304600000</v>
      </c>
      <c r="K34" s="24">
        <f t="shared" si="1"/>
        <v>-963060000</v>
      </c>
      <c r="L34" s="4">
        <v>88</v>
      </c>
      <c r="M34" s="4">
        <v>28</v>
      </c>
      <c r="N34" s="4">
        <v>5</v>
      </c>
      <c r="O34" s="4">
        <v>3</v>
      </c>
      <c r="P34" s="4">
        <v>133500</v>
      </c>
      <c r="Q34" s="4">
        <v>55700</v>
      </c>
      <c r="R34" s="5">
        <v>1.3000000000000001E-2</v>
      </c>
      <c r="S34" s="4">
        <v>189900</v>
      </c>
      <c r="T34" s="4">
        <f t="shared" si="2"/>
        <v>337560</v>
      </c>
      <c r="U34" s="4">
        <f t="shared" si="3"/>
        <v>195200</v>
      </c>
      <c r="V34" s="5">
        <v>1.2800000000000001E-2</v>
      </c>
    </row>
    <row r="35" spans="1:22" x14ac:dyDescent="0.2">
      <c r="F35" s="4">
        <f t="shared" si="0"/>
        <v>3426124035</v>
      </c>
      <c r="G35" s="4">
        <v>0</v>
      </c>
      <c r="H35" s="4">
        <v>0</v>
      </c>
      <c r="I35" s="4">
        <v>0</v>
      </c>
      <c r="J35" s="4">
        <v>233300000</v>
      </c>
      <c r="K35" s="24">
        <f t="shared" si="1"/>
        <v>-1267660000</v>
      </c>
      <c r="L35" s="4">
        <v>90</v>
      </c>
      <c r="M35" s="4">
        <v>43</v>
      </c>
      <c r="N35" s="4">
        <v>4</v>
      </c>
      <c r="O35" s="4">
        <v>5</v>
      </c>
      <c r="P35" s="4">
        <v>100200</v>
      </c>
      <c r="Q35" s="4">
        <v>95000</v>
      </c>
      <c r="R35" s="5">
        <v>0</v>
      </c>
      <c r="S35" s="4">
        <v>195200</v>
      </c>
      <c r="T35" s="4">
        <f t="shared" si="2"/>
        <v>331590</v>
      </c>
      <c r="U35" s="4">
        <f t="shared" si="3"/>
        <v>204900</v>
      </c>
      <c r="V35" s="5">
        <v>1.9299999999999998E-2</v>
      </c>
    </row>
    <row r="36" spans="1:22" x14ac:dyDescent="0.2">
      <c r="A36" s="16" t="s">
        <v>268</v>
      </c>
      <c r="B36" s="4">
        <v>30000</v>
      </c>
      <c r="C36" s="4">
        <v>0</v>
      </c>
      <c r="D36" s="4">
        <v>30000</v>
      </c>
      <c r="E36" s="4">
        <v>461442353</v>
      </c>
      <c r="F36" s="4">
        <f t="shared" si="0"/>
        <v>3426124035</v>
      </c>
      <c r="K36" s="24">
        <f t="shared" si="1"/>
        <v>-1500960000</v>
      </c>
      <c r="L36" s="4">
        <v>98</v>
      </c>
      <c r="M36" s="4">
        <v>48</v>
      </c>
      <c r="N36" s="4">
        <v>10</v>
      </c>
      <c r="O36" s="4">
        <v>7</v>
      </c>
      <c r="P36" s="4">
        <v>215700</v>
      </c>
      <c r="Q36" s="4">
        <v>209000</v>
      </c>
      <c r="R36" s="5">
        <v>1.3100000000000001E-2</v>
      </c>
      <c r="S36" s="4">
        <v>425000</v>
      </c>
      <c r="T36" s="4">
        <f t="shared" si="2"/>
        <v>305900</v>
      </c>
      <c r="U36" s="4">
        <f t="shared" si="3"/>
        <v>204900</v>
      </c>
      <c r="V36" s="5">
        <v>1.9299999999999998E-2</v>
      </c>
    </row>
    <row r="37" spans="1:22" x14ac:dyDescent="0.2">
      <c r="F37" s="4">
        <f t="shared" si="0"/>
        <v>2964681682</v>
      </c>
      <c r="K37" s="24">
        <f t="shared" si="1"/>
        <v>-1500960000</v>
      </c>
      <c r="L37" s="4">
        <v>183</v>
      </c>
      <c r="M37" s="4">
        <v>47</v>
      </c>
      <c r="N37" s="4">
        <v>14</v>
      </c>
      <c r="O37" s="4">
        <v>7</v>
      </c>
      <c r="P37" s="4">
        <v>398700</v>
      </c>
      <c r="Q37" s="4">
        <v>187800</v>
      </c>
      <c r="R37" s="5">
        <v>-6.5000000000000006E-3</v>
      </c>
      <c r="S37" s="4">
        <v>602500</v>
      </c>
      <c r="T37" s="4">
        <f t="shared" si="2"/>
        <v>261250</v>
      </c>
      <c r="U37" s="4">
        <f t="shared" si="3"/>
        <v>204900</v>
      </c>
      <c r="V37" s="5">
        <v>1.9400000000000001E-2</v>
      </c>
    </row>
    <row r="38" spans="1:22" x14ac:dyDescent="0.2">
      <c r="A38" s="16" t="s">
        <v>253</v>
      </c>
      <c r="B38" s="4">
        <v>100</v>
      </c>
      <c r="C38" s="4">
        <v>0</v>
      </c>
      <c r="D38" s="4">
        <v>100</v>
      </c>
      <c r="E38" s="4">
        <v>1544751</v>
      </c>
      <c r="F38" s="4">
        <f t="shared" si="0"/>
        <v>2964681682</v>
      </c>
      <c r="K38" s="24">
        <f t="shared" si="1"/>
        <v>-1500960000</v>
      </c>
      <c r="L38" s="4">
        <v>64</v>
      </c>
      <c r="M38" s="4">
        <v>32</v>
      </c>
      <c r="N38" s="4">
        <v>2</v>
      </c>
      <c r="O38" s="4">
        <v>5</v>
      </c>
      <c r="P38" s="4">
        <v>90000</v>
      </c>
      <c r="Q38" s="4">
        <v>104700</v>
      </c>
      <c r="R38" s="5">
        <v>-1.29E-2</v>
      </c>
      <c r="S38" s="4">
        <v>206500</v>
      </c>
      <c r="T38" s="4">
        <f t="shared" si="2"/>
        <v>267333.33333333331</v>
      </c>
      <c r="U38" s="4">
        <f t="shared" si="3"/>
        <v>204900</v>
      </c>
      <c r="V38" s="5">
        <v>1.9299999999999998E-2</v>
      </c>
    </row>
    <row r="39" spans="1:22" x14ac:dyDescent="0.2">
      <c r="F39" s="4">
        <f t="shared" si="0"/>
        <v>2963136931</v>
      </c>
      <c r="K39" s="24">
        <f t="shared" si="1"/>
        <v>-1500960000</v>
      </c>
      <c r="L39" s="4">
        <v>69</v>
      </c>
      <c r="M39" s="4">
        <v>44</v>
      </c>
      <c r="N39" s="4">
        <v>1</v>
      </c>
      <c r="O39" s="4">
        <v>5</v>
      </c>
      <c r="P39" s="4">
        <v>56300</v>
      </c>
      <c r="Q39" s="4">
        <v>147400</v>
      </c>
      <c r="R39" s="5">
        <v>-6.4000000000000003E-3</v>
      </c>
      <c r="S39" s="4">
        <v>204900</v>
      </c>
      <c r="T39" s="4">
        <f t="shared" si="2"/>
        <v>275137.5</v>
      </c>
      <c r="U39" s="4">
        <f t="shared" si="3"/>
        <v>269100</v>
      </c>
      <c r="V39" s="5">
        <v>1.9199999999999998E-2</v>
      </c>
    </row>
    <row r="40" spans="1:22" x14ac:dyDescent="0.2">
      <c r="A40" s="16" t="s">
        <v>251</v>
      </c>
      <c r="B40" s="4">
        <v>400</v>
      </c>
      <c r="C40" s="4">
        <v>0</v>
      </c>
      <c r="D40" s="4">
        <v>400</v>
      </c>
      <c r="E40" s="4">
        <v>6266181</v>
      </c>
      <c r="F40" s="4">
        <f t="shared" si="0"/>
        <v>2963136931</v>
      </c>
      <c r="K40" s="24">
        <f t="shared" si="1"/>
        <v>-1500960000</v>
      </c>
      <c r="L40" s="4">
        <v>104</v>
      </c>
      <c r="M40" s="4">
        <v>43</v>
      </c>
      <c r="N40" s="4">
        <v>5</v>
      </c>
      <c r="O40" s="4">
        <v>8</v>
      </c>
      <c r="P40" s="4">
        <v>181000</v>
      </c>
      <c r="Q40" s="4">
        <v>165000</v>
      </c>
      <c r="R40" s="5">
        <v>-1.2699999999999999E-2</v>
      </c>
      <c r="S40" s="4">
        <v>345900</v>
      </c>
      <c r="T40" s="4">
        <f t="shared" si="2"/>
        <v>265028.57142857142</v>
      </c>
      <c r="U40" s="4">
        <f t="shared" si="3"/>
        <v>135500</v>
      </c>
      <c r="V40" s="5">
        <v>2.52E-2</v>
      </c>
    </row>
    <row r="41" spans="1:22" x14ac:dyDescent="0.2">
      <c r="A41" s="16" t="s">
        <v>250</v>
      </c>
      <c r="B41" s="4">
        <v>0</v>
      </c>
      <c r="C41" s="4">
        <v>300</v>
      </c>
      <c r="D41" s="4">
        <v>-300</v>
      </c>
      <c r="E41" s="4">
        <v>-4752872</v>
      </c>
      <c r="F41" s="4">
        <f t="shared" si="0"/>
        <v>2956870750</v>
      </c>
      <c r="G41" s="4">
        <v>0</v>
      </c>
      <c r="H41" s="4">
        <v>0</v>
      </c>
      <c r="I41" s="4">
        <v>0</v>
      </c>
      <c r="J41" s="4">
        <v>887960000</v>
      </c>
      <c r="K41" s="24">
        <f t="shared" si="1"/>
        <v>-1500960000</v>
      </c>
      <c r="L41" s="4">
        <v>74</v>
      </c>
      <c r="M41" s="4">
        <v>64</v>
      </c>
      <c r="N41" s="4">
        <v>3</v>
      </c>
      <c r="O41" s="4">
        <v>7</v>
      </c>
      <c r="P41" s="4">
        <v>195600</v>
      </c>
      <c r="Q41" s="4">
        <v>205000</v>
      </c>
      <c r="R41" s="5">
        <v>-6.1999999999999998E-3</v>
      </c>
      <c r="S41" s="4">
        <v>401800</v>
      </c>
      <c r="T41" s="4">
        <f t="shared" si="2"/>
        <v>242233.33333333334</v>
      </c>
      <c r="U41" s="4">
        <f t="shared" si="3"/>
        <v>135500</v>
      </c>
      <c r="V41" s="5">
        <v>1.2500000000000001E-2</v>
      </c>
    </row>
    <row r="42" spans="1:22" x14ac:dyDescent="0.2">
      <c r="F42" s="4">
        <f t="shared" si="0"/>
        <v>2961623622</v>
      </c>
      <c r="K42" s="24">
        <f t="shared" si="1"/>
        <v>-2388920000</v>
      </c>
      <c r="L42" s="4">
        <v>78</v>
      </c>
      <c r="M42" s="4">
        <v>27</v>
      </c>
      <c r="N42" s="4">
        <v>5</v>
      </c>
      <c r="O42" s="4">
        <v>5</v>
      </c>
      <c r="P42" s="4">
        <v>197900</v>
      </c>
      <c r="Q42" s="4">
        <v>71400</v>
      </c>
      <c r="R42" s="5">
        <v>-6.1999999999999998E-3</v>
      </c>
      <c r="S42" s="4">
        <v>269100</v>
      </c>
      <c r="T42" s="4">
        <f t="shared" si="2"/>
        <v>216333.33333333334</v>
      </c>
      <c r="U42" s="4">
        <f t="shared" si="3"/>
        <v>135500</v>
      </c>
      <c r="V42" s="5">
        <v>1.8700000000000001E-2</v>
      </c>
    </row>
    <row r="43" spans="1:22" x14ac:dyDescent="0.2">
      <c r="F43" s="4">
        <f t="shared" si="0"/>
        <v>2961623622</v>
      </c>
      <c r="K43" s="24">
        <f t="shared" si="1"/>
        <v>-2388920000</v>
      </c>
      <c r="L43" s="4">
        <v>108</v>
      </c>
      <c r="M43" s="4">
        <v>72</v>
      </c>
      <c r="N43" s="4">
        <v>7</v>
      </c>
      <c r="O43" s="4">
        <v>4</v>
      </c>
      <c r="P43" s="4">
        <v>271800</v>
      </c>
      <c r="Q43" s="4">
        <v>132000</v>
      </c>
      <c r="R43" s="5">
        <v>1.26E-2</v>
      </c>
      <c r="S43" s="4">
        <v>412400</v>
      </c>
      <c r="T43" s="4">
        <f t="shared" si="2"/>
        <v>177120</v>
      </c>
      <c r="U43" s="4">
        <f t="shared" si="3"/>
        <v>135500</v>
      </c>
      <c r="V43" s="5">
        <v>1.2500000000000001E-2</v>
      </c>
    </row>
    <row r="44" spans="1:22" x14ac:dyDescent="0.2">
      <c r="A44" s="16" t="s">
        <v>247</v>
      </c>
      <c r="B44" s="4">
        <v>24200</v>
      </c>
      <c r="C44" s="4">
        <v>4800</v>
      </c>
      <c r="D44" s="4">
        <v>19400</v>
      </c>
      <c r="E44" s="4">
        <v>306601377</v>
      </c>
      <c r="F44" s="4">
        <f t="shared" si="0"/>
        <v>2961623622</v>
      </c>
      <c r="K44" s="24">
        <f t="shared" si="1"/>
        <v>-2388920000</v>
      </c>
      <c r="L44" s="4">
        <v>62</v>
      </c>
      <c r="M44" s="4">
        <v>130</v>
      </c>
      <c r="N44" s="4">
        <v>6</v>
      </c>
      <c r="O44" s="4">
        <v>4</v>
      </c>
      <c r="P44" s="4">
        <v>167200</v>
      </c>
      <c r="Q44" s="4">
        <v>144200</v>
      </c>
      <c r="R44" s="5">
        <v>1.9299999999999998E-2</v>
      </c>
      <c r="S44" s="4">
        <v>312300</v>
      </c>
      <c r="T44" s="4">
        <f t="shared" si="2"/>
        <v>143325</v>
      </c>
      <c r="U44" s="4">
        <f t="shared" si="3"/>
        <v>135500</v>
      </c>
      <c r="V44" s="5">
        <v>2.5099999999999997E-2</v>
      </c>
    </row>
    <row r="45" spans="1:22" x14ac:dyDescent="0.2">
      <c r="F45" s="4">
        <f t="shared" si="0"/>
        <v>2655022245</v>
      </c>
      <c r="K45" s="24">
        <f t="shared" si="1"/>
        <v>-2388920000</v>
      </c>
      <c r="L45" s="4">
        <v>35</v>
      </c>
      <c r="M45" s="4">
        <v>42</v>
      </c>
      <c r="N45" s="4">
        <v>1</v>
      </c>
      <c r="O45" s="4">
        <v>3</v>
      </c>
      <c r="P45" s="4">
        <v>42100</v>
      </c>
      <c r="Q45" s="4">
        <v>91700</v>
      </c>
      <c r="R45" s="5">
        <v>0</v>
      </c>
      <c r="S45" s="4">
        <v>135500</v>
      </c>
      <c r="T45" s="4">
        <f t="shared" si="2"/>
        <v>145933.33333333334</v>
      </c>
      <c r="U45" s="4">
        <f t="shared" si="3"/>
        <v>156000</v>
      </c>
      <c r="V45" s="5">
        <v>1.2800000000000001E-2</v>
      </c>
    </row>
    <row r="46" spans="1:22" x14ac:dyDescent="0.2">
      <c r="F46" s="4">
        <f t="shared" si="0"/>
        <v>2655022245</v>
      </c>
      <c r="K46" s="24">
        <f t="shared" si="1"/>
        <v>-2388920000</v>
      </c>
      <c r="L46" s="4">
        <v>41</v>
      </c>
      <c r="M46" s="4">
        <v>48</v>
      </c>
      <c r="N46" s="4">
        <v>2</v>
      </c>
      <c r="O46" s="4">
        <v>4</v>
      </c>
      <c r="P46" s="4">
        <v>55200</v>
      </c>
      <c r="Q46" s="4">
        <v>111000</v>
      </c>
      <c r="R46" s="5">
        <v>6.5000000000000006E-3</v>
      </c>
      <c r="S46" s="4">
        <v>168100</v>
      </c>
      <c r="T46" s="4">
        <f t="shared" si="2"/>
        <v>134850</v>
      </c>
      <c r="U46" s="4">
        <f t="shared" si="3"/>
        <v>156000</v>
      </c>
      <c r="V46" s="5">
        <v>1.29E-2</v>
      </c>
    </row>
    <row r="47" spans="1:22" x14ac:dyDescent="0.2">
      <c r="F47" s="4">
        <f t="shared" ref="F47:F73" si="4">E47+F48</f>
        <v>2655022245</v>
      </c>
      <c r="K47" s="24">
        <f t="shared" ref="K47:K73" si="5">K48+J47</f>
        <v>-2388920000</v>
      </c>
      <c r="L47" s="4">
        <v>47</v>
      </c>
      <c r="M47" s="4">
        <v>40</v>
      </c>
      <c r="N47" s="4">
        <v>3</v>
      </c>
      <c r="O47" s="4">
        <v>6</v>
      </c>
      <c r="P47" s="4">
        <v>60100</v>
      </c>
      <c r="Q47" s="4">
        <v>95900</v>
      </c>
      <c r="R47" s="5">
        <v>0</v>
      </c>
      <c r="S47" s="4">
        <v>156000</v>
      </c>
      <c r="T47" s="4">
        <f t="shared" si="2"/>
        <v>113700</v>
      </c>
      <c r="U47" s="4">
        <f t="shared" ref="U47:U73" si="6">MIN(S48:S52)</f>
        <v>113700</v>
      </c>
      <c r="V47" s="5">
        <v>1.29E-2</v>
      </c>
    </row>
    <row r="48" spans="1:22" x14ac:dyDescent="0.2">
      <c r="A48" s="16">
        <v>45376</v>
      </c>
      <c r="F48" s="4">
        <f t="shared" si="4"/>
        <v>2655022245</v>
      </c>
      <c r="K48" s="24">
        <f t="shared" si="5"/>
        <v>-2388920000</v>
      </c>
      <c r="L48" s="4">
        <v>40</v>
      </c>
      <c r="M48" s="4">
        <v>37</v>
      </c>
      <c r="N48" s="4">
        <v>0</v>
      </c>
      <c r="O48" s="4">
        <v>1</v>
      </c>
      <c r="P48" s="4">
        <v>35600</v>
      </c>
      <c r="Q48" s="4">
        <v>54700</v>
      </c>
      <c r="T48" s="4">
        <f t="shared" si="2"/>
        <v>113700</v>
      </c>
      <c r="U48" s="4">
        <f t="shared" si="6"/>
        <v>113700</v>
      </c>
    </row>
    <row r="49" spans="1:22" x14ac:dyDescent="0.2">
      <c r="A49" s="16">
        <v>45373</v>
      </c>
      <c r="F49" s="4">
        <f t="shared" si="4"/>
        <v>2655022245</v>
      </c>
      <c r="K49" s="24">
        <f t="shared" si="5"/>
        <v>-2388920000</v>
      </c>
      <c r="L49" s="4">
        <v>71</v>
      </c>
      <c r="M49" s="4">
        <v>62</v>
      </c>
      <c r="N49" s="4">
        <v>11</v>
      </c>
      <c r="O49" s="4">
        <v>6</v>
      </c>
      <c r="P49" s="4">
        <v>403100</v>
      </c>
      <c r="Q49" s="4">
        <v>156300</v>
      </c>
      <c r="T49" s="4">
        <f t="shared" si="2"/>
        <v>113700</v>
      </c>
      <c r="U49" s="4">
        <f t="shared" si="6"/>
        <v>113700</v>
      </c>
    </row>
    <row r="50" spans="1:22" x14ac:dyDescent="0.2">
      <c r="A50" s="16">
        <v>45372</v>
      </c>
      <c r="F50" s="4">
        <f t="shared" si="4"/>
        <v>2655022245</v>
      </c>
      <c r="K50" s="24">
        <f t="shared" si="5"/>
        <v>-2388920000</v>
      </c>
      <c r="L50" s="4">
        <v>67</v>
      </c>
      <c r="M50" s="4">
        <v>50</v>
      </c>
      <c r="N50" s="4">
        <v>2</v>
      </c>
      <c r="O50" s="4">
        <v>0</v>
      </c>
      <c r="P50" s="4">
        <v>95300</v>
      </c>
      <c r="Q50" s="4">
        <v>90900</v>
      </c>
      <c r="T50" s="4">
        <f t="shared" si="2"/>
        <v>113700</v>
      </c>
      <c r="U50" s="4">
        <f t="shared" si="6"/>
        <v>113700</v>
      </c>
    </row>
    <row r="51" spans="1:22" x14ac:dyDescent="0.2">
      <c r="A51" s="16">
        <v>45371</v>
      </c>
      <c r="F51" s="4">
        <f t="shared" si="4"/>
        <v>2655022245</v>
      </c>
      <c r="K51" s="24">
        <f t="shared" si="5"/>
        <v>-2388920000</v>
      </c>
      <c r="L51" s="4">
        <v>58</v>
      </c>
      <c r="M51" s="4">
        <v>44</v>
      </c>
      <c r="N51" s="4">
        <v>7</v>
      </c>
      <c r="O51" s="4">
        <v>6</v>
      </c>
      <c r="P51" s="4">
        <v>149000</v>
      </c>
      <c r="Q51" s="4">
        <v>207700</v>
      </c>
      <c r="T51" s="4">
        <f t="shared" si="2"/>
        <v>184200</v>
      </c>
      <c r="U51" s="4">
        <f t="shared" si="6"/>
        <v>113700</v>
      </c>
    </row>
    <row r="52" spans="1:22" x14ac:dyDescent="0.2">
      <c r="A52" s="16" t="s">
        <v>233</v>
      </c>
      <c r="B52" s="4">
        <v>100</v>
      </c>
      <c r="C52" s="4">
        <v>0</v>
      </c>
      <c r="D52" s="4">
        <v>100</v>
      </c>
      <c r="E52" s="4">
        <v>1530449</v>
      </c>
      <c r="F52" s="4">
        <f t="shared" si="4"/>
        <v>2655022245</v>
      </c>
      <c r="K52" s="24">
        <f t="shared" si="5"/>
        <v>-2388920000</v>
      </c>
      <c r="L52" s="4">
        <v>49</v>
      </c>
      <c r="M52" s="4">
        <v>28</v>
      </c>
      <c r="N52" s="4">
        <v>1</v>
      </c>
      <c r="O52" s="4">
        <v>3</v>
      </c>
      <c r="P52" s="4">
        <v>56400</v>
      </c>
      <c r="Q52" s="4">
        <v>52700</v>
      </c>
      <c r="R52" s="5">
        <v>-1.3000000000000001E-2</v>
      </c>
      <c r="S52" s="4">
        <v>113700</v>
      </c>
      <c r="T52" s="4">
        <f t="shared" si="2"/>
        <v>254700</v>
      </c>
      <c r="U52" s="4">
        <f t="shared" si="6"/>
        <v>0</v>
      </c>
      <c r="V52" s="5">
        <v>1.9400000000000001E-2</v>
      </c>
    </row>
    <row r="53" spans="1:22" x14ac:dyDescent="0.2">
      <c r="A53" s="16">
        <v>45369</v>
      </c>
      <c r="F53" s="4">
        <f t="shared" si="4"/>
        <v>2653491796</v>
      </c>
      <c r="K53" s="24">
        <f t="shared" si="5"/>
        <v>-2388920000</v>
      </c>
      <c r="L53" s="4">
        <v>105</v>
      </c>
      <c r="M53" s="4">
        <v>86</v>
      </c>
      <c r="N53" s="4">
        <v>4</v>
      </c>
      <c r="O53" s="4">
        <v>17</v>
      </c>
      <c r="P53" s="4">
        <v>176500</v>
      </c>
      <c r="Q53" s="4">
        <v>346700</v>
      </c>
      <c r="T53" s="4">
        <f t="shared" si="2"/>
        <v>254700</v>
      </c>
      <c r="U53" s="4">
        <f t="shared" si="6"/>
        <v>0</v>
      </c>
    </row>
    <row r="54" spans="1:22" x14ac:dyDescent="0.2">
      <c r="A54" s="16">
        <v>45366</v>
      </c>
      <c r="F54" s="4">
        <f t="shared" si="4"/>
        <v>2653491796</v>
      </c>
      <c r="K54" s="24">
        <f t="shared" si="5"/>
        <v>-2388920000</v>
      </c>
      <c r="L54" s="4">
        <v>62</v>
      </c>
      <c r="M54" s="4">
        <v>65</v>
      </c>
      <c r="N54" s="4">
        <v>12</v>
      </c>
      <c r="O54" s="4">
        <v>4</v>
      </c>
      <c r="P54" s="4">
        <v>185700</v>
      </c>
      <c r="Q54" s="4">
        <v>133500</v>
      </c>
      <c r="T54" s="4">
        <f t="shared" si="2"/>
        <v>254700</v>
      </c>
      <c r="U54" s="4">
        <f t="shared" si="6"/>
        <v>0</v>
      </c>
    </row>
    <row r="55" spans="1:22" x14ac:dyDescent="0.2">
      <c r="A55" s="16">
        <v>45365</v>
      </c>
      <c r="F55" s="4">
        <f t="shared" si="4"/>
        <v>2653491796</v>
      </c>
      <c r="K55" s="24">
        <f t="shared" si="5"/>
        <v>-2388920000</v>
      </c>
      <c r="L55" s="4">
        <v>145</v>
      </c>
      <c r="M55" s="4">
        <v>126</v>
      </c>
      <c r="N55" s="4">
        <v>16</v>
      </c>
      <c r="O55" s="4">
        <v>10</v>
      </c>
      <c r="P55" s="4">
        <v>549200</v>
      </c>
      <c r="Q55" s="4">
        <v>314400</v>
      </c>
      <c r="T55" s="4">
        <f t="shared" si="2"/>
        <v>320500</v>
      </c>
      <c r="U55" s="4">
        <f t="shared" si="6"/>
        <v>0</v>
      </c>
    </row>
    <row r="56" spans="1:22" x14ac:dyDescent="0.2">
      <c r="A56" s="16">
        <v>45364</v>
      </c>
      <c r="F56" s="4">
        <f t="shared" si="4"/>
        <v>2653491796</v>
      </c>
      <c r="K56" s="24">
        <f t="shared" si="5"/>
        <v>-2388920000</v>
      </c>
      <c r="L56" s="4">
        <v>78</v>
      </c>
      <c r="M56" s="4">
        <v>43</v>
      </c>
      <c r="N56" s="4">
        <v>17</v>
      </c>
      <c r="O56" s="4">
        <v>10</v>
      </c>
      <c r="P56" s="4">
        <v>442100</v>
      </c>
      <c r="Q56" s="4">
        <v>376000</v>
      </c>
      <c r="T56" s="4">
        <f t="shared" si="2"/>
        <v>289600</v>
      </c>
      <c r="U56" s="4">
        <f t="shared" si="6"/>
        <v>254700</v>
      </c>
    </row>
    <row r="57" spans="1:22" x14ac:dyDescent="0.2">
      <c r="A57" s="16">
        <v>45363</v>
      </c>
      <c r="F57" s="4">
        <f t="shared" si="4"/>
        <v>2653491796</v>
      </c>
      <c r="K57" s="24">
        <f t="shared" si="5"/>
        <v>-2388920000</v>
      </c>
      <c r="L57" s="4">
        <v>56</v>
      </c>
      <c r="M57" s="4">
        <v>15</v>
      </c>
      <c r="N57" s="4">
        <v>1</v>
      </c>
      <c r="O57" s="4">
        <v>2</v>
      </c>
      <c r="P57" s="4">
        <v>47900</v>
      </c>
      <c r="Q57" s="4">
        <v>39800</v>
      </c>
      <c r="T57" s="4">
        <f t="shared" si="2"/>
        <v>289600</v>
      </c>
      <c r="U57" s="4">
        <f t="shared" si="6"/>
        <v>254700</v>
      </c>
    </row>
    <row r="58" spans="1:22" x14ac:dyDescent="0.2">
      <c r="A58" s="16">
        <v>45362</v>
      </c>
      <c r="F58" s="4">
        <f t="shared" si="4"/>
        <v>2653491796</v>
      </c>
      <c r="K58" s="24">
        <f t="shared" si="5"/>
        <v>-2388920000</v>
      </c>
      <c r="L58" s="4">
        <v>38</v>
      </c>
      <c r="M58" s="4">
        <v>50</v>
      </c>
      <c r="N58" s="4">
        <v>3</v>
      </c>
      <c r="O58" s="4">
        <v>6</v>
      </c>
      <c r="P58" s="4">
        <v>118000</v>
      </c>
      <c r="Q58" s="4">
        <v>94700</v>
      </c>
      <c r="T58" s="4">
        <f t="shared" si="2"/>
        <v>271450</v>
      </c>
      <c r="U58" s="4">
        <f t="shared" si="6"/>
        <v>254700</v>
      </c>
    </row>
    <row r="59" spans="1:22" x14ac:dyDescent="0.2">
      <c r="A59" s="16">
        <v>45359</v>
      </c>
      <c r="F59" s="4">
        <f t="shared" si="4"/>
        <v>2653491796</v>
      </c>
      <c r="K59" s="24">
        <f t="shared" si="5"/>
        <v>-2388920000</v>
      </c>
      <c r="L59" s="4">
        <v>42</v>
      </c>
      <c r="M59" s="4">
        <v>52</v>
      </c>
      <c r="N59" s="4">
        <v>2</v>
      </c>
      <c r="O59" s="4">
        <v>6</v>
      </c>
      <c r="P59" s="4">
        <v>63600</v>
      </c>
      <c r="Q59" s="4">
        <v>168100</v>
      </c>
      <c r="T59" s="4">
        <f t="shared" si="2"/>
        <v>378500</v>
      </c>
      <c r="U59" s="4">
        <f t="shared" si="6"/>
        <v>254700</v>
      </c>
    </row>
    <row r="60" spans="1:22" x14ac:dyDescent="0.2">
      <c r="A60" s="16">
        <v>45358</v>
      </c>
      <c r="F60" s="4">
        <f t="shared" si="4"/>
        <v>2653491796</v>
      </c>
      <c r="K60" s="24">
        <f t="shared" si="5"/>
        <v>-2388920000</v>
      </c>
      <c r="L60" s="4">
        <v>45</v>
      </c>
      <c r="M60" s="4">
        <v>28</v>
      </c>
      <c r="N60" s="4">
        <v>3</v>
      </c>
      <c r="O60" s="4">
        <v>1</v>
      </c>
      <c r="P60" s="4">
        <v>72100</v>
      </c>
      <c r="Q60" s="4">
        <v>73900</v>
      </c>
      <c r="T60" s="4">
        <f t="shared" si="2"/>
        <v>327933.33333333331</v>
      </c>
      <c r="U60" s="4">
        <f t="shared" si="6"/>
        <v>254700</v>
      </c>
    </row>
    <row r="61" spans="1:22" x14ac:dyDescent="0.2">
      <c r="A61" s="16" t="s">
        <v>224</v>
      </c>
      <c r="B61" s="4">
        <v>10000</v>
      </c>
      <c r="C61" s="4">
        <v>0</v>
      </c>
      <c r="D61" s="4">
        <v>10000</v>
      </c>
      <c r="E61" s="4">
        <v>149087947</v>
      </c>
      <c r="F61" s="4">
        <f t="shared" si="4"/>
        <v>2653491796</v>
      </c>
      <c r="K61" s="24">
        <f t="shared" si="5"/>
        <v>-2388920000</v>
      </c>
      <c r="L61" s="4">
        <v>95</v>
      </c>
      <c r="M61" s="4">
        <v>25</v>
      </c>
      <c r="N61" s="4">
        <v>3</v>
      </c>
      <c r="O61" s="4">
        <v>3</v>
      </c>
      <c r="P61" s="4">
        <v>146800</v>
      </c>
      <c r="Q61" s="4">
        <v>107700</v>
      </c>
      <c r="R61" s="5">
        <v>-1.3500000000000002E-2</v>
      </c>
      <c r="S61" s="4">
        <v>254700</v>
      </c>
      <c r="T61" s="4">
        <f t="shared" si="2"/>
        <v>328916.66666666669</v>
      </c>
      <c r="U61" s="4">
        <f t="shared" si="6"/>
        <v>227800</v>
      </c>
      <c r="V61" s="5">
        <v>1.34E-2</v>
      </c>
    </row>
    <row r="62" spans="1:22" x14ac:dyDescent="0.2">
      <c r="A62" s="16">
        <v>45356</v>
      </c>
      <c r="F62" s="4">
        <f t="shared" si="4"/>
        <v>2504403849</v>
      </c>
      <c r="K62" s="24">
        <f t="shared" si="5"/>
        <v>-2388920000</v>
      </c>
      <c r="L62" s="4">
        <v>37</v>
      </c>
      <c r="M62" s="4">
        <v>37</v>
      </c>
      <c r="N62" s="4">
        <v>1</v>
      </c>
      <c r="O62" s="4">
        <v>4</v>
      </c>
      <c r="P62" s="4">
        <v>35900</v>
      </c>
      <c r="Q62" s="4">
        <v>126000</v>
      </c>
      <c r="T62" s="4">
        <f t="shared" si="2"/>
        <v>301300</v>
      </c>
      <c r="U62" s="4">
        <f t="shared" si="6"/>
        <v>227800</v>
      </c>
    </row>
    <row r="63" spans="1:22" x14ac:dyDescent="0.2">
      <c r="A63" s="16">
        <v>45355</v>
      </c>
      <c r="F63" s="4">
        <f t="shared" si="4"/>
        <v>2504403849</v>
      </c>
      <c r="K63" s="24">
        <f t="shared" si="5"/>
        <v>-2388920000</v>
      </c>
      <c r="L63" s="4">
        <v>34</v>
      </c>
      <c r="M63" s="4">
        <v>42</v>
      </c>
      <c r="N63" s="4">
        <v>2</v>
      </c>
      <c r="O63" s="4">
        <v>4</v>
      </c>
      <c r="P63" s="4">
        <v>62800</v>
      </c>
      <c r="Q63" s="4">
        <v>103600</v>
      </c>
      <c r="T63" s="4">
        <f t="shared" si="2"/>
        <v>293425</v>
      </c>
      <c r="U63" s="4">
        <f t="shared" si="6"/>
        <v>217000</v>
      </c>
    </row>
    <row r="64" spans="1:22" x14ac:dyDescent="0.2">
      <c r="A64" s="16">
        <v>45352</v>
      </c>
      <c r="F64" s="4">
        <f t="shared" si="4"/>
        <v>2504403849</v>
      </c>
      <c r="K64" s="24">
        <f t="shared" si="5"/>
        <v>-2388920000</v>
      </c>
      <c r="L64" s="4">
        <v>33</v>
      </c>
      <c r="M64" s="4">
        <v>39</v>
      </c>
      <c r="N64" s="4">
        <v>1</v>
      </c>
      <c r="O64" s="4">
        <v>3</v>
      </c>
      <c r="P64" s="4">
        <v>43800</v>
      </c>
      <c r="Q64" s="4">
        <v>141700</v>
      </c>
      <c r="T64" s="4">
        <f t="shared" si="2"/>
        <v>272611.11111111112</v>
      </c>
      <c r="U64" s="4">
        <f t="shared" si="6"/>
        <v>217000</v>
      </c>
    </row>
    <row r="65" spans="1:22" x14ac:dyDescent="0.2">
      <c r="A65" s="16" t="s">
        <v>220</v>
      </c>
      <c r="B65" s="4">
        <v>20000</v>
      </c>
      <c r="C65" s="4">
        <v>0</v>
      </c>
      <c r="D65" s="4">
        <v>20000</v>
      </c>
      <c r="E65" s="4">
        <v>300315299</v>
      </c>
      <c r="F65" s="4">
        <f t="shared" si="4"/>
        <v>2504403849</v>
      </c>
      <c r="K65" s="24">
        <f t="shared" si="5"/>
        <v>-2388920000</v>
      </c>
      <c r="L65" s="4">
        <v>41</v>
      </c>
      <c r="M65" s="4">
        <v>44</v>
      </c>
      <c r="N65" s="4">
        <v>5</v>
      </c>
      <c r="O65" s="4">
        <v>12</v>
      </c>
      <c r="P65" s="4">
        <v>107100</v>
      </c>
      <c r="Q65" s="4">
        <v>277700</v>
      </c>
      <c r="R65" s="5">
        <v>6.7000000000000002E-3</v>
      </c>
      <c r="S65" s="4">
        <v>386300</v>
      </c>
      <c r="T65" s="4">
        <f t="shared" si="2"/>
        <v>260488.88888888888</v>
      </c>
      <c r="U65" s="4">
        <f t="shared" si="6"/>
        <v>75100</v>
      </c>
      <c r="V65" s="5">
        <v>1.32E-2</v>
      </c>
    </row>
    <row r="66" spans="1:22" x14ac:dyDescent="0.2">
      <c r="A66" s="16" t="s">
        <v>219</v>
      </c>
      <c r="B66" s="4">
        <v>0</v>
      </c>
      <c r="C66" s="4">
        <v>100</v>
      </c>
      <c r="D66" s="4">
        <v>-100</v>
      </c>
      <c r="E66" s="4">
        <v>-1501519</v>
      </c>
      <c r="F66" s="4">
        <f t="shared" si="4"/>
        <v>2204088550</v>
      </c>
      <c r="K66" s="24">
        <f t="shared" si="5"/>
        <v>-2388920000</v>
      </c>
      <c r="L66" s="4">
        <v>40</v>
      </c>
      <c r="M66" s="4">
        <v>43</v>
      </c>
      <c r="N66" s="4">
        <v>1</v>
      </c>
      <c r="O66" s="4">
        <v>6</v>
      </c>
      <c r="P66" s="4">
        <v>83500</v>
      </c>
      <c r="Q66" s="4">
        <v>144300</v>
      </c>
      <c r="R66" s="5">
        <v>-6.6E-3</v>
      </c>
      <c r="S66" s="4">
        <v>227800</v>
      </c>
      <c r="T66" s="4">
        <f t="shared" si="2"/>
        <v>261944.44444444444</v>
      </c>
      <c r="U66" s="4">
        <f t="shared" si="6"/>
        <v>75100</v>
      </c>
      <c r="V66" s="5">
        <v>1.32E-2</v>
      </c>
    </row>
    <row r="67" spans="1:22" x14ac:dyDescent="0.2">
      <c r="A67" s="16">
        <v>45349</v>
      </c>
      <c r="F67" s="4">
        <f t="shared" si="4"/>
        <v>2205590069</v>
      </c>
      <c r="K67" s="24">
        <f t="shared" si="5"/>
        <v>-2388920000</v>
      </c>
      <c r="L67" s="4">
        <v>45</v>
      </c>
      <c r="M67" s="4">
        <v>24</v>
      </c>
      <c r="N67" s="4">
        <v>4</v>
      </c>
      <c r="O67" s="4">
        <v>0</v>
      </c>
      <c r="P67" s="4">
        <v>123200</v>
      </c>
      <c r="Q67" s="4">
        <v>27500</v>
      </c>
      <c r="T67" s="4">
        <f t="shared" si="2"/>
        <v>278390</v>
      </c>
      <c r="U67" s="4">
        <f t="shared" si="6"/>
        <v>75100</v>
      </c>
    </row>
    <row r="68" spans="1:22" x14ac:dyDescent="0.2">
      <c r="A68" s="16" t="s">
        <v>217</v>
      </c>
      <c r="B68" s="4">
        <v>1600</v>
      </c>
      <c r="C68" s="4">
        <v>0</v>
      </c>
      <c r="D68" s="4">
        <v>1600</v>
      </c>
      <c r="E68" s="4">
        <v>23854452</v>
      </c>
      <c r="F68" s="4">
        <f t="shared" si="4"/>
        <v>2205590069</v>
      </c>
      <c r="K68" s="24">
        <f t="shared" si="5"/>
        <v>-2388920000</v>
      </c>
      <c r="L68" s="4">
        <v>93</v>
      </c>
      <c r="M68" s="4">
        <v>23</v>
      </c>
      <c r="N68" s="4">
        <v>4</v>
      </c>
      <c r="O68" s="4">
        <v>5</v>
      </c>
      <c r="P68" s="4">
        <v>103800</v>
      </c>
      <c r="Q68" s="4">
        <v>113000</v>
      </c>
      <c r="R68" s="5">
        <v>6.8000000000000005E-3</v>
      </c>
      <c r="S68" s="4">
        <v>217000</v>
      </c>
      <c r="T68" s="4">
        <f t="shared" si="2"/>
        <v>296460</v>
      </c>
      <c r="U68" s="4">
        <f t="shared" si="6"/>
        <v>75100</v>
      </c>
      <c r="V68" s="5">
        <v>1.34E-2</v>
      </c>
    </row>
    <row r="69" spans="1:22" x14ac:dyDescent="0.2">
      <c r="A69" s="16" t="s">
        <v>216</v>
      </c>
      <c r="B69" s="4">
        <v>132000</v>
      </c>
      <c r="C69" s="4">
        <v>0</v>
      </c>
      <c r="D69" s="4">
        <v>132000</v>
      </c>
      <c r="E69" s="4">
        <v>1981714838</v>
      </c>
      <c r="F69" s="4">
        <f t="shared" si="4"/>
        <v>2181735617</v>
      </c>
      <c r="G69" s="4">
        <v>0</v>
      </c>
      <c r="H69" s="4">
        <v>0</v>
      </c>
      <c r="I69" s="4">
        <v>0</v>
      </c>
      <c r="J69" s="4">
        <v>-2389220000</v>
      </c>
      <c r="K69" s="24">
        <f t="shared" si="5"/>
        <v>-2388920000</v>
      </c>
      <c r="L69" s="4">
        <v>86</v>
      </c>
      <c r="M69" s="4">
        <v>63</v>
      </c>
      <c r="N69" s="4">
        <v>12</v>
      </c>
      <c r="O69" s="4">
        <v>12</v>
      </c>
      <c r="P69" s="4">
        <v>387200</v>
      </c>
      <c r="Q69" s="4">
        <v>419500</v>
      </c>
      <c r="R69" s="5">
        <v>-6.7000000000000002E-3</v>
      </c>
      <c r="S69" s="4">
        <v>806700</v>
      </c>
      <c r="T69" s="4">
        <f t="shared" si="2"/>
        <v>223290</v>
      </c>
      <c r="U69" s="4">
        <f t="shared" si="6"/>
        <v>75100</v>
      </c>
      <c r="V69" s="5">
        <v>2.64E-2</v>
      </c>
    </row>
    <row r="70" spans="1:22" x14ac:dyDescent="0.2">
      <c r="A70" s="16" t="s">
        <v>215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200020779</v>
      </c>
      <c r="G70" s="4">
        <v>0</v>
      </c>
      <c r="H70" s="4">
        <v>0</v>
      </c>
      <c r="I70" s="4">
        <v>0</v>
      </c>
      <c r="J70" s="4">
        <v>-67950000</v>
      </c>
      <c r="K70" s="24">
        <f t="shared" si="5"/>
        <v>300000</v>
      </c>
      <c r="L70" s="4">
        <v>48</v>
      </c>
      <c r="M70" s="4">
        <v>9</v>
      </c>
      <c r="N70" s="4">
        <v>1</v>
      </c>
      <c r="O70" s="4">
        <v>1</v>
      </c>
      <c r="P70" s="4">
        <v>56700</v>
      </c>
      <c r="Q70" s="4">
        <v>18300</v>
      </c>
      <c r="R70" s="5">
        <v>0</v>
      </c>
      <c r="S70" s="4">
        <v>75100</v>
      </c>
      <c r="T70" s="4">
        <f t="shared" si="2"/>
        <v>229090</v>
      </c>
      <c r="U70" s="4">
        <f t="shared" si="6"/>
        <v>106100</v>
      </c>
      <c r="V70" s="5">
        <v>1.32E-2</v>
      </c>
    </row>
    <row r="71" spans="1:22" x14ac:dyDescent="0.2">
      <c r="A71" s="16" t="s">
        <v>214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200020779</v>
      </c>
      <c r="G71" s="4">
        <v>0</v>
      </c>
      <c r="H71" s="4">
        <v>0</v>
      </c>
      <c r="I71" s="4">
        <v>0</v>
      </c>
      <c r="J71" s="4">
        <v>-534710000</v>
      </c>
      <c r="K71" s="24">
        <f t="shared" si="5"/>
        <v>68250000</v>
      </c>
      <c r="R71" s="5">
        <v>-6.6E-3</v>
      </c>
      <c r="S71" s="4">
        <v>260600</v>
      </c>
      <c r="T71" s="4">
        <f t="shared" si="2"/>
        <v>220560</v>
      </c>
      <c r="U71" s="4">
        <f t="shared" si="6"/>
        <v>106100</v>
      </c>
      <c r="V71" s="5">
        <v>1.32E-2</v>
      </c>
    </row>
    <row r="72" spans="1:22" x14ac:dyDescent="0.2">
      <c r="A72" s="16" t="s">
        <v>213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200020779</v>
      </c>
      <c r="K72" s="24">
        <f t="shared" si="5"/>
        <v>602960000</v>
      </c>
      <c r="L72" s="4">
        <v>40</v>
      </c>
      <c r="M72" s="4">
        <v>53</v>
      </c>
      <c r="N72" s="4">
        <v>0</v>
      </c>
      <c r="O72" s="4">
        <v>2</v>
      </c>
      <c r="P72" s="4">
        <v>24200</v>
      </c>
      <c r="Q72" s="4">
        <v>111300</v>
      </c>
      <c r="R72" s="5">
        <v>-6.6E-3</v>
      </c>
      <c r="S72" s="4">
        <v>135600</v>
      </c>
      <c r="T72" s="4">
        <f t="shared" si="2"/>
        <v>213850</v>
      </c>
      <c r="U72" s="4">
        <f t="shared" si="6"/>
        <v>106100</v>
      </c>
      <c r="V72" s="5">
        <v>1.32E-2</v>
      </c>
    </row>
    <row r="73" spans="1:22" x14ac:dyDescent="0.2">
      <c r="A73" s="16" t="s">
        <v>212</v>
      </c>
      <c r="B73" s="4">
        <v>4800</v>
      </c>
      <c r="C73" s="4">
        <v>2200</v>
      </c>
      <c r="D73" s="4">
        <v>2600</v>
      </c>
      <c r="E73" s="4">
        <v>39342920</v>
      </c>
      <c r="F73" s="4">
        <f t="shared" si="4"/>
        <v>200020779</v>
      </c>
      <c r="K73" s="24">
        <f t="shared" si="5"/>
        <v>602960000</v>
      </c>
      <c r="L73" s="4">
        <v>73</v>
      </c>
      <c r="M73" s="4">
        <v>53</v>
      </c>
      <c r="N73" s="4">
        <v>1</v>
      </c>
      <c r="O73" s="4">
        <v>9</v>
      </c>
      <c r="P73" s="4">
        <v>55000</v>
      </c>
      <c r="Q73" s="4">
        <v>182300</v>
      </c>
      <c r="R73" s="5">
        <v>0</v>
      </c>
      <c r="S73" s="4">
        <v>238300</v>
      </c>
      <c r="T73" s="4">
        <f t="shared" si="2"/>
        <v>203330</v>
      </c>
      <c r="U73" s="4">
        <f t="shared" si="6"/>
        <v>106100</v>
      </c>
      <c r="V73" s="5">
        <v>1.9699999999999999E-2</v>
      </c>
    </row>
    <row r="74" spans="1:22" x14ac:dyDescent="0.2">
      <c r="A74" s="16" t="s">
        <v>211</v>
      </c>
      <c r="B74" s="4">
        <v>0</v>
      </c>
      <c r="C74" s="4">
        <v>0</v>
      </c>
      <c r="D74" s="4">
        <v>0</v>
      </c>
      <c r="E74" s="4">
        <v>0</v>
      </c>
      <c r="F74" s="4">
        <f t="shared" ref="F74:F79" si="7">E74+F75</f>
        <v>160677859</v>
      </c>
      <c r="K74" s="24">
        <f t="shared" ref="K74:K79" si="8">K75+J74</f>
        <v>602960000</v>
      </c>
      <c r="L74" s="4">
        <v>78</v>
      </c>
      <c r="M74" s="4">
        <v>21</v>
      </c>
      <c r="N74" s="4">
        <v>0</v>
      </c>
      <c r="O74" s="4">
        <v>2</v>
      </c>
      <c r="P74" s="4">
        <v>39400</v>
      </c>
      <c r="Q74" s="4">
        <v>66700</v>
      </c>
      <c r="R74" s="5">
        <v>-6.5000000000000006E-3</v>
      </c>
      <c r="S74" s="4">
        <v>106100</v>
      </c>
      <c r="T74" s="4">
        <f t="shared" ref="T74:T79" si="9">AVERAGE(S75:S84)</f>
        <v>201240</v>
      </c>
      <c r="U74" s="4">
        <f t="shared" ref="U74:U79" si="10">MIN(S75:S79)</f>
        <v>75000</v>
      </c>
      <c r="V74" s="5">
        <v>1.95E-2</v>
      </c>
    </row>
    <row r="75" spans="1:22" x14ac:dyDescent="0.2">
      <c r="A75" s="16" t="s">
        <v>210</v>
      </c>
      <c r="B75" s="4">
        <v>4800</v>
      </c>
      <c r="C75" s="4">
        <v>0</v>
      </c>
      <c r="D75" s="4">
        <v>4800</v>
      </c>
      <c r="E75" s="4">
        <v>73571948</v>
      </c>
      <c r="F75" s="4">
        <f t="shared" si="7"/>
        <v>160677859</v>
      </c>
      <c r="K75" s="24">
        <f t="shared" si="8"/>
        <v>602960000</v>
      </c>
      <c r="L75" s="4">
        <v>61</v>
      </c>
      <c r="M75" s="4">
        <v>39</v>
      </c>
      <c r="N75" s="4">
        <v>3</v>
      </c>
      <c r="O75" s="4">
        <v>5</v>
      </c>
      <c r="P75" s="4">
        <v>116200</v>
      </c>
      <c r="Q75" s="4">
        <v>138600</v>
      </c>
      <c r="R75" s="5">
        <v>0</v>
      </c>
      <c r="S75" s="4">
        <v>277200</v>
      </c>
      <c r="T75" s="4">
        <f t="shared" si="9"/>
        <v>185070</v>
      </c>
      <c r="U75" s="4">
        <f t="shared" si="10"/>
        <v>75000</v>
      </c>
      <c r="V75" s="5">
        <v>1.95E-2</v>
      </c>
    </row>
    <row r="76" spans="1:22" x14ac:dyDescent="0.2">
      <c r="A76" s="16" t="s">
        <v>208</v>
      </c>
      <c r="B76" s="4">
        <v>5000</v>
      </c>
      <c r="C76" s="4">
        <v>0</v>
      </c>
      <c r="D76" s="4">
        <v>5000</v>
      </c>
      <c r="E76" s="4">
        <v>76264633</v>
      </c>
      <c r="F76" s="4">
        <f t="shared" si="7"/>
        <v>87105911</v>
      </c>
      <c r="K76" s="24">
        <f t="shared" si="8"/>
        <v>602960000</v>
      </c>
      <c r="L76" s="4">
        <v>84</v>
      </c>
      <c r="M76" s="4">
        <v>38</v>
      </c>
      <c r="N76" s="4">
        <v>7</v>
      </c>
      <c r="O76" s="4">
        <v>3</v>
      </c>
      <c r="P76" s="4">
        <v>174900</v>
      </c>
      <c r="Q76" s="4">
        <v>66000</v>
      </c>
      <c r="R76" s="5">
        <v>1.3300000000000001E-2</v>
      </c>
      <c r="S76" s="4">
        <v>240900</v>
      </c>
      <c r="T76" s="4">
        <f t="shared" si="9"/>
        <v>169190</v>
      </c>
      <c r="U76" s="4">
        <f t="shared" si="10"/>
        <v>75000</v>
      </c>
      <c r="V76" s="5">
        <v>1.9699999999999999E-2</v>
      </c>
    </row>
    <row r="77" spans="1:22" x14ac:dyDescent="0.2">
      <c r="A77" s="16" t="s">
        <v>207</v>
      </c>
      <c r="B77" s="4">
        <v>100</v>
      </c>
      <c r="C77" s="4">
        <v>0</v>
      </c>
      <c r="D77" s="4">
        <v>100</v>
      </c>
      <c r="E77" s="4">
        <v>1495242</v>
      </c>
      <c r="F77" s="4">
        <f t="shared" si="7"/>
        <v>10841278</v>
      </c>
      <c r="G77" s="4">
        <v>0</v>
      </c>
      <c r="H77" s="4">
        <v>0</v>
      </c>
      <c r="I77" s="4">
        <v>0</v>
      </c>
      <c r="J77" s="4">
        <v>452630000</v>
      </c>
      <c r="K77" s="24">
        <f t="shared" si="8"/>
        <v>602960000</v>
      </c>
      <c r="L77" s="4">
        <v>44</v>
      </c>
      <c r="M77" s="4">
        <v>66</v>
      </c>
      <c r="N77" s="4">
        <v>5</v>
      </c>
      <c r="O77" s="4">
        <v>9</v>
      </c>
      <c r="P77" s="4">
        <v>211300</v>
      </c>
      <c r="Q77" s="4">
        <v>214700</v>
      </c>
      <c r="R77" s="5">
        <v>1.3500000000000002E-2</v>
      </c>
      <c r="S77" s="4">
        <v>426400</v>
      </c>
      <c r="T77" s="4">
        <f t="shared" si="9"/>
        <v>147390</v>
      </c>
      <c r="U77" s="4">
        <f t="shared" si="10"/>
        <v>68500</v>
      </c>
      <c r="V77" s="5">
        <v>1.9900000000000001E-2</v>
      </c>
    </row>
    <row r="78" spans="1:22" x14ac:dyDescent="0.2">
      <c r="A78" s="16" t="s">
        <v>206</v>
      </c>
      <c r="B78" s="4">
        <v>6700</v>
      </c>
      <c r="C78" s="4">
        <v>0</v>
      </c>
      <c r="D78" s="4">
        <v>6700</v>
      </c>
      <c r="E78" s="4">
        <v>99254006</v>
      </c>
      <c r="F78" s="4">
        <f t="shared" si="7"/>
        <v>9346036</v>
      </c>
      <c r="K78" s="24">
        <f t="shared" si="8"/>
        <v>150330000</v>
      </c>
      <c r="L78" s="4">
        <v>60</v>
      </c>
      <c r="M78" s="4">
        <v>36</v>
      </c>
      <c r="N78" s="4">
        <v>5</v>
      </c>
      <c r="O78" s="4">
        <v>4</v>
      </c>
      <c r="P78" s="4">
        <v>278000</v>
      </c>
      <c r="Q78" s="4">
        <v>119600</v>
      </c>
      <c r="R78" s="5">
        <v>6.8000000000000005E-3</v>
      </c>
      <c r="S78" s="4">
        <v>397700</v>
      </c>
      <c r="T78" s="4">
        <f t="shared" si="9"/>
        <v>130170</v>
      </c>
      <c r="U78" s="4">
        <f t="shared" si="10"/>
        <v>68500</v>
      </c>
      <c r="V78" s="5">
        <v>2.0099999999999996E-2</v>
      </c>
    </row>
    <row r="79" spans="1:22" x14ac:dyDescent="0.2">
      <c r="A79" s="16" t="s">
        <v>205</v>
      </c>
      <c r="B79" s="4">
        <v>0</v>
      </c>
      <c r="C79" s="4">
        <v>0</v>
      </c>
      <c r="D79" s="4">
        <v>0</v>
      </c>
      <c r="E79" s="4">
        <v>0</v>
      </c>
      <c r="F79" s="4">
        <f t="shared" si="7"/>
        <v>-89907970</v>
      </c>
      <c r="G79" s="4">
        <v>0</v>
      </c>
      <c r="H79" s="4">
        <v>0</v>
      </c>
      <c r="I79" s="4">
        <v>0</v>
      </c>
      <c r="J79" s="4">
        <v>-89670000</v>
      </c>
      <c r="K79" s="24">
        <f t="shared" si="8"/>
        <v>150330000</v>
      </c>
      <c r="L79" s="4">
        <v>35</v>
      </c>
      <c r="M79" s="4">
        <v>32</v>
      </c>
      <c r="N79" s="4">
        <v>1</v>
      </c>
      <c r="O79" s="4">
        <v>1</v>
      </c>
      <c r="P79" s="4">
        <v>22900</v>
      </c>
      <c r="Q79" s="4">
        <v>52100</v>
      </c>
      <c r="R79" s="5">
        <v>0</v>
      </c>
      <c r="S79" s="4">
        <v>75000</v>
      </c>
      <c r="T79" s="4">
        <f t="shared" si="9"/>
        <v>136900</v>
      </c>
      <c r="U79" s="4">
        <f t="shared" si="10"/>
        <v>68500</v>
      </c>
      <c r="V79" s="5">
        <v>6.8000000000000005E-3</v>
      </c>
    </row>
    <row r="80" spans="1:22" x14ac:dyDescent="0.2">
      <c r="A80" s="16" t="s">
        <v>204</v>
      </c>
      <c r="B80" s="4">
        <v>1100</v>
      </c>
      <c r="C80" s="4">
        <v>0</v>
      </c>
      <c r="D80" s="4">
        <v>1100</v>
      </c>
      <c r="E80" s="4">
        <v>16187025</v>
      </c>
      <c r="F80" s="4">
        <f t="shared" ref="F80:F90" si="11">E80+F81</f>
        <v>-89907970</v>
      </c>
      <c r="K80" s="24">
        <f t="shared" ref="K80:K90" si="12">K81+J80</f>
        <v>240000000</v>
      </c>
      <c r="L80" s="4">
        <v>49</v>
      </c>
      <c r="M80" s="4">
        <v>18</v>
      </c>
      <c r="N80" s="4">
        <v>2</v>
      </c>
      <c r="O80" s="4">
        <v>2</v>
      </c>
      <c r="P80" s="4">
        <v>59800</v>
      </c>
      <c r="Q80" s="4">
        <v>69600</v>
      </c>
      <c r="R80" s="5">
        <v>6.8999999999999999E-3</v>
      </c>
      <c r="S80" s="4">
        <v>133100</v>
      </c>
      <c r="T80" s="4">
        <f t="shared" ref="T80:T96" si="13">AVERAGE(S81:S90)</f>
        <v>132840</v>
      </c>
      <c r="U80" s="4">
        <f t="shared" ref="U80:U90" si="14">MIN(S81:S85)</f>
        <v>68500</v>
      </c>
      <c r="V80" s="5">
        <v>1.3600000000000001E-2</v>
      </c>
    </row>
    <row r="81" spans="1:22" x14ac:dyDescent="0.2">
      <c r="A81" s="16" t="s">
        <v>203</v>
      </c>
      <c r="B81" s="4">
        <v>0</v>
      </c>
      <c r="C81" s="4">
        <v>0</v>
      </c>
      <c r="D81" s="4">
        <v>0</v>
      </c>
      <c r="E81" s="4">
        <v>0</v>
      </c>
      <c r="F81" s="4">
        <f t="shared" si="11"/>
        <v>-106094995</v>
      </c>
      <c r="G81" s="4">
        <v>0</v>
      </c>
      <c r="H81" s="4">
        <v>0</v>
      </c>
      <c r="I81" s="4">
        <v>0</v>
      </c>
      <c r="J81" s="4">
        <v>89060000</v>
      </c>
      <c r="K81" s="24">
        <f t="shared" si="12"/>
        <v>240000000</v>
      </c>
      <c r="L81" s="4">
        <v>51</v>
      </c>
      <c r="M81" s="4">
        <v>40</v>
      </c>
      <c r="N81" s="4">
        <v>2</v>
      </c>
      <c r="O81" s="4">
        <v>2</v>
      </c>
      <c r="P81" s="4">
        <v>101200</v>
      </c>
      <c r="Q81" s="4">
        <v>74100</v>
      </c>
      <c r="R81" s="5">
        <v>0</v>
      </c>
      <c r="S81" s="4">
        <v>175300</v>
      </c>
      <c r="T81" s="4">
        <f t="shared" si="13"/>
        <v>125492.6</v>
      </c>
      <c r="U81" s="4">
        <f t="shared" si="14"/>
        <v>68500</v>
      </c>
      <c r="V81" s="5">
        <v>1.3600000000000001E-2</v>
      </c>
    </row>
    <row r="82" spans="1:22" x14ac:dyDescent="0.2">
      <c r="A82" s="16" t="s">
        <v>200</v>
      </c>
      <c r="B82" s="4">
        <v>0</v>
      </c>
      <c r="C82" s="4">
        <v>0</v>
      </c>
      <c r="D82" s="4">
        <v>0</v>
      </c>
      <c r="E82" s="4">
        <v>0</v>
      </c>
      <c r="F82" s="4">
        <f t="shared" si="11"/>
        <v>-106094995</v>
      </c>
      <c r="G82" s="4">
        <v>0</v>
      </c>
      <c r="H82" s="4">
        <v>0</v>
      </c>
      <c r="I82" s="4">
        <v>0</v>
      </c>
      <c r="J82" s="4">
        <v>89060000</v>
      </c>
      <c r="K82" s="24">
        <f t="shared" si="12"/>
        <v>150940000</v>
      </c>
      <c r="L82" s="4">
        <v>11</v>
      </c>
      <c r="M82" s="4">
        <v>31</v>
      </c>
      <c r="N82" s="4">
        <v>0</v>
      </c>
      <c r="O82" s="4">
        <v>3</v>
      </c>
      <c r="P82" s="4">
        <v>6400</v>
      </c>
      <c r="Q82" s="4">
        <v>56500</v>
      </c>
      <c r="R82" s="5">
        <v>0</v>
      </c>
      <c r="S82" s="4">
        <v>68500</v>
      </c>
      <c r="T82" s="4">
        <f t="shared" si="13"/>
        <v>135543</v>
      </c>
      <c r="U82" s="4">
        <f t="shared" si="14"/>
        <v>82100</v>
      </c>
      <c r="V82" s="5">
        <v>6.8999999999999999E-3</v>
      </c>
    </row>
    <row r="83" spans="1:22" x14ac:dyDescent="0.2">
      <c r="A83" s="16" t="s">
        <v>199</v>
      </c>
      <c r="B83" s="4">
        <v>1100</v>
      </c>
      <c r="C83" s="4">
        <v>12300</v>
      </c>
      <c r="D83" s="4">
        <v>-11200</v>
      </c>
      <c r="E83" s="4">
        <v>-163679038</v>
      </c>
      <c r="F83" s="4">
        <f t="shared" si="11"/>
        <v>-106094995</v>
      </c>
      <c r="G83" s="4">
        <v>0</v>
      </c>
      <c r="H83" s="4">
        <v>0</v>
      </c>
      <c r="I83" s="4">
        <v>0</v>
      </c>
      <c r="J83" s="4">
        <v>350400000</v>
      </c>
      <c r="K83" s="24">
        <f t="shared" si="12"/>
        <v>61880000</v>
      </c>
      <c r="L83" s="4">
        <v>20</v>
      </c>
      <c r="M83" s="4">
        <v>108</v>
      </c>
      <c r="N83" s="4">
        <v>3</v>
      </c>
      <c r="O83" s="4">
        <v>3</v>
      </c>
      <c r="P83" s="4">
        <v>60100</v>
      </c>
      <c r="Q83" s="4">
        <v>67800</v>
      </c>
      <c r="R83" s="5">
        <v>0</v>
      </c>
      <c r="S83" s="4">
        <v>133100</v>
      </c>
      <c r="T83" s="4">
        <f t="shared" si="13"/>
        <v>141822.39999999999</v>
      </c>
      <c r="U83" s="4">
        <f t="shared" si="14"/>
        <v>82100</v>
      </c>
      <c r="V83" s="5">
        <v>1.37E-2</v>
      </c>
    </row>
    <row r="84" spans="1:22" x14ac:dyDescent="0.2">
      <c r="A84" s="16" t="s">
        <v>193</v>
      </c>
      <c r="B84" s="4">
        <v>0</v>
      </c>
      <c r="C84" s="4">
        <v>0</v>
      </c>
      <c r="D84" s="4">
        <v>0</v>
      </c>
      <c r="E84" s="4">
        <v>0</v>
      </c>
      <c r="F84" s="4">
        <f t="shared" si="11"/>
        <v>57584043</v>
      </c>
      <c r="G84" s="4">
        <v>0</v>
      </c>
      <c r="H84" s="4">
        <v>0</v>
      </c>
      <c r="I84" s="4">
        <v>0</v>
      </c>
      <c r="J84" s="4">
        <v>350400000</v>
      </c>
      <c r="K84" s="24">
        <f t="shared" si="12"/>
        <v>-288520000</v>
      </c>
      <c r="L84" s="4">
        <v>16</v>
      </c>
      <c r="M84" s="4">
        <v>17</v>
      </c>
      <c r="N84" s="4">
        <v>1</v>
      </c>
      <c r="O84" s="4">
        <v>4</v>
      </c>
      <c r="P84" s="4">
        <v>16900</v>
      </c>
      <c r="Q84" s="4">
        <v>68300</v>
      </c>
      <c r="R84" s="5">
        <v>6.8999999999999999E-3</v>
      </c>
      <c r="S84" s="4">
        <v>85200</v>
      </c>
      <c r="T84" s="4">
        <f t="shared" si="13"/>
        <v>171944.9</v>
      </c>
      <c r="U84" s="4">
        <f t="shared" si="14"/>
        <v>82100</v>
      </c>
      <c r="V84" s="5">
        <v>6.8999999999999999E-3</v>
      </c>
    </row>
    <row r="85" spans="1:22" x14ac:dyDescent="0.2">
      <c r="A85" s="16" t="s">
        <v>192</v>
      </c>
      <c r="B85" s="4">
        <v>0</v>
      </c>
      <c r="C85" s="4">
        <v>0</v>
      </c>
      <c r="D85" s="4">
        <v>0</v>
      </c>
      <c r="E85" s="4">
        <v>0</v>
      </c>
      <c r="F85" s="4">
        <f t="shared" si="11"/>
        <v>57584043</v>
      </c>
      <c r="K85" s="24">
        <f t="shared" si="12"/>
        <v>-638920000</v>
      </c>
      <c r="L85" s="4">
        <v>52</v>
      </c>
      <c r="M85" s="4">
        <v>7</v>
      </c>
      <c r="N85" s="4">
        <v>1</v>
      </c>
      <c r="O85" s="4">
        <v>1</v>
      </c>
      <c r="P85" s="4">
        <v>72000</v>
      </c>
      <c r="Q85" s="4">
        <v>43500</v>
      </c>
      <c r="R85" s="5">
        <v>-6.8000000000000005E-3</v>
      </c>
      <c r="S85" s="4">
        <v>115500</v>
      </c>
      <c r="T85" s="4">
        <f t="shared" si="13"/>
        <v>173181.4</v>
      </c>
      <c r="U85" s="4">
        <f t="shared" si="14"/>
        <v>82100</v>
      </c>
      <c r="V85" s="5">
        <v>1.37E-2</v>
      </c>
    </row>
    <row r="86" spans="1:22" x14ac:dyDescent="0.2">
      <c r="A86" s="16" t="s">
        <v>191</v>
      </c>
      <c r="B86" s="4">
        <v>0</v>
      </c>
      <c r="C86" s="4">
        <v>0</v>
      </c>
      <c r="D86" s="4">
        <v>0</v>
      </c>
      <c r="E86" s="4">
        <v>0</v>
      </c>
      <c r="F86" s="4">
        <f t="shared" si="11"/>
        <v>57584043</v>
      </c>
      <c r="K86" s="24">
        <f t="shared" si="12"/>
        <v>-638920000</v>
      </c>
      <c r="L86" s="4">
        <v>34</v>
      </c>
      <c r="M86" s="4">
        <v>16</v>
      </c>
      <c r="N86" s="4">
        <v>1</v>
      </c>
      <c r="O86" s="4">
        <v>2</v>
      </c>
      <c r="P86" s="4">
        <v>34300</v>
      </c>
      <c r="Q86" s="4">
        <v>45500</v>
      </c>
      <c r="R86" s="5">
        <v>-6.8000000000000005E-3</v>
      </c>
      <c r="S86" s="4">
        <v>82100</v>
      </c>
      <c r="T86" s="4">
        <f t="shared" si="13"/>
        <v>182624.5</v>
      </c>
      <c r="U86" s="4">
        <f t="shared" si="14"/>
        <v>92500</v>
      </c>
      <c r="V86" s="5">
        <v>6.8999999999999999E-3</v>
      </c>
    </row>
    <row r="87" spans="1:22" x14ac:dyDescent="0.2">
      <c r="A87" s="16" t="s">
        <v>190</v>
      </c>
      <c r="B87" s="4">
        <v>0</v>
      </c>
      <c r="C87" s="4">
        <v>0</v>
      </c>
      <c r="D87" s="4">
        <v>0</v>
      </c>
      <c r="E87" s="4">
        <v>0</v>
      </c>
      <c r="F87" s="4">
        <f t="shared" si="11"/>
        <v>57584043</v>
      </c>
      <c r="K87" s="24">
        <f t="shared" si="12"/>
        <v>-638920000</v>
      </c>
      <c r="L87" s="4">
        <v>21</v>
      </c>
      <c r="M87" s="4">
        <v>40</v>
      </c>
      <c r="N87" s="4">
        <v>1</v>
      </c>
      <c r="O87" s="4">
        <v>5</v>
      </c>
      <c r="P87" s="4">
        <v>44200</v>
      </c>
      <c r="Q87" s="4">
        <v>164200</v>
      </c>
      <c r="R87" s="5">
        <v>0</v>
      </c>
      <c r="S87" s="4">
        <v>208400</v>
      </c>
      <c r="T87" s="4">
        <f t="shared" si="13"/>
        <v>188217.60000000001</v>
      </c>
      <c r="U87" s="4">
        <f t="shared" si="14"/>
        <v>92500</v>
      </c>
      <c r="V87" s="5">
        <v>1.3600000000000001E-2</v>
      </c>
    </row>
    <row r="88" spans="1:22" x14ac:dyDescent="0.2">
      <c r="A88" s="16" t="s">
        <v>189</v>
      </c>
      <c r="B88" s="4">
        <v>0</v>
      </c>
      <c r="C88" s="4">
        <v>100</v>
      </c>
      <c r="D88" s="4">
        <v>-100</v>
      </c>
      <c r="E88" s="4">
        <v>-1469729</v>
      </c>
      <c r="F88" s="4">
        <f t="shared" si="11"/>
        <v>57584043</v>
      </c>
      <c r="G88" s="4">
        <v>0</v>
      </c>
      <c r="H88" s="4">
        <v>0</v>
      </c>
      <c r="I88" s="4">
        <v>0</v>
      </c>
      <c r="J88" s="4">
        <v>-147000000</v>
      </c>
      <c r="K88" s="24">
        <f t="shared" si="12"/>
        <v>-638920000</v>
      </c>
      <c r="L88" s="4">
        <v>56</v>
      </c>
      <c r="M88" s="4">
        <v>47</v>
      </c>
      <c r="N88" s="4">
        <v>3</v>
      </c>
      <c r="O88" s="4">
        <v>2</v>
      </c>
      <c r="P88" s="4">
        <v>73800</v>
      </c>
      <c r="Q88" s="4">
        <v>95200</v>
      </c>
      <c r="R88" s="5">
        <v>6.8999999999999999E-3</v>
      </c>
      <c r="S88" s="4">
        <v>225500</v>
      </c>
      <c r="T88" s="4">
        <f t="shared" si="13"/>
        <v>188543.5</v>
      </c>
      <c r="U88" s="4">
        <f t="shared" si="14"/>
        <v>92500</v>
      </c>
      <c r="V88" s="5">
        <v>1.3600000000000001E-2</v>
      </c>
    </row>
    <row r="89" spans="1:22" x14ac:dyDescent="0.2">
      <c r="A89" s="16" t="s">
        <v>188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59053772</v>
      </c>
      <c r="K89" s="24">
        <f t="shared" si="12"/>
        <v>-491920000</v>
      </c>
      <c r="L89" s="4">
        <v>37</v>
      </c>
      <c r="M89" s="4">
        <v>28</v>
      </c>
      <c r="N89" s="4">
        <v>3</v>
      </c>
      <c r="O89" s="4">
        <v>3</v>
      </c>
      <c r="P89" s="4">
        <v>63400</v>
      </c>
      <c r="Q89" s="4">
        <v>91300</v>
      </c>
      <c r="R89" s="5">
        <v>6.8999999999999999E-3</v>
      </c>
      <c r="S89" s="4">
        <v>142300</v>
      </c>
      <c r="T89" s="4">
        <f t="shared" si="13"/>
        <v>215673.8</v>
      </c>
      <c r="U89" s="4">
        <f t="shared" si="14"/>
        <v>92500</v>
      </c>
      <c r="V89" s="5">
        <v>2.7300000000000001E-2</v>
      </c>
    </row>
    <row r="90" spans="1:22" x14ac:dyDescent="0.2">
      <c r="A90" s="16" t="s">
        <v>187</v>
      </c>
      <c r="B90" s="4">
        <v>0</v>
      </c>
      <c r="C90" s="4">
        <v>0</v>
      </c>
      <c r="D90" s="4">
        <v>0</v>
      </c>
      <c r="E90" s="4">
        <v>0</v>
      </c>
      <c r="F90" s="4">
        <f t="shared" si="11"/>
        <v>59053772</v>
      </c>
      <c r="G90" s="4">
        <v>0</v>
      </c>
      <c r="H90" s="4">
        <v>0</v>
      </c>
      <c r="I90" s="4">
        <v>0</v>
      </c>
      <c r="J90" s="4">
        <v>-191570000</v>
      </c>
      <c r="K90" s="24">
        <f t="shared" si="12"/>
        <v>-491920000</v>
      </c>
      <c r="L90" s="4">
        <v>50</v>
      </c>
      <c r="M90" s="4">
        <v>10</v>
      </c>
      <c r="N90" s="4">
        <v>2</v>
      </c>
      <c r="O90" s="4">
        <v>0</v>
      </c>
      <c r="P90" s="4">
        <v>79700</v>
      </c>
      <c r="Q90" s="4">
        <v>12800</v>
      </c>
      <c r="R90" s="5">
        <v>0</v>
      </c>
      <c r="S90" s="4">
        <v>92500</v>
      </c>
      <c r="T90" s="4">
        <f t="shared" si="13"/>
        <v>242903.9</v>
      </c>
      <c r="U90" s="4">
        <f t="shared" si="14"/>
        <v>101826</v>
      </c>
      <c r="V90" s="5">
        <v>1.37E-2</v>
      </c>
    </row>
    <row r="91" spans="1:22" x14ac:dyDescent="0.2">
      <c r="A91" s="16" t="s">
        <v>186</v>
      </c>
      <c r="B91" s="4">
        <v>0</v>
      </c>
      <c r="C91" s="4">
        <v>600</v>
      </c>
      <c r="D91" s="4">
        <v>-600</v>
      </c>
      <c r="E91" s="4">
        <v>-8752566</v>
      </c>
      <c r="F91" s="4">
        <f t="shared" ref="F91:F102" si="15">E91+F92</f>
        <v>59053772</v>
      </c>
      <c r="G91" s="4">
        <v>0</v>
      </c>
      <c r="H91" s="4">
        <v>0</v>
      </c>
      <c r="I91" s="4">
        <v>0</v>
      </c>
      <c r="J91" s="4">
        <v>-8820000</v>
      </c>
      <c r="K91" s="24">
        <f t="shared" ref="K91:K102" si="16">K92+J91</f>
        <v>-300350000</v>
      </c>
      <c r="L91" s="4">
        <v>42</v>
      </c>
      <c r="M91" s="4">
        <v>14</v>
      </c>
      <c r="N91" s="4">
        <v>4</v>
      </c>
      <c r="O91" s="4">
        <v>1</v>
      </c>
      <c r="P91" s="4">
        <v>81300</v>
      </c>
      <c r="Q91" s="4">
        <v>20400</v>
      </c>
      <c r="R91" s="5">
        <v>-8.0000000000000004E-4</v>
      </c>
      <c r="S91" s="4">
        <v>101826</v>
      </c>
      <c r="T91" s="4">
        <f t="shared" si="13"/>
        <v>262635.5</v>
      </c>
      <c r="U91" s="4">
        <f t="shared" ref="U91:U102" si="17">MIN(S92:S96)</f>
        <v>127865</v>
      </c>
      <c r="V91" s="5">
        <v>1.37E-2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67806338</v>
      </c>
      <c r="G92" s="4">
        <v>0</v>
      </c>
      <c r="H92" s="4">
        <v>0</v>
      </c>
      <c r="I92" s="4">
        <v>0</v>
      </c>
      <c r="J92" s="4">
        <v>-146000000</v>
      </c>
      <c r="K92" s="24">
        <f t="shared" si="16"/>
        <v>-291530000</v>
      </c>
      <c r="L92" s="4">
        <v>44</v>
      </c>
      <c r="M92" s="4">
        <v>20</v>
      </c>
      <c r="N92" s="4">
        <v>4</v>
      </c>
      <c r="O92" s="4">
        <v>0</v>
      </c>
      <c r="P92" s="4">
        <v>143000</v>
      </c>
      <c r="Q92" s="4">
        <v>26000</v>
      </c>
      <c r="R92" s="5">
        <v>6.5000000000000006E-3</v>
      </c>
      <c r="S92" s="4">
        <v>169004</v>
      </c>
      <c r="T92" s="4">
        <f t="shared" si="13"/>
        <v>269962.59999999998</v>
      </c>
      <c r="U92" s="4">
        <f t="shared" si="17"/>
        <v>127865</v>
      </c>
      <c r="V92" s="5">
        <v>2.0499999999999997E-2</v>
      </c>
    </row>
    <row r="93" spans="1:22" x14ac:dyDescent="0.2">
      <c r="A93" s="16" t="s">
        <v>184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67806338</v>
      </c>
      <c r="K93" s="24">
        <f t="shared" si="16"/>
        <v>-145530000</v>
      </c>
      <c r="L93" s="4">
        <v>49</v>
      </c>
      <c r="M93" s="4">
        <v>23</v>
      </c>
      <c r="N93" s="4">
        <v>3</v>
      </c>
      <c r="O93" s="4">
        <v>5</v>
      </c>
      <c r="P93" s="4">
        <v>74200</v>
      </c>
      <c r="Q93" s="4">
        <v>121600</v>
      </c>
      <c r="R93" s="5">
        <v>-2.0000000000000001E-4</v>
      </c>
      <c r="S93" s="4">
        <v>195894</v>
      </c>
      <c r="T93" s="4">
        <f t="shared" si="13"/>
        <v>278192.44444444444</v>
      </c>
      <c r="U93" s="4">
        <f t="shared" si="17"/>
        <v>127865</v>
      </c>
      <c r="V93" s="5">
        <v>1.37E-2</v>
      </c>
    </row>
    <row r="94" spans="1:22" x14ac:dyDescent="0.2">
      <c r="A94" s="16" t="s">
        <v>183</v>
      </c>
      <c r="B94" s="4">
        <v>100</v>
      </c>
      <c r="C94" s="4">
        <v>0</v>
      </c>
      <c r="D94" s="4">
        <v>100</v>
      </c>
      <c r="E94" s="4">
        <v>1449451</v>
      </c>
      <c r="F94" s="4">
        <f t="shared" si="15"/>
        <v>67806338</v>
      </c>
      <c r="G94" s="4">
        <v>0</v>
      </c>
      <c r="H94" s="4">
        <v>0</v>
      </c>
      <c r="I94" s="4">
        <v>0</v>
      </c>
      <c r="J94" s="4">
        <v>-145530000</v>
      </c>
      <c r="K94" s="24">
        <f t="shared" si="16"/>
        <v>-145530000</v>
      </c>
      <c r="L94" s="4">
        <v>59</v>
      </c>
      <c r="M94" s="4">
        <v>53</v>
      </c>
      <c r="N94" s="4">
        <v>1</v>
      </c>
      <c r="O94" s="4">
        <v>11</v>
      </c>
      <c r="P94" s="4">
        <v>64600</v>
      </c>
      <c r="Q94" s="4">
        <v>321000</v>
      </c>
      <c r="R94" s="5">
        <v>-1.3899999999999999E-2</v>
      </c>
      <c r="S94" s="4">
        <v>386425</v>
      </c>
      <c r="T94" s="4">
        <f t="shared" si="13"/>
        <v>264663.375</v>
      </c>
      <c r="U94" s="4">
        <f t="shared" si="17"/>
        <v>127865</v>
      </c>
      <c r="V94" s="5">
        <v>1.37E-2</v>
      </c>
    </row>
    <row r="95" spans="1:22" x14ac:dyDescent="0.2">
      <c r="A95" s="16" t="s">
        <v>182</v>
      </c>
      <c r="B95" s="4">
        <v>1100</v>
      </c>
      <c r="C95" s="4">
        <v>0</v>
      </c>
      <c r="D95" s="4">
        <v>1100</v>
      </c>
      <c r="E95" s="4">
        <v>16141574</v>
      </c>
      <c r="F95" s="4">
        <f t="shared" si="15"/>
        <v>66356887</v>
      </c>
      <c r="K95" s="24">
        <f t="shared" si="16"/>
        <v>0</v>
      </c>
      <c r="L95" s="4">
        <v>35</v>
      </c>
      <c r="M95" s="4">
        <v>17</v>
      </c>
      <c r="N95" s="4">
        <v>4</v>
      </c>
      <c r="O95" s="4">
        <v>2</v>
      </c>
      <c r="P95" s="4">
        <v>72000</v>
      </c>
      <c r="Q95" s="4">
        <v>54800</v>
      </c>
      <c r="R95" s="5">
        <v>-1.7000000000000001E-3</v>
      </c>
      <c r="S95" s="4">
        <v>127865</v>
      </c>
      <c r="T95" s="4">
        <f t="shared" si="13"/>
        <v>284206</v>
      </c>
      <c r="U95" s="4">
        <f t="shared" si="17"/>
        <v>176531</v>
      </c>
      <c r="V95" s="5">
        <v>1.3600000000000001E-2</v>
      </c>
    </row>
    <row r="96" spans="1:22" x14ac:dyDescent="0.2">
      <c r="A96" s="16" t="s">
        <v>177</v>
      </c>
      <c r="B96" s="4">
        <v>900</v>
      </c>
      <c r="C96" s="4">
        <v>0</v>
      </c>
      <c r="D96" s="4">
        <v>900</v>
      </c>
      <c r="E96" s="4">
        <v>13187524</v>
      </c>
      <c r="F96" s="4">
        <f t="shared" si="15"/>
        <v>50215313</v>
      </c>
      <c r="K96" s="24">
        <f t="shared" si="16"/>
        <v>0</v>
      </c>
      <c r="L96" s="4">
        <v>54</v>
      </c>
      <c r="M96" s="4">
        <v>112</v>
      </c>
      <c r="N96" s="4">
        <v>2</v>
      </c>
      <c r="O96" s="4">
        <v>3</v>
      </c>
      <c r="P96" s="4">
        <v>78900</v>
      </c>
      <c r="Q96" s="4">
        <v>97600</v>
      </c>
      <c r="R96" s="5">
        <v>-3.0999999999999999E-3</v>
      </c>
      <c r="S96" s="4">
        <v>176531</v>
      </c>
      <c r="T96" s="4">
        <f t="shared" si="13"/>
        <v>302151.83333333331</v>
      </c>
      <c r="U96" s="4">
        <f t="shared" si="17"/>
        <v>228759</v>
      </c>
      <c r="V96" s="5">
        <v>6.8999999999999999E-3</v>
      </c>
    </row>
    <row r="97" spans="1:22" x14ac:dyDescent="0.2">
      <c r="A97" s="16" t="s">
        <v>175</v>
      </c>
      <c r="B97" s="4">
        <v>0</v>
      </c>
      <c r="C97" s="4">
        <v>0</v>
      </c>
      <c r="D97" s="4">
        <v>0</v>
      </c>
      <c r="E97" s="4">
        <v>0</v>
      </c>
      <c r="F97" s="4">
        <f t="shared" si="15"/>
        <v>37027789</v>
      </c>
      <c r="K97" s="24">
        <f t="shared" si="16"/>
        <v>0</v>
      </c>
      <c r="L97" s="4">
        <v>33</v>
      </c>
      <c r="M97" s="4">
        <v>66</v>
      </c>
      <c r="N97" s="4">
        <v>8</v>
      </c>
      <c r="O97" s="4">
        <v>5</v>
      </c>
      <c r="P97" s="4">
        <v>138000</v>
      </c>
      <c r="Q97" s="4">
        <v>117000</v>
      </c>
      <c r="R97" s="5">
        <v>-1.5E-3</v>
      </c>
      <c r="S97" s="4">
        <v>264331</v>
      </c>
      <c r="T97" s="4">
        <f t="shared" ref="T97:T102" si="18">AVERAGE(S98:S107)</f>
        <v>309716</v>
      </c>
      <c r="U97" s="4">
        <f t="shared" si="17"/>
        <v>228759</v>
      </c>
      <c r="V97" s="5">
        <v>1.3600000000000001E-2</v>
      </c>
    </row>
    <row r="98" spans="1:22" x14ac:dyDescent="0.2">
      <c r="A98" s="16" t="s">
        <v>174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37027789</v>
      </c>
      <c r="K98" s="24">
        <f t="shared" si="16"/>
        <v>0</v>
      </c>
      <c r="L98" s="4">
        <v>66</v>
      </c>
      <c r="M98" s="4">
        <v>33</v>
      </c>
      <c r="N98" s="4">
        <v>5</v>
      </c>
      <c r="O98" s="4">
        <v>5</v>
      </c>
      <c r="P98" s="4">
        <v>126200</v>
      </c>
      <c r="Q98" s="4">
        <v>102500</v>
      </c>
      <c r="R98" s="5">
        <v>7.9000000000000008E-3</v>
      </c>
      <c r="S98" s="4">
        <v>228759</v>
      </c>
      <c r="T98" s="4">
        <f t="shared" si="18"/>
        <v>329955.25</v>
      </c>
      <c r="U98" s="4">
        <f t="shared" si="17"/>
        <v>242275</v>
      </c>
      <c r="V98" s="5">
        <v>2.0299999999999999E-2</v>
      </c>
    </row>
    <row r="99" spans="1:22" x14ac:dyDescent="0.2">
      <c r="A99" s="16" t="s">
        <v>164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37027789</v>
      </c>
      <c r="K99" s="24">
        <f t="shared" si="16"/>
        <v>0</v>
      </c>
      <c r="L99" s="4">
        <v>60</v>
      </c>
      <c r="M99" s="4">
        <v>48</v>
      </c>
      <c r="N99" s="4">
        <v>10</v>
      </c>
      <c r="O99" s="4">
        <v>9</v>
      </c>
      <c r="P99" s="4">
        <v>166400</v>
      </c>
      <c r="Q99" s="4">
        <v>247200</v>
      </c>
      <c r="R99" s="5">
        <v>-2.7000000000000001E-3</v>
      </c>
      <c r="S99" s="4">
        <v>413603</v>
      </c>
      <c r="T99" s="4">
        <f t="shared" si="18"/>
        <v>302072.66666666669</v>
      </c>
      <c r="U99" s="4">
        <f t="shared" si="17"/>
        <v>242275</v>
      </c>
      <c r="V99" s="5">
        <v>1.34E-2</v>
      </c>
    </row>
    <row r="100" spans="1:22" x14ac:dyDescent="0.2">
      <c r="A100" s="16" t="s">
        <v>156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37027789</v>
      </c>
      <c r="K100" s="24">
        <f t="shared" si="16"/>
        <v>0</v>
      </c>
      <c r="L100" s="4">
        <v>39</v>
      </c>
      <c r="M100" s="4">
        <v>85</v>
      </c>
      <c r="N100" s="4">
        <v>5</v>
      </c>
      <c r="O100" s="4">
        <v>10</v>
      </c>
      <c r="P100" s="4">
        <v>106600</v>
      </c>
      <c r="Q100" s="4">
        <v>257800</v>
      </c>
      <c r="R100" s="5">
        <v>6.0999999999999995E-3</v>
      </c>
      <c r="S100" s="4">
        <v>364801</v>
      </c>
      <c r="T100" s="4">
        <f t="shared" si="18"/>
        <v>270708.5</v>
      </c>
      <c r="U100" s="4">
        <f t="shared" si="17"/>
        <v>242275</v>
      </c>
      <c r="V100" s="5">
        <v>1.34E-2</v>
      </c>
    </row>
    <row r="101" spans="1:22" x14ac:dyDescent="0.2">
      <c r="A101" s="16" t="s">
        <v>155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37027789</v>
      </c>
      <c r="K101" s="24">
        <f t="shared" si="16"/>
        <v>0</v>
      </c>
      <c r="L101" s="4">
        <v>63</v>
      </c>
      <c r="M101" s="4">
        <v>34</v>
      </c>
      <c r="N101" s="4">
        <v>8</v>
      </c>
      <c r="O101" s="4">
        <v>4</v>
      </c>
      <c r="P101" s="4">
        <v>210000</v>
      </c>
      <c r="Q101" s="4">
        <v>86000</v>
      </c>
      <c r="R101" s="5">
        <v>1.7000000000000001E-3</v>
      </c>
      <c r="S101" s="4">
        <v>299142</v>
      </c>
      <c r="T101" s="4">
        <f t="shared" si="18"/>
        <v>242275</v>
      </c>
      <c r="U101" s="4">
        <f t="shared" si="17"/>
        <v>242275</v>
      </c>
      <c r="V101" s="5">
        <v>1.3500000000000002E-2</v>
      </c>
    </row>
    <row r="102" spans="1:22" x14ac:dyDescent="0.2">
      <c r="A102" s="16" t="s">
        <v>154</v>
      </c>
      <c r="B102" s="4">
        <v>2500</v>
      </c>
      <c r="C102" s="4">
        <v>0</v>
      </c>
      <c r="D102" s="4">
        <v>2500</v>
      </c>
      <c r="E102" s="4">
        <v>37027789</v>
      </c>
      <c r="F102" s="4">
        <f t="shared" si="15"/>
        <v>37027789</v>
      </c>
      <c r="K102" s="24">
        <f t="shared" si="16"/>
        <v>0</v>
      </c>
      <c r="L102" s="4">
        <v>81</v>
      </c>
      <c r="M102" s="4">
        <v>34</v>
      </c>
      <c r="N102" s="4">
        <v>3</v>
      </c>
      <c r="O102" s="4">
        <v>1</v>
      </c>
      <c r="P102" s="4">
        <v>154700</v>
      </c>
      <c r="Q102" s="4">
        <v>80300</v>
      </c>
      <c r="R102" s="5">
        <v>7.6E-3</v>
      </c>
      <c r="S102" s="4">
        <v>242275</v>
      </c>
      <c r="T102" s="4" t="e">
        <f t="shared" si="18"/>
        <v>#DIV/0!</v>
      </c>
      <c r="U102" s="4">
        <f t="shared" si="17"/>
        <v>0</v>
      </c>
      <c r="V102" s="5">
        <v>0.02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>
        <f t="shared" ref="F168:F190" si="19"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honeticPr fontId="1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6968-7034-3440-A055-7F8DCC1E3A40}">
  <sheetPr codeName="Sheet90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4.0"/>
    <col min="3" max="3" customWidth="true" width="13.33203125"/>
    <col min="5" max="5" customWidth="true" width="17.33203125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3.6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698">
        <v>344</v>
      </c>
      <c r="B3" t="n" s="3699">
        <v>597161.0</v>
      </c>
      <c r="C3" t="n" s="3700">
        <v>241885.0</v>
      </c>
      <c r="D3" t="n" s="3701">
        <v>355276.0</v>
      </c>
      <c r="E3" t="n" s="3702">
        <v>4.76774E10</v>
      </c>
      <c r="G3" t="n" s="3688">
        <v>169800.0</v>
      </c>
      <c r="H3" t="n" s="3689">
        <v>40600.0</v>
      </c>
      <c r="I3" t="n" s="3690">
        <v>129200.0</v>
      </c>
      <c r="J3" t="n" s="3691">
        <v>1.737368E10</v>
      </c>
      <c r="L3" t="n" s="3692">
        <v>1411.0</v>
      </c>
      <c r="M3" t="n" s="3693">
        <v>2461.0</v>
      </c>
      <c r="N3" t="n" s="3694">
        <v>321.0</v>
      </c>
      <c r="O3" t="n" s="3695">
        <v>372.0</v>
      </c>
      <c r="P3" t="n" s="3696">
        <v>1004800.0</v>
      </c>
      <c r="Q3" t="n" s="3697">
        <v>1352300.0</v>
      </c>
      <c r="R3" t="n" s="3686">
        <v>-0.0029</v>
      </c>
      <c r="S3" t="n" s="3685">
        <v>2696600.0</v>
      </c>
      <c r="V3" t="n" s="3687">
        <v>0.022000000000000002</v>
      </c>
    </row>
    <row r="4">
      <c r="A4" t="s" s="1626">
        <v>343</v>
      </c>
      <c r="B4" t="n" s="1627">
        <v>1349560.0</v>
      </c>
      <c r="C4" t="n" s="1628">
        <v>2876100.0</v>
      </c>
      <c r="D4" t="n" s="1629">
        <v>-1526540.0</v>
      </c>
      <c r="E4" t="n" s="1630">
        <v>-2.0264719E11</v>
      </c>
      <c r="G4" t="n" s="1616">
        <v>266300.0</v>
      </c>
      <c r="H4" t="n" s="1617">
        <v>277800.0</v>
      </c>
      <c r="I4" t="n" s="1618">
        <v>-11500.0</v>
      </c>
      <c r="J4" t="n" s="1619">
        <v>-1.68152E9</v>
      </c>
      <c r="L4" t="n" s="1620">
        <v>3334.0</v>
      </c>
      <c r="M4" t="n" s="1621">
        <v>7023.0</v>
      </c>
      <c r="N4" t="n" s="1622">
        <v>913.0</v>
      </c>
      <c r="O4" t="n" s="1623">
        <v>1422.0</v>
      </c>
      <c r="P4" t="n" s="1624">
        <v>2460400.0</v>
      </c>
      <c r="Q4" t="n" s="1625">
        <v>4453800.0</v>
      </c>
      <c r="R4" t="n" s="1614">
        <v>-0.0051</v>
      </c>
      <c r="S4" t="n" s="1613">
        <v>7301300.0</v>
      </c>
      <c r="V4" t="n" s="1615">
        <v>0.023</v>
      </c>
    </row>
    <row r="5" spans="1:22" x14ac:dyDescent="0.2">
      <c r="A5" s="16" t="s">
        <v>342</v>
      </c>
      <c r="B5" s="4">
        <v>2667838</v>
      </c>
      <c r="C5" s="4">
        <v>1668251</v>
      </c>
      <c r="D5" s="4">
        <v>999587</v>
      </c>
      <c r="E5" s="4">
        <v>136073680000</v>
      </c>
      <c r="F5" s="4">
        <f t="shared" ref="F5:F46" si="0">E5+F6</f>
        <v>-507149548471</v>
      </c>
      <c r="G5" s="4">
        <v>168700</v>
      </c>
      <c r="H5" s="4">
        <v>220300</v>
      </c>
      <c r="I5" s="4">
        <v>-51600</v>
      </c>
      <c r="J5" s="4">
        <v>-7012070000</v>
      </c>
      <c r="K5" s="24">
        <f t="shared" ref="K5:K46" si="1">K6+J5</f>
        <v>-1189159102000</v>
      </c>
      <c r="L5" s="4">
        <v>2369</v>
      </c>
      <c r="M5" s="4">
        <v>4068</v>
      </c>
      <c r="N5" s="4">
        <v>709</v>
      </c>
      <c r="O5" s="4">
        <v>973</v>
      </c>
      <c r="P5" s="4">
        <v>1904100</v>
      </c>
      <c r="Q5" s="4">
        <v>3102900</v>
      </c>
      <c r="R5" s="5">
        <v>-9.4999999999999998E-3</v>
      </c>
      <c r="S5" s="4">
        <v>6107600</v>
      </c>
      <c r="T5" s="4">
        <f t="shared" ref="T5:T73" si="2">AVERAGE(S6:S15)</f>
        <v>5573700.2000000002</v>
      </c>
      <c r="U5" s="4">
        <f t="shared" ref="U5:U46" si="3">MIN(S6:S10)</f>
        <v>3769000</v>
      </c>
      <c r="V5" s="5">
        <v>2.4700000000000003E-2</v>
      </c>
    </row>
    <row r="6" spans="1:22" x14ac:dyDescent="0.2">
      <c r="A6" s="16" t="s">
        <v>341</v>
      </c>
      <c r="B6" s="4">
        <v>1372915</v>
      </c>
      <c r="C6" s="4">
        <v>534012</v>
      </c>
      <c r="D6" s="4">
        <v>838903</v>
      </c>
      <c r="E6" s="4">
        <v>112514690000</v>
      </c>
      <c r="F6" s="4">
        <f t="shared" si="0"/>
        <v>-643223228471</v>
      </c>
      <c r="G6" s="4">
        <v>38800</v>
      </c>
      <c r="H6" s="4">
        <v>288137</v>
      </c>
      <c r="I6" s="4">
        <v>-249337</v>
      </c>
      <c r="J6" s="4">
        <v>-33487990000</v>
      </c>
      <c r="K6" s="24">
        <f t="shared" si="1"/>
        <v>-1182147032000</v>
      </c>
      <c r="L6" s="4">
        <v>2871</v>
      </c>
      <c r="M6" s="4">
        <v>2569</v>
      </c>
      <c r="N6" s="4">
        <v>628</v>
      </c>
      <c r="O6" s="4">
        <v>506</v>
      </c>
      <c r="P6" s="4">
        <v>2519200</v>
      </c>
      <c r="Q6" s="4">
        <v>1773300</v>
      </c>
      <c r="R6" s="5">
        <v>3.1699999999999999E-2</v>
      </c>
      <c r="S6" s="4">
        <v>5419500</v>
      </c>
      <c r="T6" s="4">
        <f t="shared" si="2"/>
        <v>5346940.2</v>
      </c>
      <c r="U6" s="4">
        <f t="shared" si="3"/>
        <v>3769000</v>
      </c>
      <c r="V6" s="5">
        <v>2.8500000000000001E-2</v>
      </c>
    </row>
    <row r="7" spans="1:22" x14ac:dyDescent="0.2">
      <c r="A7" s="16" t="s">
        <v>340</v>
      </c>
      <c r="B7" s="4">
        <v>1784988</v>
      </c>
      <c r="C7" s="4">
        <v>1564800</v>
      </c>
      <c r="D7" s="4">
        <v>220188</v>
      </c>
      <c r="E7" s="4">
        <v>29823250000</v>
      </c>
      <c r="F7" s="4">
        <f t="shared" si="0"/>
        <v>-755737918471</v>
      </c>
      <c r="G7" s="4">
        <v>121200</v>
      </c>
      <c r="H7" s="4">
        <v>313900</v>
      </c>
      <c r="I7" s="4">
        <v>-192700</v>
      </c>
      <c r="J7" s="4">
        <v>-25594870000</v>
      </c>
      <c r="K7" s="24">
        <f t="shared" si="1"/>
        <v>-1148659042000</v>
      </c>
      <c r="L7" s="4">
        <v>2520</v>
      </c>
      <c r="M7" s="4">
        <v>2952</v>
      </c>
      <c r="N7" s="4">
        <v>700</v>
      </c>
      <c r="O7" s="4">
        <v>727</v>
      </c>
      <c r="P7" s="4">
        <v>2591100</v>
      </c>
      <c r="Q7" s="4">
        <v>2411400</v>
      </c>
      <c r="R7" s="5">
        <v>6.8999999999999999E-3</v>
      </c>
      <c r="S7" s="4">
        <v>6121100</v>
      </c>
      <c r="T7" s="4">
        <f t="shared" si="2"/>
        <v>5170850.2</v>
      </c>
      <c r="U7" s="4">
        <f t="shared" si="3"/>
        <v>3143500</v>
      </c>
      <c r="V7" s="5">
        <v>2.18E-2</v>
      </c>
    </row>
    <row r="8" spans="1:22" x14ac:dyDescent="0.2">
      <c r="A8" s="16" t="s">
        <v>339</v>
      </c>
      <c r="B8" s="4">
        <v>1107768</v>
      </c>
      <c r="C8" s="4">
        <v>3771747</v>
      </c>
      <c r="D8" s="4">
        <v>-2663979</v>
      </c>
      <c r="E8" s="4">
        <v>-355307980000</v>
      </c>
      <c r="F8" s="4">
        <f t="shared" si="0"/>
        <v>-785561168471</v>
      </c>
      <c r="G8" s="4">
        <v>408000</v>
      </c>
      <c r="H8" s="4">
        <v>608801</v>
      </c>
      <c r="I8" s="4">
        <v>-200801</v>
      </c>
      <c r="J8" s="4">
        <v>-27469788000</v>
      </c>
      <c r="K8" s="24">
        <f t="shared" si="1"/>
        <v>-1123064172000</v>
      </c>
      <c r="L8" s="4">
        <v>5802</v>
      </c>
      <c r="M8" s="4">
        <v>11483</v>
      </c>
      <c r="N8" s="4">
        <v>1683</v>
      </c>
      <c r="O8" s="4">
        <v>2793</v>
      </c>
      <c r="P8" s="4">
        <v>4737900</v>
      </c>
      <c r="Q8" s="4">
        <v>8555500</v>
      </c>
      <c r="R8" s="5">
        <v>-4.24E-2</v>
      </c>
      <c r="S8" s="4">
        <v>14134601</v>
      </c>
      <c r="T8" s="4">
        <f t="shared" si="2"/>
        <v>4174260.1</v>
      </c>
      <c r="U8" s="4">
        <f t="shared" si="3"/>
        <v>3049001</v>
      </c>
      <c r="V8" s="5">
        <v>5.3699999999999998E-2</v>
      </c>
    </row>
    <row r="9" spans="1:22" x14ac:dyDescent="0.2">
      <c r="A9" s="16" t="s">
        <v>338</v>
      </c>
      <c r="B9" s="4">
        <v>47500</v>
      </c>
      <c r="C9" s="4">
        <v>1420415</v>
      </c>
      <c r="D9" s="4">
        <v>-1372915</v>
      </c>
      <c r="E9" s="4">
        <v>-187151180000</v>
      </c>
      <c r="F9" s="4">
        <f t="shared" si="0"/>
        <v>-430253188471</v>
      </c>
      <c r="G9" s="4">
        <v>489600</v>
      </c>
      <c r="H9" s="4">
        <v>31069</v>
      </c>
      <c r="I9" s="4">
        <v>458531</v>
      </c>
      <c r="J9" s="4">
        <v>62485861000</v>
      </c>
      <c r="K9" s="24">
        <f t="shared" si="1"/>
        <v>-1095594384000</v>
      </c>
      <c r="L9" s="4">
        <v>2013</v>
      </c>
      <c r="M9" s="4">
        <v>3513</v>
      </c>
      <c r="N9" s="4">
        <v>558</v>
      </c>
      <c r="O9" s="4">
        <v>738</v>
      </c>
      <c r="P9" s="4">
        <v>1408300</v>
      </c>
      <c r="Q9" s="4">
        <v>1991100</v>
      </c>
      <c r="R9" s="5">
        <v>-3.5999999999999999E-3</v>
      </c>
      <c r="S9" s="4">
        <v>3769000</v>
      </c>
      <c r="T9" s="4">
        <f t="shared" si="2"/>
        <v>4101520.1</v>
      </c>
      <c r="U9" s="4">
        <f t="shared" si="3"/>
        <v>3049001</v>
      </c>
      <c r="V9" s="5">
        <v>2.0400000000000001E-2</v>
      </c>
    </row>
    <row r="10" spans="1:22" x14ac:dyDescent="0.2">
      <c r="A10" s="16" t="s">
        <v>337</v>
      </c>
      <c r="B10" s="4">
        <v>482800</v>
      </c>
      <c r="C10" s="4">
        <v>1033588</v>
      </c>
      <c r="D10" s="4">
        <v>-550788</v>
      </c>
      <c r="E10" s="4">
        <v>-75925710000</v>
      </c>
      <c r="F10" s="4">
        <f t="shared" si="0"/>
        <v>-243102008471</v>
      </c>
      <c r="G10" s="4">
        <v>0</v>
      </c>
      <c r="H10" s="4">
        <v>0</v>
      </c>
      <c r="I10" s="4">
        <v>0</v>
      </c>
      <c r="J10" s="4">
        <v>60108110000</v>
      </c>
      <c r="K10" s="24">
        <f t="shared" si="1"/>
        <v>-1158080245000</v>
      </c>
      <c r="L10" s="4">
        <v>2064</v>
      </c>
      <c r="M10" s="4">
        <v>3432</v>
      </c>
      <c r="N10" s="4">
        <v>633</v>
      </c>
      <c r="O10" s="4">
        <v>864</v>
      </c>
      <c r="P10" s="4">
        <v>1998800</v>
      </c>
      <c r="Q10" s="4">
        <v>2071300</v>
      </c>
      <c r="R10" s="5">
        <v>1.4800000000000001E-2</v>
      </c>
      <c r="S10" s="4">
        <v>7132400</v>
      </c>
      <c r="T10" s="4">
        <f t="shared" si="2"/>
        <v>3770730.1</v>
      </c>
      <c r="U10" s="4">
        <f t="shared" si="3"/>
        <v>3049001</v>
      </c>
      <c r="V10" s="5">
        <v>2.58E-2</v>
      </c>
    </row>
    <row r="11" spans="1:22" x14ac:dyDescent="0.2">
      <c r="A11" s="16" t="s">
        <v>336</v>
      </c>
      <c r="B11" s="4">
        <v>1012100</v>
      </c>
      <c r="C11" s="4">
        <v>1342168</v>
      </c>
      <c r="D11" s="4">
        <v>-330068</v>
      </c>
      <c r="E11" s="4">
        <v>-44404250000</v>
      </c>
      <c r="F11" s="4">
        <f t="shared" si="0"/>
        <v>-167176298471</v>
      </c>
      <c r="G11" s="4">
        <v>0</v>
      </c>
      <c r="H11" s="4">
        <v>0</v>
      </c>
      <c r="I11" s="4">
        <v>0</v>
      </c>
      <c r="J11" s="4">
        <v>2880690000</v>
      </c>
      <c r="K11" s="24">
        <f t="shared" si="1"/>
        <v>-1218188355000</v>
      </c>
      <c r="L11" s="4">
        <v>1700</v>
      </c>
      <c r="M11" s="4">
        <v>1736</v>
      </c>
      <c r="N11" s="4">
        <v>495</v>
      </c>
      <c r="O11" s="4">
        <v>423</v>
      </c>
      <c r="P11" s="4">
        <v>1426000</v>
      </c>
      <c r="Q11" s="4">
        <v>1248300</v>
      </c>
      <c r="R11" s="5">
        <v>2.2599999999999999E-2</v>
      </c>
      <c r="S11" s="4">
        <v>4206300</v>
      </c>
      <c r="T11" s="4">
        <f t="shared" si="2"/>
        <v>3737516.9</v>
      </c>
      <c r="U11" s="4">
        <f t="shared" si="3"/>
        <v>3049001</v>
      </c>
      <c r="V11" s="5">
        <v>1.84E-2</v>
      </c>
    </row>
    <row r="12" spans="1:22" x14ac:dyDescent="0.2">
      <c r="A12" s="16" t="s">
        <v>335</v>
      </c>
      <c r="B12" s="4">
        <v>1100800</v>
      </c>
      <c r="C12" s="4">
        <v>1127900</v>
      </c>
      <c r="D12" s="4">
        <v>-27100</v>
      </c>
      <c r="E12" s="4">
        <v>-3661150000</v>
      </c>
      <c r="F12" s="4">
        <f t="shared" si="0"/>
        <v>-122772048471</v>
      </c>
      <c r="G12" s="4">
        <v>0</v>
      </c>
      <c r="H12" s="4">
        <v>0</v>
      </c>
      <c r="I12" s="4">
        <v>0</v>
      </c>
      <c r="J12" s="4">
        <v>-42265516000</v>
      </c>
      <c r="K12" s="24">
        <f t="shared" si="1"/>
        <v>-1221069045000</v>
      </c>
      <c r="L12" s="4">
        <v>924</v>
      </c>
      <c r="M12" s="4">
        <v>2097</v>
      </c>
      <c r="N12" s="4">
        <v>185</v>
      </c>
      <c r="O12" s="4">
        <v>398</v>
      </c>
      <c r="P12" s="4">
        <v>542400</v>
      </c>
      <c r="Q12" s="4">
        <v>1190100</v>
      </c>
      <c r="R12" s="5">
        <v>-1.1200000000000002E-2</v>
      </c>
      <c r="S12" s="4">
        <v>3143500</v>
      </c>
      <c r="T12" s="4">
        <f t="shared" si="2"/>
        <v>3697626.9</v>
      </c>
      <c r="U12" s="4">
        <f t="shared" si="3"/>
        <v>3049001</v>
      </c>
      <c r="V12" s="5">
        <v>2.2799999999999997E-2</v>
      </c>
    </row>
    <row r="13" spans="1:22" x14ac:dyDescent="0.2">
      <c r="A13" s="16" t="s">
        <v>333</v>
      </c>
      <c r="B13" s="4">
        <v>524752</v>
      </c>
      <c r="C13" s="4">
        <v>1016500</v>
      </c>
      <c r="D13" s="4">
        <v>-491748</v>
      </c>
      <c r="E13" s="4">
        <v>-66013810000</v>
      </c>
      <c r="F13" s="4">
        <f t="shared" si="0"/>
        <v>-119110898471</v>
      </c>
      <c r="G13" s="4">
        <v>119000</v>
      </c>
      <c r="H13" s="4">
        <v>433701</v>
      </c>
      <c r="I13" s="4">
        <v>-314701</v>
      </c>
      <c r="J13" s="4">
        <v>-42265516000</v>
      </c>
      <c r="K13" s="24">
        <f t="shared" si="1"/>
        <v>-1178803529000</v>
      </c>
      <c r="L13" s="4">
        <v>1491</v>
      </c>
      <c r="M13" s="4">
        <v>2961</v>
      </c>
      <c r="N13" s="4">
        <v>286</v>
      </c>
      <c r="O13" s="4">
        <v>484</v>
      </c>
      <c r="P13" s="4">
        <v>789300</v>
      </c>
      <c r="Q13" s="4">
        <v>1407200</v>
      </c>
      <c r="R13" s="5">
        <v>-6.6E-3</v>
      </c>
      <c r="S13" s="4">
        <v>3049001</v>
      </c>
      <c r="T13" s="4">
        <f t="shared" si="2"/>
        <v>3859276.8</v>
      </c>
      <c r="U13" s="4">
        <f t="shared" si="3"/>
        <v>3151900</v>
      </c>
      <c r="V13" s="5">
        <v>1.7000000000000001E-2</v>
      </c>
    </row>
    <row r="14" spans="1:22" x14ac:dyDescent="0.2">
      <c r="A14" s="16" t="s">
        <v>332</v>
      </c>
      <c r="B14" s="4">
        <v>332800</v>
      </c>
      <c r="C14" s="4">
        <v>571100</v>
      </c>
      <c r="D14" s="4">
        <v>-238300</v>
      </c>
      <c r="E14" s="4">
        <v>-32377965401</v>
      </c>
      <c r="F14" s="4">
        <f t="shared" si="0"/>
        <v>-53097088471</v>
      </c>
      <c r="G14" s="4">
        <v>1027500</v>
      </c>
      <c r="H14" s="4">
        <v>814852</v>
      </c>
      <c r="I14" s="4">
        <v>212648</v>
      </c>
      <c r="J14" s="4">
        <v>28890053000</v>
      </c>
      <c r="K14" s="24">
        <f t="shared" si="1"/>
        <v>-1136538013000</v>
      </c>
      <c r="L14" s="4">
        <v>2167</v>
      </c>
      <c r="M14" s="4">
        <v>1941</v>
      </c>
      <c r="N14" s="4">
        <v>604</v>
      </c>
      <c r="O14" s="4">
        <v>472</v>
      </c>
      <c r="P14" s="4">
        <v>1869400</v>
      </c>
      <c r="Q14" s="4">
        <v>1233700</v>
      </c>
      <c r="R14" s="5">
        <v>9.7000000000000003E-3</v>
      </c>
      <c r="S14" s="4">
        <v>4043900</v>
      </c>
      <c r="T14" s="4">
        <f t="shared" si="2"/>
        <v>4143686.8</v>
      </c>
      <c r="U14" s="4">
        <f t="shared" si="3"/>
        <v>3041600</v>
      </c>
      <c r="V14" s="5">
        <v>2.2599999999999999E-2</v>
      </c>
    </row>
    <row r="15" spans="1:22" x14ac:dyDescent="0.2">
      <c r="A15" s="16" t="s">
        <v>331</v>
      </c>
      <c r="B15" s="4">
        <v>776800</v>
      </c>
      <c r="C15" s="4">
        <v>397400</v>
      </c>
      <c r="D15" s="4">
        <v>379400</v>
      </c>
      <c r="E15" s="4">
        <v>50997860000</v>
      </c>
      <c r="F15" s="4">
        <f t="shared" si="0"/>
        <v>-20719123070</v>
      </c>
      <c r="G15" s="4">
        <v>381600</v>
      </c>
      <c r="H15" s="4">
        <v>313852</v>
      </c>
      <c r="I15" s="4">
        <v>67748</v>
      </c>
      <c r="J15" s="4">
        <v>8777675000</v>
      </c>
      <c r="K15" s="24">
        <f t="shared" si="1"/>
        <v>-1165428066000</v>
      </c>
      <c r="L15" s="4">
        <v>2467</v>
      </c>
      <c r="M15" s="4">
        <v>1785</v>
      </c>
      <c r="N15" s="4">
        <v>686</v>
      </c>
      <c r="O15" s="4">
        <v>455</v>
      </c>
      <c r="P15" s="4">
        <v>2308600</v>
      </c>
      <c r="Q15" s="4">
        <v>1339100</v>
      </c>
      <c r="R15" s="5">
        <v>2.76E-2</v>
      </c>
      <c r="S15" s="4">
        <v>4717700</v>
      </c>
      <c r="T15" s="4">
        <f t="shared" si="2"/>
        <v>4277216.8</v>
      </c>
      <c r="U15" s="4">
        <f t="shared" si="3"/>
        <v>3041600</v>
      </c>
      <c r="V15" s="5">
        <v>2.3799999999999998E-2</v>
      </c>
    </row>
    <row r="16" spans="1:22" x14ac:dyDescent="0.2">
      <c r="A16" s="16" t="s">
        <v>330</v>
      </c>
      <c r="B16" s="4">
        <v>851270</v>
      </c>
      <c r="C16" s="4">
        <v>847450</v>
      </c>
      <c r="D16" s="4">
        <v>3820</v>
      </c>
      <c r="E16" s="4">
        <v>498855633</v>
      </c>
      <c r="F16" s="4">
        <f t="shared" si="0"/>
        <v>-71716983070</v>
      </c>
      <c r="G16" s="4">
        <v>46400</v>
      </c>
      <c r="H16" s="4">
        <v>48600</v>
      </c>
      <c r="I16" s="4">
        <v>-2200</v>
      </c>
      <c r="J16" s="4">
        <v>-272210000</v>
      </c>
      <c r="K16" s="24">
        <f t="shared" si="1"/>
        <v>-1174205741000</v>
      </c>
      <c r="L16" s="4">
        <v>1588</v>
      </c>
      <c r="M16" s="4">
        <v>1326</v>
      </c>
      <c r="N16" s="4">
        <v>376</v>
      </c>
      <c r="O16" s="4">
        <v>298</v>
      </c>
      <c r="P16" s="4">
        <v>1197400</v>
      </c>
      <c r="Q16" s="4">
        <v>879500</v>
      </c>
      <c r="R16" s="5">
        <v>6.1999999999999998E-3</v>
      </c>
      <c r="S16" s="4">
        <v>3151900</v>
      </c>
      <c r="T16" s="4">
        <f t="shared" si="2"/>
        <v>4883576.8</v>
      </c>
      <c r="U16" s="4">
        <f t="shared" si="3"/>
        <v>3041600</v>
      </c>
      <c r="V16" s="5">
        <v>1.6E-2</v>
      </c>
    </row>
    <row r="17" spans="1:22" x14ac:dyDescent="0.2">
      <c r="A17" s="16" t="s">
        <v>329</v>
      </c>
      <c r="B17" s="4">
        <v>2328000</v>
      </c>
      <c r="C17" s="4">
        <v>2367400</v>
      </c>
      <c r="D17" s="4">
        <v>-39400</v>
      </c>
      <c r="E17" s="4">
        <v>-5119383544</v>
      </c>
      <c r="F17" s="4">
        <f t="shared" si="0"/>
        <v>-72215838703</v>
      </c>
      <c r="G17" s="4">
        <v>191800</v>
      </c>
      <c r="H17" s="4">
        <v>96500</v>
      </c>
      <c r="I17" s="4">
        <v>95300</v>
      </c>
      <c r="J17" s="4">
        <v>12500090000</v>
      </c>
      <c r="K17" s="24">
        <f t="shared" si="1"/>
        <v>-1173933531000</v>
      </c>
      <c r="L17" s="4">
        <v>1062</v>
      </c>
      <c r="M17" s="4">
        <v>1852</v>
      </c>
      <c r="N17" s="4">
        <v>264</v>
      </c>
      <c r="O17" s="4">
        <v>405</v>
      </c>
      <c r="P17" s="4">
        <v>709800</v>
      </c>
      <c r="Q17" s="4">
        <v>1088100</v>
      </c>
      <c r="R17" s="5">
        <v>-0.01</v>
      </c>
      <c r="S17" s="4">
        <v>4360200</v>
      </c>
      <c r="T17" s="4">
        <f t="shared" si="2"/>
        <v>5542126.7999999998</v>
      </c>
      <c r="U17" s="4">
        <f t="shared" si="3"/>
        <v>2744600</v>
      </c>
      <c r="V17" s="5">
        <v>2.06E-2</v>
      </c>
    </row>
    <row r="18" spans="1:22" x14ac:dyDescent="0.2">
      <c r="A18" s="16" t="s">
        <v>328</v>
      </c>
      <c r="B18" s="4">
        <v>255000</v>
      </c>
      <c r="C18" s="4">
        <v>635200</v>
      </c>
      <c r="D18" s="4">
        <v>-380200</v>
      </c>
      <c r="E18" s="4">
        <v>-49772520000</v>
      </c>
      <c r="F18" s="4">
        <f t="shared" si="0"/>
        <v>-67096455159</v>
      </c>
      <c r="G18" s="4">
        <v>82200</v>
      </c>
      <c r="H18" s="4">
        <v>190600</v>
      </c>
      <c r="I18" s="4">
        <v>-108400</v>
      </c>
      <c r="J18" s="4">
        <v>-14124240000</v>
      </c>
      <c r="K18" s="24">
        <f t="shared" si="1"/>
        <v>-1186433621000</v>
      </c>
      <c r="L18" s="4">
        <v>1665</v>
      </c>
      <c r="M18" s="4">
        <v>2397</v>
      </c>
      <c r="N18" s="4">
        <v>429</v>
      </c>
      <c r="O18" s="4">
        <v>656</v>
      </c>
      <c r="P18" s="4">
        <v>1415000</v>
      </c>
      <c r="Q18" s="4">
        <v>2175400</v>
      </c>
      <c r="R18" s="5">
        <v>5.4000000000000003E-3</v>
      </c>
      <c r="S18" s="4">
        <v>4168700</v>
      </c>
      <c r="T18" s="4">
        <f t="shared" si="2"/>
        <v>5548626.7999999998</v>
      </c>
      <c r="U18" s="4">
        <f t="shared" si="3"/>
        <v>2744600</v>
      </c>
      <c r="V18" s="5">
        <v>2.2700000000000001E-2</v>
      </c>
    </row>
    <row r="19" spans="1:22" x14ac:dyDescent="0.2">
      <c r="A19" s="16" t="s">
        <v>327</v>
      </c>
      <c r="B19" s="4">
        <v>638248</v>
      </c>
      <c r="C19" s="4">
        <v>642217</v>
      </c>
      <c r="D19" s="4">
        <v>-3969</v>
      </c>
      <c r="E19" s="4">
        <v>-519750000</v>
      </c>
      <c r="F19" s="4">
        <f t="shared" si="0"/>
        <v>-17323935159</v>
      </c>
      <c r="G19" s="4">
        <v>334252</v>
      </c>
      <c r="H19" s="4">
        <v>58600</v>
      </c>
      <c r="I19" s="4">
        <v>275652</v>
      </c>
      <c r="J19" s="4">
        <v>35997704000</v>
      </c>
      <c r="K19" s="24">
        <f t="shared" si="1"/>
        <v>-1172309381000</v>
      </c>
      <c r="L19" s="4">
        <v>1500</v>
      </c>
      <c r="M19" s="4">
        <v>1601</v>
      </c>
      <c r="N19" s="4">
        <v>370</v>
      </c>
      <c r="O19" s="4">
        <v>311</v>
      </c>
      <c r="P19" s="4">
        <v>1007800</v>
      </c>
      <c r="Q19" s="4">
        <v>1005900</v>
      </c>
      <c r="R19" s="5">
        <v>-5.3E-3</v>
      </c>
      <c r="S19" s="4">
        <v>3041600</v>
      </c>
      <c r="T19" s="4">
        <f t="shared" si="2"/>
        <v>5494988.5999999996</v>
      </c>
      <c r="U19" s="4">
        <f t="shared" si="3"/>
        <v>2744600</v>
      </c>
      <c r="V19" s="5">
        <v>2.1099999999999997E-2</v>
      </c>
    </row>
    <row r="20" spans="1:22" x14ac:dyDescent="0.2">
      <c r="A20" s="16" t="s">
        <v>326</v>
      </c>
      <c r="B20" s="4">
        <v>806800</v>
      </c>
      <c r="C20" s="4">
        <v>806795</v>
      </c>
      <c r="D20" s="4">
        <v>5</v>
      </c>
      <c r="E20" s="4">
        <v>600000</v>
      </c>
      <c r="F20" s="4">
        <f t="shared" si="0"/>
        <v>-16804185159</v>
      </c>
      <c r="G20" s="4">
        <v>15600</v>
      </c>
      <c r="H20" s="4">
        <v>260000</v>
      </c>
      <c r="I20" s="4">
        <v>-244400</v>
      </c>
      <c r="J20" s="4">
        <v>-31914860000</v>
      </c>
      <c r="K20" s="24">
        <f t="shared" si="1"/>
        <v>-1208307085000</v>
      </c>
      <c r="L20" s="4">
        <v>1517</v>
      </c>
      <c r="M20" s="4">
        <v>2754</v>
      </c>
      <c r="N20" s="4">
        <v>359</v>
      </c>
      <c r="O20" s="4">
        <v>636</v>
      </c>
      <c r="P20" s="4">
        <v>1093000</v>
      </c>
      <c r="Q20" s="4">
        <v>1780600</v>
      </c>
      <c r="R20" s="5">
        <v>-2.2000000000000001E-3</v>
      </c>
      <c r="S20" s="4">
        <v>3824500</v>
      </c>
      <c r="T20" s="4">
        <f t="shared" si="2"/>
        <v>5897648.5999999996</v>
      </c>
      <c r="U20" s="4">
        <f t="shared" si="3"/>
        <v>2744600</v>
      </c>
      <c r="V20" s="5">
        <v>1.3000000000000001E-2</v>
      </c>
    </row>
    <row r="21" spans="1:22" x14ac:dyDescent="0.2">
      <c r="A21" s="16" t="s">
        <v>325</v>
      </c>
      <c r="B21" s="4">
        <v>770822</v>
      </c>
      <c r="C21" s="4">
        <v>755677</v>
      </c>
      <c r="D21" s="4">
        <v>15145</v>
      </c>
      <c r="E21" s="4">
        <v>1929700000</v>
      </c>
      <c r="F21" s="4">
        <f t="shared" si="0"/>
        <v>-16804785159</v>
      </c>
      <c r="G21" s="4">
        <v>21600</v>
      </c>
      <c r="H21" s="4">
        <v>163000</v>
      </c>
      <c r="I21" s="4">
        <v>-141400</v>
      </c>
      <c r="J21" s="4">
        <v>-18311140000</v>
      </c>
      <c r="K21" s="24">
        <f t="shared" si="1"/>
        <v>-1176392225000</v>
      </c>
      <c r="L21" s="4">
        <v>2200</v>
      </c>
      <c r="M21" s="4">
        <v>1705</v>
      </c>
      <c r="N21" s="4">
        <v>524</v>
      </c>
      <c r="O21" s="4">
        <v>436</v>
      </c>
      <c r="P21" s="4">
        <v>1591600</v>
      </c>
      <c r="Q21" s="4">
        <v>1244100</v>
      </c>
      <c r="R21" s="5">
        <v>2.8999999999999998E-2</v>
      </c>
      <c r="S21" s="4">
        <v>3874168</v>
      </c>
      <c r="T21" s="4">
        <f t="shared" si="2"/>
        <v>5810041.7999999998</v>
      </c>
      <c r="U21" s="4">
        <f t="shared" si="3"/>
        <v>2744600</v>
      </c>
      <c r="V21" s="5">
        <v>3.3500000000000002E-2</v>
      </c>
    </row>
    <row r="22" spans="1:22" x14ac:dyDescent="0.2">
      <c r="A22" s="16" t="s">
        <v>324</v>
      </c>
      <c r="B22" s="4">
        <v>53000</v>
      </c>
      <c r="C22" s="4">
        <v>40000</v>
      </c>
      <c r="D22" s="4">
        <v>13000</v>
      </c>
      <c r="E22" s="4">
        <v>1644500000</v>
      </c>
      <c r="F22" s="4">
        <f t="shared" si="0"/>
        <v>-18734485159</v>
      </c>
      <c r="G22" s="4">
        <v>134900</v>
      </c>
      <c r="H22" s="4">
        <v>31818</v>
      </c>
      <c r="I22" s="4">
        <v>103082</v>
      </c>
      <c r="J22" s="4">
        <v>13108609000</v>
      </c>
      <c r="K22" s="24">
        <f t="shared" si="1"/>
        <v>-1158081085000</v>
      </c>
      <c r="L22" s="4">
        <v>1796</v>
      </c>
      <c r="M22" s="4">
        <v>1900</v>
      </c>
      <c r="N22" s="4">
        <v>442</v>
      </c>
      <c r="O22" s="4">
        <v>480</v>
      </c>
      <c r="P22" s="4">
        <v>1187600</v>
      </c>
      <c r="Q22" s="4">
        <v>1323500</v>
      </c>
      <c r="R22" s="5">
        <v>1.3600000000000001E-2</v>
      </c>
      <c r="S22" s="4">
        <v>2744600</v>
      </c>
      <c r="T22" s="4">
        <f t="shared" si="2"/>
        <v>5987901.7999999998</v>
      </c>
      <c r="U22" s="4">
        <f t="shared" si="3"/>
        <v>4665500</v>
      </c>
      <c r="V22" s="5">
        <v>2.4300000000000002E-2</v>
      </c>
    </row>
    <row r="23" spans="1:22" x14ac:dyDescent="0.2">
      <c r="A23" s="16" t="s">
        <v>323</v>
      </c>
      <c r="B23" s="4">
        <v>1477500</v>
      </c>
      <c r="C23" s="4">
        <v>1474400</v>
      </c>
      <c r="D23" s="4">
        <v>3100</v>
      </c>
      <c r="E23" s="4">
        <v>397110000</v>
      </c>
      <c r="F23" s="4">
        <f t="shared" si="0"/>
        <v>-20378985159</v>
      </c>
      <c r="G23" s="4">
        <v>32600</v>
      </c>
      <c r="H23" s="4">
        <v>300400</v>
      </c>
      <c r="I23" s="4">
        <v>-267800</v>
      </c>
      <c r="J23" s="4">
        <v>-35294190000</v>
      </c>
      <c r="K23" s="24">
        <f t="shared" si="1"/>
        <v>-1171189694000</v>
      </c>
      <c r="L23" s="4">
        <v>1470</v>
      </c>
      <c r="M23" s="4">
        <v>2862</v>
      </c>
      <c r="N23" s="4">
        <v>311</v>
      </c>
      <c r="O23" s="4">
        <v>566</v>
      </c>
      <c r="P23" s="4">
        <v>997200</v>
      </c>
      <c r="Q23" s="4">
        <v>2156100</v>
      </c>
      <c r="R23" s="5">
        <v>-1.11E-2</v>
      </c>
      <c r="S23" s="4">
        <v>4665500</v>
      </c>
      <c r="T23" s="4">
        <f t="shared" si="2"/>
        <v>5950281.7999999998</v>
      </c>
      <c r="U23" s="4">
        <f t="shared" si="3"/>
        <v>4233700</v>
      </c>
      <c r="V23" s="5">
        <v>2.1899999999999999E-2</v>
      </c>
    </row>
    <row r="24" spans="1:22" x14ac:dyDescent="0.2">
      <c r="A24" s="16" t="s">
        <v>322</v>
      </c>
      <c r="B24" s="4">
        <v>3423850</v>
      </c>
      <c r="C24" s="4">
        <v>3438154</v>
      </c>
      <c r="D24" s="4">
        <v>-14304</v>
      </c>
      <c r="E24" s="4">
        <v>-1793910000</v>
      </c>
      <c r="F24" s="4">
        <f t="shared" si="0"/>
        <v>-20776095159</v>
      </c>
      <c r="G24" s="4">
        <v>4300</v>
      </c>
      <c r="H24" s="4">
        <v>95500</v>
      </c>
      <c r="I24" s="4">
        <v>-91200</v>
      </c>
      <c r="J24" s="4">
        <v>-11577070000</v>
      </c>
      <c r="K24" s="24">
        <f t="shared" si="1"/>
        <v>-1135895504000</v>
      </c>
      <c r="L24" s="4">
        <v>2597</v>
      </c>
      <c r="M24" s="4">
        <v>1738</v>
      </c>
      <c r="N24" s="4">
        <v>588</v>
      </c>
      <c r="O24" s="4">
        <v>436</v>
      </c>
      <c r="P24" s="4">
        <v>1956000</v>
      </c>
      <c r="Q24" s="4">
        <v>1385000</v>
      </c>
      <c r="R24" s="5">
        <v>3.3300000000000003E-2</v>
      </c>
      <c r="S24" s="4">
        <v>6888000</v>
      </c>
      <c r="T24" s="4">
        <f t="shared" si="2"/>
        <v>5447733.7999999998</v>
      </c>
      <c r="U24" s="4">
        <f t="shared" si="3"/>
        <v>2505218</v>
      </c>
      <c r="V24" s="5">
        <v>4.2699999999999995E-2</v>
      </c>
    </row>
    <row r="25" spans="1:22" x14ac:dyDescent="0.2">
      <c r="A25" s="16" t="s">
        <v>321</v>
      </c>
      <c r="B25" s="4">
        <v>2656500</v>
      </c>
      <c r="C25" s="4">
        <v>2669500</v>
      </c>
      <c r="D25" s="4">
        <v>-13000</v>
      </c>
      <c r="E25" s="4">
        <v>-1603500000</v>
      </c>
      <c r="F25" s="4">
        <f t="shared" si="0"/>
        <v>-18982185159</v>
      </c>
      <c r="G25" s="4">
        <v>24100</v>
      </c>
      <c r="H25" s="4">
        <v>363200</v>
      </c>
      <c r="I25" s="4">
        <v>-339100</v>
      </c>
      <c r="J25" s="4">
        <v>-41795310000</v>
      </c>
      <c r="K25" s="24">
        <f t="shared" si="1"/>
        <v>-1124318434000</v>
      </c>
      <c r="L25" s="4">
        <v>2055</v>
      </c>
      <c r="M25" s="4">
        <v>2362</v>
      </c>
      <c r="N25" s="4">
        <v>475</v>
      </c>
      <c r="O25" s="4">
        <v>583</v>
      </c>
      <c r="P25" s="4">
        <v>1527600</v>
      </c>
      <c r="Q25" s="4">
        <v>1730400</v>
      </c>
      <c r="R25" s="5">
        <v>0</v>
      </c>
      <c r="S25" s="4">
        <v>6053000</v>
      </c>
      <c r="T25" s="4">
        <f t="shared" si="2"/>
        <v>5004763.8</v>
      </c>
      <c r="U25" s="4">
        <f t="shared" si="3"/>
        <v>2505218</v>
      </c>
      <c r="V25" s="5">
        <v>2.5600000000000001E-2</v>
      </c>
    </row>
    <row r="26" spans="1:22" x14ac:dyDescent="0.2">
      <c r="A26" s="16" t="s">
        <v>320</v>
      </c>
      <c r="B26" s="4">
        <v>3487818</v>
      </c>
      <c r="C26" s="4">
        <v>3469100</v>
      </c>
      <c r="D26" s="4">
        <v>18718</v>
      </c>
      <c r="E26" s="4">
        <v>2418140000</v>
      </c>
      <c r="F26" s="4">
        <f t="shared" si="0"/>
        <v>-17378685159</v>
      </c>
      <c r="G26" s="4">
        <v>314000</v>
      </c>
      <c r="H26" s="4">
        <v>1690200</v>
      </c>
      <c r="I26" s="4">
        <v>-1376200</v>
      </c>
      <c r="J26" s="4">
        <v>-169115750000</v>
      </c>
      <c r="K26" s="24">
        <f t="shared" si="1"/>
        <v>-1082523124000</v>
      </c>
      <c r="L26" s="4">
        <v>3164</v>
      </c>
      <c r="M26" s="4">
        <v>5184</v>
      </c>
      <c r="N26" s="4">
        <v>685</v>
      </c>
      <c r="O26" s="4">
        <v>1425</v>
      </c>
      <c r="P26" s="4">
        <v>2406600</v>
      </c>
      <c r="Q26" s="4">
        <v>3074900</v>
      </c>
      <c r="R26" s="5">
        <v>2.5899999999999999E-2</v>
      </c>
      <c r="S26" s="4">
        <v>9215500</v>
      </c>
      <c r="T26" s="4">
        <f t="shared" si="2"/>
        <v>4281415.8</v>
      </c>
      <c r="U26" s="4">
        <f t="shared" si="3"/>
        <v>2505218</v>
      </c>
      <c r="V26" s="5">
        <v>4.7699999999999992E-2</v>
      </c>
    </row>
    <row r="27" spans="1:22" x14ac:dyDescent="0.2">
      <c r="A27" s="16" t="s">
        <v>319</v>
      </c>
      <c r="B27" s="4">
        <v>788800</v>
      </c>
      <c r="C27" s="4">
        <v>792150</v>
      </c>
      <c r="D27" s="4">
        <v>-3350</v>
      </c>
      <c r="E27" s="4">
        <v>-413810000</v>
      </c>
      <c r="F27" s="4">
        <f t="shared" si="0"/>
        <v>-19796825159</v>
      </c>
      <c r="G27" s="4">
        <v>117700</v>
      </c>
      <c r="H27" s="4">
        <v>2131900</v>
      </c>
      <c r="I27" s="4">
        <v>-2014200</v>
      </c>
      <c r="J27" s="4">
        <v>-240618610000</v>
      </c>
      <c r="K27" s="24">
        <f t="shared" si="1"/>
        <v>-913407374000</v>
      </c>
      <c r="L27" s="4">
        <v>5795</v>
      </c>
      <c r="M27" s="4">
        <v>3693</v>
      </c>
      <c r="N27" s="4">
        <v>1634</v>
      </c>
      <c r="O27" s="4">
        <v>1001</v>
      </c>
      <c r="P27" s="4">
        <v>6503500</v>
      </c>
      <c r="Q27" s="4">
        <v>3464800</v>
      </c>
      <c r="R27" s="5">
        <v>6.9500000000000006E-2</v>
      </c>
      <c r="S27" s="4">
        <v>10945700</v>
      </c>
      <c r="T27" s="4">
        <f t="shared" si="2"/>
        <v>3330095.8</v>
      </c>
      <c r="U27" s="4">
        <f t="shared" si="3"/>
        <v>2505218</v>
      </c>
      <c r="V27" s="5">
        <v>5.7500000000000002E-2</v>
      </c>
    </row>
    <row r="28" spans="1:22" x14ac:dyDescent="0.2">
      <c r="A28" s="16" t="s">
        <v>318</v>
      </c>
      <c r="B28" s="4">
        <v>98600</v>
      </c>
      <c r="C28" s="4">
        <v>98600</v>
      </c>
      <c r="D28" s="4">
        <v>0</v>
      </c>
      <c r="E28" s="4">
        <v>0</v>
      </c>
      <c r="F28" s="4">
        <f t="shared" si="0"/>
        <v>-19383015159</v>
      </c>
      <c r="G28" s="4">
        <v>254600</v>
      </c>
      <c r="H28" s="4">
        <v>1419300</v>
      </c>
      <c r="I28" s="4">
        <v>-1164700</v>
      </c>
      <c r="J28" s="4">
        <v>-129715560000</v>
      </c>
      <c r="K28" s="24">
        <f t="shared" si="1"/>
        <v>-672788764000</v>
      </c>
      <c r="L28" s="4">
        <v>1946</v>
      </c>
      <c r="M28" s="4">
        <v>2364</v>
      </c>
      <c r="N28" s="4">
        <v>526</v>
      </c>
      <c r="O28" s="4">
        <v>826</v>
      </c>
      <c r="P28" s="4">
        <v>1632700</v>
      </c>
      <c r="Q28" s="4">
        <v>2229100</v>
      </c>
      <c r="R28" s="5">
        <v>1.8200000000000001E-2</v>
      </c>
      <c r="S28" s="4">
        <v>4233700</v>
      </c>
      <c r="T28" s="4">
        <f t="shared" si="2"/>
        <v>3101925.8</v>
      </c>
      <c r="U28" s="4">
        <f t="shared" si="3"/>
        <v>2505218</v>
      </c>
      <c r="V28" s="5">
        <v>3.0099999999999998E-2</v>
      </c>
    </row>
    <row r="29" spans="1:22" x14ac:dyDescent="0.2">
      <c r="A29" s="16" t="s">
        <v>317</v>
      </c>
      <c r="B29" s="4">
        <v>107900</v>
      </c>
      <c r="C29" s="4">
        <v>129818</v>
      </c>
      <c r="D29" s="4">
        <v>-21918</v>
      </c>
      <c r="E29" s="4">
        <v>-2418720000</v>
      </c>
      <c r="F29" s="4">
        <f t="shared" si="0"/>
        <v>-19383015159</v>
      </c>
      <c r="G29" s="4">
        <v>373218</v>
      </c>
      <c r="H29" s="4">
        <v>394000</v>
      </c>
      <c r="I29" s="4">
        <v>-20782</v>
      </c>
      <c r="J29" s="4">
        <v>-2338051000</v>
      </c>
      <c r="K29" s="24">
        <f t="shared" si="1"/>
        <v>-543073204000</v>
      </c>
      <c r="L29" s="4">
        <v>1424</v>
      </c>
      <c r="M29" s="4">
        <v>1708</v>
      </c>
      <c r="N29" s="4">
        <v>326</v>
      </c>
      <c r="O29" s="4">
        <v>362</v>
      </c>
      <c r="P29" s="4">
        <v>1178400</v>
      </c>
      <c r="Q29" s="4">
        <v>1111500</v>
      </c>
      <c r="R29" s="5">
        <v>1.2E-2</v>
      </c>
      <c r="S29" s="4">
        <v>2505218</v>
      </c>
      <c r="T29" s="4">
        <f t="shared" si="2"/>
        <v>3135488.4</v>
      </c>
      <c r="U29" s="4">
        <f t="shared" si="3"/>
        <v>1862520</v>
      </c>
      <c r="V29" s="5">
        <v>2.2499999999999999E-2</v>
      </c>
    </row>
    <row r="30" spans="1:22" x14ac:dyDescent="0.2">
      <c r="A30" s="16" t="s">
        <v>316</v>
      </c>
      <c r="B30" s="4">
        <v>2490000</v>
      </c>
      <c r="C30" s="4">
        <v>2496600</v>
      </c>
      <c r="D30" s="4">
        <v>-6600</v>
      </c>
      <c r="E30" s="4">
        <v>-726760000</v>
      </c>
      <c r="F30" s="4">
        <f t="shared" si="0"/>
        <v>-16964295159</v>
      </c>
      <c r="G30" s="4">
        <v>1032100</v>
      </c>
      <c r="H30" s="4">
        <v>534100</v>
      </c>
      <c r="I30" s="4">
        <v>498000</v>
      </c>
      <c r="J30" s="4">
        <v>54687700000</v>
      </c>
      <c r="K30" s="24">
        <f t="shared" si="1"/>
        <v>-540735153000</v>
      </c>
      <c r="L30" s="4">
        <v>2205</v>
      </c>
      <c r="M30" s="4">
        <v>2903</v>
      </c>
      <c r="N30" s="4">
        <v>539</v>
      </c>
      <c r="O30" s="4">
        <v>618</v>
      </c>
      <c r="P30" s="4">
        <v>2000700</v>
      </c>
      <c r="Q30" s="4">
        <v>2692600</v>
      </c>
      <c r="R30" s="5">
        <v>-2.5600000000000001E-2</v>
      </c>
      <c r="S30" s="4">
        <v>7851100</v>
      </c>
      <c r="T30" s="4">
        <f t="shared" si="2"/>
        <v>2643378.4</v>
      </c>
      <c r="U30" s="4">
        <f t="shared" si="3"/>
        <v>1623300</v>
      </c>
      <c r="V30" s="5">
        <v>1.9799999999999998E-2</v>
      </c>
    </row>
    <row r="31" spans="1:22" x14ac:dyDescent="0.2">
      <c r="A31" s="16" t="s">
        <v>315</v>
      </c>
      <c r="B31" s="4">
        <v>972500</v>
      </c>
      <c r="C31" s="4">
        <v>983433</v>
      </c>
      <c r="D31" s="4">
        <v>-10933</v>
      </c>
      <c r="E31" s="4">
        <v>-1229660000</v>
      </c>
      <c r="F31" s="4">
        <f t="shared" si="0"/>
        <v>-16237535159</v>
      </c>
      <c r="G31" s="4">
        <v>126600</v>
      </c>
      <c r="H31" s="4">
        <v>584600</v>
      </c>
      <c r="I31" s="4">
        <v>-458000</v>
      </c>
      <c r="J31" s="4">
        <v>-51395160000</v>
      </c>
      <c r="K31" s="24">
        <f t="shared" si="1"/>
        <v>-595422853000</v>
      </c>
      <c r="L31" s="4">
        <v>659</v>
      </c>
      <c r="M31" s="4">
        <v>1703</v>
      </c>
      <c r="N31" s="4">
        <v>148</v>
      </c>
      <c r="O31" s="4">
        <v>384</v>
      </c>
      <c r="P31" s="4">
        <v>763100</v>
      </c>
      <c r="Q31" s="4">
        <v>1169300</v>
      </c>
      <c r="R31" s="5">
        <v>-1.0700000000000001E-2</v>
      </c>
      <c r="S31" s="4">
        <v>2998100</v>
      </c>
      <c r="T31" s="4">
        <f t="shared" si="2"/>
        <v>2631068.4</v>
      </c>
      <c r="U31" s="4">
        <f t="shared" si="3"/>
        <v>1623300</v>
      </c>
      <c r="V31" s="5">
        <v>1.3300000000000001E-2</v>
      </c>
    </row>
    <row r="32" spans="1:22" x14ac:dyDescent="0.2">
      <c r="A32" s="16" t="s">
        <v>314</v>
      </c>
      <c r="B32" s="4">
        <v>880500</v>
      </c>
      <c r="C32" s="4">
        <v>888201</v>
      </c>
      <c r="D32" s="4">
        <v>-7701</v>
      </c>
      <c r="E32" s="4">
        <v>-865890000</v>
      </c>
      <c r="F32" s="4">
        <f t="shared" si="0"/>
        <v>-15007875159</v>
      </c>
      <c r="G32" s="4">
        <v>982500</v>
      </c>
      <c r="H32" s="4">
        <v>302844</v>
      </c>
      <c r="I32" s="4">
        <v>679656</v>
      </c>
      <c r="J32" s="4">
        <v>76186619000</v>
      </c>
      <c r="K32" s="24">
        <f t="shared" si="1"/>
        <v>-544027693000</v>
      </c>
      <c r="L32" s="4">
        <v>2053</v>
      </c>
      <c r="M32" s="4">
        <v>2322</v>
      </c>
      <c r="N32" s="4">
        <v>542</v>
      </c>
      <c r="O32" s="4">
        <v>497</v>
      </c>
      <c r="P32" s="4">
        <v>2021600</v>
      </c>
      <c r="Q32" s="4">
        <v>1695300</v>
      </c>
      <c r="R32" s="5">
        <v>1.26E-2</v>
      </c>
      <c r="S32" s="4">
        <v>4523200</v>
      </c>
      <c r="T32" s="4">
        <f t="shared" si="2"/>
        <v>2453298.4</v>
      </c>
      <c r="U32" s="4">
        <f t="shared" si="3"/>
        <v>1432500</v>
      </c>
      <c r="V32" s="5">
        <v>1.5100000000000001E-2</v>
      </c>
    </row>
    <row r="33" spans="1:22" x14ac:dyDescent="0.2">
      <c r="A33" s="16" t="s">
        <v>313</v>
      </c>
      <c r="B33" s="4">
        <v>587500</v>
      </c>
      <c r="C33" s="4">
        <v>587400</v>
      </c>
      <c r="D33" s="4">
        <v>100</v>
      </c>
      <c r="E33" s="4">
        <v>11550000</v>
      </c>
      <c r="F33" s="4">
        <f t="shared" si="0"/>
        <v>-14141985159</v>
      </c>
      <c r="G33" s="4">
        <v>645800</v>
      </c>
      <c r="H33" s="4">
        <v>66900</v>
      </c>
      <c r="I33" s="4">
        <v>578900</v>
      </c>
      <c r="J33" s="4">
        <v>65480970000</v>
      </c>
      <c r="K33" s="24">
        <f t="shared" si="1"/>
        <v>-620214312000</v>
      </c>
      <c r="L33" s="4">
        <v>1073</v>
      </c>
      <c r="M33" s="4">
        <v>2771</v>
      </c>
      <c r="N33" s="4">
        <v>223</v>
      </c>
      <c r="O33" s="4">
        <v>519</v>
      </c>
      <c r="P33" s="4">
        <v>831300</v>
      </c>
      <c r="Q33" s="4">
        <v>2853900</v>
      </c>
      <c r="R33" s="5">
        <v>-3.49E-2</v>
      </c>
      <c r="S33" s="4">
        <v>4289300</v>
      </c>
      <c r="T33" s="4">
        <f t="shared" si="2"/>
        <v>2348728.4</v>
      </c>
      <c r="U33" s="4">
        <f t="shared" si="3"/>
        <v>1432500</v>
      </c>
      <c r="V33" s="5">
        <v>3.5499999999999997E-2</v>
      </c>
    </row>
    <row r="34" spans="1:22" x14ac:dyDescent="0.2">
      <c r="A34" s="16" t="s">
        <v>270</v>
      </c>
      <c r="B34" s="4">
        <v>403368</v>
      </c>
      <c r="C34" s="4">
        <v>390220</v>
      </c>
      <c r="D34" s="4">
        <v>13148</v>
      </c>
      <c r="E34" s="4">
        <v>1524130000</v>
      </c>
      <c r="F34" s="4">
        <f t="shared" si="0"/>
        <v>-14153535159</v>
      </c>
      <c r="G34" s="4">
        <v>154300</v>
      </c>
      <c r="H34" s="4">
        <v>280300</v>
      </c>
      <c r="I34" s="4">
        <v>-126000</v>
      </c>
      <c r="J34" s="4">
        <v>-14408100000</v>
      </c>
      <c r="K34" s="24">
        <f t="shared" si="1"/>
        <v>-685695282000</v>
      </c>
      <c r="L34" s="4">
        <v>714</v>
      </c>
      <c r="M34" s="4">
        <v>987</v>
      </c>
      <c r="N34" s="4">
        <v>163</v>
      </c>
      <c r="O34" s="4">
        <v>177</v>
      </c>
      <c r="P34" s="4">
        <v>671400</v>
      </c>
      <c r="Q34" s="4">
        <v>544400</v>
      </c>
      <c r="R34" s="5">
        <v>5.3E-3</v>
      </c>
      <c r="S34" s="4">
        <v>1862520</v>
      </c>
      <c r="T34" s="4">
        <f t="shared" si="2"/>
        <v>2421906.4</v>
      </c>
      <c r="U34" s="4">
        <f t="shared" si="3"/>
        <v>1432500</v>
      </c>
      <c r="V34" s="5">
        <v>1.3899999999999999E-2</v>
      </c>
    </row>
    <row r="35" spans="1:22" x14ac:dyDescent="0.2">
      <c r="A35" s="16" t="s">
        <v>269</v>
      </c>
      <c r="B35" s="4">
        <v>73900</v>
      </c>
      <c r="C35" s="4">
        <v>73900</v>
      </c>
      <c r="D35" s="4">
        <v>0</v>
      </c>
      <c r="E35" s="4">
        <v>0</v>
      </c>
      <c r="F35" s="4">
        <f t="shared" si="0"/>
        <v>-15677665159</v>
      </c>
      <c r="G35" s="4">
        <v>104900</v>
      </c>
      <c r="H35" s="4">
        <v>84200</v>
      </c>
      <c r="I35" s="4">
        <v>20700</v>
      </c>
      <c r="J35" s="4">
        <v>2376060000</v>
      </c>
      <c r="K35" s="24">
        <f t="shared" si="1"/>
        <v>-671287182000</v>
      </c>
      <c r="L35" s="4">
        <v>916</v>
      </c>
      <c r="M35" s="4">
        <v>998</v>
      </c>
      <c r="N35" s="4">
        <v>229</v>
      </c>
      <c r="O35" s="4">
        <v>260</v>
      </c>
      <c r="P35" s="4">
        <v>694300</v>
      </c>
      <c r="Q35" s="4">
        <v>719200</v>
      </c>
      <c r="R35" s="5">
        <v>9.7000000000000003E-3</v>
      </c>
      <c r="S35" s="4">
        <v>1623300</v>
      </c>
      <c r="T35" s="4">
        <f t="shared" si="2"/>
        <v>2545016.4</v>
      </c>
      <c r="U35" s="4">
        <f t="shared" si="3"/>
        <v>1432500</v>
      </c>
      <c r="V35" s="5">
        <v>1.8200000000000001E-2</v>
      </c>
    </row>
    <row r="36" spans="1:22" x14ac:dyDescent="0.2">
      <c r="A36" s="16" t="s">
        <v>268</v>
      </c>
      <c r="B36" s="4">
        <v>191764</v>
      </c>
      <c r="C36" s="4">
        <v>191020</v>
      </c>
      <c r="D36" s="4">
        <v>744</v>
      </c>
      <c r="E36" s="4">
        <v>84730000</v>
      </c>
      <c r="F36" s="4">
        <f t="shared" si="0"/>
        <v>-15677665159</v>
      </c>
      <c r="G36" s="4">
        <v>61800</v>
      </c>
      <c r="H36" s="4">
        <v>459700</v>
      </c>
      <c r="I36" s="4">
        <v>-397900</v>
      </c>
      <c r="J36" s="4">
        <v>-45404430000</v>
      </c>
      <c r="K36" s="24">
        <f t="shared" si="1"/>
        <v>-673663242000</v>
      </c>
      <c r="L36" s="4">
        <v>1239</v>
      </c>
      <c r="M36" s="4">
        <v>857</v>
      </c>
      <c r="N36" s="4">
        <v>282</v>
      </c>
      <c r="O36" s="4">
        <v>177</v>
      </c>
      <c r="P36" s="4">
        <v>962700</v>
      </c>
      <c r="Q36" s="4">
        <v>810800</v>
      </c>
      <c r="R36" s="5">
        <v>7.0999999999999995E-3</v>
      </c>
      <c r="S36" s="4">
        <v>1982020</v>
      </c>
      <c r="T36" s="4">
        <f t="shared" si="2"/>
        <v>2493404.4</v>
      </c>
      <c r="U36" s="4">
        <f t="shared" si="3"/>
        <v>1432500</v>
      </c>
      <c r="V36" s="5">
        <v>1.9900000000000001E-2</v>
      </c>
    </row>
    <row r="37" spans="1:22" x14ac:dyDescent="0.2">
      <c r="A37" s="16" t="s">
        <v>254</v>
      </c>
      <c r="B37" s="4">
        <v>15</v>
      </c>
      <c r="C37" s="4">
        <v>13148</v>
      </c>
      <c r="D37" s="4">
        <v>-13133</v>
      </c>
      <c r="E37" s="4">
        <v>-1482640000</v>
      </c>
      <c r="F37" s="4">
        <f t="shared" si="0"/>
        <v>-15762395159</v>
      </c>
      <c r="G37" s="4">
        <v>151800</v>
      </c>
      <c r="H37" s="4">
        <v>259000</v>
      </c>
      <c r="I37" s="4">
        <v>-107200</v>
      </c>
      <c r="J37" s="4">
        <v>-12123590000</v>
      </c>
      <c r="K37" s="24">
        <f t="shared" si="1"/>
        <v>-628258812000</v>
      </c>
      <c r="L37" s="4">
        <v>716</v>
      </c>
      <c r="M37" s="4">
        <v>1236</v>
      </c>
      <c r="N37" s="4">
        <v>175</v>
      </c>
      <c r="O37" s="4">
        <v>226</v>
      </c>
      <c r="P37" s="4">
        <v>531700</v>
      </c>
      <c r="Q37" s="4">
        <v>768500</v>
      </c>
      <c r="R37" s="5">
        <v>3.5999999999999999E-3</v>
      </c>
      <c r="S37" s="4">
        <v>1432500</v>
      </c>
      <c r="T37" s="4">
        <f t="shared" si="2"/>
        <v>2661183.4</v>
      </c>
      <c r="U37" s="4">
        <f t="shared" si="3"/>
        <v>1952000</v>
      </c>
      <c r="V37" s="5">
        <v>6.1999999999999998E-3</v>
      </c>
    </row>
    <row r="38" spans="1:22" x14ac:dyDescent="0.2">
      <c r="F38" s="4">
        <f t="shared" si="0"/>
        <v>-14279755159</v>
      </c>
      <c r="G38" s="4">
        <v>292400</v>
      </c>
      <c r="H38" s="4">
        <v>396800</v>
      </c>
      <c r="I38" s="4">
        <v>-104400</v>
      </c>
      <c r="J38" s="4">
        <v>-11785880000</v>
      </c>
      <c r="K38" s="24">
        <f t="shared" si="1"/>
        <v>-616135222000</v>
      </c>
      <c r="L38" s="4">
        <v>962</v>
      </c>
      <c r="M38" s="4">
        <v>1579</v>
      </c>
      <c r="N38" s="4">
        <v>207</v>
      </c>
      <c r="O38" s="4">
        <v>333</v>
      </c>
      <c r="P38" s="4">
        <v>616900</v>
      </c>
      <c r="Q38" s="4">
        <v>1203600</v>
      </c>
      <c r="R38" s="5">
        <v>-9.7000000000000003E-3</v>
      </c>
      <c r="S38" s="4">
        <v>1952000</v>
      </c>
      <c r="T38" s="4">
        <f t="shared" si="2"/>
        <v>2766203.5</v>
      </c>
      <c r="U38" s="4">
        <f t="shared" si="3"/>
        <v>2745500</v>
      </c>
      <c r="V38" s="5">
        <v>9.7000000000000003E-3</v>
      </c>
    </row>
    <row r="39" spans="1:22" x14ac:dyDescent="0.2">
      <c r="A39" s="16" t="s">
        <v>252</v>
      </c>
      <c r="B39" s="4">
        <v>81800</v>
      </c>
      <c r="C39" s="4">
        <v>82644</v>
      </c>
      <c r="D39" s="4">
        <v>-844</v>
      </c>
      <c r="E39" s="4">
        <v>-96080000</v>
      </c>
      <c r="F39" s="4">
        <f t="shared" si="0"/>
        <v>-14279755159</v>
      </c>
      <c r="G39" s="4">
        <v>269544</v>
      </c>
      <c r="H39" s="4">
        <v>179400</v>
      </c>
      <c r="I39" s="4">
        <v>90144</v>
      </c>
      <c r="J39" s="4">
        <v>10172534000</v>
      </c>
      <c r="K39" s="24">
        <f t="shared" si="1"/>
        <v>-604349342000</v>
      </c>
      <c r="L39" s="4">
        <v>1213</v>
      </c>
      <c r="M39" s="4">
        <v>1728</v>
      </c>
      <c r="N39" s="4">
        <v>293</v>
      </c>
      <c r="O39" s="4">
        <v>380</v>
      </c>
      <c r="P39" s="4">
        <v>1103800</v>
      </c>
      <c r="Q39" s="4">
        <v>1652800</v>
      </c>
      <c r="R39" s="5">
        <v>-2.5999999999999999E-3</v>
      </c>
      <c r="S39" s="4">
        <v>2840844</v>
      </c>
      <c r="T39" s="4">
        <f t="shared" si="2"/>
        <v>2767416.8</v>
      </c>
      <c r="U39" s="4">
        <f t="shared" si="3"/>
        <v>2594300</v>
      </c>
      <c r="V39" s="5">
        <v>1.84E-2</v>
      </c>
    </row>
    <row r="40" spans="1:22" x14ac:dyDescent="0.2">
      <c r="A40" s="16" t="s">
        <v>251</v>
      </c>
      <c r="B40" s="4">
        <v>578940</v>
      </c>
      <c r="C40" s="4">
        <v>570515</v>
      </c>
      <c r="D40" s="4">
        <v>8425</v>
      </c>
      <c r="E40" s="4">
        <v>969100000</v>
      </c>
      <c r="F40" s="4">
        <f t="shared" si="0"/>
        <v>-14183675159</v>
      </c>
      <c r="G40" s="4">
        <v>584000</v>
      </c>
      <c r="H40" s="4">
        <v>101300</v>
      </c>
      <c r="I40" s="4">
        <v>482700</v>
      </c>
      <c r="J40" s="4">
        <v>55534600000</v>
      </c>
      <c r="K40" s="24">
        <f t="shared" si="1"/>
        <v>-614521876000</v>
      </c>
      <c r="L40" s="4">
        <v>1222</v>
      </c>
      <c r="M40" s="4">
        <v>1909</v>
      </c>
      <c r="N40" s="4">
        <v>314</v>
      </c>
      <c r="O40" s="4">
        <v>358</v>
      </c>
      <c r="P40" s="4">
        <v>880900</v>
      </c>
      <c r="Q40" s="4">
        <v>1122400</v>
      </c>
      <c r="R40" s="5">
        <v>-9.5999999999999992E-3</v>
      </c>
      <c r="S40" s="4">
        <v>2930000</v>
      </c>
      <c r="T40" s="4">
        <f t="shared" si="2"/>
        <v>2898266.8</v>
      </c>
      <c r="U40" s="4">
        <f t="shared" si="3"/>
        <v>2594300</v>
      </c>
      <c r="V40" s="5">
        <v>1.5600000000000001E-2</v>
      </c>
    </row>
    <row r="41" spans="1:22" x14ac:dyDescent="0.2">
      <c r="A41" s="16" t="s">
        <v>250</v>
      </c>
      <c r="B41" s="4">
        <v>326000</v>
      </c>
      <c r="C41" s="4">
        <v>330821</v>
      </c>
      <c r="D41" s="4">
        <v>-4821</v>
      </c>
      <c r="E41" s="4">
        <v>-564060000</v>
      </c>
      <c r="F41" s="4">
        <f t="shared" si="0"/>
        <v>-15152775159</v>
      </c>
      <c r="G41" s="4">
        <v>34700</v>
      </c>
      <c r="H41" s="4">
        <v>923100</v>
      </c>
      <c r="I41" s="4">
        <v>-888400</v>
      </c>
      <c r="J41" s="4">
        <v>-103102390000</v>
      </c>
      <c r="K41" s="24">
        <f t="shared" si="1"/>
        <v>-670056476000</v>
      </c>
      <c r="L41" s="4">
        <v>894</v>
      </c>
      <c r="M41" s="4">
        <v>2203</v>
      </c>
      <c r="N41" s="4">
        <v>212</v>
      </c>
      <c r="O41" s="4">
        <v>473</v>
      </c>
      <c r="P41" s="4">
        <v>703700</v>
      </c>
      <c r="Q41" s="4">
        <v>1566900</v>
      </c>
      <c r="R41" s="5">
        <v>-1.6500000000000001E-2</v>
      </c>
      <c r="S41" s="4">
        <v>2875000</v>
      </c>
      <c r="T41" s="4">
        <f t="shared" si="2"/>
        <v>2997226.8</v>
      </c>
      <c r="U41" s="4">
        <f t="shared" si="3"/>
        <v>1465900</v>
      </c>
      <c r="V41" s="5">
        <v>1.6299999999999999E-2</v>
      </c>
    </row>
    <row r="42" spans="1:22" x14ac:dyDescent="0.2">
      <c r="A42" s="16" t="s">
        <v>249</v>
      </c>
      <c r="B42" s="4">
        <v>459700</v>
      </c>
      <c r="C42" s="4">
        <v>459924</v>
      </c>
      <c r="D42" s="4">
        <v>-224</v>
      </c>
      <c r="E42" s="4">
        <v>-26150000</v>
      </c>
      <c r="F42" s="4">
        <f t="shared" si="0"/>
        <v>-14588715159</v>
      </c>
      <c r="G42" s="4">
        <v>317700</v>
      </c>
      <c r="H42" s="4">
        <v>222000</v>
      </c>
      <c r="I42" s="4">
        <v>95700</v>
      </c>
      <c r="J42" s="4">
        <v>11126880000</v>
      </c>
      <c r="K42" s="24">
        <f t="shared" si="1"/>
        <v>-566954086000</v>
      </c>
      <c r="L42" s="4">
        <v>796</v>
      </c>
      <c r="M42" s="4">
        <v>1159</v>
      </c>
      <c r="N42" s="4">
        <v>256</v>
      </c>
      <c r="O42" s="4">
        <v>292</v>
      </c>
      <c r="P42" s="4">
        <v>989700</v>
      </c>
      <c r="Q42" s="4">
        <v>1070900</v>
      </c>
      <c r="R42" s="5">
        <v>1.8E-3</v>
      </c>
      <c r="S42" s="4">
        <v>2745500</v>
      </c>
      <c r="T42" s="4">
        <f t="shared" si="2"/>
        <v>3129096.8</v>
      </c>
      <c r="U42" s="4">
        <f t="shared" si="3"/>
        <v>1465900</v>
      </c>
      <c r="V42" s="5">
        <v>1.37E-2</v>
      </c>
    </row>
    <row r="43" spans="1:22" x14ac:dyDescent="0.2">
      <c r="A43" s="16" t="s">
        <v>248</v>
      </c>
      <c r="B43" s="4">
        <v>800700</v>
      </c>
      <c r="C43" s="4">
        <v>807440</v>
      </c>
      <c r="D43" s="4">
        <v>-6740</v>
      </c>
      <c r="E43" s="4">
        <v>-779380000</v>
      </c>
      <c r="F43" s="4">
        <f t="shared" si="0"/>
        <v>-14562565159</v>
      </c>
      <c r="G43" s="4">
        <v>304700</v>
      </c>
      <c r="H43" s="4">
        <v>104400</v>
      </c>
      <c r="I43" s="4">
        <v>200300</v>
      </c>
      <c r="J43" s="4">
        <v>23359800000</v>
      </c>
      <c r="K43" s="24">
        <f t="shared" si="1"/>
        <v>-578080966000</v>
      </c>
      <c r="L43" s="4">
        <v>982</v>
      </c>
      <c r="M43" s="4">
        <v>1145</v>
      </c>
      <c r="N43" s="4">
        <v>226</v>
      </c>
      <c r="O43" s="4">
        <v>262</v>
      </c>
      <c r="P43" s="4">
        <v>845000</v>
      </c>
      <c r="Q43" s="4">
        <v>1000300</v>
      </c>
      <c r="R43" s="5">
        <v>2.5999999999999999E-3</v>
      </c>
      <c r="S43" s="4">
        <v>3243600</v>
      </c>
      <c r="T43" s="4">
        <f t="shared" si="2"/>
        <v>3594386.8</v>
      </c>
      <c r="U43" s="4">
        <f t="shared" si="3"/>
        <v>1465900</v>
      </c>
      <c r="V43" s="5">
        <v>2.0499999999999997E-2</v>
      </c>
    </row>
    <row r="44" spans="1:22" x14ac:dyDescent="0.2">
      <c r="A44" s="16" t="s">
        <v>247</v>
      </c>
      <c r="B44" s="4">
        <v>924600</v>
      </c>
      <c r="C44" s="4">
        <v>924800</v>
      </c>
      <c r="D44" s="4">
        <v>-200</v>
      </c>
      <c r="E44" s="4">
        <v>-23220000</v>
      </c>
      <c r="F44" s="4">
        <f t="shared" si="0"/>
        <v>-13783185159</v>
      </c>
      <c r="G44" s="4">
        <v>355300</v>
      </c>
      <c r="H44" s="4">
        <v>198100</v>
      </c>
      <c r="I44" s="4">
        <v>157200</v>
      </c>
      <c r="J44" s="4">
        <v>18464610000</v>
      </c>
      <c r="K44" s="24">
        <f t="shared" si="1"/>
        <v>-601440766000</v>
      </c>
      <c r="L44" s="4">
        <v>647</v>
      </c>
      <c r="M44" s="4">
        <v>913</v>
      </c>
      <c r="N44" s="4">
        <v>164</v>
      </c>
      <c r="O44" s="4">
        <v>199</v>
      </c>
      <c r="P44" s="4">
        <v>531200</v>
      </c>
      <c r="Q44" s="4">
        <v>743700</v>
      </c>
      <c r="R44" s="5">
        <v>-5.1000000000000004E-3</v>
      </c>
      <c r="S44" s="4">
        <v>2594300</v>
      </c>
      <c r="T44" s="4">
        <f t="shared" si="2"/>
        <v>3803966.8</v>
      </c>
      <c r="U44" s="4">
        <f t="shared" si="3"/>
        <v>1465900</v>
      </c>
      <c r="V44" s="5">
        <v>1.03E-2</v>
      </c>
    </row>
    <row r="45" spans="1:22" x14ac:dyDescent="0.2">
      <c r="A45" s="16" t="s">
        <v>246</v>
      </c>
      <c r="B45" s="4">
        <v>51200</v>
      </c>
      <c r="C45" s="4">
        <v>51200</v>
      </c>
      <c r="D45" s="4">
        <v>0</v>
      </c>
      <c r="E45" s="4">
        <v>0</v>
      </c>
      <c r="F45" s="4">
        <f t="shared" si="0"/>
        <v>-13759965159</v>
      </c>
      <c r="G45" s="4">
        <v>0</v>
      </c>
      <c r="H45" s="4">
        <v>0</v>
      </c>
      <c r="I45" s="4">
        <v>0</v>
      </c>
      <c r="J45" s="4">
        <v>-6305950000</v>
      </c>
      <c r="K45" s="24">
        <f t="shared" si="1"/>
        <v>-619905376000</v>
      </c>
      <c r="L45" s="4">
        <v>1431</v>
      </c>
      <c r="M45" s="4">
        <v>1409</v>
      </c>
      <c r="N45" s="4">
        <v>332</v>
      </c>
      <c r="O45" s="4">
        <v>360</v>
      </c>
      <c r="P45" s="4">
        <v>1437900</v>
      </c>
      <c r="Q45" s="4">
        <v>1181400</v>
      </c>
      <c r="R45" s="5">
        <v>1.6500000000000001E-2</v>
      </c>
      <c r="S45" s="4">
        <v>2854400</v>
      </c>
      <c r="T45" s="4">
        <f t="shared" si="2"/>
        <v>4140066.9</v>
      </c>
      <c r="U45" s="4">
        <f t="shared" si="3"/>
        <v>1465900</v>
      </c>
      <c r="V45" s="5">
        <v>1.7899999999999999E-2</v>
      </c>
    </row>
    <row r="46" spans="1:22" x14ac:dyDescent="0.2">
      <c r="A46" s="16" t="s">
        <v>245</v>
      </c>
      <c r="B46" s="4">
        <v>40000</v>
      </c>
      <c r="C46" s="4">
        <v>41700</v>
      </c>
      <c r="D46" s="4">
        <v>-1700</v>
      </c>
      <c r="E46" s="4">
        <v>-194310000</v>
      </c>
      <c r="F46" s="4">
        <f t="shared" si="0"/>
        <v>-13759965159</v>
      </c>
      <c r="G46" s="4">
        <v>77500</v>
      </c>
      <c r="H46" s="4">
        <v>402100</v>
      </c>
      <c r="I46" s="4">
        <v>-324600</v>
      </c>
      <c r="J46" s="4">
        <v>-37221550000</v>
      </c>
      <c r="K46" s="24">
        <f t="shared" si="1"/>
        <v>-613599426000</v>
      </c>
      <c r="L46" s="4">
        <v>1114</v>
      </c>
      <c r="M46" s="4">
        <v>898</v>
      </c>
      <c r="N46" s="4">
        <v>152</v>
      </c>
      <c r="O46" s="4">
        <v>185</v>
      </c>
      <c r="P46" s="4">
        <v>770200</v>
      </c>
      <c r="Q46" s="4">
        <v>585100</v>
      </c>
      <c r="R46" s="5">
        <v>1.8E-3</v>
      </c>
      <c r="S46" s="4">
        <v>1465900</v>
      </c>
      <c r="T46" s="4">
        <f t="shared" si="2"/>
        <v>4626586.9000000004</v>
      </c>
      <c r="U46" s="4">
        <f t="shared" si="3"/>
        <v>2852977</v>
      </c>
      <c r="V46" s="5">
        <v>1.0500000000000001E-2</v>
      </c>
    </row>
    <row r="47" spans="1:22" x14ac:dyDescent="0.2">
      <c r="A47" s="16" t="s">
        <v>244</v>
      </c>
      <c r="B47" s="4">
        <v>1390790</v>
      </c>
      <c r="C47" s="4">
        <v>1396990</v>
      </c>
      <c r="D47" s="4">
        <v>-6200</v>
      </c>
      <c r="E47" s="4">
        <v>-706800000</v>
      </c>
      <c r="F47" s="4">
        <f t="shared" ref="F47:F73" si="4">E47+F48</f>
        <v>-13565655159</v>
      </c>
      <c r="G47" s="4">
        <v>279500</v>
      </c>
      <c r="H47" s="4">
        <v>513000</v>
      </c>
      <c r="I47" s="4">
        <v>-233500</v>
      </c>
      <c r="J47" s="4">
        <v>-26445600000</v>
      </c>
      <c r="K47" s="24">
        <f t="shared" ref="K47:K73" si="5">K48+J47</f>
        <v>-576377876000</v>
      </c>
      <c r="L47" s="4">
        <v>1107</v>
      </c>
      <c r="M47" s="4">
        <v>1079</v>
      </c>
      <c r="N47" s="4">
        <v>320</v>
      </c>
      <c r="O47" s="4">
        <v>215</v>
      </c>
      <c r="P47" s="4">
        <v>1002200</v>
      </c>
      <c r="Q47" s="4">
        <v>690200</v>
      </c>
      <c r="R47" s="5">
        <v>8.8000000000000005E-3</v>
      </c>
      <c r="S47" s="4">
        <v>3110290</v>
      </c>
      <c r="T47" s="4">
        <f t="shared" si="2"/>
        <v>4628337.9000000004</v>
      </c>
      <c r="U47" s="4">
        <f t="shared" ref="U47:U73" si="6">MIN(S48:S52)</f>
        <v>2852977</v>
      </c>
      <c r="V47" s="5">
        <v>1.6500000000000001E-2</v>
      </c>
    </row>
    <row r="48" spans="1:22" x14ac:dyDescent="0.2">
      <c r="A48" s="16" t="s">
        <v>243</v>
      </c>
      <c r="B48" s="4">
        <v>40200</v>
      </c>
      <c r="C48" s="4">
        <v>42353</v>
      </c>
      <c r="D48" s="4">
        <v>-2153</v>
      </c>
      <c r="E48" s="4">
        <v>-246300000</v>
      </c>
      <c r="F48" s="4">
        <f t="shared" si="4"/>
        <v>-12858855159</v>
      </c>
      <c r="G48" s="4">
        <v>159300</v>
      </c>
      <c r="H48" s="4">
        <v>686301</v>
      </c>
      <c r="I48" s="4">
        <v>-527001</v>
      </c>
      <c r="J48" s="4">
        <v>-60223207000</v>
      </c>
      <c r="K48" s="24">
        <f t="shared" si="5"/>
        <v>-549932276000</v>
      </c>
      <c r="L48" s="4">
        <v>812</v>
      </c>
      <c r="M48" s="4">
        <v>1958</v>
      </c>
      <c r="N48" s="4">
        <v>213</v>
      </c>
      <c r="O48" s="4">
        <v>533</v>
      </c>
      <c r="P48" s="4">
        <v>813400</v>
      </c>
      <c r="Q48" s="4">
        <v>1812000</v>
      </c>
      <c r="R48" s="5">
        <v>-7.8000000000000005E-3</v>
      </c>
      <c r="S48" s="4">
        <v>3002201</v>
      </c>
      <c r="T48" s="4">
        <f t="shared" si="2"/>
        <v>4736442.8</v>
      </c>
      <c r="U48" s="4">
        <f t="shared" si="6"/>
        <v>2852977</v>
      </c>
      <c r="V48" s="5">
        <v>1.1299999999999999E-2</v>
      </c>
    </row>
    <row r="49" spans="1:22" x14ac:dyDescent="0.2">
      <c r="A49" s="16" t="s">
        <v>236</v>
      </c>
      <c r="B49" s="4">
        <v>359476</v>
      </c>
      <c r="C49" s="4">
        <v>359476</v>
      </c>
      <c r="D49" s="4">
        <v>0</v>
      </c>
      <c r="E49" s="4">
        <v>0</v>
      </c>
      <c r="F49" s="4">
        <f t="shared" si="4"/>
        <v>-12612555159</v>
      </c>
      <c r="G49" s="4">
        <v>144100</v>
      </c>
      <c r="H49" s="4">
        <v>454877</v>
      </c>
      <c r="I49" s="4">
        <v>-310777</v>
      </c>
      <c r="J49" s="4">
        <v>-36757645000</v>
      </c>
      <c r="K49" s="24">
        <f t="shared" si="5"/>
        <v>-489709069000</v>
      </c>
      <c r="L49" s="4">
        <v>964</v>
      </c>
      <c r="M49" s="4">
        <v>2329</v>
      </c>
      <c r="N49" s="4">
        <v>218</v>
      </c>
      <c r="O49" s="4">
        <v>503</v>
      </c>
      <c r="P49" s="4">
        <v>701700</v>
      </c>
      <c r="Q49" s="4">
        <v>1479400</v>
      </c>
      <c r="R49" s="5">
        <v>-1.1299999999999999E-2</v>
      </c>
      <c r="S49" s="4">
        <v>2852977</v>
      </c>
      <c r="T49" s="4">
        <f t="shared" si="2"/>
        <v>4789185.0999999996</v>
      </c>
      <c r="U49" s="4">
        <f t="shared" si="6"/>
        <v>3864600</v>
      </c>
      <c r="V49" s="5">
        <v>1.55E-2</v>
      </c>
    </row>
    <row r="50" spans="1:22" x14ac:dyDescent="0.2">
      <c r="A50" s="16" t="s">
        <v>235</v>
      </c>
      <c r="B50" s="4">
        <v>344500</v>
      </c>
      <c r="C50" s="4">
        <v>344700</v>
      </c>
      <c r="D50" s="4">
        <v>-200</v>
      </c>
      <c r="E50" s="4">
        <v>-23040000</v>
      </c>
      <c r="F50" s="4">
        <f t="shared" si="4"/>
        <v>-12612555159</v>
      </c>
      <c r="G50" s="4">
        <v>597300</v>
      </c>
      <c r="H50" s="4">
        <v>307100</v>
      </c>
      <c r="I50" s="4">
        <v>290200</v>
      </c>
      <c r="J50" s="4">
        <v>33390040000</v>
      </c>
      <c r="K50" s="24">
        <f t="shared" si="5"/>
        <v>-452951424000</v>
      </c>
      <c r="L50" s="4">
        <v>2007</v>
      </c>
      <c r="M50" s="4">
        <v>1430</v>
      </c>
      <c r="N50" s="4">
        <v>640</v>
      </c>
      <c r="O50" s="4">
        <v>370</v>
      </c>
      <c r="P50" s="4">
        <v>2060300</v>
      </c>
      <c r="Q50" s="4">
        <v>1296000</v>
      </c>
      <c r="R50" s="5">
        <v>1.49E-2</v>
      </c>
      <c r="S50" s="4">
        <v>4238500</v>
      </c>
      <c r="T50" s="4">
        <f t="shared" si="2"/>
        <v>4890310.0999999996</v>
      </c>
      <c r="U50" s="4">
        <f t="shared" si="6"/>
        <v>3864600</v>
      </c>
      <c r="V50" s="5">
        <v>1.38E-2</v>
      </c>
    </row>
    <row r="51" spans="1:22" x14ac:dyDescent="0.2">
      <c r="A51" s="16" t="s">
        <v>234</v>
      </c>
      <c r="B51" s="4">
        <v>310200</v>
      </c>
      <c r="C51" s="4">
        <v>310200</v>
      </c>
      <c r="D51" s="4">
        <v>0</v>
      </c>
      <c r="E51" s="4">
        <v>0</v>
      </c>
      <c r="F51" s="4">
        <f t="shared" si="4"/>
        <v>-12589515159</v>
      </c>
      <c r="G51" s="4">
        <v>433900</v>
      </c>
      <c r="H51" s="4">
        <v>1027000</v>
      </c>
      <c r="I51" s="4">
        <v>-593100</v>
      </c>
      <c r="J51" s="4">
        <v>-66000920000</v>
      </c>
      <c r="K51" s="24">
        <f t="shared" si="5"/>
        <v>-486341464000</v>
      </c>
      <c r="L51" s="4">
        <v>2141</v>
      </c>
      <c r="M51" s="4">
        <v>3012</v>
      </c>
      <c r="N51" s="4">
        <v>544</v>
      </c>
      <c r="O51" s="4">
        <v>517</v>
      </c>
      <c r="P51" s="4">
        <v>1584900</v>
      </c>
      <c r="Q51" s="4">
        <v>1756400</v>
      </c>
      <c r="R51" s="5">
        <v>2.2400000000000003E-2</v>
      </c>
      <c r="S51" s="4">
        <v>3864600</v>
      </c>
      <c r="T51" s="4">
        <f t="shared" si="2"/>
        <v>4914740.2</v>
      </c>
      <c r="U51" s="4">
        <f t="shared" si="6"/>
        <v>4064200</v>
      </c>
      <c r="V51" s="5">
        <v>3.4000000000000002E-2</v>
      </c>
    </row>
    <row r="52" spans="1:22" x14ac:dyDescent="0.2">
      <c r="A52" s="16" t="s">
        <v>233</v>
      </c>
      <c r="B52" s="4">
        <v>706608</v>
      </c>
      <c r="C52" s="4">
        <v>700200</v>
      </c>
      <c r="D52" s="4">
        <v>6408</v>
      </c>
      <c r="E52" s="4">
        <v>724110000</v>
      </c>
      <c r="F52" s="4">
        <f t="shared" si="4"/>
        <v>-12589515159</v>
      </c>
      <c r="G52" s="4">
        <v>223300</v>
      </c>
      <c r="H52" s="4">
        <v>1566200</v>
      </c>
      <c r="I52" s="4">
        <v>-1342900</v>
      </c>
      <c r="J52" s="4">
        <v>-150223190000</v>
      </c>
      <c r="K52" s="24">
        <f t="shared" si="5"/>
        <v>-420340544000</v>
      </c>
      <c r="L52" s="4">
        <v>1232</v>
      </c>
      <c r="M52" s="4">
        <v>3901</v>
      </c>
      <c r="N52" s="4">
        <v>294</v>
      </c>
      <c r="O52" s="4">
        <v>753</v>
      </c>
      <c r="P52" s="4">
        <v>889800</v>
      </c>
      <c r="Q52" s="4">
        <v>2300200</v>
      </c>
      <c r="R52" s="5">
        <v>-8.8999999999999999E-3</v>
      </c>
      <c r="S52" s="4">
        <v>4064200</v>
      </c>
      <c r="T52" s="4">
        <f t="shared" si="2"/>
        <v>4984432</v>
      </c>
      <c r="U52" s="4">
        <f t="shared" si="6"/>
        <v>3127800</v>
      </c>
      <c r="V52" s="5">
        <v>1.6899999999999998E-2</v>
      </c>
    </row>
    <row r="53" spans="1:22" x14ac:dyDescent="0.2">
      <c r="A53" s="16" t="s">
        <v>232</v>
      </c>
      <c r="B53" s="4">
        <v>1812000</v>
      </c>
      <c r="C53" s="4">
        <v>1811900</v>
      </c>
      <c r="D53" s="4">
        <v>100</v>
      </c>
      <c r="E53" s="4">
        <v>11580000</v>
      </c>
      <c r="F53" s="4">
        <f t="shared" si="4"/>
        <v>-13313625159</v>
      </c>
      <c r="G53" s="4">
        <v>539000</v>
      </c>
      <c r="H53" s="4">
        <v>258800</v>
      </c>
      <c r="I53" s="4">
        <v>280200</v>
      </c>
      <c r="J53" s="4">
        <v>31366470000</v>
      </c>
      <c r="K53" s="24">
        <f t="shared" si="5"/>
        <v>-270117354000</v>
      </c>
      <c r="L53" s="4">
        <v>2819</v>
      </c>
      <c r="M53" s="4">
        <v>4818</v>
      </c>
      <c r="N53" s="4">
        <v>645</v>
      </c>
      <c r="O53" s="4">
        <v>1095</v>
      </c>
      <c r="P53" s="4">
        <v>2213900</v>
      </c>
      <c r="Q53" s="4">
        <v>3565700</v>
      </c>
      <c r="R53" s="5">
        <v>-2.6499999999999999E-2</v>
      </c>
      <c r="S53" s="4">
        <v>7896500</v>
      </c>
      <c r="T53" s="4">
        <f t="shared" si="2"/>
        <v>4510942</v>
      </c>
      <c r="U53" s="4">
        <f t="shared" si="6"/>
        <v>3127800</v>
      </c>
      <c r="V53" s="5">
        <v>4.0599999999999997E-2</v>
      </c>
    </row>
    <row r="54" spans="1:22" x14ac:dyDescent="0.2">
      <c r="A54" s="16" t="s">
        <v>231</v>
      </c>
      <c r="B54" s="4">
        <v>851753</v>
      </c>
      <c r="C54" s="4">
        <v>858700</v>
      </c>
      <c r="D54" s="4">
        <v>-6947</v>
      </c>
      <c r="E54" s="4">
        <v>-803710000</v>
      </c>
      <c r="F54" s="4">
        <f t="shared" si="4"/>
        <v>-13325205159</v>
      </c>
      <c r="G54" s="4">
        <v>184000</v>
      </c>
      <c r="H54" s="4">
        <v>441800</v>
      </c>
      <c r="I54" s="4">
        <v>-257800</v>
      </c>
      <c r="J54" s="4">
        <v>-29768690000</v>
      </c>
      <c r="K54" s="24">
        <f t="shared" si="5"/>
        <v>-301483824000</v>
      </c>
      <c r="L54" s="4">
        <v>1767</v>
      </c>
      <c r="M54" s="4">
        <v>2633</v>
      </c>
      <c r="N54" s="4">
        <v>488</v>
      </c>
      <c r="O54" s="4">
        <v>646</v>
      </c>
      <c r="P54" s="4">
        <v>1625600</v>
      </c>
      <c r="Q54" s="4">
        <v>2054000</v>
      </c>
      <c r="R54" s="5">
        <v>-8.6E-3</v>
      </c>
      <c r="S54" s="4">
        <v>4690100</v>
      </c>
      <c r="T54" s="4">
        <f t="shared" si="2"/>
        <v>4538072</v>
      </c>
      <c r="U54" s="4">
        <f t="shared" si="6"/>
        <v>3127800</v>
      </c>
      <c r="V54" s="5">
        <v>1.9699999999999999E-2</v>
      </c>
    </row>
    <row r="55" spans="1:22" x14ac:dyDescent="0.2">
      <c r="A55" s="16" t="s">
        <v>230</v>
      </c>
      <c r="B55" s="4">
        <v>2557800</v>
      </c>
      <c r="C55" s="4">
        <v>2558808</v>
      </c>
      <c r="D55" s="4">
        <v>-1008</v>
      </c>
      <c r="E55" s="4">
        <v>-111000000</v>
      </c>
      <c r="F55" s="4">
        <f t="shared" si="4"/>
        <v>-12521495159</v>
      </c>
      <c r="G55" s="4">
        <v>142200</v>
      </c>
      <c r="H55" s="4">
        <v>369001</v>
      </c>
      <c r="I55" s="4">
        <v>-226801</v>
      </c>
      <c r="J55" s="4">
        <v>-26585609000</v>
      </c>
      <c r="K55" s="24">
        <f t="shared" si="5"/>
        <v>-271715134000</v>
      </c>
      <c r="L55" s="4">
        <v>1525</v>
      </c>
      <c r="M55" s="4">
        <v>2476</v>
      </c>
      <c r="N55" s="4">
        <v>332</v>
      </c>
      <c r="O55" s="4">
        <v>584</v>
      </c>
      <c r="P55" s="4">
        <v>1232300</v>
      </c>
      <c r="Q55" s="4">
        <v>2123900</v>
      </c>
      <c r="R55" s="5">
        <v>0</v>
      </c>
      <c r="S55" s="4">
        <v>6215401</v>
      </c>
      <c r="T55" s="4">
        <f t="shared" si="2"/>
        <v>4213942</v>
      </c>
      <c r="U55" s="4">
        <f t="shared" si="6"/>
        <v>3127800</v>
      </c>
      <c r="V55" s="5">
        <v>2.3700000000000002E-2</v>
      </c>
    </row>
    <row r="56" spans="1:22" x14ac:dyDescent="0.2">
      <c r="A56" s="16" t="s">
        <v>229</v>
      </c>
      <c r="B56" s="4">
        <v>974400</v>
      </c>
      <c r="C56" s="4">
        <v>970600</v>
      </c>
      <c r="D56" s="4">
        <v>3800</v>
      </c>
      <c r="E56" s="4">
        <v>428420000</v>
      </c>
      <c r="F56" s="4">
        <f t="shared" si="4"/>
        <v>-12410495159</v>
      </c>
      <c r="G56" s="4">
        <v>314800</v>
      </c>
      <c r="H56" s="4">
        <v>402200</v>
      </c>
      <c r="I56" s="4">
        <v>-87400</v>
      </c>
      <c r="J56" s="4">
        <v>-10032940000</v>
      </c>
      <c r="K56" s="24">
        <f t="shared" si="5"/>
        <v>-245129525000</v>
      </c>
      <c r="L56" s="4">
        <v>3631</v>
      </c>
      <c r="M56" s="4">
        <v>1580</v>
      </c>
      <c r="N56" s="4">
        <v>913</v>
      </c>
      <c r="O56" s="4">
        <v>412</v>
      </c>
      <c r="P56" s="4">
        <v>3223700</v>
      </c>
      <c r="Q56" s="4">
        <v>1516000</v>
      </c>
      <c r="R56" s="5">
        <v>4.5599999999999995E-2</v>
      </c>
      <c r="S56" s="4">
        <v>6331100</v>
      </c>
      <c r="T56" s="4">
        <f t="shared" si="2"/>
        <v>4086222</v>
      </c>
      <c r="U56" s="4">
        <f t="shared" si="6"/>
        <v>3127800</v>
      </c>
      <c r="V56" s="5">
        <v>4.2800000000000005E-2</v>
      </c>
    </row>
    <row r="57" spans="1:22" x14ac:dyDescent="0.2">
      <c r="A57" s="16" t="s">
        <v>228</v>
      </c>
      <c r="B57" s="4">
        <v>220000</v>
      </c>
      <c r="C57" s="4">
        <v>220053</v>
      </c>
      <c r="D57" s="4">
        <v>-53</v>
      </c>
      <c r="E57" s="4">
        <v>-5910000</v>
      </c>
      <c r="F57" s="4">
        <f t="shared" si="4"/>
        <v>-12838915159</v>
      </c>
      <c r="G57" s="4">
        <v>48100</v>
      </c>
      <c r="H57" s="4">
        <v>374400</v>
      </c>
      <c r="I57" s="4">
        <v>-326300</v>
      </c>
      <c r="J57" s="4">
        <v>-36500420000</v>
      </c>
      <c r="K57" s="24">
        <f t="shared" si="5"/>
        <v>-235096585000</v>
      </c>
      <c r="L57" s="4">
        <v>1661</v>
      </c>
      <c r="M57" s="4">
        <v>1941</v>
      </c>
      <c r="N57" s="4">
        <v>429</v>
      </c>
      <c r="O57" s="4">
        <v>399</v>
      </c>
      <c r="P57" s="4">
        <v>1382900</v>
      </c>
      <c r="Q57" s="4">
        <v>1421300</v>
      </c>
      <c r="R57" s="5">
        <v>1.7299999999999999E-2</v>
      </c>
      <c r="S57" s="4">
        <v>3127800</v>
      </c>
      <c r="T57" s="4">
        <f t="shared" si="2"/>
        <v>4223162</v>
      </c>
      <c r="U57" s="4">
        <f t="shared" si="6"/>
        <v>3380400</v>
      </c>
      <c r="V57" s="5">
        <v>3.0899999999999997E-2</v>
      </c>
    </row>
    <row r="58" spans="1:22" x14ac:dyDescent="0.2">
      <c r="A58" s="16" t="s">
        <v>227</v>
      </c>
      <c r="B58" s="4">
        <v>701750</v>
      </c>
      <c r="C58" s="4">
        <v>707150</v>
      </c>
      <c r="D58" s="4">
        <v>-5400</v>
      </c>
      <c r="E58" s="4">
        <v>-603370000</v>
      </c>
      <c r="F58" s="4">
        <f t="shared" si="4"/>
        <v>-12833005159</v>
      </c>
      <c r="G58" s="4">
        <v>344100</v>
      </c>
      <c r="H58" s="4">
        <v>130300</v>
      </c>
      <c r="I58" s="4">
        <v>213800</v>
      </c>
      <c r="J58" s="4">
        <v>23664670000</v>
      </c>
      <c r="K58" s="24">
        <f t="shared" si="5"/>
        <v>-198596165000</v>
      </c>
      <c r="L58" s="4">
        <v>1721</v>
      </c>
      <c r="M58" s="4">
        <v>2078</v>
      </c>
      <c r="N58" s="4">
        <v>425</v>
      </c>
      <c r="O58" s="4">
        <v>480</v>
      </c>
      <c r="P58" s="4">
        <v>1605300</v>
      </c>
      <c r="Q58" s="4">
        <v>1592300</v>
      </c>
      <c r="R58" s="5">
        <v>0</v>
      </c>
      <c r="S58" s="4">
        <v>4083250</v>
      </c>
      <c r="T58" s="4">
        <f t="shared" si="2"/>
        <v>4312207</v>
      </c>
      <c r="U58" s="4">
        <f t="shared" si="6"/>
        <v>3161600</v>
      </c>
      <c r="V58" s="5">
        <v>3.0899999999999997E-2</v>
      </c>
    </row>
    <row r="59" spans="1:22" x14ac:dyDescent="0.2">
      <c r="A59" s="16" t="s">
        <v>226</v>
      </c>
      <c r="B59" s="4">
        <v>238019</v>
      </c>
      <c r="C59" s="4">
        <v>238700</v>
      </c>
      <c r="D59" s="4">
        <v>-681</v>
      </c>
      <c r="E59" s="4">
        <v>-73170000</v>
      </c>
      <c r="F59" s="4">
        <f t="shared" si="4"/>
        <v>-12229635159</v>
      </c>
      <c r="G59" s="4">
        <v>362000</v>
      </c>
      <c r="H59" s="4">
        <v>332621</v>
      </c>
      <c r="I59" s="4">
        <v>29379</v>
      </c>
      <c r="J59" s="4">
        <v>3301950000</v>
      </c>
      <c r="K59" s="24">
        <f t="shared" si="5"/>
        <v>-222260835000</v>
      </c>
      <c r="L59" s="4">
        <v>1079</v>
      </c>
      <c r="M59" s="4">
        <v>2572</v>
      </c>
      <c r="N59" s="4">
        <v>263</v>
      </c>
      <c r="O59" s="4">
        <v>494</v>
      </c>
      <c r="P59" s="4">
        <v>1162600</v>
      </c>
      <c r="Q59" s="4">
        <v>1950300</v>
      </c>
      <c r="R59" s="5">
        <v>-1.18E-2</v>
      </c>
      <c r="S59" s="4">
        <v>3380400</v>
      </c>
      <c r="T59" s="4">
        <f t="shared" si="2"/>
        <v>4489971</v>
      </c>
      <c r="U59" s="4">
        <f t="shared" si="6"/>
        <v>3161600</v>
      </c>
      <c r="V59" s="5">
        <v>2.76E-2</v>
      </c>
    </row>
    <row r="60" spans="1:22" x14ac:dyDescent="0.2">
      <c r="A60" s="16" t="s">
        <v>225</v>
      </c>
      <c r="B60" s="4">
        <v>1212150</v>
      </c>
      <c r="C60" s="4">
        <v>1225360</v>
      </c>
      <c r="D60" s="4">
        <v>-13210</v>
      </c>
      <c r="E60" s="4">
        <v>-1436310000</v>
      </c>
      <c r="F60" s="4">
        <f t="shared" si="4"/>
        <v>-12156465159</v>
      </c>
      <c r="G60" s="4">
        <v>340100</v>
      </c>
      <c r="H60" s="4">
        <v>335600</v>
      </c>
      <c r="I60" s="4">
        <v>4500</v>
      </c>
      <c r="J60" s="4">
        <v>123710000</v>
      </c>
      <c r="K60" s="24">
        <f t="shared" si="5"/>
        <v>-225562785000</v>
      </c>
      <c r="L60" s="4">
        <v>2299</v>
      </c>
      <c r="M60" s="4">
        <v>2034</v>
      </c>
      <c r="N60" s="4">
        <v>617</v>
      </c>
      <c r="O60" s="4">
        <v>523</v>
      </c>
      <c r="P60" s="4">
        <v>2066300</v>
      </c>
      <c r="Q60" s="4">
        <v>1954500</v>
      </c>
      <c r="R60" s="5">
        <v>2.0199999999999999E-2</v>
      </c>
      <c r="S60" s="4">
        <v>5249750</v>
      </c>
      <c r="T60" s="4">
        <f t="shared" si="2"/>
        <v>4191802.4</v>
      </c>
      <c r="U60" s="4">
        <f t="shared" si="6"/>
        <v>2974101</v>
      </c>
      <c r="V60" s="5">
        <v>5.0099999999999999E-2</v>
      </c>
    </row>
    <row r="61" spans="1:22" x14ac:dyDescent="0.2">
      <c r="A61" s="16" t="s">
        <v>224</v>
      </c>
      <c r="B61" s="4">
        <v>357300</v>
      </c>
      <c r="C61" s="4">
        <v>357335</v>
      </c>
      <c r="D61" s="4">
        <v>-35</v>
      </c>
      <c r="E61" s="4">
        <v>-3830000</v>
      </c>
      <c r="F61" s="4">
        <f t="shared" si="4"/>
        <v>-10720155159</v>
      </c>
      <c r="G61" s="4">
        <v>513700</v>
      </c>
      <c r="H61" s="4">
        <v>641726</v>
      </c>
      <c r="I61" s="4">
        <v>-128026</v>
      </c>
      <c r="J61" s="4">
        <v>-13958533000</v>
      </c>
      <c r="K61" s="24">
        <f t="shared" si="5"/>
        <v>-225686495000</v>
      </c>
      <c r="L61" s="4">
        <v>1052</v>
      </c>
      <c r="M61" s="4">
        <v>2663</v>
      </c>
      <c r="N61" s="4">
        <v>299</v>
      </c>
      <c r="O61" s="4">
        <v>600</v>
      </c>
      <c r="P61" s="4">
        <v>1002100</v>
      </c>
      <c r="Q61" s="4">
        <v>2278400</v>
      </c>
      <c r="R61" s="5">
        <v>-1.46E-2</v>
      </c>
      <c r="S61" s="4">
        <v>4108901</v>
      </c>
      <c r="T61" s="4">
        <f t="shared" si="2"/>
        <v>4171492.3</v>
      </c>
      <c r="U61" s="4">
        <f t="shared" si="6"/>
        <v>2974101</v>
      </c>
      <c r="V61" s="5">
        <v>1.8200000000000001E-2</v>
      </c>
    </row>
    <row r="62" spans="1:22" x14ac:dyDescent="0.2">
      <c r="A62" s="16" t="s">
        <v>223</v>
      </c>
      <c r="B62" s="4">
        <v>1290600</v>
      </c>
      <c r="C62" s="4">
        <v>1293819</v>
      </c>
      <c r="D62" s="4">
        <v>-3219</v>
      </c>
      <c r="E62" s="4">
        <v>-357450000</v>
      </c>
      <c r="F62" s="4">
        <f t="shared" si="4"/>
        <v>-10716325159</v>
      </c>
      <c r="G62" s="4">
        <v>388218</v>
      </c>
      <c r="H62" s="4">
        <v>770400</v>
      </c>
      <c r="I62" s="4">
        <v>-382182</v>
      </c>
      <c r="J62" s="4">
        <v>-41909346000</v>
      </c>
      <c r="K62" s="24">
        <f t="shared" si="5"/>
        <v>-211727962000</v>
      </c>
      <c r="L62" s="4">
        <v>1268</v>
      </c>
      <c r="M62" s="4">
        <v>2227</v>
      </c>
      <c r="N62" s="4">
        <v>298</v>
      </c>
      <c r="O62" s="4">
        <v>522</v>
      </c>
      <c r="P62" s="4">
        <v>1030900</v>
      </c>
      <c r="Q62" s="4">
        <v>2255300</v>
      </c>
      <c r="R62" s="5">
        <v>-6.3E-3</v>
      </c>
      <c r="S62" s="4">
        <v>4761118</v>
      </c>
      <c r="T62" s="4">
        <f t="shared" si="2"/>
        <v>4083810.5</v>
      </c>
      <c r="U62" s="4">
        <f t="shared" si="6"/>
        <v>2974101</v>
      </c>
      <c r="V62" s="5">
        <v>1.3500000000000002E-2</v>
      </c>
    </row>
    <row r="63" spans="1:22" x14ac:dyDescent="0.2">
      <c r="A63" s="16" t="s">
        <v>222</v>
      </c>
      <c r="B63" s="4">
        <v>74500</v>
      </c>
      <c r="C63" s="4">
        <v>75500</v>
      </c>
      <c r="D63" s="4">
        <v>-1000</v>
      </c>
      <c r="E63" s="4">
        <v>-111260000</v>
      </c>
      <c r="F63" s="4">
        <f t="shared" si="4"/>
        <v>-10358875159</v>
      </c>
      <c r="G63" s="4">
        <v>345200</v>
      </c>
      <c r="H63" s="4">
        <v>460100</v>
      </c>
      <c r="I63" s="4">
        <v>-114900</v>
      </c>
      <c r="J63" s="4">
        <v>-12831920000</v>
      </c>
      <c r="K63" s="24">
        <f t="shared" si="5"/>
        <v>-169818616000</v>
      </c>
      <c r="L63" s="4">
        <v>1300</v>
      </c>
      <c r="M63" s="4">
        <v>1373</v>
      </c>
      <c r="N63" s="4">
        <v>355</v>
      </c>
      <c r="O63" s="4">
        <v>375</v>
      </c>
      <c r="P63" s="4">
        <v>1305600</v>
      </c>
      <c r="Q63" s="4">
        <v>1654800</v>
      </c>
      <c r="R63" s="5">
        <v>5.5000000000000005E-3</v>
      </c>
      <c r="S63" s="4">
        <v>3161600</v>
      </c>
      <c r="T63" s="4">
        <f t="shared" si="2"/>
        <v>4064460.5</v>
      </c>
      <c r="U63" s="4">
        <f t="shared" si="6"/>
        <v>2974101</v>
      </c>
      <c r="V63" s="5">
        <v>9.0000000000000011E-3</v>
      </c>
    </row>
    <row r="64" spans="1:22" x14ac:dyDescent="0.2">
      <c r="A64" s="16" t="s">
        <v>221</v>
      </c>
      <c r="B64" s="4">
        <v>942000</v>
      </c>
      <c r="C64" s="4">
        <v>942000</v>
      </c>
      <c r="D64" s="4">
        <v>0</v>
      </c>
      <c r="E64" s="4">
        <v>0</v>
      </c>
      <c r="F64" s="4">
        <f t="shared" si="4"/>
        <v>-10247615159</v>
      </c>
      <c r="G64" s="4">
        <v>307100</v>
      </c>
      <c r="H64" s="4">
        <v>967500</v>
      </c>
      <c r="I64" s="4">
        <v>-660400</v>
      </c>
      <c r="J64" s="4">
        <v>-73248490000</v>
      </c>
      <c r="K64" s="24">
        <f t="shared" si="5"/>
        <v>-156986696000</v>
      </c>
      <c r="L64" s="4">
        <v>2105</v>
      </c>
      <c r="M64" s="4">
        <v>1478</v>
      </c>
      <c r="N64" s="4">
        <v>600</v>
      </c>
      <c r="O64" s="4">
        <v>422</v>
      </c>
      <c r="P64" s="4">
        <v>2424600</v>
      </c>
      <c r="Q64" s="4">
        <v>1468700</v>
      </c>
      <c r="R64" s="5">
        <v>1.66E-2</v>
      </c>
      <c r="S64" s="4">
        <v>4961400</v>
      </c>
      <c r="T64" s="4">
        <f t="shared" si="2"/>
        <v>3804130.5</v>
      </c>
      <c r="U64" s="4">
        <f t="shared" si="6"/>
        <v>2974101</v>
      </c>
      <c r="V64" s="5">
        <v>2.07E-2</v>
      </c>
    </row>
    <row r="65" spans="1:22" x14ac:dyDescent="0.2">
      <c r="A65" s="16" t="s">
        <v>220</v>
      </c>
      <c r="B65" s="4">
        <v>151386</v>
      </c>
      <c r="C65" s="4">
        <v>149300</v>
      </c>
      <c r="D65" s="4">
        <v>2086</v>
      </c>
      <c r="E65" s="4">
        <v>226240000</v>
      </c>
      <c r="F65" s="4">
        <f t="shared" si="4"/>
        <v>-10247615159</v>
      </c>
      <c r="G65" s="4">
        <v>292900</v>
      </c>
      <c r="H65" s="4">
        <v>249201</v>
      </c>
      <c r="I65" s="4">
        <v>43699</v>
      </c>
      <c r="J65" s="4">
        <v>4759529000</v>
      </c>
      <c r="K65" s="24">
        <f t="shared" si="5"/>
        <v>-83738206000</v>
      </c>
      <c r="L65" s="4">
        <v>1343</v>
      </c>
      <c r="M65" s="4">
        <v>1389</v>
      </c>
      <c r="N65" s="4">
        <v>372</v>
      </c>
      <c r="O65" s="4">
        <v>354</v>
      </c>
      <c r="P65" s="4">
        <v>1381600</v>
      </c>
      <c r="Q65" s="4">
        <v>1331800</v>
      </c>
      <c r="R65" s="5">
        <v>4.6999999999999993E-3</v>
      </c>
      <c r="S65" s="4">
        <v>2974101</v>
      </c>
      <c r="T65" s="4">
        <f t="shared" si="2"/>
        <v>3856282.4</v>
      </c>
      <c r="U65" s="4">
        <f t="shared" si="6"/>
        <v>2268064</v>
      </c>
      <c r="V65" s="5">
        <v>1.5600000000000001E-2</v>
      </c>
    </row>
    <row r="66" spans="1:22" x14ac:dyDescent="0.2">
      <c r="A66" s="16" t="s">
        <v>219</v>
      </c>
      <c r="B66" s="4">
        <v>936200</v>
      </c>
      <c r="C66" s="4">
        <v>937540</v>
      </c>
      <c r="D66" s="4">
        <v>-1340</v>
      </c>
      <c r="E66" s="4">
        <v>-145330000</v>
      </c>
      <c r="F66" s="4">
        <f t="shared" si="4"/>
        <v>-10473855159</v>
      </c>
      <c r="G66" s="4">
        <v>244800</v>
      </c>
      <c r="H66" s="4">
        <v>184940</v>
      </c>
      <c r="I66" s="4">
        <v>59860</v>
      </c>
      <c r="J66" s="4">
        <v>6463920000</v>
      </c>
      <c r="K66" s="24">
        <f t="shared" si="5"/>
        <v>-88497735000</v>
      </c>
      <c r="L66" s="4">
        <v>1382</v>
      </c>
      <c r="M66" s="4">
        <v>2354</v>
      </c>
      <c r="N66" s="4">
        <v>350</v>
      </c>
      <c r="O66" s="4">
        <v>479</v>
      </c>
      <c r="P66" s="4">
        <v>1334700</v>
      </c>
      <c r="Q66" s="4">
        <v>1868700</v>
      </c>
      <c r="R66" s="5">
        <v>5.6000000000000008E-3</v>
      </c>
      <c r="S66" s="4">
        <v>5053900</v>
      </c>
      <c r="T66" s="4">
        <f t="shared" si="2"/>
        <v>3593482.4</v>
      </c>
      <c r="U66" s="4">
        <f t="shared" si="6"/>
        <v>2268064</v>
      </c>
      <c r="V66" s="5">
        <v>2.0299999999999999E-2</v>
      </c>
    </row>
    <row r="67" spans="1:22" x14ac:dyDescent="0.2">
      <c r="A67" s="16" t="s">
        <v>218</v>
      </c>
      <c r="B67" s="4">
        <v>1696400</v>
      </c>
      <c r="C67" s="4">
        <v>1700401</v>
      </c>
      <c r="D67" s="4">
        <v>-4001</v>
      </c>
      <c r="E67" s="4">
        <v>-433580000</v>
      </c>
      <c r="F67" s="4">
        <f t="shared" si="4"/>
        <v>-10328525159</v>
      </c>
      <c r="G67" s="4">
        <v>259400</v>
      </c>
      <c r="H67" s="4">
        <v>475604</v>
      </c>
      <c r="I67" s="4">
        <v>-216204</v>
      </c>
      <c r="J67" s="4">
        <v>-23341236000</v>
      </c>
      <c r="K67" s="24">
        <f t="shared" si="5"/>
        <v>-94961655000</v>
      </c>
      <c r="L67" s="4">
        <v>1270</v>
      </c>
      <c r="M67" s="4">
        <v>1757</v>
      </c>
      <c r="N67" s="4">
        <v>285</v>
      </c>
      <c r="O67" s="4">
        <v>454</v>
      </c>
      <c r="P67" s="4">
        <v>1138600</v>
      </c>
      <c r="Q67" s="4">
        <v>1525200</v>
      </c>
      <c r="R67" s="5">
        <v>-8.9999999999999998E-4</v>
      </c>
      <c r="S67" s="4">
        <v>4497200</v>
      </c>
      <c r="T67" s="4">
        <f t="shared" si="2"/>
        <v>3505152.4</v>
      </c>
      <c r="U67" s="4">
        <f t="shared" si="6"/>
        <v>2268064</v>
      </c>
      <c r="V67" s="5">
        <v>1.9199999999999998E-2</v>
      </c>
    </row>
    <row r="68" spans="1:22" x14ac:dyDescent="0.2">
      <c r="A68" s="16" t="s">
        <v>217</v>
      </c>
      <c r="B68" s="4">
        <v>470000</v>
      </c>
      <c r="C68" s="4">
        <v>472086</v>
      </c>
      <c r="D68" s="4">
        <v>-2086</v>
      </c>
      <c r="E68" s="4">
        <v>-217970000</v>
      </c>
      <c r="F68" s="4">
        <f t="shared" si="4"/>
        <v>-9894945159</v>
      </c>
      <c r="G68" s="4">
        <v>500400</v>
      </c>
      <c r="H68" s="4">
        <v>610400</v>
      </c>
      <c r="I68" s="4">
        <v>-110000</v>
      </c>
      <c r="J68" s="4">
        <v>-11630710000</v>
      </c>
      <c r="K68" s="24">
        <f t="shared" si="5"/>
        <v>-71620419000</v>
      </c>
      <c r="L68" s="4">
        <v>2578</v>
      </c>
      <c r="M68" s="4">
        <v>1662</v>
      </c>
      <c r="N68" s="4">
        <v>691</v>
      </c>
      <c r="O68" s="4">
        <v>462</v>
      </c>
      <c r="P68" s="4">
        <v>2543900</v>
      </c>
      <c r="Q68" s="4">
        <v>1548600</v>
      </c>
      <c r="R68" s="5">
        <v>3.95E-2</v>
      </c>
      <c r="S68" s="4">
        <v>4973700</v>
      </c>
      <c r="T68" s="4">
        <f t="shared" si="2"/>
        <v>3329772.4</v>
      </c>
      <c r="U68" s="4">
        <f t="shared" si="6"/>
        <v>2268064</v>
      </c>
      <c r="V68" s="5">
        <v>4.1700000000000001E-2</v>
      </c>
    </row>
    <row r="69" spans="1:22" x14ac:dyDescent="0.2">
      <c r="A69" s="16" t="s">
        <v>216</v>
      </c>
      <c r="B69" s="4">
        <v>1054500</v>
      </c>
      <c r="C69" s="4">
        <v>1054540</v>
      </c>
      <c r="D69" s="4">
        <v>-40</v>
      </c>
      <c r="E69" s="4">
        <v>-4480000</v>
      </c>
      <c r="F69" s="4">
        <f t="shared" si="4"/>
        <v>-9676975159</v>
      </c>
      <c r="G69" s="4">
        <v>380440</v>
      </c>
      <c r="H69" s="4">
        <v>767900</v>
      </c>
      <c r="I69" s="4">
        <v>-387460</v>
      </c>
      <c r="J69" s="4">
        <v>-40854584000</v>
      </c>
      <c r="K69" s="24">
        <f t="shared" si="5"/>
        <v>-59989709000</v>
      </c>
      <c r="L69" s="4">
        <v>1685</v>
      </c>
      <c r="M69" s="4">
        <v>2139</v>
      </c>
      <c r="N69" s="4">
        <v>447</v>
      </c>
      <c r="O69" s="4">
        <v>580</v>
      </c>
      <c r="P69" s="4">
        <v>1955500</v>
      </c>
      <c r="Q69" s="4">
        <v>2131000</v>
      </c>
      <c r="R69" s="5">
        <v>-6.7000000000000002E-3</v>
      </c>
      <c r="S69" s="4">
        <v>5158040</v>
      </c>
      <c r="T69" s="4">
        <f t="shared" si="2"/>
        <v>3198818.4</v>
      </c>
      <c r="U69" s="4">
        <f t="shared" si="6"/>
        <v>2268064</v>
      </c>
      <c r="V69" s="5">
        <v>3.1899999999999998E-2</v>
      </c>
    </row>
    <row r="70" spans="1:22" x14ac:dyDescent="0.2">
      <c r="A70" s="16" t="s">
        <v>215</v>
      </c>
      <c r="B70" s="4">
        <v>492500</v>
      </c>
      <c r="C70" s="4">
        <v>492563</v>
      </c>
      <c r="D70" s="4">
        <v>-63</v>
      </c>
      <c r="E70" s="4">
        <v>-7140000</v>
      </c>
      <c r="F70" s="4">
        <f t="shared" si="4"/>
        <v>-9672495159</v>
      </c>
      <c r="G70" s="4">
        <v>310863</v>
      </c>
      <c r="H70" s="4">
        <v>711039</v>
      </c>
      <c r="I70" s="4">
        <v>-400176</v>
      </c>
      <c r="J70" s="4">
        <v>-41838956000</v>
      </c>
      <c r="K70" s="24">
        <f t="shared" si="5"/>
        <v>-19135125000</v>
      </c>
      <c r="L70" s="4">
        <v>837</v>
      </c>
      <c r="M70" s="4">
        <v>1681</v>
      </c>
      <c r="N70" s="4">
        <v>221</v>
      </c>
      <c r="O70" s="4">
        <v>305</v>
      </c>
      <c r="P70" s="4">
        <v>631600</v>
      </c>
      <c r="Q70" s="4">
        <v>997000</v>
      </c>
      <c r="R70" s="5">
        <v>-1.24E-2</v>
      </c>
      <c r="S70" s="4">
        <v>2268064</v>
      </c>
      <c r="T70" s="4">
        <f t="shared" si="2"/>
        <v>3794322</v>
      </c>
      <c r="U70" s="4">
        <f t="shared" si="6"/>
        <v>2358100</v>
      </c>
      <c r="V70" s="5">
        <v>1.3300000000000001E-2</v>
      </c>
    </row>
    <row r="71" spans="1:22" x14ac:dyDescent="0.2">
      <c r="A71" s="16" t="s">
        <v>214</v>
      </c>
      <c r="B71" s="4">
        <v>683300</v>
      </c>
      <c r="C71" s="4">
        <v>683324</v>
      </c>
      <c r="D71" s="4">
        <v>-24</v>
      </c>
      <c r="E71" s="4">
        <v>-2490000</v>
      </c>
      <c r="F71" s="4">
        <f t="shared" si="4"/>
        <v>-9665355159</v>
      </c>
      <c r="G71" s="4">
        <v>283300</v>
      </c>
      <c r="H71" s="4">
        <v>346100</v>
      </c>
      <c r="I71" s="4">
        <v>-62800</v>
      </c>
      <c r="J71" s="4">
        <v>-6547520000</v>
      </c>
      <c r="K71" s="24">
        <f t="shared" si="5"/>
        <v>22703831000</v>
      </c>
      <c r="L71" s="4">
        <v>1658</v>
      </c>
      <c r="M71" s="4">
        <v>1976</v>
      </c>
      <c r="N71" s="4">
        <v>410</v>
      </c>
      <c r="O71" s="4">
        <v>513</v>
      </c>
      <c r="P71" s="4">
        <v>1320300</v>
      </c>
      <c r="Q71" s="4">
        <v>1605900</v>
      </c>
      <c r="R71" s="5">
        <v>1.54E-2</v>
      </c>
      <c r="S71" s="4">
        <v>3905800</v>
      </c>
      <c r="T71" s="4">
        <f t="shared" si="2"/>
        <v>3637181.6</v>
      </c>
      <c r="U71" s="4">
        <f t="shared" si="6"/>
        <v>2358100</v>
      </c>
      <c r="V71" s="5">
        <v>3.1899999999999998E-2</v>
      </c>
    </row>
    <row r="72" spans="1:22" x14ac:dyDescent="0.2">
      <c r="A72" s="16" t="s">
        <v>213</v>
      </c>
      <c r="B72" s="4">
        <v>2046100</v>
      </c>
      <c r="C72" s="4">
        <v>2040000</v>
      </c>
      <c r="D72" s="4">
        <v>6100</v>
      </c>
      <c r="E72" s="4">
        <v>641720000</v>
      </c>
      <c r="F72" s="4">
        <f t="shared" si="4"/>
        <v>-9662865159</v>
      </c>
      <c r="G72" s="4">
        <v>212600</v>
      </c>
      <c r="H72" s="4">
        <v>299200</v>
      </c>
      <c r="I72" s="4">
        <v>-86600</v>
      </c>
      <c r="J72" s="4">
        <v>-9101760000</v>
      </c>
      <c r="K72" s="24">
        <f t="shared" si="5"/>
        <v>29251351000</v>
      </c>
      <c r="L72" s="4">
        <v>719</v>
      </c>
      <c r="M72" s="4">
        <v>1309</v>
      </c>
      <c r="N72" s="4">
        <v>187</v>
      </c>
      <c r="O72" s="4">
        <v>297</v>
      </c>
      <c r="P72" s="4">
        <v>645200</v>
      </c>
      <c r="Q72" s="4">
        <v>1119400</v>
      </c>
      <c r="R72" s="5">
        <v>-6.7000000000000002E-3</v>
      </c>
      <c r="S72" s="4">
        <v>3884300</v>
      </c>
      <c r="T72" s="4">
        <f t="shared" si="2"/>
        <v>3376395.4</v>
      </c>
      <c r="U72" s="4">
        <f t="shared" si="6"/>
        <v>2358100</v>
      </c>
      <c r="V72" s="5">
        <v>1.15E-2</v>
      </c>
    </row>
    <row r="73" spans="1:22" x14ac:dyDescent="0.2">
      <c r="A73" s="16" t="s">
        <v>212</v>
      </c>
      <c r="B73" s="4">
        <v>914500</v>
      </c>
      <c r="C73" s="4">
        <v>911500</v>
      </c>
      <c r="D73" s="4">
        <v>3000</v>
      </c>
      <c r="E73" s="4">
        <v>316870000</v>
      </c>
      <c r="F73" s="4">
        <f t="shared" si="4"/>
        <v>-10304585159</v>
      </c>
      <c r="G73" s="4">
        <v>78800</v>
      </c>
      <c r="H73" s="4">
        <v>286800</v>
      </c>
      <c r="I73" s="4">
        <v>-208000</v>
      </c>
      <c r="J73" s="4">
        <v>-22030830000</v>
      </c>
      <c r="K73" s="24">
        <f t="shared" si="5"/>
        <v>38353111000</v>
      </c>
      <c r="L73" s="4">
        <v>1037</v>
      </c>
      <c r="M73" s="4">
        <v>1332</v>
      </c>
      <c r="N73" s="4">
        <v>254</v>
      </c>
      <c r="O73" s="4">
        <v>266</v>
      </c>
      <c r="P73" s="4">
        <v>927500</v>
      </c>
      <c r="Q73" s="4">
        <v>1099900</v>
      </c>
      <c r="R73" s="5">
        <v>-8.9999999999999998E-4</v>
      </c>
      <c r="S73" s="4">
        <v>2968100</v>
      </c>
      <c r="T73" s="4">
        <f t="shared" si="2"/>
        <v>3367235.4</v>
      </c>
      <c r="U73" s="4">
        <f t="shared" si="6"/>
        <v>2358100</v>
      </c>
      <c r="V73" s="5">
        <v>1.8700000000000001E-2</v>
      </c>
    </row>
    <row r="74" spans="1:22" x14ac:dyDescent="0.2">
      <c r="A74" s="16" t="s">
        <v>211</v>
      </c>
      <c r="B74" s="4">
        <v>272100</v>
      </c>
      <c r="C74" s="4">
        <v>284200</v>
      </c>
      <c r="D74" s="4">
        <v>-12100</v>
      </c>
      <c r="E74" s="4">
        <v>-1261140000</v>
      </c>
      <c r="F74" s="4">
        <f t="shared" ref="F74:F79" si="7">E74+F75</f>
        <v>-10621455159</v>
      </c>
      <c r="G74" s="4">
        <v>380400</v>
      </c>
      <c r="H74" s="4">
        <v>107400</v>
      </c>
      <c r="I74" s="4">
        <v>273000</v>
      </c>
      <c r="J74" s="4">
        <v>28482010000</v>
      </c>
      <c r="K74" s="24">
        <f t="shared" ref="K74:K79" si="8">K75+J74</f>
        <v>60383941000</v>
      </c>
      <c r="L74" s="4">
        <v>815</v>
      </c>
      <c r="M74" s="4">
        <v>979</v>
      </c>
      <c r="N74" s="4">
        <v>222</v>
      </c>
      <c r="O74" s="4">
        <v>264</v>
      </c>
      <c r="P74" s="4">
        <v>856000</v>
      </c>
      <c r="Q74" s="4">
        <v>890300</v>
      </c>
      <c r="R74" s="5">
        <v>1.06E-2</v>
      </c>
      <c r="S74" s="4">
        <v>2358100</v>
      </c>
      <c r="T74" s="4">
        <f t="shared" ref="T74:T79" si="9">AVERAGE(S75:S84)</f>
        <v>3278468.4</v>
      </c>
      <c r="U74" s="4">
        <f t="shared" ref="U74:U79" si="10">MIN(S75:S79)</f>
        <v>2425900</v>
      </c>
      <c r="V74" s="5">
        <v>1.24E-2</v>
      </c>
    </row>
    <row r="75" spans="1:22" x14ac:dyDescent="0.2">
      <c r="A75" s="16" t="s">
        <v>210</v>
      </c>
      <c r="B75" s="4">
        <v>1254020</v>
      </c>
      <c r="C75" s="4">
        <v>1253320</v>
      </c>
      <c r="D75" s="4">
        <v>700</v>
      </c>
      <c r="E75" s="4">
        <v>71840000</v>
      </c>
      <c r="F75" s="4">
        <f t="shared" si="7"/>
        <v>-9360315159</v>
      </c>
      <c r="G75" s="4">
        <v>443500</v>
      </c>
      <c r="H75" s="4">
        <v>549300</v>
      </c>
      <c r="I75" s="4">
        <v>-105800</v>
      </c>
      <c r="J75" s="4">
        <v>-11038920000</v>
      </c>
      <c r="K75" s="24">
        <f t="shared" si="8"/>
        <v>31901931000</v>
      </c>
      <c r="L75" s="4">
        <v>886</v>
      </c>
      <c r="M75" s="4">
        <v>1646</v>
      </c>
      <c r="N75" s="4">
        <v>240</v>
      </c>
      <c r="O75" s="4">
        <v>401</v>
      </c>
      <c r="P75" s="4">
        <v>952600</v>
      </c>
      <c r="Q75" s="4">
        <v>1276100</v>
      </c>
      <c r="R75" s="5">
        <v>-8.6E-3</v>
      </c>
      <c r="S75" s="4">
        <v>3495620</v>
      </c>
      <c r="T75" s="4">
        <f t="shared" si="9"/>
        <v>3079106.4</v>
      </c>
      <c r="U75" s="4">
        <f t="shared" si="10"/>
        <v>2425900</v>
      </c>
      <c r="V75" s="5">
        <v>1.6200000000000003E-2</v>
      </c>
    </row>
    <row r="76" spans="1:22" x14ac:dyDescent="0.2">
      <c r="A76" s="16" t="s">
        <v>208</v>
      </c>
      <c r="B76" s="4">
        <v>300500</v>
      </c>
      <c r="C76" s="4">
        <v>318700</v>
      </c>
      <c r="D76" s="4">
        <v>-18200</v>
      </c>
      <c r="E76" s="4">
        <v>-1908250000</v>
      </c>
      <c r="F76" s="4">
        <f t="shared" si="7"/>
        <v>-9432155159</v>
      </c>
      <c r="G76" s="4">
        <v>729500</v>
      </c>
      <c r="H76" s="4">
        <v>149000</v>
      </c>
      <c r="I76" s="4">
        <v>580500</v>
      </c>
      <c r="J76" s="4">
        <v>60693760000</v>
      </c>
      <c r="K76" s="24">
        <f t="shared" si="8"/>
        <v>42940851000</v>
      </c>
      <c r="L76" s="4">
        <v>1486</v>
      </c>
      <c r="M76" s="4">
        <v>729</v>
      </c>
      <c r="N76" s="4">
        <v>406</v>
      </c>
      <c r="O76" s="4">
        <v>191</v>
      </c>
      <c r="P76" s="4">
        <v>1246000</v>
      </c>
      <c r="Q76" s="4">
        <v>662800</v>
      </c>
      <c r="R76" s="5">
        <v>7.7000000000000002E-3</v>
      </c>
      <c r="S76" s="4">
        <v>2425900</v>
      </c>
      <c r="T76" s="4">
        <f t="shared" si="9"/>
        <v>3102996.4</v>
      </c>
      <c r="U76" s="4">
        <f t="shared" si="10"/>
        <v>2334396</v>
      </c>
      <c r="V76" s="5">
        <v>1.0500000000000001E-2</v>
      </c>
    </row>
    <row r="77" spans="1:22" x14ac:dyDescent="0.2">
      <c r="A77" s="16" t="s">
        <v>207</v>
      </c>
      <c r="B77" s="4">
        <v>1688602</v>
      </c>
      <c r="C77" s="4">
        <v>1676572</v>
      </c>
      <c r="D77" s="4">
        <v>12030</v>
      </c>
      <c r="E77" s="4">
        <v>1472500000</v>
      </c>
      <c r="F77" s="4">
        <f t="shared" si="7"/>
        <v>-7523905159</v>
      </c>
      <c r="G77" s="4">
        <v>232500</v>
      </c>
      <c r="H77" s="4">
        <v>139100</v>
      </c>
      <c r="I77" s="4">
        <v>93400</v>
      </c>
      <c r="J77" s="4">
        <v>9752360000</v>
      </c>
      <c r="K77" s="24">
        <f t="shared" si="8"/>
        <v>-17752909000</v>
      </c>
      <c r="L77" s="4">
        <v>1042</v>
      </c>
      <c r="M77" s="4">
        <v>1027</v>
      </c>
      <c r="N77" s="4">
        <v>240</v>
      </c>
      <c r="O77" s="4">
        <v>251</v>
      </c>
      <c r="P77" s="4">
        <v>852400</v>
      </c>
      <c r="Q77" s="4">
        <v>890800</v>
      </c>
      <c r="R77" s="5">
        <v>5.7999999999999996E-3</v>
      </c>
      <c r="S77" s="4">
        <v>3613900</v>
      </c>
      <c r="T77" s="4">
        <f t="shared" si="9"/>
        <v>3157777.4</v>
      </c>
      <c r="U77" s="4">
        <f t="shared" si="10"/>
        <v>1276438</v>
      </c>
      <c r="V77" s="5">
        <v>0.02</v>
      </c>
    </row>
    <row r="78" spans="1:22" x14ac:dyDescent="0.2">
      <c r="A78" s="16" t="s">
        <v>206</v>
      </c>
      <c r="B78" s="4">
        <v>496000</v>
      </c>
      <c r="C78" s="4">
        <v>502300</v>
      </c>
      <c r="D78" s="4">
        <v>-6300</v>
      </c>
      <c r="E78" s="4">
        <v>-650170000</v>
      </c>
      <c r="F78" s="4">
        <f t="shared" si="7"/>
        <v>-8996405159</v>
      </c>
      <c r="G78" s="4">
        <v>284900</v>
      </c>
      <c r="H78" s="4">
        <v>332100</v>
      </c>
      <c r="I78" s="4">
        <v>-47200</v>
      </c>
      <c r="J78" s="4">
        <v>-4831460000</v>
      </c>
      <c r="K78" s="24">
        <f t="shared" si="8"/>
        <v>-27505269000</v>
      </c>
      <c r="L78" s="4">
        <v>1640</v>
      </c>
      <c r="M78" s="4">
        <v>1135</v>
      </c>
      <c r="N78" s="4">
        <v>474</v>
      </c>
      <c r="O78" s="4">
        <v>316</v>
      </c>
      <c r="P78" s="4">
        <v>1714700</v>
      </c>
      <c r="Q78" s="4">
        <v>974700</v>
      </c>
      <c r="R78" s="5">
        <v>1.4800000000000001E-2</v>
      </c>
      <c r="S78" s="4">
        <v>3219900</v>
      </c>
      <c r="T78" s="4">
        <f t="shared" si="9"/>
        <v>2957967.4</v>
      </c>
      <c r="U78" s="4">
        <f t="shared" si="10"/>
        <v>1276438</v>
      </c>
      <c r="V78" s="5">
        <v>2.12E-2</v>
      </c>
    </row>
    <row r="79" spans="1:22" x14ac:dyDescent="0.2">
      <c r="A79" s="16" t="s">
        <v>205</v>
      </c>
      <c r="B79" s="4">
        <v>972481</v>
      </c>
      <c r="C79" s="4">
        <v>972400</v>
      </c>
      <c r="D79" s="4">
        <v>81</v>
      </c>
      <c r="E79" s="4">
        <v>8100000</v>
      </c>
      <c r="F79" s="4">
        <f t="shared" si="7"/>
        <v>-8346235159</v>
      </c>
      <c r="G79" s="4">
        <v>269700</v>
      </c>
      <c r="H79" s="4">
        <v>225600</v>
      </c>
      <c r="I79" s="4">
        <v>44100</v>
      </c>
      <c r="J79" s="4">
        <v>4514900000</v>
      </c>
      <c r="K79" s="24">
        <f t="shared" si="8"/>
        <v>-22673809000</v>
      </c>
      <c r="L79" s="4">
        <v>2049</v>
      </c>
      <c r="M79" s="4">
        <v>1313</v>
      </c>
      <c r="N79" s="4">
        <v>463</v>
      </c>
      <c r="O79" s="4">
        <v>337</v>
      </c>
      <c r="P79" s="4">
        <v>1756400</v>
      </c>
      <c r="Q79" s="4">
        <v>1049200</v>
      </c>
      <c r="R79" s="5">
        <v>2.1099999999999997E-2</v>
      </c>
      <c r="S79" s="4">
        <v>3848500</v>
      </c>
      <c r="T79" s="4">
        <f t="shared" si="9"/>
        <v>2787057.4</v>
      </c>
      <c r="U79" s="4">
        <f t="shared" si="10"/>
        <v>1276438</v>
      </c>
      <c r="V79" s="5">
        <v>2.06E-2</v>
      </c>
    </row>
    <row r="80" spans="1:22" x14ac:dyDescent="0.2">
      <c r="A80" s="16" t="s">
        <v>204</v>
      </c>
      <c r="B80" s="4">
        <v>382900</v>
      </c>
      <c r="C80" s="4">
        <v>406800</v>
      </c>
      <c r="D80" s="4">
        <v>-23900</v>
      </c>
      <c r="E80" s="4">
        <v>-2359015159</v>
      </c>
      <c r="F80" s="4">
        <f t="shared" ref="F80:F90" si="11">E80+F81</f>
        <v>-8354335159</v>
      </c>
      <c r="G80" s="4">
        <v>581500</v>
      </c>
      <c r="H80" s="4">
        <v>360600</v>
      </c>
      <c r="I80" s="4">
        <v>220900</v>
      </c>
      <c r="J80" s="4">
        <v>21661470000</v>
      </c>
      <c r="K80" s="24">
        <f t="shared" ref="K80:K90" si="12">K81+J80</f>
        <v>-27188709000</v>
      </c>
      <c r="L80" s="4">
        <v>4777</v>
      </c>
      <c r="M80" s="4">
        <v>2454</v>
      </c>
      <c r="N80" s="4">
        <v>883</v>
      </c>
      <c r="O80" s="4">
        <v>413</v>
      </c>
      <c r="P80" s="4">
        <v>4714400</v>
      </c>
      <c r="Q80" s="4">
        <v>2326000</v>
      </c>
      <c r="R80" s="5">
        <v>4.3899999999999995E-2</v>
      </c>
      <c r="S80" s="4">
        <v>8223100</v>
      </c>
      <c r="T80" s="4">
        <f t="shared" ref="T80:T96" si="13">AVERAGE(S81:S90)</f>
        <v>2127577.4</v>
      </c>
      <c r="U80" s="4">
        <f t="shared" ref="U80:U90" si="14">MIN(S81:S85)</f>
        <v>1276438</v>
      </c>
      <c r="V80" s="5">
        <v>4.2099999999999999E-2</v>
      </c>
    </row>
    <row r="81" spans="1:22" x14ac:dyDescent="0.2">
      <c r="A81" s="16" t="s">
        <v>203</v>
      </c>
      <c r="B81" s="4">
        <v>953066</v>
      </c>
      <c r="C81" s="4">
        <v>953396</v>
      </c>
      <c r="D81" s="4">
        <v>-330</v>
      </c>
      <c r="E81" s="4">
        <v>-31440000</v>
      </c>
      <c r="F81" s="4">
        <f t="shared" si="11"/>
        <v>-5995320000</v>
      </c>
      <c r="G81" s="4">
        <v>292000</v>
      </c>
      <c r="H81" s="4">
        <v>76800</v>
      </c>
      <c r="I81" s="4">
        <v>215200</v>
      </c>
      <c r="J81" s="4">
        <v>20608000000</v>
      </c>
      <c r="K81" s="24">
        <f t="shared" si="12"/>
        <v>-48850179000</v>
      </c>
      <c r="L81" s="4">
        <v>1063</v>
      </c>
      <c r="M81" s="4">
        <v>651</v>
      </c>
      <c r="N81" s="4">
        <v>134</v>
      </c>
      <c r="O81" s="4">
        <v>118</v>
      </c>
      <c r="P81" s="4">
        <v>668800</v>
      </c>
      <c r="Q81" s="4">
        <v>587500</v>
      </c>
      <c r="R81" s="5">
        <v>1.1000000000000001E-3</v>
      </c>
      <c r="S81" s="4">
        <v>2334396</v>
      </c>
      <c r="T81" s="4">
        <f t="shared" si="13"/>
        <v>2035768.3</v>
      </c>
      <c r="U81" s="4">
        <f t="shared" si="14"/>
        <v>1276438</v>
      </c>
      <c r="V81" s="5">
        <v>5.3E-3</v>
      </c>
    </row>
    <row r="82" spans="1:22" x14ac:dyDescent="0.2">
      <c r="A82" s="16" t="s">
        <v>200</v>
      </c>
      <c r="B82" s="4">
        <v>327400</v>
      </c>
      <c r="C82" s="4">
        <v>327481</v>
      </c>
      <c r="D82" s="4">
        <v>-81</v>
      </c>
      <c r="E82" s="4">
        <v>-8020000</v>
      </c>
      <c r="F82" s="4">
        <f t="shared" si="11"/>
        <v>-5963880000</v>
      </c>
      <c r="G82" s="4">
        <v>158938</v>
      </c>
      <c r="H82" s="4">
        <v>78891</v>
      </c>
      <c r="I82" s="4">
        <v>80047</v>
      </c>
      <c r="J82" s="4">
        <v>7648560000</v>
      </c>
      <c r="K82" s="24">
        <f t="shared" si="12"/>
        <v>-69458179000</v>
      </c>
      <c r="L82" s="4">
        <v>424</v>
      </c>
      <c r="M82" s="4">
        <v>480</v>
      </c>
      <c r="N82" s="4">
        <v>79</v>
      </c>
      <c r="O82" s="4">
        <v>83</v>
      </c>
      <c r="P82" s="4">
        <v>390800</v>
      </c>
      <c r="Q82" s="4">
        <v>431200</v>
      </c>
      <c r="R82" s="5">
        <v>-3.0999999999999999E-3</v>
      </c>
      <c r="S82" s="4">
        <v>1276438</v>
      </c>
      <c r="T82" s="4">
        <f t="shared" si="13"/>
        <v>1989314.9</v>
      </c>
      <c r="U82" s="4">
        <f t="shared" si="14"/>
        <v>1470430</v>
      </c>
      <c r="V82" s="5">
        <v>5.3E-3</v>
      </c>
    </row>
    <row r="83" spans="1:22" x14ac:dyDescent="0.2">
      <c r="A83" s="16" t="s">
        <v>199</v>
      </c>
      <c r="B83" s="4">
        <v>1703800</v>
      </c>
      <c r="C83" s="4">
        <v>1711200</v>
      </c>
      <c r="D83" s="4">
        <v>-7400</v>
      </c>
      <c r="E83" s="4">
        <v>-706800000</v>
      </c>
      <c r="F83" s="4">
        <f t="shared" si="11"/>
        <v>-5955860000</v>
      </c>
      <c r="G83" s="4">
        <v>194200</v>
      </c>
      <c r="H83" s="4">
        <v>131400</v>
      </c>
      <c r="I83" s="4">
        <v>62800</v>
      </c>
      <c r="J83" s="4">
        <v>6022650000</v>
      </c>
      <c r="K83" s="24">
        <f t="shared" si="12"/>
        <v>-77106739000</v>
      </c>
      <c r="L83" s="4">
        <v>347</v>
      </c>
      <c r="M83" s="4">
        <v>763</v>
      </c>
      <c r="N83" s="4">
        <v>61</v>
      </c>
      <c r="O83" s="4">
        <v>116</v>
      </c>
      <c r="P83" s="4">
        <v>401300</v>
      </c>
      <c r="Q83" s="4">
        <v>652200</v>
      </c>
      <c r="R83" s="5">
        <v>0</v>
      </c>
      <c r="S83" s="4">
        <v>2876500</v>
      </c>
      <c r="T83" s="4">
        <f t="shared" si="13"/>
        <v>1833170.7</v>
      </c>
      <c r="U83" s="4">
        <f t="shared" si="14"/>
        <v>1221800</v>
      </c>
      <c r="V83" s="5">
        <v>8.3999999999999995E-3</v>
      </c>
    </row>
    <row r="84" spans="1:22" x14ac:dyDescent="0.2">
      <c r="A84" s="16" t="s">
        <v>193</v>
      </c>
      <c r="B84" s="4">
        <v>495118</v>
      </c>
      <c r="C84" s="4">
        <v>471300</v>
      </c>
      <c r="D84" s="4">
        <v>23818</v>
      </c>
      <c r="E84" s="4">
        <v>2422940000</v>
      </c>
      <c r="F84" s="4">
        <f t="shared" si="11"/>
        <v>-5249060000</v>
      </c>
      <c r="G84" s="4">
        <v>306100</v>
      </c>
      <c r="H84" s="4">
        <v>148000</v>
      </c>
      <c r="I84" s="4">
        <v>158100</v>
      </c>
      <c r="J84" s="4">
        <v>15031190000</v>
      </c>
      <c r="K84" s="24">
        <f t="shared" si="12"/>
        <v>-83129389000</v>
      </c>
      <c r="L84" s="4">
        <v>775</v>
      </c>
      <c r="M84" s="4">
        <v>460</v>
      </c>
      <c r="N84" s="4">
        <v>105</v>
      </c>
      <c r="O84" s="4">
        <v>80</v>
      </c>
      <c r="P84" s="4">
        <v>510700</v>
      </c>
      <c r="Q84" s="4">
        <v>349300</v>
      </c>
      <c r="R84" s="5">
        <v>8.5000000000000006E-3</v>
      </c>
      <c r="S84" s="4">
        <v>1470430</v>
      </c>
      <c r="T84" s="4">
        <f t="shared" si="13"/>
        <v>1946368.2</v>
      </c>
      <c r="U84" s="4">
        <f t="shared" si="14"/>
        <v>1221800</v>
      </c>
      <c r="V84" s="5">
        <v>9.3999999999999986E-3</v>
      </c>
    </row>
    <row r="85" spans="1:22" x14ac:dyDescent="0.2">
      <c r="A85" s="16" t="s">
        <v>192</v>
      </c>
      <c r="B85" s="4">
        <v>656900</v>
      </c>
      <c r="C85" s="4">
        <v>656943</v>
      </c>
      <c r="D85" s="4">
        <v>-43</v>
      </c>
      <c r="E85" s="4">
        <v>-4090000</v>
      </c>
      <c r="F85" s="4">
        <f t="shared" si="11"/>
        <v>-7672000000</v>
      </c>
      <c r="G85" s="4">
        <v>140300</v>
      </c>
      <c r="H85" s="4">
        <v>130600</v>
      </c>
      <c r="I85" s="4">
        <v>9700</v>
      </c>
      <c r="J85" s="4">
        <v>926210000</v>
      </c>
      <c r="K85" s="24">
        <f t="shared" si="12"/>
        <v>-98160579000</v>
      </c>
      <c r="L85" s="4">
        <v>438</v>
      </c>
      <c r="M85" s="4">
        <v>633</v>
      </c>
      <c r="N85" s="4">
        <v>73</v>
      </c>
      <c r="O85" s="4">
        <v>114</v>
      </c>
      <c r="P85" s="4">
        <v>305300</v>
      </c>
      <c r="Q85" s="4">
        <v>490500</v>
      </c>
      <c r="R85" s="5">
        <v>1.1000000000000001E-3</v>
      </c>
      <c r="S85" s="4">
        <v>1502000</v>
      </c>
      <c r="T85" s="4">
        <f t="shared" si="13"/>
        <v>1933559.6</v>
      </c>
      <c r="U85" s="4">
        <f t="shared" si="14"/>
        <v>1221800</v>
      </c>
      <c r="V85" s="5">
        <v>9.4999999999999998E-3</v>
      </c>
    </row>
    <row r="86" spans="1:22" x14ac:dyDescent="0.2">
      <c r="A86" s="16" t="s">
        <v>191</v>
      </c>
      <c r="B86" s="4">
        <v>943700</v>
      </c>
      <c r="C86" s="4">
        <v>960700</v>
      </c>
      <c r="D86" s="4">
        <v>-17000</v>
      </c>
      <c r="E86" s="4">
        <v>-1614200000</v>
      </c>
      <c r="F86" s="4">
        <f t="shared" si="11"/>
        <v>-7667910000</v>
      </c>
      <c r="G86" s="4">
        <v>129900</v>
      </c>
      <c r="H86" s="4">
        <v>472100</v>
      </c>
      <c r="I86" s="4">
        <v>-342200</v>
      </c>
      <c r="J86" s="4">
        <v>-34781070000</v>
      </c>
      <c r="K86" s="24">
        <f t="shared" si="12"/>
        <v>-99086789000</v>
      </c>
      <c r="L86" s="4">
        <v>648</v>
      </c>
      <c r="M86" s="4">
        <v>1217</v>
      </c>
      <c r="N86" s="4">
        <v>124</v>
      </c>
      <c r="O86" s="4">
        <v>204</v>
      </c>
      <c r="P86" s="4">
        <v>612100</v>
      </c>
      <c r="Q86" s="4">
        <v>1109700</v>
      </c>
      <c r="R86" s="5">
        <v>-6.3E-3</v>
      </c>
      <c r="S86" s="4">
        <v>2664800</v>
      </c>
      <c r="T86" s="4">
        <f t="shared" si="13"/>
        <v>1998052.8</v>
      </c>
      <c r="U86" s="4">
        <f t="shared" si="14"/>
        <v>1221800</v>
      </c>
      <c r="V86" s="5">
        <v>9.3999999999999986E-3</v>
      </c>
    </row>
    <row r="87" spans="1:22" x14ac:dyDescent="0.2">
      <c r="A87" s="16" t="s">
        <v>190</v>
      </c>
      <c r="B87" s="4">
        <v>2681385</v>
      </c>
      <c r="C87" s="4">
        <v>2667898</v>
      </c>
      <c r="D87" s="4">
        <v>13487</v>
      </c>
      <c r="E87" s="4">
        <v>1558030000</v>
      </c>
      <c r="F87" s="4">
        <f t="shared" si="11"/>
        <v>-6053710000</v>
      </c>
      <c r="G87" s="4">
        <v>38700</v>
      </c>
      <c r="H87" s="4">
        <v>748000</v>
      </c>
      <c r="I87" s="4">
        <v>-709300</v>
      </c>
      <c r="J87" s="4">
        <v>-67817350000</v>
      </c>
      <c r="K87" s="24">
        <f t="shared" si="12"/>
        <v>-64305719000</v>
      </c>
      <c r="L87" s="4">
        <v>488</v>
      </c>
      <c r="M87" s="4">
        <v>1399</v>
      </c>
      <c r="N87" s="4">
        <v>74</v>
      </c>
      <c r="O87" s="4">
        <v>184</v>
      </c>
      <c r="P87" s="4">
        <v>339300</v>
      </c>
      <c r="Q87" s="4">
        <v>1029800</v>
      </c>
      <c r="R87" s="5">
        <v>-8.3000000000000001E-3</v>
      </c>
      <c r="S87" s="4">
        <v>4161710</v>
      </c>
      <c r="T87" s="4">
        <f t="shared" si="13"/>
        <v>1703051.8</v>
      </c>
      <c r="U87" s="4">
        <f t="shared" si="14"/>
        <v>811904</v>
      </c>
      <c r="V87" s="5">
        <v>1.04E-2</v>
      </c>
    </row>
    <row r="88" spans="1:22" x14ac:dyDescent="0.2">
      <c r="A88" s="16" t="s">
        <v>189</v>
      </c>
      <c r="B88" s="4">
        <v>113800</v>
      </c>
      <c r="C88" s="4">
        <v>114766</v>
      </c>
      <c r="D88" s="4">
        <v>-966</v>
      </c>
      <c r="E88" s="4">
        <v>-92920000</v>
      </c>
      <c r="F88" s="4">
        <f t="shared" si="11"/>
        <v>-7611740000</v>
      </c>
      <c r="G88" s="4">
        <v>126600</v>
      </c>
      <c r="H88" s="4">
        <v>116200</v>
      </c>
      <c r="I88" s="4">
        <v>10400</v>
      </c>
      <c r="J88" s="4">
        <v>982990000</v>
      </c>
      <c r="K88" s="24">
        <f t="shared" si="12"/>
        <v>3511631000</v>
      </c>
      <c r="L88" s="4">
        <v>469</v>
      </c>
      <c r="M88" s="4">
        <v>771</v>
      </c>
      <c r="N88" s="4">
        <v>86</v>
      </c>
      <c r="O88" s="4">
        <v>113</v>
      </c>
      <c r="P88" s="4">
        <v>406200</v>
      </c>
      <c r="Q88" s="4">
        <v>699800</v>
      </c>
      <c r="R88" s="5">
        <v>1.1000000000000001E-3</v>
      </c>
      <c r="S88" s="4">
        <v>1221800</v>
      </c>
      <c r="T88" s="4">
        <f t="shared" si="13"/>
        <v>1725552.6</v>
      </c>
      <c r="U88" s="4">
        <f t="shared" si="14"/>
        <v>811904</v>
      </c>
      <c r="V88" s="5">
        <v>1.04E-2</v>
      </c>
    </row>
    <row r="89" spans="1:22" x14ac:dyDescent="0.2">
      <c r="A89" s="16" t="s">
        <v>188</v>
      </c>
      <c r="B89" s="4">
        <v>646251</v>
      </c>
      <c r="C89" s="4">
        <v>647200</v>
      </c>
      <c r="D89" s="4">
        <v>-949</v>
      </c>
      <c r="E89" s="4">
        <v>-91250000</v>
      </c>
      <c r="F89" s="4">
        <f t="shared" si="11"/>
        <v>-7518820000</v>
      </c>
      <c r="G89" s="4">
        <v>263100</v>
      </c>
      <c r="H89" s="4">
        <v>133800</v>
      </c>
      <c r="I89" s="4">
        <v>129300</v>
      </c>
      <c r="J89" s="4">
        <v>12438480000</v>
      </c>
      <c r="K89" s="24">
        <f t="shared" si="12"/>
        <v>2528641000</v>
      </c>
      <c r="L89" s="4">
        <v>696</v>
      </c>
      <c r="M89" s="4">
        <v>868</v>
      </c>
      <c r="N89" s="4">
        <v>111</v>
      </c>
      <c r="O89" s="4">
        <v>118</v>
      </c>
      <c r="P89" s="4">
        <v>770800</v>
      </c>
      <c r="Q89" s="4">
        <v>717800</v>
      </c>
      <c r="R89" s="5">
        <v>7.4000000000000003E-3</v>
      </c>
      <c r="S89" s="4">
        <v>2139400</v>
      </c>
      <c r="T89" s="4">
        <f t="shared" si="13"/>
        <v>1625703.4</v>
      </c>
      <c r="U89" s="4">
        <f t="shared" si="14"/>
        <v>811904</v>
      </c>
      <c r="V89" s="5">
        <v>1.24E-2</v>
      </c>
    </row>
    <row r="90" spans="1:22" x14ac:dyDescent="0.2">
      <c r="A90" s="16" t="s">
        <v>187</v>
      </c>
      <c r="B90" s="4">
        <v>491400</v>
      </c>
      <c r="C90" s="4">
        <v>528875</v>
      </c>
      <c r="D90" s="4">
        <v>-37475</v>
      </c>
      <c r="E90" s="4">
        <v>-3586530000</v>
      </c>
      <c r="F90" s="4">
        <f t="shared" si="11"/>
        <v>-7427570000</v>
      </c>
      <c r="G90" s="4">
        <v>337200</v>
      </c>
      <c r="H90" s="4">
        <v>182000</v>
      </c>
      <c r="I90" s="4">
        <v>155200</v>
      </c>
      <c r="J90" s="4">
        <v>14838980000</v>
      </c>
      <c r="K90" s="24">
        <f t="shared" si="12"/>
        <v>-9909839000</v>
      </c>
      <c r="L90" s="4">
        <v>628</v>
      </c>
      <c r="M90" s="4">
        <v>504</v>
      </c>
      <c r="N90" s="4">
        <v>131</v>
      </c>
      <c r="O90" s="4">
        <v>114</v>
      </c>
      <c r="P90" s="4">
        <v>576100</v>
      </c>
      <c r="Q90" s="4">
        <v>485800</v>
      </c>
      <c r="R90" s="5">
        <v>-1E-3</v>
      </c>
      <c r="S90" s="4">
        <v>1628300</v>
      </c>
      <c r="T90" s="4">
        <f t="shared" si="13"/>
        <v>1760720</v>
      </c>
      <c r="U90" s="4">
        <f t="shared" si="14"/>
        <v>811904</v>
      </c>
      <c r="V90" s="5">
        <v>8.3999999999999995E-3</v>
      </c>
    </row>
    <row r="91" spans="1:22" x14ac:dyDescent="0.2">
      <c r="A91" s="16" t="s">
        <v>186</v>
      </c>
      <c r="B91" s="4">
        <v>654500</v>
      </c>
      <c r="C91" s="4">
        <v>654500</v>
      </c>
      <c r="D91" s="4">
        <v>0</v>
      </c>
      <c r="E91" s="4">
        <v>0</v>
      </c>
      <c r="F91" s="4">
        <f t="shared" ref="F91:F102" si="15">E91+F92</f>
        <v>-3841040000</v>
      </c>
      <c r="G91" s="4">
        <v>257400</v>
      </c>
      <c r="H91" s="4">
        <v>651200</v>
      </c>
      <c r="I91" s="4">
        <v>-393800</v>
      </c>
      <c r="J91" s="4">
        <v>-37493090000</v>
      </c>
      <c r="K91" s="24">
        <f t="shared" ref="K91:K102" si="16">K92+J91</f>
        <v>-24748819000</v>
      </c>
      <c r="L91" s="4">
        <v>586</v>
      </c>
      <c r="M91" s="4">
        <v>1122</v>
      </c>
      <c r="N91" s="4">
        <v>79</v>
      </c>
      <c r="O91" s="4">
        <v>168</v>
      </c>
      <c r="P91" s="4">
        <v>386400</v>
      </c>
      <c r="Q91" s="4">
        <v>851600</v>
      </c>
      <c r="R91" s="5">
        <v>0</v>
      </c>
      <c r="S91" s="4">
        <v>1416305</v>
      </c>
      <c r="T91" s="4">
        <f t="shared" si="13"/>
        <v>1763047.6</v>
      </c>
      <c r="U91" s="4">
        <f t="shared" ref="U91:U102" si="17">MIN(S92:S96)</f>
        <v>811904</v>
      </c>
      <c r="V91" s="5">
        <v>1.0500000000000001E-2</v>
      </c>
    </row>
    <row r="92" spans="1:22" x14ac:dyDescent="0.2">
      <c r="A92" s="16" t="s">
        <v>185</v>
      </c>
      <c r="B92" s="4">
        <v>381900</v>
      </c>
      <c r="C92" s="4">
        <v>381951</v>
      </c>
      <c r="D92" s="4">
        <v>-51</v>
      </c>
      <c r="E92" s="4">
        <v>-4850000</v>
      </c>
      <c r="F92" s="4">
        <f t="shared" si="15"/>
        <v>-3841040000</v>
      </c>
      <c r="G92" s="4">
        <v>147800</v>
      </c>
      <c r="H92" s="4">
        <v>137100</v>
      </c>
      <c r="I92" s="4">
        <v>10700</v>
      </c>
      <c r="J92" s="4">
        <v>1039160000</v>
      </c>
      <c r="K92" s="24">
        <f t="shared" si="16"/>
        <v>12744271000</v>
      </c>
      <c r="L92" s="4">
        <v>400</v>
      </c>
      <c r="M92" s="4">
        <v>581</v>
      </c>
      <c r="N92" s="4">
        <v>62</v>
      </c>
      <c r="O92" s="4">
        <v>93</v>
      </c>
      <c r="P92" s="4">
        <v>406700</v>
      </c>
      <c r="Q92" s="4">
        <v>402900</v>
      </c>
      <c r="R92" s="5">
        <v>3.2000000000000002E-3</v>
      </c>
      <c r="S92" s="4">
        <v>811904</v>
      </c>
      <c r="T92" s="4">
        <f t="shared" si="13"/>
        <v>1853568.1</v>
      </c>
      <c r="U92" s="4">
        <f t="shared" si="17"/>
        <v>1211700</v>
      </c>
      <c r="V92" s="5">
        <v>1.0500000000000001E-2</v>
      </c>
    </row>
    <row r="93" spans="1:22" x14ac:dyDescent="0.2">
      <c r="A93" s="16" t="s">
        <v>184</v>
      </c>
      <c r="B93" s="4">
        <v>730700</v>
      </c>
      <c r="C93" s="4">
        <v>734200</v>
      </c>
      <c r="D93" s="4">
        <v>-3500</v>
      </c>
      <c r="E93" s="4">
        <v>-334250000</v>
      </c>
      <c r="F93" s="4">
        <f t="shared" si="15"/>
        <v>-3836190000</v>
      </c>
      <c r="G93" s="4">
        <v>222600</v>
      </c>
      <c r="H93" s="4">
        <v>17300</v>
      </c>
      <c r="I93" s="4">
        <v>205300</v>
      </c>
      <c r="J93" s="4">
        <v>19570850000</v>
      </c>
      <c r="K93" s="24">
        <f t="shared" si="16"/>
        <v>11705111000</v>
      </c>
      <c r="L93" s="4">
        <v>529</v>
      </c>
      <c r="M93" s="4">
        <v>681</v>
      </c>
      <c r="N93" s="4">
        <v>84</v>
      </c>
      <c r="O93" s="4">
        <v>138</v>
      </c>
      <c r="P93" s="4">
        <v>592600</v>
      </c>
      <c r="Q93" s="4">
        <v>718600</v>
      </c>
      <c r="R93" s="5">
        <v>7.4000000000000003E-3</v>
      </c>
      <c r="S93" s="4">
        <v>1315058</v>
      </c>
      <c r="T93" s="4">
        <f t="shared" si="13"/>
        <v>1913402.5555555555</v>
      </c>
      <c r="U93" s="4">
        <f t="shared" si="17"/>
        <v>1211700</v>
      </c>
      <c r="V93" s="5">
        <v>1.0500000000000001E-2</v>
      </c>
    </row>
    <row r="94" spans="1:22" x14ac:dyDescent="0.2">
      <c r="A94" s="16" t="s">
        <v>183</v>
      </c>
      <c r="B94" s="4">
        <v>25500</v>
      </c>
      <c r="C94" s="4">
        <v>25500</v>
      </c>
      <c r="D94" s="4">
        <v>0</v>
      </c>
      <c r="E94" s="4">
        <v>0</v>
      </c>
      <c r="F94" s="4">
        <f t="shared" si="15"/>
        <v>-3501940000</v>
      </c>
      <c r="G94" s="4">
        <v>348900</v>
      </c>
      <c r="H94" s="4">
        <v>883900</v>
      </c>
      <c r="I94" s="4">
        <v>-535000</v>
      </c>
      <c r="J94" s="4">
        <v>-50406470000</v>
      </c>
      <c r="K94" s="24">
        <f t="shared" si="16"/>
        <v>-7865739000</v>
      </c>
      <c r="L94" s="4">
        <v>1342</v>
      </c>
      <c r="M94" s="4">
        <v>1828</v>
      </c>
      <c r="N94" s="4">
        <v>177</v>
      </c>
      <c r="O94" s="4">
        <v>290</v>
      </c>
      <c r="P94" s="4">
        <v>953100</v>
      </c>
      <c r="Q94" s="4">
        <v>1587100</v>
      </c>
      <c r="R94" s="5">
        <v>-3.0999999999999999E-3</v>
      </c>
      <c r="S94" s="4">
        <v>2602405</v>
      </c>
      <c r="T94" s="4">
        <f t="shared" si="13"/>
        <v>1827277.25</v>
      </c>
      <c r="U94" s="4">
        <f t="shared" si="17"/>
        <v>1140908</v>
      </c>
      <c r="V94" s="5">
        <v>1.5700000000000002E-2</v>
      </c>
    </row>
    <row r="95" spans="1:22" x14ac:dyDescent="0.2">
      <c r="A95" s="16" t="s">
        <v>182</v>
      </c>
      <c r="B95" s="4">
        <v>201500</v>
      </c>
      <c r="C95" s="4">
        <v>244608</v>
      </c>
      <c r="D95" s="4">
        <v>-43108</v>
      </c>
      <c r="E95" s="4">
        <v>-4087210000</v>
      </c>
      <c r="F95" s="4">
        <f t="shared" si="15"/>
        <v>-3501940000</v>
      </c>
      <c r="G95" s="4">
        <v>247100</v>
      </c>
      <c r="H95" s="4">
        <v>54800</v>
      </c>
      <c r="I95" s="4">
        <v>192300</v>
      </c>
      <c r="J95" s="4">
        <v>18276260000</v>
      </c>
      <c r="K95" s="24">
        <f t="shared" si="16"/>
        <v>42540731000</v>
      </c>
      <c r="L95" s="4">
        <v>733</v>
      </c>
      <c r="M95" s="4">
        <v>998</v>
      </c>
      <c r="N95" s="4">
        <v>92</v>
      </c>
      <c r="O95" s="4">
        <v>126</v>
      </c>
      <c r="P95" s="4">
        <v>559700</v>
      </c>
      <c r="Q95" s="4">
        <v>746900</v>
      </c>
      <c r="R95" s="5">
        <v>3.2000000000000002E-3</v>
      </c>
      <c r="S95" s="4">
        <v>1373914</v>
      </c>
      <c r="T95" s="4">
        <f t="shared" si="13"/>
        <v>1892043.4285714286</v>
      </c>
      <c r="U95" s="4">
        <f t="shared" si="17"/>
        <v>1140908</v>
      </c>
      <c r="V95" s="5">
        <v>7.4000000000000003E-3</v>
      </c>
    </row>
    <row r="96" spans="1:22" x14ac:dyDescent="0.2">
      <c r="A96" s="16" t="s">
        <v>177</v>
      </c>
      <c r="B96" s="4">
        <v>507500</v>
      </c>
      <c r="C96" s="4">
        <v>508042</v>
      </c>
      <c r="D96" s="4">
        <v>-542</v>
      </c>
      <c r="E96" s="4">
        <v>-51900000</v>
      </c>
      <c r="F96" s="4">
        <f t="shared" si="15"/>
        <v>585270000</v>
      </c>
      <c r="G96" s="4">
        <v>283000</v>
      </c>
      <c r="H96" s="4">
        <v>360500</v>
      </c>
      <c r="I96" s="4">
        <v>-77500</v>
      </c>
      <c r="J96" s="4">
        <v>-7325140000</v>
      </c>
      <c r="K96" s="24">
        <f t="shared" si="16"/>
        <v>24264471000</v>
      </c>
      <c r="L96" s="4">
        <v>1571</v>
      </c>
      <c r="M96" s="4">
        <v>2874</v>
      </c>
      <c r="N96" s="4">
        <v>199</v>
      </c>
      <c r="O96" s="4">
        <v>356</v>
      </c>
      <c r="P96" s="4">
        <v>1037600</v>
      </c>
      <c r="Q96" s="4">
        <v>1960500</v>
      </c>
      <c r="R96" s="5">
        <v>-1.9599999999999999E-2</v>
      </c>
      <c r="S96" s="4">
        <v>3309732</v>
      </c>
      <c r="T96" s="4">
        <f t="shared" si="13"/>
        <v>1655762</v>
      </c>
      <c r="U96" s="4">
        <f t="shared" si="17"/>
        <v>1140908</v>
      </c>
      <c r="V96" s="5">
        <v>2.4799999999999999E-2</v>
      </c>
    </row>
    <row r="97" spans="1:22" x14ac:dyDescent="0.2">
      <c r="A97" s="16" t="s">
        <v>175</v>
      </c>
      <c r="B97" s="4">
        <v>603358</v>
      </c>
      <c r="C97" s="4">
        <v>603500</v>
      </c>
      <c r="D97" s="4">
        <v>-142</v>
      </c>
      <c r="E97" s="4">
        <v>-13810000</v>
      </c>
      <c r="F97" s="4">
        <f t="shared" si="15"/>
        <v>637170000</v>
      </c>
      <c r="G97" s="4">
        <v>309000</v>
      </c>
      <c r="H97" s="4">
        <v>98500</v>
      </c>
      <c r="I97" s="4">
        <v>210500</v>
      </c>
      <c r="J97" s="4">
        <v>20386300000</v>
      </c>
      <c r="K97" s="24">
        <f t="shared" si="16"/>
        <v>31589611000</v>
      </c>
      <c r="L97" s="4">
        <v>847</v>
      </c>
      <c r="M97" s="4">
        <v>835</v>
      </c>
      <c r="N97" s="4">
        <v>95</v>
      </c>
      <c r="O97" s="4">
        <v>103</v>
      </c>
      <c r="P97" s="4">
        <v>506600</v>
      </c>
      <c r="Q97" s="4">
        <v>696200</v>
      </c>
      <c r="R97" s="5">
        <v>-7.0999999999999995E-3</v>
      </c>
      <c r="S97" s="4">
        <v>1211700</v>
      </c>
      <c r="T97" s="4">
        <f t="shared" ref="T97:T102" si="18">AVERAGE(S98:S107)</f>
        <v>1744574.4</v>
      </c>
      <c r="U97" s="4">
        <f t="shared" si="17"/>
        <v>1140908</v>
      </c>
      <c r="V97" s="5">
        <v>7.1999999999999998E-3</v>
      </c>
    </row>
    <row r="98" spans="1:22" x14ac:dyDescent="0.2">
      <c r="A98" s="16" t="s">
        <v>174</v>
      </c>
      <c r="B98" s="4">
        <v>110401</v>
      </c>
      <c r="C98" s="4">
        <v>121900</v>
      </c>
      <c r="D98" s="4">
        <v>-11499</v>
      </c>
      <c r="E98" s="4">
        <v>-1121380000</v>
      </c>
      <c r="F98" s="4">
        <f t="shared" si="15"/>
        <v>650980000</v>
      </c>
      <c r="G98" s="4">
        <v>202800</v>
      </c>
      <c r="H98" s="4">
        <v>229400</v>
      </c>
      <c r="I98" s="4">
        <v>-26600</v>
      </c>
      <c r="J98" s="4">
        <v>-2566220000</v>
      </c>
      <c r="K98" s="24">
        <f t="shared" si="16"/>
        <v>11203311000</v>
      </c>
      <c r="L98" s="4">
        <v>915</v>
      </c>
      <c r="M98" s="4">
        <v>807</v>
      </c>
      <c r="N98" s="4">
        <v>121</v>
      </c>
      <c r="O98" s="4">
        <v>148</v>
      </c>
      <c r="P98" s="4">
        <v>697000</v>
      </c>
      <c r="Q98" s="4">
        <v>690200</v>
      </c>
      <c r="R98" s="5">
        <v>-1E-3</v>
      </c>
      <c r="S98" s="4">
        <v>1446808</v>
      </c>
      <c r="T98" s="4">
        <f t="shared" si="18"/>
        <v>1819016</v>
      </c>
      <c r="U98" s="4">
        <f t="shared" si="17"/>
        <v>1140908</v>
      </c>
      <c r="V98" s="5">
        <v>1.23E-2</v>
      </c>
    </row>
    <row r="99" spans="1:22" x14ac:dyDescent="0.2">
      <c r="A99" s="16" t="s">
        <v>164</v>
      </c>
      <c r="B99" s="4">
        <v>242800</v>
      </c>
      <c r="C99" s="4">
        <v>240700</v>
      </c>
      <c r="D99" s="4">
        <v>2100</v>
      </c>
      <c r="E99" s="4">
        <v>204330000</v>
      </c>
      <c r="F99" s="4">
        <f t="shared" si="15"/>
        <v>1772360000</v>
      </c>
      <c r="G99" s="4">
        <v>145600</v>
      </c>
      <c r="H99" s="4">
        <v>206800</v>
      </c>
      <c r="I99" s="4">
        <v>-61200</v>
      </c>
      <c r="J99" s="4">
        <v>-5939390000</v>
      </c>
      <c r="K99" s="24">
        <f t="shared" si="16"/>
        <v>13769531000</v>
      </c>
      <c r="L99" s="4">
        <v>554</v>
      </c>
      <c r="M99" s="4">
        <v>592</v>
      </c>
      <c r="N99" s="4">
        <v>106</v>
      </c>
      <c r="O99" s="4">
        <v>90</v>
      </c>
      <c r="P99" s="4">
        <v>493900</v>
      </c>
      <c r="Q99" s="4">
        <v>447800</v>
      </c>
      <c r="R99" s="5">
        <v>2.0999999999999999E-3</v>
      </c>
      <c r="S99" s="4">
        <v>1140908</v>
      </c>
      <c r="T99" s="4">
        <f t="shared" si="18"/>
        <v>2045052</v>
      </c>
      <c r="U99" s="4">
        <f t="shared" si="17"/>
        <v>1439581</v>
      </c>
      <c r="V99" s="5">
        <v>1.03E-2</v>
      </c>
    </row>
    <row r="100" spans="1:22" x14ac:dyDescent="0.2">
      <c r="A100" s="16" t="s">
        <v>156</v>
      </c>
      <c r="B100" s="4">
        <v>400</v>
      </c>
      <c r="C100" s="4">
        <v>58</v>
      </c>
      <c r="D100" s="4">
        <v>342</v>
      </c>
      <c r="E100" s="4">
        <v>32880000</v>
      </c>
      <c r="F100" s="4">
        <f t="shared" si="15"/>
        <v>1568030000</v>
      </c>
      <c r="G100" s="4">
        <v>766800</v>
      </c>
      <c r="H100" s="4">
        <v>118700</v>
      </c>
      <c r="I100" s="4">
        <v>648100</v>
      </c>
      <c r="J100" s="4">
        <v>63123640000</v>
      </c>
      <c r="K100" s="24">
        <f t="shared" si="16"/>
        <v>19708921000</v>
      </c>
      <c r="L100" s="4">
        <v>1617</v>
      </c>
      <c r="M100" s="4">
        <v>1436</v>
      </c>
      <c r="N100" s="4">
        <v>289</v>
      </c>
      <c r="O100" s="4">
        <v>256</v>
      </c>
      <c r="P100" s="4">
        <v>1515900</v>
      </c>
      <c r="Q100" s="4">
        <v>1383800</v>
      </c>
      <c r="R100" s="5">
        <v>9.3999999999999986E-3</v>
      </c>
      <c r="S100" s="4">
        <v>2978466</v>
      </c>
      <c r="T100" s="4">
        <f t="shared" si="18"/>
        <v>1578345</v>
      </c>
      <c r="U100" s="4">
        <f t="shared" si="17"/>
        <v>1439581</v>
      </c>
      <c r="V100" s="5">
        <v>2.2400000000000003E-2</v>
      </c>
    </row>
    <row r="101" spans="1:22" x14ac:dyDescent="0.2">
      <c r="A101" s="16" t="s">
        <v>155</v>
      </c>
      <c r="B101" s="4">
        <v>0</v>
      </c>
      <c r="C101" s="4">
        <v>1</v>
      </c>
      <c r="D101" s="4">
        <v>-1</v>
      </c>
      <c r="E101" s="4">
        <v>-100000</v>
      </c>
      <c r="F101" s="4">
        <f t="shared" si="15"/>
        <v>1535150000</v>
      </c>
      <c r="G101" s="4">
        <v>39500</v>
      </c>
      <c r="H101" s="4">
        <v>464800</v>
      </c>
      <c r="I101" s="4">
        <v>-425300</v>
      </c>
      <c r="J101" s="4">
        <v>-40695900000</v>
      </c>
      <c r="K101" s="24">
        <f t="shared" si="16"/>
        <v>-43414719000</v>
      </c>
      <c r="L101" s="4">
        <v>747</v>
      </c>
      <c r="M101" s="4">
        <v>1249</v>
      </c>
      <c r="N101" s="4">
        <v>113</v>
      </c>
      <c r="O101" s="4">
        <v>111</v>
      </c>
      <c r="P101" s="4">
        <v>613900</v>
      </c>
      <c r="Q101" s="4">
        <v>820900</v>
      </c>
      <c r="R101" s="5">
        <v>4.1999999999999997E-3</v>
      </c>
      <c r="S101" s="4">
        <v>1439581</v>
      </c>
      <c r="T101" s="4">
        <f t="shared" si="18"/>
        <v>1717109</v>
      </c>
      <c r="U101" s="4">
        <f t="shared" si="17"/>
        <v>1717109</v>
      </c>
      <c r="V101" s="5">
        <v>1.1399999999999999E-2</v>
      </c>
    </row>
    <row r="102" spans="1:22" x14ac:dyDescent="0.2">
      <c r="A102" s="16" t="s">
        <v>154</v>
      </c>
      <c r="B102" s="4">
        <v>521200</v>
      </c>
      <c r="C102" s="4">
        <v>505376</v>
      </c>
      <c r="D102" s="4">
        <v>15824</v>
      </c>
      <c r="E102" s="4">
        <v>1535250000</v>
      </c>
      <c r="F102" s="4">
        <f t="shared" si="15"/>
        <v>1535250000</v>
      </c>
      <c r="G102" s="4">
        <v>123000</v>
      </c>
      <c r="H102" s="4">
        <v>151901</v>
      </c>
      <c r="I102" s="4">
        <v>-28901</v>
      </c>
      <c r="J102" s="4">
        <v>-2718819000</v>
      </c>
      <c r="K102" s="24">
        <f t="shared" si="16"/>
        <v>-2718819000</v>
      </c>
      <c r="L102" s="4">
        <v>517</v>
      </c>
      <c r="M102" s="4">
        <v>1053</v>
      </c>
      <c r="N102" s="4">
        <v>121</v>
      </c>
      <c r="O102" s="4">
        <v>196</v>
      </c>
      <c r="P102" s="4">
        <v>604800</v>
      </c>
      <c r="Q102" s="4">
        <v>1069600</v>
      </c>
      <c r="R102" s="5">
        <v>-2E-3</v>
      </c>
      <c r="S102" s="4">
        <v>1717109</v>
      </c>
      <c r="T102" s="4" t="e">
        <f t="shared" si="18"/>
        <v>#DIV/0!</v>
      </c>
      <c r="U102" s="4">
        <f t="shared" si="17"/>
        <v>0</v>
      </c>
      <c r="V102" s="5">
        <v>1.24E-2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G114" s="4"/>
      <c r="H114" s="4"/>
      <c r="I114" s="4"/>
      <c r="J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16" t="s">
        <v>139</v>
      </c>
      <c r="B168" s="4">
        <v>3641900</v>
      </c>
      <c r="C168" s="4">
        <v>3641900</v>
      </c>
      <c r="D168" s="4">
        <v>0</v>
      </c>
      <c r="E168" s="4">
        <v>0</v>
      </c>
      <c r="G168" s="4">
        <v>470000</v>
      </c>
      <c r="H168" s="4">
        <v>4141200</v>
      </c>
      <c r="I168" s="4">
        <v>-3671200</v>
      </c>
      <c r="J168" s="4">
        <v>-352705730000</v>
      </c>
      <c r="L168" s="4">
        <v>833</v>
      </c>
      <c r="M168" s="4">
        <v>1017</v>
      </c>
      <c r="N168" s="4"/>
      <c r="O168" s="4"/>
      <c r="P168" s="4">
        <v>666200</v>
      </c>
      <c r="Q168" s="4">
        <v>609900</v>
      </c>
      <c r="R168" s="4"/>
      <c r="S168" s="4">
        <v>1351472</v>
      </c>
      <c r="V168" s="5">
        <v>1.1000000000000001E-3</v>
      </c>
    </row>
    <row r="169" spans="1:22" x14ac:dyDescent="0.2">
      <c r="A169" s="2"/>
      <c r="B169" s="4"/>
      <c r="C169" s="4"/>
      <c r="D169" s="4"/>
      <c r="E169" s="4"/>
      <c r="F169" s="4">
        <f t="shared" ref="F169:F224" si="19">E169+F170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6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19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19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19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19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19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6"/>
      <c r="B203" s="4"/>
      <c r="C203" s="4"/>
      <c r="D203" s="4"/>
      <c r="E203" s="4"/>
      <c r="F203" s="4">
        <f t="shared" si="19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19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19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19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19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19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19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19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19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19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19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19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19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19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19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19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19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19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5"/>
    </row>
    <row r="221" spans="1:22" x14ac:dyDescent="0.2">
      <c r="A221" s="2"/>
      <c r="B221" s="4"/>
      <c r="C221" s="4"/>
      <c r="D221" s="4"/>
      <c r="E221" s="4"/>
      <c r="F221" s="4">
        <f t="shared" si="19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19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2"/>
      <c r="B223" s="4"/>
      <c r="C223" s="4"/>
      <c r="D223" s="4"/>
      <c r="E223" s="4"/>
      <c r="F223" s="4">
        <f t="shared" si="19"/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 t="shared" si="19"/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>
        <f>E225+F226</f>
        <v>0</v>
      </c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>
        <f>E226</f>
        <v>0</v>
      </c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33" spans="1:22" x14ac:dyDescent="0.2">
      <c r="A233" s="2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1C53-DE44-8445-9735-3A41BEBED4B3}">
  <sheetPr codeName="Sheet91"/>
  <dimension ref="A1:V249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2.6640625"/>
    <col min="3" max="3" customWidth="true" width="13.33203125"/>
    <col min="4" max="4" customWidth="true" width="13.1640625"/>
    <col min="5" max="5" customWidth="true" width="16.0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3.6640625"/>
    <col min="20" max="20" customWidth="true" width="15.83203125"/>
    <col min="21" max="21" customWidth="true" width="13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716">
        <v>344</v>
      </c>
      <c r="B3" t="n" s="3717">
        <v>6900.0</v>
      </c>
      <c r="C3" t="n" s="3718">
        <v>6100.0</v>
      </c>
      <c r="D3" t="n" s="3719">
        <v>800.0</v>
      </c>
      <c r="E3" t="n" s="3720">
        <v>6.494E7</v>
      </c>
      <c r="G3" t="n" s="3706">
        <v>0.0</v>
      </c>
      <c r="H3" t="n" s="3707">
        <v>0.0</v>
      </c>
      <c r="I3" t="n" s="3708">
        <v>0.0</v>
      </c>
      <c r="J3" t="n" s="3709">
        <v>0.0</v>
      </c>
      <c r="L3" t="n" s="3710">
        <v>522.0</v>
      </c>
      <c r="M3" t="n" s="3711">
        <v>641.0</v>
      </c>
      <c r="N3" t="n" s="3712">
        <v>44.0</v>
      </c>
      <c r="O3" t="n" s="3713">
        <v>78.0</v>
      </c>
      <c r="P3" t="n" s="3714">
        <v>322000.0</v>
      </c>
      <c r="Q3" t="n" s="3715">
        <v>429700.0</v>
      </c>
      <c r="R3" t="n" s="3704">
        <v>-0.0064</v>
      </c>
      <c r="S3" t="n" s="3703">
        <v>751800.0</v>
      </c>
      <c r="V3" t="n" s="3705">
        <v>0.0189</v>
      </c>
    </row>
    <row r="4">
      <c r="A4" t="s" s="1644">
        <v>343</v>
      </c>
      <c r="B4" t="n" s="1645">
        <v>23400.0</v>
      </c>
      <c r="C4" t="n" s="1646">
        <v>62400.0</v>
      </c>
      <c r="D4" t="n" s="1647">
        <v>-39000.0</v>
      </c>
      <c r="E4" t="n" s="1648">
        <v>-3.03281E9</v>
      </c>
      <c r="G4" t="n" s="1634">
        <v>0.0</v>
      </c>
      <c r="H4" t="n" s="1635">
        <v>0.0</v>
      </c>
      <c r="I4" t="n" s="1636">
        <v>0.0</v>
      </c>
      <c r="J4" t="n" s="1637">
        <v>0.0</v>
      </c>
      <c r="L4" t="n" s="1638">
        <v>694.0</v>
      </c>
      <c r="M4" t="n" s="1639">
        <v>1228.0</v>
      </c>
      <c r="N4" t="n" s="1640">
        <v>56.0</v>
      </c>
      <c r="O4" t="n" s="1641">
        <v>98.0</v>
      </c>
      <c r="P4" t="n" s="1642">
        <v>395700.0</v>
      </c>
      <c r="Q4" t="n" s="1643">
        <v>661800.0</v>
      </c>
      <c r="R4" t="n" s="1632">
        <v>-0.0</v>
      </c>
      <c r="S4" t="n" s="1631">
        <v>1060700.0</v>
      </c>
      <c r="V4" t="n" s="1633">
        <v>0.0268</v>
      </c>
    </row>
    <row r="5" spans="1:22" x14ac:dyDescent="0.2">
      <c r="A5" s="16" t="s">
        <v>342</v>
      </c>
      <c r="B5" s="4">
        <v>300</v>
      </c>
      <c r="C5" s="4">
        <v>7037</v>
      </c>
      <c r="D5" s="4">
        <v>-6737</v>
      </c>
      <c r="E5" s="4">
        <v>-532580000</v>
      </c>
      <c r="F5" s="4">
        <f t="shared" ref="F5:F46" si="0">E5+F6</f>
        <v>-302621157370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31371280600</v>
      </c>
      <c r="L5" s="4">
        <v>515</v>
      </c>
      <c r="M5" s="4">
        <v>930</v>
      </c>
      <c r="N5" s="4">
        <v>28</v>
      </c>
      <c r="O5" s="4">
        <v>55</v>
      </c>
      <c r="P5" s="4">
        <v>230100</v>
      </c>
      <c r="Q5" s="4">
        <v>411800</v>
      </c>
      <c r="R5" s="5">
        <v>-1.1399999999999999E-2</v>
      </c>
      <c r="S5" s="4">
        <v>686600</v>
      </c>
      <c r="T5" s="5">
        <f t="shared" ref="T5:T64" si="2">AVERAGE(S6:S15)</f>
        <v>1524240</v>
      </c>
      <c r="U5" s="24">
        <f t="shared" ref="U5:U46" si="3">MIN(S6:S10)</f>
        <v>752200</v>
      </c>
      <c r="V5" s="5">
        <v>2.75E-2</v>
      </c>
    </row>
    <row r="6" spans="1:22" x14ac:dyDescent="0.2">
      <c r="A6" s="16" t="s">
        <v>341</v>
      </c>
      <c r="B6" s="4">
        <v>2000</v>
      </c>
      <c r="C6" s="4">
        <v>55047</v>
      </c>
      <c r="D6" s="4">
        <v>-53047</v>
      </c>
      <c r="E6" s="4">
        <v>-4184700000</v>
      </c>
      <c r="F6" s="4">
        <f t="shared" si="0"/>
        <v>-302088577370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31371280600</v>
      </c>
      <c r="L6" s="4">
        <v>519</v>
      </c>
      <c r="M6" s="4">
        <v>838</v>
      </c>
      <c r="N6" s="4">
        <v>48</v>
      </c>
      <c r="O6" s="4">
        <v>58</v>
      </c>
      <c r="P6" s="4">
        <v>297900</v>
      </c>
      <c r="Q6" s="4">
        <v>407800</v>
      </c>
      <c r="R6" s="5">
        <v>1.8000000000000002E-2</v>
      </c>
      <c r="S6" s="4">
        <v>752200</v>
      </c>
      <c r="T6" s="5">
        <f t="shared" si="2"/>
        <v>1592930</v>
      </c>
      <c r="U6" s="24">
        <f t="shared" si="3"/>
        <v>1104400</v>
      </c>
      <c r="V6" s="5">
        <v>1.26E-2</v>
      </c>
    </row>
    <row r="7" spans="1:22" x14ac:dyDescent="0.2">
      <c r="A7" s="16" t="s">
        <v>340</v>
      </c>
      <c r="B7" s="4">
        <v>85100</v>
      </c>
      <c r="C7" s="4">
        <v>16700</v>
      </c>
      <c r="D7" s="4">
        <v>68400</v>
      </c>
      <c r="E7" s="4">
        <v>5249810000</v>
      </c>
      <c r="F7" s="4">
        <f t="shared" si="0"/>
        <v>-297903877370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31371280600</v>
      </c>
      <c r="L7" s="4">
        <v>751</v>
      </c>
      <c r="M7" s="4">
        <v>1344</v>
      </c>
      <c r="N7" s="4">
        <v>65</v>
      </c>
      <c r="O7" s="4">
        <v>90</v>
      </c>
      <c r="P7" s="4">
        <v>401200</v>
      </c>
      <c r="Q7" s="4">
        <v>637700</v>
      </c>
      <c r="R7" s="5">
        <v>0</v>
      </c>
      <c r="S7" s="4">
        <v>1104400</v>
      </c>
      <c r="T7" s="5">
        <f t="shared" si="2"/>
        <v>1655580</v>
      </c>
      <c r="U7" s="24">
        <f t="shared" si="3"/>
        <v>1380400</v>
      </c>
      <c r="V7" s="5">
        <v>3.0699999999999998E-2</v>
      </c>
    </row>
    <row r="8" spans="1:22" x14ac:dyDescent="0.2">
      <c r="A8" s="16" t="s">
        <v>339</v>
      </c>
      <c r="B8" s="4">
        <v>3400</v>
      </c>
      <c r="C8" s="4">
        <v>112200</v>
      </c>
      <c r="D8" s="4">
        <v>-108800</v>
      </c>
      <c r="E8" s="4">
        <v>-8792530000</v>
      </c>
      <c r="F8" s="4">
        <f t="shared" si="0"/>
        <v>-303153687370</v>
      </c>
      <c r="G8" s="4">
        <v>0</v>
      </c>
      <c r="H8" s="4">
        <v>0</v>
      </c>
      <c r="I8" s="4">
        <v>0</v>
      </c>
      <c r="J8" s="4">
        <v>4769800000</v>
      </c>
      <c r="K8" s="24">
        <f t="shared" si="1"/>
        <v>31371280600</v>
      </c>
      <c r="L8" s="4">
        <v>1216</v>
      </c>
      <c r="M8" s="4">
        <v>2511</v>
      </c>
      <c r="N8" s="4">
        <v>105</v>
      </c>
      <c r="O8" s="4">
        <v>215</v>
      </c>
      <c r="P8" s="4">
        <v>648600</v>
      </c>
      <c r="Q8" s="4">
        <v>1350100</v>
      </c>
      <c r="R8" s="5">
        <v>-3.9699999999999999E-2</v>
      </c>
      <c r="S8" s="4">
        <v>2148600</v>
      </c>
      <c r="T8" s="5">
        <f t="shared" si="2"/>
        <v>1541830</v>
      </c>
      <c r="U8" s="24">
        <f t="shared" si="3"/>
        <v>1380400</v>
      </c>
      <c r="V8" s="5">
        <v>6.3299999999999995E-2</v>
      </c>
    </row>
    <row r="9" spans="1:22" x14ac:dyDescent="0.2">
      <c r="A9" s="16" t="s">
        <v>338</v>
      </c>
      <c r="B9" s="4">
        <v>35200</v>
      </c>
      <c r="C9" s="4">
        <v>16000</v>
      </c>
      <c r="D9" s="4">
        <v>19200</v>
      </c>
      <c r="E9" s="4">
        <v>1530070000</v>
      </c>
      <c r="F9" s="4">
        <f t="shared" si="0"/>
        <v>-294361157370</v>
      </c>
      <c r="G9" s="4">
        <v>0</v>
      </c>
      <c r="H9" s="4">
        <v>0</v>
      </c>
      <c r="I9" s="4">
        <v>0</v>
      </c>
      <c r="J9" s="4">
        <v>638400000</v>
      </c>
      <c r="K9" s="24">
        <f t="shared" si="1"/>
        <v>26601480600</v>
      </c>
      <c r="L9" s="4">
        <v>974</v>
      </c>
      <c r="M9" s="4">
        <v>1659</v>
      </c>
      <c r="N9" s="4">
        <v>75</v>
      </c>
      <c r="O9" s="4">
        <v>109</v>
      </c>
      <c r="P9" s="4">
        <v>566000</v>
      </c>
      <c r="Q9" s="4">
        <v>810000</v>
      </c>
      <c r="R9" s="5">
        <v>1.2999999999999999E-3</v>
      </c>
      <c r="S9" s="4">
        <v>1380400</v>
      </c>
      <c r="T9" s="5">
        <f t="shared" si="2"/>
        <v>1634670</v>
      </c>
      <c r="U9" s="24">
        <f t="shared" si="3"/>
        <v>1080200</v>
      </c>
      <c r="V9" s="5">
        <v>2.8199999999999999E-2</v>
      </c>
    </row>
    <row r="10" spans="1:22" x14ac:dyDescent="0.2">
      <c r="A10" s="16" t="s">
        <v>337</v>
      </c>
      <c r="B10" s="4">
        <v>8000</v>
      </c>
      <c r="C10" s="4">
        <v>225799</v>
      </c>
      <c r="D10" s="4">
        <v>-217799</v>
      </c>
      <c r="E10" s="4">
        <v>-17797170000</v>
      </c>
      <c r="F10" s="4">
        <f t="shared" si="0"/>
        <v>-295891227370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25963080600</v>
      </c>
      <c r="L10" s="4">
        <v>987</v>
      </c>
      <c r="M10" s="4">
        <v>1981</v>
      </c>
      <c r="N10" s="4">
        <v>59</v>
      </c>
      <c r="O10" s="4">
        <v>192</v>
      </c>
      <c r="P10" s="4">
        <v>481300</v>
      </c>
      <c r="Q10" s="4">
        <v>1122100</v>
      </c>
      <c r="R10" s="5">
        <v>-1.9699999999999999E-2</v>
      </c>
      <c r="S10" s="4">
        <v>1753400</v>
      </c>
      <c r="T10" s="5">
        <f t="shared" si="2"/>
        <v>1577450</v>
      </c>
      <c r="U10" s="24">
        <f t="shared" si="3"/>
        <v>1080200</v>
      </c>
      <c r="V10" s="5">
        <v>3.1200000000000002E-2</v>
      </c>
    </row>
    <row r="11" spans="1:22" x14ac:dyDescent="0.2">
      <c r="A11" s="16" t="s">
        <v>336</v>
      </c>
      <c r="B11" s="4">
        <v>26300</v>
      </c>
      <c r="C11" s="4">
        <v>87418</v>
      </c>
      <c r="D11" s="4">
        <v>-61118</v>
      </c>
      <c r="E11" s="4">
        <v>-5041340000</v>
      </c>
      <c r="F11" s="4">
        <f t="shared" si="0"/>
        <v>-278094057370</v>
      </c>
      <c r="G11" s="4">
        <v>0</v>
      </c>
      <c r="H11" s="4">
        <v>0</v>
      </c>
      <c r="I11" s="4">
        <v>0</v>
      </c>
      <c r="J11" s="4">
        <v>3741500000</v>
      </c>
      <c r="K11" s="24">
        <f t="shared" si="1"/>
        <v>25963080600</v>
      </c>
      <c r="L11" s="4">
        <v>1017</v>
      </c>
      <c r="M11" s="4">
        <v>1940</v>
      </c>
      <c r="N11" s="4">
        <v>75</v>
      </c>
      <c r="O11" s="4">
        <v>151</v>
      </c>
      <c r="P11" s="4">
        <v>485900</v>
      </c>
      <c r="Q11" s="4">
        <v>967800</v>
      </c>
      <c r="R11" s="5">
        <v>-1.3300000000000001E-2</v>
      </c>
      <c r="S11" s="4">
        <v>1492100</v>
      </c>
      <c r="T11" s="5">
        <f t="shared" si="2"/>
        <v>1558240</v>
      </c>
      <c r="U11" s="24">
        <f t="shared" si="3"/>
        <v>1080200</v>
      </c>
      <c r="V11" s="5">
        <v>2.2799999999999997E-2</v>
      </c>
    </row>
    <row r="12" spans="1:22" x14ac:dyDescent="0.2">
      <c r="A12" s="16" t="s">
        <v>335</v>
      </c>
      <c r="B12" s="4">
        <v>10000</v>
      </c>
      <c r="C12" s="4">
        <v>59804</v>
      </c>
      <c r="D12" s="4">
        <v>-49804</v>
      </c>
      <c r="E12" s="4">
        <v>-4232250000</v>
      </c>
      <c r="F12" s="4">
        <f t="shared" si="0"/>
        <v>-273052717370</v>
      </c>
      <c r="G12" s="4">
        <v>0</v>
      </c>
      <c r="H12" s="4">
        <v>0</v>
      </c>
      <c r="I12" s="4">
        <v>0</v>
      </c>
      <c r="J12" s="4">
        <v>6888000000</v>
      </c>
      <c r="K12" s="24">
        <f t="shared" si="1"/>
        <v>22221580600</v>
      </c>
      <c r="L12" s="4">
        <v>920</v>
      </c>
      <c r="M12" s="4">
        <v>1677</v>
      </c>
      <c r="N12" s="4">
        <v>84</v>
      </c>
      <c r="O12" s="4">
        <v>164</v>
      </c>
      <c r="P12" s="4">
        <v>489400</v>
      </c>
      <c r="Q12" s="4">
        <v>966100</v>
      </c>
      <c r="R12" s="5">
        <v>-1.43E-2</v>
      </c>
      <c r="S12" s="4">
        <v>1541000</v>
      </c>
      <c r="T12" s="5">
        <f t="shared" si="2"/>
        <v>1535770</v>
      </c>
      <c r="U12" s="24">
        <f t="shared" si="3"/>
        <v>1080200</v>
      </c>
      <c r="V12" s="5">
        <v>2.7999999999999997E-2</v>
      </c>
    </row>
    <row r="13" spans="1:22" x14ac:dyDescent="0.2">
      <c r="A13" s="16" t="s">
        <v>333</v>
      </c>
      <c r="B13" s="4">
        <v>145700</v>
      </c>
      <c r="C13" s="4">
        <v>101351</v>
      </c>
      <c r="D13" s="4">
        <v>44349</v>
      </c>
      <c r="E13" s="4">
        <v>3929070000</v>
      </c>
      <c r="F13" s="4">
        <f t="shared" si="0"/>
        <v>-268820467370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15333580600</v>
      </c>
      <c r="L13" s="4">
        <v>2426</v>
      </c>
      <c r="M13" s="4">
        <v>1441</v>
      </c>
      <c r="N13" s="4">
        <v>229</v>
      </c>
      <c r="O13" s="4">
        <v>160</v>
      </c>
      <c r="P13" s="4">
        <v>1319800</v>
      </c>
      <c r="Q13" s="4">
        <v>889900</v>
      </c>
      <c r="R13" s="5">
        <v>3.9199999999999999E-2</v>
      </c>
      <c r="S13" s="4">
        <v>2254200</v>
      </c>
      <c r="T13" s="5">
        <f t="shared" si="2"/>
        <v>1553580</v>
      </c>
      <c r="U13" s="24">
        <f t="shared" si="3"/>
        <v>1011100</v>
      </c>
      <c r="V13" s="5">
        <v>5.3699999999999998E-2</v>
      </c>
    </row>
    <row r="14" spans="1:22" x14ac:dyDescent="0.2">
      <c r="A14" s="16" t="s">
        <v>332</v>
      </c>
      <c r="B14" s="4">
        <v>21100</v>
      </c>
      <c r="C14" s="4">
        <v>119410</v>
      </c>
      <c r="D14" s="4">
        <v>-98310</v>
      </c>
      <c r="E14" s="4">
        <v>-8082331580</v>
      </c>
      <c r="F14" s="4">
        <f t="shared" si="0"/>
        <v>-272749537370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15333580600</v>
      </c>
      <c r="L14" s="4">
        <v>1000</v>
      </c>
      <c r="M14" s="4">
        <v>1190</v>
      </c>
      <c r="N14" s="4">
        <v>69</v>
      </c>
      <c r="O14" s="4">
        <v>84</v>
      </c>
      <c r="P14" s="4">
        <v>487900</v>
      </c>
      <c r="Q14" s="4">
        <v>555500</v>
      </c>
      <c r="R14" s="5">
        <v>-4.7999999999999996E-3</v>
      </c>
      <c r="S14" s="4">
        <v>1080200</v>
      </c>
      <c r="T14" s="5">
        <f t="shared" si="2"/>
        <v>1589490</v>
      </c>
      <c r="U14" s="24">
        <f t="shared" si="3"/>
        <v>1011100</v>
      </c>
      <c r="V14" s="5">
        <v>2.29E-2</v>
      </c>
    </row>
    <row r="15" spans="1:22" x14ac:dyDescent="0.2">
      <c r="A15" s="16" t="s">
        <v>331</v>
      </c>
      <c r="B15" s="4">
        <v>178300</v>
      </c>
      <c r="C15" s="4">
        <v>105901</v>
      </c>
      <c r="D15" s="4">
        <v>72399</v>
      </c>
      <c r="E15" s="4">
        <v>5971660000</v>
      </c>
      <c r="F15" s="4">
        <f t="shared" si="0"/>
        <v>-264667205790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15333580600</v>
      </c>
      <c r="L15" s="4">
        <v>1885</v>
      </c>
      <c r="M15" s="4">
        <v>1028</v>
      </c>
      <c r="N15" s="4">
        <v>181</v>
      </c>
      <c r="O15" s="4">
        <v>99</v>
      </c>
      <c r="P15" s="4">
        <v>1095800</v>
      </c>
      <c r="Q15" s="4">
        <v>615100</v>
      </c>
      <c r="R15" s="5">
        <v>3.9300000000000002E-2</v>
      </c>
      <c r="S15" s="4">
        <v>1735900</v>
      </c>
      <c r="T15" s="5">
        <f t="shared" si="2"/>
        <v>1569400</v>
      </c>
      <c r="U15" s="24">
        <f t="shared" si="3"/>
        <v>1011100</v>
      </c>
      <c r="V15" s="5">
        <v>5.28E-2</v>
      </c>
    </row>
    <row r="16" spans="1:22" x14ac:dyDescent="0.2">
      <c r="A16" s="16" t="s">
        <v>330</v>
      </c>
      <c r="B16" s="4">
        <v>90500</v>
      </c>
      <c r="C16" s="4">
        <v>103826</v>
      </c>
      <c r="D16" s="4">
        <v>-13326</v>
      </c>
      <c r="E16" s="4">
        <v>-1113750000</v>
      </c>
      <c r="F16" s="4">
        <f t="shared" si="0"/>
        <v>-270638865790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15333580600</v>
      </c>
      <c r="L16" s="4">
        <v>1104</v>
      </c>
      <c r="M16" s="4">
        <v>1718</v>
      </c>
      <c r="N16" s="4">
        <v>94</v>
      </c>
      <c r="O16" s="4">
        <v>121</v>
      </c>
      <c r="P16" s="4">
        <v>599400</v>
      </c>
      <c r="Q16" s="4">
        <v>798800</v>
      </c>
      <c r="R16" s="5">
        <v>0</v>
      </c>
      <c r="S16" s="4">
        <v>1439100</v>
      </c>
      <c r="T16" s="5">
        <f t="shared" si="2"/>
        <v>1604740</v>
      </c>
      <c r="U16" s="24">
        <f t="shared" si="3"/>
        <v>1011100</v>
      </c>
      <c r="V16" s="5">
        <v>2.64E-2</v>
      </c>
    </row>
    <row r="17" spans="1:22" x14ac:dyDescent="0.2">
      <c r="A17" s="16" t="s">
        <v>329</v>
      </c>
      <c r="B17" s="4">
        <v>14300</v>
      </c>
      <c r="C17" s="4">
        <v>36613</v>
      </c>
      <c r="D17" s="4">
        <v>-22313</v>
      </c>
      <c r="E17" s="4">
        <v>-1823880000</v>
      </c>
      <c r="F17" s="4">
        <f t="shared" si="0"/>
        <v>-269525115790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15333580600</v>
      </c>
      <c r="L17" s="4">
        <v>1286</v>
      </c>
      <c r="M17" s="4">
        <v>1921</v>
      </c>
      <c r="N17" s="4">
        <v>88</v>
      </c>
      <c r="O17" s="4">
        <v>165</v>
      </c>
      <c r="P17" s="4">
        <v>551300</v>
      </c>
      <c r="Q17" s="4">
        <v>994700</v>
      </c>
      <c r="R17" s="5">
        <v>-4.0500000000000001E-2</v>
      </c>
      <c r="S17" s="4">
        <v>1730900</v>
      </c>
      <c r="T17" s="5">
        <f t="shared" si="2"/>
        <v>1604710</v>
      </c>
      <c r="U17" s="24">
        <f t="shared" si="3"/>
        <v>1011100</v>
      </c>
      <c r="V17" s="5">
        <v>6.9400000000000003E-2</v>
      </c>
    </row>
    <row r="18" spans="1:22" x14ac:dyDescent="0.2">
      <c r="A18" s="16" t="s">
        <v>328</v>
      </c>
      <c r="B18" s="4">
        <v>16500</v>
      </c>
      <c r="C18" s="4">
        <v>29900</v>
      </c>
      <c r="D18" s="4">
        <v>-13400</v>
      </c>
      <c r="E18" s="4">
        <v>-1135350000</v>
      </c>
      <c r="F18" s="4">
        <f t="shared" si="0"/>
        <v>-267701235790</v>
      </c>
      <c r="G18" s="4">
        <v>0</v>
      </c>
      <c r="H18" s="4">
        <v>0</v>
      </c>
      <c r="I18" s="4">
        <v>0</v>
      </c>
      <c r="J18" s="4">
        <v>-8236000000</v>
      </c>
      <c r="K18" s="24">
        <f t="shared" si="1"/>
        <v>15333580600</v>
      </c>
      <c r="L18" s="4">
        <v>814</v>
      </c>
      <c r="M18" s="4">
        <v>1011</v>
      </c>
      <c r="N18" s="4">
        <v>64</v>
      </c>
      <c r="O18" s="4">
        <v>100</v>
      </c>
      <c r="P18" s="4">
        <v>395900</v>
      </c>
      <c r="Q18" s="4">
        <v>569000</v>
      </c>
      <c r="R18" s="5">
        <v>-3.5999999999999999E-3</v>
      </c>
      <c r="S18" s="4">
        <v>1011100</v>
      </c>
      <c r="T18" s="5">
        <f t="shared" si="2"/>
        <v>1601300</v>
      </c>
      <c r="U18" s="24">
        <f t="shared" si="3"/>
        <v>1181200</v>
      </c>
      <c r="V18" s="5">
        <v>3.3500000000000002E-2</v>
      </c>
    </row>
    <row r="19" spans="1:22" x14ac:dyDescent="0.2">
      <c r="A19" s="16" t="s">
        <v>327</v>
      </c>
      <c r="B19" s="4">
        <v>226700</v>
      </c>
      <c r="C19" s="4">
        <v>29274</v>
      </c>
      <c r="D19" s="4">
        <v>197426</v>
      </c>
      <c r="E19" s="4">
        <v>16174500000</v>
      </c>
      <c r="F19" s="4">
        <f t="shared" si="0"/>
        <v>-266565885790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23569580600</v>
      </c>
      <c r="L19" s="4">
        <v>2145</v>
      </c>
      <c r="M19" s="4">
        <v>1409</v>
      </c>
      <c r="N19" s="4">
        <v>205</v>
      </c>
      <c r="O19" s="4">
        <v>156</v>
      </c>
      <c r="P19" s="4">
        <v>1274500</v>
      </c>
      <c r="Q19" s="4">
        <v>940800</v>
      </c>
      <c r="R19" s="5">
        <v>3.2599999999999997E-2</v>
      </c>
      <c r="S19" s="4">
        <v>2308800</v>
      </c>
      <c r="T19" s="5">
        <f t="shared" si="2"/>
        <v>1490230</v>
      </c>
      <c r="U19" s="24">
        <f t="shared" si="3"/>
        <v>1181200</v>
      </c>
      <c r="V19" s="5">
        <v>4.5599999999999995E-2</v>
      </c>
    </row>
    <row r="20" spans="1:22" x14ac:dyDescent="0.2">
      <c r="A20" s="16" t="s">
        <v>326</v>
      </c>
      <c r="B20" s="4">
        <v>32600</v>
      </c>
      <c r="C20" s="4">
        <v>78200</v>
      </c>
      <c r="D20" s="4">
        <v>-45600</v>
      </c>
      <c r="E20" s="4">
        <v>-3654700000</v>
      </c>
      <c r="F20" s="4">
        <f t="shared" si="0"/>
        <v>-282740385790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23569580600</v>
      </c>
      <c r="L20" s="4">
        <v>848</v>
      </c>
      <c r="M20" s="4">
        <v>1292</v>
      </c>
      <c r="N20" s="4">
        <v>48</v>
      </c>
      <c r="O20" s="4">
        <v>121</v>
      </c>
      <c r="P20" s="4">
        <v>366000</v>
      </c>
      <c r="Q20" s="4">
        <v>720800</v>
      </c>
      <c r="R20" s="5">
        <v>-2.5000000000000001E-3</v>
      </c>
      <c r="S20" s="4">
        <v>1181200</v>
      </c>
      <c r="T20" s="5">
        <f t="shared" si="2"/>
        <v>1555660</v>
      </c>
      <c r="U20" s="24">
        <f t="shared" si="3"/>
        <v>1300000</v>
      </c>
      <c r="V20" s="5">
        <v>2.7300000000000001E-2</v>
      </c>
    </row>
    <row r="21" spans="1:22" x14ac:dyDescent="0.2">
      <c r="A21" s="16" t="s">
        <v>325</v>
      </c>
      <c r="B21" s="4">
        <v>92000</v>
      </c>
      <c r="C21" s="4">
        <v>56600</v>
      </c>
      <c r="D21" s="4">
        <v>35400</v>
      </c>
      <c r="E21" s="4">
        <v>2811340000</v>
      </c>
      <c r="F21" s="4">
        <f t="shared" si="0"/>
        <v>-279085685790</v>
      </c>
      <c r="G21" s="4">
        <v>0</v>
      </c>
      <c r="H21" s="4">
        <v>0</v>
      </c>
      <c r="I21" s="4">
        <v>0</v>
      </c>
      <c r="J21" s="4">
        <v>3632460000</v>
      </c>
      <c r="K21" s="24">
        <f t="shared" si="1"/>
        <v>23569580600</v>
      </c>
      <c r="L21" s="4">
        <v>1105</v>
      </c>
      <c r="M21" s="4">
        <v>1168</v>
      </c>
      <c r="N21" s="4">
        <v>89</v>
      </c>
      <c r="O21" s="4">
        <v>91</v>
      </c>
      <c r="P21" s="4">
        <v>568800</v>
      </c>
      <c r="Q21" s="4">
        <v>728500</v>
      </c>
      <c r="R21" s="5">
        <v>2.5999999999999999E-3</v>
      </c>
      <c r="S21" s="4">
        <v>1300000</v>
      </c>
      <c r="T21" s="5">
        <f t="shared" si="2"/>
        <v>1619130</v>
      </c>
      <c r="U21" s="24">
        <f t="shared" si="3"/>
        <v>1316300</v>
      </c>
      <c r="V21" s="5">
        <v>2.7000000000000003E-2</v>
      </c>
    </row>
    <row r="22" spans="1:22" x14ac:dyDescent="0.2">
      <c r="A22" s="16" t="s">
        <v>324</v>
      </c>
      <c r="B22" s="4">
        <v>8000</v>
      </c>
      <c r="C22" s="4">
        <v>9700</v>
      </c>
      <c r="D22" s="4">
        <v>-1700</v>
      </c>
      <c r="E22" s="4">
        <v>-138360000</v>
      </c>
      <c r="F22" s="4">
        <f t="shared" si="0"/>
        <v>-281897025790</v>
      </c>
      <c r="G22" s="4">
        <v>0</v>
      </c>
      <c r="H22" s="4">
        <v>0</v>
      </c>
      <c r="I22" s="4">
        <v>0</v>
      </c>
      <c r="J22" s="4">
        <v>-805000000</v>
      </c>
      <c r="K22" s="24">
        <f t="shared" si="1"/>
        <v>19937120600</v>
      </c>
      <c r="L22" s="4">
        <v>811</v>
      </c>
      <c r="M22" s="4">
        <v>1047</v>
      </c>
      <c r="N22" s="4">
        <v>98</v>
      </c>
      <c r="O22" s="4">
        <v>115</v>
      </c>
      <c r="P22" s="4">
        <v>579500</v>
      </c>
      <c r="Q22" s="4">
        <v>676700</v>
      </c>
      <c r="R22" s="5">
        <v>1.3999999999999999E-2</v>
      </c>
      <c r="S22" s="4">
        <v>1316300</v>
      </c>
      <c r="T22" s="5">
        <f t="shared" si="2"/>
        <v>1718090</v>
      </c>
      <c r="U22" s="24">
        <f t="shared" si="3"/>
        <v>1439300</v>
      </c>
      <c r="V22" s="5">
        <v>2.6099999999999998E-2</v>
      </c>
    </row>
    <row r="23" spans="1:22" x14ac:dyDescent="0.2">
      <c r="A23" s="16" t="s">
        <v>323</v>
      </c>
      <c r="B23" s="4">
        <v>122900</v>
      </c>
      <c r="C23" s="4">
        <v>14600</v>
      </c>
      <c r="D23" s="4">
        <v>108300</v>
      </c>
      <c r="E23" s="4">
        <v>8605270000</v>
      </c>
      <c r="F23" s="4">
        <f t="shared" si="0"/>
        <v>-281758665790</v>
      </c>
      <c r="K23" s="24">
        <f t="shared" si="1"/>
        <v>20742120600</v>
      </c>
      <c r="L23" s="4">
        <v>2037</v>
      </c>
      <c r="M23" s="4">
        <v>1438</v>
      </c>
      <c r="N23" s="4">
        <v>230</v>
      </c>
      <c r="O23" s="4">
        <v>148</v>
      </c>
      <c r="P23" s="4">
        <v>1413800</v>
      </c>
      <c r="Q23" s="4">
        <v>1015400</v>
      </c>
      <c r="R23" s="5">
        <v>2.3399999999999997E-2</v>
      </c>
      <c r="S23" s="4">
        <v>2432300</v>
      </c>
      <c r="T23" s="5">
        <f t="shared" si="2"/>
        <v>1687790</v>
      </c>
      <c r="U23" s="24">
        <f t="shared" si="3"/>
        <v>977000</v>
      </c>
      <c r="V23" s="5">
        <v>5.1900000000000002E-2</v>
      </c>
    </row>
    <row r="24" spans="1:22" x14ac:dyDescent="0.2">
      <c r="A24" s="16" t="s">
        <v>322</v>
      </c>
      <c r="B24" s="4">
        <v>17000</v>
      </c>
      <c r="C24" s="4">
        <v>47540</v>
      </c>
      <c r="D24" s="4">
        <v>-30540</v>
      </c>
      <c r="E24" s="4">
        <v>-2328970000</v>
      </c>
      <c r="F24" s="4">
        <f t="shared" si="0"/>
        <v>-290363935790</v>
      </c>
      <c r="K24" s="24">
        <f t="shared" si="1"/>
        <v>20742120600</v>
      </c>
      <c r="L24" s="4">
        <v>763</v>
      </c>
      <c r="M24" s="4">
        <v>1237</v>
      </c>
      <c r="N24" s="4">
        <v>80</v>
      </c>
      <c r="O24" s="4">
        <v>127</v>
      </c>
      <c r="P24" s="4">
        <v>479800</v>
      </c>
      <c r="Q24" s="4">
        <v>791400</v>
      </c>
      <c r="R24" s="5">
        <v>5.3E-3</v>
      </c>
      <c r="S24" s="4">
        <v>1439300</v>
      </c>
      <c r="T24" s="5">
        <f t="shared" si="2"/>
        <v>1634980</v>
      </c>
      <c r="U24" s="24">
        <f t="shared" si="3"/>
        <v>977000</v>
      </c>
      <c r="V24" s="5">
        <v>2.9900000000000003E-2</v>
      </c>
    </row>
    <row r="25" spans="1:22" x14ac:dyDescent="0.2">
      <c r="A25" s="16" t="s">
        <v>321</v>
      </c>
      <c r="B25" s="4">
        <v>15600</v>
      </c>
      <c r="C25" s="4">
        <v>5200</v>
      </c>
      <c r="D25" s="4">
        <v>10400</v>
      </c>
      <c r="E25" s="4">
        <v>789860000</v>
      </c>
      <c r="F25" s="4">
        <f t="shared" si="0"/>
        <v>-288034965790</v>
      </c>
      <c r="G25" s="4">
        <v>0</v>
      </c>
      <c r="H25" s="4">
        <v>0</v>
      </c>
      <c r="I25" s="4">
        <v>0</v>
      </c>
      <c r="J25" s="4">
        <v>-2091660000</v>
      </c>
      <c r="K25" s="24">
        <f t="shared" si="1"/>
        <v>20742120600</v>
      </c>
      <c r="L25" s="4">
        <v>1152</v>
      </c>
      <c r="M25" s="4">
        <v>1065</v>
      </c>
      <c r="N25" s="4">
        <v>124</v>
      </c>
      <c r="O25" s="4">
        <v>104</v>
      </c>
      <c r="P25" s="4">
        <v>770600</v>
      </c>
      <c r="Q25" s="4">
        <v>646300</v>
      </c>
      <c r="R25" s="5">
        <v>1.6E-2</v>
      </c>
      <c r="S25" s="4">
        <v>1535000</v>
      </c>
      <c r="T25" s="5">
        <f t="shared" si="2"/>
        <v>1606780</v>
      </c>
      <c r="U25" s="24">
        <f t="shared" si="3"/>
        <v>977000</v>
      </c>
      <c r="V25" s="5">
        <v>4.2699999999999995E-2</v>
      </c>
    </row>
    <row r="26" spans="1:22" x14ac:dyDescent="0.2">
      <c r="A26" s="16" t="s">
        <v>320</v>
      </c>
      <c r="B26" s="4">
        <v>24040</v>
      </c>
      <c r="C26" s="4">
        <v>1800</v>
      </c>
      <c r="D26" s="4">
        <v>22240</v>
      </c>
      <c r="E26" s="4">
        <v>1678010000</v>
      </c>
      <c r="F26" s="4">
        <f t="shared" si="0"/>
        <v>-288824825790</v>
      </c>
      <c r="G26" s="4">
        <v>0</v>
      </c>
      <c r="H26" s="4">
        <v>0</v>
      </c>
      <c r="I26" s="4">
        <v>0</v>
      </c>
      <c r="J26" s="4">
        <v>-1500000000</v>
      </c>
      <c r="K26" s="24">
        <f t="shared" si="1"/>
        <v>22833780600</v>
      </c>
      <c r="L26" s="4">
        <v>1372</v>
      </c>
      <c r="M26" s="4">
        <v>1461</v>
      </c>
      <c r="N26" s="4">
        <v>129</v>
      </c>
      <c r="O26" s="4">
        <v>126</v>
      </c>
      <c r="P26" s="4">
        <v>819200</v>
      </c>
      <c r="Q26" s="4">
        <v>854900</v>
      </c>
      <c r="R26" s="5">
        <v>2.0299999999999999E-2</v>
      </c>
      <c r="S26" s="4">
        <v>1792500</v>
      </c>
      <c r="T26" s="5">
        <f t="shared" si="2"/>
        <v>1502580</v>
      </c>
      <c r="U26" s="24">
        <f t="shared" si="3"/>
        <v>977000</v>
      </c>
      <c r="V26" s="5">
        <v>4.3700000000000003E-2</v>
      </c>
    </row>
    <row r="27" spans="1:22" x14ac:dyDescent="0.2">
      <c r="A27" s="16" t="s">
        <v>319</v>
      </c>
      <c r="B27" s="4">
        <v>53000</v>
      </c>
      <c r="C27" s="4">
        <v>12500</v>
      </c>
      <c r="D27" s="4">
        <v>40500</v>
      </c>
      <c r="E27" s="4">
        <v>2953990000</v>
      </c>
      <c r="F27" s="4">
        <f t="shared" si="0"/>
        <v>-290502835790</v>
      </c>
      <c r="G27" s="4">
        <v>0</v>
      </c>
      <c r="H27" s="4">
        <v>0</v>
      </c>
      <c r="I27" s="4">
        <v>0</v>
      </c>
      <c r="J27" s="4">
        <v>2408600000</v>
      </c>
      <c r="K27" s="24">
        <f t="shared" si="1"/>
        <v>24333780600</v>
      </c>
      <c r="L27" s="4">
        <v>1801</v>
      </c>
      <c r="M27" s="4">
        <v>813</v>
      </c>
      <c r="N27" s="4">
        <v>193</v>
      </c>
      <c r="O27" s="4">
        <v>77</v>
      </c>
      <c r="P27" s="4">
        <v>1201300</v>
      </c>
      <c r="Q27" s="4">
        <v>522500</v>
      </c>
      <c r="R27" s="5">
        <v>6.9500000000000006E-2</v>
      </c>
      <c r="S27" s="4">
        <v>1730600</v>
      </c>
      <c r="T27" s="5">
        <f t="shared" si="2"/>
        <v>1575590</v>
      </c>
      <c r="U27" s="24">
        <f t="shared" si="3"/>
        <v>977000</v>
      </c>
      <c r="V27" s="5">
        <v>4.6100000000000002E-2</v>
      </c>
    </row>
    <row r="28" spans="1:22" x14ac:dyDescent="0.2">
      <c r="A28" s="16" t="s">
        <v>318</v>
      </c>
      <c r="B28" s="4">
        <v>600</v>
      </c>
      <c r="C28" s="4">
        <v>2800</v>
      </c>
      <c r="D28" s="4">
        <v>-2200</v>
      </c>
      <c r="E28" s="4">
        <v>-155410000</v>
      </c>
      <c r="F28" s="4">
        <f t="shared" si="0"/>
        <v>-293456825790</v>
      </c>
      <c r="G28" s="4">
        <v>0</v>
      </c>
      <c r="H28" s="4">
        <v>0</v>
      </c>
      <c r="I28" s="4">
        <v>0</v>
      </c>
      <c r="J28" s="4">
        <v>2408600000</v>
      </c>
      <c r="K28" s="24">
        <f t="shared" si="1"/>
        <v>21925180600</v>
      </c>
      <c r="L28" s="4">
        <v>462</v>
      </c>
      <c r="M28" s="4">
        <v>877</v>
      </c>
      <c r="N28" s="4">
        <v>53</v>
      </c>
      <c r="O28" s="4">
        <v>89</v>
      </c>
      <c r="P28" s="4">
        <v>319600</v>
      </c>
      <c r="Q28" s="4">
        <v>647400</v>
      </c>
      <c r="R28" s="5">
        <v>-2.6000000000000002E-2</v>
      </c>
      <c r="S28" s="4">
        <v>977000</v>
      </c>
      <c r="T28" s="5">
        <f t="shared" si="2"/>
        <v>1790880</v>
      </c>
      <c r="U28" s="24">
        <f t="shared" si="3"/>
        <v>1198100</v>
      </c>
      <c r="V28" s="5">
        <v>2.5499999999999998E-2</v>
      </c>
    </row>
    <row r="29" spans="1:22" x14ac:dyDescent="0.2">
      <c r="A29" s="16" t="s">
        <v>317</v>
      </c>
      <c r="B29" s="4">
        <v>5400</v>
      </c>
      <c r="C29" s="4">
        <v>3786</v>
      </c>
      <c r="D29" s="4">
        <v>1614</v>
      </c>
      <c r="E29" s="4">
        <v>114010000</v>
      </c>
      <c r="F29" s="4">
        <f t="shared" si="0"/>
        <v>-293301415790</v>
      </c>
      <c r="K29" s="24">
        <f t="shared" si="1"/>
        <v>19516580600</v>
      </c>
      <c r="L29" s="4">
        <v>934</v>
      </c>
      <c r="M29" s="4">
        <v>685</v>
      </c>
      <c r="N29" s="4">
        <v>109</v>
      </c>
      <c r="O29" s="4">
        <v>96</v>
      </c>
      <c r="P29" s="4">
        <v>634400</v>
      </c>
      <c r="Q29" s="4">
        <v>515300</v>
      </c>
      <c r="R29" s="5">
        <v>2.3099999999999999E-2</v>
      </c>
      <c r="S29" s="4">
        <v>1198100</v>
      </c>
      <c r="T29" s="5">
        <f t="shared" si="2"/>
        <v>1864950</v>
      </c>
      <c r="U29" s="24">
        <f t="shared" si="3"/>
        <v>911200</v>
      </c>
      <c r="V29" s="5">
        <v>3.4799999999999998E-2</v>
      </c>
    </row>
    <row r="30" spans="1:22" x14ac:dyDescent="0.2">
      <c r="A30" s="16" t="s">
        <v>316</v>
      </c>
      <c r="B30" s="4">
        <v>5200</v>
      </c>
      <c r="C30" s="4">
        <v>76781</v>
      </c>
      <c r="D30" s="4">
        <v>-71581</v>
      </c>
      <c r="E30" s="4">
        <v>-4888050000</v>
      </c>
      <c r="F30" s="4">
        <f t="shared" si="0"/>
        <v>-293415425790</v>
      </c>
      <c r="G30" s="4">
        <v>0</v>
      </c>
      <c r="H30" s="4">
        <v>0</v>
      </c>
      <c r="I30" s="4">
        <v>0</v>
      </c>
      <c r="J30" s="4">
        <v>8794250000</v>
      </c>
      <c r="K30" s="24">
        <f t="shared" si="1"/>
        <v>19516580600</v>
      </c>
      <c r="L30" s="4">
        <v>1250</v>
      </c>
      <c r="M30" s="4">
        <v>1254</v>
      </c>
      <c r="N30" s="4">
        <v>134</v>
      </c>
      <c r="O30" s="4">
        <v>115</v>
      </c>
      <c r="P30" s="4">
        <v>901300</v>
      </c>
      <c r="Q30" s="4">
        <v>924600</v>
      </c>
      <c r="R30" s="5">
        <v>1.6200000000000003E-2</v>
      </c>
      <c r="S30" s="4">
        <v>1835500</v>
      </c>
      <c r="T30" s="5">
        <f t="shared" si="2"/>
        <v>2024360</v>
      </c>
      <c r="U30" s="24">
        <f t="shared" si="3"/>
        <v>911200</v>
      </c>
      <c r="V30" s="5">
        <v>7.6799999999999993E-2</v>
      </c>
    </row>
    <row r="31" spans="1:22" x14ac:dyDescent="0.2">
      <c r="A31" s="16" t="s">
        <v>315</v>
      </c>
      <c r="B31" s="4">
        <v>6100</v>
      </c>
      <c r="C31" s="4">
        <v>164100</v>
      </c>
      <c r="D31" s="4">
        <v>-158000</v>
      </c>
      <c r="E31" s="4">
        <v>-10936290000</v>
      </c>
      <c r="F31" s="4">
        <f t="shared" si="0"/>
        <v>-288527375790</v>
      </c>
      <c r="G31" s="4">
        <v>0</v>
      </c>
      <c r="H31" s="4">
        <v>0</v>
      </c>
      <c r="I31" s="4">
        <v>0</v>
      </c>
      <c r="J31" s="4">
        <v>13470940000</v>
      </c>
      <c r="K31" s="24">
        <f t="shared" si="1"/>
        <v>10722330600</v>
      </c>
      <c r="L31" s="4">
        <v>1045</v>
      </c>
      <c r="M31" s="4">
        <v>1683</v>
      </c>
      <c r="N31" s="4">
        <v>70</v>
      </c>
      <c r="O31" s="4">
        <v>201</v>
      </c>
      <c r="P31" s="4">
        <v>543700</v>
      </c>
      <c r="Q31" s="4">
        <v>1371600</v>
      </c>
      <c r="R31" s="5">
        <v>-6.3E-2</v>
      </c>
      <c r="S31" s="4">
        <v>1934700</v>
      </c>
      <c r="T31" s="5">
        <f t="shared" si="2"/>
        <v>2006050</v>
      </c>
      <c r="U31" s="24">
        <f t="shared" si="3"/>
        <v>750500</v>
      </c>
      <c r="V31" s="5">
        <v>5.28E-2</v>
      </c>
    </row>
    <row r="32" spans="1:22" x14ac:dyDescent="0.2">
      <c r="A32" s="16" t="s">
        <v>314</v>
      </c>
      <c r="B32" s="4">
        <v>9800</v>
      </c>
      <c r="C32" s="4">
        <v>83900</v>
      </c>
      <c r="D32" s="4">
        <v>-74100</v>
      </c>
      <c r="E32" s="4">
        <v>-5148980000</v>
      </c>
      <c r="F32" s="4">
        <f t="shared" si="0"/>
        <v>-277591085790</v>
      </c>
      <c r="G32" s="4">
        <v>0</v>
      </c>
      <c r="H32" s="4">
        <v>0</v>
      </c>
      <c r="I32" s="4">
        <v>0</v>
      </c>
      <c r="J32" s="4">
        <v>13470940000</v>
      </c>
      <c r="K32" s="24">
        <f t="shared" si="1"/>
        <v>-2748609400</v>
      </c>
      <c r="L32" s="4">
        <v>1447</v>
      </c>
      <c r="M32" s="4">
        <v>1838</v>
      </c>
      <c r="N32" s="4">
        <v>138</v>
      </c>
      <c r="O32" s="4">
        <v>194</v>
      </c>
      <c r="P32" s="4">
        <v>869400</v>
      </c>
      <c r="Q32" s="4">
        <v>1291100</v>
      </c>
      <c r="R32" s="5">
        <v>1.1200000000000002E-2</v>
      </c>
      <c r="S32" s="4">
        <v>2305900</v>
      </c>
      <c r="T32" s="5">
        <f t="shared" si="2"/>
        <v>1913230</v>
      </c>
      <c r="U32" s="24">
        <f t="shared" si="3"/>
        <v>750500</v>
      </c>
      <c r="V32" s="5">
        <v>7.1800000000000003E-2</v>
      </c>
    </row>
    <row r="33" spans="1:22" x14ac:dyDescent="0.2">
      <c r="A33" s="16" t="s">
        <v>313</v>
      </c>
      <c r="B33" s="4">
        <v>9000</v>
      </c>
      <c r="C33" s="4">
        <v>33989</v>
      </c>
      <c r="D33" s="4">
        <v>-24989</v>
      </c>
      <c r="E33" s="4">
        <v>-1896850000</v>
      </c>
      <c r="F33" s="4">
        <f t="shared" si="0"/>
        <v>-272442105790</v>
      </c>
      <c r="G33" s="4">
        <v>0</v>
      </c>
      <c r="H33" s="4">
        <v>0</v>
      </c>
      <c r="I33" s="4">
        <v>0</v>
      </c>
      <c r="J33" s="4">
        <v>1108500000</v>
      </c>
      <c r="K33" s="24">
        <f t="shared" si="1"/>
        <v>-16219549400</v>
      </c>
      <c r="L33" s="4">
        <v>898</v>
      </c>
      <c r="M33" s="4">
        <v>2576</v>
      </c>
      <c r="N33" s="4">
        <v>61</v>
      </c>
      <c r="O33" s="4">
        <v>258</v>
      </c>
      <c r="P33" s="4">
        <v>600700</v>
      </c>
      <c r="Q33" s="4">
        <v>1515200</v>
      </c>
      <c r="R33" s="5">
        <v>-7.3899999999999993E-2</v>
      </c>
      <c r="S33" s="4">
        <v>2129300</v>
      </c>
      <c r="T33" s="5">
        <f t="shared" si="2"/>
        <v>1907520</v>
      </c>
      <c r="U33" s="24">
        <f t="shared" si="3"/>
        <v>750500</v>
      </c>
      <c r="V33" s="5">
        <v>6.2800000000000009E-2</v>
      </c>
    </row>
    <row r="34" spans="1:22" x14ac:dyDescent="0.2">
      <c r="A34" s="16" t="s">
        <v>270</v>
      </c>
      <c r="B34" s="4">
        <v>1700</v>
      </c>
      <c r="C34" s="4">
        <v>143900</v>
      </c>
      <c r="D34" s="4">
        <v>-142200</v>
      </c>
      <c r="E34" s="4">
        <v>-10965920000</v>
      </c>
      <c r="F34" s="4">
        <f t="shared" si="0"/>
        <v>-270545255790</v>
      </c>
      <c r="K34" s="24">
        <f t="shared" si="1"/>
        <v>-17328049400</v>
      </c>
      <c r="L34" s="4">
        <v>568</v>
      </c>
      <c r="M34" s="4">
        <v>771</v>
      </c>
      <c r="N34" s="4">
        <v>75</v>
      </c>
      <c r="O34" s="4">
        <v>83</v>
      </c>
      <c r="P34" s="4">
        <v>375700</v>
      </c>
      <c r="Q34" s="4">
        <v>524900</v>
      </c>
      <c r="R34" s="5">
        <v>-6.4000000000000003E-3</v>
      </c>
      <c r="S34" s="4">
        <v>911200</v>
      </c>
      <c r="T34" s="5">
        <f t="shared" si="2"/>
        <v>1947770</v>
      </c>
      <c r="U34" s="24">
        <f t="shared" si="3"/>
        <v>750500</v>
      </c>
      <c r="V34" s="5">
        <v>2.5600000000000001E-2</v>
      </c>
    </row>
    <row r="35" spans="1:22" x14ac:dyDescent="0.2">
      <c r="A35" s="16" t="s">
        <v>269</v>
      </c>
      <c r="B35" s="4">
        <v>64600</v>
      </c>
      <c r="C35" s="4">
        <v>59200</v>
      </c>
      <c r="D35" s="4">
        <v>5400</v>
      </c>
      <c r="E35" s="4">
        <v>422730000</v>
      </c>
      <c r="F35" s="4">
        <f t="shared" si="0"/>
        <v>-259579335790</v>
      </c>
      <c r="K35" s="24">
        <f t="shared" si="1"/>
        <v>-17328049400</v>
      </c>
      <c r="L35" s="4">
        <v>922</v>
      </c>
      <c r="M35" s="4">
        <v>792</v>
      </c>
      <c r="N35" s="4">
        <v>94</v>
      </c>
      <c r="O35" s="4">
        <v>93</v>
      </c>
      <c r="P35" s="4">
        <v>673500</v>
      </c>
      <c r="Q35" s="4">
        <v>521700</v>
      </c>
      <c r="R35" s="5">
        <v>1.9799999999999998E-2</v>
      </c>
      <c r="S35" s="4">
        <v>1253000</v>
      </c>
      <c r="T35" s="5">
        <f t="shared" si="2"/>
        <v>1927000</v>
      </c>
      <c r="U35" s="24">
        <f t="shared" si="3"/>
        <v>750500</v>
      </c>
      <c r="V35" s="5">
        <v>4.5199999999999997E-2</v>
      </c>
    </row>
    <row r="36" spans="1:22" x14ac:dyDescent="0.2">
      <c r="A36" s="16" t="s">
        <v>268</v>
      </c>
      <c r="B36" s="4">
        <v>5700</v>
      </c>
      <c r="C36" s="4">
        <v>16200</v>
      </c>
      <c r="D36" s="4">
        <v>-10500</v>
      </c>
      <c r="E36" s="4">
        <v>-811452592</v>
      </c>
      <c r="F36" s="4">
        <f t="shared" si="0"/>
        <v>-260002065790</v>
      </c>
      <c r="K36" s="24">
        <f t="shared" si="1"/>
        <v>-17328049400</v>
      </c>
      <c r="L36" s="4">
        <v>536</v>
      </c>
      <c r="M36" s="4">
        <v>862</v>
      </c>
      <c r="N36" s="4">
        <v>44</v>
      </c>
      <c r="O36" s="4">
        <v>66</v>
      </c>
      <c r="P36" s="4">
        <v>280100</v>
      </c>
      <c r="Q36" s="4">
        <v>461100</v>
      </c>
      <c r="R36" s="5">
        <v>-1.84E-2</v>
      </c>
      <c r="S36" s="4">
        <v>750500</v>
      </c>
      <c r="T36" s="5">
        <f t="shared" si="2"/>
        <v>1958120</v>
      </c>
      <c r="U36" s="24">
        <f t="shared" si="3"/>
        <v>1751600</v>
      </c>
      <c r="V36" s="5">
        <v>4.0500000000000001E-2</v>
      </c>
    </row>
    <row r="37" spans="1:22" x14ac:dyDescent="0.2">
      <c r="A37" s="16" t="s">
        <v>254</v>
      </c>
      <c r="B37" s="4">
        <v>127400</v>
      </c>
      <c r="C37" s="4">
        <v>56600</v>
      </c>
      <c r="D37" s="4">
        <v>70800</v>
      </c>
      <c r="E37" s="4">
        <v>5128440000</v>
      </c>
      <c r="F37" s="4">
        <f t="shared" si="0"/>
        <v>-259190613198</v>
      </c>
      <c r="K37" s="24">
        <f t="shared" si="1"/>
        <v>-17328049400</v>
      </c>
      <c r="L37" s="4">
        <v>1775</v>
      </c>
      <c r="M37" s="4">
        <v>1464</v>
      </c>
      <c r="N37" s="4">
        <v>199</v>
      </c>
      <c r="O37" s="4">
        <v>185</v>
      </c>
      <c r="P37" s="4">
        <v>1189800</v>
      </c>
      <c r="Q37" s="4">
        <v>1202900</v>
      </c>
      <c r="R37" s="5">
        <v>4.8799999999999996E-2</v>
      </c>
      <c r="S37" s="4">
        <v>2460700</v>
      </c>
      <c r="T37" s="5">
        <f t="shared" si="2"/>
        <v>1818990</v>
      </c>
      <c r="U37" s="24">
        <f t="shared" si="3"/>
        <v>1377700</v>
      </c>
      <c r="V37" s="5">
        <v>8.3900000000000002E-2</v>
      </c>
    </row>
    <row r="38" spans="1:22" x14ac:dyDescent="0.2">
      <c r="A38" s="16" t="s">
        <v>253</v>
      </c>
      <c r="B38" s="4">
        <v>85400</v>
      </c>
      <c r="C38" s="4">
        <v>7345</v>
      </c>
      <c r="D38" s="4">
        <v>78055</v>
      </c>
      <c r="E38" s="4">
        <v>5950110000</v>
      </c>
      <c r="F38" s="4">
        <f t="shared" si="0"/>
        <v>-264319053198</v>
      </c>
      <c r="G38" s="4">
        <v>0</v>
      </c>
      <c r="H38" s="4">
        <v>0</v>
      </c>
      <c r="I38" s="4">
        <v>0</v>
      </c>
      <c r="J38" s="4">
        <v>7592880000</v>
      </c>
      <c r="K38" s="24">
        <f t="shared" si="1"/>
        <v>-17328049400</v>
      </c>
      <c r="L38" s="4">
        <v>1545</v>
      </c>
      <c r="M38" s="4">
        <v>3041</v>
      </c>
      <c r="N38" s="4">
        <v>126</v>
      </c>
      <c r="O38" s="4">
        <v>299</v>
      </c>
      <c r="P38" s="4">
        <v>1361100</v>
      </c>
      <c r="Q38" s="4">
        <v>1915700</v>
      </c>
      <c r="R38" s="5">
        <v>-7.4499999999999997E-2</v>
      </c>
      <c r="S38" s="4">
        <v>3129900</v>
      </c>
      <c r="T38" s="5">
        <f t="shared" si="2"/>
        <v>1704640</v>
      </c>
      <c r="U38" s="24">
        <f t="shared" si="3"/>
        <v>1377700</v>
      </c>
      <c r="V38" s="5">
        <v>6.9400000000000003E-2</v>
      </c>
    </row>
    <row r="39" spans="1:22" x14ac:dyDescent="0.2">
      <c r="A39" s="16" t="s">
        <v>252</v>
      </c>
      <c r="B39" s="4">
        <v>87200</v>
      </c>
      <c r="C39" s="4">
        <v>185967</v>
      </c>
      <c r="D39" s="4">
        <v>-98767</v>
      </c>
      <c r="E39" s="4">
        <v>-8281160000</v>
      </c>
      <c r="F39" s="4">
        <f t="shared" si="0"/>
        <v>-270269163198</v>
      </c>
      <c r="G39" s="4">
        <v>0</v>
      </c>
      <c r="H39" s="4">
        <v>0</v>
      </c>
      <c r="I39" s="4">
        <v>0</v>
      </c>
      <c r="J39" s="4">
        <v>6019000000</v>
      </c>
      <c r="K39" s="24">
        <f t="shared" si="1"/>
        <v>-24920929400</v>
      </c>
      <c r="L39" s="4">
        <v>1214</v>
      </c>
      <c r="M39" s="4">
        <v>1836</v>
      </c>
      <c r="N39" s="4">
        <v>96</v>
      </c>
      <c r="O39" s="4">
        <v>160</v>
      </c>
      <c r="P39" s="4">
        <v>573000</v>
      </c>
      <c r="Q39" s="4">
        <v>1363200</v>
      </c>
      <c r="R39" s="5">
        <v>-7.3099999999999998E-2</v>
      </c>
      <c r="S39" s="4">
        <v>1938800</v>
      </c>
      <c r="T39" s="5">
        <f t="shared" si="2"/>
        <v>1629670</v>
      </c>
      <c r="U39" s="24">
        <f t="shared" si="3"/>
        <v>1313700</v>
      </c>
      <c r="V39" s="5">
        <v>6.8199999999999997E-2</v>
      </c>
    </row>
    <row r="40" spans="1:22" x14ac:dyDescent="0.2">
      <c r="A40" s="16" t="s">
        <v>251</v>
      </c>
      <c r="B40" s="4">
        <v>17034</v>
      </c>
      <c r="C40" s="4">
        <v>1500</v>
      </c>
      <c r="D40" s="4">
        <v>15534</v>
      </c>
      <c r="E40" s="4">
        <v>1307850000</v>
      </c>
      <c r="F40" s="4">
        <f t="shared" si="0"/>
        <v>-261988003198</v>
      </c>
      <c r="G40" s="4">
        <v>0</v>
      </c>
      <c r="H40" s="4">
        <v>0</v>
      </c>
      <c r="I40" s="4">
        <v>0</v>
      </c>
      <c r="J40" s="4">
        <v>6019000000</v>
      </c>
      <c r="K40" s="24">
        <f t="shared" si="1"/>
        <v>-30939929400</v>
      </c>
      <c r="L40" s="4">
        <v>1812</v>
      </c>
      <c r="M40" s="4">
        <v>3115</v>
      </c>
      <c r="N40" s="4">
        <v>202</v>
      </c>
      <c r="O40" s="4">
        <v>327</v>
      </c>
      <c r="P40" s="4">
        <v>1115100</v>
      </c>
      <c r="Q40" s="4">
        <v>2208900</v>
      </c>
      <c r="R40" s="5">
        <v>-3.9900000000000005E-2</v>
      </c>
      <c r="S40" s="4">
        <v>3429600</v>
      </c>
      <c r="T40" s="5">
        <f t="shared" si="2"/>
        <v>1364100</v>
      </c>
      <c r="U40" s="24">
        <f t="shared" si="3"/>
        <v>1045300</v>
      </c>
      <c r="V40" s="5">
        <v>5.9500000000000004E-2</v>
      </c>
    </row>
    <row r="41" spans="1:22" x14ac:dyDescent="0.2">
      <c r="A41" s="16" t="s">
        <v>250</v>
      </c>
      <c r="B41" s="4">
        <v>1067</v>
      </c>
      <c r="C41" s="4">
        <v>23200</v>
      </c>
      <c r="D41" s="4">
        <v>-22133</v>
      </c>
      <c r="E41" s="4">
        <v>-2003130000</v>
      </c>
      <c r="F41" s="4">
        <f t="shared" si="0"/>
        <v>-263295853198</v>
      </c>
      <c r="K41" s="24">
        <f t="shared" si="1"/>
        <v>-36958929400</v>
      </c>
      <c r="L41" s="4">
        <v>1178</v>
      </c>
      <c r="M41" s="4">
        <v>1557</v>
      </c>
      <c r="N41" s="4">
        <v>178</v>
      </c>
      <c r="O41" s="4">
        <v>129</v>
      </c>
      <c r="P41" s="4">
        <v>815200</v>
      </c>
      <c r="Q41" s="4">
        <v>933400</v>
      </c>
      <c r="R41" s="5">
        <v>-1.1200000000000002E-2</v>
      </c>
      <c r="S41" s="4">
        <v>1751600</v>
      </c>
      <c r="T41" s="5">
        <f t="shared" si="2"/>
        <v>1425670</v>
      </c>
      <c r="U41" s="24">
        <f t="shared" si="3"/>
        <v>1045300</v>
      </c>
      <c r="V41" s="5">
        <v>3.8100000000000002E-2</v>
      </c>
    </row>
    <row r="42" spans="1:22" x14ac:dyDescent="0.2">
      <c r="A42" s="16" t="s">
        <v>249</v>
      </c>
      <c r="B42" s="4">
        <v>258</v>
      </c>
      <c r="C42" s="4">
        <v>27402</v>
      </c>
      <c r="D42" s="4">
        <v>-27144</v>
      </c>
      <c r="E42" s="4">
        <v>-2447610000</v>
      </c>
      <c r="F42" s="4">
        <f t="shared" si="0"/>
        <v>-261292723198</v>
      </c>
      <c r="K42" s="24">
        <f t="shared" si="1"/>
        <v>-36958929400</v>
      </c>
      <c r="L42" s="4">
        <v>805</v>
      </c>
      <c r="M42" s="4">
        <v>1084</v>
      </c>
      <c r="N42" s="4">
        <v>97</v>
      </c>
      <c r="O42" s="4">
        <v>122</v>
      </c>
      <c r="P42" s="4">
        <v>512700</v>
      </c>
      <c r="Q42" s="4">
        <v>730600</v>
      </c>
      <c r="R42" s="5">
        <v>-2.7900000000000001E-2</v>
      </c>
      <c r="S42" s="4">
        <v>1377700</v>
      </c>
      <c r="T42" s="5">
        <f t="shared" si="2"/>
        <v>1419660</v>
      </c>
      <c r="U42" s="24">
        <f t="shared" si="3"/>
        <v>1045300</v>
      </c>
      <c r="V42" s="5">
        <v>2.3E-2</v>
      </c>
    </row>
    <row r="43" spans="1:22" x14ac:dyDescent="0.2">
      <c r="A43" s="16" t="s">
        <v>248</v>
      </c>
      <c r="B43" s="4">
        <v>10700</v>
      </c>
      <c r="C43" s="4">
        <v>22100</v>
      </c>
      <c r="D43" s="4">
        <v>-11400</v>
      </c>
      <c r="E43" s="4">
        <v>-1053000000</v>
      </c>
      <c r="F43" s="4">
        <f t="shared" si="0"/>
        <v>-258845113198</v>
      </c>
      <c r="K43" s="24">
        <f t="shared" si="1"/>
        <v>-36958929400</v>
      </c>
      <c r="L43" s="4">
        <v>1677</v>
      </c>
      <c r="M43" s="4">
        <v>975</v>
      </c>
      <c r="N43" s="4">
        <v>228</v>
      </c>
      <c r="O43" s="4">
        <v>129</v>
      </c>
      <c r="P43" s="4">
        <v>1242000</v>
      </c>
      <c r="Q43" s="4">
        <v>609000</v>
      </c>
      <c r="R43" s="5">
        <v>4.6699999999999998E-2</v>
      </c>
      <c r="S43" s="4">
        <v>2072200</v>
      </c>
      <c r="T43" s="5">
        <f t="shared" si="2"/>
        <v>1495240</v>
      </c>
      <c r="U43" s="24">
        <f t="shared" si="3"/>
        <v>1045300</v>
      </c>
      <c r="V43" s="5">
        <v>5.6600000000000004E-2</v>
      </c>
    </row>
    <row r="44" spans="1:22" x14ac:dyDescent="0.2">
      <c r="A44" s="16" t="s">
        <v>247</v>
      </c>
      <c r="B44" s="4">
        <v>400</v>
      </c>
      <c r="C44" s="4">
        <v>1671</v>
      </c>
      <c r="D44" s="4">
        <v>-1271</v>
      </c>
      <c r="E44" s="4">
        <v>-110290000</v>
      </c>
      <c r="F44" s="4">
        <f t="shared" si="0"/>
        <v>-257792113198</v>
      </c>
      <c r="G44" s="4">
        <v>0</v>
      </c>
      <c r="H44" s="4">
        <v>0</v>
      </c>
      <c r="I44" s="4">
        <v>0</v>
      </c>
      <c r="J44" s="4">
        <v>-1081200000</v>
      </c>
      <c r="K44" s="24">
        <f t="shared" si="1"/>
        <v>-36958929400</v>
      </c>
      <c r="L44" s="4">
        <v>739</v>
      </c>
      <c r="M44" s="4">
        <v>1369</v>
      </c>
      <c r="N44" s="4">
        <v>72</v>
      </c>
      <c r="O44" s="4">
        <v>145</v>
      </c>
      <c r="P44" s="4">
        <v>544600</v>
      </c>
      <c r="Q44" s="4">
        <v>766400</v>
      </c>
      <c r="R44" s="5">
        <v>-9.1000000000000004E-3</v>
      </c>
      <c r="S44" s="4">
        <v>1313700</v>
      </c>
      <c r="T44" s="5">
        <f t="shared" si="2"/>
        <v>1538400</v>
      </c>
      <c r="U44" s="24">
        <f t="shared" si="3"/>
        <v>1045300</v>
      </c>
      <c r="V44" s="5">
        <v>2.3799999999999998E-2</v>
      </c>
    </row>
    <row r="45" spans="1:22" x14ac:dyDescent="0.2">
      <c r="A45" s="16" t="s">
        <v>246</v>
      </c>
      <c r="B45" s="4">
        <v>100</v>
      </c>
      <c r="C45" s="4">
        <v>900</v>
      </c>
      <c r="D45" s="4">
        <v>-800</v>
      </c>
      <c r="E45" s="4">
        <v>-70885924</v>
      </c>
      <c r="F45" s="4">
        <f t="shared" si="0"/>
        <v>-257681823198</v>
      </c>
      <c r="G45" s="4">
        <v>0</v>
      </c>
      <c r="H45" s="4">
        <v>0</v>
      </c>
      <c r="I45" s="4">
        <v>0</v>
      </c>
      <c r="J45" s="4">
        <v>-1081200000</v>
      </c>
      <c r="K45" s="24">
        <f t="shared" si="1"/>
        <v>-35877729400</v>
      </c>
      <c r="L45" s="4">
        <v>588</v>
      </c>
      <c r="M45" s="4">
        <v>927</v>
      </c>
      <c r="N45" s="4">
        <v>86</v>
      </c>
      <c r="O45" s="4">
        <v>117</v>
      </c>
      <c r="P45" s="4">
        <v>415700</v>
      </c>
      <c r="Q45" s="4">
        <v>584400</v>
      </c>
      <c r="R45" s="5">
        <v>-7.8000000000000005E-3</v>
      </c>
      <c r="S45" s="4">
        <v>1045300</v>
      </c>
      <c r="T45" s="5">
        <f t="shared" si="2"/>
        <v>1701140</v>
      </c>
      <c r="U45" s="24">
        <f t="shared" si="3"/>
        <v>773900</v>
      </c>
      <c r="V45" s="5">
        <v>2.6699999999999998E-2</v>
      </c>
    </row>
    <row r="46" spans="1:22" x14ac:dyDescent="0.2">
      <c r="A46" s="16" t="s">
        <v>245</v>
      </c>
      <c r="B46" s="4">
        <v>450</v>
      </c>
      <c r="C46" s="4">
        <v>5100</v>
      </c>
      <c r="D46" s="4">
        <v>-4650</v>
      </c>
      <c r="E46" s="4">
        <v>-415320000</v>
      </c>
      <c r="F46" s="4">
        <f t="shared" si="0"/>
        <v>-257610937274</v>
      </c>
      <c r="K46" s="24">
        <f t="shared" si="1"/>
        <v>-34796529400</v>
      </c>
      <c r="L46" s="4">
        <v>790</v>
      </c>
      <c r="M46" s="4">
        <v>674</v>
      </c>
      <c r="N46" s="4">
        <v>116</v>
      </c>
      <c r="O46" s="4">
        <v>81</v>
      </c>
      <c r="P46" s="4">
        <v>569500</v>
      </c>
      <c r="Q46" s="4">
        <v>429500</v>
      </c>
      <c r="R46" s="5">
        <v>2.29E-2</v>
      </c>
      <c r="S46" s="4">
        <v>1061700</v>
      </c>
      <c r="T46" s="5">
        <f t="shared" si="2"/>
        <v>1850690</v>
      </c>
      <c r="U46" s="24">
        <f t="shared" si="3"/>
        <v>773900</v>
      </c>
      <c r="V46" s="5">
        <v>4.0899999999999999E-2</v>
      </c>
    </row>
    <row r="47" spans="1:22" x14ac:dyDescent="0.2">
      <c r="A47" s="16" t="s">
        <v>244</v>
      </c>
      <c r="B47" s="4">
        <v>200</v>
      </c>
      <c r="C47" s="4">
        <v>6528</v>
      </c>
      <c r="D47" s="4">
        <v>-6328</v>
      </c>
      <c r="E47" s="4">
        <v>-544780000</v>
      </c>
      <c r="F47" s="4">
        <f t="shared" ref="F47:F64" si="4">E47+F48</f>
        <v>-257195617274</v>
      </c>
      <c r="G47" s="4">
        <v>0</v>
      </c>
      <c r="H47" s="4">
        <v>0</v>
      </c>
      <c r="I47" s="4">
        <v>0</v>
      </c>
      <c r="J47" s="4">
        <v>1057480000</v>
      </c>
      <c r="K47" s="24">
        <f t="shared" ref="K47:K64" si="5">K48+J47</f>
        <v>-34796529400</v>
      </c>
      <c r="L47" s="4">
        <v>643</v>
      </c>
      <c r="M47" s="4">
        <v>606</v>
      </c>
      <c r="N47" s="4">
        <v>109</v>
      </c>
      <c r="O47" s="4">
        <v>86</v>
      </c>
      <c r="P47" s="4">
        <v>543800</v>
      </c>
      <c r="Q47" s="4">
        <v>524400</v>
      </c>
      <c r="R47" s="5">
        <v>4.9299999999999997E-2</v>
      </c>
      <c r="S47" s="4">
        <v>1069400</v>
      </c>
      <c r="T47" s="5">
        <f t="shared" si="2"/>
        <v>1921000</v>
      </c>
      <c r="U47" s="24">
        <f t="shared" ref="U47:U64" si="6">MIN(S48:S52)</f>
        <v>773900</v>
      </c>
      <c r="V47" s="5">
        <v>4.7E-2</v>
      </c>
    </row>
    <row r="48" spans="1:22" x14ac:dyDescent="0.2">
      <c r="A48" s="16" t="s">
        <v>243</v>
      </c>
      <c r="B48" s="4">
        <v>17483</v>
      </c>
      <c r="C48" s="4">
        <v>25907</v>
      </c>
      <c r="D48" s="4">
        <v>-8424</v>
      </c>
      <c r="E48" s="4">
        <v>-744100000</v>
      </c>
      <c r="F48" s="4">
        <f t="shared" si="4"/>
        <v>-256650837274</v>
      </c>
      <c r="K48" s="24">
        <f t="shared" si="5"/>
        <v>-35854009400</v>
      </c>
      <c r="L48" s="4">
        <v>1105</v>
      </c>
      <c r="M48" s="4">
        <v>2114</v>
      </c>
      <c r="N48" s="4">
        <v>103</v>
      </c>
      <c r="O48" s="4">
        <v>200</v>
      </c>
      <c r="P48" s="4">
        <v>636400</v>
      </c>
      <c r="Q48" s="4">
        <v>1215400</v>
      </c>
      <c r="R48" s="5">
        <v>-0.06</v>
      </c>
      <c r="S48" s="4">
        <v>1986400</v>
      </c>
      <c r="T48" s="5">
        <f t="shared" si="2"/>
        <v>1796670</v>
      </c>
      <c r="U48" s="24">
        <f t="shared" si="6"/>
        <v>773900</v>
      </c>
      <c r="V48" s="5">
        <v>6.13E-2</v>
      </c>
    </row>
    <row r="49" spans="1:22" x14ac:dyDescent="0.2">
      <c r="A49" s="16" t="s">
        <v>236</v>
      </c>
      <c r="B49" s="4">
        <v>43400</v>
      </c>
      <c r="C49" s="4">
        <v>20032</v>
      </c>
      <c r="D49" s="4">
        <v>23368</v>
      </c>
      <c r="E49" s="4">
        <v>2282190000</v>
      </c>
      <c r="F49" s="4">
        <f t="shared" si="4"/>
        <v>-255906737274</v>
      </c>
      <c r="K49" s="24">
        <f t="shared" si="5"/>
        <v>-35854009400</v>
      </c>
      <c r="L49" s="4">
        <v>487</v>
      </c>
      <c r="M49" s="4">
        <v>1232</v>
      </c>
      <c r="N49" s="4">
        <v>60</v>
      </c>
      <c r="O49" s="4">
        <v>134</v>
      </c>
      <c r="P49" s="4">
        <v>326300</v>
      </c>
      <c r="Q49" s="4">
        <v>736100</v>
      </c>
      <c r="R49" s="5">
        <v>-2.3700000000000002E-2</v>
      </c>
      <c r="S49" s="4">
        <v>1189100</v>
      </c>
      <c r="T49" s="5">
        <f t="shared" si="2"/>
        <v>1827580</v>
      </c>
      <c r="U49" s="24">
        <f t="shared" si="6"/>
        <v>773900</v>
      </c>
      <c r="V49" s="5">
        <v>2.7699999999999999E-2</v>
      </c>
    </row>
    <row r="50" spans="1:22" x14ac:dyDescent="0.2">
      <c r="A50" s="16" t="s">
        <v>235</v>
      </c>
      <c r="B50" s="4">
        <v>1700</v>
      </c>
      <c r="C50" s="4">
        <v>56418</v>
      </c>
      <c r="D50" s="4">
        <v>-54718</v>
      </c>
      <c r="E50" s="4">
        <v>-4930760000</v>
      </c>
      <c r="F50" s="4">
        <f t="shared" si="4"/>
        <v>-258188927274</v>
      </c>
      <c r="K50" s="24">
        <f t="shared" si="5"/>
        <v>-35854009400</v>
      </c>
      <c r="L50" s="4">
        <v>536</v>
      </c>
      <c r="M50" s="4">
        <v>573</v>
      </c>
      <c r="N50" s="4">
        <v>68</v>
      </c>
      <c r="O50" s="4">
        <v>68</v>
      </c>
      <c r="P50" s="4">
        <v>379000</v>
      </c>
      <c r="Q50" s="4">
        <v>352600</v>
      </c>
      <c r="R50" s="5">
        <v>4.5000000000000005E-3</v>
      </c>
      <c r="S50" s="4">
        <v>773900</v>
      </c>
      <c r="T50" s="5">
        <f t="shared" si="2"/>
        <v>1903260</v>
      </c>
      <c r="U50" s="24">
        <f t="shared" si="6"/>
        <v>1317600</v>
      </c>
      <c r="V50" s="5">
        <v>2.3099999999999999E-2</v>
      </c>
    </row>
    <row r="51" spans="1:22" x14ac:dyDescent="0.2">
      <c r="A51" s="16" t="s">
        <v>234</v>
      </c>
      <c r="B51" s="4">
        <v>8030</v>
      </c>
      <c r="C51" s="4">
        <v>30100</v>
      </c>
      <c r="D51" s="4">
        <v>-22070</v>
      </c>
      <c r="E51" s="4">
        <v>-1926720000</v>
      </c>
      <c r="F51" s="4">
        <f t="shared" si="4"/>
        <v>-253258167274</v>
      </c>
      <c r="K51" s="24">
        <f t="shared" si="5"/>
        <v>-35854009400</v>
      </c>
      <c r="L51" s="4">
        <v>1139</v>
      </c>
      <c r="M51" s="4">
        <v>1732</v>
      </c>
      <c r="N51" s="4">
        <v>138</v>
      </c>
      <c r="O51" s="4">
        <v>209</v>
      </c>
      <c r="P51" s="4">
        <v>774900</v>
      </c>
      <c r="Q51" s="4">
        <v>1395600</v>
      </c>
      <c r="R51" s="5">
        <v>2.3E-3</v>
      </c>
      <c r="S51" s="4">
        <v>2367300</v>
      </c>
      <c r="T51" s="5">
        <f t="shared" si="2"/>
        <v>1807070</v>
      </c>
      <c r="U51" s="24">
        <f t="shared" si="6"/>
        <v>1317600</v>
      </c>
      <c r="V51" s="5">
        <v>4.1100000000000005E-2</v>
      </c>
    </row>
    <row r="52" spans="1:22" x14ac:dyDescent="0.2">
      <c r="A52" s="16" t="s">
        <v>233</v>
      </c>
      <c r="B52" s="4">
        <v>7100</v>
      </c>
      <c r="C52" s="4">
        <v>134859</v>
      </c>
      <c r="D52" s="4">
        <v>-127759</v>
      </c>
      <c r="E52" s="4">
        <v>-11659240000</v>
      </c>
      <c r="F52" s="4">
        <f t="shared" si="4"/>
        <v>-251331447274</v>
      </c>
      <c r="K52" s="24">
        <f t="shared" si="5"/>
        <v>-35854009400</v>
      </c>
      <c r="L52" s="4">
        <v>792</v>
      </c>
      <c r="M52" s="4">
        <v>1436</v>
      </c>
      <c r="N52" s="4">
        <v>63</v>
      </c>
      <c r="O52" s="4">
        <v>128</v>
      </c>
      <c r="P52" s="4">
        <v>415700</v>
      </c>
      <c r="Q52" s="4">
        <v>834200</v>
      </c>
      <c r="R52" s="5">
        <v>-4.6699999999999998E-2</v>
      </c>
      <c r="S52" s="4">
        <v>1317600</v>
      </c>
      <c r="T52" s="5">
        <f t="shared" si="2"/>
        <v>1776550</v>
      </c>
      <c r="U52" s="24">
        <f t="shared" si="6"/>
        <v>1745300</v>
      </c>
      <c r="V52" s="5">
        <v>4.7899999999999998E-2</v>
      </c>
    </row>
    <row r="53" spans="1:22" x14ac:dyDescent="0.2">
      <c r="A53" s="16" t="s">
        <v>232</v>
      </c>
      <c r="B53" s="4">
        <v>35316</v>
      </c>
      <c r="C53" s="4">
        <v>24878</v>
      </c>
      <c r="D53" s="4">
        <v>10438</v>
      </c>
      <c r="E53" s="4">
        <v>968410000</v>
      </c>
      <c r="F53" s="4">
        <f t="shared" si="4"/>
        <v>-239672207274</v>
      </c>
      <c r="G53" s="4">
        <v>0</v>
      </c>
      <c r="H53" s="4">
        <v>0</v>
      </c>
      <c r="I53" s="4">
        <v>0</v>
      </c>
      <c r="J53" s="4">
        <v>-4149160000</v>
      </c>
      <c r="K53" s="24">
        <f t="shared" si="5"/>
        <v>-35854009400</v>
      </c>
      <c r="L53" s="4">
        <v>1835</v>
      </c>
      <c r="M53" s="4">
        <v>1911</v>
      </c>
      <c r="N53" s="4">
        <v>253</v>
      </c>
      <c r="O53" s="4">
        <v>243</v>
      </c>
      <c r="P53" s="4">
        <v>1463700</v>
      </c>
      <c r="Q53" s="4">
        <v>1352300</v>
      </c>
      <c r="R53" s="5">
        <v>-1E-3</v>
      </c>
      <c r="S53" s="4">
        <v>2828000</v>
      </c>
      <c r="T53" s="5">
        <f t="shared" si="2"/>
        <v>1566440</v>
      </c>
      <c r="U53" s="24">
        <f t="shared" si="6"/>
        <v>743100</v>
      </c>
      <c r="V53" s="5">
        <v>0.10529999999999999</v>
      </c>
    </row>
    <row r="54" spans="1:22" x14ac:dyDescent="0.2">
      <c r="A54" s="16" t="s">
        <v>231</v>
      </c>
      <c r="B54" s="4">
        <v>15500</v>
      </c>
      <c r="C54" s="4">
        <v>155129</v>
      </c>
      <c r="D54" s="4">
        <v>-139629</v>
      </c>
      <c r="E54" s="4">
        <v>-12700770000</v>
      </c>
      <c r="F54" s="4">
        <f t="shared" si="4"/>
        <v>-240640617274</v>
      </c>
      <c r="G54" s="4">
        <v>0</v>
      </c>
      <c r="H54" s="4">
        <v>0</v>
      </c>
      <c r="I54" s="4">
        <v>0</v>
      </c>
      <c r="J54" s="4">
        <v>-4645130000</v>
      </c>
      <c r="K54" s="24">
        <f t="shared" si="5"/>
        <v>-31704849400</v>
      </c>
      <c r="L54" s="4">
        <v>1300</v>
      </c>
      <c r="M54" s="4">
        <v>1104</v>
      </c>
      <c r="N54" s="4">
        <v>190</v>
      </c>
      <c r="O54" s="4">
        <v>119</v>
      </c>
      <c r="P54" s="4">
        <v>1053500</v>
      </c>
      <c r="Q54" s="4">
        <v>644400</v>
      </c>
      <c r="R54" s="5">
        <v>5.0300000000000004E-2</v>
      </c>
      <c r="S54" s="4">
        <v>1745300</v>
      </c>
      <c r="T54" s="5">
        <f t="shared" si="2"/>
        <v>1492160</v>
      </c>
      <c r="U54" s="24">
        <f t="shared" si="6"/>
        <v>743100</v>
      </c>
      <c r="V54" s="5">
        <v>5.79E-2</v>
      </c>
    </row>
    <row r="55" spans="1:22" x14ac:dyDescent="0.2">
      <c r="A55" s="16" t="s">
        <v>230</v>
      </c>
      <c r="B55" s="4">
        <v>44203</v>
      </c>
      <c r="C55" s="4">
        <v>40389</v>
      </c>
      <c r="D55" s="4">
        <v>3814</v>
      </c>
      <c r="E55" s="4">
        <v>327320000</v>
      </c>
      <c r="F55" s="4">
        <f t="shared" si="4"/>
        <v>-227939847274</v>
      </c>
      <c r="K55" s="24">
        <f t="shared" si="5"/>
        <v>-27059719400</v>
      </c>
      <c r="L55" s="4">
        <v>1711</v>
      </c>
      <c r="M55" s="4">
        <v>1189</v>
      </c>
      <c r="N55" s="4">
        <v>277</v>
      </c>
      <c r="O55" s="4">
        <v>160</v>
      </c>
      <c r="P55" s="4">
        <v>1695500</v>
      </c>
      <c r="Q55" s="4">
        <v>931000</v>
      </c>
      <c r="R55" s="5">
        <v>6.93E-2</v>
      </c>
      <c r="S55" s="4">
        <v>2672700</v>
      </c>
      <c r="T55" s="5">
        <f t="shared" si="2"/>
        <v>1282150</v>
      </c>
      <c r="U55" s="24">
        <f t="shared" si="6"/>
        <v>743100</v>
      </c>
      <c r="V55" s="5">
        <v>6.1399999999999996E-2</v>
      </c>
    </row>
    <row r="56" spans="1:22" x14ac:dyDescent="0.2">
      <c r="A56" s="16" t="s">
        <v>229</v>
      </c>
      <c r="B56" s="4">
        <v>19300</v>
      </c>
      <c r="C56" s="4">
        <v>33702</v>
      </c>
      <c r="D56" s="4">
        <v>-14402</v>
      </c>
      <c r="E56" s="4">
        <v>-1208550000</v>
      </c>
      <c r="F56" s="4">
        <f t="shared" si="4"/>
        <v>-228267167274</v>
      </c>
      <c r="K56" s="24">
        <f t="shared" si="5"/>
        <v>-27059719400</v>
      </c>
      <c r="L56" s="4">
        <v>729</v>
      </c>
      <c r="M56" s="4">
        <v>879</v>
      </c>
      <c r="N56" s="4">
        <v>129</v>
      </c>
      <c r="O56" s="4">
        <v>157</v>
      </c>
      <c r="P56" s="4">
        <v>1725300</v>
      </c>
      <c r="Q56" s="4">
        <v>9165300</v>
      </c>
      <c r="R56" s="5">
        <v>6.8900000000000003E-2</v>
      </c>
      <c r="S56" s="4">
        <v>2557200</v>
      </c>
      <c r="T56" s="5">
        <f t="shared" si="2"/>
        <v>1111180</v>
      </c>
      <c r="U56" s="24">
        <f t="shared" si="6"/>
        <v>743100</v>
      </c>
      <c r="V56" s="5">
        <v>2.1499999999999998E-2</v>
      </c>
    </row>
    <row r="57" spans="1:22" x14ac:dyDescent="0.2">
      <c r="A57" s="16" t="s">
        <v>220</v>
      </c>
      <c r="B57" s="4">
        <v>22180</v>
      </c>
      <c r="C57" s="4">
        <v>80220</v>
      </c>
      <c r="D57" s="4">
        <v>-58040</v>
      </c>
      <c r="E57" s="4">
        <v>-4405079153</v>
      </c>
      <c r="F57" s="4">
        <f t="shared" si="4"/>
        <v>-227058617274</v>
      </c>
      <c r="K57" s="24">
        <f t="shared" si="5"/>
        <v>-27059719400</v>
      </c>
      <c r="L57" s="4">
        <v>476</v>
      </c>
      <c r="M57" s="4">
        <v>611</v>
      </c>
      <c r="N57" s="4">
        <v>132</v>
      </c>
      <c r="O57" s="4">
        <v>123</v>
      </c>
      <c r="P57" s="4">
        <v>977700</v>
      </c>
      <c r="Q57" s="4">
        <v>779800</v>
      </c>
      <c r="R57" s="5">
        <v>4.4000000000000004E-2</v>
      </c>
      <c r="S57" s="4">
        <v>1772500</v>
      </c>
      <c r="T57" s="5">
        <f t="shared" si="2"/>
        <v>991100</v>
      </c>
      <c r="U57" s="24">
        <f t="shared" si="6"/>
        <v>743100</v>
      </c>
      <c r="V57" s="5">
        <v>5.3600000000000002E-2</v>
      </c>
    </row>
    <row r="58" spans="1:22" x14ac:dyDescent="0.2">
      <c r="A58" s="16" t="s">
        <v>218</v>
      </c>
      <c r="B58" s="4">
        <v>10700</v>
      </c>
      <c r="C58" s="4">
        <v>50190</v>
      </c>
      <c r="D58" s="4">
        <v>-39490</v>
      </c>
      <c r="E58" s="4">
        <v>-2980763763</v>
      </c>
      <c r="F58" s="4">
        <f t="shared" si="4"/>
        <v>-222653538121</v>
      </c>
      <c r="K58" s="24">
        <f t="shared" si="5"/>
        <v>-27059719400</v>
      </c>
      <c r="L58" s="4">
        <v>305</v>
      </c>
      <c r="M58" s="4">
        <v>238</v>
      </c>
      <c r="N58" s="4">
        <v>62</v>
      </c>
      <c r="O58" s="4">
        <v>57</v>
      </c>
      <c r="P58" s="4">
        <v>417400</v>
      </c>
      <c r="Q58" s="4">
        <v>318000</v>
      </c>
      <c r="R58" s="5">
        <v>-1.2999999999999999E-3</v>
      </c>
      <c r="S58" s="4">
        <v>743100</v>
      </c>
      <c r="T58" s="5">
        <f t="shared" si="2"/>
        <v>965680</v>
      </c>
      <c r="U58" s="24">
        <f t="shared" si="6"/>
        <v>726900</v>
      </c>
      <c r="V58" s="5">
        <v>2.23E-2</v>
      </c>
    </row>
    <row r="59" spans="1:22" x14ac:dyDescent="0.2">
      <c r="A59" s="16" t="s">
        <v>217</v>
      </c>
      <c r="B59" s="4">
        <v>27600</v>
      </c>
      <c r="C59" s="4">
        <v>5900</v>
      </c>
      <c r="D59" s="4">
        <v>21700</v>
      </c>
      <c r="E59" s="4">
        <v>1605365623</v>
      </c>
      <c r="F59" s="4">
        <f t="shared" si="4"/>
        <v>-219672774358</v>
      </c>
      <c r="K59" s="24">
        <f t="shared" si="5"/>
        <v>-27059719400</v>
      </c>
      <c r="L59" s="4">
        <v>435</v>
      </c>
      <c r="M59" s="4">
        <v>225</v>
      </c>
      <c r="N59" s="4">
        <v>144</v>
      </c>
      <c r="O59" s="4">
        <v>75</v>
      </c>
      <c r="P59" s="4">
        <v>936400</v>
      </c>
      <c r="Q59" s="4">
        <v>547100</v>
      </c>
      <c r="R59" s="5">
        <v>4.1700000000000001E-2</v>
      </c>
      <c r="S59" s="4">
        <v>1498200</v>
      </c>
      <c r="T59" s="5">
        <f t="shared" si="2"/>
        <v>878410</v>
      </c>
      <c r="U59" s="24">
        <f t="shared" si="6"/>
        <v>726900</v>
      </c>
      <c r="V59" s="5">
        <v>3.6000000000000004E-2</v>
      </c>
    </row>
    <row r="60" spans="1:22" x14ac:dyDescent="0.2">
      <c r="A60" s="16" t="s">
        <v>216</v>
      </c>
      <c r="B60" s="4">
        <v>6540</v>
      </c>
      <c r="C60" s="4">
        <v>13850</v>
      </c>
      <c r="D60" s="4">
        <v>-7310</v>
      </c>
      <c r="E60" s="4">
        <v>-539540083</v>
      </c>
      <c r="F60" s="4">
        <f t="shared" si="4"/>
        <v>-221278139981</v>
      </c>
      <c r="K60" s="24">
        <f t="shared" si="5"/>
        <v>-27059719400</v>
      </c>
      <c r="L60" s="4">
        <v>540</v>
      </c>
      <c r="M60" s="4">
        <v>367</v>
      </c>
      <c r="N60" s="4">
        <v>127</v>
      </c>
      <c r="O60" s="4">
        <v>113</v>
      </c>
      <c r="P60" s="4">
        <v>819400</v>
      </c>
      <c r="Q60" s="4">
        <v>692400</v>
      </c>
      <c r="R60" s="5">
        <v>-4.0999999999999995E-3</v>
      </c>
      <c r="S60" s="4">
        <v>1530700</v>
      </c>
      <c r="T60" s="5">
        <f t="shared" si="2"/>
        <v>798020</v>
      </c>
      <c r="U60" s="24">
        <f t="shared" si="6"/>
        <v>572600</v>
      </c>
      <c r="V60" s="5">
        <v>4.5100000000000001E-2</v>
      </c>
    </row>
    <row r="61" spans="1:22" x14ac:dyDescent="0.2">
      <c r="A61" s="16" t="s">
        <v>215</v>
      </c>
      <c r="B61" s="4">
        <v>300</v>
      </c>
      <c r="C61" s="4">
        <v>6950</v>
      </c>
      <c r="D61" s="4">
        <v>-6650</v>
      </c>
      <c r="E61" s="4">
        <v>-476093345</v>
      </c>
      <c r="F61" s="4">
        <f t="shared" si="4"/>
        <v>-220738599898</v>
      </c>
      <c r="G61" s="4">
        <v>0</v>
      </c>
      <c r="H61" s="4">
        <v>0</v>
      </c>
      <c r="I61" s="4">
        <v>0</v>
      </c>
      <c r="J61" s="4">
        <v>-14880000000</v>
      </c>
      <c r="K61" s="24">
        <f t="shared" si="5"/>
        <v>-27059719400</v>
      </c>
      <c r="L61" s="4">
        <v>478</v>
      </c>
      <c r="M61" s="4">
        <v>333</v>
      </c>
      <c r="N61" s="4">
        <v>110</v>
      </c>
      <c r="O61" s="4">
        <v>61</v>
      </c>
      <c r="P61" s="4">
        <v>949100</v>
      </c>
      <c r="Q61" s="4">
        <v>440100</v>
      </c>
      <c r="R61" s="5">
        <v>4.7899999999999998E-2</v>
      </c>
      <c r="S61" s="4">
        <v>1405400</v>
      </c>
      <c r="T61" s="5">
        <f t="shared" si="2"/>
        <v>726100</v>
      </c>
      <c r="U61" s="24">
        <f t="shared" si="6"/>
        <v>572600</v>
      </c>
      <c r="V61" s="5">
        <v>5.0799999999999998E-2</v>
      </c>
    </row>
    <row r="62" spans="1:22" x14ac:dyDescent="0.2">
      <c r="A62" s="16" t="s">
        <v>214</v>
      </c>
      <c r="B62" s="4">
        <v>2500</v>
      </c>
      <c r="C62" s="4">
        <v>990</v>
      </c>
      <c r="D62" s="4">
        <v>1510</v>
      </c>
      <c r="E62" s="4">
        <v>103643975</v>
      </c>
      <c r="F62" s="4">
        <f t="shared" si="4"/>
        <v>-220262506553</v>
      </c>
      <c r="G62" s="4">
        <v>0</v>
      </c>
      <c r="H62" s="4">
        <v>0</v>
      </c>
      <c r="I62" s="4">
        <v>0</v>
      </c>
      <c r="J62" s="4">
        <v>-695000000</v>
      </c>
      <c r="K62" s="24">
        <f t="shared" si="5"/>
        <v>-12179719400</v>
      </c>
      <c r="L62" s="4">
        <v>270</v>
      </c>
      <c r="M62" s="4">
        <v>234</v>
      </c>
      <c r="N62" s="4">
        <v>99</v>
      </c>
      <c r="O62" s="4">
        <v>67</v>
      </c>
      <c r="P62" s="4">
        <v>534500</v>
      </c>
      <c r="Q62" s="4">
        <v>460500</v>
      </c>
      <c r="R62" s="5">
        <v>1.77E-2</v>
      </c>
      <c r="S62" s="4">
        <v>1012400</v>
      </c>
      <c r="T62" s="5">
        <f t="shared" si="2"/>
        <v>749140</v>
      </c>
      <c r="U62" s="24">
        <f t="shared" si="6"/>
        <v>571700</v>
      </c>
      <c r="V62" s="5">
        <v>2.7400000000000001E-2</v>
      </c>
    </row>
    <row r="63" spans="1:22" x14ac:dyDescent="0.2">
      <c r="A63" s="16" t="s">
        <v>213</v>
      </c>
      <c r="B63" s="4">
        <v>700</v>
      </c>
      <c r="C63" s="4">
        <v>0</v>
      </c>
      <c r="D63" s="4">
        <v>700</v>
      </c>
      <c r="E63" s="4">
        <v>47247824</v>
      </c>
      <c r="F63" s="4">
        <f t="shared" si="4"/>
        <v>-220366150528</v>
      </c>
      <c r="K63" s="24">
        <f t="shared" si="5"/>
        <v>-11484719400</v>
      </c>
      <c r="L63" s="4">
        <v>198</v>
      </c>
      <c r="M63" s="4">
        <v>199</v>
      </c>
      <c r="N63" s="4">
        <v>43</v>
      </c>
      <c r="O63" s="4">
        <v>61</v>
      </c>
      <c r="P63" s="4">
        <v>311800</v>
      </c>
      <c r="Q63" s="4">
        <v>399500</v>
      </c>
      <c r="R63" s="5">
        <v>-1.4000000000000002E-3</v>
      </c>
      <c r="S63" s="4">
        <v>726900</v>
      </c>
      <c r="T63" s="5">
        <f t="shared" si="2"/>
        <v>750890</v>
      </c>
      <c r="U63" s="24">
        <f t="shared" si="6"/>
        <v>488900</v>
      </c>
      <c r="V63" s="5">
        <v>1.9E-2</v>
      </c>
    </row>
    <row r="64" spans="1:22" x14ac:dyDescent="0.2">
      <c r="A64" s="16" t="s">
        <v>212</v>
      </c>
      <c r="B64" s="4">
        <v>690</v>
      </c>
      <c r="C64" s="4">
        <v>9200</v>
      </c>
      <c r="D64" s="4">
        <v>-8510</v>
      </c>
      <c r="E64" s="4">
        <v>-576917645</v>
      </c>
      <c r="F64" s="4">
        <f t="shared" si="4"/>
        <v>-220413398352</v>
      </c>
      <c r="K64" s="24">
        <f t="shared" si="5"/>
        <v>-11484719400</v>
      </c>
      <c r="L64" s="4">
        <v>269</v>
      </c>
      <c r="M64" s="4">
        <v>305</v>
      </c>
      <c r="N64" s="4">
        <v>43</v>
      </c>
      <c r="O64" s="4">
        <v>115</v>
      </c>
      <c r="P64" s="4">
        <v>278600</v>
      </c>
      <c r="Q64" s="4">
        <v>715400</v>
      </c>
      <c r="R64" s="5">
        <v>-4.4000000000000003E-3</v>
      </c>
      <c r="S64" s="4">
        <v>1002500</v>
      </c>
      <c r="T64" s="5">
        <f t="shared" si="2"/>
        <v>762930</v>
      </c>
      <c r="U64" s="24">
        <f t="shared" si="6"/>
        <v>488900</v>
      </c>
      <c r="V64" s="5">
        <v>1.7600000000000001E-2</v>
      </c>
    </row>
    <row r="65" spans="1:22" x14ac:dyDescent="0.2">
      <c r="A65" s="16" t="s">
        <v>211</v>
      </c>
      <c r="B65" s="4">
        <v>1900</v>
      </c>
      <c r="C65" s="4">
        <v>4500</v>
      </c>
      <c r="D65" s="4">
        <v>-2600</v>
      </c>
      <c r="E65" s="4">
        <v>-178044150</v>
      </c>
      <c r="F65" s="4">
        <f t="shared" ref="F65:F70" si="7">E65+F66</f>
        <v>-219836480707</v>
      </c>
      <c r="K65" s="24">
        <f t="shared" ref="K65:K70" si="8">K66+J65</f>
        <v>-11484719400</v>
      </c>
      <c r="L65" s="4">
        <v>108</v>
      </c>
      <c r="M65" s="4">
        <v>128</v>
      </c>
      <c r="N65" s="4">
        <v>33</v>
      </c>
      <c r="O65" s="4">
        <v>39</v>
      </c>
      <c r="P65" s="4">
        <v>250300</v>
      </c>
      <c r="Q65" s="4">
        <v>302900</v>
      </c>
      <c r="R65" s="5">
        <v>-4.3E-3</v>
      </c>
      <c r="S65" s="4">
        <v>572600</v>
      </c>
      <c r="T65" s="5">
        <f t="shared" ref="T65:T70" si="9">AVERAGE(S66:S75)</f>
        <v>787040</v>
      </c>
      <c r="U65" s="24">
        <f t="shared" ref="U65:U70" si="10">MIN(S66:S70)</f>
        <v>488900</v>
      </c>
      <c r="V65" s="5">
        <v>2.0199999999999999E-2</v>
      </c>
    </row>
    <row r="66" spans="1:22" x14ac:dyDescent="0.2">
      <c r="A66" s="16" t="s">
        <v>210</v>
      </c>
      <c r="B66" s="4">
        <v>7550</v>
      </c>
      <c r="C66" s="4">
        <v>11140</v>
      </c>
      <c r="D66" s="4">
        <v>-3590</v>
      </c>
      <c r="E66" s="4">
        <v>-245234318</v>
      </c>
      <c r="F66" s="4">
        <f t="shared" si="7"/>
        <v>-219658436557</v>
      </c>
      <c r="K66" s="24">
        <f t="shared" si="8"/>
        <v>-11484719400</v>
      </c>
      <c r="L66" s="4">
        <v>272</v>
      </c>
      <c r="M66" s="4">
        <v>138</v>
      </c>
      <c r="N66" s="4">
        <v>42</v>
      </c>
      <c r="O66" s="4">
        <v>48</v>
      </c>
      <c r="P66" s="4">
        <v>282700</v>
      </c>
      <c r="Q66" s="4">
        <v>494800</v>
      </c>
      <c r="R66" s="5">
        <v>-8.6999999999999994E-3</v>
      </c>
      <c r="S66" s="4">
        <v>847500</v>
      </c>
      <c r="T66" s="5">
        <f t="shared" si="9"/>
        <v>815160</v>
      </c>
      <c r="U66" s="24">
        <f t="shared" si="10"/>
        <v>488900</v>
      </c>
      <c r="V66" s="5">
        <v>3.0099999999999998E-2</v>
      </c>
    </row>
    <row r="67" spans="1:22" x14ac:dyDescent="0.2">
      <c r="A67" s="16" t="s">
        <v>208</v>
      </c>
      <c r="B67" s="4">
        <v>5600</v>
      </c>
      <c r="C67" s="4">
        <v>16000</v>
      </c>
      <c r="D67" s="4">
        <v>-10400</v>
      </c>
      <c r="E67" s="4">
        <v>-715066853</v>
      </c>
      <c r="F67" s="4">
        <f t="shared" si="7"/>
        <v>-219413202239</v>
      </c>
      <c r="G67" s="4">
        <v>0</v>
      </c>
      <c r="H67" s="4">
        <v>0</v>
      </c>
      <c r="I67" s="4">
        <v>0</v>
      </c>
      <c r="J67" s="4">
        <v>-9787020000</v>
      </c>
      <c r="K67" s="24">
        <f t="shared" si="8"/>
        <v>-11484719400</v>
      </c>
      <c r="L67" s="4">
        <v>231</v>
      </c>
      <c r="M67" s="4">
        <v>135</v>
      </c>
      <c r="N67" s="4">
        <v>53</v>
      </c>
      <c r="O67" s="4">
        <v>36</v>
      </c>
      <c r="P67" s="4">
        <v>341300</v>
      </c>
      <c r="Q67" s="4">
        <v>223900</v>
      </c>
      <c r="R67" s="5">
        <v>1.6200000000000003E-2</v>
      </c>
      <c r="S67" s="4">
        <v>571700</v>
      </c>
      <c r="T67" s="5">
        <f t="shared" si="9"/>
        <v>873560</v>
      </c>
      <c r="U67" s="24">
        <f t="shared" si="10"/>
        <v>488900</v>
      </c>
      <c r="V67" s="5">
        <v>1.7399999999999999E-2</v>
      </c>
    </row>
    <row r="68" spans="1:22" x14ac:dyDescent="0.2">
      <c r="A68" s="16" t="s">
        <v>207</v>
      </c>
      <c r="B68" s="4">
        <v>2600</v>
      </c>
      <c r="C68" s="4">
        <v>11380</v>
      </c>
      <c r="D68" s="4">
        <v>-8780</v>
      </c>
      <c r="E68" s="4">
        <v>-592770143</v>
      </c>
      <c r="F68" s="4">
        <f t="shared" si="7"/>
        <v>-218698135386</v>
      </c>
      <c r="K68" s="24">
        <f t="shared" si="8"/>
        <v>-1697699400</v>
      </c>
      <c r="L68" s="4">
        <v>177</v>
      </c>
      <c r="M68" s="4">
        <v>152</v>
      </c>
      <c r="N68" s="4">
        <v>46</v>
      </c>
      <c r="O68" s="4">
        <v>35</v>
      </c>
      <c r="P68" s="4">
        <v>233300</v>
      </c>
      <c r="Q68" s="4">
        <v>241100</v>
      </c>
      <c r="R68" s="5">
        <v>1.2E-2</v>
      </c>
      <c r="S68" s="4">
        <v>488900</v>
      </c>
      <c r="T68" s="5">
        <f t="shared" si="9"/>
        <v>924120</v>
      </c>
      <c r="U68" s="24">
        <f t="shared" si="10"/>
        <v>625500</v>
      </c>
      <c r="V68" s="5">
        <v>1.6200000000000003E-2</v>
      </c>
    </row>
    <row r="69" spans="1:22" x14ac:dyDescent="0.2">
      <c r="A69" s="16" t="s">
        <v>206</v>
      </c>
      <c r="B69" s="4">
        <v>10100</v>
      </c>
      <c r="C69" s="4">
        <v>6400</v>
      </c>
      <c r="D69" s="4">
        <v>3700</v>
      </c>
      <c r="E69" s="4">
        <v>248081540</v>
      </c>
      <c r="F69" s="4">
        <f t="shared" si="7"/>
        <v>-218105365243</v>
      </c>
      <c r="K69" s="24">
        <f t="shared" si="8"/>
        <v>-1697699400</v>
      </c>
      <c r="L69" s="4">
        <v>212</v>
      </c>
      <c r="M69" s="4">
        <v>222</v>
      </c>
      <c r="N69" s="4">
        <v>41</v>
      </c>
      <c r="O69" s="4">
        <v>58</v>
      </c>
      <c r="P69" s="4">
        <v>251000</v>
      </c>
      <c r="Q69" s="4">
        <v>365100</v>
      </c>
      <c r="R69" s="5">
        <v>6.0000000000000001E-3</v>
      </c>
      <c r="S69" s="4">
        <v>625500</v>
      </c>
      <c r="T69" s="5">
        <f t="shared" si="9"/>
        <v>1083540</v>
      </c>
      <c r="U69" s="24">
        <f t="shared" si="10"/>
        <v>686200</v>
      </c>
      <c r="V69" s="5">
        <v>1.4800000000000001E-2</v>
      </c>
    </row>
    <row r="70" spans="1:22" x14ac:dyDescent="0.2">
      <c r="A70" s="16" t="s">
        <v>205</v>
      </c>
      <c r="B70" s="4">
        <v>13610</v>
      </c>
      <c r="C70" s="4">
        <v>31400</v>
      </c>
      <c r="D70" s="4">
        <v>-17790</v>
      </c>
      <c r="E70" s="4">
        <v>-1198068627</v>
      </c>
      <c r="F70" s="4">
        <f t="shared" si="7"/>
        <v>-218353446783</v>
      </c>
      <c r="K70" s="24">
        <f t="shared" si="8"/>
        <v>-1697699400</v>
      </c>
      <c r="L70" s="4">
        <v>251</v>
      </c>
      <c r="M70" s="4">
        <v>187</v>
      </c>
      <c r="N70" s="4">
        <v>55</v>
      </c>
      <c r="O70" s="4">
        <v>44</v>
      </c>
      <c r="P70" s="4">
        <v>376100</v>
      </c>
      <c r="Q70" s="4">
        <v>324600</v>
      </c>
      <c r="R70" s="5">
        <v>0</v>
      </c>
      <c r="S70" s="4">
        <v>726800</v>
      </c>
      <c r="T70" s="5">
        <f t="shared" si="9"/>
        <v>1165250</v>
      </c>
      <c r="U70" s="24">
        <f t="shared" si="10"/>
        <v>686200</v>
      </c>
      <c r="V70" s="5">
        <v>2.06E-2</v>
      </c>
    </row>
    <row r="71" spans="1:22" x14ac:dyDescent="0.2">
      <c r="A71" s="16" t="s">
        <v>204</v>
      </c>
      <c r="B71" s="4">
        <v>400</v>
      </c>
      <c r="C71" s="4">
        <v>8760</v>
      </c>
      <c r="D71" s="4">
        <v>-8360</v>
      </c>
      <c r="E71" s="4">
        <v>-556756994</v>
      </c>
      <c r="F71" s="4">
        <f t="shared" ref="F71:F81" si="11">E71+F72</f>
        <v>-217155378156</v>
      </c>
      <c r="G71" s="4">
        <v>0</v>
      </c>
      <c r="H71" s="4">
        <v>0</v>
      </c>
      <c r="I71" s="4">
        <v>0</v>
      </c>
      <c r="J71" s="4">
        <v>-1242050000</v>
      </c>
      <c r="K71" s="24">
        <f t="shared" ref="K71:K81" si="12">K72+J71</f>
        <v>-1697699400</v>
      </c>
      <c r="L71" s="4">
        <v>244</v>
      </c>
      <c r="M71" s="4">
        <v>195</v>
      </c>
      <c r="N71" s="4">
        <v>64</v>
      </c>
      <c r="O71" s="4">
        <v>46</v>
      </c>
      <c r="P71" s="4">
        <v>388800</v>
      </c>
      <c r="Q71" s="4">
        <v>291600</v>
      </c>
      <c r="R71" s="5">
        <v>7.6E-3</v>
      </c>
      <c r="S71" s="4">
        <v>686200</v>
      </c>
      <c r="T71" s="5">
        <f t="shared" ref="T71:T87" si="13">AVERAGE(S72:S81)</f>
        <v>1167150</v>
      </c>
      <c r="U71" s="24">
        <f t="shared" ref="U71:U81" si="14">MIN(S72:S76)</f>
        <v>744400</v>
      </c>
      <c r="V71" s="5">
        <v>1.9400000000000001E-2</v>
      </c>
    </row>
    <row r="72" spans="1:22" x14ac:dyDescent="0.2">
      <c r="A72" s="16" t="s">
        <v>203</v>
      </c>
      <c r="B72" s="4">
        <v>6020</v>
      </c>
      <c r="C72" s="4">
        <v>219670</v>
      </c>
      <c r="D72" s="4">
        <v>-213650</v>
      </c>
      <c r="E72" s="4">
        <v>-14237573047</v>
      </c>
      <c r="F72" s="4">
        <f t="shared" si="11"/>
        <v>-216598621162</v>
      </c>
      <c r="G72" s="4">
        <v>0</v>
      </c>
      <c r="H72" s="4">
        <v>0</v>
      </c>
      <c r="I72" s="4">
        <v>0</v>
      </c>
      <c r="J72" s="4">
        <v>-2536200</v>
      </c>
      <c r="K72" s="24">
        <f t="shared" si="12"/>
        <v>-455649400</v>
      </c>
      <c r="L72" s="4">
        <v>340</v>
      </c>
      <c r="M72" s="4">
        <v>282</v>
      </c>
      <c r="N72" s="4">
        <v>78</v>
      </c>
      <c r="O72" s="4">
        <v>90</v>
      </c>
      <c r="P72" s="4">
        <v>527200</v>
      </c>
      <c r="Q72" s="4">
        <v>535000</v>
      </c>
      <c r="R72" s="5">
        <v>-9.0000000000000011E-3</v>
      </c>
      <c r="S72" s="4">
        <v>1242800</v>
      </c>
      <c r="T72" s="5">
        <f t="shared" si="13"/>
        <v>1096612</v>
      </c>
      <c r="U72" s="24">
        <f t="shared" si="14"/>
        <v>744400</v>
      </c>
      <c r="V72" s="5">
        <v>2.81E-2</v>
      </c>
    </row>
    <row r="73" spans="1:22" x14ac:dyDescent="0.2">
      <c r="A73" s="16" t="s">
        <v>200</v>
      </c>
      <c r="B73" s="4">
        <v>34000</v>
      </c>
      <c r="C73" s="4">
        <v>9480</v>
      </c>
      <c r="D73" s="4">
        <v>24520</v>
      </c>
      <c r="E73" s="4">
        <v>1621935086</v>
      </c>
      <c r="F73" s="4">
        <f t="shared" si="11"/>
        <v>-202361048115</v>
      </c>
      <c r="G73" s="4">
        <v>0</v>
      </c>
      <c r="H73" s="4">
        <v>0</v>
      </c>
      <c r="I73" s="4">
        <v>0</v>
      </c>
      <c r="J73" s="4">
        <v>-2536200</v>
      </c>
      <c r="K73" s="24">
        <f t="shared" si="12"/>
        <v>-453113200</v>
      </c>
      <c r="L73" s="4">
        <v>253</v>
      </c>
      <c r="M73" s="4">
        <v>191</v>
      </c>
      <c r="N73" s="4">
        <v>97</v>
      </c>
      <c r="O73" s="4">
        <v>46</v>
      </c>
      <c r="P73" s="4">
        <v>491900</v>
      </c>
      <c r="Q73" s="4">
        <v>234400</v>
      </c>
      <c r="R73" s="5">
        <v>2.9300000000000003E-2</v>
      </c>
      <c r="S73" s="4">
        <v>744400</v>
      </c>
      <c r="T73" s="5">
        <f t="shared" si="13"/>
        <v>1078046</v>
      </c>
      <c r="U73" s="24">
        <f t="shared" si="14"/>
        <v>813700</v>
      </c>
      <c r="V73" s="5">
        <v>3.2799999999999996E-2</v>
      </c>
    </row>
    <row r="74" spans="1:22" x14ac:dyDescent="0.2">
      <c r="A74" s="16" t="s">
        <v>199</v>
      </c>
      <c r="B74" s="4">
        <v>58600</v>
      </c>
      <c r="C74" s="4">
        <v>271080</v>
      </c>
      <c r="D74" s="4">
        <v>-212480</v>
      </c>
      <c r="E74" s="4">
        <v>-13834836011</v>
      </c>
      <c r="F74" s="4">
        <f t="shared" si="11"/>
        <v>-203982983201</v>
      </c>
      <c r="K74" s="24">
        <f t="shared" si="12"/>
        <v>-450577000</v>
      </c>
      <c r="L74" s="4">
        <v>350</v>
      </c>
      <c r="M74" s="4">
        <v>223</v>
      </c>
      <c r="N74" s="4">
        <v>82</v>
      </c>
      <c r="O74" s="4">
        <v>76</v>
      </c>
      <c r="P74" s="4">
        <v>449700</v>
      </c>
      <c r="Q74" s="4">
        <v>665500</v>
      </c>
      <c r="R74" s="5">
        <v>0</v>
      </c>
      <c r="S74" s="4">
        <v>1122900</v>
      </c>
      <c r="T74" s="5">
        <f t="shared" si="13"/>
        <v>1103117.8</v>
      </c>
      <c r="U74" s="24">
        <f t="shared" si="14"/>
        <v>813700</v>
      </c>
      <c r="V74" s="5">
        <v>3.3099999999999997E-2</v>
      </c>
    </row>
    <row r="75" spans="1:22" x14ac:dyDescent="0.2">
      <c r="A75" s="16" t="s">
        <v>193</v>
      </c>
      <c r="B75" s="4">
        <v>83500</v>
      </c>
      <c r="C75" s="4">
        <v>216470</v>
      </c>
      <c r="D75" s="4">
        <v>-132970</v>
      </c>
      <c r="E75" s="4">
        <v>-8665988456</v>
      </c>
      <c r="F75" s="4">
        <f t="shared" si="11"/>
        <v>-190148147190</v>
      </c>
      <c r="K75" s="24">
        <f t="shared" si="12"/>
        <v>-450577000</v>
      </c>
      <c r="L75" s="4">
        <v>282</v>
      </c>
      <c r="M75" s="4">
        <v>321</v>
      </c>
      <c r="N75" s="4">
        <v>65</v>
      </c>
      <c r="O75" s="4">
        <v>56</v>
      </c>
      <c r="P75" s="4">
        <v>403600</v>
      </c>
      <c r="Q75" s="4">
        <v>379300</v>
      </c>
      <c r="R75" s="5">
        <v>9.3999999999999986E-3</v>
      </c>
      <c r="S75" s="4">
        <v>813700</v>
      </c>
      <c r="T75" s="5">
        <f t="shared" si="13"/>
        <v>1162554.8</v>
      </c>
      <c r="U75" s="24">
        <f t="shared" si="14"/>
        <v>994500</v>
      </c>
      <c r="V75" s="5">
        <v>2.8900000000000002E-2</v>
      </c>
    </row>
    <row r="76" spans="1:22" x14ac:dyDescent="0.2">
      <c r="A76" s="16" t="s">
        <v>192</v>
      </c>
      <c r="B76" s="4">
        <v>84100</v>
      </c>
      <c r="C76" s="4">
        <v>221410</v>
      </c>
      <c r="D76" s="4">
        <v>-137310</v>
      </c>
      <c r="E76" s="4">
        <v>-8787926374</v>
      </c>
      <c r="F76" s="4">
        <f t="shared" si="11"/>
        <v>-181482158734</v>
      </c>
      <c r="K76" s="24">
        <f t="shared" si="12"/>
        <v>-450577000</v>
      </c>
      <c r="L76" s="4">
        <v>403</v>
      </c>
      <c r="M76" s="4">
        <v>227</v>
      </c>
      <c r="N76" s="4">
        <v>107</v>
      </c>
      <c r="O76" s="4">
        <v>59</v>
      </c>
      <c r="P76" s="4">
        <v>722400</v>
      </c>
      <c r="Q76" s="4">
        <v>394000</v>
      </c>
      <c r="R76" s="5">
        <v>2.23E-2</v>
      </c>
      <c r="S76" s="4">
        <v>1128700</v>
      </c>
      <c r="T76" s="5">
        <f t="shared" si="13"/>
        <v>1092803.3999999999</v>
      </c>
      <c r="U76" s="24">
        <f t="shared" si="14"/>
        <v>705200</v>
      </c>
      <c r="V76" s="5">
        <v>3.5699999999999996E-2</v>
      </c>
    </row>
    <row r="77" spans="1:22" x14ac:dyDescent="0.2">
      <c r="A77" s="16" t="s">
        <v>191</v>
      </c>
      <c r="B77" s="4">
        <v>78400</v>
      </c>
      <c r="C77" s="4">
        <v>245700</v>
      </c>
      <c r="D77" s="4">
        <v>-167300</v>
      </c>
      <c r="E77" s="4">
        <v>-10477229690</v>
      </c>
      <c r="F77" s="4">
        <f t="shared" si="11"/>
        <v>-172694232360</v>
      </c>
      <c r="G77" s="4">
        <v>0</v>
      </c>
      <c r="H77" s="4">
        <v>0</v>
      </c>
      <c r="I77" s="4">
        <v>0</v>
      </c>
      <c r="J77" s="4">
        <v>-2280737000</v>
      </c>
      <c r="K77" s="24">
        <f t="shared" si="12"/>
        <v>-450577000</v>
      </c>
      <c r="L77" s="4">
        <v>428</v>
      </c>
      <c r="M77" s="4">
        <v>356</v>
      </c>
      <c r="N77" s="4">
        <v>73</v>
      </c>
      <c r="O77" s="4">
        <v>87</v>
      </c>
      <c r="P77" s="4">
        <v>527200</v>
      </c>
      <c r="Q77" s="4">
        <v>576600</v>
      </c>
      <c r="R77" s="5">
        <v>0</v>
      </c>
      <c r="S77" s="4">
        <v>1155700</v>
      </c>
      <c r="T77" s="5">
        <f t="shared" si="13"/>
        <v>1114062.3999999999</v>
      </c>
      <c r="U77" s="24">
        <f t="shared" si="14"/>
        <v>537420</v>
      </c>
      <c r="V77" s="5">
        <v>5.9400000000000001E-2</v>
      </c>
    </row>
    <row r="78" spans="1:22" x14ac:dyDescent="0.2">
      <c r="A78" s="16" t="s">
        <v>190</v>
      </c>
      <c r="B78" s="4">
        <v>90090</v>
      </c>
      <c r="C78" s="4">
        <v>170070</v>
      </c>
      <c r="D78" s="4">
        <v>-79980</v>
      </c>
      <c r="E78" s="4">
        <v>-5050722926</v>
      </c>
      <c r="F78" s="4">
        <f t="shared" si="11"/>
        <v>-162217002670</v>
      </c>
      <c r="K78" s="24">
        <f t="shared" si="12"/>
        <v>1830160000</v>
      </c>
      <c r="L78" s="4">
        <v>514</v>
      </c>
      <c r="M78" s="4">
        <v>222</v>
      </c>
      <c r="N78" s="4">
        <v>92</v>
      </c>
      <c r="O78" s="4">
        <v>55</v>
      </c>
      <c r="P78" s="4">
        <v>568700</v>
      </c>
      <c r="Q78" s="4">
        <v>415600</v>
      </c>
      <c r="R78" s="5">
        <v>3.2000000000000002E-3</v>
      </c>
      <c r="S78" s="4">
        <v>994500</v>
      </c>
      <c r="T78" s="5">
        <f t="shared" si="13"/>
        <v>1066876.1000000001</v>
      </c>
      <c r="U78" s="24">
        <f t="shared" si="14"/>
        <v>537420</v>
      </c>
      <c r="V78" s="5">
        <v>3.4200000000000001E-2</v>
      </c>
    </row>
    <row r="79" spans="1:22" x14ac:dyDescent="0.2">
      <c r="A79" s="16" t="s">
        <v>189</v>
      </c>
      <c r="B79" s="4">
        <v>17128</v>
      </c>
      <c r="C79" s="4">
        <v>230450</v>
      </c>
      <c r="D79" s="4">
        <v>-213322</v>
      </c>
      <c r="E79" s="4">
        <v>-13219727812</v>
      </c>
      <c r="F79" s="4">
        <f t="shared" si="11"/>
        <v>-157166279744</v>
      </c>
      <c r="G79" s="4">
        <v>0</v>
      </c>
      <c r="H79" s="4">
        <v>0</v>
      </c>
      <c r="I79" s="4">
        <v>0</v>
      </c>
      <c r="J79" s="4">
        <v>1830160000</v>
      </c>
      <c r="K79" s="24">
        <f t="shared" si="12"/>
        <v>1830160000</v>
      </c>
      <c r="L79" s="4">
        <v>557</v>
      </c>
      <c r="M79" s="4">
        <v>570</v>
      </c>
      <c r="N79" s="4">
        <v>140</v>
      </c>
      <c r="O79" s="4">
        <v>127</v>
      </c>
      <c r="P79" s="4">
        <v>1302800</v>
      </c>
      <c r="Q79" s="4">
        <v>908000</v>
      </c>
      <c r="R79" s="5">
        <v>7.3599999999999999E-2</v>
      </c>
      <c r="S79" s="4">
        <v>2219700</v>
      </c>
      <c r="T79" s="5">
        <f t="shared" si="13"/>
        <v>885206.3</v>
      </c>
      <c r="U79" s="24">
        <f t="shared" si="14"/>
        <v>537420</v>
      </c>
      <c r="V79" s="5">
        <v>0.12560000000000002</v>
      </c>
    </row>
    <row r="80" spans="1:22" x14ac:dyDescent="0.2">
      <c r="A80" s="16" t="s">
        <v>188</v>
      </c>
      <c r="B80" s="4">
        <v>16700</v>
      </c>
      <c r="C80" s="4">
        <v>201800</v>
      </c>
      <c r="D80" s="4">
        <v>-185100</v>
      </c>
      <c r="E80" s="4">
        <v>-10766777484</v>
      </c>
      <c r="F80" s="4">
        <f t="shared" si="11"/>
        <v>-143946551932</v>
      </c>
      <c r="K80" s="24">
        <f t="shared" si="12"/>
        <v>0</v>
      </c>
      <c r="L80" s="4">
        <v>307</v>
      </c>
      <c r="M80" s="4">
        <v>338</v>
      </c>
      <c r="N80" s="4">
        <v>105</v>
      </c>
      <c r="O80" s="4">
        <v>92</v>
      </c>
      <c r="P80" s="4">
        <v>767700</v>
      </c>
      <c r="Q80" s="4">
        <v>761700</v>
      </c>
      <c r="R80" s="5">
        <v>2.2799999999999997E-2</v>
      </c>
      <c r="S80" s="4">
        <v>1543900</v>
      </c>
      <c r="T80" s="5">
        <f t="shared" si="13"/>
        <v>811311.2</v>
      </c>
      <c r="U80" s="24">
        <f t="shared" si="14"/>
        <v>537420</v>
      </c>
      <c r="V80" s="5">
        <v>2.0499999999999997E-2</v>
      </c>
    </row>
    <row r="81" spans="1:22" x14ac:dyDescent="0.2">
      <c r="A81" s="16" t="s">
        <v>187</v>
      </c>
      <c r="B81" s="4">
        <v>1500</v>
      </c>
      <c r="C81" s="4">
        <v>200200</v>
      </c>
      <c r="D81" s="4">
        <v>-198700</v>
      </c>
      <c r="E81" s="4">
        <v>-11370069331</v>
      </c>
      <c r="F81" s="4">
        <f t="shared" si="11"/>
        <v>-133179774448</v>
      </c>
      <c r="K81" s="24">
        <f t="shared" si="12"/>
        <v>0</v>
      </c>
      <c r="L81" s="4">
        <v>206</v>
      </c>
      <c r="M81" s="4">
        <v>153</v>
      </c>
      <c r="N81" s="4">
        <v>49</v>
      </c>
      <c r="O81" s="4">
        <v>47</v>
      </c>
      <c r="P81" s="4">
        <v>291100</v>
      </c>
      <c r="Q81" s="4">
        <v>396400</v>
      </c>
      <c r="R81" s="5">
        <v>5.3E-3</v>
      </c>
      <c r="S81" s="4">
        <v>705200</v>
      </c>
      <c r="T81" s="5">
        <f t="shared" si="13"/>
        <v>831905.7</v>
      </c>
      <c r="U81" s="24">
        <f t="shared" si="14"/>
        <v>431186</v>
      </c>
      <c r="V81" s="5">
        <v>2.07E-2</v>
      </c>
    </row>
    <row r="82" spans="1:22" x14ac:dyDescent="0.2">
      <c r="A82" s="16" t="s">
        <v>186</v>
      </c>
      <c r="B82" s="4">
        <v>5100</v>
      </c>
      <c r="C82" s="4">
        <v>91100</v>
      </c>
      <c r="D82" s="4">
        <v>-86000</v>
      </c>
      <c r="E82" s="4">
        <v>-4903570045</v>
      </c>
      <c r="F82" s="4">
        <f t="shared" ref="F82:F102" si="15">E82+F83</f>
        <v>-121809705117</v>
      </c>
      <c r="K82" s="24">
        <f t="shared" ref="K82:K102" si="16">K83+J82</f>
        <v>0</v>
      </c>
      <c r="L82" s="4">
        <v>161</v>
      </c>
      <c r="M82" s="4">
        <v>149</v>
      </c>
      <c r="N82" s="4">
        <v>33</v>
      </c>
      <c r="O82" s="4">
        <v>51</v>
      </c>
      <c r="P82" s="4">
        <v>217200</v>
      </c>
      <c r="Q82" s="4">
        <v>309600</v>
      </c>
      <c r="R82" s="5">
        <v>9.1999999999999998E-3</v>
      </c>
      <c r="S82" s="4">
        <v>537420</v>
      </c>
      <c r="T82" s="5">
        <f t="shared" si="13"/>
        <v>852308.2</v>
      </c>
      <c r="U82" s="24">
        <f t="shared" ref="U82:U100" si="17">MIN(S83:S87)</f>
        <v>431186</v>
      </c>
      <c r="V82" s="5">
        <v>1.9099999999999999E-2</v>
      </c>
    </row>
    <row r="83" spans="1:22" x14ac:dyDescent="0.2">
      <c r="A83" s="16" t="s">
        <v>185</v>
      </c>
      <c r="B83" s="4">
        <v>0</v>
      </c>
      <c r="C83" s="4">
        <v>200</v>
      </c>
      <c r="D83" s="4">
        <v>-200</v>
      </c>
      <c r="E83" s="4">
        <v>-11295728</v>
      </c>
      <c r="F83" s="4">
        <f t="shared" si="15"/>
        <v>-116906135072</v>
      </c>
      <c r="K83" s="24">
        <f t="shared" si="16"/>
        <v>0</v>
      </c>
      <c r="L83" s="4">
        <v>225</v>
      </c>
      <c r="M83" s="4">
        <v>114</v>
      </c>
      <c r="N83" s="4">
        <v>46</v>
      </c>
      <c r="O83" s="4">
        <v>45</v>
      </c>
      <c r="P83" s="4">
        <v>281800</v>
      </c>
      <c r="Q83" s="4">
        <v>267800</v>
      </c>
      <c r="R83" s="5">
        <v>5.0000000000000001E-3</v>
      </c>
      <c r="S83" s="4">
        <v>558740</v>
      </c>
      <c r="T83" s="5">
        <f t="shared" si="13"/>
        <v>905535.1</v>
      </c>
      <c r="U83" s="24">
        <f t="shared" si="17"/>
        <v>431186</v>
      </c>
      <c r="V83" s="5">
        <v>2.1099999999999997E-2</v>
      </c>
    </row>
    <row r="84" spans="1:22" x14ac:dyDescent="0.2">
      <c r="A84" s="16" t="s">
        <v>184</v>
      </c>
      <c r="B84" s="4">
        <v>7400</v>
      </c>
      <c r="C84" s="4">
        <v>287400</v>
      </c>
      <c r="D84" s="4">
        <v>-280000</v>
      </c>
      <c r="E84" s="4">
        <v>-15723060916</v>
      </c>
      <c r="F84" s="4">
        <f t="shared" si="15"/>
        <v>-116894839344</v>
      </c>
      <c r="K84" s="24">
        <f t="shared" si="16"/>
        <v>0</v>
      </c>
      <c r="L84" s="4">
        <v>377</v>
      </c>
      <c r="M84" s="4">
        <v>374</v>
      </c>
      <c r="N84" s="4">
        <v>47</v>
      </c>
      <c r="O84" s="4">
        <v>115</v>
      </c>
      <c r="P84" s="4">
        <v>305500</v>
      </c>
      <c r="Q84" s="4">
        <v>1027200</v>
      </c>
      <c r="R84" s="5">
        <v>-2.5099999999999997E-2</v>
      </c>
      <c r="S84" s="4">
        <v>1373618</v>
      </c>
      <c r="T84" s="5">
        <f t="shared" si="13"/>
        <v>876662.8</v>
      </c>
      <c r="U84" s="24">
        <f t="shared" si="17"/>
        <v>403002</v>
      </c>
      <c r="V84" s="5">
        <v>3.6499999999999998E-2</v>
      </c>
    </row>
    <row r="85" spans="1:22" x14ac:dyDescent="0.2">
      <c r="A85" s="16" t="s">
        <v>183</v>
      </c>
      <c r="B85" s="4">
        <v>17400</v>
      </c>
      <c r="C85" s="4">
        <v>0</v>
      </c>
      <c r="D85" s="4">
        <v>17400</v>
      </c>
      <c r="E85" s="4">
        <v>1002148082</v>
      </c>
      <c r="F85" s="4">
        <f t="shared" si="15"/>
        <v>-101171778428</v>
      </c>
      <c r="K85" s="24">
        <f t="shared" si="16"/>
        <v>0</v>
      </c>
      <c r="L85" s="4">
        <v>428</v>
      </c>
      <c r="M85" s="4">
        <v>256</v>
      </c>
      <c r="N85" s="4">
        <v>84</v>
      </c>
      <c r="O85" s="4">
        <v>108</v>
      </c>
      <c r="P85" s="4">
        <v>467900</v>
      </c>
      <c r="Q85" s="4">
        <v>846300</v>
      </c>
      <c r="R85" s="5">
        <v>-2.3799999999999998E-2</v>
      </c>
      <c r="S85" s="4">
        <v>1408070</v>
      </c>
      <c r="T85" s="5">
        <f t="shared" si="13"/>
        <v>884576</v>
      </c>
      <c r="U85" s="24">
        <f t="shared" si="17"/>
        <v>403002</v>
      </c>
      <c r="V85" s="5">
        <v>4.5700000000000005E-2</v>
      </c>
    </row>
    <row r="86" spans="1:22" x14ac:dyDescent="0.2">
      <c r="A86" s="16" t="s">
        <v>182</v>
      </c>
      <c r="B86" s="4">
        <v>7400</v>
      </c>
      <c r="C86" s="4">
        <v>2050</v>
      </c>
      <c r="D86" s="4">
        <v>5350</v>
      </c>
      <c r="E86" s="4">
        <v>315804100</v>
      </c>
      <c r="F86" s="4">
        <f t="shared" si="15"/>
        <v>-102173926510</v>
      </c>
      <c r="K86" s="24">
        <f t="shared" si="16"/>
        <v>0</v>
      </c>
      <c r="L86" s="4">
        <v>214</v>
      </c>
      <c r="M86" s="4">
        <v>126</v>
      </c>
      <c r="N86" s="4">
        <v>27</v>
      </c>
      <c r="O86" s="4">
        <v>36</v>
      </c>
      <c r="P86" s="4">
        <v>178200</v>
      </c>
      <c r="Q86" s="4">
        <v>250600</v>
      </c>
      <c r="R86" s="5">
        <v>-4.5000000000000005E-3</v>
      </c>
      <c r="S86" s="4">
        <v>431186</v>
      </c>
      <c r="T86" s="5">
        <f t="shared" si="13"/>
        <v>997258.2</v>
      </c>
      <c r="U86" s="24">
        <f t="shared" si="17"/>
        <v>403002</v>
      </c>
      <c r="V86" s="5">
        <v>2.8399999999999998E-2</v>
      </c>
    </row>
    <row r="87" spans="1:22" x14ac:dyDescent="0.2">
      <c r="A87" s="16" t="s">
        <v>177</v>
      </c>
      <c r="B87" s="4">
        <v>10900</v>
      </c>
      <c r="C87" s="4">
        <v>253130</v>
      </c>
      <c r="D87" s="4">
        <v>-242230</v>
      </c>
      <c r="E87" s="4">
        <v>-14355613379</v>
      </c>
      <c r="F87" s="4">
        <f t="shared" si="15"/>
        <v>-102489730610</v>
      </c>
      <c r="K87" s="24">
        <f t="shared" si="16"/>
        <v>0</v>
      </c>
      <c r="L87" s="4">
        <v>368</v>
      </c>
      <c r="M87" s="4">
        <v>241</v>
      </c>
      <c r="N87" s="4">
        <v>116</v>
      </c>
      <c r="O87" s="4">
        <v>71</v>
      </c>
      <c r="P87" s="4">
        <v>898100</v>
      </c>
      <c r="Q87" s="4">
        <v>462600</v>
      </c>
      <c r="R87" s="5">
        <v>2.18E-2</v>
      </c>
      <c r="S87" s="4">
        <v>1368290</v>
      </c>
      <c r="T87" s="5">
        <f t="shared" si="13"/>
        <v>1028169.3</v>
      </c>
      <c r="U87" s="24">
        <f t="shared" si="17"/>
        <v>403002</v>
      </c>
      <c r="V87" s="5">
        <v>3.1699999999999999E-2</v>
      </c>
    </row>
    <row r="88" spans="1:22" x14ac:dyDescent="0.2">
      <c r="A88" s="16" t="s">
        <v>175</v>
      </c>
      <c r="B88" s="4">
        <v>12000</v>
      </c>
      <c r="C88" s="4">
        <v>2760</v>
      </c>
      <c r="D88" s="4">
        <v>9240</v>
      </c>
      <c r="E88" s="4">
        <v>535807689</v>
      </c>
      <c r="F88" s="4">
        <f t="shared" si="15"/>
        <v>-88134117231</v>
      </c>
      <c r="K88" s="24">
        <f t="shared" si="16"/>
        <v>0</v>
      </c>
      <c r="L88" s="4">
        <v>216</v>
      </c>
      <c r="M88" s="4">
        <v>116</v>
      </c>
      <c r="N88" s="4">
        <v>54</v>
      </c>
      <c r="O88" s="4">
        <v>24</v>
      </c>
      <c r="P88" s="4">
        <v>336500</v>
      </c>
      <c r="Q88" s="4">
        <v>183700</v>
      </c>
      <c r="R88" s="5">
        <v>1.6000000000000001E-3</v>
      </c>
      <c r="S88" s="4">
        <v>522637</v>
      </c>
      <c r="T88" s="5">
        <f t="shared" ref="T88:T102" si="18">AVERAGE(S89:S98)</f>
        <v>1158882.3999999999</v>
      </c>
      <c r="U88" s="24">
        <f t="shared" si="17"/>
        <v>403002</v>
      </c>
      <c r="V88" s="5">
        <v>1.7100000000000001E-2</v>
      </c>
    </row>
    <row r="89" spans="1:22" x14ac:dyDescent="0.2">
      <c r="A89" s="16" t="s">
        <v>174</v>
      </c>
      <c r="B89" s="4">
        <v>0</v>
      </c>
      <c r="C89" s="4">
        <v>600</v>
      </c>
      <c r="D89" s="4">
        <v>-600</v>
      </c>
      <c r="E89" s="4">
        <v>-34733881</v>
      </c>
      <c r="F89" s="4">
        <f t="shared" si="15"/>
        <v>-88669924920</v>
      </c>
      <c r="K89" s="24">
        <f t="shared" si="16"/>
        <v>0</v>
      </c>
      <c r="L89" s="4">
        <v>110</v>
      </c>
      <c r="M89" s="4">
        <v>123</v>
      </c>
      <c r="N89" s="4">
        <v>24</v>
      </c>
      <c r="O89" s="4">
        <v>30</v>
      </c>
      <c r="P89" s="4">
        <v>158300</v>
      </c>
      <c r="Q89" s="4">
        <v>230400</v>
      </c>
      <c r="R89" s="5">
        <v>3.3E-3</v>
      </c>
      <c r="S89" s="4">
        <v>403002</v>
      </c>
      <c r="T89" s="5">
        <f t="shared" si="18"/>
        <v>1317282.8</v>
      </c>
      <c r="U89" s="24">
        <f t="shared" si="17"/>
        <v>741445</v>
      </c>
      <c r="V89" s="5">
        <v>2.8900000000000002E-2</v>
      </c>
    </row>
    <row r="90" spans="1:22" x14ac:dyDescent="0.2">
      <c r="A90" s="16" t="s">
        <v>164</v>
      </c>
      <c r="B90" s="4">
        <v>320</v>
      </c>
      <c r="C90" s="4">
        <v>250100</v>
      </c>
      <c r="D90" s="4">
        <v>-249780</v>
      </c>
      <c r="E90" s="4">
        <v>-14414794790</v>
      </c>
      <c r="F90" s="4">
        <f t="shared" si="15"/>
        <v>-88635191039</v>
      </c>
      <c r="K90" s="24">
        <f t="shared" si="16"/>
        <v>0</v>
      </c>
      <c r="L90" s="4">
        <v>236</v>
      </c>
      <c r="M90" s="4">
        <v>215</v>
      </c>
      <c r="N90" s="4">
        <v>63</v>
      </c>
      <c r="O90" s="4">
        <v>57</v>
      </c>
      <c r="P90" s="4">
        <v>420500</v>
      </c>
      <c r="Q90" s="4">
        <v>372700</v>
      </c>
      <c r="R90" s="5">
        <v>3.7000000000000002E-3</v>
      </c>
      <c r="S90" s="4">
        <v>804949</v>
      </c>
      <c r="T90" s="5">
        <f t="shared" si="18"/>
        <v>1290544.6000000001</v>
      </c>
      <c r="U90" s="24">
        <f t="shared" si="17"/>
        <v>741445</v>
      </c>
      <c r="V90" s="5">
        <v>1.9E-2</v>
      </c>
    </row>
    <row r="91" spans="1:22" x14ac:dyDescent="0.2">
      <c r="A91" s="16" t="s">
        <v>156</v>
      </c>
      <c r="B91" s="4">
        <v>150400</v>
      </c>
      <c r="C91" s="4">
        <v>2300</v>
      </c>
      <c r="D91" s="4">
        <v>148100</v>
      </c>
      <c r="E91" s="4">
        <v>8517279992</v>
      </c>
      <c r="F91" s="4">
        <f t="shared" si="15"/>
        <v>-74220396249</v>
      </c>
      <c r="K91" s="24">
        <f t="shared" si="16"/>
        <v>0</v>
      </c>
      <c r="L91" s="4">
        <v>225</v>
      </c>
      <c r="M91" s="4">
        <v>236</v>
      </c>
      <c r="N91" s="4">
        <v>50</v>
      </c>
      <c r="O91" s="4">
        <v>71</v>
      </c>
      <c r="P91" s="4">
        <v>336900</v>
      </c>
      <c r="Q91" s="4">
        <v>556500</v>
      </c>
      <c r="R91" s="5">
        <v>-6.7000000000000002E-3</v>
      </c>
      <c r="S91" s="4">
        <v>911145</v>
      </c>
      <c r="T91" s="5">
        <f t="shared" si="18"/>
        <v>1230527.6000000001</v>
      </c>
      <c r="U91" s="24">
        <f t="shared" si="17"/>
        <v>741445</v>
      </c>
      <c r="V91" s="5">
        <v>2.41E-2</v>
      </c>
    </row>
    <row r="92" spans="1:22" x14ac:dyDescent="0.2">
      <c r="A92" s="16" t="s">
        <v>155</v>
      </c>
      <c r="B92" s="4">
        <v>540</v>
      </c>
      <c r="C92" s="4">
        <v>54900</v>
      </c>
      <c r="D92" s="4">
        <v>-54360</v>
      </c>
      <c r="E92" s="4">
        <v>-3145064235</v>
      </c>
      <c r="F92" s="4">
        <f t="shared" si="15"/>
        <v>-82737676241</v>
      </c>
      <c r="K92" s="24">
        <f t="shared" si="16"/>
        <v>0</v>
      </c>
      <c r="L92" s="4">
        <v>207</v>
      </c>
      <c r="M92" s="4">
        <v>240</v>
      </c>
      <c r="N92" s="4">
        <v>36</v>
      </c>
      <c r="O92" s="4">
        <v>84</v>
      </c>
      <c r="P92" s="4">
        <v>268800</v>
      </c>
      <c r="Q92" s="4">
        <v>451300</v>
      </c>
      <c r="R92" s="5">
        <v>-4.0999999999999995E-3</v>
      </c>
      <c r="S92" s="4">
        <v>741445</v>
      </c>
      <c r="T92" s="5">
        <f t="shared" si="18"/>
        <v>1284870.111111111</v>
      </c>
      <c r="U92" s="24">
        <f t="shared" si="17"/>
        <v>1084895</v>
      </c>
      <c r="V92" s="5">
        <v>2.7200000000000002E-2</v>
      </c>
    </row>
    <row r="93" spans="1:22" x14ac:dyDescent="0.2">
      <c r="A93" s="16" t="s">
        <v>154</v>
      </c>
      <c r="B93" s="4">
        <v>750</v>
      </c>
      <c r="C93" s="4">
        <v>202400</v>
      </c>
      <c r="D93" s="4">
        <v>-201650</v>
      </c>
      <c r="E93" s="4">
        <v>-11723058060</v>
      </c>
      <c r="F93" s="4">
        <f t="shared" si="15"/>
        <v>-79592612006</v>
      </c>
      <c r="K93" s="24">
        <f t="shared" si="16"/>
        <v>0</v>
      </c>
      <c r="L93" s="4">
        <v>239</v>
      </c>
      <c r="M93" s="4">
        <v>266</v>
      </c>
      <c r="N93" s="4">
        <v>73</v>
      </c>
      <c r="O93" s="4">
        <v>77</v>
      </c>
      <c r="P93" s="4">
        <v>533000</v>
      </c>
      <c r="Q93" s="4">
        <v>549900</v>
      </c>
      <c r="R93" s="5">
        <v>2.5399999999999999E-2</v>
      </c>
      <c r="S93" s="4">
        <v>1091009</v>
      </c>
      <c r="T93" s="5">
        <f t="shared" si="18"/>
        <v>1309102.75</v>
      </c>
      <c r="U93" s="24">
        <f t="shared" si="17"/>
        <v>1084895</v>
      </c>
      <c r="V93" s="5">
        <v>5.0499999999999996E-2</v>
      </c>
    </row>
    <row r="94" spans="1:22" x14ac:dyDescent="0.2">
      <c r="A94" s="16" t="s">
        <v>150</v>
      </c>
      <c r="B94" s="4">
        <v>1120</v>
      </c>
      <c r="C94" s="4">
        <v>309250</v>
      </c>
      <c r="D94" s="4">
        <v>-308130</v>
      </c>
      <c r="E94" s="4">
        <v>-17470803183</v>
      </c>
      <c r="F94" s="4">
        <f t="shared" si="15"/>
        <v>-67869553946</v>
      </c>
      <c r="K94" s="24">
        <f t="shared" si="16"/>
        <v>0</v>
      </c>
      <c r="L94" s="4">
        <v>303</v>
      </c>
      <c r="M94" s="4">
        <v>309</v>
      </c>
      <c r="N94" s="4">
        <v>58</v>
      </c>
      <c r="O94" s="4">
        <v>61</v>
      </c>
      <c r="R94" s="5">
        <v>1.0700000000000001E-2</v>
      </c>
      <c r="S94" s="4">
        <v>1084895</v>
      </c>
      <c r="T94" s="5">
        <f t="shared" si="18"/>
        <v>1341132.4285714286</v>
      </c>
      <c r="U94" s="24">
        <f t="shared" si="17"/>
        <v>1487202</v>
      </c>
    </row>
    <row r="95" spans="1:22" x14ac:dyDescent="0.2">
      <c r="A95" s="16" t="s">
        <v>149</v>
      </c>
      <c r="B95" s="4">
        <v>880</v>
      </c>
      <c r="C95" s="4">
        <v>447690</v>
      </c>
      <c r="D95" s="4">
        <v>-446810</v>
      </c>
      <c r="E95" s="4">
        <v>-25052783008</v>
      </c>
      <c r="F95" s="4">
        <f t="shared" si="15"/>
        <v>-50398750763</v>
      </c>
      <c r="K95" s="24">
        <f t="shared" si="16"/>
        <v>0</v>
      </c>
      <c r="R95" s="5">
        <v>1.3999999999999999E-2</v>
      </c>
      <c r="S95" s="4">
        <v>1487202</v>
      </c>
      <c r="T95" s="5">
        <f t="shared" si="18"/>
        <v>1316787.5</v>
      </c>
      <c r="U95" s="24">
        <f t="shared" si="17"/>
        <v>537567</v>
      </c>
    </row>
    <row r="96" spans="1:22" x14ac:dyDescent="0.2">
      <c r="A96" s="16" t="s">
        <v>148</v>
      </c>
      <c r="B96" s="4">
        <v>1800</v>
      </c>
      <c r="C96" s="4">
        <v>208540</v>
      </c>
      <c r="D96" s="4">
        <v>-206740</v>
      </c>
      <c r="E96" s="4">
        <v>-11429291838</v>
      </c>
      <c r="F96" s="4">
        <f t="shared" si="15"/>
        <v>-25345967755</v>
      </c>
      <c r="K96" s="24">
        <f t="shared" si="16"/>
        <v>0</v>
      </c>
      <c r="R96" s="5">
        <v>2.3799999999999998E-2</v>
      </c>
      <c r="S96" s="4">
        <v>1558008</v>
      </c>
      <c r="T96" s="5">
        <f t="shared" si="18"/>
        <v>1268543.3999999999</v>
      </c>
      <c r="U96" s="24">
        <f t="shared" si="17"/>
        <v>310975</v>
      </c>
    </row>
    <row r="97" spans="1:22" x14ac:dyDescent="0.2">
      <c r="A97" s="16" t="s">
        <v>147</v>
      </c>
      <c r="B97" s="4">
        <v>41100</v>
      </c>
      <c r="C97" s="4">
        <v>206950</v>
      </c>
      <c r="D97" s="4">
        <v>-165850</v>
      </c>
      <c r="E97" s="4">
        <v>-8956253294</v>
      </c>
      <c r="F97" s="4">
        <f t="shared" si="15"/>
        <v>-13916675917</v>
      </c>
      <c r="K97" s="24">
        <f t="shared" si="16"/>
        <v>0</v>
      </c>
      <c r="R97" s="5">
        <v>5.6999999999999993E-3</v>
      </c>
      <c r="S97" s="4">
        <v>1677401</v>
      </c>
      <c r="T97" s="5">
        <f t="shared" si="18"/>
        <v>1166329</v>
      </c>
      <c r="U97" s="24">
        <f t="shared" si="17"/>
        <v>310975</v>
      </c>
    </row>
    <row r="98" spans="1:22" x14ac:dyDescent="0.2">
      <c r="A98" s="16" t="s">
        <v>146</v>
      </c>
      <c r="B98" s="4">
        <v>4100</v>
      </c>
      <c r="C98" s="4">
        <v>207820</v>
      </c>
      <c r="D98" s="4">
        <v>-203720</v>
      </c>
      <c r="E98" s="4">
        <v>-10936803031</v>
      </c>
      <c r="F98" s="4">
        <f t="shared" si="15"/>
        <v>-4960422623</v>
      </c>
      <c r="K98" s="24">
        <f t="shared" si="16"/>
        <v>0</v>
      </c>
      <c r="R98" s="5">
        <v>6.0999999999999999E-2</v>
      </c>
      <c r="S98" s="4">
        <v>1829768</v>
      </c>
      <c r="T98" s="5">
        <f t="shared" si="18"/>
        <v>945182.66666666663</v>
      </c>
      <c r="U98" s="24">
        <f t="shared" si="17"/>
        <v>310975</v>
      </c>
    </row>
    <row r="99" spans="1:21" x14ac:dyDescent="0.2">
      <c r="A99" s="16" t="s">
        <v>145</v>
      </c>
      <c r="B99" s="4">
        <v>131600</v>
      </c>
      <c r="C99" s="4">
        <v>10800</v>
      </c>
      <c r="D99" s="4">
        <v>120800</v>
      </c>
      <c r="E99" s="4">
        <v>6107528730</v>
      </c>
      <c r="F99" s="4">
        <f t="shared" si="15"/>
        <v>5976380408</v>
      </c>
      <c r="K99" s="24">
        <f t="shared" si="16"/>
        <v>0</v>
      </c>
      <c r="R99" s="5">
        <v>4.9000000000000002E-2</v>
      </c>
      <c r="S99" s="4">
        <v>1987006</v>
      </c>
      <c r="T99" s="5">
        <f t="shared" si="18"/>
        <v>424271</v>
      </c>
      <c r="U99" s="24">
        <f t="shared" si="17"/>
        <v>310975</v>
      </c>
    </row>
    <row r="100" spans="1:21" x14ac:dyDescent="0.2">
      <c r="A100" s="16" t="s">
        <v>144</v>
      </c>
      <c r="B100" s="4">
        <v>0</v>
      </c>
      <c r="C100" s="4">
        <v>3000</v>
      </c>
      <c r="D100" s="4">
        <v>-3000</v>
      </c>
      <c r="E100" s="4">
        <v>-144525335</v>
      </c>
      <c r="F100" s="4">
        <f t="shared" si="15"/>
        <v>-131148322</v>
      </c>
      <c r="K100" s="24">
        <f t="shared" si="16"/>
        <v>0</v>
      </c>
      <c r="R100" s="5">
        <v>7.9000000000000008E-3</v>
      </c>
      <c r="S100" s="4">
        <v>537567</v>
      </c>
      <c r="T100" s="5">
        <f t="shared" si="18"/>
        <v>310975</v>
      </c>
      <c r="U100" s="24">
        <f t="shared" si="17"/>
        <v>310975</v>
      </c>
    </row>
    <row r="101" spans="1:21" x14ac:dyDescent="0.2">
      <c r="A101" s="16" t="s">
        <v>139</v>
      </c>
      <c r="B101" s="4">
        <v>500</v>
      </c>
      <c r="C101" s="4">
        <v>220</v>
      </c>
      <c r="D101" s="4">
        <v>280</v>
      </c>
      <c r="E101" s="4">
        <v>13377013</v>
      </c>
      <c r="F101" s="4">
        <f t="shared" si="15"/>
        <v>13377013</v>
      </c>
      <c r="K101" s="24">
        <f t="shared" si="16"/>
        <v>0</v>
      </c>
      <c r="R101" s="5">
        <v>3.7000000000000002E-3</v>
      </c>
      <c r="S101" s="4">
        <v>310975</v>
      </c>
      <c r="T101" s="5" t="e">
        <f t="shared" si="18"/>
        <v>#DIV/0!</v>
      </c>
      <c r="U101" s="5"/>
    </row>
    <row r="102" spans="1:21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24">
        <f t="shared" si="16"/>
        <v>0</v>
      </c>
      <c r="L102" s="4"/>
      <c r="M102" s="4"/>
      <c r="N102" s="4"/>
      <c r="O102" s="4"/>
      <c r="P102" s="4"/>
      <c r="Q102" s="4"/>
      <c r="R102" s="5"/>
      <c r="S102" s="4"/>
      <c r="T102" s="5" t="e">
        <f t="shared" si="18"/>
        <v>#DIV/0!</v>
      </c>
      <c r="U102" s="5"/>
    </row>
    <row r="103" spans="1:21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/>
      <c r="U103" s="5"/>
    </row>
    <row r="104" spans="1:21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/>
      <c r="U104" s="5"/>
    </row>
    <row r="105" spans="1:21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/>
      <c r="U105" s="5"/>
    </row>
    <row r="106" spans="1:21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5"/>
      <c r="U106" s="5"/>
    </row>
    <row r="107" spans="1:21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5"/>
      <c r="U107" s="5"/>
    </row>
    <row r="108" spans="1:21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5"/>
      <c r="U108" s="5"/>
    </row>
    <row r="109" spans="1:21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5"/>
      <c r="U109" s="5"/>
    </row>
    <row r="110" spans="1:21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/>
      <c r="U110" s="5"/>
    </row>
    <row r="111" spans="1:21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/>
      <c r="U111" s="5"/>
    </row>
    <row r="112" spans="1:21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5"/>
      <c r="U112" s="5"/>
    </row>
    <row r="113" spans="1:21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5"/>
      <c r="S113" s="4"/>
      <c r="T113" s="5"/>
      <c r="U113" s="5"/>
    </row>
    <row r="114" spans="1:21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5"/>
      <c r="S114" s="4"/>
      <c r="T114" s="5"/>
      <c r="U114" s="5"/>
    </row>
    <row r="115" spans="1:21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5"/>
      <c r="S115" s="4"/>
      <c r="T115" s="5"/>
      <c r="U115" s="5"/>
    </row>
    <row r="116" spans="1:21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5"/>
      <c r="S116" s="4"/>
      <c r="T116" s="5"/>
      <c r="U116" s="5"/>
    </row>
    <row r="117" spans="1:21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5"/>
      <c r="S117" s="4"/>
      <c r="T117" s="5"/>
      <c r="U117" s="5"/>
    </row>
    <row r="118" spans="1:21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5"/>
      <c r="S118" s="4"/>
      <c r="T118" s="5"/>
      <c r="U118" s="5"/>
    </row>
    <row r="119" spans="1:21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5"/>
      <c r="S119" s="4"/>
      <c r="T119" s="5"/>
      <c r="U119" s="5"/>
    </row>
    <row r="120" spans="1:21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5"/>
      <c r="S120" s="4"/>
      <c r="T120" s="5"/>
      <c r="U120" s="5"/>
    </row>
    <row r="121" spans="1:21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5"/>
      <c r="S121" s="4"/>
      <c r="T121" s="5"/>
      <c r="U121" s="5"/>
    </row>
    <row r="122" spans="1:21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5"/>
      <c r="S122" s="4"/>
      <c r="T122" s="5"/>
      <c r="U122" s="5"/>
    </row>
    <row r="123" spans="1:21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5"/>
      <c r="S123" s="4"/>
      <c r="T123" s="5"/>
      <c r="U123" s="5"/>
    </row>
    <row r="124" spans="1:21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5"/>
      <c r="S124" s="4"/>
      <c r="T124" s="5"/>
      <c r="U124" s="5"/>
    </row>
    <row r="125" spans="1:21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5"/>
      <c r="S125" s="4"/>
      <c r="T125" s="5"/>
      <c r="U125" s="5"/>
    </row>
    <row r="126" spans="1:21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5"/>
      <c r="S126" s="4"/>
      <c r="T126" s="5"/>
      <c r="U126" s="5"/>
    </row>
    <row r="127" spans="1:21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5"/>
      <c r="S127" s="4"/>
      <c r="T127" s="5"/>
      <c r="U127" s="5"/>
    </row>
    <row r="128" spans="1:21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5"/>
      <c r="S128" s="4"/>
      <c r="T128" s="5"/>
      <c r="U128" s="5"/>
    </row>
    <row r="129" spans="1:21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5"/>
      <c r="S129" s="4"/>
      <c r="T129" s="5"/>
      <c r="U129" s="5"/>
    </row>
    <row r="130" spans="1:21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5"/>
      <c r="S130" s="4"/>
      <c r="T130" s="5"/>
      <c r="U130" s="5"/>
    </row>
    <row r="131" spans="1:21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5"/>
      <c r="S131" s="4"/>
      <c r="T131" s="5"/>
      <c r="U131" s="5"/>
    </row>
    <row r="132" spans="1:21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5"/>
      <c r="S132" s="4"/>
      <c r="T132" s="5"/>
      <c r="U132" s="5"/>
    </row>
    <row r="133" spans="1:21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5"/>
      <c r="S133" s="4"/>
      <c r="T133" s="5"/>
      <c r="U133" s="5"/>
    </row>
    <row r="134" spans="1:21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5"/>
      <c r="S134" s="4"/>
      <c r="T134" s="5"/>
      <c r="U134" s="5"/>
    </row>
    <row r="135" spans="1:21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5"/>
      <c r="S135" s="4"/>
      <c r="T135" s="5"/>
      <c r="U135" s="5"/>
    </row>
    <row r="136" spans="1:21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5"/>
      <c r="S136" s="4"/>
      <c r="T136" s="5"/>
      <c r="U136" s="5"/>
    </row>
    <row r="137" spans="1:21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5"/>
      <c r="S137" s="4"/>
      <c r="T137" s="5"/>
      <c r="U137" s="5"/>
    </row>
    <row r="138" spans="1:21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5"/>
      <c r="S138" s="4"/>
      <c r="T138" s="5"/>
      <c r="U138" s="5"/>
    </row>
    <row r="139" spans="1:21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5"/>
      <c r="S139" s="4"/>
      <c r="T139" s="5"/>
      <c r="U139" s="5"/>
    </row>
    <row r="140" spans="1:21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5"/>
      <c r="S140" s="4"/>
      <c r="T140" s="5"/>
      <c r="U140" s="5"/>
    </row>
    <row r="141" spans="1:21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5"/>
      <c r="S141" s="4"/>
      <c r="T141" s="5"/>
      <c r="U141" s="5"/>
    </row>
    <row r="142" spans="1:21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5"/>
      <c r="S142" s="4"/>
      <c r="T142" s="5"/>
      <c r="U142" s="5"/>
    </row>
    <row r="143" spans="1:21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5"/>
      <c r="S143" s="4"/>
      <c r="T143" s="5"/>
      <c r="U143" s="5"/>
    </row>
    <row r="144" spans="1:21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5"/>
      <c r="S144" s="4"/>
      <c r="T144" s="5"/>
      <c r="U144" s="5"/>
    </row>
    <row r="145" spans="1:21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5"/>
      <c r="S145" s="4"/>
      <c r="T145" s="5"/>
      <c r="U145" s="5"/>
    </row>
    <row r="146" spans="1:21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5"/>
      <c r="S146" s="4"/>
      <c r="T146" s="5"/>
      <c r="U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5"/>
      <c r="S147" s="4"/>
      <c r="T147" s="5"/>
      <c r="U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5"/>
      <c r="S148" s="4"/>
      <c r="T148" s="5"/>
      <c r="U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5"/>
      <c r="S149" s="4"/>
      <c r="T149" s="5"/>
      <c r="U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5"/>
      <c r="S150" s="4"/>
      <c r="T150" s="5"/>
      <c r="U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5"/>
      <c r="S151" s="4"/>
      <c r="T151" s="5"/>
      <c r="U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5"/>
      <c r="S152" s="4"/>
      <c r="T152" s="5"/>
      <c r="U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5"/>
      <c r="S153" s="4"/>
      <c r="T153" s="5"/>
      <c r="U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8"/>
      <c r="S154" s="4"/>
      <c r="T154" s="5"/>
      <c r="U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8"/>
      <c r="S155" s="4"/>
      <c r="T155" s="5"/>
      <c r="U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8"/>
      <c r="S156" s="4"/>
      <c r="T156" s="5"/>
      <c r="U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8"/>
      <c r="S157" s="4"/>
      <c r="T157" s="5"/>
      <c r="U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8"/>
      <c r="S158" s="4"/>
      <c r="T158" s="5"/>
      <c r="U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249" spans="1:3" x14ac:dyDescent="0.2">
      <c r="A249" t="e" cm="1" s="0">
        <f t="array" aca="1" ref="A249" ca="1">INDIRECT("'" &amp; E1 &amp; "'!$A$2:$A$66")</f>
        <v>#REF!</v>
      </c>
      <c r="B249" t="e" cm="1" s="0">
        <f t="array" aca="1" ref="B249" ca="1">INDIRECT("'" &amp; E1 &amp; "'!$B$2:$B$66")</f>
        <v>#REF!</v>
      </c>
      <c r="C249" t="e" cm="1" s="0">
        <f t="array" aca="1" ref="C249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3CB-2BA3-794B-B5E4-66C10D462460}">
  <sheetPr codeName="Sheet92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2.83203125"/>
    <col min="3" max="3" customWidth="true" width="13.33203125"/>
    <col min="4" max="4" customWidth="true" width="13.1640625"/>
    <col min="5" max="5" customWidth="true" width="17.0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1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734">
        <v>344</v>
      </c>
      <c r="B3" t="n" s="3735">
        <v>294400.0</v>
      </c>
      <c r="C3" t="n" s="3736">
        <v>68100.0</v>
      </c>
      <c r="D3" t="n" s="3737">
        <v>226300.0</v>
      </c>
      <c r="E3" t="n" s="3738">
        <v>9.60069E9</v>
      </c>
      <c r="G3" t="n" s="3724">
        <v>0.0</v>
      </c>
      <c r="H3" t="n" s="3725">
        <v>0.0</v>
      </c>
      <c r="I3" t="n" s="3726">
        <v>0.0</v>
      </c>
      <c r="J3" t="n" s="3727">
        <v>6.3405E7</v>
      </c>
      <c r="L3" t="n" s="3728">
        <v>268.0</v>
      </c>
      <c r="M3" t="n" s="3729">
        <v>302.0</v>
      </c>
      <c r="N3" t="n" s="3730">
        <v>27.0</v>
      </c>
      <c r="O3" t="n" s="3731">
        <v>36.0</v>
      </c>
      <c r="P3" t="n" s="3732">
        <v>332800.0</v>
      </c>
      <c r="Q3" t="n" s="3733">
        <v>301800.0</v>
      </c>
      <c r="R3" t="n" s="3722">
        <v>0.0070999999999999995</v>
      </c>
      <c r="S3" t="n" s="3721">
        <v>1195200.0</v>
      </c>
      <c r="V3" t="n" s="3723">
        <v>0.0232</v>
      </c>
    </row>
    <row r="4">
      <c r="A4" t="s" s="1662">
        <v>343</v>
      </c>
      <c r="B4" t="n" s="1663">
        <v>330100.0</v>
      </c>
      <c r="C4" t="n" s="1664">
        <v>1357.0</v>
      </c>
      <c r="D4" t="n" s="1665">
        <v>328743.0</v>
      </c>
      <c r="E4" t="n" s="1666">
        <v>1.385309E10</v>
      </c>
      <c r="G4" t="n" s="1652">
        <v>0.0</v>
      </c>
      <c r="H4" t="n" s="1653">
        <v>0.0</v>
      </c>
      <c r="I4" t="n" s="1654">
        <v>0.0</v>
      </c>
      <c r="J4" t="n" s="1655">
        <v>2.1125E7</v>
      </c>
      <c r="L4" t="n" s="1656">
        <v>430.0</v>
      </c>
      <c r="M4" t="n" s="1657">
        <v>584.0</v>
      </c>
      <c r="N4" t="n" s="1658">
        <v>47.0</v>
      </c>
      <c r="O4" t="n" s="1659">
        <v>23.0</v>
      </c>
      <c r="P4" t="n" s="1660">
        <v>508700.0</v>
      </c>
      <c r="Q4" t="n" s="1661">
        <v>320300.0</v>
      </c>
      <c r="R4" t="n" s="1650">
        <v>0.019299999999999998</v>
      </c>
      <c r="S4" t="n" s="1649">
        <v>869100.0</v>
      </c>
      <c r="V4" t="n" s="1651">
        <v>0.0385</v>
      </c>
    </row>
    <row r="5" spans="1:22" x14ac:dyDescent="0.2">
      <c r="A5" s="16" t="s">
        <v>342</v>
      </c>
      <c r="B5" s="4">
        <v>48700</v>
      </c>
      <c r="C5" s="4">
        <v>45100</v>
      </c>
      <c r="D5" s="4">
        <v>3600</v>
      </c>
      <c r="E5" s="4">
        <v>125880000</v>
      </c>
      <c r="F5" s="4">
        <f t="shared" ref="F5:F46" si="0">E5+F6</f>
        <v>104588710557</v>
      </c>
      <c r="G5" s="4">
        <v>0</v>
      </c>
      <c r="H5" s="4">
        <v>0</v>
      </c>
      <c r="I5" s="4">
        <v>0</v>
      </c>
      <c r="J5" s="4">
        <v>-24470000</v>
      </c>
      <c r="K5" s="24">
        <f t="shared" ref="K5:K46" si="1">K6+J5</f>
        <v>2361745000</v>
      </c>
      <c r="L5" s="4">
        <v>419</v>
      </c>
      <c r="M5" s="4">
        <v>402</v>
      </c>
      <c r="N5" s="4">
        <v>44</v>
      </c>
      <c r="O5" s="4">
        <v>46</v>
      </c>
      <c r="P5" s="4">
        <v>366100</v>
      </c>
      <c r="Q5" s="4">
        <v>429500</v>
      </c>
      <c r="R5" s="5">
        <v>1.1000000000000001E-2</v>
      </c>
      <c r="S5" s="4">
        <v>875200</v>
      </c>
      <c r="T5" s="4">
        <f t="shared" ref="T5:T73" si="2">AVERAGE(S6:S15)</f>
        <v>756890</v>
      </c>
      <c r="U5" s="4">
        <f t="shared" ref="U5:U46" si="3">MIN(S6:S10)</f>
        <v>342600</v>
      </c>
      <c r="V5" s="5">
        <v>2.8500000000000001E-2</v>
      </c>
    </row>
    <row r="6" spans="1:22" x14ac:dyDescent="0.2">
      <c r="A6" s="16" t="s">
        <v>341</v>
      </c>
      <c r="B6" s="4">
        <v>90900</v>
      </c>
      <c r="C6" s="4">
        <v>56800</v>
      </c>
      <c r="D6" s="4">
        <v>34100</v>
      </c>
      <c r="E6" s="4">
        <v>1373920000</v>
      </c>
      <c r="F6" s="4">
        <f t="shared" si="0"/>
        <v>104462830557</v>
      </c>
      <c r="G6" s="4">
        <v>0</v>
      </c>
      <c r="H6" s="4">
        <v>0</v>
      </c>
      <c r="I6" s="4">
        <v>0</v>
      </c>
      <c r="J6" s="4">
        <v>-24470000</v>
      </c>
      <c r="K6" s="24">
        <f t="shared" si="1"/>
        <v>2386215000</v>
      </c>
      <c r="L6" s="4">
        <v>219</v>
      </c>
      <c r="M6" s="4">
        <v>450</v>
      </c>
      <c r="N6" s="4">
        <v>25</v>
      </c>
      <c r="O6" s="4">
        <v>18</v>
      </c>
      <c r="P6" s="4">
        <v>255500</v>
      </c>
      <c r="Q6" s="4">
        <v>209600</v>
      </c>
      <c r="R6" s="5">
        <v>1.3600000000000001E-2</v>
      </c>
      <c r="S6" s="4">
        <v>631000</v>
      </c>
      <c r="T6" s="4">
        <f t="shared" si="2"/>
        <v>708400</v>
      </c>
      <c r="U6" s="4">
        <f t="shared" si="3"/>
        <v>342600</v>
      </c>
      <c r="V6" s="5">
        <v>2.3099999999999999E-2</v>
      </c>
    </row>
    <row r="7" spans="1:22" x14ac:dyDescent="0.2">
      <c r="A7" s="16" t="s">
        <v>340</v>
      </c>
      <c r="B7" s="4">
        <v>13000</v>
      </c>
      <c r="C7" s="4">
        <v>7500</v>
      </c>
      <c r="D7" s="4">
        <v>5500</v>
      </c>
      <c r="E7" s="4">
        <v>221130000</v>
      </c>
      <c r="F7" s="4">
        <f t="shared" si="0"/>
        <v>103088910557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2410685000</v>
      </c>
      <c r="L7" s="4">
        <v>126</v>
      </c>
      <c r="M7" s="4">
        <v>777</v>
      </c>
      <c r="N7" s="4">
        <v>4</v>
      </c>
      <c r="O7" s="4">
        <v>11</v>
      </c>
      <c r="P7" s="4">
        <v>65500</v>
      </c>
      <c r="Q7" s="4">
        <v>265400</v>
      </c>
      <c r="R7" s="5">
        <v>-7.3000000000000001E-3</v>
      </c>
      <c r="S7" s="4">
        <v>342600</v>
      </c>
      <c r="T7" s="4">
        <f t="shared" si="2"/>
        <v>751750</v>
      </c>
      <c r="U7" s="4">
        <f t="shared" si="3"/>
        <v>596500</v>
      </c>
      <c r="V7" s="5">
        <v>2.5499999999999998E-2</v>
      </c>
    </row>
    <row r="8" spans="1:22" x14ac:dyDescent="0.2">
      <c r="A8" s="16" t="s">
        <v>339</v>
      </c>
      <c r="B8" s="4">
        <v>38000</v>
      </c>
      <c r="C8" s="4">
        <v>23200</v>
      </c>
      <c r="D8" s="4">
        <v>14800</v>
      </c>
      <c r="E8" s="4">
        <v>598690000</v>
      </c>
      <c r="F8" s="4">
        <f t="shared" si="0"/>
        <v>102867780557</v>
      </c>
      <c r="G8" s="4">
        <v>0</v>
      </c>
      <c r="H8" s="4">
        <v>0</v>
      </c>
      <c r="I8" s="4">
        <v>0</v>
      </c>
      <c r="J8" s="4">
        <v>-49980000</v>
      </c>
      <c r="K8" s="24">
        <f t="shared" si="1"/>
        <v>2410685000</v>
      </c>
      <c r="L8" s="4">
        <v>478</v>
      </c>
      <c r="M8" s="4">
        <v>595</v>
      </c>
      <c r="N8" s="4">
        <v>33</v>
      </c>
      <c r="O8" s="4">
        <v>35</v>
      </c>
      <c r="P8" s="4">
        <v>424400</v>
      </c>
      <c r="Q8" s="4">
        <v>430100</v>
      </c>
      <c r="R8" s="5">
        <v>-2.6800000000000001E-2</v>
      </c>
      <c r="S8" s="4">
        <v>951200</v>
      </c>
      <c r="T8" s="4">
        <f t="shared" si="2"/>
        <v>695460</v>
      </c>
      <c r="U8" s="4">
        <f t="shared" si="3"/>
        <v>596500</v>
      </c>
      <c r="V8" s="5">
        <v>3.8100000000000002E-2</v>
      </c>
    </row>
    <row r="9" spans="1:22" x14ac:dyDescent="0.2">
      <c r="A9" s="16" t="s">
        <v>338</v>
      </c>
      <c r="B9" s="4">
        <v>18800</v>
      </c>
      <c r="C9" s="4">
        <v>34200</v>
      </c>
      <c r="D9" s="4">
        <v>-15400</v>
      </c>
      <c r="E9" s="4">
        <v>-656810000</v>
      </c>
      <c r="F9" s="4">
        <f t="shared" si="0"/>
        <v>102269090557</v>
      </c>
      <c r="G9" s="4">
        <v>0</v>
      </c>
      <c r="H9" s="4">
        <v>0</v>
      </c>
      <c r="I9" s="4">
        <v>0</v>
      </c>
      <c r="J9" s="4">
        <v>8365000</v>
      </c>
      <c r="K9" s="24">
        <f t="shared" si="1"/>
        <v>2460665000</v>
      </c>
      <c r="L9" s="4">
        <v>612</v>
      </c>
      <c r="M9" s="4">
        <v>439</v>
      </c>
      <c r="N9" s="4">
        <v>45</v>
      </c>
      <c r="O9" s="4">
        <v>40</v>
      </c>
      <c r="P9" s="4">
        <v>453100</v>
      </c>
      <c r="Q9" s="4">
        <v>418200</v>
      </c>
      <c r="R9" s="5">
        <v>2.69E-2</v>
      </c>
      <c r="S9" s="4">
        <v>928300</v>
      </c>
      <c r="T9" s="4">
        <f t="shared" si="2"/>
        <v>665250</v>
      </c>
      <c r="U9" s="4">
        <f t="shared" si="3"/>
        <v>322900</v>
      </c>
      <c r="V9" s="5">
        <v>4.3499999999999997E-2</v>
      </c>
    </row>
    <row r="10" spans="1:22" x14ac:dyDescent="0.2">
      <c r="A10" s="16" t="s">
        <v>337</v>
      </c>
      <c r="B10" s="4">
        <v>25600</v>
      </c>
      <c r="C10" s="4">
        <v>43000</v>
      </c>
      <c r="D10" s="4">
        <v>-17400</v>
      </c>
      <c r="E10" s="4">
        <v>-707650000</v>
      </c>
      <c r="F10" s="4">
        <f t="shared" si="0"/>
        <v>102925900557</v>
      </c>
      <c r="G10" s="4">
        <v>0</v>
      </c>
      <c r="H10" s="4">
        <v>0</v>
      </c>
      <c r="I10" s="4">
        <v>0</v>
      </c>
      <c r="J10" s="4">
        <v>-40580000</v>
      </c>
      <c r="K10" s="24">
        <f t="shared" si="1"/>
        <v>2452300000</v>
      </c>
      <c r="L10" s="4">
        <v>453</v>
      </c>
      <c r="M10" s="4">
        <v>529</v>
      </c>
      <c r="N10" s="4">
        <v>32</v>
      </c>
      <c r="O10" s="4">
        <v>30</v>
      </c>
      <c r="P10" s="4">
        <v>345700</v>
      </c>
      <c r="Q10" s="4">
        <v>417000</v>
      </c>
      <c r="R10" s="5">
        <v>1.1200000000000002E-2</v>
      </c>
      <c r="S10" s="4">
        <v>869300</v>
      </c>
      <c r="T10" s="4">
        <f t="shared" si="2"/>
        <v>615380</v>
      </c>
      <c r="U10" s="4">
        <f t="shared" si="3"/>
        <v>322900</v>
      </c>
      <c r="V10" s="5">
        <v>3.2300000000000002E-2</v>
      </c>
    </row>
    <row r="11" spans="1:22" x14ac:dyDescent="0.2">
      <c r="A11" s="16" t="s">
        <v>336</v>
      </c>
      <c r="B11" s="4">
        <v>10100</v>
      </c>
      <c r="C11" s="4">
        <v>18300</v>
      </c>
      <c r="D11" s="4">
        <v>-8200</v>
      </c>
      <c r="E11" s="4">
        <v>-332850000</v>
      </c>
      <c r="F11" s="4">
        <f t="shared" si="0"/>
        <v>103633550557</v>
      </c>
      <c r="G11" s="4">
        <v>0</v>
      </c>
      <c r="H11" s="4">
        <v>0</v>
      </c>
      <c r="I11" s="4">
        <v>0</v>
      </c>
      <c r="J11" s="4">
        <v>-28265000</v>
      </c>
      <c r="K11" s="24">
        <f t="shared" si="1"/>
        <v>2492880000</v>
      </c>
      <c r="L11" s="4">
        <v>252</v>
      </c>
      <c r="M11" s="4">
        <v>562</v>
      </c>
      <c r="N11" s="4">
        <v>11</v>
      </c>
      <c r="O11" s="4">
        <v>33</v>
      </c>
      <c r="P11" s="4">
        <v>160800</v>
      </c>
      <c r="Q11" s="4">
        <v>416200</v>
      </c>
      <c r="R11" s="5">
        <v>-6.0999999999999995E-3</v>
      </c>
      <c r="S11" s="4">
        <v>607200</v>
      </c>
      <c r="T11" s="4">
        <f t="shared" si="2"/>
        <v>593610</v>
      </c>
      <c r="U11" s="4">
        <f t="shared" si="3"/>
        <v>146100</v>
      </c>
      <c r="V11" s="5">
        <v>1.9699999999999999E-2</v>
      </c>
    </row>
    <row r="12" spans="1:22" x14ac:dyDescent="0.2">
      <c r="A12" s="16" t="s">
        <v>335</v>
      </c>
      <c r="B12" s="4">
        <v>30500</v>
      </c>
      <c r="C12" s="4">
        <v>136600</v>
      </c>
      <c r="D12" s="4">
        <v>-106100</v>
      </c>
      <c r="E12" s="4">
        <v>-4351940000</v>
      </c>
      <c r="F12" s="4">
        <f t="shared" si="0"/>
        <v>103966400557</v>
      </c>
      <c r="G12" s="4">
        <v>0</v>
      </c>
      <c r="H12" s="4">
        <v>0</v>
      </c>
      <c r="I12" s="4">
        <v>0</v>
      </c>
      <c r="J12" s="4">
        <v>-99750000</v>
      </c>
      <c r="K12" s="24">
        <f t="shared" si="1"/>
        <v>2521145000</v>
      </c>
      <c r="L12" s="4">
        <v>204</v>
      </c>
      <c r="M12" s="4">
        <v>419</v>
      </c>
      <c r="N12" s="4">
        <v>12</v>
      </c>
      <c r="O12" s="4">
        <v>16</v>
      </c>
      <c r="P12" s="4">
        <v>143200</v>
      </c>
      <c r="Q12" s="4">
        <v>352900</v>
      </c>
      <c r="R12" s="5">
        <v>-4.8999999999999998E-3</v>
      </c>
      <c r="S12" s="4">
        <v>596500</v>
      </c>
      <c r="T12" s="4">
        <f t="shared" si="2"/>
        <v>582950</v>
      </c>
      <c r="U12" s="4">
        <f t="shared" si="3"/>
        <v>146100</v>
      </c>
      <c r="V12" s="5">
        <v>2.1700000000000001E-2</v>
      </c>
    </row>
    <row r="13" spans="1:22" x14ac:dyDescent="0.2">
      <c r="A13" s="16" t="s">
        <v>333</v>
      </c>
      <c r="B13" s="4">
        <v>31500</v>
      </c>
      <c r="C13" s="4">
        <v>2500</v>
      </c>
      <c r="D13" s="4">
        <v>29000</v>
      </c>
      <c r="E13" s="4">
        <v>1159190000</v>
      </c>
      <c r="F13" s="4">
        <f t="shared" si="0"/>
        <v>108318340557</v>
      </c>
      <c r="G13" s="4">
        <v>0</v>
      </c>
      <c r="H13" s="4">
        <v>0</v>
      </c>
      <c r="I13" s="4">
        <v>0</v>
      </c>
      <c r="J13" s="4">
        <v>35840000</v>
      </c>
      <c r="K13" s="24">
        <f t="shared" si="1"/>
        <v>2620895000</v>
      </c>
      <c r="L13" s="4">
        <v>498</v>
      </c>
      <c r="M13" s="4">
        <v>371</v>
      </c>
      <c r="N13" s="4">
        <v>69</v>
      </c>
      <c r="O13" s="4">
        <v>37</v>
      </c>
      <c r="P13" s="4">
        <v>868600</v>
      </c>
      <c r="Q13" s="4">
        <v>648100</v>
      </c>
      <c r="R13" s="5">
        <v>4.4699999999999997E-2</v>
      </c>
      <c r="S13" s="4">
        <v>1870400</v>
      </c>
      <c r="T13" s="4">
        <f t="shared" si="2"/>
        <v>413680</v>
      </c>
      <c r="U13" s="4">
        <f t="shared" si="3"/>
        <v>146100</v>
      </c>
      <c r="V13" s="5">
        <v>4.2800000000000005E-2</v>
      </c>
    </row>
    <row r="14" spans="1:22" x14ac:dyDescent="0.2">
      <c r="A14" s="16" t="s">
        <v>332</v>
      </c>
      <c r="B14" s="4">
        <v>19600</v>
      </c>
      <c r="C14" s="4">
        <v>109900</v>
      </c>
      <c r="D14" s="4">
        <v>-90300</v>
      </c>
      <c r="E14" s="4">
        <v>-3545100000</v>
      </c>
      <c r="F14" s="4">
        <f t="shared" si="0"/>
        <v>107159150557</v>
      </c>
      <c r="G14" s="4">
        <v>0</v>
      </c>
      <c r="H14" s="4">
        <v>0</v>
      </c>
      <c r="I14" s="4">
        <v>0</v>
      </c>
      <c r="J14" s="4">
        <v>35840000</v>
      </c>
      <c r="K14" s="24">
        <f t="shared" si="1"/>
        <v>2585055000</v>
      </c>
      <c r="L14" s="4">
        <v>181</v>
      </c>
      <c r="M14" s="4">
        <v>306</v>
      </c>
      <c r="N14" s="4">
        <v>3</v>
      </c>
      <c r="O14" s="4">
        <v>10</v>
      </c>
      <c r="P14" s="4">
        <v>99000</v>
      </c>
      <c r="Q14" s="4">
        <v>201700</v>
      </c>
      <c r="R14" s="5">
        <v>3.9000000000000003E-3</v>
      </c>
      <c r="S14" s="4">
        <v>322900</v>
      </c>
      <c r="T14" s="4">
        <f t="shared" si="2"/>
        <v>393650</v>
      </c>
      <c r="U14" s="4">
        <f t="shared" si="3"/>
        <v>146100</v>
      </c>
      <c r="V14" s="5">
        <v>1.3899999999999999E-2</v>
      </c>
    </row>
    <row r="15" spans="1:22" x14ac:dyDescent="0.2">
      <c r="A15" s="16" t="s">
        <v>331</v>
      </c>
      <c r="B15" s="4">
        <v>22100</v>
      </c>
      <c r="C15" s="4">
        <v>1200</v>
      </c>
      <c r="D15" s="4">
        <v>20900</v>
      </c>
      <c r="E15" s="4">
        <v>818010000</v>
      </c>
      <c r="F15" s="4">
        <f t="shared" si="0"/>
        <v>110704250557</v>
      </c>
      <c r="G15" s="4">
        <v>0</v>
      </c>
      <c r="H15" s="4">
        <v>0</v>
      </c>
      <c r="I15" s="4">
        <v>0</v>
      </c>
      <c r="J15" s="4">
        <v>-27380000</v>
      </c>
      <c r="K15" s="24">
        <f t="shared" si="1"/>
        <v>2549215000</v>
      </c>
      <c r="L15" s="4">
        <v>221</v>
      </c>
      <c r="M15" s="4">
        <v>229</v>
      </c>
      <c r="N15" s="4">
        <v>13</v>
      </c>
      <c r="O15" s="4">
        <v>19</v>
      </c>
      <c r="P15" s="4">
        <v>216400</v>
      </c>
      <c r="Q15" s="4">
        <v>200900</v>
      </c>
      <c r="R15" s="5">
        <v>5.1999999999999998E-3</v>
      </c>
      <c r="S15" s="4">
        <v>449500</v>
      </c>
      <c r="T15" s="4">
        <f t="shared" si="2"/>
        <v>399040</v>
      </c>
      <c r="U15" s="4">
        <f t="shared" si="3"/>
        <v>146100</v>
      </c>
      <c r="V15" s="5">
        <v>1.78E-2</v>
      </c>
    </row>
    <row r="16" spans="1:22" x14ac:dyDescent="0.2">
      <c r="A16" s="16" t="s">
        <v>330</v>
      </c>
      <c r="B16" s="4">
        <v>2600</v>
      </c>
      <c r="C16" s="4">
        <v>100</v>
      </c>
      <c r="D16" s="4">
        <v>2500</v>
      </c>
      <c r="E16" s="4">
        <v>96010000</v>
      </c>
      <c r="F16" s="4">
        <f t="shared" si="0"/>
        <v>109886240557</v>
      </c>
      <c r="G16" s="4">
        <v>0</v>
      </c>
      <c r="H16" s="4">
        <v>0</v>
      </c>
      <c r="I16" s="4">
        <v>0</v>
      </c>
      <c r="J16" s="4">
        <v>92210000</v>
      </c>
      <c r="K16" s="24">
        <f t="shared" si="1"/>
        <v>2576595000</v>
      </c>
      <c r="L16" s="4">
        <v>88</v>
      </c>
      <c r="M16" s="4">
        <v>112</v>
      </c>
      <c r="N16" s="4">
        <v>7</v>
      </c>
      <c r="O16" s="4">
        <v>4</v>
      </c>
      <c r="P16" s="4">
        <v>77800</v>
      </c>
      <c r="Q16" s="4">
        <v>68300</v>
      </c>
      <c r="R16" s="5">
        <v>1.5800000000000002E-2</v>
      </c>
      <c r="S16" s="4">
        <v>146100</v>
      </c>
      <c r="T16" s="4">
        <f t="shared" si="2"/>
        <v>408190</v>
      </c>
      <c r="U16" s="4">
        <f t="shared" si="3"/>
        <v>370600</v>
      </c>
      <c r="V16" s="5">
        <v>1.55E-2</v>
      </c>
    </row>
    <row r="17" spans="1:22" x14ac:dyDescent="0.2">
      <c r="A17" s="16" t="s">
        <v>329</v>
      </c>
      <c r="B17" s="4">
        <v>9000</v>
      </c>
      <c r="C17" s="4">
        <v>139300</v>
      </c>
      <c r="D17" s="4">
        <v>-130300</v>
      </c>
      <c r="E17" s="4">
        <v>-5024779164</v>
      </c>
      <c r="F17" s="4">
        <f t="shared" si="0"/>
        <v>109790230557</v>
      </c>
      <c r="G17" s="4">
        <v>0</v>
      </c>
      <c r="H17" s="4">
        <v>0</v>
      </c>
      <c r="I17" s="4">
        <v>0</v>
      </c>
      <c r="J17" s="4">
        <v>86850000</v>
      </c>
      <c r="K17" s="24">
        <f t="shared" si="1"/>
        <v>2484385000</v>
      </c>
      <c r="L17" s="4">
        <v>211</v>
      </c>
      <c r="M17" s="4">
        <v>756</v>
      </c>
      <c r="N17" s="4">
        <v>7</v>
      </c>
      <c r="O17" s="4">
        <v>35</v>
      </c>
      <c r="P17" s="4">
        <v>128200</v>
      </c>
      <c r="Q17" s="4">
        <v>632700</v>
      </c>
      <c r="R17" s="5">
        <v>-2.0899999999999998E-2</v>
      </c>
      <c r="S17" s="4">
        <v>776100</v>
      </c>
      <c r="T17" s="4">
        <f t="shared" si="2"/>
        <v>335040</v>
      </c>
      <c r="U17" s="4">
        <f t="shared" si="3"/>
        <v>370600</v>
      </c>
      <c r="V17" s="5">
        <v>2.9300000000000003E-2</v>
      </c>
    </row>
    <row r="18" spans="1:22" x14ac:dyDescent="0.2">
      <c r="A18" s="16" t="s">
        <v>328</v>
      </c>
      <c r="B18" s="4">
        <v>2400</v>
      </c>
      <c r="C18" s="4">
        <v>9800</v>
      </c>
      <c r="D18" s="4">
        <v>-7400</v>
      </c>
      <c r="E18" s="4">
        <v>-290980000</v>
      </c>
      <c r="F18" s="4">
        <f t="shared" si="0"/>
        <v>114815009721</v>
      </c>
      <c r="G18" s="4">
        <v>0</v>
      </c>
      <c r="H18" s="4">
        <v>0</v>
      </c>
      <c r="I18" s="4">
        <v>0</v>
      </c>
      <c r="J18" s="4">
        <v>-12000000</v>
      </c>
      <c r="K18" s="24">
        <f t="shared" si="1"/>
        <v>2397535000</v>
      </c>
      <c r="L18" s="4">
        <v>119</v>
      </c>
      <c r="M18" s="4">
        <v>234</v>
      </c>
      <c r="N18" s="4">
        <v>8</v>
      </c>
      <c r="O18" s="4">
        <v>14</v>
      </c>
      <c r="P18" s="4">
        <v>105000</v>
      </c>
      <c r="Q18" s="4">
        <v>174800</v>
      </c>
      <c r="R18" s="5">
        <v>-1.0200000000000001E-2</v>
      </c>
      <c r="S18" s="4">
        <v>388300</v>
      </c>
      <c r="T18" s="4">
        <f t="shared" si="2"/>
        <v>314250</v>
      </c>
      <c r="U18" s="4">
        <f t="shared" si="3"/>
        <v>177700</v>
      </c>
      <c r="V18" s="5">
        <v>1.77E-2</v>
      </c>
    </row>
    <row r="19" spans="1:22" x14ac:dyDescent="0.2">
      <c r="A19" s="16" t="s">
        <v>327</v>
      </c>
      <c r="B19" s="4">
        <v>3400</v>
      </c>
      <c r="C19" s="4">
        <v>35300</v>
      </c>
      <c r="D19" s="4">
        <v>-31900</v>
      </c>
      <c r="E19" s="4">
        <v>-1273200000</v>
      </c>
      <c r="F19" s="4">
        <f t="shared" si="0"/>
        <v>115105989721</v>
      </c>
      <c r="G19" s="4">
        <v>0</v>
      </c>
      <c r="H19" s="4">
        <v>0</v>
      </c>
      <c r="I19" s="4">
        <v>0</v>
      </c>
      <c r="J19" s="4">
        <v>-108960000</v>
      </c>
      <c r="K19" s="24">
        <f t="shared" si="1"/>
        <v>2409535000</v>
      </c>
      <c r="L19" s="4">
        <v>360</v>
      </c>
      <c r="M19" s="4">
        <v>330</v>
      </c>
      <c r="N19" s="4">
        <v>29</v>
      </c>
      <c r="O19" s="4">
        <v>23</v>
      </c>
      <c r="P19" s="4">
        <v>324900</v>
      </c>
      <c r="Q19" s="4">
        <v>287900</v>
      </c>
      <c r="R19" s="5">
        <v>1.03E-2</v>
      </c>
      <c r="S19" s="4">
        <v>626200</v>
      </c>
      <c r="T19" s="4">
        <f t="shared" si="2"/>
        <v>267150</v>
      </c>
      <c r="U19" s="4">
        <f t="shared" si="3"/>
        <v>122600</v>
      </c>
      <c r="V19" s="5">
        <v>3.3300000000000003E-2</v>
      </c>
    </row>
    <row r="20" spans="1:22" x14ac:dyDescent="0.2">
      <c r="A20" s="16" t="s">
        <v>326</v>
      </c>
      <c r="B20" s="4">
        <v>10200</v>
      </c>
      <c r="C20" s="4">
        <v>9400</v>
      </c>
      <c r="D20" s="4">
        <v>800</v>
      </c>
      <c r="E20" s="4">
        <v>31880000</v>
      </c>
      <c r="F20" s="4">
        <f t="shared" si="0"/>
        <v>116379189721</v>
      </c>
      <c r="G20" s="4">
        <v>0</v>
      </c>
      <c r="H20" s="4">
        <v>0</v>
      </c>
      <c r="I20" s="4">
        <v>0</v>
      </c>
      <c r="J20" s="4">
        <v>-108960000</v>
      </c>
      <c r="K20" s="24">
        <f t="shared" si="1"/>
        <v>2518495000</v>
      </c>
      <c r="L20" s="4">
        <v>177</v>
      </c>
      <c r="M20" s="4">
        <v>278</v>
      </c>
      <c r="N20" s="4">
        <v>8</v>
      </c>
      <c r="O20" s="4">
        <v>5</v>
      </c>
      <c r="P20" s="4">
        <v>184500</v>
      </c>
      <c r="Q20" s="4">
        <v>183500</v>
      </c>
      <c r="R20" s="5">
        <v>1.2999999999999999E-3</v>
      </c>
      <c r="S20" s="4">
        <v>370600</v>
      </c>
      <c r="T20" s="4">
        <f t="shared" si="2"/>
        <v>272570</v>
      </c>
      <c r="U20" s="4">
        <f t="shared" si="3"/>
        <v>122600</v>
      </c>
      <c r="V20" s="5">
        <v>1.2800000000000001E-2</v>
      </c>
    </row>
    <row r="21" spans="1:22" x14ac:dyDescent="0.2">
      <c r="A21" s="16" t="s">
        <v>325</v>
      </c>
      <c r="B21" s="4">
        <v>8200</v>
      </c>
      <c r="C21" s="4">
        <v>10871</v>
      </c>
      <c r="D21" s="4">
        <v>-2671</v>
      </c>
      <c r="E21" s="4">
        <v>-103790000</v>
      </c>
      <c r="F21" s="4">
        <f t="shared" si="0"/>
        <v>116347309721</v>
      </c>
      <c r="G21" s="4">
        <v>0</v>
      </c>
      <c r="H21" s="4">
        <v>0</v>
      </c>
      <c r="I21" s="4">
        <v>0</v>
      </c>
      <c r="J21" s="4">
        <v>-296205000</v>
      </c>
      <c r="K21" s="24">
        <f t="shared" si="1"/>
        <v>2627455000</v>
      </c>
      <c r="L21" s="4">
        <v>150</v>
      </c>
      <c r="M21" s="4">
        <v>348</v>
      </c>
      <c r="N21" s="4">
        <v>12</v>
      </c>
      <c r="O21" s="4">
        <v>22</v>
      </c>
      <c r="P21" s="4">
        <v>131400</v>
      </c>
      <c r="Q21" s="4">
        <v>250100</v>
      </c>
      <c r="R21" s="5">
        <v>-1.1999999999999999E-3</v>
      </c>
      <c r="S21" s="4">
        <v>389500</v>
      </c>
      <c r="T21" s="4">
        <f t="shared" si="2"/>
        <v>257080</v>
      </c>
      <c r="U21" s="4">
        <f t="shared" si="3"/>
        <v>122600</v>
      </c>
      <c r="V21" s="5">
        <v>1.5300000000000001E-2</v>
      </c>
    </row>
    <row r="22" spans="1:22" x14ac:dyDescent="0.2">
      <c r="A22" s="16" t="s">
        <v>324</v>
      </c>
      <c r="B22" s="4">
        <v>51300</v>
      </c>
      <c r="C22" s="4">
        <v>4500</v>
      </c>
      <c r="D22" s="4">
        <v>46800</v>
      </c>
      <c r="E22" s="4">
        <v>1818820000</v>
      </c>
      <c r="F22" s="4">
        <f t="shared" si="0"/>
        <v>116451099721</v>
      </c>
      <c r="G22" s="4">
        <v>0</v>
      </c>
      <c r="H22" s="4">
        <v>0</v>
      </c>
      <c r="I22" s="4">
        <v>0</v>
      </c>
      <c r="J22" s="4">
        <v>-7890000</v>
      </c>
      <c r="K22" s="24">
        <f t="shared" si="1"/>
        <v>2923660000</v>
      </c>
      <c r="L22" s="4">
        <v>227</v>
      </c>
      <c r="M22" s="4">
        <v>279</v>
      </c>
      <c r="N22" s="4">
        <v>18</v>
      </c>
      <c r="O22" s="4">
        <v>17</v>
      </c>
      <c r="P22" s="4">
        <v>213600</v>
      </c>
      <c r="Q22" s="4">
        <v>211400</v>
      </c>
      <c r="R22" s="5">
        <v>2.5000000000000001E-2</v>
      </c>
      <c r="S22" s="4">
        <v>489900</v>
      </c>
      <c r="T22" s="4">
        <f t="shared" si="2"/>
        <v>246830</v>
      </c>
      <c r="U22" s="4">
        <f t="shared" si="3"/>
        <v>44600</v>
      </c>
      <c r="V22" s="5">
        <v>3.0600000000000002E-2</v>
      </c>
    </row>
    <row r="23" spans="1:22" x14ac:dyDescent="0.2">
      <c r="A23" s="16" t="s">
        <v>323</v>
      </c>
      <c r="B23" s="4">
        <v>9600</v>
      </c>
      <c r="C23" s="4">
        <v>100</v>
      </c>
      <c r="D23" s="4">
        <v>9500</v>
      </c>
      <c r="E23" s="4">
        <v>362680000</v>
      </c>
      <c r="F23" s="4">
        <f t="shared" si="0"/>
        <v>114632279721</v>
      </c>
      <c r="G23" s="4">
        <v>0</v>
      </c>
      <c r="H23" s="4">
        <v>0</v>
      </c>
      <c r="I23" s="4">
        <v>0</v>
      </c>
      <c r="J23" s="4">
        <v>114580000</v>
      </c>
      <c r="K23" s="24">
        <f t="shared" si="1"/>
        <v>2931550000</v>
      </c>
      <c r="L23" s="4">
        <v>94</v>
      </c>
      <c r="M23" s="4">
        <v>359</v>
      </c>
      <c r="N23" s="4">
        <v>1</v>
      </c>
      <c r="O23" s="4">
        <v>10</v>
      </c>
      <c r="P23" s="4">
        <v>25600</v>
      </c>
      <c r="Q23" s="4">
        <v>137500</v>
      </c>
      <c r="R23" s="5">
        <v>1.4000000000000002E-3</v>
      </c>
      <c r="S23" s="4">
        <v>177700</v>
      </c>
      <c r="T23" s="4">
        <f t="shared" si="2"/>
        <v>267940</v>
      </c>
      <c r="U23" s="4">
        <f t="shared" si="3"/>
        <v>44600</v>
      </c>
      <c r="V23" s="5">
        <v>1.0500000000000001E-2</v>
      </c>
    </row>
    <row r="24" spans="1:22" x14ac:dyDescent="0.2">
      <c r="A24" s="16" t="s">
        <v>322</v>
      </c>
      <c r="B24" s="4">
        <v>800</v>
      </c>
      <c r="C24" s="4">
        <v>4900</v>
      </c>
      <c r="D24" s="4">
        <v>-4100</v>
      </c>
      <c r="E24" s="4">
        <v>-155700000</v>
      </c>
      <c r="F24" s="4">
        <f t="shared" si="0"/>
        <v>114269599721</v>
      </c>
      <c r="G24" s="4">
        <v>0</v>
      </c>
      <c r="H24" s="4">
        <v>0</v>
      </c>
      <c r="I24" s="4">
        <v>0</v>
      </c>
      <c r="J24" s="4">
        <v>-72160000</v>
      </c>
      <c r="K24" s="24">
        <f t="shared" si="1"/>
        <v>2816970000</v>
      </c>
      <c r="L24" s="4">
        <v>178</v>
      </c>
      <c r="M24" s="4">
        <v>105</v>
      </c>
      <c r="N24" s="4">
        <v>7</v>
      </c>
      <c r="O24" s="4">
        <v>0</v>
      </c>
      <c r="P24" s="4">
        <v>85600</v>
      </c>
      <c r="Q24" s="4">
        <v>37000</v>
      </c>
      <c r="R24" s="5">
        <v>0</v>
      </c>
      <c r="S24" s="4">
        <v>122600</v>
      </c>
      <c r="T24" s="4">
        <f t="shared" si="2"/>
        <v>272490</v>
      </c>
      <c r="U24" s="4">
        <f t="shared" si="3"/>
        <v>44600</v>
      </c>
      <c r="V24" s="5">
        <v>1.3100000000000001E-2</v>
      </c>
    </row>
    <row r="25" spans="1:22" x14ac:dyDescent="0.2">
      <c r="A25" s="16" t="s">
        <v>321</v>
      </c>
      <c r="B25" s="4">
        <v>1600</v>
      </c>
      <c r="C25" s="4">
        <v>282750</v>
      </c>
      <c r="D25" s="4">
        <v>-281150</v>
      </c>
      <c r="E25" s="4">
        <v>-10695330000</v>
      </c>
      <c r="F25" s="4">
        <f t="shared" si="0"/>
        <v>114425299721</v>
      </c>
      <c r="G25" s="4">
        <v>0</v>
      </c>
      <c r="H25" s="4">
        <v>0</v>
      </c>
      <c r="I25" s="4">
        <v>0</v>
      </c>
      <c r="J25" s="4">
        <v>15175000</v>
      </c>
      <c r="K25" s="24">
        <f t="shared" si="1"/>
        <v>2889130000</v>
      </c>
      <c r="L25" s="4">
        <v>286</v>
      </c>
      <c r="M25" s="4">
        <v>294</v>
      </c>
      <c r="N25" s="4">
        <v>15</v>
      </c>
      <c r="O25" s="4">
        <v>15</v>
      </c>
      <c r="P25" s="4">
        <v>187200</v>
      </c>
      <c r="Q25" s="4">
        <v>199600</v>
      </c>
      <c r="R25" s="5">
        <v>-9.1999999999999998E-3</v>
      </c>
      <c r="S25" s="4">
        <v>503400</v>
      </c>
      <c r="T25" s="4">
        <f t="shared" si="2"/>
        <v>235550</v>
      </c>
      <c r="U25" s="4">
        <f t="shared" si="3"/>
        <v>44600</v>
      </c>
      <c r="V25" s="5">
        <v>1.9599999999999999E-2</v>
      </c>
    </row>
    <row r="26" spans="1:22" x14ac:dyDescent="0.2">
      <c r="A26" s="16" t="s">
        <v>320</v>
      </c>
      <c r="B26" s="4">
        <v>4000</v>
      </c>
      <c r="C26" s="4">
        <v>130900</v>
      </c>
      <c r="D26" s="4">
        <v>-126900</v>
      </c>
      <c r="E26" s="4">
        <v>-4892680000</v>
      </c>
      <c r="F26" s="4">
        <f t="shared" si="0"/>
        <v>125120629721</v>
      </c>
      <c r="G26" s="4">
        <v>0</v>
      </c>
      <c r="H26" s="4">
        <v>0</v>
      </c>
      <c r="I26" s="4">
        <v>0</v>
      </c>
      <c r="J26" s="4">
        <v>46340000</v>
      </c>
      <c r="K26" s="24">
        <f t="shared" si="1"/>
        <v>2873955000</v>
      </c>
      <c r="L26" s="4">
        <v>98</v>
      </c>
      <c r="M26" s="4">
        <v>323</v>
      </c>
      <c r="N26" s="4">
        <v>3</v>
      </c>
      <c r="O26" s="4">
        <v>10</v>
      </c>
      <c r="P26" s="4">
        <v>46200</v>
      </c>
      <c r="Q26" s="4">
        <v>176700</v>
      </c>
      <c r="R26" s="5">
        <v>-1.95E-2</v>
      </c>
      <c r="S26" s="4">
        <v>237600</v>
      </c>
      <c r="T26" s="4">
        <f t="shared" si="2"/>
        <v>232460</v>
      </c>
      <c r="U26" s="4">
        <f t="shared" si="3"/>
        <v>44600</v>
      </c>
      <c r="V26" s="5">
        <v>1.9199999999999998E-2</v>
      </c>
    </row>
    <row r="27" spans="1:22" x14ac:dyDescent="0.2">
      <c r="A27" s="16" t="s">
        <v>319</v>
      </c>
      <c r="B27" s="4">
        <v>5400</v>
      </c>
      <c r="C27" s="4">
        <v>2000</v>
      </c>
      <c r="D27" s="4">
        <v>3400</v>
      </c>
      <c r="E27" s="4">
        <v>133010000</v>
      </c>
      <c r="F27" s="4">
        <f t="shared" si="0"/>
        <v>130013309721</v>
      </c>
      <c r="G27" s="4">
        <v>0</v>
      </c>
      <c r="H27" s="4">
        <v>0</v>
      </c>
      <c r="I27" s="4">
        <v>0</v>
      </c>
      <c r="J27" s="4">
        <v>19210000</v>
      </c>
      <c r="K27" s="24">
        <f t="shared" si="1"/>
        <v>2827615000</v>
      </c>
      <c r="L27" s="4">
        <v>90</v>
      </c>
      <c r="M27" s="4">
        <v>64</v>
      </c>
      <c r="N27" s="4">
        <v>0</v>
      </c>
      <c r="O27" s="4">
        <v>0</v>
      </c>
      <c r="P27" s="4">
        <v>26100</v>
      </c>
      <c r="Q27" s="4">
        <v>15000</v>
      </c>
      <c r="R27" s="5">
        <v>1.5600000000000001E-2</v>
      </c>
      <c r="S27" s="4">
        <v>44600</v>
      </c>
      <c r="T27" s="4">
        <f t="shared" si="2"/>
        <v>244280</v>
      </c>
      <c r="U27" s="4">
        <f t="shared" si="3"/>
        <v>155200</v>
      </c>
      <c r="V27" s="5">
        <v>1.5300000000000001E-2</v>
      </c>
    </row>
    <row r="28" spans="1:22" x14ac:dyDescent="0.2">
      <c r="A28" s="16" t="s">
        <v>318</v>
      </c>
      <c r="B28" s="4">
        <v>500</v>
      </c>
      <c r="C28" s="4">
        <v>3000</v>
      </c>
      <c r="D28" s="4">
        <v>-2500</v>
      </c>
      <c r="E28" s="4">
        <v>-95890000</v>
      </c>
      <c r="F28" s="4">
        <f t="shared" si="0"/>
        <v>129880299721</v>
      </c>
      <c r="G28" s="4">
        <v>0</v>
      </c>
      <c r="H28" s="4">
        <v>0</v>
      </c>
      <c r="I28" s="4">
        <v>0</v>
      </c>
      <c r="J28" s="4">
        <v>19210000</v>
      </c>
      <c r="K28" s="24">
        <f t="shared" si="1"/>
        <v>2808405000</v>
      </c>
      <c r="L28" s="4">
        <v>53</v>
      </c>
      <c r="M28" s="4">
        <v>61</v>
      </c>
      <c r="N28" s="4">
        <v>1</v>
      </c>
      <c r="O28" s="4">
        <v>2</v>
      </c>
      <c r="P28" s="4">
        <v>25300</v>
      </c>
      <c r="Q28" s="4">
        <v>54000</v>
      </c>
      <c r="R28" s="5">
        <v>5.3E-3</v>
      </c>
      <c r="S28" s="4">
        <v>180400</v>
      </c>
      <c r="T28" s="4">
        <f t="shared" si="2"/>
        <v>253220</v>
      </c>
      <c r="U28" s="4">
        <f t="shared" si="3"/>
        <v>155200</v>
      </c>
      <c r="V28" s="5">
        <v>1.6799999999999999E-2</v>
      </c>
    </row>
    <row r="29" spans="1:22" x14ac:dyDescent="0.2">
      <c r="A29" s="16" t="s">
        <v>317</v>
      </c>
      <c r="B29" s="4">
        <v>9400</v>
      </c>
      <c r="C29" s="4">
        <v>100500</v>
      </c>
      <c r="D29" s="4">
        <v>-91100</v>
      </c>
      <c r="E29" s="4">
        <v>-3486570000</v>
      </c>
      <c r="F29" s="4">
        <f t="shared" si="0"/>
        <v>129976189721</v>
      </c>
      <c r="G29" s="4">
        <v>0</v>
      </c>
      <c r="H29" s="4">
        <v>0</v>
      </c>
      <c r="I29" s="4">
        <v>0</v>
      </c>
      <c r="J29" s="4">
        <v>73655000</v>
      </c>
      <c r="K29" s="24">
        <f t="shared" si="1"/>
        <v>2789195000</v>
      </c>
      <c r="L29" s="4">
        <v>75</v>
      </c>
      <c r="M29" s="4">
        <v>149</v>
      </c>
      <c r="N29" s="4">
        <v>0</v>
      </c>
      <c r="O29" s="4">
        <v>11</v>
      </c>
      <c r="P29" s="4">
        <v>27700</v>
      </c>
      <c r="Q29" s="4">
        <v>125900</v>
      </c>
      <c r="R29" s="5">
        <v>7.9000000000000008E-3</v>
      </c>
      <c r="S29" s="4">
        <v>155200</v>
      </c>
      <c r="T29" s="4">
        <f t="shared" si="2"/>
        <v>270990</v>
      </c>
      <c r="U29" s="4">
        <f t="shared" si="3"/>
        <v>168100</v>
      </c>
      <c r="V29" s="5">
        <v>3.7999999999999999E-2</v>
      </c>
    </row>
    <row r="30" spans="1:22" x14ac:dyDescent="0.2">
      <c r="A30" s="16" t="s">
        <v>316</v>
      </c>
      <c r="B30" s="4">
        <v>6900</v>
      </c>
      <c r="C30" s="4">
        <v>113300</v>
      </c>
      <c r="D30" s="4">
        <v>-106400</v>
      </c>
      <c r="E30" s="4">
        <v>-4027130000</v>
      </c>
      <c r="F30" s="4">
        <f t="shared" si="0"/>
        <v>133462759721</v>
      </c>
      <c r="G30" s="4">
        <v>0</v>
      </c>
      <c r="H30" s="4">
        <v>0</v>
      </c>
      <c r="I30" s="4">
        <v>0</v>
      </c>
      <c r="J30" s="4">
        <v>45480000</v>
      </c>
      <c r="K30" s="24">
        <f t="shared" si="1"/>
        <v>2715540000</v>
      </c>
      <c r="L30" s="4">
        <v>173</v>
      </c>
      <c r="M30" s="4">
        <v>358</v>
      </c>
      <c r="N30" s="4">
        <v>7</v>
      </c>
      <c r="O30" s="4">
        <v>28</v>
      </c>
      <c r="P30" s="4">
        <v>115700</v>
      </c>
      <c r="Q30" s="4">
        <v>306600</v>
      </c>
      <c r="R30" s="5">
        <v>-1.5700000000000002E-2</v>
      </c>
      <c r="S30" s="4">
        <v>424800</v>
      </c>
      <c r="T30" s="4">
        <f t="shared" si="2"/>
        <v>263470</v>
      </c>
      <c r="U30" s="4">
        <f t="shared" si="3"/>
        <v>134000</v>
      </c>
      <c r="V30" s="5">
        <v>3.4000000000000002E-2</v>
      </c>
    </row>
    <row r="31" spans="1:22" x14ac:dyDescent="0.2">
      <c r="A31" s="16" t="s">
        <v>315</v>
      </c>
      <c r="B31" s="4">
        <v>5200</v>
      </c>
      <c r="C31" s="4">
        <v>56900</v>
      </c>
      <c r="D31" s="4">
        <v>-51700</v>
      </c>
      <c r="E31" s="4">
        <v>-1998960000</v>
      </c>
      <c r="F31" s="4">
        <f t="shared" si="0"/>
        <v>137489889721</v>
      </c>
      <c r="G31" s="4">
        <v>0</v>
      </c>
      <c r="H31" s="4">
        <v>0</v>
      </c>
      <c r="I31" s="4">
        <v>0</v>
      </c>
      <c r="J31" s="4">
        <v>191960000</v>
      </c>
      <c r="K31" s="24">
        <f t="shared" si="1"/>
        <v>2670060000</v>
      </c>
      <c r="L31" s="4">
        <v>81</v>
      </c>
      <c r="M31" s="4">
        <v>186</v>
      </c>
      <c r="N31" s="4">
        <v>6</v>
      </c>
      <c r="O31" s="4">
        <v>18</v>
      </c>
      <c r="P31" s="4">
        <v>61300</v>
      </c>
      <c r="Q31" s="4">
        <v>161600</v>
      </c>
      <c r="R31" s="5">
        <v>-1.8100000000000002E-2</v>
      </c>
      <c r="S31" s="4">
        <v>234600</v>
      </c>
      <c r="T31" s="4">
        <f t="shared" si="2"/>
        <v>411710</v>
      </c>
      <c r="U31" s="4">
        <f t="shared" si="3"/>
        <v>134000</v>
      </c>
      <c r="V31" s="5">
        <v>3.9E-2</v>
      </c>
    </row>
    <row r="32" spans="1:22" x14ac:dyDescent="0.2">
      <c r="A32" s="16" t="s">
        <v>314</v>
      </c>
      <c r="B32" s="4">
        <v>18700</v>
      </c>
      <c r="C32" s="4">
        <v>4100</v>
      </c>
      <c r="D32" s="4">
        <v>14600</v>
      </c>
      <c r="E32" s="4">
        <v>569370000</v>
      </c>
      <c r="F32" s="4">
        <f t="shared" si="0"/>
        <v>139488849721</v>
      </c>
      <c r="G32" s="4">
        <v>0</v>
      </c>
      <c r="H32" s="4">
        <v>0</v>
      </c>
      <c r="I32" s="4">
        <v>0</v>
      </c>
      <c r="J32" s="4">
        <v>191960000</v>
      </c>
      <c r="K32" s="24">
        <f t="shared" si="1"/>
        <v>2478100000</v>
      </c>
      <c r="L32" s="4">
        <v>177</v>
      </c>
      <c r="M32" s="4">
        <v>308</v>
      </c>
      <c r="N32" s="4">
        <v>8</v>
      </c>
      <c r="O32" s="4">
        <v>23</v>
      </c>
      <c r="P32" s="4">
        <v>117300</v>
      </c>
      <c r="Q32" s="4">
        <v>254400</v>
      </c>
      <c r="R32" s="5">
        <v>0</v>
      </c>
      <c r="S32" s="4">
        <v>387400</v>
      </c>
      <c r="T32" s="4">
        <f t="shared" si="2"/>
        <v>396240</v>
      </c>
      <c r="U32" s="4">
        <f t="shared" si="3"/>
        <v>134000</v>
      </c>
      <c r="V32" s="5">
        <v>2.41E-2</v>
      </c>
    </row>
    <row r="33" spans="1:22" x14ac:dyDescent="0.2">
      <c r="A33" s="16" t="s">
        <v>313</v>
      </c>
      <c r="B33" s="4">
        <v>14400</v>
      </c>
      <c r="C33" s="4">
        <v>40900</v>
      </c>
      <c r="D33" s="4">
        <v>-26500</v>
      </c>
      <c r="E33" s="4">
        <v>-1077120000</v>
      </c>
      <c r="F33" s="4">
        <f t="shared" si="0"/>
        <v>138919479721</v>
      </c>
      <c r="G33" s="4">
        <v>0</v>
      </c>
      <c r="H33" s="4">
        <v>0</v>
      </c>
      <c r="I33" s="4">
        <v>0</v>
      </c>
      <c r="J33" s="4">
        <v>83200000</v>
      </c>
      <c r="K33" s="24">
        <f t="shared" si="1"/>
        <v>2286140000</v>
      </c>
      <c r="L33" s="4">
        <v>80</v>
      </c>
      <c r="M33" s="4">
        <v>368</v>
      </c>
      <c r="N33" s="4">
        <v>0</v>
      </c>
      <c r="O33" s="4">
        <v>18</v>
      </c>
      <c r="P33" s="4">
        <v>34500</v>
      </c>
      <c r="Q33" s="4">
        <v>353100</v>
      </c>
      <c r="R33" s="5">
        <v>-7.1199999999999999E-2</v>
      </c>
      <c r="S33" s="4">
        <v>388800</v>
      </c>
      <c r="T33" s="4">
        <f t="shared" si="2"/>
        <v>403970</v>
      </c>
      <c r="U33" s="4">
        <f t="shared" si="3"/>
        <v>134000</v>
      </c>
      <c r="V33" s="5">
        <v>6.5500000000000003E-2</v>
      </c>
    </row>
    <row r="34" spans="1:22" x14ac:dyDescent="0.2">
      <c r="A34" s="16" t="s">
        <v>270</v>
      </c>
      <c r="B34" s="4">
        <v>600</v>
      </c>
      <c r="C34" s="4">
        <v>19400</v>
      </c>
      <c r="D34" s="4">
        <v>-18800</v>
      </c>
      <c r="E34" s="4">
        <v>-785150000</v>
      </c>
      <c r="F34" s="4">
        <f t="shared" si="0"/>
        <v>139996599721</v>
      </c>
      <c r="G34" s="4">
        <v>0</v>
      </c>
      <c r="H34" s="4">
        <v>0</v>
      </c>
      <c r="I34" s="4">
        <v>0</v>
      </c>
      <c r="J34" s="4">
        <v>-170940000</v>
      </c>
      <c r="K34" s="24">
        <f t="shared" si="1"/>
        <v>2202940000</v>
      </c>
      <c r="L34" s="4">
        <v>100</v>
      </c>
      <c r="M34" s="4">
        <v>153</v>
      </c>
      <c r="N34" s="4">
        <v>5</v>
      </c>
      <c r="O34" s="4">
        <v>8</v>
      </c>
      <c r="P34" s="4">
        <v>67700</v>
      </c>
      <c r="Q34" s="4">
        <v>100500</v>
      </c>
      <c r="R34" s="5">
        <v>1.21E-2</v>
      </c>
      <c r="S34" s="4">
        <v>168100</v>
      </c>
      <c r="T34" s="4">
        <f t="shared" si="2"/>
        <v>414540</v>
      </c>
      <c r="U34" s="4">
        <f t="shared" si="3"/>
        <v>134000</v>
      </c>
      <c r="V34" s="5">
        <v>1.3100000000000001E-2</v>
      </c>
    </row>
    <row r="35" spans="1:22" x14ac:dyDescent="0.2">
      <c r="A35" s="16" t="s">
        <v>269</v>
      </c>
      <c r="B35" s="4">
        <v>2700</v>
      </c>
      <c r="C35" s="4">
        <v>15800</v>
      </c>
      <c r="D35" s="4">
        <v>-13100</v>
      </c>
      <c r="E35" s="4">
        <v>-544060000</v>
      </c>
      <c r="F35" s="4">
        <f t="shared" si="0"/>
        <v>140781749721</v>
      </c>
      <c r="G35" s="4">
        <v>0</v>
      </c>
      <c r="H35" s="4">
        <v>0</v>
      </c>
      <c r="I35" s="4">
        <v>0</v>
      </c>
      <c r="J35" s="4">
        <v>-66560000</v>
      </c>
      <c r="K35" s="24">
        <f t="shared" si="1"/>
        <v>2373880000</v>
      </c>
      <c r="L35" s="4">
        <v>124</v>
      </c>
      <c r="M35" s="4">
        <v>159</v>
      </c>
      <c r="N35" s="4">
        <v>1</v>
      </c>
      <c r="O35" s="4">
        <v>9</v>
      </c>
      <c r="P35" s="4">
        <v>33600</v>
      </c>
      <c r="Q35" s="4">
        <v>95800</v>
      </c>
      <c r="R35" s="5">
        <v>0</v>
      </c>
      <c r="S35" s="4">
        <v>134000</v>
      </c>
      <c r="T35" s="4">
        <f t="shared" si="2"/>
        <v>464100</v>
      </c>
      <c r="U35" s="4">
        <f t="shared" si="3"/>
        <v>162800</v>
      </c>
      <c r="V35" s="5">
        <v>1.0800000000000001E-2</v>
      </c>
    </row>
    <row r="36" spans="1:22" x14ac:dyDescent="0.2">
      <c r="A36" s="16" t="s">
        <v>268</v>
      </c>
      <c r="B36" s="4">
        <v>300</v>
      </c>
      <c r="C36" s="4">
        <v>59500</v>
      </c>
      <c r="D36" s="4">
        <v>-59200</v>
      </c>
      <c r="E36" s="4">
        <v>-2494310000</v>
      </c>
      <c r="F36" s="4">
        <f t="shared" si="0"/>
        <v>141325809721</v>
      </c>
      <c r="G36" s="4">
        <v>0</v>
      </c>
      <c r="H36" s="4">
        <v>0</v>
      </c>
      <c r="I36" s="4">
        <v>0</v>
      </c>
      <c r="J36" s="4">
        <v>455020000</v>
      </c>
      <c r="K36" s="24">
        <f t="shared" si="1"/>
        <v>2440440000</v>
      </c>
      <c r="L36" s="4">
        <v>76</v>
      </c>
      <c r="M36" s="4">
        <v>169</v>
      </c>
      <c r="N36" s="4">
        <v>4</v>
      </c>
      <c r="O36" s="4">
        <v>8</v>
      </c>
      <c r="P36" s="4">
        <v>57000</v>
      </c>
      <c r="Q36" s="4">
        <v>148600</v>
      </c>
      <c r="R36" s="5">
        <v>-1.44E-2</v>
      </c>
      <c r="S36" s="4">
        <v>206700</v>
      </c>
      <c r="T36" s="4">
        <f t="shared" si="2"/>
        <v>480450</v>
      </c>
      <c r="U36" s="4">
        <f t="shared" si="3"/>
        <v>162800</v>
      </c>
      <c r="V36" s="5">
        <v>2.4700000000000003E-2</v>
      </c>
    </row>
    <row r="37" spans="1:22" x14ac:dyDescent="0.2">
      <c r="A37" s="16" t="s">
        <v>254</v>
      </c>
      <c r="B37" s="4">
        <v>14300</v>
      </c>
      <c r="C37" s="4">
        <v>433</v>
      </c>
      <c r="D37" s="4">
        <v>13867</v>
      </c>
      <c r="E37" s="4">
        <v>584430000</v>
      </c>
      <c r="F37" s="4">
        <f t="shared" si="0"/>
        <v>143820119721</v>
      </c>
      <c r="G37" s="4">
        <v>0</v>
      </c>
      <c r="H37" s="4">
        <v>0</v>
      </c>
      <c r="I37" s="4">
        <v>0</v>
      </c>
      <c r="J37" s="4">
        <v>455020000</v>
      </c>
      <c r="K37" s="24">
        <f t="shared" si="1"/>
        <v>1985420000</v>
      </c>
      <c r="L37" s="4">
        <v>144</v>
      </c>
      <c r="M37" s="4">
        <v>193</v>
      </c>
      <c r="N37" s="4">
        <v>2</v>
      </c>
      <c r="O37" s="4">
        <v>5</v>
      </c>
      <c r="P37" s="4">
        <v>54000</v>
      </c>
      <c r="Q37" s="4">
        <v>77000</v>
      </c>
      <c r="R37" s="5">
        <v>1.1999999999999999E-3</v>
      </c>
      <c r="S37" s="4">
        <v>162800</v>
      </c>
      <c r="T37" s="4">
        <f t="shared" si="2"/>
        <v>485250</v>
      </c>
      <c r="U37" s="4">
        <f t="shared" si="3"/>
        <v>232700</v>
      </c>
      <c r="V37" s="5">
        <v>7.0999999999999995E-3</v>
      </c>
    </row>
    <row r="38" spans="1:22" x14ac:dyDescent="0.2">
      <c r="A38" s="16" t="s">
        <v>253</v>
      </c>
      <c r="B38" s="4">
        <v>32400</v>
      </c>
      <c r="C38" s="4">
        <v>78400</v>
      </c>
      <c r="D38" s="4">
        <v>-46000</v>
      </c>
      <c r="E38" s="4">
        <v>-1952980000</v>
      </c>
      <c r="F38" s="4">
        <f t="shared" si="0"/>
        <v>143235689721</v>
      </c>
      <c r="G38" s="4">
        <v>0</v>
      </c>
      <c r="H38" s="4">
        <v>0</v>
      </c>
      <c r="I38" s="4">
        <v>0</v>
      </c>
      <c r="J38" s="4">
        <v>1440870000</v>
      </c>
      <c r="K38" s="24">
        <f t="shared" si="1"/>
        <v>1530400000</v>
      </c>
      <c r="L38" s="4">
        <v>126</v>
      </c>
      <c r="M38" s="4">
        <v>249</v>
      </c>
      <c r="N38" s="4">
        <v>5</v>
      </c>
      <c r="O38" s="4">
        <v>17</v>
      </c>
      <c r="P38" s="4">
        <v>75500</v>
      </c>
      <c r="Q38" s="4">
        <v>190800</v>
      </c>
      <c r="R38" s="5">
        <v>-1.3000000000000001E-2</v>
      </c>
      <c r="S38" s="4">
        <v>269800</v>
      </c>
      <c r="T38" s="4">
        <f t="shared" si="2"/>
        <v>506190</v>
      </c>
      <c r="U38" s="4">
        <f t="shared" si="3"/>
        <v>232700</v>
      </c>
      <c r="V38" s="5">
        <v>1.41E-2</v>
      </c>
    </row>
    <row r="39" spans="1:22" x14ac:dyDescent="0.2">
      <c r="A39" s="16" t="s">
        <v>252</v>
      </c>
      <c r="B39" s="4">
        <v>5700</v>
      </c>
      <c r="C39" s="4">
        <v>39100</v>
      </c>
      <c r="D39" s="4">
        <v>-33400</v>
      </c>
      <c r="E39" s="4">
        <v>-1427990000</v>
      </c>
      <c r="F39" s="4">
        <f t="shared" si="0"/>
        <v>145188669721</v>
      </c>
      <c r="G39" s="4">
        <v>0</v>
      </c>
      <c r="H39" s="4">
        <v>0</v>
      </c>
      <c r="I39" s="4">
        <v>0</v>
      </c>
      <c r="J39" s="4">
        <v>79100000</v>
      </c>
      <c r="K39" s="24">
        <f t="shared" si="1"/>
        <v>89530000</v>
      </c>
      <c r="L39" s="4">
        <v>159</v>
      </c>
      <c r="M39" s="4">
        <v>277</v>
      </c>
      <c r="N39" s="4">
        <v>9</v>
      </c>
      <c r="O39" s="4">
        <v>14</v>
      </c>
      <c r="P39" s="4">
        <v>160100</v>
      </c>
      <c r="Q39" s="4">
        <v>169600</v>
      </c>
      <c r="R39" s="5">
        <v>-1.1699999999999999E-2</v>
      </c>
      <c r="S39" s="4">
        <v>332900</v>
      </c>
      <c r="T39" s="4">
        <f t="shared" si="2"/>
        <v>528360</v>
      </c>
      <c r="U39" s="4">
        <f t="shared" si="3"/>
        <v>232700</v>
      </c>
      <c r="V39" s="5">
        <v>1.3899999999999999E-2</v>
      </c>
    </row>
    <row r="40" spans="1:22" x14ac:dyDescent="0.2">
      <c r="A40" s="16" t="s">
        <v>251</v>
      </c>
      <c r="B40" s="4">
        <v>2500</v>
      </c>
      <c r="C40" s="4">
        <v>210400</v>
      </c>
      <c r="D40" s="4">
        <v>-207900</v>
      </c>
      <c r="E40" s="4">
        <v>-9041100000</v>
      </c>
      <c r="F40" s="4">
        <f t="shared" si="0"/>
        <v>146616659721</v>
      </c>
      <c r="G40" s="4">
        <v>0</v>
      </c>
      <c r="H40" s="4">
        <v>0</v>
      </c>
      <c r="I40" s="4">
        <v>0</v>
      </c>
      <c r="J40" s="4">
        <v>79100000</v>
      </c>
      <c r="K40" s="24">
        <f t="shared" si="1"/>
        <v>10430000</v>
      </c>
      <c r="L40" s="4">
        <v>400</v>
      </c>
      <c r="M40" s="4">
        <v>251</v>
      </c>
      <c r="N40" s="4">
        <v>7</v>
      </c>
      <c r="O40" s="4">
        <v>10</v>
      </c>
      <c r="P40" s="4">
        <v>198400</v>
      </c>
      <c r="Q40" s="4">
        <v>149700</v>
      </c>
      <c r="R40" s="5">
        <v>-2.0799999999999999E-2</v>
      </c>
      <c r="S40" s="4">
        <v>349600</v>
      </c>
      <c r="T40" s="4">
        <f t="shared" si="2"/>
        <v>585910</v>
      </c>
      <c r="U40" s="4">
        <f t="shared" si="3"/>
        <v>232700</v>
      </c>
      <c r="V40" s="5">
        <v>2.2700000000000001E-2</v>
      </c>
    </row>
    <row r="41" spans="1:22" x14ac:dyDescent="0.2">
      <c r="A41" s="16" t="s">
        <v>250</v>
      </c>
      <c r="B41" s="4">
        <v>156100</v>
      </c>
      <c r="C41" s="4">
        <v>86800</v>
      </c>
      <c r="D41" s="4">
        <v>69300</v>
      </c>
      <c r="E41" s="4">
        <v>3055500000</v>
      </c>
      <c r="F41" s="4">
        <f t="shared" si="0"/>
        <v>155657759721</v>
      </c>
      <c r="G41" s="4">
        <v>0</v>
      </c>
      <c r="H41" s="4">
        <v>0</v>
      </c>
      <c r="I41" s="4">
        <v>0</v>
      </c>
      <c r="J41" s="4">
        <v>-219295000</v>
      </c>
      <c r="K41" s="24">
        <f t="shared" si="1"/>
        <v>-68670000</v>
      </c>
      <c r="L41" s="4">
        <v>291</v>
      </c>
      <c r="M41" s="4">
        <v>396</v>
      </c>
      <c r="N41" s="4">
        <v>41</v>
      </c>
      <c r="O41" s="4">
        <v>37</v>
      </c>
      <c r="P41" s="4">
        <v>355300</v>
      </c>
      <c r="Q41" s="4">
        <v>347900</v>
      </c>
      <c r="R41" s="5">
        <v>8.1000000000000013E-3</v>
      </c>
      <c r="S41" s="4">
        <v>1717000</v>
      </c>
      <c r="T41" s="4">
        <f t="shared" si="2"/>
        <v>452970</v>
      </c>
      <c r="U41" s="4">
        <f t="shared" si="3"/>
        <v>232700</v>
      </c>
      <c r="V41" s="5">
        <v>2.6800000000000001E-2</v>
      </c>
    </row>
    <row r="42" spans="1:22" x14ac:dyDescent="0.2">
      <c r="A42" s="16" t="s">
        <v>249</v>
      </c>
      <c r="B42" s="4">
        <v>18100</v>
      </c>
      <c r="C42" s="4">
        <v>1200</v>
      </c>
      <c r="D42" s="4">
        <v>16900</v>
      </c>
      <c r="E42" s="4">
        <v>733350000</v>
      </c>
      <c r="F42" s="4">
        <f t="shared" si="0"/>
        <v>152602259721</v>
      </c>
      <c r="G42" s="4">
        <v>0</v>
      </c>
      <c r="H42" s="4">
        <v>0</v>
      </c>
      <c r="I42" s="4">
        <v>0</v>
      </c>
      <c r="J42" s="4">
        <v>-51860000</v>
      </c>
      <c r="K42" s="24">
        <f t="shared" si="1"/>
        <v>150625000</v>
      </c>
      <c r="L42" s="4">
        <v>202</v>
      </c>
      <c r="M42" s="4">
        <v>137</v>
      </c>
      <c r="N42" s="4">
        <v>13</v>
      </c>
      <c r="O42" s="4">
        <v>1</v>
      </c>
      <c r="P42" s="4">
        <v>170200</v>
      </c>
      <c r="Q42" s="4">
        <v>57200</v>
      </c>
      <c r="R42" s="5">
        <v>1.7500000000000002E-2</v>
      </c>
      <c r="S42" s="4">
        <v>232700</v>
      </c>
      <c r="T42" s="4">
        <f t="shared" si="2"/>
        <v>460380</v>
      </c>
      <c r="U42" s="4">
        <f t="shared" si="3"/>
        <v>210800</v>
      </c>
      <c r="V42" s="5">
        <v>2.9700000000000001E-2</v>
      </c>
    </row>
    <row r="43" spans="1:22" x14ac:dyDescent="0.2">
      <c r="A43" s="16" t="s">
        <v>248</v>
      </c>
      <c r="B43" s="4">
        <v>7200</v>
      </c>
      <c r="C43" s="4">
        <v>234300</v>
      </c>
      <c r="D43" s="4">
        <v>-227100</v>
      </c>
      <c r="E43" s="4">
        <v>-9808270000</v>
      </c>
      <c r="F43" s="4">
        <f t="shared" si="0"/>
        <v>151868909721</v>
      </c>
      <c r="G43" s="4">
        <v>0</v>
      </c>
      <c r="H43" s="4">
        <v>0</v>
      </c>
      <c r="I43" s="4">
        <v>0</v>
      </c>
      <c r="J43" s="4">
        <v>-4145000</v>
      </c>
      <c r="K43" s="24">
        <f t="shared" si="1"/>
        <v>202485000</v>
      </c>
      <c r="L43" s="4">
        <v>187</v>
      </c>
      <c r="M43" s="4">
        <v>384</v>
      </c>
      <c r="N43" s="4">
        <v>8</v>
      </c>
      <c r="O43" s="4">
        <v>29</v>
      </c>
      <c r="P43" s="4">
        <v>129100</v>
      </c>
      <c r="Q43" s="4">
        <v>337000</v>
      </c>
      <c r="R43" s="5">
        <v>-1.5100000000000001E-2</v>
      </c>
      <c r="S43" s="4">
        <v>466100</v>
      </c>
      <c r="T43" s="4">
        <f t="shared" si="2"/>
        <v>478430</v>
      </c>
      <c r="U43" s="4">
        <f t="shared" si="3"/>
        <v>210800</v>
      </c>
      <c r="V43" s="5">
        <v>1.61E-2</v>
      </c>
    </row>
    <row r="44" spans="1:22" x14ac:dyDescent="0.2">
      <c r="A44" s="16" t="s">
        <v>247</v>
      </c>
      <c r="B44" s="4">
        <v>5000</v>
      </c>
      <c r="C44" s="4">
        <v>121600</v>
      </c>
      <c r="D44" s="4">
        <v>-116600</v>
      </c>
      <c r="E44" s="4">
        <v>-5110720000</v>
      </c>
      <c r="F44" s="4">
        <f t="shared" si="0"/>
        <v>161677179721</v>
      </c>
      <c r="G44" s="4">
        <v>0</v>
      </c>
      <c r="H44" s="4">
        <v>0</v>
      </c>
      <c r="I44" s="4">
        <v>0</v>
      </c>
      <c r="J44" s="4">
        <v>145105000</v>
      </c>
      <c r="K44" s="24">
        <f t="shared" si="1"/>
        <v>206630000</v>
      </c>
      <c r="L44" s="4">
        <v>188</v>
      </c>
      <c r="M44" s="4">
        <v>194</v>
      </c>
      <c r="N44" s="4">
        <v>5</v>
      </c>
      <c r="O44" s="4">
        <v>5</v>
      </c>
      <c r="P44" s="4">
        <v>73300</v>
      </c>
      <c r="Q44" s="4">
        <v>90200</v>
      </c>
      <c r="R44" s="5">
        <v>-6.8000000000000005E-3</v>
      </c>
      <c r="S44" s="4">
        <v>273800</v>
      </c>
      <c r="T44" s="4">
        <f t="shared" si="2"/>
        <v>514060</v>
      </c>
      <c r="U44" s="4">
        <f t="shared" si="3"/>
        <v>210800</v>
      </c>
      <c r="V44" s="5">
        <v>9.1000000000000004E-3</v>
      </c>
    </row>
    <row r="45" spans="1:22" x14ac:dyDescent="0.2">
      <c r="A45" s="16" t="s">
        <v>246</v>
      </c>
      <c r="B45" s="4">
        <v>4000</v>
      </c>
      <c r="C45" s="4">
        <v>3040</v>
      </c>
      <c r="D45" s="4">
        <v>960</v>
      </c>
      <c r="E45" s="4">
        <v>42189721</v>
      </c>
      <c r="F45" s="4">
        <f t="shared" si="0"/>
        <v>166787899721</v>
      </c>
      <c r="G45" s="4">
        <v>0</v>
      </c>
      <c r="H45" s="4">
        <v>0</v>
      </c>
      <c r="I45" s="4">
        <v>0</v>
      </c>
      <c r="J45" s="4">
        <v>145105000</v>
      </c>
      <c r="K45" s="24">
        <f t="shared" si="1"/>
        <v>61525000</v>
      </c>
      <c r="L45" s="4">
        <v>110</v>
      </c>
      <c r="M45" s="4">
        <v>252</v>
      </c>
      <c r="N45" s="4">
        <v>23</v>
      </c>
      <c r="O45" s="4">
        <v>29</v>
      </c>
      <c r="P45" s="4">
        <v>140900</v>
      </c>
      <c r="Q45" s="4">
        <v>294600</v>
      </c>
      <c r="R45" s="5">
        <v>3.4999999999999996E-3</v>
      </c>
      <c r="S45" s="4">
        <v>629600</v>
      </c>
      <c r="T45" s="4">
        <f t="shared" si="2"/>
        <v>567280</v>
      </c>
      <c r="U45" s="4">
        <f t="shared" si="3"/>
        <v>210800</v>
      </c>
      <c r="V45" s="5">
        <v>1.8000000000000002E-2</v>
      </c>
    </row>
    <row r="46" spans="1:22" x14ac:dyDescent="0.2">
      <c r="A46" s="16" t="s">
        <v>245</v>
      </c>
      <c r="B46" s="4">
        <v>0</v>
      </c>
      <c r="C46" s="4">
        <v>100300</v>
      </c>
      <c r="D46" s="4">
        <v>-100300</v>
      </c>
      <c r="E46" s="4">
        <v>-4380980000</v>
      </c>
      <c r="F46" s="4">
        <f t="shared" si="0"/>
        <v>166745710000</v>
      </c>
      <c r="G46" s="4">
        <v>0</v>
      </c>
      <c r="H46" s="4">
        <v>0</v>
      </c>
      <c r="I46" s="4">
        <v>0</v>
      </c>
      <c r="J46" s="4">
        <v>-188225000</v>
      </c>
      <c r="K46" s="24">
        <f t="shared" si="1"/>
        <v>-83580000</v>
      </c>
      <c r="L46" s="4">
        <v>442</v>
      </c>
      <c r="M46" s="4">
        <v>244</v>
      </c>
      <c r="N46" s="4">
        <v>12</v>
      </c>
      <c r="O46" s="4">
        <v>9</v>
      </c>
      <c r="P46" s="4">
        <v>200800</v>
      </c>
      <c r="Q46" s="4">
        <v>164300</v>
      </c>
      <c r="R46" s="5">
        <v>2.3E-3</v>
      </c>
      <c r="S46" s="4">
        <v>370200</v>
      </c>
      <c r="T46" s="4">
        <f t="shared" si="2"/>
        <v>592020</v>
      </c>
      <c r="U46" s="4">
        <f t="shared" si="3"/>
        <v>210800</v>
      </c>
      <c r="V46" s="5">
        <v>9.1000000000000004E-3</v>
      </c>
    </row>
    <row r="47" spans="1:22" x14ac:dyDescent="0.2">
      <c r="A47" s="16" t="s">
        <v>244</v>
      </c>
      <c r="B47" s="4">
        <v>4100</v>
      </c>
      <c r="C47" s="4">
        <v>80300</v>
      </c>
      <c r="D47" s="4">
        <v>-76200</v>
      </c>
      <c r="E47" s="4">
        <v>-3318030000</v>
      </c>
      <c r="F47" s="4">
        <f t="shared" ref="F47:F73" si="4">E47+F48</f>
        <v>171126690000</v>
      </c>
      <c r="G47" s="4">
        <v>0</v>
      </c>
      <c r="H47" s="4">
        <v>0</v>
      </c>
      <c r="I47" s="4">
        <v>0</v>
      </c>
      <c r="J47" s="4">
        <v>34815000</v>
      </c>
      <c r="K47" s="24">
        <f t="shared" ref="K47:K73" si="5">K48+J47</f>
        <v>104645000</v>
      </c>
      <c r="L47" s="4">
        <v>132</v>
      </c>
      <c r="M47" s="4">
        <v>154</v>
      </c>
      <c r="N47" s="4">
        <v>8</v>
      </c>
      <c r="O47" s="4">
        <v>7</v>
      </c>
      <c r="P47" s="4">
        <v>112800</v>
      </c>
      <c r="Q47" s="4">
        <v>97900</v>
      </c>
      <c r="R47" s="5">
        <v>2.3E-3</v>
      </c>
      <c r="S47" s="4">
        <v>210800</v>
      </c>
      <c r="T47" s="4">
        <f t="shared" si="2"/>
        <v>595800</v>
      </c>
      <c r="U47" s="4">
        <f t="shared" ref="U47:U73" si="6">MIN(S48:S52)</f>
        <v>306800</v>
      </c>
      <c r="V47" s="5">
        <v>1.49E-2</v>
      </c>
    </row>
    <row r="48" spans="1:22" x14ac:dyDescent="0.2">
      <c r="A48" s="16" t="s">
        <v>243</v>
      </c>
      <c r="B48" s="4">
        <v>231800</v>
      </c>
      <c r="C48" s="4">
        <v>133100</v>
      </c>
      <c r="D48" s="4">
        <v>98700</v>
      </c>
      <c r="E48" s="4">
        <v>4327140000</v>
      </c>
      <c r="F48" s="4">
        <f t="shared" si="4"/>
        <v>174444720000</v>
      </c>
      <c r="G48" s="4">
        <v>0</v>
      </c>
      <c r="H48" s="4">
        <v>0</v>
      </c>
      <c r="I48" s="4">
        <v>0</v>
      </c>
      <c r="J48" s="4">
        <v>75190000</v>
      </c>
      <c r="K48" s="24">
        <f t="shared" si="5"/>
        <v>69830000</v>
      </c>
      <c r="L48" s="4">
        <v>191</v>
      </c>
      <c r="M48" s="4">
        <v>440</v>
      </c>
      <c r="N48" s="4">
        <v>19</v>
      </c>
      <c r="O48" s="4">
        <v>19</v>
      </c>
      <c r="P48" s="4">
        <v>172500</v>
      </c>
      <c r="Q48" s="4">
        <v>277900</v>
      </c>
      <c r="R48" s="5">
        <v>-9.1000000000000004E-3</v>
      </c>
      <c r="S48" s="4">
        <v>479200</v>
      </c>
      <c r="T48" s="4">
        <f t="shared" si="2"/>
        <v>617680</v>
      </c>
      <c r="U48" s="4">
        <f t="shared" si="6"/>
        <v>306800</v>
      </c>
      <c r="V48" s="5">
        <v>2.7200000000000002E-2</v>
      </c>
    </row>
    <row r="49" spans="1:22" x14ac:dyDescent="0.2">
      <c r="A49" s="16" t="s">
        <v>236</v>
      </c>
      <c r="B49" s="4">
        <v>22400</v>
      </c>
      <c r="C49" s="4">
        <v>122700</v>
      </c>
      <c r="D49" s="4">
        <v>-100300</v>
      </c>
      <c r="E49" s="4">
        <v>-4408540000</v>
      </c>
      <c r="F49" s="4">
        <f t="shared" si="4"/>
        <v>170117580000</v>
      </c>
      <c r="G49" s="4">
        <v>0</v>
      </c>
      <c r="H49" s="4">
        <v>0</v>
      </c>
      <c r="I49" s="4">
        <v>0</v>
      </c>
      <c r="J49" s="4">
        <v>75190000</v>
      </c>
      <c r="K49" s="24">
        <f t="shared" si="5"/>
        <v>-5360000</v>
      </c>
      <c r="L49" s="4">
        <v>153</v>
      </c>
      <c r="M49" s="4">
        <v>464</v>
      </c>
      <c r="N49" s="4">
        <v>4</v>
      </c>
      <c r="O49" s="4">
        <v>24</v>
      </c>
      <c r="P49" s="4">
        <v>96800</v>
      </c>
      <c r="Q49" s="4">
        <v>317900</v>
      </c>
      <c r="R49" s="5">
        <v>-6.8000000000000005E-3</v>
      </c>
      <c r="S49" s="4">
        <v>554600</v>
      </c>
      <c r="T49" s="4">
        <f t="shared" si="2"/>
        <v>588910</v>
      </c>
      <c r="U49" s="4">
        <f t="shared" si="6"/>
        <v>306800</v>
      </c>
      <c r="V49" s="5">
        <v>2.2499999999999999E-2</v>
      </c>
    </row>
    <row r="50" spans="1:22" x14ac:dyDescent="0.2">
      <c r="A50" s="16" t="s">
        <v>235</v>
      </c>
      <c r="B50" s="4">
        <v>39900</v>
      </c>
      <c r="C50" s="4">
        <v>175500</v>
      </c>
      <c r="D50" s="4">
        <v>-135600</v>
      </c>
      <c r="E50" s="4">
        <v>-6014320000</v>
      </c>
      <c r="F50" s="4">
        <f t="shared" si="4"/>
        <v>174526120000</v>
      </c>
      <c r="G50" s="4">
        <v>0</v>
      </c>
      <c r="H50" s="4">
        <v>0</v>
      </c>
      <c r="I50" s="4">
        <v>0</v>
      </c>
      <c r="J50" s="4">
        <v>101945000</v>
      </c>
      <c r="K50" s="24">
        <f t="shared" si="5"/>
        <v>-80550000</v>
      </c>
      <c r="L50" s="4">
        <v>436</v>
      </c>
      <c r="M50" s="4">
        <v>579</v>
      </c>
      <c r="N50" s="4">
        <v>38</v>
      </c>
      <c r="O50" s="4">
        <v>42</v>
      </c>
      <c r="P50" s="4">
        <v>374500</v>
      </c>
      <c r="Q50" s="4">
        <v>432100</v>
      </c>
      <c r="R50" s="5">
        <v>1.49E-2</v>
      </c>
      <c r="S50" s="4">
        <v>925100</v>
      </c>
      <c r="T50" s="4">
        <f t="shared" si="2"/>
        <v>557880.5</v>
      </c>
      <c r="U50" s="4">
        <f t="shared" si="6"/>
        <v>306800</v>
      </c>
      <c r="V50" s="5">
        <v>3.1099999999999999E-2</v>
      </c>
    </row>
    <row r="51" spans="1:22" x14ac:dyDescent="0.2">
      <c r="A51" s="16" t="s">
        <v>234</v>
      </c>
      <c r="B51" s="4">
        <v>9400</v>
      </c>
      <c r="C51" s="4">
        <v>22700</v>
      </c>
      <c r="D51" s="4">
        <v>-13300</v>
      </c>
      <c r="E51" s="4">
        <v>-584520000</v>
      </c>
      <c r="F51" s="4">
        <f t="shared" si="4"/>
        <v>180540440000</v>
      </c>
      <c r="G51" s="4">
        <v>0</v>
      </c>
      <c r="H51" s="4">
        <v>0</v>
      </c>
      <c r="I51" s="4">
        <v>0</v>
      </c>
      <c r="J51" s="4">
        <v>188565000</v>
      </c>
      <c r="K51" s="24">
        <f t="shared" si="5"/>
        <v>-182495000</v>
      </c>
      <c r="L51" s="4">
        <v>156</v>
      </c>
      <c r="M51" s="4">
        <v>235</v>
      </c>
      <c r="N51" s="4">
        <v>8</v>
      </c>
      <c r="O51" s="4">
        <v>8</v>
      </c>
      <c r="P51" s="4">
        <v>87700</v>
      </c>
      <c r="Q51" s="4">
        <v>124200</v>
      </c>
      <c r="R51" s="5">
        <v>-8.0000000000000002E-3</v>
      </c>
      <c r="S51" s="4">
        <v>387600</v>
      </c>
      <c r="T51" s="4">
        <f t="shared" si="2"/>
        <v>560620.5</v>
      </c>
      <c r="U51" s="4">
        <f t="shared" si="6"/>
        <v>306800</v>
      </c>
      <c r="V51" s="5">
        <v>2.3700000000000002E-2</v>
      </c>
    </row>
    <row r="52" spans="1:22" x14ac:dyDescent="0.2">
      <c r="A52" s="16" t="s">
        <v>233</v>
      </c>
      <c r="B52" s="4">
        <v>3200</v>
      </c>
      <c r="C52" s="4">
        <v>60100</v>
      </c>
      <c r="D52" s="4">
        <v>-56900</v>
      </c>
      <c r="E52" s="4">
        <v>-2516200000</v>
      </c>
      <c r="F52" s="4">
        <f t="shared" si="4"/>
        <v>181124960000</v>
      </c>
      <c r="G52" s="4">
        <v>0</v>
      </c>
      <c r="H52" s="4">
        <v>0</v>
      </c>
      <c r="I52" s="4">
        <v>0</v>
      </c>
      <c r="J52" s="4">
        <v>22010000</v>
      </c>
      <c r="K52" s="24">
        <f t="shared" si="5"/>
        <v>-371060000</v>
      </c>
      <c r="L52" s="4">
        <v>174</v>
      </c>
      <c r="M52" s="4">
        <v>252</v>
      </c>
      <c r="N52" s="4">
        <v>11</v>
      </c>
      <c r="O52" s="4">
        <v>11</v>
      </c>
      <c r="P52" s="4">
        <v>134300</v>
      </c>
      <c r="Q52" s="4">
        <v>170500</v>
      </c>
      <c r="R52" s="5">
        <v>6.8999999999999999E-3</v>
      </c>
      <c r="S52" s="4">
        <v>306800</v>
      </c>
      <c r="T52" s="4">
        <f t="shared" si="2"/>
        <v>561210.5</v>
      </c>
      <c r="U52" s="4">
        <f t="shared" si="6"/>
        <v>248600</v>
      </c>
      <c r="V52" s="5">
        <v>2.1299999999999999E-2</v>
      </c>
    </row>
    <row r="53" spans="1:22" x14ac:dyDescent="0.2">
      <c r="A53" s="16" t="s">
        <v>232</v>
      </c>
      <c r="B53" s="4">
        <v>183700</v>
      </c>
      <c r="C53" s="4">
        <v>85600</v>
      </c>
      <c r="D53" s="4">
        <v>98100</v>
      </c>
      <c r="E53" s="4">
        <v>4377610000</v>
      </c>
      <c r="F53" s="4">
        <f t="shared" si="4"/>
        <v>183641160000</v>
      </c>
      <c r="G53" s="4">
        <v>0</v>
      </c>
      <c r="H53" s="4">
        <v>0</v>
      </c>
      <c r="I53" s="4">
        <v>0</v>
      </c>
      <c r="J53" s="4">
        <v>-106855000</v>
      </c>
      <c r="K53" s="24">
        <f t="shared" si="5"/>
        <v>-393070000</v>
      </c>
      <c r="L53" s="4">
        <v>333</v>
      </c>
      <c r="M53" s="4">
        <v>734</v>
      </c>
      <c r="N53" s="4">
        <v>12</v>
      </c>
      <c r="O53" s="4">
        <v>29</v>
      </c>
      <c r="P53" s="4">
        <v>179800</v>
      </c>
      <c r="Q53" s="4">
        <v>422300</v>
      </c>
      <c r="R53" s="5">
        <v>-5.0300000000000004E-2</v>
      </c>
      <c r="S53" s="4">
        <v>646600</v>
      </c>
      <c r="T53" s="4">
        <f t="shared" si="2"/>
        <v>591300.5</v>
      </c>
      <c r="U53" s="4">
        <f t="shared" si="6"/>
        <v>248600</v>
      </c>
      <c r="V53" s="5">
        <v>6.6100000000000006E-2</v>
      </c>
    </row>
    <row r="54" spans="1:22" x14ac:dyDescent="0.2">
      <c r="A54" s="16" t="s">
        <v>231</v>
      </c>
      <c r="B54" s="4">
        <v>195600</v>
      </c>
      <c r="C54" s="4">
        <v>6900</v>
      </c>
      <c r="D54" s="4">
        <v>188700</v>
      </c>
      <c r="E54" s="4">
        <v>8582650000</v>
      </c>
      <c r="F54" s="4">
        <f t="shared" si="4"/>
        <v>179263550000</v>
      </c>
      <c r="G54" s="4">
        <v>0</v>
      </c>
      <c r="H54" s="4">
        <v>0</v>
      </c>
      <c r="I54" s="4">
        <v>0</v>
      </c>
      <c r="J54" s="4">
        <v>-40940000</v>
      </c>
      <c r="K54" s="24">
        <f t="shared" si="5"/>
        <v>-286215000</v>
      </c>
      <c r="L54" s="4">
        <v>244</v>
      </c>
      <c r="M54" s="4">
        <v>478</v>
      </c>
      <c r="N54" s="4">
        <v>26</v>
      </c>
      <c r="O54" s="4">
        <v>40</v>
      </c>
      <c r="P54" s="4">
        <v>226200</v>
      </c>
      <c r="Q54" s="4">
        <v>377100</v>
      </c>
      <c r="R54" s="5">
        <v>-2.0999999999999999E-3</v>
      </c>
      <c r="S54" s="4">
        <v>630100</v>
      </c>
      <c r="T54" s="4">
        <f t="shared" si="2"/>
        <v>564490.5</v>
      </c>
      <c r="U54" s="4">
        <f t="shared" si="6"/>
        <v>248600</v>
      </c>
      <c r="V54" s="5">
        <v>1.41E-2</v>
      </c>
    </row>
    <row r="55" spans="1:22" x14ac:dyDescent="0.2">
      <c r="A55" s="16" t="s">
        <v>230</v>
      </c>
      <c r="B55" s="4">
        <v>332800</v>
      </c>
      <c r="C55" s="4">
        <v>68000</v>
      </c>
      <c r="D55" s="4">
        <v>264800</v>
      </c>
      <c r="E55" s="4">
        <v>11974250000</v>
      </c>
      <c r="F55" s="4">
        <f t="shared" si="4"/>
        <v>170680900000</v>
      </c>
      <c r="G55" s="4">
        <v>0</v>
      </c>
      <c r="H55" s="4">
        <v>0</v>
      </c>
      <c r="I55" s="4">
        <v>0</v>
      </c>
      <c r="J55" s="4">
        <v>-22030000</v>
      </c>
      <c r="K55" s="24">
        <f t="shared" si="5"/>
        <v>-245275000</v>
      </c>
      <c r="L55" s="4">
        <v>800</v>
      </c>
      <c r="M55" s="4">
        <v>697</v>
      </c>
      <c r="N55" s="4">
        <v>53</v>
      </c>
      <c r="O55" s="4">
        <v>41</v>
      </c>
      <c r="P55" s="4">
        <v>593600</v>
      </c>
      <c r="Q55" s="4">
        <v>529100</v>
      </c>
      <c r="R55" s="5">
        <v>4.3099999999999999E-2</v>
      </c>
      <c r="S55" s="4">
        <v>1161800</v>
      </c>
      <c r="T55" s="4">
        <f t="shared" si="2"/>
        <v>473280.5</v>
      </c>
      <c r="U55" s="4">
        <f t="shared" si="6"/>
        <v>248600</v>
      </c>
      <c r="V55" s="5">
        <v>7.1099999999999997E-2</v>
      </c>
    </row>
    <row r="56" spans="1:22" x14ac:dyDescent="0.2">
      <c r="A56" s="16" t="s">
        <v>229</v>
      </c>
      <c r="B56" s="4">
        <v>191000</v>
      </c>
      <c r="C56" s="4">
        <v>3100</v>
      </c>
      <c r="D56" s="4">
        <v>187900</v>
      </c>
      <c r="E56" s="4">
        <v>8267780000</v>
      </c>
      <c r="F56" s="4">
        <f t="shared" si="4"/>
        <v>158706650000</v>
      </c>
      <c r="G56" s="4">
        <v>0</v>
      </c>
      <c r="H56" s="4">
        <v>0</v>
      </c>
      <c r="I56" s="4">
        <v>0</v>
      </c>
      <c r="J56" s="4">
        <v>-22030000</v>
      </c>
      <c r="K56" s="24">
        <f t="shared" si="5"/>
        <v>-223245000</v>
      </c>
      <c r="L56" s="4">
        <v>403</v>
      </c>
      <c r="M56" s="4">
        <v>303</v>
      </c>
      <c r="N56" s="4">
        <v>40</v>
      </c>
      <c r="O56" s="4">
        <v>16</v>
      </c>
      <c r="P56" s="4">
        <v>379700</v>
      </c>
      <c r="Q56" s="4">
        <v>226800</v>
      </c>
      <c r="R56" s="5">
        <v>3.04E-2</v>
      </c>
      <c r="S56" s="4">
        <v>617600</v>
      </c>
      <c r="T56" s="4">
        <f t="shared" si="2"/>
        <v>436440.5</v>
      </c>
      <c r="U56" s="4">
        <f t="shared" si="6"/>
        <v>248600</v>
      </c>
      <c r="V56" s="5">
        <v>3.15E-2</v>
      </c>
    </row>
    <row r="57" spans="1:22" x14ac:dyDescent="0.2">
      <c r="A57" s="16" t="s">
        <v>228</v>
      </c>
      <c r="B57" s="4">
        <v>39300</v>
      </c>
      <c r="C57" s="4">
        <v>101046</v>
      </c>
      <c r="D57" s="4">
        <v>-61746</v>
      </c>
      <c r="E57" s="4">
        <v>-2633020000</v>
      </c>
      <c r="F57" s="4">
        <f t="shared" si="4"/>
        <v>150438870000</v>
      </c>
      <c r="K57" s="24">
        <f t="shared" si="5"/>
        <v>-201215000</v>
      </c>
      <c r="L57" s="4">
        <v>187</v>
      </c>
      <c r="M57" s="4">
        <v>181</v>
      </c>
      <c r="N57" s="4">
        <v>5</v>
      </c>
      <c r="O57" s="4">
        <v>6</v>
      </c>
      <c r="P57" s="4">
        <v>135600</v>
      </c>
      <c r="Q57" s="4">
        <v>103600</v>
      </c>
      <c r="R57" s="5">
        <v>2.3999999999999998E-3</v>
      </c>
      <c r="S57" s="4">
        <v>248600</v>
      </c>
      <c r="T57" s="4">
        <f t="shared" si="2"/>
        <v>470930.5</v>
      </c>
      <c r="U57" s="4">
        <f t="shared" si="6"/>
        <v>266900</v>
      </c>
      <c r="V57" s="5">
        <v>1.8600000000000002E-2</v>
      </c>
    </row>
    <row r="58" spans="1:22" x14ac:dyDescent="0.2">
      <c r="A58" s="16" t="s">
        <v>227</v>
      </c>
      <c r="B58" s="4">
        <v>181800</v>
      </c>
      <c r="C58" s="4">
        <v>9100</v>
      </c>
      <c r="D58" s="4">
        <v>172700</v>
      </c>
      <c r="E58" s="4">
        <v>7408120000</v>
      </c>
      <c r="F58" s="4">
        <f t="shared" si="4"/>
        <v>153071890000</v>
      </c>
      <c r="G58" s="4">
        <v>0</v>
      </c>
      <c r="H58" s="4">
        <v>0</v>
      </c>
      <c r="I58" s="4">
        <v>0</v>
      </c>
      <c r="J58" s="4">
        <v>25450000</v>
      </c>
      <c r="K58" s="24">
        <f t="shared" si="5"/>
        <v>-201215000</v>
      </c>
      <c r="L58" s="4">
        <v>497</v>
      </c>
      <c r="M58" s="4">
        <v>366</v>
      </c>
      <c r="N58" s="4">
        <v>29</v>
      </c>
      <c r="O58" s="4">
        <v>23</v>
      </c>
      <c r="P58" s="4">
        <v>380400</v>
      </c>
      <c r="Q58" s="4">
        <v>304600</v>
      </c>
      <c r="R58" s="5">
        <v>1.1899999999999999E-2</v>
      </c>
      <c r="S58" s="4">
        <v>698000</v>
      </c>
      <c r="T58" s="4">
        <f t="shared" si="2"/>
        <v>443020.5</v>
      </c>
      <c r="U58" s="4">
        <f t="shared" si="6"/>
        <v>266900</v>
      </c>
      <c r="V58" s="5">
        <v>3.4500000000000003E-2</v>
      </c>
    </row>
    <row r="59" spans="1:22" x14ac:dyDescent="0.2">
      <c r="A59" s="16" t="s">
        <v>226</v>
      </c>
      <c r="B59" s="4">
        <v>100600</v>
      </c>
      <c r="C59" s="4">
        <v>15600</v>
      </c>
      <c r="D59" s="4">
        <v>85000</v>
      </c>
      <c r="E59" s="4">
        <v>3609970000</v>
      </c>
      <c r="F59" s="4">
        <f t="shared" si="4"/>
        <v>145663770000</v>
      </c>
      <c r="K59" s="24">
        <f t="shared" si="5"/>
        <v>-226665000</v>
      </c>
      <c r="L59" s="4">
        <v>103</v>
      </c>
      <c r="M59" s="4">
        <v>607</v>
      </c>
      <c r="N59" s="4">
        <v>1</v>
      </c>
      <c r="O59" s="4">
        <v>11</v>
      </c>
      <c r="P59" s="4">
        <v>45800</v>
      </c>
      <c r="Q59" s="4">
        <v>219200</v>
      </c>
      <c r="R59" s="5">
        <v>-1.89E-2</v>
      </c>
      <c r="S59" s="4">
        <v>266900</v>
      </c>
      <c r="T59" s="4">
        <f t="shared" si="2"/>
        <v>457070.5</v>
      </c>
      <c r="U59" s="4">
        <f t="shared" si="6"/>
        <v>312700</v>
      </c>
      <c r="V59" s="5">
        <v>2.7699999999999999E-2</v>
      </c>
    </row>
    <row r="60" spans="1:22" x14ac:dyDescent="0.2">
      <c r="A60" s="16" t="s">
        <v>225</v>
      </c>
      <c r="B60" s="4">
        <v>177400</v>
      </c>
      <c r="C60" s="4">
        <v>140150</v>
      </c>
      <c r="D60" s="4">
        <v>37250</v>
      </c>
      <c r="E60" s="4">
        <v>1590250000</v>
      </c>
      <c r="F60" s="4">
        <f t="shared" si="4"/>
        <v>142053800000</v>
      </c>
      <c r="G60" s="4">
        <v>0</v>
      </c>
      <c r="H60" s="4">
        <v>0</v>
      </c>
      <c r="I60" s="4">
        <v>0</v>
      </c>
      <c r="J60" s="4">
        <v>-79730000</v>
      </c>
      <c r="K60" s="24">
        <f t="shared" si="5"/>
        <v>-226665000</v>
      </c>
      <c r="L60" s="4">
        <v>239</v>
      </c>
      <c r="M60" s="4">
        <v>580</v>
      </c>
      <c r="N60" s="4">
        <v>7</v>
      </c>
      <c r="O60" s="4">
        <v>8</v>
      </c>
      <c r="P60" s="4">
        <v>107600</v>
      </c>
      <c r="Q60" s="4">
        <v>233600</v>
      </c>
      <c r="R60" s="5">
        <v>2.1400000000000002E-2</v>
      </c>
      <c r="S60" s="4">
        <v>614805</v>
      </c>
      <c r="T60" s="4">
        <f t="shared" si="2"/>
        <v>471850</v>
      </c>
      <c r="U60" s="4">
        <f t="shared" si="6"/>
        <v>249700</v>
      </c>
      <c r="V60" s="5">
        <v>3.49E-2</v>
      </c>
    </row>
    <row r="61" spans="1:22" x14ac:dyDescent="0.2">
      <c r="A61" s="16" t="s">
        <v>224</v>
      </c>
      <c r="B61" s="4">
        <v>188300</v>
      </c>
      <c r="C61" s="4">
        <v>130400</v>
      </c>
      <c r="D61" s="4">
        <v>57900</v>
      </c>
      <c r="E61" s="4">
        <v>2456080000</v>
      </c>
      <c r="F61" s="4">
        <f t="shared" si="4"/>
        <v>140463550000</v>
      </c>
      <c r="G61" s="4">
        <v>0</v>
      </c>
      <c r="H61" s="4">
        <v>0</v>
      </c>
      <c r="I61" s="4">
        <v>0</v>
      </c>
      <c r="J61" s="4">
        <v>76270000</v>
      </c>
      <c r="K61" s="24">
        <f t="shared" si="5"/>
        <v>-146935000</v>
      </c>
      <c r="L61" s="4">
        <v>127</v>
      </c>
      <c r="M61" s="4">
        <v>604</v>
      </c>
      <c r="N61" s="4">
        <v>0</v>
      </c>
      <c r="O61" s="4">
        <v>23</v>
      </c>
      <c r="P61" s="4">
        <v>45400</v>
      </c>
      <c r="Q61" s="4">
        <v>294300</v>
      </c>
      <c r="R61" s="5">
        <v>-1.66E-2</v>
      </c>
      <c r="S61" s="4">
        <v>415000</v>
      </c>
      <c r="T61" s="4">
        <f t="shared" si="2"/>
        <v>460580</v>
      </c>
      <c r="U61" s="4">
        <f t="shared" si="6"/>
        <v>249200</v>
      </c>
      <c r="V61" s="5">
        <v>1.8700000000000001E-2</v>
      </c>
    </row>
    <row r="62" spans="1:22" x14ac:dyDescent="0.2">
      <c r="A62" s="16" t="s">
        <v>223</v>
      </c>
      <c r="B62" s="4">
        <v>3650</v>
      </c>
      <c r="C62" s="4">
        <v>22700</v>
      </c>
      <c r="D62" s="4">
        <v>-19050</v>
      </c>
      <c r="E62" s="4">
        <v>-810340000</v>
      </c>
      <c r="F62" s="4">
        <f t="shared" si="4"/>
        <v>138007470000</v>
      </c>
      <c r="G62" s="4">
        <v>0</v>
      </c>
      <c r="H62" s="4">
        <v>0</v>
      </c>
      <c r="I62" s="4">
        <v>0</v>
      </c>
      <c r="J62" s="4">
        <v>25620000</v>
      </c>
      <c r="K62" s="24">
        <f t="shared" si="5"/>
        <v>-223205000</v>
      </c>
      <c r="L62" s="4">
        <v>133</v>
      </c>
      <c r="M62" s="4">
        <v>261</v>
      </c>
      <c r="N62" s="4">
        <v>10</v>
      </c>
      <c r="O62" s="4">
        <v>18</v>
      </c>
      <c r="P62" s="4">
        <v>131300</v>
      </c>
      <c r="Q62" s="4">
        <v>178100</v>
      </c>
      <c r="R62" s="5">
        <v>-2.3E-3</v>
      </c>
      <c r="S62" s="4">
        <v>312700</v>
      </c>
      <c r="T62" s="4">
        <f t="shared" si="2"/>
        <v>439470</v>
      </c>
      <c r="U62" s="4">
        <f t="shared" si="6"/>
        <v>249200</v>
      </c>
      <c r="V62" s="5">
        <v>1.1699999999999999E-2</v>
      </c>
    </row>
    <row r="63" spans="1:22" x14ac:dyDescent="0.2">
      <c r="A63" s="16" t="s">
        <v>222</v>
      </c>
      <c r="B63" s="4">
        <v>153200</v>
      </c>
      <c r="C63" s="4">
        <v>105200</v>
      </c>
      <c r="D63" s="4">
        <v>48000</v>
      </c>
      <c r="E63" s="4">
        <v>2088930000</v>
      </c>
      <c r="F63" s="4">
        <f t="shared" si="4"/>
        <v>138817810000</v>
      </c>
      <c r="G63" s="4">
        <v>0</v>
      </c>
      <c r="H63" s="4">
        <v>0</v>
      </c>
      <c r="I63" s="4">
        <v>0</v>
      </c>
      <c r="J63" s="4">
        <v>-89980000</v>
      </c>
      <c r="K63" s="24">
        <f t="shared" si="5"/>
        <v>-248825000</v>
      </c>
      <c r="L63" s="4">
        <v>414</v>
      </c>
      <c r="M63" s="4">
        <v>408</v>
      </c>
      <c r="N63" s="4">
        <v>25</v>
      </c>
      <c r="O63" s="4">
        <v>32</v>
      </c>
      <c r="P63" s="4">
        <v>341000</v>
      </c>
      <c r="Q63" s="4">
        <v>422500</v>
      </c>
      <c r="R63" s="5">
        <v>1.9099999999999999E-2</v>
      </c>
      <c r="S63" s="4">
        <v>947500</v>
      </c>
      <c r="T63" s="4">
        <f t="shared" si="2"/>
        <v>363740</v>
      </c>
      <c r="U63" s="4">
        <f t="shared" si="6"/>
        <v>249200</v>
      </c>
      <c r="V63" s="5">
        <v>2.75E-2</v>
      </c>
    </row>
    <row r="64" spans="1:22" x14ac:dyDescent="0.2">
      <c r="A64" s="16" t="s">
        <v>221</v>
      </c>
      <c r="B64" s="4">
        <v>1500</v>
      </c>
      <c r="C64" s="4">
        <v>114000</v>
      </c>
      <c r="D64" s="4">
        <v>-112500</v>
      </c>
      <c r="E64" s="4">
        <v>-4713170000</v>
      </c>
      <c r="F64" s="4">
        <f t="shared" si="4"/>
        <v>136728880000</v>
      </c>
      <c r="G64" s="4">
        <v>0</v>
      </c>
      <c r="H64" s="4">
        <v>0</v>
      </c>
      <c r="I64" s="4">
        <v>0</v>
      </c>
      <c r="J64" s="4">
        <v>-117160000</v>
      </c>
      <c r="K64" s="24">
        <f t="shared" si="5"/>
        <v>-158845000</v>
      </c>
      <c r="L64" s="4">
        <v>167</v>
      </c>
      <c r="M64" s="4">
        <v>188</v>
      </c>
      <c r="N64" s="4">
        <v>11</v>
      </c>
      <c r="O64" s="4">
        <v>9</v>
      </c>
      <c r="P64" s="4">
        <v>232800</v>
      </c>
      <c r="Q64" s="4">
        <v>128000</v>
      </c>
      <c r="R64" s="5">
        <v>7.1999999999999998E-3</v>
      </c>
      <c r="S64" s="4">
        <v>362000</v>
      </c>
      <c r="T64" s="4">
        <f t="shared" si="2"/>
        <v>366180</v>
      </c>
      <c r="U64" s="4">
        <f t="shared" si="6"/>
        <v>249200</v>
      </c>
      <c r="V64" s="5">
        <v>9.5999999999999992E-3</v>
      </c>
    </row>
    <row r="65" spans="1:22" x14ac:dyDescent="0.2">
      <c r="A65" s="16" t="s">
        <v>220</v>
      </c>
      <c r="B65" s="4">
        <v>0</v>
      </c>
      <c r="C65" s="4">
        <v>30300</v>
      </c>
      <c r="D65" s="4">
        <v>-30300</v>
      </c>
      <c r="E65" s="4">
        <v>-1264970000</v>
      </c>
      <c r="F65" s="4">
        <f t="shared" si="4"/>
        <v>141442050000</v>
      </c>
      <c r="G65" s="4">
        <v>0</v>
      </c>
      <c r="H65" s="4">
        <v>0</v>
      </c>
      <c r="I65" s="4">
        <v>0</v>
      </c>
      <c r="J65" s="4">
        <v>-58205000</v>
      </c>
      <c r="K65" s="24">
        <f t="shared" si="5"/>
        <v>-41685000</v>
      </c>
      <c r="L65" s="4">
        <v>121</v>
      </c>
      <c r="M65" s="4">
        <v>280</v>
      </c>
      <c r="N65" s="4">
        <v>3</v>
      </c>
      <c r="O65" s="4">
        <v>16</v>
      </c>
      <c r="P65" s="4">
        <v>54300</v>
      </c>
      <c r="Q65" s="4">
        <v>188500</v>
      </c>
      <c r="R65" s="5">
        <v>-9.4999999999999998E-3</v>
      </c>
      <c r="S65" s="4">
        <v>249700</v>
      </c>
      <c r="T65" s="4">
        <f t="shared" si="2"/>
        <v>363680</v>
      </c>
      <c r="U65" s="4">
        <f t="shared" si="6"/>
        <v>249200</v>
      </c>
      <c r="V65" s="5">
        <v>2.1400000000000002E-2</v>
      </c>
    </row>
    <row r="66" spans="1:22" x14ac:dyDescent="0.2">
      <c r="A66" s="16" t="s">
        <v>219</v>
      </c>
      <c r="B66" s="4">
        <v>6500</v>
      </c>
      <c r="C66" s="4">
        <v>40800</v>
      </c>
      <c r="D66" s="4">
        <v>-34300</v>
      </c>
      <c r="E66" s="4">
        <v>-1442550000</v>
      </c>
      <c r="F66" s="4">
        <f t="shared" si="4"/>
        <v>142707020000</v>
      </c>
      <c r="G66" s="4">
        <v>0</v>
      </c>
      <c r="H66" s="4">
        <v>0</v>
      </c>
      <c r="I66" s="4">
        <v>0</v>
      </c>
      <c r="J66" s="4">
        <v>-65355000</v>
      </c>
      <c r="K66" s="24">
        <f t="shared" si="5"/>
        <v>16520000</v>
      </c>
      <c r="L66" s="4">
        <v>119</v>
      </c>
      <c r="M66" s="4">
        <v>250</v>
      </c>
      <c r="N66" s="4">
        <v>6</v>
      </c>
      <c r="O66" s="4">
        <v>13</v>
      </c>
      <c r="P66" s="4">
        <v>91100</v>
      </c>
      <c r="Q66" s="4">
        <v>156400</v>
      </c>
      <c r="R66" s="5">
        <v>-2.3E-3</v>
      </c>
      <c r="S66" s="4">
        <v>249200</v>
      </c>
      <c r="T66" s="4">
        <f t="shared" si="2"/>
        <v>365400</v>
      </c>
      <c r="U66" s="4">
        <f t="shared" si="6"/>
        <v>302300</v>
      </c>
      <c r="V66" s="5">
        <v>1.77E-2</v>
      </c>
    </row>
    <row r="67" spans="1:22" x14ac:dyDescent="0.2">
      <c r="A67" s="16" t="s">
        <v>218</v>
      </c>
      <c r="B67" s="4">
        <v>116600</v>
      </c>
      <c r="C67" s="4">
        <v>102608</v>
      </c>
      <c r="D67" s="4">
        <v>13992</v>
      </c>
      <c r="E67" s="4">
        <v>590980000</v>
      </c>
      <c r="F67" s="4">
        <f t="shared" si="4"/>
        <v>144149570000</v>
      </c>
      <c r="G67" s="4">
        <v>0</v>
      </c>
      <c r="H67" s="4">
        <v>0</v>
      </c>
      <c r="I67" s="4">
        <v>0</v>
      </c>
      <c r="J67" s="4">
        <v>-65355000</v>
      </c>
      <c r="K67" s="24">
        <f t="shared" si="5"/>
        <v>81875000</v>
      </c>
      <c r="L67" s="4">
        <v>192</v>
      </c>
      <c r="M67" s="4">
        <v>395</v>
      </c>
      <c r="N67" s="4">
        <v>16</v>
      </c>
      <c r="O67" s="4">
        <v>25</v>
      </c>
      <c r="P67" s="4">
        <v>161400</v>
      </c>
      <c r="Q67" s="4">
        <v>422200</v>
      </c>
      <c r="R67" s="5">
        <v>-2.3E-3</v>
      </c>
      <c r="S67" s="4">
        <v>593500</v>
      </c>
      <c r="T67" s="4">
        <f t="shared" si="2"/>
        <v>324550</v>
      </c>
      <c r="U67" s="4">
        <f t="shared" si="6"/>
        <v>101600</v>
      </c>
      <c r="V67" s="5">
        <v>1.8799999999999997E-2</v>
      </c>
    </row>
    <row r="68" spans="1:22" x14ac:dyDescent="0.2">
      <c r="A68" s="16" t="s">
        <v>217</v>
      </c>
      <c r="B68" s="4">
        <v>48300</v>
      </c>
      <c r="C68" s="4">
        <v>15300</v>
      </c>
      <c r="D68" s="4">
        <v>33000</v>
      </c>
      <c r="E68" s="4">
        <v>1397230000</v>
      </c>
      <c r="F68" s="4">
        <f t="shared" si="4"/>
        <v>143558590000</v>
      </c>
      <c r="G68" s="4">
        <v>0</v>
      </c>
      <c r="H68" s="4">
        <v>0</v>
      </c>
      <c r="I68" s="4">
        <v>0</v>
      </c>
      <c r="J68" s="4">
        <v>-113840000</v>
      </c>
      <c r="K68" s="24">
        <f t="shared" si="5"/>
        <v>147230000</v>
      </c>
      <c r="L68" s="4">
        <v>209</v>
      </c>
      <c r="M68" s="4">
        <v>358</v>
      </c>
      <c r="N68" s="4">
        <v>19</v>
      </c>
      <c r="O68" s="4">
        <v>11</v>
      </c>
      <c r="P68" s="4">
        <v>214700</v>
      </c>
      <c r="Q68" s="4">
        <v>135500</v>
      </c>
      <c r="R68" s="5">
        <v>1.9299999999999998E-2</v>
      </c>
      <c r="S68" s="4">
        <v>418900</v>
      </c>
      <c r="T68" s="4">
        <f t="shared" si="2"/>
        <v>322170</v>
      </c>
      <c r="U68" s="4">
        <f t="shared" si="6"/>
        <v>101600</v>
      </c>
      <c r="V68" s="5">
        <v>2.2400000000000003E-2</v>
      </c>
    </row>
    <row r="69" spans="1:22" x14ac:dyDescent="0.2">
      <c r="A69" s="16" t="s">
        <v>216</v>
      </c>
      <c r="B69" s="4">
        <v>16700</v>
      </c>
      <c r="C69" s="4">
        <v>3277</v>
      </c>
      <c r="D69" s="4">
        <v>13423</v>
      </c>
      <c r="E69" s="4">
        <v>565700000</v>
      </c>
      <c r="F69" s="4">
        <f t="shared" si="4"/>
        <v>142161360000</v>
      </c>
      <c r="G69" s="4">
        <v>0</v>
      </c>
      <c r="H69" s="4">
        <v>0</v>
      </c>
      <c r="I69" s="4">
        <v>0</v>
      </c>
      <c r="J69" s="4">
        <v>152050000</v>
      </c>
      <c r="K69" s="24">
        <f t="shared" si="5"/>
        <v>261070000</v>
      </c>
      <c r="L69" s="4">
        <v>94</v>
      </c>
      <c r="M69" s="4">
        <v>270</v>
      </c>
      <c r="N69" s="4">
        <v>7</v>
      </c>
      <c r="O69" s="4">
        <v>14</v>
      </c>
      <c r="P69" s="4">
        <v>69900</v>
      </c>
      <c r="Q69" s="4">
        <v>184700</v>
      </c>
      <c r="R69" s="5">
        <v>-2.64E-2</v>
      </c>
      <c r="S69" s="4">
        <v>407400</v>
      </c>
      <c r="T69" s="4">
        <f t="shared" si="2"/>
        <v>330060</v>
      </c>
      <c r="U69" s="4">
        <f t="shared" si="6"/>
        <v>101600</v>
      </c>
      <c r="V69" s="5">
        <v>2.81E-2</v>
      </c>
    </row>
    <row r="70" spans="1:22" x14ac:dyDescent="0.2">
      <c r="A70" s="16" t="s">
        <v>215</v>
      </c>
      <c r="B70" s="4">
        <v>249000</v>
      </c>
      <c r="C70" s="4">
        <v>800</v>
      </c>
      <c r="D70" s="4">
        <v>248200</v>
      </c>
      <c r="E70" s="4">
        <v>10546490000</v>
      </c>
      <c r="F70" s="4">
        <f t="shared" si="4"/>
        <v>141595660000</v>
      </c>
      <c r="G70" s="4">
        <v>0</v>
      </c>
      <c r="H70" s="4">
        <v>0</v>
      </c>
      <c r="I70" s="4">
        <v>0</v>
      </c>
      <c r="J70" s="4">
        <v>-33720000</v>
      </c>
      <c r="K70" s="24">
        <f t="shared" si="5"/>
        <v>109020000</v>
      </c>
      <c r="L70" s="4">
        <v>495</v>
      </c>
      <c r="M70" s="4">
        <v>443</v>
      </c>
      <c r="N70" s="4">
        <v>48</v>
      </c>
      <c r="O70" s="4">
        <v>26</v>
      </c>
      <c r="P70" s="4">
        <v>424800</v>
      </c>
      <c r="Q70" s="4">
        <v>322400</v>
      </c>
      <c r="R70" s="5">
        <v>2.8999999999999998E-2</v>
      </c>
      <c r="S70" s="4">
        <v>762600</v>
      </c>
      <c r="T70" s="4">
        <f t="shared" si="2"/>
        <v>315220</v>
      </c>
      <c r="U70" s="4">
        <f t="shared" si="6"/>
        <v>101600</v>
      </c>
      <c r="V70" s="5">
        <v>4.8499999999999995E-2</v>
      </c>
    </row>
    <row r="71" spans="1:22" x14ac:dyDescent="0.2">
      <c r="A71" s="16" t="s">
        <v>214</v>
      </c>
      <c r="B71" s="4">
        <v>55100</v>
      </c>
      <c r="C71" s="4">
        <v>101830</v>
      </c>
      <c r="D71" s="4">
        <v>-46730</v>
      </c>
      <c r="E71" s="4">
        <v>-1936720000</v>
      </c>
      <c r="F71" s="4">
        <f t="shared" si="4"/>
        <v>131049170000</v>
      </c>
      <c r="G71" s="4">
        <v>0</v>
      </c>
      <c r="H71" s="4">
        <v>0</v>
      </c>
      <c r="I71" s="4">
        <v>0</v>
      </c>
      <c r="J71" s="4">
        <v>37305000</v>
      </c>
      <c r="K71" s="24">
        <f t="shared" si="5"/>
        <v>142740000</v>
      </c>
      <c r="L71" s="4">
        <v>154</v>
      </c>
      <c r="M71" s="4">
        <v>350</v>
      </c>
      <c r="N71" s="4">
        <v>2</v>
      </c>
      <c r="O71" s="4">
        <v>11</v>
      </c>
      <c r="P71" s="4">
        <v>68500</v>
      </c>
      <c r="Q71" s="4">
        <v>177200</v>
      </c>
      <c r="R71" s="5">
        <v>-2.3999999999999998E-3</v>
      </c>
      <c r="S71" s="4">
        <v>302300</v>
      </c>
      <c r="T71" s="4">
        <f t="shared" si="2"/>
        <v>347260</v>
      </c>
      <c r="U71" s="4">
        <f t="shared" si="6"/>
        <v>101600</v>
      </c>
      <c r="V71" s="5">
        <v>1.32E-2</v>
      </c>
    </row>
    <row r="72" spans="1:22" x14ac:dyDescent="0.2">
      <c r="A72" s="16" t="s">
        <v>213</v>
      </c>
      <c r="B72" s="4">
        <v>4900</v>
      </c>
      <c r="C72" s="4">
        <v>0</v>
      </c>
      <c r="D72" s="4">
        <v>4900</v>
      </c>
      <c r="E72" s="4">
        <v>203780000</v>
      </c>
      <c r="F72" s="4">
        <f t="shared" si="4"/>
        <v>132985890000</v>
      </c>
      <c r="K72" s="24">
        <f t="shared" si="5"/>
        <v>105435000</v>
      </c>
      <c r="L72" s="4">
        <v>91</v>
      </c>
      <c r="M72" s="4">
        <v>109</v>
      </c>
      <c r="N72" s="4">
        <v>3</v>
      </c>
      <c r="O72" s="4">
        <v>6</v>
      </c>
      <c r="P72" s="4">
        <v>32900</v>
      </c>
      <c r="Q72" s="4">
        <v>68700</v>
      </c>
      <c r="R72" s="5">
        <v>-4.7999999999999996E-3</v>
      </c>
      <c r="S72" s="4">
        <v>101600</v>
      </c>
      <c r="T72" s="4">
        <f t="shared" si="2"/>
        <v>358660</v>
      </c>
      <c r="U72" s="4">
        <f t="shared" si="6"/>
        <v>185000</v>
      </c>
      <c r="V72" s="5">
        <v>7.1999999999999998E-3</v>
      </c>
    </row>
    <row r="73" spans="1:22" x14ac:dyDescent="0.2">
      <c r="A73" s="16" t="s">
        <v>212</v>
      </c>
      <c r="B73" s="4">
        <v>28400</v>
      </c>
      <c r="C73" s="4">
        <v>100</v>
      </c>
      <c r="D73" s="4">
        <v>28300</v>
      </c>
      <c r="E73" s="4">
        <v>1184600000</v>
      </c>
      <c r="F73" s="4">
        <f t="shared" si="4"/>
        <v>132782110000</v>
      </c>
      <c r="G73" s="4">
        <v>0</v>
      </c>
      <c r="H73" s="4">
        <v>0</v>
      </c>
      <c r="I73" s="4">
        <v>0</v>
      </c>
      <c r="J73" s="4">
        <v>71185000</v>
      </c>
      <c r="K73" s="24">
        <f t="shared" si="5"/>
        <v>105435000</v>
      </c>
      <c r="L73" s="4">
        <v>135</v>
      </c>
      <c r="M73" s="4">
        <v>149</v>
      </c>
      <c r="N73" s="4">
        <v>5</v>
      </c>
      <c r="O73" s="4">
        <v>8</v>
      </c>
      <c r="P73" s="4">
        <v>89800</v>
      </c>
      <c r="Q73" s="4">
        <v>101500</v>
      </c>
      <c r="R73" s="5">
        <v>4.8999999999999998E-3</v>
      </c>
      <c r="S73" s="4">
        <v>190200</v>
      </c>
      <c r="T73" s="4">
        <f t="shared" si="2"/>
        <v>359730</v>
      </c>
      <c r="U73" s="4">
        <f t="shared" si="6"/>
        <v>185000</v>
      </c>
      <c r="V73" s="5">
        <v>1.54E-2</v>
      </c>
    </row>
    <row r="74" spans="1:22" x14ac:dyDescent="0.2">
      <c r="A74" s="16" t="s">
        <v>211</v>
      </c>
      <c r="B74" s="4">
        <v>116300</v>
      </c>
      <c r="C74" s="4">
        <v>3900</v>
      </c>
      <c r="D74" s="4">
        <v>112400</v>
      </c>
      <c r="E74" s="4">
        <v>4691570000</v>
      </c>
      <c r="F74" s="4">
        <f t="shared" ref="F74:F79" si="7">E74+F75</f>
        <v>131597510000</v>
      </c>
      <c r="G74" s="4">
        <v>0</v>
      </c>
      <c r="H74" s="4">
        <v>0</v>
      </c>
      <c r="I74" s="4">
        <v>0</v>
      </c>
      <c r="J74" s="4">
        <v>29400000</v>
      </c>
      <c r="K74" s="24">
        <f t="shared" ref="K74:K79" si="8">K75+J74</f>
        <v>34250000</v>
      </c>
      <c r="L74" s="4">
        <v>176</v>
      </c>
      <c r="M74" s="4">
        <v>251</v>
      </c>
      <c r="N74" s="4">
        <v>9</v>
      </c>
      <c r="O74" s="4">
        <v>14</v>
      </c>
      <c r="P74" s="4">
        <v>152700</v>
      </c>
      <c r="Q74" s="4">
        <v>233700</v>
      </c>
      <c r="R74" s="5">
        <v>-9.5999999999999992E-3</v>
      </c>
      <c r="S74" s="4">
        <v>386400</v>
      </c>
      <c r="T74" s="4">
        <f t="shared" ref="T74:T79" si="9">AVERAGE(S75:S84)</f>
        <v>339930</v>
      </c>
      <c r="U74" s="4">
        <f t="shared" ref="U74:U79" si="10">MIN(S75:S79)</f>
        <v>185000</v>
      </c>
      <c r="V74" s="5">
        <v>8.3999999999999995E-3</v>
      </c>
    </row>
    <row r="75" spans="1:22" x14ac:dyDescent="0.2">
      <c r="A75" s="16" t="s">
        <v>210</v>
      </c>
      <c r="B75" s="4">
        <v>67800</v>
      </c>
      <c r="C75" s="4">
        <v>9900</v>
      </c>
      <c r="D75" s="4">
        <v>57900</v>
      </c>
      <c r="E75" s="4">
        <v>2433490000</v>
      </c>
      <c r="F75" s="4">
        <f t="shared" si="7"/>
        <v>126905940000</v>
      </c>
      <c r="G75" s="4">
        <v>0</v>
      </c>
      <c r="H75" s="4">
        <v>0</v>
      </c>
      <c r="I75" s="4">
        <v>0</v>
      </c>
      <c r="J75" s="4">
        <v>29400000</v>
      </c>
      <c r="K75" s="24">
        <f t="shared" si="8"/>
        <v>4850000</v>
      </c>
      <c r="L75" s="4">
        <v>80</v>
      </c>
      <c r="M75" s="4">
        <v>221</v>
      </c>
      <c r="N75" s="4">
        <v>8</v>
      </c>
      <c r="O75" s="4">
        <v>9</v>
      </c>
      <c r="P75" s="4">
        <v>77100</v>
      </c>
      <c r="Q75" s="4">
        <v>147300</v>
      </c>
      <c r="R75" s="5">
        <v>-2.3E-3</v>
      </c>
      <c r="S75" s="4">
        <v>224700</v>
      </c>
      <c r="T75" s="4">
        <f t="shared" si="9"/>
        <v>326380</v>
      </c>
      <c r="U75" s="4">
        <f t="shared" si="10"/>
        <v>185000</v>
      </c>
      <c r="V75" s="5">
        <v>2.8300000000000002E-2</v>
      </c>
    </row>
    <row r="76" spans="1:22" x14ac:dyDescent="0.2">
      <c r="A76" s="16" t="s">
        <v>208</v>
      </c>
      <c r="B76" s="4">
        <v>137400</v>
      </c>
      <c r="C76" s="4">
        <v>80000</v>
      </c>
      <c r="D76" s="4">
        <v>57400</v>
      </c>
      <c r="E76" s="4">
        <v>2409750000</v>
      </c>
      <c r="F76" s="4">
        <f t="shared" si="7"/>
        <v>124472450000</v>
      </c>
      <c r="G76" s="4">
        <v>0</v>
      </c>
      <c r="H76" s="4">
        <v>0</v>
      </c>
      <c r="I76" s="4">
        <v>0</v>
      </c>
      <c r="J76" s="4">
        <v>25220000</v>
      </c>
      <c r="K76" s="24">
        <f t="shared" si="8"/>
        <v>-24550000</v>
      </c>
      <c r="L76" s="4">
        <v>199</v>
      </c>
      <c r="M76" s="4">
        <v>257</v>
      </c>
      <c r="N76" s="4">
        <v>6</v>
      </c>
      <c r="O76" s="4">
        <v>5</v>
      </c>
      <c r="P76" s="4">
        <v>121100</v>
      </c>
      <c r="Q76" s="4">
        <v>132100</v>
      </c>
      <c r="R76" s="5">
        <v>2.3999999999999998E-3</v>
      </c>
      <c r="S76" s="4">
        <v>266400</v>
      </c>
      <c r="T76" s="4">
        <f t="shared" si="9"/>
        <v>313790</v>
      </c>
      <c r="U76" s="4">
        <f t="shared" si="10"/>
        <v>185000</v>
      </c>
      <c r="V76" s="5">
        <v>1.3000000000000001E-2</v>
      </c>
    </row>
    <row r="77" spans="1:22" x14ac:dyDescent="0.2">
      <c r="A77" s="16" t="s">
        <v>207</v>
      </c>
      <c r="B77" s="4">
        <v>87200</v>
      </c>
      <c r="C77" s="4">
        <v>10350</v>
      </c>
      <c r="D77" s="4">
        <v>76850</v>
      </c>
      <c r="E77" s="4">
        <v>3221970000</v>
      </c>
      <c r="F77" s="4">
        <f t="shared" si="7"/>
        <v>122062700000</v>
      </c>
      <c r="G77" s="4">
        <v>0</v>
      </c>
      <c r="H77" s="4">
        <v>0</v>
      </c>
      <c r="I77" s="4">
        <v>0</v>
      </c>
      <c r="J77" s="4">
        <v>8420000</v>
      </c>
      <c r="K77" s="24">
        <f t="shared" si="8"/>
        <v>-49770000</v>
      </c>
      <c r="L77" s="4">
        <v>124</v>
      </c>
      <c r="M77" s="4">
        <v>178</v>
      </c>
      <c r="N77" s="4">
        <v>2</v>
      </c>
      <c r="O77" s="4">
        <v>7</v>
      </c>
      <c r="P77" s="4">
        <v>83100</v>
      </c>
      <c r="Q77" s="4">
        <v>101900</v>
      </c>
      <c r="R77" s="5">
        <v>0</v>
      </c>
      <c r="S77" s="4">
        <v>185000</v>
      </c>
      <c r="T77" s="4">
        <f t="shared" si="9"/>
        <v>302780</v>
      </c>
      <c r="U77" s="4">
        <f t="shared" si="10"/>
        <v>215600</v>
      </c>
      <c r="V77" s="5">
        <v>2.0099999999999996E-2</v>
      </c>
    </row>
    <row r="78" spans="1:22" x14ac:dyDescent="0.2">
      <c r="A78" s="16" t="s">
        <v>206</v>
      </c>
      <c r="B78" s="4">
        <v>150200</v>
      </c>
      <c r="C78" s="4">
        <v>33900</v>
      </c>
      <c r="D78" s="4">
        <v>116300</v>
      </c>
      <c r="E78" s="4">
        <v>4884610000</v>
      </c>
      <c r="F78" s="4">
        <f t="shared" si="7"/>
        <v>118840730000</v>
      </c>
      <c r="G78" s="4">
        <v>0</v>
      </c>
      <c r="H78" s="4">
        <v>0</v>
      </c>
      <c r="I78" s="4">
        <v>0</v>
      </c>
      <c r="J78" s="4">
        <v>126190000</v>
      </c>
      <c r="K78" s="24">
        <f t="shared" si="8"/>
        <v>-58190000</v>
      </c>
      <c r="L78" s="4">
        <v>93</v>
      </c>
      <c r="M78" s="4">
        <v>246</v>
      </c>
      <c r="N78" s="4">
        <v>18</v>
      </c>
      <c r="O78" s="4">
        <v>20</v>
      </c>
      <c r="P78" s="4">
        <v>119700</v>
      </c>
      <c r="Q78" s="4">
        <v>219000</v>
      </c>
      <c r="R78" s="5">
        <v>-1.1000000000000001E-3</v>
      </c>
      <c r="S78" s="4">
        <v>395100</v>
      </c>
      <c r="T78" s="4">
        <f t="shared" si="9"/>
        <v>285620</v>
      </c>
      <c r="U78" s="4">
        <f t="shared" si="10"/>
        <v>200900</v>
      </c>
      <c r="V78" s="5">
        <v>1.3000000000000001E-2</v>
      </c>
    </row>
    <row r="79" spans="1:22" x14ac:dyDescent="0.2">
      <c r="A79" s="16" t="s">
        <v>205</v>
      </c>
      <c r="B79" s="4">
        <v>255800</v>
      </c>
      <c r="C79" s="4">
        <v>21200</v>
      </c>
      <c r="D79" s="4">
        <v>234600</v>
      </c>
      <c r="E79" s="4">
        <v>9853620000</v>
      </c>
      <c r="F79" s="4">
        <f t="shared" si="7"/>
        <v>113956120000</v>
      </c>
      <c r="G79" s="4">
        <v>0</v>
      </c>
      <c r="H79" s="4">
        <v>0</v>
      </c>
      <c r="I79" s="4">
        <v>0</v>
      </c>
      <c r="J79" s="4">
        <v>90000</v>
      </c>
      <c r="K79" s="24">
        <f t="shared" si="8"/>
        <v>-184380000</v>
      </c>
      <c r="L79" s="4">
        <v>161</v>
      </c>
      <c r="M79" s="4">
        <v>320</v>
      </c>
      <c r="N79" s="4">
        <v>19</v>
      </c>
      <c r="O79" s="4">
        <v>34</v>
      </c>
      <c r="P79" s="4">
        <v>165400</v>
      </c>
      <c r="Q79" s="4">
        <v>310700</v>
      </c>
      <c r="R79" s="5">
        <v>0</v>
      </c>
      <c r="S79" s="4">
        <v>486300</v>
      </c>
      <c r="T79" s="4">
        <f t="shared" si="9"/>
        <v>258250</v>
      </c>
      <c r="U79" s="4">
        <f t="shared" si="10"/>
        <v>188400</v>
      </c>
      <c r="V79" s="5">
        <v>1.3000000000000001E-2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11">E80+F81</f>
        <v>104102500000</v>
      </c>
      <c r="G80" s="4">
        <v>0</v>
      </c>
      <c r="H80" s="4">
        <v>0</v>
      </c>
      <c r="I80" s="4">
        <v>0</v>
      </c>
      <c r="J80" s="4">
        <v>-8150000</v>
      </c>
      <c r="K80" s="24">
        <f t="shared" ref="K80:K90" si="12">K81+J80</f>
        <v>-184470000</v>
      </c>
      <c r="L80" s="4">
        <v>171</v>
      </c>
      <c r="M80" s="4">
        <v>402</v>
      </c>
      <c r="N80" s="4">
        <v>15</v>
      </c>
      <c r="O80" s="4">
        <v>26</v>
      </c>
      <c r="P80" s="4">
        <v>120100</v>
      </c>
      <c r="Q80" s="4">
        <v>304800</v>
      </c>
      <c r="R80" s="5">
        <v>-5.8999999999999999E-3</v>
      </c>
      <c r="S80" s="4">
        <v>614200</v>
      </c>
      <c r="T80" s="4">
        <f t="shared" ref="T80:T96" si="13">AVERAGE(S81:S90)</f>
        <v>257190</v>
      </c>
      <c r="U80" s="4">
        <f t="shared" ref="U80:U90" si="14">MIN(S81:S85)</f>
        <v>89200</v>
      </c>
      <c r="V80" s="5">
        <v>1.18E-2</v>
      </c>
    </row>
    <row r="81" spans="1:22" x14ac:dyDescent="0.2">
      <c r="A81" s="16" t="s">
        <v>203</v>
      </c>
      <c r="B81" s="4">
        <v>270300</v>
      </c>
      <c r="C81" s="4">
        <v>5300</v>
      </c>
      <c r="D81" s="4">
        <v>265000</v>
      </c>
      <c r="E81" s="4">
        <v>11089370000</v>
      </c>
      <c r="F81" s="4">
        <f t="shared" si="11"/>
        <v>104102500000</v>
      </c>
      <c r="G81" s="4">
        <v>0</v>
      </c>
      <c r="H81" s="4">
        <v>0</v>
      </c>
      <c r="I81" s="4">
        <v>0</v>
      </c>
      <c r="J81" s="4">
        <v>-16230000</v>
      </c>
      <c r="K81" s="24">
        <f t="shared" si="12"/>
        <v>-176320000</v>
      </c>
      <c r="L81" s="4">
        <v>503</v>
      </c>
      <c r="M81" s="4">
        <v>470</v>
      </c>
      <c r="N81" s="4">
        <v>27</v>
      </c>
      <c r="O81" s="4">
        <v>22</v>
      </c>
      <c r="P81" s="4">
        <v>362800</v>
      </c>
      <c r="Q81" s="4">
        <v>257300</v>
      </c>
      <c r="R81" s="5">
        <v>3.9399999999999998E-2</v>
      </c>
      <c r="S81" s="4">
        <v>622700</v>
      </c>
      <c r="T81" s="4">
        <f t="shared" si="13"/>
        <v>208525.6</v>
      </c>
      <c r="U81" s="4">
        <f t="shared" si="14"/>
        <v>89200</v>
      </c>
      <c r="V81" s="5">
        <v>4.4500000000000005E-2</v>
      </c>
    </row>
    <row r="82" spans="1:22" x14ac:dyDescent="0.2">
      <c r="A82" s="16" t="s">
        <v>200</v>
      </c>
      <c r="B82" s="4">
        <v>41900</v>
      </c>
      <c r="C82" s="4">
        <v>8100</v>
      </c>
      <c r="D82" s="4">
        <v>33800</v>
      </c>
      <c r="E82" s="4">
        <v>1364970000</v>
      </c>
      <c r="F82" s="4">
        <f t="shared" si="11"/>
        <v>93013130000</v>
      </c>
      <c r="G82" s="4">
        <v>0</v>
      </c>
      <c r="H82" s="4">
        <v>0</v>
      </c>
      <c r="I82" s="4">
        <v>0</v>
      </c>
      <c r="J82" s="4">
        <v>-16230000</v>
      </c>
      <c r="K82" s="24">
        <f t="shared" si="12"/>
        <v>-160090000</v>
      </c>
      <c r="L82" s="4">
        <v>154</v>
      </c>
      <c r="M82" s="4">
        <v>150</v>
      </c>
      <c r="N82" s="4">
        <v>12</v>
      </c>
      <c r="O82" s="4">
        <v>4</v>
      </c>
      <c r="P82" s="4">
        <v>132800</v>
      </c>
      <c r="Q82" s="4">
        <v>82300</v>
      </c>
      <c r="R82" s="5">
        <v>2.2700000000000001E-2</v>
      </c>
      <c r="S82" s="4">
        <v>215600</v>
      </c>
      <c r="T82" s="4">
        <f t="shared" si="13"/>
        <v>210669.8</v>
      </c>
      <c r="U82" s="4">
        <f t="shared" si="14"/>
        <v>74900</v>
      </c>
      <c r="V82" s="5">
        <v>1.6E-2</v>
      </c>
    </row>
    <row r="83" spans="1:22" x14ac:dyDescent="0.2">
      <c r="A83" s="16" t="s">
        <v>199</v>
      </c>
      <c r="B83" s="4">
        <v>68500</v>
      </c>
      <c r="C83" s="4">
        <v>126900</v>
      </c>
      <c r="D83" s="4">
        <v>-58400</v>
      </c>
      <c r="E83" s="4">
        <v>-2335740000</v>
      </c>
      <c r="F83" s="4">
        <f t="shared" si="11"/>
        <v>91648160000</v>
      </c>
      <c r="G83" s="4">
        <v>0</v>
      </c>
      <c r="H83" s="4">
        <v>0</v>
      </c>
      <c r="I83" s="4">
        <v>0</v>
      </c>
      <c r="J83" s="4">
        <v>-159950000</v>
      </c>
      <c r="K83" s="24">
        <f t="shared" si="12"/>
        <v>-143860000</v>
      </c>
      <c r="L83" s="4">
        <v>109</v>
      </c>
      <c r="M83" s="4">
        <v>402</v>
      </c>
      <c r="N83" s="4">
        <v>0</v>
      </c>
      <c r="O83" s="4">
        <v>9</v>
      </c>
      <c r="P83" s="4">
        <v>41500</v>
      </c>
      <c r="Q83" s="4">
        <v>155400</v>
      </c>
      <c r="R83" s="5">
        <v>-7.4999999999999997E-3</v>
      </c>
      <c r="S83" s="4">
        <v>200900</v>
      </c>
      <c r="T83" s="4">
        <f t="shared" si="13"/>
        <v>226329.3</v>
      </c>
      <c r="U83" s="4">
        <f t="shared" si="14"/>
        <v>74900</v>
      </c>
      <c r="V83" s="5">
        <v>2.2200000000000001E-2</v>
      </c>
    </row>
    <row r="84" spans="1:22" x14ac:dyDescent="0.2">
      <c r="A84" s="16" t="s">
        <v>193</v>
      </c>
      <c r="B84" s="4">
        <v>36600</v>
      </c>
      <c r="C84" s="4">
        <v>101400</v>
      </c>
      <c r="D84" s="4">
        <v>-64800</v>
      </c>
      <c r="E84" s="4">
        <v>-2599100000</v>
      </c>
      <c r="F84" s="4">
        <f t="shared" si="11"/>
        <v>93983900000</v>
      </c>
      <c r="G84" s="4">
        <v>0</v>
      </c>
      <c r="H84" s="4">
        <v>0</v>
      </c>
      <c r="I84" s="4">
        <v>0</v>
      </c>
      <c r="J84" s="4">
        <v>32600000</v>
      </c>
      <c r="K84" s="24">
        <f t="shared" si="12"/>
        <v>16090000</v>
      </c>
      <c r="L84" s="4">
        <v>92</v>
      </c>
      <c r="M84" s="4">
        <v>245</v>
      </c>
      <c r="N84" s="4">
        <v>1</v>
      </c>
      <c r="O84" s="4">
        <v>15</v>
      </c>
      <c r="P84" s="4">
        <v>31400</v>
      </c>
      <c r="Q84" s="4">
        <v>154500</v>
      </c>
      <c r="R84" s="5">
        <v>-9.8999999999999991E-3</v>
      </c>
      <c r="S84" s="4">
        <v>188400</v>
      </c>
      <c r="T84" s="4">
        <f t="shared" si="13"/>
        <v>243895.1</v>
      </c>
      <c r="U84" s="4">
        <f t="shared" si="14"/>
        <v>74900</v>
      </c>
      <c r="V84" s="5">
        <v>2.3300000000000001E-2</v>
      </c>
    </row>
    <row r="85" spans="1:22" x14ac:dyDescent="0.2">
      <c r="A85" s="16" t="s">
        <v>192</v>
      </c>
      <c r="B85" s="4">
        <v>15000</v>
      </c>
      <c r="C85" s="4">
        <v>31400</v>
      </c>
      <c r="D85" s="4">
        <v>-16400</v>
      </c>
      <c r="E85" s="4">
        <v>-665550000</v>
      </c>
      <c r="F85" s="4">
        <f t="shared" si="11"/>
        <v>96583000000</v>
      </c>
      <c r="K85" s="24">
        <f t="shared" si="12"/>
        <v>-16510000</v>
      </c>
      <c r="L85" s="4">
        <v>29</v>
      </c>
      <c r="M85" s="4">
        <v>178</v>
      </c>
      <c r="N85" s="4">
        <v>1</v>
      </c>
      <c r="O85" s="4">
        <v>3</v>
      </c>
      <c r="P85" s="4">
        <v>12400</v>
      </c>
      <c r="Q85" s="4">
        <v>65600</v>
      </c>
      <c r="R85" s="5">
        <v>-4.8999999999999998E-3</v>
      </c>
      <c r="S85" s="4">
        <v>89200</v>
      </c>
      <c r="T85" s="4">
        <f t="shared" si="13"/>
        <v>244048.7</v>
      </c>
      <c r="U85" s="4">
        <f t="shared" si="14"/>
        <v>74900</v>
      </c>
      <c r="V85" s="5">
        <v>1.1000000000000001E-2</v>
      </c>
    </row>
    <row r="86" spans="1:22" x14ac:dyDescent="0.2">
      <c r="A86" s="16" t="s">
        <v>191</v>
      </c>
      <c r="B86" s="4">
        <v>25000</v>
      </c>
      <c r="C86" s="4">
        <v>400</v>
      </c>
      <c r="D86" s="4">
        <v>24600</v>
      </c>
      <c r="E86" s="4">
        <v>1000450000</v>
      </c>
      <c r="F86" s="4">
        <f t="shared" si="11"/>
        <v>97248550000</v>
      </c>
      <c r="G86" s="4">
        <v>0</v>
      </c>
      <c r="H86" s="4">
        <v>0</v>
      </c>
      <c r="I86" s="4">
        <v>0</v>
      </c>
      <c r="J86" s="4">
        <v>-16255000</v>
      </c>
      <c r="K86" s="24">
        <f t="shared" si="12"/>
        <v>-16510000</v>
      </c>
      <c r="L86" s="4">
        <v>58</v>
      </c>
      <c r="M86" s="4">
        <v>121</v>
      </c>
      <c r="N86" s="4">
        <v>4</v>
      </c>
      <c r="O86" s="4">
        <v>7</v>
      </c>
      <c r="P86" s="4">
        <v>45300</v>
      </c>
      <c r="Q86" s="4">
        <v>82900</v>
      </c>
      <c r="R86" s="5">
        <v>1.2999999999999999E-3</v>
      </c>
      <c r="S86" s="4">
        <v>140500</v>
      </c>
      <c r="T86" s="4">
        <f t="shared" si="13"/>
        <v>256581.7</v>
      </c>
      <c r="U86" s="4">
        <f t="shared" si="14"/>
        <v>74900</v>
      </c>
      <c r="V86" s="5">
        <v>9.7999999999999997E-3</v>
      </c>
    </row>
    <row r="87" spans="1:22" x14ac:dyDescent="0.2">
      <c r="A87" s="16" t="s">
        <v>190</v>
      </c>
      <c r="B87" s="4">
        <v>31400</v>
      </c>
      <c r="C87" s="4">
        <v>5400</v>
      </c>
      <c r="D87" s="4">
        <v>26000</v>
      </c>
      <c r="E87" s="4">
        <v>1059680000</v>
      </c>
      <c r="F87" s="4">
        <f t="shared" si="11"/>
        <v>96248100000</v>
      </c>
      <c r="G87" s="4">
        <v>0</v>
      </c>
      <c r="H87" s="4">
        <v>0</v>
      </c>
      <c r="I87" s="4">
        <v>0</v>
      </c>
      <c r="J87" s="4">
        <v>-12225000</v>
      </c>
      <c r="K87" s="24">
        <f t="shared" si="12"/>
        <v>-255000</v>
      </c>
      <c r="L87" s="4">
        <v>96</v>
      </c>
      <c r="M87" s="4">
        <v>95</v>
      </c>
      <c r="N87" s="4">
        <v>0</v>
      </c>
      <c r="O87" s="4">
        <v>3</v>
      </c>
      <c r="P87" s="4">
        <v>24600</v>
      </c>
      <c r="Q87" s="4">
        <v>50300</v>
      </c>
      <c r="R87" s="5">
        <v>1.2999999999999999E-3</v>
      </c>
      <c r="S87" s="4">
        <v>74900</v>
      </c>
      <c r="T87" s="4">
        <f t="shared" si="13"/>
        <v>304191.7</v>
      </c>
      <c r="U87" s="4">
        <f t="shared" si="14"/>
        <v>136056</v>
      </c>
      <c r="V87" s="5">
        <v>1.2199999999999999E-2</v>
      </c>
    </row>
    <row r="88" spans="1:22" x14ac:dyDescent="0.2">
      <c r="A88" s="16" t="s">
        <v>189</v>
      </c>
      <c r="B88" s="4">
        <v>5900</v>
      </c>
      <c r="C88" s="4">
        <v>1500</v>
      </c>
      <c r="D88" s="4">
        <v>4400</v>
      </c>
      <c r="E88" s="4">
        <v>179400000</v>
      </c>
      <c r="F88" s="4">
        <f t="shared" si="11"/>
        <v>95188420000</v>
      </c>
      <c r="G88" s="4">
        <v>0</v>
      </c>
      <c r="H88" s="4">
        <v>0</v>
      </c>
      <c r="I88" s="4">
        <v>0</v>
      </c>
      <c r="J88" s="4">
        <v>65560000</v>
      </c>
      <c r="K88" s="24">
        <f t="shared" si="12"/>
        <v>11970000</v>
      </c>
      <c r="L88" s="4">
        <v>70</v>
      </c>
      <c r="M88" s="4">
        <v>229</v>
      </c>
      <c r="N88" s="4">
        <v>3</v>
      </c>
      <c r="O88" s="4">
        <v>14</v>
      </c>
      <c r="P88" s="4">
        <v>49600</v>
      </c>
      <c r="Q88" s="4">
        <v>144000</v>
      </c>
      <c r="R88" s="5">
        <v>-1.9699999999999999E-2</v>
      </c>
      <c r="S88" s="4">
        <v>223500</v>
      </c>
      <c r="T88" s="4">
        <f t="shared" si="13"/>
        <v>371609.4</v>
      </c>
      <c r="U88" s="4">
        <f t="shared" si="14"/>
        <v>136056</v>
      </c>
      <c r="V88" s="5">
        <v>1.9400000000000001E-2</v>
      </c>
    </row>
    <row r="89" spans="1:22" x14ac:dyDescent="0.2">
      <c r="A89" s="16" t="s">
        <v>188</v>
      </c>
      <c r="B89" s="4">
        <v>65700</v>
      </c>
      <c r="C89" s="4">
        <v>16015</v>
      </c>
      <c r="D89" s="4">
        <v>49685</v>
      </c>
      <c r="E89" s="4">
        <v>2061430000</v>
      </c>
      <c r="F89" s="4">
        <f t="shared" si="11"/>
        <v>95009020000</v>
      </c>
      <c r="K89" s="24">
        <f t="shared" si="12"/>
        <v>-53590000</v>
      </c>
      <c r="L89" s="4">
        <v>102</v>
      </c>
      <c r="M89" s="4">
        <v>293</v>
      </c>
      <c r="N89" s="4">
        <v>4</v>
      </c>
      <c r="O89" s="4">
        <v>13</v>
      </c>
      <c r="P89" s="4">
        <v>59800</v>
      </c>
      <c r="Q89" s="4">
        <v>146500</v>
      </c>
      <c r="R89" s="5">
        <v>-4.7999999999999996E-3</v>
      </c>
      <c r="S89" s="4">
        <v>212600</v>
      </c>
      <c r="T89" s="4">
        <f t="shared" si="13"/>
        <v>397106.1</v>
      </c>
      <c r="U89" s="4">
        <f t="shared" si="14"/>
        <v>136056</v>
      </c>
      <c r="V89" s="5">
        <v>8.3999999999999995E-3</v>
      </c>
    </row>
    <row r="90" spans="1:22" x14ac:dyDescent="0.2">
      <c r="A90" s="16" t="s">
        <v>187</v>
      </c>
      <c r="B90" s="4">
        <v>279500</v>
      </c>
      <c r="C90" s="4">
        <v>500</v>
      </c>
      <c r="D90" s="4">
        <v>279000</v>
      </c>
      <c r="E90" s="4">
        <v>11581300000</v>
      </c>
      <c r="F90" s="4">
        <f t="shared" si="11"/>
        <v>92947590000</v>
      </c>
      <c r="G90" s="4">
        <v>0</v>
      </c>
      <c r="H90" s="4">
        <v>0</v>
      </c>
      <c r="I90" s="4">
        <v>0</v>
      </c>
      <c r="J90" s="4">
        <v>-4135000</v>
      </c>
      <c r="K90" s="24">
        <f t="shared" si="12"/>
        <v>-53590000</v>
      </c>
      <c r="L90" s="4">
        <v>207</v>
      </c>
      <c r="M90" s="4">
        <v>391</v>
      </c>
      <c r="N90" s="4">
        <v>29</v>
      </c>
      <c r="O90" s="4">
        <v>38</v>
      </c>
      <c r="P90" s="4">
        <v>249400</v>
      </c>
      <c r="Q90" s="4">
        <v>328100</v>
      </c>
      <c r="R90" s="5">
        <v>1.34E-2</v>
      </c>
      <c r="S90" s="4">
        <v>603600</v>
      </c>
      <c r="T90" s="4">
        <f t="shared" si="13"/>
        <v>368661.7</v>
      </c>
      <c r="U90" s="4">
        <f t="shared" si="14"/>
        <v>90736</v>
      </c>
      <c r="V90" s="5">
        <v>1.6799999999999999E-2</v>
      </c>
    </row>
    <row r="91" spans="1:22" x14ac:dyDescent="0.2">
      <c r="A91" s="16" t="s">
        <v>186</v>
      </c>
      <c r="B91" s="4">
        <v>68300</v>
      </c>
      <c r="C91" s="4">
        <v>3600</v>
      </c>
      <c r="D91" s="4">
        <v>64700</v>
      </c>
      <c r="E91" s="4">
        <v>2666980000</v>
      </c>
      <c r="F91" s="4">
        <f t="shared" ref="F91:F102" si="15">E91+F92</f>
        <v>81366290000</v>
      </c>
      <c r="G91" s="4">
        <v>0</v>
      </c>
      <c r="H91" s="4">
        <v>0</v>
      </c>
      <c r="I91" s="4">
        <v>0</v>
      </c>
      <c r="J91" s="4">
        <v>-45375000</v>
      </c>
      <c r="K91" s="24">
        <f t="shared" ref="K91:K102" si="16">K92+J91</f>
        <v>-49455000</v>
      </c>
      <c r="L91" s="4">
        <v>57</v>
      </c>
      <c r="M91" s="4">
        <v>172</v>
      </c>
      <c r="N91" s="4">
        <v>0</v>
      </c>
      <c r="O91" s="4">
        <v>7</v>
      </c>
      <c r="P91" s="4">
        <v>23800</v>
      </c>
      <c r="Q91" s="4">
        <v>76300</v>
      </c>
      <c r="R91" s="5">
        <v>-1.0800000000000001E-2</v>
      </c>
      <c r="S91" s="4">
        <v>136056</v>
      </c>
      <c r="T91" s="4">
        <f t="shared" si="13"/>
        <v>371373.8</v>
      </c>
      <c r="U91" s="4">
        <f t="shared" ref="U91:U102" si="17">MIN(S92:S96)</f>
        <v>90736</v>
      </c>
      <c r="V91" s="5">
        <v>1.21E-2</v>
      </c>
    </row>
    <row r="92" spans="1:22" x14ac:dyDescent="0.2">
      <c r="A92" s="16" t="s">
        <v>185</v>
      </c>
      <c r="B92" s="4">
        <v>155300</v>
      </c>
      <c r="C92" s="4">
        <v>13</v>
      </c>
      <c r="D92" s="4">
        <v>155287</v>
      </c>
      <c r="E92" s="4">
        <v>6438480000</v>
      </c>
      <c r="F92" s="4">
        <f t="shared" si="15"/>
        <v>78699310000</v>
      </c>
      <c r="K92" s="24">
        <f t="shared" si="16"/>
        <v>-4080000</v>
      </c>
      <c r="L92" s="4">
        <v>172</v>
      </c>
      <c r="M92" s="4">
        <v>218</v>
      </c>
      <c r="N92" s="4">
        <v>5</v>
      </c>
      <c r="O92" s="4">
        <v>5</v>
      </c>
      <c r="P92" s="4">
        <v>89000</v>
      </c>
      <c r="Q92" s="4">
        <v>137700</v>
      </c>
      <c r="R92" s="5">
        <v>0</v>
      </c>
      <c r="S92" s="4">
        <v>237042</v>
      </c>
      <c r="T92" s="4">
        <f t="shared" si="13"/>
        <v>359508.8</v>
      </c>
      <c r="U92" s="4">
        <f t="shared" si="17"/>
        <v>90736</v>
      </c>
      <c r="V92" s="5">
        <v>1.0800000000000001E-2</v>
      </c>
    </row>
    <row r="93" spans="1:22" x14ac:dyDescent="0.2">
      <c r="A93" s="16" t="s">
        <v>184</v>
      </c>
      <c r="B93" s="4">
        <v>250500</v>
      </c>
      <c r="C93" s="4">
        <v>10400</v>
      </c>
      <c r="D93" s="4">
        <v>240100</v>
      </c>
      <c r="E93" s="4">
        <v>9924240000</v>
      </c>
      <c r="F93" s="4">
        <f t="shared" si="15"/>
        <v>72260830000</v>
      </c>
      <c r="K93" s="24">
        <f t="shared" si="16"/>
        <v>-4080000</v>
      </c>
      <c r="L93" s="4">
        <v>213</v>
      </c>
      <c r="M93" s="4">
        <v>316</v>
      </c>
      <c r="N93" s="4">
        <v>19</v>
      </c>
      <c r="O93" s="4">
        <v>13</v>
      </c>
      <c r="P93" s="4">
        <v>191700</v>
      </c>
      <c r="Q93" s="4">
        <v>165400</v>
      </c>
      <c r="R93" s="5">
        <v>2.1000000000000001E-2</v>
      </c>
      <c r="S93" s="4">
        <v>357495</v>
      </c>
      <c r="T93" s="4">
        <f t="shared" si="13"/>
        <v>359732.55555555556</v>
      </c>
      <c r="U93" s="4">
        <f t="shared" si="17"/>
        <v>90736</v>
      </c>
      <c r="V93" s="5">
        <v>3.4700000000000002E-2</v>
      </c>
    </row>
    <row r="94" spans="1:22" x14ac:dyDescent="0.2">
      <c r="A94" s="16" t="s">
        <v>183</v>
      </c>
      <c r="B94" s="4">
        <v>197500</v>
      </c>
      <c r="C94" s="4">
        <v>4800</v>
      </c>
      <c r="D94" s="4">
        <v>192700</v>
      </c>
      <c r="E94" s="4">
        <v>7764900000</v>
      </c>
      <c r="F94" s="4">
        <f t="shared" si="15"/>
        <v>62336590000</v>
      </c>
      <c r="G94" s="4">
        <v>0</v>
      </c>
      <c r="H94" s="4">
        <v>0</v>
      </c>
      <c r="I94" s="4">
        <v>0</v>
      </c>
      <c r="J94" s="4">
        <v>-4080000</v>
      </c>
      <c r="K94" s="24">
        <f t="shared" si="16"/>
        <v>-4080000</v>
      </c>
      <c r="L94" s="4">
        <v>93</v>
      </c>
      <c r="M94" s="4">
        <v>335</v>
      </c>
      <c r="N94" s="4">
        <v>4</v>
      </c>
      <c r="O94" s="4">
        <v>29</v>
      </c>
      <c r="P94" s="4">
        <v>68900</v>
      </c>
      <c r="Q94" s="4">
        <v>283800</v>
      </c>
      <c r="R94" s="5">
        <v>-2.3999999999999998E-3</v>
      </c>
      <c r="S94" s="4">
        <v>364058</v>
      </c>
      <c r="T94" s="4">
        <f t="shared" si="13"/>
        <v>359191.875</v>
      </c>
      <c r="U94" s="4">
        <f t="shared" si="17"/>
        <v>90736</v>
      </c>
      <c r="V94" s="5">
        <v>1.3500000000000002E-2</v>
      </c>
    </row>
    <row r="95" spans="1:22" x14ac:dyDescent="0.2">
      <c r="A95" s="16" t="s">
        <v>182</v>
      </c>
      <c r="B95" s="4">
        <v>46300</v>
      </c>
      <c r="C95" s="4">
        <v>200</v>
      </c>
      <c r="D95" s="4">
        <v>46100</v>
      </c>
      <c r="E95" s="4">
        <v>1888480000</v>
      </c>
      <c r="F95" s="4">
        <f t="shared" si="15"/>
        <v>54571690000</v>
      </c>
      <c r="K95" s="24">
        <f t="shared" si="16"/>
        <v>0</v>
      </c>
      <c r="L95" s="4">
        <v>91</v>
      </c>
      <c r="M95" s="4">
        <v>120</v>
      </c>
      <c r="N95" s="4">
        <v>2</v>
      </c>
      <c r="O95" s="4">
        <v>1</v>
      </c>
      <c r="P95" s="4">
        <v>35500</v>
      </c>
      <c r="Q95" s="4">
        <v>48800</v>
      </c>
      <c r="R95" s="5">
        <v>0</v>
      </c>
      <c r="S95" s="4">
        <v>90736</v>
      </c>
      <c r="T95" s="4">
        <f t="shared" si="13"/>
        <v>397542.71428571426</v>
      </c>
      <c r="U95" s="4">
        <f t="shared" si="17"/>
        <v>265830</v>
      </c>
      <c r="V95" s="5">
        <v>1.1000000000000001E-2</v>
      </c>
    </row>
    <row r="96" spans="1:22" x14ac:dyDescent="0.2">
      <c r="A96" s="16" t="s">
        <v>177</v>
      </c>
      <c r="B96" s="4">
        <v>116200</v>
      </c>
      <c r="C96" s="4">
        <v>400</v>
      </c>
      <c r="D96" s="4">
        <v>115800</v>
      </c>
      <c r="E96" s="4">
        <v>4763880000</v>
      </c>
      <c r="F96" s="4">
        <f t="shared" si="15"/>
        <v>52683210000</v>
      </c>
      <c r="K96" s="24">
        <f t="shared" si="16"/>
        <v>0</v>
      </c>
      <c r="L96" s="4">
        <v>189</v>
      </c>
      <c r="M96" s="4">
        <v>219</v>
      </c>
      <c r="N96" s="4">
        <v>6</v>
      </c>
      <c r="O96" s="4">
        <v>13</v>
      </c>
      <c r="P96" s="4">
        <v>96600</v>
      </c>
      <c r="Q96" s="4">
        <v>136800</v>
      </c>
      <c r="R96" s="5">
        <v>-1.5700000000000002E-2</v>
      </c>
      <c r="S96" s="4">
        <v>265830</v>
      </c>
      <c r="T96" s="4">
        <f t="shared" si="13"/>
        <v>419494.83333333331</v>
      </c>
      <c r="U96" s="4">
        <f t="shared" si="17"/>
        <v>163177</v>
      </c>
      <c r="V96" s="5">
        <v>1.8100000000000002E-2</v>
      </c>
    </row>
    <row r="97" spans="1:22" x14ac:dyDescent="0.2">
      <c r="A97" s="16" t="s">
        <v>175</v>
      </c>
      <c r="B97" s="4">
        <v>397000</v>
      </c>
      <c r="C97" s="4">
        <v>0</v>
      </c>
      <c r="D97" s="4">
        <v>397000</v>
      </c>
      <c r="E97" s="4">
        <v>16448380000</v>
      </c>
      <c r="F97" s="4">
        <f t="shared" si="15"/>
        <v>47919330000</v>
      </c>
      <c r="K97" s="24">
        <f t="shared" si="16"/>
        <v>0</v>
      </c>
      <c r="L97" s="4">
        <v>229</v>
      </c>
      <c r="M97" s="4">
        <v>607</v>
      </c>
      <c r="N97" s="4">
        <v>18</v>
      </c>
      <c r="O97" s="4">
        <v>20</v>
      </c>
      <c r="P97" s="4">
        <v>165100</v>
      </c>
      <c r="Q97" s="4">
        <v>368300</v>
      </c>
      <c r="R97" s="5">
        <v>-4.7999999999999996E-3</v>
      </c>
      <c r="S97" s="4">
        <v>551000</v>
      </c>
      <c r="T97" s="4">
        <f t="shared" ref="T97:T102" si="18">AVERAGE(S98:S107)</f>
        <v>393193.8</v>
      </c>
      <c r="U97" s="4">
        <f t="shared" si="17"/>
        <v>118392</v>
      </c>
      <c r="V97" s="5">
        <v>2.0400000000000001E-2</v>
      </c>
    </row>
    <row r="98" spans="1:22" x14ac:dyDescent="0.2">
      <c r="A98" s="16" t="s">
        <v>174</v>
      </c>
      <c r="B98" s="4">
        <v>502800</v>
      </c>
      <c r="C98" s="4">
        <v>8000</v>
      </c>
      <c r="D98" s="4">
        <v>494800</v>
      </c>
      <c r="E98" s="4">
        <v>20484940000</v>
      </c>
      <c r="F98" s="4">
        <f t="shared" si="15"/>
        <v>31470950000</v>
      </c>
      <c r="K98" s="24">
        <f t="shared" si="16"/>
        <v>0</v>
      </c>
      <c r="L98" s="4">
        <v>484</v>
      </c>
      <c r="M98" s="4">
        <v>583</v>
      </c>
      <c r="N98" s="4">
        <v>55</v>
      </c>
      <c r="O98" s="4">
        <v>25</v>
      </c>
      <c r="P98" s="4">
        <v>446900</v>
      </c>
      <c r="Q98" s="4">
        <v>421400</v>
      </c>
      <c r="R98" s="5">
        <v>0.04</v>
      </c>
      <c r="S98" s="4">
        <v>897677</v>
      </c>
      <c r="T98" s="4">
        <f t="shared" si="18"/>
        <v>267073</v>
      </c>
      <c r="U98" s="4">
        <f t="shared" si="17"/>
        <v>118392</v>
      </c>
      <c r="V98" s="5">
        <v>3.4700000000000002E-2</v>
      </c>
    </row>
    <row r="99" spans="1:22" x14ac:dyDescent="0.2">
      <c r="A99" s="16" t="s">
        <v>164</v>
      </c>
      <c r="B99" s="4">
        <v>219800</v>
      </c>
      <c r="C99" s="4">
        <v>50400</v>
      </c>
      <c r="D99" s="4">
        <v>169400</v>
      </c>
      <c r="E99" s="4">
        <v>6730560000</v>
      </c>
      <c r="F99" s="4">
        <f t="shared" si="15"/>
        <v>10986010000</v>
      </c>
      <c r="K99" s="24">
        <f t="shared" si="16"/>
        <v>0</v>
      </c>
      <c r="L99" s="4">
        <v>448</v>
      </c>
      <c r="M99" s="4">
        <v>241</v>
      </c>
      <c r="N99" s="4">
        <v>23</v>
      </c>
      <c r="O99" s="4">
        <v>17</v>
      </c>
      <c r="P99" s="4">
        <v>270600</v>
      </c>
      <c r="Q99" s="4">
        <v>196500</v>
      </c>
      <c r="R99" s="5">
        <v>2.4399999999999998E-2</v>
      </c>
      <c r="S99" s="4">
        <v>467567</v>
      </c>
      <c r="T99" s="4">
        <f t="shared" si="18"/>
        <v>200241.66666666666</v>
      </c>
      <c r="U99" s="4">
        <f t="shared" si="17"/>
        <v>118392</v>
      </c>
      <c r="V99" s="5">
        <v>3.85E-2</v>
      </c>
    </row>
    <row r="100" spans="1:22" x14ac:dyDescent="0.2">
      <c r="A100" s="16" t="s">
        <v>156</v>
      </c>
      <c r="B100" s="4">
        <v>80700</v>
      </c>
      <c r="C100" s="4">
        <v>2000</v>
      </c>
      <c r="D100" s="4">
        <v>78700</v>
      </c>
      <c r="E100" s="4">
        <v>3060550000</v>
      </c>
      <c r="F100" s="4">
        <f t="shared" si="15"/>
        <v>4255450000</v>
      </c>
      <c r="K100" s="24">
        <f t="shared" si="16"/>
        <v>0</v>
      </c>
      <c r="L100" s="4">
        <v>260</v>
      </c>
      <c r="M100" s="4">
        <v>194</v>
      </c>
      <c r="N100" s="4">
        <v>17</v>
      </c>
      <c r="O100" s="4">
        <v>10</v>
      </c>
      <c r="P100" s="4">
        <v>173600</v>
      </c>
      <c r="Q100" s="4">
        <v>121500</v>
      </c>
      <c r="R100" s="5">
        <v>1.9599999999999999E-2</v>
      </c>
      <c r="S100" s="4">
        <v>319156</v>
      </c>
      <c r="T100" s="4">
        <f t="shared" si="18"/>
        <v>140784.5</v>
      </c>
      <c r="U100" s="4">
        <f t="shared" si="17"/>
        <v>118392</v>
      </c>
      <c r="V100" s="5">
        <v>3.1699999999999999E-2</v>
      </c>
    </row>
    <row r="101" spans="1:22" x14ac:dyDescent="0.2">
      <c r="A101" s="16" t="s">
        <v>155</v>
      </c>
      <c r="B101" s="4">
        <v>1500</v>
      </c>
      <c r="C101" s="4">
        <v>4000</v>
      </c>
      <c r="D101" s="4">
        <v>-2500</v>
      </c>
      <c r="E101" s="4">
        <v>-94790000</v>
      </c>
      <c r="F101" s="4">
        <f t="shared" si="15"/>
        <v>1194900000</v>
      </c>
      <c r="K101" s="24">
        <f t="shared" si="16"/>
        <v>0</v>
      </c>
      <c r="L101" s="4">
        <v>91</v>
      </c>
      <c r="M101" s="4">
        <v>79</v>
      </c>
      <c r="N101" s="4">
        <v>13</v>
      </c>
      <c r="O101" s="4">
        <v>6</v>
      </c>
      <c r="P101" s="4">
        <v>102700</v>
      </c>
      <c r="Q101" s="4">
        <v>60400</v>
      </c>
      <c r="R101" s="5">
        <v>7.9000000000000008E-3</v>
      </c>
      <c r="S101" s="4">
        <v>163177</v>
      </c>
      <c r="T101" s="4">
        <f t="shared" si="18"/>
        <v>118392</v>
      </c>
      <c r="U101" s="4">
        <f t="shared" si="17"/>
        <v>118392</v>
      </c>
      <c r="V101" s="5">
        <v>9.1999999999999998E-3</v>
      </c>
    </row>
    <row r="102" spans="1:22" x14ac:dyDescent="0.2">
      <c r="A102" s="16" t="s">
        <v>154</v>
      </c>
      <c r="B102" s="4">
        <v>33902</v>
      </c>
      <c r="C102" s="4">
        <v>0</v>
      </c>
      <c r="D102" s="4">
        <v>33902</v>
      </c>
      <c r="E102" s="4">
        <v>1289690000</v>
      </c>
      <c r="F102" s="4">
        <f t="shared" si="15"/>
        <v>1289690000</v>
      </c>
      <c r="K102" s="24">
        <f t="shared" si="16"/>
        <v>0</v>
      </c>
      <c r="L102" s="4">
        <v>152</v>
      </c>
      <c r="M102" s="4">
        <v>168</v>
      </c>
      <c r="N102" s="4">
        <v>2</v>
      </c>
      <c r="O102" s="4">
        <v>3</v>
      </c>
      <c r="P102" s="4">
        <v>43500</v>
      </c>
      <c r="Q102" s="4">
        <v>67000</v>
      </c>
      <c r="R102" s="5">
        <v>0</v>
      </c>
      <c r="S102" s="4">
        <v>118392</v>
      </c>
      <c r="T102" s="4" t="e">
        <f t="shared" si="18"/>
        <v>#DIV/0!</v>
      </c>
      <c r="U102" s="4">
        <f t="shared" si="17"/>
        <v>0</v>
      </c>
      <c r="V102" s="5">
        <v>1.44E-2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50"/>
      <c r="Q104" s="50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16" t="s">
        <v>139</v>
      </c>
      <c r="B168" s="4">
        <v>0</v>
      </c>
      <c r="C168" s="4">
        <v>0</v>
      </c>
      <c r="D168" s="4">
        <v>0</v>
      </c>
      <c r="E168" s="4">
        <v>0</v>
      </c>
      <c r="S168" s="4">
        <v>31728</v>
      </c>
      <c r="V168" s="5">
        <v>5.6000000000000008E-3</v>
      </c>
    </row>
    <row r="169" spans="1:22" x14ac:dyDescent="0.2">
      <c r="A169" s="2"/>
      <c r="B169" s="4"/>
      <c r="C169" s="4"/>
      <c r="D169" s="4"/>
      <c r="E169" s="4"/>
      <c r="F169" s="4">
        <f t="shared" ref="F169:F224" si="19">E169+F170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9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9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9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19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>
        <f t="shared" si="19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>
        <f t="shared" si="19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>
        <f t="shared" si="19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>
        <f t="shared" si="19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>
        <f t="shared" si="19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>
        <f t="shared" si="19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>
        <f t="shared" si="19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>
        <f t="shared" si="19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>
        <f t="shared" si="19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6"/>
      <c r="B188" s="4"/>
      <c r="C188" s="4"/>
      <c r="D188" s="4"/>
      <c r="E188" s="4"/>
      <c r="F188" s="4">
        <f t="shared" si="19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>
        <f t="shared" si="19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>
        <f t="shared" si="19"/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>
        <f t="shared" si="19"/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>
        <f t="shared" si="19"/>
        <v>0</v>
      </c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>
        <f t="shared" si="19"/>
        <v>0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>
        <f t="shared" si="19"/>
        <v>0</v>
      </c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>
        <f t="shared" si="19"/>
        <v>0</v>
      </c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>
        <f t="shared" si="19"/>
        <v>0</v>
      </c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>
        <f t="shared" si="19"/>
        <v>0</v>
      </c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>
        <f t="shared" si="19"/>
        <v>0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>
        <f t="shared" si="19"/>
        <v>0</v>
      </c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>
        <f t="shared" si="19"/>
        <v>0</v>
      </c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>
        <f t="shared" si="19"/>
        <v>0</v>
      </c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>
        <f t="shared" si="19"/>
        <v>0</v>
      </c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6"/>
      <c r="B203" s="4"/>
      <c r="C203" s="4"/>
      <c r="D203" s="4"/>
      <c r="E203" s="4"/>
      <c r="F203" s="4">
        <f t="shared" si="19"/>
        <v>0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>
        <f t="shared" si="19"/>
        <v>0</v>
      </c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>
        <f t="shared" si="19"/>
        <v>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>
        <f t="shared" si="19"/>
        <v>0</v>
      </c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>
        <f t="shared" si="19"/>
        <v>0</v>
      </c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>
        <f t="shared" si="19"/>
        <v>0</v>
      </c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>
        <f t="shared" si="19"/>
        <v>0</v>
      </c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>
        <f t="shared" si="19"/>
        <v>0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>
        <f t="shared" si="19"/>
        <v>0</v>
      </c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>
        <f t="shared" si="19"/>
        <v>0</v>
      </c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>
        <f t="shared" si="19"/>
        <v>0</v>
      </c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>
        <f t="shared" si="19"/>
        <v>0</v>
      </c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>
        <f t="shared" si="19"/>
        <v>0</v>
      </c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>
        <f t="shared" si="19"/>
        <v>0</v>
      </c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>
        <f t="shared" si="19"/>
        <v>0</v>
      </c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>
        <f t="shared" si="19"/>
        <v>0</v>
      </c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>
        <f t="shared" si="19"/>
        <v>0</v>
      </c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>
        <f t="shared" si="19"/>
        <v>0</v>
      </c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5"/>
    </row>
    <row r="221" spans="1:22" x14ac:dyDescent="0.2">
      <c r="A221" s="2"/>
      <c r="B221" s="4"/>
      <c r="C221" s="4"/>
      <c r="D221" s="4"/>
      <c r="E221" s="4"/>
      <c r="F221" s="4">
        <f t="shared" si="19"/>
        <v>0</v>
      </c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>
        <f t="shared" si="19"/>
        <v>0</v>
      </c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2"/>
      <c r="B223" s="4"/>
      <c r="C223" s="4"/>
      <c r="D223" s="4"/>
      <c r="E223" s="4"/>
      <c r="F223" s="4">
        <f t="shared" si="19"/>
        <v>0</v>
      </c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>
        <f t="shared" si="19"/>
        <v>0</v>
      </c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>
        <f>E225+F226</f>
        <v>0</v>
      </c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>
        <f>E226</f>
        <v>0</v>
      </c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33" spans="1:22" x14ac:dyDescent="0.2">
      <c r="A233" s="2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E2D2-1361-4048-8CCE-735F006EB4AF}">
  <sheetPr codeName="Sheet93"/>
  <dimension ref="A1:V258"/>
  <sheetViews>
    <sheetView topLeftCell="F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2.83203125"/>
    <col min="3" max="3" customWidth="true" width="13.33203125"/>
    <col min="4" max="4" customWidth="true" width="13.1640625"/>
    <col min="5" max="5" customWidth="true" width="17.0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1640625"/>
    <col min="20" max="20" customWidth="true" width="17.1640625"/>
    <col min="21" max="21" bestFit="true" customWidth="true" width="12.1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752">
        <v>344</v>
      </c>
      <c r="B3" t="n" s="3753">
        <v>2300.0</v>
      </c>
      <c r="C3" t="n" s="3754">
        <v>2400.0</v>
      </c>
      <c r="D3" t="n" s="3755">
        <v>-100.0</v>
      </c>
      <c r="E3" t="n" s="3756">
        <v>-5476560.0</v>
      </c>
      <c r="G3" t="n" s="3742">
        <v>0.0</v>
      </c>
      <c r="H3" t="n" s="3743">
        <v>0.0</v>
      </c>
      <c r="I3" t="n" s="3744">
        <v>0.0</v>
      </c>
      <c r="J3" t="n" s="3745">
        <v>0.0</v>
      </c>
      <c r="L3" t="n" s="3746">
        <v>129.0</v>
      </c>
      <c r="M3" t="n" s="3747">
        <v>94.0</v>
      </c>
      <c r="N3" t="n" s="3748">
        <v>16.0</v>
      </c>
      <c r="O3" t="n" s="3749">
        <v>9.0</v>
      </c>
      <c r="P3" t="n" s="3750">
        <v>130100.0</v>
      </c>
      <c r="Q3" t="n" s="3751">
        <v>69700.0</v>
      </c>
      <c r="R3" t="n" s="3740">
        <v>0.0355</v>
      </c>
      <c r="S3" t="n" s="3739">
        <v>211900.0</v>
      </c>
      <c r="V3" t="n" s="3741">
        <v>0.050199999999999995</v>
      </c>
    </row>
    <row r="4">
      <c r="A4" t="s" s="1680">
        <v>343</v>
      </c>
      <c r="B4" t="n" s="1681">
        <v>0.0</v>
      </c>
      <c r="C4" t="n" s="1682">
        <v>1800.0</v>
      </c>
      <c r="D4" t="n" s="1683">
        <v>-1800.0</v>
      </c>
      <c r="E4" t="n" s="1684">
        <v>-9.7785564E7</v>
      </c>
      <c r="G4" t="n" s="1670">
        <v>0.0</v>
      </c>
      <c r="H4" t="n" s="1671">
        <v>0.0</v>
      </c>
      <c r="I4" t="n" s="1672">
        <v>0.0</v>
      </c>
      <c r="J4" t="n" s="1673">
        <v>0.0</v>
      </c>
      <c r="L4" t="n" s="1674">
        <v>258.0</v>
      </c>
      <c r="M4" t="n" s="1675">
        <v>160.0</v>
      </c>
      <c r="N4" t="n" s="1676">
        <v>47.0</v>
      </c>
      <c r="O4" t="n" s="1677">
        <v>55.0</v>
      </c>
      <c r="P4" t="n" s="1678">
        <v>291400.0</v>
      </c>
      <c r="Q4" t="n" s="1679">
        <v>394600.0</v>
      </c>
      <c r="R4" t="n" s="1668">
        <v>-0.09880000000000001</v>
      </c>
      <c r="S4" t="n" s="1667">
        <v>693700.0</v>
      </c>
      <c r="V4" t="n" s="1669">
        <v>0.10869999999999999</v>
      </c>
    </row>
    <row r="5" spans="1:22" x14ac:dyDescent="0.2">
      <c r="A5" s="16" t="s">
        <v>342</v>
      </c>
      <c r="B5" s="4">
        <v>600</v>
      </c>
      <c r="C5" s="4">
        <v>0</v>
      </c>
      <c r="D5" s="4">
        <v>600</v>
      </c>
      <c r="E5" s="4">
        <v>35567179</v>
      </c>
      <c r="F5" s="4">
        <f t="shared" ref="F5:F46" si="0">E5+F6</f>
        <v>-7452342172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-408148100</v>
      </c>
      <c r="L5" s="4">
        <v>186</v>
      </c>
      <c r="M5" s="4">
        <v>127</v>
      </c>
      <c r="N5" s="4">
        <v>23</v>
      </c>
      <c r="O5" s="4">
        <v>33</v>
      </c>
      <c r="P5" s="4">
        <v>190900</v>
      </c>
      <c r="Q5" s="4">
        <v>238900</v>
      </c>
      <c r="R5" s="5">
        <v>6.8999999999999999E-3</v>
      </c>
      <c r="S5" s="4">
        <v>432900</v>
      </c>
      <c r="T5" s="5">
        <f t="shared" ref="T5:T73" si="2">AVERAGE(S6:S15)</f>
        <v>335240</v>
      </c>
      <c r="U5" s="24">
        <f t="shared" ref="U5:U46" si="3">MIN(S6:S10)</f>
        <v>323400</v>
      </c>
      <c r="V5" s="5">
        <v>4.2699999999999995E-2</v>
      </c>
    </row>
    <row r="6" spans="1:22" x14ac:dyDescent="0.2">
      <c r="A6" s="16" t="s">
        <v>341</v>
      </c>
      <c r="B6" s="4">
        <v>600</v>
      </c>
      <c r="C6" s="4">
        <v>0</v>
      </c>
      <c r="D6" s="4">
        <v>600</v>
      </c>
      <c r="E6" s="4">
        <v>35259580</v>
      </c>
      <c r="F6" s="4">
        <f t="shared" si="0"/>
        <v>-7487909351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-408148100</v>
      </c>
      <c r="L6" s="4">
        <v>147</v>
      </c>
      <c r="M6" s="4">
        <v>124</v>
      </c>
      <c r="N6" s="4">
        <v>22</v>
      </c>
      <c r="O6" s="4">
        <v>30</v>
      </c>
      <c r="P6" s="4">
        <v>135900</v>
      </c>
      <c r="Q6" s="4">
        <v>198200</v>
      </c>
      <c r="R6" s="5">
        <v>0</v>
      </c>
      <c r="S6" s="4">
        <v>343200</v>
      </c>
      <c r="T6" s="5">
        <f t="shared" si="2"/>
        <v>303420</v>
      </c>
      <c r="U6" s="24">
        <f t="shared" si="3"/>
        <v>303000</v>
      </c>
      <c r="V6" s="5">
        <v>4.1399999999999999E-2</v>
      </c>
    </row>
    <row r="7" spans="1:22" x14ac:dyDescent="0.2">
      <c r="A7" s="16" t="s">
        <v>340</v>
      </c>
      <c r="B7" s="4">
        <v>2500</v>
      </c>
      <c r="C7" s="4">
        <v>11200</v>
      </c>
      <c r="D7" s="4">
        <v>-8700</v>
      </c>
      <c r="E7" s="4">
        <v>-517094750</v>
      </c>
      <c r="F7" s="4">
        <f t="shared" si="0"/>
        <v>-7523168931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-408148100</v>
      </c>
      <c r="L7" s="4">
        <v>175</v>
      </c>
      <c r="M7" s="4">
        <v>170</v>
      </c>
      <c r="N7" s="4">
        <v>15</v>
      </c>
      <c r="O7" s="4">
        <v>31</v>
      </c>
      <c r="P7" s="4">
        <v>109000</v>
      </c>
      <c r="Q7" s="4">
        <v>180800</v>
      </c>
      <c r="R7" s="5">
        <v>-7.0000000000000007E-2</v>
      </c>
      <c r="S7" s="4">
        <v>323400</v>
      </c>
      <c r="T7" s="5">
        <f t="shared" si="2"/>
        <v>280380</v>
      </c>
      <c r="U7" s="24">
        <f t="shared" si="3"/>
        <v>184700</v>
      </c>
      <c r="V7" s="5">
        <v>7.6200000000000004E-2</v>
      </c>
    </row>
    <row r="8" spans="1:22" x14ac:dyDescent="0.2">
      <c r="A8" s="16" t="s">
        <v>339</v>
      </c>
      <c r="B8" s="4">
        <v>1000</v>
      </c>
      <c r="C8" s="4">
        <v>200</v>
      </c>
      <c r="D8" s="4">
        <v>800</v>
      </c>
      <c r="E8" s="4">
        <v>50455875</v>
      </c>
      <c r="F8" s="4">
        <f t="shared" si="0"/>
        <v>-7006074181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-408148100</v>
      </c>
      <c r="L8" s="4">
        <v>330</v>
      </c>
      <c r="M8" s="4">
        <v>244</v>
      </c>
      <c r="N8" s="4">
        <v>81</v>
      </c>
      <c r="O8" s="4">
        <v>64</v>
      </c>
      <c r="P8" s="4">
        <v>427100</v>
      </c>
      <c r="Q8" s="4">
        <v>371400</v>
      </c>
      <c r="R8" s="5">
        <v>5.7500000000000002E-2</v>
      </c>
      <c r="S8" s="4">
        <v>812100</v>
      </c>
      <c r="T8" s="5">
        <f t="shared" si="2"/>
        <v>202120</v>
      </c>
      <c r="U8" s="24">
        <f t="shared" si="3"/>
        <v>32200</v>
      </c>
      <c r="V8" s="5">
        <v>6.4699999999999994E-2</v>
      </c>
    </row>
    <row r="9" spans="1:22" x14ac:dyDescent="0.2">
      <c r="A9" s="16" t="s">
        <v>338</v>
      </c>
      <c r="B9" s="4">
        <v>0</v>
      </c>
      <c r="C9" s="4">
        <v>1600</v>
      </c>
      <c r="D9" s="4">
        <v>-1600</v>
      </c>
      <c r="E9" s="4">
        <v>-92553895</v>
      </c>
      <c r="F9" s="4">
        <f t="shared" si="0"/>
        <v>-7056530056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-408148100</v>
      </c>
      <c r="L9" s="4">
        <v>163</v>
      </c>
      <c r="M9" s="4">
        <v>126</v>
      </c>
      <c r="N9" s="4">
        <v>46</v>
      </c>
      <c r="O9" s="4">
        <v>36</v>
      </c>
      <c r="P9" s="4">
        <v>405100</v>
      </c>
      <c r="Q9" s="4">
        <v>344800</v>
      </c>
      <c r="R9" s="5">
        <v>9.8400000000000001E-2</v>
      </c>
      <c r="S9" s="4">
        <v>757400</v>
      </c>
      <c r="T9" s="5">
        <f t="shared" si="2"/>
        <v>130110</v>
      </c>
      <c r="U9" s="24">
        <f t="shared" si="3"/>
        <v>12700</v>
      </c>
      <c r="V9" s="5">
        <v>8.7899999999999992E-2</v>
      </c>
    </row>
    <row r="10" spans="1:22" x14ac:dyDescent="0.2">
      <c r="A10" s="16" t="s">
        <v>337</v>
      </c>
      <c r="B10" s="4">
        <v>6000</v>
      </c>
      <c r="C10" s="4">
        <v>72670</v>
      </c>
      <c r="D10" s="4">
        <v>-66670</v>
      </c>
      <c r="E10" s="4">
        <v>-3524292727</v>
      </c>
      <c r="F10" s="4">
        <f t="shared" si="0"/>
        <v>-6963976161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-408148100</v>
      </c>
      <c r="L10" s="4">
        <v>117</v>
      </c>
      <c r="M10" s="4">
        <v>143</v>
      </c>
      <c r="N10" s="4">
        <v>19</v>
      </c>
      <c r="O10" s="4">
        <v>32</v>
      </c>
      <c r="P10" s="4">
        <v>167000</v>
      </c>
      <c r="Q10" s="4">
        <v>360800</v>
      </c>
      <c r="R10" s="5">
        <v>0.1</v>
      </c>
      <c r="S10" s="4">
        <v>540100</v>
      </c>
      <c r="T10" s="5">
        <f t="shared" si="2"/>
        <v>81360</v>
      </c>
      <c r="U10" s="24">
        <f t="shared" si="3"/>
        <v>12700</v>
      </c>
      <c r="V10" s="5">
        <v>9.0999999999999998E-2</v>
      </c>
    </row>
    <row r="11" spans="1:22" x14ac:dyDescent="0.2">
      <c r="A11" s="16" t="s">
        <v>336</v>
      </c>
      <c r="B11" s="4">
        <v>0</v>
      </c>
      <c r="C11" s="4">
        <v>10300</v>
      </c>
      <c r="D11" s="4">
        <v>-10300</v>
      </c>
      <c r="E11" s="4">
        <v>-513328205</v>
      </c>
      <c r="F11" s="4">
        <f t="shared" si="0"/>
        <v>-3439683434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-408148100</v>
      </c>
      <c r="L11" s="4">
        <v>138</v>
      </c>
      <c r="M11" s="4">
        <v>137</v>
      </c>
      <c r="N11" s="4">
        <v>24</v>
      </c>
      <c r="O11" s="4">
        <v>15</v>
      </c>
      <c r="P11" s="4">
        <v>155800</v>
      </c>
      <c r="Q11" s="4">
        <v>133700</v>
      </c>
      <c r="R11" s="5">
        <v>4.2599999999999999E-2</v>
      </c>
      <c r="S11" s="4">
        <v>303000</v>
      </c>
      <c r="T11" s="5">
        <f t="shared" si="2"/>
        <v>56090</v>
      </c>
      <c r="U11" s="24">
        <f t="shared" si="3"/>
        <v>12700</v>
      </c>
      <c r="V11" s="5">
        <v>5.8899999999999994E-2</v>
      </c>
    </row>
    <row r="12" spans="1:22" x14ac:dyDescent="0.2">
      <c r="A12" s="16" t="s">
        <v>335</v>
      </c>
      <c r="B12" s="4">
        <v>0</v>
      </c>
      <c r="C12" s="4">
        <v>100</v>
      </c>
      <c r="D12" s="4">
        <v>-100</v>
      </c>
      <c r="E12" s="4">
        <v>-4689648</v>
      </c>
      <c r="F12" s="4">
        <f t="shared" si="0"/>
        <v>-2926355229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-408148100</v>
      </c>
      <c r="L12" s="4">
        <v>22</v>
      </c>
      <c r="M12" s="4">
        <v>128</v>
      </c>
      <c r="N12" s="4">
        <v>3</v>
      </c>
      <c r="O12" s="4">
        <v>14</v>
      </c>
      <c r="P12" s="4">
        <v>26300</v>
      </c>
      <c r="Q12" s="4">
        <v>157300</v>
      </c>
      <c r="R12" s="5">
        <v>9.820000000000001E-2</v>
      </c>
      <c r="S12" s="4">
        <v>184700</v>
      </c>
      <c r="T12" s="5">
        <f t="shared" si="2"/>
        <v>42330</v>
      </c>
      <c r="U12" s="24">
        <f t="shared" si="3"/>
        <v>12700</v>
      </c>
      <c r="V12" s="5">
        <v>8.3000000000000004E-2</v>
      </c>
    </row>
    <row r="13" spans="1:22" x14ac:dyDescent="0.2">
      <c r="A13" s="16" t="s">
        <v>333</v>
      </c>
      <c r="B13" s="4">
        <v>0</v>
      </c>
      <c r="C13" s="4">
        <v>2050</v>
      </c>
      <c r="D13" s="4">
        <v>-2050</v>
      </c>
      <c r="E13" s="4">
        <v>-87385388</v>
      </c>
      <c r="F13" s="4">
        <f t="shared" si="0"/>
        <v>-2921665581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-408148100</v>
      </c>
      <c r="L13" s="4">
        <v>13</v>
      </c>
      <c r="M13" s="4">
        <v>12</v>
      </c>
      <c r="N13" s="4">
        <v>3</v>
      </c>
      <c r="O13" s="4">
        <v>1</v>
      </c>
      <c r="P13" s="4">
        <v>16300</v>
      </c>
      <c r="Q13" s="4">
        <v>10400</v>
      </c>
      <c r="R13" s="5">
        <v>2.3999999999999998E-3</v>
      </c>
      <c r="S13" s="4">
        <v>32200</v>
      </c>
      <c r="T13" s="5">
        <f t="shared" si="2"/>
        <v>42800</v>
      </c>
      <c r="U13" s="24">
        <f t="shared" si="3"/>
        <v>12700</v>
      </c>
      <c r="V13" s="5">
        <v>9.3999999999999986E-3</v>
      </c>
    </row>
    <row r="14" spans="1:22" x14ac:dyDescent="0.2">
      <c r="A14" s="16" t="s">
        <v>332</v>
      </c>
      <c r="B14" s="4">
        <v>400</v>
      </c>
      <c r="C14" s="4">
        <v>1000</v>
      </c>
      <c r="D14" s="4">
        <v>-600</v>
      </c>
      <c r="E14" s="4">
        <v>-25525039</v>
      </c>
      <c r="F14" s="4">
        <f t="shared" si="0"/>
        <v>-2834280193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-408148100</v>
      </c>
      <c r="L14" s="4">
        <v>12</v>
      </c>
      <c r="M14" s="4">
        <v>10</v>
      </c>
      <c r="N14" s="4">
        <v>0</v>
      </c>
      <c r="O14" s="4">
        <v>0</v>
      </c>
      <c r="P14" s="4">
        <v>4900</v>
      </c>
      <c r="Q14" s="4">
        <v>6300</v>
      </c>
      <c r="R14" s="5">
        <v>4.7999999999999996E-3</v>
      </c>
      <c r="S14" s="4">
        <v>12700</v>
      </c>
      <c r="T14" s="5">
        <f t="shared" si="2"/>
        <v>45820</v>
      </c>
      <c r="U14" s="24">
        <f t="shared" si="3"/>
        <v>25000</v>
      </c>
      <c r="V14" s="5">
        <v>4.6999999999999993E-3</v>
      </c>
    </row>
    <row r="15" spans="1:22" x14ac:dyDescent="0.2">
      <c r="A15" s="16" t="s">
        <v>331</v>
      </c>
      <c r="B15" s="4">
        <v>100</v>
      </c>
      <c r="C15" s="4">
        <v>500</v>
      </c>
      <c r="D15" s="4">
        <v>-400</v>
      </c>
      <c r="E15" s="4">
        <v>-16994862</v>
      </c>
      <c r="F15" s="4">
        <f t="shared" si="0"/>
        <v>-2808755154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-408148100</v>
      </c>
      <c r="L15" s="4">
        <v>10</v>
      </c>
      <c r="M15" s="4">
        <v>21</v>
      </c>
      <c r="N15" s="4">
        <v>2</v>
      </c>
      <c r="O15" s="4">
        <v>2</v>
      </c>
      <c r="P15" s="4">
        <v>17600</v>
      </c>
      <c r="Q15" s="4">
        <v>19500</v>
      </c>
      <c r="R15" s="5">
        <v>4.7999999999999996E-3</v>
      </c>
      <c r="S15" s="4">
        <v>43600</v>
      </c>
      <c r="T15" s="5">
        <f t="shared" si="2"/>
        <v>58910</v>
      </c>
      <c r="U15" s="24">
        <f t="shared" si="3"/>
        <v>25000</v>
      </c>
      <c r="V15" s="5">
        <v>9.3999999999999986E-3</v>
      </c>
    </row>
    <row r="16" spans="1:22" x14ac:dyDescent="0.2">
      <c r="A16" s="16" t="s">
        <v>330</v>
      </c>
      <c r="B16" s="4">
        <v>0</v>
      </c>
      <c r="C16" s="4">
        <v>200</v>
      </c>
      <c r="D16" s="4">
        <v>-200</v>
      </c>
      <c r="E16" s="4">
        <v>-8431520</v>
      </c>
      <c r="F16" s="4">
        <f t="shared" si="0"/>
        <v>-2791760292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-408148100</v>
      </c>
      <c r="L16" s="4">
        <v>7</v>
      </c>
      <c r="M16" s="4">
        <v>19</v>
      </c>
      <c r="N16" s="4">
        <v>0</v>
      </c>
      <c r="O16" s="4">
        <v>0</v>
      </c>
      <c r="P16" s="4">
        <v>6400</v>
      </c>
      <c r="Q16" s="4">
        <v>16400</v>
      </c>
      <c r="R16" s="5">
        <v>0</v>
      </c>
      <c r="S16" s="4">
        <v>25000</v>
      </c>
      <c r="T16" s="5">
        <f t="shared" si="2"/>
        <v>73140</v>
      </c>
      <c r="U16" s="24">
        <f t="shared" si="3"/>
        <v>29500</v>
      </c>
      <c r="V16" s="5">
        <v>7.0999999999999995E-3</v>
      </c>
    </row>
    <row r="17" spans="1:22" x14ac:dyDescent="0.2">
      <c r="A17" s="16" t="s">
        <v>329</v>
      </c>
      <c r="B17" s="4">
        <v>0</v>
      </c>
      <c r="C17" s="4">
        <v>100</v>
      </c>
      <c r="D17" s="4">
        <v>-100</v>
      </c>
      <c r="E17" s="4">
        <v>-4225796</v>
      </c>
      <c r="F17" s="4">
        <f t="shared" si="0"/>
        <v>-2783328772</v>
      </c>
      <c r="G17" s="4">
        <v>0</v>
      </c>
      <c r="H17" s="4">
        <v>0</v>
      </c>
      <c r="I17" s="4">
        <v>0</v>
      </c>
      <c r="J17" s="4">
        <v>-41600</v>
      </c>
      <c r="K17" s="24">
        <f t="shared" si="1"/>
        <v>-408148100</v>
      </c>
      <c r="L17" s="4">
        <v>11</v>
      </c>
      <c r="M17" s="4">
        <v>27</v>
      </c>
      <c r="N17" s="4">
        <v>4</v>
      </c>
      <c r="O17" s="4">
        <v>7</v>
      </c>
      <c r="P17" s="4">
        <v>27600</v>
      </c>
      <c r="Q17" s="4">
        <v>62600</v>
      </c>
      <c r="R17" s="5">
        <v>2.3999999999999998E-3</v>
      </c>
      <c r="S17" s="4">
        <v>93000</v>
      </c>
      <c r="T17" s="5">
        <f t="shared" si="2"/>
        <v>85890</v>
      </c>
      <c r="U17" s="24">
        <f t="shared" si="3"/>
        <v>29500</v>
      </c>
      <c r="V17" s="5">
        <v>4.7999999999999996E-3</v>
      </c>
    </row>
    <row r="18" spans="1:22" x14ac:dyDescent="0.2">
      <c r="F18" s="4">
        <f t="shared" si="0"/>
        <v>-2779102976</v>
      </c>
      <c r="G18" s="4">
        <v>0</v>
      </c>
      <c r="H18" s="4">
        <v>1</v>
      </c>
      <c r="I18" s="4">
        <v>-1</v>
      </c>
      <c r="J18" s="4">
        <v>-41600</v>
      </c>
      <c r="K18" s="24">
        <f t="shared" si="1"/>
        <v>-408106500</v>
      </c>
      <c r="L18" s="4">
        <v>10</v>
      </c>
      <c r="M18" s="4">
        <v>19</v>
      </c>
      <c r="N18" s="4">
        <v>3</v>
      </c>
      <c r="O18" s="4">
        <v>2</v>
      </c>
      <c r="P18" s="4">
        <v>10000</v>
      </c>
      <c r="Q18" s="4">
        <v>14300</v>
      </c>
      <c r="R18" s="5">
        <v>4.7999999999999996E-3</v>
      </c>
      <c r="S18" s="4">
        <v>29500</v>
      </c>
      <c r="T18" s="5">
        <f t="shared" si="2"/>
        <v>89580</v>
      </c>
      <c r="U18" s="24">
        <f t="shared" si="3"/>
        <v>36900</v>
      </c>
      <c r="V18" s="5">
        <v>7.0999999999999995E-3</v>
      </c>
    </row>
    <row r="19" spans="1:22" x14ac:dyDescent="0.2">
      <c r="F19" s="4">
        <f t="shared" si="0"/>
        <v>-2779102976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-408064900</v>
      </c>
      <c r="L19" s="4">
        <v>12</v>
      </c>
      <c r="M19" s="4">
        <v>23</v>
      </c>
      <c r="N19" s="4">
        <v>2</v>
      </c>
      <c r="O19" s="4">
        <v>1</v>
      </c>
      <c r="P19" s="4">
        <v>9900</v>
      </c>
      <c r="Q19" s="4">
        <v>22900</v>
      </c>
      <c r="R19" s="5">
        <v>-4.6999999999999993E-3</v>
      </c>
      <c r="S19" s="4">
        <v>37300</v>
      </c>
      <c r="T19" s="5">
        <f t="shared" si="2"/>
        <v>90160</v>
      </c>
      <c r="U19" s="24">
        <f t="shared" si="3"/>
        <v>36900</v>
      </c>
      <c r="V19" s="5">
        <v>1.18E-2</v>
      </c>
    </row>
    <row r="20" spans="1:22" x14ac:dyDescent="0.2">
      <c r="F20" s="4">
        <f t="shared" si="0"/>
        <v>-2779102976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-408064900</v>
      </c>
      <c r="L20" s="4">
        <v>15</v>
      </c>
      <c r="M20" s="4">
        <v>29</v>
      </c>
      <c r="N20" s="4">
        <v>3</v>
      </c>
      <c r="O20" s="4">
        <v>3</v>
      </c>
      <c r="P20" s="4">
        <v>18600</v>
      </c>
      <c r="Q20" s="4">
        <v>27500</v>
      </c>
      <c r="R20" s="5">
        <v>-2.3E-3</v>
      </c>
      <c r="S20" s="4">
        <v>52600</v>
      </c>
      <c r="T20" s="5">
        <f t="shared" si="2"/>
        <v>92120</v>
      </c>
      <c r="U20" s="24">
        <f t="shared" si="3"/>
        <v>36900</v>
      </c>
      <c r="V20" s="5">
        <v>1.4199999999999999E-2</v>
      </c>
    </row>
    <row r="21" spans="1:22" x14ac:dyDescent="0.2">
      <c r="A21" s="16" t="s">
        <v>325</v>
      </c>
      <c r="B21" s="4">
        <v>0</v>
      </c>
      <c r="C21" s="4">
        <v>300</v>
      </c>
      <c r="D21" s="4">
        <v>-300</v>
      </c>
      <c r="E21" s="4">
        <v>-12610974</v>
      </c>
      <c r="F21" s="4">
        <f t="shared" si="0"/>
        <v>-2779102976</v>
      </c>
      <c r="G21" s="4">
        <v>0</v>
      </c>
      <c r="H21" s="4">
        <v>0</v>
      </c>
      <c r="I21" s="4">
        <v>0</v>
      </c>
      <c r="J21" s="4">
        <v>0</v>
      </c>
      <c r="K21" s="24">
        <f t="shared" si="1"/>
        <v>-408064900</v>
      </c>
      <c r="L21" s="4">
        <v>14</v>
      </c>
      <c r="M21" s="4">
        <v>25</v>
      </c>
      <c r="N21" s="4">
        <v>2</v>
      </c>
      <c r="O21" s="4">
        <v>2</v>
      </c>
      <c r="P21" s="4">
        <v>17000</v>
      </c>
      <c r="Q21" s="4">
        <v>27700</v>
      </c>
      <c r="R21" s="5">
        <v>1.2E-2</v>
      </c>
      <c r="S21" s="4">
        <v>50300</v>
      </c>
      <c r="T21" s="5">
        <f t="shared" si="2"/>
        <v>92440</v>
      </c>
      <c r="U21" s="24">
        <f t="shared" si="3"/>
        <v>36900</v>
      </c>
      <c r="V21" s="5">
        <v>1.1899999999999999E-2</v>
      </c>
    </row>
    <row r="22" spans="1:22" x14ac:dyDescent="0.2">
      <c r="A22" s="16" t="s">
        <v>324</v>
      </c>
      <c r="B22" s="4">
        <v>0</v>
      </c>
      <c r="C22" s="4">
        <v>200</v>
      </c>
      <c r="D22" s="4">
        <v>-200</v>
      </c>
      <c r="E22" s="4">
        <v>-8346794</v>
      </c>
      <c r="F22" s="4">
        <f t="shared" si="0"/>
        <v>-2766492002</v>
      </c>
      <c r="K22" s="24">
        <f t="shared" si="1"/>
        <v>-408064900</v>
      </c>
      <c r="L22" s="4">
        <v>23</v>
      </c>
      <c r="M22" s="4">
        <v>23</v>
      </c>
      <c r="N22" s="4">
        <v>3</v>
      </c>
      <c r="O22" s="4">
        <v>4</v>
      </c>
      <c r="P22" s="4">
        <v>17600</v>
      </c>
      <c r="Q22" s="4">
        <v>27500</v>
      </c>
      <c r="R22" s="5">
        <v>2.3999999999999998E-3</v>
      </c>
      <c r="S22" s="4">
        <v>47100</v>
      </c>
      <c r="T22" s="5">
        <f t="shared" si="2"/>
        <v>97310</v>
      </c>
      <c r="U22" s="24">
        <f t="shared" si="3"/>
        <v>36900</v>
      </c>
      <c r="V22" s="5">
        <v>1.2E-2</v>
      </c>
    </row>
    <row r="23" spans="1:22" x14ac:dyDescent="0.2">
      <c r="F23" s="4">
        <f t="shared" si="0"/>
        <v>-2758145208</v>
      </c>
      <c r="K23" s="24">
        <f t="shared" si="1"/>
        <v>-408064900</v>
      </c>
      <c r="L23" s="4">
        <v>23</v>
      </c>
      <c r="M23" s="4">
        <v>22</v>
      </c>
      <c r="N23" s="4">
        <v>3</v>
      </c>
      <c r="O23" s="4">
        <v>0</v>
      </c>
      <c r="P23" s="4">
        <v>18300</v>
      </c>
      <c r="Q23" s="4">
        <v>10500</v>
      </c>
      <c r="R23" s="5">
        <v>9.7000000000000003E-3</v>
      </c>
      <c r="S23" s="4">
        <v>36900</v>
      </c>
      <c r="T23" s="5">
        <f t="shared" si="2"/>
        <v>98240</v>
      </c>
      <c r="U23" s="24">
        <f t="shared" si="3"/>
        <v>42900</v>
      </c>
      <c r="V23" s="5">
        <v>1.44E-2</v>
      </c>
    </row>
    <row r="24" spans="1:22" x14ac:dyDescent="0.2">
      <c r="A24" s="16" t="s">
        <v>322</v>
      </c>
      <c r="B24" s="4">
        <v>1000</v>
      </c>
      <c r="C24" s="4">
        <v>0</v>
      </c>
      <c r="D24" s="4">
        <v>1000</v>
      </c>
      <c r="E24" s="4">
        <v>41089510</v>
      </c>
      <c r="F24" s="4">
        <f t="shared" si="0"/>
        <v>-2758145208</v>
      </c>
      <c r="K24" s="24">
        <f t="shared" si="1"/>
        <v>-408064900</v>
      </c>
      <c r="L24" s="4">
        <v>24</v>
      </c>
      <c r="M24" s="4">
        <v>17</v>
      </c>
      <c r="N24" s="4">
        <v>2</v>
      </c>
      <c r="O24" s="4">
        <v>1</v>
      </c>
      <c r="P24" s="4">
        <v>24200</v>
      </c>
      <c r="Q24" s="4">
        <v>14500</v>
      </c>
      <c r="R24" s="5">
        <v>1.23E-2</v>
      </c>
      <c r="S24" s="4">
        <v>42900</v>
      </c>
      <c r="T24" s="5">
        <f t="shared" si="2"/>
        <v>101610</v>
      </c>
      <c r="U24" s="24">
        <f t="shared" si="3"/>
        <v>43100</v>
      </c>
      <c r="V24" s="5">
        <v>1.6899999999999998E-2</v>
      </c>
    </row>
    <row r="25" spans="1:22" x14ac:dyDescent="0.2">
      <c r="A25" s="16" t="s">
        <v>321</v>
      </c>
      <c r="B25" s="4">
        <v>0</v>
      </c>
      <c r="C25" s="4">
        <v>400</v>
      </c>
      <c r="D25" s="4">
        <v>-400</v>
      </c>
      <c r="E25" s="4">
        <v>-16063450</v>
      </c>
      <c r="F25" s="4">
        <f t="shared" si="0"/>
        <v>-2799234718</v>
      </c>
      <c r="K25" s="24">
        <f t="shared" si="1"/>
        <v>-408064900</v>
      </c>
      <c r="L25" s="4">
        <v>26</v>
      </c>
      <c r="M25" s="4">
        <v>32</v>
      </c>
      <c r="N25" s="4">
        <v>3</v>
      </c>
      <c r="O25" s="4">
        <v>7</v>
      </c>
      <c r="P25" s="4">
        <v>103700</v>
      </c>
      <c r="Q25" s="4">
        <v>69600</v>
      </c>
      <c r="R25" s="5">
        <v>0.02</v>
      </c>
      <c r="S25" s="4">
        <v>174500</v>
      </c>
      <c r="T25" s="5">
        <f t="shared" si="2"/>
        <v>92570</v>
      </c>
      <c r="U25" s="24">
        <f t="shared" si="3"/>
        <v>43100</v>
      </c>
      <c r="V25" s="5">
        <v>2.7000000000000003E-2</v>
      </c>
    </row>
    <row r="26" spans="1:22" x14ac:dyDescent="0.2">
      <c r="A26" s="16" t="s">
        <v>320</v>
      </c>
      <c r="B26" s="4">
        <v>0</v>
      </c>
      <c r="C26" s="4">
        <v>700</v>
      </c>
      <c r="D26" s="4">
        <v>-700</v>
      </c>
      <c r="E26" s="4">
        <v>-28004268</v>
      </c>
      <c r="F26" s="4">
        <f t="shared" si="0"/>
        <v>-2783171268</v>
      </c>
      <c r="K26" s="24">
        <f t="shared" si="1"/>
        <v>-408064900</v>
      </c>
      <c r="L26" s="4">
        <v>13</v>
      </c>
      <c r="M26" s="4">
        <v>31</v>
      </c>
      <c r="N26" s="4">
        <v>1</v>
      </c>
      <c r="O26" s="4">
        <v>8</v>
      </c>
      <c r="P26" s="4">
        <v>104400</v>
      </c>
      <c r="Q26" s="4">
        <v>62400</v>
      </c>
      <c r="R26" s="5">
        <v>2.5999999999999999E-3</v>
      </c>
      <c r="S26" s="4">
        <v>167300</v>
      </c>
      <c r="T26" s="5">
        <f t="shared" si="2"/>
        <v>82880</v>
      </c>
      <c r="U26" s="24">
        <f t="shared" si="3"/>
        <v>43100</v>
      </c>
      <c r="V26" s="5">
        <v>1.49E-2</v>
      </c>
    </row>
    <row r="27" spans="1:22" x14ac:dyDescent="0.2">
      <c r="A27" s="16" t="s">
        <v>319</v>
      </c>
      <c r="B27" s="4">
        <v>4600</v>
      </c>
      <c r="C27" s="4">
        <v>45400</v>
      </c>
      <c r="D27" s="4">
        <v>-40800</v>
      </c>
      <c r="E27" s="4">
        <v>-1617937415</v>
      </c>
      <c r="F27" s="4">
        <f t="shared" si="0"/>
        <v>-2755167000</v>
      </c>
      <c r="K27" s="24">
        <f t="shared" si="1"/>
        <v>-408064900</v>
      </c>
      <c r="L27" s="4">
        <v>34</v>
      </c>
      <c r="M27" s="4">
        <v>16</v>
      </c>
      <c r="N27" s="4">
        <v>11</v>
      </c>
      <c r="O27" s="4">
        <v>1</v>
      </c>
      <c r="P27" s="4">
        <v>107200</v>
      </c>
      <c r="Q27" s="4">
        <v>17500</v>
      </c>
      <c r="R27" s="5">
        <v>1.7899999999999999E-2</v>
      </c>
      <c r="S27" s="4">
        <v>220500</v>
      </c>
      <c r="T27" s="5">
        <f t="shared" si="2"/>
        <v>63990</v>
      </c>
      <c r="U27" s="24">
        <f t="shared" si="3"/>
        <v>43100</v>
      </c>
      <c r="V27" s="5">
        <v>2.2599999999999999E-2</v>
      </c>
    </row>
    <row r="28" spans="1:22" x14ac:dyDescent="0.2">
      <c r="A28" s="16" t="s">
        <v>318</v>
      </c>
      <c r="B28" s="4">
        <v>0</v>
      </c>
      <c r="C28" s="4">
        <v>100</v>
      </c>
      <c r="D28" s="4">
        <v>-100</v>
      </c>
      <c r="E28" s="4">
        <v>-3963419</v>
      </c>
      <c r="F28" s="4">
        <f t="shared" si="0"/>
        <v>-1137229585</v>
      </c>
      <c r="K28" s="24">
        <f t="shared" si="1"/>
        <v>-408064900</v>
      </c>
      <c r="L28" s="4">
        <v>17</v>
      </c>
      <c r="M28" s="4">
        <v>31</v>
      </c>
      <c r="N28" s="4">
        <v>1</v>
      </c>
      <c r="O28" s="4">
        <v>8</v>
      </c>
      <c r="P28" s="4">
        <v>10500</v>
      </c>
      <c r="Q28" s="4">
        <v>53900</v>
      </c>
      <c r="R28" s="5">
        <v>1.8200000000000001E-2</v>
      </c>
      <c r="S28" s="4">
        <v>66400</v>
      </c>
      <c r="T28" s="5">
        <f t="shared" si="2"/>
        <v>71670</v>
      </c>
      <c r="U28" s="24">
        <f t="shared" si="3"/>
        <v>43100</v>
      </c>
      <c r="V28" s="5">
        <v>3.4700000000000002E-2</v>
      </c>
    </row>
    <row r="29" spans="1:22" x14ac:dyDescent="0.2">
      <c r="A29" s="16" t="s">
        <v>317</v>
      </c>
      <c r="B29" s="4">
        <v>300</v>
      </c>
      <c r="C29" s="4">
        <v>0</v>
      </c>
      <c r="D29" s="4">
        <v>300</v>
      </c>
      <c r="E29" s="4">
        <v>11598237</v>
      </c>
      <c r="F29" s="4">
        <f t="shared" si="0"/>
        <v>-1133266166</v>
      </c>
      <c r="K29" s="24">
        <f t="shared" si="1"/>
        <v>-408064900</v>
      </c>
      <c r="L29" s="4">
        <v>13</v>
      </c>
      <c r="M29" s="4">
        <v>15</v>
      </c>
      <c r="N29" s="4">
        <v>1</v>
      </c>
      <c r="O29" s="4">
        <v>1</v>
      </c>
      <c r="P29" s="4">
        <v>15000</v>
      </c>
      <c r="Q29" s="4">
        <v>7600</v>
      </c>
      <c r="R29" s="5">
        <v>1.0500000000000001E-2</v>
      </c>
      <c r="S29" s="4">
        <v>43100</v>
      </c>
      <c r="T29" s="5">
        <f t="shared" si="2"/>
        <v>75300</v>
      </c>
      <c r="U29" s="24">
        <f t="shared" si="3"/>
        <v>46200</v>
      </c>
      <c r="V29" s="5">
        <v>0.05</v>
      </c>
    </row>
    <row r="30" spans="1:22" x14ac:dyDescent="0.2">
      <c r="A30" s="16" t="s">
        <v>316</v>
      </c>
      <c r="B30" s="4">
        <v>0</v>
      </c>
      <c r="C30" s="4">
        <v>2600</v>
      </c>
      <c r="D30" s="4">
        <v>-2600</v>
      </c>
      <c r="E30" s="4">
        <v>-99921385</v>
      </c>
      <c r="F30" s="4">
        <f t="shared" si="0"/>
        <v>-1144864403</v>
      </c>
      <c r="K30" s="24">
        <f t="shared" si="1"/>
        <v>-408064900</v>
      </c>
      <c r="L30" s="4">
        <v>35</v>
      </c>
      <c r="M30" s="4">
        <v>38</v>
      </c>
      <c r="N30" s="4">
        <v>3</v>
      </c>
      <c r="O30" s="4">
        <v>3</v>
      </c>
      <c r="P30" s="4">
        <v>30300</v>
      </c>
      <c r="Q30" s="4">
        <v>34700</v>
      </c>
      <c r="R30" s="5">
        <v>-2.6200000000000001E-2</v>
      </c>
      <c r="S30" s="4">
        <v>72200</v>
      </c>
      <c r="T30" s="5">
        <f t="shared" si="2"/>
        <v>75520</v>
      </c>
      <c r="U30" s="24">
        <f t="shared" si="3"/>
        <v>46200</v>
      </c>
      <c r="V30" s="5">
        <v>3.0699999999999998E-2</v>
      </c>
    </row>
    <row r="31" spans="1:22" x14ac:dyDescent="0.2">
      <c r="F31" s="4">
        <f t="shared" si="0"/>
        <v>-1044943018</v>
      </c>
      <c r="K31" s="24">
        <f t="shared" si="1"/>
        <v>-408064900</v>
      </c>
      <c r="L31" s="4">
        <v>16</v>
      </c>
      <c r="M31" s="4">
        <v>26</v>
      </c>
      <c r="N31" s="4">
        <v>0</v>
      </c>
      <c r="O31" s="4">
        <v>5</v>
      </c>
      <c r="P31" s="4">
        <v>5500</v>
      </c>
      <c r="Q31" s="4">
        <v>48000</v>
      </c>
      <c r="R31" s="5">
        <v>-1.5300000000000001E-2</v>
      </c>
      <c r="S31" s="4">
        <v>53500</v>
      </c>
      <c r="T31" s="5">
        <f t="shared" si="2"/>
        <v>81710</v>
      </c>
      <c r="U31" s="24">
        <f t="shared" si="3"/>
        <v>46200</v>
      </c>
      <c r="V31" s="5">
        <v>1.52E-2</v>
      </c>
    </row>
    <row r="32" spans="1:22" x14ac:dyDescent="0.2">
      <c r="A32" s="16" t="s">
        <v>314</v>
      </c>
      <c r="B32" s="4">
        <v>600</v>
      </c>
      <c r="C32" s="4">
        <v>2700</v>
      </c>
      <c r="D32" s="4">
        <v>-2100</v>
      </c>
      <c r="E32" s="4">
        <v>-82691117</v>
      </c>
      <c r="F32" s="4">
        <f t="shared" si="0"/>
        <v>-1044943018</v>
      </c>
      <c r="K32" s="24">
        <f t="shared" si="1"/>
        <v>-408064900</v>
      </c>
      <c r="L32" s="4">
        <v>25</v>
      </c>
      <c r="M32" s="4">
        <v>52</v>
      </c>
      <c r="N32" s="4">
        <v>1</v>
      </c>
      <c r="O32" s="4">
        <v>9</v>
      </c>
      <c r="P32" s="4">
        <v>18900</v>
      </c>
      <c r="Q32" s="4">
        <v>69700</v>
      </c>
      <c r="R32" s="5">
        <v>-2.0099999999999996E-2</v>
      </c>
      <c r="S32" s="4">
        <v>95800</v>
      </c>
      <c r="T32" s="5">
        <f t="shared" si="2"/>
        <v>77340</v>
      </c>
      <c r="U32" s="24">
        <f t="shared" si="3"/>
        <v>31600</v>
      </c>
      <c r="V32" s="5">
        <v>3.2300000000000002E-2</v>
      </c>
    </row>
    <row r="33" spans="1:22" x14ac:dyDescent="0.2">
      <c r="A33" s="16" t="s">
        <v>313</v>
      </c>
      <c r="B33" s="4">
        <v>0</v>
      </c>
      <c r="C33" s="4">
        <v>1100</v>
      </c>
      <c r="D33" s="4">
        <v>-1100</v>
      </c>
      <c r="E33" s="4">
        <v>-45441190</v>
      </c>
      <c r="F33" s="4">
        <f t="shared" si="0"/>
        <v>-962251901</v>
      </c>
      <c r="K33" s="24">
        <f t="shared" si="1"/>
        <v>-408064900</v>
      </c>
      <c r="L33" s="4">
        <v>10</v>
      </c>
      <c r="M33" s="4">
        <v>36</v>
      </c>
      <c r="N33" s="4">
        <v>1</v>
      </c>
      <c r="O33" s="4">
        <v>5</v>
      </c>
      <c r="P33" s="4">
        <v>6000</v>
      </c>
      <c r="Q33" s="4">
        <v>36100</v>
      </c>
      <c r="R33" s="5">
        <v>-3.7000000000000005E-2</v>
      </c>
      <c r="S33" s="4">
        <v>46200</v>
      </c>
      <c r="T33" s="5">
        <f t="shared" si="2"/>
        <v>77390</v>
      </c>
      <c r="U33" s="24">
        <f t="shared" si="3"/>
        <v>31600</v>
      </c>
      <c r="V33" s="5">
        <v>3.8100000000000002E-2</v>
      </c>
    </row>
    <row r="34" spans="1:22" x14ac:dyDescent="0.2">
      <c r="A34" s="16" t="s">
        <v>270</v>
      </c>
      <c r="B34" s="4">
        <v>1000</v>
      </c>
      <c r="C34" s="4">
        <v>1000</v>
      </c>
      <c r="D34" s="4">
        <v>0</v>
      </c>
      <c r="E34" s="4">
        <v>0</v>
      </c>
      <c r="F34" s="4">
        <f t="shared" si="0"/>
        <v>-916810711</v>
      </c>
      <c r="K34" s="24">
        <f t="shared" si="1"/>
        <v>-408064900</v>
      </c>
      <c r="L34" s="4">
        <v>43</v>
      </c>
      <c r="M34" s="4">
        <v>19</v>
      </c>
      <c r="N34" s="4">
        <v>2</v>
      </c>
      <c r="O34" s="4">
        <v>2</v>
      </c>
      <c r="P34" s="4">
        <v>27500</v>
      </c>
      <c r="Q34" s="4">
        <v>20200</v>
      </c>
      <c r="R34" s="5">
        <v>1.4499999999999999E-2</v>
      </c>
      <c r="S34" s="4">
        <v>76600</v>
      </c>
      <c r="T34" s="5">
        <f t="shared" si="2"/>
        <v>74150</v>
      </c>
      <c r="U34" s="24">
        <f t="shared" si="3"/>
        <v>31600</v>
      </c>
      <c r="V34" s="5">
        <v>4.6799999999999994E-2</v>
      </c>
    </row>
    <row r="35" spans="1:22" x14ac:dyDescent="0.2">
      <c r="A35" s="16" t="s">
        <v>269</v>
      </c>
      <c r="B35" s="4">
        <v>0</v>
      </c>
      <c r="C35" s="4">
        <v>900</v>
      </c>
      <c r="D35" s="4">
        <v>-900</v>
      </c>
      <c r="E35" s="4">
        <v>-36832366</v>
      </c>
      <c r="F35" s="4">
        <f t="shared" si="0"/>
        <v>-916810711</v>
      </c>
      <c r="K35" s="24">
        <f t="shared" si="1"/>
        <v>-408064900</v>
      </c>
      <c r="L35" s="4">
        <v>57</v>
      </c>
      <c r="M35" s="4">
        <v>37</v>
      </c>
      <c r="N35" s="4">
        <v>4</v>
      </c>
      <c r="O35" s="4">
        <v>3</v>
      </c>
      <c r="P35" s="4">
        <v>48300</v>
      </c>
      <c r="Q35" s="4">
        <v>31800</v>
      </c>
      <c r="R35" s="5">
        <v>-4.7999999999999996E-3</v>
      </c>
      <c r="S35" s="4">
        <v>84100</v>
      </c>
      <c r="T35" s="5">
        <f t="shared" si="2"/>
        <v>72680</v>
      </c>
      <c r="U35" s="24">
        <f t="shared" si="3"/>
        <v>31600</v>
      </c>
      <c r="V35" s="5">
        <v>2.41E-2</v>
      </c>
    </row>
    <row r="36" spans="1:22" x14ac:dyDescent="0.2">
      <c r="F36" s="4">
        <f t="shared" si="0"/>
        <v>-879978345</v>
      </c>
      <c r="K36" s="24">
        <f t="shared" si="1"/>
        <v>-408064900</v>
      </c>
      <c r="L36" s="4">
        <v>32</v>
      </c>
      <c r="M36" s="4">
        <v>20</v>
      </c>
      <c r="N36" s="4">
        <v>4</v>
      </c>
      <c r="O36" s="4">
        <v>4</v>
      </c>
      <c r="P36" s="4">
        <v>25900</v>
      </c>
      <c r="Q36" s="4">
        <v>36600</v>
      </c>
      <c r="R36" s="5">
        <v>-9.5999999999999992E-3</v>
      </c>
      <c r="S36" s="4">
        <v>70400</v>
      </c>
      <c r="T36" s="5">
        <f t="shared" si="2"/>
        <v>70250</v>
      </c>
      <c r="U36" s="24">
        <f t="shared" si="3"/>
        <v>31600</v>
      </c>
      <c r="V36" s="5">
        <v>9.5999999999999992E-3</v>
      </c>
    </row>
    <row r="37" spans="1:22" x14ac:dyDescent="0.2">
      <c r="A37" s="16" t="s">
        <v>254</v>
      </c>
      <c r="B37" s="4">
        <v>0</v>
      </c>
      <c r="C37" s="4">
        <v>3000</v>
      </c>
      <c r="D37" s="4">
        <v>-3000</v>
      </c>
      <c r="E37" s="4">
        <v>-125636392</v>
      </c>
      <c r="F37" s="4">
        <f t="shared" si="0"/>
        <v>-879978345</v>
      </c>
      <c r="K37" s="24">
        <f t="shared" si="1"/>
        <v>-408064900</v>
      </c>
      <c r="L37" s="4">
        <v>20</v>
      </c>
      <c r="M37" s="4">
        <v>21</v>
      </c>
      <c r="N37" s="4">
        <v>0</v>
      </c>
      <c r="O37" s="4">
        <v>2</v>
      </c>
      <c r="P37" s="4">
        <v>9100</v>
      </c>
      <c r="Q37" s="4">
        <v>17900</v>
      </c>
      <c r="R37" s="5">
        <v>4.7999999999999996E-3</v>
      </c>
      <c r="S37" s="4">
        <v>31600</v>
      </c>
      <c r="T37" s="5">
        <f t="shared" si="2"/>
        <v>71890</v>
      </c>
      <c r="U37" s="24">
        <f t="shared" si="3"/>
        <v>52100</v>
      </c>
      <c r="V37" s="5">
        <v>1.1899999999999999E-2</v>
      </c>
    </row>
    <row r="38" spans="1:22" x14ac:dyDescent="0.2">
      <c r="A38" s="16" t="s">
        <v>253</v>
      </c>
      <c r="B38" s="4">
        <v>700</v>
      </c>
      <c r="C38" s="4">
        <v>100</v>
      </c>
      <c r="D38" s="4">
        <v>600</v>
      </c>
      <c r="E38" s="4">
        <v>25202975</v>
      </c>
      <c r="F38" s="4">
        <f t="shared" si="0"/>
        <v>-754341953</v>
      </c>
      <c r="K38" s="24">
        <f t="shared" si="1"/>
        <v>-408064900</v>
      </c>
      <c r="L38" s="4">
        <v>28</v>
      </c>
      <c r="M38" s="4">
        <v>80</v>
      </c>
      <c r="N38" s="4">
        <v>0</v>
      </c>
      <c r="O38" s="4">
        <v>13</v>
      </c>
      <c r="P38" s="4">
        <v>9700</v>
      </c>
      <c r="Q38" s="4">
        <v>112800</v>
      </c>
      <c r="R38" s="5">
        <v>-2.1499999999999998E-2</v>
      </c>
      <c r="S38" s="4">
        <v>143200</v>
      </c>
      <c r="T38" s="5">
        <f t="shared" si="2"/>
        <v>66480</v>
      </c>
      <c r="U38" s="24">
        <f t="shared" si="3"/>
        <v>46700</v>
      </c>
      <c r="V38" s="5">
        <v>2.58E-2</v>
      </c>
    </row>
    <row r="39" spans="1:22" x14ac:dyDescent="0.2">
      <c r="A39" s="16" t="s">
        <v>252</v>
      </c>
      <c r="B39" s="4">
        <v>5100</v>
      </c>
      <c r="C39" s="4">
        <v>4900</v>
      </c>
      <c r="D39" s="4">
        <v>200</v>
      </c>
      <c r="E39" s="4">
        <v>8566624</v>
      </c>
      <c r="F39" s="4">
        <f t="shared" si="0"/>
        <v>-779544928</v>
      </c>
      <c r="K39" s="24">
        <f t="shared" si="1"/>
        <v>-408064900</v>
      </c>
      <c r="L39" s="4">
        <v>48</v>
      </c>
      <c r="M39" s="4">
        <v>34</v>
      </c>
      <c r="N39" s="4">
        <v>2</v>
      </c>
      <c r="O39" s="4">
        <v>4</v>
      </c>
      <c r="P39" s="4">
        <v>31200</v>
      </c>
      <c r="Q39" s="4">
        <v>47600</v>
      </c>
      <c r="R39" s="5">
        <v>-2.5699999999999997E-2</v>
      </c>
      <c r="S39" s="4">
        <v>79400</v>
      </c>
      <c r="T39" s="5">
        <f t="shared" si="2"/>
        <v>63270</v>
      </c>
      <c r="U39" s="24">
        <f t="shared" si="3"/>
        <v>44200</v>
      </c>
      <c r="V39" s="5">
        <v>2.07E-2</v>
      </c>
    </row>
    <row r="40" spans="1:22" x14ac:dyDescent="0.2">
      <c r="A40" s="16" t="s">
        <v>251</v>
      </c>
      <c r="B40" s="4">
        <v>0</v>
      </c>
      <c r="C40" s="4">
        <v>1000</v>
      </c>
      <c r="D40" s="4">
        <v>-1000</v>
      </c>
      <c r="E40" s="4">
        <v>-43462231</v>
      </c>
      <c r="F40" s="4">
        <f t="shared" si="0"/>
        <v>-788111552</v>
      </c>
      <c r="K40" s="24">
        <f t="shared" si="1"/>
        <v>-408064900</v>
      </c>
      <c r="L40" s="4">
        <v>40</v>
      </c>
      <c r="M40" s="4">
        <v>19</v>
      </c>
      <c r="N40" s="4">
        <v>3</v>
      </c>
      <c r="O40" s="4">
        <v>2</v>
      </c>
      <c r="P40" s="4">
        <v>33300</v>
      </c>
      <c r="Q40" s="4">
        <v>27900</v>
      </c>
      <c r="R40" s="5">
        <v>1.1599999999999999E-2</v>
      </c>
      <c r="S40" s="4">
        <v>74400</v>
      </c>
      <c r="T40" s="5">
        <f t="shared" si="2"/>
        <v>67190</v>
      </c>
      <c r="U40" s="24">
        <f t="shared" si="3"/>
        <v>44200</v>
      </c>
      <c r="V40" s="5">
        <v>1.83E-2</v>
      </c>
    </row>
    <row r="41" spans="1:22" x14ac:dyDescent="0.2">
      <c r="A41" s="16" t="s">
        <v>250</v>
      </c>
      <c r="B41" s="4">
        <v>5600</v>
      </c>
      <c r="C41" s="4">
        <v>1000</v>
      </c>
      <c r="D41" s="4">
        <v>4600</v>
      </c>
      <c r="E41" s="4">
        <v>199647972</v>
      </c>
      <c r="F41" s="4">
        <f t="shared" si="0"/>
        <v>-744649321</v>
      </c>
      <c r="K41" s="24">
        <f t="shared" si="1"/>
        <v>-408064900</v>
      </c>
      <c r="L41" s="4">
        <v>55</v>
      </c>
      <c r="M41" s="4">
        <v>47</v>
      </c>
      <c r="N41" s="4">
        <v>3</v>
      </c>
      <c r="O41" s="4">
        <v>4</v>
      </c>
      <c r="P41" s="4">
        <v>37000</v>
      </c>
      <c r="Q41" s="4">
        <v>53100</v>
      </c>
      <c r="R41" s="5">
        <v>1.6500000000000001E-2</v>
      </c>
      <c r="S41" s="4">
        <v>115400</v>
      </c>
      <c r="T41" s="5">
        <f t="shared" si="2"/>
        <v>57390</v>
      </c>
      <c r="U41" s="24">
        <f t="shared" si="3"/>
        <v>44200</v>
      </c>
      <c r="V41" s="5">
        <v>2.9700000000000001E-2</v>
      </c>
    </row>
    <row r="42" spans="1:22" x14ac:dyDescent="0.2">
      <c r="A42" s="16" t="s">
        <v>249</v>
      </c>
      <c r="B42" s="4">
        <v>5000</v>
      </c>
      <c r="C42" s="4">
        <v>100</v>
      </c>
      <c r="D42" s="4">
        <v>4900</v>
      </c>
      <c r="E42" s="4">
        <v>208202035</v>
      </c>
      <c r="F42" s="4">
        <f t="shared" si="0"/>
        <v>-944297293</v>
      </c>
      <c r="K42" s="24">
        <f t="shared" si="1"/>
        <v>-408064900</v>
      </c>
      <c r="L42" s="4">
        <v>35</v>
      </c>
      <c r="M42" s="4">
        <v>27</v>
      </c>
      <c r="N42" s="4">
        <v>1</v>
      </c>
      <c r="O42" s="4">
        <v>3</v>
      </c>
      <c r="P42" s="4">
        <v>23100</v>
      </c>
      <c r="Q42" s="4">
        <v>25000</v>
      </c>
      <c r="R42" s="5">
        <v>-2.3E-3</v>
      </c>
      <c r="S42" s="4">
        <v>52100</v>
      </c>
      <c r="T42" s="5">
        <f t="shared" si="2"/>
        <v>57510</v>
      </c>
      <c r="U42" s="24">
        <f t="shared" si="3"/>
        <v>44200</v>
      </c>
      <c r="V42" s="5">
        <v>3.6799999999999999E-2</v>
      </c>
    </row>
    <row r="43" spans="1:22" x14ac:dyDescent="0.2">
      <c r="A43" s="16" t="s">
        <v>248</v>
      </c>
      <c r="B43" s="4">
        <v>0</v>
      </c>
      <c r="C43" s="4">
        <v>3400</v>
      </c>
      <c r="D43" s="4">
        <v>-3400</v>
      </c>
      <c r="E43" s="4">
        <v>-144829807</v>
      </c>
      <c r="F43" s="4">
        <f t="shared" si="0"/>
        <v>-1152499328</v>
      </c>
      <c r="G43" s="4">
        <v>0</v>
      </c>
      <c r="H43" s="4">
        <v>4500</v>
      </c>
      <c r="I43" s="4">
        <v>-4500</v>
      </c>
      <c r="J43" s="4">
        <v>-191280000</v>
      </c>
      <c r="K43" s="24">
        <f t="shared" si="1"/>
        <v>-408064900</v>
      </c>
      <c r="L43" s="4">
        <v>23</v>
      </c>
      <c r="M43" s="4">
        <v>29</v>
      </c>
      <c r="N43" s="4">
        <v>0</v>
      </c>
      <c r="O43" s="4">
        <v>4</v>
      </c>
      <c r="P43" s="4">
        <v>10000</v>
      </c>
      <c r="Q43" s="4">
        <v>34500</v>
      </c>
      <c r="R43" s="5">
        <v>-6.9999999999999993E-3</v>
      </c>
      <c r="S43" s="4">
        <v>46700</v>
      </c>
      <c r="T43" s="5">
        <f t="shared" si="2"/>
        <v>64330</v>
      </c>
      <c r="U43" s="24">
        <f t="shared" si="3"/>
        <v>44200</v>
      </c>
      <c r="V43" s="5">
        <v>1.8700000000000001E-2</v>
      </c>
    </row>
    <row r="44" spans="1:22" x14ac:dyDescent="0.2">
      <c r="A44" s="16" t="s">
        <v>247</v>
      </c>
      <c r="B44" s="4">
        <v>1900</v>
      </c>
      <c r="C44" s="4">
        <v>500</v>
      </c>
      <c r="D44" s="4">
        <v>1400</v>
      </c>
      <c r="E44" s="4">
        <v>60050815</v>
      </c>
      <c r="F44" s="4">
        <f t="shared" si="0"/>
        <v>-1007669521</v>
      </c>
      <c r="K44" s="24">
        <f t="shared" si="1"/>
        <v>-216784900</v>
      </c>
      <c r="L44" s="4">
        <v>22</v>
      </c>
      <c r="M44" s="4">
        <v>14</v>
      </c>
      <c r="N44" s="4">
        <v>1</v>
      </c>
      <c r="O44" s="4">
        <v>3</v>
      </c>
      <c r="P44" s="4">
        <v>15300</v>
      </c>
      <c r="Q44" s="4">
        <v>27700</v>
      </c>
      <c r="R44" s="5">
        <v>-6.8999999999999999E-3</v>
      </c>
      <c r="S44" s="4">
        <v>44200</v>
      </c>
      <c r="T44" s="5">
        <f t="shared" si="2"/>
        <v>64170</v>
      </c>
      <c r="U44" s="24">
        <f t="shared" si="3"/>
        <v>46100</v>
      </c>
      <c r="V44" s="5">
        <v>1.6200000000000003E-2</v>
      </c>
    </row>
    <row r="45" spans="1:22" x14ac:dyDescent="0.2">
      <c r="A45" s="16" t="s">
        <v>246</v>
      </c>
      <c r="B45" s="4">
        <v>0</v>
      </c>
      <c r="C45" s="4">
        <v>9600</v>
      </c>
      <c r="D45" s="4">
        <v>-9600</v>
      </c>
      <c r="E45" s="4">
        <v>-416124035</v>
      </c>
      <c r="F45" s="4">
        <f t="shared" si="0"/>
        <v>-1067720336</v>
      </c>
      <c r="K45" s="24">
        <f t="shared" si="1"/>
        <v>-216784900</v>
      </c>
      <c r="L45" s="4">
        <v>17</v>
      </c>
      <c r="M45" s="4">
        <v>24</v>
      </c>
      <c r="N45" s="4">
        <v>3</v>
      </c>
      <c r="O45" s="4">
        <v>5</v>
      </c>
      <c r="P45" s="4">
        <v>17300</v>
      </c>
      <c r="Q45" s="4">
        <v>46400</v>
      </c>
      <c r="R45" s="5">
        <v>-2.3E-3</v>
      </c>
      <c r="S45" s="4">
        <v>69400</v>
      </c>
      <c r="T45" s="5">
        <f t="shared" si="2"/>
        <v>69440</v>
      </c>
      <c r="U45" s="24">
        <f t="shared" si="3"/>
        <v>46100</v>
      </c>
      <c r="V45" s="5">
        <v>1.15E-2</v>
      </c>
    </row>
    <row r="46" spans="1:22" x14ac:dyDescent="0.2">
      <c r="A46" s="16" t="s">
        <v>245</v>
      </c>
      <c r="B46" s="4">
        <v>5200</v>
      </c>
      <c r="C46" s="4">
        <v>3800</v>
      </c>
      <c r="D46" s="4">
        <v>1400</v>
      </c>
      <c r="E46" s="4">
        <v>60725987</v>
      </c>
      <c r="F46" s="4">
        <f t="shared" si="0"/>
        <v>-651596301</v>
      </c>
      <c r="K46" s="24">
        <f t="shared" si="1"/>
        <v>-216784900</v>
      </c>
      <c r="L46" s="4">
        <v>29</v>
      </c>
      <c r="M46" s="4">
        <v>23</v>
      </c>
      <c r="N46" s="4">
        <v>0</v>
      </c>
      <c r="O46" s="4">
        <v>6</v>
      </c>
      <c r="P46" s="4">
        <v>7100</v>
      </c>
      <c r="Q46" s="4">
        <v>37500</v>
      </c>
      <c r="R46" s="5">
        <v>-2.3E-3</v>
      </c>
      <c r="S46" s="4">
        <v>46100</v>
      </c>
      <c r="T46" s="5">
        <f t="shared" si="2"/>
        <v>78290</v>
      </c>
      <c r="U46" s="24">
        <f t="shared" si="3"/>
        <v>17400</v>
      </c>
      <c r="V46" s="5">
        <v>6.8999999999999999E-3</v>
      </c>
    </row>
    <row r="47" spans="1:22" x14ac:dyDescent="0.2">
      <c r="A47" s="16" t="s">
        <v>244</v>
      </c>
      <c r="B47" s="4">
        <v>0</v>
      </c>
      <c r="C47" s="4">
        <v>8900</v>
      </c>
      <c r="D47" s="4">
        <v>-8900</v>
      </c>
      <c r="E47" s="4">
        <v>-382234604</v>
      </c>
      <c r="F47" s="4">
        <f t="shared" ref="F47:F73" si="4">E47+F48</f>
        <v>-712322288</v>
      </c>
      <c r="K47" s="24">
        <f t="shared" ref="K47:K73" si="5">K48+J47</f>
        <v>-216784900</v>
      </c>
      <c r="L47" s="4">
        <v>18</v>
      </c>
      <c r="M47" s="4">
        <v>26</v>
      </c>
      <c r="N47" s="4">
        <v>1</v>
      </c>
      <c r="O47" s="4">
        <v>4</v>
      </c>
      <c r="P47" s="4">
        <v>9400</v>
      </c>
      <c r="Q47" s="4">
        <v>23500</v>
      </c>
      <c r="R47" s="5">
        <v>1.6399999999999998E-2</v>
      </c>
      <c r="S47" s="4">
        <v>48000</v>
      </c>
      <c r="T47" s="5">
        <f t="shared" si="2"/>
        <v>82850</v>
      </c>
      <c r="U47" s="24">
        <f t="shared" ref="U47:U73" si="6">MIN(S48:S52)</f>
        <v>17400</v>
      </c>
      <c r="V47" s="5">
        <v>2.76E-2</v>
      </c>
    </row>
    <row r="48" spans="1:22" x14ac:dyDescent="0.2">
      <c r="A48" s="16" t="s">
        <v>243</v>
      </c>
      <c r="B48" s="4">
        <v>6200</v>
      </c>
      <c r="C48" s="4">
        <v>12600</v>
      </c>
      <c r="D48" s="4">
        <v>-6400</v>
      </c>
      <c r="E48" s="4">
        <v>-276135219</v>
      </c>
      <c r="F48" s="4">
        <f t="shared" si="4"/>
        <v>-330087684</v>
      </c>
      <c r="G48" s="4">
        <v>0</v>
      </c>
      <c r="H48" s="4">
        <v>5500</v>
      </c>
      <c r="I48" s="4">
        <v>-5500</v>
      </c>
      <c r="J48" s="4">
        <v>-236150000</v>
      </c>
      <c r="K48" s="24">
        <f t="shared" si="5"/>
        <v>-216784900</v>
      </c>
      <c r="L48" s="4">
        <v>42</v>
      </c>
      <c r="M48" s="4">
        <v>51</v>
      </c>
      <c r="N48" s="4">
        <v>0</v>
      </c>
      <c r="O48" s="4">
        <v>7</v>
      </c>
      <c r="P48" s="4">
        <v>16400</v>
      </c>
      <c r="Q48" s="4">
        <v>58400</v>
      </c>
      <c r="R48" s="5">
        <v>-1.6299999999999999E-2</v>
      </c>
      <c r="S48" s="4">
        <v>89100</v>
      </c>
      <c r="T48" s="5">
        <f t="shared" si="2"/>
        <v>84450</v>
      </c>
      <c r="U48" s="24">
        <f t="shared" si="6"/>
        <v>17400</v>
      </c>
      <c r="V48" s="5">
        <v>2.52E-2</v>
      </c>
    </row>
    <row r="49" spans="1:22" x14ac:dyDescent="0.2">
      <c r="A49" s="16" t="s">
        <v>236</v>
      </c>
      <c r="B49" s="4">
        <v>0</v>
      </c>
      <c r="C49" s="4">
        <v>6800</v>
      </c>
      <c r="D49" s="4">
        <v>-6800</v>
      </c>
      <c r="E49" s="4">
        <v>-295088372</v>
      </c>
      <c r="F49" s="4">
        <f t="shared" si="4"/>
        <v>-53952465</v>
      </c>
      <c r="K49" s="24">
        <f t="shared" si="5"/>
        <v>19365100</v>
      </c>
      <c r="L49" s="4">
        <v>34</v>
      </c>
      <c r="M49" s="4">
        <v>25</v>
      </c>
      <c r="N49" s="4">
        <v>3</v>
      </c>
      <c r="O49" s="4">
        <v>3</v>
      </c>
      <c r="P49" s="4">
        <v>23400</v>
      </c>
      <c r="Q49" s="4">
        <v>19900</v>
      </c>
      <c r="R49" s="5">
        <v>2.3999999999999998E-3</v>
      </c>
      <c r="S49" s="4">
        <v>47300</v>
      </c>
      <c r="T49" s="5">
        <f t="shared" si="2"/>
        <v>89100</v>
      </c>
      <c r="U49" s="24">
        <f t="shared" si="6"/>
        <v>17400</v>
      </c>
      <c r="V49" s="5">
        <v>6.8999999999999999E-3</v>
      </c>
    </row>
    <row r="50" spans="1:22" x14ac:dyDescent="0.2">
      <c r="A50" s="16" t="s">
        <v>235</v>
      </c>
      <c r="B50" s="4">
        <v>8500</v>
      </c>
      <c r="C50" s="4">
        <v>8400</v>
      </c>
      <c r="D50" s="4">
        <v>100</v>
      </c>
      <c r="E50" s="4">
        <v>4343134</v>
      </c>
      <c r="F50" s="4">
        <f t="shared" si="4"/>
        <v>241135907</v>
      </c>
      <c r="K50" s="24">
        <f t="shared" si="5"/>
        <v>19365100</v>
      </c>
      <c r="L50" s="4">
        <v>45</v>
      </c>
      <c r="M50" s="4">
        <v>50</v>
      </c>
      <c r="N50" s="4">
        <v>5</v>
      </c>
      <c r="O50" s="4">
        <v>6</v>
      </c>
      <c r="P50" s="4">
        <v>37200</v>
      </c>
      <c r="Q50" s="4">
        <v>49300</v>
      </c>
      <c r="R50" s="5">
        <v>-2.3E-3</v>
      </c>
      <c r="S50" s="4">
        <v>113600</v>
      </c>
      <c r="T50" s="5">
        <f t="shared" si="2"/>
        <v>82490</v>
      </c>
      <c r="U50" s="24">
        <f t="shared" si="6"/>
        <v>17400</v>
      </c>
      <c r="V50" s="5">
        <v>2.0499999999999997E-2</v>
      </c>
    </row>
    <row r="51" spans="1:22" x14ac:dyDescent="0.2">
      <c r="A51" s="16" t="s">
        <v>234</v>
      </c>
      <c r="B51" s="4">
        <v>3100</v>
      </c>
      <c r="C51" s="4">
        <v>400</v>
      </c>
      <c r="D51" s="4">
        <v>2700</v>
      </c>
      <c r="E51" s="4">
        <v>116868104</v>
      </c>
      <c r="F51" s="4">
        <f t="shared" si="4"/>
        <v>236792773</v>
      </c>
      <c r="K51" s="24">
        <f t="shared" si="5"/>
        <v>19365100</v>
      </c>
      <c r="L51" s="4">
        <v>7</v>
      </c>
      <c r="M51" s="4">
        <v>17</v>
      </c>
      <c r="N51" s="4">
        <v>0</v>
      </c>
      <c r="O51" s="4">
        <v>0</v>
      </c>
      <c r="P51" s="4">
        <v>2900</v>
      </c>
      <c r="Q51" s="4">
        <v>11300</v>
      </c>
      <c r="R51" s="5">
        <v>9.300000000000001E-3</v>
      </c>
      <c r="S51" s="4">
        <v>17400</v>
      </c>
      <c r="T51" s="5">
        <f t="shared" si="2"/>
        <v>85260</v>
      </c>
      <c r="U51" s="24">
        <f t="shared" si="6"/>
        <v>42600</v>
      </c>
      <c r="V51" s="5">
        <v>1.15E-2</v>
      </c>
    </row>
    <row r="52" spans="1:22" x14ac:dyDescent="0.2">
      <c r="A52" s="16" t="s">
        <v>233</v>
      </c>
      <c r="B52" s="4">
        <v>5100</v>
      </c>
      <c r="C52" s="4">
        <v>6200</v>
      </c>
      <c r="D52" s="4">
        <v>-1100</v>
      </c>
      <c r="E52" s="4">
        <v>-47692120</v>
      </c>
      <c r="F52" s="4">
        <f t="shared" si="4"/>
        <v>119924669</v>
      </c>
      <c r="K52" s="24">
        <f t="shared" si="5"/>
        <v>19365100</v>
      </c>
      <c r="L52" s="4">
        <v>23</v>
      </c>
      <c r="M52" s="4">
        <v>32</v>
      </c>
      <c r="N52" s="4">
        <v>1</v>
      </c>
      <c r="O52" s="4">
        <v>2</v>
      </c>
      <c r="P52" s="4">
        <v>12100</v>
      </c>
      <c r="Q52" s="4">
        <v>33000</v>
      </c>
      <c r="R52" s="5">
        <v>-4.5999999999999999E-3</v>
      </c>
      <c r="S52" s="4">
        <v>53300</v>
      </c>
      <c r="T52" s="5">
        <f t="shared" si="2"/>
        <v>90750</v>
      </c>
      <c r="U52" s="24">
        <f t="shared" si="6"/>
        <v>42600</v>
      </c>
      <c r="V52" s="5">
        <v>2.5000000000000001E-2</v>
      </c>
    </row>
    <row r="53" spans="1:22" x14ac:dyDescent="0.2">
      <c r="A53" s="16" t="s">
        <v>232</v>
      </c>
      <c r="B53" s="4">
        <v>2900</v>
      </c>
      <c r="C53" s="4">
        <v>20800</v>
      </c>
      <c r="D53" s="4">
        <v>-17900</v>
      </c>
      <c r="E53" s="4">
        <v>-783320514</v>
      </c>
      <c r="F53" s="4">
        <f t="shared" si="4"/>
        <v>167616789</v>
      </c>
      <c r="G53" s="4">
        <v>1</v>
      </c>
      <c r="H53" s="4">
        <v>0</v>
      </c>
      <c r="I53" s="4">
        <v>1</v>
      </c>
      <c r="J53" s="4">
        <v>45100</v>
      </c>
      <c r="K53" s="24">
        <f t="shared" si="5"/>
        <v>19365100</v>
      </c>
      <c r="L53" s="4">
        <v>30</v>
      </c>
      <c r="M53" s="4">
        <v>77</v>
      </c>
      <c r="N53" s="4">
        <v>1</v>
      </c>
      <c r="O53" s="4">
        <v>10</v>
      </c>
      <c r="P53" s="4">
        <v>18400</v>
      </c>
      <c r="Q53" s="4">
        <v>78700</v>
      </c>
      <c r="R53" s="5">
        <v>-4.1500000000000002E-2</v>
      </c>
      <c r="S53" s="4">
        <v>114900</v>
      </c>
      <c r="T53" s="5">
        <f t="shared" si="2"/>
        <v>85110</v>
      </c>
      <c r="U53" s="24">
        <f t="shared" si="6"/>
        <v>42600</v>
      </c>
      <c r="V53" s="5">
        <v>5.0900000000000001E-2</v>
      </c>
    </row>
    <row r="54" spans="1:22" x14ac:dyDescent="0.2">
      <c r="A54" s="16" t="s">
        <v>231</v>
      </c>
      <c r="B54" s="4">
        <v>0</v>
      </c>
      <c r="C54" s="4">
        <v>4600</v>
      </c>
      <c r="D54" s="4">
        <v>-4600</v>
      </c>
      <c r="E54" s="4">
        <v>-208295775</v>
      </c>
      <c r="F54" s="4">
        <f t="shared" si="4"/>
        <v>950937303</v>
      </c>
      <c r="K54" s="24">
        <f t="shared" si="5"/>
        <v>19320000</v>
      </c>
      <c r="L54" s="4">
        <v>28</v>
      </c>
      <c r="M54" s="4">
        <v>40</v>
      </c>
      <c r="N54" s="4">
        <v>1</v>
      </c>
      <c r="O54" s="4">
        <v>3</v>
      </c>
      <c r="P54" s="4">
        <v>17700</v>
      </c>
      <c r="Q54" s="4">
        <v>21000</v>
      </c>
      <c r="R54" s="5">
        <v>-1.55E-2</v>
      </c>
      <c r="S54" s="4">
        <v>42600</v>
      </c>
      <c r="T54" s="5">
        <f t="shared" si="2"/>
        <v>90430</v>
      </c>
      <c r="U54" s="24">
        <f t="shared" si="6"/>
        <v>93600</v>
      </c>
      <c r="V54" s="5">
        <v>9.8299999999999998E-2</v>
      </c>
    </row>
    <row r="55" spans="1:22" x14ac:dyDescent="0.2">
      <c r="A55" s="16" t="s">
        <v>230</v>
      </c>
      <c r="B55" s="4">
        <v>15200</v>
      </c>
      <c r="C55" s="4">
        <v>400</v>
      </c>
      <c r="D55" s="4">
        <v>14800</v>
      </c>
      <c r="E55" s="4">
        <v>681140606</v>
      </c>
      <c r="F55" s="4">
        <f t="shared" si="4"/>
        <v>1159233078</v>
      </c>
      <c r="G55" s="4">
        <v>0</v>
      </c>
      <c r="H55" s="4">
        <v>0</v>
      </c>
      <c r="I55" s="4">
        <v>0</v>
      </c>
      <c r="J55" s="4">
        <v>225820000</v>
      </c>
      <c r="K55" s="24">
        <f t="shared" si="5"/>
        <v>19320000</v>
      </c>
      <c r="L55" s="4">
        <v>50</v>
      </c>
      <c r="M55" s="4">
        <v>38</v>
      </c>
      <c r="N55" s="4">
        <v>6</v>
      </c>
      <c r="O55" s="4">
        <v>7</v>
      </c>
      <c r="P55" s="4">
        <v>62400</v>
      </c>
      <c r="Q55" s="4">
        <v>46700</v>
      </c>
      <c r="R55" s="5">
        <v>2.2000000000000001E-3</v>
      </c>
      <c r="S55" s="4">
        <v>122100</v>
      </c>
      <c r="T55" s="5">
        <f t="shared" si="2"/>
        <v>86280</v>
      </c>
      <c r="U55" s="24">
        <f t="shared" si="6"/>
        <v>47500</v>
      </c>
      <c r="V55" s="5">
        <v>2.7799999999999998E-2</v>
      </c>
    </row>
    <row r="56" spans="1:22" x14ac:dyDescent="0.2">
      <c r="A56" s="16" t="s">
        <v>229</v>
      </c>
      <c r="B56" s="4">
        <v>13200</v>
      </c>
      <c r="C56" s="4">
        <v>100</v>
      </c>
      <c r="D56" s="4">
        <v>13100</v>
      </c>
      <c r="E56" s="4">
        <v>591765735</v>
      </c>
      <c r="F56" s="4">
        <f t="shared" si="4"/>
        <v>478092472</v>
      </c>
      <c r="G56" s="4">
        <v>5000</v>
      </c>
      <c r="H56" s="4">
        <v>0</v>
      </c>
      <c r="I56" s="4">
        <v>5000</v>
      </c>
      <c r="J56" s="4">
        <v>225820000</v>
      </c>
      <c r="K56" s="24">
        <f t="shared" si="5"/>
        <v>-206500000</v>
      </c>
      <c r="L56" s="4">
        <v>42</v>
      </c>
      <c r="M56" s="4">
        <v>39</v>
      </c>
      <c r="N56" s="4">
        <v>7</v>
      </c>
      <c r="O56" s="4">
        <v>13</v>
      </c>
      <c r="P56" s="4">
        <v>50100</v>
      </c>
      <c r="Q56" s="4">
        <v>79700</v>
      </c>
      <c r="R56" s="5">
        <v>6.7000000000000002E-3</v>
      </c>
      <c r="S56" s="4">
        <v>134600</v>
      </c>
      <c r="T56" s="5">
        <f t="shared" si="2"/>
        <v>83120</v>
      </c>
      <c r="U56" s="24">
        <f t="shared" si="6"/>
        <v>45100</v>
      </c>
      <c r="V56" s="5">
        <v>6.0499999999999998E-2</v>
      </c>
    </row>
    <row r="57" spans="1:22" x14ac:dyDescent="0.2">
      <c r="A57" s="16" t="s">
        <v>228</v>
      </c>
      <c r="B57" s="4">
        <v>2500</v>
      </c>
      <c r="C57" s="4">
        <v>3100</v>
      </c>
      <c r="D57" s="4">
        <v>-600</v>
      </c>
      <c r="E57" s="4">
        <v>-27195257</v>
      </c>
      <c r="F57" s="4">
        <f t="shared" si="4"/>
        <v>-113673263</v>
      </c>
      <c r="K57" s="24">
        <f t="shared" si="5"/>
        <v>-432320000</v>
      </c>
      <c r="L57" s="4">
        <v>35</v>
      </c>
      <c r="M57" s="4">
        <v>21</v>
      </c>
      <c r="N57" s="4">
        <v>4</v>
      </c>
      <c r="O57" s="4">
        <v>4</v>
      </c>
      <c r="P57" s="4">
        <v>49500</v>
      </c>
      <c r="Q57" s="4">
        <v>37000</v>
      </c>
      <c r="R57" s="5">
        <v>0</v>
      </c>
      <c r="S57" s="4">
        <v>93600</v>
      </c>
      <c r="T57" s="5">
        <f t="shared" si="2"/>
        <v>94320</v>
      </c>
      <c r="U57" s="24">
        <f t="shared" si="6"/>
        <v>45100</v>
      </c>
      <c r="V57" s="5">
        <v>1.9699999999999999E-2</v>
      </c>
    </row>
    <row r="58" spans="1:22" x14ac:dyDescent="0.2">
      <c r="A58" s="16" t="s">
        <v>227</v>
      </c>
      <c r="B58" s="4">
        <v>9300</v>
      </c>
      <c r="C58" s="4">
        <v>1100</v>
      </c>
      <c r="D58" s="4">
        <v>8200</v>
      </c>
      <c r="E58" s="4">
        <v>374335072</v>
      </c>
      <c r="F58" s="4">
        <f t="shared" si="4"/>
        <v>-86478006</v>
      </c>
      <c r="K58" s="24">
        <f t="shared" si="5"/>
        <v>-432320000</v>
      </c>
      <c r="L58" s="4">
        <v>35</v>
      </c>
      <c r="M58" s="4">
        <v>41</v>
      </c>
      <c r="N58" s="4">
        <v>4</v>
      </c>
      <c r="O58" s="4">
        <v>11</v>
      </c>
      <c r="P58" s="4">
        <v>34200</v>
      </c>
      <c r="Q58" s="4">
        <v>63100</v>
      </c>
      <c r="R58" s="5">
        <v>-4.4000000000000003E-3</v>
      </c>
      <c r="S58" s="4">
        <v>105100</v>
      </c>
      <c r="T58" s="5">
        <f t="shared" si="2"/>
        <v>109010</v>
      </c>
      <c r="U58" s="24">
        <f t="shared" si="6"/>
        <v>45100</v>
      </c>
      <c r="V58" s="5">
        <v>2.3900000000000001E-2</v>
      </c>
    </row>
    <row r="59" spans="1:22" x14ac:dyDescent="0.2">
      <c r="A59" s="16" t="s">
        <v>226</v>
      </c>
      <c r="B59" s="4">
        <v>31400</v>
      </c>
      <c r="C59" s="4">
        <v>2200</v>
      </c>
      <c r="D59" s="4">
        <v>29200</v>
      </c>
      <c r="E59" s="4">
        <v>1340043411</v>
      </c>
      <c r="F59" s="4">
        <f t="shared" si="4"/>
        <v>-460813078</v>
      </c>
      <c r="K59" s="24">
        <f t="shared" si="5"/>
        <v>-432320000</v>
      </c>
      <c r="L59" s="4">
        <v>33</v>
      </c>
      <c r="M59" s="4">
        <v>36</v>
      </c>
      <c r="N59" s="4">
        <v>4</v>
      </c>
      <c r="O59" s="4">
        <v>5</v>
      </c>
      <c r="P59" s="4">
        <v>44400</v>
      </c>
      <c r="Q59" s="4">
        <v>35100</v>
      </c>
      <c r="R59" s="5">
        <v>-2.0999999999999999E-3</v>
      </c>
      <c r="S59" s="4">
        <v>93800</v>
      </c>
      <c r="T59" s="5">
        <f t="shared" si="2"/>
        <v>108200</v>
      </c>
      <c r="U59" s="24">
        <f t="shared" si="6"/>
        <v>45100</v>
      </c>
      <c r="V59" s="5">
        <v>1.7299999999999999E-2</v>
      </c>
    </row>
    <row r="60" spans="1:22" x14ac:dyDescent="0.2">
      <c r="A60" s="16" t="s">
        <v>225</v>
      </c>
      <c r="B60" s="4">
        <v>0</v>
      </c>
      <c r="C60" s="4">
        <v>9100</v>
      </c>
      <c r="D60" s="4">
        <v>-9100</v>
      </c>
      <c r="E60" s="4">
        <v>-416438989</v>
      </c>
      <c r="F60" s="4">
        <f t="shared" si="4"/>
        <v>-1800856489</v>
      </c>
      <c r="K60" s="24">
        <f t="shared" si="5"/>
        <v>-432320000</v>
      </c>
      <c r="L60" s="4">
        <v>38</v>
      </c>
      <c r="M60" s="4">
        <v>20</v>
      </c>
      <c r="N60" s="4">
        <v>3</v>
      </c>
      <c r="O60" s="4">
        <v>0</v>
      </c>
      <c r="P60" s="4">
        <v>28200</v>
      </c>
      <c r="Q60" s="4">
        <v>13200</v>
      </c>
      <c r="R60" s="5">
        <v>-1.3100000000000001E-2</v>
      </c>
      <c r="S60" s="4">
        <v>47500</v>
      </c>
      <c r="T60" s="5">
        <f t="shared" si="2"/>
        <v>112880</v>
      </c>
      <c r="U60" s="24">
        <f t="shared" si="6"/>
        <v>45100</v>
      </c>
      <c r="V60" s="5">
        <v>2.5899999999999999E-2</v>
      </c>
    </row>
    <row r="61" spans="1:22" x14ac:dyDescent="0.2">
      <c r="A61" s="16" t="s">
        <v>224</v>
      </c>
      <c r="B61" s="4">
        <v>4800</v>
      </c>
      <c r="C61" s="4">
        <v>1400</v>
      </c>
      <c r="D61" s="4">
        <v>3400</v>
      </c>
      <c r="E61" s="4">
        <v>156832727</v>
      </c>
      <c r="F61" s="4">
        <f t="shared" si="4"/>
        <v>-1384417500</v>
      </c>
      <c r="K61" s="24">
        <f t="shared" si="5"/>
        <v>-432320000</v>
      </c>
      <c r="L61" s="4">
        <v>43</v>
      </c>
      <c r="M61" s="4">
        <v>28</v>
      </c>
      <c r="N61" s="4">
        <v>0</v>
      </c>
      <c r="O61" s="4">
        <v>2</v>
      </c>
      <c r="P61" s="4">
        <v>18700</v>
      </c>
      <c r="Q61" s="4">
        <v>22000</v>
      </c>
      <c r="R61" s="5">
        <v>6.6E-3</v>
      </c>
      <c r="S61" s="4">
        <v>45100</v>
      </c>
      <c r="T61" s="5">
        <f t="shared" si="2"/>
        <v>117710</v>
      </c>
      <c r="U61" s="24">
        <f t="shared" si="6"/>
        <v>58500</v>
      </c>
      <c r="V61" s="5">
        <v>3.7900000000000003E-2</v>
      </c>
    </row>
    <row r="62" spans="1:22" x14ac:dyDescent="0.2">
      <c r="A62" s="16" t="s">
        <v>223</v>
      </c>
      <c r="B62" s="4">
        <v>500</v>
      </c>
      <c r="C62" s="4">
        <v>10600</v>
      </c>
      <c r="D62" s="4">
        <v>-10100</v>
      </c>
      <c r="E62" s="4">
        <v>-466372634</v>
      </c>
      <c r="F62" s="4">
        <f t="shared" si="4"/>
        <v>-1541250227</v>
      </c>
      <c r="K62" s="24">
        <f t="shared" si="5"/>
        <v>-432320000</v>
      </c>
      <c r="L62" s="4">
        <v>28</v>
      </c>
      <c r="M62" s="4">
        <v>44</v>
      </c>
      <c r="N62" s="4">
        <v>2</v>
      </c>
      <c r="O62" s="4">
        <v>8</v>
      </c>
      <c r="P62" s="4">
        <v>21000</v>
      </c>
      <c r="Q62" s="4">
        <v>70000</v>
      </c>
      <c r="R62" s="5">
        <v>-1.0800000000000001E-2</v>
      </c>
      <c r="S62" s="4">
        <v>108200</v>
      </c>
      <c r="T62" s="5">
        <f t="shared" si="2"/>
        <v>114720</v>
      </c>
      <c r="U62" s="24">
        <f t="shared" si="6"/>
        <v>58500</v>
      </c>
      <c r="V62" s="5">
        <v>1.5100000000000001E-2</v>
      </c>
    </row>
    <row r="63" spans="1:22" x14ac:dyDescent="0.2">
      <c r="A63" s="16" t="s">
        <v>222</v>
      </c>
      <c r="B63" s="4">
        <v>4500</v>
      </c>
      <c r="C63" s="4">
        <v>2800</v>
      </c>
      <c r="D63" s="4">
        <v>1700</v>
      </c>
      <c r="E63" s="4">
        <v>79265043</v>
      </c>
      <c r="F63" s="4">
        <f t="shared" si="4"/>
        <v>-1074877593</v>
      </c>
      <c r="K63" s="24">
        <f t="shared" si="5"/>
        <v>-432320000</v>
      </c>
      <c r="L63" s="4">
        <v>24</v>
      </c>
      <c r="M63" s="4">
        <v>28</v>
      </c>
      <c r="N63" s="4">
        <v>1</v>
      </c>
      <c r="O63" s="4">
        <v>6</v>
      </c>
      <c r="P63" s="4">
        <v>15600</v>
      </c>
      <c r="Q63" s="4">
        <v>39600</v>
      </c>
      <c r="R63" s="5">
        <v>-2.0999999999999999E-3</v>
      </c>
      <c r="S63" s="4">
        <v>58500</v>
      </c>
      <c r="T63" s="5">
        <f t="shared" si="2"/>
        <v>121830</v>
      </c>
      <c r="U63" s="24">
        <f t="shared" si="6"/>
        <v>80600</v>
      </c>
      <c r="V63" s="5">
        <v>2.3300000000000001E-2</v>
      </c>
    </row>
    <row r="64" spans="1:22" x14ac:dyDescent="0.2">
      <c r="A64" s="16" t="s">
        <v>221</v>
      </c>
      <c r="B64" s="4">
        <v>200</v>
      </c>
      <c r="C64" s="4">
        <v>4400</v>
      </c>
      <c r="D64" s="4">
        <v>-4200</v>
      </c>
      <c r="E64" s="4">
        <v>-194311378</v>
      </c>
      <c r="F64" s="4">
        <f t="shared" si="4"/>
        <v>-1154142636</v>
      </c>
      <c r="K64" s="24">
        <f t="shared" si="5"/>
        <v>-432320000</v>
      </c>
      <c r="L64" s="4">
        <v>20</v>
      </c>
      <c r="M64" s="4">
        <v>49</v>
      </c>
      <c r="N64" s="4">
        <v>1</v>
      </c>
      <c r="O64" s="4">
        <v>10</v>
      </c>
      <c r="P64" s="4">
        <v>9800</v>
      </c>
      <c r="Q64" s="4">
        <v>78500</v>
      </c>
      <c r="R64" s="5">
        <v>-8.5000000000000006E-3</v>
      </c>
      <c r="S64" s="4">
        <v>95800</v>
      </c>
      <c r="T64" s="5">
        <f t="shared" si="2"/>
        <v>119630</v>
      </c>
      <c r="U64" s="24">
        <f t="shared" si="6"/>
        <v>80600</v>
      </c>
      <c r="V64" s="5">
        <v>2.35E-2</v>
      </c>
    </row>
    <row r="65" spans="1:22" x14ac:dyDescent="0.2">
      <c r="A65" s="16" t="s">
        <v>220</v>
      </c>
      <c r="B65" s="4">
        <v>1600</v>
      </c>
      <c r="C65" s="4">
        <v>0</v>
      </c>
      <c r="D65" s="4">
        <v>1600</v>
      </c>
      <c r="E65" s="4">
        <v>74419851</v>
      </c>
      <c r="F65" s="4">
        <f t="shared" si="4"/>
        <v>-959831258</v>
      </c>
      <c r="K65" s="24">
        <f t="shared" si="5"/>
        <v>-432320000</v>
      </c>
      <c r="L65" s="4">
        <v>42</v>
      </c>
      <c r="M65" s="4">
        <v>44</v>
      </c>
      <c r="N65" s="4">
        <v>5</v>
      </c>
      <c r="O65" s="4">
        <v>6</v>
      </c>
      <c r="P65" s="4">
        <v>32600</v>
      </c>
      <c r="Q65" s="4">
        <v>45600</v>
      </c>
      <c r="R65" s="5">
        <v>2.2000000000000001E-3</v>
      </c>
      <c r="S65" s="4">
        <v>80600</v>
      </c>
      <c r="T65" s="5">
        <f t="shared" si="2"/>
        <v>117000</v>
      </c>
      <c r="U65" s="24">
        <f t="shared" si="6"/>
        <v>85700</v>
      </c>
      <c r="V65" s="5">
        <v>1.9199999999999998E-2</v>
      </c>
    </row>
    <row r="66" spans="1:22" x14ac:dyDescent="0.2">
      <c r="A66" s="16" t="s">
        <v>219</v>
      </c>
      <c r="B66" s="4">
        <v>200</v>
      </c>
      <c r="C66" s="4">
        <v>4100</v>
      </c>
      <c r="D66" s="4">
        <v>-3900</v>
      </c>
      <c r="E66" s="4">
        <v>-184129602</v>
      </c>
      <c r="F66" s="4">
        <f t="shared" si="4"/>
        <v>-1034251109</v>
      </c>
      <c r="K66" s="24">
        <f t="shared" si="5"/>
        <v>-432320000</v>
      </c>
      <c r="L66" s="4">
        <v>33</v>
      </c>
      <c r="M66" s="4">
        <v>42</v>
      </c>
      <c r="N66" s="4">
        <v>1</v>
      </c>
      <c r="O66" s="4">
        <v>11</v>
      </c>
      <c r="P66" s="4">
        <v>33000</v>
      </c>
      <c r="Q66" s="4">
        <v>65800</v>
      </c>
      <c r="R66" s="5">
        <v>-8.5000000000000006E-3</v>
      </c>
      <c r="S66" s="4">
        <v>103000</v>
      </c>
      <c r="T66" s="5">
        <f t="shared" si="2"/>
        <v>114530</v>
      </c>
      <c r="U66" s="24">
        <f t="shared" si="6"/>
        <v>85700</v>
      </c>
      <c r="V66" s="5">
        <v>1.89E-2</v>
      </c>
    </row>
    <row r="67" spans="1:22" x14ac:dyDescent="0.2">
      <c r="A67" s="16" t="s">
        <v>218</v>
      </c>
      <c r="B67" s="4">
        <v>11900</v>
      </c>
      <c r="C67" s="4">
        <v>19250</v>
      </c>
      <c r="D67" s="4">
        <v>-7350</v>
      </c>
      <c r="E67" s="4">
        <v>-346734105</v>
      </c>
      <c r="F67" s="4">
        <f t="shared" si="4"/>
        <v>-850121507</v>
      </c>
      <c r="K67" s="24">
        <f t="shared" si="5"/>
        <v>-432320000</v>
      </c>
      <c r="L67" s="4">
        <v>76</v>
      </c>
      <c r="M67" s="4">
        <v>84</v>
      </c>
      <c r="N67" s="4">
        <v>13</v>
      </c>
      <c r="O67" s="4">
        <v>9</v>
      </c>
      <c r="P67" s="4">
        <v>116100</v>
      </c>
      <c r="Q67" s="4">
        <v>81900</v>
      </c>
      <c r="R67" s="5">
        <v>2.8300000000000002E-2</v>
      </c>
      <c r="S67" s="4">
        <v>205600</v>
      </c>
      <c r="T67" s="5">
        <f t="shared" si="2"/>
        <v>99800</v>
      </c>
      <c r="U67" s="24">
        <f t="shared" si="6"/>
        <v>78300</v>
      </c>
      <c r="V67" s="5">
        <v>3.5499999999999997E-2</v>
      </c>
    </row>
    <row r="68" spans="1:22" x14ac:dyDescent="0.2">
      <c r="A68" s="16" t="s">
        <v>217</v>
      </c>
      <c r="B68" s="4">
        <v>22600</v>
      </c>
      <c r="C68" s="4">
        <v>900</v>
      </c>
      <c r="D68" s="4">
        <v>21700</v>
      </c>
      <c r="E68" s="4">
        <v>976849611</v>
      </c>
      <c r="F68" s="4">
        <f t="shared" si="4"/>
        <v>-503387402</v>
      </c>
      <c r="K68" s="24">
        <f t="shared" si="5"/>
        <v>-432320000</v>
      </c>
      <c r="L68" s="4">
        <v>113</v>
      </c>
      <c r="M68" s="4">
        <v>52</v>
      </c>
      <c r="N68" s="4">
        <v>22</v>
      </c>
      <c r="O68" s="4">
        <v>8</v>
      </c>
      <c r="P68" s="4">
        <v>165900</v>
      </c>
      <c r="Q68" s="4">
        <v>75400</v>
      </c>
      <c r="R68" s="5">
        <v>4.5499999999999999E-2</v>
      </c>
      <c r="S68" s="4">
        <v>252000</v>
      </c>
      <c r="T68" s="5">
        <f t="shared" si="2"/>
        <v>79170</v>
      </c>
      <c r="U68" s="24">
        <f t="shared" si="6"/>
        <v>78300</v>
      </c>
      <c r="V68" s="5">
        <v>0.05</v>
      </c>
    </row>
    <row r="69" spans="1:22" x14ac:dyDescent="0.2">
      <c r="A69" s="16" t="s">
        <v>216</v>
      </c>
      <c r="B69" s="4">
        <v>0</v>
      </c>
      <c r="C69" s="4">
        <v>1100</v>
      </c>
      <c r="D69" s="4">
        <v>-1100</v>
      </c>
      <c r="E69" s="4">
        <v>-48680968</v>
      </c>
      <c r="F69" s="4">
        <f t="shared" si="4"/>
        <v>-1480237013</v>
      </c>
      <c r="K69" s="24">
        <f t="shared" si="5"/>
        <v>-432320000</v>
      </c>
      <c r="L69" s="4">
        <v>43</v>
      </c>
      <c r="M69" s="4">
        <v>31</v>
      </c>
      <c r="N69" s="4">
        <v>8</v>
      </c>
      <c r="O69" s="4">
        <v>3</v>
      </c>
      <c r="P69" s="4">
        <v>44900</v>
      </c>
      <c r="Q69" s="4">
        <v>31000</v>
      </c>
      <c r="R69" s="5">
        <v>-4.5000000000000005E-3</v>
      </c>
      <c r="S69" s="4">
        <v>85700</v>
      </c>
      <c r="T69" s="5">
        <f t="shared" si="2"/>
        <v>86600</v>
      </c>
      <c r="U69" s="24">
        <f t="shared" si="6"/>
        <v>73800</v>
      </c>
      <c r="V69" s="5">
        <v>1.7899999999999999E-2</v>
      </c>
    </row>
    <row r="70" spans="1:22" x14ac:dyDescent="0.2">
      <c r="A70" s="16" t="s">
        <v>215</v>
      </c>
      <c r="B70" s="4">
        <v>11700</v>
      </c>
      <c r="C70" s="4">
        <v>2200</v>
      </c>
      <c r="D70" s="4">
        <v>9500</v>
      </c>
      <c r="E70" s="4">
        <v>417953659</v>
      </c>
      <c r="F70" s="4">
        <f t="shared" si="4"/>
        <v>-1431556045</v>
      </c>
      <c r="K70" s="24">
        <f t="shared" si="5"/>
        <v>-432320000</v>
      </c>
      <c r="L70" s="4">
        <v>65</v>
      </c>
      <c r="M70" s="4">
        <v>29</v>
      </c>
      <c r="N70" s="4">
        <v>8</v>
      </c>
      <c r="O70" s="4">
        <v>0</v>
      </c>
      <c r="P70" s="4">
        <v>66200</v>
      </c>
      <c r="Q70" s="4">
        <v>22700</v>
      </c>
      <c r="R70" s="5">
        <v>2.0799999999999999E-2</v>
      </c>
      <c r="S70" s="4">
        <v>94300</v>
      </c>
      <c r="T70" s="5">
        <f t="shared" si="2"/>
        <v>85520</v>
      </c>
      <c r="U70" s="24">
        <f t="shared" si="6"/>
        <v>54300</v>
      </c>
      <c r="V70" s="5">
        <v>3.3700000000000001E-2</v>
      </c>
    </row>
    <row r="71" spans="1:22" x14ac:dyDescent="0.2">
      <c r="A71" s="16" t="s">
        <v>214</v>
      </c>
      <c r="B71" s="4">
        <v>2200</v>
      </c>
      <c r="C71" s="4">
        <v>0</v>
      </c>
      <c r="D71" s="4">
        <v>2200</v>
      </c>
      <c r="E71" s="4">
        <v>95916702</v>
      </c>
      <c r="F71" s="4">
        <f t="shared" si="4"/>
        <v>-1849509704</v>
      </c>
      <c r="G71" s="4">
        <v>0</v>
      </c>
      <c r="H71" s="4">
        <v>5000</v>
      </c>
      <c r="I71" s="4">
        <v>-5000</v>
      </c>
      <c r="J71" s="4">
        <v>-217550000</v>
      </c>
      <c r="K71" s="24">
        <f t="shared" si="5"/>
        <v>-432320000</v>
      </c>
      <c r="L71" s="4">
        <v>42</v>
      </c>
      <c r="M71" s="4">
        <v>38</v>
      </c>
      <c r="N71" s="4">
        <v>2</v>
      </c>
      <c r="O71" s="4">
        <v>4</v>
      </c>
      <c r="P71" s="4">
        <v>33200</v>
      </c>
      <c r="Q71" s="4">
        <v>42600</v>
      </c>
      <c r="R71" s="5">
        <v>-1.61E-2</v>
      </c>
      <c r="S71" s="4">
        <v>93400</v>
      </c>
      <c r="T71" s="5">
        <f t="shared" si="2"/>
        <v>86850</v>
      </c>
      <c r="U71" s="24">
        <f t="shared" si="6"/>
        <v>54300</v>
      </c>
      <c r="V71" s="5">
        <v>1.8200000000000001E-2</v>
      </c>
    </row>
    <row r="72" spans="1:22" x14ac:dyDescent="0.2">
      <c r="A72" s="16" t="s">
        <v>213</v>
      </c>
      <c r="B72" s="4">
        <v>0</v>
      </c>
      <c r="C72" s="4">
        <v>2200</v>
      </c>
      <c r="D72" s="4">
        <v>-2200</v>
      </c>
      <c r="E72" s="4">
        <v>-96490651</v>
      </c>
      <c r="F72" s="4">
        <f t="shared" si="4"/>
        <v>-1945426406</v>
      </c>
      <c r="K72" s="24">
        <f t="shared" si="5"/>
        <v>-214770000</v>
      </c>
      <c r="L72" s="4">
        <v>28</v>
      </c>
      <c r="M72" s="4">
        <v>24</v>
      </c>
      <c r="N72" s="4">
        <v>6</v>
      </c>
      <c r="O72" s="4">
        <v>6</v>
      </c>
      <c r="P72" s="4">
        <v>41000</v>
      </c>
      <c r="Q72" s="4">
        <v>30900</v>
      </c>
      <c r="R72" s="5">
        <v>0</v>
      </c>
      <c r="S72" s="4">
        <v>78300</v>
      </c>
      <c r="T72" s="5">
        <f t="shared" si="2"/>
        <v>85940</v>
      </c>
      <c r="U72" s="24">
        <f t="shared" si="6"/>
        <v>54300</v>
      </c>
      <c r="V72" s="5">
        <v>1.5900000000000001E-2</v>
      </c>
    </row>
    <row r="73" spans="1:22" x14ac:dyDescent="0.2">
      <c r="A73" s="16" t="s">
        <v>212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-1848935755</v>
      </c>
      <c r="K73" s="24">
        <f t="shared" si="5"/>
        <v>-214770000</v>
      </c>
      <c r="L73" s="4">
        <v>28</v>
      </c>
      <c r="M73" s="4">
        <v>51</v>
      </c>
      <c r="N73" s="4">
        <v>3</v>
      </c>
      <c r="O73" s="4">
        <v>14</v>
      </c>
      <c r="P73" s="4">
        <v>40800</v>
      </c>
      <c r="Q73" s="4">
        <v>87800</v>
      </c>
      <c r="R73" s="5">
        <v>-1.1299999999999999E-2</v>
      </c>
      <c r="S73" s="4">
        <v>129600</v>
      </c>
      <c r="T73" s="5">
        <f t="shared" si="2"/>
        <v>79130</v>
      </c>
      <c r="U73" s="24">
        <f t="shared" si="6"/>
        <v>45700</v>
      </c>
      <c r="V73" s="5">
        <v>2.2499999999999999E-2</v>
      </c>
    </row>
    <row r="74" spans="1:22" x14ac:dyDescent="0.2">
      <c r="A74" s="16" t="s">
        <v>211</v>
      </c>
      <c r="B74" s="4">
        <v>0</v>
      </c>
      <c r="C74" s="4">
        <v>0</v>
      </c>
      <c r="D74" s="4">
        <v>0</v>
      </c>
      <c r="E74" s="4">
        <v>0</v>
      </c>
      <c r="F74" s="4">
        <f t="shared" ref="F74:F79" si="7">E74+F75</f>
        <v>-1848935755</v>
      </c>
      <c r="K74" s="24">
        <f t="shared" ref="K74:K79" si="8">K75+J74</f>
        <v>-214770000</v>
      </c>
      <c r="L74" s="4">
        <v>20</v>
      </c>
      <c r="M74" s="4">
        <v>30</v>
      </c>
      <c r="N74" s="4">
        <v>2</v>
      </c>
      <c r="O74" s="4">
        <v>8</v>
      </c>
      <c r="P74" s="4">
        <v>16300</v>
      </c>
      <c r="Q74" s="4">
        <v>45100</v>
      </c>
      <c r="R74" s="5">
        <v>2.3E-3</v>
      </c>
      <c r="S74" s="4">
        <v>73800</v>
      </c>
      <c r="T74" s="5">
        <f t="shared" ref="T74:T79" si="9">AVERAGE(S75:S84)</f>
        <v>84020</v>
      </c>
      <c r="U74" s="24">
        <f t="shared" ref="U74:U79" si="10">MIN(S75:S79)</f>
        <v>45700</v>
      </c>
      <c r="V74" s="5">
        <v>1.3500000000000002E-2</v>
      </c>
    </row>
    <row r="75" spans="1:22" x14ac:dyDescent="0.2">
      <c r="A75" s="16" t="s">
        <v>210</v>
      </c>
      <c r="B75" s="4">
        <v>1300</v>
      </c>
      <c r="C75" s="4">
        <v>0</v>
      </c>
      <c r="D75" s="4">
        <v>1300</v>
      </c>
      <c r="E75" s="4">
        <v>57863646</v>
      </c>
      <c r="F75" s="4">
        <f t="shared" si="7"/>
        <v>-1848935755</v>
      </c>
      <c r="K75" s="24">
        <f t="shared" si="8"/>
        <v>-214770000</v>
      </c>
      <c r="L75" s="4">
        <v>30</v>
      </c>
      <c r="M75" s="4">
        <v>21</v>
      </c>
      <c r="N75" s="4">
        <v>1</v>
      </c>
      <c r="O75" s="4">
        <v>5</v>
      </c>
      <c r="P75" s="4">
        <v>17300</v>
      </c>
      <c r="Q75" s="4">
        <v>35400</v>
      </c>
      <c r="R75" s="5">
        <v>-4.5000000000000005E-3</v>
      </c>
      <c r="S75" s="4">
        <v>54300</v>
      </c>
      <c r="T75" s="5">
        <f t="shared" si="9"/>
        <v>80570</v>
      </c>
      <c r="U75" s="24">
        <f t="shared" si="10"/>
        <v>45700</v>
      </c>
      <c r="V75" s="5">
        <v>1.34E-2</v>
      </c>
    </row>
    <row r="76" spans="1:22" x14ac:dyDescent="0.2">
      <c r="A76" s="16" t="s">
        <v>208</v>
      </c>
      <c r="B76" s="4">
        <v>0</v>
      </c>
      <c r="C76" s="4">
        <v>4000</v>
      </c>
      <c r="D76" s="4">
        <v>-4000</v>
      </c>
      <c r="E76" s="4">
        <v>-178097573</v>
      </c>
      <c r="F76" s="4">
        <f t="shared" si="7"/>
        <v>-1906799401</v>
      </c>
      <c r="K76" s="24">
        <f t="shared" si="8"/>
        <v>-214770000</v>
      </c>
      <c r="L76" s="4">
        <v>19</v>
      </c>
      <c r="M76" s="4">
        <v>51</v>
      </c>
      <c r="N76" s="4">
        <v>3</v>
      </c>
      <c r="O76" s="4">
        <v>8</v>
      </c>
      <c r="P76" s="4">
        <v>18300</v>
      </c>
      <c r="Q76" s="4">
        <v>55000</v>
      </c>
      <c r="R76" s="5">
        <v>2.3E-3</v>
      </c>
      <c r="S76" s="4">
        <v>78300</v>
      </c>
      <c r="T76" s="5">
        <f t="shared" si="9"/>
        <v>79880</v>
      </c>
      <c r="U76" s="24">
        <f t="shared" si="10"/>
        <v>45700</v>
      </c>
      <c r="V76" s="5">
        <v>6.7000000000000002E-3</v>
      </c>
    </row>
    <row r="77" spans="1:22" x14ac:dyDescent="0.2">
      <c r="A77" s="16" t="s">
        <v>207</v>
      </c>
      <c r="B77" s="4">
        <v>0</v>
      </c>
      <c r="C77" s="4">
        <v>900</v>
      </c>
      <c r="D77" s="4">
        <v>-900</v>
      </c>
      <c r="E77" s="4">
        <v>-39992727</v>
      </c>
      <c r="F77" s="4">
        <f t="shared" si="7"/>
        <v>-1728701828</v>
      </c>
      <c r="G77" s="4">
        <v>0</v>
      </c>
      <c r="H77" s="4">
        <v>2000</v>
      </c>
      <c r="I77" s="4">
        <v>-2000</v>
      </c>
      <c r="J77" s="4">
        <v>-88610000</v>
      </c>
      <c r="K77" s="24">
        <f t="shared" si="8"/>
        <v>-214770000</v>
      </c>
      <c r="L77" s="4">
        <v>25</v>
      </c>
      <c r="M77" s="4">
        <v>37</v>
      </c>
      <c r="N77" s="4">
        <v>2</v>
      </c>
      <c r="O77" s="4">
        <v>6</v>
      </c>
      <c r="P77" s="4">
        <v>17900</v>
      </c>
      <c r="Q77" s="4">
        <v>36400</v>
      </c>
      <c r="R77" s="5">
        <v>0</v>
      </c>
      <c r="S77" s="4">
        <v>58300</v>
      </c>
      <c r="T77" s="5">
        <f t="shared" si="9"/>
        <v>78970</v>
      </c>
      <c r="U77" s="24">
        <f t="shared" si="10"/>
        <v>45700</v>
      </c>
      <c r="V77" s="5">
        <v>1.5700000000000002E-2</v>
      </c>
    </row>
    <row r="78" spans="1:22" x14ac:dyDescent="0.2">
      <c r="A78" s="16" t="s">
        <v>206</v>
      </c>
      <c r="B78" s="4">
        <v>2000</v>
      </c>
      <c r="C78" s="4">
        <v>0</v>
      </c>
      <c r="D78" s="4">
        <v>2000</v>
      </c>
      <c r="E78" s="4">
        <v>89183807</v>
      </c>
      <c r="F78" s="4">
        <f t="shared" si="7"/>
        <v>-1688709101</v>
      </c>
      <c r="G78" s="4">
        <v>0</v>
      </c>
      <c r="H78" s="4">
        <v>500</v>
      </c>
      <c r="I78" s="4">
        <v>-500</v>
      </c>
      <c r="J78" s="4">
        <v>-22350000</v>
      </c>
      <c r="K78" s="24">
        <f t="shared" si="8"/>
        <v>-126160000</v>
      </c>
      <c r="L78" s="4">
        <v>30</v>
      </c>
      <c r="M78" s="4">
        <v>30</v>
      </c>
      <c r="N78" s="4">
        <v>1</v>
      </c>
      <c r="O78" s="4">
        <v>1</v>
      </c>
      <c r="P78" s="4">
        <v>14400</v>
      </c>
      <c r="Q78" s="4">
        <v>19600</v>
      </c>
      <c r="R78" s="5">
        <v>-4.4000000000000003E-3</v>
      </c>
      <c r="S78" s="4">
        <v>45700</v>
      </c>
      <c r="T78" s="5">
        <f t="shared" si="9"/>
        <v>83110</v>
      </c>
      <c r="U78" s="24">
        <f t="shared" si="10"/>
        <v>61500</v>
      </c>
      <c r="V78" s="5">
        <v>1.34E-2</v>
      </c>
    </row>
    <row r="79" spans="1:22" x14ac:dyDescent="0.2">
      <c r="A79" s="16" t="s">
        <v>205</v>
      </c>
      <c r="B79" s="4">
        <v>0</v>
      </c>
      <c r="C79" s="4">
        <v>0</v>
      </c>
      <c r="D79" s="4">
        <v>0</v>
      </c>
      <c r="E79" s="4">
        <v>0</v>
      </c>
      <c r="F79" s="4">
        <f t="shared" si="7"/>
        <v>-1777892908</v>
      </c>
      <c r="K79" s="24">
        <f t="shared" si="8"/>
        <v>-103810000</v>
      </c>
      <c r="L79" s="4">
        <v>112</v>
      </c>
      <c r="M79" s="4">
        <v>47</v>
      </c>
      <c r="N79" s="4">
        <v>13</v>
      </c>
      <c r="O79" s="4">
        <v>2</v>
      </c>
      <c r="P79" s="4">
        <v>120200</v>
      </c>
      <c r="Q79" s="4">
        <v>30400</v>
      </c>
      <c r="R79" s="5">
        <v>2.53E-2</v>
      </c>
      <c r="S79" s="4">
        <v>160000</v>
      </c>
      <c r="T79" s="5">
        <f t="shared" si="9"/>
        <v>73220</v>
      </c>
      <c r="U79" s="24">
        <f t="shared" si="10"/>
        <v>61500</v>
      </c>
      <c r="V79" s="5">
        <v>3.1200000000000002E-2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11">E80+F81</f>
        <v>-1777892908</v>
      </c>
      <c r="K80" s="24">
        <f t="shared" ref="K80:K90" si="12">K81+J80</f>
        <v>-103810000</v>
      </c>
      <c r="L80" s="4">
        <v>38</v>
      </c>
      <c r="M80" s="4">
        <v>36</v>
      </c>
      <c r="N80" s="4">
        <v>2</v>
      </c>
      <c r="O80" s="4">
        <v>5</v>
      </c>
      <c r="P80" s="4">
        <v>32100</v>
      </c>
      <c r="Q80" s="4">
        <v>50900</v>
      </c>
      <c r="R80" s="5">
        <v>2.3E-3</v>
      </c>
      <c r="S80" s="4">
        <v>83500</v>
      </c>
      <c r="T80" s="5">
        <f t="shared" ref="T80:T102" si="13">AVERAGE(S81:S90)</f>
        <v>84450</v>
      </c>
      <c r="U80" s="24">
        <f t="shared" ref="U80:U102" si="14">MIN(S81:S85)</f>
        <v>19800</v>
      </c>
      <c r="V80" s="5">
        <v>1.83E-2</v>
      </c>
    </row>
    <row r="81" spans="1:22" x14ac:dyDescent="0.2">
      <c r="A81" s="16" t="s">
        <v>203</v>
      </c>
      <c r="B81" s="4">
        <v>2600</v>
      </c>
      <c r="C81" s="4">
        <v>4100</v>
      </c>
      <c r="D81" s="4">
        <v>-1500</v>
      </c>
      <c r="E81" s="4">
        <v>-64852015</v>
      </c>
      <c r="F81" s="4">
        <f t="shared" si="11"/>
        <v>-1777892908</v>
      </c>
      <c r="K81" s="24">
        <f t="shared" si="12"/>
        <v>-103810000</v>
      </c>
      <c r="L81" s="4">
        <v>40</v>
      </c>
      <c r="M81" s="4">
        <v>62</v>
      </c>
      <c r="N81" s="4">
        <v>10</v>
      </c>
      <c r="O81" s="4">
        <v>2</v>
      </c>
      <c r="P81" s="4">
        <v>61300</v>
      </c>
      <c r="Q81" s="4">
        <v>37000</v>
      </c>
      <c r="R81" s="5">
        <v>2.12E-2</v>
      </c>
      <c r="S81" s="4">
        <v>106700</v>
      </c>
      <c r="T81" s="5">
        <f t="shared" si="13"/>
        <v>81307.899999999994</v>
      </c>
      <c r="U81" s="24">
        <f t="shared" si="14"/>
        <v>19800</v>
      </c>
      <c r="V81" s="5">
        <v>2.52E-2</v>
      </c>
    </row>
    <row r="82" spans="1:22" x14ac:dyDescent="0.2">
      <c r="A82" s="16" t="s">
        <v>200</v>
      </c>
      <c r="B82" s="4">
        <v>0</v>
      </c>
      <c r="C82" s="4">
        <v>100</v>
      </c>
      <c r="D82" s="4">
        <v>-100</v>
      </c>
      <c r="E82" s="4">
        <v>-4270950</v>
      </c>
      <c r="F82" s="4">
        <f t="shared" si="11"/>
        <v>-1713040893</v>
      </c>
      <c r="K82" s="24">
        <f t="shared" si="12"/>
        <v>-103810000</v>
      </c>
      <c r="L82" s="4">
        <v>24</v>
      </c>
      <c r="M82" s="4">
        <v>45</v>
      </c>
      <c r="N82" s="4">
        <v>2</v>
      </c>
      <c r="O82" s="4">
        <v>5</v>
      </c>
      <c r="P82" s="4">
        <v>18600</v>
      </c>
      <c r="Q82" s="4">
        <v>41900</v>
      </c>
      <c r="R82" s="5">
        <v>-1.3999999999999999E-2</v>
      </c>
      <c r="S82" s="4">
        <v>69200</v>
      </c>
      <c r="T82" s="5">
        <f t="shared" si="13"/>
        <v>83537.3</v>
      </c>
      <c r="U82" s="24">
        <f t="shared" si="14"/>
        <v>19800</v>
      </c>
      <c r="V82" s="5">
        <v>2.53E-2</v>
      </c>
    </row>
    <row r="83" spans="1:22" x14ac:dyDescent="0.2">
      <c r="A83" s="16" t="s">
        <v>199</v>
      </c>
      <c r="B83" s="4">
        <v>0</v>
      </c>
      <c r="C83" s="4">
        <v>800</v>
      </c>
      <c r="D83" s="4">
        <v>-800</v>
      </c>
      <c r="E83" s="4">
        <v>-34635967</v>
      </c>
      <c r="F83" s="4">
        <f t="shared" si="11"/>
        <v>-1708769943</v>
      </c>
      <c r="K83" s="24">
        <f t="shared" si="12"/>
        <v>-103810000</v>
      </c>
      <c r="L83" s="4">
        <v>26</v>
      </c>
      <c r="M83" s="4">
        <v>40</v>
      </c>
      <c r="N83" s="4">
        <v>2</v>
      </c>
      <c r="O83" s="4">
        <v>5</v>
      </c>
      <c r="P83" s="4">
        <v>21000</v>
      </c>
      <c r="Q83" s="4">
        <v>35300</v>
      </c>
      <c r="R83" s="5">
        <v>-6.8999999999999999E-3</v>
      </c>
      <c r="S83" s="4">
        <v>61500</v>
      </c>
      <c r="T83" s="5">
        <f t="shared" si="13"/>
        <v>87549</v>
      </c>
      <c r="U83" s="24">
        <f t="shared" si="14"/>
        <v>19800</v>
      </c>
      <c r="V83" s="5">
        <v>1.83E-2</v>
      </c>
    </row>
    <row r="84" spans="1:22" x14ac:dyDescent="0.2">
      <c r="A84" s="16" t="s">
        <v>193</v>
      </c>
      <c r="B84" s="4">
        <v>3400</v>
      </c>
      <c r="C84" s="4">
        <v>5000</v>
      </c>
      <c r="D84" s="4">
        <v>-1600</v>
      </c>
      <c r="E84" s="4">
        <v>-68841727</v>
      </c>
      <c r="F84" s="4">
        <f t="shared" si="11"/>
        <v>-1674133976</v>
      </c>
      <c r="K84" s="24">
        <f t="shared" si="12"/>
        <v>-103810000</v>
      </c>
      <c r="L84" s="4">
        <v>57</v>
      </c>
      <c r="M84" s="4">
        <v>33</v>
      </c>
      <c r="N84" s="4">
        <v>8</v>
      </c>
      <c r="O84" s="4">
        <v>1</v>
      </c>
      <c r="P84" s="4">
        <v>63800</v>
      </c>
      <c r="Q84" s="4">
        <v>24600</v>
      </c>
      <c r="R84" s="5">
        <v>2.8399999999999998E-2</v>
      </c>
      <c r="S84" s="4">
        <v>122700</v>
      </c>
      <c r="T84" s="5">
        <f t="shared" si="13"/>
        <v>95789.3</v>
      </c>
      <c r="U84" s="24">
        <f t="shared" si="14"/>
        <v>19800</v>
      </c>
      <c r="V84" s="5">
        <v>2.76E-2</v>
      </c>
    </row>
    <row r="85" spans="1:22" x14ac:dyDescent="0.2">
      <c r="A85" s="16" t="s">
        <v>192</v>
      </c>
      <c r="B85" s="4">
        <v>0</v>
      </c>
      <c r="C85" s="4">
        <v>1400</v>
      </c>
      <c r="D85" s="4">
        <v>-1400</v>
      </c>
      <c r="E85" s="4">
        <v>-59101919</v>
      </c>
      <c r="F85" s="4">
        <f t="shared" si="11"/>
        <v>-1605292249</v>
      </c>
      <c r="K85" s="24">
        <f t="shared" si="12"/>
        <v>-103810000</v>
      </c>
      <c r="L85" s="4">
        <v>7</v>
      </c>
      <c r="M85" s="4">
        <v>16</v>
      </c>
      <c r="N85" s="4">
        <v>0</v>
      </c>
      <c r="O85" s="4">
        <v>1</v>
      </c>
      <c r="P85" s="4">
        <v>2700</v>
      </c>
      <c r="Q85" s="4">
        <v>15600</v>
      </c>
      <c r="R85" s="5">
        <v>4.7999999999999996E-3</v>
      </c>
      <c r="S85" s="4">
        <v>19800</v>
      </c>
      <c r="T85" s="5">
        <f t="shared" si="13"/>
        <v>100866.9</v>
      </c>
      <c r="U85" s="24">
        <f t="shared" si="14"/>
        <v>49200</v>
      </c>
      <c r="V85" s="5">
        <v>9.4999999999999998E-3</v>
      </c>
    </row>
    <row r="86" spans="1:22" x14ac:dyDescent="0.2">
      <c r="A86" s="16" t="s">
        <v>191</v>
      </c>
      <c r="B86" s="4">
        <v>0</v>
      </c>
      <c r="C86" s="4">
        <v>3500</v>
      </c>
      <c r="D86" s="4">
        <v>-3500</v>
      </c>
      <c r="E86" s="4">
        <v>-148189216</v>
      </c>
      <c r="F86" s="4">
        <f t="shared" si="11"/>
        <v>-1546190330</v>
      </c>
      <c r="K86" s="24">
        <f t="shared" si="12"/>
        <v>-103810000</v>
      </c>
      <c r="L86" s="4">
        <v>25</v>
      </c>
      <c r="M86" s="4">
        <v>24</v>
      </c>
      <c r="N86" s="4">
        <v>3</v>
      </c>
      <c r="O86" s="4">
        <v>3</v>
      </c>
      <c r="P86" s="4">
        <v>24100</v>
      </c>
      <c r="Q86" s="4">
        <v>25100</v>
      </c>
      <c r="R86" s="5">
        <v>-1.9E-2</v>
      </c>
      <c r="S86" s="4">
        <v>71400</v>
      </c>
      <c r="T86" s="5">
        <f t="shared" si="13"/>
        <v>103005.8</v>
      </c>
      <c r="U86" s="24">
        <f t="shared" si="14"/>
        <v>49200</v>
      </c>
      <c r="V86" s="5">
        <v>2.3300000000000001E-2</v>
      </c>
    </row>
    <row r="87" spans="1:22" x14ac:dyDescent="0.2">
      <c r="A87" s="16" t="s">
        <v>190</v>
      </c>
      <c r="B87" s="4">
        <v>100</v>
      </c>
      <c r="C87" s="4">
        <v>400</v>
      </c>
      <c r="D87" s="4">
        <v>-300</v>
      </c>
      <c r="E87" s="4">
        <v>-12912744</v>
      </c>
      <c r="F87" s="4">
        <f t="shared" si="11"/>
        <v>-1398001114</v>
      </c>
      <c r="K87" s="24">
        <f t="shared" si="12"/>
        <v>-103810000</v>
      </c>
      <c r="L87" s="4">
        <v>25</v>
      </c>
      <c r="M87" s="4">
        <v>23</v>
      </c>
      <c r="N87" s="4">
        <v>1</v>
      </c>
      <c r="O87" s="4">
        <v>6</v>
      </c>
      <c r="P87" s="4">
        <v>14000</v>
      </c>
      <c r="Q87" s="4">
        <v>34400</v>
      </c>
      <c r="R87" s="5">
        <v>-1.6299999999999999E-2</v>
      </c>
      <c r="S87" s="4">
        <v>49200</v>
      </c>
      <c r="T87" s="5">
        <f t="shared" si="13"/>
        <v>117286.2</v>
      </c>
      <c r="U87" s="24">
        <f t="shared" si="14"/>
        <v>61100</v>
      </c>
      <c r="V87" s="5">
        <v>2.5099999999999997E-2</v>
      </c>
    </row>
    <row r="88" spans="1:22" x14ac:dyDescent="0.2">
      <c r="A88" s="16" t="s">
        <v>189</v>
      </c>
      <c r="B88" s="4">
        <v>0</v>
      </c>
      <c r="C88" s="4">
        <v>5400</v>
      </c>
      <c r="D88" s="4">
        <v>-5400</v>
      </c>
      <c r="E88" s="4">
        <v>-233578209</v>
      </c>
      <c r="F88" s="4">
        <f t="shared" si="11"/>
        <v>-1385088370</v>
      </c>
      <c r="K88" s="24">
        <f t="shared" si="12"/>
        <v>-103810000</v>
      </c>
      <c r="L88" s="4">
        <v>44</v>
      </c>
      <c r="M88" s="4">
        <v>40</v>
      </c>
      <c r="N88" s="4">
        <v>3</v>
      </c>
      <c r="O88" s="4">
        <v>7</v>
      </c>
      <c r="P88" s="4">
        <v>32800</v>
      </c>
      <c r="Q88" s="4">
        <v>45900</v>
      </c>
      <c r="R88" s="5">
        <v>6.9999999999999993E-3</v>
      </c>
      <c r="S88" s="4">
        <v>87100</v>
      </c>
      <c r="T88" s="5">
        <f t="shared" si="13"/>
        <v>117618.3</v>
      </c>
      <c r="U88" s="24">
        <f t="shared" si="14"/>
        <v>61100</v>
      </c>
      <c r="V88" s="5">
        <v>3.6400000000000002E-2</v>
      </c>
    </row>
    <row r="89" spans="1:22" x14ac:dyDescent="0.2">
      <c r="A89" s="16" t="s">
        <v>188</v>
      </c>
      <c r="B89" s="4">
        <v>200</v>
      </c>
      <c r="C89" s="4">
        <v>0</v>
      </c>
      <c r="D89" s="4">
        <v>200</v>
      </c>
      <c r="E89" s="4">
        <v>8644615</v>
      </c>
      <c r="F89" s="4">
        <f t="shared" si="11"/>
        <v>-1151510161</v>
      </c>
      <c r="G89" s="4">
        <v>0</v>
      </c>
      <c r="H89" s="4">
        <v>1500</v>
      </c>
      <c r="I89" s="4">
        <v>-1500</v>
      </c>
      <c r="J89" s="4">
        <v>-64900000</v>
      </c>
      <c r="K89" s="24">
        <f t="shared" si="12"/>
        <v>-103810000</v>
      </c>
      <c r="L89" s="4">
        <v>35</v>
      </c>
      <c r="M89" s="4">
        <v>42</v>
      </c>
      <c r="N89" s="4">
        <v>0</v>
      </c>
      <c r="O89" s="4">
        <v>2</v>
      </c>
      <c r="P89" s="4">
        <v>20100</v>
      </c>
      <c r="Q89" s="4">
        <v>33300</v>
      </c>
      <c r="R89" s="5">
        <v>0</v>
      </c>
      <c r="S89" s="4">
        <v>61100</v>
      </c>
      <c r="T89" s="5">
        <f t="shared" si="13"/>
        <v>121501.7</v>
      </c>
      <c r="U89" s="24">
        <f t="shared" si="14"/>
        <v>75279</v>
      </c>
      <c r="V89" s="5">
        <v>1.61E-2</v>
      </c>
    </row>
    <row r="90" spans="1:22" x14ac:dyDescent="0.2">
      <c r="A90" s="16" t="s">
        <v>187</v>
      </c>
      <c r="B90" s="4">
        <v>1100</v>
      </c>
      <c r="C90" s="4">
        <v>2100</v>
      </c>
      <c r="D90" s="4">
        <v>-1000</v>
      </c>
      <c r="E90" s="4">
        <v>-43703728</v>
      </c>
      <c r="F90" s="4">
        <f t="shared" si="11"/>
        <v>-1160154776</v>
      </c>
      <c r="G90" s="4">
        <v>0</v>
      </c>
      <c r="H90" s="4">
        <v>500</v>
      </c>
      <c r="I90" s="4">
        <v>-500</v>
      </c>
      <c r="J90" s="4">
        <v>-21690000</v>
      </c>
      <c r="K90" s="24">
        <f t="shared" si="12"/>
        <v>-38910000</v>
      </c>
      <c r="L90" s="4">
        <v>66</v>
      </c>
      <c r="M90" s="4">
        <v>172</v>
      </c>
      <c r="N90" s="4">
        <v>6</v>
      </c>
      <c r="O90" s="4">
        <v>15</v>
      </c>
      <c r="P90" s="4">
        <v>54200</v>
      </c>
      <c r="Q90" s="4">
        <v>132500</v>
      </c>
      <c r="R90" s="5">
        <v>1.6500000000000001E-2</v>
      </c>
      <c r="S90" s="4">
        <v>195800</v>
      </c>
      <c r="T90" s="5">
        <f t="shared" si="13"/>
        <v>108184.4</v>
      </c>
      <c r="U90" s="24">
        <f t="shared" si="14"/>
        <v>70576</v>
      </c>
      <c r="V90" s="5">
        <v>4.4500000000000005E-2</v>
      </c>
    </row>
    <row r="91" spans="1:22" x14ac:dyDescent="0.2">
      <c r="A91" s="16" t="s">
        <v>186</v>
      </c>
      <c r="B91" s="4">
        <v>0</v>
      </c>
      <c r="C91" s="4">
        <v>300</v>
      </c>
      <c r="D91" s="4">
        <v>-300</v>
      </c>
      <c r="E91" s="4">
        <v>-12863816</v>
      </c>
      <c r="F91" s="4">
        <f t="shared" ref="F91:F102" si="15">E91+F92</f>
        <v>-1116451048</v>
      </c>
      <c r="K91" s="24">
        <f t="shared" ref="K91:K102" si="16">K92+J91</f>
        <v>-17220000</v>
      </c>
      <c r="L91" s="4">
        <v>35</v>
      </c>
      <c r="M91" s="4">
        <v>58</v>
      </c>
      <c r="N91" s="4">
        <v>4</v>
      </c>
      <c r="O91" s="4">
        <v>4</v>
      </c>
      <c r="P91" s="4">
        <v>29800</v>
      </c>
      <c r="Q91" s="4">
        <v>42100</v>
      </c>
      <c r="R91" s="5">
        <v>-1.1599999999999999E-2</v>
      </c>
      <c r="S91" s="4">
        <v>75279</v>
      </c>
      <c r="T91" s="5">
        <f t="shared" si="13"/>
        <v>105361</v>
      </c>
      <c r="U91" s="24">
        <f t="shared" si="14"/>
        <v>70576</v>
      </c>
      <c r="V91" s="5">
        <v>2.52E-2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-1103587232</v>
      </c>
      <c r="K92" s="24">
        <f t="shared" si="16"/>
        <v>-17220000</v>
      </c>
      <c r="L92" s="4">
        <v>38</v>
      </c>
      <c r="M92" s="4">
        <v>125</v>
      </c>
      <c r="N92" s="4">
        <v>4</v>
      </c>
      <c r="O92" s="4">
        <v>5</v>
      </c>
      <c r="P92" s="4">
        <v>34300</v>
      </c>
      <c r="Q92" s="4">
        <v>53100</v>
      </c>
      <c r="R92" s="5">
        <v>7.0999999999999995E-3</v>
      </c>
      <c r="S92" s="4">
        <v>91494</v>
      </c>
      <c r="T92" s="5">
        <f t="shared" si="13"/>
        <v>107484.6</v>
      </c>
      <c r="U92" s="24">
        <f t="shared" si="14"/>
        <v>70576</v>
      </c>
      <c r="V92" s="5">
        <v>2.07E-2</v>
      </c>
    </row>
    <row r="93" spans="1:22" x14ac:dyDescent="0.2">
      <c r="A93" s="16" t="s">
        <v>184</v>
      </c>
      <c r="B93" s="4">
        <v>2200</v>
      </c>
      <c r="C93" s="4">
        <v>4000</v>
      </c>
      <c r="D93" s="4">
        <v>-1800</v>
      </c>
      <c r="E93" s="4">
        <v>-77586213</v>
      </c>
      <c r="F93" s="4">
        <f t="shared" si="15"/>
        <v>-1103587232</v>
      </c>
      <c r="K93" s="24">
        <f t="shared" si="16"/>
        <v>-17220000</v>
      </c>
      <c r="L93" s="4">
        <v>49</v>
      </c>
      <c r="M93" s="4">
        <v>134</v>
      </c>
      <c r="N93" s="4">
        <v>3</v>
      </c>
      <c r="O93" s="4">
        <v>7</v>
      </c>
      <c r="P93" s="4">
        <v>40700</v>
      </c>
      <c r="Q93" s="4">
        <v>53600</v>
      </c>
      <c r="R93" s="5">
        <v>1.43E-2</v>
      </c>
      <c r="S93" s="4">
        <v>101617</v>
      </c>
      <c r="T93" s="5">
        <f t="shared" si="13"/>
        <v>108136.55555555556</v>
      </c>
      <c r="U93" s="24">
        <f t="shared" si="14"/>
        <v>70576</v>
      </c>
      <c r="V93" s="5">
        <v>3.44E-2</v>
      </c>
    </row>
    <row r="94" spans="1:22" x14ac:dyDescent="0.2">
      <c r="A94" s="16" t="s">
        <v>183</v>
      </c>
      <c r="B94" s="4">
        <v>0</v>
      </c>
      <c r="C94" s="4">
        <v>14300</v>
      </c>
      <c r="D94" s="4">
        <v>-14300</v>
      </c>
      <c r="E94" s="4">
        <v>-605651039</v>
      </c>
      <c r="F94" s="4">
        <f t="shared" si="15"/>
        <v>-1026001019</v>
      </c>
      <c r="G94" s="4">
        <v>0</v>
      </c>
      <c r="H94" s="4">
        <v>400</v>
      </c>
      <c r="I94" s="4">
        <v>-400</v>
      </c>
      <c r="J94" s="4">
        <v>-17220000</v>
      </c>
      <c r="K94" s="24">
        <f t="shared" si="16"/>
        <v>-17220000</v>
      </c>
      <c r="L94" s="4">
        <v>61</v>
      </c>
      <c r="M94" s="4">
        <v>131</v>
      </c>
      <c r="N94" s="4">
        <v>9</v>
      </c>
      <c r="O94" s="4">
        <v>12</v>
      </c>
      <c r="P94" s="4">
        <v>84100</v>
      </c>
      <c r="Q94" s="4">
        <v>100500</v>
      </c>
      <c r="R94" s="5">
        <v>2.6800000000000001E-2</v>
      </c>
      <c r="S94" s="4">
        <v>205103</v>
      </c>
      <c r="T94" s="5">
        <f t="shared" si="13"/>
        <v>96015.75</v>
      </c>
      <c r="U94" s="24">
        <f t="shared" si="14"/>
        <v>70576</v>
      </c>
      <c r="V94" s="5">
        <v>7.0999999999999994E-2</v>
      </c>
    </row>
    <row r="95" spans="1:22" x14ac:dyDescent="0.2">
      <c r="A95" s="16" t="s">
        <v>182</v>
      </c>
      <c r="B95" s="4">
        <v>0</v>
      </c>
      <c r="C95" s="4">
        <v>20</v>
      </c>
      <c r="D95" s="4">
        <v>-20</v>
      </c>
      <c r="E95" s="4">
        <v>-823434</v>
      </c>
      <c r="F95" s="4">
        <f t="shared" si="15"/>
        <v>-420349980</v>
      </c>
      <c r="K95" s="24">
        <f t="shared" si="16"/>
        <v>0</v>
      </c>
      <c r="L95" s="4">
        <v>22</v>
      </c>
      <c r="M95" s="4">
        <v>91</v>
      </c>
      <c r="N95" s="4">
        <v>2</v>
      </c>
      <c r="O95" s="4">
        <v>3</v>
      </c>
      <c r="P95" s="4">
        <v>23500</v>
      </c>
      <c r="Q95" s="4">
        <v>43500</v>
      </c>
      <c r="R95" s="5">
        <v>-2.3999999999999998E-3</v>
      </c>
      <c r="S95" s="4">
        <v>70576</v>
      </c>
      <c r="T95" s="5">
        <f t="shared" si="13"/>
        <v>99650</v>
      </c>
      <c r="U95" s="24">
        <f t="shared" si="14"/>
        <v>62627</v>
      </c>
      <c r="V95" s="5">
        <v>2.1600000000000001E-2</v>
      </c>
    </row>
    <row r="96" spans="1:22" x14ac:dyDescent="0.2">
      <c r="A96" s="16" t="s">
        <v>177</v>
      </c>
      <c r="B96" s="4">
        <v>1500</v>
      </c>
      <c r="C96" s="4">
        <v>1500</v>
      </c>
      <c r="D96" s="4">
        <v>0</v>
      </c>
      <c r="E96" s="4">
        <v>0</v>
      </c>
      <c r="F96" s="4">
        <f t="shared" si="15"/>
        <v>-419526546</v>
      </c>
      <c r="K96" s="24">
        <f t="shared" si="16"/>
        <v>0</v>
      </c>
      <c r="L96" s="4">
        <v>45</v>
      </c>
      <c r="M96" s="4">
        <v>78</v>
      </c>
      <c r="N96" s="4">
        <v>3</v>
      </c>
      <c r="O96" s="4">
        <v>4</v>
      </c>
      <c r="P96" s="4">
        <v>40500</v>
      </c>
      <c r="Q96" s="4">
        <v>43500</v>
      </c>
      <c r="R96" s="5">
        <v>-2.3999999999999998E-3</v>
      </c>
      <c r="S96" s="4">
        <v>92789</v>
      </c>
      <c r="T96" s="5">
        <f t="shared" si="13"/>
        <v>100793.5</v>
      </c>
      <c r="U96" s="24">
        <f t="shared" si="14"/>
        <v>47045</v>
      </c>
      <c r="V96" s="5">
        <v>2.8799999999999999E-2</v>
      </c>
    </row>
    <row r="97" spans="1:22" x14ac:dyDescent="0.2">
      <c r="A97" s="16" t="s">
        <v>175</v>
      </c>
      <c r="B97" s="4">
        <v>0</v>
      </c>
      <c r="C97" s="4">
        <v>6800</v>
      </c>
      <c r="D97" s="4">
        <v>-6800</v>
      </c>
      <c r="E97" s="4">
        <v>-280510120</v>
      </c>
      <c r="F97" s="4">
        <f t="shared" si="15"/>
        <v>-419526546</v>
      </c>
      <c r="K97" s="24">
        <f t="shared" si="16"/>
        <v>0</v>
      </c>
      <c r="L97" s="4">
        <v>117</v>
      </c>
      <c r="M97" s="4">
        <v>96</v>
      </c>
      <c r="N97" s="4">
        <v>13</v>
      </c>
      <c r="O97" s="4">
        <v>7</v>
      </c>
      <c r="P97" s="4">
        <v>106800</v>
      </c>
      <c r="Q97" s="4">
        <v>81600</v>
      </c>
      <c r="R97" s="5">
        <v>4.2999999999999997E-2</v>
      </c>
      <c r="S97" s="4">
        <v>192004</v>
      </c>
      <c r="T97" s="5">
        <f t="shared" si="13"/>
        <v>82551.399999999994</v>
      </c>
      <c r="U97" s="24">
        <f t="shared" si="14"/>
        <v>47045</v>
      </c>
      <c r="V97" s="5">
        <v>6.59E-2</v>
      </c>
    </row>
    <row r="98" spans="1:22" x14ac:dyDescent="0.2">
      <c r="A98" s="16" t="s">
        <v>174</v>
      </c>
      <c r="B98" s="4">
        <v>1500</v>
      </c>
      <c r="C98" s="4">
        <v>4500</v>
      </c>
      <c r="D98" s="4">
        <v>-3000</v>
      </c>
      <c r="E98" s="4">
        <v>-119461394</v>
      </c>
      <c r="F98" s="4">
        <f t="shared" si="15"/>
        <v>-139016426</v>
      </c>
      <c r="K98" s="24">
        <f t="shared" si="16"/>
        <v>0</v>
      </c>
      <c r="L98" s="4">
        <v>49</v>
      </c>
      <c r="M98" s="4">
        <v>48</v>
      </c>
      <c r="N98" s="4">
        <v>3</v>
      </c>
      <c r="O98" s="4">
        <v>3</v>
      </c>
      <c r="P98" s="4">
        <v>43000</v>
      </c>
      <c r="Q98" s="4">
        <v>36400</v>
      </c>
      <c r="R98" s="5">
        <v>2.86E-2</v>
      </c>
      <c r="S98" s="4">
        <v>90421</v>
      </c>
      <c r="T98" s="5">
        <f t="shared" si="13"/>
        <v>80584</v>
      </c>
      <c r="U98" s="24">
        <f t="shared" si="14"/>
        <v>47045</v>
      </c>
      <c r="V98" s="5">
        <v>2.5000000000000001E-2</v>
      </c>
    </row>
    <row r="99" spans="1:22" x14ac:dyDescent="0.2">
      <c r="A99" s="16" t="s">
        <v>164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-19555032</v>
      </c>
      <c r="K99" s="24">
        <f t="shared" si="16"/>
        <v>0</v>
      </c>
      <c r="L99" s="4">
        <v>39</v>
      </c>
      <c r="M99" s="4">
        <v>40</v>
      </c>
      <c r="N99" s="4">
        <v>3</v>
      </c>
      <c r="O99" s="4">
        <v>9</v>
      </c>
      <c r="P99" s="4">
        <v>21300</v>
      </c>
      <c r="Q99" s="4">
        <v>72100</v>
      </c>
      <c r="R99" s="5">
        <v>-1.0200000000000001E-2</v>
      </c>
      <c r="S99" s="4">
        <v>99934</v>
      </c>
      <c r="T99" s="5">
        <f t="shared" si="13"/>
        <v>74134</v>
      </c>
      <c r="U99" s="24">
        <f t="shared" si="14"/>
        <v>47045</v>
      </c>
      <c r="V99" s="5">
        <v>1.8000000000000002E-2</v>
      </c>
    </row>
    <row r="100" spans="1:22" x14ac:dyDescent="0.2">
      <c r="A100" s="16" t="s">
        <v>156</v>
      </c>
      <c r="B100" s="4">
        <v>0</v>
      </c>
      <c r="C100" s="4">
        <v>500</v>
      </c>
      <c r="D100" s="4">
        <v>-500</v>
      </c>
      <c r="E100" s="4">
        <v>-19555032</v>
      </c>
      <c r="F100" s="4">
        <f t="shared" si="15"/>
        <v>-19555032</v>
      </c>
      <c r="K100" s="24">
        <f t="shared" si="16"/>
        <v>0</v>
      </c>
      <c r="L100" s="4">
        <v>24</v>
      </c>
      <c r="M100" s="4">
        <v>124</v>
      </c>
      <c r="N100" s="4">
        <v>0</v>
      </c>
      <c r="O100" s="4">
        <v>2</v>
      </c>
      <c r="P100" s="4">
        <v>10000</v>
      </c>
      <c r="Q100" s="4">
        <v>42100</v>
      </c>
      <c r="R100" s="5">
        <v>-1.26E-2</v>
      </c>
      <c r="S100" s="4">
        <v>62627</v>
      </c>
      <c r="T100" s="5">
        <f t="shared" si="13"/>
        <v>79887.5</v>
      </c>
      <c r="U100" s="24">
        <f t="shared" si="14"/>
        <v>47045</v>
      </c>
      <c r="V100" s="5">
        <v>1.77E-2</v>
      </c>
    </row>
    <row r="101" spans="1:22" x14ac:dyDescent="0.2">
      <c r="A101" s="16" t="s">
        <v>155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0</v>
      </c>
      <c r="K101" s="24">
        <f t="shared" si="16"/>
        <v>0</v>
      </c>
      <c r="L101" s="4">
        <v>15</v>
      </c>
      <c r="M101" s="4">
        <v>26</v>
      </c>
      <c r="N101" s="4">
        <v>0</v>
      </c>
      <c r="O101" s="4">
        <v>2</v>
      </c>
      <c r="P101" s="4">
        <v>5700</v>
      </c>
      <c r="Q101" s="4">
        <v>27800</v>
      </c>
      <c r="R101" s="5">
        <v>0</v>
      </c>
      <c r="S101" s="4">
        <v>47045</v>
      </c>
      <c r="T101" s="5">
        <f t="shared" si="13"/>
        <v>112730</v>
      </c>
      <c r="U101" s="24">
        <f t="shared" si="14"/>
        <v>112730</v>
      </c>
      <c r="V101" s="5">
        <v>1.0200000000000001E-2</v>
      </c>
    </row>
    <row r="102" spans="1:22" x14ac:dyDescent="0.2">
      <c r="A102" s="16" t="s">
        <v>154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5"/>
        <v>0</v>
      </c>
      <c r="K102" s="24">
        <f t="shared" si="16"/>
        <v>0</v>
      </c>
      <c r="L102" s="4">
        <v>35</v>
      </c>
      <c r="M102" s="4">
        <v>87</v>
      </c>
      <c r="N102" s="4">
        <v>1</v>
      </c>
      <c r="O102" s="4">
        <v>1</v>
      </c>
      <c r="P102" s="4">
        <v>19000</v>
      </c>
      <c r="Q102" s="4">
        <v>82700</v>
      </c>
      <c r="R102" s="5">
        <v>-2.5000000000000001E-3</v>
      </c>
      <c r="S102" s="4">
        <v>112730</v>
      </c>
      <c r="T102" s="5" t="e">
        <f t="shared" si="13"/>
        <v>#DIV/0!</v>
      </c>
      <c r="U102" s="24">
        <f t="shared" si="14"/>
        <v>0</v>
      </c>
      <c r="V102" s="5">
        <v>2.75E-2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R103" s="5"/>
      <c r="S103" s="4"/>
      <c r="T103" s="5"/>
      <c r="U103" s="24"/>
    </row>
    <row r="104" spans="1:22" x14ac:dyDescent="0.2">
      <c r="A104" s="16"/>
      <c r="B104" s="4"/>
      <c r="C104" s="4"/>
      <c r="D104" s="4"/>
      <c r="E104" s="4"/>
      <c r="F104" s="4"/>
      <c r="K104" s="4"/>
      <c r="R104" s="5"/>
      <c r="S104" s="4"/>
      <c r="T104" s="5"/>
      <c r="U104" s="24"/>
    </row>
    <row r="105" spans="1:22" x14ac:dyDescent="0.2">
      <c r="A105" s="16"/>
      <c r="B105" s="4"/>
      <c r="C105" s="4"/>
      <c r="D105" s="4"/>
      <c r="E105" s="4"/>
      <c r="F105" s="4"/>
      <c r="K105" s="4"/>
      <c r="R105" s="5"/>
      <c r="S105" s="4"/>
      <c r="T105" s="5"/>
      <c r="U105" s="5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R106" s="5"/>
      <c r="S106" s="4"/>
      <c r="T106" s="5"/>
      <c r="U106" s="5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R107" s="5"/>
      <c r="S107" s="4"/>
      <c r="T107" s="5"/>
      <c r="U107" s="5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R108" s="5"/>
      <c r="S108" s="4"/>
      <c r="T108" s="5"/>
      <c r="U108" s="5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R109" s="5"/>
      <c r="S109" s="4"/>
      <c r="T109" s="5"/>
      <c r="U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/>
      <c r="U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/>
      <c r="U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5"/>
      <c r="U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5"/>
      <c r="S113" s="4"/>
      <c r="T113" s="5"/>
      <c r="U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5"/>
      <c r="S114" s="4"/>
      <c r="T114" s="5"/>
      <c r="U114" s="5"/>
    </row>
    <row r="115" spans="1:21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5"/>
      <c r="S115" s="4"/>
      <c r="T115" s="5"/>
      <c r="U115" s="5"/>
    </row>
    <row r="116" spans="1:21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5"/>
      <c r="S116" s="4"/>
      <c r="T116" s="5"/>
      <c r="U116" s="5"/>
    </row>
    <row r="117" spans="1:21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5"/>
      <c r="S117" s="4"/>
      <c r="T117" s="5"/>
      <c r="U117" s="5"/>
    </row>
    <row r="118" spans="1:21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5"/>
      <c r="S118" s="4"/>
      <c r="T118" s="5"/>
      <c r="U118" s="5"/>
    </row>
    <row r="119" spans="1:21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5"/>
      <c r="S119" s="4"/>
      <c r="T119" s="5"/>
      <c r="U119" s="5"/>
    </row>
    <row r="120" spans="1:21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5"/>
      <c r="S120" s="4"/>
      <c r="T120" s="5"/>
      <c r="U120" s="5"/>
    </row>
    <row r="121" spans="1:21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5"/>
      <c r="S121" s="4"/>
      <c r="T121" s="5"/>
      <c r="U121" s="5"/>
    </row>
    <row r="122" spans="1:21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5"/>
      <c r="S122" s="4"/>
      <c r="T122" s="5"/>
      <c r="U122" s="5"/>
    </row>
    <row r="123" spans="1:21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5"/>
      <c r="S123" s="4"/>
      <c r="T123" s="5"/>
      <c r="U123" s="5"/>
    </row>
    <row r="124" spans="1:21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5"/>
      <c r="S124" s="4"/>
      <c r="T124" s="5"/>
      <c r="U124" s="5"/>
    </row>
    <row r="125" spans="1:21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5"/>
      <c r="S125" s="4"/>
      <c r="T125" s="5"/>
      <c r="U125" s="5"/>
    </row>
    <row r="126" spans="1:21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5"/>
      <c r="S126" s="4"/>
      <c r="T126" s="5"/>
      <c r="U126" s="5"/>
    </row>
    <row r="127" spans="1:21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5"/>
      <c r="S127" s="4"/>
      <c r="T127" s="5"/>
      <c r="U127" s="5"/>
    </row>
    <row r="128" spans="1:21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5"/>
      <c r="S128" s="4"/>
      <c r="T128" s="5"/>
      <c r="U128" s="5"/>
    </row>
    <row r="129" spans="1:21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5"/>
      <c r="S129" s="4"/>
      <c r="T129" s="5"/>
      <c r="U129" s="5"/>
    </row>
    <row r="130" spans="1:21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5"/>
      <c r="S130" s="4"/>
      <c r="T130" s="5"/>
      <c r="U130" s="5"/>
    </row>
    <row r="131" spans="1:21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5"/>
      <c r="S131" s="4"/>
      <c r="T131" s="5"/>
      <c r="U131" s="5"/>
    </row>
    <row r="132" spans="1:21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5"/>
      <c r="S132" s="4"/>
      <c r="T132" s="5"/>
      <c r="U132" s="5"/>
    </row>
    <row r="133" spans="1:21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5"/>
      <c r="S133" s="4"/>
      <c r="T133" s="5"/>
      <c r="U133" s="5"/>
    </row>
    <row r="134" spans="1:21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5"/>
      <c r="S134" s="4"/>
      <c r="T134" s="5"/>
      <c r="U134" s="5"/>
    </row>
    <row r="135" spans="1:21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5"/>
      <c r="S135" s="4"/>
      <c r="T135" s="5"/>
      <c r="U135" s="5"/>
    </row>
    <row r="136" spans="1:21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5"/>
      <c r="S136" s="4"/>
      <c r="T136" s="5"/>
      <c r="U136" s="5"/>
    </row>
    <row r="137" spans="1:21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5"/>
      <c r="S137" s="4"/>
      <c r="T137" s="5"/>
      <c r="U137" s="5"/>
    </row>
    <row r="138" spans="1:21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5"/>
      <c r="S138" s="4"/>
      <c r="T138" s="5"/>
      <c r="U138" s="5"/>
    </row>
    <row r="139" spans="1:21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5"/>
      <c r="S139" s="4"/>
      <c r="T139" s="5"/>
      <c r="U139" s="5"/>
    </row>
    <row r="140" spans="1:21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5"/>
      <c r="S140" s="4"/>
      <c r="T140" s="5"/>
      <c r="U140" s="5"/>
    </row>
    <row r="141" spans="1:21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5"/>
      <c r="S141" s="4"/>
      <c r="T141" s="5"/>
      <c r="U141" s="5"/>
    </row>
    <row r="142" spans="1:21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5"/>
      <c r="S142" s="4"/>
      <c r="T142" s="5"/>
      <c r="U142" s="5"/>
    </row>
    <row r="143" spans="1:21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5"/>
      <c r="S143" s="4"/>
      <c r="T143" s="5"/>
      <c r="U143" s="5"/>
    </row>
    <row r="144" spans="1:21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5"/>
      <c r="S144" s="4"/>
      <c r="T144" s="5"/>
      <c r="U144" s="5"/>
    </row>
    <row r="145" spans="1:21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5"/>
      <c r="S145" s="4"/>
      <c r="T145" s="5"/>
      <c r="U145" s="5"/>
    </row>
    <row r="146" spans="1:21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5"/>
      <c r="S146" s="4"/>
      <c r="T146" s="5"/>
      <c r="U146" s="5"/>
    </row>
    <row r="147" spans="1:21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5"/>
      <c r="S147" s="4"/>
      <c r="T147" s="5"/>
      <c r="U147" s="5"/>
    </row>
    <row r="148" spans="1:21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5"/>
      <c r="S148" s="4"/>
      <c r="T148" s="5"/>
      <c r="U148" s="5"/>
    </row>
    <row r="149" spans="1:21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5"/>
      <c r="S149" s="4"/>
      <c r="T149" s="5"/>
      <c r="U149" s="5"/>
    </row>
    <row r="150" spans="1:21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5"/>
      <c r="S150" s="4"/>
      <c r="T150" s="5"/>
      <c r="U150" s="5"/>
    </row>
    <row r="151" spans="1:21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5"/>
      <c r="S151" s="4"/>
      <c r="T151" s="5"/>
      <c r="U151" s="5"/>
    </row>
    <row r="152" spans="1:21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5"/>
      <c r="S152" s="4"/>
      <c r="T152" s="5"/>
      <c r="U152" s="5"/>
    </row>
    <row r="153" spans="1:21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5"/>
      <c r="S153" s="4"/>
      <c r="T153" s="5"/>
      <c r="U153" s="5"/>
    </row>
    <row r="154" spans="1:21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5"/>
      <c r="S154" s="4"/>
      <c r="T154" s="5"/>
      <c r="U154" s="5"/>
    </row>
    <row r="155" spans="1:21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5"/>
      <c r="S155" s="4"/>
      <c r="T155" s="5"/>
      <c r="U155" s="5"/>
    </row>
    <row r="156" spans="1:21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5"/>
      <c r="S156" s="4"/>
      <c r="T156" s="5"/>
      <c r="U156" s="5"/>
    </row>
    <row r="157" spans="1:21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5"/>
      <c r="S157" s="4"/>
      <c r="T157" s="5"/>
      <c r="U157" s="5"/>
    </row>
    <row r="158" spans="1:21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5"/>
      <c r="S158" s="4"/>
      <c r="T158" s="5"/>
      <c r="U158" s="5"/>
    </row>
    <row r="159" spans="1:21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5"/>
      <c r="S159" s="4"/>
      <c r="T159" s="5"/>
      <c r="U159" s="5"/>
    </row>
    <row r="160" spans="1:21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5"/>
      <c r="S160" s="4"/>
      <c r="T160" s="5"/>
      <c r="U160" s="5"/>
    </row>
    <row r="161" spans="1:21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5"/>
      <c r="S161" s="4"/>
      <c r="T161" s="5"/>
      <c r="U161" s="5"/>
    </row>
    <row r="162" spans="1:21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8"/>
      <c r="S162" s="4"/>
      <c r="T162" s="5"/>
      <c r="U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8"/>
      <c r="S163" s="4"/>
      <c r="T163" s="5"/>
      <c r="U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8"/>
      <c r="S164" s="4"/>
      <c r="T164" s="5"/>
      <c r="U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8"/>
      <c r="S165" s="4"/>
      <c r="T165" s="5"/>
      <c r="U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8"/>
      <c r="S166" s="4"/>
      <c r="T166" s="5"/>
      <c r="U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8"/>
      <c r="S167" s="4"/>
      <c r="T167" s="5"/>
      <c r="U167" s="5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B6B4-1320-1A4B-A409-737164CCD373}">
  <sheetPr codeName="Sheet94"/>
  <dimension ref="A1:V258"/>
  <sheetViews>
    <sheetView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2.83203125"/>
    <col min="3" max="3" customWidth="true" width="13.33203125"/>
    <col min="4" max="4" customWidth="true" width="13.1640625"/>
    <col min="5" max="5" customWidth="true" width="17.0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1640625"/>
    <col min="20" max="20" customWidth="true" width="13.6640625"/>
    <col min="21" max="21" customWidth="true" width="13.1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770">
        <v>344</v>
      </c>
      <c r="B3" t="n" s="3771">
        <v>4600.0</v>
      </c>
      <c r="C3" t="n" s="3772">
        <v>1900.0</v>
      </c>
      <c r="D3" t="n" s="3773">
        <v>2700.0</v>
      </c>
      <c r="E3" t="n" s="3774">
        <v>2.9375E8</v>
      </c>
      <c r="G3" t="n" s="3760">
        <v>0.0</v>
      </c>
      <c r="H3" t="n" s="3761">
        <v>0.0</v>
      </c>
      <c r="I3" t="n" s="3762">
        <v>0.0</v>
      </c>
      <c r="J3" t="n" s="3763">
        <v>2.8317E8</v>
      </c>
      <c r="L3" t="n" s="3764">
        <v>68.0</v>
      </c>
      <c r="M3" t="n" s="3765">
        <v>153.0</v>
      </c>
      <c r="N3" t="n" s="3766">
        <v>5.0</v>
      </c>
      <c r="O3" t="n" s="3767">
        <v>8.0</v>
      </c>
      <c r="P3" t="n" s="3768">
        <v>21400.0</v>
      </c>
      <c r="Q3" t="n" s="3769">
        <v>46900.0</v>
      </c>
      <c r="R3" t="n" s="3758">
        <v>-0.0064</v>
      </c>
      <c r="S3" t="n" s="3757">
        <v>89800.0</v>
      </c>
      <c r="V3" t="n" s="3759">
        <v>0.0128</v>
      </c>
    </row>
    <row r="4">
      <c r="A4" t="s" s="1698">
        <v>343</v>
      </c>
      <c r="B4" t="n" s="1699">
        <v>0.0</v>
      </c>
      <c r="C4" t="n" s="1700">
        <v>4410.0</v>
      </c>
      <c r="D4" t="n" s="1701">
        <v>-4410.0</v>
      </c>
      <c r="E4" t="n" s="1702">
        <v>-4.7843E8</v>
      </c>
      <c r="G4" t="n" s="1688">
        <v>0.0</v>
      </c>
      <c r="H4" t="n" s="1689">
        <v>0.0</v>
      </c>
      <c r="I4" t="n" s="1690">
        <v>0.0</v>
      </c>
      <c r="J4" t="n" s="1691">
        <v>-1.9575E8</v>
      </c>
      <c r="L4" t="n" s="1692">
        <v>120.0</v>
      </c>
      <c r="M4" t="n" s="1693">
        <v>219.0</v>
      </c>
      <c r="N4" t="n" s="1694">
        <v>9.0</v>
      </c>
      <c r="O4" t="n" s="1695">
        <v>11.0</v>
      </c>
      <c r="P4" t="n" s="1696">
        <v>39300.0</v>
      </c>
      <c r="Q4" t="n" s="1697">
        <v>60400.0</v>
      </c>
      <c r="R4" t="n" s="1686">
        <v>-0.0027</v>
      </c>
      <c r="S4" t="n" s="1685">
        <v>103200.0</v>
      </c>
      <c r="V4" t="n" s="1687">
        <v>0.011000000000000001</v>
      </c>
    </row>
    <row r="5" spans="1:22" x14ac:dyDescent="0.2">
      <c r="A5" s="16" t="s">
        <v>342</v>
      </c>
      <c r="B5" s="4">
        <v>400</v>
      </c>
      <c r="C5" s="4">
        <v>69300</v>
      </c>
      <c r="D5" s="4">
        <v>-68900</v>
      </c>
      <c r="E5" s="4">
        <v>-7567970000</v>
      </c>
      <c r="F5" s="4">
        <f t="shared" ref="F5:F46" si="0">E5+F6</f>
        <v>-180547624194</v>
      </c>
      <c r="G5" s="4">
        <v>0</v>
      </c>
      <c r="H5" s="4">
        <v>0</v>
      </c>
      <c r="I5" s="4">
        <v>0</v>
      </c>
      <c r="J5" s="4">
        <v>-199650000</v>
      </c>
      <c r="K5" s="24">
        <f t="shared" ref="K5:K46" si="1">K6+J5</f>
        <v>77405373000</v>
      </c>
      <c r="L5" s="4">
        <v>176</v>
      </c>
      <c r="M5" s="4">
        <v>367</v>
      </c>
      <c r="N5" s="4">
        <v>4</v>
      </c>
      <c r="O5" s="4">
        <v>7</v>
      </c>
      <c r="P5" s="4">
        <v>34900</v>
      </c>
      <c r="Q5" s="4">
        <v>80000</v>
      </c>
      <c r="R5" s="5">
        <v>-1.7399999999999999E-2</v>
      </c>
      <c r="S5" s="4">
        <v>128900</v>
      </c>
      <c r="T5" s="5">
        <f t="shared" ref="T5:T73" si="2">AVERAGE(S6:S15)</f>
        <v>285514.40000000002</v>
      </c>
      <c r="U5" s="24">
        <f t="shared" ref="U5:U46" si="3">MIN(S6:S10)</f>
        <v>76700</v>
      </c>
      <c r="V5" s="5">
        <v>1.8100000000000002E-2</v>
      </c>
    </row>
    <row r="6" spans="1:22" x14ac:dyDescent="0.2">
      <c r="A6" s="16" t="s">
        <v>341</v>
      </c>
      <c r="B6" s="4">
        <v>20000</v>
      </c>
      <c r="C6" s="4">
        <v>29500</v>
      </c>
      <c r="D6" s="4">
        <v>-9500</v>
      </c>
      <c r="E6" s="4">
        <v>-1017110000</v>
      </c>
      <c r="F6" s="4">
        <f t="shared" si="0"/>
        <v>-172979654194</v>
      </c>
      <c r="G6" s="4">
        <v>0</v>
      </c>
      <c r="H6" s="4">
        <v>0</v>
      </c>
      <c r="I6" s="4">
        <v>0</v>
      </c>
      <c r="J6" s="4">
        <v>-199650000</v>
      </c>
      <c r="K6" s="24">
        <f t="shared" si="1"/>
        <v>77605023000</v>
      </c>
      <c r="L6" s="4">
        <v>96</v>
      </c>
      <c r="M6" s="4">
        <v>168</v>
      </c>
      <c r="N6" s="4">
        <v>8</v>
      </c>
      <c r="O6" s="4">
        <v>18</v>
      </c>
      <c r="P6" s="4">
        <v>36200</v>
      </c>
      <c r="Q6" s="4">
        <v>69200</v>
      </c>
      <c r="R6" s="5">
        <v>9.1000000000000004E-3</v>
      </c>
      <c r="S6" s="4">
        <v>126900</v>
      </c>
      <c r="T6" s="5">
        <f t="shared" si="2"/>
        <v>293184.40000000002</v>
      </c>
      <c r="U6" s="24">
        <f t="shared" si="3"/>
        <v>76700</v>
      </c>
      <c r="V6" s="5">
        <v>1.78E-2</v>
      </c>
    </row>
    <row r="7" spans="1:22" x14ac:dyDescent="0.2">
      <c r="A7" s="16" t="s">
        <v>340</v>
      </c>
      <c r="B7" s="4">
        <v>500</v>
      </c>
      <c r="C7" s="4">
        <v>1200</v>
      </c>
      <c r="D7" s="4">
        <v>-700</v>
      </c>
      <c r="E7" s="4">
        <v>-77500000</v>
      </c>
      <c r="F7" s="4">
        <f t="shared" si="0"/>
        <v>-171962544194</v>
      </c>
      <c r="G7" s="4">
        <v>0</v>
      </c>
      <c r="H7" s="4">
        <v>0</v>
      </c>
      <c r="I7" s="4">
        <v>0</v>
      </c>
      <c r="J7" s="4">
        <v>11000000</v>
      </c>
      <c r="K7" s="24">
        <f t="shared" si="1"/>
        <v>77804673000</v>
      </c>
      <c r="L7" s="4">
        <v>135</v>
      </c>
      <c r="M7" s="4">
        <v>112</v>
      </c>
      <c r="N7" s="4">
        <v>8</v>
      </c>
      <c r="O7" s="4">
        <v>6</v>
      </c>
      <c r="P7" s="4">
        <v>36500</v>
      </c>
      <c r="Q7" s="4">
        <v>34800</v>
      </c>
      <c r="R7" s="5">
        <v>1.9E-3</v>
      </c>
      <c r="S7" s="4">
        <v>76700</v>
      </c>
      <c r="T7" s="5">
        <f t="shared" si="2"/>
        <v>303224.40000000002</v>
      </c>
      <c r="U7" s="24">
        <f t="shared" si="3"/>
        <v>157900</v>
      </c>
      <c r="V7" s="5">
        <v>1.09E-2</v>
      </c>
    </row>
    <row r="8" spans="1:22" x14ac:dyDescent="0.2">
      <c r="A8" s="16" t="s">
        <v>339</v>
      </c>
      <c r="B8" s="4">
        <v>3000</v>
      </c>
      <c r="C8" s="4">
        <v>7500</v>
      </c>
      <c r="D8" s="4">
        <v>-4500</v>
      </c>
      <c r="E8" s="4">
        <v>-501690000</v>
      </c>
      <c r="F8" s="4">
        <f t="shared" si="0"/>
        <v>-171885044194</v>
      </c>
      <c r="G8" s="4">
        <v>0</v>
      </c>
      <c r="H8" s="4">
        <v>0</v>
      </c>
      <c r="I8" s="4">
        <v>0</v>
      </c>
      <c r="J8" s="4">
        <v>241120000</v>
      </c>
      <c r="K8" s="24">
        <f t="shared" si="1"/>
        <v>77793673000</v>
      </c>
      <c r="L8" s="4">
        <v>150</v>
      </c>
      <c r="M8" s="4">
        <v>386</v>
      </c>
      <c r="N8" s="4">
        <v>12</v>
      </c>
      <c r="O8" s="4">
        <v>26</v>
      </c>
      <c r="P8" s="4">
        <v>56400</v>
      </c>
      <c r="Q8" s="4">
        <v>101400</v>
      </c>
      <c r="R8" s="5">
        <v>-0.02</v>
      </c>
      <c r="S8" s="4">
        <v>157900</v>
      </c>
      <c r="T8" s="5">
        <f t="shared" si="2"/>
        <v>300504.40000000002</v>
      </c>
      <c r="U8" s="24">
        <f t="shared" si="3"/>
        <v>161300</v>
      </c>
      <c r="V8" s="5">
        <v>2.6800000000000001E-2</v>
      </c>
    </row>
    <row r="9" spans="1:22" x14ac:dyDescent="0.2">
      <c r="A9" s="16" t="s">
        <v>338</v>
      </c>
      <c r="B9" s="4">
        <v>1800</v>
      </c>
      <c r="C9" s="4">
        <v>9800</v>
      </c>
      <c r="D9" s="4">
        <v>-8000</v>
      </c>
      <c r="E9" s="4">
        <v>-879590000</v>
      </c>
      <c r="F9" s="4">
        <f t="shared" si="0"/>
        <v>-171383354194</v>
      </c>
      <c r="G9" s="4">
        <v>0</v>
      </c>
      <c r="H9" s="4">
        <v>0</v>
      </c>
      <c r="I9" s="4">
        <v>0</v>
      </c>
      <c r="J9" s="4">
        <v>665550000</v>
      </c>
      <c r="K9" s="24">
        <f t="shared" si="1"/>
        <v>77552553000</v>
      </c>
      <c r="L9" s="4">
        <v>264</v>
      </c>
      <c r="M9" s="4">
        <v>188</v>
      </c>
      <c r="N9" s="4">
        <v>18</v>
      </c>
      <c r="O9" s="4">
        <v>14</v>
      </c>
      <c r="P9" s="4">
        <v>78000</v>
      </c>
      <c r="Q9" s="4">
        <v>55300</v>
      </c>
      <c r="R9" s="5">
        <v>2.1899999999999999E-2</v>
      </c>
      <c r="S9" s="4">
        <v>161300</v>
      </c>
      <c r="T9" s="5">
        <f t="shared" si="2"/>
        <v>320954.40000000002</v>
      </c>
      <c r="U9" s="24">
        <f t="shared" si="3"/>
        <v>162800</v>
      </c>
      <c r="V9" s="5">
        <v>2.6800000000000001E-2</v>
      </c>
    </row>
    <row r="10" spans="1:22" x14ac:dyDescent="0.2">
      <c r="A10" s="16" t="s">
        <v>337</v>
      </c>
      <c r="B10" s="4">
        <v>13300</v>
      </c>
      <c r="C10" s="4">
        <v>18900</v>
      </c>
      <c r="D10" s="4">
        <v>-5600</v>
      </c>
      <c r="E10" s="4">
        <v>-612750000</v>
      </c>
      <c r="F10" s="4">
        <f t="shared" si="0"/>
        <v>-170503764194</v>
      </c>
      <c r="G10" s="4">
        <v>0</v>
      </c>
      <c r="H10" s="4">
        <v>0</v>
      </c>
      <c r="I10" s="4">
        <v>0</v>
      </c>
      <c r="J10" s="4">
        <v>252990000</v>
      </c>
      <c r="K10" s="24">
        <f t="shared" si="1"/>
        <v>76887003000</v>
      </c>
      <c r="L10" s="4">
        <v>140</v>
      </c>
      <c r="M10" s="4">
        <v>291</v>
      </c>
      <c r="N10" s="4">
        <v>12</v>
      </c>
      <c r="O10" s="4">
        <v>20</v>
      </c>
      <c r="P10" s="4">
        <v>59600</v>
      </c>
      <c r="Q10" s="4">
        <v>99900</v>
      </c>
      <c r="R10" s="5">
        <v>0</v>
      </c>
      <c r="S10" s="4">
        <v>162800</v>
      </c>
      <c r="T10" s="5">
        <f t="shared" si="2"/>
        <v>327514.40000000002</v>
      </c>
      <c r="U10" s="24">
        <f t="shared" si="3"/>
        <v>267500</v>
      </c>
      <c r="V10" s="5">
        <v>1.09E-2</v>
      </c>
    </row>
    <row r="11" spans="1:22" x14ac:dyDescent="0.2">
      <c r="A11" s="16" t="s">
        <v>336</v>
      </c>
      <c r="B11" s="4">
        <v>8100</v>
      </c>
      <c r="C11" s="4">
        <v>83400</v>
      </c>
      <c r="D11" s="4">
        <v>-75300</v>
      </c>
      <c r="E11" s="4">
        <v>-8259210000</v>
      </c>
      <c r="F11" s="4">
        <f t="shared" si="0"/>
        <v>-169891014194</v>
      </c>
      <c r="G11" s="4">
        <v>0</v>
      </c>
      <c r="H11" s="4">
        <v>0</v>
      </c>
      <c r="I11" s="4">
        <v>0</v>
      </c>
      <c r="J11" s="4">
        <v>-362140000</v>
      </c>
      <c r="K11" s="24">
        <f t="shared" si="1"/>
        <v>76634013000</v>
      </c>
      <c r="L11" s="4">
        <v>253</v>
      </c>
      <c r="M11" s="4">
        <v>725</v>
      </c>
      <c r="N11" s="4">
        <v>15</v>
      </c>
      <c r="O11" s="4">
        <v>49</v>
      </c>
      <c r="P11" s="4">
        <v>85800</v>
      </c>
      <c r="Q11" s="4">
        <v>228600</v>
      </c>
      <c r="R11" s="5">
        <v>-1.6399999999999998E-2</v>
      </c>
      <c r="S11" s="4">
        <v>333600</v>
      </c>
      <c r="T11" s="5">
        <f t="shared" si="2"/>
        <v>334644.40000000002</v>
      </c>
      <c r="U11" s="24">
        <f t="shared" si="3"/>
        <v>203600</v>
      </c>
      <c r="V11" s="5">
        <v>2.1600000000000001E-2</v>
      </c>
    </row>
    <row r="12" spans="1:22" x14ac:dyDescent="0.2">
      <c r="A12" s="16" t="s">
        <v>335</v>
      </c>
      <c r="B12" s="4">
        <v>16410</v>
      </c>
      <c r="C12" s="4">
        <v>8300</v>
      </c>
      <c r="D12" s="4">
        <v>8110</v>
      </c>
      <c r="E12" s="4">
        <v>901250000</v>
      </c>
      <c r="F12" s="4">
        <f t="shared" si="0"/>
        <v>-161631804194</v>
      </c>
      <c r="G12" s="4">
        <v>0</v>
      </c>
      <c r="H12" s="4">
        <v>0</v>
      </c>
      <c r="I12" s="4">
        <v>0</v>
      </c>
      <c r="J12" s="4">
        <v>-104140000</v>
      </c>
      <c r="K12" s="24">
        <f t="shared" si="1"/>
        <v>76996153000</v>
      </c>
      <c r="L12" s="4">
        <v>280</v>
      </c>
      <c r="M12" s="4">
        <v>796</v>
      </c>
      <c r="N12" s="4">
        <v>21</v>
      </c>
      <c r="O12" s="4">
        <v>47</v>
      </c>
      <c r="P12" s="4">
        <v>84300</v>
      </c>
      <c r="Q12" s="4">
        <v>212400</v>
      </c>
      <c r="R12" s="5">
        <v>-1.2500000000000001E-2</v>
      </c>
      <c r="S12" s="4">
        <v>635122</v>
      </c>
      <c r="T12" s="5">
        <f t="shared" si="2"/>
        <v>286992.2</v>
      </c>
      <c r="U12" s="24">
        <f t="shared" si="3"/>
        <v>177100</v>
      </c>
      <c r="V12" s="5">
        <v>2.5600000000000001E-2</v>
      </c>
    </row>
    <row r="13" spans="1:22" x14ac:dyDescent="0.2">
      <c r="A13" s="16" t="s">
        <v>333</v>
      </c>
      <c r="B13" s="4">
        <v>6700</v>
      </c>
      <c r="C13" s="4">
        <v>28100</v>
      </c>
      <c r="D13" s="4">
        <v>-21400</v>
      </c>
      <c r="E13" s="4">
        <v>-2443020000</v>
      </c>
      <c r="F13" s="4">
        <f t="shared" si="0"/>
        <v>-162533054194</v>
      </c>
      <c r="G13" s="4">
        <v>0</v>
      </c>
      <c r="H13" s="4">
        <v>0</v>
      </c>
      <c r="I13" s="4">
        <v>0</v>
      </c>
      <c r="J13" s="4">
        <v>39318460000</v>
      </c>
      <c r="K13" s="24">
        <f t="shared" si="1"/>
        <v>77100293000</v>
      </c>
      <c r="L13" s="4">
        <v>231</v>
      </c>
      <c r="M13" s="4">
        <v>455</v>
      </c>
      <c r="N13" s="4">
        <v>20</v>
      </c>
      <c r="O13" s="4">
        <v>45</v>
      </c>
      <c r="P13" s="4">
        <v>66600</v>
      </c>
      <c r="Q13" s="4">
        <v>200800</v>
      </c>
      <c r="R13" s="5">
        <v>-5.5800000000000002E-2</v>
      </c>
      <c r="S13" s="4">
        <v>267500</v>
      </c>
      <c r="T13" s="5">
        <f t="shared" si="2"/>
        <v>308252.2</v>
      </c>
      <c r="U13" s="24">
        <f t="shared" si="3"/>
        <v>130700</v>
      </c>
      <c r="V13" s="5">
        <v>1.66E-2</v>
      </c>
    </row>
    <row r="14" spans="1:22" x14ac:dyDescent="0.2">
      <c r="A14" s="16" t="s">
        <v>332</v>
      </c>
      <c r="B14" s="4">
        <v>7000</v>
      </c>
      <c r="C14" s="4">
        <v>35800</v>
      </c>
      <c r="D14" s="4">
        <v>-28800</v>
      </c>
      <c r="E14" s="4">
        <v>-3448686252</v>
      </c>
      <c r="F14" s="4">
        <f t="shared" si="0"/>
        <v>-160090034194</v>
      </c>
      <c r="G14" s="4">
        <v>331722</v>
      </c>
      <c r="H14" s="4">
        <v>5800</v>
      </c>
      <c r="I14" s="4">
        <v>325922</v>
      </c>
      <c r="J14" s="4">
        <v>38828910000</v>
      </c>
      <c r="K14" s="24">
        <f t="shared" si="1"/>
        <v>37781833000</v>
      </c>
      <c r="L14" s="4">
        <v>328</v>
      </c>
      <c r="M14" s="4">
        <v>456</v>
      </c>
      <c r="N14" s="4">
        <v>17</v>
      </c>
      <c r="O14" s="4">
        <v>47</v>
      </c>
      <c r="P14" s="4">
        <v>86500</v>
      </c>
      <c r="Q14" s="4">
        <v>186500</v>
      </c>
      <c r="R14" s="5">
        <v>8.9999999999999998E-4</v>
      </c>
      <c r="S14" s="4">
        <v>625022</v>
      </c>
      <c r="T14" s="5">
        <f t="shared" si="2"/>
        <v>267490</v>
      </c>
      <c r="U14" s="24">
        <f t="shared" si="3"/>
        <v>130700</v>
      </c>
      <c r="V14" s="5">
        <v>1.5800000000000002E-2</v>
      </c>
    </row>
    <row r="15" spans="1:22" x14ac:dyDescent="0.2">
      <c r="A15" s="16" t="s">
        <v>331</v>
      </c>
      <c r="B15" s="4">
        <v>13100</v>
      </c>
      <c r="C15" s="4">
        <v>87600</v>
      </c>
      <c r="D15" s="4">
        <v>-74500</v>
      </c>
      <c r="E15" s="4">
        <v>-8653260000</v>
      </c>
      <c r="F15" s="4">
        <f t="shared" si="0"/>
        <v>-156641347942</v>
      </c>
      <c r="G15" s="4">
        <v>0</v>
      </c>
      <c r="H15" s="4">
        <v>0</v>
      </c>
      <c r="I15" s="4">
        <v>0</v>
      </c>
      <c r="J15" s="4">
        <v>-489550000</v>
      </c>
      <c r="K15" s="24">
        <f t="shared" si="1"/>
        <v>-1047077000</v>
      </c>
      <c r="L15" s="4">
        <v>238</v>
      </c>
      <c r="M15" s="4">
        <v>528</v>
      </c>
      <c r="N15" s="4">
        <v>21</v>
      </c>
      <c r="O15" s="4">
        <v>49</v>
      </c>
      <c r="P15" s="4">
        <v>80900</v>
      </c>
      <c r="Q15" s="4">
        <v>187500</v>
      </c>
      <c r="R15" s="5">
        <v>2.3300000000000001E-2</v>
      </c>
      <c r="S15" s="4">
        <v>308300</v>
      </c>
      <c r="T15" s="5">
        <f t="shared" si="2"/>
        <v>265530</v>
      </c>
      <c r="U15" s="24">
        <f t="shared" si="3"/>
        <v>130700</v>
      </c>
      <c r="V15" s="5">
        <v>2.86E-2</v>
      </c>
    </row>
    <row r="16" spans="1:22" x14ac:dyDescent="0.2">
      <c r="A16" s="16" t="s">
        <v>330</v>
      </c>
      <c r="B16" s="4">
        <v>6900</v>
      </c>
      <c r="C16" s="4">
        <v>89710</v>
      </c>
      <c r="D16" s="4">
        <v>-82810</v>
      </c>
      <c r="E16" s="4">
        <v>-9649740000</v>
      </c>
      <c r="F16" s="4">
        <f t="shared" si="0"/>
        <v>-147988087942</v>
      </c>
      <c r="G16" s="4">
        <v>0</v>
      </c>
      <c r="H16" s="4">
        <v>0</v>
      </c>
      <c r="I16" s="4">
        <v>0</v>
      </c>
      <c r="J16" s="4">
        <v>279540000</v>
      </c>
      <c r="K16" s="24">
        <f t="shared" si="1"/>
        <v>-557527000</v>
      </c>
      <c r="L16" s="4">
        <v>223</v>
      </c>
      <c r="M16" s="4">
        <v>389</v>
      </c>
      <c r="N16" s="4">
        <v>14</v>
      </c>
      <c r="O16" s="4">
        <v>38</v>
      </c>
      <c r="P16" s="4">
        <v>63100</v>
      </c>
      <c r="Q16" s="4">
        <v>134200</v>
      </c>
      <c r="R16" s="5">
        <v>-9.3999999999999986E-3</v>
      </c>
      <c r="S16" s="4">
        <v>203600</v>
      </c>
      <c r="T16" s="5">
        <f t="shared" si="2"/>
        <v>267800</v>
      </c>
      <c r="U16" s="24">
        <f t="shared" si="3"/>
        <v>130700</v>
      </c>
      <c r="V16" s="5">
        <v>1.78E-2</v>
      </c>
    </row>
    <row r="17" spans="1:22" x14ac:dyDescent="0.2">
      <c r="A17" s="16" t="s">
        <v>329</v>
      </c>
      <c r="B17" s="4">
        <v>2000</v>
      </c>
      <c r="C17" s="4">
        <v>7600</v>
      </c>
      <c r="D17" s="4">
        <v>-5600</v>
      </c>
      <c r="E17" s="4">
        <v>-654890000</v>
      </c>
      <c r="F17" s="4">
        <f t="shared" si="0"/>
        <v>-138338347942</v>
      </c>
      <c r="G17" s="4">
        <v>0</v>
      </c>
      <c r="H17" s="4">
        <v>0</v>
      </c>
      <c r="I17" s="4">
        <v>0</v>
      </c>
      <c r="J17" s="4">
        <v>-175236000</v>
      </c>
      <c r="K17" s="24">
        <f t="shared" si="1"/>
        <v>-837067000</v>
      </c>
      <c r="L17" s="4">
        <v>175</v>
      </c>
      <c r="M17" s="4">
        <v>306</v>
      </c>
      <c r="N17" s="4">
        <v>13</v>
      </c>
      <c r="O17" s="4">
        <v>20</v>
      </c>
      <c r="P17" s="4">
        <v>61400</v>
      </c>
      <c r="Q17" s="4">
        <v>103800</v>
      </c>
      <c r="R17" s="5">
        <v>1.21E-2</v>
      </c>
      <c r="S17" s="4">
        <v>177100</v>
      </c>
      <c r="T17" s="5">
        <f t="shared" si="2"/>
        <v>270660</v>
      </c>
      <c r="U17" s="24">
        <f t="shared" si="3"/>
        <v>130700</v>
      </c>
      <c r="V17" s="5">
        <v>1.6899999999999998E-2</v>
      </c>
    </row>
    <row r="18" spans="1:22" x14ac:dyDescent="0.2">
      <c r="A18" s="16" t="s">
        <v>328</v>
      </c>
      <c r="B18" s="4">
        <v>15400</v>
      </c>
      <c r="C18" s="4">
        <v>10600</v>
      </c>
      <c r="D18" s="4">
        <v>4800</v>
      </c>
      <c r="E18" s="4">
        <v>564000000</v>
      </c>
      <c r="F18" s="4">
        <f t="shared" si="0"/>
        <v>-137683457942</v>
      </c>
      <c r="G18" s="4">
        <v>0</v>
      </c>
      <c r="H18" s="4">
        <v>0</v>
      </c>
      <c r="I18" s="4">
        <v>0</v>
      </c>
      <c r="J18" s="4">
        <v>-257740000</v>
      </c>
      <c r="K18" s="24">
        <f t="shared" si="1"/>
        <v>-661831000</v>
      </c>
      <c r="L18" s="4">
        <v>143</v>
      </c>
      <c r="M18" s="4">
        <v>222</v>
      </c>
      <c r="N18" s="4">
        <v>7</v>
      </c>
      <c r="O18" s="4">
        <v>24</v>
      </c>
      <c r="P18" s="4">
        <v>37800</v>
      </c>
      <c r="Q18" s="4">
        <v>83800</v>
      </c>
      <c r="R18" s="5">
        <v>0</v>
      </c>
      <c r="S18" s="4">
        <v>130700</v>
      </c>
      <c r="T18" s="5">
        <f t="shared" si="2"/>
        <v>282710</v>
      </c>
      <c r="U18" s="24">
        <f t="shared" si="3"/>
        <v>158600</v>
      </c>
      <c r="V18" s="5">
        <v>8.6E-3</v>
      </c>
    </row>
    <row r="19" spans="1:22" x14ac:dyDescent="0.2">
      <c r="A19" s="16" t="s">
        <v>327</v>
      </c>
      <c r="B19" s="4">
        <v>58500</v>
      </c>
      <c r="C19" s="4">
        <v>119400</v>
      </c>
      <c r="D19" s="4">
        <v>-60900</v>
      </c>
      <c r="E19" s="4">
        <v>-7076540000</v>
      </c>
      <c r="F19" s="4">
        <f t="shared" si="0"/>
        <v>-138247457942</v>
      </c>
      <c r="G19" s="4">
        <v>0</v>
      </c>
      <c r="H19" s="4">
        <v>0</v>
      </c>
      <c r="I19" s="4">
        <v>0</v>
      </c>
      <c r="J19" s="4">
        <v>-531761000</v>
      </c>
      <c r="K19" s="24">
        <f t="shared" si="1"/>
        <v>-404091000</v>
      </c>
      <c r="L19" s="4">
        <v>362</v>
      </c>
      <c r="M19" s="4">
        <v>326</v>
      </c>
      <c r="N19" s="4">
        <v>62</v>
      </c>
      <c r="O19" s="4">
        <v>63</v>
      </c>
      <c r="P19" s="4">
        <v>170900</v>
      </c>
      <c r="Q19" s="4">
        <v>173800</v>
      </c>
      <c r="R19" s="5">
        <v>6.0999999999999995E-3</v>
      </c>
      <c r="S19" s="4">
        <v>365800</v>
      </c>
      <c r="T19" s="5">
        <f t="shared" si="2"/>
        <v>275040</v>
      </c>
      <c r="U19" s="24">
        <f t="shared" si="3"/>
        <v>158600</v>
      </c>
      <c r="V19" s="5">
        <v>2.4399999999999998E-2</v>
      </c>
    </row>
    <row r="20" spans="1:22" x14ac:dyDescent="0.2">
      <c r="A20" s="16" t="s">
        <v>326</v>
      </c>
      <c r="B20" s="4">
        <v>4600</v>
      </c>
      <c r="C20" s="4">
        <v>117900</v>
      </c>
      <c r="D20" s="4">
        <v>-113300</v>
      </c>
      <c r="E20" s="4">
        <v>-13103270000</v>
      </c>
      <c r="F20" s="4">
        <f t="shared" si="0"/>
        <v>-131170917942</v>
      </c>
      <c r="G20" s="4">
        <v>0</v>
      </c>
      <c r="H20" s="4">
        <v>0</v>
      </c>
      <c r="I20" s="4">
        <v>0</v>
      </c>
      <c r="J20" s="4">
        <v>-531761000</v>
      </c>
      <c r="K20" s="24">
        <f t="shared" si="1"/>
        <v>127670000</v>
      </c>
      <c r="L20" s="4">
        <v>338</v>
      </c>
      <c r="M20" s="4">
        <v>391</v>
      </c>
      <c r="N20" s="4">
        <v>35</v>
      </c>
      <c r="O20" s="4">
        <v>29</v>
      </c>
      <c r="P20" s="4">
        <v>105700</v>
      </c>
      <c r="Q20" s="4">
        <v>107100</v>
      </c>
      <c r="R20" s="5">
        <v>-1.47E-2</v>
      </c>
      <c r="S20" s="4">
        <v>228400</v>
      </c>
      <c r="T20" s="5">
        <f t="shared" si="2"/>
        <v>333670</v>
      </c>
      <c r="U20" s="24">
        <f t="shared" si="3"/>
        <v>158600</v>
      </c>
      <c r="V20" s="5">
        <v>1.46E-2</v>
      </c>
    </row>
    <row r="21" spans="1:22" x14ac:dyDescent="0.2">
      <c r="A21" s="16" t="s">
        <v>325</v>
      </c>
      <c r="B21" s="4">
        <v>3101</v>
      </c>
      <c r="C21" s="4">
        <v>32500</v>
      </c>
      <c r="D21" s="4">
        <v>-29399</v>
      </c>
      <c r="E21" s="4">
        <v>-3416810000</v>
      </c>
      <c r="F21" s="4">
        <f t="shared" si="0"/>
        <v>-118067647942</v>
      </c>
      <c r="G21" s="4">
        <v>0</v>
      </c>
      <c r="H21" s="4">
        <v>0</v>
      </c>
      <c r="I21" s="4">
        <v>0</v>
      </c>
      <c r="J21" s="4">
        <v>-13269760000</v>
      </c>
      <c r="K21" s="24">
        <f t="shared" si="1"/>
        <v>659431000</v>
      </c>
      <c r="L21" s="4">
        <v>140</v>
      </c>
      <c r="M21" s="4">
        <v>440</v>
      </c>
      <c r="N21" s="4">
        <v>18</v>
      </c>
      <c r="O21" s="4">
        <v>33</v>
      </c>
      <c r="P21" s="4">
        <v>49600</v>
      </c>
      <c r="Q21" s="4">
        <v>131700</v>
      </c>
      <c r="R21" s="5">
        <v>8.6999999999999994E-3</v>
      </c>
      <c r="S21" s="4">
        <v>404900</v>
      </c>
      <c r="T21" s="5">
        <f t="shared" si="2"/>
        <v>323850</v>
      </c>
      <c r="U21" s="24">
        <f t="shared" si="3"/>
        <v>158600</v>
      </c>
      <c r="V21" s="5">
        <v>2.1400000000000002E-2</v>
      </c>
    </row>
    <row r="22" spans="1:22" x14ac:dyDescent="0.2">
      <c r="A22" s="16" t="s">
        <v>324</v>
      </c>
      <c r="B22" s="4">
        <v>805</v>
      </c>
      <c r="C22" s="4">
        <v>17200</v>
      </c>
      <c r="D22" s="4">
        <v>-16395</v>
      </c>
      <c r="E22" s="4">
        <v>-1902700000</v>
      </c>
      <c r="F22" s="4">
        <f t="shared" si="0"/>
        <v>-114650837942</v>
      </c>
      <c r="G22" s="4">
        <v>0</v>
      </c>
      <c r="H22" s="4">
        <v>0</v>
      </c>
      <c r="I22" s="4">
        <v>0</v>
      </c>
      <c r="J22" s="4">
        <v>-46530000</v>
      </c>
      <c r="K22" s="24">
        <f t="shared" si="1"/>
        <v>13929191000</v>
      </c>
      <c r="L22" s="4">
        <v>165</v>
      </c>
      <c r="M22" s="4">
        <v>249</v>
      </c>
      <c r="N22" s="4">
        <v>20</v>
      </c>
      <c r="O22" s="4">
        <v>27</v>
      </c>
      <c r="P22" s="4">
        <v>53700</v>
      </c>
      <c r="Q22" s="4">
        <v>90800</v>
      </c>
      <c r="R22" s="5">
        <v>0</v>
      </c>
      <c r="S22" s="4">
        <v>158600</v>
      </c>
      <c r="T22" s="5">
        <f t="shared" si="2"/>
        <v>339920</v>
      </c>
      <c r="U22" s="24">
        <f t="shared" si="3"/>
        <v>205700</v>
      </c>
      <c r="V22" s="5">
        <v>1.9699999999999999E-2</v>
      </c>
    </row>
    <row r="23" spans="1:22" x14ac:dyDescent="0.2">
      <c r="A23" s="16" t="s">
        <v>323</v>
      </c>
      <c r="B23" s="4">
        <v>56100</v>
      </c>
      <c r="C23" s="4">
        <v>51800</v>
      </c>
      <c r="D23" s="4">
        <v>4300</v>
      </c>
      <c r="E23" s="4">
        <v>531290000</v>
      </c>
      <c r="F23" s="4">
        <f t="shared" si="0"/>
        <v>-112748137942</v>
      </c>
      <c r="G23" s="4">
        <v>94000</v>
      </c>
      <c r="H23" s="4">
        <v>1700</v>
      </c>
      <c r="I23" s="4">
        <v>92300</v>
      </c>
      <c r="J23" s="4">
        <v>10657270000</v>
      </c>
      <c r="K23" s="24">
        <f t="shared" si="1"/>
        <v>13975721000</v>
      </c>
      <c r="L23" s="4">
        <v>760</v>
      </c>
      <c r="M23" s="4">
        <v>375</v>
      </c>
      <c r="N23" s="4">
        <v>50</v>
      </c>
      <c r="O23" s="4">
        <v>32</v>
      </c>
      <c r="P23" s="4">
        <v>332500</v>
      </c>
      <c r="Q23" s="4">
        <v>122500</v>
      </c>
      <c r="R23" s="5">
        <v>4.1299999999999996E-2</v>
      </c>
      <c r="S23" s="4">
        <v>480100</v>
      </c>
      <c r="T23" s="5">
        <f t="shared" si="2"/>
        <v>317510</v>
      </c>
      <c r="U23" s="24">
        <f t="shared" si="3"/>
        <v>205700</v>
      </c>
      <c r="V23" s="5">
        <v>3.4500000000000003E-2</v>
      </c>
    </row>
    <row r="24" spans="1:22" x14ac:dyDescent="0.2">
      <c r="A24" s="16" t="s">
        <v>322</v>
      </c>
      <c r="B24" s="4">
        <v>4800</v>
      </c>
      <c r="C24" s="4">
        <v>67800</v>
      </c>
      <c r="D24" s="4">
        <v>-63000</v>
      </c>
      <c r="E24" s="4">
        <v>-6977690000</v>
      </c>
      <c r="F24" s="4">
        <f t="shared" si="0"/>
        <v>-113279427942</v>
      </c>
      <c r="G24" s="4">
        <v>20000</v>
      </c>
      <c r="H24" s="4">
        <v>2500</v>
      </c>
      <c r="I24" s="4">
        <v>17500</v>
      </c>
      <c r="J24" s="4">
        <v>1941640000</v>
      </c>
      <c r="K24" s="24">
        <f t="shared" si="1"/>
        <v>3318451000</v>
      </c>
      <c r="L24" s="4">
        <v>264</v>
      </c>
      <c r="M24" s="4">
        <v>332</v>
      </c>
      <c r="N24" s="4">
        <v>22</v>
      </c>
      <c r="O24" s="4">
        <v>21</v>
      </c>
      <c r="P24" s="4">
        <v>96300</v>
      </c>
      <c r="Q24" s="4">
        <v>110800</v>
      </c>
      <c r="R24" s="5">
        <v>2.2099999999999998E-2</v>
      </c>
      <c r="S24" s="4">
        <v>217400</v>
      </c>
      <c r="T24" s="5">
        <f t="shared" si="2"/>
        <v>372870</v>
      </c>
      <c r="U24" s="24">
        <f t="shared" si="3"/>
        <v>205700</v>
      </c>
      <c r="V24" s="5">
        <v>2.1499999999999998E-2</v>
      </c>
    </row>
    <row r="25" spans="1:22" x14ac:dyDescent="0.2">
      <c r="A25" s="16" t="s">
        <v>321</v>
      </c>
      <c r="B25" s="4">
        <v>6300</v>
      </c>
      <c r="C25" s="4">
        <v>82800</v>
      </c>
      <c r="D25" s="4">
        <v>-76500</v>
      </c>
      <c r="E25" s="4">
        <v>-8243380000</v>
      </c>
      <c r="F25" s="4">
        <f t="shared" si="0"/>
        <v>-106301737942</v>
      </c>
      <c r="G25" s="4">
        <v>0</v>
      </c>
      <c r="H25" s="4">
        <v>0</v>
      </c>
      <c r="I25" s="4">
        <v>0</v>
      </c>
      <c r="J25" s="4">
        <v>43930000</v>
      </c>
      <c r="K25" s="24">
        <f t="shared" si="1"/>
        <v>1376811000</v>
      </c>
      <c r="L25" s="4">
        <v>267</v>
      </c>
      <c r="M25" s="4">
        <v>291</v>
      </c>
      <c r="N25" s="4">
        <v>29</v>
      </c>
      <c r="O25" s="4">
        <v>34</v>
      </c>
      <c r="P25" s="4">
        <v>116900</v>
      </c>
      <c r="Q25" s="4">
        <v>115300</v>
      </c>
      <c r="R25" s="5">
        <v>0</v>
      </c>
      <c r="S25" s="4">
        <v>288700</v>
      </c>
      <c r="T25" s="5">
        <f t="shared" si="2"/>
        <v>358600</v>
      </c>
      <c r="U25" s="24">
        <f t="shared" si="3"/>
        <v>205700</v>
      </c>
      <c r="V25" s="5">
        <v>2.8500000000000001E-2</v>
      </c>
    </row>
    <row r="26" spans="1:22" x14ac:dyDescent="0.2">
      <c r="A26" s="16" t="s">
        <v>320</v>
      </c>
      <c r="B26" s="4">
        <v>4100</v>
      </c>
      <c r="C26" s="4">
        <v>23900</v>
      </c>
      <c r="D26" s="4">
        <v>-19800</v>
      </c>
      <c r="E26" s="4">
        <v>-2167920000</v>
      </c>
      <c r="F26" s="4">
        <f t="shared" si="0"/>
        <v>-98058357942</v>
      </c>
      <c r="G26" s="4">
        <v>0</v>
      </c>
      <c r="H26" s="4">
        <v>0</v>
      </c>
      <c r="I26" s="4">
        <v>0</v>
      </c>
      <c r="J26" s="4">
        <v>129260000</v>
      </c>
      <c r="K26" s="24">
        <f t="shared" si="1"/>
        <v>1332881000</v>
      </c>
      <c r="L26" s="4">
        <v>270</v>
      </c>
      <c r="M26" s="4">
        <v>350</v>
      </c>
      <c r="N26" s="4">
        <v>32</v>
      </c>
      <c r="O26" s="4">
        <v>25</v>
      </c>
      <c r="P26" s="4">
        <v>113300</v>
      </c>
      <c r="Q26" s="4">
        <v>100200</v>
      </c>
      <c r="R26" s="5">
        <v>-8.199999999999999E-3</v>
      </c>
      <c r="S26" s="4">
        <v>226300</v>
      </c>
      <c r="T26" s="5">
        <f t="shared" si="2"/>
        <v>345780</v>
      </c>
      <c r="U26" s="24">
        <f t="shared" si="3"/>
        <v>205700</v>
      </c>
      <c r="V26" s="5">
        <v>2.81E-2</v>
      </c>
    </row>
    <row r="27" spans="1:22" x14ac:dyDescent="0.2">
      <c r="A27" s="16" t="s">
        <v>319</v>
      </c>
      <c r="B27" s="4">
        <v>8100</v>
      </c>
      <c r="C27" s="4">
        <v>93500</v>
      </c>
      <c r="D27" s="4">
        <v>-85400</v>
      </c>
      <c r="E27" s="4">
        <v>-9302090000</v>
      </c>
      <c r="F27" s="4">
        <f t="shared" si="0"/>
        <v>-95890437942</v>
      </c>
      <c r="G27" s="4">
        <v>0</v>
      </c>
      <c r="H27" s="4">
        <v>0</v>
      </c>
      <c r="I27" s="4">
        <v>0</v>
      </c>
      <c r="J27" s="4">
        <v>53190000</v>
      </c>
      <c r="K27" s="24">
        <f t="shared" si="1"/>
        <v>1203621000</v>
      </c>
      <c r="L27" s="4">
        <v>402</v>
      </c>
      <c r="M27" s="4">
        <v>368</v>
      </c>
      <c r="N27" s="4">
        <v>19</v>
      </c>
      <c r="O27" s="4">
        <v>17</v>
      </c>
      <c r="P27" s="4">
        <v>103000</v>
      </c>
      <c r="Q27" s="4">
        <v>86100</v>
      </c>
      <c r="R27" s="5">
        <v>2.7200000000000002E-2</v>
      </c>
      <c r="S27" s="4">
        <v>205700</v>
      </c>
      <c r="T27" s="5">
        <f t="shared" si="2"/>
        <v>342500</v>
      </c>
      <c r="U27" s="24">
        <f t="shared" si="3"/>
        <v>251200</v>
      </c>
      <c r="V27" s="5">
        <v>2.8199999999999999E-2</v>
      </c>
    </row>
    <row r="28" spans="1:22" x14ac:dyDescent="0.2">
      <c r="A28" s="16" t="s">
        <v>318</v>
      </c>
      <c r="B28" s="4">
        <v>107000</v>
      </c>
      <c r="C28" s="4">
        <v>64200</v>
      </c>
      <c r="D28" s="4">
        <v>42800</v>
      </c>
      <c r="E28" s="4">
        <v>4628450000</v>
      </c>
      <c r="F28" s="4">
        <f t="shared" si="0"/>
        <v>-86588347942</v>
      </c>
      <c r="G28" s="4">
        <v>0</v>
      </c>
      <c r="H28" s="4">
        <v>0</v>
      </c>
      <c r="I28" s="4">
        <v>0</v>
      </c>
      <c r="J28" s="4">
        <v>53190000</v>
      </c>
      <c r="K28" s="24">
        <f t="shared" si="1"/>
        <v>1150431000</v>
      </c>
      <c r="L28" s="4">
        <v>254</v>
      </c>
      <c r="M28" s="4">
        <v>237</v>
      </c>
      <c r="N28" s="4">
        <v>13</v>
      </c>
      <c r="O28" s="4">
        <v>26</v>
      </c>
      <c r="P28" s="4">
        <v>104400</v>
      </c>
      <c r="Q28" s="4">
        <v>95900</v>
      </c>
      <c r="R28" s="5">
        <v>9.4999999999999998E-3</v>
      </c>
      <c r="S28" s="4">
        <v>251200</v>
      </c>
      <c r="T28" s="5">
        <f t="shared" si="2"/>
        <v>327650</v>
      </c>
      <c r="U28" s="24">
        <f t="shared" si="3"/>
        <v>256000</v>
      </c>
      <c r="V28" s="5">
        <v>2.5099999999999997E-2</v>
      </c>
    </row>
    <row r="29" spans="1:22" x14ac:dyDescent="0.2">
      <c r="A29" s="16" t="s">
        <v>317</v>
      </c>
      <c r="B29" s="4">
        <v>47600</v>
      </c>
      <c r="C29" s="4">
        <v>110100</v>
      </c>
      <c r="D29" s="4">
        <v>-62500</v>
      </c>
      <c r="E29" s="4">
        <v>-6627540000</v>
      </c>
      <c r="F29" s="4">
        <f t="shared" si="0"/>
        <v>-91216797942</v>
      </c>
      <c r="G29" s="4">
        <v>0</v>
      </c>
      <c r="H29" s="4">
        <v>0</v>
      </c>
      <c r="I29" s="4">
        <v>0</v>
      </c>
      <c r="J29" s="4">
        <v>203040000</v>
      </c>
      <c r="K29" s="24">
        <f t="shared" si="1"/>
        <v>1097241000</v>
      </c>
      <c r="L29" s="4">
        <v>234</v>
      </c>
      <c r="M29" s="4">
        <v>387</v>
      </c>
      <c r="N29" s="4">
        <v>28</v>
      </c>
      <c r="O29" s="4">
        <v>42</v>
      </c>
      <c r="P29" s="4">
        <v>103900</v>
      </c>
      <c r="Q29" s="4">
        <v>177800</v>
      </c>
      <c r="R29" s="5">
        <v>6.7000000000000002E-3</v>
      </c>
      <c r="S29" s="4">
        <v>289100</v>
      </c>
      <c r="T29" s="5">
        <f t="shared" si="2"/>
        <v>328150</v>
      </c>
      <c r="U29" s="24">
        <f t="shared" si="3"/>
        <v>256000</v>
      </c>
      <c r="V29" s="5">
        <v>2.0499999999999997E-2</v>
      </c>
    </row>
    <row r="30" spans="1:22" x14ac:dyDescent="0.2">
      <c r="A30" s="16" t="s">
        <v>316</v>
      </c>
      <c r="B30" s="4">
        <v>135400</v>
      </c>
      <c r="C30" s="4">
        <v>204900</v>
      </c>
      <c r="D30" s="4">
        <v>-69500</v>
      </c>
      <c r="E30" s="4">
        <v>-7752490000</v>
      </c>
      <c r="F30" s="4">
        <f t="shared" si="0"/>
        <v>-84589257942</v>
      </c>
      <c r="G30" s="4">
        <v>0</v>
      </c>
      <c r="H30" s="4">
        <v>0</v>
      </c>
      <c r="I30" s="4">
        <v>0</v>
      </c>
      <c r="J30" s="4">
        <v>130410000</v>
      </c>
      <c r="K30" s="24">
        <f t="shared" si="1"/>
        <v>894201000</v>
      </c>
      <c r="L30" s="4">
        <v>654</v>
      </c>
      <c r="M30" s="4">
        <v>1118</v>
      </c>
      <c r="N30" s="4">
        <v>34</v>
      </c>
      <c r="O30" s="4">
        <v>97</v>
      </c>
      <c r="P30" s="4">
        <v>203800</v>
      </c>
      <c r="Q30" s="4">
        <v>507500</v>
      </c>
      <c r="R30" s="5">
        <v>-7.4999999999999997E-2</v>
      </c>
      <c r="S30" s="4">
        <v>814700</v>
      </c>
      <c r="T30" s="5">
        <f t="shared" si="2"/>
        <v>270590</v>
      </c>
      <c r="U30" s="24">
        <f t="shared" si="3"/>
        <v>146000</v>
      </c>
      <c r="V30" s="5">
        <v>5.3099999999999994E-2</v>
      </c>
    </row>
    <row r="31" spans="1:22" x14ac:dyDescent="0.2">
      <c r="A31" s="16" t="s">
        <v>315</v>
      </c>
      <c r="B31" s="4">
        <v>2600</v>
      </c>
      <c r="C31" s="4">
        <v>70000</v>
      </c>
      <c r="D31" s="4">
        <v>-67400</v>
      </c>
      <c r="E31" s="4">
        <v>-7748540000</v>
      </c>
      <c r="F31" s="4">
        <f t="shared" si="0"/>
        <v>-76836767942</v>
      </c>
      <c r="G31" s="4">
        <v>0</v>
      </c>
      <c r="H31" s="4">
        <v>0</v>
      </c>
      <c r="I31" s="4">
        <v>0</v>
      </c>
      <c r="J31" s="4">
        <v>687860000</v>
      </c>
      <c r="K31" s="24">
        <f t="shared" si="1"/>
        <v>763791000</v>
      </c>
      <c r="L31" s="4">
        <v>219</v>
      </c>
      <c r="M31" s="4">
        <v>516</v>
      </c>
      <c r="N31" s="4">
        <v>19</v>
      </c>
      <c r="O31" s="4">
        <v>54</v>
      </c>
      <c r="P31" s="4">
        <v>111200</v>
      </c>
      <c r="Q31" s="4">
        <v>192300</v>
      </c>
      <c r="R31" s="5">
        <v>-3.2599999999999997E-2</v>
      </c>
      <c r="S31" s="4">
        <v>306700</v>
      </c>
      <c r="T31" s="5">
        <f t="shared" si="2"/>
        <v>265590</v>
      </c>
      <c r="U31" s="24">
        <f t="shared" si="3"/>
        <v>98100</v>
      </c>
      <c r="V31" s="5">
        <v>4.4800000000000006E-2</v>
      </c>
    </row>
    <row r="32" spans="1:22" x14ac:dyDescent="0.2">
      <c r="A32" s="16" t="s">
        <v>314</v>
      </c>
      <c r="B32" s="4">
        <v>24300</v>
      </c>
      <c r="C32" s="4">
        <v>96500</v>
      </c>
      <c r="D32" s="4">
        <v>-72200</v>
      </c>
      <c r="E32" s="4">
        <v>-8490470000</v>
      </c>
      <c r="F32" s="4">
        <f t="shared" si="0"/>
        <v>-69088227942</v>
      </c>
      <c r="G32" s="4">
        <v>0</v>
      </c>
      <c r="H32" s="4">
        <v>0</v>
      </c>
      <c r="I32" s="4">
        <v>0</v>
      </c>
      <c r="J32" s="4">
        <v>687860000</v>
      </c>
      <c r="K32" s="24">
        <f t="shared" si="1"/>
        <v>75931000</v>
      </c>
      <c r="L32" s="4">
        <v>319</v>
      </c>
      <c r="M32" s="4">
        <v>625</v>
      </c>
      <c r="N32" s="4">
        <v>34</v>
      </c>
      <c r="O32" s="4">
        <v>37</v>
      </c>
      <c r="P32" s="4">
        <v>110200</v>
      </c>
      <c r="Q32" s="4">
        <v>197400</v>
      </c>
      <c r="R32" s="5">
        <v>-8.0000000000000004E-4</v>
      </c>
      <c r="S32" s="4">
        <v>319300</v>
      </c>
      <c r="T32" s="5">
        <f t="shared" si="2"/>
        <v>274690</v>
      </c>
      <c r="U32" s="24">
        <f t="shared" si="3"/>
        <v>98100</v>
      </c>
      <c r="V32" s="5">
        <v>5.0799999999999998E-2</v>
      </c>
    </row>
    <row r="33" spans="1:22" x14ac:dyDescent="0.2">
      <c r="A33" s="16" t="s">
        <v>313</v>
      </c>
      <c r="B33" s="4">
        <v>22300</v>
      </c>
      <c r="C33" s="4">
        <v>33700</v>
      </c>
      <c r="D33" s="4">
        <v>-11400</v>
      </c>
      <c r="E33" s="4">
        <v>-1418210000</v>
      </c>
      <c r="F33" s="4">
        <f t="shared" si="0"/>
        <v>-60597757942</v>
      </c>
      <c r="G33" s="4">
        <v>0</v>
      </c>
      <c r="H33" s="4">
        <v>0</v>
      </c>
      <c r="I33" s="4">
        <v>0</v>
      </c>
      <c r="J33" s="4">
        <v>244150000</v>
      </c>
      <c r="K33" s="24">
        <f t="shared" si="1"/>
        <v>-611929000</v>
      </c>
      <c r="L33" s="4">
        <v>193</v>
      </c>
      <c r="M33" s="4">
        <v>378</v>
      </c>
      <c r="N33" s="4">
        <v>33</v>
      </c>
      <c r="O33" s="4">
        <v>43</v>
      </c>
      <c r="P33" s="4">
        <v>98300</v>
      </c>
      <c r="Q33" s="4">
        <v>155100</v>
      </c>
      <c r="R33" s="5">
        <v>-2.8199999999999999E-2</v>
      </c>
      <c r="S33" s="4">
        <v>256000</v>
      </c>
      <c r="T33" s="5">
        <f t="shared" si="2"/>
        <v>265870</v>
      </c>
      <c r="U33" s="24">
        <f t="shared" si="3"/>
        <v>98100</v>
      </c>
      <c r="V33" s="5">
        <v>8.7400000000000005E-2</v>
      </c>
    </row>
    <row r="34" spans="1:22" x14ac:dyDescent="0.2">
      <c r="A34" s="16" t="s">
        <v>270</v>
      </c>
      <c r="B34" s="4">
        <v>145500</v>
      </c>
      <c r="C34" s="4">
        <v>9200</v>
      </c>
      <c r="D34" s="4">
        <v>136300</v>
      </c>
      <c r="E34" s="4">
        <v>16220910000</v>
      </c>
      <c r="F34" s="4">
        <f t="shared" si="0"/>
        <v>-59179547942</v>
      </c>
      <c r="G34" s="4">
        <v>0</v>
      </c>
      <c r="H34" s="4">
        <v>0</v>
      </c>
      <c r="I34" s="4">
        <v>0</v>
      </c>
      <c r="J34" s="4">
        <v>-613260000</v>
      </c>
      <c r="K34" s="24">
        <f t="shared" si="1"/>
        <v>-856079000</v>
      </c>
      <c r="L34" s="4">
        <v>1142</v>
      </c>
      <c r="M34" s="4">
        <v>471</v>
      </c>
      <c r="N34" s="4">
        <v>189</v>
      </c>
      <c r="O34" s="4">
        <v>85</v>
      </c>
      <c r="P34" s="4">
        <v>551400</v>
      </c>
      <c r="Q34" s="4">
        <v>219500</v>
      </c>
      <c r="R34" s="5">
        <v>6.9400000000000003E-2</v>
      </c>
      <c r="S34" s="4">
        <v>771000</v>
      </c>
      <c r="T34" s="5">
        <f t="shared" si="2"/>
        <v>219780</v>
      </c>
      <c r="U34" s="24">
        <f t="shared" si="3"/>
        <v>98100</v>
      </c>
      <c r="V34" s="5">
        <v>6.4100000000000004E-2</v>
      </c>
    </row>
    <row r="35" spans="1:22" x14ac:dyDescent="0.2">
      <c r="A35" s="16" t="s">
        <v>269</v>
      </c>
      <c r="B35" s="4">
        <v>9800</v>
      </c>
      <c r="C35" s="4">
        <v>54300</v>
      </c>
      <c r="D35" s="4">
        <v>-44500</v>
      </c>
      <c r="E35" s="4">
        <v>-5023140000</v>
      </c>
      <c r="F35" s="4">
        <f t="shared" si="0"/>
        <v>-75400457942</v>
      </c>
      <c r="G35" s="4">
        <v>0</v>
      </c>
      <c r="H35" s="4">
        <v>0</v>
      </c>
      <c r="I35" s="4">
        <v>0</v>
      </c>
      <c r="J35" s="4">
        <v>-180830000</v>
      </c>
      <c r="K35" s="24">
        <f t="shared" si="1"/>
        <v>-242819000</v>
      </c>
      <c r="L35" s="4">
        <v>109</v>
      </c>
      <c r="M35" s="4">
        <v>180</v>
      </c>
      <c r="N35" s="4">
        <v>17</v>
      </c>
      <c r="O35" s="4">
        <v>21</v>
      </c>
      <c r="P35" s="4">
        <v>60500</v>
      </c>
      <c r="Q35" s="4">
        <v>84500</v>
      </c>
      <c r="R35" s="5">
        <v>-2.5999999999999999E-3</v>
      </c>
      <c r="S35" s="4">
        <v>146000</v>
      </c>
      <c r="T35" s="5">
        <f t="shared" si="2"/>
        <v>222130</v>
      </c>
      <c r="U35" s="24">
        <f t="shared" si="3"/>
        <v>98100</v>
      </c>
      <c r="V35" s="5">
        <v>1.6799999999999999E-2</v>
      </c>
    </row>
    <row r="36" spans="1:22" x14ac:dyDescent="0.2">
      <c r="A36" s="16" t="s">
        <v>268</v>
      </c>
      <c r="B36" s="4">
        <v>5500</v>
      </c>
      <c r="C36" s="4">
        <v>15400</v>
      </c>
      <c r="D36" s="4">
        <v>-9900</v>
      </c>
      <c r="E36" s="4">
        <v>-1119120000</v>
      </c>
      <c r="F36" s="4">
        <f t="shared" si="0"/>
        <v>-70377317942</v>
      </c>
      <c r="G36" s="4">
        <v>0</v>
      </c>
      <c r="H36" s="4">
        <v>0</v>
      </c>
      <c r="I36" s="4">
        <v>0</v>
      </c>
      <c r="J36" s="4">
        <v>89560000</v>
      </c>
      <c r="K36" s="24">
        <f t="shared" si="1"/>
        <v>-61989000</v>
      </c>
      <c r="L36" s="4">
        <v>77</v>
      </c>
      <c r="M36" s="4">
        <v>162</v>
      </c>
      <c r="N36" s="4">
        <v>10</v>
      </c>
      <c r="O36" s="4">
        <v>21</v>
      </c>
      <c r="P36" s="4">
        <v>28100</v>
      </c>
      <c r="Q36" s="4">
        <v>69800</v>
      </c>
      <c r="R36" s="5">
        <v>-1.06E-2</v>
      </c>
      <c r="S36" s="4">
        <v>98100</v>
      </c>
      <c r="T36" s="5">
        <f t="shared" si="2"/>
        <v>245190</v>
      </c>
      <c r="U36" s="24">
        <f t="shared" si="3"/>
        <v>102700</v>
      </c>
      <c r="V36" s="5">
        <v>1.83E-2</v>
      </c>
    </row>
    <row r="37" spans="1:22" x14ac:dyDescent="0.2">
      <c r="A37" s="16" t="s">
        <v>254</v>
      </c>
      <c r="B37" s="4">
        <v>16100</v>
      </c>
      <c r="C37" s="4">
        <v>300</v>
      </c>
      <c r="D37" s="4">
        <v>15800</v>
      </c>
      <c r="E37" s="4">
        <v>1798780000</v>
      </c>
      <c r="F37" s="4">
        <f t="shared" si="0"/>
        <v>-69258197942</v>
      </c>
      <c r="G37" s="4">
        <v>0</v>
      </c>
      <c r="H37" s="4">
        <v>0</v>
      </c>
      <c r="I37" s="4">
        <v>0</v>
      </c>
      <c r="J37" s="4">
        <v>89560000</v>
      </c>
      <c r="K37" s="24">
        <f t="shared" si="1"/>
        <v>-151549000</v>
      </c>
      <c r="L37" s="4">
        <v>257</v>
      </c>
      <c r="M37" s="4">
        <v>200</v>
      </c>
      <c r="N37" s="4">
        <v>26</v>
      </c>
      <c r="O37" s="4">
        <v>24</v>
      </c>
      <c r="P37" s="4">
        <v>94700</v>
      </c>
      <c r="Q37" s="4">
        <v>77000</v>
      </c>
      <c r="R37" s="5">
        <v>2.06E-2</v>
      </c>
      <c r="S37" s="4">
        <v>172900</v>
      </c>
      <c r="T37" s="5">
        <f t="shared" si="2"/>
        <v>248580</v>
      </c>
      <c r="U37" s="24">
        <f t="shared" si="3"/>
        <v>102700</v>
      </c>
      <c r="V37" s="5">
        <v>2.7099999999999999E-2</v>
      </c>
    </row>
    <row r="38" spans="1:22" x14ac:dyDescent="0.2">
      <c r="A38" s="16" t="s">
        <v>253</v>
      </c>
      <c r="B38" s="4">
        <v>2400</v>
      </c>
      <c r="C38" s="4">
        <v>18600</v>
      </c>
      <c r="D38" s="4">
        <v>-16200</v>
      </c>
      <c r="E38" s="4">
        <v>-1821210000</v>
      </c>
      <c r="F38" s="4">
        <f t="shared" si="0"/>
        <v>-71056977942</v>
      </c>
      <c r="G38" s="4">
        <v>0</v>
      </c>
      <c r="H38" s="4">
        <v>0</v>
      </c>
      <c r="I38" s="4">
        <v>0</v>
      </c>
      <c r="J38" s="4">
        <v>464670000</v>
      </c>
      <c r="K38" s="24">
        <f t="shared" si="1"/>
        <v>-241109000</v>
      </c>
      <c r="L38" s="4">
        <v>184</v>
      </c>
      <c r="M38" s="4">
        <v>114</v>
      </c>
      <c r="N38" s="4">
        <v>16</v>
      </c>
      <c r="O38" s="4">
        <v>9</v>
      </c>
      <c r="P38" s="4">
        <v>59200</v>
      </c>
      <c r="Q38" s="4">
        <v>43400</v>
      </c>
      <c r="R38" s="5">
        <v>-2.5999999999999999E-3</v>
      </c>
      <c r="S38" s="4">
        <v>102700</v>
      </c>
      <c r="T38" s="5">
        <f t="shared" si="2"/>
        <v>268580</v>
      </c>
      <c r="U38" s="24">
        <f t="shared" si="3"/>
        <v>167800</v>
      </c>
      <c r="V38" s="5">
        <v>3.2199999999999999E-2</v>
      </c>
    </row>
    <row r="39" spans="1:22" x14ac:dyDescent="0.2">
      <c r="A39" s="16" t="s">
        <v>252</v>
      </c>
      <c r="B39" s="4">
        <v>27700</v>
      </c>
      <c r="C39" s="4">
        <v>93700</v>
      </c>
      <c r="D39" s="4">
        <v>-66000</v>
      </c>
      <c r="E39" s="4">
        <v>-7461810000</v>
      </c>
      <c r="F39" s="4">
        <f t="shared" si="0"/>
        <v>-69235767942</v>
      </c>
      <c r="G39" s="4">
        <v>0</v>
      </c>
      <c r="H39" s="4">
        <v>0</v>
      </c>
      <c r="I39" s="4">
        <v>0</v>
      </c>
      <c r="J39" s="4">
        <v>204040000</v>
      </c>
      <c r="K39" s="24">
        <f t="shared" si="1"/>
        <v>-705779000</v>
      </c>
      <c r="L39" s="4">
        <v>290</v>
      </c>
      <c r="M39" s="4">
        <v>392</v>
      </c>
      <c r="N39" s="4">
        <v>33</v>
      </c>
      <c r="O39" s="4">
        <v>52</v>
      </c>
      <c r="P39" s="4">
        <v>107500</v>
      </c>
      <c r="Q39" s="4">
        <v>185900</v>
      </c>
      <c r="R39" s="5">
        <v>-3.4799999999999998E-2</v>
      </c>
      <c r="S39" s="4">
        <v>294100</v>
      </c>
      <c r="T39" s="5">
        <f t="shared" si="2"/>
        <v>257910</v>
      </c>
      <c r="U39" s="24">
        <f t="shared" si="3"/>
        <v>167800</v>
      </c>
      <c r="V39" s="5">
        <v>2.7000000000000003E-2</v>
      </c>
    </row>
    <row r="40" spans="1:22" x14ac:dyDescent="0.2">
      <c r="A40" s="16" t="s">
        <v>251</v>
      </c>
      <c r="B40" s="4">
        <v>19900</v>
      </c>
      <c r="C40" s="4">
        <v>8300</v>
      </c>
      <c r="D40" s="4">
        <v>11600</v>
      </c>
      <c r="E40" s="4">
        <v>1303970000</v>
      </c>
      <c r="F40" s="4">
        <f t="shared" si="0"/>
        <v>-61773957942</v>
      </c>
      <c r="G40" s="4">
        <v>0</v>
      </c>
      <c r="H40" s="4">
        <v>0</v>
      </c>
      <c r="I40" s="4">
        <v>0</v>
      </c>
      <c r="J40" s="4">
        <v>204040000</v>
      </c>
      <c r="K40" s="24">
        <f t="shared" si="1"/>
        <v>-909819000</v>
      </c>
      <c r="L40" s="4">
        <v>647</v>
      </c>
      <c r="M40" s="4">
        <v>231</v>
      </c>
      <c r="N40" s="4">
        <v>21</v>
      </c>
      <c r="O40" s="4">
        <v>22</v>
      </c>
      <c r="P40" s="4">
        <v>158100</v>
      </c>
      <c r="Q40" s="4">
        <v>80000</v>
      </c>
      <c r="R40" s="5">
        <v>1.23E-2</v>
      </c>
      <c r="S40" s="4">
        <v>239100</v>
      </c>
      <c r="T40" s="5">
        <f t="shared" si="2"/>
        <v>247580</v>
      </c>
      <c r="U40" s="24">
        <f t="shared" si="3"/>
        <v>167800</v>
      </c>
      <c r="V40" s="5">
        <v>3.1899999999999998E-2</v>
      </c>
    </row>
    <row r="41" spans="1:22" x14ac:dyDescent="0.2">
      <c r="A41" s="16" t="s">
        <v>250</v>
      </c>
      <c r="B41" s="4">
        <v>2900</v>
      </c>
      <c r="C41" s="4">
        <v>67900</v>
      </c>
      <c r="D41" s="4">
        <v>-65000</v>
      </c>
      <c r="E41" s="4">
        <v>-7468240000</v>
      </c>
      <c r="F41" s="4">
        <f t="shared" si="0"/>
        <v>-63077927942</v>
      </c>
      <c r="G41" s="4">
        <v>0</v>
      </c>
      <c r="H41" s="4">
        <v>0</v>
      </c>
      <c r="I41" s="4">
        <v>0</v>
      </c>
      <c r="J41" s="4">
        <v>-576470000</v>
      </c>
      <c r="K41" s="24">
        <f t="shared" si="1"/>
        <v>-1113859000</v>
      </c>
      <c r="L41" s="4">
        <v>336</v>
      </c>
      <c r="M41" s="4">
        <v>253</v>
      </c>
      <c r="N41" s="4">
        <v>20</v>
      </c>
      <c r="O41" s="4">
        <v>30</v>
      </c>
      <c r="P41" s="4">
        <v>90700</v>
      </c>
      <c r="Q41" s="4">
        <v>106000</v>
      </c>
      <c r="R41" s="5">
        <v>-1.04E-2</v>
      </c>
      <c r="S41" s="4">
        <v>256700</v>
      </c>
      <c r="T41" s="5">
        <f t="shared" si="2"/>
        <v>238640</v>
      </c>
      <c r="U41" s="24">
        <f t="shared" si="3"/>
        <v>167800</v>
      </c>
      <c r="V41" s="5">
        <v>2.9100000000000001E-2</v>
      </c>
    </row>
    <row r="42" spans="1:22" x14ac:dyDescent="0.2">
      <c r="A42" s="16" t="s">
        <v>249</v>
      </c>
      <c r="B42" s="4">
        <v>66600</v>
      </c>
      <c r="C42" s="4">
        <v>33800</v>
      </c>
      <c r="D42" s="4">
        <v>32800</v>
      </c>
      <c r="E42" s="4">
        <v>3750860000</v>
      </c>
      <c r="F42" s="4">
        <f t="shared" si="0"/>
        <v>-55609687942</v>
      </c>
      <c r="G42" s="4">
        <v>0</v>
      </c>
      <c r="H42" s="4">
        <v>0</v>
      </c>
      <c r="I42" s="4">
        <v>0</v>
      </c>
      <c r="J42" s="4">
        <v>-136690000</v>
      </c>
      <c r="K42" s="24">
        <f t="shared" si="1"/>
        <v>-537389000</v>
      </c>
      <c r="L42" s="4">
        <v>674</v>
      </c>
      <c r="M42" s="4">
        <v>381</v>
      </c>
      <c r="N42" s="4">
        <v>67</v>
      </c>
      <c r="O42" s="4">
        <v>39</v>
      </c>
      <c r="P42" s="4">
        <v>245200</v>
      </c>
      <c r="Q42" s="4">
        <v>136000</v>
      </c>
      <c r="R42" s="5">
        <v>3.1200000000000002E-2</v>
      </c>
      <c r="S42" s="4">
        <v>410300</v>
      </c>
      <c r="T42" s="5">
        <f t="shared" si="2"/>
        <v>207080</v>
      </c>
      <c r="U42" s="24">
        <f t="shared" si="3"/>
        <v>167800</v>
      </c>
      <c r="V42" s="5">
        <v>4.2999999999999997E-2</v>
      </c>
    </row>
    <row r="43" spans="1:22" x14ac:dyDescent="0.2">
      <c r="A43" s="16" t="s">
        <v>248</v>
      </c>
      <c r="B43" s="4">
        <v>10400</v>
      </c>
      <c r="C43" s="4">
        <v>10260</v>
      </c>
      <c r="D43" s="4">
        <v>140</v>
      </c>
      <c r="E43" s="4">
        <v>13730000</v>
      </c>
      <c r="F43" s="4">
        <f t="shared" si="0"/>
        <v>-59360547942</v>
      </c>
      <c r="G43" s="4">
        <v>0</v>
      </c>
      <c r="H43" s="4">
        <v>0</v>
      </c>
      <c r="I43" s="4">
        <v>0</v>
      </c>
      <c r="J43" s="4">
        <v>-88680000</v>
      </c>
      <c r="K43" s="24">
        <f t="shared" si="1"/>
        <v>-400699000</v>
      </c>
      <c r="L43" s="4">
        <v>233</v>
      </c>
      <c r="M43" s="4">
        <v>193</v>
      </c>
      <c r="N43" s="4">
        <v>31</v>
      </c>
      <c r="O43" s="4">
        <v>18</v>
      </c>
      <c r="P43" s="4">
        <v>97200</v>
      </c>
      <c r="Q43" s="4">
        <v>64100</v>
      </c>
      <c r="R43" s="5">
        <v>2.0099999999999996E-2</v>
      </c>
      <c r="S43" s="4">
        <v>167800</v>
      </c>
      <c r="T43" s="5">
        <f t="shared" si="2"/>
        <v>223190</v>
      </c>
      <c r="U43" s="24">
        <f t="shared" si="3"/>
        <v>169500</v>
      </c>
      <c r="V43" s="5">
        <v>3.2899999999999999E-2</v>
      </c>
    </row>
    <row r="44" spans="1:22" x14ac:dyDescent="0.2">
      <c r="A44" s="16" t="s">
        <v>247</v>
      </c>
      <c r="B44" s="4">
        <v>8000</v>
      </c>
      <c r="C44" s="4">
        <v>78800</v>
      </c>
      <c r="D44" s="4">
        <v>-70800</v>
      </c>
      <c r="E44" s="4">
        <v>-7869430000</v>
      </c>
      <c r="F44" s="4">
        <f t="shared" si="0"/>
        <v>-59374277942</v>
      </c>
      <c r="G44" s="4">
        <v>0</v>
      </c>
      <c r="H44" s="4">
        <v>0</v>
      </c>
      <c r="I44" s="4">
        <v>0</v>
      </c>
      <c r="J44" s="4">
        <v>407060000</v>
      </c>
      <c r="K44" s="24">
        <f t="shared" si="1"/>
        <v>-312019000</v>
      </c>
      <c r="L44" s="4">
        <v>122</v>
      </c>
      <c r="M44" s="4">
        <v>435</v>
      </c>
      <c r="N44" s="4">
        <v>17</v>
      </c>
      <c r="O44" s="4">
        <v>61</v>
      </c>
      <c r="P44" s="4">
        <v>55600</v>
      </c>
      <c r="Q44" s="4">
        <v>176700</v>
      </c>
      <c r="R44" s="5">
        <v>-2.7200000000000002E-2</v>
      </c>
      <c r="S44" s="4">
        <v>310100</v>
      </c>
      <c r="T44" s="5">
        <f t="shared" si="2"/>
        <v>215670</v>
      </c>
      <c r="U44" s="24">
        <f t="shared" si="3"/>
        <v>169500</v>
      </c>
      <c r="V44" s="5">
        <v>2.6600000000000002E-2</v>
      </c>
    </row>
    <row r="45" spans="1:22" x14ac:dyDescent="0.2">
      <c r="A45" s="16" t="s">
        <v>246</v>
      </c>
      <c r="B45" s="4">
        <v>5900</v>
      </c>
      <c r="C45" s="4">
        <v>30500</v>
      </c>
      <c r="D45" s="4">
        <v>-24600</v>
      </c>
      <c r="E45" s="4">
        <v>-2782033593</v>
      </c>
      <c r="F45" s="4">
        <f t="shared" si="0"/>
        <v>-51504847942</v>
      </c>
      <c r="G45" s="4">
        <v>0</v>
      </c>
      <c r="H45" s="4">
        <v>0</v>
      </c>
      <c r="I45" s="4">
        <v>0</v>
      </c>
      <c r="J45" s="4">
        <v>407060000</v>
      </c>
      <c r="K45" s="24">
        <f t="shared" si="1"/>
        <v>-719079000</v>
      </c>
      <c r="L45" s="4">
        <v>234</v>
      </c>
      <c r="M45" s="4">
        <v>267</v>
      </c>
      <c r="N45" s="4">
        <v>16</v>
      </c>
      <c r="O45" s="4">
        <v>24</v>
      </c>
      <c r="P45" s="4">
        <v>70300</v>
      </c>
      <c r="Q45" s="4">
        <v>92600</v>
      </c>
      <c r="R45" s="5">
        <v>5.4000000000000003E-3</v>
      </c>
      <c r="S45" s="4">
        <v>169500</v>
      </c>
      <c r="T45" s="5">
        <f t="shared" si="2"/>
        <v>227110</v>
      </c>
      <c r="U45" s="24">
        <f t="shared" si="3"/>
        <v>135800</v>
      </c>
      <c r="V45" s="5">
        <v>1.06E-2</v>
      </c>
    </row>
    <row r="46" spans="1:22" x14ac:dyDescent="0.2">
      <c r="A46" s="16" t="s">
        <v>245</v>
      </c>
      <c r="B46" s="4">
        <v>9400</v>
      </c>
      <c r="C46" s="4">
        <v>53800</v>
      </c>
      <c r="D46" s="4">
        <v>-44400</v>
      </c>
      <c r="E46" s="4">
        <v>-4945400000</v>
      </c>
      <c r="F46" s="4">
        <f t="shared" si="0"/>
        <v>-48722814349</v>
      </c>
      <c r="G46" s="4">
        <v>0</v>
      </c>
      <c r="H46" s="4">
        <v>0</v>
      </c>
      <c r="I46" s="4">
        <v>0</v>
      </c>
      <c r="J46" s="4">
        <v>-474910000</v>
      </c>
      <c r="K46" s="24">
        <f t="shared" si="1"/>
        <v>-1126139000</v>
      </c>
      <c r="L46" s="4">
        <v>743</v>
      </c>
      <c r="M46" s="4">
        <v>197</v>
      </c>
      <c r="N46" s="4">
        <v>57</v>
      </c>
      <c r="O46" s="4">
        <v>26</v>
      </c>
      <c r="P46" s="4">
        <v>239800</v>
      </c>
      <c r="Q46" s="4">
        <v>77600</v>
      </c>
      <c r="R46" s="5">
        <v>3.6000000000000004E-2</v>
      </c>
      <c r="S46" s="4">
        <v>328700</v>
      </c>
      <c r="T46" s="5">
        <f t="shared" si="2"/>
        <v>232330</v>
      </c>
      <c r="U46" s="24">
        <f t="shared" si="3"/>
        <v>135800</v>
      </c>
      <c r="V46" s="5">
        <v>3.0299999999999997E-2</v>
      </c>
    </row>
    <row r="47" spans="1:22" x14ac:dyDescent="0.2">
      <c r="A47" s="16" t="s">
        <v>244</v>
      </c>
      <c r="B47" s="4">
        <v>7600</v>
      </c>
      <c r="C47" s="4">
        <v>68500</v>
      </c>
      <c r="D47" s="4">
        <v>-60900</v>
      </c>
      <c r="E47" s="4">
        <v>-6615550000</v>
      </c>
      <c r="F47" s="4">
        <f t="shared" ref="F47:F73" si="4">E47+F48</f>
        <v>-43777414349</v>
      </c>
      <c r="G47" s="4">
        <v>0</v>
      </c>
      <c r="H47" s="4">
        <v>0</v>
      </c>
      <c r="I47" s="4">
        <v>0</v>
      </c>
      <c r="J47" s="4">
        <v>151771000</v>
      </c>
      <c r="K47" s="24">
        <f t="shared" ref="K47:K73" si="5">K48+J47</f>
        <v>-651229000</v>
      </c>
      <c r="L47" s="4">
        <v>253</v>
      </c>
      <c r="M47" s="4">
        <v>260</v>
      </c>
      <c r="N47" s="4">
        <v>17</v>
      </c>
      <c r="O47" s="4">
        <v>19</v>
      </c>
      <c r="P47" s="4">
        <v>74500</v>
      </c>
      <c r="Q47" s="4">
        <v>84800</v>
      </c>
      <c r="R47" s="5">
        <v>-4.5999999999999999E-3</v>
      </c>
      <c r="S47" s="4">
        <v>206800</v>
      </c>
      <c r="T47" s="5">
        <f t="shared" si="2"/>
        <v>246940</v>
      </c>
      <c r="U47" s="24">
        <f t="shared" ref="U47:U73" si="6">MIN(S48:S52)</f>
        <v>94700</v>
      </c>
      <c r="V47" s="5">
        <v>1.01E-2</v>
      </c>
    </row>
    <row r="48" spans="1:22" x14ac:dyDescent="0.2">
      <c r="A48" s="16" t="s">
        <v>243</v>
      </c>
      <c r="B48" s="4">
        <v>6200</v>
      </c>
      <c r="C48" s="4">
        <v>80100</v>
      </c>
      <c r="D48" s="4">
        <v>-73900</v>
      </c>
      <c r="E48" s="4">
        <v>-8123750000</v>
      </c>
      <c r="F48" s="4">
        <f t="shared" si="4"/>
        <v>-37161864349</v>
      </c>
      <c r="G48" s="4">
        <v>0</v>
      </c>
      <c r="H48" s="4">
        <v>0</v>
      </c>
      <c r="I48" s="4">
        <v>0</v>
      </c>
      <c r="J48" s="4">
        <v>189900000</v>
      </c>
      <c r="K48" s="24">
        <f t="shared" si="5"/>
        <v>-803000000</v>
      </c>
      <c r="L48" s="4">
        <v>192</v>
      </c>
      <c r="M48" s="4">
        <v>684</v>
      </c>
      <c r="N48" s="4">
        <v>9</v>
      </c>
      <c r="O48" s="4">
        <v>69</v>
      </c>
      <c r="P48" s="4">
        <v>48300</v>
      </c>
      <c r="Q48" s="4">
        <v>254300</v>
      </c>
      <c r="R48" s="5">
        <v>-1.9199999999999998E-2</v>
      </c>
      <c r="S48" s="4">
        <v>302700</v>
      </c>
      <c r="T48" s="5">
        <f t="shared" si="2"/>
        <v>231760</v>
      </c>
      <c r="U48" s="24">
        <f t="shared" si="6"/>
        <v>94700</v>
      </c>
      <c r="V48" s="5">
        <v>2.1700000000000001E-2</v>
      </c>
    </row>
    <row r="49" spans="1:22" x14ac:dyDescent="0.2">
      <c r="A49" s="16" t="s">
        <v>236</v>
      </c>
      <c r="B49" s="4">
        <v>10900</v>
      </c>
      <c r="C49" s="4">
        <v>67600</v>
      </c>
      <c r="D49" s="4">
        <v>-56700</v>
      </c>
      <c r="E49" s="4">
        <v>-6316670000</v>
      </c>
      <c r="F49" s="4">
        <f t="shared" si="4"/>
        <v>-29038114349</v>
      </c>
      <c r="G49" s="4">
        <v>0</v>
      </c>
      <c r="H49" s="4">
        <v>0</v>
      </c>
      <c r="I49" s="4">
        <v>0</v>
      </c>
      <c r="J49" s="4">
        <v>189900000</v>
      </c>
      <c r="K49" s="24">
        <f t="shared" si="5"/>
        <v>-992900000</v>
      </c>
      <c r="L49" s="4">
        <v>186</v>
      </c>
      <c r="M49" s="4">
        <v>397</v>
      </c>
      <c r="N49" s="4">
        <v>14</v>
      </c>
      <c r="O49" s="4">
        <v>36</v>
      </c>
      <c r="P49" s="4">
        <v>55800</v>
      </c>
      <c r="Q49" s="4">
        <v>123000</v>
      </c>
      <c r="R49" s="5">
        <v>-1.8E-3</v>
      </c>
      <c r="S49" s="4">
        <v>187400</v>
      </c>
      <c r="T49" s="5">
        <f t="shared" si="2"/>
        <v>253650</v>
      </c>
      <c r="U49" s="24">
        <f t="shared" si="6"/>
        <v>94700</v>
      </c>
      <c r="V49" s="5">
        <v>1.77E-2</v>
      </c>
    </row>
    <row r="50" spans="1:22" x14ac:dyDescent="0.2">
      <c r="A50" s="16" t="s">
        <v>235</v>
      </c>
      <c r="B50" s="4">
        <v>5600</v>
      </c>
      <c r="C50" s="4">
        <v>54800</v>
      </c>
      <c r="D50" s="4">
        <v>-49200</v>
      </c>
      <c r="E50" s="4">
        <v>-5494430000</v>
      </c>
      <c r="F50" s="4">
        <f t="shared" si="4"/>
        <v>-22721444349</v>
      </c>
      <c r="G50" s="4">
        <v>0</v>
      </c>
      <c r="H50" s="4">
        <v>0</v>
      </c>
      <c r="I50" s="4">
        <v>0</v>
      </c>
      <c r="J50" s="4">
        <v>257020000</v>
      </c>
      <c r="K50" s="24">
        <f t="shared" si="5"/>
        <v>-1182800000</v>
      </c>
      <c r="L50" s="4">
        <v>189</v>
      </c>
      <c r="M50" s="4">
        <v>277</v>
      </c>
      <c r="N50" s="4">
        <v>10</v>
      </c>
      <c r="O50" s="4">
        <v>18</v>
      </c>
      <c r="P50" s="4">
        <v>48900</v>
      </c>
      <c r="Q50" s="4">
        <v>77500</v>
      </c>
      <c r="R50" s="5">
        <v>6.4000000000000003E-3</v>
      </c>
      <c r="S50" s="4">
        <v>135800</v>
      </c>
      <c r="T50" s="5">
        <f t="shared" si="2"/>
        <v>265790</v>
      </c>
      <c r="U50" s="24">
        <f t="shared" si="6"/>
        <v>94700</v>
      </c>
      <c r="V50" s="5">
        <v>1.6899999999999998E-2</v>
      </c>
    </row>
    <row r="51" spans="1:22" x14ac:dyDescent="0.2">
      <c r="A51" s="16" t="s">
        <v>234</v>
      </c>
      <c r="B51" s="4">
        <v>40300</v>
      </c>
      <c r="C51" s="4">
        <v>106500</v>
      </c>
      <c r="D51" s="4">
        <v>-66200</v>
      </c>
      <c r="E51" s="4">
        <v>-7278790000</v>
      </c>
      <c r="F51" s="4">
        <f t="shared" si="4"/>
        <v>-17227014349</v>
      </c>
      <c r="G51" s="4">
        <v>0</v>
      </c>
      <c r="H51" s="4">
        <v>0</v>
      </c>
      <c r="I51" s="4">
        <v>0</v>
      </c>
      <c r="J51" s="4">
        <v>472750000</v>
      </c>
      <c r="K51" s="24">
        <f t="shared" si="5"/>
        <v>-1439820000</v>
      </c>
      <c r="L51" s="4">
        <v>173</v>
      </c>
      <c r="M51" s="4">
        <v>275</v>
      </c>
      <c r="N51" s="4">
        <v>23</v>
      </c>
      <c r="O51" s="4">
        <v>12</v>
      </c>
      <c r="P51" s="4">
        <v>88900</v>
      </c>
      <c r="Q51" s="4">
        <v>71300</v>
      </c>
      <c r="R51" s="5">
        <v>5.5000000000000005E-3</v>
      </c>
      <c r="S51" s="4">
        <v>167300</v>
      </c>
      <c r="T51" s="5">
        <f t="shared" si="2"/>
        <v>263350</v>
      </c>
      <c r="U51" s="24">
        <f t="shared" si="6"/>
        <v>94700</v>
      </c>
      <c r="V51" s="5">
        <v>1.9799999999999998E-2</v>
      </c>
    </row>
    <row r="52" spans="1:22" x14ac:dyDescent="0.2">
      <c r="A52" s="16" t="s">
        <v>233</v>
      </c>
      <c r="B52" s="4">
        <v>1500</v>
      </c>
      <c r="C52" s="4">
        <v>28400</v>
      </c>
      <c r="D52" s="4">
        <v>-26900</v>
      </c>
      <c r="E52" s="4">
        <v>-2965720000</v>
      </c>
      <c r="F52" s="4">
        <f t="shared" si="4"/>
        <v>-9948224349</v>
      </c>
      <c r="G52" s="4">
        <v>0</v>
      </c>
      <c r="H52" s="4">
        <v>0</v>
      </c>
      <c r="I52" s="4">
        <v>0</v>
      </c>
      <c r="J52" s="4">
        <v>54960000</v>
      </c>
      <c r="K52" s="24">
        <f t="shared" si="5"/>
        <v>-1912570000</v>
      </c>
      <c r="L52" s="4">
        <v>98</v>
      </c>
      <c r="M52" s="4">
        <v>195</v>
      </c>
      <c r="N52" s="4">
        <v>4</v>
      </c>
      <c r="O52" s="4">
        <v>20</v>
      </c>
      <c r="P52" s="4">
        <v>24900</v>
      </c>
      <c r="Q52" s="4">
        <v>66600</v>
      </c>
      <c r="R52" s="5">
        <v>8.3000000000000001E-3</v>
      </c>
      <c r="S52" s="4">
        <v>94700</v>
      </c>
      <c r="T52" s="5">
        <f t="shared" si="2"/>
        <v>283850</v>
      </c>
      <c r="U52" s="24">
        <f t="shared" si="6"/>
        <v>234900</v>
      </c>
      <c r="V52" s="5">
        <v>2.3199999999999998E-2</v>
      </c>
    </row>
    <row r="53" spans="1:22" x14ac:dyDescent="0.2">
      <c r="A53" s="16" t="s">
        <v>232</v>
      </c>
      <c r="B53" s="4">
        <v>15000</v>
      </c>
      <c r="C53" s="4">
        <v>45600</v>
      </c>
      <c r="D53" s="4">
        <v>-30600</v>
      </c>
      <c r="E53" s="4">
        <v>-3387840000</v>
      </c>
      <c r="F53" s="4">
        <f t="shared" si="4"/>
        <v>-6982504349</v>
      </c>
      <c r="G53" s="4">
        <v>0</v>
      </c>
      <c r="H53" s="4">
        <v>0</v>
      </c>
      <c r="I53" s="4">
        <v>0</v>
      </c>
      <c r="J53" s="4">
        <v>-287010000</v>
      </c>
      <c r="K53" s="24">
        <f t="shared" si="5"/>
        <v>-1967530000</v>
      </c>
      <c r="L53" s="4">
        <v>265</v>
      </c>
      <c r="M53" s="4">
        <v>736</v>
      </c>
      <c r="N53" s="4">
        <v>10</v>
      </c>
      <c r="O53" s="4">
        <v>62</v>
      </c>
      <c r="P53" s="4">
        <v>64300</v>
      </c>
      <c r="Q53" s="4">
        <v>263500</v>
      </c>
      <c r="R53" s="5">
        <v>-4.2099999999999999E-2</v>
      </c>
      <c r="S53" s="4">
        <v>328900</v>
      </c>
      <c r="T53" s="5">
        <f t="shared" si="2"/>
        <v>272800</v>
      </c>
      <c r="U53" s="24">
        <f t="shared" si="6"/>
        <v>150900</v>
      </c>
      <c r="V53" s="5">
        <v>6.5599999999999992E-2</v>
      </c>
    </row>
    <row r="54" spans="1:22" x14ac:dyDescent="0.2">
      <c r="A54" s="16" t="s">
        <v>231</v>
      </c>
      <c r="B54" s="4">
        <v>400</v>
      </c>
      <c r="C54" s="4">
        <v>34500</v>
      </c>
      <c r="D54" s="4">
        <v>-34100</v>
      </c>
      <c r="E54" s="4">
        <v>-3874420000</v>
      </c>
      <c r="F54" s="4">
        <f t="shared" si="4"/>
        <v>-3594664349</v>
      </c>
      <c r="G54" s="4">
        <v>0</v>
      </c>
      <c r="H54" s="4">
        <v>0</v>
      </c>
      <c r="I54" s="4">
        <v>0</v>
      </c>
      <c r="J54" s="4">
        <v>-102140000</v>
      </c>
      <c r="K54" s="24">
        <f t="shared" si="5"/>
        <v>-1680520000</v>
      </c>
      <c r="L54" s="4">
        <v>181</v>
      </c>
      <c r="M54" s="4">
        <v>589</v>
      </c>
      <c r="N54" s="4">
        <v>9</v>
      </c>
      <c r="O54" s="4">
        <v>49</v>
      </c>
      <c r="P54" s="4">
        <v>44100</v>
      </c>
      <c r="Q54" s="4">
        <v>182500</v>
      </c>
      <c r="R54" s="5">
        <v>-4.3E-3</v>
      </c>
      <c r="S54" s="4">
        <v>234900</v>
      </c>
      <c r="T54" s="5">
        <f t="shared" si="2"/>
        <v>270020</v>
      </c>
      <c r="U54" s="24">
        <f t="shared" si="6"/>
        <v>150900</v>
      </c>
      <c r="V54" s="5">
        <v>1.5800000000000002E-2</v>
      </c>
    </row>
    <row r="55" spans="1:22" x14ac:dyDescent="0.2">
      <c r="A55" s="16" t="s">
        <v>230</v>
      </c>
      <c r="B55" s="4">
        <v>18000</v>
      </c>
      <c r="C55" s="4">
        <v>21400</v>
      </c>
      <c r="D55" s="4">
        <v>-3400</v>
      </c>
      <c r="E55" s="4">
        <v>-365480000</v>
      </c>
      <c r="F55" s="4">
        <f t="shared" si="4"/>
        <v>279755651</v>
      </c>
      <c r="G55" s="4">
        <v>0</v>
      </c>
      <c r="H55" s="4">
        <v>0</v>
      </c>
      <c r="I55" s="4">
        <v>0</v>
      </c>
      <c r="J55" s="4">
        <v>-59210000</v>
      </c>
      <c r="K55" s="24">
        <f t="shared" si="5"/>
        <v>-1578380000</v>
      </c>
      <c r="L55" s="4">
        <v>237</v>
      </c>
      <c r="M55" s="4">
        <v>518</v>
      </c>
      <c r="N55" s="4">
        <v>16</v>
      </c>
      <c r="O55" s="4">
        <v>57</v>
      </c>
      <c r="P55" s="4">
        <v>70700</v>
      </c>
      <c r="Q55" s="4">
        <v>203400</v>
      </c>
      <c r="R55" s="5">
        <v>-1.66E-2</v>
      </c>
      <c r="S55" s="4">
        <v>283900</v>
      </c>
      <c r="T55" s="5">
        <f t="shared" si="2"/>
        <v>289900</v>
      </c>
      <c r="U55" s="24">
        <f t="shared" si="6"/>
        <v>150900</v>
      </c>
      <c r="V55" s="5">
        <v>3.3099999999999997E-2</v>
      </c>
    </row>
    <row r="56" spans="1:22" x14ac:dyDescent="0.2">
      <c r="A56" s="16" t="s">
        <v>229</v>
      </c>
      <c r="B56" s="4">
        <v>69500</v>
      </c>
      <c r="C56" s="4">
        <v>126110</v>
      </c>
      <c r="D56" s="4">
        <v>-56610</v>
      </c>
      <c r="E56" s="4">
        <v>-6674540000</v>
      </c>
      <c r="F56" s="4">
        <f t="shared" si="4"/>
        <v>645235651</v>
      </c>
      <c r="G56" s="4">
        <v>0</v>
      </c>
      <c r="H56" s="4">
        <v>0</v>
      </c>
      <c r="I56" s="4">
        <v>0</v>
      </c>
      <c r="J56" s="4">
        <v>-59210000</v>
      </c>
      <c r="K56" s="24">
        <f t="shared" si="5"/>
        <v>-1519170000</v>
      </c>
      <c r="L56" s="4">
        <v>489</v>
      </c>
      <c r="M56" s="4">
        <v>428</v>
      </c>
      <c r="N56" s="4">
        <v>50</v>
      </c>
      <c r="O56" s="4">
        <v>40</v>
      </c>
      <c r="P56" s="4">
        <v>173400</v>
      </c>
      <c r="Q56" s="4">
        <v>179100</v>
      </c>
      <c r="R56" s="5">
        <v>8.9999999999999998E-4</v>
      </c>
      <c r="S56" s="4">
        <v>380900</v>
      </c>
      <c r="T56" s="5">
        <f t="shared" si="2"/>
        <v>287710</v>
      </c>
      <c r="U56" s="24">
        <f t="shared" si="6"/>
        <v>142900</v>
      </c>
      <c r="V56" s="5">
        <v>3.1699999999999999E-2</v>
      </c>
    </row>
    <row r="57" spans="1:22" x14ac:dyDescent="0.2">
      <c r="A57" s="16" t="s">
        <v>228</v>
      </c>
      <c r="B57" s="4">
        <v>176200</v>
      </c>
      <c r="C57" s="4">
        <v>30300</v>
      </c>
      <c r="D57" s="4">
        <v>145900</v>
      </c>
      <c r="E57" s="4">
        <v>16771590000</v>
      </c>
      <c r="F57" s="4">
        <f t="shared" si="4"/>
        <v>7319775651</v>
      </c>
      <c r="K57" s="24">
        <f t="shared" si="5"/>
        <v>-1459960000</v>
      </c>
      <c r="L57" s="4">
        <v>478</v>
      </c>
      <c r="M57" s="4">
        <v>475</v>
      </c>
      <c r="N57" s="4">
        <v>36</v>
      </c>
      <c r="O57" s="4">
        <v>31</v>
      </c>
      <c r="P57" s="4">
        <v>155100</v>
      </c>
      <c r="Q57" s="4">
        <v>149800</v>
      </c>
      <c r="R57" s="5">
        <v>3.0200000000000001E-2</v>
      </c>
      <c r="S57" s="4">
        <v>352900</v>
      </c>
      <c r="T57" s="5">
        <f t="shared" si="2"/>
        <v>281860</v>
      </c>
      <c r="U57" s="24">
        <f t="shared" si="6"/>
        <v>142900</v>
      </c>
      <c r="V57" s="5">
        <v>2.6800000000000001E-2</v>
      </c>
    </row>
    <row r="58" spans="1:22" x14ac:dyDescent="0.2">
      <c r="A58" s="16" t="s">
        <v>227</v>
      </c>
      <c r="B58" s="4">
        <v>28900</v>
      </c>
      <c r="C58" s="4">
        <v>2100</v>
      </c>
      <c r="D58" s="4">
        <v>26800</v>
      </c>
      <c r="E58" s="4">
        <v>3051060000</v>
      </c>
      <c r="F58" s="4">
        <f t="shared" si="4"/>
        <v>-9451814349</v>
      </c>
      <c r="G58" s="4">
        <v>0</v>
      </c>
      <c r="H58" s="4">
        <v>0</v>
      </c>
      <c r="I58" s="4">
        <v>0</v>
      </c>
      <c r="J58" s="4">
        <v>90660000</v>
      </c>
      <c r="K58" s="24">
        <f t="shared" si="5"/>
        <v>-1459960000</v>
      </c>
      <c r="L58" s="4">
        <v>187</v>
      </c>
      <c r="M58" s="4">
        <v>234</v>
      </c>
      <c r="N58" s="4">
        <v>12</v>
      </c>
      <c r="O58" s="4">
        <v>23</v>
      </c>
      <c r="P58" s="4">
        <v>55500</v>
      </c>
      <c r="Q58" s="4">
        <v>87900</v>
      </c>
      <c r="R58" s="5">
        <v>-3.4999999999999996E-3</v>
      </c>
      <c r="S58" s="4">
        <v>150900</v>
      </c>
      <c r="T58" s="5">
        <f t="shared" si="2"/>
        <v>300880</v>
      </c>
      <c r="U58" s="24">
        <f t="shared" si="6"/>
        <v>142900</v>
      </c>
      <c r="V58" s="5">
        <v>2.0099999999999996E-2</v>
      </c>
    </row>
    <row r="59" spans="1:22" x14ac:dyDescent="0.2">
      <c r="A59" s="16" t="s">
        <v>226</v>
      </c>
      <c r="B59" s="4">
        <v>13400</v>
      </c>
      <c r="C59" s="4">
        <v>103200</v>
      </c>
      <c r="D59" s="4">
        <v>-89800</v>
      </c>
      <c r="E59" s="4">
        <v>-10242710000</v>
      </c>
      <c r="F59" s="4">
        <f t="shared" si="4"/>
        <v>-12502874349</v>
      </c>
      <c r="K59" s="24">
        <f t="shared" si="5"/>
        <v>-1550620000</v>
      </c>
      <c r="L59" s="4">
        <v>291</v>
      </c>
      <c r="M59" s="4">
        <v>762</v>
      </c>
      <c r="N59" s="4">
        <v>42</v>
      </c>
      <c r="O59" s="4">
        <v>71</v>
      </c>
      <c r="P59" s="4">
        <v>106500</v>
      </c>
      <c r="Q59" s="4">
        <v>297700</v>
      </c>
      <c r="R59" s="5">
        <v>-3.1800000000000002E-2</v>
      </c>
      <c r="S59" s="4">
        <v>406300</v>
      </c>
      <c r="T59" s="5">
        <f t="shared" si="2"/>
        <v>309280</v>
      </c>
      <c r="U59" s="24">
        <f t="shared" si="6"/>
        <v>142900</v>
      </c>
      <c r="V59" s="5">
        <v>3.3399999999999999E-2</v>
      </c>
    </row>
    <row r="60" spans="1:22" x14ac:dyDescent="0.2">
      <c r="A60" s="16" t="s">
        <v>225</v>
      </c>
      <c r="B60" s="4">
        <v>49100</v>
      </c>
      <c r="C60" s="4">
        <v>27486</v>
      </c>
      <c r="D60" s="4">
        <v>21614</v>
      </c>
      <c r="E60" s="4">
        <v>2560580000</v>
      </c>
      <c r="F60" s="4">
        <f t="shared" si="4"/>
        <v>-2260164349</v>
      </c>
      <c r="G60" s="4">
        <v>0</v>
      </c>
      <c r="H60" s="4">
        <v>0</v>
      </c>
      <c r="I60" s="4">
        <v>0</v>
      </c>
      <c r="J60" s="4">
        <v>-221280000</v>
      </c>
      <c r="K60" s="24">
        <f t="shared" si="5"/>
        <v>-1550620000</v>
      </c>
      <c r="L60" s="4">
        <v>302</v>
      </c>
      <c r="M60" s="4">
        <v>280</v>
      </c>
      <c r="N60" s="4">
        <v>36</v>
      </c>
      <c r="O60" s="4">
        <v>34</v>
      </c>
      <c r="P60" s="4">
        <v>122000</v>
      </c>
      <c r="Q60" s="4">
        <v>121100</v>
      </c>
      <c r="R60" s="5">
        <v>2.2000000000000002E-2</v>
      </c>
      <c r="S60" s="4">
        <v>257200</v>
      </c>
      <c r="T60" s="5">
        <f t="shared" si="2"/>
        <v>350550</v>
      </c>
      <c r="U60" s="24">
        <f t="shared" si="6"/>
        <v>142900</v>
      </c>
      <c r="V60" s="5">
        <v>2.7400000000000001E-2</v>
      </c>
    </row>
    <row r="61" spans="1:22" x14ac:dyDescent="0.2">
      <c r="A61" s="16" t="s">
        <v>224</v>
      </c>
      <c r="B61" s="4">
        <v>5500</v>
      </c>
      <c r="C61" s="4">
        <v>7020</v>
      </c>
      <c r="D61" s="4">
        <v>-1520</v>
      </c>
      <c r="E61" s="4">
        <v>-168510000</v>
      </c>
      <c r="F61" s="4">
        <f t="shared" si="4"/>
        <v>-4820744349</v>
      </c>
      <c r="G61" s="4">
        <v>0</v>
      </c>
      <c r="H61" s="4">
        <v>0</v>
      </c>
      <c r="I61" s="4">
        <v>0</v>
      </c>
      <c r="J61" s="4">
        <v>207990000</v>
      </c>
      <c r="K61" s="24">
        <f t="shared" si="5"/>
        <v>-1329340000</v>
      </c>
      <c r="L61" s="4">
        <v>89</v>
      </c>
      <c r="M61" s="4">
        <v>236</v>
      </c>
      <c r="N61" s="4">
        <v>9</v>
      </c>
      <c r="O61" s="4">
        <v>40</v>
      </c>
      <c r="P61" s="4">
        <v>29800</v>
      </c>
      <c r="Q61" s="4">
        <v>101300</v>
      </c>
      <c r="R61" s="5">
        <v>-1.66E-2</v>
      </c>
      <c r="S61" s="4">
        <v>142900</v>
      </c>
      <c r="T61" s="5">
        <f t="shared" si="2"/>
        <v>350420</v>
      </c>
      <c r="U61" s="24">
        <f t="shared" si="6"/>
        <v>207100</v>
      </c>
      <c r="V61" s="5">
        <v>2.6600000000000002E-2</v>
      </c>
    </row>
    <row r="62" spans="1:22" x14ac:dyDescent="0.2">
      <c r="A62" s="16" t="s">
        <v>223</v>
      </c>
      <c r="B62" s="4">
        <v>34000</v>
      </c>
      <c r="C62" s="4">
        <v>44900</v>
      </c>
      <c r="D62" s="4">
        <v>-10900</v>
      </c>
      <c r="E62" s="4">
        <v>-1244180000</v>
      </c>
      <c r="F62" s="4">
        <f t="shared" si="4"/>
        <v>-4652234349</v>
      </c>
      <c r="G62" s="4">
        <v>0</v>
      </c>
      <c r="H62" s="4">
        <v>0</v>
      </c>
      <c r="I62" s="4">
        <v>0</v>
      </c>
      <c r="J62" s="4">
        <v>69520000</v>
      </c>
      <c r="K62" s="24">
        <f t="shared" si="5"/>
        <v>-1537330000</v>
      </c>
      <c r="L62" s="4">
        <v>331</v>
      </c>
      <c r="M62" s="4">
        <v>353</v>
      </c>
      <c r="N62" s="4">
        <v>42</v>
      </c>
      <c r="O62" s="4">
        <v>32</v>
      </c>
      <c r="P62" s="4">
        <v>125900</v>
      </c>
      <c r="Q62" s="4">
        <v>170600</v>
      </c>
      <c r="R62" s="5">
        <v>1.7600000000000001E-2</v>
      </c>
      <c r="S62" s="4">
        <v>299700</v>
      </c>
      <c r="T62" s="5">
        <f t="shared" si="2"/>
        <v>331240</v>
      </c>
      <c r="U62" s="24">
        <f t="shared" si="6"/>
        <v>207100</v>
      </c>
      <c r="V62" s="5">
        <v>3.2500000000000001E-2</v>
      </c>
    </row>
    <row r="63" spans="1:22" x14ac:dyDescent="0.2">
      <c r="A63" s="16" t="s">
        <v>222</v>
      </c>
      <c r="B63" s="4">
        <v>4700</v>
      </c>
      <c r="C63" s="4">
        <v>85000</v>
      </c>
      <c r="D63" s="4">
        <v>-80300</v>
      </c>
      <c r="E63" s="4">
        <v>-9192180000</v>
      </c>
      <c r="F63" s="4">
        <f t="shared" si="4"/>
        <v>-3408054349</v>
      </c>
      <c r="G63" s="4">
        <v>0</v>
      </c>
      <c r="H63" s="4">
        <v>0</v>
      </c>
      <c r="I63" s="4">
        <v>0</v>
      </c>
      <c r="J63" s="4">
        <v>-239060000</v>
      </c>
      <c r="K63" s="24">
        <f t="shared" si="5"/>
        <v>-1606850000</v>
      </c>
      <c r="L63" s="4">
        <v>130</v>
      </c>
      <c r="M63" s="4">
        <v>526</v>
      </c>
      <c r="N63" s="4">
        <v>16</v>
      </c>
      <c r="O63" s="4">
        <v>32</v>
      </c>
      <c r="P63" s="4">
        <v>50500</v>
      </c>
      <c r="Q63" s="4">
        <v>148200</v>
      </c>
      <c r="R63" s="5">
        <v>-8.6999999999999994E-3</v>
      </c>
      <c r="S63" s="4">
        <v>218400</v>
      </c>
      <c r="T63" s="5">
        <f t="shared" si="2"/>
        <v>334530</v>
      </c>
      <c r="U63" s="24">
        <f t="shared" si="6"/>
        <v>207100</v>
      </c>
      <c r="V63" s="5">
        <v>1.9E-2</v>
      </c>
    </row>
    <row r="64" spans="1:22" x14ac:dyDescent="0.2">
      <c r="A64" s="16" t="s">
        <v>221</v>
      </c>
      <c r="B64" s="4">
        <v>2400</v>
      </c>
      <c r="C64" s="4">
        <v>51500</v>
      </c>
      <c r="D64" s="4">
        <v>-49100</v>
      </c>
      <c r="E64" s="4">
        <v>-5640160000</v>
      </c>
      <c r="F64" s="4">
        <f t="shared" si="4"/>
        <v>5784125651</v>
      </c>
      <c r="G64" s="4">
        <v>0</v>
      </c>
      <c r="H64" s="4">
        <v>0</v>
      </c>
      <c r="I64" s="4">
        <v>0</v>
      </c>
      <c r="J64" s="4">
        <v>-321620000</v>
      </c>
      <c r="K64" s="24">
        <f t="shared" si="5"/>
        <v>-1367790000</v>
      </c>
      <c r="L64" s="4">
        <v>194</v>
      </c>
      <c r="M64" s="4">
        <v>376</v>
      </c>
      <c r="N64" s="4">
        <v>17</v>
      </c>
      <c r="O64" s="4">
        <v>30</v>
      </c>
      <c r="P64" s="4">
        <v>81300</v>
      </c>
      <c r="Q64" s="4">
        <v>124800</v>
      </c>
      <c r="R64" s="5">
        <v>-1.7299999999999999E-2</v>
      </c>
      <c r="S64" s="4">
        <v>207100</v>
      </c>
      <c r="T64" s="5">
        <f t="shared" si="2"/>
        <v>322520</v>
      </c>
      <c r="U64" s="24">
        <f t="shared" si="6"/>
        <v>294400</v>
      </c>
      <c r="V64" s="5">
        <v>2.4E-2</v>
      </c>
    </row>
    <row r="65" spans="1:22" x14ac:dyDescent="0.2">
      <c r="A65" s="16" t="s">
        <v>220</v>
      </c>
      <c r="B65" s="4">
        <v>260800</v>
      </c>
      <c r="C65" s="4">
        <v>80900</v>
      </c>
      <c r="D65" s="4">
        <v>179900</v>
      </c>
      <c r="E65" s="4">
        <v>20956640000</v>
      </c>
      <c r="F65" s="4">
        <f t="shared" si="4"/>
        <v>11424285651</v>
      </c>
      <c r="G65" s="4">
        <v>0</v>
      </c>
      <c r="H65" s="4">
        <v>0</v>
      </c>
      <c r="I65" s="4">
        <v>0</v>
      </c>
      <c r="J65" s="4">
        <v>-161970000</v>
      </c>
      <c r="K65" s="24">
        <f t="shared" si="5"/>
        <v>-1046170000</v>
      </c>
      <c r="L65" s="4">
        <v>501</v>
      </c>
      <c r="M65" s="4">
        <v>458</v>
      </c>
      <c r="N65" s="4">
        <v>79</v>
      </c>
      <c r="O65" s="4">
        <v>40</v>
      </c>
      <c r="P65" s="4">
        <v>252600</v>
      </c>
      <c r="Q65" s="4">
        <v>163800</v>
      </c>
      <c r="R65" s="5">
        <v>3.0899999999999997E-2</v>
      </c>
      <c r="S65" s="4">
        <v>482700</v>
      </c>
      <c r="T65" s="5">
        <f t="shared" si="2"/>
        <v>347860</v>
      </c>
      <c r="U65" s="24">
        <f t="shared" si="6"/>
        <v>294400</v>
      </c>
      <c r="V65" s="5">
        <v>3.9900000000000005E-2</v>
      </c>
    </row>
    <row r="66" spans="1:22" x14ac:dyDescent="0.2">
      <c r="A66" s="16" t="s">
        <v>219</v>
      </c>
      <c r="B66" s="4">
        <v>8400</v>
      </c>
      <c r="C66" s="4">
        <v>88315</v>
      </c>
      <c r="D66" s="4">
        <v>-79915</v>
      </c>
      <c r="E66" s="4">
        <v>-9188950000</v>
      </c>
      <c r="F66" s="4">
        <f t="shared" si="4"/>
        <v>-9532354349</v>
      </c>
      <c r="G66" s="4">
        <v>0</v>
      </c>
      <c r="H66" s="4">
        <v>0</v>
      </c>
      <c r="I66" s="4">
        <v>0</v>
      </c>
      <c r="J66" s="4">
        <v>-179910000</v>
      </c>
      <c r="K66" s="24">
        <f t="shared" si="5"/>
        <v>-884200000</v>
      </c>
      <c r="L66" s="4">
        <v>246</v>
      </c>
      <c r="M66" s="4">
        <v>747</v>
      </c>
      <c r="N66" s="4">
        <v>24</v>
      </c>
      <c r="O66" s="4">
        <v>69</v>
      </c>
      <c r="P66" s="4">
        <v>87800</v>
      </c>
      <c r="Q66" s="4">
        <v>242900</v>
      </c>
      <c r="R66" s="5">
        <v>-3.1699999999999999E-2</v>
      </c>
      <c r="S66" s="4">
        <v>359000</v>
      </c>
      <c r="T66" s="5">
        <f t="shared" si="2"/>
        <v>392040</v>
      </c>
      <c r="U66" s="24">
        <f t="shared" si="6"/>
        <v>141600</v>
      </c>
      <c r="V66" s="5">
        <v>4.4000000000000004E-2</v>
      </c>
    </row>
    <row r="67" spans="1:22" x14ac:dyDescent="0.2">
      <c r="A67" s="16" t="s">
        <v>218</v>
      </c>
      <c r="B67" s="4">
        <v>8900</v>
      </c>
      <c r="C67" s="4">
        <v>75400</v>
      </c>
      <c r="D67" s="4">
        <v>-66500</v>
      </c>
      <c r="E67" s="4">
        <v>-7809040000</v>
      </c>
      <c r="F67" s="4">
        <f t="shared" si="4"/>
        <v>-343404349</v>
      </c>
      <c r="G67" s="4">
        <v>0</v>
      </c>
      <c r="H67" s="4">
        <v>0</v>
      </c>
      <c r="I67" s="4">
        <v>0</v>
      </c>
      <c r="J67" s="4">
        <v>-179910000</v>
      </c>
      <c r="K67" s="24">
        <f t="shared" si="5"/>
        <v>-704290000</v>
      </c>
      <c r="L67" s="4">
        <v>248</v>
      </c>
      <c r="M67" s="4">
        <v>559</v>
      </c>
      <c r="N67" s="4">
        <v>20</v>
      </c>
      <c r="O67" s="4">
        <v>64</v>
      </c>
      <c r="P67" s="4">
        <v>75800</v>
      </c>
      <c r="Q67" s="4">
        <v>187200</v>
      </c>
      <c r="R67" s="5">
        <v>-1.6200000000000003E-2</v>
      </c>
      <c r="S67" s="4">
        <v>294400</v>
      </c>
      <c r="T67" s="5">
        <f t="shared" si="2"/>
        <v>375660</v>
      </c>
      <c r="U67" s="24">
        <f t="shared" si="6"/>
        <v>107900</v>
      </c>
      <c r="V67" s="5">
        <v>3.4500000000000003E-2</v>
      </c>
    </row>
    <row r="68" spans="1:22" x14ac:dyDescent="0.2">
      <c r="A68" s="16" t="s">
        <v>217</v>
      </c>
      <c r="B68" s="4">
        <v>33900</v>
      </c>
      <c r="C68" s="4">
        <v>7450</v>
      </c>
      <c r="D68" s="4">
        <v>26450</v>
      </c>
      <c r="E68" s="4">
        <v>3066840000</v>
      </c>
      <c r="F68" s="4">
        <f t="shared" si="4"/>
        <v>7465635651</v>
      </c>
      <c r="G68" s="4">
        <v>0</v>
      </c>
      <c r="H68" s="4">
        <v>0</v>
      </c>
      <c r="I68" s="4">
        <v>0</v>
      </c>
      <c r="J68" s="4">
        <v>-317710000</v>
      </c>
      <c r="K68" s="24">
        <f t="shared" si="5"/>
        <v>-524380000</v>
      </c>
      <c r="L68" s="4">
        <v>310</v>
      </c>
      <c r="M68" s="4">
        <v>352</v>
      </c>
      <c r="N68" s="4">
        <v>57</v>
      </c>
      <c r="O68" s="4">
        <v>51</v>
      </c>
      <c r="P68" s="4">
        <v>144900</v>
      </c>
      <c r="Q68" s="4">
        <v>157100</v>
      </c>
      <c r="R68" s="5">
        <v>3.04E-2</v>
      </c>
      <c r="S68" s="4">
        <v>341100</v>
      </c>
      <c r="T68" s="5">
        <f t="shared" si="2"/>
        <v>363460</v>
      </c>
      <c r="U68" s="24">
        <f t="shared" si="6"/>
        <v>107900</v>
      </c>
      <c r="V68" s="5">
        <v>4.1100000000000005E-2</v>
      </c>
    </row>
    <row r="69" spans="1:22" x14ac:dyDescent="0.2">
      <c r="A69" s="16" t="s">
        <v>216</v>
      </c>
      <c r="B69" s="4">
        <v>37000</v>
      </c>
      <c r="C69" s="4">
        <v>3300</v>
      </c>
      <c r="D69" s="4">
        <v>33700</v>
      </c>
      <c r="E69" s="4">
        <v>3838010000</v>
      </c>
      <c r="F69" s="4">
        <f t="shared" si="4"/>
        <v>4398795651</v>
      </c>
      <c r="G69" s="4">
        <v>0</v>
      </c>
      <c r="H69" s="4">
        <v>0</v>
      </c>
      <c r="I69" s="4">
        <v>0</v>
      </c>
      <c r="J69" s="4">
        <v>298970000</v>
      </c>
      <c r="K69" s="24">
        <f t="shared" si="5"/>
        <v>-206670000</v>
      </c>
      <c r="L69" s="4">
        <v>598</v>
      </c>
      <c r="M69" s="4">
        <v>340</v>
      </c>
      <c r="N69" s="4">
        <v>94</v>
      </c>
      <c r="O69" s="4">
        <v>59</v>
      </c>
      <c r="P69" s="4">
        <v>322000</v>
      </c>
      <c r="Q69" s="4">
        <v>160900</v>
      </c>
      <c r="R69" s="5">
        <v>0.05</v>
      </c>
      <c r="S69" s="4">
        <v>490300</v>
      </c>
      <c r="T69" s="5">
        <f t="shared" si="2"/>
        <v>327850</v>
      </c>
      <c r="U69" s="24">
        <f t="shared" si="6"/>
        <v>87000</v>
      </c>
      <c r="V69" s="5">
        <v>4.9800000000000004E-2</v>
      </c>
    </row>
    <row r="70" spans="1:22" x14ac:dyDescent="0.2">
      <c r="A70" s="16" t="s">
        <v>215</v>
      </c>
      <c r="B70" s="4">
        <v>124700</v>
      </c>
      <c r="C70" s="4">
        <v>62730</v>
      </c>
      <c r="D70" s="4">
        <v>61970</v>
      </c>
      <c r="E70" s="4">
        <v>6709530000</v>
      </c>
      <c r="F70" s="4">
        <f t="shared" si="4"/>
        <v>560785651</v>
      </c>
      <c r="G70" s="4">
        <v>0</v>
      </c>
      <c r="H70" s="4">
        <v>0</v>
      </c>
      <c r="I70" s="4">
        <v>0</v>
      </c>
      <c r="J70" s="4">
        <v>-87820000</v>
      </c>
      <c r="K70" s="24">
        <f t="shared" si="5"/>
        <v>-505640000</v>
      </c>
      <c r="L70" s="4">
        <v>939</v>
      </c>
      <c r="M70" s="4">
        <v>556</v>
      </c>
      <c r="N70" s="4">
        <v>113</v>
      </c>
      <c r="O70" s="4">
        <v>57</v>
      </c>
      <c r="P70" s="4">
        <v>429600</v>
      </c>
      <c r="Q70" s="4">
        <v>237600</v>
      </c>
      <c r="R70" s="5">
        <v>4.6699999999999998E-2</v>
      </c>
      <c r="S70" s="4">
        <v>669900</v>
      </c>
      <c r="T70" s="5">
        <f t="shared" si="2"/>
        <v>288820</v>
      </c>
      <c r="U70" s="24">
        <f t="shared" si="6"/>
        <v>87000</v>
      </c>
      <c r="V70" s="5">
        <v>5.3600000000000002E-2</v>
      </c>
    </row>
    <row r="71" spans="1:22" x14ac:dyDescent="0.2">
      <c r="A71" s="16" t="s">
        <v>214</v>
      </c>
      <c r="B71" s="4">
        <v>3700</v>
      </c>
      <c r="C71" s="4">
        <v>8900</v>
      </c>
      <c r="D71" s="4">
        <v>-5200</v>
      </c>
      <c r="E71" s="4">
        <v>-546940000</v>
      </c>
      <c r="F71" s="4">
        <f t="shared" si="4"/>
        <v>-6148744349</v>
      </c>
      <c r="G71" s="4">
        <v>0</v>
      </c>
      <c r="H71" s="4">
        <v>0</v>
      </c>
      <c r="I71" s="4">
        <v>0</v>
      </c>
      <c r="J71" s="4">
        <v>-210740000</v>
      </c>
      <c r="K71" s="24">
        <f t="shared" si="5"/>
        <v>-417820000</v>
      </c>
      <c r="L71" s="4">
        <v>182</v>
      </c>
      <c r="M71" s="4">
        <v>195</v>
      </c>
      <c r="N71" s="4">
        <v>16</v>
      </c>
      <c r="O71" s="4">
        <v>14</v>
      </c>
      <c r="P71" s="4">
        <v>61200</v>
      </c>
      <c r="Q71" s="4">
        <v>56600</v>
      </c>
      <c r="R71" s="5">
        <v>1.06E-2</v>
      </c>
      <c r="S71" s="4">
        <v>141600</v>
      </c>
      <c r="T71" s="5">
        <f t="shared" si="2"/>
        <v>288770</v>
      </c>
      <c r="U71" s="24">
        <f t="shared" si="6"/>
        <v>87000</v>
      </c>
      <c r="V71" s="5">
        <v>1.43E-2</v>
      </c>
    </row>
    <row r="72" spans="1:22" x14ac:dyDescent="0.2">
      <c r="A72" s="16" t="s">
        <v>213</v>
      </c>
      <c r="B72" s="4">
        <v>2800</v>
      </c>
      <c r="C72" s="4">
        <v>51310</v>
      </c>
      <c r="D72" s="4">
        <v>-48510</v>
      </c>
      <c r="E72" s="4">
        <v>-5048600000</v>
      </c>
      <c r="F72" s="4">
        <f t="shared" si="4"/>
        <v>-5601804349</v>
      </c>
      <c r="K72" s="24">
        <f t="shared" si="5"/>
        <v>-207080000</v>
      </c>
      <c r="L72" s="4">
        <v>165</v>
      </c>
      <c r="M72" s="4">
        <v>151</v>
      </c>
      <c r="N72" s="4">
        <v>7</v>
      </c>
      <c r="O72" s="4">
        <v>16</v>
      </c>
      <c r="P72" s="4">
        <v>47700</v>
      </c>
      <c r="Q72" s="4">
        <v>54500</v>
      </c>
      <c r="R72" s="5">
        <v>2.8999999999999998E-3</v>
      </c>
      <c r="S72" s="4">
        <v>107900</v>
      </c>
      <c r="T72" s="5">
        <f t="shared" si="2"/>
        <v>289500</v>
      </c>
      <c r="U72" s="24">
        <f t="shared" si="6"/>
        <v>87000</v>
      </c>
      <c r="V72" s="5">
        <v>1.24E-2</v>
      </c>
    </row>
    <row r="73" spans="1:22" x14ac:dyDescent="0.2">
      <c r="A73" s="16" t="s">
        <v>212</v>
      </c>
      <c r="B73" s="4">
        <v>5300</v>
      </c>
      <c r="C73" s="4">
        <v>53500</v>
      </c>
      <c r="D73" s="4">
        <v>-48200</v>
      </c>
      <c r="E73" s="4">
        <v>-4988090000</v>
      </c>
      <c r="F73" s="4">
        <f t="shared" si="4"/>
        <v>-553204349</v>
      </c>
      <c r="G73" s="4">
        <v>0</v>
      </c>
      <c r="H73" s="4">
        <v>0</v>
      </c>
      <c r="I73" s="4">
        <v>0</v>
      </c>
      <c r="J73" s="4">
        <v>175970000</v>
      </c>
      <c r="K73" s="24">
        <f t="shared" si="5"/>
        <v>-207080000</v>
      </c>
      <c r="L73" s="4">
        <v>143</v>
      </c>
      <c r="M73" s="4">
        <v>642</v>
      </c>
      <c r="N73" s="4">
        <v>15</v>
      </c>
      <c r="O73" s="4">
        <v>41</v>
      </c>
      <c r="P73" s="4">
        <v>66900</v>
      </c>
      <c r="Q73" s="4">
        <v>184400</v>
      </c>
      <c r="R73" s="5">
        <v>-7.7000000000000002E-3</v>
      </c>
      <c r="S73" s="4">
        <v>251300</v>
      </c>
      <c r="T73" s="5">
        <f t="shared" si="2"/>
        <v>278530</v>
      </c>
      <c r="U73" s="24">
        <f t="shared" si="6"/>
        <v>87000</v>
      </c>
      <c r="V73" s="5">
        <v>1.6299999999999999E-2</v>
      </c>
    </row>
    <row r="74" spans="1:22" x14ac:dyDescent="0.2">
      <c r="A74" s="16" t="s">
        <v>211</v>
      </c>
      <c r="B74" s="4">
        <v>6200</v>
      </c>
      <c r="C74" s="4">
        <v>7300</v>
      </c>
      <c r="D74" s="4">
        <v>-1100</v>
      </c>
      <c r="E74" s="4">
        <v>-114440000</v>
      </c>
      <c r="F74" s="4">
        <f t="shared" ref="F74:F79" si="7">E74+F75</f>
        <v>4434885651</v>
      </c>
      <c r="G74" s="4">
        <v>0</v>
      </c>
      <c r="H74" s="4">
        <v>0</v>
      </c>
      <c r="I74" s="4">
        <v>0</v>
      </c>
      <c r="J74" s="4">
        <v>62060000</v>
      </c>
      <c r="K74" s="24">
        <f t="shared" ref="K74:K79" si="8">K75+J74</f>
        <v>-383050000</v>
      </c>
      <c r="L74" s="4">
        <v>121</v>
      </c>
      <c r="M74" s="4">
        <v>137</v>
      </c>
      <c r="N74" s="4">
        <v>8</v>
      </c>
      <c r="O74" s="4">
        <v>11</v>
      </c>
      <c r="P74" s="4">
        <v>39100</v>
      </c>
      <c r="Q74" s="4">
        <v>40100</v>
      </c>
      <c r="R74" s="5">
        <v>4.8999999999999998E-3</v>
      </c>
      <c r="S74" s="4">
        <v>87000</v>
      </c>
      <c r="T74" s="5">
        <f t="shared" ref="T74:T79" si="9">AVERAGE(S75:S84)</f>
        <v>307840</v>
      </c>
      <c r="U74" s="24">
        <f t="shared" ref="U74:U79" si="10">MIN(S75:S79)</f>
        <v>130600</v>
      </c>
      <c r="V74" s="5">
        <v>1.1399999999999999E-2</v>
      </c>
    </row>
    <row r="75" spans="1:22" x14ac:dyDescent="0.2">
      <c r="A75" s="16" t="s">
        <v>210</v>
      </c>
      <c r="B75" s="4">
        <v>472900</v>
      </c>
      <c r="C75" s="4">
        <v>580220</v>
      </c>
      <c r="D75" s="4">
        <v>-107320</v>
      </c>
      <c r="E75" s="4">
        <v>-11236480000</v>
      </c>
      <c r="F75" s="4">
        <f t="shared" si="7"/>
        <v>4549325651</v>
      </c>
      <c r="G75" s="4">
        <v>0</v>
      </c>
      <c r="H75" s="4">
        <v>0</v>
      </c>
      <c r="I75" s="4">
        <v>0</v>
      </c>
      <c r="J75" s="4">
        <v>62060000</v>
      </c>
      <c r="K75" s="24">
        <f t="shared" si="8"/>
        <v>-445110000</v>
      </c>
      <c r="L75" s="4">
        <v>208</v>
      </c>
      <c r="M75" s="4">
        <v>647</v>
      </c>
      <c r="N75" s="4">
        <v>13</v>
      </c>
      <c r="O75" s="4">
        <v>35</v>
      </c>
      <c r="P75" s="4">
        <v>58700</v>
      </c>
      <c r="Q75" s="4">
        <v>206200</v>
      </c>
      <c r="R75" s="5">
        <v>-1.9199999999999998E-2</v>
      </c>
      <c r="S75" s="4">
        <v>736100</v>
      </c>
      <c r="T75" s="5">
        <f t="shared" si="9"/>
        <v>269880</v>
      </c>
      <c r="U75" s="24">
        <f t="shared" si="10"/>
        <v>130600</v>
      </c>
      <c r="V75" s="5">
        <v>2.9900000000000003E-2</v>
      </c>
    </row>
    <row r="76" spans="1:22" x14ac:dyDescent="0.2">
      <c r="A76" s="16" t="s">
        <v>208</v>
      </c>
      <c r="B76" s="4">
        <v>685305</v>
      </c>
      <c r="C76" s="4">
        <v>687900</v>
      </c>
      <c r="D76" s="4">
        <v>-2595</v>
      </c>
      <c r="E76" s="4">
        <v>-279070000</v>
      </c>
      <c r="F76" s="4">
        <f t="shared" si="7"/>
        <v>15785805651</v>
      </c>
      <c r="G76" s="4">
        <v>0</v>
      </c>
      <c r="H76" s="4">
        <v>0</v>
      </c>
      <c r="I76" s="4">
        <v>0</v>
      </c>
      <c r="J76" s="4">
        <v>64050000</v>
      </c>
      <c r="K76" s="24">
        <f t="shared" si="8"/>
        <v>-507170000</v>
      </c>
      <c r="L76" s="4">
        <v>51</v>
      </c>
      <c r="M76" s="4">
        <v>165</v>
      </c>
      <c r="N76" s="4">
        <v>6</v>
      </c>
      <c r="O76" s="4">
        <v>27</v>
      </c>
      <c r="P76" s="4">
        <v>18000</v>
      </c>
      <c r="Q76" s="4">
        <v>79900</v>
      </c>
      <c r="R76" s="5">
        <v>-3.7000000000000002E-3</v>
      </c>
      <c r="S76" s="4">
        <v>800800</v>
      </c>
      <c r="T76" s="5">
        <f t="shared" si="9"/>
        <v>201540</v>
      </c>
      <c r="U76" s="24">
        <f t="shared" si="10"/>
        <v>130600</v>
      </c>
      <c r="V76" s="5">
        <v>1.49E-2</v>
      </c>
    </row>
    <row r="77" spans="1:22" x14ac:dyDescent="0.2">
      <c r="A77" s="16" t="s">
        <v>207</v>
      </c>
      <c r="B77" s="4">
        <v>18000</v>
      </c>
      <c r="C77" s="4">
        <v>47961</v>
      </c>
      <c r="D77" s="4">
        <v>-29961</v>
      </c>
      <c r="E77" s="4">
        <v>-3202520000</v>
      </c>
      <c r="F77" s="4">
        <f t="shared" si="7"/>
        <v>16064875651</v>
      </c>
      <c r="G77" s="4">
        <v>0</v>
      </c>
      <c r="H77" s="4">
        <v>0</v>
      </c>
      <c r="I77" s="4">
        <v>0</v>
      </c>
      <c r="J77" s="4">
        <v>21620000</v>
      </c>
      <c r="K77" s="24">
        <f t="shared" si="8"/>
        <v>-571220000</v>
      </c>
      <c r="L77" s="4">
        <v>182</v>
      </c>
      <c r="M77" s="4">
        <v>169</v>
      </c>
      <c r="N77" s="4">
        <v>8</v>
      </c>
      <c r="O77" s="4">
        <v>24</v>
      </c>
      <c r="P77" s="4">
        <v>39100</v>
      </c>
      <c r="Q77" s="4">
        <v>78700</v>
      </c>
      <c r="R77" s="5">
        <v>-1.4999999999999999E-2</v>
      </c>
      <c r="S77" s="4">
        <v>130600</v>
      </c>
      <c r="T77" s="5">
        <f t="shared" si="9"/>
        <v>196850</v>
      </c>
      <c r="U77" s="24">
        <f t="shared" si="10"/>
        <v>115200</v>
      </c>
      <c r="V77" s="5">
        <v>2.5699999999999997E-2</v>
      </c>
    </row>
    <row r="78" spans="1:22" x14ac:dyDescent="0.2">
      <c r="A78" s="16" t="s">
        <v>206</v>
      </c>
      <c r="B78" s="4">
        <v>109800</v>
      </c>
      <c r="C78" s="4">
        <v>1500</v>
      </c>
      <c r="D78" s="4">
        <v>108300</v>
      </c>
      <c r="E78" s="4">
        <v>11656220000</v>
      </c>
      <c r="F78" s="4">
        <f t="shared" si="7"/>
        <v>19267395651</v>
      </c>
      <c r="G78" s="4">
        <v>0</v>
      </c>
      <c r="H78" s="4">
        <v>0</v>
      </c>
      <c r="I78" s="4">
        <v>0</v>
      </c>
      <c r="J78" s="4">
        <v>322000000</v>
      </c>
      <c r="K78" s="24">
        <f t="shared" si="8"/>
        <v>-592840000</v>
      </c>
      <c r="L78" s="4">
        <v>356</v>
      </c>
      <c r="M78" s="4">
        <v>180</v>
      </c>
      <c r="N78" s="4">
        <v>22</v>
      </c>
      <c r="O78" s="4">
        <v>18</v>
      </c>
      <c r="P78" s="4">
        <v>124000</v>
      </c>
      <c r="Q78" s="4">
        <v>94900</v>
      </c>
      <c r="R78" s="5">
        <v>1.6E-2</v>
      </c>
      <c r="S78" s="4">
        <v>219100</v>
      </c>
      <c r="T78" s="5">
        <f t="shared" si="9"/>
        <v>195420</v>
      </c>
      <c r="U78" s="24">
        <f t="shared" si="10"/>
        <v>115200</v>
      </c>
      <c r="V78" s="5">
        <v>3.32E-2</v>
      </c>
    </row>
    <row r="79" spans="1:22" x14ac:dyDescent="0.2">
      <c r="A79" s="16" t="s">
        <v>205</v>
      </c>
      <c r="B79" s="4">
        <v>2700</v>
      </c>
      <c r="C79" s="4">
        <v>32800</v>
      </c>
      <c r="D79" s="4">
        <v>-30100</v>
      </c>
      <c r="E79" s="4">
        <v>-3212840000</v>
      </c>
      <c r="F79" s="4">
        <f t="shared" si="7"/>
        <v>7611175651</v>
      </c>
      <c r="G79" s="4">
        <v>0</v>
      </c>
      <c r="H79" s="4">
        <v>0</v>
      </c>
      <c r="I79" s="4">
        <v>0</v>
      </c>
      <c r="J79" s="4">
        <v>-220000</v>
      </c>
      <c r="K79" s="24">
        <f t="shared" si="8"/>
        <v>-914840000</v>
      </c>
      <c r="L79" s="4">
        <v>101</v>
      </c>
      <c r="M79" s="4">
        <v>242</v>
      </c>
      <c r="N79" s="4">
        <v>8</v>
      </c>
      <c r="O79" s="4">
        <v>25</v>
      </c>
      <c r="P79" s="4">
        <v>46000</v>
      </c>
      <c r="Q79" s="4">
        <v>87600</v>
      </c>
      <c r="R79" s="5">
        <v>-7.4999999999999997E-3</v>
      </c>
      <c r="S79" s="4">
        <v>134200</v>
      </c>
      <c r="T79" s="5">
        <f t="shared" si="9"/>
        <v>191420</v>
      </c>
      <c r="U79" s="24">
        <f t="shared" si="10"/>
        <v>115200</v>
      </c>
      <c r="V79" s="5">
        <v>1.95E-2</v>
      </c>
    </row>
    <row r="80" spans="1:22" x14ac:dyDescent="0.2">
      <c r="A80" s="16" t="s">
        <v>204</v>
      </c>
      <c r="B80" s="4">
        <v>14000</v>
      </c>
      <c r="C80" s="4">
        <v>8200</v>
      </c>
      <c r="D80" s="4">
        <v>5800</v>
      </c>
      <c r="E80" s="4">
        <v>613005651</v>
      </c>
      <c r="F80" s="4">
        <f t="shared" ref="F80:F90" si="11">E80+F81</f>
        <v>10824015651</v>
      </c>
      <c r="G80" s="4">
        <v>0</v>
      </c>
      <c r="H80" s="4">
        <v>0</v>
      </c>
      <c r="I80" s="4">
        <v>0</v>
      </c>
      <c r="J80" s="4">
        <v>-20750000</v>
      </c>
      <c r="K80" s="24">
        <f t="shared" ref="K80:K90" si="12">K81+J80</f>
        <v>-914620000</v>
      </c>
      <c r="L80" s="4">
        <v>372</v>
      </c>
      <c r="M80" s="4">
        <v>204</v>
      </c>
      <c r="N80" s="4">
        <v>48</v>
      </c>
      <c r="O80" s="4">
        <v>32</v>
      </c>
      <c r="P80" s="4">
        <v>147500</v>
      </c>
      <c r="Q80" s="4">
        <v>93300</v>
      </c>
      <c r="R80" s="5">
        <v>3.78E-2</v>
      </c>
      <c r="S80" s="4">
        <v>279600</v>
      </c>
      <c r="T80" s="5">
        <f t="shared" ref="T80:T102" si="13">AVERAGE(S81:S90)</f>
        <v>172130</v>
      </c>
      <c r="U80" s="24">
        <f t="shared" ref="U80:U102" si="14">MIN(S81:S85)</f>
        <v>115200</v>
      </c>
      <c r="V80" s="5">
        <v>3.9100000000000003E-2</v>
      </c>
    </row>
    <row r="81" spans="1:22" x14ac:dyDescent="0.2">
      <c r="A81" s="16" t="s">
        <v>203</v>
      </c>
      <c r="B81" s="4">
        <v>12500</v>
      </c>
      <c r="C81" s="4">
        <v>20100</v>
      </c>
      <c r="D81" s="4">
        <v>-7600</v>
      </c>
      <c r="E81" s="4">
        <v>-781380000</v>
      </c>
      <c r="F81" s="4">
        <f t="shared" si="11"/>
        <v>10211010000</v>
      </c>
      <c r="G81" s="4">
        <v>0</v>
      </c>
      <c r="H81" s="4">
        <v>0</v>
      </c>
      <c r="I81" s="4">
        <v>0</v>
      </c>
      <c r="J81" s="4">
        <v>-93460000</v>
      </c>
      <c r="K81" s="24">
        <f t="shared" si="12"/>
        <v>-893870000</v>
      </c>
      <c r="L81" s="4">
        <v>121</v>
      </c>
      <c r="M81" s="4">
        <v>287</v>
      </c>
      <c r="N81" s="4">
        <v>4</v>
      </c>
      <c r="O81" s="4">
        <v>20</v>
      </c>
      <c r="P81" s="4">
        <v>33000</v>
      </c>
      <c r="Q81" s="4">
        <v>89400</v>
      </c>
      <c r="R81" s="5">
        <v>-5.7999999999999996E-3</v>
      </c>
      <c r="S81" s="4">
        <v>141100</v>
      </c>
      <c r="T81" s="5">
        <f t="shared" si="13"/>
        <v>174648</v>
      </c>
      <c r="U81" s="24">
        <f t="shared" si="14"/>
        <v>115200</v>
      </c>
      <c r="V81" s="5">
        <v>2.1000000000000001E-2</v>
      </c>
    </row>
    <row r="82" spans="1:22" x14ac:dyDescent="0.2">
      <c r="A82" s="16" t="s">
        <v>200</v>
      </c>
      <c r="B82" s="4">
        <v>21900</v>
      </c>
      <c r="C82" s="4">
        <v>8000</v>
      </c>
      <c r="D82" s="4">
        <v>13900</v>
      </c>
      <c r="E82" s="4">
        <v>1449830000</v>
      </c>
      <c r="F82" s="4">
        <f t="shared" si="11"/>
        <v>10992390000</v>
      </c>
      <c r="G82" s="4">
        <v>0</v>
      </c>
      <c r="H82" s="4">
        <v>0</v>
      </c>
      <c r="I82" s="4">
        <v>0</v>
      </c>
      <c r="J82" s="4">
        <v>-93460000</v>
      </c>
      <c r="K82" s="24">
        <f t="shared" si="12"/>
        <v>-800410000</v>
      </c>
      <c r="L82" s="4">
        <v>141</v>
      </c>
      <c r="M82" s="4">
        <v>142</v>
      </c>
      <c r="N82" s="4">
        <v>12</v>
      </c>
      <c r="O82" s="4">
        <v>15</v>
      </c>
      <c r="P82" s="4">
        <v>50400</v>
      </c>
      <c r="Q82" s="4">
        <v>64800</v>
      </c>
      <c r="R82" s="5">
        <v>1E-3</v>
      </c>
      <c r="S82" s="4">
        <v>115200</v>
      </c>
      <c r="T82" s="5">
        <f t="shared" si="13"/>
        <v>170482.4</v>
      </c>
      <c r="U82" s="24">
        <f t="shared" si="14"/>
        <v>83700</v>
      </c>
      <c r="V82" s="5">
        <v>1.6200000000000003E-2</v>
      </c>
    </row>
    <row r="83" spans="1:22" x14ac:dyDescent="0.2">
      <c r="A83" s="16" t="s">
        <v>199</v>
      </c>
      <c r="B83" s="4">
        <v>10500</v>
      </c>
      <c r="C83" s="4">
        <v>32100</v>
      </c>
      <c r="D83" s="4">
        <v>-21600</v>
      </c>
      <c r="E83" s="4">
        <v>-2256630000</v>
      </c>
      <c r="F83" s="4">
        <f t="shared" si="11"/>
        <v>9542560000</v>
      </c>
      <c r="G83" s="4">
        <v>0</v>
      </c>
      <c r="H83" s="4">
        <v>0</v>
      </c>
      <c r="I83" s="4">
        <v>0</v>
      </c>
      <c r="J83" s="4">
        <v>-418180000</v>
      </c>
      <c r="K83" s="24">
        <f t="shared" si="12"/>
        <v>-706950000</v>
      </c>
      <c r="L83" s="4">
        <v>98</v>
      </c>
      <c r="M83" s="4">
        <v>245</v>
      </c>
      <c r="N83" s="4">
        <v>11</v>
      </c>
      <c r="O83" s="4">
        <v>28</v>
      </c>
      <c r="P83" s="4">
        <v>39400</v>
      </c>
      <c r="Q83" s="4">
        <v>101200</v>
      </c>
      <c r="R83" s="5">
        <v>-1.2500000000000001E-2</v>
      </c>
      <c r="S83" s="4">
        <v>141600</v>
      </c>
      <c r="T83" s="5">
        <f t="shared" si="13"/>
        <v>178949.3</v>
      </c>
      <c r="U83" s="24">
        <f t="shared" si="14"/>
        <v>83700</v>
      </c>
      <c r="V83" s="5">
        <v>2.2700000000000001E-2</v>
      </c>
    </row>
    <row r="84" spans="1:22" x14ac:dyDescent="0.2">
      <c r="A84" s="16" t="s">
        <v>193</v>
      </c>
      <c r="B84" s="4">
        <v>36600</v>
      </c>
      <c r="C84" s="4">
        <v>44809</v>
      </c>
      <c r="D84" s="4">
        <v>-8209</v>
      </c>
      <c r="E84" s="4">
        <v>-874620000</v>
      </c>
      <c r="F84" s="4">
        <f t="shared" si="11"/>
        <v>11799190000</v>
      </c>
      <c r="G84" s="4">
        <v>0</v>
      </c>
      <c r="H84" s="4">
        <v>0</v>
      </c>
      <c r="I84" s="4">
        <v>0</v>
      </c>
      <c r="J84" s="4">
        <v>85400000</v>
      </c>
      <c r="K84" s="24">
        <f t="shared" si="12"/>
        <v>-288770000</v>
      </c>
      <c r="L84" s="4">
        <v>257</v>
      </c>
      <c r="M84" s="4">
        <v>609</v>
      </c>
      <c r="N84" s="4">
        <v>43</v>
      </c>
      <c r="O84" s="4">
        <v>72</v>
      </c>
      <c r="P84" s="4">
        <v>123400</v>
      </c>
      <c r="Q84" s="4">
        <v>254500</v>
      </c>
      <c r="R84" s="5">
        <v>5.7999999999999996E-3</v>
      </c>
      <c r="S84" s="4">
        <v>380100</v>
      </c>
      <c r="T84" s="5">
        <f t="shared" si="13"/>
        <v>153445.6</v>
      </c>
      <c r="U84" s="24">
        <f t="shared" si="14"/>
        <v>83700</v>
      </c>
      <c r="V84" s="5">
        <v>4.5899999999999996E-2</v>
      </c>
    </row>
    <row r="85" spans="1:22" x14ac:dyDescent="0.2">
      <c r="A85" s="16" t="s">
        <v>192</v>
      </c>
      <c r="B85" s="4">
        <v>14700</v>
      </c>
      <c r="C85" s="4">
        <v>43300</v>
      </c>
      <c r="D85" s="4">
        <v>-28600</v>
      </c>
      <c r="E85" s="4">
        <v>-3099730000</v>
      </c>
      <c r="F85" s="4">
        <f t="shared" si="11"/>
        <v>12673810000</v>
      </c>
      <c r="K85" s="24">
        <f t="shared" si="12"/>
        <v>-374170000</v>
      </c>
      <c r="L85" s="4">
        <v>271</v>
      </c>
      <c r="M85" s="4">
        <v>554</v>
      </c>
      <c r="N85" s="4">
        <v>26</v>
      </c>
      <c r="O85" s="4">
        <v>69</v>
      </c>
      <c r="P85" s="4">
        <v>104800</v>
      </c>
      <c r="Q85" s="4">
        <v>219900</v>
      </c>
      <c r="R85" s="5">
        <v>-4.2099999999999999E-2</v>
      </c>
      <c r="S85" s="4">
        <v>356500</v>
      </c>
      <c r="T85" s="5">
        <f t="shared" si="13"/>
        <v>138623.70000000001</v>
      </c>
      <c r="U85" s="24">
        <f t="shared" si="14"/>
        <v>83700</v>
      </c>
      <c r="V85" s="5">
        <v>7.1099999999999997E-2</v>
      </c>
    </row>
    <row r="86" spans="1:22" x14ac:dyDescent="0.2">
      <c r="A86" s="16" t="s">
        <v>191</v>
      </c>
      <c r="B86" s="4">
        <v>1300</v>
      </c>
      <c r="C86" s="4">
        <v>33810</v>
      </c>
      <c r="D86" s="4">
        <v>-32510</v>
      </c>
      <c r="E86" s="4">
        <v>-3588950000</v>
      </c>
      <c r="F86" s="4">
        <f t="shared" si="11"/>
        <v>15773540000</v>
      </c>
      <c r="G86" s="4">
        <v>0</v>
      </c>
      <c r="H86" s="4">
        <v>0</v>
      </c>
      <c r="I86" s="4">
        <v>0</v>
      </c>
      <c r="J86" s="4">
        <v>-43610000</v>
      </c>
      <c r="K86" s="24">
        <f t="shared" si="12"/>
        <v>-374170000</v>
      </c>
      <c r="L86" s="4">
        <v>120</v>
      </c>
      <c r="M86" s="4">
        <v>246</v>
      </c>
      <c r="N86" s="4">
        <v>2</v>
      </c>
      <c r="O86" s="4">
        <v>18</v>
      </c>
      <c r="P86" s="4">
        <v>27800</v>
      </c>
      <c r="Q86" s="4">
        <v>78900</v>
      </c>
      <c r="R86" s="5">
        <v>-2.9399999999999999E-2</v>
      </c>
      <c r="S86" s="4">
        <v>117400</v>
      </c>
      <c r="T86" s="5">
        <f t="shared" si="13"/>
        <v>135076.9</v>
      </c>
      <c r="U86" s="24">
        <f t="shared" si="14"/>
        <v>83700</v>
      </c>
      <c r="V86" s="5">
        <v>2.8799999999999999E-2</v>
      </c>
    </row>
    <row r="87" spans="1:22" x14ac:dyDescent="0.2">
      <c r="A87" s="16" t="s">
        <v>190</v>
      </c>
      <c r="B87" s="4">
        <v>1900</v>
      </c>
      <c r="C87" s="4">
        <v>39880</v>
      </c>
      <c r="D87" s="4">
        <v>-37980</v>
      </c>
      <c r="E87" s="4">
        <v>-4237760000</v>
      </c>
      <c r="F87" s="4">
        <f t="shared" si="11"/>
        <v>19362490000</v>
      </c>
      <c r="G87" s="4">
        <v>0</v>
      </c>
      <c r="H87" s="4">
        <v>0</v>
      </c>
      <c r="I87" s="4">
        <v>0</v>
      </c>
      <c r="J87" s="4">
        <v>-33440000</v>
      </c>
      <c r="K87" s="24">
        <f t="shared" si="12"/>
        <v>-330560000</v>
      </c>
      <c r="L87" s="4">
        <v>62</v>
      </c>
      <c r="M87" s="4">
        <v>166</v>
      </c>
      <c r="N87" s="4">
        <v>2</v>
      </c>
      <c r="O87" s="4">
        <v>11</v>
      </c>
      <c r="P87" s="4">
        <v>13400</v>
      </c>
      <c r="Q87" s="4">
        <v>57700</v>
      </c>
      <c r="R87" s="5">
        <v>-1.1599999999999999E-2</v>
      </c>
      <c r="S87" s="4">
        <v>83700</v>
      </c>
      <c r="T87" s="5">
        <f t="shared" si="13"/>
        <v>133406.9</v>
      </c>
      <c r="U87" s="24">
        <f t="shared" si="14"/>
        <v>73544</v>
      </c>
      <c r="V87" s="5">
        <v>2.4700000000000003E-2</v>
      </c>
    </row>
    <row r="88" spans="1:22" x14ac:dyDescent="0.2">
      <c r="A88" s="16" t="s">
        <v>189</v>
      </c>
      <c r="B88" s="4">
        <v>20800</v>
      </c>
      <c r="C88" s="4">
        <v>13900</v>
      </c>
      <c r="D88" s="4">
        <v>6900</v>
      </c>
      <c r="E88" s="4">
        <v>747400000</v>
      </c>
      <c r="F88" s="4">
        <f t="shared" si="11"/>
        <v>23600250000</v>
      </c>
      <c r="G88" s="4">
        <v>0</v>
      </c>
      <c r="H88" s="4">
        <v>0</v>
      </c>
      <c r="I88" s="4">
        <v>0</v>
      </c>
      <c r="J88" s="4">
        <v>-1660000</v>
      </c>
      <c r="K88" s="24">
        <f t="shared" si="12"/>
        <v>-297120000</v>
      </c>
      <c r="L88" s="4">
        <v>326</v>
      </c>
      <c r="M88" s="4">
        <v>122</v>
      </c>
      <c r="N88" s="4">
        <v>37</v>
      </c>
      <c r="O88" s="4">
        <v>10</v>
      </c>
      <c r="P88" s="4">
        <v>169300</v>
      </c>
      <c r="Q88" s="4">
        <v>34700</v>
      </c>
      <c r="R88" s="5">
        <v>4.9100000000000005E-2</v>
      </c>
      <c r="S88" s="4">
        <v>204800</v>
      </c>
      <c r="T88" s="5">
        <f t="shared" si="13"/>
        <v>136701</v>
      </c>
      <c r="U88" s="24">
        <f t="shared" si="14"/>
        <v>73544</v>
      </c>
      <c r="V88" s="5">
        <v>5.1200000000000002E-2</v>
      </c>
    </row>
    <row r="89" spans="1:22" x14ac:dyDescent="0.2">
      <c r="A89" s="16" t="s">
        <v>188</v>
      </c>
      <c r="B89" s="4">
        <v>23700</v>
      </c>
      <c r="C89" s="4">
        <v>5300</v>
      </c>
      <c r="D89" s="4">
        <v>18400</v>
      </c>
      <c r="E89" s="4">
        <v>1987920000</v>
      </c>
      <c r="F89" s="4">
        <f t="shared" si="11"/>
        <v>22852850000</v>
      </c>
      <c r="K89" s="24">
        <f t="shared" si="12"/>
        <v>-295460000</v>
      </c>
      <c r="L89" s="4">
        <v>75</v>
      </c>
      <c r="M89" s="4">
        <v>125</v>
      </c>
      <c r="N89" s="4">
        <v>13</v>
      </c>
      <c r="O89" s="4">
        <v>12</v>
      </c>
      <c r="P89" s="4">
        <v>40800</v>
      </c>
      <c r="Q89" s="4">
        <v>53400</v>
      </c>
      <c r="R89" s="5">
        <v>-8.3000000000000001E-3</v>
      </c>
      <c r="S89" s="4">
        <v>94200</v>
      </c>
      <c r="T89" s="5">
        <f t="shared" si="13"/>
        <v>149437.5</v>
      </c>
      <c r="U89" s="24">
        <f t="shared" si="14"/>
        <v>73544</v>
      </c>
      <c r="V89" s="5">
        <v>1.4800000000000001E-2</v>
      </c>
    </row>
    <row r="90" spans="1:22" x14ac:dyDescent="0.2">
      <c r="A90" s="16" t="s">
        <v>187</v>
      </c>
      <c r="B90" s="4">
        <v>43000</v>
      </c>
      <c r="C90" s="4">
        <v>2300</v>
      </c>
      <c r="D90" s="4">
        <v>40700</v>
      </c>
      <c r="E90" s="4">
        <v>4407400000</v>
      </c>
      <c r="F90" s="4">
        <f t="shared" si="11"/>
        <v>20864930000</v>
      </c>
      <c r="G90" s="4">
        <v>0</v>
      </c>
      <c r="H90" s="4">
        <v>0</v>
      </c>
      <c r="I90" s="4">
        <v>0</v>
      </c>
      <c r="J90" s="4">
        <v>-64930000</v>
      </c>
      <c r="K90" s="24">
        <f t="shared" si="12"/>
        <v>-295460000</v>
      </c>
      <c r="L90" s="4">
        <v>46</v>
      </c>
      <c r="M90" s="4">
        <v>101</v>
      </c>
      <c r="N90" s="4">
        <v>5</v>
      </c>
      <c r="O90" s="4">
        <v>19</v>
      </c>
      <c r="P90" s="4">
        <v>17400</v>
      </c>
      <c r="Q90" s="4">
        <v>59900</v>
      </c>
      <c r="R90" s="5">
        <v>-8.9999999999999998E-4</v>
      </c>
      <c r="S90" s="4">
        <v>86700</v>
      </c>
      <c r="T90" s="5">
        <f t="shared" si="13"/>
        <v>170573.6</v>
      </c>
      <c r="U90" s="24">
        <f t="shared" si="14"/>
        <v>73544</v>
      </c>
      <c r="V90" s="5">
        <v>1.29E-2</v>
      </c>
    </row>
    <row r="91" spans="1:22" x14ac:dyDescent="0.2">
      <c r="A91" s="16" t="s">
        <v>186</v>
      </c>
      <c r="B91" s="4">
        <v>101400</v>
      </c>
      <c r="C91" s="4">
        <v>28300</v>
      </c>
      <c r="D91" s="4">
        <v>73100</v>
      </c>
      <c r="E91" s="4">
        <v>7909230000</v>
      </c>
      <c r="F91" s="4">
        <f t="shared" ref="F91:F102" si="15">E91+F92</f>
        <v>16457530000</v>
      </c>
      <c r="G91" s="4">
        <v>0</v>
      </c>
      <c r="H91" s="4">
        <v>0</v>
      </c>
      <c r="I91" s="4">
        <v>0</v>
      </c>
      <c r="J91" s="4">
        <v>-118390000</v>
      </c>
      <c r="K91" s="24">
        <f t="shared" ref="K91:K102" si="16">K92+J91</f>
        <v>-230530000</v>
      </c>
      <c r="L91" s="4">
        <v>239</v>
      </c>
      <c r="M91" s="4">
        <v>270</v>
      </c>
      <c r="N91" s="4">
        <v>20</v>
      </c>
      <c r="O91" s="4">
        <v>18</v>
      </c>
      <c r="P91" s="4">
        <v>75600</v>
      </c>
      <c r="Q91" s="4">
        <v>81200</v>
      </c>
      <c r="R91" s="5">
        <v>9.300000000000001E-3</v>
      </c>
      <c r="S91" s="4">
        <v>166280</v>
      </c>
      <c r="T91" s="5">
        <f t="shared" si="13"/>
        <v>162427.6</v>
      </c>
      <c r="U91" s="24">
        <f t="shared" si="14"/>
        <v>73544</v>
      </c>
      <c r="V91" s="5">
        <v>2.5600000000000001E-2</v>
      </c>
    </row>
    <row r="92" spans="1:22" x14ac:dyDescent="0.2">
      <c r="A92" s="16" t="s">
        <v>185</v>
      </c>
      <c r="B92" s="4">
        <v>400</v>
      </c>
      <c r="C92" s="4">
        <v>3100</v>
      </c>
      <c r="D92" s="4">
        <v>-2700</v>
      </c>
      <c r="E92" s="4">
        <v>-289060000</v>
      </c>
      <c r="F92" s="4">
        <f t="shared" si="15"/>
        <v>8548300000</v>
      </c>
      <c r="K92" s="24">
        <f t="shared" si="16"/>
        <v>-112140000</v>
      </c>
      <c r="L92" s="4">
        <v>68</v>
      </c>
      <c r="M92" s="4">
        <v>124</v>
      </c>
      <c r="N92" s="4">
        <v>6</v>
      </c>
      <c r="O92" s="4">
        <v>10</v>
      </c>
      <c r="P92" s="4">
        <v>34900</v>
      </c>
      <c r="Q92" s="4">
        <v>38300</v>
      </c>
      <c r="R92" s="5">
        <v>8.5000000000000006E-3</v>
      </c>
      <c r="S92" s="4">
        <v>73544</v>
      </c>
      <c r="T92" s="5">
        <f t="shared" si="13"/>
        <v>178763.1</v>
      </c>
      <c r="U92" s="24">
        <f t="shared" si="14"/>
        <v>67000</v>
      </c>
      <c r="V92" s="5">
        <v>1.95E-2</v>
      </c>
    </row>
    <row r="93" spans="1:22" x14ac:dyDescent="0.2">
      <c r="A93" s="16" t="s">
        <v>184</v>
      </c>
      <c r="B93" s="4">
        <v>0</v>
      </c>
      <c r="C93" s="4">
        <v>12700</v>
      </c>
      <c r="D93" s="4">
        <v>-12700</v>
      </c>
      <c r="E93" s="4">
        <v>-1383320000</v>
      </c>
      <c r="F93" s="4">
        <f t="shared" si="15"/>
        <v>8837360000</v>
      </c>
      <c r="G93" s="4">
        <v>0</v>
      </c>
      <c r="H93" s="4">
        <v>0</v>
      </c>
      <c r="I93" s="4">
        <v>0</v>
      </c>
      <c r="J93" s="4">
        <v>-54640000</v>
      </c>
      <c r="K93" s="24">
        <f t="shared" si="16"/>
        <v>-112140000</v>
      </c>
      <c r="L93" s="4">
        <v>320</v>
      </c>
      <c r="M93" s="4">
        <v>165</v>
      </c>
      <c r="N93" s="4">
        <v>44</v>
      </c>
      <c r="O93" s="4">
        <v>29</v>
      </c>
      <c r="P93" s="4">
        <v>127500</v>
      </c>
      <c r="Q93" s="4">
        <v>96500</v>
      </c>
      <c r="R93" s="5">
        <v>7.6E-3</v>
      </c>
      <c r="S93" s="4">
        <v>226269</v>
      </c>
      <c r="T93" s="5">
        <f t="shared" si="13"/>
        <v>173484.66666666666</v>
      </c>
      <c r="U93" s="24">
        <f t="shared" si="14"/>
        <v>67000</v>
      </c>
      <c r="V93" s="5">
        <v>4.0599999999999997E-2</v>
      </c>
    </row>
    <row r="94" spans="1:22" x14ac:dyDescent="0.2">
      <c r="A94" s="16" t="s">
        <v>183</v>
      </c>
      <c r="B94" s="4">
        <v>2700</v>
      </c>
      <c r="C94" s="4">
        <v>10900</v>
      </c>
      <c r="D94" s="4">
        <v>-8200</v>
      </c>
      <c r="E94" s="4">
        <v>-861840000</v>
      </c>
      <c r="F94" s="4">
        <f t="shared" si="15"/>
        <v>10220680000</v>
      </c>
      <c r="G94" s="4">
        <v>0</v>
      </c>
      <c r="H94" s="4">
        <v>0</v>
      </c>
      <c r="I94" s="4">
        <v>0</v>
      </c>
      <c r="J94" s="4">
        <v>-2935890000</v>
      </c>
      <c r="K94" s="24">
        <f t="shared" si="16"/>
        <v>-57500000</v>
      </c>
      <c r="L94" s="4">
        <v>121</v>
      </c>
      <c r="M94" s="4">
        <v>194</v>
      </c>
      <c r="N94" s="4">
        <v>18</v>
      </c>
      <c r="O94" s="4">
        <v>13</v>
      </c>
      <c r="P94" s="4">
        <v>51400</v>
      </c>
      <c r="Q94" s="4">
        <v>65400</v>
      </c>
      <c r="R94" s="5">
        <v>-2.8000000000000004E-3</v>
      </c>
      <c r="S94" s="4">
        <v>125063</v>
      </c>
      <c r="T94" s="5">
        <f t="shared" si="13"/>
        <v>179537.375</v>
      </c>
      <c r="U94" s="24">
        <f t="shared" si="14"/>
        <v>67000</v>
      </c>
      <c r="V94" s="5">
        <v>2.4399999999999998E-2</v>
      </c>
    </row>
    <row r="95" spans="1:22" x14ac:dyDescent="0.2">
      <c r="A95" s="16" t="s">
        <v>182</v>
      </c>
      <c r="B95" s="4">
        <v>59500</v>
      </c>
      <c r="C95" s="4">
        <v>11600</v>
      </c>
      <c r="D95" s="4">
        <v>47900</v>
      </c>
      <c r="E95" s="4">
        <v>5073420000</v>
      </c>
      <c r="F95" s="4">
        <f t="shared" si="15"/>
        <v>11082520000</v>
      </c>
      <c r="K95" s="24">
        <f t="shared" si="16"/>
        <v>2878390000</v>
      </c>
      <c r="L95" s="4">
        <v>273</v>
      </c>
      <c r="M95" s="4">
        <v>245</v>
      </c>
      <c r="N95" s="4">
        <v>33</v>
      </c>
      <c r="O95" s="4">
        <v>21</v>
      </c>
      <c r="P95" s="4">
        <v>98600</v>
      </c>
      <c r="Q95" s="4">
        <v>86500</v>
      </c>
      <c r="R95" s="5">
        <v>2.3099999999999999E-2</v>
      </c>
      <c r="S95" s="4">
        <v>208281</v>
      </c>
      <c r="T95" s="5">
        <f t="shared" si="13"/>
        <v>175431.14285714287</v>
      </c>
      <c r="U95" s="24">
        <f t="shared" si="14"/>
        <v>67000</v>
      </c>
      <c r="V95" s="5">
        <v>2.2599999999999999E-2</v>
      </c>
    </row>
    <row r="96" spans="1:22" x14ac:dyDescent="0.2">
      <c r="A96" s="16" t="s">
        <v>177</v>
      </c>
      <c r="B96" s="4">
        <v>5300</v>
      </c>
      <c r="C96" s="4">
        <v>6100</v>
      </c>
      <c r="D96" s="4">
        <v>-800</v>
      </c>
      <c r="E96" s="4">
        <v>-83340000</v>
      </c>
      <c r="F96" s="4">
        <f t="shared" si="15"/>
        <v>6009100000</v>
      </c>
      <c r="K96" s="24">
        <f t="shared" si="16"/>
        <v>2878390000</v>
      </c>
      <c r="L96" s="4">
        <v>99</v>
      </c>
      <c r="M96" s="4">
        <v>115</v>
      </c>
      <c r="N96" s="4">
        <v>5</v>
      </c>
      <c r="O96" s="4">
        <v>16</v>
      </c>
      <c r="P96" s="4">
        <v>27800</v>
      </c>
      <c r="Q96" s="4">
        <v>50200</v>
      </c>
      <c r="R96" s="5">
        <v>-6.6E-3</v>
      </c>
      <c r="S96" s="4">
        <v>81932</v>
      </c>
      <c r="T96" s="5">
        <f t="shared" si="13"/>
        <v>191014.33333333334</v>
      </c>
      <c r="U96" s="24">
        <f t="shared" si="14"/>
        <v>67000</v>
      </c>
      <c r="V96" s="5">
        <v>1.34E-2</v>
      </c>
    </row>
    <row r="97" spans="1:22" x14ac:dyDescent="0.2">
      <c r="A97" s="16" t="s">
        <v>175</v>
      </c>
      <c r="B97" s="4">
        <v>7205</v>
      </c>
      <c r="C97" s="4">
        <v>1100</v>
      </c>
      <c r="D97" s="4">
        <v>6105</v>
      </c>
      <c r="E97" s="4">
        <v>644610000</v>
      </c>
      <c r="F97" s="4">
        <f t="shared" si="15"/>
        <v>6092440000</v>
      </c>
      <c r="K97" s="24">
        <f t="shared" si="16"/>
        <v>2878390000</v>
      </c>
      <c r="L97" s="4">
        <v>130</v>
      </c>
      <c r="M97" s="4">
        <v>125</v>
      </c>
      <c r="N97" s="4">
        <v>4</v>
      </c>
      <c r="O97" s="4">
        <v>10</v>
      </c>
      <c r="P97" s="4">
        <v>29100</v>
      </c>
      <c r="Q97" s="4">
        <v>37400</v>
      </c>
      <c r="R97" s="5">
        <v>-1.03E-2</v>
      </c>
      <c r="S97" s="4">
        <v>67000</v>
      </c>
      <c r="T97" s="5">
        <f t="shared" si="13"/>
        <v>215817.2</v>
      </c>
      <c r="U97" s="24">
        <f t="shared" si="14"/>
        <v>84820</v>
      </c>
      <c r="V97" s="5">
        <v>3.4700000000000002E-2</v>
      </c>
    </row>
    <row r="98" spans="1:22" x14ac:dyDescent="0.2">
      <c r="A98" s="16" t="s">
        <v>174</v>
      </c>
      <c r="B98" s="4">
        <v>42900</v>
      </c>
      <c r="C98" s="4">
        <v>10700</v>
      </c>
      <c r="D98" s="4">
        <v>32200</v>
      </c>
      <c r="E98" s="4">
        <v>3389900000</v>
      </c>
      <c r="F98" s="4">
        <f t="shared" si="15"/>
        <v>5447830000</v>
      </c>
      <c r="K98" s="24">
        <f t="shared" si="16"/>
        <v>2878390000</v>
      </c>
      <c r="L98" s="4">
        <v>280</v>
      </c>
      <c r="M98" s="4">
        <v>190</v>
      </c>
      <c r="N98" s="4">
        <v>39</v>
      </c>
      <c r="O98" s="4">
        <v>27</v>
      </c>
      <c r="P98" s="4">
        <v>139900</v>
      </c>
      <c r="Q98" s="4">
        <v>92900</v>
      </c>
      <c r="R98" s="5">
        <v>2.3199999999999998E-2</v>
      </c>
      <c r="S98" s="4">
        <v>237741</v>
      </c>
      <c r="T98" s="5">
        <f t="shared" si="13"/>
        <v>210336.25</v>
      </c>
      <c r="U98" s="24">
        <f t="shared" si="14"/>
        <v>84820</v>
      </c>
      <c r="V98" s="5">
        <v>3.3700000000000001E-2</v>
      </c>
    </row>
    <row r="99" spans="1:22" x14ac:dyDescent="0.2">
      <c r="A99" s="16" t="s">
        <v>164</v>
      </c>
      <c r="B99" s="4">
        <v>9800</v>
      </c>
      <c r="C99" s="4">
        <v>57900</v>
      </c>
      <c r="D99" s="4">
        <v>-48100</v>
      </c>
      <c r="E99" s="4">
        <v>-4972270000</v>
      </c>
      <c r="F99" s="4">
        <f t="shared" si="15"/>
        <v>2057930000</v>
      </c>
      <c r="K99" s="24">
        <f t="shared" si="16"/>
        <v>2878390000</v>
      </c>
      <c r="L99" s="4">
        <v>203</v>
      </c>
      <c r="M99" s="4">
        <v>642</v>
      </c>
      <c r="N99" s="4">
        <v>11</v>
      </c>
      <c r="O99" s="4">
        <v>27</v>
      </c>
      <c r="P99" s="4">
        <v>58400</v>
      </c>
      <c r="Q99" s="4">
        <v>151300</v>
      </c>
      <c r="R99" s="5">
        <v>-7.6E-3</v>
      </c>
      <c r="S99" s="4">
        <v>221565</v>
      </c>
      <c r="T99" s="5">
        <f t="shared" si="13"/>
        <v>206593.33333333334</v>
      </c>
      <c r="U99" s="24">
        <f t="shared" si="14"/>
        <v>84820</v>
      </c>
      <c r="V99" s="5">
        <v>2.2099999999999998E-2</v>
      </c>
    </row>
    <row r="100" spans="1:22" x14ac:dyDescent="0.2">
      <c r="A100" s="16" t="s">
        <v>156</v>
      </c>
      <c r="B100" s="4">
        <v>41700</v>
      </c>
      <c r="C100" s="4">
        <v>34000</v>
      </c>
      <c r="D100" s="4">
        <v>7700</v>
      </c>
      <c r="E100" s="4">
        <v>802450000</v>
      </c>
      <c r="F100" s="4">
        <f t="shared" si="15"/>
        <v>7030200000</v>
      </c>
      <c r="K100" s="24">
        <f t="shared" si="16"/>
        <v>2878390000</v>
      </c>
      <c r="L100" s="4">
        <v>217</v>
      </c>
      <c r="M100" s="4">
        <v>511</v>
      </c>
      <c r="N100" s="4">
        <v>25</v>
      </c>
      <c r="O100" s="4">
        <v>46</v>
      </c>
      <c r="P100" s="4">
        <v>99200</v>
      </c>
      <c r="Q100" s="4">
        <v>178800</v>
      </c>
      <c r="R100" s="5">
        <v>-2.4199999999999999E-2</v>
      </c>
      <c r="S100" s="4">
        <v>298061</v>
      </c>
      <c r="T100" s="5">
        <f t="shared" si="13"/>
        <v>160859.5</v>
      </c>
      <c r="U100" s="24">
        <f t="shared" si="14"/>
        <v>84820</v>
      </c>
      <c r="V100" s="5">
        <v>3.78E-2</v>
      </c>
    </row>
    <row r="101" spans="1:22" x14ac:dyDescent="0.2">
      <c r="A101" s="16" t="s">
        <v>155</v>
      </c>
      <c r="B101" s="4">
        <v>12700</v>
      </c>
      <c r="C101" s="4">
        <v>2100</v>
      </c>
      <c r="D101" s="4">
        <v>10600</v>
      </c>
      <c r="E101" s="4">
        <v>1142520000</v>
      </c>
      <c r="F101" s="4">
        <f t="shared" si="15"/>
        <v>6227750000</v>
      </c>
      <c r="K101" s="24">
        <f t="shared" si="16"/>
        <v>2878390000</v>
      </c>
      <c r="L101" s="4">
        <v>99</v>
      </c>
      <c r="M101" s="4">
        <v>112</v>
      </c>
      <c r="N101" s="4">
        <v>5</v>
      </c>
      <c r="O101" s="4">
        <v>6</v>
      </c>
      <c r="P101" s="4">
        <v>30200</v>
      </c>
      <c r="Q101" s="4">
        <v>30400</v>
      </c>
      <c r="R101" s="5">
        <v>-1.83E-2</v>
      </c>
      <c r="S101" s="4">
        <v>84820</v>
      </c>
      <c r="T101" s="5">
        <f t="shared" si="13"/>
        <v>236899</v>
      </c>
      <c r="U101" s="24">
        <f t="shared" si="14"/>
        <v>236899</v>
      </c>
      <c r="V101" s="5">
        <v>2.0199999999999999E-2</v>
      </c>
    </row>
    <row r="102" spans="1:22" x14ac:dyDescent="0.2">
      <c r="A102" s="16" t="s">
        <v>154</v>
      </c>
      <c r="B102" s="4">
        <v>78800</v>
      </c>
      <c r="C102" s="4">
        <v>31700</v>
      </c>
      <c r="D102" s="4">
        <v>47100</v>
      </c>
      <c r="E102" s="4">
        <v>5085230000</v>
      </c>
      <c r="F102" s="4">
        <f t="shared" si="15"/>
        <v>5085230000</v>
      </c>
      <c r="G102" s="4">
        <v>27700</v>
      </c>
      <c r="H102" s="4">
        <v>500</v>
      </c>
      <c r="I102" s="4">
        <v>27200</v>
      </c>
      <c r="J102" s="4">
        <v>2878390000</v>
      </c>
      <c r="K102" s="24">
        <f t="shared" si="16"/>
        <v>2878390000</v>
      </c>
      <c r="L102" s="4">
        <v>272</v>
      </c>
      <c r="M102" s="4">
        <v>206</v>
      </c>
      <c r="N102" s="4">
        <v>33</v>
      </c>
      <c r="O102" s="4">
        <v>32</v>
      </c>
      <c r="P102" s="4">
        <v>120700</v>
      </c>
      <c r="Q102" s="4">
        <v>98600</v>
      </c>
      <c r="R102" s="5">
        <v>4.5100000000000001E-2</v>
      </c>
      <c r="S102" s="4">
        <v>236899</v>
      </c>
      <c r="T102" s="5" t="e">
        <f t="shared" si="13"/>
        <v>#DIV/0!</v>
      </c>
      <c r="U102" s="24">
        <f t="shared" si="14"/>
        <v>0</v>
      </c>
      <c r="V102" s="5">
        <v>5.67E-2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P103" s="4"/>
      <c r="Q103" s="4"/>
      <c r="R103" s="5"/>
      <c r="S103" s="4"/>
      <c r="T103" s="5"/>
      <c r="U103" s="24"/>
    </row>
    <row r="104" spans="1:22" x14ac:dyDescent="0.2">
      <c r="A104" s="16"/>
      <c r="B104" s="4"/>
      <c r="C104" s="4"/>
      <c r="D104" s="4"/>
      <c r="E104" s="4"/>
      <c r="F104" s="4"/>
      <c r="K104" s="4"/>
      <c r="L104" s="4"/>
      <c r="M104" s="4"/>
      <c r="N104" s="4"/>
      <c r="O104" s="4"/>
      <c r="P104" s="4"/>
      <c r="Q104" s="4"/>
      <c r="R104" s="5"/>
      <c r="S104" s="4"/>
      <c r="T104" s="5"/>
      <c r="U104" s="24"/>
    </row>
    <row r="105" spans="1:22" x14ac:dyDescent="0.2">
      <c r="A105" s="16"/>
      <c r="B105" s="4"/>
      <c r="C105" s="4"/>
      <c r="D105" s="4"/>
      <c r="E105" s="4"/>
      <c r="F105" s="4"/>
      <c r="K105" s="4"/>
      <c r="L105" s="4"/>
      <c r="M105" s="4"/>
      <c r="N105" s="4"/>
      <c r="O105" s="4"/>
      <c r="P105" s="4"/>
      <c r="Q105" s="4"/>
      <c r="R105" s="5"/>
      <c r="S105" s="4"/>
      <c r="T105" s="5"/>
      <c r="U105" s="5"/>
    </row>
    <row r="106" spans="1:22" x14ac:dyDescent="0.2">
      <c r="A106" s="16"/>
      <c r="B106" s="4"/>
      <c r="C106" s="4"/>
      <c r="D106" s="4"/>
      <c r="E106" s="4"/>
      <c r="F106" s="4"/>
      <c r="K106" s="4"/>
      <c r="L106" s="4"/>
      <c r="M106" s="4"/>
      <c r="N106" s="4"/>
      <c r="O106" s="4"/>
      <c r="P106" s="4"/>
      <c r="Q106" s="4"/>
      <c r="R106" s="5"/>
      <c r="S106" s="4"/>
      <c r="T106" s="5"/>
      <c r="U106" s="5"/>
    </row>
    <row r="107" spans="1:22" x14ac:dyDescent="0.2">
      <c r="A107" s="16"/>
      <c r="B107" s="4"/>
      <c r="C107" s="4"/>
      <c r="D107" s="4"/>
      <c r="E107" s="4"/>
      <c r="F107" s="4"/>
      <c r="K107" s="4"/>
      <c r="L107" s="4"/>
      <c r="M107" s="4"/>
      <c r="N107" s="4"/>
      <c r="O107" s="4"/>
      <c r="P107" s="4"/>
      <c r="Q107" s="4"/>
      <c r="R107" s="5"/>
      <c r="S107" s="4"/>
      <c r="T107" s="5"/>
      <c r="U107" s="5"/>
    </row>
    <row r="108" spans="1:22" x14ac:dyDescent="0.2">
      <c r="A108" s="16"/>
      <c r="B108" s="4"/>
      <c r="C108" s="4"/>
      <c r="D108" s="4"/>
      <c r="E108" s="4"/>
      <c r="F108" s="4"/>
      <c r="K108" s="4"/>
      <c r="L108" s="4"/>
      <c r="M108" s="4"/>
      <c r="N108" s="4"/>
      <c r="O108" s="4"/>
      <c r="P108" s="4"/>
      <c r="Q108" s="4"/>
      <c r="R108" s="5"/>
      <c r="S108" s="4"/>
      <c r="T108" s="5"/>
      <c r="U108" s="5"/>
    </row>
    <row r="109" spans="1:22" x14ac:dyDescent="0.2">
      <c r="A109" s="16"/>
      <c r="B109" s="4"/>
      <c r="C109" s="4"/>
      <c r="D109" s="4"/>
      <c r="E109" s="4"/>
      <c r="F109" s="4"/>
      <c r="K109" s="4"/>
      <c r="L109" s="4"/>
      <c r="M109" s="4"/>
      <c r="N109" s="4"/>
      <c r="O109" s="4"/>
      <c r="P109" s="4"/>
      <c r="Q109" s="4"/>
      <c r="R109" s="5"/>
      <c r="S109" s="4"/>
      <c r="T109" s="5"/>
      <c r="U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/>
      <c r="U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/>
      <c r="U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5"/>
      <c r="U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5"/>
      <c r="S113" s="4"/>
      <c r="T113" s="5"/>
      <c r="U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5"/>
      <c r="S114" s="4"/>
      <c r="T114" s="5"/>
      <c r="U114" s="5"/>
    </row>
    <row r="115" spans="1:21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5"/>
      <c r="S115" s="4"/>
      <c r="T115" s="5"/>
      <c r="U115" s="5"/>
    </row>
    <row r="116" spans="1:21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5"/>
      <c r="S116" s="4"/>
      <c r="T116" s="5"/>
      <c r="U116" s="5"/>
    </row>
    <row r="117" spans="1:21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5"/>
      <c r="S117" s="4"/>
      <c r="T117" s="5"/>
      <c r="U117" s="5"/>
    </row>
    <row r="118" spans="1:21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5"/>
      <c r="S118" s="4"/>
      <c r="T118" s="5"/>
      <c r="U118" s="5"/>
    </row>
    <row r="119" spans="1:21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5"/>
      <c r="S119" s="4"/>
      <c r="T119" s="5"/>
      <c r="U119" s="5"/>
    </row>
    <row r="120" spans="1:21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5"/>
      <c r="S120" s="4"/>
      <c r="T120" s="5"/>
      <c r="U120" s="5"/>
    </row>
    <row r="121" spans="1:21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5"/>
      <c r="S121" s="4"/>
      <c r="T121" s="5"/>
      <c r="U121" s="5"/>
    </row>
    <row r="122" spans="1:21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5"/>
      <c r="S122" s="4"/>
      <c r="T122" s="5"/>
      <c r="U122" s="5"/>
    </row>
    <row r="123" spans="1:21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5"/>
      <c r="S123" s="4"/>
      <c r="T123" s="5"/>
      <c r="U123" s="5"/>
    </row>
    <row r="124" spans="1:21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5"/>
      <c r="S124" s="4"/>
      <c r="T124" s="5"/>
      <c r="U124" s="5"/>
    </row>
    <row r="125" spans="1:21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5"/>
      <c r="S125" s="4"/>
      <c r="T125" s="5"/>
      <c r="U125" s="5"/>
    </row>
    <row r="126" spans="1:21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5"/>
      <c r="S126" s="4"/>
      <c r="T126" s="5"/>
      <c r="U126" s="5"/>
    </row>
    <row r="127" spans="1:21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5"/>
      <c r="S127" s="4"/>
      <c r="T127" s="5"/>
      <c r="U127" s="5"/>
    </row>
    <row r="128" spans="1:21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5"/>
      <c r="S128" s="4"/>
      <c r="T128" s="5"/>
      <c r="U128" s="5"/>
    </row>
    <row r="129" spans="1:21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5"/>
      <c r="S129" s="4"/>
      <c r="T129" s="5"/>
      <c r="U129" s="5"/>
    </row>
    <row r="130" spans="1:21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5"/>
      <c r="S130" s="4"/>
      <c r="T130" s="5"/>
      <c r="U130" s="5"/>
    </row>
    <row r="131" spans="1:21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5"/>
      <c r="S131" s="4"/>
      <c r="T131" s="5"/>
      <c r="U131" s="5"/>
    </row>
    <row r="132" spans="1:21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5"/>
      <c r="S132" s="4"/>
      <c r="T132" s="5"/>
      <c r="U132" s="5"/>
    </row>
    <row r="133" spans="1:21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5"/>
      <c r="S133" s="4"/>
      <c r="T133" s="5"/>
      <c r="U133" s="5"/>
    </row>
    <row r="134" spans="1:21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5"/>
      <c r="S134" s="4"/>
      <c r="T134" s="5"/>
      <c r="U134" s="5"/>
    </row>
    <row r="135" spans="1:21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5"/>
      <c r="S135" s="4"/>
      <c r="T135" s="5"/>
      <c r="U135" s="5"/>
    </row>
    <row r="136" spans="1:21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5"/>
      <c r="S136" s="4"/>
      <c r="T136" s="5"/>
      <c r="U136" s="5"/>
    </row>
    <row r="137" spans="1:21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5"/>
      <c r="S137" s="4"/>
      <c r="T137" s="5"/>
      <c r="U137" s="5"/>
    </row>
    <row r="138" spans="1:21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5"/>
      <c r="S138" s="4"/>
      <c r="T138" s="5"/>
      <c r="U138" s="5"/>
    </row>
    <row r="139" spans="1:21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5"/>
      <c r="S139" s="4"/>
      <c r="T139" s="5"/>
      <c r="U139" s="5"/>
    </row>
    <row r="140" spans="1:21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5"/>
      <c r="S140" s="4"/>
      <c r="T140" s="5"/>
      <c r="U140" s="5"/>
    </row>
    <row r="141" spans="1:21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5"/>
      <c r="S141" s="4"/>
      <c r="T141" s="5"/>
      <c r="U141" s="5"/>
    </row>
    <row r="142" spans="1:21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5"/>
      <c r="S142" s="4"/>
      <c r="T142" s="5"/>
      <c r="U142" s="5"/>
    </row>
    <row r="143" spans="1:21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5"/>
      <c r="S143" s="4"/>
      <c r="T143" s="5"/>
      <c r="U143" s="5"/>
    </row>
    <row r="144" spans="1:21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5"/>
      <c r="S144" s="4"/>
      <c r="T144" s="5"/>
      <c r="U144" s="5"/>
    </row>
    <row r="145" spans="1:21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5"/>
      <c r="S145" s="4"/>
      <c r="T145" s="5"/>
      <c r="U145" s="5"/>
    </row>
    <row r="146" spans="1:21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5"/>
      <c r="S146" s="4"/>
      <c r="T146" s="5"/>
      <c r="U146" s="5"/>
    </row>
    <row r="147" spans="1:21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5"/>
      <c r="S147" s="4"/>
      <c r="T147" s="5"/>
      <c r="U147" s="5"/>
    </row>
    <row r="148" spans="1:21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5"/>
      <c r="S148" s="4"/>
      <c r="T148" s="5"/>
      <c r="U148" s="5"/>
    </row>
    <row r="149" spans="1:21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5"/>
      <c r="S149" s="4"/>
      <c r="T149" s="5"/>
      <c r="U149" s="5"/>
    </row>
    <row r="150" spans="1:21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5"/>
      <c r="S150" s="4"/>
      <c r="T150" s="5"/>
      <c r="U150" s="5"/>
    </row>
    <row r="151" spans="1:21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5"/>
      <c r="S151" s="4"/>
      <c r="T151" s="5"/>
      <c r="U151" s="5"/>
    </row>
    <row r="152" spans="1:21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5"/>
      <c r="S152" s="4"/>
      <c r="T152" s="5"/>
      <c r="U152" s="5"/>
    </row>
    <row r="153" spans="1:21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5"/>
      <c r="S153" s="4"/>
      <c r="T153" s="5"/>
      <c r="U153" s="5"/>
    </row>
    <row r="154" spans="1:21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5"/>
      <c r="S154" s="4"/>
      <c r="T154" s="5"/>
      <c r="U154" s="5"/>
    </row>
    <row r="155" spans="1:21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5"/>
      <c r="S155" s="4"/>
      <c r="T155" s="5"/>
      <c r="U155" s="5"/>
    </row>
    <row r="156" spans="1:21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5"/>
      <c r="S156" s="4"/>
      <c r="T156" s="5"/>
      <c r="U156" s="5"/>
    </row>
    <row r="157" spans="1:21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5"/>
      <c r="S157" s="4"/>
      <c r="T157" s="5"/>
      <c r="U157" s="5"/>
    </row>
    <row r="158" spans="1:21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5"/>
      <c r="S158" s="4"/>
      <c r="T158" s="5"/>
      <c r="U158" s="5"/>
    </row>
    <row r="159" spans="1:21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5"/>
      <c r="S159" s="4"/>
      <c r="T159" s="5"/>
      <c r="U159" s="5"/>
    </row>
    <row r="160" spans="1:21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5"/>
      <c r="S160" s="4"/>
      <c r="T160" s="5"/>
      <c r="U160" s="5"/>
    </row>
    <row r="161" spans="1:21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5"/>
      <c r="S161" s="4"/>
      <c r="T161" s="5"/>
      <c r="U161" s="5"/>
    </row>
    <row r="162" spans="1:21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8"/>
      <c r="S162" s="4"/>
      <c r="T162" s="5"/>
      <c r="U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8"/>
      <c r="S163" s="4"/>
      <c r="T163" s="5"/>
      <c r="U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8"/>
      <c r="S164" s="4"/>
      <c r="T164" s="5"/>
      <c r="U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8"/>
      <c r="S165" s="4"/>
      <c r="T165" s="5"/>
      <c r="U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8"/>
      <c r="S166" s="4"/>
      <c r="T166" s="5"/>
      <c r="U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8"/>
      <c r="S167" s="4"/>
      <c r="T167" s="5"/>
      <c r="U167" s="5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8784-C818-6348-BDFC-0EA85BB92084}">
  <sheetPr codeName="Sheet95"/>
  <dimension ref="A1:V258"/>
  <sheetViews>
    <sheetView topLeftCell="F1" workbookViewId="0">
      <pane ySplit="2" topLeftCell="A3" activePane="bottomLeft" state="frozen"/>
      <selection activeCell="U4" sqref="U3:U4"/>
      <selection pane="bottomLeft" activeCell="U4" sqref="U3:U4"/>
    </sheetView>
  </sheetViews>
  <sheetFormatPr baseColWidth="10" defaultRowHeight="16" x14ac:dyDescent="0.2"/>
  <cols>
    <col min="1" max="1" customWidth="true" width="21.1640625"/>
    <col min="2" max="2" customWidth="true" width="12.83203125"/>
    <col min="3" max="3" customWidth="true" width="13.33203125"/>
    <col min="4" max="4" customWidth="true" width="13.1640625"/>
    <col min="5" max="5" customWidth="true" width="17.0"/>
    <col min="6" max="6" customWidth="true" width="21.5"/>
    <col min="10" max="10" customWidth="true" width="18.33203125"/>
    <col min="11" max="11" customWidth="true" width="16.6640625"/>
    <col min="18" max="18" customWidth="true" width="13.0"/>
    <col min="19" max="19" customWidth="true" width="14.16406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788">
        <v>344</v>
      </c>
      <c r="B3" t="n" s="3789">
        <v>63000.0</v>
      </c>
      <c r="C3" t="n" s="3790">
        <v>736804.0</v>
      </c>
      <c r="D3" t="n" s="3791">
        <v>-673804.0</v>
      </c>
      <c r="E3" t="n" s="3792">
        <v>-2.943117E10</v>
      </c>
      <c r="G3" t="n" s="3778">
        <v>103400.0</v>
      </c>
      <c r="H3" t="n" s="3779">
        <v>56100.0</v>
      </c>
      <c r="I3" t="n" s="3780">
        <v>47300.0</v>
      </c>
      <c r="J3" t="n" s="3781">
        <v>2.07734E9</v>
      </c>
      <c r="L3" t="n" s="3782">
        <v>821.0</v>
      </c>
      <c r="M3" t="n" s="3783">
        <v>1448.0</v>
      </c>
      <c r="N3" t="n" s="3784">
        <v>36.0</v>
      </c>
      <c r="O3" t="n" s="3785">
        <v>29.0</v>
      </c>
      <c r="P3" t="n" s="3786">
        <v>495200.0</v>
      </c>
      <c r="Q3" t="n" s="3787">
        <v>726700.0</v>
      </c>
      <c r="R3" t="n" s="3776">
        <v>0.009300000000000001</v>
      </c>
      <c r="S3" t="n" s="3775">
        <v>1691900.0</v>
      </c>
      <c r="V3" t="n" s="3777">
        <v>0.0292</v>
      </c>
    </row>
    <row r="4">
      <c r="A4" t="s" s="1716">
        <v>343</v>
      </c>
      <c r="B4" t="n" s="1717">
        <v>108400.0</v>
      </c>
      <c r="C4" t="n" s="1718">
        <v>880970.0</v>
      </c>
      <c r="D4" t="n" s="1719">
        <v>-772570.0</v>
      </c>
      <c r="E4" t="n" s="1720">
        <v>-3.368139E10</v>
      </c>
      <c r="G4" t="n" s="1706">
        <v>109400.0</v>
      </c>
      <c r="H4" t="n" s="1707">
        <v>260500.0</v>
      </c>
      <c r="I4" t="n" s="1708">
        <v>-151100.0</v>
      </c>
      <c r="J4" t="n" s="1709">
        <v>-6.57293E9</v>
      </c>
      <c r="L4" t="n" s="1710">
        <v>946.0</v>
      </c>
      <c r="M4" t="n" s="1711">
        <v>2143.0</v>
      </c>
      <c r="N4" t="n" s="1712">
        <v>42.0</v>
      </c>
      <c r="O4" t="n" s="1713">
        <v>64.0</v>
      </c>
      <c r="P4" t="n" s="1714">
        <v>696000.0</v>
      </c>
      <c r="Q4" t="n" s="1715">
        <v>1223400.0</v>
      </c>
      <c r="R4" t="n" s="1704">
        <v>-0.028900000000000002</v>
      </c>
      <c r="S4" t="n" s="1703">
        <v>2627000.0</v>
      </c>
      <c r="V4" t="n" s="1705">
        <v>0.0304</v>
      </c>
    </row>
    <row r="5" spans="1:22" x14ac:dyDescent="0.2">
      <c r="A5" s="16" t="s">
        <v>342</v>
      </c>
      <c r="B5" s="4">
        <v>116500</v>
      </c>
      <c r="C5" s="4">
        <v>1302955</v>
      </c>
      <c r="D5" s="4">
        <v>-1186455</v>
      </c>
      <c r="E5" s="4">
        <v>-52791470000</v>
      </c>
      <c r="F5" s="4">
        <f t="shared" ref="F5:F46" si="0">E5+F6</f>
        <v>-1156308020762</v>
      </c>
      <c r="G5" s="4">
        <v>87400</v>
      </c>
      <c r="H5" s="4">
        <v>327000</v>
      </c>
      <c r="I5" s="4">
        <v>-239600</v>
      </c>
      <c r="J5" s="4">
        <v>-10677030000</v>
      </c>
      <c r="K5" s="24">
        <f t="shared" ref="K5:K46" si="1">K6+J5</f>
        <v>-64904870000</v>
      </c>
      <c r="L5" s="4">
        <v>771</v>
      </c>
      <c r="M5" s="4">
        <v>2744</v>
      </c>
      <c r="N5" s="4">
        <v>31</v>
      </c>
      <c r="O5" s="4">
        <v>75</v>
      </c>
      <c r="P5" s="4">
        <v>541200</v>
      </c>
      <c r="Q5" s="4">
        <v>1610700</v>
      </c>
      <c r="R5" s="5">
        <v>-1.46E-2</v>
      </c>
      <c r="S5" s="4">
        <v>2603100</v>
      </c>
      <c r="T5" s="4">
        <f t="shared" ref="T5:T73" si="2">AVERAGE(S6:S15)</f>
        <v>3887490</v>
      </c>
      <c r="U5" s="4">
        <f t="shared" ref="U5:U46" si="3">MIN(S6:S10)</f>
        <v>1713000</v>
      </c>
      <c r="V5" s="5">
        <v>2.1099999999999997E-2</v>
      </c>
    </row>
    <row r="6" spans="1:22" x14ac:dyDescent="0.2">
      <c r="A6" s="16" t="s">
        <v>341</v>
      </c>
      <c r="B6" s="4">
        <v>64150</v>
      </c>
      <c r="C6" s="4">
        <v>1255005</v>
      </c>
      <c r="D6" s="4">
        <v>-1190855</v>
      </c>
      <c r="E6" s="4">
        <v>-53301890000</v>
      </c>
      <c r="F6" s="4">
        <f t="shared" si="0"/>
        <v>-1103516550762</v>
      </c>
      <c r="G6" s="4">
        <v>96100</v>
      </c>
      <c r="H6" s="4">
        <v>293600</v>
      </c>
      <c r="I6" s="4">
        <v>-197500</v>
      </c>
      <c r="J6" s="4">
        <v>-8864625000</v>
      </c>
      <c r="K6" s="24">
        <f t="shared" si="1"/>
        <v>-54227840000</v>
      </c>
      <c r="L6" s="4">
        <v>522</v>
      </c>
      <c r="M6" s="4">
        <v>2175</v>
      </c>
      <c r="N6" s="4">
        <v>34</v>
      </c>
      <c r="O6" s="4">
        <v>61</v>
      </c>
      <c r="P6" s="4">
        <v>370900</v>
      </c>
      <c r="Q6" s="4">
        <v>1188500</v>
      </c>
      <c r="R6" s="5">
        <v>0</v>
      </c>
      <c r="S6" s="4">
        <v>2388600</v>
      </c>
      <c r="T6" s="4">
        <f t="shared" si="2"/>
        <v>4818720</v>
      </c>
      <c r="U6" s="4">
        <f t="shared" si="3"/>
        <v>1713000</v>
      </c>
      <c r="V6" s="5">
        <v>1.8799999999999997E-2</v>
      </c>
    </row>
    <row r="7" spans="1:22" x14ac:dyDescent="0.2">
      <c r="A7" s="16" t="s">
        <v>340</v>
      </c>
      <c r="B7" s="4">
        <v>224637</v>
      </c>
      <c r="C7" s="4">
        <v>863443</v>
      </c>
      <c r="D7" s="4">
        <v>-638806</v>
      </c>
      <c r="E7" s="4">
        <v>-28560460000</v>
      </c>
      <c r="F7" s="4">
        <f t="shared" si="0"/>
        <v>-1050214660762</v>
      </c>
      <c r="G7" s="4">
        <v>135900</v>
      </c>
      <c r="H7" s="4">
        <v>148600</v>
      </c>
      <c r="I7" s="4">
        <v>-12700</v>
      </c>
      <c r="J7" s="4">
        <v>-532125000</v>
      </c>
      <c r="K7" s="24">
        <f t="shared" si="1"/>
        <v>-45363215000</v>
      </c>
      <c r="L7" s="4">
        <v>681</v>
      </c>
      <c r="M7" s="4">
        <v>1274</v>
      </c>
      <c r="N7" s="4">
        <v>44</v>
      </c>
      <c r="O7" s="4">
        <v>57</v>
      </c>
      <c r="P7" s="4">
        <v>530300</v>
      </c>
      <c r="Q7" s="4">
        <v>832200</v>
      </c>
      <c r="R7" s="5">
        <v>2.3E-3</v>
      </c>
      <c r="S7" s="4">
        <v>1713000</v>
      </c>
      <c r="T7" s="4">
        <f t="shared" si="2"/>
        <v>4822900</v>
      </c>
      <c r="U7" s="4">
        <f t="shared" si="3"/>
        <v>2649700</v>
      </c>
      <c r="V7" s="5">
        <v>1.77E-2</v>
      </c>
    </row>
    <row r="8" spans="1:22" x14ac:dyDescent="0.2">
      <c r="A8" s="16" t="s">
        <v>339</v>
      </c>
      <c r="B8" s="4">
        <v>120812</v>
      </c>
      <c r="C8" s="4">
        <v>1057030</v>
      </c>
      <c r="D8" s="4">
        <v>-936218</v>
      </c>
      <c r="E8" s="4">
        <v>-41864010000</v>
      </c>
      <c r="F8" s="4">
        <f t="shared" si="0"/>
        <v>-1021654200762</v>
      </c>
      <c r="G8" s="4">
        <v>195300</v>
      </c>
      <c r="H8" s="4">
        <v>886700</v>
      </c>
      <c r="I8" s="4">
        <v>-691400</v>
      </c>
      <c r="J8" s="4">
        <v>-31029145000</v>
      </c>
      <c r="K8" s="24">
        <f t="shared" si="1"/>
        <v>-44831090000</v>
      </c>
      <c r="L8" s="4">
        <v>1110</v>
      </c>
      <c r="M8" s="4">
        <v>3839</v>
      </c>
      <c r="N8" s="4">
        <v>76</v>
      </c>
      <c r="O8" s="4">
        <v>127</v>
      </c>
      <c r="P8" s="4">
        <v>867100</v>
      </c>
      <c r="Q8" s="4">
        <v>2296000</v>
      </c>
      <c r="R8" s="5">
        <v>-1.3300000000000001E-2</v>
      </c>
      <c r="S8" s="4">
        <v>10340400</v>
      </c>
      <c r="T8" s="4">
        <f t="shared" si="2"/>
        <v>3910250</v>
      </c>
      <c r="U8" s="4">
        <f t="shared" si="3"/>
        <v>2168200</v>
      </c>
      <c r="V8" s="5">
        <v>3.1800000000000002E-2</v>
      </c>
    </row>
    <row r="9" spans="1:22" x14ac:dyDescent="0.2">
      <c r="A9" s="16" t="s">
        <v>338</v>
      </c>
      <c r="B9" s="4">
        <v>297600</v>
      </c>
      <c r="C9" s="4">
        <v>865301</v>
      </c>
      <c r="D9" s="4">
        <v>-567701</v>
      </c>
      <c r="E9" s="4">
        <v>-25620110000</v>
      </c>
      <c r="F9" s="4">
        <f t="shared" si="0"/>
        <v>-979790190762</v>
      </c>
      <c r="G9" s="4">
        <v>399400</v>
      </c>
      <c r="H9" s="4">
        <v>227800</v>
      </c>
      <c r="I9" s="4">
        <v>171600</v>
      </c>
      <c r="J9" s="4">
        <v>7855255000</v>
      </c>
      <c r="K9" s="24">
        <f t="shared" si="1"/>
        <v>-13801945000</v>
      </c>
      <c r="L9" s="4">
        <v>1003</v>
      </c>
      <c r="M9" s="4">
        <v>1745</v>
      </c>
      <c r="N9" s="4">
        <v>94</v>
      </c>
      <c r="O9" s="4">
        <v>96</v>
      </c>
      <c r="P9" s="4">
        <v>1425000</v>
      </c>
      <c r="Q9" s="4">
        <v>1221900</v>
      </c>
      <c r="R9" s="5">
        <v>1.1000000000000001E-3</v>
      </c>
      <c r="S9" s="4">
        <v>2649700</v>
      </c>
      <c r="T9" s="4">
        <f t="shared" si="2"/>
        <v>3793620</v>
      </c>
      <c r="U9" s="4">
        <f t="shared" si="3"/>
        <v>2168200</v>
      </c>
      <c r="V9" s="5">
        <v>2.5099999999999997E-2</v>
      </c>
    </row>
    <row r="10" spans="1:22" x14ac:dyDescent="0.2">
      <c r="A10" s="16" t="s">
        <v>337</v>
      </c>
      <c r="B10" s="4">
        <v>79687</v>
      </c>
      <c r="C10" s="4">
        <v>2550112</v>
      </c>
      <c r="D10" s="4">
        <v>-2470425</v>
      </c>
      <c r="E10" s="4">
        <v>-114711950000</v>
      </c>
      <c r="F10" s="4">
        <f t="shared" si="0"/>
        <v>-954170080762</v>
      </c>
      <c r="G10" s="4">
        <v>0</v>
      </c>
      <c r="H10" s="4">
        <v>0</v>
      </c>
      <c r="I10" s="4">
        <v>0</v>
      </c>
      <c r="J10" s="4">
        <v>6062945000</v>
      </c>
      <c r="K10" s="24">
        <f t="shared" si="1"/>
        <v>-21657200000</v>
      </c>
      <c r="L10" s="4">
        <v>1106</v>
      </c>
      <c r="M10" s="4">
        <v>2272</v>
      </c>
      <c r="N10" s="4">
        <v>76</v>
      </c>
      <c r="O10" s="4">
        <v>165</v>
      </c>
      <c r="P10" s="4">
        <v>885100</v>
      </c>
      <c r="Q10" s="4">
        <v>1698600</v>
      </c>
      <c r="R10" s="5">
        <v>-2.0799999999999999E-2</v>
      </c>
      <c r="S10" s="4">
        <v>8684300</v>
      </c>
      <c r="T10" s="4">
        <f t="shared" si="2"/>
        <v>3101230</v>
      </c>
      <c r="U10" s="4">
        <f t="shared" si="3"/>
        <v>1400800</v>
      </c>
      <c r="V10" s="5">
        <v>2.9900000000000003E-2</v>
      </c>
    </row>
    <row r="11" spans="1:22" x14ac:dyDescent="0.2">
      <c r="A11" s="16" t="s">
        <v>336</v>
      </c>
      <c r="B11" s="4">
        <v>37054</v>
      </c>
      <c r="C11" s="4">
        <v>1171232</v>
      </c>
      <c r="D11" s="4">
        <v>-1134178</v>
      </c>
      <c r="E11" s="4">
        <v>-53164440000</v>
      </c>
      <c r="F11" s="4">
        <f t="shared" si="0"/>
        <v>-839458130762</v>
      </c>
      <c r="G11" s="4">
        <v>0</v>
      </c>
      <c r="H11" s="4">
        <v>0</v>
      </c>
      <c r="I11" s="4">
        <v>0</v>
      </c>
      <c r="J11" s="4">
        <v>7471035000</v>
      </c>
      <c r="K11" s="24">
        <f t="shared" si="1"/>
        <v>-27720145000</v>
      </c>
      <c r="L11" s="4">
        <v>1245</v>
      </c>
      <c r="M11" s="4">
        <v>1549</v>
      </c>
      <c r="N11" s="4">
        <v>121</v>
      </c>
      <c r="O11" s="4">
        <v>132</v>
      </c>
      <c r="P11" s="4">
        <v>1269600</v>
      </c>
      <c r="Q11" s="4">
        <v>2065400</v>
      </c>
      <c r="R11" s="5">
        <v>-5.3E-3</v>
      </c>
      <c r="S11" s="4">
        <v>3335500</v>
      </c>
      <c r="T11" s="4">
        <f t="shared" si="2"/>
        <v>3366330</v>
      </c>
      <c r="U11" s="4">
        <f t="shared" si="3"/>
        <v>1400800</v>
      </c>
      <c r="V11" s="5">
        <v>2.63E-2</v>
      </c>
    </row>
    <row r="12" spans="1:22" x14ac:dyDescent="0.2">
      <c r="A12" s="16" t="s">
        <v>335</v>
      </c>
      <c r="B12" s="4">
        <v>357300</v>
      </c>
      <c r="C12" s="4">
        <v>933694</v>
      </c>
      <c r="D12" s="4">
        <v>-576394</v>
      </c>
      <c r="E12" s="4">
        <v>-26977540000</v>
      </c>
      <c r="F12" s="4">
        <f t="shared" si="0"/>
        <v>-786293690762</v>
      </c>
      <c r="G12" s="4">
        <v>0</v>
      </c>
      <c r="H12" s="4">
        <v>0</v>
      </c>
      <c r="I12" s="4">
        <v>0</v>
      </c>
      <c r="J12" s="4">
        <v>-11186545000</v>
      </c>
      <c r="K12" s="24">
        <f t="shared" si="1"/>
        <v>-35191180000</v>
      </c>
      <c r="L12" s="4">
        <v>1174</v>
      </c>
      <c r="M12" s="4">
        <v>2352</v>
      </c>
      <c r="N12" s="4">
        <v>76</v>
      </c>
      <c r="O12" s="4">
        <v>132</v>
      </c>
      <c r="P12" s="4">
        <v>885800</v>
      </c>
      <c r="Q12" s="4">
        <v>1805400</v>
      </c>
      <c r="R12" s="5">
        <v>-3.2000000000000002E-3</v>
      </c>
      <c r="S12" s="4">
        <v>3339900</v>
      </c>
      <c r="T12" s="4">
        <f t="shared" si="2"/>
        <v>4226048.4000000004</v>
      </c>
      <c r="U12" s="4">
        <f t="shared" si="3"/>
        <v>1400800</v>
      </c>
      <c r="V12" s="5">
        <v>2.53E-2</v>
      </c>
    </row>
    <row r="13" spans="1:22" x14ac:dyDescent="0.2">
      <c r="A13" s="16" t="s">
        <v>333</v>
      </c>
      <c r="B13" s="4">
        <v>77300</v>
      </c>
      <c r="C13" s="4">
        <v>239160</v>
      </c>
      <c r="D13" s="4">
        <v>-161860</v>
      </c>
      <c r="E13" s="4">
        <v>-7509030000</v>
      </c>
      <c r="F13" s="4">
        <f t="shared" si="0"/>
        <v>-759316150762</v>
      </c>
      <c r="G13" s="4">
        <v>124100</v>
      </c>
      <c r="H13" s="4">
        <v>365000</v>
      </c>
      <c r="I13" s="4">
        <v>-240900</v>
      </c>
      <c r="J13" s="4">
        <v>-11186545000</v>
      </c>
      <c r="K13" s="24">
        <f t="shared" si="1"/>
        <v>-24004635000</v>
      </c>
      <c r="L13" s="4">
        <v>770</v>
      </c>
      <c r="M13" s="4">
        <v>1094</v>
      </c>
      <c r="N13" s="4">
        <v>86</v>
      </c>
      <c r="O13" s="4">
        <v>143</v>
      </c>
      <c r="P13" s="4">
        <v>1039100</v>
      </c>
      <c r="Q13" s="4">
        <v>1096600</v>
      </c>
      <c r="R13" s="5">
        <v>2.2000000000000001E-3</v>
      </c>
      <c r="S13" s="4">
        <v>2168200</v>
      </c>
      <c r="T13" s="4">
        <f t="shared" si="2"/>
        <v>4145248.4</v>
      </c>
      <c r="U13" s="4">
        <f t="shared" si="3"/>
        <v>1213900</v>
      </c>
      <c r="V13" s="5">
        <v>1.3899999999999999E-2</v>
      </c>
    </row>
    <row r="14" spans="1:22" x14ac:dyDescent="0.2">
      <c r="A14" s="16" t="s">
        <v>332</v>
      </c>
      <c r="B14" s="4">
        <v>184200</v>
      </c>
      <c r="C14" s="4">
        <v>316930</v>
      </c>
      <c r="D14" s="4">
        <v>-132730</v>
      </c>
      <c r="E14" s="4">
        <v>-6208203068</v>
      </c>
      <c r="F14" s="4">
        <f t="shared" si="0"/>
        <v>-751807120762</v>
      </c>
      <c r="G14" s="4">
        <v>1100100</v>
      </c>
      <c r="H14" s="4">
        <v>226200</v>
      </c>
      <c r="I14" s="4">
        <v>873900</v>
      </c>
      <c r="J14" s="4">
        <v>40791940000</v>
      </c>
      <c r="K14" s="24">
        <f t="shared" si="1"/>
        <v>-12818090000</v>
      </c>
      <c r="L14" s="4">
        <v>1915</v>
      </c>
      <c r="M14" s="4">
        <v>819</v>
      </c>
      <c r="N14" s="4">
        <v>179</v>
      </c>
      <c r="O14" s="4">
        <v>72</v>
      </c>
      <c r="P14" s="4">
        <v>1807700</v>
      </c>
      <c r="Q14" s="4">
        <v>714800</v>
      </c>
      <c r="R14" s="5">
        <v>8.6999999999999994E-3</v>
      </c>
      <c r="S14" s="4">
        <v>2854500</v>
      </c>
      <c r="T14" s="4">
        <f t="shared" si="2"/>
        <v>4026448.4</v>
      </c>
      <c r="U14" s="4">
        <f t="shared" si="3"/>
        <v>1213900</v>
      </c>
      <c r="V14" s="5">
        <v>2.0199999999999999E-2</v>
      </c>
    </row>
    <row r="15" spans="1:22" x14ac:dyDescent="0.2">
      <c r="A15" s="16" t="s">
        <v>331</v>
      </c>
      <c r="B15" s="4">
        <v>93500</v>
      </c>
      <c r="C15" s="4">
        <v>214366</v>
      </c>
      <c r="D15" s="4">
        <v>-120866</v>
      </c>
      <c r="E15" s="4">
        <v>-5564360000</v>
      </c>
      <c r="F15" s="4">
        <f t="shared" si="0"/>
        <v>-745598917694</v>
      </c>
      <c r="G15" s="4">
        <v>365100</v>
      </c>
      <c r="H15" s="4">
        <v>37800</v>
      </c>
      <c r="I15" s="4">
        <v>327300</v>
      </c>
      <c r="J15" s="4">
        <v>15179050000</v>
      </c>
      <c r="K15" s="24">
        <f t="shared" si="1"/>
        <v>-53610030000</v>
      </c>
      <c r="L15" s="4">
        <v>739</v>
      </c>
      <c r="M15" s="4">
        <v>841</v>
      </c>
      <c r="N15" s="4">
        <v>61</v>
      </c>
      <c r="O15" s="4">
        <v>69</v>
      </c>
      <c r="P15" s="4">
        <v>696100</v>
      </c>
      <c r="Q15" s="4">
        <v>660500</v>
      </c>
      <c r="R15" s="5">
        <v>6.6E-3</v>
      </c>
      <c r="S15" s="4">
        <v>1400800</v>
      </c>
      <c r="T15" s="4">
        <f t="shared" si="2"/>
        <v>4160638.4</v>
      </c>
      <c r="U15" s="4">
        <f t="shared" si="3"/>
        <v>1213900</v>
      </c>
      <c r="V15" s="5">
        <v>1.61E-2</v>
      </c>
    </row>
    <row r="16" spans="1:22" x14ac:dyDescent="0.2">
      <c r="A16" s="16" t="s">
        <v>330</v>
      </c>
      <c r="B16" s="4">
        <v>310100</v>
      </c>
      <c r="C16" s="4">
        <v>1399120</v>
      </c>
      <c r="D16" s="4">
        <v>-1089020</v>
      </c>
      <c r="E16" s="4">
        <v>-51547240788</v>
      </c>
      <c r="F16" s="4">
        <f t="shared" si="0"/>
        <v>-740034557694</v>
      </c>
      <c r="G16" s="4">
        <v>200400</v>
      </c>
      <c r="H16" s="4">
        <v>162500</v>
      </c>
      <c r="I16" s="4">
        <v>37900</v>
      </c>
      <c r="J16" s="4">
        <v>1670480000</v>
      </c>
      <c r="K16" s="24">
        <f t="shared" si="1"/>
        <v>-68789080000</v>
      </c>
      <c r="L16" s="4">
        <v>1876</v>
      </c>
      <c r="M16" s="4">
        <v>2378</v>
      </c>
      <c r="N16" s="4">
        <v>153</v>
      </c>
      <c r="O16" s="4">
        <v>198</v>
      </c>
      <c r="P16" s="4">
        <v>1495100</v>
      </c>
      <c r="Q16" s="4">
        <v>2203700</v>
      </c>
      <c r="R16" s="5">
        <v>2.3399999999999997E-2</v>
      </c>
      <c r="S16" s="4">
        <v>11700900</v>
      </c>
      <c r="T16" s="4">
        <f t="shared" si="2"/>
        <v>3149298.4</v>
      </c>
      <c r="U16" s="4">
        <f t="shared" si="3"/>
        <v>1213900</v>
      </c>
      <c r="V16" s="5">
        <v>4.2699999999999995E-2</v>
      </c>
    </row>
    <row r="17" spans="1:22" x14ac:dyDescent="0.2">
      <c r="A17" s="16" t="s">
        <v>329</v>
      </c>
      <c r="B17" s="4">
        <v>242700</v>
      </c>
      <c r="C17" s="4">
        <v>590800</v>
      </c>
      <c r="D17" s="4">
        <v>-348100</v>
      </c>
      <c r="E17" s="4">
        <v>-15580227386</v>
      </c>
      <c r="F17" s="4">
        <f t="shared" si="0"/>
        <v>-688487316906</v>
      </c>
      <c r="G17" s="4">
        <v>225300</v>
      </c>
      <c r="H17" s="4">
        <v>195801</v>
      </c>
      <c r="I17" s="4">
        <v>29499</v>
      </c>
      <c r="J17" s="4">
        <v>1324315000</v>
      </c>
      <c r="K17" s="24">
        <f t="shared" si="1"/>
        <v>-70459560000</v>
      </c>
      <c r="L17" s="4">
        <v>493</v>
      </c>
      <c r="M17" s="4">
        <v>1058</v>
      </c>
      <c r="N17" s="4">
        <v>32</v>
      </c>
      <c r="O17" s="4">
        <v>89</v>
      </c>
      <c r="P17" s="4">
        <v>385500</v>
      </c>
      <c r="Q17" s="4">
        <v>779300</v>
      </c>
      <c r="R17" s="5">
        <v>0</v>
      </c>
      <c r="S17" s="4">
        <v>1754800</v>
      </c>
      <c r="T17" s="4">
        <f t="shared" si="2"/>
        <v>3136648.4</v>
      </c>
      <c r="U17" s="4">
        <f t="shared" si="3"/>
        <v>1213900</v>
      </c>
      <c r="V17" s="5">
        <v>2.2099999999999998E-2</v>
      </c>
    </row>
    <row r="18" spans="1:22" x14ac:dyDescent="0.2">
      <c r="A18" s="16" t="s">
        <v>328</v>
      </c>
      <c r="B18" s="4">
        <v>44244</v>
      </c>
      <c r="C18" s="4">
        <v>308299</v>
      </c>
      <c r="D18" s="4">
        <v>-264055</v>
      </c>
      <c r="E18" s="4">
        <v>-11854560000</v>
      </c>
      <c r="F18" s="4">
        <f t="shared" si="0"/>
        <v>-672907089520</v>
      </c>
      <c r="G18" s="4">
        <v>99300</v>
      </c>
      <c r="H18" s="4">
        <v>96900</v>
      </c>
      <c r="I18" s="4">
        <v>2400</v>
      </c>
      <c r="J18" s="4">
        <v>165675000</v>
      </c>
      <c r="K18" s="24">
        <f t="shared" si="1"/>
        <v>-71783875000</v>
      </c>
      <c r="L18" s="4">
        <v>380</v>
      </c>
      <c r="M18" s="4">
        <v>1025</v>
      </c>
      <c r="N18" s="4">
        <v>27</v>
      </c>
      <c r="O18" s="4">
        <v>51</v>
      </c>
      <c r="P18" s="4">
        <v>261100</v>
      </c>
      <c r="Q18" s="4">
        <v>680500</v>
      </c>
      <c r="R18" s="5">
        <v>-8.8000000000000005E-3</v>
      </c>
      <c r="S18" s="4">
        <v>1213900</v>
      </c>
      <c r="T18" s="4">
        <f t="shared" si="2"/>
        <v>3291868.4</v>
      </c>
      <c r="U18" s="4">
        <f t="shared" si="3"/>
        <v>1360200</v>
      </c>
      <c r="V18" s="5">
        <v>2.63E-2</v>
      </c>
    </row>
    <row r="19" spans="1:22" x14ac:dyDescent="0.2">
      <c r="A19" s="16" t="s">
        <v>327</v>
      </c>
      <c r="B19" s="4">
        <v>87000</v>
      </c>
      <c r="C19" s="4">
        <v>168240</v>
      </c>
      <c r="D19" s="4">
        <v>-81240</v>
      </c>
      <c r="E19" s="4">
        <v>-3679890000</v>
      </c>
      <c r="F19" s="4">
        <f t="shared" si="0"/>
        <v>-661052529520</v>
      </c>
      <c r="G19" s="4">
        <v>106100</v>
      </c>
      <c r="H19" s="4">
        <v>53300</v>
      </c>
      <c r="I19" s="4">
        <v>52800</v>
      </c>
      <c r="J19" s="4">
        <v>2399540000</v>
      </c>
      <c r="K19" s="24">
        <f t="shared" si="1"/>
        <v>-71949550000</v>
      </c>
      <c r="L19" s="4">
        <v>995</v>
      </c>
      <c r="M19" s="4">
        <v>700</v>
      </c>
      <c r="N19" s="4">
        <v>75</v>
      </c>
      <c r="O19" s="4">
        <v>24</v>
      </c>
      <c r="P19" s="4">
        <v>736900</v>
      </c>
      <c r="Q19" s="4">
        <v>525800</v>
      </c>
      <c r="R19" s="5">
        <v>0</v>
      </c>
      <c r="S19" s="4">
        <v>1483400</v>
      </c>
      <c r="T19" s="4">
        <f t="shared" si="2"/>
        <v>3481788.4</v>
      </c>
      <c r="U19" s="4">
        <f t="shared" si="3"/>
        <v>1360200</v>
      </c>
      <c r="V19" s="5">
        <v>2.07E-2</v>
      </c>
    </row>
    <row r="20" spans="1:22" x14ac:dyDescent="0.2">
      <c r="A20" s="16" t="s">
        <v>326</v>
      </c>
      <c r="B20" s="4">
        <v>614400</v>
      </c>
      <c r="C20" s="4">
        <v>62393</v>
      </c>
      <c r="D20" s="4">
        <v>552007</v>
      </c>
      <c r="E20" s="4">
        <v>24986880000</v>
      </c>
      <c r="F20" s="4">
        <f t="shared" si="0"/>
        <v>-657372639520</v>
      </c>
      <c r="G20" s="4">
        <v>0</v>
      </c>
      <c r="H20" s="4">
        <v>0</v>
      </c>
      <c r="I20" s="4">
        <v>0</v>
      </c>
      <c r="J20" s="4">
        <v>-6471230000</v>
      </c>
      <c r="K20" s="24">
        <f t="shared" si="1"/>
        <v>-74349090000</v>
      </c>
      <c r="L20" s="4">
        <v>526</v>
      </c>
      <c r="M20" s="4">
        <v>802</v>
      </c>
      <c r="N20" s="4">
        <v>62</v>
      </c>
      <c r="O20" s="4">
        <v>44</v>
      </c>
      <c r="P20" s="4">
        <v>472500</v>
      </c>
      <c r="Q20" s="4">
        <v>722300</v>
      </c>
      <c r="R20" s="5">
        <v>8.8999999999999999E-3</v>
      </c>
      <c r="S20" s="4">
        <v>1760400</v>
      </c>
      <c r="T20" s="4">
        <f t="shared" si="2"/>
        <v>3682188.4</v>
      </c>
      <c r="U20" s="4">
        <f t="shared" si="3"/>
        <v>1360200</v>
      </c>
      <c r="V20" s="5">
        <v>2.4300000000000002E-2</v>
      </c>
    </row>
    <row r="21" spans="1:22" x14ac:dyDescent="0.2">
      <c r="A21" s="16" t="s">
        <v>325</v>
      </c>
      <c r="B21" s="4">
        <v>291228</v>
      </c>
      <c r="C21" s="4">
        <v>145390</v>
      </c>
      <c r="D21" s="4">
        <v>145838</v>
      </c>
      <c r="E21" s="4">
        <v>6563460000</v>
      </c>
      <c r="F21" s="4">
        <f t="shared" si="0"/>
        <v>-682359519520</v>
      </c>
      <c r="G21" s="4">
        <v>23000</v>
      </c>
      <c r="H21" s="4">
        <v>16500</v>
      </c>
      <c r="I21" s="4">
        <v>6500</v>
      </c>
      <c r="J21" s="4">
        <v>296450000</v>
      </c>
      <c r="K21" s="24">
        <f t="shared" si="1"/>
        <v>-67877860000</v>
      </c>
      <c r="L21" s="4">
        <v>843</v>
      </c>
      <c r="M21" s="4">
        <v>478</v>
      </c>
      <c r="N21" s="4">
        <v>42</v>
      </c>
      <c r="O21" s="4">
        <v>27</v>
      </c>
      <c r="P21" s="4">
        <v>605900</v>
      </c>
      <c r="Q21" s="4">
        <v>442500</v>
      </c>
      <c r="R21" s="5">
        <v>5.6000000000000008E-3</v>
      </c>
      <c r="S21" s="4">
        <v>5986500</v>
      </c>
      <c r="T21" s="4">
        <f t="shared" si="2"/>
        <v>3408998.3999999999</v>
      </c>
      <c r="U21" s="4">
        <f t="shared" si="3"/>
        <v>1360200</v>
      </c>
      <c r="V21" s="5">
        <v>1.8799999999999997E-2</v>
      </c>
    </row>
    <row r="22" spans="1:22" x14ac:dyDescent="0.2">
      <c r="A22" s="16" t="s">
        <v>324</v>
      </c>
      <c r="B22" s="4">
        <v>482300</v>
      </c>
      <c r="C22" s="4">
        <v>129249</v>
      </c>
      <c r="D22" s="4">
        <v>353051</v>
      </c>
      <c r="E22" s="4">
        <v>15770120000</v>
      </c>
      <c r="F22" s="4">
        <f t="shared" si="0"/>
        <v>-688922979520</v>
      </c>
      <c r="G22" s="4">
        <v>113200</v>
      </c>
      <c r="H22" s="4">
        <v>68400</v>
      </c>
      <c r="I22" s="4">
        <v>44800</v>
      </c>
      <c r="J22" s="4">
        <v>2006280000</v>
      </c>
      <c r="K22" s="24">
        <f t="shared" si="1"/>
        <v>-68174310000</v>
      </c>
      <c r="L22" s="4">
        <v>1520</v>
      </c>
      <c r="M22" s="4">
        <v>452</v>
      </c>
      <c r="N22" s="4">
        <v>86</v>
      </c>
      <c r="O22" s="4">
        <v>29</v>
      </c>
      <c r="P22" s="4">
        <v>1205300</v>
      </c>
      <c r="Q22" s="4">
        <v>311100</v>
      </c>
      <c r="R22" s="5">
        <v>6.8000000000000005E-3</v>
      </c>
      <c r="S22" s="4">
        <v>11937084</v>
      </c>
      <c r="T22" s="4">
        <f t="shared" si="2"/>
        <v>2728700</v>
      </c>
      <c r="U22" s="4">
        <f t="shared" si="3"/>
        <v>1360200</v>
      </c>
      <c r="V22" s="5">
        <v>2.0199999999999999E-2</v>
      </c>
    </row>
    <row r="23" spans="1:22" x14ac:dyDescent="0.2">
      <c r="A23" s="16" t="s">
        <v>323</v>
      </c>
      <c r="B23" s="4">
        <v>277400</v>
      </c>
      <c r="C23" s="4">
        <v>113700</v>
      </c>
      <c r="D23" s="4">
        <v>163700</v>
      </c>
      <c r="E23" s="4">
        <v>7281230000</v>
      </c>
      <c r="F23" s="4">
        <f t="shared" si="0"/>
        <v>-704693099520</v>
      </c>
      <c r="G23" s="4">
        <v>30500</v>
      </c>
      <c r="H23" s="4">
        <v>103300</v>
      </c>
      <c r="I23" s="4">
        <v>-72800</v>
      </c>
      <c r="J23" s="4">
        <v>-3222375000</v>
      </c>
      <c r="K23" s="24">
        <f t="shared" si="1"/>
        <v>-70180590000</v>
      </c>
      <c r="L23" s="4">
        <v>545</v>
      </c>
      <c r="M23" s="4">
        <v>727</v>
      </c>
      <c r="N23" s="4">
        <v>40</v>
      </c>
      <c r="O23" s="4">
        <v>42</v>
      </c>
      <c r="P23" s="4">
        <v>399100</v>
      </c>
      <c r="Q23" s="4">
        <v>571600</v>
      </c>
      <c r="R23" s="5">
        <v>1.1999999999999999E-3</v>
      </c>
      <c r="S23" s="4">
        <v>1360200</v>
      </c>
      <c r="T23" s="4">
        <f t="shared" si="2"/>
        <v>3406900</v>
      </c>
      <c r="U23" s="4">
        <f t="shared" si="3"/>
        <v>1587500</v>
      </c>
      <c r="V23" s="5">
        <v>2.0099999999999996E-2</v>
      </c>
    </row>
    <row r="24" spans="1:22" x14ac:dyDescent="0.2">
      <c r="A24" s="16" t="s">
        <v>322</v>
      </c>
      <c r="B24" s="4">
        <v>703350</v>
      </c>
      <c r="C24" s="4">
        <v>376963</v>
      </c>
      <c r="D24" s="4">
        <v>326387</v>
      </c>
      <c r="E24" s="4">
        <v>14410800000</v>
      </c>
      <c r="F24" s="4">
        <f t="shared" si="0"/>
        <v>-711974329520</v>
      </c>
      <c r="G24" s="4">
        <v>46400</v>
      </c>
      <c r="H24" s="4">
        <v>32800</v>
      </c>
      <c r="I24" s="4">
        <v>13600</v>
      </c>
      <c r="J24" s="4">
        <v>613325000</v>
      </c>
      <c r="K24" s="24">
        <f t="shared" si="1"/>
        <v>-66958215000</v>
      </c>
      <c r="L24" s="4">
        <v>662</v>
      </c>
      <c r="M24" s="4">
        <v>1003</v>
      </c>
      <c r="N24" s="4">
        <v>35</v>
      </c>
      <c r="O24" s="4">
        <v>38</v>
      </c>
      <c r="P24" s="4">
        <v>481200</v>
      </c>
      <c r="Q24" s="4">
        <v>700200</v>
      </c>
      <c r="R24" s="5">
        <v>-1.1000000000000001E-3</v>
      </c>
      <c r="S24" s="4">
        <v>1666500</v>
      </c>
      <c r="T24" s="4">
        <f t="shared" si="2"/>
        <v>3551640</v>
      </c>
      <c r="U24" s="4">
        <f t="shared" si="3"/>
        <v>1587500</v>
      </c>
      <c r="V24" s="5">
        <v>1.8100000000000002E-2</v>
      </c>
    </row>
    <row r="25" spans="1:22" x14ac:dyDescent="0.2">
      <c r="A25" s="16" t="s">
        <v>321</v>
      </c>
      <c r="B25" s="4">
        <v>1350305</v>
      </c>
      <c r="C25" s="4">
        <v>358849</v>
      </c>
      <c r="D25" s="4">
        <v>991456</v>
      </c>
      <c r="E25" s="4">
        <v>43194780000</v>
      </c>
      <c r="F25" s="4">
        <f t="shared" si="0"/>
        <v>-726385129520</v>
      </c>
      <c r="G25" s="4">
        <v>112800</v>
      </c>
      <c r="H25" s="4">
        <v>245400</v>
      </c>
      <c r="I25" s="4">
        <v>-132600</v>
      </c>
      <c r="J25" s="4">
        <v>-5698655000</v>
      </c>
      <c r="K25" s="24">
        <f t="shared" si="1"/>
        <v>-67571540000</v>
      </c>
      <c r="L25" s="4">
        <v>1671</v>
      </c>
      <c r="M25" s="4">
        <v>1294</v>
      </c>
      <c r="N25" s="4">
        <v>66</v>
      </c>
      <c r="O25" s="4">
        <v>42</v>
      </c>
      <c r="P25" s="4">
        <v>1049200</v>
      </c>
      <c r="Q25" s="4">
        <v>847000</v>
      </c>
      <c r="R25" s="5">
        <v>5.8400000000000001E-2</v>
      </c>
      <c r="S25" s="4">
        <v>2742700</v>
      </c>
      <c r="T25" s="4">
        <f t="shared" si="2"/>
        <v>3723660</v>
      </c>
      <c r="U25" s="4">
        <f t="shared" si="3"/>
        <v>1587500</v>
      </c>
      <c r="V25" s="5">
        <v>5.74E-2</v>
      </c>
    </row>
    <row r="26" spans="1:22" x14ac:dyDescent="0.2">
      <c r="A26" s="16" t="s">
        <v>320</v>
      </c>
      <c r="B26" s="4">
        <v>199950</v>
      </c>
      <c r="C26" s="4">
        <v>557271</v>
      </c>
      <c r="D26" s="4">
        <v>-357321</v>
      </c>
      <c r="E26" s="4">
        <v>-14961920000</v>
      </c>
      <c r="F26" s="4">
        <f t="shared" si="0"/>
        <v>-769579909520</v>
      </c>
      <c r="G26" s="4">
        <v>153500</v>
      </c>
      <c r="H26" s="4">
        <v>276400</v>
      </c>
      <c r="I26" s="4">
        <v>-122900</v>
      </c>
      <c r="J26" s="4">
        <v>-5064645000</v>
      </c>
      <c r="K26" s="24">
        <f t="shared" si="1"/>
        <v>-61872885000</v>
      </c>
      <c r="L26" s="4">
        <v>821</v>
      </c>
      <c r="M26" s="4">
        <v>869</v>
      </c>
      <c r="N26" s="4">
        <v>44</v>
      </c>
      <c r="O26" s="4">
        <v>55</v>
      </c>
      <c r="P26" s="4">
        <v>524500</v>
      </c>
      <c r="Q26" s="4">
        <v>623600</v>
      </c>
      <c r="R26" s="5">
        <v>9.7000000000000003E-3</v>
      </c>
      <c r="S26" s="4">
        <v>1587500</v>
      </c>
      <c r="T26" s="4">
        <f t="shared" si="2"/>
        <v>4098070</v>
      </c>
      <c r="U26" s="4">
        <f t="shared" si="3"/>
        <v>1628300</v>
      </c>
      <c r="V26" s="5">
        <v>2.4799999999999999E-2</v>
      </c>
    </row>
    <row r="27" spans="1:22" x14ac:dyDescent="0.2">
      <c r="A27" s="16" t="s">
        <v>319</v>
      </c>
      <c r="B27" s="4">
        <v>308477</v>
      </c>
      <c r="C27" s="4">
        <v>533586</v>
      </c>
      <c r="D27" s="4">
        <v>-225109</v>
      </c>
      <c r="E27" s="4">
        <v>-9358640000</v>
      </c>
      <c r="F27" s="4">
        <f t="shared" si="0"/>
        <v>-754617989520</v>
      </c>
      <c r="G27" s="4">
        <v>329400</v>
      </c>
      <c r="H27" s="4">
        <v>135400</v>
      </c>
      <c r="I27" s="4">
        <v>194000</v>
      </c>
      <c r="J27" s="4">
        <v>8101930000</v>
      </c>
      <c r="K27" s="24">
        <f t="shared" si="1"/>
        <v>-56808240000</v>
      </c>
      <c r="L27" s="4">
        <v>960</v>
      </c>
      <c r="M27" s="4">
        <v>863</v>
      </c>
      <c r="N27" s="4">
        <v>57</v>
      </c>
      <c r="O27" s="4">
        <v>62</v>
      </c>
      <c r="P27" s="4">
        <v>678400</v>
      </c>
      <c r="Q27" s="4">
        <v>648900</v>
      </c>
      <c r="R27" s="5">
        <v>1.47E-2</v>
      </c>
      <c r="S27" s="4">
        <v>1628300</v>
      </c>
      <c r="T27" s="4">
        <f t="shared" si="2"/>
        <v>4308570</v>
      </c>
      <c r="U27" s="4">
        <f t="shared" si="3"/>
        <v>2766100</v>
      </c>
      <c r="V27" s="5">
        <v>2.0299999999999999E-2</v>
      </c>
    </row>
    <row r="28" spans="1:22" x14ac:dyDescent="0.2">
      <c r="A28" s="16" t="s">
        <v>318</v>
      </c>
      <c r="B28" s="4">
        <v>219315</v>
      </c>
      <c r="C28" s="4">
        <v>596359</v>
      </c>
      <c r="D28" s="4">
        <v>-377044</v>
      </c>
      <c r="E28" s="4">
        <v>-15590700000</v>
      </c>
      <c r="F28" s="4">
        <f t="shared" si="0"/>
        <v>-745259349520</v>
      </c>
      <c r="G28" s="4">
        <v>61500</v>
      </c>
      <c r="H28" s="4">
        <v>869900</v>
      </c>
      <c r="I28" s="4">
        <v>-808400</v>
      </c>
      <c r="J28" s="4">
        <v>-33533735000</v>
      </c>
      <c r="K28" s="24">
        <f t="shared" si="1"/>
        <v>-64910170000</v>
      </c>
      <c r="L28" s="4">
        <v>944</v>
      </c>
      <c r="M28" s="4">
        <v>2467</v>
      </c>
      <c r="N28" s="4">
        <v>37</v>
      </c>
      <c r="O28" s="4">
        <v>109</v>
      </c>
      <c r="P28" s="4">
        <v>626500</v>
      </c>
      <c r="Q28" s="4">
        <v>1489200</v>
      </c>
      <c r="R28" s="5">
        <v>-2.4300000000000002E-2</v>
      </c>
      <c r="S28" s="4">
        <v>2766100</v>
      </c>
      <c r="T28" s="4">
        <f t="shared" si="2"/>
        <v>4333810</v>
      </c>
      <c r="U28" s="4">
        <f t="shared" si="3"/>
        <v>3254600</v>
      </c>
      <c r="V28" s="5">
        <v>3.4200000000000001E-2</v>
      </c>
    </row>
    <row r="29" spans="1:22" x14ac:dyDescent="0.2">
      <c r="A29" s="16" t="s">
        <v>317</v>
      </c>
      <c r="B29" s="4">
        <v>83100</v>
      </c>
      <c r="C29" s="4">
        <v>1588646</v>
      </c>
      <c r="D29" s="4">
        <v>-1505546</v>
      </c>
      <c r="E29" s="4">
        <v>-63510270000</v>
      </c>
      <c r="F29" s="4">
        <f t="shared" si="0"/>
        <v>-729668649520</v>
      </c>
      <c r="G29" s="4">
        <v>89800</v>
      </c>
      <c r="H29" s="4">
        <v>570300</v>
      </c>
      <c r="I29" s="4">
        <v>-480500</v>
      </c>
      <c r="J29" s="4">
        <v>-20298040000</v>
      </c>
      <c r="K29" s="24">
        <f t="shared" si="1"/>
        <v>-31376435000</v>
      </c>
      <c r="L29" s="4">
        <v>1440</v>
      </c>
      <c r="M29" s="4">
        <v>2204</v>
      </c>
      <c r="N29" s="4">
        <v>127</v>
      </c>
      <c r="O29" s="4">
        <v>139</v>
      </c>
      <c r="P29" s="4">
        <v>1180000</v>
      </c>
      <c r="Q29" s="4">
        <v>1569000</v>
      </c>
      <c r="R29" s="5">
        <v>-1.4199999999999999E-2</v>
      </c>
      <c r="S29" s="4">
        <v>3382600</v>
      </c>
      <c r="T29" s="4">
        <f t="shared" si="2"/>
        <v>4338320</v>
      </c>
      <c r="U29" s="4">
        <f t="shared" si="3"/>
        <v>3113900</v>
      </c>
      <c r="V29" s="5">
        <v>3.0299999999999997E-2</v>
      </c>
    </row>
    <row r="30" spans="1:22" x14ac:dyDescent="0.2">
      <c r="A30" s="16" t="s">
        <v>316</v>
      </c>
      <c r="B30" s="4">
        <v>122300</v>
      </c>
      <c r="C30" s="4">
        <v>1525725</v>
      </c>
      <c r="D30" s="4">
        <v>-1403425</v>
      </c>
      <c r="E30" s="4">
        <v>-60611390000</v>
      </c>
      <c r="F30" s="4">
        <f t="shared" si="0"/>
        <v>-666158379520</v>
      </c>
      <c r="G30" s="4">
        <v>611300</v>
      </c>
      <c r="H30" s="4">
        <v>483500</v>
      </c>
      <c r="I30" s="4">
        <v>127800</v>
      </c>
      <c r="J30" s="4">
        <v>5722155000</v>
      </c>
      <c r="K30" s="24">
        <f t="shared" si="1"/>
        <v>-11078395000</v>
      </c>
      <c r="L30" s="4">
        <v>1151</v>
      </c>
      <c r="M30" s="4">
        <v>3171</v>
      </c>
      <c r="N30" s="4">
        <v>88</v>
      </c>
      <c r="O30" s="4">
        <v>159</v>
      </c>
      <c r="P30" s="4">
        <v>1553500</v>
      </c>
      <c r="Q30" s="4">
        <v>2103100</v>
      </c>
      <c r="R30" s="5">
        <v>-5.6299999999999996E-2</v>
      </c>
      <c r="S30" s="4">
        <v>3764400</v>
      </c>
      <c r="T30" s="4">
        <f t="shared" si="2"/>
        <v>4381090</v>
      </c>
      <c r="U30" s="4">
        <f t="shared" si="3"/>
        <v>3113900</v>
      </c>
      <c r="V30" s="5">
        <v>3.1899999999999998E-2</v>
      </c>
    </row>
    <row r="31" spans="1:22" x14ac:dyDescent="0.2">
      <c r="A31" s="16" t="s">
        <v>315</v>
      </c>
      <c r="B31" s="4">
        <v>267600</v>
      </c>
      <c r="C31" s="4">
        <v>1727300</v>
      </c>
      <c r="D31" s="4">
        <v>-1459700</v>
      </c>
      <c r="E31" s="4">
        <v>-66081700000</v>
      </c>
      <c r="F31" s="4">
        <f t="shared" si="0"/>
        <v>-605546989520</v>
      </c>
      <c r="G31" s="4">
        <v>124200</v>
      </c>
      <c r="H31" s="4">
        <v>477700</v>
      </c>
      <c r="I31" s="4">
        <v>-353500</v>
      </c>
      <c r="J31" s="4">
        <v>-15908640000</v>
      </c>
      <c r="K31" s="24">
        <f t="shared" si="1"/>
        <v>-16800550000</v>
      </c>
      <c r="L31" s="4">
        <v>887</v>
      </c>
      <c r="M31" s="4">
        <v>1620</v>
      </c>
      <c r="N31" s="4">
        <v>172</v>
      </c>
      <c r="O31" s="4">
        <v>149</v>
      </c>
      <c r="P31" s="4">
        <v>1631900</v>
      </c>
      <c r="Q31" s="4">
        <v>1371900</v>
      </c>
      <c r="R31" s="5">
        <v>-3.1099999999999999E-2</v>
      </c>
      <c r="S31" s="4">
        <v>3254600</v>
      </c>
      <c r="T31" s="4">
        <f t="shared" si="2"/>
        <v>4481670</v>
      </c>
      <c r="U31" s="4">
        <f t="shared" si="3"/>
        <v>3113900</v>
      </c>
      <c r="V31" s="5">
        <v>4.3099999999999999E-2</v>
      </c>
    </row>
    <row r="32" spans="1:22" x14ac:dyDescent="0.2">
      <c r="A32" s="16" t="s">
        <v>314</v>
      </c>
      <c r="B32" s="4">
        <v>531500</v>
      </c>
      <c r="C32" s="4">
        <v>1576285</v>
      </c>
      <c r="D32" s="4">
        <v>-1044785</v>
      </c>
      <c r="E32" s="4">
        <v>-47660420000</v>
      </c>
      <c r="F32" s="4">
        <f t="shared" si="0"/>
        <v>-539465289520</v>
      </c>
      <c r="G32" s="4">
        <v>917600</v>
      </c>
      <c r="H32" s="4">
        <v>249900</v>
      </c>
      <c r="I32" s="4">
        <v>667700</v>
      </c>
      <c r="J32" s="4">
        <v>30558690000</v>
      </c>
      <c r="K32" s="24">
        <f t="shared" si="1"/>
        <v>-891910000</v>
      </c>
      <c r="L32" s="4">
        <v>1607</v>
      </c>
      <c r="M32" s="4">
        <v>2958</v>
      </c>
      <c r="N32" s="4">
        <v>166</v>
      </c>
      <c r="O32" s="4">
        <v>192</v>
      </c>
      <c r="P32" s="4">
        <v>1907800</v>
      </c>
      <c r="Q32" s="4">
        <v>2047200</v>
      </c>
      <c r="R32" s="5">
        <v>-1.29E-2</v>
      </c>
      <c r="S32" s="4">
        <v>5134100</v>
      </c>
      <c r="T32" s="4">
        <f t="shared" si="2"/>
        <v>4461560</v>
      </c>
      <c r="U32" s="4">
        <f t="shared" si="3"/>
        <v>3113900</v>
      </c>
      <c r="V32" s="5">
        <v>5.0099999999999999E-2</v>
      </c>
    </row>
    <row r="33" spans="1:22" x14ac:dyDescent="0.2">
      <c r="A33" s="16" t="s">
        <v>313</v>
      </c>
      <c r="B33" s="4">
        <v>1124500</v>
      </c>
      <c r="C33" s="4">
        <v>1991362</v>
      </c>
      <c r="D33" s="4">
        <v>-866862</v>
      </c>
      <c r="E33" s="4">
        <v>-41450690000</v>
      </c>
      <c r="F33" s="4">
        <f t="shared" si="0"/>
        <v>-491804869520</v>
      </c>
      <c r="G33" s="4">
        <v>482800</v>
      </c>
      <c r="H33" s="4">
        <v>137900</v>
      </c>
      <c r="I33" s="4">
        <v>344900</v>
      </c>
      <c r="J33" s="4">
        <v>16223745000</v>
      </c>
      <c r="K33" s="24">
        <f t="shared" si="1"/>
        <v>-31450600000</v>
      </c>
      <c r="L33" s="4">
        <v>1332</v>
      </c>
      <c r="M33" s="4">
        <v>2488</v>
      </c>
      <c r="N33" s="4">
        <v>228</v>
      </c>
      <c r="O33" s="4">
        <v>265</v>
      </c>
      <c r="P33" s="4">
        <v>3152800</v>
      </c>
      <c r="Q33" s="4">
        <v>2427000</v>
      </c>
      <c r="R33" s="5">
        <v>-3.0800000000000001E-2</v>
      </c>
      <c r="S33" s="4">
        <v>8142200</v>
      </c>
      <c r="T33" s="4">
        <f t="shared" si="2"/>
        <v>4092520</v>
      </c>
      <c r="U33" s="4">
        <f t="shared" si="3"/>
        <v>3018500</v>
      </c>
      <c r="V33" s="5">
        <v>4.5700000000000005E-2</v>
      </c>
    </row>
    <row r="34" spans="1:22" x14ac:dyDescent="0.2">
      <c r="A34" s="16" t="s">
        <v>270</v>
      </c>
      <c r="B34" s="4">
        <v>670400</v>
      </c>
      <c r="C34" s="4">
        <v>939383</v>
      </c>
      <c r="D34" s="4">
        <v>-268983</v>
      </c>
      <c r="E34" s="4">
        <v>-13037850000</v>
      </c>
      <c r="F34" s="4">
        <f t="shared" si="0"/>
        <v>-450354179520</v>
      </c>
      <c r="G34" s="4">
        <v>277700</v>
      </c>
      <c r="H34" s="4">
        <v>108700</v>
      </c>
      <c r="I34" s="4">
        <v>169000</v>
      </c>
      <c r="J34" s="4">
        <v>8195770000</v>
      </c>
      <c r="K34" s="24">
        <f t="shared" si="1"/>
        <v>-47674345000</v>
      </c>
      <c r="L34" s="4">
        <v>903</v>
      </c>
      <c r="M34" s="4">
        <v>1050</v>
      </c>
      <c r="N34" s="4">
        <v>170</v>
      </c>
      <c r="O34" s="4">
        <v>127</v>
      </c>
      <c r="P34" s="4">
        <v>1281400</v>
      </c>
      <c r="Q34" s="4">
        <v>1067600</v>
      </c>
      <c r="R34" s="5">
        <v>3.2000000000000002E-3</v>
      </c>
      <c r="S34" s="4">
        <v>3113900</v>
      </c>
      <c r="T34" s="4">
        <f t="shared" si="2"/>
        <v>4159780</v>
      </c>
      <c r="U34" s="4">
        <f t="shared" si="3"/>
        <v>3018500</v>
      </c>
      <c r="V34" s="5">
        <v>1.1299999999999999E-2</v>
      </c>
    </row>
    <row r="35" spans="1:22" x14ac:dyDescent="0.2">
      <c r="A35" s="16" t="s">
        <v>269</v>
      </c>
      <c r="B35" s="4">
        <v>824800</v>
      </c>
      <c r="C35" s="4">
        <v>2366116</v>
      </c>
      <c r="D35" s="4">
        <v>-1541316</v>
      </c>
      <c r="E35" s="4">
        <v>-75085470000</v>
      </c>
      <c r="F35" s="4">
        <f t="shared" si="0"/>
        <v>-437316329520</v>
      </c>
      <c r="G35" s="4">
        <v>89100</v>
      </c>
      <c r="H35" s="4">
        <v>76900</v>
      </c>
      <c r="I35" s="4">
        <v>12200</v>
      </c>
      <c r="J35" s="4">
        <v>596760000</v>
      </c>
      <c r="K35" s="24">
        <f t="shared" si="1"/>
        <v>-55870115000</v>
      </c>
      <c r="L35" s="4">
        <v>1274</v>
      </c>
      <c r="M35" s="4">
        <v>1258</v>
      </c>
      <c r="N35" s="4">
        <v>187</v>
      </c>
      <c r="O35" s="4">
        <v>116</v>
      </c>
      <c r="P35" s="4">
        <v>1679300</v>
      </c>
      <c r="Q35" s="4">
        <v>1282600</v>
      </c>
      <c r="R35" s="5">
        <v>-4.0999999999999995E-3</v>
      </c>
      <c r="S35" s="4">
        <v>4462900</v>
      </c>
      <c r="T35" s="4">
        <f t="shared" si="2"/>
        <v>4177400</v>
      </c>
      <c r="U35" s="4">
        <f t="shared" si="3"/>
        <v>3018500</v>
      </c>
      <c r="V35" s="5">
        <v>1.6500000000000001E-2</v>
      </c>
    </row>
    <row r="36" spans="1:22" x14ac:dyDescent="0.2">
      <c r="A36" s="16" t="s">
        <v>268</v>
      </c>
      <c r="B36" s="4">
        <v>1562600</v>
      </c>
      <c r="C36" s="4">
        <v>945000</v>
      </c>
      <c r="D36" s="4">
        <v>617600</v>
      </c>
      <c r="E36" s="4">
        <v>29807542793</v>
      </c>
      <c r="F36" s="4">
        <f t="shared" si="0"/>
        <v>-362230859520</v>
      </c>
      <c r="G36" s="4">
        <v>100500</v>
      </c>
      <c r="H36" s="4">
        <v>300700</v>
      </c>
      <c r="I36" s="4">
        <v>-200200</v>
      </c>
      <c r="J36" s="4">
        <v>-9609505000</v>
      </c>
      <c r="K36" s="24">
        <f t="shared" si="1"/>
        <v>-56466875000</v>
      </c>
      <c r="L36" s="4">
        <v>2783</v>
      </c>
      <c r="M36" s="4">
        <v>1888</v>
      </c>
      <c r="N36" s="4">
        <v>369</v>
      </c>
      <c r="O36" s="4">
        <v>228</v>
      </c>
      <c r="P36" s="4">
        <v>3391300</v>
      </c>
      <c r="Q36" s="4">
        <v>1762600</v>
      </c>
      <c r="R36" s="5">
        <v>1.6799999999999999E-2</v>
      </c>
      <c r="S36" s="4">
        <v>5331600</v>
      </c>
      <c r="T36" s="4">
        <f t="shared" si="2"/>
        <v>4104930</v>
      </c>
      <c r="U36" s="4">
        <f t="shared" si="3"/>
        <v>3018500</v>
      </c>
      <c r="V36" s="5">
        <v>2.06E-2</v>
      </c>
    </row>
    <row r="37" spans="1:22" x14ac:dyDescent="0.2">
      <c r="A37" s="16" t="s">
        <v>254</v>
      </c>
      <c r="B37" s="4">
        <v>364700</v>
      </c>
      <c r="C37" s="4">
        <v>1002286</v>
      </c>
      <c r="D37" s="4">
        <v>-637586</v>
      </c>
      <c r="E37" s="4">
        <v>-30189250000</v>
      </c>
      <c r="F37" s="4">
        <f t="shared" si="0"/>
        <v>-392038402313</v>
      </c>
      <c r="G37" s="4">
        <v>101600</v>
      </c>
      <c r="H37" s="4">
        <v>75000</v>
      </c>
      <c r="I37" s="4">
        <v>26600</v>
      </c>
      <c r="J37" s="4">
        <v>1268105000</v>
      </c>
      <c r="K37" s="24">
        <f t="shared" si="1"/>
        <v>-46857370000</v>
      </c>
      <c r="L37" s="4">
        <v>890</v>
      </c>
      <c r="M37" s="4">
        <v>1259</v>
      </c>
      <c r="N37" s="4">
        <v>159</v>
      </c>
      <c r="O37" s="4">
        <v>154</v>
      </c>
      <c r="P37" s="4">
        <v>1558900</v>
      </c>
      <c r="Q37" s="4">
        <v>1312500</v>
      </c>
      <c r="R37" s="5">
        <v>0</v>
      </c>
      <c r="S37" s="4">
        <v>3733300</v>
      </c>
      <c r="T37" s="4">
        <f t="shared" si="2"/>
        <v>4082290</v>
      </c>
      <c r="U37" s="4">
        <f t="shared" si="3"/>
        <v>3018500</v>
      </c>
      <c r="V37" s="5">
        <v>1.47E-2</v>
      </c>
    </row>
    <row r="38" spans="1:22" x14ac:dyDescent="0.2">
      <c r="A38" s="16" t="s">
        <v>253</v>
      </c>
      <c r="B38" s="4">
        <v>134600</v>
      </c>
      <c r="C38" s="4">
        <v>461195</v>
      </c>
      <c r="D38" s="4">
        <v>-326595</v>
      </c>
      <c r="E38" s="4">
        <v>-15538520000</v>
      </c>
      <c r="F38" s="4">
        <f t="shared" si="0"/>
        <v>-361849152313</v>
      </c>
      <c r="G38" s="4">
        <v>113700</v>
      </c>
      <c r="H38" s="4">
        <v>547300</v>
      </c>
      <c r="I38" s="4">
        <v>-433600</v>
      </c>
      <c r="J38" s="4">
        <v>-20652135000</v>
      </c>
      <c r="K38" s="24">
        <f t="shared" si="1"/>
        <v>-48125475000</v>
      </c>
      <c r="L38" s="4">
        <v>1057</v>
      </c>
      <c r="M38" s="4">
        <v>1304</v>
      </c>
      <c r="N38" s="4">
        <v>183</v>
      </c>
      <c r="O38" s="4">
        <v>152</v>
      </c>
      <c r="P38" s="4">
        <v>1671500</v>
      </c>
      <c r="Q38" s="4">
        <v>1254200</v>
      </c>
      <c r="R38" s="5">
        <v>-2E-3</v>
      </c>
      <c r="S38" s="4">
        <v>3018500</v>
      </c>
      <c r="T38" s="4">
        <f t="shared" si="2"/>
        <v>4287200</v>
      </c>
      <c r="U38" s="4">
        <f t="shared" si="3"/>
        <v>3427700</v>
      </c>
      <c r="V38" s="5">
        <v>1.3600000000000001E-2</v>
      </c>
    </row>
    <row r="39" spans="1:22" x14ac:dyDescent="0.2">
      <c r="A39" s="16" t="s">
        <v>252</v>
      </c>
      <c r="B39" s="4">
        <v>149712</v>
      </c>
      <c r="C39" s="4">
        <v>198500</v>
      </c>
      <c r="D39" s="4">
        <v>-48788</v>
      </c>
      <c r="E39" s="4">
        <v>-2329210000</v>
      </c>
      <c r="F39" s="4">
        <f t="shared" si="0"/>
        <v>-346310632313</v>
      </c>
      <c r="G39" s="4">
        <v>138300</v>
      </c>
      <c r="H39" s="4">
        <v>221600</v>
      </c>
      <c r="I39" s="4">
        <v>-83300</v>
      </c>
      <c r="J39" s="4">
        <v>-3969670000</v>
      </c>
      <c r="K39" s="24">
        <f t="shared" si="1"/>
        <v>-27473340000</v>
      </c>
      <c r="L39" s="4">
        <v>1098</v>
      </c>
      <c r="M39" s="4">
        <v>989</v>
      </c>
      <c r="N39" s="4">
        <v>168</v>
      </c>
      <c r="O39" s="4">
        <v>146</v>
      </c>
      <c r="P39" s="4">
        <v>2246500</v>
      </c>
      <c r="Q39" s="4">
        <v>1134400</v>
      </c>
      <c r="R39" s="5">
        <v>-1E-3</v>
      </c>
      <c r="S39" s="4">
        <v>3427700</v>
      </c>
      <c r="T39" s="4">
        <f t="shared" si="2"/>
        <v>4508440</v>
      </c>
      <c r="U39" s="4">
        <f t="shared" si="3"/>
        <v>3786500</v>
      </c>
      <c r="V39" s="5">
        <v>1.3600000000000001E-2</v>
      </c>
    </row>
    <row r="40" spans="1:22" x14ac:dyDescent="0.2">
      <c r="A40" s="16" t="s">
        <v>251</v>
      </c>
      <c r="B40" s="4">
        <v>402800</v>
      </c>
      <c r="C40" s="4">
        <v>170304</v>
      </c>
      <c r="D40" s="4">
        <v>232496</v>
      </c>
      <c r="E40" s="4">
        <v>11095830000</v>
      </c>
      <c r="F40" s="4">
        <f t="shared" si="0"/>
        <v>-343981422313</v>
      </c>
      <c r="G40" s="4">
        <v>781500</v>
      </c>
      <c r="H40" s="4">
        <v>155200</v>
      </c>
      <c r="I40" s="4">
        <v>626300</v>
      </c>
      <c r="J40" s="4">
        <v>29913455000</v>
      </c>
      <c r="K40" s="24">
        <f t="shared" si="1"/>
        <v>-23503670000</v>
      </c>
      <c r="L40" s="4">
        <v>1513</v>
      </c>
      <c r="M40" s="4">
        <v>1123</v>
      </c>
      <c r="N40" s="4">
        <v>271</v>
      </c>
      <c r="O40" s="4">
        <v>179</v>
      </c>
      <c r="P40" s="4">
        <v>2356100</v>
      </c>
      <c r="Q40" s="4">
        <v>1438000</v>
      </c>
      <c r="R40" s="5">
        <v>2.0999999999999999E-3</v>
      </c>
      <c r="S40" s="4">
        <v>4192100</v>
      </c>
      <c r="T40" s="4">
        <f t="shared" si="2"/>
        <v>4477880</v>
      </c>
      <c r="U40" s="4">
        <f t="shared" si="3"/>
        <v>3786500</v>
      </c>
      <c r="V40" s="5">
        <v>1.46E-2</v>
      </c>
    </row>
    <row r="41" spans="1:22" x14ac:dyDescent="0.2">
      <c r="A41" s="16" t="s">
        <v>250</v>
      </c>
      <c r="B41" s="4">
        <v>46700</v>
      </c>
      <c r="C41" s="4">
        <v>926420</v>
      </c>
      <c r="D41" s="4">
        <v>-879720</v>
      </c>
      <c r="E41" s="4">
        <v>-41882330000</v>
      </c>
      <c r="F41" s="4">
        <f t="shared" si="0"/>
        <v>-355077252313</v>
      </c>
      <c r="G41" s="4">
        <v>10000</v>
      </c>
      <c r="H41" s="4">
        <v>660400</v>
      </c>
      <c r="I41" s="4">
        <v>-650400</v>
      </c>
      <c r="J41" s="4">
        <v>-30892435000</v>
      </c>
      <c r="K41" s="24">
        <f t="shared" si="1"/>
        <v>-53417125000</v>
      </c>
      <c r="L41" s="4">
        <v>1239</v>
      </c>
      <c r="M41" s="4">
        <v>1900</v>
      </c>
      <c r="N41" s="4">
        <v>286</v>
      </c>
      <c r="O41" s="4">
        <v>210</v>
      </c>
      <c r="P41" s="4">
        <v>2494000</v>
      </c>
      <c r="Q41" s="4">
        <v>1762100</v>
      </c>
      <c r="R41" s="5">
        <v>-1E-3</v>
      </c>
      <c r="S41" s="4">
        <v>4260400</v>
      </c>
      <c r="T41" s="4">
        <f t="shared" si="2"/>
        <v>4948210</v>
      </c>
      <c r="U41" s="4">
        <f t="shared" si="3"/>
        <v>3786500</v>
      </c>
      <c r="V41" s="5">
        <v>1.3600000000000001E-2</v>
      </c>
    </row>
    <row r="42" spans="1:22" x14ac:dyDescent="0.2">
      <c r="A42" s="16" t="s">
        <v>249</v>
      </c>
      <c r="B42" s="4">
        <v>178800</v>
      </c>
      <c r="C42" s="4">
        <v>807644</v>
      </c>
      <c r="D42" s="4">
        <v>-628844</v>
      </c>
      <c r="E42" s="4">
        <v>-30004540000</v>
      </c>
      <c r="F42" s="4">
        <f t="shared" si="0"/>
        <v>-313194922313</v>
      </c>
      <c r="G42" s="4">
        <v>321200</v>
      </c>
      <c r="H42" s="4">
        <v>440600</v>
      </c>
      <c r="I42" s="4">
        <v>-119400</v>
      </c>
      <c r="J42" s="4">
        <v>-5586810000</v>
      </c>
      <c r="K42" s="24">
        <f t="shared" si="1"/>
        <v>-22524690000</v>
      </c>
      <c r="L42" s="4">
        <v>1468</v>
      </c>
      <c r="M42" s="4">
        <v>1340</v>
      </c>
      <c r="N42" s="4">
        <v>309</v>
      </c>
      <c r="O42" s="4">
        <v>159</v>
      </c>
      <c r="P42" s="4">
        <v>2872800</v>
      </c>
      <c r="Q42" s="4">
        <v>1392200</v>
      </c>
      <c r="R42" s="5">
        <v>-1E-3</v>
      </c>
      <c r="S42" s="4">
        <v>4933000</v>
      </c>
      <c r="T42" s="4">
        <f t="shared" si="2"/>
        <v>5254410</v>
      </c>
      <c r="U42" s="4">
        <f t="shared" si="3"/>
        <v>3506900</v>
      </c>
      <c r="V42" s="5">
        <v>2.9300000000000003E-2</v>
      </c>
    </row>
    <row r="43" spans="1:22" x14ac:dyDescent="0.2">
      <c r="A43" s="16" t="s">
        <v>248</v>
      </c>
      <c r="B43" s="4">
        <v>195700</v>
      </c>
      <c r="C43" s="4">
        <v>700736</v>
      </c>
      <c r="D43" s="4">
        <v>-505036</v>
      </c>
      <c r="E43" s="4">
        <v>-24106820000</v>
      </c>
      <c r="F43" s="4">
        <f t="shared" si="0"/>
        <v>-283190382313</v>
      </c>
      <c r="G43" s="4">
        <v>250500</v>
      </c>
      <c r="H43" s="4">
        <v>179800</v>
      </c>
      <c r="I43" s="4">
        <v>70700</v>
      </c>
      <c r="J43" s="4">
        <v>3399345000</v>
      </c>
      <c r="K43" s="24">
        <f t="shared" si="1"/>
        <v>-16937880000</v>
      </c>
      <c r="L43" s="4">
        <v>1865</v>
      </c>
      <c r="M43" s="4">
        <v>1466</v>
      </c>
      <c r="N43" s="4">
        <v>305</v>
      </c>
      <c r="O43" s="4">
        <v>158</v>
      </c>
      <c r="P43" s="4">
        <v>2795500</v>
      </c>
      <c r="Q43" s="4">
        <v>1505100</v>
      </c>
      <c r="R43" s="5">
        <v>4.1999999999999997E-3</v>
      </c>
      <c r="S43" s="4">
        <v>4451800</v>
      </c>
      <c r="T43" s="4">
        <f t="shared" si="2"/>
        <v>6407700</v>
      </c>
      <c r="U43" s="4">
        <f t="shared" si="3"/>
        <v>3506900</v>
      </c>
      <c r="V43" s="5">
        <v>1.5600000000000001E-2</v>
      </c>
    </row>
    <row r="44" spans="1:22" x14ac:dyDescent="0.2">
      <c r="A44" s="16" t="s">
        <v>247</v>
      </c>
      <c r="B44" s="4">
        <v>151500</v>
      </c>
      <c r="C44" s="4">
        <v>347100</v>
      </c>
      <c r="D44" s="4">
        <v>-195600</v>
      </c>
      <c r="E44" s="4">
        <v>-9321540000</v>
      </c>
      <c r="F44" s="4">
        <f t="shared" si="0"/>
        <v>-259083562313</v>
      </c>
      <c r="G44" s="4">
        <v>186100</v>
      </c>
      <c r="H44" s="4">
        <v>152100</v>
      </c>
      <c r="I44" s="4">
        <v>34000</v>
      </c>
      <c r="J44" s="4">
        <v>1623655000</v>
      </c>
      <c r="K44" s="24">
        <f t="shared" si="1"/>
        <v>-20337225000</v>
      </c>
      <c r="L44" s="4">
        <v>1531</v>
      </c>
      <c r="M44" s="4">
        <v>1188</v>
      </c>
      <c r="N44" s="4">
        <v>276</v>
      </c>
      <c r="O44" s="4">
        <v>97</v>
      </c>
      <c r="P44" s="4">
        <v>2567200</v>
      </c>
      <c r="Q44" s="4">
        <v>956900</v>
      </c>
      <c r="R44" s="5">
        <v>1.1000000000000001E-3</v>
      </c>
      <c r="S44" s="4">
        <v>3786500</v>
      </c>
      <c r="T44" s="4">
        <f t="shared" si="2"/>
        <v>6521890</v>
      </c>
      <c r="U44" s="4">
        <f t="shared" si="3"/>
        <v>3506900</v>
      </c>
      <c r="V44" s="5">
        <v>1.26E-2</v>
      </c>
    </row>
    <row r="45" spans="1:22" x14ac:dyDescent="0.2">
      <c r="A45" s="16" t="s">
        <v>246</v>
      </c>
      <c r="B45" s="4">
        <v>220100</v>
      </c>
      <c r="C45" s="4">
        <v>593529</v>
      </c>
      <c r="D45" s="4">
        <v>-373429</v>
      </c>
      <c r="E45" s="4">
        <v>-17722860000</v>
      </c>
      <c r="F45" s="4">
        <f t="shared" si="0"/>
        <v>-249762022313</v>
      </c>
      <c r="G45" s="4">
        <v>0</v>
      </c>
      <c r="H45" s="4">
        <v>0</v>
      </c>
      <c r="I45" s="4">
        <v>0</v>
      </c>
      <c r="J45" s="4">
        <v>3083610000</v>
      </c>
      <c r="K45" s="24">
        <f t="shared" si="1"/>
        <v>-21960880000</v>
      </c>
      <c r="L45" s="4">
        <v>2363</v>
      </c>
      <c r="M45" s="4">
        <v>1382</v>
      </c>
      <c r="N45" s="4">
        <v>377</v>
      </c>
      <c r="O45" s="4">
        <v>165</v>
      </c>
      <c r="P45" s="4">
        <v>3026800</v>
      </c>
      <c r="Q45" s="4">
        <v>1388400</v>
      </c>
      <c r="R45" s="5">
        <v>1.1699999999999999E-2</v>
      </c>
      <c r="S45" s="4">
        <v>4639100</v>
      </c>
      <c r="T45" s="4">
        <f t="shared" si="2"/>
        <v>6660120</v>
      </c>
      <c r="U45" s="4">
        <f t="shared" si="3"/>
        <v>3506900</v>
      </c>
      <c r="V45" s="5">
        <v>2.1899999999999999E-2</v>
      </c>
    </row>
    <row r="46" spans="1:22" x14ac:dyDescent="0.2">
      <c r="A46" s="16" t="s">
        <v>245</v>
      </c>
      <c r="B46" s="4">
        <v>133200</v>
      </c>
      <c r="C46" s="4">
        <v>615546</v>
      </c>
      <c r="D46" s="4">
        <v>-482346</v>
      </c>
      <c r="E46" s="4">
        <v>-22670820000</v>
      </c>
      <c r="F46" s="4">
        <f t="shared" si="0"/>
        <v>-232039162313</v>
      </c>
      <c r="G46" s="4">
        <v>38900</v>
      </c>
      <c r="H46" s="4">
        <v>420700</v>
      </c>
      <c r="I46" s="4">
        <v>-381800</v>
      </c>
      <c r="J46" s="4">
        <v>-17926405000</v>
      </c>
      <c r="K46" s="24">
        <f t="shared" si="1"/>
        <v>-25044490000</v>
      </c>
      <c r="L46" s="4">
        <v>1370</v>
      </c>
      <c r="M46" s="4">
        <v>1362</v>
      </c>
      <c r="N46" s="4">
        <v>242</v>
      </c>
      <c r="O46" s="4">
        <v>203</v>
      </c>
      <c r="P46" s="4">
        <v>2154100</v>
      </c>
      <c r="Q46" s="4">
        <v>1676500</v>
      </c>
      <c r="R46" s="5">
        <v>0</v>
      </c>
      <c r="S46" s="4">
        <v>4606900</v>
      </c>
      <c r="T46" s="4">
        <f t="shared" si="2"/>
        <v>6568160</v>
      </c>
      <c r="U46" s="4">
        <f t="shared" si="3"/>
        <v>3506900</v>
      </c>
      <c r="V46" s="5">
        <v>1.2699999999999999E-2</v>
      </c>
    </row>
    <row r="47" spans="1:22" x14ac:dyDescent="0.2">
      <c r="A47" s="16" t="s">
        <v>244</v>
      </c>
      <c r="B47" s="4">
        <v>81430</v>
      </c>
      <c r="C47" s="4">
        <v>275900</v>
      </c>
      <c r="D47" s="4">
        <v>-194470</v>
      </c>
      <c r="E47" s="4">
        <v>-9139510000</v>
      </c>
      <c r="F47" s="4">
        <f t="shared" ref="F47:F73" si="4">E47+F48</f>
        <v>-209368342313</v>
      </c>
      <c r="G47" s="4">
        <v>366000</v>
      </c>
      <c r="H47" s="4">
        <v>96800</v>
      </c>
      <c r="I47" s="4">
        <v>269200</v>
      </c>
      <c r="J47" s="4">
        <v>12664440000</v>
      </c>
      <c r="K47" s="24">
        <f t="shared" ref="K47:K73" si="5">K48+J47</f>
        <v>-7118085000</v>
      </c>
      <c r="L47" s="4">
        <v>1861</v>
      </c>
      <c r="M47" s="4">
        <v>1116</v>
      </c>
      <c r="N47" s="4">
        <v>265</v>
      </c>
      <c r="O47" s="4">
        <v>122</v>
      </c>
      <c r="P47" s="4">
        <v>2274100</v>
      </c>
      <c r="Q47" s="4">
        <v>1178900</v>
      </c>
      <c r="R47" s="5">
        <v>4.3E-3</v>
      </c>
      <c r="S47" s="4">
        <v>3506900</v>
      </c>
      <c r="T47" s="4">
        <f t="shared" si="2"/>
        <v>6501130</v>
      </c>
      <c r="U47" s="4">
        <f t="shared" ref="U47:U73" si="6">MIN(S48:S52)</f>
        <v>3886500</v>
      </c>
      <c r="V47" s="5">
        <v>1.2800000000000001E-2</v>
      </c>
    </row>
    <row r="48" spans="1:22" x14ac:dyDescent="0.2">
      <c r="A48" s="16" t="s">
        <v>243</v>
      </c>
      <c r="B48" s="4">
        <v>265500</v>
      </c>
      <c r="C48" s="4">
        <v>750065</v>
      </c>
      <c r="D48" s="4">
        <v>-484565</v>
      </c>
      <c r="E48" s="4">
        <v>-22632710000</v>
      </c>
      <c r="F48" s="4">
        <f t="shared" si="4"/>
        <v>-200228832313</v>
      </c>
      <c r="G48" s="4">
        <v>216900</v>
      </c>
      <c r="H48" s="4">
        <v>597700</v>
      </c>
      <c r="I48" s="4">
        <v>-380800</v>
      </c>
      <c r="J48" s="4">
        <v>-17687475000</v>
      </c>
      <c r="K48" s="24">
        <f t="shared" si="5"/>
        <v>-19782525000</v>
      </c>
      <c r="L48" s="4">
        <v>2463</v>
      </c>
      <c r="M48" s="4">
        <v>1818</v>
      </c>
      <c r="N48" s="4">
        <v>310</v>
      </c>
      <c r="O48" s="4">
        <v>218</v>
      </c>
      <c r="P48" s="4">
        <v>2591400</v>
      </c>
      <c r="Q48" s="4">
        <v>1864600</v>
      </c>
      <c r="R48" s="5">
        <v>5.4000000000000003E-3</v>
      </c>
      <c r="S48" s="4">
        <v>5067600</v>
      </c>
      <c r="T48" s="4">
        <f t="shared" si="2"/>
        <v>6591030</v>
      </c>
      <c r="U48" s="4">
        <f t="shared" si="6"/>
        <v>3886500</v>
      </c>
      <c r="V48" s="5">
        <v>2.64E-2</v>
      </c>
    </row>
    <row r="49" spans="1:22" x14ac:dyDescent="0.2">
      <c r="A49" s="16" t="s">
        <v>236</v>
      </c>
      <c r="B49" s="4">
        <v>255829</v>
      </c>
      <c r="C49" s="4">
        <v>1579179</v>
      </c>
      <c r="D49" s="4">
        <v>-1323350</v>
      </c>
      <c r="E49" s="4">
        <v>-61262090000</v>
      </c>
      <c r="F49" s="4">
        <f t="shared" si="4"/>
        <v>-177596122313</v>
      </c>
      <c r="G49" s="4">
        <v>157800</v>
      </c>
      <c r="H49" s="4">
        <v>460300</v>
      </c>
      <c r="I49" s="4">
        <v>-302500</v>
      </c>
      <c r="J49" s="4">
        <v>-14023315000</v>
      </c>
      <c r="K49" s="24">
        <f t="shared" si="5"/>
        <v>-2095050000</v>
      </c>
      <c r="L49" s="4">
        <v>1866</v>
      </c>
      <c r="M49" s="4">
        <v>1935</v>
      </c>
      <c r="N49" s="4">
        <v>368</v>
      </c>
      <c r="O49" s="4">
        <v>213</v>
      </c>
      <c r="P49" s="4">
        <v>2606800</v>
      </c>
      <c r="Q49" s="4">
        <v>2288600</v>
      </c>
      <c r="R49" s="5">
        <v>2.2000000000000001E-3</v>
      </c>
      <c r="S49" s="4">
        <v>5640100</v>
      </c>
      <c r="T49" s="4">
        <f t="shared" si="2"/>
        <v>6416690</v>
      </c>
      <c r="U49" s="4">
        <f t="shared" si="6"/>
        <v>3886500</v>
      </c>
      <c r="V49" s="5">
        <v>1.3999999999999999E-2</v>
      </c>
    </row>
    <row r="50" spans="1:22" x14ac:dyDescent="0.2">
      <c r="A50" s="16" t="s">
        <v>235</v>
      </c>
      <c r="B50" s="4">
        <v>54000</v>
      </c>
      <c r="C50" s="4">
        <v>433400</v>
      </c>
      <c r="D50" s="4">
        <v>-379400</v>
      </c>
      <c r="E50" s="4">
        <v>-17588470000</v>
      </c>
      <c r="F50" s="4">
        <f t="shared" si="4"/>
        <v>-116334032313</v>
      </c>
      <c r="G50" s="4">
        <v>673600</v>
      </c>
      <c r="H50" s="4">
        <v>146200</v>
      </c>
      <c r="I50" s="4">
        <v>527400</v>
      </c>
      <c r="J50" s="4">
        <v>24445330000</v>
      </c>
      <c r="K50" s="24">
        <f t="shared" si="5"/>
        <v>11928265000</v>
      </c>
      <c r="L50" s="4">
        <v>1569</v>
      </c>
      <c r="M50" s="4">
        <v>1510</v>
      </c>
      <c r="N50" s="4">
        <v>153</v>
      </c>
      <c r="O50" s="4">
        <v>137</v>
      </c>
      <c r="P50" s="4">
        <v>2152500</v>
      </c>
      <c r="Q50" s="4">
        <v>1369600</v>
      </c>
      <c r="R50" s="5">
        <v>0</v>
      </c>
      <c r="S50" s="4">
        <v>3886500</v>
      </c>
      <c r="T50" s="4">
        <f t="shared" si="2"/>
        <v>6288190</v>
      </c>
      <c r="U50" s="4">
        <f t="shared" si="6"/>
        <v>4928400</v>
      </c>
      <c r="V50" s="5">
        <v>2.0299999999999999E-2</v>
      </c>
    </row>
    <row r="51" spans="1:22" x14ac:dyDescent="0.2">
      <c r="A51" s="16" t="s">
        <v>234</v>
      </c>
      <c r="B51" s="4">
        <v>194615</v>
      </c>
      <c r="C51" s="4">
        <v>3969390</v>
      </c>
      <c r="D51" s="4">
        <v>-3774775</v>
      </c>
      <c r="E51" s="4">
        <v>-176740530000</v>
      </c>
      <c r="F51" s="4">
        <f t="shared" si="4"/>
        <v>-98745562313</v>
      </c>
      <c r="G51" s="4">
        <v>464400</v>
      </c>
      <c r="H51" s="4">
        <v>545100</v>
      </c>
      <c r="I51" s="4">
        <v>-80700</v>
      </c>
      <c r="J51" s="4">
        <v>-3757390000</v>
      </c>
      <c r="K51" s="24">
        <f t="shared" si="5"/>
        <v>-12517065000</v>
      </c>
      <c r="L51" s="4">
        <v>1630</v>
      </c>
      <c r="M51" s="4">
        <v>2710</v>
      </c>
      <c r="N51" s="4">
        <v>167</v>
      </c>
      <c r="O51" s="4">
        <v>234</v>
      </c>
      <c r="P51" s="4">
        <v>1649300</v>
      </c>
      <c r="Q51" s="4">
        <v>2382900</v>
      </c>
      <c r="R51" s="5">
        <v>-1.0700000000000001E-2</v>
      </c>
      <c r="S51" s="4">
        <v>8963700</v>
      </c>
      <c r="T51" s="4">
        <f t="shared" si="2"/>
        <v>6628670</v>
      </c>
      <c r="U51" s="4">
        <f t="shared" si="6"/>
        <v>3687300</v>
      </c>
      <c r="V51" s="5">
        <v>2.5600000000000001E-2</v>
      </c>
    </row>
    <row r="52" spans="1:22" x14ac:dyDescent="0.2">
      <c r="A52" s="16" t="s">
        <v>233</v>
      </c>
      <c r="B52" s="4">
        <v>4508800</v>
      </c>
      <c r="C52" s="4">
        <v>321863</v>
      </c>
      <c r="D52" s="4">
        <v>4186937</v>
      </c>
      <c r="E52" s="4">
        <v>195355660000</v>
      </c>
      <c r="F52" s="4">
        <f t="shared" si="4"/>
        <v>77994967687</v>
      </c>
      <c r="G52" s="4">
        <v>131100</v>
      </c>
      <c r="H52" s="4">
        <v>343700</v>
      </c>
      <c r="I52" s="4">
        <v>-212600</v>
      </c>
      <c r="J52" s="4">
        <v>-9788225000</v>
      </c>
      <c r="K52" s="24">
        <f t="shared" si="5"/>
        <v>-8759675000</v>
      </c>
      <c r="L52" s="4">
        <v>3541</v>
      </c>
      <c r="M52" s="4">
        <v>2507</v>
      </c>
      <c r="N52" s="4">
        <v>387</v>
      </c>
      <c r="O52" s="4">
        <v>283</v>
      </c>
      <c r="P52" s="4">
        <v>3866400</v>
      </c>
      <c r="Q52" s="4">
        <v>3226800</v>
      </c>
      <c r="R52" s="5">
        <v>1.9599999999999999E-2</v>
      </c>
      <c r="S52" s="4">
        <v>7995000</v>
      </c>
      <c r="T52" s="4">
        <f t="shared" si="2"/>
        <v>7019750</v>
      </c>
      <c r="U52" s="4">
        <f t="shared" si="6"/>
        <v>2836600</v>
      </c>
      <c r="V52" s="5">
        <v>3.6000000000000004E-2</v>
      </c>
    </row>
    <row r="53" spans="1:22" x14ac:dyDescent="0.2">
      <c r="A53" s="16" t="s">
        <v>232</v>
      </c>
      <c r="B53" s="4">
        <v>1952709</v>
      </c>
      <c r="C53" s="4">
        <v>355709</v>
      </c>
      <c r="D53" s="4">
        <v>1597000</v>
      </c>
      <c r="E53" s="4">
        <v>72781430000</v>
      </c>
      <c r="F53" s="4">
        <f t="shared" si="4"/>
        <v>-117360692313</v>
      </c>
      <c r="G53" s="4">
        <v>541901</v>
      </c>
      <c r="H53" s="4">
        <v>381400</v>
      </c>
      <c r="I53" s="4">
        <v>160501</v>
      </c>
      <c r="J53" s="4">
        <v>6962795000</v>
      </c>
      <c r="K53" s="24">
        <f t="shared" si="5"/>
        <v>1028550000</v>
      </c>
      <c r="L53" s="4">
        <v>3846</v>
      </c>
      <c r="M53" s="4">
        <v>3165</v>
      </c>
      <c r="N53" s="4">
        <v>395</v>
      </c>
      <c r="O53" s="4">
        <v>250</v>
      </c>
      <c r="P53" s="4">
        <v>4365400</v>
      </c>
      <c r="Q53" s="4">
        <v>2788400</v>
      </c>
      <c r="R53" s="5">
        <v>3.8300000000000001E-2</v>
      </c>
      <c r="S53" s="4">
        <v>15984700</v>
      </c>
      <c r="T53" s="4">
        <f t="shared" si="2"/>
        <v>5804670</v>
      </c>
      <c r="U53" s="4">
        <f t="shared" si="6"/>
        <v>2836600</v>
      </c>
      <c r="V53" s="5">
        <v>4.9800000000000004E-2</v>
      </c>
    </row>
    <row r="54" spans="1:22" x14ac:dyDescent="0.2">
      <c r="A54" s="16" t="s">
        <v>231</v>
      </c>
      <c r="B54" s="4">
        <v>337200</v>
      </c>
      <c r="C54" s="4">
        <v>2452320</v>
      </c>
      <c r="D54" s="4">
        <v>-2115120</v>
      </c>
      <c r="E54" s="4">
        <v>-93668870000</v>
      </c>
      <c r="F54" s="4">
        <f t="shared" si="4"/>
        <v>-190142122313</v>
      </c>
      <c r="G54" s="4">
        <v>499700</v>
      </c>
      <c r="H54" s="4">
        <v>170300</v>
      </c>
      <c r="I54" s="4">
        <v>329400</v>
      </c>
      <c r="J54" s="4">
        <v>14922755000</v>
      </c>
      <c r="K54" s="24">
        <f t="shared" si="5"/>
        <v>-5934245000</v>
      </c>
      <c r="L54" s="4">
        <v>1122</v>
      </c>
      <c r="M54" s="4">
        <v>1308</v>
      </c>
      <c r="N54" s="4">
        <v>83</v>
      </c>
      <c r="O54" s="4">
        <v>116</v>
      </c>
      <c r="P54" s="4">
        <v>1163100</v>
      </c>
      <c r="Q54" s="4">
        <v>1246100</v>
      </c>
      <c r="R54" s="5">
        <v>-3.49E-2</v>
      </c>
      <c r="S54" s="4">
        <v>4928400</v>
      </c>
      <c r="T54" s="4">
        <f t="shared" si="2"/>
        <v>5612100</v>
      </c>
      <c r="U54" s="4">
        <f t="shared" si="6"/>
        <v>2836600</v>
      </c>
      <c r="V54" s="5">
        <v>3.4799999999999998E-2</v>
      </c>
    </row>
    <row r="55" spans="1:22" x14ac:dyDescent="0.2">
      <c r="A55" s="16" t="s">
        <v>230</v>
      </c>
      <c r="B55" s="4">
        <v>492100</v>
      </c>
      <c r="C55" s="4">
        <v>351192</v>
      </c>
      <c r="D55" s="4">
        <v>140908</v>
      </c>
      <c r="E55" s="4">
        <v>6511420000</v>
      </c>
      <c r="F55" s="4">
        <f t="shared" si="4"/>
        <v>-96473252313</v>
      </c>
      <c r="G55" s="4">
        <v>313100</v>
      </c>
      <c r="H55" s="4">
        <v>306200</v>
      </c>
      <c r="I55" s="4">
        <v>6900</v>
      </c>
      <c r="J55" s="4">
        <v>389220000</v>
      </c>
      <c r="K55" s="24">
        <f t="shared" si="5"/>
        <v>-20857000000</v>
      </c>
      <c r="L55" s="4">
        <v>3084</v>
      </c>
      <c r="M55" s="4">
        <v>2573</v>
      </c>
      <c r="N55" s="4">
        <v>268</v>
      </c>
      <c r="O55" s="4">
        <v>284</v>
      </c>
      <c r="P55" s="4">
        <v>2973600</v>
      </c>
      <c r="Q55" s="4">
        <v>2850700</v>
      </c>
      <c r="R55" s="5">
        <v>2.12E-2</v>
      </c>
      <c r="S55" s="4">
        <v>6021400</v>
      </c>
      <c r="T55" s="4">
        <f t="shared" si="2"/>
        <v>5572540</v>
      </c>
      <c r="U55" s="4">
        <f t="shared" si="6"/>
        <v>2601500</v>
      </c>
      <c r="V55" s="5">
        <v>3.95E-2</v>
      </c>
    </row>
    <row r="56" spans="1:22" x14ac:dyDescent="0.2">
      <c r="A56" s="16" t="s">
        <v>229</v>
      </c>
      <c r="B56" s="4">
        <v>263300</v>
      </c>
      <c r="C56" s="4">
        <v>136296</v>
      </c>
      <c r="D56" s="4">
        <v>127004</v>
      </c>
      <c r="E56" s="4">
        <v>5675450000</v>
      </c>
      <c r="F56" s="4">
        <f t="shared" si="4"/>
        <v>-102984672313</v>
      </c>
      <c r="G56" s="4">
        <v>547200</v>
      </c>
      <c r="H56" s="4">
        <v>160300</v>
      </c>
      <c r="I56" s="4">
        <v>386900</v>
      </c>
      <c r="J56" s="4">
        <v>17277315000</v>
      </c>
      <c r="K56" s="24">
        <f t="shared" si="5"/>
        <v>-21246220000</v>
      </c>
      <c r="L56" s="4">
        <v>1322</v>
      </c>
      <c r="M56" s="4">
        <v>1235</v>
      </c>
      <c r="N56" s="4">
        <v>103</v>
      </c>
      <c r="O56" s="4">
        <v>84</v>
      </c>
      <c r="P56" s="4">
        <v>1059200</v>
      </c>
      <c r="Q56" s="4">
        <v>978800</v>
      </c>
      <c r="R56" s="5">
        <v>1.9299999999999998E-2</v>
      </c>
      <c r="S56" s="4">
        <v>3687300</v>
      </c>
      <c r="T56" s="4">
        <f t="shared" si="2"/>
        <v>5542780</v>
      </c>
      <c r="U56" s="4">
        <f t="shared" si="6"/>
        <v>2601500</v>
      </c>
      <c r="V56" s="5">
        <v>0.02</v>
      </c>
    </row>
    <row r="57" spans="1:22" x14ac:dyDescent="0.2">
      <c r="A57" s="16" t="s">
        <v>228</v>
      </c>
      <c r="B57" s="4">
        <v>990875</v>
      </c>
      <c r="C57" s="4">
        <v>222375</v>
      </c>
      <c r="D57" s="4">
        <v>768500</v>
      </c>
      <c r="E57" s="4">
        <v>34127470000</v>
      </c>
      <c r="F57" s="4">
        <f t="shared" si="4"/>
        <v>-108660122313</v>
      </c>
      <c r="G57" s="4">
        <v>97100</v>
      </c>
      <c r="H57" s="4">
        <v>568600</v>
      </c>
      <c r="I57" s="4">
        <v>-471500</v>
      </c>
      <c r="J57" s="4">
        <v>-20912115000</v>
      </c>
      <c r="K57" s="24">
        <f t="shared" si="5"/>
        <v>-38523535000</v>
      </c>
      <c r="L57" s="4">
        <v>1798</v>
      </c>
      <c r="M57" s="4">
        <v>1780</v>
      </c>
      <c r="N57" s="4">
        <v>50</v>
      </c>
      <c r="O57" s="4">
        <v>105</v>
      </c>
      <c r="P57" s="4">
        <v>1225600</v>
      </c>
      <c r="Q57" s="4">
        <v>1476400</v>
      </c>
      <c r="R57" s="5">
        <v>-4.5000000000000005E-3</v>
      </c>
      <c r="S57" s="4">
        <v>2836600</v>
      </c>
      <c r="T57" s="4">
        <f t="shared" si="2"/>
        <v>5705370</v>
      </c>
      <c r="U57" s="4">
        <f t="shared" si="6"/>
        <v>2601500</v>
      </c>
      <c r="V57" s="5">
        <v>1.24E-2</v>
      </c>
    </row>
    <row r="58" spans="1:22" x14ac:dyDescent="0.2">
      <c r="A58" s="16" t="s">
        <v>227</v>
      </c>
      <c r="B58" s="4">
        <v>1062525</v>
      </c>
      <c r="C58" s="4">
        <v>172961</v>
      </c>
      <c r="D58" s="4">
        <v>889564</v>
      </c>
      <c r="E58" s="4">
        <v>40155590000</v>
      </c>
      <c r="F58" s="4">
        <f t="shared" si="4"/>
        <v>-142787592313</v>
      </c>
      <c r="G58" s="4">
        <v>316300</v>
      </c>
      <c r="H58" s="4">
        <v>137500</v>
      </c>
      <c r="I58" s="4">
        <v>178800</v>
      </c>
      <c r="J58" s="4">
        <v>8062300000</v>
      </c>
      <c r="K58" s="24">
        <f t="shared" si="5"/>
        <v>-17611420000</v>
      </c>
      <c r="L58" s="4">
        <v>1787</v>
      </c>
      <c r="M58" s="4">
        <v>1797</v>
      </c>
      <c r="N58" s="4">
        <v>96</v>
      </c>
      <c r="O58" s="4">
        <v>127</v>
      </c>
      <c r="P58" s="4">
        <v>1336500</v>
      </c>
      <c r="Q58" s="4">
        <v>1797900</v>
      </c>
      <c r="R58" s="5">
        <v>-1.01E-2</v>
      </c>
      <c r="S58" s="4">
        <v>5966600</v>
      </c>
      <c r="T58" s="4">
        <f t="shared" si="2"/>
        <v>5629150</v>
      </c>
      <c r="U58" s="4">
        <f t="shared" si="6"/>
        <v>2601500</v>
      </c>
      <c r="V58" s="5">
        <v>1.9900000000000001E-2</v>
      </c>
    </row>
    <row r="59" spans="1:22" x14ac:dyDescent="0.2">
      <c r="A59" s="16" t="s">
        <v>226</v>
      </c>
      <c r="B59" s="4">
        <v>167100</v>
      </c>
      <c r="C59" s="4">
        <v>422215</v>
      </c>
      <c r="D59" s="4">
        <v>-255115</v>
      </c>
      <c r="E59" s="4">
        <v>-11509060000</v>
      </c>
      <c r="F59" s="4">
        <f t="shared" si="4"/>
        <v>-182943182313</v>
      </c>
      <c r="G59" s="4">
        <v>516500</v>
      </c>
      <c r="H59" s="4">
        <v>256200</v>
      </c>
      <c r="I59" s="4">
        <v>260300</v>
      </c>
      <c r="J59" s="4">
        <v>11739480000</v>
      </c>
      <c r="K59" s="24">
        <f t="shared" si="5"/>
        <v>-25673720000</v>
      </c>
      <c r="L59" s="4">
        <v>1324</v>
      </c>
      <c r="M59" s="4">
        <v>2886</v>
      </c>
      <c r="N59" s="4">
        <v>119</v>
      </c>
      <c r="O59" s="4">
        <v>244</v>
      </c>
      <c r="P59" s="4">
        <v>1204600</v>
      </c>
      <c r="Q59" s="4">
        <v>2679800</v>
      </c>
      <c r="R59" s="5">
        <v>-1.78E-2</v>
      </c>
      <c r="S59" s="4">
        <v>3896700</v>
      </c>
      <c r="T59" s="4">
        <f t="shared" si="2"/>
        <v>6860700</v>
      </c>
      <c r="U59" s="4">
        <f t="shared" si="6"/>
        <v>2601500</v>
      </c>
      <c r="V59" s="5">
        <v>2.6099999999999998E-2</v>
      </c>
    </row>
    <row r="60" spans="1:22" x14ac:dyDescent="0.2">
      <c r="A60" s="16" t="s">
        <v>225</v>
      </c>
      <c r="B60" s="4">
        <v>416400</v>
      </c>
      <c r="C60" s="4">
        <v>172213</v>
      </c>
      <c r="D60" s="4">
        <v>244187</v>
      </c>
      <c r="E60" s="4">
        <v>11139490000</v>
      </c>
      <c r="F60" s="4">
        <f t="shared" si="4"/>
        <v>-171434122313</v>
      </c>
      <c r="G60" s="4">
        <v>186500</v>
      </c>
      <c r="H60" s="4">
        <v>93000</v>
      </c>
      <c r="I60" s="4">
        <v>93500</v>
      </c>
      <c r="J60" s="4">
        <v>4269585000</v>
      </c>
      <c r="K60" s="24">
        <f t="shared" si="5"/>
        <v>-37413200000</v>
      </c>
      <c r="L60" s="4">
        <v>1591</v>
      </c>
      <c r="M60" s="4">
        <v>1322</v>
      </c>
      <c r="N60" s="4">
        <v>104</v>
      </c>
      <c r="O60" s="4">
        <v>92</v>
      </c>
      <c r="P60" s="4">
        <v>1176500</v>
      </c>
      <c r="Q60" s="4">
        <v>1105300</v>
      </c>
      <c r="R60" s="5">
        <v>6.7000000000000002E-3</v>
      </c>
      <c r="S60" s="4">
        <v>2601500</v>
      </c>
      <c r="T60" s="4">
        <f t="shared" si="2"/>
        <v>7018100</v>
      </c>
      <c r="U60" s="4">
        <f t="shared" si="6"/>
        <v>3002700</v>
      </c>
      <c r="V60" s="5">
        <v>1.1000000000000001E-2</v>
      </c>
    </row>
    <row r="61" spans="1:22" x14ac:dyDescent="0.2">
      <c r="A61" s="16" t="s">
        <v>224</v>
      </c>
      <c r="B61" s="4">
        <v>291998</v>
      </c>
      <c r="C61" s="4">
        <v>974270</v>
      </c>
      <c r="D61" s="4">
        <v>-682272</v>
      </c>
      <c r="E61" s="4">
        <v>-31269410000</v>
      </c>
      <c r="F61" s="4">
        <f t="shared" si="4"/>
        <v>-182573612313</v>
      </c>
      <c r="G61" s="4">
        <v>210300</v>
      </c>
      <c r="H61" s="4">
        <v>424300</v>
      </c>
      <c r="I61" s="4">
        <v>-214000</v>
      </c>
      <c r="J61" s="4">
        <v>-9659030000</v>
      </c>
      <c r="K61" s="24">
        <f t="shared" si="5"/>
        <v>-41682785000</v>
      </c>
      <c r="L61" s="4">
        <v>2052</v>
      </c>
      <c r="M61" s="4">
        <v>2732</v>
      </c>
      <c r="N61" s="4">
        <v>181</v>
      </c>
      <c r="O61" s="4">
        <v>228</v>
      </c>
      <c r="P61" s="4">
        <v>1797700</v>
      </c>
      <c r="Q61" s="4">
        <v>2325000</v>
      </c>
      <c r="R61" s="5">
        <v>0</v>
      </c>
      <c r="S61" s="4">
        <v>12368500</v>
      </c>
      <c r="T61" s="4">
        <f t="shared" si="2"/>
        <v>6872650</v>
      </c>
      <c r="U61" s="4">
        <f t="shared" si="6"/>
        <v>3002700</v>
      </c>
      <c r="V61" s="5">
        <v>3.5299999999999998E-2</v>
      </c>
    </row>
    <row r="62" spans="1:22" x14ac:dyDescent="0.2">
      <c r="A62" s="16" t="s">
        <v>223</v>
      </c>
      <c r="B62" s="4">
        <v>329670</v>
      </c>
      <c r="C62" s="4">
        <v>551999</v>
      </c>
      <c r="D62" s="4">
        <v>-222329</v>
      </c>
      <c r="E62" s="4">
        <v>-10087430000</v>
      </c>
      <c r="F62" s="4">
        <f t="shared" si="4"/>
        <v>-151304202313</v>
      </c>
      <c r="G62" s="4">
        <v>108500</v>
      </c>
      <c r="H62" s="4">
        <v>209000</v>
      </c>
      <c r="I62" s="4">
        <v>-100500</v>
      </c>
      <c r="J62" s="4">
        <v>-4530595000</v>
      </c>
      <c r="K62" s="24">
        <f t="shared" si="5"/>
        <v>-32023755000</v>
      </c>
      <c r="L62" s="4">
        <v>967</v>
      </c>
      <c r="M62" s="4">
        <v>2117</v>
      </c>
      <c r="N62" s="4">
        <v>94</v>
      </c>
      <c r="O62" s="4">
        <v>168</v>
      </c>
      <c r="P62" s="4">
        <v>1174600</v>
      </c>
      <c r="Q62" s="4">
        <v>1766300</v>
      </c>
      <c r="R62" s="5">
        <v>1.1999999999999999E-3</v>
      </c>
      <c r="S62" s="4">
        <v>11905800</v>
      </c>
      <c r="T62" s="4">
        <f t="shared" si="2"/>
        <v>6581560</v>
      </c>
      <c r="U62" s="4">
        <f t="shared" si="6"/>
        <v>3002700</v>
      </c>
      <c r="V62" s="5">
        <v>1.1000000000000001E-2</v>
      </c>
    </row>
    <row r="63" spans="1:22" x14ac:dyDescent="0.2">
      <c r="A63" s="16" t="s">
        <v>222</v>
      </c>
      <c r="B63" s="4">
        <v>220600</v>
      </c>
      <c r="C63" s="4">
        <v>1066580</v>
      </c>
      <c r="D63" s="4">
        <v>-845980</v>
      </c>
      <c r="E63" s="4">
        <v>-38451310000</v>
      </c>
      <c r="F63" s="4">
        <f t="shared" si="4"/>
        <v>-141216772313</v>
      </c>
      <c r="G63" s="4">
        <v>165000</v>
      </c>
      <c r="H63" s="4">
        <v>300900</v>
      </c>
      <c r="I63" s="4">
        <v>-135900</v>
      </c>
      <c r="J63" s="4">
        <v>-6181350000</v>
      </c>
      <c r="K63" s="24">
        <f t="shared" si="5"/>
        <v>-27493160000</v>
      </c>
      <c r="L63" s="4">
        <v>1679</v>
      </c>
      <c r="M63" s="4">
        <v>2689</v>
      </c>
      <c r="N63" s="4">
        <v>141</v>
      </c>
      <c r="O63" s="4">
        <v>194</v>
      </c>
      <c r="P63" s="4">
        <v>1565700</v>
      </c>
      <c r="Q63" s="4">
        <v>2161600</v>
      </c>
      <c r="R63" s="5">
        <v>0</v>
      </c>
      <c r="S63" s="4">
        <v>3833900</v>
      </c>
      <c r="T63" s="4">
        <f t="shared" si="2"/>
        <v>7873360</v>
      </c>
      <c r="U63" s="4">
        <f t="shared" si="6"/>
        <v>3002700</v>
      </c>
      <c r="V63" s="5">
        <v>1.32E-2</v>
      </c>
    </row>
    <row r="64" spans="1:22" x14ac:dyDescent="0.2">
      <c r="A64" s="16" t="s">
        <v>221</v>
      </c>
      <c r="B64" s="4">
        <v>242100</v>
      </c>
      <c r="C64" s="4">
        <v>327237</v>
      </c>
      <c r="D64" s="4">
        <v>-85137</v>
      </c>
      <c r="E64" s="4">
        <v>-3856210000</v>
      </c>
      <c r="F64" s="4">
        <f t="shared" si="4"/>
        <v>-102765462313</v>
      </c>
      <c r="G64" s="4">
        <v>366600</v>
      </c>
      <c r="H64" s="4">
        <v>45600</v>
      </c>
      <c r="I64" s="4">
        <v>321000</v>
      </c>
      <c r="J64" s="4">
        <v>14510735000</v>
      </c>
      <c r="K64" s="24">
        <f t="shared" si="5"/>
        <v>-21311810000</v>
      </c>
      <c r="L64" s="4">
        <v>1392</v>
      </c>
      <c r="M64" s="4">
        <v>1503</v>
      </c>
      <c r="N64" s="4">
        <v>125</v>
      </c>
      <c r="O64" s="4">
        <v>133</v>
      </c>
      <c r="P64" s="4">
        <v>1293700</v>
      </c>
      <c r="Q64" s="4">
        <v>1398100</v>
      </c>
      <c r="R64" s="5">
        <v>5.6000000000000008E-3</v>
      </c>
      <c r="S64" s="4">
        <v>3002700</v>
      </c>
      <c r="T64" s="4">
        <f t="shared" si="2"/>
        <v>8074310</v>
      </c>
      <c r="U64" s="4">
        <f t="shared" si="6"/>
        <v>3389700</v>
      </c>
      <c r="V64" s="5">
        <v>1.6500000000000001E-2</v>
      </c>
    </row>
    <row r="65" spans="1:22" x14ac:dyDescent="0.2">
      <c r="A65" s="16" t="s">
        <v>220</v>
      </c>
      <c r="B65" s="4">
        <v>110800</v>
      </c>
      <c r="C65" s="4">
        <v>585730</v>
      </c>
      <c r="D65" s="4">
        <v>-474930</v>
      </c>
      <c r="E65" s="4">
        <v>-21567400000</v>
      </c>
      <c r="F65" s="4">
        <f t="shared" si="4"/>
        <v>-98909252313</v>
      </c>
      <c r="G65" s="4">
        <v>300500</v>
      </c>
      <c r="H65" s="4">
        <v>568900</v>
      </c>
      <c r="I65" s="4">
        <v>-268400</v>
      </c>
      <c r="J65" s="4">
        <v>-12073745000</v>
      </c>
      <c r="K65" s="24">
        <f t="shared" si="5"/>
        <v>-35822545000</v>
      </c>
      <c r="L65" s="4">
        <v>1422</v>
      </c>
      <c r="M65" s="4">
        <v>2772</v>
      </c>
      <c r="N65" s="4">
        <v>127</v>
      </c>
      <c r="O65" s="4">
        <v>217</v>
      </c>
      <c r="P65" s="4">
        <v>1336600</v>
      </c>
      <c r="Q65" s="4">
        <v>2127800</v>
      </c>
      <c r="R65" s="5">
        <v>-1.3300000000000001E-2</v>
      </c>
      <c r="S65" s="4">
        <v>5625800</v>
      </c>
      <c r="T65" s="4">
        <f t="shared" si="2"/>
        <v>7716700</v>
      </c>
      <c r="U65" s="4">
        <f t="shared" si="6"/>
        <v>3389700</v>
      </c>
      <c r="V65" s="5">
        <v>2.5000000000000001E-2</v>
      </c>
    </row>
    <row r="66" spans="1:22" x14ac:dyDescent="0.2">
      <c r="A66" s="16" t="s">
        <v>219</v>
      </c>
      <c r="B66" s="4">
        <v>253800</v>
      </c>
      <c r="C66" s="4">
        <v>278260</v>
      </c>
      <c r="D66" s="4">
        <v>-24460</v>
      </c>
      <c r="E66" s="4">
        <v>-1084930000</v>
      </c>
      <c r="F66" s="4">
        <f t="shared" si="4"/>
        <v>-77341852313</v>
      </c>
      <c r="G66" s="4">
        <v>175700</v>
      </c>
      <c r="H66" s="4">
        <v>212200</v>
      </c>
      <c r="I66" s="4">
        <v>-36500</v>
      </c>
      <c r="J66" s="4">
        <v>-1663930000</v>
      </c>
      <c r="K66" s="24">
        <f t="shared" si="5"/>
        <v>-23748800000</v>
      </c>
      <c r="L66" s="4">
        <v>1913</v>
      </c>
      <c r="M66" s="4">
        <v>1972</v>
      </c>
      <c r="N66" s="4">
        <v>135</v>
      </c>
      <c r="O66" s="4">
        <v>184</v>
      </c>
      <c r="P66" s="4">
        <v>1424100</v>
      </c>
      <c r="Q66" s="4">
        <v>1698900</v>
      </c>
      <c r="R66" s="5">
        <v>0.01</v>
      </c>
      <c r="S66" s="4">
        <v>3389700</v>
      </c>
      <c r="T66" s="4">
        <f t="shared" si="2"/>
        <v>7539330</v>
      </c>
      <c r="U66" s="4">
        <f t="shared" si="6"/>
        <v>4175500</v>
      </c>
      <c r="V66" s="5">
        <v>2.4799999999999999E-2</v>
      </c>
    </row>
    <row r="67" spans="1:22" x14ac:dyDescent="0.2">
      <c r="A67" s="16" t="s">
        <v>218</v>
      </c>
      <c r="B67" s="4">
        <v>359700</v>
      </c>
      <c r="C67" s="4">
        <v>959969</v>
      </c>
      <c r="D67" s="4">
        <v>-600269</v>
      </c>
      <c r="E67" s="4">
        <v>-26864290000</v>
      </c>
      <c r="F67" s="4">
        <f t="shared" si="4"/>
        <v>-76256922313</v>
      </c>
      <c r="G67" s="4">
        <v>71800</v>
      </c>
      <c r="H67" s="4">
        <v>435103</v>
      </c>
      <c r="I67" s="4">
        <v>-363303</v>
      </c>
      <c r="J67" s="4">
        <v>-16197130000</v>
      </c>
      <c r="K67" s="24">
        <f t="shared" si="5"/>
        <v>-22084870000</v>
      </c>
      <c r="L67" s="4">
        <v>2053</v>
      </c>
      <c r="M67" s="4">
        <v>2581</v>
      </c>
      <c r="N67" s="4">
        <v>188</v>
      </c>
      <c r="O67" s="4">
        <v>227</v>
      </c>
      <c r="P67" s="4">
        <v>1863400</v>
      </c>
      <c r="Q67" s="4">
        <v>2191300</v>
      </c>
      <c r="R67" s="5">
        <v>1.24E-2</v>
      </c>
      <c r="S67" s="4">
        <v>4462500</v>
      </c>
      <c r="T67" s="4">
        <f t="shared" si="2"/>
        <v>7271050</v>
      </c>
      <c r="U67" s="4">
        <f t="shared" si="6"/>
        <v>4175500</v>
      </c>
      <c r="V67" s="5">
        <v>2.8500000000000001E-2</v>
      </c>
    </row>
    <row r="68" spans="1:22" x14ac:dyDescent="0.2">
      <c r="A68" s="16" t="s">
        <v>217</v>
      </c>
      <c r="B68" s="4">
        <v>639987</v>
      </c>
      <c r="C68" s="4">
        <v>1076078</v>
      </c>
      <c r="D68" s="4">
        <v>-436091</v>
      </c>
      <c r="E68" s="4">
        <v>-19657900000</v>
      </c>
      <c r="F68" s="4">
        <f t="shared" si="4"/>
        <v>-49392632313</v>
      </c>
      <c r="G68" s="4">
        <v>290500</v>
      </c>
      <c r="H68" s="4">
        <v>114900</v>
      </c>
      <c r="I68" s="4">
        <v>175600</v>
      </c>
      <c r="J68" s="4">
        <v>7942095000</v>
      </c>
      <c r="K68" s="24">
        <f t="shared" si="5"/>
        <v>-5887740000</v>
      </c>
      <c r="L68" s="4">
        <v>2760</v>
      </c>
      <c r="M68" s="4">
        <v>3352</v>
      </c>
      <c r="N68" s="4">
        <v>186</v>
      </c>
      <c r="O68" s="4">
        <v>260</v>
      </c>
      <c r="P68" s="4">
        <v>1897200</v>
      </c>
      <c r="Q68" s="4">
        <v>2728200</v>
      </c>
      <c r="R68" s="5">
        <v>-1.34E-2</v>
      </c>
      <c r="S68" s="4">
        <v>5204400</v>
      </c>
      <c r="T68" s="4">
        <f t="shared" si="2"/>
        <v>7061550</v>
      </c>
      <c r="U68" s="4">
        <f t="shared" si="6"/>
        <v>4175500</v>
      </c>
      <c r="V68" s="5">
        <v>3.1699999999999999E-2</v>
      </c>
    </row>
    <row r="69" spans="1:22" x14ac:dyDescent="0.2">
      <c r="A69" s="16" t="s">
        <v>216</v>
      </c>
      <c r="B69" s="4">
        <v>849110</v>
      </c>
      <c r="C69" s="4">
        <v>1154686</v>
      </c>
      <c r="D69" s="4">
        <v>-305576</v>
      </c>
      <c r="E69" s="4">
        <v>-14150900000</v>
      </c>
      <c r="F69" s="4">
        <f t="shared" si="4"/>
        <v>-29734732313</v>
      </c>
      <c r="G69" s="4">
        <v>343900</v>
      </c>
      <c r="H69" s="4">
        <v>255100</v>
      </c>
      <c r="I69" s="4">
        <v>88800</v>
      </c>
      <c r="J69" s="4">
        <v>4144720000</v>
      </c>
      <c r="K69" s="24">
        <f t="shared" si="5"/>
        <v>-13829835000</v>
      </c>
      <c r="L69" s="4">
        <v>3637</v>
      </c>
      <c r="M69" s="4">
        <v>6236</v>
      </c>
      <c r="N69" s="4">
        <v>316</v>
      </c>
      <c r="O69" s="4">
        <v>588</v>
      </c>
      <c r="P69" s="4">
        <v>3213100</v>
      </c>
      <c r="Q69" s="4">
        <v>6629400</v>
      </c>
      <c r="R69" s="5">
        <v>-5.2999999999999999E-2</v>
      </c>
      <c r="S69" s="4">
        <v>16212200</v>
      </c>
      <c r="T69" s="4">
        <f t="shared" si="2"/>
        <v>5842980</v>
      </c>
      <c r="U69" s="4">
        <f t="shared" si="6"/>
        <v>4175500</v>
      </c>
      <c r="V69" s="5">
        <v>5.74E-2</v>
      </c>
    </row>
    <row r="70" spans="1:22" x14ac:dyDescent="0.2">
      <c r="A70" s="16" t="s">
        <v>215</v>
      </c>
      <c r="B70" s="4">
        <v>531834</v>
      </c>
      <c r="C70" s="4">
        <v>393734</v>
      </c>
      <c r="D70" s="4">
        <v>138100</v>
      </c>
      <c r="E70" s="4">
        <v>6546450000</v>
      </c>
      <c r="F70" s="4">
        <f t="shared" si="4"/>
        <v>-15583832313</v>
      </c>
      <c r="G70" s="4">
        <v>527600</v>
      </c>
      <c r="H70" s="4">
        <v>141100</v>
      </c>
      <c r="I70" s="4">
        <v>386500</v>
      </c>
      <c r="J70" s="4">
        <v>18358455000</v>
      </c>
      <c r="K70" s="24">
        <f t="shared" si="5"/>
        <v>-17974555000</v>
      </c>
      <c r="L70" s="4">
        <v>2245</v>
      </c>
      <c r="M70" s="4">
        <v>2081</v>
      </c>
      <c r="N70" s="4">
        <v>204</v>
      </c>
      <c r="O70" s="4">
        <v>187</v>
      </c>
      <c r="P70" s="4">
        <v>1941100</v>
      </c>
      <c r="Q70" s="4">
        <v>1835600</v>
      </c>
      <c r="R70" s="5">
        <v>7.4999999999999997E-3</v>
      </c>
      <c r="S70" s="4">
        <v>4175500</v>
      </c>
      <c r="T70" s="4">
        <f t="shared" si="2"/>
        <v>5647040</v>
      </c>
      <c r="U70" s="4">
        <f t="shared" si="6"/>
        <v>2049700</v>
      </c>
      <c r="V70" s="5">
        <v>1.47E-2</v>
      </c>
    </row>
    <row r="71" spans="1:22" x14ac:dyDescent="0.2">
      <c r="A71" s="16" t="s">
        <v>214</v>
      </c>
      <c r="B71" s="4">
        <v>643700</v>
      </c>
      <c r="C71" s="4">
        <v>543756</v>
      </c>
      <c r="D71" s="4">
        <v>99944</v>
      </c>
      <c r="E71" s="4">
        <v>4782280000</v>
      </c>
      <c r="F71" s="4">
        <f t="shared" si="4"/>
        <v>-22130282313</v>
      </c>
      <c r="G71" s="4">
        <v>54300</v>
      </c>
      <c r="H71" s="4">
        <v>443600</v>
      </c>
      <c r="I71" s="4">
        <v>-389300</v>
      </c>
      <c r="J71" s="4">
        <v>-18599040000</v>
      </c>
      <c r="K71" s="24">
        <f t="shared" si="5"/>
        <v>-36333010000</v>
      </c>
      <c r="L71" s="4">
        <v>3213</v>
      </c>
      <c r="M71" s="4">
        <v>4371</v>
      </c>
      <c r="N71" s="4">
        <v>242</v>
      </c>
      <c r="O71" s="4">
        <v>359</v>
      </c>
      <c r="P71" s="4">
        <v>2578500</v>
      </c>
      <c r="Q71" s="4">
        <v>3560800</v>
      </c>
      <c r="R71" s="5">
        <v>-2.64E-2</v>
      </c>
      <c r="S71" s="4">
        <v>10914000</v>
      </c>
      <c r="T71" s="4">
        <f t="shared" si="2"/>
        <v>4839030</v>
      </c>
      <c r="U71" s="4">
        <f t="shared" si="6"/>
        <v>1616000</v>
      </c>
      <c r="V71" s="5">
        <v>2.9900000000000003E-2</v>
      </c>
    </row>
    <row r="72" spans="1:22" x14ac:dyDescent="0.2">
      <c r="A72" s="16" t="s">
        <v>213</v>
      </c>
      <c r="B72" s="4">
        <v>2818076</v>
      </c>
      <c r="C72" s="4">
        <v>517191</v>
      </c>
      <c r="D72" s="4">
        <v>2300885</v>
      </c>
      <c r="E72" s="4">
        <v>112549870000</v>
      </c>
      <c r="F72" s="4">
        <f t="shared" si="4"/>
        <v>-26912562313</v>
      </c>
      <c r="G72" s="4">
        <v>222900</v>
      </c>
      <c r="H72" s="4">
        <v>448800</v>
      </c>
      <c r="I72" s="4">
        <v>-225900</v>
      </c>
      <c r="J72" s="4">
        <v>-10934705000</v>
      </c>
      <c r="K72" s="24">
        <f t="shared" si="5"/>
        <v>-17733970000</v>
      </c>
      <c r="L72" s="4">
        <v>6587</v>
      </c>
      <c r="M72" s="4">
        <v>3611</v>
      </c>
      <c r="N72" s="4">
        <v>463</v>
      </c>
      <c r="O72" s="4">
        <v>292</v>
      </c>
      <c r="P72" s="4">
        <v>5110800</v>
      </c>
      <c r="Q72" s="4">
        <v>3369900</v>
      </c>
      <c r="R72" s="5">
        <v>3.2000000000000001E-2</v>
      </c>
      <c r="S72" s="4">
        <v>8994900</v>
      </c>
      <c r="T72" s="4">
        <f t="shared" si="2"/>
        <v>4586830</v>
      </c>
      <c r="U72" s="4">
        <f t="shared" si="6"/>
        <v>1616000</v>
      </c>
      <c r="V72" s="5">
        <v>2.9399999999999999E-2</v>
      </c>
    </row>
    <row r="73" spans="1:22" x14ac:dyDescent="0.2">
      <c r="A73" s="16" t="s">
        <v>212</v>
      </c>
      <c r="B73" s="4">
        <v>2683225</v>
      </c>
      <c r="C73" s="4">
        <v>288048</v>
      </c>
      <c r="D73" s="4">
        <v>2395177</v>
      </c>
      <c r="E73" s="4">
        <v>110658130000</v>
      </c>
      <c r="F73" s="4">
        <f t="shared" si="4"/>
        <v>-139462432313</v>
      </c>
      <c r="G73" s="4">
        <v>274500</v>
      </c>
      <c r="H73" s="4">
        <v>453600</v>
      </c>
      <c r="I73" s="4">
        <v>-179100</v>
      </c>
      <c r="J73" s="4">
        <v>-8076635000</v>
      </c>
      <c r="K73" s="24">
        <f t="shared" si="5"/>
        <v>-6799265000</v>
      </c>
      <c r="L73" s="4">
        <v>8300</v>
      </c>
      <c r="M73" s="4">
        <v>5285</v>
      </c>
      <c r="N73" s="4">
        <v>850</v>
      </c>
      <c r="O73" s="4">
        <v>631</v>
      </c>
      <c r="P73" s="4">
        <v>9336400</v>
      </c>
      <c r="Q73" s="4">
        <v>6523500</v>
      </c>
      <c r="R73" s="5">
        <v>6.9400000000000003E-2</v>
      </c>
      <c r="S73" s="4">
        <v>16751900</v>
      </c>
      <c r="T73" s="4">
        <f t="shared" si="2"/>
        <v>3682780</v>
      </c>
      <c r="U73" s="4">
        <f t="shared" si="6"/>
        <v>1616000</v>
      </c>
      <c r="V73" s="5">
        <v>5.7500000000000002E-2</v>
      </c>
    </row>
    <row r="74" spans="1:22" x14ac:dyDescent="0.2">
      <c r="A74" s="16" t="s">
        <v>211</v>
      </c>
      <c r="B74" s="4">
        <v>1198105</v>
      </c>
      <c r="C74" s="4">
        <v>260731</v>
      </c>
      <c r="D74" s="4">
        <v>937374</v>
      </c>
      <c r="E74" s="4">
        <v>40827990000</v>
      </c>
      <c r="F74" s="4">
        <f t="shared" ref="F74:F79" si="7">E74+F75</f>
        <v>-250120562313</v>
      </c>
      <c r="G74" s="4">
        <v>260000</v>
      </c>
      <c r="H74" s="4">
        <v>83300</v>
      </c>
      <c r="I74" s="4">
        <v>176700</v>
      </c>
      <c r="J74" s="4">
        <v>7694690000</v>
      </c>
      <c r="K74" s="24">
        <f t="shared" ref="K74:K79" si="8">K75+J74</f>
        <v>1277370000</v>
      </c>
      <c r="L74" s="4">
        <v>4011</v>
      </c>
      <c r="M74" s="4">
        <v>1937</v>
      </c>
      <c r="N74" s="4">
        <v>289</v>
      </c>
      <c r="O74" s="4">
        <v>131</v>
      </c>
      <c r="P74" s="4">
        <v>3551800</v>
      </c>
      <c r="Q74" s="4">
        <v>1436100</v>
      </c>
      <c r="R74" s="5">
        <v>3.3000000000000002E-2</v>
      </c>
      <c r="S74" s="4">
        <v>5012200</v>
      </c>
      <c r="T74" s="4">
        <f t="shared" ref="T74:T79" si="9">AVERAGE(S75:S84)</f>
        <v>3982606.3</v>
      </c>
      <c r="U74" s="4">
        <f t="shared" ref="U74:U79" si="10">MIN(S75:S79)</f>
        <v>1616000</v>
      </c>
      <c r="V74" s="5">
        <v>3.7400000000000003E-2</v>
      </c>
    </row>
    <row r="75" spans="1:22" x14ac:dyDescent="0.2">
      <c r="A75" s="16" t="s">
        <v>210</v>
      </c>
      <c r="B75" s="4">
        <v>106000</v>
      </c>
      <c r="C75" s="4">
        <v>211878</v>
      </c>
      <c r="D75" s="4">
        <v>-105878</v>
      </c>
      <c r="E75" s="4">
        <v>-4500190000</v>
      </c>
      <c r="F75" s="4">
        <f t="shared" si="7"/>
        <v>-290948552313</v>
      </c>
      <c r="G75" s="4">
        <v>121600</v>
      </c>
      <c r="H75" s="4">
        <v>525600</v>
      </c>
      <c r="I75" s="4">
        <v>-404000</v>
      </c>
      <c r="J75" s="4">
        <v>-17165700000</v>
      </c>
      <c r="K75" s="24">
        <f t="shared" si="8"/>
        <v>-6417320000</v>
      </c>
      <c r="L75" s="4">
        <v>734</v>
      </c>
      <c r="M75" s="4">
        <v>1695</v>
      </c>
      <c r="N75" s="4">
        <v>71</v>
      </c>
      <c r="O75" s="4">
        <v>105</v>
      </c>
      <c r="P75" s="4">
        <v>682500</v>
      </c>
      <c r="Q75" s="4">
        <v>1146100</v>
      </c>
      <c r="R75" s="5">
        <v>3.5999999999999999E-3</v>
      </c>
      <c r="S75" s="4">
        <v>2049700</v>
      </c>
      <c r="T75" s="4">
        <f t="shared" si="9"/>
        <v>4099866.3</v>
      </c>
      <c r="U75" s="4">
        <f t="shared" si="10"/>
        <v>1616000</v>
      </c>
      <c r="V75" s="5">
        <v>1.41E-2</v>
      </c>
    </row>
    <row r="76" spans="1:22" x14ac:dyDescent="0.2">
      <c r="A76" s="16" t="s">
        <v>208</v>
      </c>
      <c r="B76" s="4">
        <v>29200</v>
      </c>
      <c r="C76" s="4">
        <v>35625</v>
      </c>
      <c r="D76" s="4">
        <v>-6425</v>
      </c>
      <c r="E76" s="4">
        <v>-266040000</v>
      </c>
      <c r="F76" s="4">
        <f t="shared" si="7"/>
        <v>-286448362313</v>
      </c>
      <c r="G76" s="4">
        <v>191900</v>
      </c>
      <c r="H76" s="4">
        <v>85500</v>
      </c>
      <c r="I76" s="4">
        <v>106400</v>
      </c>
      <c r="J76" s="4">
        <v>4509180000</v>
      </c>
      <c r="K76" s="24">
        <f t="shared" si="8"/>
        <v>10748380000</v>
      </c>
      <c r="L76" s="4">
        <v>562</v>
      </c>
      <c r="M76" s="4">
        <v>822</v>
      </c>
      <c r="N76" s="4">
        <v>51</v>
      </c>
      <c r="O76" s="4">
        <v>53</v>
      </c>
      <c r="P76" s="4">
        <v>466000</v>
      </c>
      <c r="Q76" s="4">
        <v>591600</v>
      </c>
      <c r="R76" s="5">
        <v>2.3999999999999998E-3</v>
      </c>
      <c r="S76" s="4">
        <v>1616000</v>
      </c>
      <c r="T76" s="4">
        <f t="shared" si="9"/>
        <v>4245616.3</v>
      </c>
      <c r="U76" s="4">
        <f t="shared" si="10"/>
        <v>1779700</v>
      </c>
      <c r="V76" s="5">
        <v>9.4999999999999998E-3</v>
      </c>
    </row>
    <row r="77" spans="1:22" x14ac:dyDescent="0.2">
      <c r="A77" s="16" t="s">
        <v>207</v>
      </c>
      <c r="B77" s="4">
        <v>19500</v>
      </c>
      <c r="C77" s="4">
        <v>420641</v>
      </c>
      <c r="D77" s="4">
        <v>-401141</v>
      </c>
      <c r="E77" s="4">
        <v>-16839610000</v>
      </c>
      <c r="F77" s="4">
        <f t="shared" si="7"/>
        <v>-286182322313</v>
      </c>
      <c r="G77" s="4">
        <v>38900</v>
      </c>
      <c r="H77" s="4">
        <v>173200</v>
      </c>
      <c r="I77" s="4">
        <v>-134300</v>
      </c>
      <c r="J77" s="4">
        <v>-5647330000</v>
      </c>
      <c r="K77" s="24">
        <f t="shared" si="8"/>
        <v>6239200000</v>
      </c>
      <c r="L77" s="4">
        <v>599</v>
      </c>
      <c r="M77" s="4">
        <v>1143</v>
      </c>
      <c r="N77" s="4">
        <v>29</v>
      </c>
      <c r="O77" s="4">
        <v>35</v>
      </c>
      <c r="P77" s="4">
        <v>371000</v>
      </c>
      <c r="Q77" s="4">
        <v>735700</v>
      </c>
      <c r="R77" s="5">
        <v>2.3999999999999998E-3</v>
      </c>
      <c r="S77" s="4">
        <v>1779700</v>
      </c>
      <c r="T77" s="4">
        <f t="shared" si="9"/>
        <v>4295946.3</v>
      </c>
      <c r="U77" s="4">
        <f t="shared" si="10"/>
        <v>2216100</v>
      </c>
      <c r="V77" s="5">
        <v>1.0700000000000001E-2</v>
      </c>
    </row>
    <row r="78" spans="1:22" x14ac:dyDescent="0.2">
      <c r="A78" s="16" t="s">
        <v>206</v>
      </c>
      <c r="B78" s="4">
        <v>177600</v>
      </c>
      <c r="C78" s="4">
        <v>615805</v>
      </c>
      <c r="D78" s="4">
        <v>-438205</v>
      </c>
      <c r="E78" s="4">
        <v>-18386920000</v>
      </c>
      <c r="F78" s="4">
        <f t="shared" si="7"/>
        <v>-269342712313</v>
      </c>
      <c r="G78" s="4">
        <v>292600</v>
      </c>
      <c r="H78" s="4">
        <v>264800</v>
      </c>
      <c r="I78" s="4">
        <v>27800</v>
      </c>
      <c r="J78" s="4">
        <v>1169840000</v>
      </c>
      <c r="K78" s="24">
        <f t="shared" si="8"/>
        <v>11886530000</v>
      </c>
      <c r="L78" s="4">
        <v>978</v>
      </c>
      <c r="M78" s="4">
        <v>1980</v>
      </c>
      <c r="N78" s="4">
        <v>86</v>
      </c>
      <c r="O78" s="4">
        <v>109</v>
      </c>
      <c r="P78" s="4">
        <v>858700</v>
      </c>
      <c r="Q78" s="4">
        <v>1397000</v>
      </c>
      <c r="R78" s="5">
        <v>2.3999999999999998E-3</v>
      </c>
      <c r="S78" s="4">
        <v>3109400</v>
      </c>
      <c r="T78" s="4">
        <f t="shared" si="9"/>
        <v>4160496.3</v>
      </c>
      <c r="U78" s="4">
        <f t="shared" si="10"/>
        <v>2216100</v>
      </c>
      <c r="V78" s="5">
        <v>9.4999999999999998E-3</v>
      </c>
    </row>
    <row r="79" spans="1:22" x14ac:dyDescent="0.2">
      <c r="A79" s="16" t="s">
        <v>205</v>
      </c>
      <c r="B79" s="4">
        <v>40600</v>
      </c>
      <c r="C79" s="4">
        <v>606248</v>
      </c>
      <c r="D79" s="4">
        <v>-565648</v>
      </c>
      <c r="E79" s="4">
        <v>-23825530000</v>
      </c>
      <c r="F79" s="4">
        <f t="shared" si="7"/>
        <v>-250955792313</v>
      </c>
      <c r="G79" s="4">
        <v>134400</v>
      </c>
      <c r="H79" s="4">
        <v>190500</v>
      </c>
      <c r="I79" s="4">
        <v>-56100</v>
      </c>
      <c r="J79" s="4">
        <v>-2358825000</v>
      </c>
      <c r="K79" s="24">
        <f t="shared" si="8"/>
        <v>10716690000</v>
      </c>
      <c r="L79" s="4">
        <v>570</v>
      </c>
      <c r="M79" s="4">
        <v>1661</v>
      </c>
      <c r="N79" s="4">
        <v>42</v>
      </c>
      <c r="O79" s="4">
        <v>74</v>
      </c>
      <c r="P79" s="4">
        <v>405900</v>
      </c>
      <c r="Q79" s="4">
        <v>989700</v>
      </c>
      <c r="R79" s="5">
        <v>-5.8999999999999999E-3</v>
      </c>
      <c r="S79" s="4">
        <v>4026500</v>
      </c>
      <c r="T79" s="4">
        <f t="shared" si="9"/>
        <v>4055586.3</v>
      </c>
      <c r="U79" s="4">
        <f t="shared" si="10"/>
        <v>2216100</v>
      </c>
      <c r="V79" s="5">
        <v>1.06E-2</v>
      </c>
    </row>
    <row r="80" spans="1:22" x14ac:dyDescent="0.2">
      <c r="A80" s="16" t="s">
        <v>204</v>
      </c>
      <c r="B80" s="4">
        <v>175950</v>
      </c>
      <c r="C80" s="4">
        <v>1315950</v>
      </c>
      <c r="D80" s="4">
        <v>-1140000</v>
      </c>
      <c r="E80" s="4">
        <v>-48082330404</v>
      </c>
      <c r="F80" s="4">
        <f t="shared" ref="F80:F90" si="11">E80+F81</f>
        <v>-227130262313</v>
      </c>
      <c r="G80" s="4">
        <v>84800</v>
      </c>
      <c r="H80" s="4">
        <v>93800</v>
      </c>
      <c r="I80" s="4">
        <v>-9000</v>
      </c>
      <c r="J80" s="4">
        <v>-383735000</v>
      </c>
      <c r="K80" s="24">
        <f t="shared" ref="K80:K90" si="12">K81+J80</f>
        <v>13075515000</v>
      </c>
      <c r="L80" s="4">
        <v>790</v>
      </c>
      <c r="M80" s="4">
        <v>2125</v>
      </c>
      <c r="N80" s="4">
        <v>46</v>
      </c>
      <c r="O80" s="4">
        <v>41</v>
      </c>
      <c r="P80" s="4">
        <v>649200</v>
      </c>
      <c r="Q80" s="4">
        <v>1225000</v>
      </c>
      <c r="R80" s="5">
        <v>-3.4999999999999996E-3</v>
      </c>
      <c r="S80" s="4">
        <v>2216100</v>
      </c>
      <c r="T80" s="4">
        <f t="shared" ref="T80:T96" si="13">AVERAGE(S81:S90)</f>
        <v>4010786.3</v>
      </c>
      <c r="U80" s="4">
        <f t="shared" ref="U80:U90" si="14">MIN(S81:S85)</f>
        <v>2833900</v>
      </c>
      <c r="V80" s="5">
        <v>1.06E-2</v>
      </c>
    </row>
    <row r="81" spans="1:22" x14ac:dyDescent="0.2">
      <c r="A81" s="16" t="s">
        <v>203</v>
      </c>
      <c r="B81" s="4">
        <v>53720</v>
      </c>
      <c r="C81" s="4">
        <v>937200</v>
      </c>
      <c r="D81" s="4">
        <v>-883480</v>
      </c>
      <c r="E81" s="4">
        <v>-37524871909</v>
      </c>
      <c r="F81" s="4">
        <f t="shared" si="11"/>
        <v>-179047931909</v>
      </c>
      <c r="G81" s="4">
        <v>58000</v>
      </c>
      <c r="H81" s="4">
        <v>200400</v>
      </c>
      <c r="I81" s="4">
        <v>-142400</v>
      </c>
      <c r="J81" s="4">
        <v>-6000225000</v>
      </c>
      <c r="K81" s="24">
        <f t="shared" si="12"/>
        <v>13459250000</v>
      </c>
      <c r="L81" s="4">
        <v>779</v>
      </c>
      <c r="M81" s="4">
        <v>2551</v>
      </c>
      <c r="N81" s="4">
        <v>37</v>
      </c>
      <c r="O81" s="4">
        <v>105</v>
      </c>
      <c r="P81" s="4">
        <v>1088000</v>
      </c>
      <c r="Q81" s="4">
        <v>1634200</v>
      </c>
      <c r="R81" s="5">
        <v>-4.6999999999999993E-3</v>
      </c>
      <c r="S81" s="4">
        <v>2833900</v>
      </c>
      <c r="T81" s="4">
        <f t="shared" si="13"/>
        <v>3915449.4</v>
      </c>
      <c r="U81" s="4">
        <f t="shared" si="14"/>
        <v>3073500</v>
      </c>
      <c r="V81" s="5">
        <v>1.6399999999999998E-2</v>
      </c>
    </row>
    <row r="82" spans="1:22" x14ac:dyDescent="0.2">
      <c r="A82" s="16" t="s">
        <v>200</v>
      </c>
      <c r="B82" s="4">
        <v>334849</v>
      </c>
      <c r="C82" s="4">
        <v>380542</v>
      </c>
      <c r="D82" s="4">
        <v>-45693</v>
      </c>
      <c r="E82" s="4">
        <v>-1936150000</v>
      </c>
      <c r="F82" s="4">
        <f t="shared" si="11"/>
        <v>-141523060000</v>
      </c>
      <c r="G82" s="4">
        <v>223200</v>
      </c>
      <c r="H82" s="4">
        <v>7800</v>
      </c>
      <c r="I82" s="4">
        <v>215400</v>
      </c>
      <c r="J82" s="4">
        <v>9167410000</v>
      </c>
      <c r="K82" s="24">
        <f t="shared" si="12"/>
        <v>19459475000</v>
      </c>
      <c r="L82" s="4">
        <v>478</v>
      </c>
      <c r="M82" s="4">
        <v>1412</v>
      </c>
      <c r="N82" s="4">
        <v>33</v>
      </c>
      <c r="O82" s="4">
        <v>41</v>
      </c>
      <c r="P82" s="4">
        <v>570300</v>
      </c>
      <c r="Q82" s="4">
        <v>762600</v>
      </c>
      <c r="R82" s="5">
        <v>1.1999999999999999E-3</v>
      </c>
      <c r="S82" s="4">
        <v>6472900</v>
      </c>
      <c r="T82" s="4">
        <f t="shared" si="13"/>
        <v>3411958.6</v>
      </c>
      <c r="U82" s="4">
        <f t="shared" si="14"/>
        <v>2283000</v>
      </c>
      <c r="V82" s="5">
        <v>7.0999999999999995E-3</v>
      </c>
    </row>
    <row r="83" spans="1:22" x14ac:dyDescent="0.2">
      <c r="A83" s="16" t="s">
        <v>199</v>
      </c>
      <c r="B83" s="4">
        <v>102460</v>
      </c>
      <c r="C83" s="4">
        <v>354131</v>
      </c>
      <c r="D83" s="4">
        <v>-251671</v>
      </c>
      <c r="E83" s="4">
        <v>-10730900000</v>
      </c>
      <c r="F83" s="4">
        <f t="shared" si="11"/>
        <v>-139586910000</v>
      </c>
      <c r="G83" s="4">
        <v>120900</v>
      </c>
      <c r="H83" s="4">
        <v>37500</v>
      </c>
      <c r="I83" s="4">
        <v>83400</v>
      </c>
      <c r="J83" s="4">
        <v>3556270000</v>
      </c>
      <c r="K83" s="24">
        <f t="shared" si="12"/>
        <v>10292065000</v>
      </c>
      <c r="L83" s="4">
        <v>654</v>
      </c>
      <c r="M83" s="4">
        <v>1462</v>
      </c>
      <c r="N83" s="4">
        <v>40</v>
      </c>
      <c r="O83" s="4">
        <v>91</v>
      </c>
      <c r="P83" s="4">
        <v>490600</v>
      </c>
      <c r="Q83" s="4">
        <v>1007600</v>
      </c>
      <c r="R83" s="5">
        <v>-3.4999999999999996E-3</v>
      </c>
      <c r="S83" s="4">
        <v>7711400</v>
      </c>
      <c r="T83" s="4">
        <f t="shared" si="13"/>
        <v>2786578.5</v>
      </c>
      <c r="U83" s="4">
        <f t="shared" si="14"/>
        <v>1754900</v>
      </c>
      <c r="V83" s="5">
        <v>1.06E-2</v>
      </c>
    </row>
    <row r="84" spans="1:22" x14ac:dyDescent="0.2">
      <c r="A84" s="16" t="s">
        <v>193</v>
      </c>
      <c r="B84" s="4">
        <v>170700</v>
      </c>
      <c r="C84" s="4">
        <v>813517</v>
      </c>
      <c r="D84" s="4">
        <v>-642817</v>
      </c>
      <c r="E84" s="4">
        <v>-27492530000</v>
      </c>
      <c r="F84" s="4">
        <f t="shared" si="11"/>
        <v>-128856010000</v>
      </c>
      <c r="G84" s="4">
        <v>502500</v>
      </c>
      <c r="H84" s="4">
        <v>1900</v>
      </c>
      <c r="I84" s="4">
        <v>500600</v>
      </c>
      <c r="J84" s="4">
        <v>21430860000</v>
      </c>
      <c r="K84" s="24">
        <f t="shared" si="12"/>
        <v>6735795000</v>
      </c>
      <c r="L84" s="4">
        <v>884</v>
      </c>
      <c r="M84" s="4">
        <v>1434</v>
      </c>
      <c r="N84" s="4">
        <v>38</v>
      </c>
      <c r="O84" s="4">
        <v>45</v>
      </c>
      <c r="P84" s="4">
        <v>657100</v>
      </c>
      <c r="Q84" s="4">
        <v>846200</v>
      </c>
      <c r="R84" s="5">
        <v>0</v>
      </c>
      <c r="S84" s="4">
        <v>8010463</v>
      </c>
      <c r="T84" s="4">
        <f t="shared" si="13"/>
        <v>2282711.6</v>
      </c>
      <c r="U84" s="4">
        <f t="shared" si="14"/>
        <v>1754900</v>
      </c>
      <c r="V84" s="5">
        <v>8.199999999999999E-3</v>
      </c>
    </row>
    <row r="85" spans="1:22" x14ac:dyDescent="0.2">
      <c r="A85" s="16" t="s">
        <v>192</v>
      </c>
      <c r="B85" s="4">
        <v>97010</v>
      </c>
      <c r="C85" s="4">
        <v>336091</v>
      </c>
      <c r="D85" s="4">
        <v>-239081</v>
      </c>
      <c r="E85" s="4">
        <v>-10249560000</v>
      </c>
      <c r="F85" s="4">
        <f t="shared" si="11"/>
        <v>-101363480000</v>
      </c>
      <c r="G85" s="4">
        <v>73700</v>
      </c>
      <c r="H85" s="4">
        <v>66600</v>
      </c>
      <c r="I85" s="4">
        <v>7100</v>
      </c>
      <c r="J85" s="4">
        <v>308215000</v>
      </c>
      <c r="K85" s="24">
        <f t="shared" si="12"/>
        <v>-14695065000</v>
      </c>
      <c r="L85" s="4">
        <v>553</v>
      </c>
      <c r="M85" s="4">
        <v>912</v>
      </c>
      <c r="N85" s="4">
        <v>38</v>
      </c>
      <c r="O85" s="4">
        <v>42</v>
      </c>
      <c r="P85" s="4">
        <v>423000</v>
      </c>
      <c r="Q85" s="4">
        <v>520800</v>
      </c>
      <c r="R85" s="5">
        <v>-8.1000000000000013E-3</v>
      </c>
      <c r="S85" s="4">
        <v>3222300</v>
      </c>
      <c r="T85" s="4">
        <f t="shared" si="13"/>
        <v>2127237.5</v>
      </c>
      <c r="U85" s="4">
        <f t="shared" si="14"/>
        <v>1754900</v>
      </c>
      <c r="V85" s="5">
        <v>6.9999999999999993E-3</v>
      </c>
    </row>
    <row r="86" spans="1:22" x14ac:dyDescent="0.2">
      <c r="A86" s="16" t="s">
        <v>191</v>
      </c>
      <c r="B86" s="4">
        <v>218188</v>
      </c>
      <c r="C86" s="4">
        <v>158812</v>
      </c>
      <c r="D86" s="4">
        <v>59376</v>
      </c>
      <c r="E86" s="4">
        <v>2576510000</v>
      </c>
      <c r="F86" s="4">
        <f t="shared" si="11"/>
        <v>-91113920000</v>
      </c>
      <c r="G86" s="4">
        <v>205400</v>
      </c>
      <c r="H86" s="4">
        <v>232000</v>
      </c>
      <c r="I86" s="4">
        <v>-26600</v>
      </c>
      <c r="J86" s="4">
        <v>-1117985000</v>
      </c>
      <c r="K86" s="24">
        <f t="shared" si="12"/>
        <v>-15003280000</v>
      </c>
      <c r="L86" s="4">
        <v>677</v>
      </c>
      <c r="M86" s="4">
        <v>991</v>
      </c>
      <c r="N86" s="4">
        <v>49</v>
      </c>
      <c r="O86" s="4">
        <v>64</v>
      </c>
      <c r="P86" s="4">
        <v>575400</v>
      </c>
      <c r="Q86" s="4">
        <v>687500</v>
      </c>
      <c r="R86" s="5">
        <v>1.1999999999999999E-3</v>
      </c>
      <c r="S86" s="4">
        <v>3073500</v>
      </c>
      <c r="T86" s="4">
        <f t="shared" si="13"/>
        <v>2087763.3</v>
      </c>
      <c r="U86" s="4">
        <f t="shared" si="14"/>
        <v>1754900</v>
      </c>
      <c r="V86" s="5">
        <v>8.1000000000000013E-3</v>
      </c>
    </row>
    <row r="87" spans="1:22" x14ac:dyDescent="0.2">
      <c r="A87" s="16" t="s">
        <v>190</v>
      </c>
      <c r="B87" s="4">
        <v>52700</v>
      </c>
      <c r="C87" s="4">
        <v>356914</v>
      </c>
      <c r="D87" s="4">
        <v>-304214</v>
      </c>
      <c r="E87" s="4">
        <v>-13105200000</v>
      </c>
      <c r="F87" s="4">
        <f t="shared" si="11"/>
        <v>-93690430000</v>
      </c>
      <c r="G87" s="4">
        <v>30200</v>
      </c>
      <c r="H87" s="4">
        <v>870800</v>
      </c>
      <c r="I87" s="4">
        <v>-840600</v>
      </c>
      <c r="J87" s="4">
        <v>-36148165000</v>
      </c>
      <c r="K87" s="24">
        <f t="shared" si="12"/>
        <v>-13885295000</v>
      </c>
      <c r="L87" s="4">
        <v>722</v>
      </c>
      <c r="M87" s="4">
        <v>1650</v>
      </c>
      <c r="N87" s="4">
        <v>71</v>
      </c>
      <c r="O87" s="4">
        <v>145</v>
      </c>
      <c r="P87" s="4">
        <v>682800</v>
      </c>
      <c r="Q87" s="4">
        <v>1344300</v>
      </c>
      <c r="R87" s="5">
        <v>-4.5999999999999999E-3</v>
      </c>
      <c r="S87" s="4">
        <v>2283000</v>
      </c>
      <c r="T87" s="4">
        <f t="shared" si="13"/>
        <v>2019943.3</v>
      </c>
      <c r="U87" s="4">
        <f t="shared" si="14"/>
        <v>1437992</v>
      </c>
      <c r="V87" s="5">
        <v>1.1599999999999999E-2</v>
      </c>
    </row>
    <row r="88" spans="1:22" x14ac:dyDescent="0.2">
      <c r="A88" s="16" t="s">
        <v>189</v>
      </c>
      <c r="B88" s="4">
        <v>123950</v>
      </c>
      <c r="C88" s="4">
        <v>84539</v>
      </c>
      <c r="D88" s="4">
        <v>39411</v>
      </c>
      <c r="E88" s="4">
        <v>1708310000</v>
      </c>
      <c r="F88" s="4">
        <f t="shared" si="11"/>
        <v>-80585230000</v>
      </c>
      <c r="G88" s="4">
        <v>200500</v>
      </c>
      <c r="H88" s="4">
        <v>55700</v>
      </c>
      <c r="I88" s="4">
        <v>144800</v>
      </c>
      <c r="J88" s="4">
        <v>6270385000</v>
      </c>
      <c r="K88" s="24">
        <f t="shared" si="12"/>
        <v>22262870000</v>
      </c>
      <c r="L88" s="4">
        <v>671</v>
      </c>
      <c r="M88" s="4">
        <v>902</v>
      </c>
      <c r="N88" s="4">
        <v>83</v>
      </c>
      <c r="O88" s="4">
        <v>88</v>
      </c>
      <c r="P88" s="4">
        <v>862800</v>
      </c>
      <c r="Q88" s="4">
        <v>827900</v>
      </c>
      <c r="R88" s="5">
        <v>0</v>
      </c>
      <c r="S88" s="4">
        <v>1754900</v>
      </c>
      <c r="T88" s="4">
        <f t="shared" si="13"/>
        <v>2098227.2000000002</v>
      </c>
      <c r="U88" s="4">
        <f t="shared" si="14"/>
        <v>1437992</v>
      </c>
      <c r="V88" s="5">
        <v>8.1000000000000013E-3</v>
      </c>
    </row>
    <row r="89" spans="1:22" x14ac:dyDescent="0.2">
      <c r="A89" s="16" t="s">
        <v>188</v>
      </c>
      <c r="B89" s="4">
        <v>64700</v>
      </c>
      <c r="C89" s="4">
        <v>227831</v>
      </c>
      <c r="D89" s="4">
        <v>-163131</v>
      </c>
      <c r="E89" s="4">
        <v>-7054170000</v>
      </c>
      <c r="F89" s="4">
        <f t="shared" si="11"/>
        <v>-82293540000</v>
      </c>
      <c r="G89" s="4">
        <v>267800</v>
      </c>
      <c r="H89" s="4">
        <v>95300</v>
      </c>
      <c r="I89" s="4">
        <v>172500</v>
      </c>
      <c r="J89" s="4">
        <v>7482830000</v>
      </c>
      <c r="K89" s="24">
        <f t="shared" si="12"/>
        <v>15992485000</v>
      </c>
      <c r="L89" s="4">
        <v>834</v>
      </c>
      <c r="M89" s="4">
        <v>1562</v>
      </c>
      <c r="N89" s="4">
        <v>134</v>
      </c>
      <c r="O89" s="4">
        <v>150</v>
      </c>
      <c r="P89" s="4">
        <v>1069100</v>
      </c>
      <c r="Q89" s="4">
        <v>1799400</v>
      </c>
      <c r="R89" s="5">
        <v>-1.1000000000000001E-3</v>
      </c>
      <c r="S89" s="4">
        <v>2977400</v>
      </c>
      <c r="T89" s="4">
        <f t="shared" si="13"/>
        <v>1948886.2</v>
      </c>
      <c r="U89" s="4">
        <f t="shared" si="14"/>
        <v>1437992</v>
      </c>
      <c r="V89" s="5">
        <v>6.9999999999999993E-3</v>
      </c>
    </row>
    <row r="90" spans="1:22" x14ac:dyDescent="0.2">
      <c r="A90" s="16" t="s">
        <v>187</v>
      </c>
      <c r="B90" s="4">
        <v>136900</v>
      </c>
      <c r="C90" s="4">
        <v>445356</v>
      </c>
      <c r="D90" s="4">
        <v>-308456</v>
      </c>
      <c r="E90" s="4">
        <v>-13338570000</v>
      </c>
      <c r="F90" s="4">
        <f t="shared" si="11"/>
        <v>-75239370000</v>
      </c>
      <c r="G90" s="4">
        <v>345300</v>
      </c>
      <c r="H90" s="4">
        <v>87800</v>
      </c>
      <c r="I90" s="4">
        <v>257500</v>
      </c>
      <c r="J90" s="4">
        <v>11112130000</v>
      </c>
      <c r="K90" s="24">
        <f t="shared" si="12"/>
        <v>8509655000</v>
      </c>
      <c r="L90" s="4">
        <v>775</v>
      </c>
      <c r="M90" s="4">
        <v>750</v>
      </c>
      <c r="N90" s="4">
        <v>94</v>
      </c>
      <c r="O90" s="4">
        <v>84</v>
      </c>
      <c r="P90" s="4">
        <v>763000</v>
      </c>
      <c r="Q90" s="4">
        <v>781100</v>
      </c>
      <c r="R90" s="5">
        <v>3.4999999999999996E-3</v>
      </c>
      <c r="S90" s="4">
        <v>1768100</v>
      </c>
      <c r="T90" s="4">
        <f t="shared" si="13"/>
        <v>2006131.4</v>
      </c>
      <c r="U90" s="4">
        <f t="shared" si="14"/>
        <v>1437992</v>
      </c>
      <c r="V90" s="5">
        <v>1.15E-2</v>
      </c>
    </row>
    <row r="91" spans="1:22" x14ac:dyDescent="0.2">
      <c r="A91" s="16" t="s">
        <v>186</v>
      </c>
      <c r="B91" s="4">
        <v>183742</v>
      </c>
      <c r="C91" s="4">
        <v>111977</v>
      </c>
      <c r="D91" s="4">
        <v>71765</v>
      </c>
      <c r="E91" s="4">
        <v>3094440000</v>
      </c>
      <c r="F91" s="4">
        <f t="shared" ref="F91:F102" si="15">E91+F92</f>
        <v>-61900800000</v>
      </c>
      <c r="G91" s="4">
        <v>344100</v>
      </c>
      <c r="H91" s="4">
        <v>641900</v>
      </c>
      <c r="I91" s="4">
        <v>-297800</v>
      </c>
      <c r="J91" s="4">
        <v>-12784175000</v>
      </c>
      <c r="K91" s="24">
        <f t="shared" ref="K91:K102" si="16">K92+J91</f>
        <v>-2602475000</v>
      </c>
      <c r="L91" s="4">
        <v>823</v>
      </c>
      <c r="M91" s="4">
        <v>1174</v>
      </c>
      <c r="N91" s="4">
        <v>74</v>
      </c>
      <c r="O91" s="4">
        <v>97</v>
      </c>
      <c r="P91" s="4">
        <v>763300</v>
      </c>
      <c r="Q91" s="4">
        <v>974200</v>
      </c>
      <c r="R91" s="5">
        <v>1.1999999999999999E-3</v>
      </c>
      <c r="S91" s="4">
        <v>1880531</v>
      </c>
      <c r="T91" s="4">
        <f t="shared" si="13"/>
        <v>2045785.4</v>
      </c>
      <c r="U91" s="4">
        <f t="shared" ref="U91:U102" si="17">MIN(S92:S96)</f>
        <v>1437992</v>
      </c>
      <c r="V91" s="5">
        <v>1.1599999999999999E-2</v>
      </c>
    </row>
    <row r="92" spans="1:22" x14ac:dyDescent="0.2">
      <c r="A92" s="16" t="s">
        <v>185</v>
      </c>
      <c r="B92" s="4">
        <v>80300</v>
      </c>
      <c r="C92" s="4">
        <v>457178</v>
      </c>
      <c r="D92" s="4">
        <v>-376878</v>
      </c>
      <c r="E92" s="4">
        <v>-16180300000</v>
      </c>
      <c r="F92" s="4">
        <f t="shared" si="15"/>
        <v>-64995240000</v>
      </c>
      <c r="G92" s="4">
        <v>231500</v>
      </c>
      <c r="H92" s="4">
        <v>124100</v>
      </c>
      <c r="I92" s="4">
        <v>107400</v>
      </c>
      <c r="J92" s="4">
        <v>4627070000</v>
      </c>
      <c r="K92" s="24">
        <f t="shared" si="16"/>
        <v>10181700000</v>
      </c>
      <c r="L92" s="4">
        <v>728</v>
      </c>
      <c r="M92" s="4">
        <v>1384</v>
      </c>
      <c r="N92" s="4">
        <v>74</v>
      </c>
      <c r="O92" s="4">
        <v>49</v>
      </c>
      <c r="P92" s="4">
        <v>643600</v>
      </c>
      <c r="Q92" s="4">
        <v>723500</v>
      </c>
      <c r="R92" s="5">
        <v>2.3999999999999998E-3</v>
      </c>
      <c r="S92" s="4">
        <v>1437992</v>
      </c>
      <c r="T92" s="4">
        <f t="shared" si="13"/>
        <v>2130479.2999999998</v>
      </c>
      <c r="U92" s="4">
        <f t="shared" si="17"/>
        <v>1457599</v>
      </c>
      <c r="V92" s="5">
        <v>9.300000000000001E-3</v>
      </c>
    </row>
    <row r="93" spans="1:22" x14ac:dyDescent="0.2">
      <c r="A93" s="16" t="s">
        <v>184</v>
      </c>
      <c r="B93" s="4">
        <v>72800</v>
      </c>
      <c r="C93" s="4">
        <v>94704</v>
      </c>
      <c r="D93" s="4">
        <v>-21904</v>
      </c>
      <c r="E93" s="4">
        <v>-950490000</v>
      </c>
      <c r="F93" s="4">
        <f t="shared" si="15"/>
        <v>-48814940000</v>
      </c>
      <c r="G93" s="4">
        <v>307600</v>
      </c>
      <c r="H93" s="4">
        <v>46000</v>
      </c>
      <c r="I93" s="4">
        <v>261600</v>
      </c>
      <c r="J93" s="4">
        <v>11306105000</v>
      </c>
      <c r="K93" s="24">
        <f t="shared" si="16"/>
        <v>5554630000</v>
      </c>
      <c r="L93" s="4">
        <v>476</v>
      </c>
      <c r="M93" s="4">
        <v>730</v>
      </c>
      <c r="N93" s="4">
        <v>55</v>
      </c>
      <c r="O93" s="4">
        <v>67</v>
      </c>
      <c r="P93" s="4">
        <v>555900</v>
      </c>
      <c r="Q93" s="4">
        <v>899900</v>
      </c>
      <c r="R93" s="5">
        <v>1.1999999999999999E-3</v>
      </c>
      <c r="S93" s="4">
        <v>1457599</v>
      </c>
      <c r="T93" s="4">
        <f t="shared" si="13"/>
        <v>2205243.777777778</v>
      </c>
      <c r="U93" s="4">
        <f t="shared" si="17"/>
        <v>1604800</v>
      </c>
      <c r="V93" s="5">
        <v>1.04E-2</v>
      </c>
    </row>
    <row r="94" spans="1:22" x14ac:dyDescent="0.2">
      <c r="A94" s="16" t="s">
        <v>183</v>
      </c>
      <c r="B94" s="4">
        <v>64500</v>
      </c>
      <c r="C94" s="4">
        <v>280407</v>
      </c>
      <c r="D94" s="4">
        <v>-215907</v>
      </c>
      <c r="E94" s="4">
        <v>-9291640000</v>
      </c>
      <c r="F94" s="4">
        <f t="shared" si="15"/>
        <v>-47864450000</v>
      </c>
      <c r="G94" s="4">
        <v>144900</v>
      </c>
      <c r="H94" s="4">
        <v>555600</v>
      </c>
      <c r="I94" s="4">
        <v>-410700</v>
      </c>
      <c r="J94" s="4">
        <v>-17675305000</v>
      </c>
      <c r="K94" s="24">
        <f t="shared" si="16"/>
        <v>-5751475000</v>
      </c>
      <c r="L94" s="4">
        <v>1132</v>
      </c>
      <c r="M94" s="4">
        <v>2385</v>
      </c>
      <c r="N94" s="4">
        <v>112</v>
      </c>
      <c r="O94" s="4">
        <v>145</v>
      </c>
      <c r="P94" s="4">
        <v>1390800</v>
      </c>
      <c r="Q94" s="4">
        <v>1574100</v>
      </c>
      <c r="R94" s="5">
        <v>-1.4800000000000001E-2</v>
      </c>
      <c r="S94" s="4">
        <v>2971794</v>
      </c>
      <c r="T94" s="4">
        <f t="shared" si="13"/>
        <v>2109425</v>
      </c>
      <c r="U94" s="4">
        <f t="shared" si="17"/>
        <v>1483990</v>
      </c>
      <c r="V94" s="5">
        <v>1.84E-2</v>
      </c>
    </row>
    <row r="95" spans="1:22" x14ac:dyDescent="0.2">
      <c r="A95" s="16" t="s">
        <v>182</v>
      </c>
      <c r="B95" s="4">
        <v>77447</v>
      </c>
      <c r="C95" s="4">
        <v>190447</v>
      </c>
      <c r="D95" s="4">
        <v>-113000</v>
      </c>
      <c r="E95" s="4">
        <v>-4930200000</v>
      </c>
      <c r="F95" s="4">
        <f t="shared" si="15"/>
        <v>-38572810000</v>
      </c>
      <c r="G95" s="4">
        <v>180100</v>
      </c>
      <c r="H95" s="4">
        <v>90400</v>
      </c>
      <c r="I95" s="4">
        <v>89700</v>
      </c>
      <c r="J95" s="4">
        <v>3936340000</v>
      </c>
      <c r="K95" s="24">
        <f t="shared" si="16"/>
        <v>11923830000</v>
      </c>
      <c r="L95" s="4">
        <v>761</v>
      </c>
      <c r="M95" s="4">
        <v>828</v>
      </c>
      <c r="N95" s="4">
        <v>83</v>
      </c>
      <c r="O95" s="4">
        <v>77</v>
      </c>
      <c r="P95" s="4">
        <v>814100</v>
      </c>
      <c r="Q95" s="4">
        <v>740500</v>
      </c>
      <c r="R95" s="5">
        <v>1.1999999999999999E-3</v>
      </c>
      <c r="S95" s="4">
        <v>1667559</v>
      </c>
      <c r="T95" s="4">
        <f t="shared" si="13"/>
        <v>2172548.7142857141</v>
      </c>
      <c r="U95" s="4">
        <f t="shared" si="17"/>
        <v>1483990</v>
      </c>
      <c r="V95" s="5">
        <v>1.37E-2</v>
      </c>
    </row>
    <row r="96" spans="1:22" x14ac:dyDescent="0.2">
      <c r="A96" s="16" t="s">
        <v>177</v>
      </c>
      <c r="B96" s="4">
        <v>38500</v>
      </c>
      <c r="C96" s="4">
        <v>405036</v>
      </c>
      <c r="D96" s="4">
        <v>-366536</v>
      </c>
      <c r="E96" s="4">
        <v>-16010290000</v>
      </c>
      <c r="F96" s="4">
        <f t="shared" si="15"/>
        <v>-33642610000</v>
      </c>
      <c r="G96" s="4">
        <v>43200</v>
      </c>
      <c r="H96" s="4">
        <v>265200</v>
      </c>
      <c r="I96" s="4">
        <v>-222000</v>
      </c>
      <c r="J96" s="4">
        <v>-9680855000</v>
      </c>
      <c r="K96" s="24">
        <f t="shared" si="16"/>
        <v>7987490000</v>
      </c>
      <c r="L96" s="4">
        <v>722</v>
      </c>
      <c r="M96" s="4">
        <v>2164</v>
      </c>
      <c r="N96" s="4">
        <v>71</v>
      </c>
      <c r="O96" s="4">
        <v>106</v>
      </c>
      <c r="P96" s="4">
        <v>649800</v>
      </c>
      <c r="Q96" s="4">
        <v>1505900</v>
      </c>
      <c r="R96" s="5">
        <v>-6.8000000000000005E-3</v>
      </c>
      <c r="S96" s="4">
        <v>2678758</v>
      </c>
      <c r="T96" s="4">
        <f t="shared" si="13"/>
        <v>2088180.5</v>
      </c>
      <c r="U96" s="4">
        <f t="shared" si="17"/>
        <v>1483990</v>
      </c>
      <c r="V96" s="5">
        <v>1.9299999999999998E-2</v>
      </c>
    </row>
    <row r="97" spans="1:22" x14ac:dyDescent="0.2">
      <c r="A97" s="16" t="s">
        <v>175</v>
      </c>
      <c r="B97" s="4">
        <v>96400</v>
      </c>
      <c r="C97" s="4">
        <v>272618</v>
      </c>
      <c r="D97" s="4">
        <v>-176218</v>
      </c>
      <c r="E97" s="4">
        <v>-7772490000</v>
      </c>
      <c r="F97" s="4">
        <f t="shared" si="15"/>
        <v>-17632320000</v>
      </c>
      <c r="G97" s="4">
        <v>171300</v>
      </c>
      <c r="H97" s="4">
        <v>38600</v>
      </c>
      <c r="I97" s="4">
        <v>132700</v>
      </c>
      <c r="J97" s="4">
        <v>5839460000</v>
      </c>
      <c r="K97" s="24">
        <f t="shared" si="16"/>
        <v>17668345000</v>
      </c>
      <c r="L97" s="4">
        <v>745</v>
      </c>
      <c r="M97" s="4">
        <v>1288</v>
      </c>
      <c r="N97" s="4">
        <v>47</v>
      </c>
      <c r="O97" s="4">
        <v>64</v>
      </c>
      <c r="P97" s="4">
        <v>624900</v>
      </c>
      <c r="Q97" s="4">
        <v>881800</v>
      </c>
      <c r="R97" s="5">
        <v>-1.01E-2</v>
      </c>
      <c r="S97" s="4">
        <v>1604800</v>
      </c>
      <c r="T97" s="4">
        <f t="shared" ref="T97:T102" si="18">AVERAGE(S98:S107)</f>
        <v>2184856.6</v>
      </c>
      <c r="U97" s="4">
        <f t="shared" si="17"/>
        <v>1483990</v>
      </c>
      <c r="V97" s="5">
        <v>1.1299999999999999E-2</v>
      </c>
    </row>
    <row r="98" spans="1:22" x14ac:dyDescent="0.2">
      <c r="A98" s="16" t="s">
        <v>174</v>
      </c>
      <c r="B98" s="4">
        <v>173604</v>
      </c>
      <c r="C98" s="4">
        <v>418010</v>
      </c>
      <c r="D98" s="4">
        <v>-244406</v>
      </c>
      <c r="E98" s="4">
        <v>-10807960000</v>
      </c>
      <c r="F98" s="4">
        <f t="shared" si="15"/>
        <v>-9859830000</v>
      </c>
      <c r="G98" s="4">
        <v>170900</v>
      </c>
      <c r="H98" s="4">
        <v>40400</v>
      </c>
      <c r="I98" s="4">
        <v>130500</v>
      </c>
      <c r="J98" s="4">
        <v>5818625000</v>
      </c>
      <c r="K98" s="24">
        <f t="shared" si="16"/>
        <v>11828885000</v>
      </c>
      <c r="L98" s="4">
        <v>1000</v>
      </c>
      <c r="M98" s="4">
        <v>1573</v>
      </c>
      <c r="N98" s="4">
        <v>87</v>
      </c>
      <c r="O98" s="4">
        <v>116</v>
      </c>
      <c r="P98" s="4">
        <v>995000</v>
      </c>
      <c r="Q98" s="4">
        <v>1390200</v>
      </c>
      <c r="R98" s="5">
        <v>5.6999999999999993E-3</v>
      </c>
      <c r="S98" s="4">
        <v>2537739</v>
      </c>
      <c r="T98" s="4">
        <f t="shared" si="18"/>
        <v>2096636</v>
      </c>
      <c r="U98" s="4">
        <f t="shared" si="17"/>
        <v>1483990</v>
      </c>
      <c r="V98" s="5">
        <v>1.46E-2</v>
      </c>
    </row>
    <row r="99" spans="1:22" x14ac:dyDescent="0.2">
      <c r="A99" s="16" t="s">
        <v>164</v>
      </c>
      <c r="B99" s="4">
        <v>81676</v>
      </c>
      <c r="C99" s="4">
        <v>53559</v>
      </c>
      <c r="D99" s="4">
        <v>28117</v>
      </c>
      <c r="E99" s="4">
        <v>1238440000</v>
      </c>
      <c r="F99" s="4">
        <f t="shared" si="15"/>
        <v>948130000</v>
      </c>
      <c r="G99" s="4">
        <v>173700</v>
      </c>
      <c r="H99" s="4">
        <v>141500</v>
      </c>
      <c r="I99" s="4">
        <v>32200</v>
      </c>
      <c r="J99" s="4">
        <v>1427545000</v>
      </c>
      <c r="K99" s="24">
        <f t="shared" si="16"/>
        <v>6010260000</v>
      </c>
      <c r="L99" s="4">
        <v>507</v>
      </c>
      <c r="M99" s="4">
        <v>904</v>
      </c>
      <c r="N99" s="4">
        <v>45</v>
      </c>
      <c r="O99" s="4">
        <v>63</v>
      </c>
      <c r="P99" s="4">
        <v>469900</v>
      </c>
      <c r="Q99" s="4">
        <v>785800</v>
      </c>
      <c r="R99" s="5">
        <v>-1.1000000000000001E-3</v>
      </c>
      <c r="S99" s="4">
        <v>1483990</v>
      </c>
      <c r="T99" s="4">
        <f t="shared" si="18"/>
        <v>2300851.3333333335</v>
      </c>
      <c r="U99" s="4">
        <f t="shared" si="17"/>
        <v>2277071</v>
      </c>
      <c r="V99" s="5">
        <v>6.8000000000000005E-3</v>
      </c>
    </row>
    <row r="100" spans="1:22" x14ac:dyDescent="0.2">
      <c r="A100" s="16" t="s">
        <v>156</v>
      </c>
      <c r="B100" s="4">
        <v>123200</v>
      </c>
      <c r="C100" s="4">
        <v>179228</v>
      </c>
      <c r="D100" s="4">
        <v>-56028</v>
      </c>
      <c r="E100" s="4">
        <v>-2431110000</v>
      </c>
      <c r="F100" s="4">
        <f t="shared" si="15"/>
        <v>-290310000</v>
      </c>
      <c r="G100" s="4">
        <v>533200</v>
      </c>
      <c r="H100" s="4">
        <v>166000</v>
      </c>
      <c r="I100" s="4">
        <v>367200</v>
      </c>
      <c r="J100" s="4">
        <v>16297340000</v>
      </c>
      <c r="K100" s="24">
        <f t="shared" si="16"/>
        <v>4582715000</v>
      </c>
      <c r="L100" s="4">
        <v>1291</v>
      </c>
      <c r="M100" s="4">
        <v>1317</v>
      </c>
      <c r="N100" s="4">
        <v>138</v>
      </c>
      <c r="O100" s="4">
        <v>84</v>
      </c>
      <c r="P100" s="4">
        <v>1235400</v>
      </c>
      <c r="Q100" s="4">
        <v>993600</v>
      </c>
      <c r="R100" s="5">
        <v>0</v>
      </c>
      <c r="S100" s="4">
        <v>2340552</v>
      </c>
      <c r="T100" s="4">
        <f t="shared" si="18"/>
        <v>2281001</v>
      </c>
      <c r="U100" s="4">
        <f t="shared" si="17"/>
        <v>2277071</v>
      </c>
      <c r="V100" s="5">
        <v>1.3600000000000001E-2</v>
      </c>
    </row>
    <row r="101" spans="1:22" x14ac:dyDescent="0.2">
      <c r="A101" s="16" t="s">
        <v>155</v>
      </c>
      <c r="B101" s="4">
        <v>343500</v>
      </c>
      <c r="C101" s="4">
        <v>272797</v>
      </c>
      <c r="D101" s="4">
        <v>70703</v>
      </c>
      <c r="E101" s="4">
        <v>3189300000</v>
      </c>
      <c r="F101" s="4">
        <f t="shared" si="15"/>
        <v>2140800000</v>
      </c>
      <c r="G101" s="4">
        <v>45800</v>
      </c>
      <c r="H101" s="4">
        <v>273300</v>
      </c>
      <c r="I101" s="4">
        <v>-227500</v>
      </c>
      <c r="J101" s="4">
        <v>-9949255000</v>
      </c>
      <c r="K101" s="24">
        <f t="shared" si="16"/>
        <v>-11714625000</v>
      </c>
      <c r="L101" s="4">
        <v>795</v>
      </c>
      <c r="M101" s="4">
        <v>1488</v>
      </c>
      <c r="N101" s="4">
        <v>67</v>
      </c>
      <c r="O101" s="4">
        <v>96</v>
      </c>
      <c r="P101" s="4">
        <v>1114100</v>
      </c>
      <c r="Q101" s="4">
        <v>1160700</v>
      </c>
      <c r="R101" s="5">
        <v>3.4999999999999996E-3</v>
      </c>
      <c r="S101" s="4">
        <v>2277071</v>
      </c>
      <c r="T101" s="4">
        <f t="shared" si="18"/>
        <v>2284931</v>
      </c>
      <c r="U101" s="4">
        <f t="shared" si="17"/>
        <v>2284931</v>
      </c>
      <c r="V101" s="5">
        <v>1.4800000000000001E-2</v>
      </c>
    </row>
    <row r="102" spans="1:22" x14ac:dyDescent="0.2">
      <c r="A102" s="16" t="s">
        <v>154</v>
      </c>
      <c r="B102" s="4">
        <v>102600</v>
      </c>
      <c r="C102" s="4">
        <v>125592</v>
      </c>
      <c r="D102" s="4">
        <v>-22992</v>
      </c>
      <c r="E102" s="4">
        <v>-1048500000</v>
      </c>
      <c r="F102" s="4">
        <f t="shared" si="15"/>
        <v>-1048500000</v>
      </c>
      <c r="G102" s="4">
        <v>138600</v>
      </c>
      <c r="H102" s="4">
        <v>179000</v>
      </c>
      <c r="I102" s="4">
        <v>-40400</v>
      </c>
      <c r="J102" s="4">
        <v>-1765370000</v>
      </c>
      <c r="K102" s="24">
        <f t="shared" si="16"/>
        <v>-1765370000</v>
      </c>
      <c r="L102" s="4">
        <v>922</v>
      </c>
      <c r="M102" s="4">
        <v>1569</v>
      </c>
      <c r="N102" s="4">
        <v>78</v>
      </c>
      <c r="O102" s="4">
        <v>99</v>
      </c>
      <c r="P102" s="4">
        <v>842600</v>
      </c>
      <c r="Q102" s="4">
        <v>1418400</v>
      </c>
      <c r="R102" s="5">
        <v>-1.34E-2</v>
      </c>
      <c r="S102" s="4">
        <v>2284931</v>
      </c>
      <c r="T102" s="4" t="e">
        <f t="shared" si="18"/>
        <v>#DIV/0!</v>
      </c>
      <c r="U102" s="4">
        <f t="shared" si="17"/>
        <v>0</v>
      </c>
      <c r="V102" s="5">
        <v>2.12E-2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4"/>
      <c r="U112" s="4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</row>
    <row r="114" spans="1:22" x14ac:dyDescent="0.2">
      <c r="A114" s="16"/>
      <c r="B114" s="4"/>
      <c r="C114" s="4"/>
      <c r="D114" s="4"/>
      <c r="E114" s="4"/>
      <c r="F114" s="4"/>
      <c r="G114" s="4"/>
      <c r="H114" s="4"/>
      <c r="I114" s="4"/>
      <c r="J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U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58" spans="1:3" x14ac:dyDescent="0.2">
      <c r="A258" t="e" cm="1" s="0">
        <f t="array" aca="1" ref="A258" ca="1">INDIRECT("'" &amp; E1 &amp; "'!$A$2:$A$66")</f>
        <v>#REF!</v>
      </c>
      <c r="B258" t="e" cm="1" s="0">
        <f t="array" aca="1" ref="B258" ca="1">INDIRECT("'" &amp; E1 &amp; "'!$B$2:$B$66")</f>
        <v>#REF!</v>
      </c>
      <c r="C258" t="e" cm="1" s="0">
        <f t="array" aca="1" ref="C25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AF29-FC9D-B440-B29C-AA4DAB367399}">
  <sheetPr codeName="Sheet98"/>
  <dimension ref="A1:V235"/>
  <sheetViews>
    <sheetView workbookViewId="0">
      <selection activeCell="U4" sqref="U3:U4"/>
    </sheetView>
  </sheetViews>
  <sheetFormatPr baseColWidth="10" defaultRowHeight="16" x14ac:dyDescent="0.2"/>
  <cols>
    <col min="5" max="5" customWidth="true" width="15.83203125"/>
    <col min="6" max="6" customWidth="true" width="16.1640625"/>
    <col min="10" max="10" customWidth="true" width="14.1640625"/>
    <col min="11" max="11" customWidth="true" width="16.8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806">
        <v>344</v>
      </c>
      <c r="B3" t="n" s="3807">
        <v>900.0</v>
      </c>
      <c r="C3" t="n" s="3808">
        <v>2600.0</v>
      </c>
      <c r="D3" t="n" s="3809">
        <v>-1700.0</v>
      </c>
      <c r="E3" t="n" s="3810">
        <v>-2.12E7</v>
      </c>
      <c r="G3" t="n" s="3796">
        <v>0.0</v>
      </c>
      <c r="H3" t="n" s="3797">
        <v>0.0</v>
      </c>
      <c r="I3" t="n" s="3798">
        <v>0.0</v>
      </c>
      <c r="J3" t="n" s="3799">
        <v>0.0</v>
      </c>
      <c r="L3" t="n" s="3800">
        <v>56.0</v>
      </c>
      <c r="M3" t="n" s="3801">
        <v>109.0</v>
      </c>
      <c r="N3" t="n" s="3802">
        <v>1.0</v>
      </c>
      <c r="O3" t="n" s="3803">
        <v>0.0</v>
      </c>
      <c r="P3" t="n" s="3804">
        <v>49400.0</v>
      </c>
      <c r="Q3" t="n" s="3805">
        <v>96600.0</v>
      </c>
      <c r="R3" t="n" s="3794">
        <v>-0.008199999999999999</v>
      </c>
      <c r="S3" t="n" s="3793">
        <v>146000.0</v>
      </c>
      <c r="V3" t="n" s="3795">
        <v>0.0282</v>
      </c>
    </row>
    <row r="4">
      <c r="A4" t="s" s="1734">
        <v>343</v>
      </c>
      <c r="B4" t="n" s="1735">
        <v>2400.0</v>
      </c>
      <c r="C4" t="n" s="1736">
        <v>413800.0</v>
      </c>
      <c r="D4" t="n" s="1737">
        <v>-411400.0</v>
      </c>
      <c r="E4" t="n" s="1738">
        <v>-4.95119E9</v>
      </c>
      <c r="G4" t="n" s="1724">
        <v>0.0</v>
      </c>
      <c r="H4" t="n" s="1725">
        <v>0.0</v>
      </c>
      <c r="I4" t="n" s="1726">
        <v>0.0</v>
      </c>
      <c r="J4" t="n" s="1727">
        <v>0.0</v>
      </c>
      <c r="L4" t="n" s="1728">
        <v>300.0</v>
      </c>
      <c r="M4" t="n" s="1729">
        <v>287.0</v>
      </c>
      <c r="N4" t="n" s="1730">
        <v>1.0</v>
      </c>
      <c r="O4" t="n" s="1731">
        <v>0.0</v>
      </c>
      <c r="P4" t="n" s="1732">
        <v>299800.0</v>
      </c>
      <c r="Q4" t="n" s="1733">
        <v>204400.0</v>
      </c>
      <c r="R4" t="n" s="1722">
        <v>-0.004</v>
      </c>
      <c r="S4" t="n" s="1721">
        <v>504200.0</v>
      </c>
      <c r="V4" t="n" s="1723">
        <v>0.0245</v>
      </c>
    </row>
    <row r="5" spans="1:22" x14ac:dyDescent="0.2">
      <c r="A5" s="16" t="s">
        <v>342</v>
      </c>
      <c r="B5" s="4">
        <v>3600</v>
      </c>
      <c r="C5" s="4">
        <v>3800</v>
      </c>
      <c r="D5" s="4">
        <v>-200</v>
      </c>
      <c r="E5" s="4">
        <v>-2350000</v>
      </c>
      <c r="F5" s="4">
        <f t="shared" ref="F5:F46" si="0">E5+F6</f>
        <v>33791769874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K6+J5</f>
        <v>4488950000</v>
      </c>
      <c r="L5" s="4">
        <v>240</v>
      </c>
      <c r="M5" s="4">
        <v>93</v>
      </c>
      <c r="N5" s="4">
        <v>4</v>
      </c>
      <c r="O5" s="4">
        <v>0</v>
      </c>
      <c r="P5" s="4">
        <v>277900</v>
      </c>
      <c r="Q5" s="4">
        <v>68100</v>
      </c>
      <c r="R5" s="5">
        <v>8.199999999999999E-3</v>
      </c>
      <c r="S5" s="4">
        <v>351000</v>
      </c>
      <c r="T5" s="4">
        <f t="shared" ref="T5:T73" si="2">AVERAGE(S6:S15)</f>
        <v>187630</v>
      </c>
      <c r="U5" s="4">
        <f t="shared" ref="U5:U46" si="3">MIN(S6:S10)</f>
        <v>82100</v>
      </c>
      <c r="V5" s="5">
        <v>0.04</v>
      </c>
    </row>
    <row r="6" spans="1:22" x14ac:dyDescent="0.2">
      <c r="A6" s="16" t="s">
        <v>341</v>
      </c>
      <c r="B6" s="4">
        <v>500</v>
      </c>
      <c r="C6" s="4">
        <v>0</v>
      </c>
      <c r="D6" s="4">
        <v>500</v>
      </c>
      <c r="E6" s="4">
        <v>5980000</v>
      </c>
      <c r="F6" s="4">
        <f t="shared" si="0"/>
        <v>33794119874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4488950000</v>
      </c>
      <c r="L6" s="4">
        <v>114</v>
      </c>
      <c r="M6" s="4">
        <v>66</v>
      </c>
      <c r="N6" s="4">
        <v>2</v>
      </c>
      <c r="O6" s="4">
        <v>1</v>
      </c>
      <c r="P6" s="4">
        <v>184100</v>
      </c>
      <c r="Q6" s="4">
        <v>70800</v>
      </c>
      <c r="R6" s="5">
        <v>2.1000000000000001E-2</v>
      </c>
      <c r="S6" s="4">
        <v>254900</v>
      </c>
      <c r="T6" s="4">
        <f t="shared" si="2"/>
        <v>168100</v>
      </c>
      <c r="U6" s="4">
        <f t="shared" si="3"/>
        <v>76200</v>
      </c>
      <c r="V6" s="5">
        <v>2.87E-2</v>
      </c>
    </row>
    <row r="7" spans="1:22" x14ac:dyDescent="0.2">
      <c r="A7" s="16" t="s">
        <v>340</v>
      </c>
      <c r="B7" s="4">
        <v>0</v>
      </c>
      <c r="C7" s="4">
        <v>7500</v>
      </c>
      <c r="D7" s="4">
        <v>-7500</v>
      </c>
      <c r="E7" s="4">
        <v>-89330000</v>
      </c>
      <c r="F7" s="4">
        <f t="shared" si="0"/>
        <v>33788139874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4488950000</v>
      </c>
      <c r="L7" s="4">
        <v>66</v>
      </c>
      <c r="M7" s="4">
        <v>55</v>
      </c>
      <c r="N7" s="4">
        <v>1</v>
      </c>
      <c r="O7" s="4">
        <v>0</v>
      </c>
      <c r="P7" s="4">
        <v>43800</v>
      </c>
      <c r="Q7" s="4">
        <v>38300</v>
      </c>
      <c r="R7" s="5">
        <v>4.3E-3</v>
      </c>
      <c r="S7" s="4">
        <v>82100</v>
      </c>
      <c r="T7" s="4">
        <f t="shared" si="2"/>
        <v>170380</v>
      </c>
      <c r="U7" s="4">
        <f t="shared" si="3"/>
        <v>76200</v>
      </c>
      <c r="V7" s="5">
        <v>1.67E-2</v>
      </c>
    </row>
    <row r="8" spans="1:22" x14ac:dyDescent="0.2">
      <c r="A8" s="16" t="s">
        <v>339</v>
      </c>
      <c r="B8" s="4">
        <v>2000</v>
      </c>
      <c r="C8" s="4">
        <v>2200</v>
      </c>
      <c r="D8" s="4">
        <v>-200</v>
      </c>
      <c r="E8" s="4">
        <v>-2580000</v>
      </c>
      <c r="F8" s="4">
        <f t="shared" si="0"/>
        <v>33877469874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4488950000</v>
      </c>
      <c r="L8" s="4">
        <v>77</v>
      </c>
      <c r="M8" s="4">
        <v>175</v>
      </c>
      <c r="N8" s="4">
        <v>0</v>
      </c>
      <c r="O8" s="4">
        <v>5</v>
      </c>
      <c r="P8" s="4">
        <v>69600</v>
      </c>
      <c r="Q8" s="4">
        <v>222500</v>
      </c>
      <c r="R8" s="5">
        <v>-2.1000000000000001E-2</v>
      </c>
      <c r="S8" s="4">
        <v>292500</v>
      </c>
      <c r="T8" s="4">
        <f t="shared" si="2"/>
        <v>164390</v>
      </c>
      <c r="U8" s="4">
        <f t="shared" si="3"/>
        <v>76200</v>
      </c>
      <c r="V8" s="5">
        <v>2.46E-2</v>
      </c>
    </row>
    <row r="9" spans="1:22" x14ac:dyDescent="0.2">
      <c r="A9" s="16" t="s">
        <v>338</v>
      </c>
      <c r="B9" s="4">
        <v>300</v>
      </c>
      <c r="C9" s="4">
        <v>13700</v>
      </c>
      <c r="D9" s="4">
        <v>-13400</v>
      </c>
      <c r="E9" s="4">
        <v>-164030000</v>
      </c>
      <c r="F9" s="4">
        <f t="shared" si="0"/>
        <v>33880049874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4488950000</v>
      </c>
      <c r="L9" s="4">
        <v>85</v>
      </c>
      <c r="M9" s="4">
        <v>108</v>
      </c>
      <c r="N9" s="4">
        <v>1</v>
      </c>
      <c r="O9" s="4">
        <v>1</v>
      </c>
      <c r="P9" s="4">
        <v>70900</v>
      </c>
      <c r="Q9" s="4">
        <v>121800</v>
      </c>
      <c r="R9" s="5">
        <v>-4.0999999999999995E-3</v>
      </c>
      <c r="S9" s="4">
        <v>206500</v>
      </c>
      <c r="T9" s="4">
        <f t="shared" si="2"/>
        <v>155060</v>
      </c>
      <c r="U9" s="4">
        <f t="shared" si="3"/>
        <v>76200</v>
      </c>
      <c r="V9" s="5">
        <v>1.2199999999999999E-2</v>
      </c>
    </row>
    <row r="10" spans="1:22" x14ac:dyDescent="0.2">
      <c r="A10" s="16" t="s">
        <v>337</v>
      </c>
      <c r="B10" s="4">
        <v>5900</v>
      </c>
      <c r="C10" s="4">
        <v>1000</v>
      </c>
      <c r="D10" s="4">
        <v>4900</v>
      </c>
      <c r="E10" s="4">
        <v>59950000</v>
      </c>
      <c r="F10" s="4">
        <f t="shared" si="0"/>
        <v>34044079874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4488950000</v>
      </c>
      <c r="L10" s="4">
        <v>200</v>
      </c>
      <c r="M10" s="4">
        <v>380</v>
      </c>
      <c r="N10" s="4">
        <v>2</v>
      </c>
      <c r="O10" s="4">
        <v>0</v>
      </c>
      <c r="P10" s="4">
        <v>169600</v>
      </c>
      <c r="Q10" s="4">
        <v>167500</v>
      </c>
      <c r="R10" s="5">
        <v>1.67E-2</v>
      </c>
      <c r="S10" s="4">
        <v>337800</v>
      </c>
      <c r="T10" s="4">
        <f t="shared" si="2"/>
        <v>143980</v>
      </c>
      <c r="U10" s="4">
        <f t="shared" si="3"/>
        <v>76200</v>
      </c>
      <c r="V10" s="5">
        <v>3.2300000000000002E-2</v>
      </c>
    </row>
    <row r="11" spans="1:22" x14ac:dyDescent="0.2">
      <c r="A11" s="16" t="s">
        <v>336</v>
      </c>
      <c r="B11" s="4">
        <v>1100</v>
      </c>
      <c r="C11" s="4">
        <v>400</v>
      </c>
      <c r="D11" s="4">
        <v>700</v>
      </c>
      <c r="E11" s="4">
        <v>8320000</v>
      </c>
      <c r="F11" s="4">
        <f t="shared" si="0"/>
        <v>33984129874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4488950000</v>
      </c>
      <c r="L11" s="4">
        <v>63</v>
      </c>
      <c r="M11" s="4">
        <v>104</v>
      </c>
      <c r="N11" s="4">
        <v>0</v>
      </c>
      <c r="O11" s="4">
        <v>0</v>
      </c>
      <c r="P11" s="4">
        <v>26700</v>
      </c>
      <c r="Q11" s="4">
        <v>49500</v>
      </c>
      <c r="R11" s="5">
        <v>-8.3000000000000001E-3</v>
      </c>
      <c r="S11" s="4">
        <v>76200</v>
      </c>
      <c r="T11" s="4">
        <f t="shared" si="2"/>
        <v>192850</v>
      </c>
      <c r="U11" s="4">
        <f t="shared" si="3"/>
        <v>59600</v>
      </c>
      <c r="V11" s="5">
        <v>1.6500000000000001E-2</v>
      </c>
    </row>
    <row r="12" spans="1:22" x14ac:dyDescent="0.2">
      <c r="A12" s="16" t="s">
        <v>335</v>
      </c>
      <c r="B12" s="4">
        <v>9262</v>
      </c>
      <c r="C12" s="4">
        <v>0</v>
      </c>
      <c r="D12" s="4">
        <v>9262</v>
      </c>
      <c r="E12" s="4">
        <v>111960000</v>
      </c>
      <c r="F12" s="4">
        <f t="shared" si="0"/>
        <v>33975809874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4488950000</v>
      </c>
      <c r="L12" s="4">
        <v>109</v>
      </c>
      <c r="M12" s="4">
        <v>94</v>
      </c>
      <c r="N12" s="4">
        <v>0</v>
      </c>
      <c r="O12" s="4">
        <v>1</v>
      </c>
      <c r="P12" s="4">
        <v>81500</v>
      </c>
      <c r="Q12" s="4">
        <v>67700</v>
      </c>
      <c r="R12" s="5">
        <v>8.3999999999999995E-3</v>
      </c>
      <c r="S12" s="4">
        <v>149600</v>
      </c>
      <c r="T12" s="4">
        <f t="shared" si="2"/>
        <v>203990</v>
      </c>
      <c r="U12" s="4">
        <f t="shared" si="3"/>
        <v>59600</v>
      </c>
      <c r="V12" s="5">
        <v>8.3000000000000001E-3</v>
      </c>
    </row>
    <row r="13" spans="1:22" x14ac:dyDescent="0.2">
      <c r="A13" s="16" t="s">
        <v>333</v>
      </c>
      <c r="B13" s="4">
        <v>8000</v>
      </c>
      <c r="C13" s="4">
        <v>0</v>
      </c>
      <c r="D13" s="4">
        <v>8000</v>
      </c>
      <c r="E13" s="4">
        <v>96680000</v>
      </c>
      <c r="F13" s="4">
        <f t="shared" si="0"/>
        <v>33863849874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4488950000</v>
      </c>
      <c r="L13" s="4">
        <v>114</v>
      </c>
      <c r="M13" s="4">
        <v>94</v>
      </c>
      <c r="N13" s="4">
        <v>0</v>
      </c>
      <c r="O13" s="4">
        <v>0</v>
      </c>
      <c r="P13" s="4">
        <v>101300</v>
      </c>
      <c r="Q13" s="4">
        <v>114100</v>
      </c>
      <c r="R13" s="5">
        <v>0</v>
      </c>
      <c r="S13" s="4">
        <v>215400</v>
      </c>
      <c r="T13" s="4">
        <f t="shared" si="2"/>
        <v>198010</v>
      </c>
      <c r="U13" s="4">
        <f t="shared" si="3"/>
        <v>59600</v>
      </c>
      <c r="V13" s="5">
        <v>1.24E-2</v>
      </c>
    </row>
    <row r="14" spans="1:22" x14ac:dyDescent="0.2">
      <c r="A14" s="16" t="s">
        <v>332</v>
      </c>
      <c r="B14" s="4">
        <v>24300</v>
      </c>
      <c r="C14" s="4">
        <v>0</v>
      </c>
      <c r="D14" s="4">
        <v>24300</v>
      </c>
      <c r="E14" s="4">
        <v>292020000</v>
      </c>
      <c r="F14" s="4">
        <f t="shared" si="0"/>
        <v>33767169874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4488950000</v>
      </c>
      <c r="L14" s="4">
        <v>124</v>
      </c>
      <c r="M14" s="4">
        <v>98</v>
      </c>
      <c r="N14" s="4">
        <v>0</v>
      </c>
      <c r="O14" s="4">
        <v>0</v>
      </c>
      <c r="P14" s="4">
        <v>91600</v>
      </c>
      <c r="Q14" s="4">
        <v>85600</v>
      </c>
      <c r="R14" s="5">
        <v>8.5000000000000006E-3</v>
      </c>
      <c r="S14" s="4">
        <v>177200</v>
      </c>
      <c r="T14" s="4">
        <f t="shared" si="2"/>
        <v>230500</v>
      </c>
      <c r="U14" s="4">
        <f t="shared" si="3"/>
        <v>59600</v>
      </c>
      <c r="V14" s="5">
        <v>2.46E-2</v>
      </c>
    </row>
    <row r="15" spans="1:22" x14ac:dyDescent="0.2">
      <c r="A15" s="16" t="s">
        <v>331</v>
      </c>
      <c r="B15" s="4">
        <v>12900</v>
      </c>
      <c r="C15" s="4">
        <v>1400</v>
      </c>
      <c r="D15" s="4">
        <v>11500</v>
      </c>
      <c r="E15" s="4">
        <v>135880000</v>
      </c>
      <c r="F15" s="4">
        <f t="shared" si="0"/>
        <v>33475149874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4488950000</v>
      </c>
      <c r="L15" s="4">
        <v>58</v>
      </c>
      <c r="M15" s="4">
        <v>78</v>
      </c>
      <c r="N15" s="4">
        <v>0</v>
      </c>
      <c r="O15" s="4">
        <v>0</v>
      </c>
      <c r="P15" s="4">
        <v>41500</v>
      </c>
      <c r="Q15" s="4">
        <v>42600</v>
      </c>
      <c r="R15" s="5">
        <v>-4.1999999999999997E-3</v>
      </c>
      <c r="S15" s="4">
        <v>84100</v>
      </c>
      <c r="T15" s="4">
        <f t="shared" si="2"/>
        <v>232650</v>
      </c>
      <c r="U15" s="4">
        <f t="shared" si="3"/>
        <v>59600</v>
      </c>
      <c r="V15" s="5">
        <v>2.1000000000000001E-2</v>
      </c>
    </row>
    <row r="16" spans="1:22" x14ac:dyDescent="0.2">
      <c r="A16" s="16" t="s">
        <v>330</v>
      </c>
      <c r="B16" s="4">
        <v>0</v>
      </c>
      <c r="C16" s="4">
        <v>9000</v>
      </c>
      <c r="D16" s="4">
        <v>-9000</v>
      </c>
      <c r="E16" s="4">
        <v>-107270000</v>
      </c>
      <c r="F16" s="4">
        <f t="shared" si="0"/>
        <v>33339269874</v>
      </c>
      <c r="G16" s="4">
        <v>0</v>
      </c>
      <c r="H16" s="4">
        <v>0</v>
      </c>
      <c r="I16" s="4">
        <v>0</v>
      </c>
      <c r="J16" s="4">
        <v>0</v>
      </c>
      <c r="K16" s="24">
        <f t="shared" si="1"/>
        <v>4488950000</v>
      </c>
      <c r="L16" s="4">
        <v>49</v>
      </c>
      <c r="M16" s="4">
        <v>50</v>
      </c>
      <c r="N16" s="4">
        <v>0</v>
      </c>
      <c r="O16" s="4">
        <v>0</v>
      </c>
      <c r="P16" s="4">
        <v>31200</v>
      </c>
      <c r="Q16" s="4">
        <v>28300</v>
      </c>
      <c r="R16" s="5">
        <v>0</v>
      </c>
      <c r="S16" s="4">
        <v>59600</v>
      </c>
      <c r="T16" s="4">
        <f t="shared" si="2"/>
        <v>233140</v>
      </c>
      <c r="U16" s="4">
        <f t="shared" si="3"/>
        <v>104900</v>
      </c>
      <c r="V16" s="5">
        <v>1.6799999999999999E-2</v>
      </c>
    </row>
    <row r="17" spans="1:22" x14ac:dyDescent="0.2">
      <c r="A17" s="16" t="s">
        <v>329</v>
      </c>
      <c r="B17" s="4">
        <v>300</v>
      </c>
      <c r="C17" s="4">
        <v>26700</v>
      </c>
      <c r="D17" s="4">
        <v>-26400</v>
      </c>
      <c r="E17" s="4">
        <v>-315122631</v>
      </c>
      <c r="F17" s="4">
        <f t="shared" si="0"/>
        <v>33446539874</v>
      </c>
      <c r="G17" s="4">
        <v>0</v>
      </c>
      <c r="H17" s="4">
        <v>0</v>
      </c>
      <c r="I17" s="4">
        <v>0</v>
      </c>
      <c r="J17" s="4">
        <v>0</v>
      </c>
      <c r="K17" s="24">
        <f t="shared" si="1"/>
        <v>4488950000</v>
      </c>
      <c r="L17" s="4">
        <v>51</v>
      </c>
      <c r="M17" s="4">
        <v>76</v>
      </c>
      <c r="N17" s="4">
        <v>0</v>
      </c>
      <c r="O17" s="4">
        <v>1</v>
      </c>
      <c r="P17" s="4">
        <v>42800</v>
      </c>
      <c r="Q17" s="4">
        <v>55700</v>
      </c>
      <c r="R17" s="5">
        <v>-4.0999999999999995E-3</v>
      </c>
      <c r="S17" s="4">
        <v>104900</v>
      </c>
      <c r="T17" s="4">
        <f t="shared" si="2"/>
        <v>265780</v>
      </c>
      <c r="U17" s="4">
        <f t="shared" si="3"/>
        <v>113200</v>
      </c>
      <c r="V17" s="5">
        <v>2.07E-2</v>
      </c>
    </row>
    <row r="18" spans="1:22" x14ac:dyDescent="0.2">
      <c r="A18" s="16" t="s">
        <v>328</v>
      </c>
      <c r="B18" s="4">
        <v>33100</v>
      </c>
      <c r="C18" s="4">
        <v>33200</v>
      </c>
      <c r="D18" s="4">
        <v>-100</v>
      </c>
      <c r="E18" s="4">
        <v>960000</v>
      </c>
      <c r="F18" s="4">
        <f t="shared" si="0"/>
        <v>33761662505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4488950000</v>
      </c>
      <c r="L18" s="4">
        <v>144</v>
      </c>
      <c r="M18" s="4">
        <v>96</v>
      </c>
      <c r="N18" s="4">
        <v>2</v>
      </c>
      <c r="O18" s="4">
        <v>1</v>
      </c>
      <c r="P18" s="4">
        <v>146500</v>
      </c>
      <c r="Q18" s="4">
        <v>84800</v>
      </c>
      <c r="R18" s="5">
        <v>1.2699999999999999E-2</v>
      </c>
      <c r="S18" s="4">
        <v>232600</v>
      </c>
      <c r="T18" s="4">
        <f t="shared" si="2"/>
        <v>266780</v>
      </c>
      <c r="U18" s="4">
        <f t="shared" si="3"/>
        <v>113200</v>
      </c>
      <c r="V18" s="5">
        <v>2.9100000000000001E-2</v>
      </c>
    </row>
    <row r="19" spans="1:22" x14ac:dyDescent="0.2">
      <c r="A19" s="16" t="s">
        <v>327</v>
      </c>
      <c r="B19" s="4">
        <v>42300</v>
      </c>
      <c r="C19" s="4">
        <v>31900</v>
      </c>
      <c r="D19" s="4">
        <v>10400</v>
      </c>
      <c r="E19" s="4">
        <v>123330000</v>
      </c>
      <c r="F19" s="4">
        <f t="shared" si="0"/>
        <v>33760702505</v>
      </c>
      <c r="G19" s="4">
        <v>0</v>
      </c>
      <c r="H19" s="4">
        <v>0</v>
      </c>
      <c r="I19" s="4">
        <v>0</v>
      </c>
      <c r="J19" s="4">
        <v>0</v>
      </c>
      <c r="K19" s="24">
        <f t="shared" si="1"/>
        <v>4488950000</v>
      </c>
      <c r="L19" s="4">
        <v>45</v>
      </c>
      <c r="M19" s="4">
        <v>79</v>
      </c>
      <c r="N19" s="4">
        <v>0</v>
      </c>
      <c r="O19" s="4">
        <v>1</v>
      </c>
      <c r="P19" s="4">
        <v>29600</v>
      </c>
      <c r="Q19" s="4">
        <v>81400</v>
      </c>
      <c r="R19" s="5">
        <v>-4.1999999999999997E-3</v>
      </c>
      <c r="S19" s="4">
        <v>113200</v>
      </c>
      <c r="T19" s="4">
        <f t="shared" si="2"/>
        <v>403270</v>
      </c>
      <c r="U19" s="4">
        <f t="shared" si="3"/>
        <v>155600</v>
      </c>
      <c r="V19" s="5">
        <v>2.0799999999999999E-2</v>
      </c>
    </row>
    <row r="20" spans="1:22" x14ac:dyDescent="0.2">
      <c r="A20" s="16" t="s">
        <v>326</v>
      </c>
      <c r="B20" s="4">
        <v>51800</v>
      </c>
      <c r="C20" s="4">
        <v>8700</v>
      </c>
      <c r="D20" s="4">
        <v>43100</v>
      </c>
      <c r="E20" s="4">
        <v>506490000</v>
      </c>
      <c r="F20" s="4">
        <f t="shared" si="0"/>
        <v>33637372505</v>
      </c>
      <c r="G20" s="4">
        <v>0</v>
      </c>
      <c r="H20" s="4">
        <v>0</v>
      </c>
      <c r="I20" s="4">
        <v>0</v>
      </c>
      <c r="J20" s="4">
        <v>0</v>
      </c>
      <c r="K20" s="24">
        <f t="shared" si="1"/>
        <v>4488950000</v>
      </c>
      <c r="L20" s="4">
        <v>158</v>
      </c>
      <c r="M20" s="4">
        <v>172</v>
      </c>
      <c r="N20" s="4">
        <v>1</v>
      </c>
      <c r="O20" s="4">
        <v>0</v>
      </c>
      <c r="P20" s="4">
        <v>120600</v>
      </c>
      <c r="Q20" s="4">
        <v>103000</v>
      </c>
      <c r="R20" s="5">
        <v>-2.1000000000000001E-2</v>
      </c>
      <c r="S20" s="4">
        <v>227000</v>
      </c>
      <c r="T20" s="4">
        <f t="shared" si="2"/>
        <v>602020</v>
      </c>
      <c r="U20" s="4">
        <f t="shared" si="3"/>
        <v>105600</v>
      </c>
      <c r="V20" s="5">
        <v>5.3499999999999999E-2</v>
      </c>
    </row>
    <row r="21" spans="1:22" x14ac:dyDescent="0.2">
      <c r="A21" s="16" t="s">
        <v>325</v>
      </c>
      <c r="B21" s="4">
        <v>114200</v>
      </c>
      <c r="C21" s="4">
        <v>25500</v>
      </c>
      <c r="D21" s="4">
        <v>88700</v>
      </c>
      <c r="E21" s="4">
        <v>1058490000</v>
      </c>
      <c r="F21" s="4">
        <f t="shared" si="0"/>
        <v>33130882505</v>
      </c>
      <c r="G21" s="4">
        <v>0</v>
      </c>
      <c r="H21" s="4">
        <v>0</v>
      </c>
      <c r="I21" s="4">
        <v>0</v>
      </c>
      <c r="J21" s="4">
        <v>-579505000</v>
      </c>
      <c r="K21" s="24">
        <f t="shared" si="1"/>
        <v>4488950000</v>
      </c>
      <c r="L21" s="4">
        <v>401</v>
      </c>
      <c r="M21" s="4">
        <v>300</v>
      </c>
      <c r="N21" s="4">
        <v>3</v>
      </c>
      <c r="O21" s="4">
        <v>1</v>
      </c>
      <c r="P21" s="4">
        <v>311600</v>
      </c>
      <c r="Q21" s="4">
        <v>203200</v>
      </c>
      <c r="R21" s="5">
        <v>5.6600000000000004E-2</v>
      </c>
      <c r="S21" s="4">
        <v>564900</v>
      </c>
      <c r="T21" s="4">
        <f t="shared" si="2"/>
        <v>719130</v>
      </c>
      <c r="U21" s="4">
        <f t="shared" si="3"/>
        <v>64500</v>
      </c>
      <c r="V21" s="5">
        <v>4.53E-2</v>
      </c>
    </row>
    <row r="22" spans="1:22" x14ac:dyDescent="0.2">
      <c r="A22" s="16" t="s">
        <v>324</v>
      </c>
      <c r="B22" s="4">
        <v>105800</v>
      </c>
      <c r="C22" s="4">
        <v>2300</v>
      </c>
      <c r="D22" s="4">
        <v>103500</v>
      </c>
      <c r="E22" s="4">
        <v>1171160000</v>
      </c>
      <c r="F22" s="4">
        <f t="shared" si="0"/>
        <v>32072392505</v>
      </c>
      <c r="G22" s="4">
        <v>0</v>
      </c>
      <c r="H22" s="4">
        <v>0</v>
      </c>
      <c r="I22" s="4">
        <v>0</v>
      </c>
      <c r="J22" s="4">
        <v>-314910000</v>
      </c>
      <c r="K22" s="24">
        <f t="shared" si="1"/>
        <v>5068455000</v>
      </c>
      <c r="L22" s="4">
        <v>220</v>
      </c>
      <c r="M22" s="4">
        <v>148</v>
      </c>
      <c r="N22" s="4">
        <v>1</v>
      </c>
      <c r="O22" s="4">
        <v>0</v>
      </c>
      <c r="P22" s="4">
        <v>145500</v>
      </c>
      <c r="Q22" s="4">
        <v>113400</v>
      </c>
      <c r="R22" s="5">
        <v>5.0300000000000004E-2</v>
      </c>
      <c r="S22" s="4">
        <v>261000</v>
      </c>
      <c r="T22" s="4">
        <f t="shared" si="2"/>
        <v>748790</v>
      </c>
      <c r="U22" s="4">
        <f t="shared" si="3"/>
        <v>64500</v>
      </c>
      <c r="V22" s="5">
        <v>4.7899999999999998E-2</v>
      </c>
    </row>
    <row r="23" spans="1:22" x14ac:dyDescent="0.2">
      <c r="A23" s="16" t="s">
        <v>323</v>
      </c>
      <c r="B23" s="4">
        <v>10600</v>
      </c>
      <c r="C23" s="4">
        <v>2800</v>
      </c>
      <c r="D23" s="4">
        <v>7800</v>
      </c>
      <c r="E23" s="4">
        <v>85550000</v>
      </c>
      <c r="F23" s="4">
        <f t="shared" si="0"/>
        <v>30901232505</v>
      </c>
      <c r="G23" s="4">
        <v>0</v>
      </c>
      <c r="H23" s="4">
        <v>0</v>
      </c>
      <c r="I23" s="4">
        <v>0</v>
      </c>
      <c r="J23" s="4">
        <v>-972860000</v>
      </c>
      <c r="K23" s="24">
        <f t="shared" si="1"/>
        <v>5383365000</v>
      </c>
      <c r="L23" s="4">
        <v>51</v>
      </c>
      <c r="M23" s="4">
        <v>155</v>
      </c>
      <c r="N23" s="4">
        <v>0</v>
      </c>
      <c r="O23" s="4">
        <v>2</v>
      </c>
      <c r="P23" s="4">
        <v>25500</v>
      </c>
      <c r="Q23" s="4">
        <v>130100</v>
      </c>
      <c r="R23" s="5">
        <v>-9.1000000000000004E-3</v>
      </c>
      <c r="S23" s="4">
        <v>155600</v>
      </c>
      <c r="T23" s="4">
        <f t="shared" si="2"/>
        <v>774010</v>
      </c>
      <c r="U23" s="4">
        <f t="shared" si="3"/>
        <v>64500</v>
      </c>
      <c r="V23" s="5">
        <v>1.8000000000000002E-2</v>
      </c>
    </row>
    <row r="24" spans="1:22" x14ac:dyDescent="0.2">
      <c r="A24" s="16" t="s">
        <v>322</v>
      </c>
      <c r="B24" s="4">
        <v>29900</v>
      </c>
      <c r="C24" s="4">
        <v>15800</v>
      </c>
      <c r="D24" s="4">
        <v>14100</v>
      </c>
      <c r="E24" s="4">
        <v>152780000</v>
      </c>
      <c r="F24" s="4">
        <f t="shared" si="0"/>
        <v>30815682505</v>
      </c>
      <c r="G24" s="4">
        <v>0</v>
      </c>
      <c r="H24" s="4">
        <v>0</v>
      </c>
      <c r="I24" s="4">
        <v>0</v>
      </c>
      <c r="J24" s="4">
        <v>-4533560000</v>
      </c>
      <c r="K24" s="24">
        <f t="shared" si="1"/>
        <v>6356225000</v>
      </c>
      <c r="L24" s="4">
        <v>85</v>
      </c>
      <c r="M24" s="4">
        <v>216</v>
      </c>
      <c r="N24" s="4">
        <v>1</v>
      </c>
      <c r="O24" s="4">
        <v>7</v>
      </c>
      <c r="P24" s="4">
        <v>86000</v>
      </c>
      <c r="Q24" s="4">
        <v>416100</v>
      </c>
      <c r="R24" s="5">
        <v>-1.8000000000000002E-2</v>
      </c>
      <c r="S24" s="4">
        <v>502100</v>
      </c>
      <c r="T24" s="4">
        <f t="shared" si="2"/>
        <v>751310</v>
      </c>
      <c r="U24" s="4">
        <f t="shared" si="3"/>
        <v>64500</v>
      </c>
      <c r="V24" s="5">
        <v>0.04</v>
      </c>
    </row>
    <row r="25" spans="1:22" x14ac:dyDescent="0.2">
      <c r="A25" s="16" t="s">
        <v>321</v>
      </c>
      <c r="B25" s="4">
        <v>100</v>
      </c>
      <c r="C25" s="4">
        <v>16300</v>
      </c>
      <c r="D25" s="4">
        <v>-16200</v>
      </c>
      <c r="E25" s="4">
        <v>-183350000</v>
      </c>
      <c r="F25" s="4">
        <f t="shared" si="0"/>
        <v>30662902505</v>
      </c>
      <c r="G25" s="4">
        <v>0</v>
      </c>
      <c r="H25" s="4">
        <v>0</v>
      </c>
      <c r="I25" s="4">
        <v>0</v>
      </c>
      <c r="J25" s="4">
        <v>-89900000</v>
      </c>
      <c r="K25" s="24">
        <f t="shared" si="1"/>
        <v>10889785000</v>
      </c>
      <c r="L25" s="4">
        <v>119</v>
      </c>
      <c r="M25" s="4">
        <v>59</v>
      </c>
      <c r="N25" s="4">
        <v>0</v>
      </c>
      <c r="O25" s="4">
        <v>1</v>
      </c>
      <c r="P25" s="4">
        <v>60800</v>
      </c>
      <c r="Q25" s="4">
        <v>44800</v>
      </c>
      <c r="R25" s="5">
        <v>4.5000000000000005E-3</v>
      </c>
      <c r="S25" s="4">
        <v>105600</v>
      </c>
      <c r="T25" s="4">
        <f t="shared" si="2"/>
        <v>801900</v>
      </c>
      <c r="U25" s="4">
        <f t="shared" si="3"/>
        <v>64500</v>
      </c>
      <c r="V25" s="5">
        <v>2.64E-2</v>
      </c>
    </row>
    <row r="26" spans="1:22" x14ac:dyDescent="0.2">
      <c r="A26" s="16" t="s">
        <v>320</v>
      </c>
      <c r="B26" s="4">
        <v>800</v>
      </c>
      <c r="C26" s="4">
        <v>18900</v>
      </c>
      <c r="D26" s="4">
        <v>-18100</v>
      </c>
      <c r="E26" s="4">
        <v>-203570000</v>
      </c>
      <c r="F26" s="4">
        <f t="shared" si="0"/>
        <v>30846252505</v>
      </c>
      <c r="K26" s="24">
        <f t="shared" si="1"/>
        <v>10979685000</v>
      </c>
      <c r="L26" s="4">
        <v>44</v>
      </c>
      <c r="M26" s="4">
        <v>65</v>
      </c>
      <c r="N26" s="4">
        <v>1</v>
      </c>
      <c r="O26" s="4">
        <v>0</v>
      </c>
      <c r="P26" s="4">
        <v>29800</v>
      </c>
      <c r="Q26" s="4">
        <v>34700</v>
      </c>
      <c r="R26" s="5">
        <v>-1.78E-2</v>
      </c>
      <c r="S26" s="4">
        <v>64500</v>
      </c>
      <c r="T26" s="4">
        <f t="shared" si="2"/>
        <v>834180</v>
      </c>
      <c r="U26" s="4">
        <f t="shared" si="3"/>
        <v>242600</v>
      </c>
      <c r="V26" s="5">
        <v>2.2000000000000002E-2</v>
      </c>
    </row>
    <row r="27" spans="1:22" x14ac:dyDescent="0.2">
      <c r="A27" s="16" t="s">
        <v>319</v>
      </c>
      <c r="B27" s="4">
        <v>30200</v>
      </c>
      <c r="C27" s="4">
        <v>13000</v>
      </c>
      <c r="D27" s="4">
        <v>17200</v>
      </c>
      <c r="E27" s="4">
        <v>187890000</v>
      </c>
      <c r="F27" s="4">
        <f t="shared" si="0"/>
        <v>31049822505</v>
      </c>
      <c r="G27" s="4">
        <v>0</v>
      </c>
      <c r="H27" s="4">
        <v>0</v>
      </c>
      <c r="I27" s="4">
        <v>0</v>
      </c>
      <c r="J27" s="4">
        <v>-1279780000</v>
      </c>
      <c r="K27" s="24">
        <f t="shared" si="1"/>
        <v>10979685000</v>
      </c>
      <c r="L27" s="4">
        <v>220</v>
      </c>
      <c r="M27" s="4">
        <v>164</v>
      </c>
      <c r="N27" s="4">
        <v>2</v>
      </c>
      <c r="O27" s="4">
        <v>4</v>
      </c>
      <c r="P27" s="4">
        <v>191100</v>
      </c>
      <c r="Q27" s="4">
        <v>238200</v>
      </c>
      <c r="R27" s="5">
        <v>3.1699999999999999E-2</v>
      </c>
      <c r="S27" s="4">
        <v>431300</v>
      </c>
      <c r="T27" s="4">
        <f t="shared" si="2"/>
        <v>837490</v>
      </c>
      <c r="U27" s="4">
        <f t="shared" si="3"/>
        <v>242600</v>
      </c>
      <c r="V27" s="5">
        <v>4.3499999999999997E-2</v>
      </c>
    </row>
    <row r="28" spans="1:22" x14ac:dyDescent="0.2">
      <c r="A28" s="16" t="s">
        <v>318</v>
      </c>
      <c r="B28" s="4">
        <v>7800</v>
      </c>
      <c r="C28" s="4">
        <v>30100</v>
      </c>
      <c r="D28" s="4">
        <v>-22300</v>
      </c>
      <c r="E28" s="4">
        <v>-247390000</v>
      </c>
      <c r="F28" s="4">
        <f t="shared" si="0"/>
        <v>30861932505</v>
      </c>
      <c r="G28" s="4">
        <v>0</v>
      </c>
      <c r="H28" s="4">
        <v>0</v>
      </c>
      <c r="I28" s="4">
        <v>0</v>
      </c>
      <c r="J28" s="4">
        <v>-1279780000</v>
      </c>
      <c r="K28" s="24">
        <f t="shared" si="1"/>
        <v>12259465000</v>
      </c>
      <c r="L28" s="4">
        <v>48</v>
      </c>
      <c r="M28" s="4">
        <v>181</v>
      </c>
      <c r="N28" s="4">
        <v>0</v>
      </c>
      <c r="O28" s="4">
        <v>5</v>
      </c>
      <c r="P28" s="4">
        <v>32100</v>
      </c>
      <c r="Q28" s="4">
        <v>206500</v>
      </c>
      <c r="R28" s="5">
        <v>-1.3500000000000002E-2</v>
      </c>
      <c r="S28" s="4">
        <v>242600</v>
      </c>
      <c r="T28" s="4">
        <f t="shared" si="2"/>
        <v>865000</v>
      </c>
      <c r="U28" s="4">
        <f t="shared" si="3"/>
        <v>407800</v>
      </c>
      <c r="V28" s="5">
        <v>3.9699999999999999E-2</v>
      </c>
    </row>
    <row r="29" spans="1:22" x14ac:dyDescent="0.2">
      <c r="A29" s="16" t="s">
        <v>317</v>
      </c>
      <c r="B29" s="4">
        <v>19700</v>
      </c>
      <c r="C29" s="4">
        <v>5000</v>
      </c>
      <c r="D29" s="4">
        <v>14700</v>
      </c>
      <c r="E29" s="4">
        <v>160070000</v>
      </c>
      <c r="F29" s="4">
        <f t="shared" si="0"/>
        <v>31109322505</v>
      </c>
      <c r="G29" s="4">
        <v>0</v>
      </c>
      <c r="H29" s="4">
        <v>0</v>
      </c>
      <c r="I29" s="4">
        <v>0</v>
      </c>
      <c r="J29" s="4">
        <v>-2706135000</v>
      </c>
      <c r="K29" s="24">
        <f t="shared" si="1"/>
        <v>13539245000</v>
      </c>
      <c r="L29" s="4">
        <v>109</v>
      </c>
      <c r="M29" s="4">
        <v>368</v>
      </c>
      <c r="N29" s="4">
        <v>1</v>
      </c>
      <c r="O29" s="4">
        <v>9</v>
      </c>
      <c r="P29" s="4">
        <v>89200</v>
      </c>
      <c r="Q29" s="4">
        <v>328100</v>
      </c>
      <c r="R29" s="5">
        <v>-8.8999999999999999E-3</v>
      </c>
      <c r="S29" s="4">
        <v>1478100</v>
      </c>
      <c r="T29" s="4">
        <f t="shared" si="2"/>
        <v>755220</v>
      </c>
      <c r="U29" s="4">
        <f t="shared" si="3"/>
        <v>275100</v>
      </c>
      <c r="V29" s="5">
        <v>3.5099999999999999E-2</v>
      </c>
    </row>
    <row r="30" spans="1:22" x14ac:dyDescent="0.2">
      <c r="A30" s="16" t="s">
        <v>316</v>
      </c>
      <c r="B30" s="4">
        <v>12300</v>
      </c>
      <c r="C30" s="4">
        <v>10300</v>
      </c>
      <c r="D30" s="4">
        <v>2000</v>
      </c>
      <c r="E30" s="4">
        <v>19530000</v>
      </c>
      <c r="F30" s="4">
        <f t="shared" si="0"/>
        <v>30949252505</v>
      </c>
      <c r="G30" s="4">
        <v>0</v>
      </c>
      <c r="H30" s="4">
        <v>0</v>
      </c>
      <c r="I30" s="4">
        <v>0</v>
      </c>
      <c r="J30" s="4">
        <v>-4474400000</v>
      </c>
      <c r="K30" s="24">
        <f t="shared" si="1"/>
        <v>16245380000</v>
      </c>
      <c r="L30" s="4">
        <v>101</v>
      </c>
      <c r="M30" s="4">
        <v>390</v>
      </c>
      <c r="N30" s="4">
        <v>0</v>
      </c>
      <c r="O30" s="4">
        <v>11</v>
      </c>
      <c r="P30" s="4">
        <v>57400</v>
      </c>
      <c r="Q30" s="4">
        <v>507000</v>
      </c>
      <c r="R30" s="5">
        <v>-3.0899999999999997E-2</v>
      </c>
      <c r="S30" s="4">
        <v>2214500</v>
      </c>
      <c r="T30" s="4">
        <f t="shared" si="2"/>
        <v>613960</v>
      </c>
      <c r="U30" s="4">
        <f t="shared" si="3"/>
        <v>275100</v>
      </c>
      <c r="V30" s="5">
        <v>4.8300000000000003E-2</v>
      </c>
    </row>
    <row r="31" spans="1:22" x14ac:dyDescent="0.2">
      <c r="A31" s="16" t="s">
        <v>315</v>
      </c>
      <c r="B31" s="4">
        <v>32700</v>
      </c>
      <c r="C31" s="4">
        <v>17100</v>
      </c>
      <c r="D31" s="4">
        <v>15600</v>
      </c>
      <c r="E31" s="4">
        <v>175800000</v>
      </c>
      <c r="F31" s="4">
        <f t="shared" si="0"/>
        <v>30929722505</v>
      </c>
      <c r="G31" s="4">
        <v>0</v>
      </c>
      <c r="H31" s="4">
        <v>0</v>
      </c>
      <c r="I31" s="4">
        <v>0</v>
      </c>
      <c r="J31" s="4">
        <v>-687610000</v>
      </c>
      <c r="K31" s="24">
        <f t="shared" si="1"/>
        <v>20719780000</v>
      </c>
      <c r="L31" s="4">
        <v>170</v>
      </c>
      <c r="M31" s="4">
        <v>279</v>
      </c>
      <c r="N31" s="4">
        <v>2</v>
      </c>
      <c r="O31" s="4">
        <v>3</v>
      </c>
      <c r="P31" s="4">
        <v>113300</v>
      </c>
      <c r="Q31" s="4">
        <v>272100</v>
      </c>
      <c r="R31" s="5">
        <v>-1.2800000000000001E-2</v>
      </c>
      <c r="S31" s="4">
        <v>1736000</v>
      </c>
      <c r="T31" s="4">
        <f t="shared" si="2"/>
        <v>476040</v>
      </c>
      <c r="U31" s="4">
        <f t="shared" si="3"/>
        <v>275100</v>
      </c>
      <c r="V31" s="5">
        <v>4.2099999999999999E-2</v>
      </c>
    </row>
    <row r="32" spans="1:22" x14ac:dyDescent="0.2">
      <c r="A32" s="16" t="s">
        <v>314</v>
      </c>
      <c r="B32" s="4">
        <v>3300</v>
      </c>
      <c r="C32" s="4">
        <v>58300</v>
      </c>
      <c r="D32" s="4">
        <v>-55000</v>
      </c>
      <c r="E32" s="4">
        <v>-650450000</v>
      </c>
      <c r="F32" s="4">
        <f t="shared" si="0"/>
        <v>30753922505</v>
      </c>
      <c r="G32" s="4">
        <v>0</v>
      </c>
      <c r="H32" s="4">
        <v>0</v>
      </c>
      <c r="I32" s="4">
        <v>0</v>
      </c>
      <c r="J32" s="4">
        <v>-687610000</v>
      </c>
      <c r="K32" s="24">
        <f t="shared" si="1"/>
        <v>21407390000</v>
      </c>
      <c r="L32" s="4">
        <v>176</v>
      </c>
      <c r="M32" s="4">
        <v>402</v>
      </c>
      <c r="N32" s="4">
        <v>3</v>
      </c>
      <c r="O32" s="4">
        <v>9</v>
      </c>
      <c r="P32" s="4">
        <v>170500</v>
      </c>
      <c r="Q32" s="4">
        <v>383700</v>
      </c>
      <c r="R32" s="5">
        <v>-2.1099999999999997E-2</v>
      </c>
      <c r="S32" s="4">
        <v>557600</v>
      </c>
      <c r="T32" s="4">
        <f t="shared" si="2"/>
        <v>457760</v>
      </c>
      <c r="U32" s="4">
        <f t="shared" si="3"/>
        <v>275100</v>
      </c>
      <c r="V32" s="5">
        <v>0.05</v>
      </c>
    </row>
    <row r="33" spans="1:22" x14ac:dyDescent="0.2">
      <c r="A33" s="16" t="s">
        <v>313</v>
      </c>
      <c r="B33" s="4">
        <v>3600</v>
      </c>
      <c r="C33" s="4">
        <v>11700</v>
      </c>
      <c r="D33" s="4">
        <v>-8100</v>
      </c>
      <c r="E33" s="4">
        <v>-100470000</v>
      </c>
      <c r="F33" s="4">
        <f t="shared" si="0"/>
        <v>31404372505</v>
      </c>
      <c r="G33" s="4">
        <v>0</v>
      </c>
      <c r="H33" s="4">
        <v>0</v>
      </c>
      <c r="I33" s="4">
        <v>0</v>
      </c>
      <c r="J33" s="4">
        <v>-874030000</v>
      </c>
      <c r="K33" s="24">
        <f t="shared" si="1"/>
        <v>22095000000</v>
      </c>
      <c r="L33" s="4">
        <v>67</v>
      </c>
      <c r="M33" s="4">
        <v>332</v>
      </c>
      <c r="N33" s="4">
        <v>0</v>
      </c>
      <c r="O33" s="4">
        <v>6</v>
      </c>
      <c r="P33" s="4">
        <v>48300</v>
      </c>
      <c r="Q33" s="4">
        <v>359500</v>
      </c>
      <c r="R33" s="5">
        <v>-4.5599999999999995E-2</v>
      </c>
      <c r="S33" s="4">
        <v>407800</v>
      </c>
      <c r="T33" s="4">
        <f t="shared" si="2"/>
        <v>433730</v>
      </c>
      <c r="U33" s="4">
        <f t="shared" si="3"/>
        <v>275100</v>
      </c>
      <c r="V33" s="5">
        <v>4.3700000000000003E-2</v>
      </c>
    </row>
    <row r="34" spans="1:22" x14ac:dyDescent="0.2">
      <c r="A34" s="16" t="s">
        <v>270</v>
      </c>
      <c r="B34" s="4">
        <v>14800</v>
      </c>
      <c r="C34" s="4">
        <v>2100</v>
      </c>
      <c r="D34" s="4">
        <v>12700</v>
      </c>
      <c r="E34" s="4">
        <v>157620000</v>
      </c>
      <c r="F34" s="4">
        <f t="shared" si="0"/>
        <v>31504842505</v>
      </c>
      <c r="G34" s="4">
        <v>0</v>
      </c>
      <c r="H34" s="4">
        <v>0</v>
      </c>
      <c r="I34" s="4">
        <v>0</v>
      </c>
      <c r="J34" s="4">
        <v>-869960000</v>
      </c>
      <c r="K34" s="24">
        <f t="shared" si="1"/>
        <v>22969030000</v>
      </c>
      <c r="L34" s="4">
        <v>97</v>
      </c>
      <c r="M34" s="4">
        <v>130</v>
      </c>
      <c r="N34" s="4">
        <v>7</v>
      </c>
      <c r="O34" s="4">
        <v>1</v>
      </c>
      <c r="P34" s="4">
        <v>174500</v>
      </c>
      <c r="Q34" s="4">
        <v>100200</v>
      </c>
      <c r="R34" s="5">
        <v>4.0000000000000001E-3</v>
      </c>
      <c r="S34" s="4">
        <v>275100</v>
      </c>
      <c r="T34" s="4">
        <f t="shared" si="2"/>
        <v>430690</v>
      </c>
      <c r="U34" s="4">
        <f t="shared" si="3"/>
        <v>380300</v>
      </c>
      <c r="V34" s="5">
        <v>1.5900000000000001E-2</v>
      </c>
    </row>
    <row r="35" spans="1:22" x14ac:dyDescent="0.2">
      <c r="A35" s="16" t="s">
        <v>269</v>
      </c>
      <c r="B35" s="4">
        <v>294400</v>
      </c>
      <c r="C35" s="4">
        <v>300</v>
      </c>
      <c r="D35" s="4">
        <v>294100</v>
      </c>
      <c r="E35" s="4">
        <v>3687950000</v>
      </c>
      <c r="F35" s="4">
        <f t="shared" si="0"/>
        <v>31347222505</v>
      </c>
      <c r="G35" s="4">
        <v>0</v>
      </c>
      <c r="H35" s="4">
        <v>0</v>
      </c>
      <c r="I35" s="4">
        <v>0</v>
      </c>
      <c r="J35" s="4">
        <v>-5512990000</v>
      </c>
      <c r="K35" s="24">
        <f t="shared" si="1"/>
        <v>23838990000</v>
      </c>
      <c r="L35" s="4">
        <v>114</v>
      </c>
      <c r="M35" s="4">
        <v>277</v>
      </c>
      <c r="N35" s="4">
        <v>2</v>
      </c>
      <c r="O35" s="4">
        <v>10</v>
      </c>
      <c r="P35" s="4">
        <v>130000</v>
      </c>
      <c r="Q35" s="4">
        <v>481500</v>
      </c>
      <c r="R35" s="5">
        <v>0</v>
      </c>
      <c r="S35" s="4">
        <v>611500</v>
      </c>
      <c r="T35" s="4">
        <f t="shared" si="2"/>
        <v>392960</v>
      </c>
      <c r="U35" s="4">
        <f t="shared" si="3"/>
        <v>380300</v>
      </c>
      <c r="V35" s="5">
        <v>1.9699999999999999E-2</v>
      </c>
    </row>
    <row r="36" spans="1:22" x14ac:dyDescent="0.2">
      <c r="A36" s="16" t="s">
        <v>268</v>
      </c>
      <c r="B36" s="4">
        <v>5200</v>
      </c>
      <c r="C36" s="4">
        <v>7200</v>
      </c>
      <c r="D36" s="4">
        <v>-2000</v>
      </c>
      <c r="E36" s="4">
        <v>-25268784</v>
      </c>
      <c r="F36" s="4">
        <f t="shared" si="0"/>
        <v>27659272505</v>
      </c>
      <c r="G36" s="4">
        <v>0</v>
      </c>
      <c r="H36" s="4">
        <v>0</v>
      </c>
      <c r="I36" s="4">
        <v>0</v>
      </c>
      <c r="J36" s="4">
        <v>-1132160000</v>
      </c>
      <c r="K36" s="24">
        <f t="shared" si="1"/>
        <v>29351980000</v>
      </c>
      <c r="L36" s="4">
        <v>129</v>
      </c>
      <c r="M36" s="4">
        <v>268</v>
      </c>
      <c r="N36" s="4">
        <v>1</v>
      </c>
      <c r="O36" s="4">
        <v>5</v>
      </c>
      <c r="P36" s="4">
        <v>124900</v>
      </c>
      <c r="Q36" s="4">
        <v>262400</v>
      </c>
      <c r="R36" s="5">
        <v>-1.1899999999999999E-2</v>
      </c>
      <c r="S36" s="4">
        <v>387300</v>
      </c>
      <c r="T36" s="4">
        <f t="shared" si="2"/>
        <v>380790</v>
      </c>
      <c r="U36" s="4">
        <f t="shared" si="3"/>
        <v>356800</v>
      </c>
      <c r="V36" s="5">
        <v>2.7300000000000001E-2</v>
      </c>
    </row>
    <row r="37" spans="1:22" x14ac:dyDescent="0.2">
      <c r="A37" s="16" t="s">
        <v>254</v>
      </c>
      <c r="B37" s="4">
        <v>0</v>
      </c>
      <c r="C37" s="4">
        <v>27300</v>
      </c>
      <c r="D37" s="4">
        <v>-27300</v>
      </c>
      <c r="E37" s="4">
        <v>-346080000</v>
      </c>
      <c r="F37" s="4">
        <f t="shared" si="0"/>
        <v>27684541289</v>
      </c>
      <c r="G37" s="4">
        <v>0</v>
      </c>
      <c r="H37" s="4">
        <v>0</v>
      </c>
      <c r="I37" s="4">
        <v>0</v>
      </c>
      <c r="J37" s="4">
        <v>-1132160000</v>
      </c>
      <c r="K37" s="24">
        <f t="shared" si="1"/>
        <v>30484140000</v>
      </c>
      <c r="L37" s="4">
        <v>150</v>
      </c>
      <c r="M37" s="4">
        <v>285</v>
      </c>
      <c r="N37" s="4">
        <v>3</v>
      </c>
      <c r="O37" s="4">
        <v>3</v>
      </c>
      <c r="P37" s="4">
        <v>156600</v>
      </c>
      <c r="Q37" s="4">
        <v>286100</v>
      </c>
      <c r="R37" s="5">
        <v>-7.8000000000000005E-3</v>
      </c>
      <c r="S37" s="4">
        <v>464400</v>
      </c>
      <c r="T37" s="4">
        <f t="shared" si="2"/>
        <v>357500</v>
      </c>
      <c r="U37" s="4">
        <f t="shared" si="3"/>
        <v>356800</v>
      </c>
      <c r="V37" s="5">
        <v>2.35E-2</v>
      </c>
    </row>
    <row r="38" spans="1:22" x14ac:dyDescent="0.2">
      <c r="A38" s="16" t="s">
        <v>253</v>
      </c>
      <c r="B38" s="4">
        <v>1900</v>
      </c>
      <c r="C38" s="4">
        <v>36200</v>
      </c>
      <c r="D38" s="4">
        <v>-34300</v>
      </c>
      <c r="E38" s="4">
        <v>-443810000</v>
      </c>
      <c r="F38" s="4">
        <f t="shared" si="0"/>
        <v>28030621289</v>
      </c>
      <c r="G38" s="4">
        <v>0</v>
      </c>
      <c r="H38" s="4">
        <v>0</v>
      </c>
      <c r="I38" s="4">
        <v>0</v>
      </c>
      <c r="J38" s="4">
        <v>-3788355000</v>
      </c>
      <c r="K38" s="24">
        <f t="shared" si="1"/>
        <v>31616300000</v>
      </c>
      <c r="L38" s="4">
        <v>110</v>
      </c>
      <c r="M38" s="4">
        <v>305</v>
      </c>
      <c r="N38" s="4">
        <v>0</v>
      </c>
      <c r="O38" s="4">
        <v>13</v>
      </c>
      <c r="P38" s="4">
        <v>83200</v>
      </c>
      <c r="Q38" s="4">
        <v>426000</v>
      </c>
      <c r="R38" s="5">
        <v>-1.5600000000000001E-2</v>
      </c>
      <c r="S38" s="4">
        <v>517700</v>
      </c>
      <c r="T38" s="4">
        <f t="shared" si="2"/>
        <v>347670</v>
      </c>
      <c r="U38" s="4">
        <f t="shared" si="3"/>
        <v>167500</v>
      </c>
      <c r="V38" s="5">
        <v>2.6800000000000001E-2</v>
      </c>
    </row>
    <row r="39" spans="1:22" x14ac:dyDescent="0.2">
      <c r="A39" s="16" t="s">
        <v>252</v>
      </c>
      <c r="B39" s="4">
        <v>1700</v>
      </c>
      <c r="C39" s="4">
        <v>33500</v>
      </c>
      <c r="D39" s="4">
        <v>-31800</v>
      </c>
      <c r="E39" s="4">
        <v>-415430000</v>
      </c>
      <c r="F39" s="4">
        <f t="shared" si="0"/>
        <v>28474431289</v>
      </c>
      <c r="G39" s="4">
        <v>0</v>
      </c>
      <c r="H39" s="4">
        <v>0</v>
      </c>
      <c r="I39" s="4">
        <v>0</v>
      </c>
      <c r="J39" s="4">
        <v>-2792065000</v>
      </c>
      <c r="K39" s="24">
        <f t="shared" si="1"/>
        <v>35404655000</v>
      </c>
      <c r="L39" s="4">
        <v>113</v>
      </c>
      <c r="M39" s="4">
        <v>296</v>
      </c>
      <c r="N39" s="4">
        <v>1</v>
      </c>
      <c r="O39" s="4">
        <v>6</v>
      </c>
      <c r="P39" s="4">
        <v>97800</v>
      </c>
      <c r="Q39" s="4">
        <v>276500</v>
      </c>
      <c r="R39" s="5">
        <v>-1.9199999999999998E-2</v>
      </c>
      <c r="S39" s="4">
        <v>380300</v>
      </c>
      <c r="T39" s="4">
        <f t="shared" si="2"/>
        <v>340040</v>
      </c>
      <c r="U39" s="4">
        <f t="shared" si="3"/>
        <v>167500</v>
      </c>
      <c r="V39" s="5">
        <v>2.6499999999999999E-2</v>
      </c>
    </row>
    <row r="40" spans="1:22" x14ac:dyDescent="0.2">
      <c r="A40" s="16" t="s">
        <v>251</v>
      </c>
      <c r="B40" s="4">
        <v>37900</v>
      </c>
      <c r="C40" s="4">
        <v>900</v>
      </c>
      <c r="D40" s="4">
        <v>37000</v>
      </c>
      <c r="E40" s="4">
        <v>482300000</v>
      </c>
      <c r="F40" s="4">
        <f t="shared" si="0"/>
        <v>28889861289</v>
      </c>
      <c r="G40" s="4">
        <v>0</v>
      </c>
      <c r="H40" s="4">
        <v>0</v>
      </c>
      <c r="I40" s="4">
        <v>0</v>
      </c>
      <c r="J40" s="4">
        <v>-2792065000</v>
      </c>
      <c r="K40" s="24">
        <f t="shared" si="1"/>
        <v>38196720000</v>
      </c>
      <c r="L40" s="4">
        <v>133</v>
      </c>
      <c r="M40" s="4">
        <v>472</v>
      </c>
      <c r="N40" s="4">
        <v>1</v>
      </c>
      <c r="O40" s="4">
        <v>16</v>
      </c>
      <c r="P40" s="4">
        <v>144800</v>
      </c>
      <c r="Q40" s="4">
        <v>655400</v>
      </c>
      <c r="R40" s="5">
        <v>-1.4999999999999999E-2</v>
      </c>
      <c r="S40" s="4">
        <v>801900</v>
      </c>
      <c r="T40" s="4">
        <f t="shared" si="2"/>
        <v>279690</v>
      </c>
      <c r="U40" s="4">
        <f t="shared" si="3"/>
        <v>167500</v>
      </c>
      <c r="V40" s="5">
        <v>4.0899999999999999E-2</v>
      </c>
    </row>
    <row r="41" spans="1:22" x14ac:dyDescent="0.2">
      <c r="A41" s="16" t="s">
        <v>250</v>
      </c>
      <c r="B41" s="4">
        <v>138800</v>
      </c>
      <c r="C41" s="4">
        <v>2000</v>
      </c>
      <c r="D41" s="4">
        <v>136800</v>
      </c>
      <c r="E41" s="4">
        <v>1859390000</v>
      </c>
      <c r="F41" s="4">
        <f t="shared" si="0"/>
        <v>28407561289</v>
      </c>
      <c r="K41" s="24">
        <f t="shared" si="1"/>
        <v>40988785000</v>
      </c>
      <c r="L41" s="4">
        <v>284</v>
      </c>
      <c r="M41" s="4">
        <v>200</v>
      </c>
      <c r="N41" s="4">
        <v>0</v>
      </c>
      <c r="O41" s="4">
        <v>1</v>
      </c>
      <c r="P41" s="4">
        <v>186700</v>
      </c>
      <c r="Q41" s="4">
        <v>168300</v>
      </c>
      <c r="R41" s="5">
        <v>-7.4000000000000003E-3</v>
      </c>
      <c r="S41" s="4">
        <v>356800</v>
      </c>
      <c r="T41" s="4">
        <f t="shared" si="2"/>
        <v>271122.22222222225</v>
      </c>
      <c r="U41" s="4">
        <f t="shared" si="3"/>
        <v>167500</v>
      </c>
      <c r="V41" s="5">
        <v>1.47E-2</v>
      </c>
    </row>
    <row r="42" spans="1:22" x14ac:dyDescent="0.2">
      <c r="A42" s="16" t="s">
        <v>249</v>
      </c>
      <c r="B42" s="4">
        <v>211400</v>
      </c>
      <c r="C42" s="4">
        <v>300</v>
      </c>
      <c r="D42" s="4">
        <v>211100</v>
      </c>
      <c r="E42" s="4">
        <v>2835360000</v>
      </c>
      <c r="F42" s="4">
        <f t="shared" si="0"/>
        <v>26548171289</v>
      </c>
      <c r="G42" s="4">
        <v>0</v>
      </c>
      <c r="H42" s="4">
        <v>0</v>
      </c>
      <c r="I42" s="4">
        <v>0</v>
      </c>
      <c r="J42" s="4">
        <v>-271000000</v>
      </c>
      <c r="K42" s="24">
        <f t="shared" si="1"/>
        <v>40988785000</v>
      </c>
      <c r="L42" s="4">
        <v>220</v>
      </c>
      <c r="M42" s="4">
        <v>142</v>
      </c>
      <c r="N42" s="4">
        <v>3</v>
      </c>
      <c r="O42" s="4">
        <v>0</v>
      </c>
      <c r="P42" s="4">
        <v>219300</v>
      </c>
      <c r="Q42" s="4">
        <v>145400</v>
      </c>
      <c r="R42" s="5">
        <v>1.8799999999999997E-2</v>
      </c>
      <c r="S42" s="4">
        <v>374800</v>
      </c>
      <c r="T42" s="4">
        <f t="shared" si="2"/>
        <v>249466.66666666666</v>
      </c>
      <c r="U42" s="4">
        <f t="shared" si="3"/>
        <v>167500</v>
      </c>
      <c r="V42" s="5">
        <v>4.0199999999999993E-2</v>
      </c>
    </row>
    <row r="43" spans="1:22" x14ac:dyDescent="0.2">
      <c r="A43" s="16" t="s">
        <v>248</v>
      </c>
      <c r="B43" s="4">
        <v>0</v>
      </c>
      <c r="C43" s="4">
        <v>22760</v>
      </c>
      <c r="D43" s="4">
        <v>-22760</v>
      </c>
      <c r="E43" s="4">
        <v>-303160000</v>
      </c>
      <c r="F43" s="4">
        <f t="shared" si="0"/>
        <v>23712811289</v>
      </c>
      <c r="K43" s="24">
        <f t="shared" si="1"/>
        <v>41259785000</v>
      </c>
      <c r="L43" s="4">
        <v>83</v>
      </c>
      <c r="M43" s="4">
        <v>194</v>
      </c>
      <c r="N43" s="4">
        <v>1</v>
      </c>
      <c r="O43" s="4">
        <v>0</v>
      </c>
      <c r="P43" s="4">
        <v>48900</v>
      </c>
      <c r="Q43" s="4">
        <v>115900</v>
      </c>
      <c r="R43" s="5">
        <v>-3.7000000000000002E-3</v>
      </c>
      <c r="S43" s="4">
        <v>167500</v>
      </c>
      <c r="T43" s="4">
        <f t="shared" si="2"/>
        <v>301866.66666666669</v>
      </c>
      <c r="U43" s="4">
        <f t="shared" si="3"/>
        <v>231500</v>
      </c>
      <c r="V43" s="5">
        <v>1.8600000000000002E-2</v>
      </c>
    </row>
    <row r="44" spans="1:22" x14ac:dyDescent="0.2">
      <c r="A44" s="16" t="s">
        <v>247</v>
      </c>
      <c r="B44" s="4">
        <v>0</v>
      </c>
      <c r="C44" s="4">
        <v>5500</v>
      </c>
      <c r="D44" s="4">
        <v>-5500</v>
      </c>
      <c r="E44" s="4">
        <v>-73950000</v>
      </c>
      <c r="F44" s="4">
        <f t="shared" si="0"/>
        <v>24015971289</v>
      </c>
      <c r="K44" s="24">
        <f t="shared" si="1"/>
        <v>41259785000</v>
      </c>
      <c r="L44" s="4">
        <v>94</v>
      </c>
      <c r="M44" s="4">
        <v>179</v>
      </c>
      <c r="N44" s="4">
        <v>0</v>
      </c>
      <c r="O44" s="4">
        <v>2</v>
      </c>
      <c r="P44" s="4">
        <v>73400</v>
      </c>
      <c r="Q44" s="4">
        <v>154800</v>
      </c>
      <c r="R44" s="5">
        <v>-1.49E-2</v>
      </c>
      <c r="S44" s="4">
        <v>244700</v>
      </c>
      <c r="T44" s="4">
        <f t="shared" si="2"/>
        <v>322522.22222222225</v>
      </c>
      <c r="U44" s="4">
        <f t="shared" si="3"/>
        <v>231500</v>
      </c>
      <c r="V44" s="5">
        <v>1.4800000000000001E-2</v>
      </c>
    </row>
    <row r="45" spans="1:22" x14ac:dyDescent="0.2">
      <c r="A45" s="16" t="s">
        <v>246</v>
      </c>
      <c r="B45" s="4">
        <v>45400</v>
      </c>
      <c r="C45" s="4">
        <v>0</v>
      </c>
      <c r="D45" s="4">
        <v>45400</v>
      </c>
      <c r="E45" s="4">
        <v>614940286</v>
      </c>
      <c r="F45" s="4">
        <f t="shared" si="0"/>
        <v>24089921289</v>
      </c>
      <c r="K45" s="24">
        <f t="shared" si="1"/>
        <v>41259785000</v>
      </c>
      <c r="L45" s="4">
        <v>92</v>
      </c>
      <c r="M45" s="4">
        <v>191</v>
      </c>
      <c r="N45" s="4">
        <v>2</v>
      </c>
      <c r="O45" s="4">
        <v>1</v>
      </c>
      <c r="P45" s="4">
        <v>70000</v>
      </c>
      <c r="Q45" s="4">
        <v>158800</v>
      </c>
      <c r="R45" s="5">
        <v>0</v>
      </c>
      <c r="S45" s="4">
        <v>234200</v>
      </c>
      <c r="T45" s="4">
        <f t="shared" si="2"/>
        <v>411922.22222222225</v>
      </c>
      <c r="U45" s="4">
        <f t="shared" si="3"/>
        <v>198400</v>
      </c>
      <c r="V45" s="5">
        <v>1.11E-2</v>
      </c>
    </row>
    <row r="46" spans="1:22" x14ac:dyDescent="0.2">
      <c r="A46" s="16" t="s">
        <v>245</v>
      </c>
      <c r="B46" s="4">
        <v>29400</v>
      </c>
      <c r="C46" s="4">
        <v>47300</v>
      </c>
      <c r="D46" s="4">
        <v>-17900</v>
      </c>
      <c r="E46" s="4">
        <v>-242740000</v>
      </c>
      <c r="F46" s="4">
        <f t="shared" si="0"/>
        <v>23474981003</v>
      </c>
      <c r="G46" s="4">
        <v>0</v>
      </c>
      <c r="H46" s="4">
        <v>0</v>
      </c>
      <c r="I46" s="4">
        <v>0</v>
      </c>
      <c r="J46" s="4">
        <v>-136500000</v>
      </c>
      <c r="K46" s="24">
        <f t="shared" si="1"/>
        <v>41259785000</v>
      </c>
      <c r="L46" s="4">
        <v>159</v>
      </c>
      <c r="M46" s="4">
        <v>183</v>
      </c>
      <c r="N46" s="4">
        <v>0</v>
      </c>
      <c r="O46" s="4">
        <v>1</v>
      </c>
      <c r="P46" s="4">
        <v>98400</v>
      </c>
      <c r="Q46" s="4">
        <v>167200</v>
      </c>
      <c r="R46" s="5">
        <v>3.8E-3</v>
      </c>
      <c r="S46" s="4">
        <v>265600</v>
      </c>
      <c r="T46" s="4">
        <f t="shared" si="2"/>
        <v>412677.77777777775</v>
      </c>
      <c r="U46" s="4">
        <f t="shared" si="3"/>
        <v>198400</v>
      </c>
      <c r="V46" s="5">
        <v>1.1000000000000001E-2</v>
      </c>
    </row>
    <row r="47" spans="1:22" x14ac:dyDescent="0.2">
      <c r="A47" s="16" t="s">
        <v>244</v>
      </c>
      <c r="B47" s="4">
        <v>0</v>
      </c>
      <c r="C47" s="4">
        <v>2200</v>
      </c>
      <c r="D47" s="4">
        <v>-2200</v>
      </c>
      <c r="E47" s="4">
        <v>-29710000</v>
      </c>
      <c r="F47" s="4">
        <f t="shared" ref="F47:F73" si="4">E47+F48</f>
        <v>23717721003</v>
      </c>
      <c r="G47" s="4">
        <v>0</v>
      </c>
      <c r="H47" s="4">
        <v>0</v>
      </c>
      <c r="I47" s="4">
        <v>0</v>
      </c>
      <c r="J47" s="4">
        <v>-675000000</v>
      </c>
      <c r="K47" s="24">
        <f t="shared" ref="K47:K73" si="5">K48+J47</f>
        <v>41396285000</v>
      </c>
      <c r="L47" s="4">
        <v>93</v>
      </c>
      <c r="M47" s="4">
        <v>163</v>
      </c>
      <c r="N47" s="4">
        <v>0</v>
      </c>
      <c r="O47" s="4">
        <v>1</v>
      </c>
      <c r="P47" s="4">
        <v>61900</v>
      </c>
      <c r="Q47" s="4">
        <v>169600</v>
      </c>
      <c r="R47" s="5">
        <v>-7.4000000000000003E-3</v>
      </c>
      <c r="S47" s="4">
        <v>231500</v>
      </c>
      <c r="T47" s="4">
        <f t="shared" si="2"/>
        <v>435325</v>
      </c>
      <c r="U47" s="4">
        <f t="shared" ref="U47:U73" si="6">MIN(S48:S52)</f>
        <v>179900</v>
      </c>
      <c r="V47" s="5">
        <v>7.4000000000000003E-3</v>
      </c>
    </row>
    <row r="48" spans="1:22" x14ac:dyDescent="0.2">
      <c r="A48" s="16" t="s">
        <v>243</v>
      </c>
      <c r="B48" s="4">
        <v>82300</v>
      </c>
      <c r="C48" s="4">
        <v>0</v>
      </c>
      <c r="D48" s="4">
        <v>82300</v>
      </c>
      <c r="E48" s="4">
        <v>1122460000</v>
      </c>
      <c r="F48" s="4">
        <f t="shared" si="4"/>
        <v>23747431003</v>
      </c>
      <c r="K48" s="24">
        <f t="shared" si="5"/>
        <v>42071285000</v>
      </c>
      <c r="L48" s="4">
        <v>283</v>
      </c>
      <c r="M48" s="4">
        <v>334</v>
      </c>
      <c r="N48" s="4">
        <v>2</v>
      </c>
      <c r="O48" s="4">
        <v>4</v>
      </c>
      <c r="P48" s="4">
        <v>181100</v>
      </c>
      <c r="Q48" s="4">
        <v>237900</v>
      </c>
      <c r="R48" s="5">
        <v>1.1200000000000002E-2</v>
      </c>
      <c r="S48" s="4">
        <v>419400</v>
      </c>
      <c r="T48" s="4">
        <f t="shared" si="2"/>
        <v>437600</v>
      </c>
      <c r="U48" s="4">
        <f t="shared" si="6"/>
        <v>179900</v>
      </c>
      <c r="V48" s="5">
        <v>2.8999999999999998E-2</v>
      </c>
    </row>
    <row r="49" spans="1:22" x14ac:dyDescent="0.2">
      <c r="A49" s="16" t="s">
        <v>236</v>
      </c>
      <c r="B49" s="4">
        <v>25500</v>
      </c>
      <c r="C49" s="4">
        <v>200</v>
      </c>
      <c r="D49" s="4">
        <v>25300</v>
      </c>
      <c r="E49" s="4">
        <v>340850000</v>
      </c>
      <c r="F49" s="4">
        <f t="shared" si="4"/>
        <v>22624971003</v>
      </c>
      <c r="K49" s="24">
        <f t="shared" si="5"/>
        <v>42071285000</v>
      </c>
      <c r="L49" s="4">
        <v>147</v>
      </c>
      <c r="M49" s="4">
        <v>252</v>
      </c>
      <c r="N49" s="4">
        <v>2</v>
      </c>
      <c r="O49" s="4">
        <v>1</v>
      </c>
      <c r="P49" s="4">
        <v>110300</v>
      </c>
      <c r="Q49" s="4">
        <v>185300</v>
      </c>
      <c r="R49" s="5">
        <v>-3.7000000000000002E-3</v>
      </c>
      <c r="S49" s="4">
        <v>304000</v>
      </c>
      <c r="T49" s="4">
        <f t="shared" si="2"/>
        <v>440400</v>
      </c>
      <c r="U49" s="4">
        <f t="shared" si="6"/>
        <v>179900</v>
      </c>
      <c r="V49" s="5">
        <v>1.84E-2</v>
      </c>
    </row>
    <row r="50" spans="1:22" x14ac:dyDescent="0.2">
      <c r="A50" s="16" t="s">
        <v>235</v>
      </c>
      <c r="B50" s="4">
        <v>3400</v>
      </c>
      <c r="C50" s="4">
        <v>0</v>
      </c>
      <c r="D50" s="4">
        <v>3400</v>
      </c>
      <c r="E50" s="4">
        <v>45710000</v>
      </c>
      <c r="F50" s="4">
        <f t="shared" si="4"/>
        <v>22284121003</v>
      </c>
      <c r="G50" s="4">
        <v>0</v>
      </c>
      <c r="H50" s="4">
        <v>0</v>
      </c>
      <c r="I50" s="4">
        <v>0</v>
      </c>
      <c r="J50" s="4">
        <v>-132905000</v>
      </c>
      <c r="K50" s="24">
        <f t="shared" si="5"/>
        <v>42071285000</v>
      </c>
      <c r="L50" s="4">
        <v>97</v>
      </c>
      <c r="M50" s="4">
        <v>108</v>
      </c>
      <c r="N50" s="4">
        <v>1</v>
      </c>
      <c r="O50" s="4">
        <v>1</v>
      </c>
      <c r="P50" s="4">
        <v>88100</v>
      </c>
      <c r="Q50" s="4">
        <v>110300</v>
      </c>
      <c r="R50" s="5">
        <v>7.4999999999999997E-3</v>
      </c>
      <c r="S50" s="4">
        <v>198400</v>
      </c>
      <c r="T50" s="4">
        <f t="shared" si="2"/>
        <v>444814.28571428574</v>
      </c>
      <c r="U50" s="4">
        <f t="shared" si="6"/>
        <v>179900</v>
      </c>
      <c r="V50" s="5">
        <v>1.1200000000000002E-2</v>
      </c>
    </row>
    <row r="51" spans="1:22" x14ac:dyDescent="0.2">
      <c r="F51" s="4">
        <f t="shared" si="4"/>
        <v>22238411003</v>
      </c>
      <c r="G51" s="4">
        <v>0</v>
      </c>
      <c r="H51" s="4">
        <v>0</v>
      </c>
      <c r="I51" s="4">
        <v>0</v>
      </c>
      <c r="J51" s="4">
        <v>-268000000</v>
      </c>
      <c r="K51" s="24">
        <f t="shared" si="5"/>
        <v>42204190000</v>
      </c>
      <c r="L51" s="4">
        <v>89</v>
      </c>
      <c r="M51" s="4">
        <v>67</v>
      </c>
      <c r="N51" s="4">
        <v>2</v>
      </c>
      <c r="O51" s="4">
        <v>1</v>
      </c>
      <c r="P51" s="4">
        <v>93300</v>
      </c>
      <c r="Q51" s="4">
        <v>66100</v>
      </c>
      <c r="T51" s="4">
        <f t="shared" si="2"/>
        <v>425825</v>
      </c>
      <c r="U51" s="4">
        <f t="shared" si="6"/>
        <v>179900</v>
      </c>
    </row>
    <row r="52" spans="1:22" x14ac:dyDescent="0.2">
      <c r="A52" s="16" t="s">
        <v>233</v>
      </c>
      <c r="B52" s="4">
        <v>4200</v>
      </c>
      <c r="C52" s="4">
        <v>0</v>
      </c>
      <c r="D52" s="4">
        <v>4200</v>
      </c>
      <c r="E52" s="4">
        <v>55880000</v>
      </c>
      <c r="F52" s="4">
        <f t="shared" si="4"/>
        <v>22238411003</v>
      </c>
      <c r="K52" s="24">
        <f t="shared" si="5"/>
        <v>42472190000</v>
      </c>
      <c r="L52" s="4">
        <v>98</v>
      </c>
      <c r="M52" s="4">
        <v>116</v>
      </c>
      <c r="N52" s="4">
        <v>1</v>
      </c>
      <c r="O52" s="4">
        <v>0</v>
      </c>
      <c r="P52" s="4">
        <v>79500</v>
      </c>
      <c r="Q52" s="4">
        <v>92900</v>
      </c>
      <c r="R52" s="5">
        <v>0</v>
      </c>
      <c r="S52" s="4">
        <v>179900</v>
      </c>
      <c r="T52" s="4">
        <f t="shared" si="2"/>
        <v>460957.14285714284</v>
      </c>
      <c r="U52" s="4">
        <f t="shared" si="6"/>
        <v>272400</v>
      </c>
      <c r="V52" s="5">
        <v>2.5899999999999999E-2</v>
      </c>
    </row>
    <row r="53" spans="1:22" x14ac:dyDescent="0.2">
      <c r="A53" s="16" t="s">
        <v>232</v>
      </c>
      <c r="B53" s="4">
        <v>164100</v>
      </c>
      <c r="C53" s="4">
        <v>33200</v>
      </c>
      <c r="D53" s="4">
        <v>130900</v>
      </c>
      <c r="E53" s="4">
        <v>1749020000</v>
      </c>
      <c r="F53" s="4">
        <f t="shared" si="4"/>
        <v>22182531003</v>
      </c>
      <c r="G53" s="4">
        <v>0</v>
      </c>
      <c r="H53" s="4">
        <v>0</v>
      </c>
      <c r="I53" s="4">
        <v>0</v>
      </c>
      <c r="J53" s="4">
        <v>-272385000</v>
      </c>
      <c r="K53" s="24">
        <f t="shared" si="5"/>
        <v>42472190000</v>
      </c>
      <c r="L53" s="4">
        <v>258</v>
      </c>
      <c r="M53" s="4">
        <v>430</v>
      </c>
      <c r="N53" s="4">
        <v>0</v>
      </c>
      <c r="O53" s="4">
        <v>9</v>
      </c>
      <c r="P53" s="4">
        <v>138600</v>
      </c>
      <c r="Q53" s="4">
        <v>481800</v>
      </c>
      <c r="R53" s="5">
        <v>-3.3700000000000001E-2</v>
      </c>
      <c r="S53" s="4">
        <v>639100</v>
      </c>
      <c r="T53" s="4">
        <f t="shared" si="2"/>
        <v>409871.42857142858</v>
      </c>
      <c r="U53" s="4">
        <f t="shared" si="6"/>
        <v>272400</v>
      </c>
      <c r="V53" s="5">
        <v>5.7800000000000004E-2</v>
      </c>
    </row>
    <row r="54" spans="1:22" x14ac:dyDescent="0.2">
      <c r="A54" s="16" t="s">
        <v>231</v>
      </c>
      <c r="B54" s="4">
        <v>194100</v>
      </c>
      <c r="C54" s="4">
        <v>0</v>
      </c>
      <c r="D54" s="4">
        <v>194100</v>
      </c>
      <c r="E54" s="4">
        <v>2664590000</v>
      </c>
      <c r="F54" s="4">
        <f t="shared" si="4"/>
        <v>20433511003</v>
      </c>
      <c r="K54" s="24">
        <f t="shared" si="5"/>
        <v>42744575000</v>
      </c>
      <c r="L54" s="4">
        <v>219</v>
      </c>
      <c r="M54" s="4">
        <v>202</v>
      </c>
      <c r="N54" s="4">
        <v>2</v>
      </c>
      <c r="O54" s="4">
        <v>3</v>
      </c>
      <c r="P54" s="4">
        <v>223300</v>
      </c>
      <c r="Q54" s="4">
        <v>194900</v>
      </c>
      <c r="R54" s="5">
        <v>1.4800000000000001E-2</v>
      </c>
      <c r="S54" s="4">
        <v>430600</v>
      </c>
      <c r="T54" s="4">
        <f t="shared" si="2"/>
        <v>381700</v>
      </c>
      <c r="U54" s="4">
        <f t="shared" si="6"/>
        <v>272400</v>
      </c>
      <c r="V54" s="5">
        <v>1.8200000000000001E-2</v>
      </c>
    </row>
    <row r="55" spans="1:22" x14ac:dyDescent="0.2">
      <c r="A55" s="16" t="s">
        <v>230</v>
      </c>
      <c r="B55" s="4">
        <v>203800</v>
      </c>
      <c r="C55" s="4">
        <v>5400</v>
      </c>
      <c r="D55" s="4">
        <v>198400</v>
      </c>
      <c r="E55" s="4">
        <v>2695050000</v>
      </c>
      <c r="F55" s="4">
        <f t="shared" si="4"/>
        <v>17768921003</v>
      </c>
      <c r="K55" s="24">
        <f t="shared" si="5"/>
        <v>42744575000</v>
      </c>
      <c r="L55" s="4">
        <v>452</v>
      </c>
      <c r="M55" s="4">
        <v>499</v>
      </c>
      <c r="N55" s="4">
        <v>15</v>
      </c>
      <c r="O55" s="4">
        <v>7</v>
      </c>
      <c r="P55" s="4">
        <v>587400</v>
      </c>
      <c r="Q55" s="4">
        <v>451400</v>
      </c>
      <c r="R55" s="5">
        <v>2.6499999999999999E-2</v>
      </c>
      <c r="S55" s="4">
        <v>1038800</v>
      </c>
      <c r="T55" s="4">
        <f t="shared" si="2"/>
        <v>266285.71428571426</v>
      </c>
      <c r="U55" s="4">
        <f t="shared" si="6"/>
        <v>229300</v>
      </c>
      <c r="V55" s="5">
        <v>5.7200000000000001E-2</v>
      </c>
    </row>
    <row r="56" spans="1:22" x14ac:dyDescent="0.2">
      <c r="A56" s="16" t="s">
        <v>229</v>
      </c>
      <c r="B56" s="4">
        <v>25900</v>
      </c>
      <c r="C56" s="4">
        <v>0</v>
      </c>
      <c r="D56" s="4">
        <v>25900</v>
      </c>
      <c r="E56" s="4">
        <v>341880000</v>
      </c>
      <c r="F56" s="4">
        <f t="shared" si="4"/>
        <v>15073871003</v>
      </c>
      <c r="K56" s="24">
        <f t="shared" si="5"/>
        <v>42744575000</v>
      </c>
      <c r="L56" s="4">
        <v>133</v>
      </c>
      <c r="M56" s="4">
        <v>86</v>
      </c>
      <c r="N56" s="4">
        <v>3</v>
      </c>
      <c r="O56" s="4">
        <v>1</v>
      </c>
      <c r="P56" s="4">
        <v>151700</v>
      </c>
      <c r="Q56" s="4">
        <v>120700</v>
      </c>
      <c r="R56" s="5">
        <v>1.54E-2</v>
      </c>
      <c r="S56" s="4">
        <v>272400</v>
      </c>
      <c r="T56" s="4">
        <f t="shared" si="2"/>
        <v>254800</v>
      </c>
      <c r="U56" s="4">
        <f t="shared" si="6"/>
        <v>229300</v>
      </c>
      <c r="V56" s="5">
        <v>1.5100000000000001E-2</v>
      </c>
    </row>
    <row r="57" spans="1:22" x14ac:dyDescent="0.2">
      <c r="F57" s="4">
        <f t="shared" si="4"/>
        <v>14731991003</v>
      </c>
      <c r="K57" s="24">
        <f t="shared" si="5"/>
        <v>42744575000</v>
      </c>
      <c r="L57" s="4">
        <v>82</v>
      </c>
      <c r="M57" s="4">
        <v>121</v>
      </c>
      <c r="N57" s="4">
        <v>3</v>
      </c>
      <c r="O57" s="4">
        <v>3</v>
      </c>
      <c r="P57" s="4">
        <v>103400</v>
      </c>
      <c r="Q57" s="4">
        <v>156900</v>
      </c>
      <c r="T57" s="4">
        <f t="shared" si="2"/>
        <v>284850</v>
      </c>
      <c r="U57" s="4">
        <f t="shared" si="6"/>
        <v>229300</v>
      </c>
    </row>
    <row r="58" spans="1:22" x14ac:dyDescent="0.2">
      <c r="F58" s="4">
        <f t="shared" si="4"/>
        <v>14731991003</v>
      </c>
      <c r="G58" s="4">
        <v>0</v>
      </c>
      <c r="H58" s="4">
        <v>0</v>
      </c>
      <c r="I58" s="4">
        <v>0</v>
      </c>
      <c r="J58" s="4">
        <v>523000000</v>
      </c>
      <c r="K58" s="24">
        <f t="shared" si="5"/>
        <v>42744575000</v>
      </c>
      <c r="L58" s="4">
        <v>57</v>
      </c>
      <c r="M58" s="4">
        <v>163</v>
      </c>
      <c r="N58" s="4">
        <v>0</v>
      </c>
      <c r="O58" s="4">
        <v>5</v>
      </c>
      <c r="P58" s="4">
        <v>42400</v>
      </c>
      <c r="Q58" s="4">
        <v>165300</v>
      </c>
      <c r="T58" s="4">
        <f t="shared" si="2"/>
        <v>288533.33333333331</v>
      </c>
      <c r="U58" s="4">
        <f t="shared" si="6"/>
        <v>229300</v>
      </c>
    </row>
    <row r="59" spans="1:22" x14ac:dyDescent="0.2">
      <c r="A59" s="16" t="s">
        <v>226</v>
      </c>
      <c r="B59" s="4">
        <v>49400</v>
      </c>
      <c r="C59" s="4">
        <v>3700</v>
      </c>
      <c r="D59" s="4">
        <v>45700</v>
      </c>
      <c r="E59" s="4">
        <v>601550000</v>
      </c>
      <c r="F59" s="4">
        <f t="shared" si="4"/>
        <v>14731991003</v>
      </c>
      <c r="K59" s="24">
        <f t="shared" si="5"/>
        <v>42221575000</v>
      </c>
      <c r="L59" s="4">
        <v>165</v>
      </c>
      <c r="M59" s="4">
        <v>276</v>
      </c>
      <c r="N59" s="4">
        <v>1</v>
      </c>
      <c r="O59" s="4">
        <v>2</v>
      </c>
      <c r="P59" s="4">
        <v>111100</v>
      </c>
      <c r="Q59" s="4">
        <v>212500</v>
      </c>
      <c r="R59" s="5">
        <v>-1.1399999999999999E-2</v>
      </c>
      <c r="S59" s="4">
        <v>323600</v>
      </c>
      <c r="T59" s="4">
        <f t="shared" si="2"/>
        <v>300222.22222222225</v>
      </c>
      <c r="U59" s="4">
        <f t="shared" si="6"/>
        <v>229300</v>
      </c>
      <c r="V59" s="5">
        <v>2.2499999999999999E-2</v>
      </c>
    </row>
    <row r="60" spans="1:22" x14ac:dyDescent="0.2">
      <c r="A60" s="16" t="s">
        <v>225</v>
      </c>
      <c r="B60" s="4">
        <v>84700</v>
      </c>
      <c r="C60" s="4">
        <v>2000</v>
      </c>
      <c r="D60" s="4">
        <v>82700</v>
      </c>
      <c r="E60" s="4">
        <v>1090740000</v>
      </c>
      <c r="F60" s="4">
        <f t="shared" si="4"/>
        <v>14130441003</v>
      </c>
      <c r="K60" s="24">
        <f t="shared" si="5"/>
        <v>42221575000</v>
      </c>
      <c r="L60" s="4">
        <v>131</v>
      </c>
      <c r="M60" s="4">
        <v>164</v>
      </c>
      <c r="N60" s="4">
        <v>2</v>
      </c>
      <c r="O60" s="4">
        <v>1</v>
      </c>
      <c r="P60" s="4">
        <v>116600</v>
      </c>
      <c r="Q60" s="4">
        <v>106200</v>
      </c>
      <c r="R60" s="5">
        <v>7.7000000000000002E-3</v>
      </c>
      <c r="S60" s="4">
        <v>229300</v>
      </c>
      <c r="T60" s="4">
        <f t="shared" si="2"/>
        <v>316300</v>
      </c>
      <c r="U60" s="4">
        <f t="shared" si="6"/>
        <v>230900</v>
      </c>
      <c r="V60" s="5">
        <v>1.1399999999999999E-2</v>
      </c>
    </row>
    <row r="61" spans="1:22" x14ac:dyDescent="0.2">
      <c r="A61" s="16" t="s">
        <v>224</v>
      </c>
      <c r="B61" s="4">
        <v>66600</v>
      </c>
      <c r="C61" s="4">
        <v>0</v>
      </c>
      <c r="D61" s="4">
        <v>66600</v>
      </c>
      <c r="E61" s="4">
        <v>875790000</v>
      </c>
      <c r="F61" s="4">
        <f t="shared" si="4"/>
        <v>13039701003</v>
      </c>
      <c r="K61" s="24">
        <f t="shared" si="5"/>
        <v>42221575000</v>
      </c>
      <c r="L61" s="4">
        <v>89</v>
      </c>
      <c r="M61" s="4">
        <v>169</v>
      </c>
      <c r="N61" s="4">
        <v>3</v>
      </c>
      <c r="O61" s="4">
        <v>1</v>
      </c>
      <c r="P61" s="4">
        <v>93800</v>
      </c>
      <c r="Q61" s="4">
        <v>178400</v>
      </c>
      <c r="R61" s="5">
        <v>-7.6E-3</v>
      </c>
      <c r="S61" s="4">
        <v>292900</v>
      </c>
      <c r="T61" s="4">
        <f t="shared" si="2"/>
        <v>332400</v>
      </c>
      <c r="U61" s="4">
        <f t="shared" si="6"/>
        <v>192000</v>
      </c>
      <c r="V61" s="5">
        <v>1.5100000000000001E-2</v>
      </c>
    </row>
    <row r="62" spans="1:22" x14ac:dyDescent="0.2">
      <c r="F62" s="4">
        <f t="shared" si="4"/>
        <v>12163911003</v>
      </c>
      <c r="K62" s="24">
        <f t="shared" si="5"/>
        <v>42221575000</v>
      </c>
      <c r="L62" s="4">
        <v>61</v>
      </c>
      <c r="M62" s="4">
        <v>224</v>
      </c>
      <c r="N62" s="4">
        <v>2</v>
      </c>
      <c r="O62" s="4">
        <v>1</v>
      </c>
      <c r="P62" s="4">
        <v>65800</v>
      </c>
      <c r="Q62" s="4">
        <v>178500</v>
      </c>
      <c r="T62" s="4">
        <f t="shared" si="2"/>
        <v>356170</v>
      </c>
      <c r="U62" s="4">
        <f t="shared" si="6"/>
        <v>192000</v>
      </c>
    </row>
    <row r="63" spans="1:22" x14ac:dyDescent="0.2">
      <c r="A63" s="16" t="s">
        <v>222</v>
      </c>
      <c r="B63" s="4">
        <v>0</v>
      </c>
      <c r="C63" s="4">
        <v>2700</v>
      </c>
      <c r="D63" s="4">
        <v>-2700</v>
      </c>
      <c r="E63" s="4">
        <v>-36180000</v>
      </c>
      <c r="F63" s="4">
        <f t="shared" si="4"/>
        <v>12163911003</v>
      </c>
      <c r="K63" s="24">
        <f t="shared" si="5"/>
        <v>42221575000</v>
      </c>
      <c r="L63" s="4">
        <v>121</v>
      </c>
      <c r="M63" s="4">
        <v>144</v>
      </c>
      <c r="N63" s="4">
        <v>2</v>
      </c>
      <c r="O63" s="4">
        <v>1</v>
      </c>
      <c r="P63" s="4">
        <v>125600</v>
      </c>
      <c r="Q63" s="4">
        <v>154900</v>
      </c>
      <c r="R63" s="5">
        <v>7.6E-3</v>
      </c>
      <c r="S63" s="4">
        <v>281500</v>
      </c>
      <c r="T63" s="4">
        <f t="shared" si="2"/>
        <v>400080</v>
      </c>
      <c r="U63" s="4">
        <f t="shared" si="6"/>
        <v>192000</v>
      </c>
      <c r="V63" s="5">
        <v>1.49E-2</v>
      </c>
    </row>
    <row r="64" spans="1:22" x14ac:dyDescent="0.2">
      <c r="A64" s="16" t="s">
        <v>221</v>
      </c>
      <c r="B64" s="4">
        <v>0</v>
      </c>
      <c r="C64" s="4">
        <v>3200</v>
      </c>
      <c r="D64" s="4">
        <v>-3200</v>
      </c>
      <c r="E64" s="4">
        <v>-42460000</v>
      </c>
      <c r="F64" s="4">
        <f t="shared" si="4"/>
        <v>12200091003</v>
      </c>
      <c r="G64" s="4">
        <v>0</v>
      </c>
      <c r="H64" s="4">
        <v>0</v>
      </c>
      <c r="I64" s="4">
        <v>0</v>
      </c>
      <c r="J64" s="4">
        <v>-67000000</v>
      </c>
      <c r="K64" s="24">
        <f t="shared" si="5"/>
        <v>42221575000</v>
      </c>
      <c r="L64" s="4">
        <v>151</v>
      </c>
      <c r="M64" s="4">
        <v>140</v>
      </c>
      <c r="N64" s="4">
        <v>0</v>
      </c>
      <c r="O64" s="4">
        <v>0</v>
      </c>
      <c r="P64" s="4">
        <v>93100</v>
      </c>
      <c r="Q64" s="4">
        <v>127900</v>
      </c>
      <c r="R64" s="5">
        <v>3.8E-3</v>
      </c>
      <c r="S64" s="4">
        <v>233400</v>
      </c>
      <c r="T64" s="4">
        <f t="shared" si="2"/>
        <v>404390</v>
      </c>
      <c r="U64" s="4">
        <f t="shared" si="6"/>
        <v>192000</v>
      </c>
      <c r="V64" s="5">
        <v>2.2400000000000003E-2</v>
      </c>
    </row>
    <row r="65" spans="1:22" x14ac:dyDescent="0.2">
      <c r="A65" s="16" t="s">
        <v>220</v>
      </c>
      <c r="B65" s="4">
        <v>49900</v>
      </c>
      <c r="C65" s="4">
        <v>600</v>
      </c>
      <c r="D65" s="4">
        <v>49300</v>
      </c>
      <c r="E65" s="4">
        <v>656170000</v>
      </c>
      <c r="F65" s="4">
        <f t="shared" si="4"/>
        <v>12242551003</v>
      </c>
      <c r="K65" s="24">
        <f t="shared" si="5"/>
        <v>42288575000</v>
      </c>
      <c r="L65" s="4">
        <v>121</v>
      </c>
      <c r="M65" s="4">
        <v>159</v>
      </c>
      <c r="N65" s="4">
        <v>1</v>
      </c>
      <c r="O65" s="4">
        <v>0</v>
      </c>
      <c r="P65" s="4">
        <v>98800</v>
      </c>
      <c r="Q65" s="4">
        <v>130200</v>
      </c>
      <c r="R65" s="5">
        <v>-1.1299999999999999E-2</v>
      </c>
      <c r="S65" s="4">
        <v>230900</v>
      </c>
      <c r="T65" s="4">
        <f t="shared" si="2"/>
        <v>421660</v>
      </c>
      <c r="U65" s="4">
        <f t="shared" si="6"/>
        <v>192000</v>
      </c>
      <c r="V65" s="5">
        <v>2.2400000000000003E-2</v>
      </c>
    </row>
    <row r="66" spans="1:22" x14ac:dyDescent="0.2">
      <c r="A66" s="16" t="s">
        <v>219</v>
      </c>
      <c r="B66" s="4">
        <v>37500</v>
      </c>
      <c r="C66" s="4">
        <v>0</v>
      </c>
      <c r="D66" s="4">
        <v>37500</v>
      </c>
      <c r="E66" s="4">
        <v>501950000</v>
      </c>
      <c r="F66" s="4">
        <f t="shared" si="4"/>
        <v>11586381003</v>
      </c>
      <c r="G66" s="4">
        <v>0</v>
      </c>
      <c r="H66" s="4">
        <v>0</v>
      </c>
      <c r="I66" s="4">
        <v>0</v>
      </c>
      <c r="J66" s="4">
        <v>530720000</v>
      </c>
      <c r="K66" s="24">
        <f t="shared" si="5"/>
        <v>42288575000</v>
      </c>
      <c r="L66" s="4">
        <v>115</v>
      </c>
      <c r="M66" s="4">
        <v>163</v>
      </c>
      <c r="N66" s="4">
        <v>0</v>
      </c>
      <c r="O66" s="4">
        <v>2</v>
      </c>
      <c r="P66" s="4">
        <v>70700</v>
      </c>
      <c r="Q66" s="4">
        <v>121300</v>
      </c>
      <c r="R66" s="5">
        <v>0</v>
      </c>
      <c r="S66" s="4">
        <v>192000</v>
      </c>
      <c r="T66" s="4">
        <f t="shared" si="2"/>
        <v>469870</v>
      </c>
      <c r="U66" s="4">
        <f t="shared" si="6"/>
        <v>318000</v>
      </c>
      <c r="V66" s="5">
        <v>1.49E-2</v>
      </c>
    </row>
    <row r="67" spans="1:22" x14ac:dyDescent="0.2">
      <c r="A67" s="16" t="s">
        <v>218</v>
      </c>
      <c r="B67" s="4">
        <v>54322</v>
      </c>
      <c r="C67" s="4">
        <v>7788</v>
      </c>
      <c r="D67" s="4">
        <v>46534</v>
      </c>
      <c r="E67" s="4">
        <v>617250000</v>
      </c>
      <c r="F67" s="4">
        <f t="shared" si="4"/>
        <v>11084431003</v>
      </c>
      <c r="G67" s="4">
        <v>80000</v>
      </c>
      <c r="H67" s="4">
        <v>40000</v>
      </c>
      <c r="I67" s="4">
        <v>40000</v>
      </c>
      <c r="J67" s="4">
        <v>530720000</v>
      </c>
      <c r="K67" s="24">
        <f t="shared" si="5"/>
        <v>41757855000</v>
      </c>
      <c r="L67" s="4">
        <v>247</v>
      </c>
      <c r="M67" s="4">
        <v>137</v>
      </c>
      <c r="N67" s="4">
        <v>7</v>
      </c>
      <c r="O67" s="4">
        <v>2</v>
      </c>
      <c r="P67" s="4">
        <v>360100</v>
      </c>
      <c r="Q67" s="4">
        <v>131000</v>
      </c>
      <c r="R67" s="5">
        <v>2.3E-2</v>
      </c>
      <c r="S67" s="4">
        <v>495200</v>
      </c>
      <c r="T67" s="4">
        <f t="shared" si="2"/>
        <v>432450</v>
      </c>
      <c r="U67" s="4">
        <f t="shared" si="6"/>
        <v>318000</v>
      </c>
      <c r="V67" s="5">
        <v>2.6200000000000001E-2</v>
      </c>
    </row>
    <row r="68" spans="1:22" x14ac:dyDescent="0.2">
      <c r="A68" s="16" t="s">
        <v>217</v>
      </c>
      <c r="B68" s="4">
        <v>3300</v>
      </c>
      <c r="C68" s="4">
        <v>12200</v>
      </c>
      <c r="D68" s="4">
        <v>-8900</v>
      </c>
      <c r="E68" s="4">
        <v>-116030000</v>
      </c>
      <c r="F68" s="4">
        <f t="shared" si="4"/>
        <v>10467181003</v>
      </c>
      <c r="G68" s="4">
        <v>125000</v>
      </c>
      <c r="H68" s="4">
        <v>0</v>
      </c>
      <c r="I68" s="4">
        <v>125000</v>
      </c>
      <c r="J68" s="4">
        <v>1638310000</v>
      </c>
      <c r="K68" s="24">
        <f t="shared" si="5"/>
        <v>41227135000</v>
      </c>
      <c r="L68" s="4">
        <v>92</v>
      </c>
      <c r="M68" s="4">
        <v>151</v>
      </c>
      <c r="N68" s="4">
        <v>7</v>
      </c>
      <c r="O68" s="4">
        <v>4</v>
      </c>
      <c r="P68" s="4">
        <v>165800</v>
      </c>
      <c r="Q68" s="4">
        <v>152200</v>
      </c>
      <c r="R68" s="5">
        <v>0</v>
      </c>
      <c r="S68" s="4">
        <v>318000</v>
      </c>
      <c r="T68" s="4">
        <f t="shared" si="2"/>
        <v>425250</v>
      </c>
      <c r="U68" s="4">
        <f t="shared" si="6"/>
        <v>374000</v>
      </c>
      <c r="V68" s="5">
        <v>1.15E-2</v>
      </c>
    </row>
    <row r="69" spans="1:22" x14ac:dyDescent="0.2">
      <c r="A69" s="16" t="s">
        <v>216</v>
      </c>
      <c r="B69" s="4">
        <v>6000</v>
      </c>
      <c r="C69" s="4">
        <v>10400</v>
      </c>
      <c r="D69" s="4">
        <v>-4400</v>
      </c>
      <c r="E69" s="4">
        <v>-57180000</v>
      </c>
      <c r="F69" s="4">
        <f t="shared" si="4"/>
        <v>10583211003</v>
      </c>
      <c r="G69" s="4">
        <v>0</v>
      </c>
      <c r="H69" s="4">
        <v>0</v>
      </c>
      <c r="I69" s="4">
        <v>0</v>
      </c>
      <c r="J69" s="4">
        <v>1792740000</v>
      </c>
      <c r="K69" s="24">
        <f t="shared" si="5"/>
        <v>39588825000</v>
      </c>
      <c r="L69" s="4">
        <v>138</v>
      </c>
      <c r="M69" s="4">
        <v>269</v>
      </c>
      <c r="N69" s="4">
        <v>5</v>
      </c>
      <c r="O69" s="4">
        <v>2</v>
      </c>
      <c r="P69" s="4">
        <v>192100</v>
      </c>
      <c r="Q69" s="4">
        <v>236700</v>
      </c>
      <c r="R69" s="5">
        <v>-1.52E-2</v>
      </c>
      <c r="S69" s="4">
        <v>428800</v>
      </c>
      <c r="T69" s="4">
        <f t="shared" si="2"/>
        <v>399770</v>
      </c>
      <c r="U69" s="4">
        <f t="shared" si="6"/>
        <v>276500</v>
      </c>
      <c r="V69" s="5">
        <v>3.3500000000000002E-2</v>
      </c>
    </row>
    <row r="70" spans="1:22" x14ac:dyDescent="0.2">
      <c r="A70" s="16" t="s">
        <v>215</v>
      </c>
      <c r="B70" s="4">
        <v>77200</v>
      </c>
      <c r="C70" s="4">
        <v>9700</v>
      </c>
      <c r="D70" s="4">
        <v>67500</v>
      </c>
      <c r="E70" s="4">
        <v>906910000</v>
      </c>
      <c r="F70" s="4">
        <f t="shared" si="4"/>
        <v>10640391003</v>
      </c>
      <c r="G70" s="4">
        <v>157400</v>
      </c>
      <c r="H70" s="4">
        <v>0</v>
      </c>
      <c r="I70" s="4">
        <v>157400</v>
      </c>
      <c r="J70" s="4">
        <v>2123870000</v>
      </c>
      <c r="K70" s="24">
        <f t="shared" si="5"/>
        <v>37796085000</v>
      </c>
      <c r="L70" s="4">
        <v>117</v>
      </c>
      <c r="M70" s="4">
        <v>152</v>
      </c>
      <c r="N70" s="4">
        <v>4</v>
      </c>
      <c r="O70" s="4">
        <v>4</v>
      </c>
      <c r="P70" s="4">
        <v>166400</v>
      </c>
      <c r="Q70" s="4">
        <v>207600</v>
      </c>
      <c r="R70" s="5">
        <v>-1.4999999999999999E-2</v>
      </c>
      <c r="S70" s="4">
        <v>374000</v>
      </c>
      <c r="T70" s="4">
        <f t="shared" si="2"/>
        <v>381060</v>
      </c>
      <c r="U70" s="4">
        <f t="shared" si="6"/>
        <v>276500</v>
      </c>
      <c r="V70" s="5">
        <v>1.8500000000000003E-2</v>
      </c>
    </row>
    <row r="71" spans="1:22" x14ac:dyDescent="0.2">
      <c r="A71" s="16" t="s">
        <v>214</v>
      </c>
      <c r="B71" s="4">
        <v>89000</v>
      </c>
      <c r="C71" s="4">
        <v>21800</v>
      </c>
      <c r="D71" s="4">
        <v>67200</v>
      </c>
      <c r="E71" s="4">
        <v>906020000</v>
      </c>
      <c r="F71" s="4">
        <f t="shared" si="4"/>
        <v>9733481003</v>
      </c>
      <c r="G71" s="4">
        <v>170100</v>
      </c>
      <c r="H71" s="4">
        <v>30000</v>
      </c>
      <c r="I71" s="4">
        <v>140100</v>
      </c>
      <c r="J71" s="4">
        <v>1893350000</v>
      </c>
      <c r="K71" s="24">
        <f t="shared" si="5"/>
        <v>35672215000</v>
      </c>
      <c r="L71" s="4">
        <v>175</v>
      </c>
      <c r="M71" s="4">
        <v>256</v>
      </c>
      <c r="N71" s="4">
        <v>3</v>
      </c>
      <c r="O71" s="4">
        <v>1</v>
      </c>
      <c r="P71" s="4">
        <v>212000</v>
      </c>
      <c r="Q71" s="4">
        <v>181700</v>
      </c>
      <c r="R71" s="5">
        <v>-7.4000000000000003E-3</v>
      </c>
      <c r="S71" s="4">
        <v>437800</v>
      </c>
      <c r="T71" s="4">
        <f t="shared" si="2"/>
        <v>374640</v>
      </c>
      <c r="U71" s="4">
        <f t="shared" si="6"/>
        <v>276500</v>
      </c>
      <c r="V71" s="5">
        <v>1.4800000000000001E-2</v>
      </c>
    </row>
    <row r="72" spans="1:22" x14ac:dyDescent="0.2">
      <c r="A72" s="16" t="s">
        <v>213</v>
      </c>
      <c r="B72" s="4">
        <v>105900</v>
      </c>
      <c r="C72" s="4">
        <v>9406</v>
      </c>
      <c r="D72" s="4">
        <v>96494</v>
      </c>
      <c r="E72" s="4">
        <v>1303220000</v>
      </c>
      <c r="F72" s="4">
        <f t="shared" si="4"/>
        <v>8827461003</v>
      </c>
      <c r="G72" s="4">
        <v>160000</v>
      </c>
      <c r="H72" s="4">
        <v>20000</v>
      </c>
      <c r="I72" s="4">
        <v>140000</v>
      </c>
      <c r="J72" s="4">
        <v>1889555000</v>
      </c>
      <c r="K72" s="24">
        <f t="shared" si="5"/>
        <v>33778865000</v>
      </c>
      <c r="L72" s="4">
        <v>234</v>
      </c>
      <c r="M72" s="4">
        <v>243</v>
      </c>
      <c r="N72" s="4">
        <v>7</v>
      </c>
      <c r="O72" s="4">
        <v>1</v>
      </c>
      <c r="P72" s="4">
        <v>268400</v>
      </c>
      <c r="Q72" s="4">
        <v>199300</v>
      </c>
      <c r="R72" s="5">
        <v>1.1200000000000002E-2</v>
      </c>
      <c r="S72" s="4">
        <v>570100</v>
      </c>
      <c r="T72" s="4">
        <f t="shared" si="2"/>
        <v>344460</v>
      </c>
      <c r="U72" s="4">
        <f t="shared" si="6"/>
        <v>121000</v>
      </c>
      <c r="V72" s="5">
        <v>1.84E-2</v>
      </c>
    </row>
    <row r="73" spans="1:22" x14ac:dyDescent="0.2">
      <c r="A73" s="16" t="s">
        <v>212</v>
      </c>
      <c r="B73" s="4">
        <v>2300</v>
      </c>
      <c r="C73" s="4">
        <v>92</v>
      </c>
      <c r="D73" s="4">
        <v>2208</v>
      </c>
      <c r="E73" s="4">
        <v>29230000</v>
      </c>
      <c r="F73" s="4">
        <f t="shared" si="4"/>
        <v>7524241003</v>
      </c>
      <c r="G73" s="4">
        <v>435000</v>
      </c>
      <c r="H73" s="4">
        <v>0</v>
      </c>
      <c r="I73" s="4">
        <v>435000</v>
      </c>
      <c r="J73" s="4">
        <v>5807985000</v>
      </c>
      <c r="K73" s="24">
        <f t="shared" si="5"/>
        <v>31889310000</v>
      </c>
      <c r="L73" s="4">
        <v>355</v>
      </c>
      <c r="M73" s="4">
        <v>162</v>
      </c>
      <c r="N73" s="4">
        <v>13</v>
      </c>
      <c r="O73" s="4">
        <v>2</v>
      </c>
      <c r="P73" s="4">
        <v>553200</v>
      </c>
      <c r="Q73" s="4">
        <v>167300</v>
      </c>
      <c r="R73" s="5">
        <v>2.29E-2</v>
      </c>
      <c r="S73" s="4">
        <v>720600</v>
      </c>
      <c r="T73" s="4">
        <f t="shared" si="2"/>
        <v>288140</v>
      </c>
      <c r="U73" s="4">
        <f t="shared" si="6"/>
        <v>121000</v>
      </c>
      <c r="V73" s="5">
        <v>2.6000000000000002E-2</v>
      </c>
    </row>
    <row r="74" spans="1:22" x14ac:dyDescent="0.2">
      <c r="A74" s="16" t="s">
        <v>211</v>
      </c>
      <c r="B74" s="4">
        <v>1400</v>
      </c>
      <c r="C74" s="4">
        <v>0</v>
      </c>
      <c r="D74" s="4">
        <v>1400</v>
      </c>
      <c r="E74" s="4">
        <v>18340000</v>
      </c>
      <c r="F74" s="4">
        <f t="shared" ref="F74:F102" si="7">E74+F75</f>
        <v>7495011003</v>
      </c>
      <c r="G74" s="4">
        <v>140000</v>
      </c>
      <c r="H74" s="4">
        <v>0</v>
      </c>
      <c r="I74" s="4">
        <v>140000</v>
      </c>
      <c r="J74" s="4">
        <v>1834000000</v>
      </c>
      <c r="K74" s="24">
        <f t="shared" ref="K74:K94" si="8">K75+J74</f>
        <v>26081325000</v>
      </c>
      <c r="L74" s="4">
        <v>102</v>
      </c>
      <c r="M74" s="4">
        <v>140</v>
      </c>
      <c r="N74" s="4">
        <v>4</v>
      </c>
      <c r="O74" s="4">
        <v>1</v>
      </c>
      <c r="P74" s="4">
        <v>145900</v>
      </c>
      <c r="Q74" s="4">
        <v>123500</v>
      </c>
      <c r="R74" s="5">
        <v>3.9000000000000003E-3</v>
      </c>
      <c r="S74" s="4">
        <v>276500</v>
      </c>
      <c r="T74" s="4">
        <f t="shared" ref="T74:T79" si="9">AVERAGE(S75:S84)</f>
        <v>278720</v>
      </c>
      <c r="U74" s="4">
        <f t="shared" ref="U74:U79" si="10">MIN(S75:S79)</f>
        <v>121000</v>
      </c>
      <c r="V74" s="5">
        <v>1.52E-2</v>
      </c>
    </row>
    <row r="75" spans="1:22" x14ac:dyDescent="0.2">
      <c r="A75" s="16" t="s">
        <v>210</v>
      </c>
      <c r="B75" s="4">
        <v>1500</v>
      </c>
      <c r="C75" s="4">
        <v>101</v>
      </c>
      <c r="D75" s="4">
        <v>1399</v>
      </c>
      <c r="E75" s="4">
        <v>18420000</v>
      </c>
      <c r="F75" s="4">
        <f t="shared" si="7"/>
        <v>7476671003</v>
      </c>
      <c r="G75" s="4">
        <v>0</v>
      </c>
      <c r="H75" s="4">
        <v>0</v>
      </c>
      <c r="I75" s="4">
        <v>0</v>
      </c>
      <c r="J75" s="4">
        <v>654000000</v>
      </c>
      <c r="K75" s="24">
        <f t="shared" si="8"/>
        <v>24247325000</v>
      </c>
      <c r="L75" s="4">
        <v>125</v>
      </c>
      <c r="M75" s="4">
        <v>209</v>
      </c>
      <c r="N75" s="4">
        <v>2</v>
      </c>
      <c r="O75" s="4">
        <v>8</v>
      </c>
      <c r="P75" s="4">
        <v>112400</v>
      </c>
      <c r="Q75" s="4">
        <v>285700</v>
      </c>
      <c r="R75" s="5">
        <v>-3.8E-3</v>
      </c>
      <c r="S75" s="4">
        <v>403600</v>
      </c>
      <c r="T75" s="4">
        <f t="shared" si="9"/>
        <v>246710</v>
      </c>
      <c r="U75" s="4">
        <f t="shared" si="10"/>
        <v>121000</v>
      </c>
      <c r="V75" s="5">
        <v>1.8799999999999997E-2</v>
      </c>
    </row>
    <row r="76" spans="1:22" x14ac:dyDescent="0.2">
      <c r="A76" s="16" t="s">
        <v>208</v>
      </c>
      <c r="B76" s="4">
        <v>5000</v>
      </c>
      <c r="C76" s="4">
        <v>250</v>
      </c>
      <c r="D76" s="4">
        <v>4750</v>
      </c>
      <c r="E76" s="4">
        <v>61330000</v>
      </c>
      <c r="F76" s="4">
        <f t="shared" si="7"/>
        <v>7458251003</v>
      </c>
      <c r="G76" s="4">
        <v>395000</v>
      </c>
      <c r="H76" s="4">
        <v>0</v>
      </c>
      <c r="I76" s="4">
        <v>395000</v>
      </c>
      <c r="J76" s="4">
        <v>5131520000</v>
      </c>
      <c r="K76" s="24">
        <f t="shared" si="8"/>
        <v>23593325000</v>
      </c>
      <c r="L76" s="4">
        <v>414</v>
      </c>
      <c r="M76" s="4">
        <v>159</v>
      </c>
      <c r="N76" s="4">
        <v>12</v>
      </c>
      <c r="O76" s="4">
        <v>2</v>
      </c>
      <c r="P76" s="4">
        <v>517100</v>
      </c>
      <c r="Q76" s="4">
        <v>155300</v>
      </c>
      <c r="R76" s="5">
        <v>3.1400000000000004E-2</v>
      </c>
      <c r="S76" s="4">
        <v>674100</v>
      </c>
      <c r="T76" s="4">
        <f t="shared" si="9"/>
        <v>220600</v>
      </c>
      <c r="U76" s="4">
        <f t="shared" si="10"/>
        <v>121000</v>
      </c>
      <c r="V76" s="5">
        <v>4.1599999999999998E-2</v>
      </c>
    </row>
    <row r="77" spans="1:22" x14ac:dyDescent="0.2">
      <c r="A77" s="16" t="s">
        <v>207</v>
      </c>
      <c r="B77" s="4">
        <v>400</v>
      </c>
      <c r="C77" s="4">
        <v>0</v>
      </c>
      <c r="D77" s="4">
        <v>400</v>
      </c>
      <c r="E77" s="4">
        <v>5090000</v>
      </c>
      <c r="F77" s="4">
        <f t="shared" si="7"/>
        <v>7396921003</v>
      </c>
      <c r="G77" s="4">
        <v>0</v>
      </c>
      <c r="H77" s="4">
        <v>0</v>
      </c>
      <c r="I77" s="4">
        <v>0</v>
      </c>
      <c r="J77" s="4">
        <v>447315000</v>
      </c>
      <c r="K77" s="24">
        <f t="shared" si="8"/>
        <v>18461805000</v>
      </c>
      <c r="L77" s="4">
        <v>101</v>
      </c>
      <c r="M77" s="4">
        <v>63</v>
      </c>
      <c r="N77" s="4">
        <v>1</v>
      </c>
      <c r="O77" s="4">
        <v>0</v>
      </c>
      <c r="P77" s="4">
        <v>82100</v>
      </c>
      <c r="Q77" s="4">
        <v>26700</v>
      </c>
      <c r="R77" s="5">
        <v>0</v>
      </c>
      <c r="S77" s="4">
        <v>121000</v>
      </c>
      <c r="T77" s="4">
        <f t="shared" si="9"/>
        <v>230070</v>
      </c>
      <c r="U77" s="4">
        <f t="shared" si="10"/>
        <v>174000</v>
      </c>
      <c r="V77" s="5">
        <v>1.18E-2</v>
      </c>
    </row>
    <row r="78" spans="1:22" x14ac:dyDescent="0.2">
      <c r="A78" s="16" t="s">
        <v>206</v>
      </c>
      <c r="B78" s="4">
        <v>9600</v>
      </c>
      <c r="C78" s="4">
        <v>5000</v>
      </c>
      <c r="D78" s="4">
        <v>4600</v>
      </c>
      <c r="E78" s="4">
        <v>58550000</v>
      </c>
      <c r="F78" s="4">
        <f t="shared" si="7"/>
        <v>7391831003</v>
      </c>
      <c r="G78" s="4">
        <v>135000</v>
      </c>
      <c r="H78" s="4">
        <v>0</v>
      </c>
      <c r="I78" s="4">
        <v>135000</v>
      </c>
      <c r="J78" s="4">
        <v>1723790000</v>
      </c>
      <c r="K78" s="24">
        <f t="shared" si="8"/>
        <v>18014490000</v>
      </c>
      <c r="L78" s="4">
        <v>150</v>
      </c>
      <c r="M78" s="4">
        <v>76</v>
      </c>
      <c r="N78" s="4">
        <v>4</v>
      </c>
      <c r="O78" s="4">
        <v>0</v>
      </c>
      <c r="P78" s="4">
        <v>181400</v>
      </c>
      <c r="Q78" s="4">
        <v>64600</v>
      </c>
      <c r="R78" s="5">
        <v>1.6E-2</v>
      </c>
      <c r="S78" s="4">
        <v>246000</v>
      </c>
      <c r="T78" s="4">
        <f t="shared" si="9"/>
        <v>224190</v>
      </c>
      <c r="U78" s="4">
        <f t="shared" si="10"/>
        <v>157400</v>
      </c>
      <c r="V78" s="5">
        <v>2.7300000000000001E-2</v>
      </c>
    </row>
    <row r="79" spans="1:22" x14ac:dyDescent="0.2">
      <c r="A79" s="16" t="s">
        <v>205</v>
      </c>
      <c r="B79" s="4">
        <v>600</v>
      </c>
      <c r="C79" s="4">
        <v>0</v>
      </c>
      <c r="D79" s="4">
        <v>600</v>
      </c>
      <c r="E79" s="4">
        <v>7590000</v>
      </c>
      <c r="F79" s="4">
        <f t="shared" si="7"/>
        <v>7333281003</v>
      </c>
      <c r="G79" s="4">
        <v>70000</v>
      </c>
      <c r="H79" s="4">
        <v>0</v>
      </c>
      <c r="I79" s="4">
        <v>70000</v>
      </c>
      <c r="J79" s="4">
        <v>891470000</v>
      </c>
      <c r="K79" s="24">
        <f t="shared" si="8"/>
        <v>16290700000</v>
      </c>
      <c r="L79" s="4">
        <v>64</v>
      </c>
      <c r="M79" s="4">
        <v>99</v>
      </c>
      <c r="N79" s="4">
        <v>2</v>
      </c>
      <c r="O79" s="4">
        <v>2</v>
      </c>
      <c r="P79" s="4">
        <v>82100</v>
      </c>
      <c r="Q79" s="4">
        <v>91900</v>
      </c>
      <c r="R79" s="5">
        <v>0</v>
      </c>
      <c r="S79" s="4">
        <v>174000</v>
      </c>
      <c r="T79" s="4">
        <f t="shared" si="9"/>
        <v>228230</v>
      </c>
      <c r="U79" s="4">
        <f t="shared" si="10"/>
        <v>157400</v>
      </c>
      <c r="V79" s="5">
        <v>1.9599999999999999E-2</v>
      </c>
    </row>
    <row r="80" spans="1:22" x14ac:dyDescent="0.2">
      <c r="A80" s="16" t="s">
        <v>204</v>
      </c>
      <c r="B80" s="4">
        <v>0</v>
      </c>
      <c r="C80" s="4">
        <v>2700</v>
      </c>
      <c r="D80" s="4">
        <v>-2700</v>
      </c>
      <c r="E80" s="4">
        <v>-33995586</v>
      </c>
      <c r="F80" s="4">
        <f t="shared" si="7"/>
        <v>7325691003</v>
      </c>
      <c r="G80" s="4">
        <v>75000</v>
      </c>
      <c r="H80" s="4">
        <v>0</v>
      </c>
      <c r="I80" s="4">
        <v>75000</v>
      </c>
      <c r="J80" s="4">
        <v>947060000</v>
      </c>
      <c r="K80" s="24">
        <f t="shared" si="8"/>
        <v>15399230000</v>
      </c>
      <c r="L80" s="4">
        <v>74</v>
      </c>
      <c r="M80" s="4">
        <v>73</v>
      </c>
      <c r="N80" s="4">
        <v>3</v>
      </c>
      <c r="O80" s="4">
        <v>1</v>
      </c>
      <c r="P80" s="4">
        <v>108000</v>
      </c>
      <c r="Q80" s="4">
        <v>78900</v>
      </c>
      <c r="R80" s="5">
        <v>0</v>
      </c>
      <c r="S80" s="4">
        <v>186900</v>
      </c>
      <c r="T80" s="4">
        <f t="shared" ref="T80:T96" si="11">AVERAGE(S81:S90)</f>
        <v>229500</v>
      </c>
      <c r="U80" s="4">
        <f t="shared" ref="U80:U90" si="12">MIN(S81:S85)</f>
        <v>83500</v>
      </c>
      <c r="V80" s="5">
        <v>1.5800000000000002E-2</v>
      </c>
    </row>
    <row r="81" spans="1:22" x14ac:dyDescent="0.2">
      <c r="A81" s="16" t="s">
        <v>203</v>
      </c>
      <c r="B81" s="4">
        <v>0</v>
      </c>
      <c r="C81" s="4">
        <v>1300</v>
      </c>
      <c r="D81" s="4">
        <v>-1300</v>
      </c>
      <c r="E81" s="4">
        <v>-16603411</v>
      </c>
      <c r="F81" s="4">
        <f t="shared" si="7"/>
        <v>7359686589</v>
      </c>
      <c r="G81" s="4">
        <v>160000</v>
      </c>
      <c r="H81" s="4">
        <v>0</v>
      </c>
      <c r="I81" s="4">
        <v>160000</v>
      </c>
      <c r="J81" s="4">
        <v>2053000000</v>
      </c>
      <c r="K81" s="24">
        <f t="shared" si="8"/>
        <v>14452170000</v>
      </c>
      <c r="L81" s="4">
        <v>82</v>
      </c>
      <c r="M81" s="4">
        <v>165</v>
      </c>
      <c r="N81" s="4">
        <v>3</v>
      </c>
      <c r="O81" s="4">
        <v>4</v>
      </c>
      <c r="P81" s="4">
        <v>190000</v>
      </c>
      <c r="Q81" s="4">
        <v>164000</v>
      </c>
      <c r="R81" s="5">
        <v>-1.9900000000000001E-2</v>
      </c>
      <c r="S81" s="4">
        <v>373600</v>
      </c>
      <c r="T81" s="4">
        <f t="shared" si="11"/>
        <v>214253.3</v>
      </c>
      <c r="U81" s="4">
        <f t="shared" si="12"/>
        <v>83500</v>
      </c>
      <c r="V81" s="5">
        <v>2.7200000000000002E-2</v>
      </c>
    </row>
    <row r="82" spans="1:22" x14ac:dyDescent="0.2">
      <c r="A82" s="16" t="s">
        <v>200</v>
      </c>
      <c r="B82" s="4">
        <v>400</v>
      </c>
      <c r="C82" s="4">
        <v>200</v>
      </c>
      <c r="D82" s="4">
        <v>200</v>
      </c>
      <c r="E82" s="4">
        <v>2540000</v>
      </c>
      <c r="F82" s="4">
        <f t="shared" si="7"/>
        <v>7376290000</v>
      </c>
      <c r="G82" s="4">
        <v>100400</v>
      </c>
      <c r="H82" s="4">
        <v>0</v>
      </c>
      <c r="I82" s="4">
        <v>100400</v>
      </c>
      <c r="J82" s="4">
        <v>1283575000</v>
      </c>
      <c r="K82" s="24">
        <f t="shared" si="8"/>
        <v>12399170000</v>
      </c>
      <c r="L82" s="4">
        <v>104</v>
      </c>
      <c r="M82" s="4">
        <v>79</v>
      </c>
      <c r="N82" s="4">
        <v>2</v>
      </c>
      <c r="O82" s="4">
        <v>2</v>
      </c>
      <c r="P82" s="4">
        <v>111300</v>
      </c>
      <c r="Q82" s="4">
        <v>157000</v>
      </c>
      <c r="R82" s="5">
        <v>4.0000000000000001E-3</v>
      </c>
      <c r="S82" s="4">
        <v>268300</v>
      </c>
      <c r="T82" s="4">
        <f t="shared" si="11"/>
        <v>202153</v>
      </c>
      <c r="U82" s="4">
        <f t="shared" si="12"/>
        <v>83500</v>
      </c>
      <c r="V82" s="5">
        <v>1.5600000000000001E-2</v>
      </c>
    </row>
    <row r="83" spans="1:22" x14ac:dyDescent="0.2">
      <c r="A83" s="16" t="s">
        <v>199</v>
      </c>
      <c r="B83" s="4">
        <v>4500</v>
      </c>
      <c r="C83" s="4">
        <v>4500</v>
      </c>
      <c r="D83" s="4">
        <v>0</v>
      </c>
      <c r="E83" s="4">
        <v>-140000</v>
      </c>
      <c r="F83" s="4">
        <f t="shared" si="7"/>
        <v>7373750000</v>
      </c>
      <c r="G83" s="4">
        <v>100000</v>
      </c>
      <c r="H83" s="4">
        <v>0</v>
      </c>
      <c r="I83" s="4">
        <v>100000</v>
      </c>
      <c r="J83" s="4">
        <v>1273090000</v>
      </c>
      <c r="K83" s="24">
        <f t="shared" si="8"/>
        <v>11115595000</v>
      </c>
      <c r="L83" s="4">
        <v>91</v>
      </c>
      <c r="M83" s="4">
        <v>58</v>
      </c>
      <c r="N83" s="4">
        <v>1</v>
      </c>
      <c r="O83" s="4">
        <v>1</v>
      </c>
      <c r="P83" s="4">
        <v>109900</v>
      </c>
      <c r="Q83" s="4">
        <v>47400</v>
      </c>
      <c r="R83" s="5">
        <v>4.0000000000000001E-3</v>
      </c>
      <c r="S83" s="4">
        <v>157400</v>
      </c>
      <c r="T83" s="4">
        <f t="shared" si="11"/>
        <v>209135.1</v>
      </c>
      <c r="U83" s="4">
        <f t="shared" si="12"/>
        <v>83500</v>
      </c>
      <c r="V83" s="5">
        <v>1.18E-2</v>
      </c>
    </row>
    <row r="84" spans="1:22" x14ac:dyDescent="0.2">
      <c r="A84" s="16" t="s">
        <v>193</v>
      </c>
      <c r="B84" s="4">
        <v>0</v>
      </c>
      <c r="C84" s="4">
        <v>0</v>
      </c>
      <c r="D84" s="4">
        <v>0</v>
      </c>
      <c r="E84" s="4">
        <v>0</v>
      </c>
      <c r="F84" s="4">
        <f t="shared" si="7"/>
        <v>7373890000</v>
      </c>
      <c r="G84" s="4">
        <v>68300</v>
      </c>
      <c r="H84" s="4">
        <v>0</v>
      </c>
      <c r="I84" s="4">
        <v>68300</v>
      </c>
      <c r="J84" s="4">
        <v>865410000</v>
      </c>
      <c r="K84" s="24">
        <f t="shared" si="8"/>
        <v>9842505000</v>
      </c>
      <c r="L84" s="4">
        <v>46</v>
      </c>
      <c r="M84" s="4">
        <v>80</v>
      </c>
      <c r="N84" s="4">
        <v>1</v>
      </c>
      <c r="O84" s="4">
        <v>2</v>
      </c>
      <c r="P84" s="4">
        <v>49100</v>
      </c>
      <c r="Q84" s="4">
        <v>133200</v>
      </c>
      <c r="R84" s="5">
        <v>8.0000000000000002E-3</v>
      </c>
      <c r="S84" s="4">
        <v>182300</v>
      </c>
      <c r="T84" s="4">
        <f t="shared" si="11"/>
        <v>228492.79999999999</v>
      </c>
      <c r="U84" s="4">
        <f t="shared" si="12"/>
        <v>83500</v>
      </c>
      <c r="V84" s="5">
        <v>1.5800000000000002E-2</v>
      </c>
    </row>
    <row r="85" spans="1:22" x14ac:dyDescent="0.2">
      <c r="A85" s="16" t="s">
        <v>192</v>
      </c>
      <c r="B85" s="4">
        <v>0</v>
      </c>
      <c r="C85" s="4">
        <v>1500</v>
      </c>
      <c r="D85" s="4">
        <v>-1500</v>
      </c>
      <c r="E85" s="4">
        <v>-18980000</v>
      </c>
      <c r="F85" s="4">
        <f t="shared" si="7"/>
        <v>7373890000</v>
      </c>
      <c r="K85" s="24">
        <f t="shared" si="8"/>
        <v>8977095000</v>
      </c>
      <c r="L85" s="4">
        <v>27</v>
      </c>
      <c r="M85" s="4">
        <v>77</v>
      </c>
      <c r="N85" s="4">
        <v>0</v>
      </c>
      <c r="O85" s="4">
        <v>0</v>
      </c>
      <c r="P85" s="4">
        <v>20300</v>
      </c>
      <c r="Q85" s="4">
        <v>63200</v>
      </c>
      <c r="R85" s="5">
        <v>-7.9000000000000008E-3</v>
      </c>
      <c r="S85" s="4">
        <v>83500</v>
      </c>
      <c r="T85" s="4">
        <f t="shared" si="11"/>
        <v>244720.3</v>
      </c>
      <c r="U85" s="4">
        <f t="shared" si="12"/>
        <v>187200</v>
      </c>
      <c r="V85" s="5">
        <v>1.5800000000000002E-2</v>
      </c>
    </row>
    <row r="86" spans="1:22" x14ac:dyDescent="0.2">
      <c r="A86" s="16" t="s">
        <v>191</v>
      </c>
      <c r="B86" s="4">
        <v>400</v>
      </c>
      <c r="C86" s="4">
        <v>1900</v>
      </c>
      <c r="D86" s="4">
        <v>-1500</v>
      </c>
      <c r="E86" s="4">
        <v>-19240000</v>
      </c>
      <c r="F86" s="4">
        <f t="shared" si="7"/>
        <v>7392870000</v>
      </c>
      <c r="G86" s="4">
        <v>220000</v>
      </c>
      <c r="H86" s="4">
        <v>0</v>
      </c>
      <c r="I86" s="4">
        <v>220000</v>
      </c>
      <c r="J86" s="4">
        <v>2826710000</v>
      </c>
      <c r="K86" s="24">
        <f t="shared" si="8"/>
        <v>8977095000</v>
      </c>
      <c r="L86" s="4">
        <v>149</v>
      </c>
      <c r="M86" s="4">
        <v>119</v>
      </c>
      <c r="N86" s="4">
        <v>4</v>
      </c>
      <c r="O86" s="4">
        <v>3</v>
      </c>
      <c r="P86" s="4">
        <v>264100</v>
      </c>
      <c r="Q86" s="4">
        <v>148900</v>
      </c>
      <c r="R86" s="5">
        <v>-3.9000000000000003E-3</v>
      </c>
      <c r="S86" s="4">
        <v>413000</v>
      </c>
      <c r="T86" s="4">
        <f t="shared" si="11"/>
        <v>246057.2</v>
      </c>
      <c r="U86" s="4">
        <f t="shared" si="12"/>
        <v>187200</v>
      </c>
      <c r="V86" s="5">
        <v>2.7000000000000003E-2</v>
      </c>
    </row>
    <row r="87" spans="1:22" x14ac:dyDescent="0.2">
      <c r="A87" s="16" t="s">
        <v>190</v>
      </c>
      <c r="B87" s="4">
        <v>42900</v>
      </c>
      <c r="C87" s="4">
        <v>0</v>
      </c>
      <c r="D87" s="4">
        <v>42900</v>
      </c>
      <c r="E87" s="4">
        <v>543780000</v>
      </c>
      <c r="F87" s="4">
        <f t="shared" si="7"/>
        <v>7412110000</v>
      </c>
      <c r="G87" s="4">
        <v>45000</v>
      </c>
      <c r="H87" s="4">
        <v>0</v>
      </c>
      <c r="I87" s="4">
        <v>45000</v>
      </c>
      <c r="J87" s="4">
        <v>572635000</v>
      </c>
      <c r="K87" s="24">
        <f t="shared" si="8"/>
        <v>6150385000</v>
      </c>
      <c r="L87" s="4">
        <v>151</v>
      </c>
      <c r="M87" s="4">
        <v>116</v>
      </c>
      <c r="N87" s="4">
        <v>1</v>
      </c>
      <c r="O87" s="4">
        <v>0</v>
      </c>
      <c r="P87" s="4">
        <v>114100</v>
      </c>
      <c r="Q87" s="4">
        <v>90600</v>
      </c>
      <c r="R87" s="5">
        <v>8.0000000000000002E-3</v>
      </c>
      <c r="S87" s="4">
        <v>215700</v>
      </c>
      <c r="T87" s="4">
        <f t="shared" si="11"/>
        <v>250117.2</v>
      </c>
      <c r="U87" s="4">
        <f t="shared" si="12"/>
        <v>147297</v>
      </c>
      <c r="V87" s="5">
        <v>1.18E-2</v>
      </c>
    </row>
    <row r="88" spans="1:22" x14ac:dyDescent="0.2">
      <c r="A88" s="16" t="s">
        <v>189</v>
      </c>
      <c r="B88" s="4">
        <v>44300</v>
      </c>
      <c r="C88" s="4">
        <v>26300</v>
      </c>
      <c r="D88" s="4">
        <v>18000</v>
      </c>
      <c r="E88" s="4">
        <v>225430000</v>
      </c>
      <c r="F88" s="4">
        <f t="shared" si="7"/>
        <v>6868330000</v>
      </c>
      <c r="G88" s="4">
        <v>0</v>
      </c>
      <c r="H88" s="4">
        <v>0</v>
      </c>
      <c r="I88" s="4">
        <v>0</v>
      </c>
      <c r="J88" s="4">
        <v>314685000</v>
      </c>
      <c r="K88" s="24">
        <f t="shared" si="8"/>
        <v>5577750000</v>
      </c>
      <c r="L88" s="4">
        <v>107</v>
      </c>
      <c r="M88" s="4">
        <v>121</v>
      </c>
      <c r="N88" s="4">
        <v>3</v>
      </c>
      <c r="O88" s="4">
        <v>0</v>
      </c>
      <c r="P88" s="4">
        <v>110600</v>
      </c>
      <c r="Q88" s="4">
        <v>76600</v>
      </c>
      <c r="R88" s="5">
        <v>4.0000000000000001E-3</v>
      </c>
      <c r="S88" s="4">
        <v>187200</v>
      </c>
      <c r="T88" s="4">
        <f t="shared" si="11"/>
        <v>316738.7</v>
      </c>
      <c r="U88" s="4">
        <f t="shared" si="12"/>
        <v>147297</v>
      </c>
      <c r="V88" s="5">
        <v>1.1899999999999999E-2</v>
      </c>
    </row>
    <row r="89" spans="1:22" x14ac:dyDescent="0.2">
      <c r="A89" s="16" t="s">
        <v>188</v>
      </c>
      <c r="B89" s="4">
        <v>50500</v>
      </c>
      <c r="C89" s="4">
        <v>0</v>
      </c>
      <c r="D89" s="4">
        <v>50500</v>
      </c>
      <c r="E89" s="4">
        <v>639150000</v>
      </c>
      <c r="F89" s="4">
        <f t="shared" si="7"/>
        <v>6642900000</v>
      </c>
      <c r="G89" s="4">
        <v>65000</v>
      </c>
      <c r="H89" s="4">
        <v>0</v>
      </c>
      <c r="I89" s="4">
        <v>65000</v>
      </c>
      <c r="J89" s="4">
        <v>825460000</v>
      </c>
      <c r="K89" s="24">
        <f t="shared" si="8"/>
        <v>5263065000</v>
      </c>
      <c r="L89" s="4">
        <v>121</v>
      </c>
      <c r="M89" s="4">
        <v>108</v>
      </c>
      <c r="N89" s="4">
        <v>3</v>
      </c>
      <c r="O89" s="4">
        <v>1</v>
      </c>
      <c r="P89" s="4">
        <v>130300</v>
      </c>
      <c r="Q89" s="4">
        <v>84100</v>
      </c>
      <c r="R89" s="5">
        <v>-3.9000000000000003E-3</v>
      </c>
      <c r="S89" s="4">
        <v>214400</v>
      </c>
      <c r="T89" s="4">
        <f t="shared" si="11"/>
        <v>318929.2</v>
      </c>
      <c r="U89" s="4">
        <f t="shared" si="12"/>
        <v>147297</v>
      </c>
      <c r="V89" s="5">
        <v>7.9000000000000008E-3</v>
      </c>
    </row>
    <row r="90" spans="1:22" x14ac:dyDescent="0.2">
      <c r="A90" s="16" t="s">
        <v>187</v>
      </c>
      <c r="B90" s="4">
        <v>36800</v>
      </c>
      <c r="C90" s="4">
        <v>0</v>
      </c>
      <c r="D90" s="4">
        <v>36800</v>
      </c>
      <c r="E90" s="4">
        <v>462690000</v>
      </c>
      <c r="F90" s="4">
        <f t="shared" si="7"/>
        <v>6003750000</v>
      </c>
      <c r="G90" s="4">
        <v>97200</v>
      </c>
      <c r="H90" s="4">
        <v>0</v>
      </c>
      <c r="I90" s="4">
        <v>97200</v>
      </c>
      <c r="J90" s="4">
        <v>1220000000</v>
      </c>
      <c r="K90" s="24">
        <f t="shared" si="8"/>
        <v>4437605000</v>
      </c>
      <c r="L90" s="4">
        <v>70</v>
      </c>
      <c r="M90" s="4">
        <v>79</v>
      </c>
      <c r="N90" s="4">
        <v>6</v>
      </c>
      <c r="O90" s="4">
        <v>0</v>
      </c>
      <c r="P90" s="4">
        <v>125700</v>
      </c>
      <c r="Q90" s="4">
        <v>71900</v>
      </c>
      <c r="R90" s="5">
        <v>1.61E-2</v>
      </c>
      <c r="S90" s="4">
        <v>199600</v>
      </c>
      <c r="T90" s="4">
        <f t="shared" si="11"/>
        <v>355706.4</v>
      </c>
      <c r="U90" s="4">
        <f t="shared" si="12"/>
        <v>147297</v>
      </c>
      <c r="V90" s="5">
        <v>2.3799999999999998E-2</v>
      </c>
    </row>
    <row r="91" spans="1:22" x14ac:dyDescent="0.2">
      <c r="A91" s="16" t="s">
        <v>186</v>
      </c>
      <c r="B91" s="4">
        <v>1000</v>
      </c>
      <c r="C91" s="4">
        <v>0</v>
      </c>
      <c r="D91" s="4">
        <v>1000</v>
      </c>
      <c r="E91" s="4">
        <v>12550000</v>
      </c>
      <c r="F91" s="4">
        <f t="shared" si="7"/>
        <v>5541060000</v>
      </c>
      <c r="G91" s="4">
        <v>95000</v>
      </c>
      <c r="H91" s="4">
        <v>0</v>
      </c>
      <c r="I91" s="4">
        <v>95000</v>
      </c>
      <c r="J91" s="4">
        <v>1194400000</v>
      </c>
      <c r="K91" s="24">
        <f t="shared" si="8"/>
        <v>3217605000</v>
      </c>
      <c r="L91" s="4">
        <v>128</v>
      </c>
      <c r="M91" s="4">
        <v>88</v>
      </c>
      <c r="N91" s="4">
        <v>4</v>
      </c>
      <c r="O91" s="4">
        <v>1</v>
      </c>
      <c r="P91" s="4">
        <v>168500</v>
      </c>
      <c r="Q91" s="4">
        <v>52000</v>
      </c>
      <c r="R91" s="5">
        <v>0</v>
      </c>
      <c r="S91" s="4">
        <v>221133</v>
      </c>
      <c r="T91" s="4">
        <f t="shared" si="11"/>
        <v>388448.4</v>
      </c>
      <c r="U91" s="4">
        <f t="shared" ref="U91:U102" si="13">MIN(S92:S96)</f>
        <v>147297</v>
      </c>
      <c r="V91" s="5">
        <v>1.5900000000000001E-2</v>
      </c>
    </row>
    <row r="92" spans="1:22" x14ac:dyDescent="0.2">
      <c r="A92" s="16" t="s">
        <v>185</v>
      </c>
      <c r="B92" s="4">
        <v>0</v>
      </c>
      <c r="C92" s="4">
        <v>1300</v>
      </c>
      <c r="D92" s="4">
        <v>-1300</v>
      </c>
      <c r="E92" s="4">
        <v>-15990000</v>
      </c>
      <c r="F92" s="4">
        <f t="shared" si="7"/>
        <v>5528510000</v>
      </c>
      <c r="K92" s="24">
        <f t="shared" si="8"/>
        <v>2023205000</v>
      </c>
      <c r="L92" s="4">
        <v>87</v>
      </c>
      <c r="M92" s="4">
        <v>80</v>
      </c>
      <c r="N92" s="4">
        <v>1</v>
      </c>
      <c r="O92" s="4">
        <v>1</v>
      </c>
      <c r="P92" s="4">
        <v>79500</v>
      </c>
      <c r="Q92" s="4">
        <v>67700</v>
      </c>
      <c r="R92" s="5">
        <v>1.2199999999999999E-2</v>
      </c>
      <c r="S92" s="4">
        <v>147297</v>
      </c>
      <c r="T92" s="4">
        <f t="shared" si="11"/>
        <v>389181.6</v>
      </c>
      <c r="U92" s="4">
        <f t="shared" si="13"/>
        <v>227221</v>
      </c>
      <c r="V92" s="5">
        <v>2.0099999999999996E-2</v>
      </c>
    </row>
    <row r="93" spans="1:22" x14ac:dyDescent="0.2">
      <c r="A93" s="16" t="s">
        <v>184</v>
      </c>
      <c r="B93" s="4">
        <v>900</v>
      </c>
      <c r="C93" s="4">
        <v>5700</v>
      </c>
      <c r="D93" s="4">
        <v>-4800</v>
      </c>
      <c r="E93" s="4">
        <v>-59420000</v>
      </c>
      <c r="F93" s="4">
        <f t="shared" si="7"/>
        <v>5544500000</v>
      </c>
      <c r="G93" s="4">
        <v>70000</v>
      </c>
      <c r="H93" s="4">
        <v>0</v>
      </c>
      <c r="I93" s="4">
        <v>70000</v>
      </c>
      <c r="J93" s="4">
        <v>871955000</v>
      </c>
      <c r="K93" s="24">
        <f t="shared" si="8"/>
        <v>2023205000</v>
      </c>
      <c r="L93" s="4">
        <v>58</v>
      </c>
      <c r="M93" s="4">
        <v>159</v>
      </c>
      <c r="N93" s="4">
        <v>3</v>
      </c>
      <c r="O93" s="4">
        <v>2</v>
      </c>
      <c r="P93" s="4">
        <v>91300</v>
      </c>
      <c r="Q93" s="4">
        <v>135800</v>
      </c>
      <c r="R93" s="5">
        <v>-1.9900000000000001E-2</v>
      </c>
      <c r="S93" s="4">
        <v>227221</v>
      </c>
      <c r="T93" s="4">
        <f t="shared" si="11"/>
        <v>407177.22222222225</v>
      </c>
      <c r="U93" s="4">
        <f t="shared" si="13"/>
        <v>245775</v>
      </c>
      <c r="V93" s="5">
        <v>2.3900000000000001E-2</v>
      </c>
    </row>
    <row r="94" spans="1:22" x14ac:dyDescent="0.2">
      <c r="A94" s="16" t="s">
        <v>183</v>
      </c>
      <c r="B94" s="4">
        <v>17600</v>
      </c>
      <c r="C94" s="4">
        <v>1400</v>
      </c>
      <c r="D94" s="4">
        <v>16200</v>
      </c>
      <c r="E94" s="4">
        <v>203580000</v>
      </c>
      <c r="F94" s="4">
        <f t="shared" si="7"/>
        <v>5603920000</v>
      </c>
      <c r="K94" s="24">
        <f t="shared" si="8"/>
        <v>1151250000</v>
      </c>
      <c r="L94" s="4">
        <v>150</v>
      </c>
      <c r="M94" s="4">
        <v>211</v>
      </c>
      <c r="N94" s="4">
        <v>3</v>
      </c>
      <c r="O94" s="4">
        <v>2</v>
      </c>
      <c r="P94" s="4">
        <v>185100</v>
      </c>
      <c r="Q94" s="4">
        <v>186600</v>
      </c>
      <c r="R94" s="5">
        <v>-1.18E-2</v>
      </c>
      <c r="S94" s="4">
        <v>375877</v>
      </c>
      <c r="T94" s="4">
        <f t="shared" si="11"/>
        <v>411089.75</v>
      </c>
      <c r="U94" s="4">
        <f t="shared" si="13"/>
        <v>236305</v>
      </c>
      <c r="V94" s="5">
        <v>2.75E-2</v>
      </c>
    </row>
    <row r="95" spans="1:22" x14ac:dyDescent="0.2">
      <c r="A95" s="16" t="s">
        <v>182</v>
      </c>
      <c r="B95" s="4">
        <v>48200</v>
      </c>
      <c r="C95" s="4">
        <v>65</v>
      </c>
      <c r="D95" s="4">
        <v>48135</v>
      </c>
      <c r="E95" s="4">
        <v>610960000</v>
      </c>
      <c r="F95" s="4">
        <f t="shared" si="7"/>
        <v>5400340000</v>
      </c>
      <c r="K95" s="24">
        <f>K96+J95</f>
        <v>1151250000</v>
      </c>
      <c r="L95" s="4">
        <v>183</v>
      </c>
      <c r="M95" s="4">
        <v>155</v>
      </c>
      <c r="N95" s="4">
        <v>0</v>
      </c>
      <c r="O95" s="4">
        <v>0</v>
      </c>
      <c r="P95" s="4">
        <v>112200</v>
      </c>
      <c r="Q95" s="4">
        <v>123000</v>
      </c>
      <c r="R95" s="5">
        <v>-7.8000000000000005E-3</v>
      </c>
      <c r="S95" s="4">
        <v>245775</v>
      </c>
      <c r="T95" s="4">
        <f t="shared" si="11"/>
        <v>434706.14285714284</v>
      </c>
      <c r="U95" s="4">
        <f t="shared" si="13"/>
        <v>236305</v>
      </c>
      <c r="V95" s="5">
        <v>1.5700000000000002E-2</v>
      </c>
    </row>
    <row r="96" spans="1:22" x14ac:dyDescent="0.2">
      <c r="A96" s="16" t="s">
        <v>177</v>
      </c>
      <c r="B96" s="4">
        <v>200000</v>
      </c>
      <c r="C96" s="4">
        <v>1800</v>
      </c>
      <c r="D96" s="4">
        <v>198200</v>
      </c>
      <c r="E96" s="4">
        <v>2529370000</v>
      </c>
      <c r="F96" s="4">
        <f t="shared" si="7"/>
        <v>4789380000</v>
      </c>
      <c r="G96" s="4">
        <v>90000</v>
      </c>
      <c r="H96" s="4">
        <v>0</v>
      </c>
      <c r="I96" s="4">
        <v>90000</v>
      </c>
      <c r="J96" s="4">
        <v>1151250000</v>
      </c>
      <c r="K96" s="24">
        <f>J96</f>
        <v>1151250000</v>
      </c>
      <c r="L96" s="4">
        <v>330</v>
      </c>
      <c r="M96" s="4">
        <v>201</v>
      </c>
      <c r="N96" s="4">
        <v>2</v>
      </c>
      <c r="O96" s="4">
        <v>0</v>
      </c>
      <c r="P96" s="4">
        <v>270500</v>
      </c>
      <c r="Q96" s="4">
        <v>138400</v>
      </c>
      <c r="R96" s="5">
        <v>4.0000000000000001E-3</v>
      </c>
      <c r="S96" s="4">
        <v>426369</v>
      </c>
      <c r="T96" s="4">
        <f t="shared" si="11"/>
        <v>436095.66666666669</v>
      </c>
      <c r="U96" s="4">
        <f t="shared" si="13"/>
        <v>236305</v>
      </c>
      <c r="V96" s="5">
        <v>2.3399999999999997E-2</v>
      </c>
    </row>
    <row r="97" spans="1:22" x14ac:dyDescent="0.2">
      <c r="A97" s="16" t="s">
        <v>175</v>
      </c>
      <c r="B97" s="4">
        <v>0</v>
      </c>
      <c r="C97" s="4">
        <v>6000</v>
      </c>
      <c r="D97" s="4">
        <v>-6000</v>
      </c>
      <c r="E97" s="4">
        <v>-77100000</v>
      </c>
      <c r="F97" s="4">
        <f t="shared" si="7"/>
        <v>2260010000</v>
      </c>
      <c r="K97" s="24"/>
      <c r="L97" s="4">
        <v>145</v>
      </c>
      <c r="M97" s="4">
        <v>182</v>
      </c>
      <c r="N97" s="4">
        <v>2</v>
      </c>
      <c r="O97" s="4">
        <v>0</v>
      </c>
      <c r="P97" s="4">
        <v>121900</v>
      </c>
      <c r="Q97" s="4">
        <v>134400</v>
      </c>
      <c r="R97" s="5">
        <v>-3.9000000000000003E-3</v>
      </c>
      <c r="S97" s="4">
        <v>256300</v>
      </c>
      <c r="T97" s="4">
        <f t="shared" ref="T97:T102" si="14">AVERAGE(S98:S107)</f>
        <v>472054.8</v>
      </c>
      <c r="U97" s="4">
        <f t="shared" si="13"/>
        <v>154629</v>
      </c>
      <c r="V97" s="5">
        <v>3.0800000000000001E-2</v>
      </c>
    </row>
    <row r="98" spans="1:22" x14ac:dyDescent="0.2">
      <c r="A98" s="16" t="s">
        <v>174</v>
      </c>
      <c r="B98" s="4">
        <v>158000</v>
      </c>
      <c r="C98" s="4">
        <v>1200</v>
      </c>
      <c r="D98" s="4">
        <v>156800</v>
      </c>
      <c r="E98" s="4">
        <v>2009600000</v>
      </c>
      <c r="F98" s="4">
        <f t="shared" si="7"/>
        <v>2337110000</v>
      </c>
      <c r="K98" s="24"/>
      <c r="L98" s="4">
        <v>484</v>
      </c>
      <c r="M98" s="4">
        <v>339</v>
      </c>
      <c r="N98" s="4">
        <v>9</v>
      </c>
      <c r="O98" s="4">
        <v>5</v>
      </c>
      <c r="P98" s="4">
        <v>484200</v>
      </c>
      <c r="Q98" s="4">
        <v>356800</v>
      </c>
      <c r="R98" s="5">
        <v>2.8199999999999999E-2</v>
      </c>
      <c r="S98" s="4">
        <v>853415</v>
      </c>
      <c r="T98" s="4">
        <f t="shared" si="14"/>
        <v>376714.75</v>
      </c>
      <c r="U98" s="4">
        <f t="shared" si="13"/>
        <v>154629</v>
      </c>
      <c r="V98" s="5">
        <v>4.5999999999999999E-2</v>
      </c>
    </row>
    <row r="99" spans="1:22" x14ac:dyDescent="0.2">
      <c r="A99" s="16" t="s">
        <v>164</v>
      </c>
      <c r="B99" s="4">
        <v>42000</v>
      </c>
      <c r="C99" s="4">
        <v>1400</v>
      </c>
      <c r="D99" s="4">
        <v>40600</v>
      </c>
      <c r="E99" s="4">
        <v>503590000</v>
      </c>
      <c r="F99" s="4">
        <f t="shared" si="7"/>
        <v>327510000</v>
      </c>
      <c r="K99" s="24"/>
      <c r="L99" s="4">
        <v>155</v>
      </c>
      <c r="M99" s="4">
        <v>168</v>
      </c>
      <c r="N99" s="4">
        <v>1</v>
      </c>
      <c r="O99" s="4">
        <v>0</v>
      </c>
      <c r="P99" s="4">
        <v>111300</v>
      </c>
      <c r="Q99" s="4">
        <v>124900</v>
      </c>
      <c r="R99" s="5">
        <v>4.0999999999999995E-3</v>
      </c>
      <c r="S99" s="4">
        <v>236305</v>
      </c>
      <c r="T99" s="4">
        <f t="shared" si="14"/>
        <v>423518</v>
      </c>
      <c r="U99" s="4">
        <f t="shared" si="13"/>
        <v>154629</v>
      </c>
      <c r="V99" s="5">
        <v>1.6E-2</v>
      </c>
    </row>
    <row r="100" spans="1:22" x14ac:dyDescent="0.2">
      <c r="A100" s="16" t="s">
        <v>156</v>
      </c>
      <c r="B100" s="4">
        <v>1300</v>
      </c>
      <c r="C100" s="4">
        <v>0</v>
      </c>
      <c r="D100" s="4">
        <v>1300</v>
      </c>
      <c r="E100" s="4">
        <v>16190000</v>
      </c>
      <c r="F100" s="4">
        <f t="shared" si="7"/>
        <v>-176080000</v>
      </c>
      <c r="K100" s="24"/>
      <c r="L100" s="4">
        <v>206</v>
      </c>
      <c r="M100" s="4">
        <v>241</v>
      </c>
      <c r="N100" s="4">
        <v>4</v>
      </c>
      <c r="O100" s="4">
        <v>6</v>
      </c>
      <c r="P100" s="4">
        <v>225600</v>
      </c>
      <c r="Q100" s="4">
        <v>330000</v>
      </c>
      <c r="R100" s="5">
        <v>0</v>
      </c>
      <c r="S100" s="4">
        <v>567372</v>
      </c>
      <c r="T100" s="4">
        <f t="shared" si="14"/>
        <v>351591</v>
      </c>
      <c r="U100" s="4">
        <f t="shared" si="13"/>
        <v>154629</v>
      </c>
      <c r="V100" s="5">
        <v>8.0000000000000002E-3</v>
      </c>
    </row>
    <row r="101" spans="1:22" x14ac:dyDescent="0.2">
      <c r="A101" s="16" t="s">
        <v>155</v>
      </c>
      <c r="B101" s="4">
        <v>300</v>
      </c>
      <c r="C101" s="4">
        <v>13600</v>
      </c>
      <c r="D101" s="4">
        <v>-13300</v>
      </c>
      <c r="E101" s="4">
        <v>-162240000</v>
      </c>
      <c r="F101" s="4">
        <f t="shared" si="7"/>
        <v>-192270000</v>
      </c>
      <c r="K101" s="24"/>
      <c r="L101" s="4">
        <v>374</v>
      </c>
      <c r="M101" s="4">
        <v>196</v>
      </c>
      <c r="N101" s="4">
        <v>5</v>
      </c>
      <c r="O101" s="4">
        <v>0</v>
      </c>
      <c r="P101" s="4">
        <v>378700</v>
      </c>
      <c r="Q101" s="4">
        <v>141900</v>
      </c>
      <c r="R101" s="5">
        <v>3.3399999999999999E-2</v>
      </c>
      <c r="S101" s="4">
        <v>548553</v>
      </c>
      <c r="T101" s="4">
        <f t="shared" si="14"/>
        <v>154629</v>
      </c>
      <c r="U101" s="4">
        <f t="shared" si="13"/>
        <v>154629</v>
      </c>
      <c r="V101" s="5">
        <v>4.4000000000000004E-2</v>
      </c>
    </row>
    <row r="102" spans="1:22" x14ac:dyDescent="0.2">
      <c r="A102" s="16" t="s">
        <v>154</v>
      </c>
      <c r="B102" s="4">
        <v>0</v>
      </c>
      <c r="C102" s="4">
        <v>2500</v>
      </c>
      <c r="D102" s="4">
        <v>-2500</v>
      </c>
      <c r="E102" s="4">
        <v>-30030000</v>
      </c>
      <c r="F102" s="4">
        <f t="shared" si="7"/>
        <v>-30030000</v>
      </c>
      <c r="K102" s="24"/>
      <c r="L102" s="4">
        <v>39</v>
      </c>
      <c r="M102" s="4">
        <v>170</v>
      </c>
      <c r="N102" s="4">
        <v>0</v>
      </c>
      <c r="O102" s="4">
        <v>1</v>
      </c>
      <c r="P102" s="4">
        <v>23400</v>
      </c>
      <c r="Q102" s="4">
        <v>131000</v>
      </c>
      <c r="R102" s="5">
        <v>0</v>
      </c>
      <c r="S102" s="4">
        <v>154629</v>
      </c>
      <c r="T102" s="4" t="e">
        <f t="shared" si="14"/>
        <v>#DIV/0!</v>
      </c>
      <c r="U102" s="4">
        <f t="shared" si="13"/>
        <v>0</v>
      </c>
      <c r="V102" s="5">
        <v>1.24E-2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L168" s="4"/>
      <c r="M168" s="4"/>
      <c r="N168" s="4"/>
      <c r="O168" s="4"/>
      <c r="P168" s="4"/>
      <c r="Q168" s="4"/>
      <c r="R168" s="5"/>
      <c r="S168" s="4"/>
    </row>
    <row r="169" spans="1:22" x14ac:dyDescent="0.2">
      <c r="A169" s="16"/>
      <c r="B169" s="4"/>
      <c r="C169" s="4"/>
      <c r="D169" s="4"/>
      <c r="E169" s="4"/>
      <c r="L169" s="4"/>
      <c r="M169" s="4"/>
      <c r="N169" s="4"/>
      <c r="O169" s="4"/>
      <c r="P169" s="4"/>
      <c r="Q169" s="4"/>
      <c r="R169" s="5"/>
      <c r="S169" s="4"/>
    </row>
    <row r="170" spans="1:22" x14ac:dyDescent="0.2">
      <c r="A170" s="16"/>
      <c r="B170" s="4"/>
      <c r="C170" s="4"/>
      <c r="D170" s="4"/>
      <c r="E170" s="4"/>
      <c r="L170" s="4"/>
      <c r="M170" s="4"/>
      <c r="N170" s="4"/>
      <c r="O170" s="4"/>
      <c r="P170" s="4"/>
      <c r="Q170" s="4"/>
      <c r="R170" s="5"/>
      <c r="S170" s="4"/>
    </row>
    <row r="171" spans="1:22" x14ac:dyDescent="0.2">
      <c r="A171" s="16"/>
      <c r="B171" s="4"/>
      <c r="C171" s="4"/>
      <c r="D171" s="4"/>
      <c r="E171" s="4"/>
      <c r="L171" s="4"/>
      <c r="M171" s="4"/>
      <c r="N171" s="4"/>
      <c r="O171" s="4"/>
      <c r="P171" s="4"/>
      <c r="Q171" s="4"/>
      <c r="R171" s="5"/>
      <c r="S171" s="4"/>
    </row>
    <row r="172" spans="1:22" x14ac:dyDescent="0.2">
      <c r="A172" s="16"/>
      <c r="B172" s="4"/>
      <c r="C172" s="4"/>
      <c r="D172" s="4"/>
      <c r="E172" s="4"/>
      <c r="R172" s="5"/>
      <c r="S172" s="4"/>
    </row>
    <row r="173" spans="1:22" x14ac:dyDescent="0.2">
      <c r="A173" s="16"/>
      <c r="B173" s="4"/>
      <c r="C173" s="4"/>
      <c r="D173" s="4"/>
      <c r="E173" s="4"/>
      <c r="R173" s="5"/>
      <c r="S173" s="4"/>
    </row>
    <row r="174" spans="1:22" x14ac:dyDescent="0.2">
      <c r="A174" s="16"/>
      <c r="B174" s="4"/>
      <c r="C174" s="4"/>
      <c r="D174" s="4"/>
      <c r="E174" s="4"/>
      <c r="R174" s="5"/>
      <c r="S174" s="4"/>
    </row>
    <row r="175" spans="1:22" x14ac:dyDescent="0.2">
      <c r="A175" s="16"/>
      <c r="B175" s="4"/>
      <c r="C175" s="4"/>
      <c r="D175" s="4"/>
      <c r="E175" s="4"/>
      <c r="R175" s="5"/>
      <c r="S175" s="4"/>
    </row>
    <row r="176" spans="1:22" x14ac:dyDescent="0.2">
      <c r="A176" s="16" t="s">
        <v>163</v>
      </c>
      <c r="B176" s="4"/>
      <c r="C176" s="4"/>
      <c r="D176" s="4"/>
      <c r="E176" s="4"/>
      <c r="R176" s="5"/>
      <c r="S176" s="4"/>
    </row>
    <row r="177" spans="1:22" x14ac:dyDescent="0.2">
      <c r="A177" s="16"/>
      <c r="B177" s="4"/>
      <c r="C177" s="4"/>
      <c r="D177" s="4"/>
      <c r="E177" s="4"/>
      <c r="R177" s="5"/>
      <c r="S177" s="4"/>
    </row>
    <row r="178" spans="1:22" x14ac:dyDescent="0.2">
      <c r="A178" s="16"/>
      <c r="B178" s="4"/>
      <c r="C178" s="4"/>
      <c r="D178" s="4"/>
      <c r="E178" s="4"/>
      <c r="R178" s="5"/>
      <c r="S178" s="4"/>
    </row>
    <row r="179" spans="1:19" x14ac:dyDescent="0.2">
      <c r="A179" s="16"/>
      <c r="B179" s="4"/>
      <c r="C179" s="4"/>
      <c r="D179" s="4"/>
      <c r="E179" s="4"/>
      <c r="R179" s="5"/>
      <c r="S179" s="4"/>
    </row>
    <row r="180" spans="1:19" x14ac:dyDescent="0.2">
      <c r="A180" s="16"/>
      <c r="B180" s="4"/>
      <c r="C180" s="4"/>
      <c r="D180" s="4"/>
      <c r="E180" s="4"/>
      <c r="R180" s="5"/>
      <c r="S180" s="4"/>
    </row>
    <row r="181" spans="1:19" x14ac:dyDescent="0.2">
      <c r="A181" s="16"/>
      <c r="B181" s="4"/>
      <c r="C181" s="4"/>
      <c r="D181" s="4"/>
      <c r="E181" s="4"/>
      <c r="R181" s="5"/>
      <c r="S181" s="4"/>
    </row>
    <row r="182" spans="1:19" x14ac:dyDescent="0.2">
      <c r="A182" s="16"/>
      <c r="B182" s="4"/>
      <c r="C182" s="4"/>
      <c r="D182" s="4"/>
      <c r="E182" s="4"/>
      <c r="R182" s="5"/>
      <c r="S182" s="4"/>
    </row>
    <row r="183" spans="1:19" x14ac:dyDescent="0.2">
      <c r="A183" s="16"/>
      <c r="B183" s="4"/>
      <c r="C183" s="4"/>
      <c r="D183" s="4"/>
      <c r="E183" s="4"/>
      <c r="R183" s="5"/>
      <c r="S183" s="4"/>
    </row>
    <row r="184" spans="1:19" x14ac:dyDescent="0.2">
      <c r="A184" s="16"/>
      <c r="B184" s="4"/>
      <c r="C184" s="4"/>
      <c r="D184" s="4"/>
      <c r="E184" s="4"/>
      <c r="R184" s="5"/>
      <c r="S184" s="4"/>
    </row>
    <row r="185" spans="1:19" x14ac:dyDescent="0.2">
      <c r="A185" s="16"/>
      <c r="B185" s="4"/>
      <c r="C185" s="4"/>
      <c r="D185" s="4"/>
      <c r="E185" s="4"/>
      <c r="R185" s="5"/>
      <c r="S185" s="4"/>
    </row>
    <row r="186" spans="1:19" x14ac:dyDescent="0.2">
      <c r="A186" s="16"/>
      <c r="B186" s="4"/>
      <c r="C186" s="4"/>
      <c r="D186" s="4"/>
      <c r="E186" s="4"/>
      <c r="R186" s="5"/>
      <c r="S186" s="4"/>
    </row>
    <row r="187" spans="1:19" x14ac:dyDescent="0.2">
      <c r="A187" s="16"/>
      <c r="B187" s="4"/>
      <c r="C187" s="4"/>
      <c r="D187" s="4"/>
      <c r="E187" s="4"/>
      <c r="R187" s="5"/>
      <c r="S187" s="4"/>
    </row>
    <row r="188" spans="1:19" x14ac:dyDescent="0.2">
      <c r="A188" s="16"/>
      <c r="B188" s="4"/>
      <c r="C188" s="4"/>
      <c r="D188" s="4"/>
      <c r="E188" s="4"/>
      <c r="R188" s="5"/>
      <c r="S188" s="4"/>
    </row>
    <row r="189" spans="1:19" x14ac:dyDescent="0.2">
      <c r="A189" s="16"/>
      <c r="B189" s="4"/>
      <c r="C189" s="4"/>
      <c r="D189" s="4"/>
      <c r="E189" s="4"/>
      <c r="R189" s="5"/>
      <c r="S189" s="4"/>
    </row>
    <row r="190" spans="1:19" x14ac:dyDescent="0.2">
      <c r="A190" s="16"/>
      <c r="B190" s="4"/>
      <c r="C190" s="4"/>
      <c r="D190" s="4"/>
      <c r="E190" s="4"/>
      <c r="R190" s="5"/>
      <c r="S190" s="4"/>
    </row>
    <row r="191" spans="1:19" x14ac:dyDescent="0.2">
      <c r="A191" s="16"/>
      <c r="B191" s="4"/>
      <c r="C191" s="4"/>
      <c r="D191" s="4"/>
      <c r="E191" s="4"/>
      <c r="R191" s="5"/>
      <c r="S191" s="4"/>
    </row>
    <row r="192" spans="1:19" x14ac:dyDescent="0.2">
      <c r="A192" s="16"/>
      <c r="B192" s="4"/>
      <c r="C192" s="4"/>
      <c r="D192" s="4"/>
      <c r="E192" s="4"/>
      <c r="R192" s="5"/>
      <c r="S192" s="4"/>
    </row>
    <row r="193" spans="1:19" x14ac:dyDescent="0.2">
      <c r="A193" s="16"/>
      <c r="B193" s="4"/>
      <c r="C193" s="4"/>
      <c r="D193" s="4"/>
      <c r="E193" s="4"/>
      <c r="R193" s="5"/>
      <c r="S193" s="4"/>
    </row>
    <row r="194" spans="1:19" x14ac:dyDescent="0.2">
      <c r="A194" s="16"/>
      <c r="B194" s="4"/>
      <c r="C194" s="4"/>
      <c r="D194" s="4"/>
      <c r="E194" s="4"/>
      <c r="R194" s="5"/>
      <c r="S194" s="4"/>
    </row>
    <row r="195" spans="1:19" x14ac:dyDescent="0.2">
      <c r="A195" s="16"/>
      <c r="B195" s="4"/>
      <c r="C195" s="4"/>
      <c r="D195" s="4"/>
      <c r="E195" s="4"/>
      <c r="R195" s="5"/>
      <c r="S195" s="4"/>
    </row>
    <row r="196" spans="1:19" x14ac:dyDescent="0.2">
      <c r="A196" s="16"/>
      <c r="B196" s="4"/>
      <c r="C196" s="4"/>
      <c r="D196" s="4"/>
      <c r="E196" s="4"/>
      <c r="R196" s="5"/>
      <c r="S196" s="4"/>
    </row>
    <row r="197" spans="1:19" x14ac:dyDescent="0.2">
      <c r="A197" s="16"/>
      <c r="B197" s="4"/>
      <c r="C197" s="4"/>
      <c r="D197" s="4"/>
      <c r="E197" s="4"/>
      <c r="R197" s="5"/>
      <c r="S197" s="4"/>
    </row>
    <row r="198" spans="1:19" x14ac:dyDescent="0.2">
      <c r="A198" s="16"/>
      <c r="B198" s="4"/>
      <c r="C198" s="4"/>
      <c r="D198" s="4"/>
      <c r="E198" s="4"/>
      <c r="R198" s="5"/>
      <c r="S198" s="4"/>
    </row>
    <row r="199" spans="1:19" x14ac:dyDescent="0.2">
      <c r="A199" s="16"/>
      <c r="B199" s="4"/>
      <c r="C199" s="4"/>
      <c r="D199" s="4"/>
      <c r="E199" s="4"/>
      <c r="R199" s="5"/>
      <c r="S199" s="4"/>
    </row>
    <row r="200" spans="1:19" x14ac:dyDescent="0.2">
      <c r="A200" s="16"/>
      <c r="B200" s="4"/>
      <c r="C200" s="4"/>
      <c r="D200" s="4"/>
      <c r="E200" s="4"/>
      <c r="R200" s="5"/>
      <c r="S200" s="4"/>
    </row>
    <row r="201" spans="1:19" x14ac:dyDescent="0.2">
      <c r="A201" s="16"/>
      <c r="B201" s="4"/>
      <c r="C201" s="4"/>
      <c r="D201" s="4"/>
      <c r="E201" s="4"/>
      <c r="R201" s="5"/>
      <c r="S201" s="4"/>
    </row>
    <row r="202" spans="1:19" x14ac:dyDescent="0.2">
      <c r="A202" s="16"/>
      <c r="B202" s="4"/>
      <c r="C202" s="4"/>
      <c r="D202" s="4"/>
      <c r="E202" s="4"/>
      <c r="R202" s="5"/>
      <c r="S202" s="4"/>
    </row>
    <row r="203" spans="1:19" x14ac:dyDescent="0.2">
      <c r="A203" s="16"/>
      <c r="B203" s="4"/>
      <c r="C203" s="4"/>
      <c r="D203" s="4"/>
      <c r="E203" s="4"/>
      <c r="R203" s="5"/>
      <c r="S203" s="4"/>
    </row>
    <row r="204" spans="1:19" x14ac:dyDescent="0.2">
      <c r="A204" s="16"/>
      <c r="B204" s="4"/>
      <c r="C204" s="4"/>
      <c r="D204" s="4"/>
      <c r="E204" s="4"/>
      <c r="R204" s="5"/>
      <c r="S204" s="4"/>
    </row>
    <row r="205" spans="1:19" x14ac:dyDescent="0.2">
      <c r="A205" s="16"/>
      <c r="B205" s="4"/>
      <c r="C205" s="4"/>
      <c r="D205" s="4"/>
      <c r="E205" s="4"/>
      <c r="R205" s="5"/>
      <c r="S205" s="4"/>
    </row>
    <row r="206" spans="1:19" x14ac:dyDescent="0.2">
      <c r="A206" s="16"/>
      <c r="B206" s="4"/>
      <c r="C206" s="4"/>
      <c r="D206" s="4"/>
      <c r="E206" s="4"/>
      <c r="R206" s="5"/>
      <c r="S206" s="4"/>
    </row>
    <row r="207" spans="1:19" x14ac:dyDescent="0.2">
      <c r="A207" s="16"/>
      <c r="B207" s="4"/>
      <c r="C207" s="4"/>
      <c r="D207" s="4"/>
      <c r="E207" s="4"/>
      <c r="R207" s="5"/>
      <c r="S207" s="4"/>
    </row>
    <row r="208" spans="1:19" x14ac:dyDescent="0.2">
      <c r="A208" s="16"/>
      <c r="B208" s="4"/>
      <c r="C208" s="4"/>
      <c r="D208" s="4"/>
      <c r="E208" s="4"/>
      <c r="R208" s="5"/>
      <c r="S208" s="4"/>
    </row>
    <row r="209" spans="1:19" x14ac:dyDescent="0.2">
      <c r="A209" s="16"/>
      <c r="B209" s="4"/>
      <c r="C209" s="4"/>
      <c r="D209" s="4"/>
      <c r="E209" s="4"/>
      <c r="R209" s="5"/>
      <c r="S209" s="4"/>
    </row>
    <row r="210" spans="1:19" x14ac:dyDescent="0.2">
      <c r="A210" s="16"/>
      <c r="B210" s="4"/>
      <c r="C210" s="4"/>
      <c r="D210" s="4"/>
      <c r="E210" s="4"/>
      <c r="R210" s="5"/>
      <c r="S210" s="4"/>
    </row>
    <row r="211" spans="1:19" x14ac:dyDescent="0.2">
      <c r="A211" s="16"/>
      <c r="B211" s="4"/>
      <c r="C211" s="4"/>
      <c r="D211" s="4"/>
      <c r="E211" s="4"/>
      <c r="R211" s="5"/>
      <c r="S211" s="4"/>
    </row>
    <row r="212" spans="1:19" x14ac:dyDescent="0.2">
      <c r="A212" s="16"/>
      <c r="B212" s="4"/>
      <c r="C212" s="4"/>
      <c r="D212" s="4"/>
      <c r="E212" s="4"/>
      <c r="R212" s="5"/>
      <c r="S212" s="4"/>
    </row>
    <row r="213" spans="1:19" x14ac:dyDescent="0.2">
      <c r="A213" s="16"/>
      <c r="B213" s="4"/>
      <c r="C213" s="4"/>
      <c r="D213" s="4"/>
      <c r="E213" s="4"/>
      <c r="R213" s="5"/>
      <c r="S213" s="4"/>
    </row>
    <row r="214" spans="1:19" x14ac:dyDescent="0.2">
      <c r="A214" s="16"/>
      <c r="B214" s="4"/>
      <c r="C214" s="4"/>
      <c r="D214" s="4"/>
      <c r="E214" s="4"/>
      <c r="R214" s="5"/>
      <c r="S214" s="4"/>
    </row>
    <row r="215" spans="1:19" x14ac:dyDescent="0.2">
      <c r="A215" s="16"/>
      <c r="B215" s="4"/>
      <c r="C215" s="4"/>
      <c r="D215" s="4"/>
      <c r="E215" s="4"/>
      <c r="R215" s="5"/>
      <c r="S215" s="4"/>
    </row>
    <row r="216" spans="1:19" x14ac:dyDescent="0.2">
      <c r="A216" s="16"/>
      <c r="B216" s="4"/>
      <c r="C216" s="4"/>
      <c r="D216" s="4"/>
      <c r="E216" s="4"/>
      <c r="R216" s="5"/>
      <c r="S216" s="4"/>
    </row>
    <row r="217" spans="1:19" x14ac:dyDescent="0.2">
      <c r="A217" s="16"/>
      <c r="B217" s="4"/>
      <c r="C217" s="4"/>
      <c r="D217" s="4"/>
      <c r="E217" s="4"/>
      <c r="R217" s="5"/>
      <c r="S217" s="4"/>
    </row>
    <row r="218" spans="1:19" x14ac:dyDescent="0.2">
      <c r="A218" s="16"/>
      <c r="B218" s="4"/>
      <c r="C218" s="4"/>
      <c r="D218" s="4"/>
      <c r="E218" s="4"/>
      <c r="R218" s="5"/>
      <c r="S218" s="4"/>
    </row>
    <row r="219" spans="1:19" x14ac:dyDescent="0.2">
      <c r="A219" s="16"/>
      <c r="B219" s="4"/>
      <c r="C219" s="4"/>
      <c r="D219" s="4"/>
      <c r="E219" s="4"/>
      <c r="R219" s="5"/>
      <c r="S219" s="4"/>
    </row>
    <row r="220" spans="1:19" x14ac:dyDescent="0.2">
      <c r="A220" s="16"/>
      <c r="B220" s="4"/>
      <c r="C220" s="4"/>
      <c r="D220" s="4"/>
      <c r="E220" s="4"/>
      <c r="R220" s="5"/>
      <c r="S220" s="4"/>
    </row>
    <row r="221" spans="1:19" x14ac:dyDescent="0.2">
      <c r="A221" s="16"/>
      <c r="B221" s="4"/>
      <c r="C221" s="4"/>
      <c r="D221" s="4"/>
      <c r="E221" s="4"/>
      <c r="R221" s="5"/>
      <c r="S221" s="4"/>
    </row>
    <row r="222" spans="1:19" x14ac:dyDescent="0.2">
      <c r="A222" s="16"/>
      <c r="B222" s="4"/>
      <c r="C222" s="4"/>
      <c r="D222" s="4"/>
      <c r="E222" s="4"/>
      <c r="R222" s="5"/>
      <c r="S222" s="4"/>
    </row>
    <row r="223" spans="1:19" x14ac:dyDescent="0.2">
      <c r="A223" s="16"/>
      <c r="B223" s="4"/>
      <c r="C223" s="4"/>
      <c r="D223" s="4"/>
      <c r="E223" s="4"/>
      <c r="R223" s="5"/>
      <c r="S223" s="4"/>
    </row>
    <row r="224" spans="1:19" x14ac:dyDescent="0.2">
      <c r="A224" s="16"/>
      <c r="B224" s="4"/>
      <c r="C224" s="4"/>
      <c r="D224" s="4"/>
      <c r="E224" s="4"/>
      <c r="R224" s="5"/>
      <c r="S224" s="4"/>
    </row>
    <row r="225" spans="1:19" x14ac:dyDescent="0.2">
      <c r="A225" s="16"/>
      <c r="B225" s="4"/>
      <c r="C225" s="4"/>
      <c r="D225" s="4"/>
      <c r="E225" s="4"/>
      <c r="R225" s="5"/>
      <c r="S225" s="4"/>
    </row>
    <row r="226" spans="1:19" x14ac:dyDescent="0.2">
      <c r="A226" s="16"/>
      <c r="B226" s="4"/>
      <c r="C226" s="4"/>
      <c r="D226" s="4"/>
      <c r="E226" s="4"/>
      <c r="R226" s="5"/>
      <c r="S226" s="4"/>
    </row>
    <row r="227" spans="1:19" x14ac:dyDescent="0.2">
      <c r="A227" s="16"/>
      <c r="B227" s="4"/>
      <c r="C227" s="4"/>
      <c r="D227" s="4"/>
      <c r="E227" s="4"/>
      <c r="R227" s="5"/>
      <c r="S227" s="4"/>
    </row>
    <row r="228" spans="1:19" x14ac:dyDescent="0.2">
      <c r="A228" s="16"/>
      <c r="B228" s="4"/>
      <c r="C228" s="4"/>
      <c r="D228" s="4"/>
      <c r="E228" s="4"/>
      <c r="R228" s="5"/>
      <c r="S228" s="4"/>
    </row>
    <row r="229" spans="1:19" x14ac:dyDescent="0.2">
      <c r="A229" s="16"/>
      <c r="B229" s="4"/>
      <c r="C229" s="4"/>
      <c r="D229" s="4"/>
      <c r="E229" s="4"/>
      <c r="R229" s="5"/>
      <c r="S229" s="4"/>
    </row>
    <row r="230" spans="1:19" x14ac:dyDescent="0.2">
      <c r="A230" s="16"/>
      <c r="B230" s="4"/>
      <c r="C230" s="4"/>
      <c r="D230" s="4"/>
      <c r="E230" s="4"/>
      <c r="R230" s="5"/>
      <c r="S230" s="4"/>
    </row>
    <row r="231" spans="1:19" x14ac:dyDescent="0.2">
      <c r="A231" s="16"/>
      <c r="B231" s="4"/>
      <c r="C231" s="4"/>
      <c r="D231" s="4"/>
      <c r="E231" s="4"/>
      <c r="R231" s="5"/>
      <c r="S231" s="4"/>
    </row>
    <row r="232" spans="1:19" x14ac:dyDescent="0.2">
      <c r="A232" s="16"/>
      <c r="B232" s="4"/>
      <c r="C232" s="4"/>
      <c r="D232" s="4"/>
      <c r="E232" s="4"/>
      <c r="R232" s="5"/>
      <c r="S232" s="4"/>
    </row>
    <row r="233" spans="1:19" x14ac:dyDescent="0.2">
      <c r="A233" s="16"/>
      <c r="B233" s="4"/>
      <c r="C233" s="4"/>
      <c r="D233" s="4"/>
      <c r="E233" s="4"/>
      <c r="R233" s="5"/>
      <c r="S233" s="4"/>
    </row>
    <row r="234" spans="1:19" x14ac:dyDescent="0.2">
      <c r="A234" s="16"/>
      <c r="B234" s="4"/>
      <c r="C234" s="4"/>
      <c r="D234" s="4"/>
      <c r="E234" s="4"/>
      <c r="R234" s="5"/>
      <c r="S234" s="4"/>
    </row>
    <row r="235" spans="1:19" x14ac:dyDescent="0.2">
      <c r="A235" s="16"/>
      <c r="B235" s="4"/>
      <c r="C235" s="4"/>
      <c r="D235" s="4"/>
      <c r="E235" s="4"/>
      <c r="R235" s="5"/>
      <c r="S235" s="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B8175-7F95-B044-89B1-79E2612AC2AD}">
  <sheetPr codeName="Sheet99"/>
  <dimension ref="A1:V172"/>
  <sheetViews>
    <sheetView workbookViewId="0">
      <selection activeCell="U4" sqref="U3:U4"/>
    </sheetView>
  </sheetViews>
  <sheetFormatPr baseColWidth="10" defaultRowHeight="16" x14ac:dyDescent="0.2"/>
  <cols>
    <col min="5" max="5" customWidth="true" width="15.5"/>
    <col min="6" max="6" customWidth="true" width="15.0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824">
        <v>344</v>
      </c>
      <c r="B3" t="n" s="3825">
        <v>1600.0</v>
      </c>
      <c r="C3" t="n" s="3826">
        <v>22800.0</v>
      </c>
      <c r="D3" t="n" s="3827">
        <v>-21200.0</v>
      </c>
      <c r="E3" t="n" s="3828">
        <v>-6.1503E8</v>
      </c>
      <c r="G3" t="n" s="3814">
        <v>0.0</v>
      </c>
      <c r="H3" t="n" s="3815">
        <v>0.0</v>
      </c>
      <c r="I3" t="n" s="3816">
        <v>0.0</v>
      </c>
      <c r="J3" t="n" s="3817">
        <v>0.0</v>
      </c>
      <c r="L3" t="n" s="3818">
        <v>170.0</v>
      </c>
      <c r="M3" t="n" s="3819">
        <v>174.0</v>
      </c>
      <c r="N3" t="n" s="3820">
        <v>2.0</v>
      </c>
      <c r="O3" t="n" s="3821">
        <v>1.0</v>
      </c>
      <c r="P3" t="n" s="3822">
        <v>96300.0</v>
      </c>
      <c r="Q3" t="n" s="3823">
        <v>96100.0</v>
      </c>
      <c r="R3" t="n" s="3812">
        <v>0.0259</v>
      </c>
      <c r="S3" t="n" s="3811">
        <v>205400.0</v>
      </c>
      <c r="V3" t="n" s="3813">
        <v>0.0641</v>
      </c>
    </row>
    <row r="4">
      <c r="A4" t="s" s="1752">
        <v>343</v>
      </c>
      <c r="B4" t="n" s="1753">
        <v>0.0</v>
      </c>
      <c r="C4" t="n" s="1754">
        <v>1800.0</v>
      </c>
      <c r="D4" t="n" s="1755">
        <v>-1800.0</v>
      </c>
      <c r="E4" t="n" s="1756">
        <v>-5.232E7</v>
      </c>
      <c r="G4" t="n" s="1742">
        <v>0.0</v>
      </c>
      <c r="H4" t="n" s="1743">
        <v>0.0</v>
      </c>
      <c r="I4" t="n" s="1744">
        <v>0.0</v>
      </c>
      <c r="J4" t="n" s="1745">
        <v>0.0</v>
      </c>
      <c r="L4" t="n" s="1746">
        <v>103.0</v>
      </c>
      <c r="M4" t="n" s="1747">
        <v>289.0</v>
      </c>
      <c r="N4" t="n" s="1748">
        <v>7.0</v>
      </c>
      <c r="O4" t="n" s="1749">
        <v>1.0</v>
      </c>
      <c r="P4" t="n" s="1750">
        <v>82700.0</v>
      </c>
      <c r="Q4" t="n" s="1751">
        <v>127800.0</v>
      </c>
      <c r="R4" t="n" s="1740">
        <v>-0.022400000000000003</v>
      </c>
      <c r="S4" t="n" s="1739">
        <v>210500.0</v>
      </c>
      <c r="V4" t="n" s="1741">
        <v>0.0338</v>
      </c>
    </row>
    <row r="5" spans="1:22" x14ac:dyDescent="0.2">
      <c r="A5" s="16" t="s">
        <v>342</v>
      </c>
      <c r="B5" s="4">
        <v>6000</v>
      </c>
      <c r="C5" s="4">
        <v>26600</v>
      </c>
      <c r="D5" s="4">
        <v>-20600</v>
      </c>
      <c r="E5" s="4">
        <v>-614000000</v>
      </c>
      <c r="F5" s="4">
        <f t="shared" ref="F5:F46" si="0">E5+F6</f>
        <v>10847886588</v>
      </c>
      <c r="G5" s="4">
        <v>0</v>
      </c>
      <c r="H5" s="4">
        <v>0</v>
      </c>
      <c r="I5" s="4">
        <v>0</v>
      </c>
      <c r="J5" s="4">
        <v>0</v>
      </c>
      <c r="K5" s="24"/>
      <c r="L5" s="4">
        <v>113</v>
      </c>
      <c r="M5" s="4">
        <v>243</v>
      </c>
      <c r="N5" s="4">
        <v>2</v>
      </c>
      <c r="O5" s="4">
        <v>1</v>
      </c>
      <c r="P5" s="4">
        <v>48500</v>
      </c>
      <c r="Q5" s="4">
        <v>77400</v>
      </c>
      <c r="R5" s="5">
        <v>-1.5100000000000001E-2</v>
      </c>
      <c r="S5" s="4">
        <v>126100</v>
      </c>
      <c r="T5" s="4">
        <f t="shared" ref="T5:T73" si="1">AVERAGE(S6:S15)</f>
        <v>253020</v>
      </c>
      <c r="U5" s="4">
        <f t="shared" ref="U5:U46" si="2">MIN(S6:S10)</f>
        <v>104000</v>
      </c>
      <c r="V5" s="5">
        <v>1.4999999999999999E-2</v>
      </c>
    </row>
    <row r="6" spans="1:22" x14ac:dyDescent="0.2">
      <c r="A6" s="16" t="s">
        <v>341</v>
      </c>
      <c r="B6" s="4">
        <v>6700</v>
      </c>
      <c r="C6" s="4">
        <v>21035</v>
      </c>
      <c r="D6" s="4">
        <v>-14335</v>
      </c>
      <c r="E6" s="4">
        <v>-429430000</v>
      </c>
      <c r="F6" s="4">
        <f t="shared" si="0"/>
        <v>11461886588</v>
      </c>
      <c r="G6" s="4">
        <v>0</v>
      </c>
      <c r="H6" s="4">
        <v>0</v>
      </c>
      <c r="I6" s="4">
        <v>0</v>
      </c>
      <c r="J6" s="4">
        <v>0</v>
      </c>
      <c r="K6" s="24"/>
      <c r="L6" s="4">
        <v>118</v>
      </c>
      <c r="M6" s="4">
        <v>135</v>
      </c>
      <c r="N6" s="4">
        <v>8</v>
      </c>
      <c r="O6" s="4">
        <v>5</v>
      </c>
      <c r="P6" s="4">
        <v>120600</v>
      </c>
      <c r="Q6" s="4">
        <v>108800</v>
      </c>
      <c r="R6" s="5">
        <v>1.18E-2</v>
      </c>
      <c r="S6" s="4">
        <v>230200</v>
      </c>
      <c r="T6" s="4">
        <f t="shared" si="1"/>
        <v>245060</v>
      </c>
      <c r="U6" s="4">
        <f t="shared" si="2"/>
        <v>104000</v>
      </c>
      <c r="V6" s="5">
        <v>2.9399999999999999E-2</v>
      </c>
    </row>
    <row r="7" spans="1:22" x14ac:dyDescent="0.2">
      <c r="A7" s="16" t="s">
        <v>340</v>
      </c>
      <c r="B7" s="4">
        <v>4000</v>
      </c>
      <c r="C7" s="4">
        <v>2200</v>
      </c>
      <c r="D7" s="4">
        <v>1800</v>
      </c>
      <c r="E7" s="4">
        <v>52220000</v>
      </c>
      <c r="F7" s="4">
        <f t="shared" si="0"/>
        <v>11891316588</v>
      </c>
      <c r="G7" s="4">
        <v>0</v>
      </c>
      <c r="H7" s="4">
        <v>0</v>
      </c>
      <c r="I7" s="4">
        <v>0</v>
      </c>
      <c r="J7" s="4">
        <v>0</v>
      </c>
      <c r="K7" s="24"/>
      <c r="L7" s="4">
        <v>36</v>
      </c>
      <c r="M7" s="4">
        <v>76</v>
      </c>
      <c r="N7" s="4">
        <v>2</v>
      </c>
      <c r="O7" s="4">
        <v>3</v>
      </c>
      <c r="P7" s="4">
        <v>33300</v>
      </c>
      <c r="Q7" s="4">
        <v>62900</v>
      </c>
      <c r="R7" s="5">
        <v>-3.3E-3</v>
      </c>
      <c r="S7" s="4">
        <v>104000</v>
      </c>
      <c r="T7" s="4">
        <f t="shared" si="1"/>
        <v>242360</v>
      </c>
      <c r="U7" s="4">
        <f t="shared" si="2"/>
        <v>180100</v>
      </c>
      <c r="V7" s="5">
        <v>2.3399999999999997E-2</v>
      </c>
    </row>
    <row r="8" spans="1:22" x14ac:dyDescent="0.2">
      <c r="A8" s="16" t="s">
        <v>339</v>
      </c>
      <c r="B8" s="4">
        <v>62000</v>
      </c>
      <c r="C8" s="4">
        <v>4100</v>
      </c>
      <c r="D8" s="4">
        <v>57900</v>
      </c>
      <c r="E8" s="4">
        <v>1923610000</v>
      </c>
      <c r="F8" s="4">
        <f t="shared" si="0"/>
        <v>11839096588</v>
      </c>
      <c r="G8" s="4">
        <v>0</v>
      </c>
      <c r="H8" s="4">
        <v>0</v>
      </c>
      <c r="I8" s="4">
        <v>0</v>
      </c>
      <c r="J8" s="4">
        <v>0</v>
      </c>
      <c r="K8" s="24"/>
      <c r="L8" s="4">
        <v>68</v>
      </c>
      <c r="M8" s="4">
        <v>471</v>
      </c>
      <c r="N8" s="4">
        <v>1</v>
      </c>
      <c r="O8" s="4">
        <v>8</v>
      </c>
      <c r="P8" s="4">
        <v>44100</v>
      </c>
      <c r="Q8" s="4">
        <v>265300</v>
      </c>
      <c r="R8" s="5">
        <v>-3.3500000000000002E-2</v>
      </c>
      <c r="S8" s="4">
        <v>373000</v>
      </c>
      <c r="T8" s="4">
        <f t="shared" si="1"/>
        <v>216040</v>
      </c>
      <c r="U8" s="4">
        <f t="shared" si="2"/>
        <v>180100</v>
      </c>
      <c r="V8" s="5">
        <v>4.8799999999999996E-2</v>
      </c>
    </row>
    <row r="9" spans="1:22" x14ac:dyDescent="0.2">
      <c r="A9" s="16" t="s">
        <v>338</v>
      </c>
      <c r="B9" s="4">
        <v>72000</v>
      </c>
      <c r="C9" s="4">
        <v>0</v>
      </c>
      <c r="D9" s="4">
        <v>72000</v>
      </c>
      <c r="E9" s="4">
        <v>2371600000</v>
      </c>
      <c r="F9" s="4">
        <f t="shared" si="0"/>
        <v>9915486588</v>
      </c>
      <c r="G9" s="4">
        <v>0</v>
      </c>
      <c r="H9" s="4">
        <v>0</v>
      </c>
      <c r="I9" s="4">
        <v>0</v>
      </c>
      <c r="J9" s="4">
        <v>0</v>
      </c>
      <c r="K9" s="24"/>
      <c r="L9" s="4">
        <v>62</v>
      </c>
      <c r="M9" s="4">
        <v>223</v>
      </c>
      <c r="N9" s="4">
        <v>3</v>
      </c>
      <c r="O9" s="4">
        <v>3</v>
      </c>
      <c r="P9" s="4">
        <v>61100</v>
      </c>
      <c r="Q9" s="4">
        <v>142200</v>
      </c>
      <c r="R9" s="5">
        <v>-4.7999999999999996E-3</v>
      </c>
      <c r="S9" s="4">
        <v>275800</v>
      </c>
      <c r="T9" s="4">
        <f t="shared" si="1"/>
        <v>203440</v>
      </c>
      <c r="U9" s="4">
        <f t="shared" si="2"/>
        <v>180100</v>
      </c>
      <c r="V9" s="5">
        <v>2.9100000000000001E-2</v>
      </c>
    </row>
    <row r="10" spans="1:22" x14ac:dyDescent="0.2">
      <c r="A10" s="16" t="s">
        <v>337</v>
      </c>
      <c r="B10" s="4">
        <v>24000</v>
      </c>
      <c r="C10" s="4">
        <v>0</v>
      </c>
      <c r="D10" s="4">
        <v>24000</v>
      </c>
      <c r="E10" s="4">
        <v>792000000</v>
      </c>
      <c r="F10" s="4">
        <f t="shared" si="0"/>
        <v>7543886588</v>
      </c>
      <c r="G10" s="4">
        <v>0</v>
      </c>
      <c r="H10" s="4">
        <v>0</v>
      </c>
      <c r="I10" s="4">
        <v>0</v>
      </c>
      <c r="J10" s="4">
        <v>0</v>
      </c>
      <c r="K10" s="24"/>
      <c r="L10" s="4">
        <v>65</v>
      </c>
      <c r="M10" s="4">
        <v>198</v>
      </c>
      <c r="N10" s="4">
        <v>1</v>
      </c>
      <c r="O10" s="4">
        <v>13</v>
      </c>
      <c r="P10" s="4">
        <v>65600</v>
      </c>
      <c r="Q10" s="4">
        <v>171900</v>
      </c>
      <c r="R10" s="5">
        <v>-1.6000000000000001E-3</v>
      </c>
      <c r="S10" s="4">
        <v>266300</v>
      </c>
      <c r="T10" s="4">
        <f t="shared" si="1"/>
        <v>202800</v>
      </c>
      <c r="U10" s="4">
        <f t="shared" si="2"/>
        <v>180100</v>
      </c>
      <c r="V10" s="5">
        <v>4.3899999999999995E-2</v>
      </c>
    </row>
    <row r="11" spans="1:22" x14ac:dyDescent="0.2">
      <c r="A11" s="16" t="s">
        <v>336</v>
      </c>
      <c r="B11" s="4">
        <v>6300</v>
      </c>
      <c r="C11" s="4">
        <v>0</v>
      </c>
      <c r="D11" s="4">
        <v>6300</v>
      </c>
      <c r="E11" s="4">
        <v>191990000</v>
      </c>
      <c r="F11" s="4">
        <f t="shared" si="0"/>
        <v>6751886588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392</v>
      </c>
      <c r="M11" s="4">
        <v>207</v>
      </c>
      <c r="N11" s="4">
        <v>11</v>
      </c>
      <c r="O11" s="4">
        <v>14</v>
      </c>
      <c r="P11" s="4">
        <v>235100</v>
      </c>
      <c r="Q11" s="4">
        <v>205000</v>
      </c>
      <c r="R11" s="5">
        <v>4.5499999999999999E-2</v>
      </c>
      <c r="S11" s="4">
        <v>445800</v>
      </c>
      <c r="T11" s="4">
        <f t="shared" si="1"/>
        <v>166150</v>
      </c>
      <c r="U11" s="4">
        <f t="shared" si="2"/>
        <v>150600</v>
      </c>
      <c r="V11" s="5">
        <v>6.3500000000000001E-2</v>
      </c>
    </row>
    <row r="12" spans="1:22" x14ac:dyDescent="0.2">
      <c r="A12" s="16" t="s">
        <v>335</v>
      </c>
      <c r="B12" s="4">
        <v>1000</v>
      </c>
      <c r="C12" s="4">
        <v>1600</v>
      </c>
      <c r="D12" s="4">
        <v>-600</v>
      </c>
      <c r="E12" s="4">
        <v>-17900000</v>
      </c>
      <c r="F12" s="4">
        <f t="shared" si="0"/>
        <v>6559896588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71</v>
      </c>
      <c r="M12" s="4">
        <v>169</v>
      </c>
      <c r="N12" s="4">
        <v>4</v>
      </c>
      <c r="O12" s="4">
        <v>4</v>
      </c>
      <c r="P12" s="4">
        <v>62300</v>
      </c>
      <c r="Q12" s="4">
        <v>109100</v>
      </c>
      <c r="R12" s="5">
        <v>-1.01E-2</v>
      </c>
      <c r="S12" s="4">
        <v>180100</v>
      </c>
      <c r="T12" s="4">
        <f t="shared" si="1"/>
        <v>150730</v>
      </c>
      <c r="U12" s="4">
        <f t="shared" si="2"/>
        <v>77000</v>
      </c>
      <c r="V12" s="5">
        <v>2.3099999999999999E-2</v>
      </c>
    </row>
    <row r="13" spans="1:22" x14ac:dyDescent="0.2">
      <c r="F13" s="4">
        <f t="shared" si="0"/>
        <v>6577796588</v>
      </c>
      <c r="G13" s="4">
        <v>0</v>
      </c>
      <c r="H13" s="4">
        <v>0</v>
      </c>
      <c r="I13" s="4">
        <v>0</v>
      </c>
      <c r="J13" s="4">
        <v>0</v>
      </c>
      <c r="K13" s="24"/>
      <c r="L13" s="4">
        <v>82</v>
      </c>
      <c r="M13" s="4">
        <v>195</v>
      </c>
      <c r="N13" s="4">
        <v>2</v>
      </c>
      <c r="O13" s="4">
        <v>7</v>
      </c>
      <c r="P13" s="4">
        <v>57600</v>
      </c>
      <c r="Q13" s="4">
        <v>139700</v>
      </c>
      <c r="R13" s="5">
        <v>-1.1599999999999999E-2</v>
      </c>
      <c r="S13" s="4">
        <v>197300</v>
      </c>
      <c r="T13" s="4">
        <f t="shared" si="1"/>
        <v>140710</v>
      </c>
      <c r="U13" s="4">
        <f t="shared" si="2"/>
        <v>77000</v>
      </c>
      <c r="V13" s="5">
        <v>1.49E-2</v>
      </c>
    </row>
    <row r="14" spans="1:22" x14ac:dyDescent="0.2">
      <c r="A14" s="16" t="s">
        <v>332</v>
      </c>
      <c r="B14" s="4">
        <v>0</v>
      </c>
      <c r="C14" s="4">
        <v>1900</v>
      </c>
      <c r="D14" s="4">
        <v>-1900</v>
      </c>
      <c r="E14" s="4">
        <v>-58990000</v>
      </c>
      <c r="F14" s="4">
        <f t="shared" si="0"/>
        <v>6577796588</v>
      </c>
      <c r="G14" s="4">
        <v>0</v>
      </c>
      <c r="H14" s="4">
        <v>0</v>
      </c>
      <c r="I14" s="4">
        <v>0</v>
      </c>
      <c r="J14" s="4">
        <v>0</v>
      </c>
      <c r="K14" s="24"/>
      <c r="L14" s="4">
        <v>52</v>
      </c>
      <c r="M14" s="4">
        <v>211</v>
      </c>
      <c r="N14" s="4">
        <v>2</v>
      </c>
      <c r="O14" s="4">
        <v>9</v>
      </c>
      <c r="P14" s="4">
        <v>36400</v>
      </c>
      <c r="Q14" s="4">
        <v>188300</v>
      </c>
      <c r="R14" s="5">
        <v>-1.4800000000000001E-2</v>
      </c>
      <c r="S14" s="4">
        <v>229000</v>
      </c>
      <c r="T14" s="4">
        <f t="shared" si="1"/>
        <v>118770</v>
      </c>
      <c r="U14" s="4">
        <f t="shared" si="2"/>
        <v>77000</v>
      </c>
      <c r="V14" s="5">
        <v>3.9900000000000005E-2</v>
      </c>
    </row>
    <row r="15" spans="1:22" x14ac:dyDescent="0.2">
      <c r="A15" s="16" t="s">
        <v>331</v>
      </c>
      <c r="B15" s="4">
        <v>1600</v>
      </c>
      <c r="C15" s="4">
        <v>1400</v>
      </c>
      <c r="D15" s="4">
        <v>200</v>
      </c>
      <c r="E15" s="4">
        <v>4550000</v>
      </c>
      <c r="F15" s="4">
        <f t="shared" si="0"/>
        <v>6636786588</v>
      </c>
      <c r="G15" s="4">
        <v>0</v>
      </c>
      <c r="H15" s="4">
        <v>0</v>
      </c>
      <c r="I15" s="4">
        <v>0</v>
      </c>
      <c r="J15" s="4">
        <v>0</v>
      </c>
      <c r="K15" s="24"/>
      <c r="L15" s="4">
        <v>127</v>
      </c>
      <c r="M15" s="4">
        <v>136</v>
      </c>
      <c r="N15" s="4">
        <v>6</v>
      </c>
      <c r="O15" s="4">
        <v>8</v>
      </c>
      <c r="P15" s="4">
        <v>105000</v>
      </c>
      <c r="Q15" s="4">
        <v>123700</v>
      </c>
      <c r="R15" s="5">
        <v>3.5299999999999998E-2</v>
      </c>
      <c r="S15" s="4">
        <v>228700</v>
      </c>
      <c r="T15" s="4">
        <f t="shared" si="1"/>
        <v>98730</v>
      </c>
      <c r="U15" s="4">
        <f t="shared" si="2"/>
        <v>77000</v>
      </c>
      <c r="V15" s="5">
        <v>5.8799999999999998E-2</v>
      </c>
    </row>
    <row r="16" spans="1:22" x14ac:dyDescent="0.2">
      <c r="A16" s="16" t="s">
        <v>330</v>
      </c>
      <c r="B16" s="4">
        <v>16</v>
      </c>
      <c r="C16" s="4">
        <v>0</v>
      </c>
      <c r="D16" s="4">
        <v>16</v>
      </c>
      <c r="E16" s="4">
        <v>480000</v>
      </c>
      <c r="F16" s="4">
        <f t="shared" si="0"/>
        <v>6632236588</v>
      </c>
      <c r="G16" s="4">
        <v>0</v>
      </c>
      <c r="H16" s="4">
        <v>0</v>
      </c>
      <c r="I16" s="4">
        <v>0</v>
      </c>
      <c r="J16" s="4">
        <v>0</v>
      </c>
      <c r="K16" s="24"/>
      <c r="L16" s="4">
        <v>75</v>
      </c>
      <c r="M16" s="4">
        <v>145</v>
      </c>
      <c r="N16" s="4">
        <v>2</v>
      </c>
      <c r="O16" s="4">
        <v>5</v>
      </c>
      <c r="P16" s="4">
        <v>51200</v>
      </c>
      <c r="Q16" s="4">
        <v>99200</v>
      </c>
      <c r="R16" s="5">
        <v>-8.3999999999999995E-3</v>
      </c>
      <c r="S16" s="4">
        <v>150600</v>
      </c>
      <c r="T16" s="4">
        <f t="shared" si="1"/>
        <v>94000</v>
      </c>
      <c r="U16" s="4">
        <f t="shared" si="2"/>
        <v>77000</v>
      </c>
      <c r="V16" s="5">
        <v>1.5100000000000001E-2</v>
      </c>
    </row>
    <row r="17" spans="1:22" x14ac:dyDescent="0.2">
      <c r="A17" s="16" t="s">
        <v>329</v>
      </c>
      <c r="B17" s="4">
        <v>0</v>
      </c>
      <c r="C17" s="4">
        <v>5400</v>
      </c>
      <c r="D17" s="4">
        <v>-5400</v>
      </c>
      <c r="E17" s="4">
        <v>-161683714</v>
      </c>
      <c r="F17" s="4">
        <f t="shared" si="0"/>
        <v>6631756588</v>
      </c>
      <c r="G17" s="4">
        <v>0</v>
      </c>
      <c r="H17" s="4">
        <v>0</v>
      </c>
      <c r="I17" s="4">
        <v>0</v>
      </c>
      <c r="J17" s="4">
        <v>0</v>
      </c>
      <c r="K17" s="24"/>
      <c r="L17" s="4">
        <v>54</v>
      </c>
      <c r="M17" s="4">
        <v>69</v>
      </c>
      <c r="N17" s="4">
        <v>2</v>
      </c>
      <c r="O17" s="4">
        <v>0</v>
      </c>
      <c r="P17" s="4">
        <v>36500</v>
      </c>
      <c r="Q17" s="4">
        <v>40500</v>
      </c>
      <c r="R17" s="5">
        <v>-3.3E-3</v>
      </c>
      <c r="S17" s="4">
        <v>77000</v>
      </c>
      <c r="T17" s="4">
        <f t="shared" si="1"/>
        <v>89240</v>
      </c>
      <c r="U17" s="4">
        <f t="shared" si="2"/>
        <v>25900</v>
      </c>
      <c r="V17" s="5">
        <v>0.02</v>
      </c>
    </row>
    <row r="18" spans="1:22" x14ac:dyDescent="0.2">
      <c r="A18" s="16" t="s">
        <v>328</v>
      </c>
      <c r="B18" s="4">
        <v>3300</v>
      </c>
      <c r="C18" s="4">
        <v>5000</v>
      </c>
      <c r="D18" s="4">
        <v>-1700</v>
      </c>
      <c r="E18" s="4">
        <v>-52220000</v>
      </c>
      <c r="F18" s="4">
        <f t="shared" si="0"/>
        <v>6793440302</v>
      </c>
      <c r="G18" s="4">
        <v>0</v>
      </c>
      <c r="H18" s="4">
        <v>0</v>
      </c>
      <c r="I18" s="4">
        <v>0</v>
      </c>
      <c r="J18" s="4">
        <v>0</v>
      </c>
      <c r="K18" s="24"/>
      <c r="L18" s="4">
        <v>82</v>
      </c>
      <c r="M18" s="4">
        <v>118</v>
      </c>
      <c r="N18" s="4">
        <v>1</v>
      </c>
      <c r="O18" s="4">
        <v>1</v>
      </c>
      <c r="P18" s="4">
        <v>44300</v>
      </c>
      <c r="Q18" s="4">
        <v>63800</v>
      </c>
      <c r="R18" s="5">
        <v>-2.8199999999999999E-2</v>
      </c>
      <c r="S18" s="4">
        <v>109800</v>
      </c>
      <c r="T18" s="4">
        <f t="shared" si="1"/>
        <v>79810</v>
      </c>
      <c r="U18" s="4">
        <f t="shared" si="2"/>
        <v>25900</v>
      </c>
      <c r="V18" s="5">
        <v>3.8900000000000004E-2</v>
      </c>
    </row>
    <row r="19" spans="1:22" x14ac:dyDescent="0.2">
      <c r="F19" s="4">
        <f t="shared" si="0"/>
        <v>6845660302</v>
      </c>
      <c r="G19" s="4">
        <v>0</v>
      </c>
      <c r="H19" s="4">
        <v>0</v>
      </c>
      <c r="I19" s="4">
        <v>0</v>
      </c>
      <c r="J19" s="4">
        <v>0</v>
      </c>
      <c r="K19" s="24"/>
      <c r="L19" s="4">
        <v>66</v>
      </c>
      <c r="M19" s="4">
        <v>84</v>
      </c>
      <c r="N19" s="4">
        <v>3</v>
      </c>
      <c r="O19" s="4">
        <v>8</v>
      </c>
      <c r="P19" s="4">
        <v>56400</v>
      </c>
      <c r="Q19" s="4">
        <v>90800</v>
      </c>
      <c r="R19" s="5">
        <v>-1.61E-2</v>
      </c>
      <c r="S19" s="4">
        <v>149800</v>
      </c>
      <c r="T19" s="4">
        <f t="shared" si="1"/>
        <v>68600</v>
      </c>
      <c r="U19" s="4">
        <f t="shared" si="2"/>
        <v>9600</v>
      </c>
      <c r="V19" s="5">
        <v>3.9399999999999998E-2</v>
      </c>
    </row>
    <row r="20" spans="1:22" x14ac:dyDescent="0.2">
      <c r="F20" s="4">
        <f t="shared" si="0"/>
        <v>6845660302</v>
      </c>
      <c r="G20" s="4">
        <v>0</v>
      </c>
      <c r="H20" s="4">
        <v>0</v>
      </c>
      <c r="I20" s="4">
        <v>0</v>
      </c>
      <c r="J20" s="4">
        <v>0</v>
      </c>
      <c r="K20" s="24"/>
      <c r="L20" s="4">
        <v>147</v>
      </c>
      <c r="M20" s="4">
        <v>136</v>
      </c>
      <c r="N20" s="4">
        <v>7</v>
      </c>
      <c r="O20" s="4">
        <v>9</v>
      </c>
      <c r="P20" s="4">
        <v>129900</v>
      </c>
      <c r="Q20" s="4">
        <v>117000</v>
      </c>
      <c r="R20" s="5">
        <v>6.9800000000000001E-2</v>
      </c>
      <c r="S20" s="4">
        <v>259900</v>
      </c>
      <c r="T20" s="4">
        <f t="shared" si="1"/>
        <v>47230</v>
      </c>
      <c r="U20" s="4">
        <f t="shared" si="2"/>
        <v>9600</v>
      </c>
      <c r="V20" s="5">
        <v>7.9500000000000001E-2</v>
      </c>
    </row>
    <row r="21" spans="1:22" x14ac:dyDescent="0.2">
      <c r="A21" s="16" t="s">
        <v>325</v>
      </c>
      <c r="B21" s="4">
        <v>5000</v>
      </c>
      <c r="C21" s="4">
        <v>0</v>
      </c>
      <c r="D21" s="4">
        <v>5000</v>
      </c>
      <c r="E21" s="4">
        <v>146720000</v>
      </c>
      <c r="F21" s="4">
        <f t="shared" si="0"/>
        <v>6845660302</v>
      </c>
      <c r="G21" s="4">
        <v>0</v>
      </c>
      <c r="H21" s="4">
        <v>0</v>
      </c>
      <c r="I21" s="4">
        <v>0</v>
      </c>
      <c r="J21" s="4">
        <v>0</v>
      </c>
      <c r="K21" s="24"/>
      <c r="L21" s="4">
        <v>58</v>
      </c>
      <c r="M21" s="4">
        <v>33</v>
      </c>
      <c r="N21" s="4">
        <v>4</v>
      </c>
      <c r="O21" s="4">
        <v>1</v>
      </c>
      <c r="P21" s="4">
        <v>54000</v>
      </c>
      <c r="Q21" s="4">
        <v>23800</v>
      </c>
      <c r="R21" s="5">
        <v>1.8E-3</v>
      </c>
      <c r="S21" s="4">
        <v>79300</v>
      </c>
      <c r="T21" s="4">
        <f t="shared" si="1"/>
        <v>42090</v>
      </c>
      <c r="U21" s="4">
        <f t="shared" si="2"/>
        <v>9600</v>
      </c>
      <c r="V21" s="5">
        <v>1.3600000000000001E-2</v>
      </c>
    </row>
    <row r="22" spans="1:22" x14ac:dyDescent="0.2">
      <c r="A22" s="16" t="s">
        <v>324</v>
      </c>
      <c r="B22" s="4">
        <v>0</v>
      </c>
      <c r="C22" s="4">
        <v>1280</v>
      </c>
      <c r="D22" s="4">
        <v>-1280</v>
      </c>
      <c r="E22" s="4">
        <v>-37560000</v>
      </c>
      <c r="F22" s="4">
        <f t="shared" si="0"/>
        <v>6698940302</v>
      </c>
      <c r="K22" s="24"/>
      <c r="L22" s="4">
        <v>20</v>
      </c>
      <c r="M22" s="4">
        <v>25</v>
      </c>
      <c r="N22" s="4">
        <v>0</v>
      </c>
      <c r="O22" s="4">
        <v>0</v>
      </c>
      <c r="P22" s="4">
        <v>16600</v>
      </c>
      <c r="Q22" s="4">
        <v>9300</v>
      </c>
      <c r="R22" s="5">
        <v>8.6E-3</v>
      </c>
      <c r="S22" s="4">
        <v>25900</v>
      </c>
      <c r="T22" s="4">
        <f t="shared" si="1"/>
        <v>48230</v>
      </c>
      <c r="U22" s="4">
        <f t="shared" si="2"/>
        <v>9600</v>
      </c>
      <c r="V22" s="5">
        <v>2.3799999999999998E-2</v>
      </c>
    </row>
    <row r="23" spans="1:22" x14ac:dyDescent="0.2">
      <c r="A23" s="16" t="s">
        <v>323</v>
      </c>
      <c r="B23" s="4">
        <v>48100</v>
      </c>
      <c r="C23" s="4">
        <v>3100</v>
      </c>
      <c r="D23" s="4">
        <v>45000</v>
      </c>
      <c r="E23" s="4">
        <v>1334815396</v>
      </c>
      <c r="F23" s="4">
        <f t="shared" si="0"/>
        <v>6736500302</v>
      </c>
      <c r="K23" s="24"/>
      <c r="L23" s="4">
        <v>40</v>
      </c>
      <c r="M23" s="4">
        <v>40</v>
      </c>
      <c r="N23" s="4">
        <v>5</v>
      </c>
      <c r="O23" s="4">
        <v>0</v>
      </c>
      <c r="P23" s="4">
        <v>81000</v>
      </c>
      <c r="Q23" s="4">
        <v>15900</v>
      </c>
      <c r="R23" s="5">
        <v>1.2199999999999999E-2</v>
      </c>
      <c r="S23" s="4">
        <v>97100</v>
      </c>
      <c r="T23" s="4">
        <f t="shared" si="1"/>
        <v>46680</v>
      </c>
      <c r="U23" s="4">
        <f t="shared" si="2"/>
        <v>9600</v>
      </c>
      <c r="V23" s="5">
        <v>3.5099999999999999E-2</v>
      </c>
    </row>
    <row r="24" spans="1:22" x14ac:dyDescent="0.2">
      <c r="A24" s="16" t="s">
        <v>322</v>
      </c>
      <c r="B24" s="4">
        <v>0</v>
      </c>
      <c r="C24" s="4">
        <v>1301</v>
      </c>
      <c r="D24" s="4">
        <v>-1301</v>
      </c>
      <c r="E24" s="4">
        <v>-37730000</v>
      </c>
      <c r="F24" s="4">
        <f t="shared" si="0"/>
        <v>5401684906</v>
      </c>
      <c r="K24" s="24"/>
      <c r="L24" s="4">
        <v>14</v>
      </c>
      <c r="M24" s="4">
        <v>15</v>
      </c>
      <c r="N24" s="4">
        <v>0</v>
      </c>
      <c r="O24" s="4">
        <v>0</v>
      </c>
      <c r="P24" s="4">
        <v>3600</v>
      </c>
      <c r="Q24" s="4">
        <v>5800</v>
      </c>
      <c r="R24" s="5">
        <v>1.6E-2</v>
      </c>
      <c r="S24" s="4">
        <v>9600</v>
      </c>
      <c r="T24" s="4">
        <f t="shared" si="1"/>
        <v>47560</v>
      </c>
      <c r="U24" s="4">
        <f t="shared" si="2"/>
        <v>15500</v>
      </c>
      <c r="V24" s="5">
        <v>2.2400000000000003E-2</v>
      </c>
    </row>
    <row r="25" spans="1:22" x14ac:dyDescent="0.2">
      <c r="A25" s="16" t="s">
        <v>321</v>
      </c>
      <c r="B25" s="4">
        <v>0</v>
      </c>
      <c r="C25" s="4">
        <v>4000</v>
      </c>
      <c r="D25" s="4">
        <v>-4000</v>
      </c>
      <c r="E25" s="4">
        <v>-114510000</v>
      </c>
      <c r="F25" s="4">
        <f t="shared" si="0"/>
        <v>5439414906</v>
      </c>
      <c r="K25" s="24"/>
      <c r="L25" s="4">
        <v>16</v>
      </c>
      <c r="M25" s="4">
        <v>44</v>
      </c>
      <c r="N25" s="4">
        <v>0</v>
      </c>
      <c r="O25" s="4">
        <v>1</v>
      </c>
      <c r="P25" s="4">
        <v>4800</v>
      </c>
      <c r="Q25" s="4">
        <v>23500</v>
      </c>
      <c r="R25" s="5">
        <v>-1.9400000000000001E-2</v>
      </c>
      <c r="S25" s="4">
        <v>28300</v>
      </c>
      <c r="T25" s="4">
        <f t="shared" si="1"/>
        <v>46510</v>
      </c>
      <c r="U25" s="4">
        <f t="shared" si="2"/>
        <v>15500</v>
      </c>
      <c r="V25" s="5">
        <v>3.0899999999999997E-2</v>
      </c>
    </row>
    <row r="26" spans="1:22" x14ac:dyDescent="0.2">
      <c r="A26" s="16" t="s">
        <v>320</v>
      </c>
      <c r="B26" s="4">
        <v>55200</v>
      </c>
      <c r="C26" s="4">
        <v>2300</v>
      </c>
      <c r="D26" s="4">
        <v>52900</v>
      </c>
      <c r="E26" s="4">
        <v>1618220000</v>
      </c>
      <c r="F26" s="4">
        <f t="shared" si="0"/>
        <v>5553924906</v>
      </c>
      <c r="K26" s="24"/>
      <c r="L26" s="4">
        <v>32</v>
      </c>
      <c r="M26" s="4">
        <v>30</v>
      </c>
      <c r="N26" s="4">
        <v>1</v>
      </c>
      <c r="O26" s="4">
        <v>1</v>
      </c>
      <c r="P26" s="4">
        <v>28700</v>
      </c>
      <c r="Q26" s="4">
        <v>19600</v>
      </c>
      <c r="R26" s="5">
        <v>-1.7000000000000001E-3</v>
      </c>
      <c r="S26" s="4">
        <v>103300</v>
      </c>
      <c r="T26" s="4">
        <f t="shared" si="1"/>
        <v>39170</v>
      </c>
      <c r="U26" s="4">
        <f t="shared" si="2"/>
        <v>15500</v>
      </c>
      <c r="V26" s="5">
        <v>2.9500000000000002E-2</v>
      </c>
    </row>
    <row r="27" spans="1:22" x14ac:dyDescent="0.2">
      <c r="A27" s="16" t="s">
        <v>319</v>
      </c>
      <c r="B27" s="4">
        <v>300</v>
      </c>
      <c r="C27" s="4">
        <v>100</v>
      </c>
      <c r="D27" s="4">
        <v>200</v>
      </c>
      <c r="E27" s="4">
        <v>5700000</v>
      </c>
      <c r="F27" s="4">
        <f t="shared" si="0"/>
        <v>3935704906</v>
      </c>
      <c r="K27" s="24"/>
      <c r="L27" s="4">
        <v>28</v>
      </c>
      <c r="M27" s="4">
        <v>39</v>
      </c>
      <c r="N27" s="4">
        <v>0</v>
      </c>
      <c r="O27" s="4">
        <v>0</v>
      </c>
      <c r="P27" s="4">
        <v>13200</v>
      </c>
      <c r="Q27" s="4">
        <v>16200</v>
      </c>
      <c r="R27" s="5">
        <v>2.8500000000000001E-2</v>
      </c>
      <c r="S27" s="4">
        <v>29400</v>
      </c>
      <c r="T27" s="4">
        <f t="shared" si="1"/>
        <v>38090</v>
      </c>
      <c r="U27" s="4">
        <f t="shared" si="2"/>
        <v>15500</v>
      </c>
      <c r="V27" s="5">
        <v>2.7699999999999999E-2</v>
      </c>
    </row>
    <row r="28" spans="1:22" x14ac:dyDescent="0.2">
      <c r="A28" s="16" t="s">
        <v>318</v>
      </c>
      <c r="B28" s="4">
        <v>0</v>
      </c>
      <c r="C28" s="4">
        <v>400</v>
      </c>
      <c r="D28" s="4">
        <v>-400</v>
      </c>
      <c r="E28" s="4">
        <v>-11400000</v>
      </c>
      <c r="F28" s="4">
        <f t="shared" si="0"/>
        <v>3930004906</v>
      </c>
      <c r="K28" s="24"/>
      <c r="L28" s="4">
        <v>2</v>
      </c>
      <c r="M28" s="4">
        <v>39</v>
      </c>
      <c r="N28" s="4">
        <v>0</v>
      </c>
      <c r="O28" s="4">
        <v>0</v>
      </c>
      <c r="P28" s="4">
        <v>3000</v>
      </c>
      <c r="Q28" s="4">
        <v>10100</v>
      </c>
      <c r="R28" s="5">
        <v>-2.1299999999999999E-2</v>
      </c>
      <c r="S28" s="4">
        <v>15500</v>
      </c>
      <c r="T28" s="4">
        <f t="shared" si="1"/>
        <v>49170</v>
      </c>
      <c r="U28" s="4">
        <f t="shared" si="2"/>
        <v>27900</v>
      </c>
      <c r="V28" s="5">
        <v>2.4399999999999998E-2</v>
      </c>
    </row>
    <row r="29" spans="1:22" x14ac:dyDescent="0.2">
      <c r="A29" s="16" t="s">
        <v>317</v>
      </c>
      <c r="B29" s="4">
        <v>1300</v>
      </c>
      <c r="C29" s="4">
        <v>0</v>
      </c>
      <c r="D29" s="4">
        <v>1300</v>
      </c>
      <c r="E29" s="4">
        <v>36790000</v>
      </c>
      <c r="F29" s="4">
        <f t="shared" si="0"/>
        <v>3941404906</v>
      </c>
      <c r="K29" s="24"/>
      <c r="L29" s="4">
        <v>9</v>
      </c>
      <c r="M29" s="4">
        <v>50</v>
      </c>
      <c r="N29" s="4">
        <v>0</v>
      </c>
      <c r="O29" s="4">
        <v>1</v>
      </c>
      <c r="P29" s="4">
        <v>6400</v>
      </c>
      <c r="Q29" s="4">
        <v>30100</v>
      </c>
      <c r="R29" s="5">
        <v>0</v>
      </c>
      <c r="S29" s="4">
        <v>37700</v>
      </c>
      <c r="T29" s="4">
        <f t="shared" si="1"/>
        <v>54910</v>
      </c>
      <c r="U29" s="4">
        <f t="shared" si="2"/>
        <v>18400</v>
      </c>
      <c r="V29" s="5">
        <v>2.6000000000000002E-2</v>
      </c>
    </row>
    <row r="30" spans="1:22" x14ac:dyDescent="0.2">
      <c r="A30" s="16" t="s">
        <v>316</v>
      </c>
      <c r="B30" s="4">
        <v>5100</v>
      </c>
      <c r="C30" s="4">
        <v>1100</v>
      </c>
      <c r="D30" s="4">
        <v>4000</v>
      </c>
      <c r="E30" s="4">
        <v>116310000</v>
      </c>
      <c r="F30" s="4">
        <f t="shared" si="0"/>
        <v>3904614906</v>
      </c>
      <c r="K30" s="24"/>
      <c r="L30" s="4">
        <v>33</v>
      </c>
      <c r="M30" s="4">
        <v>66</v>
      </c>
      <c r="N30" s="4">
        <v>0</v>
      </c>
      <c r="O30" s="4">
        <v>1</v>
      </c>
      <c r="P30" s="4">
        <v>13100</v>
      </c>
      <c r="Q30" s="4">
        <v>33900</v>
      </c>
      <c r="R30" s="5">
        <v>-3.4000000000000002E-3</v>
      </c>
      <c r="S30" s="4">
        <v>46200</v>
      </c>
      <c r="T30" s="4">
        <f t="shared" si="1"/>
        <v>55210</v>
      </c>
      <c r="U30" s="4">
        <f t="shared" si="2"/>
        <v>17800</v>
      </c>
      <c r="V30" s="5">
        <v>3.1200000000000002E-2</v>
      </c>
    </row>
    <row r="31" spans="1:22" x14ac:dyDescent="0.2">
      <c r="A31" s="16" t="s">
        <v>315</v>
      </c>
      <c r="B31" s="4">
        <v>3300</v>
      </c>
      <c r="C31" s="4">
        <v>0</v>
      </c>
      <c r="D31" s="4">
        <v>3300</v>
      </c>
      <c r="E31" s="4">
        <v>94050000</v>
      </c>
      <c r="F31" s="4">
        <f t="shared" si="0"/>
        <v>3788304906</v>
      </c>
      <c r="K31" s="24"/>
      <c r="L31" s="4">
        <v>16</v>
      </c>
      <c r="M31" s="4">
        <v>38</v>
      </c>
      <c r="N31" s="4">
        <v>0</v>
      </c>
      <c r="O31" s="4">
        <v>0</v>
      </c>
      <c r="P31" s="4">
        <v>7400</v>
      </c>
      <c r="Q31" s="4">
        <v>22100</v>
      </c>
      <c r="R31" s="5">
        <v>-1.7000000000000001E-3</v>
      </c>
      <c r="S31" s="4">
        <v>27900</v>
      </c>
      <c r="T31" s="4">
        <f t="shared" si="1"/>
        <v>59840</v>
      </c>
      <c r="U31" s="4">
        <f t="shared" si="2"/>
        <v>17800</v>
      </c>
      <c r="V31" s="5">
        <v>2.7400000000000001E-2</v>
      </c>
    </row>
    <row r="32" spans="1:22" x14ac:dyDescent="0.2">
      <c r="A32" s="16" t="s">
        <v>314</v>
      </c>
      <c r="B32" s="4">
        <v>0</v>
      </c>
      <c r="C32" s="4">
        <v>5100</v>
      </c>
      <c r="D32" s="4">
        <v>-5100</v>
      </c>
      <c r="E32" s="4">
        <v>-147430000</v>
      </c>
      <c r="F32" s="4">
        <f t="shared" si="0"/>
        <v>3694254906</v>
      </c>
      <c r="K32" s="24"/>
      <c r="L32" s="4">
        <v>43</v>
      </c>
      <c r="M32" s="4">
        <v>104</v>
      </c>
      <c r="N32" s="4">
        <v>0</v>
      </c>
      <c r="O32" s="4">
        <v>3</v>
      </c>
      <c r="P32" s="4">
        <v>20200</v>
      </c>
      <c r="Q32" s="4">
        <v>64900</v>
      </c>
      <c r="R32" s="5">
        <v>-1.38E-2</v>
      </c>
      <c r="S32" s="4">
        <v>87300</v>
      </c>
      <c r="T32" s="4">
        <f t="shared" si="1"/>
        <v>55500</v>
      </c>
      <c r="U32" s="4">
        <f t="shared" si="2"/>
        <v>17800</v>
      </c>
      <c r="V32" s="5">
        <v>5.9500000000000004E-2</v>
      </c>
    </row>
    <row r="33" spans="1:22" x14ac:dyDescent="0.2">
      <c r="A33" s="16" t="s">
        <v>313</v>
      </c>
      <c r="B33" s="4">
        <v>2100</v>
      </c>
      <c r="C33" s="4">
        <v>0</v>
      </c>
      <c r="D33" s="4">
        <v>2100</v>
      </c>
      <c r="E33" s="4">
        <v>62200000</v>
      </c>
      <c r="F33" s="4">
        <f t="shared" si="0"/>
        <v>3841684906</v>
      </c>
      <c r="K33" s="24"/>
      <c r="L33" s="4">
        <v>25</v>
      </c>
      <c r="M33" s="4">
        <v>82</v>
      </c>
      <c r="N33" s="4">
        <v>3</v>
      </c>
      <c r="O33" s="4">
        <v>1</v>
      </c>
      <c r="P33" s="4">
        <v>37800</v>
      </c>
      <c r="Q33" s="4">
        <v>42200</v>
      </c>
      <c r="R33" s="5">
        <v>-7.5199999999999989E-2</v>
      </c>
      <c r="S33" s="4">
        <v>81600</v>
      </c>
      <c r="T33" s="4">
        <f t="shared" si="1"/>
        <v>49110</v>
      </c>
      <c r="U33" s="4">
        <f t="shared" si="2"/>
        <v>17800</v>
      </c>
      <c r="V33" s="5">
        <v>7.7300000000000008E-2</v>
      </c>
    </row>
    <row r="34" spans="1:22" x14ac:dyDescent="0.2">
      <c r="A34" s="16" t="s">
        <v>270</v>
      </c>
      <c r="B34" s="4">
        <v>0</v>
      </c>
      <c r="C34" s="4">
        <v>700</v>
      </c>
      <c r="D34" s="4">
        <v>-700</v>
      </c>
      <c r="E34" s="4">
        <v>-21960000</v>
      </c>
      <c r="F34" s="4">
        <f t="shared" si="0"/>
        <v>3779484906</v>
      </c>
      <c r="K34" s="24"/>
      <c r="L34" s="4">
        <v>21</v>
      </c>
      <c r="M34" s="4">
        <v>23</v>
      </c>
      <c r="N34" s="4">
        <v>0</v>
      </c>
      <c r="O34" s="4">
        <v>0</v>
      </c>
      <c r="P34" s="4">
        <v>8100</v>
      </c>
      <c r="Q34" s="4">
        <v>10300</v>
      </c>
      <c r="R34" s="5">
        <v>1.46E-2</v>
      </c>
      <c r="S34" s="4">
        <v>18400</v>
      </c>
      <c r="T34" s="4">
        <f t="shared" si="1"/>
        <v>48160</v>
      </c>
      <c r="U34" s="4">
        <f t="shared" si="2"/>
        <v>17800</v>
      </c>
      <c r="V34" s="5">
        <v>1.5900000000000001E-2</v>
      </c>
    </row>
    <row r="35" spans="1:22" x14ac:dyDescent="0.2">
      <c r="A35" s="16" t="s">
        <v>269</v>
      </c>
      <c r="B35" s="4">
        <v>0</v>
      </c>
      <c r="C35" s="4">
        <v>300</v>
      </c>
      <c r="D35" s="4">
        <v>-300</v>
      </c>
      <c r="E35" s="4">
        <v>-9390000</v>
      </c>
      <c r="F35" s="4">
        <f t="shared" si="0"/>
        <v>3801444906</v>
      </c>
      <c r="K35" s="24"/>
      <c r="L35" s="4">
        <v>15</v>
      </c>
      <c r="M35" s="4">
        <v>30</v>
      </c>
      <c r="N35" s="4">
        <v>0</v>
      </c>
      <c r="O35" s="4">
        <v>0</v>
      </c>
      <c r="P35" s="4">
        <v>3200</v>
      </c>
      <c r="Q35" s="4">
        <v>14800</v>
      </c>
      <c r="R35" s="5">
        <v>-1.29E-2</v>
      </c>
      <c r="S35" s="4">
        <v>17800</v>
      </c>
      <c r="T35" s="4">
        <f t="shared" si="1"/>
        <v>56420</v>
      </c>
      <c r="U35" s="4">
        <f t="shared" si="2"/>
        <v>18600</v>
      </c>
      <c r="V35" s="5">
        <v>2.3900000000000001E-2</v>
      </c>
    </row>
    <row r="36" spans="1:22" x14ac:dyDescent="0.2">
      <c r="F36" s="4">
        <f t="shared" si="0"/>
        <v>3810834906</v>
      </c>
      <c r="K36" s="24"/>
      <c r="L36" s="4">
        <v>16</v>
      </c>
      <c r="M36" s="4">
        <v>49</v>
      </c>
      <c r="N36" s="4">
        <v>0</v>
      </c>
      <c r="O36" s="4">
        <v>2</v>
      </c>
      <c r="P36" s="4">
        <v>3100</v>
      </c>
      <c r="Q36" s="4">
        <v>26100</v>
      </c>
      <c r="R36" s="5">
        <v>-3.0999999999999999E-3</v>
      </c>
      <c r="S36" s="4">
        <v>29900</v>
      </c>
      <c r="T36" s="4">
        <f t="shared" si="1"/>
        <v>56450</v>
      </c>
      <c r="U36" s="4">
        <f t="shared" si="2"/>
        <v>18600</v>
      </c>
      <c r="V36" s="5">
        <v>1.4199999999999999E-2</v>
      </c>
    </row>
    <row r="37" spans="1:22" x14ac:dyDescent="0.2">
      <c r="A37" s="16" t="s">
        <v>254</v>
      </c>
      <c r="B37" s="4">
        <v>0</v>
      </c>
      <c r="C37" s="4">
        <v>1945</v>
      </c>
      <c r="D37" s="4">
        <v>-1945</v>
      </c>
      <c r="E37" s="4">
        <v>-61620000</v>
      </c>
      <c r="F37" s="4">
        <f t="shared" si="0"/>
        <v>3810834906</v>
      </c>
      <c r="K37" s="24"/>
      <c r="L37" s="4">
        <v>25</v>
      </c>
      <c r="M37" s="4">
        <v>23</v>
      </c>
      <c r="N37" s="4">
        <v>0</v>
      </c>
      <c r="O37" s="4">
        <v>0</v>
      </c>
      <c r="P37" s="4">
        <v>6000</v>
      </c>
      <c r="Q37" s="4">
        <v>7400</v>
      </c>
      <c r="R37" s="5">
        <v>0</v>
      </c>
      <c r="S37" s="4">
        <v>18600</v>
      </c>
      <c r="T37" s="4">
        <f t="shared" si="1"/>
        <v>59880</v>
      </c>
      <c r="U37" s="4">
        <f t="shared" si="2"/>
        <v>43900</v>
      </c>
      <c r="V37" s="5">
        <v>1.7299999999999999E-2</v>
      </c>
    </row>
    <row r="38" spans="1:22" x14ac:dyDescent="0.2">
      <c r="A38" s="16" t="s">
        <v>253</v>
      </c>
      <c r="B38" s="4">
        <v>1100</v>
      </c>
      <c r="C38" s="4">
        <v>50000</v>
      </c>
      <c r="D38" s="4">
        <v>-48900</v>
      </c>
      <c r="E38" s="4">
        <v>-1531700000</v>
      </c>
      <c r="F38" s="4">
        <f t="shared" si="0"/>
        <v>3872454906</v>
      </c>
      <c r="K38" s="24"/>
      <c r="L38" s="4">
        <v>33</v>
      </c>
      <c r="M38" s="4">
        <v>104</v>
      </c>
      <c r="N38" s="4">
        <v>1</v>
      </c>
      <c r="O38" s="4">
        <v>6</v>
      </c>
      <c r="P38" s="4">
        <v>15700</v>
      </c>
      <c r="Q38" s="4">
        <v>110600</v>
      </c>
      <c r="R38" s="5">
        <v>0</v>
      </c>
      <c r="S38" s="4">
        <v>126300</v>
      </c>
      <c r="T38" s="4">
        <f t="shared" si="1"/>
        <v>53630</v>
      </c>
      <c r="U38" s="4">
        <f t="shared" si="2"/>
        <v>17700</v>
      </c>
      <c r="V38" s="5">
        <v>4.6900000000000004E-2</v>
      </c>
    </row>
    <row r="39" spans="1:22" x14ac:dyDescent="0.2">
      <c r="A39" s="16" t="s">
        <v>252</v>
      </c>
      <c r="B39" s="4">
        <v>0</v>
      </c>
      <c r="C39" s="4">
        <v>1800</v>
      </c>
      <c r="D39" s="4">
        <v>-1800</v>
      </c>
      <c r="E39" s="4">
        <v>-59500000</v>
      </c>
      <c r="F39" s="4">
        <f t="shared" si="0"/>
        <v>5404154906</v>
      </c>
      <c r="K39" s="24"/>
      <c r="L39" s="4">
        <v>51</v>
      </c>
      <c r="M39" s="4">
        <v>65</v>
      </c>
      <c r="N39" s="4">
        <v>0</v>
      </c>
      <c r="O39" s="4">
        <v>1</v>
      </c>
      <c r="P39" s="4">
        <v>23000</v>
      </c>
      <c r="Q39" s="4">
        <v>42100</v>
      </c>
      <c r="R39" s="5">
        <v>-6.3399999999999998E-2</v>
      </c>
      <c r="S39" s="4">
        <v>95100</v>
      </c>
      <c r="T39" s="4">
        <f t="shared" si="1"/>
        <v>48920</v>
      </c>
      <c r="U39" s="4">
        <f t="shared" si="2"/>
        <v>8900</v>
      </c>
      <c r="V39" s="5">
        <v>4.9800000000000004E-2</v>
      </c>
    </row>
    <row r="40" spans="1:22" x14ac:dyDescent="0.2">
      <c r="A40" s="16" t="s">
        <v>251</v>
      </c>
      <c r="B40" s="4">
        <v>800</v>
      </c>
      <c r="C40" s="4">
        <v>0</v>
      </c>
      <c r="D40" s="4">
        <v>800</v>
      </c>
      <c r="E40" s="4">
        <v>26800000</v>
      </c>
      <c r="F40" s="4">
        <f t="shared" si="0"/>
        <v>5463654906</v>
      </c>
      <c r="K40" s="24"/>
      <c r="L40" s="4">
        <v>32</v>
      </c>
      <c r="M40" s="4">
        <v>70</v>
      </c>
      <c r="N40" s="4">
        <v>0</v>
      </c>
      <c r="O40" s="4">
        <v>1</v>
      </c>
      <c r="P40" s="4">
        <v>15300</v>
      </c>
      <c r="Q40" s="4">
        <v>33400</v>
      </c>
      <c r="R40" s="5">
        <v>-4.4699999999999997E-2</v>
      </c>
      <c r="S40" s="4">
        <v>49200</v>
      </c>
      <c r="T40" s="4">
        <f t="shared" si="1"/>
        <v>57880</v>
      </c>
      <c r="U40" s="4">
        <f t="shared" si="2"/>
        <v>8900</v>
      </c>
      <c r="V40" s="5">
        <v>3.7400000000000003E-2</v>
      </c>
    </row>
    <row r="41" spans="1:22" x14ac:dyDescent="0.2">
      <c r="A41" s="16" t="s">
        <v>250</v>
      </c>
      <c r="B41" s="4">
        <v>9800</v>
      </c>
      <c r="C41" s="4">
        <v>100</v>
      </c>
      <c r="D41" s="4">
        <v>9700</v>
      </c>
      <c r="E41" s="4">
        <v>335850000</v>
      </c>
      <c r="F41" s="4">
        <f t="shared" si="0"/>
        <v>5436854906</v>
      </c>
      <c r="K41" s="24"/>
      <c r="L41" s="4">
        <v>148</v>
      </c>
      <c r="M41" s="4">
        <v>48</v>
      </c>
      <c r="N41" s="4">
        <v>0</v>
      </c>
      <c r="O41" s="4">
        <v>1</v>
      </c>
      <c r="P41" s="4">
        <v>52100</v>
      </c>
      <c r="Q41" s="4">
        <v>22100</v>
      </c>
      <c r="R41" s="5">
        <v>1.7500000000000002E-2</v>
      </c>
      <c r="S41" s="4">
        <v>74200</v>
      </c>
      <c r="T41" s="4">
        <f t="shared" si="1"/>
        <v>62380</v>
      </c>
      <c r="U41" s="4">
        <f t="shared" si="2"/>
        <v>8900</v>
      </c>
      <c r="V41" s="5">
        <v>4.0999999999999995E-2</v>
      </c>
    </row>
    <row r="42" spans="1:22" x14ac:dyDescent="0.2">
      <c r="A42" s="16" t="s">
        <v>249</v>
      </c>
      <c r="B42" s="4">
        <v>1300</v>
      </c>
      <c r="C42" s="4">
        <v>1450</v>
      </c>
      <c r="D42" s="4">
        <v>-150</v>
      </c>
      <c r="E42" s="4">
        <v>-5410000</v>
      </c>
      <c r="F42" s="4">
        <f t="shared" si="0"/>
        <v>5101004906</v>
      </c>
      <c r="K42" s="24"/>
      <c r="L42" s="4">
        <v>59</v>
      </c>
      <c r="M42" s="4">
        <v>41</v>
      </c>
      <c r="N42" s="4">
        <v>3</v>
      </c>
      <c r="O42" s="4">
        <v>0</v>
      </c>
      <c r="P42" s="4">
        <v>30400</v>
      </c>
      <c r="Q42" s="4">
        <v>13500</v>
      </c>
      <c r="R42" s="5">
        <v>1.3300000000000001E-2</v>
      </c>
      <c r="S42" s="4">
        <v>43900</v>
      </c>
      <c r="T42" s="4">
        <f t="shared" si="1"/>
        <v>64950</v>
      </c>
      <c r="U42" s="4">
        <f t="shared" si="2"/>
        <v>8900</v>
      </c>
      <c r="V42" s="5">
        <v>3.04E-2</v>
      </c>
    </row>
    <row r="43" spans="1:22" x14ac:dyDescent="0.2">
      <c r="A43" s="16" t="s">
        <v>248</v>
      </c>
      <c r="B43" s="4">
        <v>0</v>
      </c>
      <c r="C43" s="4">
        <v>1200</v>
      </c>
      <c r="D43" s="4">
        <v>-1200</v>
      </c>
      <c r="E43" s="4">
        <v>-40690000</v>
      </c>
      <c r="F43" s="4">
        <f t="shared" si="0"/>
        <v>5106414906</v>
      </c>
      <c r="K43" s="24"/>
      <c r="L43" s="4">
        <v>15</v>
      </c>
      <c r="M43" s="4">
        <v>11</v>
      </c>
      <c r="N43" s="4">
        <v>1</v>
      </c>
      <c r="O43" s="4">
        <v>0</v>
      </c>
      <c r="P43" s="4">
        <v>11000</v>
      </c>
      <c r="Q43" s="4">
        <v>6700</v>
      </c>
      <c r="R43" s="5">
        <v>1.5E-3</v>
      </c>
      <c r="S43" s="4">
        <v>17700</v>
      </c>
      <c r="T43" s="4">
        <f t="shared" si="1"/>
        <v>81340</v>
      </c>
      <c r="U43" s="4">
        <f t="shared" si="2"/>
        <v>8900</v>
      </c>
      <c r="V43" s="5">
        <v>1.9199999999999998E-2</v>
      </c>
    </row>
    <row r="44" spans="1:22" x14ac:dyDescent="0.2">
      <c r="A44" s="16" t="s">
        <v>247</v>
      </c>
      <c r="B44" s="4">
        <v>500</v>
      </c>
      <c r="C44" s="4">
        <v>200</v>
      </c>
      <c r="D44" s="4">
        <v>300</v>
      </c>
      <c r="E44" s="4">
        <v>9940000</v>
      </c>
      <c r="F44" s="4">
        <f t="shared" si="0"/>
        <v>5147104906</v>
      </c>
      <c r="K44" s="24"/>
      <c r="L44" s="4">
        <v>21</v>
      </c>
      <c r="M44" s="4">
        <v>19</v>
      </c>
      <c r="N44" s="4">
        <v>0</v>
      </c>
      <c r="O44" s="4">
        <v>0</v>
      </c>
      <c r="P44" s="4">
        <v>5500</v>
      </c>
      <c r="Q44" s="4">
        <v>3400</v>
      </c>
      <c r="R44" s="5">
        <v>-4.4000000000000003E-3</v>
      </c>
      <c r="S44" s="4">
        <v>8900</v>
      </c>
      <c r="T44" s="4">
        <f t="shared" si="1"/>
        <v>89060</v>
      </c>
      <c r="U44" s="4">
        <f t="shared" si="2"/>
        <v>30200</v>
      </c>
      <c r="V44" s="5">
        <v>4.4900000000000002E-2</v>
      </c>
    </row>
    <row r="45" spans="1:22" x14ac:dyDescent="0.2">
      <c r="A45" s="16" t="s">
        <v>246</v>
      </c>
      <c r="B45" s="4">
        <v>70000</v>
      </c>
      <c r="C45" s="4">
        <v>169</v>
      </c>
      <c r="D45" s="4">
        <v>69831</v>
      </c>
      <c r="E45" s="4">
        <v>2444300000</v>
      </c>
      <c r="F45" s="4">
        <f t="shared" si="0"/>
        <v>5137164906</v>
      </c>
      <c r="K45" s="24"/>
      <c r="L45" s="4">
        <v>25</v>
      </c>
      <c r="M45" s="4">
        <v>36</v>
      </c>
      <c r="N45" s="4">
        <v>0</v>
      </c>
      <c r="O45" s="4">
        <v>0</v>
      </c>
      <c r="P45" s="4">
        <v>13300</v>
      </c>
      <c r="Q45" s="4">
        <v>17100</v>
      </c>
      <c r="R45" s="5">
        <v>1.5E-3</v>
      </c>
      <c r="S45" s="4">
        <v>100400</v>
      </c>
      <c r="T45" s="4">
        <f t="shared" si="1"/>
        <v>101620</v>
      </c>
      <c r="U45" s="4">
        <f t="shared" si="2"/>
        <v>30200</v>
      </c>
      <c r="V45" s="5">
        <v>3.9E-2</v>
      </c>
    </row>
    <row r="46" spans="1:22" x14ac:dyDescent="0.2">
      <c r="A46" s="16">
        <v>45378</v>
      </c>
      <c r="F46" s="4">
        <f t="shared" si="0"/>
        <v>2692864906</v>
      </c>
      <c r="K46" s="24"/>
      <c r="L46" s="4">
        <v>23</v>
      </c>
      <c r="M46" s="4">
        <v>38</v>
      </c>
      <c r="N46" s="4">
        <v>0</v>
      </c>
      <c r="O46" s="4">
        <v>0</v>
      </c>
      <c r="P46" s="4">
        <v>7300</v>
      </c>
      <c r="Q46" s="4">
        <v>22600</v>
      </c>
      <c r="R46" s="5">
        <v>6.0000000000000001E-3</v>
      </c>
      <c r="S46" s="4">
        <v>30200</v>
      </c>
      <c r="T46" s="4">
        <f t="shared" si="1"/>
        <v>105060</v>
      </c>
      <c r="U46" s="4">
        <f t="shared" si="2"/>
        <v>48000</v>
      </c>
      <c r="V46" s="5">
        <v>2.7400000000000001E-2</v>
      </c>
    </row>
    <row r="47" spans="1:22" x14ac:dyDescent="0.2">
      <c r="A47" s="16" t="s">
        <v>244</v>
      </c>
      <c r="B47" s="4">
        <v>0</v>
      </c>
      <c r="C47" s="4">
        <v>200</v>
      </c>
      <c r="D47" s="4">
        <v>-200</v>
      </c>
      <c r="E47" s="4">
        <v>-6800000</v>
      </c>
      <c r="F47" s="4">
        <f t="shared" ref="F47:F73" si="3">E47+F48</f>
        <v>2692864906</v>
      </c>
      <c r="K47" s="24"/>
      <c r="L47" s="4">
        <v>68</v>
      </c>
      <c r="M47" s="4">
        <v>39</v>
      </c>
      <c r="N47" s="4">
        <v>1</v>
      </c>
      <c r="O47" s="4">
        <v>0</v>
      </c>
      <c r="P47" s="4">
        <v>33900</v>
      </c>
      <c r="Q47" s="4">
        <v>18000</v>
      </c>
      <c r="R47" s="5">
        <v>3.0499999999999999E-2</v>
      </c>
      <c r="S47" s="4">
        <v>52900</v>
      </c>
      <c r="T47" s="4">
        <f t="shared" si="1"/>
        <v>110160</v>
      </c>
      <c r="U47" s="4">
        <f t="shared" ref="U47:U73" si="4">MIN(S48:S52)</f>
        <v>48000</v>
      </c>
      <c r="V47" s="5">
        <v>7.1500000000000008E-2</v>
      </c>
    </row>
    <row r="48" spans="1:22" x14ac:dyDescent="0.2">
      <c r="A48" s="16" t="s">
        <v>243</v>
      </c>
      <c r="B48" s="4">
        <v>0</v>
      </c>
      <c r="C48" s="4">
        <v>4000</v>
      </c>
      <c r="D48" s="4">
        <v>-4000</v>
      </c>
      <c r="E48" s="4">
        <v>-131820000</v>
      </c>
      <c r="F48" s="4">
        <f t="shared" si="3"/>
        <v>2699664906</v>
      </c>
      <c r="K48" s="24"/>
      <c r="L48" s="4">
        <v>44</v>
      </c>
      <c r="M48" s="4">
        <v>87</v>
      </c>
      <c r="N48" s="4">
        <v>0</v>
      </c>
      <c r="O48" s="4">
        <v>2</v>
      </c>
      <c r="P48" s="4">
        <v>13900</v>
      </c>
      <c r="Q48" s="4">
        <v>47300</v>
      </c>
      <c r="R48" s="5">
        <v>-1.06E-2</v>
      </c>
      <c r="S48" s="4">
        <v>63800</v>
      </c>
      <c r="T48" s="4">
        <f t="shared" si="1"/>
        <v>113210</v>
      </c>
      <c r="U48" s="4">
        <f t="shared" si="4"/>
        <v>48000</v>
      </c>
      <c r="V48" s="5">
        <v>2.1099999999999997E-2</v>
      </c>
    </row>
    <row r="49" spans="1:22" x14ac:dyDescent="0.2">
      <c r="A49" s="16" t="s">
        <v>236</v>
      </c>
      <c r="B49" s="4">
        <v>0</v>
      </c>
      <c r="C49" s="4">
        <v>1900</v>
      </c>
      <c r="D49" s="4">
        <v>-1900</v>
      </c>
      <c r="E49" s="4">
        <v>-63080000</v>
      </c>
      <c r="F49" s="4">
        <f t="shared" si="3"/>
        <v>2831484906</v>
      </c>
      <c r="K49" s="24"/>
      <c r="L49" s="4">
        <v>15</v>
      </c>
      <c r="M49" s="4">
        <v>81</v>
      </c>
      <c r="N49" s="4">
        <v>0</v>
      </c>
      <c r="O49" s="4">
        <v>1</v>
      </c>
      <c r="P49" s="4">
        <v>5200</v>
      </c>
      <c r="Q49" s="4">
        <v>43000</v>
      </c>
      <c r="R49" s="5">
        <v>-6.0000000000000001E-3</v>
      </c>
      <c r="S49" s="4">
        <v>48000</v>
      </c>
      <c r="T49" s="4">
        <f t="shared" si="1"/>
        <v>129100</v>
      </c>
      <c r="U49" s="4">
        <f t="shared" si="4"/>
        <v>69600</v>
      </c>
      <c r="V49" s="5">
        <v>2.0899999999999998E-2</v>
      </c>
    </row>
    <row r="50" spans="1:22" x14ac:dyDescent="0.2">
      <c r="A50" s="16" t="s">
        <v>235</v>
      </c>
      <c r="B50" s="4">
        <v>29300</v>
      </c>
      <c r="C50" s="4">
        <v>28000</v>
      </c>
      <c r="D50" s="4">
        <v>1300</v>
      </c>
      <c r="E50" s="4">
        <v>71890000</v>
      </c>
      <c r="F50" s="4">
        <f t="shared" si="3"/>
        <v>2894564906</v>
      </c>
      <c r="K50" s="24"/>
      <c r="L50" s="4">
        <v>41</v>
      </c>
      <c r="M50" s="4">
        <v>105</v>
      </c>
      <c r="N50" s="4">
        <v>0</v>
      </c>
      <c r="O50" s="4">
        <v>2</v>
      </c>
      <c r="P50" s="4">
        <v>14800</v>
      </c>
      <c r="Q50" s="4">
        <v>95500</v>
      </c>
      <c r="R50" s="5">
        <v>6.0999999999999995E-3</v>
      </c>
      <c r="S50" s="4">
        <v>138800</v>
      </c>
      <c r="T50" s="4">
        <f t="shared" si="1"/>
        <v>117520</v>
      </c>
      <c r="U50" s="4">
        <f t="shared" si="4"/>
        <v>69600</v>
      </c>
      <c r="V50" s="5">
        <v>2.2400000000000003E-2</v>
      </c>
    </row>
    <row r="51" spans="1:22" x14ac:dyDescent="0.2">
      <c r="A51" s="16" t="s">
        <v>234</v>
      </c>
      <c r="B51" s="4">
        <v>2700</v>
      </c>
      <c r="C51" s="4">
        <v>40700</v>
      </c>
      <c r="D51" s="4">
        <v>-38000</v>
      </c>
      <c r="E51" s="4">
        <v>-1252680000</v>
      </c>
      <c r="F51" s="4">
        <f t="shared" si="3"/>
        <v>2822674906</v>
      </c>
      <c r="K51" s="24"/>
      <c r="L51" s="4">
        <v>62</v>
      </c>
      <c r="M51" s="4">
        <v>123</v>
      </c>
      <c r="N51" s="4">
        <v>0</v>
      </c>
      <c r="O51" s="4">
        <v>4</v>
      </c>
      <c r="P51" s="4">
        <v>21900</v>
      </c>
      <c r="Q51" s="4">
        <v>94600</v>
      </c>
      <c r="R51" s="5">
        <v>-6.0000000000000001E-3</v>
      </c>
      <c r="S51" s="4">
        <v>119200</v>
      </c>
      <c r="T51" s="4">
        <f t="shared" si="1"/>
        <v>114410</v>
      </c>
      <c r="U51" s="4">
        <f t="shared" si="4"/>
        <v>64600</v>
      </c>
      <c r="V51" s="5">
        <v>3.2500000000000001E-2</v>
      </c>
    </row>
    <row r="52" spans="1:22" x14ac:dyDescent="0.2">
      <c r="A52" s="16" t="s">
        <v>233</v>
      </c>
      <c r="B52" s="4">
        <v>500</v>
      </c>
      <c r="C52" s="4">
        <v>500</v>
      </c>
      <c r="D52" s="4">
        <v>0</v>
      </c>
      <c r="E52" s="4">
        <v>0</v>
      </c>
      <c r="F52" s="4">
        <f t="shared" si="3"/>
        <v>4075354906</v>
      </c>
      <c r="K52" s="24"/>
      <c r="L52" s="4">
        <v>29</v>
      </c>
      <c r="M52" s="4">
        <v>81</v>
      </c>
      <c r="N52" s="4">
        <v>0</v>
      </c>
      <c r="O52" s="4">
        <v>6</v>
      </c>
      <c r="P52" s="4">
        <v>8800</v>
      </c>
      <c r="Q52" s="4">
        <v>60200</v>
      </c>
      <c r="R52" s="5">
        <v>-2.8399999999999998E-2</v>
      </c>
      <c r="S52" s="4">
        <v>69600</v>
      </c>
      <c r="T52" s="4">
        <f t="shared" si="1"/>
        <v>109620</v>
      </c>
      <c r="U52" s="4">
        <f t="shared" si="4"/>
        <v>64600</v>
      </c>
      <c r="V52" s="5">
        <v>2.7699999999999999E-2</v>
      </c>
    </row>
    <row r="53" spans="1:22" x14ac:dyDescent="0.2">
      <c r="A53" s="16" t="s">
        <v>232</v>
      </c>
      <c r="B53" s="4">
        <v>20300</v>
      </c>
      <c r="C53" s="4">
        <v>1500</v>
      </c>
      <c r="D53" s="4">
        <v>18800</v>
      </c>
      <c r="E53" s="4">
        <v>629900000</v>
      </c>
      <c r="F53" s="4">
        <f t="shared" si="3"/>
        <v>4075354906</v>
      </c>
      <c r="K53" s="24"/>
      <c r="L53" s="4">
        <v>235</v>
      </c>
      <c r="M53" s="4">
        <v>148</v>
      </c>
      <c r="N53" s="4">
        <v>5</v>
      </c>
      <c r="O53" s="4">
        <v>1</v>
      </c>
      <c r="P53" s="4">
        <v>106700</v>
      </c>
      <c r="Q53" s="4">
        <v>73900</v>
      </c>
      <c r="R53" s="5">
        <v>-5.7999999999999996E-3</v>
      </c>
      <c r="S53" s="4">
        <v>181600</v>
      </c>
      <c r="T53" s="4">
        <f t="shared" si="1"/>
        <v>98036.9</v>
      </c>
      <c r="U53" s="4">
        <f t="shared" si="4"/>
        <v>64600</v>
      </c>
      <c r="V53" s="5">
        <v>9.5600000000000004E-2</v>
      </c>
    </row>
    <row r="54" spans="1:22" x14ac:dyDescent="0.2">
      <c r="A54" s="16" t="s">
        <v>231</v>
      </c>
      <c r="B54" s="4">
        <v>30300</v>
      </c>
      <c r="C54" s="4">
        <v>0</v>
      </c>
      <c r="D54" s="4">
        <v>30300</v>
      </c>
      <c r="E54" s="4">
        <v>1019860000</v>
      </c>
      <c r="F54" s="4">
        <f t="shared" si="3"/>
        <v>3445454906</v>
      </c>
      <c r="K54" s="24"/>
      <c r="L54" s="4">
        <v>194</v>
      </c>
      <c r="M54" s="4">
        <v>46</v>
      </c>
      <c r="N54" s="4">
        <v>3</v>
      </c>
      <c r="O54" s="4">
        <v>0</v>
      </c>
      <c r="P54" s="4">
        <v>70300</v>
      </c>
      <c r="Q54" s="4">
        <v>16800</v>
      </c>
      <c r="R54" s="5">
        <v>4.2300000000000004E-2</v>
      </c>
      <c r="S54" s="4">
        <v>86100</v>
      </c>
      <c r="T54" s="4">
        <f t="shared" si="1"/>
        <v>101596.9</v>
      </c>
      <c r="U54" s="4">
        <f t="shared" si="4"/>
        <v>64600</v>
      </c>
      <c r="V54" s="5">
        <v>6.9599999999999995E-2</v>
      </c>
    </row>
    <row r="55" spans="1:22" x14ac:dyDescent="0.2">
      <c r="A55" s="16" t="s">
        <v>230</v>
      </c>
      <c r="B55" s="4">
        <v>500</v>
      </c>
      <c r="C55" s="4">
        <v>2700</v>
      </c>
      <c r="D55" s="4">
        <v>-2200</v>
      </c>
      <c r="E55" s="4">
        <v>-73510000</v>
      </c>
      <c r="F55" s="4">
        <f t="shared" si="3"/>
        <v>2425594906</v>
      </c>
      <c r="K55" s="24"/>
      <c r="L55" s="4">
        <v>139</v>
      </c>
      <c r="M55" s="4">
        <v>118</v>
      </c>
      <c r="N55" s="4">
        <v>10</v>
      </c>
      <c r="O55" s="4">
        <v>4</v>
      </c>
      <c r="P55" s="4">
        <v>145600</v>
      </c>
      <c r="Q55" s="4">
        <v>80400</v>
      </c>
      <c r="R55" s="5">
        <v>6.7799999999999999E-2</v>
      </c>
      <c r="S55" s="4">
        <v>226000</v>
      </c>
      <c r="T55" s="4">
        <f t="shared" si="1"/>
        <v>86186.9</v>
      </c>
      <c r="U55" s="4">
        <f t="shared" si="4"/>
        <v>23000</v>
      </c>
      <c r="V55" s="5">
        <v>6.6400000000000001E-2</v>
      </c>
    </row>
    <row r="56" spans="1:22" x14ac:dyDescent="0.2">
      <c r="A56" s="16" t="s">
        <v>229</v>
      </c>
      <c r="B56" s="4">
        <v>0</v>
      </c>
      <c r="C56" s="4">
        <v>1100</v>
      </c>
      <c r="D56" s="4">
        <v>-1100</v>
      </c>
      <c r="E56" s="4">
        <v>-34180000</v>
      </c>
      <c r="F56" s="4">
        <f t="shared" si="3"/>
        <v>2499104906</v>
      </c>
      <c r="K56" s="24"/>
      <c r="L56" s="4">
        <v>72</v>
      </c>
      <c r="M56" s="4">
        <v>69</v>
      </c>
      <c r="N56" s="4">
        <v>1</v>
      </c>
      <c r="O56" s="4">
        <v>0</v>
      </c>
      <c r="P56" s="4">
        <v>35600</v>
      </c>
      <c r="Q56" s="4">
        <v>28700</v>
      </c>
      <c r="R56" s="5">
        <v>9.7999999999999997E-3</v>
      </c>
      <c r="S56" s="4">
        <v>64600</v>
      </c>
      <c r="T56" s="4">
        <f t="shared" si="1"/>
        <v>84406.9</v>
      </c>
      <c r="U56" s="4">
        <f t="shared" si="4"/>
        <v>23000</v>
      </c>
      <c r="V56" s="5">
        <v>2.8799999999999999E-2</v>
      </c>
    </row>
    <row r="57" spans="1:22" x14ac:dyDescent="0.2">
      <c r="A57" s="16" t="s">
        <v>228</v>
      </c>
      <c r="B57" s="4">
        <v>55000</v>
      </c>
      <c r="C57" s="4">
        <v>1015</v>
      </c>
      <c r="D57" s="4">
        <v>53985</v>
      </c>
      <c r="E57" s="4">
        <v>1696680000</v>
      </c>
      <c r="F57" s="4">
        <f t="shared" si="3"/>
        <v>2533284906</v>
      </c>
      <c r="K57" s="24"/>
      <c r="L57" s="4">
        <v>54</v>
      </c>
      <c r="M57" s="4">
        <v>71</v>
      </c>
      <c r="N57" s="4">
        <v>3</v>
      </c>
      <c r="O57" s="4">
        <v>1</v>
      </c>
      <c r="P57" s="4">
        <v>35400</v>
      </c>
      <c r="Q57" s="4">
        <v>22200</v>
      </c>
      <c r="R57" s="5">
        <v>-2.4399999999999998E-2</v>
      </c>
      <c r="S57" s="4">
        <v>103900</v>
      </c>
      <c r="T57" s="4">
        <f t="shared" si="1"/>
        <v>76086.899999999994</v>
      </c>
      <c r="U57" s="4">
        <f t="shared" si="4"/>
        <v>21700</v>
      </c>
      <c r="V57" s="5">
        <v>3.0299999999999997E-2</v>
      </c>
    </row>
    <row r="58" spans="1:22" x14ac:dyDescent="0.2">
      <c r="A58" s="16" t="s">
        <v>227</v>
      </c>
      <c r="B58" s="4">
        <v>200</v>
      </c>
      <c r="C58" s="4">
        <v>0</v>
      </c>
      <c r="D58" s="4">
        <v>200</v>
      </c>
      <c r="E58" s="4">
        <v>6030000</v>
      </c>
      <c r="F58" s="4">
        <f t="shared" si="3"/>
        <v>836604906</v>
      </c>
      <c r="K58" s="24"/>
      <c r="L58" s="4">
        <v>166</v>
      </c>
      <c r="M58" s="4">
        <v>48</v>
      </c>
      <c r="N58" s="4">
        <v>1</v>
      </c>
      <c r="O58" s="4">
        <v>0</v>
      </c>
      <c r="P58" s="4">
        <v>72400</v>
      </c>
      <c r="Q58" s="4">
        <v>20100</v>
      </c>
      <c r="R58" s="5">
        <v>5.9000000000000004E-2</v>
      </c>
      <c r="S58" s="4">
        <v>94300</v>
      </c>
      <c r="T58" s="4">
        <f t="shared" si="1"/>
        <v>70996.899999999994</v>
      </c>
      <c r="U58" s="4">
        <f t="shared" si="4"/>
        <v>21700</v>
      </c>
      <c r="V58" s="5">
        <v>6.3099999999999989E-2</v>
      </c>
    </row>
    <row r="59" spans="1:22" x14ac:dyDescent="0.2">
      <c r="A59" s="16" t="s">
        <v>226</v>
      </c>
      <c r="B59" s="4">
        <v>34300</v>
      </c>
      <c r="C59" s="4">
        <v>22000</v>
      </c>
      <c r="D59" s="4">
        <v>12300</v>
      </c>
      <c r="E59" s="4">
        <v>360464906</v>
      </c>
      <c r="F59" s="4">
        <f t="shared" si="3"/>
        <v>830574906</v>
      </c>
      <c r="K59" s="24"/>
      <c r="L59" s="4">
        <v>188</v>
      </c>
      <c r="M59" s="4">
        <v>134</v>
      </c>
      <c r="N59" s="4">
        <v>4</v>
      </c>
      <c r="O59" s="4">
        <v>2</v>
      </c>
      <c r="P59" s="4">
        <v>124500</v>
      </c>
      <c r="Q59" s="4">
        <v>79600</v>
      </c>
      <c r="R59" s="5">
        <v>5.1399999999999994E-2</v>
      </c>
      <c r="S59" s="4">
        <v>206900</v>
      </c>
      <c r="T59" s="4">
        <f t="shared" si="1"/>
        <v>54976.9</v>
      </c>
      <c r="U59" s="4">
        <f t="shared" si="4"/>
        <v>21700</v>
      </c>
      <c r="V59" s="5">
        <v>4.8600000000000004E-2</v>
      </c>
    </row>
    <row r="60" spans="1:22" x14ac:dyDescent="0.2">
      <c r="A60" s="16" t="s">
        <v>225</v>
      </c>
      <c r="B60" s="4">
        <v>800</v>
      </c>
      <c r="C60" s="4">
        <v>4900</v>
      </c>
      <c r="D60" s="4">
        <v>-4100</v>
      </c>
      <c r="E60" s="4">
        <v>-115600000</v>
      </c>
      <c r="F60" s="4">
        <f t="shared" si="3"/>
        <v>470110000</v>
      </c>
      <c r="K60" s="24"/>
      <c r="L60" s="4">
        <v>19</v>
      </c>
      <c r="M60" s="4">
        <v>22</v>
      </c>
      <c r="N60" s="4">
        <v>2</v>
      </c>
      <c r="O60" s="4">
        <v>0</v>
      </c>
      <c r="P60" s="4">
        <v>17200</v>
      </c>
      <c r="Q60" s="4">
        <v>5500</v>
      </c>
      <c r="R60" s="5">
        <v>0</v>
      </c>
      <c r="S60" s="4">
        <v>23000</v>
      </c>
      <c r="T60" s="4">
        <f t="shared" si="1"/>
        <v>54766.9</v>
      </c>
      <c r="U60" s="4">
        <f t="shared" si="4"/>
        <v>21700</v>
      </c>
      <c r="V60" s="5">
        <v>8.8999999999999999E-3</v>
      </c>
    </row>
    <row r="61" spans="1:22" x14ac:dyDescent="0.2">
      <c r="A61" s="16" t="s">
        <v>224</v>
      </c>
      <c r="B61" s="4">
        <v>5900</v>
      </c>
      <c r="C61" s="4">
        <v>300</v>
      </c>
      <c r="D61" s="4">
        <v>5600</v>
      </c>
      <c r="E61" s="4">
        <v>158600000</v>
      </c>
      <c r="F61" s="4">
        <f t="shared" si="3"/>
        <v>585710000</v>
      </c>
      <c r="K61" s="24"/>
      <c r="L61" s="4">
        <v>22</v>
      </c>
      <c r="M61" s="4">
        <v>76</v>
      </c>
      <c r="N61" s="4">
        <v>0</v>
      </c>
      <c r="O61" s="4">
        <v>8</v>
      </c>
      <c r="P61" s="4">
        <v>11500</v>
      </c>
      <c r="Q61" s="4">
        <v>74000</v>
      </c>
      <c r="R61" s="5">
        <v>-1.5900000000000001E-2</v>
      </c>
      <c r="S61" s="4">
        <v>88100</v>
      </c>
      <c r="T61" s="4">
        <f t="shared" si="1"/>
        <v>50906.9</v>
      </c>
      <c r="U61" s="4">
        <f t="shared" si="4"/>
        <v>21700</v>
      </c>
      <c r="V61" s="5">
        <v>2.6099999999999998E-2</v>
      </c>
    </row>
    <row r="62" spans="1:22" x14ac:dyDescent="0.2">
      <c r="A62" s="16" t="s">
        <v>223</v>
      </c>
      <c r="B62" s="4">
        <v>0</v>
      </c>
      <c r="C62" s="4">
        <v>1300</v>
      </c>
      <c r="D62" s="4">
        <v>-1300</v>
      </c>
      <c r="E62" s="4">
        <v>-37180000</v>
      </c>
      <c r="F62" s="4">
        <f t="shared" si="3"/>
        <v>427110000</v>
      </c>
      <c r="K62" s="24"/>
      <c r="L62" s="4">
        <v>22</v>
      </c>
      <c r="M62" s="4">
        <v>27</v>
      </c>
      <c r="N62" s="4">
        <v>0</v>
      </c>
      <c r="O62" s="4">
        <v>0</v>
      </c>
      <c r="P62" s="4">
        <v>8900</v>
      </c>
      <c r="Q62" s="4">
        <v>12600</v>
      </c>
      <c r="R62" s="5">
        <v>0</v>
      </c>
      <c r="S62" s="4">
        <v>21700</v>
      </c>
      <c r="T62" s="4">
        <f t="shared" si="1"/>
        <v>51626.9</v>
      </c>
      <c r="U62" s="4">
        <f t="shared" si="4"/>
        <v>20700</v>
      </c>
      <c r="V62" s="5">
        <v>2.07E-2</v>
      </c>
    </row>
    <row r="63" spans="1:22" x14ac:dyDescent="0.2">
      <c r="A63" s="16" t="s">
        <v>222</v>
      </c>
      <c r="B63" s="4">
        <v>69</v>
      </c>
      <c r="C63" s="4">
        <v>169</v>
      </c>
      <c r="D63" s="4">
        <v>-100</v>
      </c>
      <c r="E63" s="4">
        <v>-2880000</v>
      </c>
      <c r="F63" s="4">
        <f t="shared" si="3"/>
        <v>464290000</v>
      </c>
      <c r="K63" s="24"/>
      <c r="L63" s="4">
        <v>28</v>
      </c>
      <c r="M63" s="4">
        <v>60</v>
      </c>
      <c r="N63" s="4">
        <v>2</v>
      </c>
      <c r="O63" s="4">
        <v>0</v>
      </c>
      <c r="P63" s="4">
        <v>30600</v>
      </c>
      <c r="Q63" s="4">
        <v>35100</v>
      </c>
      <c r="R63" s="5">
        <v>1.78E-2</v>
      </c>
      <c r="S63" s="4">
        <v>65769</v>
      </c>
      <c r="T63" s="4">
        <f t="shared" si="1"/>
        <v>61570</v>
      </c>
      <c r="U63" s="4">
        <f t="shared" si="4"/>
        <v>20700</v>
      </c>
      <c r="V63" s="5">
        <v>2.2499999999999999E-2</v>
      </c>
    </row>
    <row r="64" spans="1:22" x14ac:dyDescent="0.2">
      <c r="A64" s="16" t="s">
        <v>221</v>
      </c>
      <c r="B64" s="4">
        <v>2800</v>
      </c>
      <c r="C64" s="4">
        <v>54000</v>
      </c>
      <c r="D64" s="4">
        <v>-51200</v>
      </c>
      <c r="E64" s="4">
        <v>-1391200000</v>
      </c>
      <c r="F64" s="4">
        <f t="shared" si="3"/>
        <v>467170000</v>
      </c>
      <c r="K64" s="24"/>
      <c r="L64" s="4">
        <v>47</v>
      </c>
      <c r="M64" s="4">
        <v>34</v>
      </c>
      <c r="N64" s="4">
        <v>3</v>
      </c>
      <c r="O64" s="4">
        <v>4</v>
      </c>
      <c r="P64" s="4">
        <v>61300</v>
      </c>
      <c r="Q64" s="4">
        <v>60300</v>
      </c>
      <c r="R64" s="5">
        <v>2.18E-2</v>
      </c>
      <c r="S64" s="4">
        <v>121700</v>
      </c>
      <c r="T64" s="4">
        <f t="shared" si="1"/>
        <v>53070</v>
      </c>
      <c r="U64" s="4">
        <f t="shared" si="4"/>
        <v>20700</v>
      </c>
      <c r="V64" s="5">
        <v>5.0900000000000001E-2</v>
      </c>
    </row>
    <row r="65" spans="1:22" x14ac:dyDescent="0.2">
      <c r="A65" s="16" t="s">
        <v>220</v>
      </c>
      <c r="B65" s="4">
        <v>2000</v>
      </c>
      <c r="C65" s="4">
        <v>10000</v>
      </c>
      <c r="D65" s="4">
        <v>-8000</v>
      </c>
      <c r="E65" s="4">
        <v>-220840000</v>
      </c>
      <c r="F65" s="4">
        <f t="shared" si="3"/>
        <v>1858370000</v>
      </c>
      <c r="K65" s="24"/>
      <c r="L65" s="4">
        <v>44</v>
      </c>
      <c r="M65" s="4">
        <v>112</v>
      </c>
      <c r="N65" s="4">
        <v>0</v>
      </c>
      <c r="O65" s="4">
        <v>1</v>
      </c>
      <c r="P65" s="4">
        <v>17700</v>
      </c>
      <c r="Q65" s="4">
        <v>54200</v>
      </c>
      <c r="R65" s="5">
        <v>-1.0800000000000001E-2</v>
      </c>
      <c r="S65" s="4">
        <v>71900</v>
      </c>
      <c r="T65" s="4">
        <f t="shared" si="1"/>
        <v>55410</v>
      </c>
      <c r="U65" s="4">
        <f t="shared" si="4"/>
        <v>20700</v>
      </c>
      <c r="V65" s="5">
        <v>1.8000000000000002E-2</v>
      </c>
    </row>
    <row r="66" spans="1:22" x14ac:dyDescent="0.2">
      <c r="A66" s="16" t="s">
        <v>219</v>
      </c>
      <c r="B66" s="4">
        <v>2200</v>
      </c>
      <c r="C66" s="4">
        <v>0</v>
      </c>
      <c r="D66" s="4">
        <v>2200</v>
      </c>
      <c r="E66" s="4">
        <v>61620000</v>
      </c>
      <c r="F66" s="4">
        <f t="shared" si="3"/>
        <v>2079210000</v>
      </c>
      <c r="K66" s="24"/>
      <c r="L66" s="4">
        <v>14</v>
      </c>
      <c r="M66" s="4">
        <v>52</v>
      </c>
      <c r="N66" s="4">
        <v>0</v>
      </c>
      <c r="O66" s="4">
        <v>0</v>
      </c>
      <c r="P66" s="4">
        <v>11800</v>
      </c>
      <c r="Q66" s="4">
        <v>35000</v>
      </c>
      <c r="R66" s="5">
        <v>-8.8999999999999999E-3</v>
      </c>
      <c r="S66" s="4">
        <v>46800</v>
      </c>
      <c r="T66" s="4">
        <f t="shared" si="1"/>
        <v>57130</v>
      </c>
      <c r="U66" s="4">
        <f t="shared" si="4"/>
        <v>20700</v>
      </c>
      <c r="V66" s="5">
        <v>1.4199999999999999E-2</v>
      </c>
    </row>
    <row r="67" spans="1:22" x14ac:dyDescent="0.2">
      <c r="A67" s="16" t="s">
        <v>218</v>
      </c>
      <c r="B67" s="4">
        <v>0</v>
      </c>
      <c r="C67" s="4">
        <v>100</v>
      </c>
      <c r="D67" s="4">
        <v>-100</v>
      </c>
      <c r="E67" s="4">
        <v>-2800000</v>
      </c>
      <c r="F67" s="4">
        <f t="shared" si="3"/>
        <v>2017590000</v>
      </c>
      <c r="K67" s="24"/>
      <c r="L67" s="4">
        <v>33</v>
      </c>
      <c r="M67" s="4">
        <v>22</v>
      </c>
      <c r="N67" s="4">
        <v>0</v>
      </c>
      <c r="O67" s="4">
        <v>0</v>
      </c>
      <c r="P67" s="4">
        <v>10300</v>
      </c>
      <c r="Q67" s="4">
        <v>11500</v>
      </c>
      <c r="R67" s="5">
        <v>5.4000000000000003E-3</v>
      </c>
      <c r="S67" s="4">
        <v>20700</v>
      </c>
      <c r="T67" s="4">
        <f t="shared" si="1"/>
        <v>68120</v>
      </c>
      <c r="U67" s="4">
        <f t="shared" si="4"/>
        <v>20900</v>
      </c>
      <c r="V67" s="5">
        <v>1.95E-2</v>
      </c>
    </row>
    <row r="68" spans="1:22" x14ac:dyDescent="0.2">
      <c r="A68" s="16" t="s">
        <v>217</v>
      </c>
      <c r="B68" s="4">
        <v>0</v>
      </c>
      <c r="C68" s="4">
        <v>200</v>
      </c>
      <c r="D68" s="4">
        <v>-200</v>
      </c>
      <c r="E68" s="4">
        <v>-5600000</v>
      </c>
      <c r="F68" s="4">
        <f t="shared" si="3"/>
        <v>2020390000</v>
      </c>
      <c r="K68" s="24"/>
      <c r="L68" s="4">
        <v>44</v>
      </c>
      <c r="M68" s="4">
        <v>31</v>
      </c>
      <c r="N68" s="4">
        <v>2</v>
      </c>
      <c r="O68" s="4">
        <v>0</v>
      </c>
      <c r="P68" s="4">
        <v>30400</v>
      </c>
      <c r="Q68" s="4">
        <v>13000</v>
      </c>
      <c r="R68" s="5">
        <v>1.2699999999999999E-2</v>
      </c>
      <c r="S68" s="4">
        <v>43400</v>
      </c>
      <c r="T68" s="4">
        <f t="shared" si="1"/>
        <v>64490</v>
      </c>
      <c r="U68" s="4">
        <f t="shared" si="4"/>
        <v>20900</v>
      </c>
      <c r="V68" s="5">
        <v>3.5499999999999997E-2</v>
      </c>
    </row>
    <row r="69" spans="1:22" x14ac:dyDescent="0.2">
      <c r="A69" s="16" t="s">
        <v>216</v>
      </c>
      <c r="B69" s="4">
        <v>85</v>
      </c>
      <c r="C69" s="4">
        <v>0</v>
      </c>
      <c r="D69" s="4">
        <v>85</v>
      </c>
      <c r="E69" s="4">
        <v>2370000</v>
      </c>
      <c r="F69" s="4">
        <f t="shared" si="3"/>
        <v>2025990000</v>
      </c>
      <c r="G69" s="4">
        <v>0</v>
      </c>
      <c r="H69" s="4">
        <v>0</v>
      </c>
      <c r="I69" s="4">
        <v>0</v>
      </c>
      <c r="J69" s="4">
        <v>280000</v>
      </c>
      <c r="K69" s="24"/>
      <c r="L69" s="4">
        <v>20</v>
      </c>
      <c r="M69" s="4">
        <v>72</v>
      </c>
      <c r="N69" s="4">
        <v>0</v>
      </c>
      <c r="O69" s="4">
        <v>0</v>
      </c>
      <c r="P69" s="4">
        <v>13500</v>
      </c>
      <c r="Q69" s="4">
        <v>31400</v>
      </c>
      <c r="R69" s="5">
        <v>-2.35E-2</v>
      </c>
      <c r="S69" s="4">
        <v>46700</v>
      </c>
      <c r="T69" s="4">
        <f t="shared" si="1"/>
        <v>63000</v>
      </c>
      <c r="U69" s="4">
        <f t="shared" si="4"/>
        <v>20900</v>
      </c>
      <c r="V69" s="5">
        <v>2.1299999999999999E-2</v>
      </c>
    </row>
    <row r="70" spans="1:22" x14ac:dyDescent="0.2">
      <c r="A70" s="16" t="s">
        <v>215</v>
      </c>
      <c r="B70" s="4">
        <v>300</v>
      </c>
      <c r="C70" s="4">
        <v>100</v>
      </c>
      <c r="D70" s="4">
        <v>200</v>
      </c>
      <c r="E70" s="4">
        <v>5600000</v>
      </c>
      <c r="F70" s="4">
        <f t="shared" si="3"/>
        <v>2023620000</v>
      </c>
      <c r="K70" s="24"/>
      <c r="L70" s="4">
        <v>27</v>
      </c>
      <c r="M70" s="4">
        <v>18</v>
      </c>
      <c r="N70" s="4">
        <v>0</v>
      </c>
      <c r="O70" s="4">
        <v>0</v>
      </c>
      <c r="P70" s="4">
        <v>15000</v>
      </c>
      <c r="Q70" s="4">
        <v>5900</v>
      </c>
      <c r="R70" s="5">
        <v>7.1999999999999998E-3</v>
      </c>
      <c r="S70" s="4">
        <v>20900</v>
      </c>
      <c r="T70" s="4">
        <f t="shared" si="1"/>
        <v>64780</v>
      </c>
      <c r="U70" s="4">
        <f t="shared" si="4"/>
        <v>28900</v>
      </c>
      <c r="V70" s="5">
        <v>1.4199999999999999E-2</v>
      </c>
    </row>
    <row r="71" spans="1:22" x14ac:dyDescent="0.2">
      <c r="A71" s="16" t="s">
        <v>214</v>
      </c>
      <c r="B71" s="4">
        <v>200</v>
      </c>
      <c r="C71" s="4">
        <v>0</v>
      </c>
      <c r="D71" s="4">
        <v>200</v>
      </c>
      <c r="E71" s="4">
        <v>5600000</v>
      </c>
      <c r="F71" s="4">
        <f t="shared" si="3"/>
        <v>2018020000</v>
      </c>
      <c r="K71" s="24"/>
      <c r="L71" s="4">
        <v>32</v>
      </c>
      <c r="M71" s="4">
        <v>74</v>
      </c>
      <c r="N71" s="4">
        <v>0</v>
      </c>
      <c r="O71" s="4">
        <v>0</v>
      </c>
      <c r="P71" s="4">
        <v>14900</v>
      </c>
      <c r="Q71" s="4">
        <v>34600</v>
      </c>
      <c r="R71" s="5">
        <v>-1.7000000000000001E-3</v>
      </c>
      <c r="S71" s="4">
        <v>49500</v>
      </c>
      <c r="T71" s="4">
        <f t="shared" si="1"/>
        <v>63420</v>
      </c>
      <c r="U71" s="4">
        <f t="shared" si="4"/>
        <v>28900</v>
      </c>
      <c r="V71" s="5">
        <v>2.2799999999999997E-2</v>
      </c>
    </row>
    <row r="72" spans="1:22" x14ac:dyDescent="0.2">
      <c r="A72" s="16" t="s">
        <v>213</v>
      </c>
      <c r="B72" s="4">
        <v>0</v>
      </c>
      <c r="C72" s="4">
        <v>600</v>
      </c>
      <c r="D72" s="4">
        <v>-600</v>
      </c>
      <c r="E72" s="4">
        <v>-17010000</v>
      </c>
      <c r="F72" s="4">
        <f t="shared" si="3"/>
        <v>2012420000</v>
      </c>
      <c r="K72" s="24"/>
      <c r="L72" s="4">
        <v>18</v>
      </c>
      <c r="M72" s="4">
        <v>45</v>
      </c>
      <c r="N72" s="4">
        <v>0</v>
      </c>
      <c r="O72" s="4">
        <v>0</v>
      </c>
      <c r="P72" s="4">
        <v>7500</v>
      </c>
      <c r="Q72" s="4">
        <v>20600</v>
      </c>
      <c r="R72" s="5">
        <v>-7.0999999999999995E-3</v>
      </c>
      <c r="S72" s="4">
        <v>28900</v>
      </c>
      <c r="T72" s="4">
        <f t="shared" si="1"/>
        <v>65280</v>
      </c>
      <c r="U72" s="4">
        <f t="shared" si="4"/>
        <v>36700</v>
      </c>
      <c r="V72" s="5">
        <v>2.1000000000000001E-2</v>
      </c>
    </row>
    <row r="73" spans="1:22" x14ac:dyDescent="0.2">
      <c r="A73" s="16" t="s">
        <v>212</v>
      </c>
      <c r="B73" s="4">
        <v>107000</v>
      </c>
      <c r="C73" s="4">
        <v>6000</v>
      </c>
      <c r="D73" s="4">
        <v>101000</v>
      </c>
      <c r="E73" s="4">
        <v>2999790000</v>
      </c>
      <c r="F73" s="4">
        <f t="shared" si="3"/>
        <v>2029430000</v>
      </c>
      <c r="K73" s="24"/>
      <c r="L73" s="4">
        <v>39</v>
      </c>
      <c r="M73" s="4">
        <v>71</v>
      </c>
      <c r="N73" s="4">
        <v>0</v>
      </c>
      <c r="O73" s="4">
        <v>2</v>
      </c>
      <c r="P73" s="4">
        <v>17500</v>
      </c>
      <c r="Q73" s="4">
        <v>40500</v>
      </c>
      <c r="R73" s="5">
        <v>0</v>
      </c>
      <c r="S73" s="4">
        <v>165200</v>
      </c>
      <c r="T73" s="4">
        <f t="shared" si="1"/>
        <v>60750</v>
      </c>
      <c r="U73" s="4">
        <f t="shared" si="4"/>
        <v>7100</v>
      </c>
      <c r="V73" s="5">
        <v>1.5700000000000002E-2</v>
      </c>
    </row>
    <row r="74" spans="1:22" x14ac:dyDescent="0.2">
      <c r="A74" s="16" t="s">
        <v>211</v>
      </c>
      <c r="B74" s="4">
        <v>200</v>
      </c>
      <c r="C74" s="4">
        <v>0</v>
      </c>
      <c r="D74" s="4">
        <v>200</v>
      </c>
      <c r="E74" s="4">
        <v>5650000</v>
      </c>
      <c r="F74" s="4">
        <f t="shared" ref="F74:F79" si="5">E74+F75</f>
        <v>-970360000</v>
      </c>
      <c r="K74" s="24"/>
      <c r="L74" s="4">
        <v>19</v>
      </c>
      <c r="M74" s="4">
        <v>29</v>
      </c>
      <c r="N74" s="4">
        <v>1</v>
      </c>
      <c r="O74" s="4">
        <v>1</v>
      </c>
      <c r="P74" s="4">
        <v>20300</v>
      </c>
      <c r="Q74" s="4">
        <v>17500</v>
      </c>
      <c r="R74" s="5">
        <v>8.8999999999999999E-3</v>
      </c>
      <c r="S74" s="4">
        <v>36700</v>
      </c>
      <c r="T74" s="4">
        <f t="shared" ref="T74:T79" si="6">AVERAGE(S75:S84)</f>
        <v>64090</v>
      </c>
      <c r="U74" s="4">
        <f t="shared" ref="U74:U79" si="7">MIN(S75:S79)</f>
        <v>7100</v>
      </c>
      <c r="V74" s="5">
        <v>1.23E-2</v>
      </c>
    </row>
    <row r="75" spans="1:22" x14ac:dyDescent="0.2">
      <c r="A75" s="16" t="s">
        <v>210</v>
      </c>
      <c r="B75" s="4">
        <v>1700</v>
      </c>
      <c r="C75" s="4">
        <v>17650</v>
      </c>
      <c r="D75" s="4">
        <v>-15950</v>
      </c>
      <c r="E75" s="4">
        <v>-450690000</v>
      </c>
      <c r="F75" s="4">
        <f t="shared" si="5"/>
        <v>-976010000</v>
      </c>
      <c r="K75" s="24"/>
      <c r="L75" s="4">
        <v>64</v>
      </c>
      <c r="M75" s="4">
        <v>59</v>
      </c>
      <c r="N75" s="4">
        <v>0</v>
      </c>
      <c r="O75" s="4">
        <v>3</v>
      </c>
      <c r="P75" s="4">
        <v>43800</v>
      </c>
      <c r="Q75" s="4">
        <v>52100</v>
      </c>
      <c r="R75" s="5">
        <v>1.4499999999999999E-2</v>
      </c>
      <c r="S75" s="4">
        <v>95300</v>
      </c>
      <c r="T75" s="4">
        <f t="shared" si="6"/>
        <v>55110</v>
      </c>
      <c r="U75" s="4">
        <f t="shared" si="7"/>
        <v>7100</v>
      </c>
      <c r="V75" s="5">
        <v>4.87E-2</v>
      </c>
    </row>
    <row r="76" spans="1:22" x14ac:dyDescent="0.2">
      <c r="A76" s="16" t="s">
        <v>208</v>
      </c>
      <c r="B76" s="4">
        <v>40000</v>
      </c>
      <c r="C76" s="4">
        <v>0</v>
      </c>
      <c r="D76" s="4">
        <v>40000</v>
      </c>
      <c r="E76" s="4">
        <v>1110570000</v>
      </c>
      <c r="F76" s="4">
        <f t="shared" si="5"/>
        <v>-525320000</v>
      </c>
      <c r="K76" s="24"/>
      <c r="L76" s="4">
        <v>19</v>
      </c>
      <c r="M76" s="4">
        <v>33</v>
      </c>
      <c r="N76" s="4">
        <v>3</v>
      </c>
      <c r="O76" s="4">
        <v>1</v>
      </c>
      <c r="P76" s="4">
        <v>45200</v>
      </c>
      <c r="Q76" s="4">
        <v>19000</v>
      </c>
      <c r="R76" s="5">
        <v>3.7000000000000002E-3</v>
      </c>
      <c r="S76" s="4">
        <v>64000</v>
      </c>
      <c r="T76" s="4">
        <f t="shared" si="6"/>
        <v>49430</v>
      </c>
      <c r="U76" s="4">
        <f t="shared" si="7"/>
        <v>7100</v>
      </c>
      <c r="V76" s="5">
        <v>1.44E-2</v>
      </c>
    </row>
    <row r="77" spans="1:22" x14ac:dyDescent="0.2">
      <c r="A77" s="16" t="s">
        <v>207</v>
      </c>
      <c r="B77" s="4">
        <v>0</v>
      </c>
      <c r="C77" s="4">
        <v>100000</v>
      </c>
      <c r="D77" s="4">
        <v>-100000</v>
      </c>
      <c r="E77" s="4">
        <v>-2700000000</v>
      </c>
      <c r="F77" s="4">
        <f t="shared" si="5"/>
        <v>-1635890000</v>
      </c>
      <c r="K77" s="24"/>
      <c r="L77" s="4">
        <v>11</v>
      </c>
      <c r="M77" s="4">
        <v>35</v>
      </c>
      <c r="N77" s="4">
        <v>1</v>
      </c>
      <c r="O77" s="4">
        <v>0</v>
      </c>
      <c r="P77" s="4">
        <v>9500</v>
      </c>
      <c r="Q77" s="4">
        <v>21100</v>
      </c>
      <c r="R77" s="5">
        <v>3.7000000000000002E-3</v>
      </c>
      <c r="S77" s="4">
        <v>130600</v>
      </c>
      <c r="T77" s="4">
        <f t="shared" si="6"/>
        <v>37060</v>
      </c>
      <c r="U77" s="4">
        <f t="shared" si="7"/>
        <v>7100</v>
      </c>
      <c r="V77" s="5">
        <v>3.4000000000000002E-2</v>
      </c>
    </row>
    <row r="78" spans="1:22" x14ac:dyDescent="0.2">
      <c r="A78" s="16" t="s">
        <v>206</v>
      </c>
      <c r="B78" s="4">
        <v>0</v>
      </c>
      <c r="C78" s="4">
        <v>0</v>
      </c>
      <c r="D78" s="4">
        <v>0</v>
      </c>
      <c r="E78" s="4">
        <v>0</v>
      </c>
      <c r="F78" s="4">
        <f t="shared" si="5"/>
        <v>1064110000</v>
      </c>
      <c r="K78" s="24"/>
      <c r="L78" s="4">
        <v>9</v>
      </c>
      <c r="M78" s="4">
        <v>14</v>
      </c>
      <c r="N78" s="4">
        <v>0</v>
      </c>
      <c r="O78" s="4">
        <v>0</v>
      </c>
      <c r="P78" s="4">
        <v>2500</v>
      </c>
      <c r="Q78" s="4">
        <v>4600</v>
      </c>
      <c r="R78" s="5">
        <v>7.4000000000000003E-3</v>
      </c>
      <c r="S78" s="4">
        <v>7100</v>
      </c>
      <c r="T78" s="4">
        <f t="shared" si="6"/>
        <v>37420</v>
      </c>
      <c r="U78" s="4">
        <f t="shared" si="7"/>
        <v>31800</v>
      </c>
      <c r="V78" s="5">
        <v>1.09E-2</v>
      </c>
    </row>
    <row r="79" spans="1:22" x14ac:dyDescent="0.2">
      <c r="A79" s="16" t="s">
        <v>205</v>
      </c>
      <c r="B79" s="4">
        <v>0</v>
      </c>
      <c r="C79" s="4">
        <v>0</v>
      </c>
      <c r="D79" s="4">
        <v>0</v>
      </c>
      <c r="E79" s="4">
        <v>0</v>
      </c>
      <c r="F79" s="4">
        <f t="shared" si="5"/>
        <v>1064110000</v>
      </c>
      <c r="K79" s="24"/>
      <c r="L79" s="4">
        <v>17</v>
      </c>
      <c r="M79" s="4">
        <v>50</v>
      </c>
      <c r="N79" s="4">
        <v>0</v>
      </c>
      <c r="O79" s="4">
        <v>1</v>
      </c>
      <c r="P79" s="4">
        <v>4300</v>
      </c>
      <c r="Q79" s="4">
        <v>27500</v>
      </c>
      <c r="R79" s="5">
        <v>-1.09E-2</v>
      </c>
      <c r="S79" s="4">
        <v>31800</v>
      </c>
      <c r="T79" s="4">
        <f t="shared" si="6"/>
        <v>46180</v>
      </c>
      <c r="U79" s="4">
        <f t="shared" si="7"/>
        <v>35900</v>
      </c>
      <c r="V79" s="5">
        <v>1.09E-2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8">E80+F81</f>
        <v>1064110000</v>
      </c>
      <c r="K80" s="24"/>
      <c r="L80" s="4">
        <v>24</v>
      </c>
      <c r="M80" s="4">
        <v>37</v>
      </c>
      <c r="N80" s="4">
        <v>0</v>
      </c>
      <c r="O80" s="4">
        <v>0</v>
      </c>
      <c r="P80" s="4">
        <v>11000</v>
      </c>
      <c r="Q80" s="4">
        <v>27800</v>
      </c>
      <c r="R80" s="5">
        <v>-1.0800000000000001E-2</v>
      </c>
      <c r="S80" s="4">
        <v>38700</v>
      </c>
      <c r="T80" s="4">
        <f t="shared" ref="T80:T96" si="9">AVERAGE(S81:S90)</f>
        <v>47500</v>
      </c>
      <c r="U80" s="4">
        <f t="shared" ref="U80:U90" si="10">MIN(S81:S85)</f>
        <v>5500</v>
      </c>
      <c r="V80" s="5">
        <v>1.8000000000000002E-2</v>
      </c>
    </row>
    <row r="81" spans="1:22" x14ac:dyDescent="0.2">
      <c r="A81" s="16" t="s">
        <v>203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1064110000</v>
      </c>
      <c r="K81" s="24"/>
      <c r="L81" s="4">
        <v>36</v>
      </c>
      <c r="M81" s="4">
        <v>50</v>
      </c>
      <c r="N81" s="4">
        <v>1</v>
      </c>
      <c r="O81" s="4">
        <v>0</v>
      </c>
      <c r="P81" s="4">
        <v>18700</v>
      </c>
      <c r="Q81" s="4">
        <v>17200</v>
      </c>
      <c r="R81" s="5">
        <v>0</v>
      </c>
      <c r="S81" s="4">
        <v>35900</v>
      </c>
      <c r="T81" s="4">
        <f t="shared" si="9"/>
        <v>46291.4</v>
      </c>
      <c r="U81" s="4">
        <f t="shared" si="10"/>
        <v>5500</v>
      </c>
      <c r="V81" s="5">
        <v>2.1499999999999998E-2</v>
      </c>
    </row>
    <row r="82" spans="1:22" x14ac:dyDescent="0.2">
      <c r="A82" s="16" t="s">
        <v>200</v>
      </c>
      <c r="B82" s="4">
        <v>2700</v>
      </c>
      <c r="C82" s="4">
        <v>0</v>
      </c>
      <c r="D82" s="4">
        <v>2700</v>
      </c>
      <c r="E82" s="4">
        <v>74470000</v>
      </c>
      <c r="F82" s="4">
        <f t="shared" si="8"/>
        <v>1064110000</v>
      </c>
      <c r="K82" s="24"/>
      <c r="L82" s="4">
        <v>41</v>
      </c>
      <c r="M82" s="4">
        <v>45</v>
      </c>
      <c r="N82" s="4">
        <v>1</v>
      </c>
      <c r="O82" s="4">
        <v>0</v>
      </c>
      <c r="P82" s="4">
        <v>25800</v>
      </c>
      <c r="Q82" s="4">
        <v>21700</v>
      </c>
      <c r="R82" s="5">
        <v>1.09E-2</v>
      </c>
      <c r="S82" s="4">
        <v>47500</v>
      </c>
      <c r="T82" s="4">
        <f t="shared" si="9"/>
        <v>43449.599999999999</v>
      </c>
      <c r="U82" s="4">
        <f t="shared" si="10"/>
        <v>5500</v>
      </c>
      <c r="V82" s="5">
        <v>3.2300000000000002E-2</v>
      </c>
    </row>
    <row r="83" spans="1:22" x14ac:dyDescent="0.2">
      <c r="A83" s="16" t="s">
        <v>199</v>
      </c>
      <c r="B83" s="4">
        <v>81600</v>
      </c>
      <c r="C83" s="4">
        <v>0</v>
      </c>
      <c r="D83" s="4">
        <v>81600</v>
      </c>
      <c r="E83" s="4">
        <v>2246500000</v>
      </c>
      <c r="F83" s="4">
        <f t="shared" si="8"/>
        <v>989640000</v>
      </c>
      <c r="K83" s="24"/>
      <c r="L83" s="4">
        <v>70</v>
      </c>
      <c r="M83" s="4">
        <v>51</v>
      </c>
      <c r="N83" s="4">
        <v>8</v>
      </c>
      <c r="O83" s="4">
        <v>0</v>
      </c>
      <c r="P83" s="4">
        <v>102300</v>
      </c>
      <c r="Q83" s="4">
        <v>17600</v>
      </c>
      <c r="R83" s="5">
        <v>2.9900000000000003E-2</v>
      </c>
      <c r="S83" s="4">
        <v>119900</v>
      </c>
      <c r="T83" s="4">
        <f t="shared" si="9"/>
        <v>33240.1</v>
      </c>
      <c r="U83" s="4">
        <f t="shared" si="10"/>
        <v>5500</v>
      </c>
      <c r="V83" s="5">
        <v>3.95E-2</v>
      </c>
    </row>
    <row r="84" spans="1:22" x14ac:dyDescent="0.2">
      <c r="A84" s="16" t="s">
        <v>193</v>
      </c>
      <c r="B84" s="4">
        <v>900</v>
      </c>
      <c r="C84" s="4">
        <v>5000</v>
      </c>
      <c r="D84" s="4">
        <v>-4100</v>
      </c>
      <c r="E84" s="4">
        <v>-107330000</v>
      </c>
      <c r="F84" s="4">
        <f t="shared" si="8"/>
        <v>-1256860000</v>
      </c>
      <c r="K84" s="24"/>
      <c r="L84" s="4">
        <v>86</v>
      </c>
      <c r="M84" s="4">
        <v>28</v>
      </c>
      <c r="N84" s="4">
        <v>1</v>
      </c>
      <c r="O84" s="4">
        <v>0</v>
      </c>
      <c r="P84" s="4">
        <v>54800</v>
      </c>
      <c r="Q84" s="4">
        <v>13300</v>
      </c>
      <c r="R84" s="5">
        <v>3.8800000000000001E-2</v>
      </c>
      <c r="S84" s="4">
        <v>70100</v>
      </c>
      <c r="T84" s="4">
        <f t="shared" si="9"/>
        <v>30407.200000000001</v>
      </c>
      <c r="U84" s="4">
        <f t="shared" si="10"/>
        <v>5500</v>
      </c>
      <c r="V84" s="5">
        <v>4.0800000000000003E-2</v>
      </c>
    </row>
    <row r="85" spans="1:22" x14ac:dyDescent="0.2">
      <c r="A85" s="16" t="s">
        <v>192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-1149530000</v>
      </c>
      <c r="K85" s="24"/>
      <c r="L85" s="41">
        <v>6</v>
      </c>
      <c r="M85" s="41">
        <v>13</v>
      </c>
      <c r="N85" s="41">
        <v>0</v>
      </c>
      <c r="O85" s="41">
        <v>0</v>
      </c>
      <c r="P85" s="41">
        <v>1400</v>
      </c>
      <c r="Q85" s="41">
        <v>4700</v>
      </c>
      <c r="R85" s="42">
        <v>9.7999999999999997E-3</v>
      </c>
      <c r="S85" s="4">
        <v>5500</v>
      </c>
      <c r="T85" s="4">
        <f t="shared" si="9"/>
        <v>31349.599999999999</v>
      </c>
      <c r="U85" s="4">
        <f t="shared" si="10"/>
        <v>6900</v>
      </c>
      <c r="V85" s="5">
        <v>9.7000000000000003E-3</v>
      </c>
    </row>
    <row r="86" spans="1:22" x14ac:dyDescent="0.2">
      <c r="A86" s="16" t="s">
        <v>191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-1149530000</v>
      </c>
      <c r="K86" s="24"/>
      <c r="L86" s="4">
        <v>7</v>
      </c>
      <c r="M86" s="4">
        <v>14</v>
      </c>
      <c r="N86" s="4">
        <v>0</v>
      </c>
      <c r="O86" s="4">
        <v>0</v>
      </c>
      <c r="P86" s="4">
        <v>3100</v>
      </c>
      <c r="Q86" s="4">
        <v>5000</v>
      </c>
      <c r="R86" s="5">
        <v>2E-3</v>
      </c>
      <c r="S86" s="4">
        <v>7200</v>
      </c>
      <c r="T86" s="4">
        <f t="shared" si="9"/>
        <v>33484</v>
      </c>
      <c r="U86" s="4">
        <f t="shared" si="10"/>
        <v>6900</v>
      </c>
      <c r="V86" s="5">
        <v>1.55E-2</v>
      </c>
    </row>
    <row r="87" spans="1:22" x14ac:dyDescent="0.2">
      <c r="A87" s="16" t="s">
        <v>190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-1149530000</v>
      </c>
      <c r="K87" s="24"/>
      <c r="L87" s="4">
        <v>13</v>
      </c>
      <c r="M87" s="4">
        <v>14</v>
      </c>
      <c r="N87" s="4">
        <v>0</v>
      </c>
      <c r="O87" s="4">
        <v>0</v>
      </c>
      <c r="P87" s="4">
        <v>3400</v>
      </c>
      <c r="Q87" s="4">
        <v>3500</v>
      </c>
      <c r="R87" s="5">
        <v>-3.9000000000000003E-3</v>
      </c>
      <c r="S87" s="4">
        <v>6900</v>
      </c>
      <c r="T87" s="4">
        <f t="shared" si="9"/>
        <v>36264</v>
      </c>
      <c r="U87" s="4">
        <f t="shared" si="10"/>
        <v>10700</v>
      </c>
      <c r="V87" s="5">
        <v>7.8000000000000005E-3</v>
      </c>
    </row>
    <row r="88" spans="1:22" x14ac:dyDescent="0.2">
      <c r="A88" s="16" t="s">
        <v>189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-1149530000</v>
      </c>
      <c r="K88" s="24"/>
      <c r="L88" s="4">
        <v>2</v>
      </c>
      <c r="M88" s="4">
        <v>31</v>
      </c>
      <c r="N88" s="4">
        <v>0</v>
      </c>
      <c r="O88" s="4">
        <v>0</v>
      </c>
      <c r="P88" s="4">
        <v>600</v>
      </c>
      <c r="Q88" s="4">
        <v>10100</v>
      </c>
      <c r="R88" s="5">
        <v>-9.7000000000000003E-3</v>
      </c>
      <c r="S88" s="4">
        <v>10700</v>
      </c>
      <c r="T88" s="4">
        <f t="shared" si="9"/>
        <v>39176.699999999997</v>
      </c>
      <c r="U88" s="4">
        <f t="shared" si="10"/>
        <v>17805</v>
      </c>
      <c r="V88" s="5">
        <v>9.7000000000000003E-3</v>
      </c>
    </row>
    <row r="89" spans="1:22" x14ac:dyDescent="0.2">
      <c r="A89" s="16" t="s">
        <v>188</v>
      </c>
      <c r="B89" s="4">
        <v>200</v>
      </c>
      <c r="C89" s="4">
        <v>96000</v>
      </c>
      <c r="D89" s="4">
        <v>-95800</v>
      </c>
      <c r="E89" s="4">
        <v>-2462070000</v>
      </c>
      <c r="F89" s="4">
        <f t="shared" si="8"/>
        <v>-1149530000</v>
      </c>
      <c r="K89" s="24"/>
      <c r="L89" s="4">
        <v>58</v>
      </c>
      <c r="M89" s="4">
        <v>73</v>
      </c>
      <c r="N89" s="4">
        <v>0</v>
      </c>
      <c r="O89" s="4">
        <v>0</v>
      </c>
      <c r="P89" s="4">
        <v>15000</v>
      </c>
      <c r="Q89" s="4">
        <v>26500</v>
      </c>
      <c r="R89" s="5">
        <v>-1.9E-3</v>
      </c>
      <c r="S89" s="4">
        <v>119400</v>
      </c>
      <c r="T89" s="4">
        <f t="shared" si="9"/>
        <v>31870.3</v>
      </c>
      <c r="U89" s="4">
        <f t="shared" si="10"/>
        <v>17805</v>
      </c>
      <c r="V89" s="5">
        <v>1.1699999999999999E-2</v>
      </c>
    </row>
    <row r="90" spans="1:22" x14ac:dyDescent="0.2">
      <c r="A90" s="16" t="s">
        <v>187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1312540000</v>
      </c>
      <c r="K90" s="24"/>
      <c r="L90" s="4">
        <v>27</v>
      </c>
      <c r="M90" s="4">
        <v>4</v>
      </c>
      <c r="N90" s="4">
        <v>1</v>
      </c>
      <c r="O90" s="4">
        <v>0</v>
      </c>
      <c r="P90" s="4">
        <v>49500</v>
      </c>
      <c r="Q90" s="4">
        <v>2300</v>
      </c>
      <c r="R90" s="5">
        <v>0</v>
      </c>
      <c r="S90" s="4">
        <v>51900</v>
      </c>
      <c r="T90" s="4">
        <f t="shared" si="9"/>
        <v>34451.800000000003</v>
      </c>
      <c r="U90" s="4">
        <f t="shared" si="10"/>
        <v>14924</v>
      </c>
      <c r="V90" s="5">
        <v>7.8000000000000005E-3</v>
      </c>
    </row>
    <row r="91" spans="1:22" x14ac:dyDescent="0.2">
      <c r="A91" s="16" t="s">
        <v>186</v>
      </c>
      <c r="B91" s="4">
        <v>0</v>
      </c>
      <c r="C91" s="4">
        <v>0</v>
      </c>
      <c r="D91" s="4">
        <v>0</v>
      </c>
      <c r="E91" s="4">
        <v>0</v>
      </c>
      <c r="F91" s="4">
        <f t="shared" ref="F91:F102" si="11">E91+F92</f>
        <v>1312540000</v>
      </c>
      <c r="K91" s="24"/>
      <c r="L91" s="4">
        <v>15</v>
      </c>
      <c r="M91" s="4">
        <v>21</v>
      </c>
      <c r="N91" s="4">
        <v>1</v>
      </c>
      <c r="O91" s="4">
        <v>0</v>
      </c>
      <c r="P91" s="4">
        <v>8100</v>
      </c>
      <c r="Q91" s="4">
        <v>15700</v>
      </c>
      <c r="R91" s="5">
        <v>-1.9E-3</v>
      </c>
      <c r="S91" s="4">
        <v>23814</v>
      </c>
      <c r="T91" s="4">
        <f t="shared" si="9"/>
        <v>35187.4</v>
      </c>
      <c r="U91" s="4">
        <f t="shared" ref="U91:U102" si="12">MIN(S92:S96)</f>
        <v>14924</v>
      </c>
      <c r="V91" s="5">
        <v>5.7999999999999996E-3</v>
      </c>
    </row>
    <row r="92" spans="1:22" x14ac:dyDescent="0.2">
      <c r="A92" s="16" t="s">
        <v>185</v>
      </c>
      <c r="B92" s="4">
        <v>111100</v>
      </c>
      <c r="C92" s="4">
        <v>0</v>
      </c>
      <c r="D92" s="4">
        <v>111100</v>
      </c>
      <c r="E92" s="4">
        <v>3053600000</v>
      </c>
      <c r="F92" s="4">
        <f t="shared" si="11"/>
        <v>1312540000</v>
      </c>
      <c r="K92" s="24"/>
      <c r="L92" s="4">
        <v>27</v>
      </c>
      <c r="M92" s="4">
        <v>9</v>
      </c>
      <c r="N92" s="4">
        <v>0</v>
      </c>
      <c r="O92" s="4">
        <v>0</v>
      </c>
      <c r="P92" s="4">
        <v>13700</v>
      </c>
      <c r="Q92" s="4">
        <v>5300</v>
      </c>
      <c r="R92" s="5">
        <v>2E-3</v>
      </c>
      <c r="S92" s="4">
        <v>19082</v>
      </c>
      <c r="T92" s="4">
        <f t="shared" si="9"/>
        <v>34940.699999999997</v>
      </c>
      <c r="U92" s="4">
        <f t="shared" si="12"/>
        <v>14924</v>
      </c>
      <c r="V92" s="5">
        <v>1.3500000000000002E-2</v>
      </c>
    </row>
    <row r="93" spans="1:22" x14ac:dyDescent="0.2">
      <c r="A93" s="16" t="s">
        <v>184</v>
      </c>
      <c r="B93" s="4">
        <v>0</v>
      </c>
      <c r="C93" s="4">
        <v>300</v>
      </c>
      <c r="D93" s="4">
        <v>-300</v>
      </c>
      <c r="E93" s="4">
        <v>-7790000</v>
      </c>
      <c r="F93" s="4">
        <f t="shared" si="11"/>
        <v>-1741060000</v>
      </c>
      <c r="K93" s="24"/>
      <c r="L93" s="4">
        <v>15</v>
      </c>
      <c r="M93" s="4">
        <v>35</v>
      </c>
      <c r="N93" s="4">
        <v>0</v>
      </c>
      <c r="O93" s="4">
        <v>0</v>
      </c>
      <c r="P93" s="4">
        <v>3800</v>
      </c>
      <c r="Q93" s="4">
        <v>14000</v>
      </c>
      <c r="R93" s="5">
        <v>0</v>
      </c>
      <c r="S93" s="4">
        <v>17805</v>
      </c>
      <c r="T93" s="4">
        <f t="shared" si="9"/>
        <v>36844.666666666664</v>
      </c>
      <c r="U93" s="4">
        <f t="shared" si="12"/>
        <v>14924</v>
      </c>
      <c r="V93" s="5">
        <v>9.5999999999999992E-3</v>
      </c>
    </row>
    <row r="94" spans="1:22" x14ac:dyDescent="0.2">
      <c r="A94" s="16" t="s">
        <v>183</v>
      </c>
      <c r="B94" s="4">
        <v>100</v>
      </c>
      <c r="C94" s="4">
        <v>0</v>
      </c>
      <c r="D94" s="4">
        <v>100</v>
      </c>
      <c r="E94" s="4">
        <v>2550000</v>
      </c>
      <c r="F94" s="4">
        <f t="shared" si="11"/>
        <v>-1733270000</v>
      </c>
      <c r="K94" s="24"/>
      <c r="L94" s="4">
        <v>55</v>
      </c>
      <c r="M94" s="4">
        <v>50</v>
      </c>
      <c r="N94" s="4">
        <v>0</v>
      </c>
      <c r="O94" s="4">
        <v>0</v>
      </c>
      <c r="P94" s="4">
        <v>20900</v>
      </c>
      <c r="Q94" s="4">
        <v>20400</v>
      </c>
      <c r="R94" s="5">
        <v>7.8000000000000005E-3</v>
      </c>
      <c r="S94" s="4">
        <v>41771</v>
      </c>
      <c r="T94" s="4">
        <f t="shared" si="9"/>
        <v>36228.875</v>
      </c>
      <c r="U94" s="4">
        <f t="shared" si="12"/>
        <v>14924</v>
      </c>
      <c r="V94" s="5">
        <v>2.1299999999999999E-2</v>
      </c>
    </row>
    <row r="95" spans="1:22" x14ac:dyDescent="0.2">
      <c r="A95" s="16" t="s">
        <v>182</v>
      </c>
      <c r="B95" s="4">
        <v>0</v>
      </c>
      <c r="C95" s="4">
        <v>2300</v>
      </c>
      <c r="D95" s="4">
        <v>-2300</v>
      </c>
      <c r="E95" s="4">
        <v>-59340000</v>
      </c>
      <c r="F95" s="4">
        <f t="shared" si="11"/>
        <v>-1735820000</v>
      </c>
      <c r="K95" s="24"/>
      <c r="L95" s="4">
        <v>22</v>
      </c>
      <c r="M95" s="4">
        <v>15</v>
      </c>
      <c r="N95" s="4">
        <v>0</v>
      </c>
      <c r="O95" s="4">
        <v>0</v>
      </c>
      <c r="P95" s="4">
        <v>9100</v>
      </c>
      <c r="Q95" s="4">
        <v>5700</v>
      </c>
      <c r="R95" s="5">
        <v>-5.7999999999999996E-3</v>
      </c>
      <c r="S95" s="4">
        <v>14924</v>
      </c>
      <c r="T95" s="4">
        <f t="shared" si="9"/>
        <v>39272.428571428572</v>
      </c>
      <c r="U95" s="4">
        <f t="shared" si="12"/>
        <v>28544</v>
      </c>
      <c r="V95" s="5">
        <v>7.8000000000000005E-3</v>
      </c>
    </row>
    <row r="96" spans="1:22" x14ac:dyDescent="0.2">
      <c r="A96" s="16" t="s">
        <v>177</v>
      </c>
      <c r="B96" s="4">
        <v>11200</v>
      </c>
      <c r="C96" s="4">
        <v>0</v>
      </c>
      <c r="D96" s="4">
        <v>11200</v>
      </c>
      <c r="E96" s="4">
        <v>290160000</v>
      </c>
      <c r="F96" s="4">
        <f t="shared" si="11"/>
        <v>-1676480000</v>
      </c>
      <c r="K96" s="24"/>
      <c r="L96" s="4">
        <v>33</v>
      </c>
      <c r="M96" s="4">
        <v>22</v>
      </c>
      <c r="N96" s="4">
        <v>0</v>
      </c>
      <c r="O96" s="4">
        <v>1</v>
      </c>
      <c r="P96" s="4">
        <v>14100</v>
      </c>
      <c r="Q96" s="4">
        <v>14400</v>
      </c>
      <c r="R96" s="5">
        <v>-3.8E-3</v>
      </c>
      <c r="S96" s="4">
        <v>28544</v>
      </c>
      <c r="T96" s="4">
        <f t="shared" si="9"/>
        <v>41060.5</v>
      </c>
      <c r="U96" s="4">
        <f t="shared" si="12"/>
        <v>31170</v>
      </c>
      <c r="V96" s="5">
        <v>1.1599999999999999E-2</v>
      </c>
    </row>
    <row r="97" spans="1:22" x14ac:dyDescent="0.2">
      <c r="A97" s="16" t="s">
        <v>175</v>
      </c>
      <c r="B97" s="4">
        <v>11800</v>
      </c>
      <c r="C97" s="4">
        <v>0</v>
      </c>
      <c r="D97" s="4">
        <v>11800</v>
      </c>
      <c r="E97" s="4">
        <v>306390000</v>
      </c>
      <c r="F97" s="4">
        <f t="shared" si="11"/>
        <v>-1966640000</v>
      </c>
      <c r="K97" s="24"/>
      <c r="L97" s="4">
        <v>128</v>
      </c>
      <c r="M97" s="4">
        <v>21</v>
      </c>
      <c r="N97" s="4">
        <v>0</v>
      </c>
      <c r="O97" s="4">
        <v>0</v>
      </c>
      <c r="P97" s="4">
        <v>27000</v>
      </c>
      <c r="Q97" s="4">
        <v>7700</v>
      </c>
      <c r="R97" s="5">
        <v>2E-3</v>
      </c>
      <c r="S97" s="4">
        <v>34700</v>
      </c>
      <c r="T97" s="4">
        <f t="shared" ref="T97:T102" si="13">AVERAGE(S98:S107)</f>
        <v>42332.6</v>
      </c>
      <c r="U97" s="4">
        <f t="shared" si="12"/>
        <v>16615</v>
      </c>
      <c r="V97" s="5">
        <v>1.15E-2</v>
      </c>
    </row>
    <row r="98" spans="1:22" x14ac:dyDescent="0.2">
      <c r="A98" s="16" t="s">
        <v>174</v>
      </c>
      <c r="B98" s="4">
        <v>1000</v>
      </c>
      <c r="C98" s="4">
        <v>90300</v>
      </c>
      <c r="D98" s="4">
        <v>-89300</v>
      </c>
      <c r="E98" s="4">
        <v>-2295250000</v>
      </c>
      <c r="F98" s="4">
        <f t="shared" si="11"/>
        <v>-2273030000</v>
      </c>
      <c r="K98" s="24"/>
      <c r="L98" s="4">
        <v>28</v>
      </c>
      <c r="M98" s="4">
        <v>44</v>
      </c>
      <c r="N98" s="4">
        <v>0</v>
      </c>
      <c r="O98" s="4">
        <v>1</v>
      </c>
      <c r="P98" s="4">
        <v>12200</v>
      </c>
      <c r="Q98" s="4">
        <v>27600</v>
      </c>
      <c r="R98" s="5">
        <v>0</v>
      </c>
      <c r="S98" s="4">
        <v>39827</v>
      </c>
      <c r="T98" s="4">
        <f t="shared" si="13"/>
        <v>42959</v>
      </c>
      <c r="U98" s="4">
        <f t="shared" si="12"/>
        <v>16615</v>
      </c>
      <c r="V98" s="5">
        <v>2.29E-2</v>
      </c>
    </row>
    <row r="99" spans="1:22" x14ac:dyDescent="0.2">
      <c r="A99" s="16" t="s">
        <v>164</v>
      </c>
      <c r="B99" s="4">
        <v>300</v>
      </c>
      <c r="C99" s="4">
        <v>0</v>
      </c>
      <c r="D99" s="4">
        <v>300</v>
      </c>
      <c r="E99" s="4">
        <v>7800000</v>
      </c>
      <c r="F99" s="4">
        <f t="shared" si="11"/>
        <v>22220000</v>
      </c>
      <c r="K99" s="24"/>
      <c r="L99" s="4">
        <v>16</v>
      </c>
      <c r="M99" s="4">
        <v>74</v>
      </c>
      <c r="N99" s="4">
        <v>0</v>
      </c>
      <c r="O99" s="4">
        <v>0</v>
      </c>
      <c r="P99" s="4">
        <v>5000</v>
      </c>
      <c r="Q99" s="4">
        <v>40000</v>
      </c>
      <c r="R99" s="5">
        <v>-1.9E-3</v>
      </c>
      <c r="S99" s="4">
        <v>46336</v>
      </c>
      <c r="T99" s="4">
        <f t="shared" si="13"/>
        <v>41833.333333333336</v>
      </c>
      <c r="U99" s="4">
        <f t="shared" si="12"/>
        <v>16615</v>
      </c>
      <c r="V99" s="5">
        <v>2.12E-2</v>
      </c>
    </row>
    <row r="100" spans="1:22" x14ac:dyDescent="0.2">
      <c r="A100" s="16" t="s">
        <v>156</v>
      </c>
      <c r="B100" s="4">
        <v>600</v>
      </c>
      <c r="C100" s="4">
        <v>0</v>
      </c>
      <c r="D100" s="4">
        <v>600</v>
      </c>
      <c r="E100" s="4">
        <v>15420000</v>
      </c>
      <c r="F100" s="4">
        <f t="shared" si="11"/>
        <v>14420000</v>
      </c>
      <c r="K100" s="24"/>
      <c r="L100" s="4">
        <v>50</v>
      </c>
      <c r="M100" s="4">
        <v>111</v>
      </c>
      <c r="N100" s="4">
        <v>0</v>
      </c>
      <c r="O100" s="4">
        <v>0</v>
      </c>
      <c r="P100" s="4">
        <v>20300</v>
      </c>
      <c r="Q100" s="4">
        <v>57200</v>
      </c>
      <c r="R100" s="5">
        <v>9.7999999999999997E-3</v>
      </c>
      <c r="S100" s="4">
        <v>77715</v>
      </c>
      <c r="T100" s="4">
        <f t="shared" si="13"/>
        <v>23892.5</v>
      </c>
      <c r="U100" s="4">
        <f t="shared" si="12"/>
        <v>16615</v>
      </c>
      <c r="V100" s="5">
        <v>1.9099999999999999E-2</v>
      </c>
    </row>
    <row r="101" spans="1:22" x14ac:dyDescent="0.2">
      <c r="A101" s="16" t="s">
        <v>155</v>
      </c>
      <c r="B101" s="4">
        <v>0</v>
      </c>
      <c r="C101" s="4">
        <v>39</v>
      </c>
      <c r="D101" s="4">
        <v>-39</v>
      </c>
      <c r="E101" s="4">
        <v>-1000000</v>
      </c>
      <c r="F101" s="4">
        <f t="shared" si="11"/>
        <v>-1000000</v>
      </c>
      <c r="K101" s="24"/>
      <c r="L101" s="4">
        <v>27</v>
      </c>
      <c r="M101" s="4">
        <v>29</v>
      </c>
      <c r="N101" s="4">
        <v>2</v>
      </c>
      <c r="O101" s="4">
        <v>0</v>
      </c>
      <c r="P101" s="4">
        <v>19400</v>
      </c>
      <c r="Q101" s="4">
        <v>11700</v>
      </c>
      <c r="R101" s="5">
        <v>0</v>
      </c>
      <c r="S101" s="4">
        <v>31170</v>
      </c>
      <c r="T101" s="4">
        <f t="shared" si="13"/>
        <v>16615</v>
      </c>
      <c r="U101" s="4">
        <f t="shared" si="12"/>
        <v>16615</v>
      </c>
      <c r="V101" s="5">
        <v>7.8000000000000005E-3</v>
      </c>
    </row>
    <row r="102" spans="1:22" x14ac:dyDescent="0.2">
      <c r="A102" s="16" t="s">
        <v>154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1"/>
        <v>0</v>
      </c>
      <c r="K102" s="24"/>
      <c r="L102" s="4">
        <v>12</v>
      </c>
      <c r="M102" s="4">
        <v>17</v>
      </c>
      <c r="N102" s="4">
        <v>0</v>
      </c>
      <c r="O102" s="4">
        <v>1</v>
      </c>
      <c r="P102" s="4">
        <v>3900</v>
      </c>
      <c r="Q102" s="4">
        <v>12700</v>
      </c>
      <c r="R102" s="5">
        <v>-9.5999999999999992E-3</v>
      </c>
      <c r="S102" s="4">
        <v>16615</v>
      </c>
      <c r="T102" s="4" t="e">
        <f t="shared" si="13"/>
        <v>#DIV/0!</v>
      </c>
      <c r="U102" s="4">
        <f t="shared" si="12"/>
        <v>0</v>
      </c>
      <c r="V102" s="5">
        <v>9.7000000000000003E-3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72" spans="1:22" x14ac:dyDescent="0.2">
      <c r="A172" t="s" s="0">
        <v>163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0555-A178-9543-B722-D6D21CA02636}">
  <sheetPr codeName="Sheet100"/>
  <dimension ref="A1:V172"/>
  <sheetViews>
    <sheetView workbookViewId="0">
      <selection activeCell="U4" sqref="U3:U4"/>
    </sheetView>
  </sheetViews>
  <sheetFormatPr baseColWidth="10" defaultRowHeight="16" x14ac:dyDescent="0.2"/>
  <cols>
    <col min="5" max="5" customWidth="true" width="14.1640625"/>
    <col min="6" max="6" customWidth="true" width="14.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842">
        <v>344</v>
      </c>
      <c r="B3" t="n" s="3843">
        <v>19100.0</v>
      </c>
      <c r="C3" t="n" s="3844">
        <v>7800.0</v>
      </c>
      <c r="D3" t="n" s="3845">
        <v>11300.0</v>
      </c>
      <c r="E3" t="n" s="3846">
        <v>5.6233E8</v>
      </c>
      <c r="G3" t="n" s="3832">
        <v>0.0</v>
      </c>
      <c r="H3" t="n" s="3833">
        <v>0.0</v>
      </c>
      <c r="I3" t="n" s="3834">
        <v>0.0</v>
      </c>
      <c r="J3" t="n" s="3835">
        <v>0.0</v>
      </c>
      <c r="L3" t="n" s="3836">
        <v>421.0</v>
      </c>
      <c r="M3" t="n" s="3837">
        <v>328.0</v>
      </c>
      <c r="N3" t="n" s="3838">
        <v>29.0</v>
      </c>
      <c r="O3" t="n" s="3839">
        <v>36.0</v>
      </c>
      <c r="P3" t="n" s="3840">
        <v>274700.0</v>
      </c>
      <c r="Q3" t="n" s="3841">
        <v>275900.0</v>
      </c>
      <c r="R3" t="n" s="3830">
        <v>0.018500000000000003</v>
      </c>
      <c r="S3" t="n" s="3829">
        <v>562400.0</v>
      </c>
      <c r="V3" t="n" s="3831">
        <v>0.0397</v>
      </c>
    </row>
    <row r="4">
      <c r="A4" t="s" s="1770">
        <v>343</v>
      </c>
      <c r="B4" t="n" s="1771">
        <v>7300.0</v>
      </c>
      <c r="C4" t="n" s="1772">
        <v>5900.0</v>
      </c>
      <c r="D4" t="n" s="1773">
        <v>1400.0</v>
      </c>
      <c r="E4" t="n" s="1774">
        <v>6.777E7</v>
      </c>
      <c r="G4" t="n" s="1760">
        <v>0.0</v>
      </c>
      <c r="H4" t="n" s="1761">
        <v>0.0</v>
      </c>
      <c r="I4" t="n" s="1762">
        <v>0.0</v>
      </c>
      <c r="J4" t="n" s="1763">
        <v>0.0</v>
      </c>
      <c r="L4" t="n" s="1764">
        <v>130.0</v>
      </c>
      <c r="M4" t="n" s="1765">
        <v>210.0</v>
      </c>
      <c r="N4" t="n" s="1766">
        <v>3.0</v>
      </c>
      <c r="O4" t="n" s="1767">
        <v>3.0</v>
      </c>
      <c r="P4" t="n" s="1768">
        <v>60900.0</v>
      </c>
      <c r="Q4" t="n" s="1769">
        <v>79700.0</v>
      </c>
      <c r="R4" t="n" s="1758">
        <v>-0.008100000000000001</v>
      </c>
      <c r="S4" t="n" s="1757">
        <v>158200.0</v>
      </c>
      <c r="V4" t="n" s="1759">
        <v>0.0292</v>
      </c>
    </row>
    <row r="5" spans="1:22" x14ac:dyDescent="0.2">
      <c r="A5" s="16" t="s">
        <v>342</v>
      </c>
      <c r="B5" s="4">
        <v>11500</v>
      </c>
      <c r="C5" s="4">
        <v>13100</v>
      </c>
      <c r="D5" s="4">
        <v>-1600</v>
      </c>
      <c r="E5" s="4">
        <v>-78130000</v>
      </c>
      <c r="F5" s="4">
        <f t="shared" ref="F5:F46" si="0">E5+F6</f>
        <v>13436901648</v>
      </c>
      <c r="G5" s="4">
        <v>0</v>
      </c>
      <c r="H5" s="4">
        <v>0</v>
      </c>
      <c r="I5" s="4">
        <v>0</v>
      </c>
      <c r="J5" s="4">
        <v>0</v>
      </c>
      <c r="K5" s="24"/>
      <c r="L5" s="4">
        <v>161</v>
      </c>
      <c r="M5" s="4">
        <v>280</v>
      </c>
      <c r="N5" s="4">
        <v>8</v>
      </c>
      <c r="O5" s="4">
        <v>10</v>
      </c>
      <c r="P5" s="4">
        <v>107200</v>
      </c>
      <c r="Q5" s="4">
        <v>148500</v>
      </c>
      <c r="R5" s="5">
        <v>-7.0999999999999995E-3</v>
      </c>
      <c r="S5" s="4">
        <v>269900</v>
      </c>
      <c r="T5" s="4">
        <f t="shared" ref="T5:T73" si="1">AVERAGE(S6:S15)</f>
        <v>372260</v>
      </c>
      <c r="U5" s="4">
        <f t="shared" ref="U5:U46" si="2">MIN(S6:S10)</f>
        <v>73000</v>
      </c>
      <c r="V5" s="5">
        <v>1.41E-2</v>
      </c>
    </row>
    <row r="6" spans="1:22" x14ac:dyDescent="0.2">
      <c r="A6" s="16" t="s">
        <v>341</v>
      </c>
      <c r="B6" s="4">
        <v>12800</v>
      </c>
      <c r="C6" s="4">
        <v>8600</v>
      </c>
      <c r="D6" s="4">
        <v>4200</v>
      </c>
      <c r="E6" s="4">
        <v>206700000</v>
      </c>
      <c r="F6" s="4">
        <f t="shared" si="0"/>
        <v>13515031648</v>
      </c>
      <c r="G6" s="4">
        <v>0</v>
      </c>
      <c r="H6" s="4">
        <v>0</v>
      </c>
      <c r="I6" s="4">
        <v>0</v>
      </c>
      <c r="J6" s="4">
        <v>0</v>
      </c>
      <c r="K6" s="24"/>
      <c r="L6" s="4">
        <v>104</v>
      </c>
      <c r="M6" s="4">
        <v>202</v>
      </c>
      <c r="N6" s="4">
        <v>5</v>
      </c>
      <c r="O6" s="4">
        <v>3</v>
      </c>
      <c r="P6" s="4">
        <v>73800</v>
      </c>
      <c r="Q6" s="4">
        <v>71100</v>
      </c>
      <c r="R6" s="5">
        <v>3.0999999999999999E-3</v>
      </c>
      <c r="S6" s="4">
        <v>144900</v>
      </c>
      <c r="T6" s="4">
        <f t="shared" si="1"/>
        <v>373820</v>
      </c>
      <c r="U6" s="4">
        <f t="shared" si="2"/>
        <v>73000</v>
      </c>
      <c r="V6" s="5">
        <v>1.9900000000000001E-2</v>
      </c>
    </row>
    <row r="7" spans="1:22" x14ac:dyDescent="0.2">
      <c r="A7" s="16" t="s">
        <v>340</v>
      </c>
      <c r="B7" s="4">
        <v>0</v>
      </c>
      <c r="C7" s="4">
        <v>2500</v>
      </c>
      <c r="D7" s="4">
        <v>-2500</v>
      </c>
      <c r="E7" s="4">
        <v>-123180000</v>
      </c>
      <c r="F7" s="4">
        <f t="shared" si="0"/>
        <v>13308331648</v>
      </c>
      <c r="G7" s="4">
        <v>0</v>
      </c>
      <c r="H7" s="4">
        <v>0</v>
      </c>
      <c r="I7" s="4">
        <v>0</v>
      </c>
      <c r="J7" s="4">
        <v>0</v>
      </c>
      <c r="K7" s="24"/>
      <c r="L7" s="4">
        <v>53</v>
      </c>
      <c r="M7" s="4">
        <v>130</v>
      </c>
      <c r="N7" s="4">
        <v>2</v>
      </c>
      <c r="O7" s="4">
        <v>2</v>
      </c>
      <c r="P7" s="4">
        <v>24100</v>
      </c>
      <c r="Q7" s="4">
        <v>48900</v>
      </c>
      <c r="R7" s="5">
        <v>-2E-3</v>
      </c>
      <c r="S7" s="4">
        <v>73000</v>
      </c>
      <c r="T7" s="4">
        <f t="shared" si="1"/>
        <v>380390</v>
      </c>
      <c r="U7" s="4">
        <f t="shared" si="2"/>
        <v>215300</v>
      </c>
      <c r="V7" s="5">
        <v>1.01E-2</v>
      </c>
    </row>
    <row r="8" spans="1:22" x14ac:dyDescent="0.2">
      <c r="A8" s="16" t="s">
        <v>339</v>
      </c>
      <c r="B8" s="4">
        <v>7200</v>
      </c>
      <c r="C8" s="4">
        <v>19300</v>
      </c>
      <c r="D8" s="4">
        <v>-12100</v>
      </c>
      <c r="E8" s="4">
        <v>-616820000</v>
      </c>
      <c r="F8" s="4">
        <f t="shared" si="0"/>
        <v>13431511648</v>
      </c>
      <c r="G8" s="4">
        <v>0</v>
      </c>
      <c r="H8" s="4">
        <v>0</v>
      </c>
      <c r="I8" s="4">
        <v>0</v>
      </c>
      <c r="J8" s="4">
        <v>0</v>
      </c>
      <c r="K8" s="24"/>
      <c r="L8" s="4">
        <v>164</v>
      </c>
      <c r="M8" s="4">
        <v>526</v>
      </c>
      <c r="N8" s="4">
        <v>5</v>
      </c>
      <c r="O8" s="4">
        <v>19</v>
      </c>
      <c r="P8" s="4">
        <v>64500</v>
      </c>
      <c r="Q8" s="4">
        <v>293300</v>
      </c>
      <c r="R8" s="5">
        <v>-3.6299999999999999E-2</v>
      </c>
      <c r="S8" s="4">
        <v>358000</v>
      </c>
      <c r="T8" s="4">
        <f t="shared" si="1"/>
        <v>365000</v>
      </c>
      <c r="U8" s="4">
        <f t="shared" si="2"/>
        <v>215300</v>
      </c>
      <c r="V8" s="5">
        <v>5.5899999999999998E-2</v>
      </c>
    </row>
    <row r="9" spans="1:22" x14ac:dyDescent="0.2">
      <c r="A9" s="16" t="s">
        <v>338</v>
      </c>
      <c r="B9" s="4">
        <v>10700</v>
      </c>
      <c r="C9" s="4">
        <v>14300</v>
      </c>
      <c r="D9" s="4">
        <v>-3600</v>
      </c>
      <c r="E9" s="4">
        <v>-196210000</v>
      </c>
      <c r="F9" s="4">
        <f t="shared" si="0"/>
        <v>14048331648</v>
      </c>
      <c r="G9" s="4">
        <v>0</v>
      </c>
      <c r="H9" s="4">
        <v>0</v>
      </c>
      <c r="I9" s="4">
        <v>0</v>
      </c>
      <c r="J9" s="4">
        <v>0</v>
      </c>
      <c r="K9" s="24"/>
      <c r="L9" s="4">
        <v>192</v>
      </c>
      <c r="M9" s="4">
        <v>354</v>
      </c>
      <c r="N9" s="4">
        <v>11</v>
      </c>
      <c r="O9" s="4">
        <v>28</v>
      </c>
      <c r="P9" s="4">
        <v>112400</v>
      </c>
      <c r="Q9" s="4">
        <v>230300</v>
      </c>
      <c r="R9" s="5">
        <v>4.0000000000000001E-3</v>
      </c>
      <c r="S9" s="4">
        <v>354300</v>
      </c>
      <c r="T9" s="4">
        <f t="shared" si="1"/>
        <v>354650</v>
      </c>
      <c r="U9" s="4">
        <f t="shared" si="2"/>
        <v>188800</v>
      </c>
      <c r="V9" s="5">
        <v>4.7199999999999999E-2</v>
      </c>
    </row>
    <row r="10" spans="1:22" x14ac:dyDescent="0.2">
      <c r="A10" s="16" t="s">
        <v>337</v>
      </c>
      <c r="B10" s="4">
        <v>1100</v>
      </c>
      <c r="C10" s="4">
        <v>15200</v>
      </c>
      <c r="D10" s="4">
        <v>-14100</v>
      </c>
      <c r="E10" s="4">
        <v>-733870000</v>
      </c>
      <c r="F10" s="4">
        <f t="shared" si="0"/>
        <v>14244541648</v>
      </c>
      <c r="G10" s="4">
        <v>0</v>
      </c>
      <c r="H10" s="4">
        <v>0</v>
      </c>
      <c r="I10" s="4">
        <v>0</v>
      </c>
      <c r="J10" s="4">
        <v>0</v>
      </c>
      <c r="K10" s="24"/>
      <c r="L10" s="4">
        <v>94</v>
      </c>
      <c r="M10" s="4">
        <v>303</v>
      </c>
      <c r="N10" s="4">
        <v>5</v>
      </c>
      <c r="O10" s="4">
        <v>15</v>
      </c>
      <c r="P10" s="4">
        <v>48000</v>
      </c>
      <c r="Q10" s="4">
        <v>140000</v>
      </c>
      <c r="R10" s="5">
        <v>-3.1300000000000001E-2</v>
      </c>
      <c r="S10" s="4">
        <v>215300</v>
      </c>
      <c r="T10" s="4">
        <f t="shared" si="1"/>
        <v>405570</v>
      </c>
      <c r="U10" s="4">
        <f t="shared" si="2"/>
        <v>188800</v>
      </c>
      <c r="V10" s="5">
        <v>4.4999999999999998E-2</v>
      </c>
    </row>
    <row r="11" spans="1:22" x14ac:dyDescent="0.2">
      <c r="A11" s="16" t="s">
        <v>336</v>
      </c>
      <c r="B11" s="4">
        <v>7400</v>
      </c>
      <c r="C11" s="4">
        <v>17300</v>
      </c>
      <c r="D11" s="4">
        <v>-9900</v>
      </c>
      <c r="E11" s="4">
        <v>-523360000</v>
      </c>
      <c r="F11" s="4">
        <f t="shared" si="0"/>
        <v>14978411648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490</v>
      </c>
      <c r="M11" s="4">
        <v>372</v>
      </c>
      <c r="N11" s="4">
        <v>43</v>
      </c>
      <c r="O11" s="4">
        <v>23</v>
      </c>
      <c r="P11" s="4">
        <v>363900</v>
      </c>
      <c r="Q11" s="4">
        <v>208900</v>
      </c>
      <c r="R11" s="5">
        <v>3.5400000000000001E-2</v>
      </c>
      <c r="S11" s="4">
        <v>1461700</v>
      </c>
      <c r="T11" s="4">
        <f t="shared" si="1"/>
        <v>282600</v>
      </c>
      <c r="U11" s="4">
        <f t="shared" si="2"/>
        <v>160500</v>
      </c>
      <c r="V11" s="5">
        <v>6.8600000000000008E-2</v>
      </c>
    </row>
    <row r="12" spans="1:22" x14ac:dyDescent="0.2">
      <c r="A12" s="16" t="s">
        <v>335</v>
      </c>
      <c r="B12" s="4">
        <v>17100</v>
      </c>
      <c r="C12" s="4">
        <v>10100</v>
      </c>
      <c r="D12" s="4">
        <v>7000</v>
      </c>
      <c r="E12" s="4">
        <v>347100000</v>
      </c>
      <c r="F12" s="4">
        <f t="shared" si="0"/>
        <v>15501771648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201</v>
      </c>
      <c r="M12" s="4">
        <v>242</v>
      </c>
      <c r="N12" s="4">
        <v>11</v>
      </c>
      <c r="O12" s="4">
        <v>7</v>
      </c>
      <c r="P12" s="4">
        <v>128400</v>
      </c>
      <c r="Q12" s="4">
        <v>153200</v>
      </c>
      <c r="R12" s="5">
        <v>3.8800000000000001E-2</v>
      </c>
      <c r="S12" s="4">
        <v>321600</v>
      </c>
      <c r="T12" s="4">
        <f t="shared" si="1"/>
        <v>266900</v>
      </c>
      <c r="U12" s="4">
        <f t="shared" si="2"/>
        <v>138700</v>
      </c>
      <c r="V12" s="5">
        <v>4.1200000000000001E-2</v>
      </c>
    </row>
    <row r="13" spans="1:22" x14ac:dyDescent="0.2">
      <c r="A13" s="16" t="s">
        <v>333</v>
      </c>
      <c r="B13" s="4">
        <v>100</v>
      </c>
      <c r="C13" s="4">
        <v>42100</v>
      </c>
      <c r="D13" s="4">
        <v>-42000</v>
      </c>
      <c r="E13" s="4">
        <v>-2069360000</v>
      </c>
      <c r="F13" s="4">
        <f t="shared" si="0"/>
        <v>15154671648</v>
      </c>
      <c r="G13" s="4">
        <v>0</v>
      </c>
      <c r="H13" s="4">
        <v>0</v>
      </c>
      <c r="I13" s="4">
        <v>0</v>
      </c>
      <c r="J13" s="4">
        <v>0</v>
      </c>
      <c r="K13" s="24"/>
      <c r="L13" s="4">
        <v>128</v>
      </c>
      <c r="M13" s="4">
        <v>348</v>
      </c>
      <c r="N13" s="4">
        <v>1</v>
      </c>
      <c r="O13" s="4">
        <v>13</v>
      </c>
      <c r="P13" s="4">
        <v>51500</v>
      </c>
      <c r="Q13" s="4">
        <v>213900</v>
      </c>
      <c r="R13" s="5">
        <v>-1.4199999999999999E-2</v>
      </c>
      <c r="S13" s="4">
        <v>266400</v>
      </c>
      <c r="T13" s="4">
        <f t="shared" si="1"/>
        <v>252030</v>
      </c>
      <c r="U13" s="4">
        <f t="shared" si="2"/>
        <v>138700</v>
      </c>
      <c r="V13" s="5">
        <v>2.6000000000000002E-2</v>
      </c>
    </row>
    <row r="14" spans="1:22" x14ac:dyDescent="0.2">
      <c r="A14" s="16" t="s">
        <v>332</v>
      </c>
      <c r="B14" s="4">
        <v>300</v>
      </c>
      <c r="C14" s="4">
        <v>43000</v>
      </c>
      <c r="D14" s="4">
        <v>-42700</v>
      </c>
      <c r="E14" s="4">
        <v>-2132060983</v>
      </c>
      <c r="F14" s="4">
        <f t="shared" si="0"/>
        <v>17224031648</v>
      </c>
      <c r="G14" s="4">
        <v>0</v>
      </c>
      <c r="H14" s="4">
        <v>0</v>
      </c>
      <c r="I14" s="4">
        <v>0</v>
      </c>
      <c r="J14" s="4">
        <v>0</v>
      </c>
      <c r="K14" s="24"/>
      <c r="L14" s="4">
        <v>95</v>
      </c>
      <c r="M14" s="4">
        <v>238</v>
      </c>
      <c r="N14" s="4">
        <v>6</v>
      </c>
      <c r="O14" s="4">
        <v>9</v>
      </c>
      <c r="P14" s="4">
        <v>53100</v>
      </c>
      <c r="Q14" s="4">
        <v>134800</v>
      </c>
      <c r="R14" s="5">
        <v>-1.2E-2</v>
      </c>
      <c r="S14" s="4">
        <v>188800</v>
      </c>
      <c r="T14" s="4">
        <f t="shared" si="1"/>
        <v>253040</v>
      </c>
      <c r="U14" s="4">
        <f t="shared" si="2"/>
        <v>138700</v>
      </c>
      <c r="V14" s="5">
        <v>3.8100000000000002E-2</v>
      </c>
    </row>
    <row r="15" spans="1:22" x14ac:dyDescent="0.2">
      <c r="A15" s="16" t="s">
        <v>331</v>
      </c>
      <c r="B15" s="4">
        <v>400</v>
      </c>
      <c r="C15" s="4">
        <v>71000</v>
      </c>
      <c r="D15" s="4">
        <v>-70600</v>
      </c>
      <c r="E15" s="4">
        <v>-3582290000</v>
      </c>
      <c r="F15" s="4">
        <f t="shared" si="0"/>
        <v>19356092631</v>
      </c>
      <c r="G15" s="4">
        <v>0</v>
      </c>
      <c r="H15" s="4">
        <v>0</v>
      </c>
      <c r="I15" s="4">
        <v>0</v>
      </c>
      <c r="J15" s="4">
        <v>0</v>
      </c>
      <c r="K15" s="24"/>
      <c r="L15" s="4">
        <v>334</v>
      </c>
      <c r="M15" s="4">
        <v>241</v>
      </c>
      <c r="N15" s="4">
        <v>13</v>
      </c>
      <c r="O15" s="4">
        <v>13</v>
      </c>
      <c r="P15" s="4">
        <v>191000</v>
      </c>
      <c r="Q15" s="4">
        <v>142500</v>
      </c>
      <c r="R15" s="5">
        <v>2.1400000000000002E-2</v>
      </c>
      <c r="S15" s="4">
        <v>338600</v>
      </c>
      <c r="T15" s="4">
        <f t="shared" si="1"/>
        <v>220990</v>
      </c>
      <c r="U15" s="4">
        <f t="shared" si="2"/>
        <v>138700</v>
      </c>
      <c r="V15" s="5">
        <v>5.5899999999999998E-2</v>
      </c>
    </row>
    <row r="16" spans="1:22" x14ac:dyDescent="0.2">
      <c r="A16" s="16" t="s">
        <v>330</v>
      </c>
      <c r="B16" s="4">
        <v>20900</v>
      </c>
      <c r="C16" s="4">
        <v>2700</v>
      </c>
      <c r="D16" s="4">
        <v>18200</v>
      </c>
      <c r="E16" s="4">
        <v>879640000</v>
      </c>
      <c r="F16" s="4">
        <f t="shared" si="0"/>
        <v>22938382631</v>
      </c>
      <c r="G16" s="4">
        <v>0</v>
      </c>
      <c r="H16" s="4">
        <v>0</v>
      </c>
      <c r="I16" s="4">
        <v>0</v>
      </c>
      <c r="J16" s="4">
        <v>0</v>
      </c>
      <c r="K16" s="24"/>
      <c r="L16" s="4">
        <v>147</v>
      </c>
      <c r="M16" s="4">
        <v>168</v>
      </c>
      <c r="N16" s="4">
        <v>6</v>
      </c>
      <c r="O16" s="4">
        <v>5</v>
      </c>
      <c r="P16" s="4">
        <v>72800</v>
      </c>
      <c r="Q16" s="4">
        <v>87700</v>
      </c>
      <c r="R16" s="5">
        <v>1.55E-2</v>
      </c>
      <c r="S16" s="4">
        <v>160500</v>
      </c>
      <c r="T16" s="4">
        <f t="shared" si="1"/>
        <v>208130</v>
      </c>
      <c r="U16" s="4">
        <f t="shared" si="2"/>
        <v>138700</v>
      </c>
      <c r="V16" s="5">
        <v>3.2199999999999999E-2</v>
      </c>
    </row>
    <row r="17" spans="1:22" x14ac:dyDescent="0.2">
      <c r="A17" s="16" t="s">
        <v>329</v>
      </c>
      <c r="B17" s="4">
        <v>3300</v>
      </c>
      <c r="C17" s="4">
        <v>16200</v>
      </c>
      <c r="D17" s="4">
        <v>-12900</v>
      </c>
      <c r="E17" s="4">
        <v>-629801810</v>
      </c>
      <c r="F17" s="4">
        <f t="shared" si="0"/>
        <v>22058742631</v>
      </c>
      <c r="G17" s="4">
        <v>0</v>
      </c>
      <c r="H17" s="4">
        <v>0</v>
      </c>
      <c r="I17" s="4">
        <v>0</v>
      </c>
      <c r="J17" s="4">
        <v>0</v>
      </c>
      <c r="K17" s="24"/>
      <c r="L17" s="4">
        <v>79</v>
      </c>
      <c r="M17" s="4">
        <v>226</v>
      </c>
      <c r="N17" s="4">
        <v>0</v>
      </c>
      <c r="O17" s="4">
        <v>2</v>
      </c>
      <c r="P17" s="4">
        <v>36700</v>
      </c>
      <c r="Q17" s="4">
        <v>97000</v>
      </c>
      <c r="R17" s="5">
        <v>-1.44E-2</v>
      </c>
      <c r="S17" s="4">
        <v>138700</v>
      </c>
      <c r="T17" s="4">
        <f t="shared" si="1"/>
        <v>199580</v>
      </c>
      <c r="U17" s="4">
        <f t="shared" si="2"/>
        <v>164600</v>
      </c>
      <c r="V17" s="5">
        <v>3.8100000000000002E-2</v>
      </c>
    </row>
    <row r="18" spans="1:22" x14ac:dyDescent="0.2">
      <c r="A18" s="16" t="s">
        <v>328</v>
      </c>
      <c r="B18" s="4">
        <v>45700</v>
      </c>
      <c r="C18" s="4">
        <v>5000</v>
      </c>
      <c r="D18" s="4">
        <v>40700</v>
      </c>
      <c r="E18" s="4">
        <v>1990290000</v>
      </c>
      <c r="F18" s="4">
        <f t="shared" si="0"/>
        <v>22688544441</v>
      </c>
      <c r="G18" s="4">
        <v>0</v>
      </c>
      <c r="H18" s="4">
        <v>0</v>
      </c>
      <c r="I18" s="4">
        <v>0</v>
      </c>
      <c r="J18" s="4">
        <v>0</v>
      </c>
      <c r="K18" s="24"/>
      <c r="L18" s="4">
        <v>151</v>
      </c>
      <c r="M18" s="4">
        <v>183</v>
      </c>
      <c r="N18" s="4">
        <v>7</v>
      </c>
      <c r="O18" s="4">
        <v>8</v>
      </c>
      <c r="P18" s="4">
        <v>87200</v>
      </c>
      <c r="Q18" s="4">
        <v>102400</v>
      </c>
      <c r="R18" s="5">
        <v>0</v>
      </c>
      <c r="S18" s="4">
        <v>204100</v>
      </c>
      <c r="T18" s="4">
        <f t="shared" si="1"/>
        <v>183470</v>
      </c>
      <c r="U18" s="4">
        <f t="shared" si="2"/>
        <v>117700</v>
      </c>
      <c r="V18" s="5">
        <v>0.03</v>
      </c>
    </row>
    <row r="19" spans="1:22" x14ac:dyDescent="0.2">
      <c r="A19" s="16" t="s">
        <v>327</v>
      </c>
      <c r="B19" s="4">
        <v>23600</v>
      </c>
      <c r="C19" s="4">
        <v>9200</v>
      </c>
      <c r="D19" s="4">
        <v>14400</v>
      </c>
      <c r="E19" s="4">
        <v>708220000</v>
      </c>
      <c r="F19" s="4">
        <f t="shared" si="0"/>
        <v>20698254441</v>
      </c>
      <c r="G19" s="4">
        <v>0</v>
      </c>
      <c r="H19" s="4">
        <v>0</v>
      </c>
      <c r="I19" s="4">
        <v>0</v>
      </c>
      <c r="J19" s="4">
        <v>0</v>
      </c>
      <c r="K19" s="24"/>
      <c r="L19" s="4">
        <v>144</v>
      </c>
      <c r="M19" s="4">
        <v>290</v>
      </c>
      <c r="N19" s="4">
        <v>8</v>
      </c>
      <c r="O19" s="4">
        <v>14</v>
      </c>
      <c r="P19" s="4">
        <v>90100</v>
      </c>
      <c r="Q19" s="4">
        <v>157300</v>
      </c>
      <c r="R19" s="5">
        <v>0</v>
      </c>
      <c r="S19" s="4">
        <v>250800</v>
      </c>
      <c r="T19" s="4">
        <f t="shared" si="1"/>
        <v>164530</v>
      </c>
      <c r="U19" s="4">
        <f t="shared" si="2"/>
        <v>117700</v>
      </c>
      <c r="V19" s="5">
        <v>3.7400000000000003E-2</v>
      </c>
    </row>
    <row r="20" spans="1:22" x14ac:dyDescent="0.2">
      <c r="A20" s="16" t="s">
        <v>326</v>
      </c>
      <c r="B20" s="4">
        <v>72400</v>
      </c>
      <c r="C20" s="4">
        <v>16900</v>
      </c>
      <c r="D20" s="4">
        <v>55500</v>
      </c>
      <c r="E20" s="4">
        <v>2664160000</v>
      </c>
      <c r="F20" s="4">
        <f t="shared" si="0"/>
        <v>19990034441</v>
      </c>
      <c r="G20" s="4">
        <v>0</v>
      </c>
      <c r="H20" s="4">
        <v>0</v>
      </c>
      <c r="I20" s="4">
        <v>0</v>
      </c>
      <c r="J20" s="4">
        <v>0</v>
      </c>
      <c r="K20" s="24"/>
      <c r="L20" s="4">
        <v>611</v>
      </c>
      <c r="M20" s="4">
        <v>274</v>
      </c>
      <c r="N20" s="4">
        <v>46</v>
      </c>
      <c r="O20" s="4">
        <v>18</v>
      </c>
      <c r="P20" s="4">
        <v>505300</v>
      </c>
      <c r="Q20" s="4">
        <v>217900</v>
      </c>
      <c r="R20" s="5">
        <v>6.9599999999999995E-2</v>
      </c>
      <c r="S20" s="4">
        <v>724500</v>
      </c>
      <c r="T20" s="4">
        <f t="shared" si="1"/>
        <v>101800</v>
      </c>
      <c r="U20" s="4">
        <f t="shared" si="2"/>
        <v>18100</v>
      </c>
      <c r="V20" s="5">
        <v>8.539999999999999E-2</v>
      </c>
    </row>
    <row r="21" spans="1:22" x14ac:dyDescent="0.2">
      <c r="A21" s="16" t="s">
        <v>325</v>
      </c>
      <c r="B21" s="4">
        <v>12600</v>
      </c>
      <c r="C21" s="4">
        <v>7600</v>
      </c>
      <c r="D21" s="4">
        <v>5000</v>
      </c>
      <c r="E21" s="4">
        <v>232080000</v>
      </c>
      <c r="F21" s="4">
        <f t="shared" si="0"/>
        <v>17325874441</v>
      </c>
      <c r="G21" s="4">
        <v>0</v>
      </c>
      <c r="H21" s="4">
        <v>0</v>
      </c>
      <c r="I21" s="4">
        <v>0</v>
      </c>
      <c r="J21" s="4">
        <v>0</v>
      </c>
      <c r="K21" s="24"/>
      <c r="L21" s="4">
        <v>172</v>
      </c>
      <c r="M21" s="4">
        <v>130</v>
      </c>
      <c r="N21" s="4">
        <v>11</v>
      </c>
      <c r="O21" s="4">
        <v>5</v>
      </c>
      <c r="P21" s="4">
        <v>137600</v>
      </c>
      <c r="Q21" s="4">
        <v>84100</v>
      </c>
      <c r="R21" s="5">
        <v>2.23E-2</v>
      </c>
      <c r="S21" s="4">
        <v>232000</v>
      </c>
      <c r="T21" s="4">
        <f t="shared" si="1"/>
        <v>86170</v>
      </c>
      <c r="U21" s="4">
        <f t="shared" si="2"/>
        <v>18100</v>
      </c>
      <c r="V21" s="5">
        <v>3.7699999999999997E-2</v>
      </c>
    </row>
    <row r="22" spans="1:22" x14ac:dyDescent="0.2">
      <c r="A22" s="16" t="s">
        <v>324</v>
      </c>
      <c r="B22" s="4">
        <v>2100</v>
      </c>
      <c r="C22" s="4">
        <v>1700</v>
      </c>
      <c r="D22" s="4">
        <v>400</v>
      </c>
      <c r="E22" s="4">
        <v>17830000</v>
      </c>
      <c r="F22" s="4">
        <f t="shared" si="0"/>
        <v>17093794441</v>
      </c>
      <c r="K22" s="24"/>
      <c r="L22" s="4">
        <v>100</v>
      </c>
      <c r="M22" s="4">
        <v>85</v>
      </c>
      <c r="N22" s="4">
        <v>10</v>
      </c>
      <c r="O22" s="4">
        <v>6</v>
      </c>
      <c r="P22" s="4">
        <v>85000</v>
      </c>
      <c r="Q22" s="4">
        <v>76300</v>
      </c>
      <c r="R22" s="5">
        <v>1.1299999999999999E-2</v>
      </c>
      <c r="S22" s="4">
        <v>164600</v>
      </c>
      <c r="T22" s="4">
        <f t="shared" si="1"/>
        <v>83340</v>
      </c>
      <c r="U22" s="4">
        <f t="shared" si="2"/>
        <v>18100</v>
      </c>
      <c r="V22" s="5">
        <v>1.55E-2</v>
      </c>
    </row>
    <row r="23" spans="1:22" x14ac:dyDescent="0.2">
      <c r="A23" s="16" t="s">
        <v>323</v>
      </c>
      <c r="B23" s="4">
        <v>100</v>
      </c>
      <c r="C23" s="4">
        <v>1100</v>
      </c>
      <c r="D23" s="4">
        <v>-1000</v>
      </c>
      <c r="E23" s="4">
        <v>-44600000</v>
      </c>
      <c r="F23" s="4">
        <f t="shared" si="0"/>
        <v>17075964441</v>
      </c>
      <c r="K23" s="24"/>
      <c r="L23" s="4">
        <v>49</v>
      </c>
      <c r="M23" s="4">
        <v>81</v>
      </c>
      <c r="N23" s="4">
        <v>6</v>
      </c>
      <c r="O23" s="4">
        <v>7</v>
      </c>
      <c r="P23" s="4">
        <v>42100</v>
      </c>
      <c r="Q23" s="4">
        <v>69800</v>
      </c>
      <c r="R23" s="5">
        <v>-2.2000000000000001E-3</v>
      </c>
      <c r="S23" s="4">
        <v>117700</v>
      </c>
      <c r="T23" s="4">
        <f t="shared" si="1"/>
        <v>107250</v>
      </c>
      <c r="U23" s="4">
        <f t="shared" si="2"/>
        <v>18100</v>
      </c>
      <c r="V23" s="5">
        <v>2.2000000000000002E-2</v>
      </c>
    </row>
    <row r="24" spans="1:22" x14ac:dyDescent="0.2">
      <c r="A24" s="16" t="s">
        <v>322</v>
      </c>
      <c r="B24" s="4">
        <v>13000</v>
      </c>
      <c r="C24" s="4">
        <v>28715</v>
      </c>
      <c r="D24" s="4">
        <v>-15715</v>
      </c>
      <c r="E24" s="4">
        <v>-680760000</v>
      </c>
      <c r="F24" s="4">
        <f t="shared" si="0"/>
        <v>17120564441</v>
      </c>
      <c r="K24" s="24"/>
      <c r="L24" s="4">
        <v>129</v>
      </c>
      <c r="M24" s="4">
        <v>134</v>
      </c>
      <c r="N24" s="4">
        <v>10</v>
      </c>
      <c r="O24" s="4">
        <v>3</v>
      </c>
      <c r="P24" s="4">
        <v>107400</v>
      </c>
      <c r="Q24" s="4">
        <v>80200</v>
      </c>
      <c r="R24" s="5">
        <v>3.2500000000000001E-2</v>
      </c>
      <c r="S24" s="4">
        <v>198900</v>
      </c>
      <c r="T24" s="4">
        <f t="shared" si="1"/>
        <v>98850</v>
      </c>
      <c r="U24" s="4">
        <f t="shared" si="2"/>
        <v>18100</v>
      </c>
      <c r="V24" s="5">
        <v>5.0300000000000004E-2</v>
      </c>
    </row>
    <row r="25" spans="1:22" x14ac:dyDescent="0.2">
      <c r="A25" s="16" t="s">
        <v>321</v>
      </c>
      <c r="B25" s="4">
        <v>400</v>
      </c>
      <c r="C25" s="4">
        <v>2900</v>
      </c>
      <c r="D25" s="4">
        <v>-2500</v>
      </c>
      <c r="E25" s="4">
        <v>-108390000</v>
      </c>
      <c r="F25" s="4">
        <f t="shared" si="0"/>
        <v>17801324441</v>
      </c>
      <c r="K25" s="24"/>
      <c r="L25" s="4">
        <v>24</v>
      </c>
      <c r="M25" s="4">
        <v>27</v>
      </c>
      <c r="N25" s="4">
        <v>0</v>
      </c>
      <c r="O25" s="4">
        <v>1</v>
      </c>
      <c r="P25" s="4">
        <v>7600</v>
      </c>
      <c r="Q25" s="4">
        <v>10000</v>
      </c>
      <c r="R25" s="5">
        <v>-6.8999999999999999E-3</v>
      </c>
      <c r="S25" s="4">
        <v>18100</v>
      </c>
      <c r="T25" s="4">
        <f t="shared" si="1"/>
        <v>117560</v>
      </c>
      <c r="U25" s="4">
        <f t="shared" si="2"/>
        <v>31900</v>
      </c>
      <c r="V25" s="5">
        <v>3.3399999999999999E-2</v>
      </c>
    </row>
    <row r="26" spans="1:22" x14ac:dyDescent="0.2">
      <c r="A26" s="16" t="s">
        <v>320</v>
      </c>
      <c r="B26" s="4">
        <v>0</v>
      </c>
      <c r="C26" s="4">
        <v>600</v>
      </c>
      <c r="D26" s="4">
        <v>-600</v>
      </c>
      <c r="E26" s="4">
        <v>-25750000</v>
      </c>
      <c r="F26" s="4">
        <f t="shared" si="0"/>
        <v>17909714441</v>
      </c>
      <c r="K26" s="24"/>
      <c r="L26" s="4">
        <v>19</v>
      </c>
      <c r="M26" s="4">
        <v>28</v>
      </c>
      <c r="N26" s="4">
        <v>1</v>
      </c>
      <c r="O26" s="4">
        <v>2</v>
      </c>
      <c r="P26" s="4">
        <v>12500</v>
      </c>
      <c r="Q26" s="4">
        <v>19200</v>
      </c>
      <c r="R26" s="5">
        <v>1.1699999999999999E-2</v>
      </c>
      <c r="S26" s="4">
        <v>31900</v>
      </c>
      <c r="T26" s="4">
        <f t="shared" si="1"/>
        <v>119040</v>
      </c>
      <c r="U26" s="4">
        <f t="shared" si="2"/>
        <v>43000</v>
      </c>
      <c r="V26" s="5">
        <v>1.61E-2</v>
      </c>
    </row>
    <row r="27" spans="1:22" x14ac:dyDescent="0.2">
      <c r="A27" s="16" t="s">
        <v>319</v>
      </c>
      <c r="B27" s="4">
        <v>3600</v>
      </c>
      <c r="C27" s="4">
        <v>3400</v>
      </c>
      <c r="D27" s="4">
        <v>200</v>
      </c>
      <c r="E27" s="4">
        <v>9500000</v>
      </c>
      <c r="F27" s="4">
        <f t="shared" si="0"/>
        <v>17935464441</v>
      </c>
      <c r="G27" s="4">
        <v>0</v>
      </c>
      <c r="H27" s="4">
        <v>0</v>
      </c>
      <c r="I27" s="4">
        <v>0</v>
      </c>
      <c r="J27" s="4">
        <v>424855000</v>
      </c>
      <c r="K27" s="24"/>
      <c r="L27" s="4">
        <v>81</v>
      </c>
      <c r="M27" s="4">
        <v>59</v>
      </c>
      <c r="N27" s="4">
        <v>0</v>
      </c>
      <c r="O27" s="4">
        <v>0</v>
      </c>
      <c r="P27" s="4">
        <v>31600</v>
      </c>
      <c r="Q27" s="4">
        <v>15900</v>
      </c>
      <c r="R27" s="5">
        <v>7.0999999999999995E-3</v>
      </c>
      <c r="S27" s="4">
        <v>53200</v>
      </c>
      <c r="T27" s="4">
        <f t="shared" si="1"/>
        <v>122690</v>
      </c>
      <c r="U27" s="4">
        <f t="shared" si="2"/>
        <v>43000</v>
      </c>
      <c r="V27" s="5">
        <v>2.76E-2</v>
      </c>
    </row>
    <row r="28" spans="1:22" x14ac:dyDescent="0.2">
      <c r="A28" s="16" t="s">
        <v>318</v>
      </c>
      <c r="B28" s="4">
        <v>800</v>
      </c>
      <c r="C28" s="4">
        <v>11300</v>
      </c>
      <c r="D28" s="4">
        <v>-10500</v>
      </c>
      <c r="E28" s="4">
        <v>-443850000</v>
      </c>
      <c r="F28" s="4">
        <f t="shared" si="0"/>
        <v>17925964441</v>
      </c>
      <c r="G28" s="4">
        <v>0</v>
      </c>
      <c r="H28" s="4">
        <v>0</v>
      </c>
      <c r="I28" s="4">
        <v>0</v>
      </c>
      <c r="J28" s="4">
        <v>424855000</v>
      </c>
      <c r="K28" s="24"/>
      <c r="L28" s="4">
        <v>24</v>
      </c>
      <c r="M28" s="4">
        <v>57</v>
      </c>
      <c r="N28" s="4">
        <v>2</v>
      </c>
      <c r="O28" s="4">
        <v>0</v>
      </c>
      <c r="P28" s="4">
        <v>19000</v>
      </c>
      <c r="Q28" s="4">
        <v>21000</v>
      </c>
      <c r="R28" s="5">
        <v>-4.5999999999999999E-3</v>
      </c>
      <c r="S28" s="4">
        <v>43000</v>
      </c>
      <c r="T28" s="4">
        <f t="shared" si="1"/>
        <v>136570</v>
      </c>
      <c r="U28" s="4">
        <f t="shared" si="2"/>
        <v>61400</v>
      </c>
      <c r="V28" s="5">
        <v>2.3399999999999997E-2</v>
      </c>
    </row>
    <row r="29" spans="1:22" x14ac:dyDescent="0.2">
      <c r="A29" s="16" t="s">
        <v>317</v>
      </c>
      <c r="B29" s="4">
        <v>18000</v>
      </c>
      <c r="C29" s="4">
        <v>3400</v>
      </c>
      <c r="D29" s="4">
        <v>14600</v>
      </c>
      <c r="E29" s="4">
        <v>623190000</v>
      </c>
      <c r="F29" s="4">
        <f t="shared" si="0"/>
        <v>18369814441</v>
      </c>
      <c r="G29" s="4">
        <v>0</v>
      </c>
      <c r="H29" s="4">
        <v>0</v>
      </c>
      <c r="I29" s="4">
        <v>0</v>
      </c>
      <c r="J29" s="4">
        <v>309450000</v>
      </c>
      <c r="K29" s="24"/>
      <c r="L29" s="4">
        <v>57</v>
      </c>
      <c r="M29" s="4">
        <v>84</v>
      </c>
      <c r="N29" s="4">
        <v>1</v>
      </c>
      <c r="O29" s="4">
        <v>2</v>
      </c>
      <c r="P29" s="4">
        <v>28700</v>
      </c>
      <c r="Q29" s="4">
        <v>32700</v>
      </c>
      <c r="R29" s="5">
        <v>1.66E-2</v>
      </c>
      <c r="S29" s="4">
        <v>61400</v>
      </c>
      <c r="T29" s="4">
        <f t="shared" si="1"/>
        <v>152430</v>
      </c>
      <c r="U29" s="4">
        <f t="shared" si="2"/>
        <v>75700</v>
      </c>
      <c r="V29" s="5">
        <v>3.15E-2</v>
      </c>
    </row>
    <row r="30" spans="1:22" x14ac:dyDescent="0.2">
      <c r="A30" s="16" t="s">
        <v>316</v>
      </c>
      <c r="B30" s="4">
        <v>29100</v>
      </c>
      <c r="C30" s="4">
        <v>4000</v>
      </c>
      <c r="D30" s="4">
        <v>25100</v>
      </c>
      <c r="E30" s="4">
        <v>1056090000</v>
      </c>
      <c r="F30" s="4">
        <f t="shared" si="0"/>
        <v>17746624441</v>
      </c>
      <c r="G30" s="4">
        <v>0</v>
      </c>
      <c r="H30" s="4">
        <v>0</v>
      </c>
      <c r="I30" s="4">
        <v>0</v>
      </c>
      <c r="J30" s="4">
        <v>961710000</v>
      </c>
      <c r="K30" s="24"/>
      <c r="L30" s="4">
        <v>76</v>
      </c>
      <c r="M30" s="4">
        <v>86</v>
      </c>
      <c r="N30" s="4">
        <v>1</v>
      </c>
      <c r="O30" s="4">
        <v>6</v>
      </c>
      <c r="P30" s="4">
        <v>35300</v>
      </c>
      <c r="Q30" s="4">
        <v>61600</v>
      </c>
      <c r="R30" s="5">
        <v>2.3999999999999998E-3</v>
      </c>
      <c r="S30" s="4">
        <v>97200</v>
      </c>
      <c r="T30" s="4">
        <f t="shared" si="1"/>
        <v>168990</v>
      </c>
      <c r="U30" s="4">
        <f t="shared" si="2"/>
        <v>75700</v>
      </c>
      <c r="V30" s="5">
        <v>3.7900000000000003E-2</v>
      </c>
    </row>
    <row r="31" spans="1:22" x14ac:dyDescent="0.2">
      <c r="A31" s="16" t="s">
        <v>315</v>
      </c>
      <c r="B31" s="4">
        <v>26400</v>
      </c>
      <c r="C31" s="4">
        <v>7400</v>
      </c>
      <c r="D31" s="4">
        <v>19000</v>
      </c>
      <c r="E31" s="4">
        <v>802020000</v>
      </c>
      <c r="F31" s="4">
        <f t="shared" si="0"/>
        <v>16690534441</v>
      </c>
      <c r="G31" s="4">
        <v>0</v>
      </c>
      <c r="H31" s="4">
        <v>0</v>
      </c>
      <c r="I31" s="4">
        <v>0</v>
      </c>
      <c r="J31" s="4">
        <v>1221190000</v>
      </c>
      <c r="K31" s="24"/>
      <c r="L31" s="4">
        <v>75</v>
      </c>
      <c r="M31" s="4">
        <v>67</v>
      </c>
      <c r="N31" s="4">
        <v>1</v>
      </c>
      <c r="O31" s="4">
        <v>3</v>
      </c>
      <c r="P31" s="4">
        <v>28900</v>
      </c>
      <c r="Q31" s="4">
        <v>46800</v>
      </c>
      <c r="R31" s="5">
        <v>-1.4199999999999999E-2</v>
      </c>
      <c r="S31" s="4">
        <v>75700</v>
      </c>
      <c r="T31" s="4">
        <f t="shared" si="1"/>
        <v>401580</v>
      </c>
      <c r="U31" s="4">
        <f t="shared" si="2"/>
        <v>46700</v>
      </c>
      <c r="V31" s="5">
        <v>2.1099999999999997E-2</v>
      </c>
    </row>
    <row r="32" spans="1:22" x14ac:dyDescent="0.2">
      <c r="A32" s="16" t="s">
        <v>314</v>
      </c>
      <c r="B32" s="4">
        <v>4000</v>
      </c>
      <c r="C32" s="4">
        <v>13000</v>
      </c>
      <c r="D32" s="4">
        <v>-9000</v>
      </c>
      <c r="E32" s="4">
        <v>-374710000</v>
      </c>
      <c r="F32" s="4">
        <f t="shared" si="0"/>
        <v>15888514441</v>
      </c>
      <c r="G32" s="4">
        <v>0</v>
      </c>
      <c r="H32" s="4">
        <v>0</v>
      </c>
      <c r="I32" s="4">
        <v>0</v>
      </c>
      <c r="J32" s="4">
        <v>1221190000</v>
      </c>
      <c r="K32" s="24"/>
      <c r="L32" s="4">
        <v>78</v>
      </c>
      <c r="M32" s="4">
        <v>141</v>
      </c>
      <c r="N32" s="4">
        <v>3</v>
      </c>
      <c r="O32" s="4">
        <v>7</v>
      </c>
      <c r="P32" s="4">
        <v>40500</v>
      </c>
      <c r="Q32" s="4">
        <v>84300</v>
      </c>
      <c r="R32" s="5">
        <v>1.1899999999999999E-2</v>
      </c>
      <c r="S32" s="4">
        <v>136300</v>
      </c>
      <c r="T32" s="4">
        <f t="shared" si="1"/>
        <v>393510</v>
      </c>
      <c r="U32" s="4">
        <f t="shared" si="2"/>
        <v>46700</v>
      </c>
      <c r="V32" s="5">
        <v>3.2799999999999996E-2</v>
      </c>
    </row>
    <row r="33" spans="1:22" x14ac:dyDescent="0.2">
      <c r="A33" s="16" t="s">
        <v>313</v>
      </c>
      <c r="B33" s="4">
        <v>3200</v>
      </c>
      <c r="C33" s="4">
        <v>23300</v>
      </c>
      <c r="D33" s="4">
        <v>-20100</v>
      </c>
      <c r="E33" s="4">
        <v>-878950000</v>
      </c>
      <c r="F33" s="4">
        <f t="shared" si="0"/>
        <v>16263224441</v>
      </c>
      <c r="G33" s="4">
        <v>0</v>
      </c>
      <c r="H33" s="4">
        <v>0</v>
      </c>
      <c r="I33" s="4">
        <v>0</v>
      </c>
      <c r="J33" s="4">
        <v>4239240000</v>
      </c>
      <c r="K33" s="24"/>
      <c r="L33" s="4">
        <v>63</v>
      </c>
      <c r="M33" s="4">
        <v>336</v>
      </c>
      <c r="N33" s="4">
        <v>9</v>
      </c>
      <c r="O33" s="4">
        <v>23</v>
      </c>
      <c r="P33" s="4">
        <v>108200</v>
      </c>
      <c r="Q33" s="4">
        <v>243000</v>
      </c>
      <c r="R33" s="5">
        <v>-5.45E-2</v>
      </c>
      <c r="S33" s="4">
        <v>356800</v>
      </c>
      <c r="T33" s="4">
        <f t="shared" si="1"/>
        <v>366500</v>
      </c>
      <c r="U33" s="4">
        <f t="shared" si="2"/>
        <v>46700</v>
      </c>
      <c r="V33" s="5">
        <v>6.7500000000000004E-2</v>
      </c>
    </row>
    <row r="34" spans="1:22" x14ac:dyDescent="0.2">
      <c r="A34" s="16" t="s">
        <v>270</v>
      </c>
      <c r="B34" s="4">
        <v>12100</v>
      </c>
      <c r="C34" s="4">
        <v>1000</v>
      </c>
      <c r="D34" s="4">
        <v>11100</v>
      </c>
      <c r="E34" s="4">
        <v>489090000</v>
      </c>
      <c r="F34" s="4">
        <f t="shared" si="0"/>
        <v>17142174441</v>
      </c>
      <c r="G34" s="4">
        <v>0</v>
      </c>
      <c r="H34" s="4">
        <v>0</v>
      </c>
      <c r="I34" s="4">
        <v>0</v>
      </c>
      <c r="J34" s="4">
        <v>1026515000</v>
      </c>
      <c r="K34" s="24"/>
      <c r="L34" s="4">
        <v>85</v>
      </c>
      <c r="M34" s="4">
        <v>80</v>
      </c>
      <c r="N34" s="4">
        <v>6</v>
      </c>
      <c r="O34" s="4">
        <v>5</v>
      </c>
      <c r="P34" s="4">
        <v>64500</v>
      </c>
      <c r="Q34" s="4">
        <v>50400</v>
      </c>
      <c r="R34" s="5">
        <v>2.3E-2</v>
      </c>
      <c r="S34" s="4">
        <v>114900</v>
      </c>
      <c r="T34" s="4">
        <f t="shared" si="1"/>
        <v>361010</v>
      </c>
      <c r="U34" s="4">
        <f t="shared" si="2"/>
        <v>46700</v>
      </c>
      <c r="V34" s="5">
        <v>2.3599999999999999E-2</v>
      </c>
    </row>
    <row r="35" spans="1:22" x14ac:dyDescent="0.2">
      <c r="A35" s="16" t="s">
        <v>269</v>
      </c>
      <c r="B35" s="4">
        <v>8600</v>
      </c>
      <c r="C35" s="4">
        <v>19500</v>
      </c>
      <c r="D35" s="4">
        <v>-10900</v>
      </c>
      <c r="E35" s="4">
        <v>-473910000</v>
      </c>
      <c r="F35" s="4">
        <f t="shared" si="0"/>
        <v>16653084441</v>
      </c>
      <c r="G35" s="4">
        <v>0</v>
      </c>
      <c r="H35" s="4">
        <v>0</v>
      </c>
      <c r="I35" s="4">
        <v>0</v>
      </c>
      <c r="J35" s="4">
        <v>533000000</v>
      </c>
      <c r="K35" s="24"/>
      <c r="L35" s="4">
        <v>114</v>
      </c>
      <c r="M35" s="4">
        <v>231</v>
      </c>
      <c r="N35" s="4">
        <v>4</v>
      </c>
      <c r="O35" s="4">
        <v>1</v>
      </c>
      <c r="P35" s="4">
        <v>74500</v>
      </c>
      <c r="Q35" s="4">
        <v>118700</v>
      </c>
      <c r="R35" s="5">
        <v>-2.29E-2</v>
      </c>
      <c r="S35" s="4">
        <v>205200</v>
      </c>
      <c r="T35" s="4">
        <f t="shared" si="1"/>
        <v>345520</v>
      </c>
      <c r="U35" s="4">
        <f t="shared" si="2"/>
        <v>46700</v>
      </c>
      <c r="V35" s="5">
        <v>2.4E-2</v>
      </c>
    </row>
    <row r="36" spans="1:22" x14ac:dyDescent="0.2">
      <c r="A36" s="16" t="s">
        <v>268</v>
      </c>
      <c r="B36" s="4">
        <v>1000</v>
      </c>
      <c r="C36" s="4">
        <v>7100</v>
      </c>
      <c r="D36" s="4">
        <v>-6100</v>
      </c>
      <c r="E36" s="4">
        <v>-272210000</v>
      </c>
      <c r="F36" s="4">
        <f t="shared" si="0"/>
        <v>17126994441</v>
      </c>
      <c r="G36" s="4">
        <v>0</v>
      </c>
      <c r="H36" s="4">
        <v>0</v>
      </c>
      <c r="I36" s="4">
        <v>0</v>
      </c>
      <c r="J36" s="4">
        <v>449440000</v>
      </c>
      <c r="K36" s="24"/>
      <c r="L36" s="4">
        <v>11</v>
      </c>
      <c r="M36" s="4">
        <v>77</v>
      </c>
      <c r="N36" s="4">
        <v>0</v>
      </c>
      <c r="O36" s="4">
        <v>2</v>
      </c>
      <c r="P36" s="4">
        <v>4800</v>
      </c>
      <c r="Q36" s="4">
        <v>41900</v>
      </c>
      <c r="R36" s="5">
        <v>-2.0199999999999999E-2</v>
      </c>
      <c r="S36" s="4">
        <v>46700</v>
      </c>
      <c r="T36" s="4">
        <f t="shared" si="1"/>
        <v>350650</v>
      </c>
      <c r="U36" s="4">
        <f t="shared" si="2"/>
        <v>89700</v>
      </c>
      <c r="V36" s="5">
        <v>2.2099999999999998E-2</v>
      </c>
    </row>
    <row r="37" spans="1:22" x14ac:dyDescent="0.2">
      <c r="A37" s="16" t="s">
        <v>254</v>
      </c>
      <c r="B37" s="4">
        <v>6900</v>
      </c>
      <c r="C37" s="4">
        <v>4000</v>
      </c>
      <c r="D37" s="4">
        <v>2900</v>
      </c>
      <c r="E37" s="4">
        <v>129120000</v>
      </c>
      <c r="F37" s="4">
        <f t="shared" si="0"/>
        <v>17399204441</v>
      </c>
      <c r="G37" s="4">
        <v>0</v>
      </c>
      <c r="H37" s="4">
        <v>0</v>
      </c>
      <c r="I37" s="4">
        <v>0</v>
      </c>
      <c r="J37" s="4">
        <v>449440000</v>
      </c>
      <c r="K37" s="24"/>
      <c r="L37" s="4">
        <v>66</v>
      </c>
      <c r="M37" s="4">
        <v>66</v>
      </c>
      <c r="N37" s="4">
        <v>5</v>
      </c>
      <c r="O37" s="4">
        <v>4</v>
      </c>
      <c r="P37" s="4">
        <v>46800</v>
      </c>
      <c r="Q37" s="4">
        <v>42900</v>
      </c>
      <c r="R37" s="5">
        <v>1.6799999999999999E-2</v>
      </c>
      <c r="S37" s="4">
        <v>89700</v>
      </c>
      <c r="T37" s="4">
        <f t="shared" si="1"/>
        <v>348420</v>
      </c>
      <c r="U37" s="4">
        <f t="shared" si="2"/>
        <v>55600</v>
      </c>
      <c r="V37" s="5">
        <v>2.87E-2</v>
      </c>
    </row>
    <row r="38" spans="1:22" x14ac:dyDescent="0.2">
      <c r="A38" s="16" t="s">
        <v>253</v>
      </c>
      <c r="B38" s="4">
        <v>4500</v>
      </c>
      <c r="C38" s="4">
        <v>46400</v>
      </c>
      <c r="D38" s="4">
        <v>-41900</v>
      </c>
      <c r="E38" s="4">
        <v>-1887550000</v>
      </c>
      <c r="F38" s="4">
        <f t="shared" si="0"/>
        <v>17270084441</v>
      </c>
      <c r="K38" s="24"/>
      <c r="L38" s="4">
        <v>105</v>
      </c>
      <c r="M38" s="4">
        <v>179</v>
      </c>
      <c r="N38" s="4">
        <v>3</v>
      </c>
      <c r="O38" s="4">
        <v>8</v>
      </c>
      <c r="P38" s="4">
        <v>60200</v>
      </c>
      <c r="Q38" s="4">
        <v>118800</v>
      </c>
      <c r="R38" s="5">
        <v>-2.46E-2</v>
      </c>
      <c r="S38" s="4">
        <v>181800</v>
      </c>
      <c r="T38" s="4">
        <f t="shared" si="1"/>
        <v>336200</v>
      </c>
      <c r="U38" s="4">
        <f t="shared" si="2"/>
        <v>55600</v>
      </c>
      <c r="V38" s="5">
        <v>3.27E-2</v>
      </c>
    </row>
    <row r="39" spans="1:22" x14ac:dyDescent="0.2">
      <c r="A39" s="16" t="s">
        <v>252</v>
      </c>
      <c r="B39" s="4">
        <v>4800</v>
      </c>
      <c r="C39" s="4">
        <v>5000</v>
      </c>
      <c r="D39" s="4">
        <v>-200</v>
      </c>
      <c r="E39" s="4">
        <v>-9830000</v>
      </c>
      <c r="F39" s="4">
        <f t="shared" si="0"/>
        <v>19157634441</v>
      </c>
      <c r="K39" s="24"/>
      <c r="L39" s="4">
        <v>112</v>
      </c>
      <c r="M39" s="4">
        <v>150</v>
      </c>
      <c r="N39" s="4">
        <v>15</v>
      </c>
      <c r="O39" s="4">
        <v>7</v>
      </c>
      <c r="P39" s="4">
        <v>108500</v>
      </c>
      <c r="Q39" s="4">
        <v>103000</v>
      </c>
      <c r="R39" s="5">
        <v>-2.6200000000000001E-2</v>
      </c>
      <c r="S39" s="4">
        <v>220000</v>
      </c>
      <c r="T39" s="4">
        <f t="shared" si="1"/>
        <v>321430</v>
      </c>
      <c r="U39" s="4">
        <f t="shared" si="2"/>
        <v>55600</v>
      </c>
      <c r="V39" s="5">
        <v>2.8799999999999999E-2</v>
      </c>
    </row>
    <row r="40" spans="1:22" x14ac:dyDescent="0.2">
      <c r="A40" s="16" t="s">
        <v>251</v>
      </c>
      <c r="B40" s="4">
        <v>10000</v>
      </c>
      <c r="C40" s="4">
        <v>8600</v>
      </c>
      <c r="D40" s="4">
        <v>1400</v>
      </c>
      <c r="E40" s="4">
        <v>64400000</v>
      </c>
      <c r="F40" s="4">
        <f t="shared" si="0"/>
        <v>19167464441</v>
      </c>
      <c r="K40" s="24"/>
      <c r="L40" s="4">
        <v>244</v>
      </c>
      <c r="M40" s="4">
        <v>135</v>
      </c>
      <c r="N40" s="4">
        <v>11</v>
      </c>
      <c r="O40" s="4">
        <v>9</v>
      </c>
      <c r="P40" s="4">
        <v>165400</v>
      </c>
      <c r="Q40" s="4">
        <v>96300</v>
      </c>
      <c r="R40" s="5">
        <v>2.4E-2</v>
      </c>
      <c r="S40" s="4">
        <v>262800</v>
      </c>
      <c r="T40" s="4">
        <f t="shared" si="1"/>
        <v>312590</v>
      </c>
      <c r="U40" s="4">
        <f t="shared" si="2"/>
        <v>50300</v>
      </c>
      <c r="V40" s="5">
        <v>2.5499999999999998E-2</v>
      </c>
    </row>
    <row r="41" spans="1:22" x14ac:dyDescent="0.2">
      <c r="A41" s="16" t="s">
        <v>250</v>
      </c>
      <c r="B41" s="4">
        <v>103300</v>
      </c>
      <c r="C41" s="4">
        <v>657</v>
      </c>
      <c r="D41" s="4">
        <v>102643</v>
      </c>
      <c r="E41" s="4">
        <v>4551040000</v>
      </c>
      <c r="F41" s="4">
        <f t="shared" si="0"/>
        <v>19103064441</v>
      </c>
      <c r="K41" s="24"/>
      <c r="L41" s="4">
        <v>424</v>
      </c>
      <c r="M41" s="4">
        <v>251</v>
      </c>
      <c r="N41" s="4">
        <v>36</v>
      </c>
      <c r="O41" s="4">
        <v>16</v>
      </c>
      <c r="P41" s="4">
        <v>338000</v>
      </c>
      <c r="Q41" s="4">
        <v>180900</v>
      </c>
      <c r="R41" s="5">
        <v>5.5300000000000002E-2</v>
      </c>
      <c r="S41" s="4">
        <v>2401600</v>
      </c>
      <c r="T41" s="4">
        <f t="shared" si="1"/>
        <v>78370</v>
      </c>
      <c r="U41" s="4">
        <f t="shared" si="2"/>
        <v>50300</v>
      </c>
      <c r="V41" s="5">
        <v>5.2199999999999996E-2</v>
      </c>
    </row>
    <row r="42" spans="1:22" x14ac:dyDescent="0.2">
      <c r="A42" s="16" t="s">
        <v>249</v>
      </c>
      <c r="B42" s="4">
        <v>1200</v>
      </c>
      <c r="C42" s="4">
        <v>1300</v>
      </c>
      <c r="D42" s="4">
        <v>-100</v>
      </c>
      <c r="E42" s="4">
        <v>-4230000</v>
      </c>
      <c r="F42" s="4">
        <f t="shared" si="0"/>
        <v>14552024441</v>
      </c>
      <c r="K42" s="24"/>
      <c r="L42" s="4">
        <v>63</v>
      </c>
      <c r="M42" s="4">
        <v>49</v>
      </c>
      <c r="N42" s="4">
        <v>3</v>
      </c>
      <c r="O42" s="4">
        <v>1</v>
      </c>
      <c r="P42" s="4">
        <v>34300</v>
      </c>
      <c r="Q42" s="4">
        <v>21300</v>
      </c>
      <c r="R42" s="5">
        <v>1.0500000000000001E-2</v>
      </c>
      <c r="S42" s="4">
        <v>55600</v>
      </c>
      <c r="T42" s="4">
        <f t="shared" si="1"/>
        <v>78140</v>
      </c>
      <c r="U42" s="4">
        <f t="shared" si="2"/>
        <v>50300</v>
      </c>
      <c r="V42" s="5">
        <v>1.3899999999999999E-2</v>
      </c>
    </row>
    <row r="43" spans="1:22" x14ac:dyDescent="0.2">
      <c r="A43" s="16" t="s">
        <v>248</v>
      </c>
      <c r="B43" s="4">
        <v>6400</v>
      </c>
      <c r="C43" s="4">
        <v>10800</v>
      </c>
      <c r="D43" s="4">
        <v>-4400</v>
      </c>
      <c r="E43" s="4">
        <v>-192930000</v>
      </c>
      <c r="F43" s="4">
        <f t="shared" si="0"/>
        <v>14556254441</v>
      </c>
      <c r="K43" s="24"/>
      <c r="L43" s="4">
        <v>64</v>
      </c>
      <c r="M43" s="4">
        <v>95</v>
      </c>
      <c r="N43" s="4">
        <v>4</v>
      </c>
      <c r="O43" s="4">
        <v>2</v>
      </c>
      <c r="P43" s="4">
        <v>37400</v>
      </c>
      <c r="Q43" s="4">
        <v>48800</v>
      </c>
      <c r="R43" s="5">
        <v>-9.300000000000001E-3</v>
      </c>
      <c r="S43" s="4">
        <v>86700</v>
      </c>
      <c r="T43" s="4">
        <f t="shared" si="1"/>
        <v>103620</v>
      </c>
      <c r="U43" s="4">
        <f t="shared" si="2"/>
        <v>50300</v>
      </c>
      <c r="V43" s="5">
        <v>2.06E-2</v>
      </c>
    </row>
    <row r="44" spans="1:22" x14ac:dyDescent="0.2">
      <c r="A44" s="16" t="s">
        <v>247</v>
      </c>
      <c r="B44" s="4">
        <v>0</v>
      </c>
      <c r="C44" s="4">
        <v>4500</v>
      </c>
      <c r="D44" s="4">
        <v>-4500</v>
      </c>
      <c r="E44" s="4">
        <v>-195560000</v>
      </c>
      <c r="F44" s="4">
        <f t="shared" si="0"/>
        <v>14749184441</v>
      </c>
      <c r="K44" s="24"/>
      <c r="L44" s="4">
        <v>60</v>
      </c>
      <c r="M44" s="4">
        <v>61</v>
      </c>
      <c r="N44" s="4">
        <v>1</v>
      </c>
      <c r="O44" s="4">
        <v>1</v>
      </c>
      <c r="P44" s="4">
        <v>30500</v>
      </c>
      <c r="Q44" s="4">
        <v>29500</v>
      </c>
      <c r="R44" s="5">
        <v>0</v>
      </c>
      <c r="S44" s="4">
        <v>60000</v>
      </c>
      <c r="T44" s="4">
        <f t="shared" si="1"/>
        <v>123570</v>
      </c>
      <c r="U44" s="4">
        <f t="shared" si="2"/>
        <v>50300</v>
      </c>
      <c r="V44" s="5">
        <v>6.8999999999999999E-3</v>
      </c>
    </row>
    <row r="45" spans="1:22" x14ac:dyDescent="0.2">
      <c r="A45" s="16" t="s">
        <v>246</v>
      </c>
      <c r="B45" s="4">
        <v>100</v>
      </c>
      <c r="C45" s="4">
        <v>6200</v>
      </c>
      <c r="D45" s="4">
        <v>-6100</v>
      </c>
      <c r="E45" s="4">
        <v>-264297355</v>
      </c>
      <c r="F45" s="4">
        <f t="shared" si="0"/>
        <v>14944744441</v>
      </c>
      <c r="K45" s="24"/>
      <c r="L45" s="4">
        <v>51</v>
      </c>
      <c r="M45" s="4">
        <v>66</v>
      </c>
      <c r="N45" s="4">
        <v>0</v>
      </c>
      <c r="O45" s="4">
        <v>1</v>
      </c>
      <c r="P45" s="4">
        <v>25800</v>
      </c>
      <c r="Q45" s="4">
        <v>23300</v>
      </c>
      <c r="R45" s="5">
        <v>2.3999999999999998E-3</v>
      </c>
      <c r="S45" s="4">
        <v>50300</v>
      </c>
      <c r="T45" s="4">
        <f t="shared" si="1"/>
        <v>149860</v>
      </c>
      <c r="U45" s="4">
        <f t="shared" si="2"/>
        <v>59600</v>
      </c>
      <c r="V45" s="5">
        <v>1.37E-2</v>
      </c>
    </row>
    <row r="46" spans="1:22" x14ac:dyDescent="0.2">
      <c r="A46" s="16" t="s">
        <v>245</v>
      </c>
      <c r="B46" s="4">
        <v>2600</v>
      </c>
      <c r="C46" s="4">
        <v>0</v>
      </c>
      <c r="D46" s="4">
        <v>2600</v>
      </c>
      <c r="E46" s="4">
        <v>111890000</v>
      </c>
      <c r="F46" s="4">
        <f t="shared" si="0"/>
        <v>15209041796</v>
      </c>
      <c r="K46" s="24"/>
      <c r="L46" s="4">
        <v>74</v>
      </c>
      <c r="M46" s="4">
        <v>67</v>
      </c>
      <c r="N46" s="4">
        <v>4</v>
      </c>
      <c r="O46" s="4">
        <v>5</v>
      </c>
      <c r="P46" s="4">
        <v>48800</v>
      </c>
      <c r="Q46" s="4">
        <v>39200</v>
      </c>
      <c r="R46" s="5">
        <v>9.3999999999999986E-3</v>
      </c>
      <c r="S46" s="4">
        <v>98000</v>
      </c>
      <c r="T46" s="4">
        <f t="shared" si="1"/>
        <v>178290</v>
      </c>
      <c r="U46" s="4">
        <f t="shared" si="2"/>
        <v>59400</v>
      </c>
      <c r="V46" s="5">
        <v>2.52E-2</v>
      </c>
    </row>
    <row r="47" spans="1:22" x14ac:dyDescent="0.2">
      <c r="A47" s="16" t="s">
        <v>244</v>
      </c>
      <c r="B47" s="4">
        <v>2800</v>
      </c>
      <c r="C47" s="4">
        <v>100</v>
      </c>
      <c r="D47" s="4">
        <v>2700</v>
      </c>
      <c r="E47" s="4">
        <v>114740000</v>
      </c>
      <c r="F47" s="4">
        <f t="shared" ref="F47:F73" si="3">E47+F48</f>
        <v>15097151796</v>
      </c>
      <c r="K47" s="24"/>
      <c r="L47" s="4">
        <v>45</v>
      </c>
      <c r="M47" s="4">
        <v>53</v>
      </c>
      <c r="N47" s="4">
        <v>6</v>
      </c>
      <c r="O47" s="4">
        <v>2</v>
      </c>
      <c r="P47" s="4">
        <v>32500</v>
      </c>
      <c r="Q47" s="4">
        <v>32800</v>
      </c>
      <c r="R47" s="5">
        <v>-1.1000000000000001E-3</v>
      </c>
      <c r="S47" s="4">
        <v>67400</v>
      </c>
      <c r="T47" s="4">
        <f t="shared" si="1"/>
        <v>194780</v>
      </c>
      <c r="U47" s="4">
        <f t="shared" ref="U47:U73" si="4">MIN(S48:S52)</f>
        <v>53300</v>
      </c>
      <c r="V47" s="5">
        <v>2.7999999999999997E-2</v>
      </c>
    </row>
    <row r="48" spans="1:22" x14ac:dyDescent="0.2">
      <c r="A48" s="16" t="s">
        <v>243</v>
      </c>
      <c r="B48" s="4">
        <v>0</v>
      </c>
      <c r="C48" s="4">
        <v>9200</v>
      </c>
      <c r="D48" s="4">
        <v>-9200</v>
      </c>
      <c r="E48" s="4">
        <v>-399490000</v>
      </c>
      <c r="F48" s="4">
        <f t="shared" si="3"/>
        <v>14982411796</v>
      </c>
      <c r="K48" s="24"/>
      <c r="L48" s="4">
        <v>33</v>
      </c>
      <c r="M48" s="4">
        <v>77</v>
      </c>
      <c r="N48" s="4">
        <v>0</v>
      </c>
      <c r="O48" s="4">
        <v>1</v>
      </c>
      <c r="P48" s="4">
        <v>11000</v>
      </c>
      <c r="Q48" s="4">
        <v>40400</v>
      </c>
      <c r="R48" s="5">
        <v>-1.9699999999999999E-2</v>
      </c>
      <c r="S48" s="4">
        <v>59600</v>
      </c>
      <c r="T48" s="4">
        <f t="shared" si="1"/>
        <v>210010</v>
      </c>
      <c r="U48" s="4">
        <f t="shared" si="4"/>
        <v>53300</v>
      </c>
      <c r="V48" s="5">
        <v>7.0699999999999999E-2</v>
      </c>
    </row>
    <row r="49" spans="1:22" x14ac:dyDescent="0.2">
      <c r="A49" s="16" t="s">
        <v>236</v>
      </c>
      <c r="B49" s="4">
        <v>0</v>
      </c>
      <c r="C49" s="4">
        <v>200</v>
      </c>
      <c r="D49" s="4">
        <v>-200</v>
      </c>
      <c r="E49" s="4">
        <v>-8670000</v>
      </c>
      <c r="F49" s="4">
        <f t="shared" si="3"/>
        <v>15381901796</v>
      </c>
      <c r="K49" s="24"/>
      <c r="L49" s="4">
        <v>43</v>
      </c>
      <c r="M49" s="4">
        <v>91</v>
      </c>
      <c r="N49" s="4">
        <v>1</v>
      </c>
      <c r="O49" s="4">
        <v>2</v>
      </c>
      <c r="P49" s="4">
        <v>24600</v>
      </c>
      <c r="Q49" s="4">
        <v>47700</v>
      </c>
      <c r="R49" s="5">
        <v>-1.1000000000000001E-3</v>
      </c>
      <c r="S49" s="4">
        <v>72300</v>
      </c>
      <c r="T49" s="4">
        <f t="shared" si="1"/>
        <v>222460</v>
      </c>
      <c r="U49" s="4">
        <f t="shared" si="4"/>
        <v>53300</v>
      </c>
      <c r="V49" s="5">
        <v>1.26E-2</v>
      </c>
    </row>
    <row r="50" spans="1:22" x14ac:dyDescent="0.2">
      <c r="A50" s="16" t="s">
        <v>235</v>
      </c>
      <c r="B50" s="4">
        <v>11500</v>
      </c>
      <c r="C50" s="4">
        <v>0</v>
      </c>
      <c r="D50" s="4">
        <v>11500</v>
      </c>
      <c r="E50" s="4">
        <v>501950000</v>
      </c>
      <c r="F50" s="4">
        <f t="shared" si="3"/>
        <v>15390571796</v>
      </c>
      <c r="K50" s="24"/>
      <c r="L50" s="4">
        <v>130</v>
      </c>
      <c r="M50" s="4">
        <v>123</v>
      </c>
      <c r="N50" s="4">
        <v>7</v>
      </c>
      <c r="O50" s="4">
        <v>3</v>
      </c>
      <c r="P50" s="4">
        <v>103100</v>
      </c>
      <c r="Q50" s="4">
        <v>70500</v>
      </c>
      <c r="R50" s="5">
        <v>1.5100000000000001E-2</v>
      </c>
      <c r="S50" s="4">
        <v>174400</v>
      </c>
      <c r="T50" s="4">
        <f t="shared" si="1"/>
        <v>217770</v>
      </c>
      <c r="U50" s="4">
        <f t="shared" si="4"/>
        <v>53300</v>
      </c>
      <c r="V50" s="5">
        <v>1.4800000000000001E-2</v>
      </c>
    </row>
    <row r="51" spans="1:22" x14ac:dyDescent="0.2">
      <c r="A51" s="16" t="s">
        <v>234</v>
      </c>
      <c r="B51" s="4">
        <v>2200</v>
      </c>
      <c r="C51" s="4">
        <v>2300</v>
      </c>
      <c r="D51" s="4">
        <v>-100</v>
      </c>
      <c r="E51" s="4">
        <v>-4540000</v>
      </c>
      <c r="F51" s="4">
        <f t="shared" si="3"/>
        <v>14888621796</v>
      </c>
      <c r="K51" s="24"/>
      <c r="L51" s="4">
        <v>74</v>
      </c>
      <c r="M51" s="4">
        <v>52</v>
      </c>
      <c r="N51" s="4">
        <v>1</v>
      </c>
      <c r="O51" s="4">
        <v>0</v>
      </c>
      <c r="P51" s="4">
        <v>32300</v>
      </c>
      <c r="Q51" s="4">
        <v>18500</v>
      </c>
      <c r="R51" s="5">
        <v>4.6999999999999993E-3</v>
      </c>
      <c r="S51" s="4">
        <v>59400</v>
      </c>
      <c r="T51" s="4">
        <f t="shared" si="1"/>
        <v>221770</v>
      </c>
      <c r="U51" s="4">
        <f t="shared" si="4"/>
        <v>53300</v>
      </c>
      <c r="V51" s="5">
        <v>1.8500000000000003E-2</v>
      </c>
    </row>
    <row r="52" spans="1:22" x14ac:dyDescent="0.2">
      <c r="A52" s="16" t="s">
        <v>233</v>
      </c>
      <c r="B52" s="4">
        <v>3200</v>
      </c>
      <c r="C52" s="4">
        <v>0</v>
      </c>
      <c r="D52" s="4">
        <v>3200</v>
      </c>
      <c r="E52" s="4">
        <v>136330000</v>
      </c>
      <c r="F52" s="4">
        <f t="shared" si="3"/>
        <v>14893161796</v>
      </c>
      <c r="K52" s="24"/>
      <c r="L52" s="4">
        <v>71</v>
      </c>
      <c r="M52" s="4">
        <v>47</v>
      </c>
      <c r="N52" s="4">
        <v>2</v>
      </c>
      <c r="O52" s="4">
        <v>1</v>
      </c>
      <c r="P52" s="4">
        <v>32500</v>
      </c>
      <c r="Q52" s="4">
        <v>16900</v>
      </c>
      <c r="R52" s="5">
        <v>4.6999999999999993E-3</v>
      </c>
      <c r="S52" s="4">
        <v>53300</v>
      </c>
      <c r="T52" s="4">
        <f t="shared" si="1"/>
        <v>224710</v>
      </c>
      <c r="U52" s="4">
        <f t="shared" si="4"/>
        <v>232300</v>
      </c>
      <c r="V52" s="5">
        <v>2.2000000000000002E-2</v>
      </c>
    </row>
    <row r="53" spans="1:22" x14ac:dyDescent="0.2">
      <c r="A53" s="16" t="s">
        <v>232</v>
      </c>
      <c r="B53" s="4">
        <v>16000</v>
      </c>
      <c r="C53" s="4">
        <v>2300</v>
      </c>
      <c r="D53" s="4">
        <v>13700</v>
      </c>
      <c r="E53" s="4">
        <v>578820000</v>
      </c>
      <c r="F53" s="4">
        <f t="shared" si="3"/>
        <v>14756831796</v>
      </c>
      <c r="K53" s="24"/>
      <c r="L53" s="4">
        <v>268</v>
      </c>
      <c r="M53" s="4">
        <v>222</v>
      </c>
      <c r="N53" s="4">
        <v>5</v>
      </c>
      <c r="O53" s="4">
        <v>20</v>
      </c>
      <c r="P53" s="4">
        <v>121100</v>
      </c>
      <c r="Q53" s="4">
        <v>207500</v>
      </c>
      <c r="R53" s="5">
        <v>-1.6299999999999999E-2</v>
      </c>
      <c r="S53" s="4">
        <v>341500</v>
      </c>
      <c r="T53" s="4">
        <f t="shared" si="1"/>
        <v>210870</v>
      </c>
      <c r="U53" s="4">
        <f t="shared" si="4"/>
        <v>211900</v>
      </c>
      <c r="V53" s="5">
        <v>7.1199999999999999E-2</v>
      </c>
    </row>
    <row r="54" spans="1:22" x14ac:dyDescent="0.2">
      <c r="A54" s="16" t="s">
        <v>231</v>
      </c>
      <c r="B54" s="4">
        <v>74900</v>
      </c>
      <c r="C54" s="4">
        <v>200</v>
      </c>
      <c r="D54" s="4">
        <v>74700</v>
      </c>
      <c r="E54" s="4">
        <v>3242770000</v>
      </c>
      <c r="F54" s="4">
        <f t="shared" si="3"/>
        <v>14178011796</v>
      </c>
      <c r="K54" s="24"/>
      <c r="L54" s="4">
        <v>300</v>
      </c>
      <c r="M54" s="4">
        <v>220</v>
      </c>
      <c r="N54" s="4">
        <v>2</v>
      </c>
      <c r="O54" s="4">
        <v>14</v>
      </c>
      <c r="P54" s="4">
        <v>81100</v>
      </c>
      <c r="Q54" s="4">
        <v>161800</v>
      </c>
      <c r="R54" s="5">
        <v>-6.8000000000000005E-3</v>
      </c>
      <c r="S54" s="4">
        <v>259500</v>
      </c>
      <c r="T54" s="4">
        <f t="shared" si="1"/>
        <v>197290</v>
      </c>
      <c r="U54" s="4">
        <f t="shared" si="4"/>
        <v>196800</v>
      </c>
      <c r="V54" s="5">
        <v>1.83E-2</v>
      </c>
    </row>
    <row r="55" spans="1:22" x14ac:dyDescent="0.2">
      <c r="A55" s="16" t="s">
        <v>230</v>
      </c>
      <c r="B55" s="4">
        <v>118700</v>
      </c>
      <c r="C55" s="4">
        <v>13400</v>
      </c>
      <c r="D55" s="4">
        <v>105300</v>
      </c>
      <c r="E55" s="4">
        <v>4580390000</v>
      </c>
      <c r="F55" s="4">
        <f t="shared" si="3"/>
        <v>10935241796</v>
      </c>
      <c r="K55" s="24"/>
      <c r="L55" s="4">
        <v>318</v>
      </c>
      <c r="M55" s="4">
        <v>142</v>
      </c>
      <c r="N55" s="4">
        <v>7</v>
      </c>
      <c r="O55" s="4">
        <v>13</v>
      </c>
      <c r="P55" s="4">
        <v>145500</v>
      </c>
      <c r="Q55" s="4">
        <v>146600</v>
      </c>
      <c r="R55" s="5">
        <v>2.3399999999999997E-2</v>
      </c>
      <c r="S55" s="4">
        <v>313200</v>
      </c>
      <c r="T55" s="4">
        <f t="shared" si="1"/>
        <v>179480</v>
      </c>
      <c r="U55" s="4">
        <f t="shared" si="4"/>
        <v>127500</v>
      </c>
      <c r="V55" s="5">
        <v>2.7200000000000002E-2</v>
      </c>
    </row>
    <row r="56" spans="1:22" x14ac:dyDescent="0.2">
      <c r="A56" s="16" t="s">
        <v>229</v>
      </c>
      <c r="B56" s="4">
        <v>8600</v>
      </c>
      <c r="C56" s="4">
        <v>4700</v>
      </c>
      <c r="D56" s="4">
        <v>3900</v>
      </c>
      <c r="E56" s="4">
        <v>158270000</v>
      </c>
      <c r="F56" s="4">
        <f t="shared" si="3"/>
        <v>6354851796</v>
      </c>
      <c r="K56" s="24"/>
      <c r="L56" s="4">
        <v>245</v>
      </c>
      <c r="M56" s="4">
        <v>229</v>
      </c>
      <c r="N56" s="4">
        <v>21</v>
      </c>
      <c r="O56" s="4">
        <v>14</v>
      </c>
      <c r="P56" s="4">
        <v>218800</v>
      </c>
      <c r="Q56" s="4">
        <v>163500</v>
      </c>
      <c r="R56" s="5">
        <v>3.1400000000000004E-2</v>
      </c>
      <c r="S56" s="4">
        <v>382300</v>
      </c>
      <c r="T56" s="4">
        <f t="shared" si="1"/>
        <v>158250</v>
      </c>
      <c r="U56" s="4">
        <f t="shared" si="4"/>
        <v>99400</v>
      </c>
      <c r="V56" s="5">
        <v>5.5800000000000002E-2</v>
      </c>
    </row>
    <row r="57" spans="1:22" x14ac:dyDescent="0.2">
      <c r="A57" s="16" t="s">
        <v>228</v>
      </c>
      <c r="B57" s="4">
        <v>11100</v>
      </c>
      <c r="C57" s="4">
        <v>800</v>
      </c>
      <c r="D57" s="4">
        <v>10300</v>
      </c>
      <c r="E57" s="4">
        <v>425390000</v>
      </c>
      <c r="F57" s="4">
        <f t="shared" si="3"/>
        <v>6196581796</v>
      </c>
      <c r="K57" s="24"/>
      <c r="L57" s="4">
        <v>243</v>
      </c>
      <c r="M57" s="4">
        <v>151</v>
      </c>
      <c r="N57" s="4">
        <v>15</v>
      </c>
      <c r="O57" s="4">
        <v>2</v>
      </c>
      <c r="P57" s="4">
        <v>149500</v>
      </c>
      <c r="Q57" s="4">
        <v>79500</v>
      </c>
      <c r="R57" s="5">
        <v>2.2200000000000001E-2</v>
      </c>
      <c r="S57" s="4">
        <v>232300</v>
      </c>
      <c r="T57" s="4">
        <f t="shared" si="1"/>
        <v>144260</v>
      </c>
      <c r="U57" s="4">
        <f t="shared" si="4"/>
        <v>82700</v>
      </c>
      <c r="V57" s="5">
        <v>3.5900000000000001E-2</v>
      </c>
    </row>
    <row r="58" spans="1:22" x14ac:dyDescent="0.2">
      <c r="A58" s="16" t="s">
        <v>227</v>
      </c>
      <c r="B58" s="4">
        <v>8000</v>
      </c>
      <c r="C58" s="4">
        <v>1600</v>
      </c>
      <c r="D58" s="4">
        <v>6400</v>
      </c>
      <c r="E58" s="4">
        <v>261420000</v>
      </c>
      <c r="F58" s="4">
        <f t="shared" si="3"/>
        <v>5771191796</v>
      </c>
      <c r="K58" s="24"/>
      <c r="L58" s="4">
        <v>223</v>
      </c>
      <c r="M58" s="4">
        <v>170</v>
      </c>
      <c r="N58" s="4">
        <v>9</v>
      </c>
      <c r="O58" s="4">
        <v>3</v>
      </c>
      <c r="P58" s="4">
        <v>121600</v>
      </c>
      <c r="Q58" s="4">
        <v>90200</v>
      </c>
      <c r="R58" s="5">
        <v>2.5000000000000001E-3</v>
      </c>
      <c r="S58" s="4">
        <v>211900</v>
      </c>
      <c r="T58" s="4">
        <f t="shared" si="1"/>
        <v>146090</v>
      </c>
      <c r="U58" s="4">
        <f t="shared" si="4"/>
        <v>82700</v>
      </c>
      <c r="V58" s="5">
        <v>3.0099999999999998E-2</v>
      </c>
    </row>
    <row r="59" spans="1:22" x14ac:dyDescent="0.2">
      <c r="A59" s="16" t="s">
        <v>226</v>
      </c>
      <c r="B59" s="4">
        <v>40300</v>
      </c>
      <c r="C59" s="4">
        <v>1100</v>
      </c>
      <c r="D59" s="4">
        <v>39200</v>
      </c>
      <c r="E59" s="4">
        <v>1579700000</v>
      </c>
      <c r="F59" s="4">
        <f t="shared" si="3"/>
        <v>5509771796</v>
      </c>
      <c r="K59" s="24"/>
      <c r="L59" s="4">
        <v>118</v>
      </c>
      <c r="M59" s="4">
        <v>243</v>
      </c>
      <c r="N59" s="4">
        <v>11</v>
      </c>
      <c r="O59" s="4">
        <v>3</v>
      </c>
      <c r="P59" s="4">
        <v>91200</v>
      </c>
      <c r="Q59" s="4">
        <v>105600</v>
      </c>
      <c r="R59" s="5">
        <v>-3.7000000000000002E-3</v>
      </c>
      <c r="S59" s="4">
        <v>196800</v>
      </c>
      <c r="T59" s="4">
        <f t="shared" si="1"/>
        <v>152980</v>
      </c>
      <c r="U59" s="4">
        <f t="shared" si="4"/>
        <v>82700</v>
      </c>
      <c r="V59" s="5">
        <v>1.8500000000000003E-2</v>
      </c>
    </row>
    <row r="60" spans="1:22" x14ac:dyDescent="0.2">
      <c r="A60" s="16" t="s">
        <v>225</v>
      </c>
      <c r="B60" s="4">
        <v>1100</v>
      </c>
      <c r="C60" s="4">
        <v>1200</v>
      </c>
      <c r="D60" s="4">
        <v>-100</v>
      </c>
      <c r="E60" s="4">
        <v>-4040000</v>
      </c>
      <c r="F60" s="4">
        <f t="shared" si="3"/>
        <v>3930071796</v>
      </c>
      <c r="K60" s="24"/>
      <c r="L60" s="4">
        <v>89</v>
      </c>
      <c r="M60" s="4">
        <v>142</v>
      </c>
      <c r="N60" s="4">
        <v>6</v>
      </c>
      <c r="O60" s="4">
        <v>3</v>
      </c>
      <c r="P60" s="4">
        <v>67800</v>
      </c>
      <c r="Q60" s="4">
        <v>59700</v>
      </c>
      <c r="R60" s="5">
        <v>1.6299999999999999E-2</v>
      </c>
      <c r="S60" s="4">
        <v>127500</v>
      </c>
      <c r="T60" s="4">
        <f t="shared" si="1"/>
        <v>147560</v>
      </c>
      <c r="U60" s="4">
        <f t="shared" si="4"/>
        <v>82700</v>
      </c>
      <c r="V60" s="5">
        <v>1.72E-2</v>
      </c>
    </row>
    <row r="61" spans="1:22" x14ac:dyDescent="0.2">
      <c r="A61" s="16" t="s">
        <v>224</v>
      </c>
      <c r="B61" s="4">
        <v>900</v>
      </c>
      <c r="C61" s="4">
        <v>2200</v>
      </c>
      <c r="D61" s="4">
        <v>-1300</v>
      </c>
      <c r="E61" s="4">
        <v>-52110000</v>
      </c>
      <c r="F61" s="4">
        <f t="shared" si="3"/>
        <v>3934111796</v>
      </c>
      <c r="K61" s="24"/>
      <c r="L61" s="4">
        <v>44</v>
      </c>
      <c r="M61" s="4">
        <v>103</v>
      </c>
      <c r="N61" s="4">
        <v>1</v>
      </c>
      <c r="O61" s="4">
        <v>3</v>
      </c>
      <c r="P61" s="4">
        <v>18600</v>
      </c>
      <c r="Q61" s="4">
        <v>52400</v>
      </c>
      <c r="R61" s="5">
        <v>-2.5000000000000001E-2</v>
      </c>
      <c r="S61" s="4">
        <v>99400</v>
      </c>
      <c r="T61" s="4">
        <f t="shared" si="1"/>
        <v>145950</v>
      </c>
      <c r="U61" s="4">
        <f t="shared" si="4"/>
        <v>82700</v>
      </c>
      <c r="V61" s="5">
        <v>2.69E-2</v>
      </c>
    </row>
    <row r="62" spans="1:22" x14ac:dyDescent="0.2">
      <c r="A62" s="16" t="s">
        <v>223</v>
      </c>
      <c r="B62" s="4">
        <v>2800</v>
      </c>
      <c r="C62" s="4">
        <v>0</v>
      </c>
      <c r="D62" s="4">
        <v>2800</v>
      </c>
      <c r="E62" s="4">
        <v>115270000</v>
      </c>
      <c r="F62" s="4">
        <f t="shared" si="3"/>
        <v>3986221796</v>
      </c>
      <c r="K62" s="24"/>
      <c r="L62" s="4">
        <v>47</v>
      </c>
      <c r="M62" s="4">
        <v>97</v>
      </c>
      <c r="N62" s="4">
        <v>1</v>
      </c>
      <c r="O62" s="4">
        <v>1</v>
      </c>
      <c r="P62" s="4">
        <v>24700</v>
      </c>
      <c r="Q62" s="4">
        <v>57500</v>
      </c>
      <c r="R62" s="5">
        <v>-6.0000000000000001E-3</v>
      </c>
      <c r="S62" s="4">
        <v>82700</v>
      </c>
      <c r="T62" s="4">
        <f t="shared" si="1"/>
        <v>146060</v>
      </c>
      <c r="U62" s="4">
        <f t="shared" si="4"/>
        <v>92400</v>
      </c>
      <c r="V62" s="5">
        <v>1.3300000000000001E-2</v>
      </c>
    </row>
    <row r="63" spans="1:22" x14ac:dyDescent="0.2">
      <c r="A63" s="16" t="s">
        <v>222</v>
      </c>
      <c r="B63" s="4">
        <v>22800</v>
      </c>
      <c r="C63" s="4">
        <v>1710</v>
      </c>
      <c r="D63" s="4">
        <v>21090</v>
      </c>
      <c r="E63" s="4">
        <v>869000000</v>
      </c>
      <c r="F63" s="4">
        <f t="shared" si="3"/>
        <v>3870951796</v>
      </c>
      <c r="K63" s="24"/>
      <c r="L63" s="4">
        <v>219</v>
      </c>
      <c r="M63" s="4">
        <v>119</v>
      </c>
      <c r="N63" s="4">
        <v>2</v>
      </c>
      <c r="O63" s="4">
        <v>11</v>
      </c>
      <c r="P63" s="4">
        <v>83200</v>
      </c>
      <c r="Q63" s="4">
        <v>118200</v>
      </c>
      <c r="R63" s="5">
        <v>2.2400000000000003E-2</v>
      </c>
      <c r="S63" s="4">
        <v>203100</v>
      </c>
      <c r="T63" s="4">
        <f t="shared" si="1"/>
        <v>136420</v>
      </c>
      <c r="U63" s="4">
        <f t="shared" si="4"/>
        <v>92400</v>
      </c>
      <c r="V63" s="5">
        <v>2.06E-2</v>
      </c>
    </row>
    <row r="64" spans="1:22" x14ac:dyDescent="0.2">
      <c r="A64" s="16" t="s">
        <v>221</v>
      </c>
      <c r="B64" s="4">
        <v>7300</v>
      </c>
      <c r="C64" s="4">
        <v>2000</v>
      </c>
      <c r="D64" s="4">
        <v>5300</v>
      </c>
      <c r="E64" s="4">
        <v>213370000</v>
      </c>
      <c r="F64" s="4">
        <f t="shared" si="3"/>
        <v>3001951796</v>
      </c>
      <c r="K64" s="24"/>
      <c r="L64" s="4">
        <v>135</v>
      </c>
      <c r="M64" s="4">
        <v>76</v>
      </c>
      <c r="N64" s="4">
        <v>6</v>
      </c>
      <c r="O64" s="4">
        <v>1</v>
      </c>
      <c r="P64" s="4">
        <v>85200</v>
      </c>
      <c r="Q64" s="4">
        <v>38000</v>
      </c>
      <c r="R64" s="5">
        <v>8.8000000000000005E-3</v>
      </c>
      <c r="S64" s="4">
        <v>123700</v>
      </c>
      <c r="T64" s="4">
        <f t="shared" si="1"/>
        <v>130800</v>
      </c>
      <c r="U64" s="4">
        <f t="shared" si="4"/>
        <v>92400</v>
      </c>
      <c r="V64" s="5">
        <v>1.24E-2</v>
      </c>
    </row>
    <row r="65" spans="1:22" x14ac:dyDescent="0.2">
      <c r="A65" s="16" t="s">
        <v>220</v>
      </c>
      <c r="B65" s="4">
        <v>0</v>
      </c>
      <c r="C65" s="4">
        <v>2900</v>
      </c>
      <c r="D65" s="4">
        <v>-2900</v>
      </c>
      <c r="E65" s="4">
        <v>-115900000</v>
      </c>
      <c r="F65" s="4">
        <f t="shared" si="3"/>
        <v>2788581796</v>
      </c>
      <c r="K65" s="24"/>
      <c r="L65" s="4">
        <v>87</v>
      </c>
      <c r="M65" s="4">
        <v>181</v>
      </c>
      <c r="N65" s="4">
        <v>5</v>
      </c>
      <c r="O65" s="4">
        <v>3</v>
      </c>
      <c r="P65" s="4">
        <v>58900</v>
      </c>
      <c r="Q65" s="4">
        <v>76200</v>
      </c>
      <c r="R65" s="5">
        <v>-2.5000000000000001E-3</v>
      </c>
      <c r="S65" s="4">
        <v>135100</v>
      </c>
      <c r="T65" s="4">
        <f t="shared" si="1"/>
        <v>135900</v>
      </c>
      <c r="U65" s="4">
        <f t="shared" si="4"/>
        <v>73300</v>
      </c>
      <c r="V65" s="5">
        <v>2.1000000000000001E-2</v>
      </c>
    </row>
    <row r="66" spans="1:22" x14ac:dyDescent="0.2">
      <c r="A66" s="16" t="s">
        <v>219</v>
      </c>
      <c r="B66" s="4">
        <v>0</v>
      </c>
      <c r="C66" s="4">
        <v>1000</v>
      </c>
      <c r="D66" s="4">
        <v>-1000</v>
      </c>
      <c r="E66" s="4">
        <v>-40390000</v>
      </c>
      <c r="F66" s="4">
        <f t="shared" si="3"/>
        <v>2904481796</v>
      </c>
      <c r="K66" s="24"/>
      <c r="L66" s="4">
        <v>112</v>
      </c>
      <c r="M66" s="4">
        <v>233</v>
      </c>
      <c r="N66" s="4">
        <v>1</v>
      </c>
      <c r="O66" s="4">
        <v>4</v>
      </c>
      <c r="P66" s="4">
        <v>52100</v>
      </c>
      <c r="Q66" s="4">
        <v>107200</v>
      </c>
      <c r="R66" s="5">
        <v>-2.2400000000000003E-2</v>
      </c>
      <c r="S66" s="4">
        <v>170000</v>
      </c>
      <c r="T66" s="4">
        <f t="shared" si="1"/>
        <v>129940</v>
      </c>
      <c r="U66" s="4">
        <f t="shared" si="4"/>
        <v>73300</v>
      </c>
      <c r="V66" s="5">
        <v>3.39E-2</v>
      </c>
    </row>
    <row r="67" spans="1:22" x14ac:dyDescent="0.2">
      <c r="A67" s="16" t="s">
        <v>218</v>
      </c>
      <c r="B67" s="4">
        <v>3600</v>
      </c>
      <c r="C67" s="4">
        <v>0</v>
      </c>
      <c r="D67" s="4">
        <v>3600</v>
      </c>
      <c r="E67" s="4">
        <v>147640000</v>
      </c>
      <c r="F67" s="4">
        <f t="shared" si="3"/>
        <v>2944871796</v>
      </c>
      <c r="K67" s="24"/>
      <c r="L67" s="4">
        <v>98</v>
      </c>
      <c r="M67" s="4">
        <v>111</v>
      </c>
      <c r="N67" s="4">
        <v>0</v>
      </c>
      <c r="O67" s="4">
        <v>5</v>
      </c>
      <c r="P67" s="4">
        <v>31200</v>
      </c>
      <c r="Q67" s="4">
        <v>57700</v>
      </c>
      <c r="R67" s="5">
        <v>0</v>
      </c>
      <c r="S67" s="4">
        <v>92400</v>
      </c>
      <c r="T67" s="4">
        <f t="shared" si="1"/>
        <v>127000</v>
      </c>
      <c r="U67" s="4">
        <f t="shared" si="4"/>
        <v>73300</v>
      </c>
      <c r="V67" s="5">
        <v>1.9299999999999998E-2</v>
      </c>
    </row>
    <row r="68" spans="1:22" x14ac:dyDescent="0.2">
      <c r="A68" s="16" t="s">
        <v>217</v>
      </c>
      <c r="B68" s="4">
        <v>16700</v>
      </c>
      <c r="C68" s="4">
        <v>1600</v>
      </c>
      <c r="D68" s="4">
        <v>15100</v>
      </c>
      <c r="E68" s="4">
        <v>617810000</v>
      </c>
      <c r="F68" s="4">
        <f t="shared" si="3"/>
        <v>2797231796</v>
      </c>
      <c r="K68" s="24"/>
      <c r="L68" s="4">
        <v>282</v>
      </c>
      <c r="M68" s="4">
        <v>134</v>
      </c>
      <c r="N68" s="4">
        <v>10</v>
      </c>
      <c r="O68" s="4">
        <v>1</v>
      </c>
      <c r="P68" s="4">
        <v>167900</v>
      </c>
      <c r="Q68" s="4">
        <v>57500</v>
      </c>
      <c r="R68" s="5">
        <v>3.7999999999999999E-2</v>
      </c>
      <c r="S68" s="4">
        <v>230200</v>
      </c>
      <c r="T68" s="4">
        <f t="shared" si="1"/>
        <v>116090</v>
      </c>
      <c r="U68" s="4">
        <f t="shared" si="4"/>
        <v>73300</v>
      </c>
      <c r="V68" s="5">
        <v>3.78E-2</v>
      </c>
    </row>
    <row r="69" spans="1:22" x14ac:dyDescent="0.2">
      <c r="A69" s="16" t="s">
        <v>216</v>
      </c>
      <c r="B69" s="4">
        <v>12600</v>
      </c>
      <c r="C69" s="4">
        <v>0</v>
      </c>
      <c r="D69" s="4">
        <v>12600</v>
      </c>
      <c r="E69" s="4">
        <v>506470000</v>
      </c>
      <c r="F69" s="4">
        <f t="shared" si="3"/>
        <v>2179421796</v>
      </c>
      <c r="K69" s="24"/>
      <c r="L69" s="4">
        <v>120</v>
      </c>
      <c r="M69" s="4">
        <v>212</v>
      </c>
      <c r="N69" s="4">
        <v>6</v>
      </c>
      <c r="O69" s="4">
        <v>17</v>
      </c>
      <c r="P69" s="4">
        <v>80200</v>
      </c>
      <c r="Q69" s="4">
        <v>185200</v>
      </c>
      <c r="R69" s="5">
        <v>-8.8000000000000005E-3</v>
      </c>
      <c r="S69" s="4">
        <v>265700</v>
      </c>
      <c r="T69" s="4">
        <f t="shared" si="1"/>
        <v>101740</v>
      </c>
      <c r="U69" s="4">
        <f t="shared" si="4"/>
        <v>67500</v>
      </c>
      <c r="V69" s="5">
        <v>2.5899999999999999E-2</v>
      </c>
    </row>
    <row r="70" spans="1:22" x14ac:dyDescent="0.2">
      <c r="A70" s="16" t="s">
        <v>215</v>
      </c>
      <c r="B70" s="4">
        <v>5000</v>
      </c>
      <c r="C70" s="4">
        <v>500</v>
      </c>
      <c r="D70" s="4">
        <v>4500</v>
      </c>
      <c r="E70" s="4">
        <v>180000000</v>
      </c>
      <c r="F70" s="4">
        <f t="shared" si="3"/>
        <v>1672951796</v>
      </c>
      <c r="K70" s="24"/>
      <c r="L70" s="4">
        <v>53</v>
      </c>
      <c r="M70" s="4">
        <v>91</v>
      </c>
      <c r="N70" s="4">
        <v>2</v>
      </c>
      <c r="O70" s="4">
        <v>3</v>
      </c>
      <c r="P70" s="4">
        <v>26000</v>
      </c>
      <c r="Q70" s="4">
        <v>46600</v>
      </c>
      <c r="R70" s="5">
        <v>2.5999999999999999E-3</v>
      </c>
      <c r="S70" s="4">
        <v>73300</v>
      </c>
      <c r="T70" s="4">
        <f t="shared" si="1"/>
        <v>110860</v>
      </c>
      <c r="U70" s="4">
        <f t="shared" si="4"/>
        <v>67500</v>
      </c>
      <c r="V70" s="5">
        <v>1.1299999999999999E-2</v>
      </c>
    </row>
    <row r="71" spans="1:22" x14ac:dyDescent="0.2">
      <c r="A71" s="16" t="s">
        <v>214</v>
      </c>
      <c r="B71" s="4">
        <v>5400</v>
      </c>
      <c r="C71" s="4">
        <v>0</v>
      </c>
      <c r="D71" s="4">
        <v>5400</v>
      </c>
      <c r="E71" s="4">
        <v>215350000</v>
      </c>
      <c r="F71" s="4">
        <f t="shared" si="3"/>
        <v>1492951796</v>
      </c>
      <c r="K71" s="24"/>
      <c r="L71" s="4">
        <v>83</v>
      </c>
      <c r="M71" s="4">
        <v>100</v>
      </c>
      <c r="N71" s="4">
        <v>2</v>
      </c>
      <c r="O71" s="4">
        <v>1</v>
      </c>
      <c r="P71" s="4">
        <v>32800</v>
      </c>
      <c r="Q71" s="4">
        <v>40200</v>
      </c>
      <c r="R71" s="5">
        <v>-2.5000000000000001E-3</v>
      </c>
      <c r="S71" s="4">
        <v>83300</v>
      </c>
      <c r="T71" s="4">
        <f t="shared" si="1"/>
        <v>135220</v>
      </c>
      <c r="U71" s="4">
        <f t="shared" si="4"/>
        <v>67500</v>
      </c>
      <c r="V71" s="5">
        <v>7.4999999999999997E-3</v>
      </c>
    </row>
    <row r="72" spans="1:22" x14ac:dyDescent="0.2">
      <c r="A72" s="16" t="s">
        <v>213</v>
      </c>
      <c r="B72" s="4">
        <v>3500</v>
      </c>
      <c r="C72" s="4">
        <v>700</v>
      </c>
      <c r="D72" s="4">
        <v>2800</v>
      </c>
      <c r="E72" s="4">
        <v>111850000</v>
      </c>
      <c r="F72" s="4">
        <f t="shared" si="3"/>
        <v>1277601796</v>
      </c>
      <c r="K72" s="24"/>
      <c r="L72" s="4">
        <v>86</v>
      </c>
      <c r="M72" s="4">
        <v>119</v>
      </c>
      <c r="N72" s="4">
        <v>0</v>
      </c>
      <c r="O72" s="4">
        <v>2</v>
      </c>
      <c r="P72" s="4">
        <v>31100</v>
      </c>
      <c r="Q72" s="4">
        <v>52600</v>
      </c>
      <c r="R72" s="5">
        <v>-3.7000000000000002E-3</v>
      </c>
      <c r="S72" s="4">
        <v>83800</v>
      </c>
      <c r="T72" s="4">
        <f t="shared" si="1"/>
        <v>147950</v>
      </c>
      <c r="U72" s="4">
        <f t="shared" si="4"/>
        <v>63000</v>
      </c>
      <c r="V72" s="5">
        <v>2.3399999999999997E-2</v>
      </c>
    </row>
    <row r="73" spans="1:22" x14ac:dyDescent="0.2">
      <c r="A73" s="16" t="s">
        <v>212</v>
      </c>
      <c r="B73" s="4">
        <v>3000</v>
      </c>
      <c r="C73" s="4">
        <v>1300</v>
      </c>
      <c r="D73" s="4">
        <v>1700</v>
      </c>
      <c r="E73" s="4">
        <v>69080000</v>
      </c>
      <c r="F73" s="4">
        <f t="shared" si="3"/>
        <v>1165751796</v>
      </c>
      <c r="K73" s="24"/>
      <c r="L73" s="4">
        <v>41</v>
      </c>
      <c r="M73" s="4">
        <v>170</v>
      </c>
      <c r="N73" s="4">
        <v>1</v>
      </c>
      <c r="O73" s="4">
        <v>5</v>
      </c>
      <c r="P73" s="4">
        <v>19700</v>
      </c>
      <c r="Q73" s="4">
        <v>85900</v>
      </c>
      <c r="R73" s="5">
        <v>-1.4999999999999999E-2</v>
      </c>
      <c r="S73" s="4">
        <v>106700</v>
      </c>
      <c r="T73" s="4">
        <f t="shared" si="1"/>
        <v>158430</v>
      </c>
      <c r="U73" s="4">
        <f t="shared" si="4"/>
        <v>63000</v>
      </c>
      <c r="V73" s="5">
        <v>2.2099999999999998E-2</v>
      </c>
    </row>
    <row r="74" spans="1:22" x14ac:dyDescent="0.2">
      <c r="A74" s="16" t="s">
        <v>211</v>
      </c>
      <c r="B74" s="4">
        <v>0</v>
      </c>
      <c r="C74" s="4">
        <v>1300</v>
      </c>
      <c r="D74" s="4">
        <v>-1300</v>
      </c>
      <c r="E74" s="4">
        <v>-53170000</v>
      </c>
      <c r="F74" s="4">
        <f t="shared" ref="F74:F79" si="5">E74+F75</f>
        <v>1096671796</v>
      </c>
      <c r="K74" s="24"/>
      <c r="L74" s="4">
        <v>51</v>
      </c>
      <c r="M74" s="4">
        <v>86</v>
      </c>
      <c r="N74" s="4">
        <v>0</v>
      </c>
      <c r="O74" s="4">
        <v>2</v>
      </c>
      <c r="P74" s="4">
        <v>20000</v>
      </c>
      <c r="Q74" s="4">
        <v>47200</v>
      </c>
      <c r="R74" s="5">
        <v>-3.5999999999999999E-3</v>
      </c>
      <c r="S74" s="4">
        <v>67500</v>
      </c>
      <c r="T74" s="4">
        <f t="shared" ref="T74:T79" si="6">AVERAGE(S75:S84)</f>
        <v>156060</v>
      </c>
      <c r="U74" s="4">
        <f t="shared" ref="U74:U79" si="7">MIN(S75:S79)</f>
        <v>63000</v>
      </c>
      <c r="V74" s="5">
        <v>1.2199999999999999E-2</v>
      </c>
    </row>
    <row r="75" spans="1:22" x14ac:dyDescent="0.2">
      <c r="A75" s="16" t="s">
        <v>210</v>
      </c>
      <c r="B75" s="4">
        <v>5000</v>
      </c>
      <c r="C75" s="4">
        <v>300</v>
      </c>
      <c r="D75" s="4">
        <v>4700</v>
      </c>
      <c r="E75" s="4">
        <v>186450000</v>
      </c>
      <c r="F75" s="4">
        <f t="shared" si="5"/>
        <v>1149841796</v>
      </c>
      <c r="K75" s="24"/>
      <c r="L75" s="4">
        <v>139</v>
      </c>
      <c r="M75" s="4">
        <v>150</v>
      </c>
      <c r="N75" s="4">
        <v>5</v>
      </c>
      <c r="O75" s="4">
        <v>7</v>
      </c>
      <c r="P75" s="4">
        <v>75700</v>
      </c>
      <c r="Q75" s="4">
        <v>105900</v>
      </c>
      <c r="R75" s="5">
        <v>3.04E-2</v>
      </c>
      <c r="S75" s="4">
        <v>186100</v>
      </c>
      <c r="T75" s="4">
        <f t="shared" si="6"/>
        <v>138780</v>
      </c>
      <c r="U75" s="4">
        <f t="shared" si="7"/>
        <v>63000</v>
      </c>
      <c r="V75" s="5">
        <v>5.3200000000000004E-2</v>
      </c>
    </row>
    <row r="76" spans="1:22" x14ac:dyDescent="0.2">
      <c r="A76" s="16" t="s">
        <v>208</v>
      </c>
      <c r="B76" s="4">
        <v>2400</v>
      </c>
      <c r="C76" s="4">
        <v>100</v>
      </c>
      <c r="D76" s="4">
        <v>2300</v>
      </c>
      <c r="E76" s="4">
        <v>91000000</v>
      </c>
      <c r="F76" s="4">
        <f t="shared" si="5"/>
        <v>963391796</v>
      </c>
      <c r="K76" s="24"/>
      <c r="L76" s="4">
        <v>64</v>
      </c>
      <c r="M76" s="4">
        <v>80</v>
      </c>
      <c r="N76" s="4">
        <v>3</v>
      </c>
      <c r="O76" s="4">
        <v>5</v>
      </c>
      <c r="P76" s="4">
        <v>48000</v>
      </c>
      <c r="Q76" s="4">
        <v>62400</v>
      </c>
      <c r="R76" s="5">
        <v>2.5999999999999999E-3</v>
      </c>
      <c r="S76" s="4">
        <v>110400</v>
      </c>
      <c r="T76" s="4">
        <f t="shared" si="6"/>
        <v>137620</v>
      </c>
      <c r="U76" s="4">
        <f t="shared" si="7"/>
        <v>63000</v>
      </c>
      <c r="V76" s="5">
        <v>6.4000000000000003E-3</v>
      </c>
    </row>
    <row r="77" spans="1:22" x14ac:dyDescent="0.2">
      <c r="A77" s="16" t="s">
        <v>207</v>
      </c>
      <c r="B77" s="4">
        <v>4900</v>
      </c>
      <c r="C77" s="4">
        <v>0</v>
      </c>
      <c r="D77" s="4">
        <v>4900</v>
      </c>
      <c r="E77" s="4">
        <v>193190000</v>
      </c>
      <c r="F77" s="4">
        <f t="shared" si="5"/>
        <v>872391796</v>
      </c>
      <c r="K77" s="24"/>
      <c r="L77" s="4">
        <v>69</v>
      </c>
      <c r="M77" s="4">
        <v>50</v>
      </c>
      <c r="N77" s="4">
        <v>0</v>
      </c>
      <c r="O77" s="4">
        <v>2</v>
      </c>
      <c r="P77" s="4">
        <v>22500</v>
      </c>
      <c r="Q77" s="4">
        <v>38900</v>
      </c>
      <c r="R77" s="5">
        <v>-1.1999999999999999E-3</v>
      </c>
      <c r="S77" s="4">
        <v>63000</v>
      </c>
      <c r="T77" s="4">
        <f t="shared" si="6"/>
        <v>136070</v>
      </c>
      <c r="U77" s="4">
        <f t="shared" si="7"/>
        <v>121100</v>
      </c>
      <c r="V77" s="5">
        <v>1.0200000000000001E-2</v>
      </c>
    </row>
    <row r="78" spans="1:22" x14ac:dyDescent="0.2">
      <c r="A78" s="16" t="s">
        <v>206</v>
      </c>
      <c r="B78" s="4">
        <v>5500</v>
      </c>
      <c r="C78" s="4">
        <v>1000</v>
      </c>
      <c r="D78" s="4">
        <v>4500</v>
      </c>
      <c r="E78" s="4">
        <v>176340000</v>
      </c>
      <c r="F78" s="4">
        <f t="shared" si="5"/>
        <v>679201796</v>
      </c>
      <c r="K78" s="24"/>
      <c r="L78" s="4">
        <v>102</v>
      </c>
      <c r="M78" s="4">
        <v>120</v>
      </c>
      <c r="N78" s="4">
        <v>1</v>
      </c>
      <c r="O78" s="4">
        <v>2</v>
      </c>
      <c r="P78" s="4">
        <v>55300</v>
      </c>
      <c r="Q78" s="4">
        <v>65700</v>
      </c>
      <c r="R78" s="5">
        <v>9.0000000000000011E-3</v>
      </c>
      <c r="S78" s="4">
        <v>121100</v>
      </c>
      <c r="T78" s="4">
        <f t="shared" si="6"/>
        <v>129500</v>
      </c>
      <c r="U78" s="4">
        <f t="shared" si="7"/>
        <v>122200</v>
      </c>
      <c r="V78" s="5">
        <v>2.52E-2</v>
      </c>
    </row>
    <row r="79" spans="1:22" x14ac:dyDescent="0.2">
      <c r="A79" s="16" t="s">
        <v>205</v>
      </c>
      <c r="B79" s="4">
        <v>400</v>
      </c>
      <c r="C79" s="4">
        <v>14100</v>
      </c>
      <c r="D79" s="4">
        <v>-13700</v>
      </c>
      <c r="E79" s="4">
        <v>-535600000</v>
      </c>
      <c r="F79" s="4">
        <f t="shared" si="5"/>
        <v>502861796</v>
      </c>
      <c r="K79" s="24"/>
      <c r="L79" s="4">
        <v>59</v>
      </c>
      <c r="M79" s="4">
        <v>166</v>
      </c>
      <c r="N79" s="4">
        <v>3</v>
      </c>
      <c r="O79" s="4">
        <v>2</v>
      </c>
      <c r="P79" s="4">
        <v>35000</v>
      </c>
      <c r="Q79" s="4">
        <v>85600</v>
      </c>
      <c r="R79" s="5">
        <v>3.9000000000000003E-3</v>
      </c>
      <c r="S79" s="4">
        <v>122200</v>
      </c>
      <c r="T79" s="4">
        <f t="shared" si="6"/>
        <v>121580</v>
      </c>
      <c r="U79" s="4">
        <f t="shared" si="7"/>
        <v>43800</v>
      </c>
      <c r="V79" s="5">
        <v>1.5300000000000001E-2</v>
      </c>
    </row>
    <row r="80" spans="1:22" x14ac:dyDescent="0.2">
      <c r="A80" s="16" t="s">
        <v>204</v>
      </c>
      <c r="B80" s="4">
        <v>2400</v>
      </c>
      <c r="C80" s="4">
        <v>22500</v>
      </c>
      <c r="D80" s="4">
        <v>-20100</v>
      </c>
      <c r="E80" s="4">
        <v>-786178204</v>
      </c>
      <c r="F80" s="4">
        <f t="shared" ref="F80:F90" si="8">E80+F81</f>
        <v>1038461796</v>
      </c>
      <c r="K80" s="24"/>
      <c r="L80" s="4">
        <v>126</v>
      </c>
      <c r="M80" s="4">
        <v>145</v>
      </c>
      <c r="N80" s="4">
        <v>6</v>
      </c>
      <c r="O80" s="4">
        <v>5</v>
      </c>
      <c r="P80" s="4">
        <v>80200</v>
      </c>
      <c r="Q80" s="4">
        <v>79000</v>
      </c>
      <c r="R80" s="5">
        <v>0</v>
      </c>
      <c r="S80" s="4">
        <v>164500</v>
      </c>
      <c r="T80" s="4">
        <f t="shared" ref="T80:T96" si="9">AVERAGE(S81:S90)</f>
        <v>108040</v>
      </c>
      <c r="U80" s="4">
        <f t="shared" ref="U80:U90" si="10">MIN(S81:S85)</f>
        <v>13300</v>
      </c>
      <c r="V80" s="5">
        <v>2.2799999999999997E-2</v>
      </c>
    </row>
    <row r="81" spans="1:22" x14ac:dyDescent="0.2">
      <c r="A81" s="16" t="s">
        <v>203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1824640000</v>
      </c>
      <c r="K81" s="24"/>
      <c r="L81" s="4">
        <v>143</v>
      </c>
      <c r="M81" s="4">
        <v>244</v>
      </c>
      <c r="N81" s="4">
        <v>13</v>
      </c>
      <c r="O81" s="4">
        <v>18</v>
      </c>
      <c r="P81" s="4">
        <v>137100</v>
      </c>
      <c r="Q81" s="4">
        <v>189600</v>
      </c>
      <c r="R81" s="5">
        <v>1.5700000000000002E-2</v>
      </c>
      <c r="S81" s="4">
        <v>326900</v>
      </c>
      <c r="T81" s="4">
        <f t="shared" si="9"/>
        <v>79610.7</v>
      </c>
      <c r="U81" s="4">
        <f t="shared" si="10"/>
        <v>13300</v>
      </c>
      <c r="V81" s="5">
        <v>1.78E-2</v>
      </c>
    </row>
    <row r="82" spans="1:22" x14ac:dyDescent="0.2">
      <c r="A82" s="16" t="s">
        <v>200</v>
      </c>
      <c r="B82" s="4">
        <v>3000</v>
      </c>
      <c r="C82" s="4">
        <v>800</v>
      </c>
      <c r="D82" s="4">
        <v>2200</v>
      </c>
      <c r="E82" s="4">
        <v>83570000</v>
      </c>
      <c r="F82" s="4">
        <f t="shared" si="8"/>
        <v>1824640000</v>
      </c>
      <c r="K82" s="24"/>
      <c r="L82" s="4">
        <v>174</v>
      </c>
      <c r="M82" s="4">
        <v>98</v>
      </c>
      <c r="N82" s="4">
        <v>13</v>
      </c>
      <c r="O82" s="4">
        <v>2</v>
      </c>
      <c r="P82" s="4">
        <v>151700</v>
      </c>
      <c r="Q82" s="4">
        <v>57900</v>
      </c>
      <c r="R82" s="5">
        <v>2.1299999999999999E-2</v>
      </c>
      <c r="S82" s="4">
        <v>211100</v>
      </c>
      <c r="T82" s="4">
        <f t="shared" si="9"/>
        <v>62885.4</v>
      </c>
      <c r="U82" s="4">
        <f t="shared" si="10"/>
        <v>13300</v>
      </c>
      <c r="V82" s="5">
        <v>2.35E-2</v>
      </c>
    </row>
    <row r="83" spans="1:22" x14ac:dyDescent="0.2">
      <c r="A83" s="16" t="s">
        <v>199</v>
      </c>
      <c r="B83" s="4">
        <v>8700</v>
      </c>
      <c r="C83" s="4">
        <v>3600</v>
      </c>
      <c r="D83" s="4">
        <v>5100</v>
      </c>
      <c r="E83" s="4">
        <v>191120000</v>
      </c>
      <c r="F83" s="4">
        <f t="shared" si="8"/>
        <v>1741070000</v>
      </c>
      <c r="K83" s="24"/>
      <c r="L83" s="4">
        <v>222</v>
      </c>
      <c r="M83" s="4">
        <v>134</v>
      </c>
      <c r="N83" s="4">
        <v>5</v>
      </c>
      <c r="O83" s="4">
        <v>11</v>
      </c>
      <c r="P83" s="4">
        <v>111800</v>
      </c>
      <c r="Q83" s="4">
        <v>99500</v>
      </c>
      <c r="R83" s="5">
        <v>1.9E-2</v>
      </c>
      <c r="S83" s="4">
        <v>211500</v>
      </c>
      <c r="T83" s="4">
        <f t="shared" si="9"/>
        <v>47716.6</v>
      </c>
      <c r="U83" s="4">
        <f t="shared" si="10"/>
        <v>13300</v>
      </c>
      <c r="V83" s="5">
        <v>2.64E-2</v>
      </c>
    </row>
    <row r="84" spans="1:22" x14ac:dyDescent="0.2">
      <c r="A84" s="16" t="s">
        <v>193</v>
      </c>
      <c r="B84" s="4">
        <v>0</v>
      </c>
      <c r="C84" s="4">
        <v>1000</v>
      </c>
      <c r="D84" s="4">
        <v>-1000</v>
      </c>
      <c r="E84" s="4">
        <v>-36830000</v>
      </c>
      <c r="F84" s="4">
        <f t="shared" si="8"/>
        <v>1549950000</v>
      </c>
      <c r="K84" s="24"/>
      <c r="L84" s="4">
        <v>31</v>
      </c>
      <c r="M84" s="4">
        <v>69</v>
      </c>
      <c r="N84" s="4">
        <v>1</v>
      </c>
      <c r="O84" s="4">
        <v>3</v>
      </c>
      <c r="P84" s="4">
        <v>15600</v>
      </c>
      <c r="Q84" s="4">
        <v>28200</v>
      </c>
      <c r="R84" s="5">
        <v>0</v>
      </c>
      <c r="S84" s="4">
        <v>43800</v>
      </c>
      <c r="T84" s="4">
        <f t="shared" si="9"/>
        <v>51776.7</v>
      </c>
      <c r="U84" s="4">
        <f t="shared" si="10"/>
        <v>13300</v>
      </c>
      <c r="V84" s="5">
        <v>8.199999999999999E-3</v>
      </c>
    </row>
    <row r="85" spans="1:22" x14ac:dyDescent="0.2">
      <c r="A85" s="16" t="s">
        <v>192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1586780000</v>
      </c>
      <c r="K85" s="24"/>
      <c r="L85" s="4">
        <v>4</v>
      </c>
      <c r="M85" s="4">
        <v>41</v>
      </c>
      <c r="N85" s="4">
        <v>0</v>
      </c>
      <c r="O85" s="4">
        <v>0</v>
      </c>
      <c r="P85" s="4">
        <v>1900</v>
      </c>
      <c r="Q85" s="4">
        <v>11400</v>
      </c>
      <c r="R85" s="5">
        <v>0</v>
      </c>
      <c r="S85" s="4">
        <v>13300</v>
      </c>
      <c r="T85" s="4">
        <f t="shared" si="9"/>
        <v>60117.7</v>
      </c>
      <c r="U85" s="4">
        <f t="shared" si="10"/>
        <v>29100</v>
      </c>
      <c r="V85" s="5">
        <v>5.5000000000000005E-3</v>
      </c>
    </row>
    <row r="86" spans="1:22" x14ac:dyDescent="0.2">
      <c r="A86" s="16" t="s">
        <v>191</v>
      </c>
      <c r="B86" s="4">
        <v>2000</v>
      </c>
      <c r="C86" s="4">
        <v>0</v>
      </c>
      <c r="D86" s="4">
        <v>2000</v>
      </c>
      <c r="E86" s="4">
        <v>73910000</v>
      </c>
      <c r="F86" s="4">
        <f t="shared" si="8"/>
        <v>1586780000</v>
      </c>
      <c r="K86" s="24"/>
      <c r="L86" s="4">
        <v>96</v>
      </c>
      <c r="M86" s="4">
        <v>63</v>
      </c>
      <c r="N86" s="4">
        <v>2</v>
      </c>
      <c r="O86" s="4">
        <v>3</v>
      </c>
      <c r="P86" s="4">
        <v>63200</v>
      </c>
      <c r="Q86" s="4">
        <v>34400</v>
      </c>
      <c r="R86" s="5">
        <v>2.8000000000000004E-3</v>
      </c>
      <c r="S86" s="4">
        <v>98800</v>
      </c>
      <c r="T86" s="4">
        <f t="shared" si="9"/>
        <v>59504</v>
      </c>
      <c r="U86" s="4">
        <f t="shared" si="10"/>
        <v>29100</v>
      </c>
      <c r="V86" s="5">
        <v>1.3500000000000002E-2</v>
      </c>
    </row>
    <row r="87" spans="1:22" x14ac:dyDescent="0.2">
      <c r="A87" s="16" t="s">
        <v>190</v>
      </c>
      <c r="B87" s="4">
        <v>2600</v>
      </c>
      <c r="C87" s="4">
        <v>300</v>
      </c>
      <c r="D87" s="4">
        <v>2300</v>
      </c>
      <c r="E87" s="4">
        <v>84550000</v>
      </c>
      <c r="F87" s="4">
        <f t="shared" si="8"/>
        <v>1512870000</v>
      </c>
      <c r="K87" s="24"/>
      <c r="L87" s="4">
        <v>43</v>
      </c>
      <c r="M87" s="4">
        <v>42</v>
      </c>
      <c r="N87" s="4">
        <v>2</v>
      </c>
      <c r="O87" s="4">
        <v>1</v>
      </c>
      <c r="P87" s="4">
        <v>24900</v>
      </c>
      <c r="Q87" s="4">
        <v>22600</v>
      </c>
      <c r="R87" s="5">
        <v>-2.7000000000000001E-3</v>
      </c>
      <c r="S87" s="4">
        <v>47500</v>
      </c>
      <c r="T87" s="4">
        <f t="shared" si="9"/>
        <v>65574</v>
      </c>
      <c r="U87" s="4">
        <f t="shared" si="10"/>
        <v>29100</v>
      </c>
      <c r="V87" s="5">
        <v>9.4999999999999998E-3</v>
      </c>
    </row>
    <row r="88" spans="1:22" x14ac:dyDescent="0.2">
      <c r="A88" s="16" t="s">
        <v>189</v>
      </c>
      <c r="B88" s="4">
        <v>200</v>
      </c>
      <c r="C88" s="4">
        <v>0</v>
      </c>
      <c r="D88" s="4">
        <v>200</v>
      </c>
      <c r="E88" s="4">
        <v>7380000</v>
      </c>
      <c r="F88" s="4">
        <f t="shared" si="8"/>
        <v>1428320000</v>
      </c>
      <c r="K88" s="24"/>
      <c r="L88" s="4">
        <v>38</v>
      </c>
      <c r="M88" s="4">
        <v>67</v>
      </c>
      <c r="N88" s="4">
        <v>2</v>
      </c>
      <c r="O88" s="4">
        <v>2</v>
      </c>
      <c r="P88" s="4">
        <v>17600</v>
      </c>
      <c r="Q88" s="4">
        <v>37800</v>
      </c>
      <c r="R88" s="5">
        <v>0</v>
      </c>
      <c r="S88" s="4">
        <v>55400</v>
      </c>
      <c r="T88" s="4">
        <f t="shared" si="9"/>
        <v>69230.399999999994</v>
      </c>
      <c r="U88" s="4">
        <f t="shared" si="10"/>
        <v>29100</v>
      </c>
      <c r="V88" s="5">
        <v>1.09E-2</v>
      </c>
    </row>
    <row r="89" spans="1:22" x14ac:dyDescent="0.2">
      <c r="A89" s="16" t="s">
        <v>188</v>
      </c>
      <c r="B89" s="4">
        <v>0</v>
      </c>
      <c r="C89" s="4">
        <v>17800</v>
      </c>
      <c r="D89" s="4">
        <v>-17800</v>
      </c>
      <c r="E89" s="4">
        <v>-655560000</v>
      </c>
      <c r="F89" s="4">
        <f t="shared" si="8"/>
        <v>1420940000</v>
      </c>
      <c r="K89" s="24"/>
      <c r="L89" s="4">
        <v>71</v>
      </c>
      <c r="M89" s="4">
        <v>115</v>
      </c>
      <c r="N89" s="4">
        <v>0</v>
      </c>
      <c r="O89" s="4">
        <v>0</v>
      </c>
      <c r="P89" s="4">
        <v>15600</v>
      </c>
      <c r="Q89" s="4">
        <v>27500</v>
      </c>
      <c r="R89" s="5">
        <v>2.8000000000000004E-3</v>
      </c>
      <c r="S89" s="4">
        <v>43000</v>
      </c>
      <c r="T89" s="4">
        <f t="shared" si="9"/>
        <v>71021.5</v>
      </c>
      <c r="U89" s="4">
        <f t="shared" si="10"/>
        <v>29100</v>
      </c>
      <c r="V89" s="5">
        <v>9.4999999999999998E-3</v>
      </c>
    </row>
    <row r="90" spans="1:22" x14ac:dyDescent="0.2">
      <c r="A90" s="16" t="s">
        <v>187</v>
      </c>
      <c r="B90" s="4">
        <v>900</v>
      </c>
      <c r="C90" s="4">
        <v>100</v>
      </c>
      <c r="D90" s="4">
        <v>800</v>
      </c>
      <c r="E90" s="4">
        <v>29520000</v>
      </c>
      <c r="F90" s="4">
        <f t="shared" si="8"/>
        <v>2076500000</v>
      </c>
      <c r="K90" s="24"/>
      <c r="L90" s="4">
        <v>16</v>
      </c>
      <c r="M90" s="4">
        <v>40</v>
      </c>
      <c r="N90" s="4">
        <v>0</v>
      </c>
      <c r="O90" s="4">
        <v>1</v>
      </c>
      <c r="P90" s="4">
        <v>5400</v>
      </c>
      <c r="Q90" s="4">
        <v>16700</v>
      </c>
      <c r="R90" s="5">
        <v>-4.0000000000000001E-3</v>
      </c>
      <c r="S90" s="4">
        <v>29100</v>
      </c>
      <c r="T90" s="4">
        <f t="shared" si="9"/>
        <v>79205.8</v>
      </c>
      <c r="U90" s="4">
        <f t="shared" si="10"/>
        <v>42607</v>
      </c>
      <c r="V90" s="5">
        <v>1.49E-2</v>
      </c>
    </row>
    <row r="91" spans="1:22" x14ac:dyDescent="0.2">
      <c r="A91" s="16" t="s">
        <v>186</v>
      </c>
      <c r="B91" s="4">
        <v>100</v>
      </c>
      <c r="C91" s="4">
        <v>100</v>
      </c>
      <c r="D91" s="4">
        <v>0</v>
      </c>
      <c r="E91" s="4">
        <v>-10000</v>
      </c>
      <c r="F91" s="4">
        <f t="shared" ref="F91:F102" si="11">E91+F92</f>
        <v>2046980000</v>
      </c>
      <c r="K91" s="24"/>
      <c r="L91" s="4">
        <v>47</v>
      </c>
      <c r="M91" s="4">
        <v>37</v>
      </c>
      <c r="N91" s="4">
        <v>0</v>
      </c>
      <c r="O91" s="4">
        <v>1</v>
      </c>
      <c r="P91" s="4">
        <v>21100</v>
      </c>
      <c r="Q91" s="4">
        <v>21900</v>
      </c>
      <c r="R91" s="5">
        <v>1.24E-2</v>
      </c>
      <c r="S91" s="4">
        <v>42607</v>
      </c>
      <c r="T91" s="4">
        <f t="shared" si="9"/>
        <v>86556.3</v>
      </c>
      <c r="U91" s="4">
        <f t="shared" ref="U91:U102" si="12">MIN(S92:S96)</f>
        <v>43847</v>
      </c>
      <c r="V91" s="5">
        <v>1.7500000000000002E-2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2046990000</v>
      </c>
      <c r="K92" s="24"/>
      <c r="L92" s="4">
        <v>50</v>
      </c>
      <c r="M92" s="4">
        <v>38</v>
      </c>
      <c r="N92" s="4">
        <v>1</v>
      </c>
      <c r="O92" s="4">
        <v>0</v>
      </c>
      <c r="P92" s="4">
        <v>26900</v>
      </c>
      <c r="Q92" s="4">
        <v>14800</v>
      </c>
      <c r="R92" s="5">
        <v>0</v>
      </c>
      <c r="S92" s="4">
        <v>43847</v>
      </c>
      <c r="T92" s="4">
        <f t="shared" si="9"/>
        <v>86747.6</v>
      </c>
      <c r="U92" s="4">
        <f t="shared" si="12"/>
        <v>59812</v>
      </c>
      <c r="V92" s="5">
        <v>5.5000000000000005E-3</v>
      </c>
    </row>
    <row r="93" spans="1:22" x14ac:dyDescent="0.2">
      <c r="A93" s="16" t="s">
        <v>184</v>
      </c>
      <c r="B93" s="4">
        <v>0</v>
      </c>
      <c r="C93" s="4">
        <v>0</v>
      </c>
      <c r="D93" s="4">
        <v>0</v>
      </c>
      <c r="E93" s="4">
        <v>0</v>
      </c>
      <c r="F93" s="4">
        <f t="shared" si="11"/>
        <v>2046990000</v>
      </c>
      <c r="K93" s="24"/>
      <c r="L93" s="4">
        <v>28</v>
      </c>
      <c r="M93" s="4">
        <v>63</v>
      </c>
      <c r="N93" s="4">
        <v>2</v>
      </c>
      <c r="O93" s="4">
        <v>4</v>
      </c>
      <c r="P93" s="4">
        <v>19800</v>
      </c>
      <c r="Q93" s="4">
        <v>40000</v>
      </c>
      <c r="R93" s="5">
        <v>0</v>
      </c>
      <c r="S93" s="4">
        <v>59812</v>
      </c>
      <c r="T93" s="4">
        <f t="shared" si="9"/>
        <v>89740.444444444438</v>
      </c>
      <c r="U93" s="4">
        <f t="shared" si="12"/>
        <v>84401</v>
      </c>
      <c r="V93" s="5">
        <v>5.5000000000000005E-3</v>
      </c>
    </row>
    <row r="94" spans="1:22" x14ac:dyDescent="0.2">
      <c r="A94" s="16" t="s">
        <v>183</v>
      </c>
      <c r="B94" s="4">
        <v>200</v>
      </c>
      <c r="C94" s="4">
        <v>0</v>
      </c>
      <c r="D94" s="4">
        <v>200</v>
      </c>
      <c r="E94" s="4">
        <v>7440000</v>
      </c>
      <c r="F94" s="4">
        <f t="shared" si="11"/>
        <v>2046990000</v>
      </c>
      <c r="K94" s="24"/>
      <c r="L94" s="4">
        <v>49</v>
      </c>
      <c r="M94" s="4">
        <v>112</v>
      </c>
      <c r="N94" s="4">
        <v>0</v>
      </c>
      <c r="O94" s="4">
        <v>3</v>
      </c>
      <c r="P94" s="4">
        <v>16900</v>
      </c>
      <c r="Q94" s="4">
        <v>52900</v>
      </c>
      <c r="R94" s="5">
        <v>-1.8799999999999997E-2</v>
      </c>
      <c r="S94" s="4">
        <v>84401</v>
      </c>
      <c r="T94" s="4">
        <f t="shared" si="9"/>
        <v>90407.875</v>
      </c>
      <c r="U94" s="4">
        <f t="shared" si="12"/>
        <v>60911</v>
      </c>
      <c r="V94" s="5">
        <v>1.89E-2</v>
      </c>
    </row>
    <row r="95" spans="1:22" x14ac:dyDescent="0.2">
      <c r="A95" s="16" t="s">
        <v>182</v>
      </c>
      <c r="B95" s="4">
        <v>7400</v>
      </c>
      <c r="C95" s="4">
        <v>0</v>
      </c>
      <c r="D95" s="4">
        <v>7400</v>
      </c>
      <c r="E95" s="4">
        <v>275370000</v>
      </c>
      <c r="F95" s="4">
        <f t="shared" si="11"/>
        <v>2039550000</v>
      </c>
      <c r="K95" s="24"/>
      <c r="L95" s="4">
        <v>59</v>
      </c>
      <c r="M95" s="4">
        <v>135</v>
      </c>
      <c r="N95" s="4">
        <v>0</v>
      </c>
      <c r="O95" s="4">
        <v>5</v>
      </c>
      <c r="P95" s="4">
        <v>20600</v>
      </c>
      <c r="Q95" s="4">
        <v>75900</v>
      </c>
      <c r="R95" s="5">
        <v>-2.5999999999999999E-3</v>
      </c>
      <c r="S95" s="4">
        <v>96710</v>
      </c>
      <c r="T95" s="4">
        <f t="shared" si="9"/>
        <v>89507.571428571435</v>
      </c>
      <c r="U95" s="4">
        <f t="shared" si="12"/>
        <v>60911</v>
      </c>
      <c r="V95" s="5">
        <v>1.0700000000000001E-2</v>
      </c>
    </row>
    <row r="96" spans="1:22" x14ac:dyDescent="0.2">
      <c r="A96" s="16" t="s">
        <v>177</v>
      </c>
      <c r="B96" s="4">
        <v>7700</v>
      </c>
      <c r="C96" s="4">
        <v>0</v>
      </c>
      <c r="D96" s="4">
        <v>7700</v>
      </c>
      <c r="E96" s="4">
        <v>287140000</v>
      </c>
      <c r="F96" s="4">
        <f t="shared" si="11"/>
        <v>1764180000</v>
      </c>
      <c r="K96" s="24"/>
      <c r="L96" s="4">
        <v>93</v>
      </c>
      <c r="M96" s="4">
        <v>127</v>
      </c>
      <c r="N96" s="4">
        <v>1</v>
      </c>
      <c r="O96" s="4">
        <v>2</v>
      </c>
      <c r="P96" s="4">
        <v>32000</v>
      </c>
      <c r="Q96" s="4">
        <v>60600</v>
      </c>
      <c r="R96" s="5">
        <v>-2.5999999999999999E-3</v>
      </c>
      <c r="S96" s="4">
        <v>92663</v>
      </c>
      <c r="T96" s="4">
        <f t="shared" si="9"/>
        <v>88981.666666666672</v>
      </c>
      <c r="U96" s="4">
        <f t="shared" si="12"/>
        <v>60911</v>
      </c>
      <c r="V96" s="5">
        <v>1.0700000000000001E-2</v>
      </c>
    </row>
    <row r="97" spans="1:22" x14ac:dyDescent="0.2">
      <c r="A97" s="16" t="s">
        <v>175</v>
      </c>
      <c r="B97" s="4">
        <v>13900</v>
      </c>
      <c r="C97" s="4">
        <v>6100</v>
      </c>
      <c r="D97" s="4">
        <v>7800</v>
      </c>
      <c r="E97" s="4">
        <v>292410000</v>
      </c>
      <c r="F97" s="4">
        <f t="shared" si="11"/>
        <v>1477040000</v>
      </c>
      <c r="K97" s="24"/>
      <c r="L97" s="4">
        <v>173</v>
      </c>
      <c r="M97" s="4">
        <v>77</v>
      </c>
      <c r="N97" s="4">
        <v>5</v>
      </c>
      <c r="O97" s="4">
        <v>0</v>
      </c>
      <c r="P97" s="4">
        <v>76500</v>
      </c>
      <c r="Q97" s="4">
        <v>31700</v>
      </c>
      <c r="R97" s="5">
        <v>9.4999999999999998E-3</v>
      </c>
      <c r="S97" s="4">
        <v>108200</v>
      </c>
      <c r="T97" s="4">
        <f t="shared" ref="T97:T102" si="13">AVERAGE(S98:S107)</f>
        <v>85138</v>
      </c>
      <c r="U97" s="4">
        <f t="shared" si="12"/>
        <v>45760</v>
      </c>
      <c r="V97" s="5">
        <v>1.6E-2</v>
      </c>
    </row>
    <row r="98" spans="1:22" x14ac:dyDescent="0.2">
      <c r="A98" s="16" t="s">
        <v>174</v>
      </c>
      <c r="B98" s="4">
        <v>0</v>
      </c>
      <c r="C98" s="4">
        <v>1600</v>
      </c>
      <c r="D98" s="4">
        <v>-1600</v>
      </c>
      <c r="E98" s="4">
        <v>-59510000</v>
      </c>
      <c r="F98" s="4">
        <f t="shared" si="11"/>
        <v>1184630000</v>
      </c>
      <c r="K98" s="24"/>
      <c r="L98" s="4">
        <v>63</v>
      </c>
      <c r="M98" s="4">
        <v>125</v>
      </c>
      <c r="N98" s="4">
        <v>1</v>
      </c>
      <c r="O98" s="4">
        <v>2</v>
      </c>
      <c r="P98" s="4">
        <v>22800</v>
      </c>
      <c r="Q98" s="4">
        <v>60100</v>
      </c>
      <c r="R98" s="5">
        <v>-9.300000000000001E-3</v>
      </c>
      <c r="S98" s="4">
        <v>91964</v>
      </c>
      <c r="T98" s="4">
        <f t="shared" si="13"/>
        <v>83431.5</v>
      </c>
      <c r="U98" s="4">
        <f t="shared" si="12"/>
        <v>45760</v>
      </c>
      <c r="V98" s="5">
        <v>1.21E-2</v>
      </c>
    </row>
    <row r="99" spans="1:22" x14ac:dyDescent="0.2">
      <c r="A99" s="16" t="s">
        <v>164</v>
      </c>
      <c r="B99" s="4">
        <v>2000</v>
      </c>
      <c r="C99" s="4">
        <v>300</v>
      </c>
      <c r="D99" s="4">
        <v>1700</v>
      </c>
      <c r="E99" s="4">
        <v>63380000</v>
      </c>
      <c r="F99" s="4">
        <f t="shared" si="11"/>
        <v>1244140000</v>
      </c>
      <c r="K99" s="24"/>
      <c r="L99" s="4">
        <v>56</v>
      </c>
      <c r="M99" s="4">
        <v>64</v>
      </c>
      <c r="N99" s="4">
        <v>1</v>
      </c>
      <c r="O99" s="4">
        <v>2</v>
      </c>
      <c r="P99" s="4">
        <v>18300</v>
      </c>
      <c r="Q99" s="4">
        <v>39300</v>
      </c>
      <c r="R99" s="5">
        <v>0</v>
      </c>
      <c r="S99" s="4">
        <v>60911</v>
      </c>
      <c r="T99" s="4">
        <f t="shared" si="13"/>
        <v>90938.333333333328</v>
      </c>
      <c r="U99" s="4">
        <f t="shared" si="12"/>
        <v>45760</v>
      </c>
      <c r="V99" s="5">
        <v>1.34E-2</v>
      </c>
    </row>
    <row r="100" spans="1:22" x14ac:dyDescent="0.2">
      <c r="A100" s="16" t="s">
        <v>156</v>
      </c>
      <c r="B100" s="4">
        <v>1000</v>
      </c>
      <c r="C100" s="4">
        <v>400</v>
      </c>
      <c r="D100" s="4">
        <v>600</v>
      </c>
      <c r="E100" s="4">
        <v>22620000</v>
      </c>
      <c r="F100" s="4">
        <f t="shared" si="11"/>
        <v>1180760000</v>
      </c>
      <c r="K100" s="24"/>
      <c r="L100" s="4">
        <v>82</v>
      </c>
      <c r="M100" s="4">
        <v>148</v>
      </c>
      <c r="N100" s="4">
        <v>1</v>
      </c>
      <c r="O100" s="4">
        <v>0</v>
      </c>
      <c r="P100" s="4">
        <v>45100</v>
      </c>
      <c r="Q100" s="4">
        <v>65300</v>
      </c>
      <c r="R100" s="5">
        <v>-1.3100000000000001E-2</v>
      </c>
      <c r="S100" s="4">
        <v>110943</v>
      </c>
      <c r="T100" s="4">
        <f t="shared" si="13"/>
        <v>80936</v>
      </c>
      <c r="U100" s="4">
        <f t="shared" si="12"/>
        <v>45760</v>
      </c>
      <c r="V100" s="5">
        <v>1.5800000000000002E-2</v>
      </c>
    </row>
    <row r="101" spans="1:22" x14ac:dyDescent="0.2">
      <c r="A101" s="16" t="s">
        <v>155</v>
      </c>
      <c r="B101" s="4">
        <v>30900</v>
      </c>
      <c r="C101" s="4">
        <v>800</v>
      </c>
      <c r="D101" s="4">
        <v>30100</v>
      </c>
      <c r="E101" s="4">
        <v>1110570000</v>
      </c>
      <c r="F101" s="4">
        <f t="shared" si="11"/>
        <v>1158140000</v>
      </c>
      <c r="K101" s="24"/>
      <c r="L101" s="4">
        <v>90</v>
      </c>
      <c r="M101" s="4">
        <v>68</v>
      </c>
      <c r="N101" s="4">
        <v>2</v>
      </c>
      <c r="O101" s="4">
        <v>0</v>
      </c>
      <c r="P101" s="4">
        <v>93000</v>
      </c>
      <c r="Q101" s="4">
        <v>23000</v>
      </c>
      <c r="R101" s="5">
        <v>3.56E-2</v>
      </c>
      <c r="S101" s="4">
        <v>116112</v>
      </c>
      <c r="T101" s="4">
        <f t="shared" si="13"/>
        <v>45760</v>
      </c>
      <c r="U101" s="4">
        <f t="shared" si="12"/>
        <v>45760</v>
      </c>
      <c r="V101" s="5">
        <v>4.7500000000000001E-2</v>
      </c>
    </row>
    <row r="102" spans="1:22" x14ac:dyDescent="0.2">
      <c r="A102" s="16" t="s">
        <v>154</v>
      </c>
      <c r="B102" s="4">
        <v>1300</v>
      </c>
      <c r="C102" s="4">
        <v>0</v>
      </c>
      <c r="D102" s="4">
        <v>1300</v>
      </c>
      <c r="E102" s="4">
        <v>47570000</v>
      </c>
      <c r="F102" s="4">
        <f t="shared" si="11"/>
        <v>47570000</v>
      </c>
      <c r="K102" s="24"/>
      <c r="L102" s="4">
        <v>34</v>
      </c>
      <c r="M102" s="4">
        <v>53</v>
      </c>
      <c r="N102" s="4">
        <v>0</v>
      </c>
      <c r="O102" s="4">
        <v>1</v>
      </c>
      <c r="P102" s="4">
        <v>10100</v>
      </c>
      <c r="Q102" s="4">
        <v>27400</v>
      </c>
      <c r="R102" s="5">
        <v>8.3000000000000001E-3</v>
      </c>
      <c r="S102" s="4">
        <v>45760</v>
      </c>
      <c r="T102" s="4" t="e">
        <f t="shared" si="13"/>
        <v>#DIV/0!</v>
      </c>
      <c r="U102" s="4">
        <f t="shared" si="12"/>
        <v>0</v>
      </c>
      <c r="V102" s="5">
        <v>1.3600000000000001E-2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72" spans="1:22" x14ac:dyDescent="0.2">
      <c r="A172" t="s" s="0">
        <v>163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BFA8D-8BAE-B14E-9A88-663CF6B196B2}">
  <sheetPr codeName="Sheet101"/>
  <dimension ref="A1:V172"/>
  <sheetViews>
    <sheetView workbookViewId="0">
      <selection activeCell="U4" sqref="U3:U4"/>
    </sheetView>
  </sheetViews>
  <sheetFormatPr baseColWidth="10" defaultRowHeight="16" x14ac:dyDescent="0.2"/>
  <cols>
    <col min="5" max="5" customWidth="true" width="13.33203125"/>
    <col min="6" max="6" customWidth="true" width="17.33203125"/>
  </cols>
  <sheetData>
    <row r="1" spans="1:22" x14ac:dyDescent="0.2">
      <c r="B1" s="81" t="s">
        <v>5</v>
      </c>
      <c r="C1" s="81"/>
      <c r="D1" s="81"/>
      <c r="E1" s="81"/>
      <c r="F1" s="81"/>
      <c r="G1" s="82" t="s">
        <v>6</v>
      </c>
      <c r="H1" s="82"/>
      <c r="I1" s="82"/>
      <c r="J1" s="82"/>
      <c r="K1" s="82"/>
      <c r="L1" s="83" t="s">
        <v>15</v>
      </c>
      <c r="M1" s="83"/>
      <c r="N1" s="83"/>
      <c r="O1" s="83"/>
      <c r="P1" s="83"/>
      <c r="Q1" s="83"/>
      <c r="R1" s="83"/>
      <c r="S1" s="83"/>
      <c r="T1" s="83"/>
      <c r="U1" s="83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151</v>
      </c>
      <c r="O2" s="1" t="s">
        <v>152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167</v>
      </c>
      <c r="U2" s="1" t="s">
        <v>168</v>
      </c>
      <c r="V2" s="1" t="s">
        <v>153</v>
      </c>
    </row>
    <row r="3">
      <c r="A3" t="s" s="3860">
        <v>344</v>
      </c>
      <c r="B3" t="n" s="3861">
        <v>625600.0</v>
      </c>
      <c r="C3" t="n" s="3862">
        <v>99800.0</v>
      </c>
      <c r="D3" t="n" s="3863">
        <v>525800.0</v>
      </c>
      <c r="E3" t="n" s="3864">
        <v>1.402595696E10</v>
      </c>
      <c r="G3" t="n" s="3850">
        <v>0.0</v>
      </c>
      <c r="H3" t="n" s="3851">
        <v>0.0</v>
      </c>
      <c r="I3" t="n" s="3852">
        <v>0.0</v>
      </c>
      <c r="J3" t="n" s="3853">
        <v>0.0</v>
      </c>
      <c r="L3" t="n" s="3854">
        <v>1110.0</v>
      </c>
      <c r="M3" t="n" s="3855">
        <v>725.0</v>
      </c>
      <c r="N3" t="n" s="3856">
        <v>255.0</v>
      </c>
      <c r="O3" t="n" s="3857">
        <v>176.0</v>
      </c>
      <c r="P3" t="n" s="3858">
        <v>4216200.0</v>
      </c>
      <c r="Q3" t="n" s="3859">
        <v>2930900.0</v>
      </c>
      <c r="R3" t="n" s="3848">
        <v>0.0351</v>
      </c>
      <c r="S3" t="n" s="3847">
        <v>7220100.0</v>
      </c>
      <c r="V3" t="n" s="3849">
        <v>0.0764</v>
      </c>
    </row>
    <row r="4">
      <c r="A4" t="s" s="1788">
        <v>343</v>
      </c>
      <c r="B4" t="n" s="1789">
        <v>389700.0</v>
      </c>
      <c r="C4" t="n" s="1790">
        <v>761600.0</v>
      </c>
      <c r="D4" t="n" s="1791">
        <v>-371900.0</v>
      </c>
      <c r="E4" t="n" s="1792">
        <v>-9.222190322E9</v>
      </c>
      <c r="G4" t="n" s="1778">
        <v>150000.0</v>
      </c>
      <c r="H4" t="n" s="1779">
        <v>0.0</v>
      </c>
      <c r="I4" t="n" s="1780">
        <v>150000.0</v>
      </c>
      <c r="J4" t="n" s="1781">
        <v>3.65E9</v>
      </c>
      <c r="L4" t="n" s="1782">
        <v>942.0</v>
      </c>
      <c r="M4" t="n" s="1783">
        <v>679.0</v>
      </c>
      <c r="N4" t="n" s="1784">
        <v>160.0</v>
      </c>
      <c r="O4" t="n" s="1785">
        <v>205.0</v>
      </c>
      <c r="P4" t="n" s="1786">
        <v>2537400.0</v>
      </c>
      <c r="Q4" t="n" s="1787">
        <v>3675100.0</v>
      </c>
      <c r="R4" t="n" s="1776">
        <v>0.011899999999999999</v>
      </c>
      <c r="S4" t="n" s="1775">
        <v>6496500.0</v>
      </c>
      <c r="V4" t="n" s="1777">
        <v>0.0623</v>
      </c>
    </row>
    <row r="5" spans="1:22" x14ac:dyDescent="0.2">
      <c r="A5" s="16" t="s">
        <v>342</v>
      </c>
      <c r="B5" s="4">
        <v>18820</v>
      </c>
      <c r="C5" s="4">
        <v>176200</v>
      </c>
      <c r="D5" s="4">
        <v>-157380</v>
      </c>
      <c r="E5" s="4">
        <v>-4075507771</v>
      </c>
      <c r="F5" s="4">
        <f t="shared" ref="F5:F46" si="0">E5+F6</f>
        <v>16091926085</v>
      </c>
      <c r="G5" s="4">
        <v>0</v>
      </c>
      <c r="H5" s="4">
        <v>50100</v>
      </c>
      <c r="I5" s="4">
        <v>-50100</v>
      </c>
      <c r="J5" s="4">
        <v>-1307600000</v>
      </c>
      <c r="K5" s="24"/>
      <c r="L5" s="4">
        <v>438</v>
      </c>
      <c r="M5" s="4">
        <v>575</v>
      </c>
      <c r="N5" s="4">
        <v>90</v>
      </c>
      <c r="O5" s="4">
        <v>125</v>
      </c>
      <c r="P5" s="4">
        <v>1411800</v>
      </c>
      <c r="Q5" s="4">
        <v>2086100</v>
      </c>
      <c r="R5" s="5">
        <v>-1.18E-2</v>
      </c>
      <c r="S5" s="4">
        <v>3796600</v>
      </c>
      <c r="T5" s="4">
        <f t="shared" ref="T5:T73" si="1">AVERAGE(S6:S15)</f>
        <v>4641300</v>
      </c>
      <c r="U5" s="4">
        <f t="shared" ref="U5:U46" si="2">MIN(S6:S10)</f>
        <v>1859300</v>
      </c>
      <c r="V5" s="5">
        <v>3.7900000000000003E-2</v>
      </c>
    </row>
    <row r="6" spans="1:22" x14ac:dyDescent="0.2">
      <c r="A6" s="16" t="s">
        <v>341</v>
      </c>
      <c r="B6" s="4">
        <v>36900</v>
      </c>
      <c r="C6" s="4">
        <v>175000</v>
      </c>
      <c r="D6" s="4">
        <v>-138100</v>
      </c>
      <c r="E6" s="4">
        <v>-3571998437</v>
      </c>
      <c r="F6" s="4">
        <f t="shared" si="0"/>
        <v>20167433856</v>
      </c>
      <c r="G6" s="4">
        <v>0</v>
      </c>
      <c r="H6" s="4">
        <v>0</v>
      </c>
      <c r="I6" s="4">
        <v>0</v>
      </c>
      <c r="J6" s="4">
        <v>0</v>
      </c>
      <c r="K6" s="24"/>
      <c r="L6" s="4">
        <v>512</v>
      </c>
      <c r="M6" s="4">
        <v>400</v>
      </c>
      <c r="N6" s="4">
        <v>114</v>
      </c>
      <c r="O6" s="4">
        <v>90</v>
      </c>
      <c r="P6" s="4">
        <v>1801600</v>
      </c>
      <c r="Q6" s="4">
        <v>1468300</v>
      </c>
      <c r="R6" s="5">
        <v>1.1899999999999999E-2</v>
      </c>
      <c r="S6" s="4">
        <v>3492300</v>
      </c>
      <c r="T6" s="4">
        <f t="shared" si="1"/>
        <v>4464890</v>
      </c>
      <c r="U6" s="4">
        <f t="shared" si="2"/>
        <v>1859300</v>
      </c>
      <c r="V6" s="5">
        <v>3.78E-2</v>
      </c>
    </row>
    <row r="7" spans="1:22" x14ac:dyDescent="0.2">
      <c r="A7" s="16" t="s">
        <v>340</v>
      </c>
      <c r="B7" s="4">
        <v>38900</v>
      </c>
      <c r="C7" s="4">
        <v>48200</v>
      </c>
      <c r="D7" s="4">
        <v>-9300</v>
      </c>
      <c r="E7" s="4">
        <v>-235422050</v>
      </c>
      <c r="F7" s="4">
        <f t="shared" si="0"/>
        <v>23739432293</v>
      </c>
      <c r="G7" s="4">
        <v>0</v>
      </c>
      <c r="H7" s="4">
        <v>0</v>
      </c>
      <c r="I7" s="4">
        <v>0</v>
      </c>
      <c r="J7" s="4">
        <v>0</v>
      </c>
      <c r="K7" s="24"/>
      <c r="L7" s="4">
        <v>246</v>
      </c>
      <c r="M7" s="4">
        <v>278</v>
      </c>
      <c r="N7" s="4">
        <v>62</v>
      </c>
      <c r="O7" s="4">
        <v>61</v>
      </c>
      <c r="P7" s="4">
        <v>931800</v>
      </c>
      <c r="Q7" s="4">
        <v>827600</v>
      </c>
      <c r="R7" s="5">
        <v>4.0000000000000001E-3</v>
      </c>
      <c r="S7" s="4">
        <v>1859300</v>
      </c>
      <c r="T7" s="4">
        <f t="shared" si="1"/>
        <v>4633120</v>
      </c>
      <c r="U7" s="4">
        <f t="shared" si="2"/>
        <v>2401600</v>
      </c>
      <c r="V7" s="5">
        <v>1.9699999999999999E-2</v>
      </c>
    </row>
    <row r="8" spans="1:22" x14ac:dyDescent="0.2">
      <c r="A8" s="16" t="s">
        <v>339</v>
      </c>
      <c r="B8" s="4">
        <v>232100</v>
      </c>
      <c r="C8" s="4">
        <v>218100</v>
      </c>
      <c r="D8" s="4">
        <v>14000</v>
      </c>
      <c r="E8" s="4">
        <v>358008328</v>
      </c>
      <c r="F8" s="4">
        <f t="shared" si="0"/>
        <v>23974854343</v>
      </c>
      <c r="G8" s="4">
        <v>0</v>
      </c>
      <c r="H8" s="4">
        <v>16600</v>
      </c>
      <c r="I8" s="4">
        <v>-16600</v>
      </c>
      <c r="J8" s="4">
        <v>-431600000</v>
      </c>
      <c r="K8" s="24"/>
      <c r="L8" s="4">
        <v>845</v>
      </c>
      <c r="M8" s="4">
        <v>923</v>
      </c>
      <c r="N8" s="4">
        <v>202</v>
      </c>
      <c r="O8" s="4">
        <v>206</v>
      </c>
      <c r="P8" s="4">
        <v>3454600</v>
      </c>
      <c r="Q8" s="4">
        <v>3349800</v>
      </c>
      <c r="R8" s="5">
        <v>-2.3700000000000002E-2</v>
      </c>
      <c r="S8" s="4">
        <v>7159200</v>
      </c>
      <c r="T8" s="4">
        <f t="shared" si="1"/>
        <v>4222550</v>
      </c>
      <c r="U8" s="4">
        <f t="shared" si="2"/>
        <v>2401600</v>
      </c>
      <c r="V8" s="5">
        <v>0.1079</v>
      </c>
    </row>
    <row r="9" spans="1:22" x14ac:dyDescent="0.2">
      <c r="A9" s="16" t="s">
        <v>338</v>
      </c>
      <c r="B9" s="4">
        <v>182000</v>
      </c>
      <c r="C9" s="4">
        <v>87200</v>
      </c>
      <c r="D9" s="4">
        <v>94800</v>
      </c>
      <c r="E9" s="4">
        <v>2448806447</v>
      </c>
      <c r="F9" s="4">
        <f t="shared" si="0"/>
        <v>23616846015</v>
      </c>
      <c r="G9" s="4">
        <v>0</v>
      </c>
      <c r="H9" s="4">
        <v>28400</v>
      </c>
      <c r="I9" s="4">
        <v>-28400</v>
      </c>
      <c r="J9" s="4">
        <v>-738400000</v>
      </c>
      <c r="K9" s="24"/>
      <c r="L9" s="4">
        <v>363</v>
      </c>
      <c r="M9" s="4">
        <v>450</v>
      </c>
      <c r="N9" s="4">
        <v>66</v>
      </c>
      <c r="O9" s="4">
        <v>90</v>
      </c>
      <c r="P9" s="4">
        <v>904700</v>
      </c>
      <c r="Q9" s="4">
        <v>1471900</v>
      </c>
      <c r="R9" s="5">
        <v>1.18E-2</v>
      </c>
      <c r="S9" s="4">
        <v>2401600</v>
      </c>
      <c r="T9" s="4">
        <f t="shared" si="1"/>
        <v>4195720</v>
      </c>
      <c r="U9" s="4">
        <f t="shared" si="2"/>
        <v>4050000</v>
      </c>
      <c r="V9" s="5">
        <v>3.4099999999999998E-2</v>
      </c>
    </row>
    <row r="10" spans="1:22" x14ac:dyDescent="0.2">
      <c r="A10" s="16" t="s">
        <v>337</v>
      </c>
      <c r="B10" s="4">
        <v>290400</v>
      </c>
      <c r="C10" s="4">
        <v>371700</v>
      </c>
      <c r="D10" s="4">
        <v>-81300</v>
      </c>
      <c r="E10" s="4">
        <v>-2095806202</v>
      </c>
      <c r="F10" s="4">
        <f t="shared" si="0"/>
        <v>21168039568</v>
      </c>
      <c r="G10" s="4">
        <v>0</v>
      </c>
      <c r="H10" s="4">
        <v>0</v>
      </c>
      <c r="I10" s="4">
        <v>0</v>
      </c>
      <c r="J10" s="4">
        <v>0</v>
      </c>
      <c r="K10" s="24"/>
      <c r="L10" s="4">
        <v>560</v>
      </c>
      <c r="M10" s="4">
        <v>618</v>
      </c>
      <c r="N10" s="4">
        <v>106</v>
      </c>
      <c r="O10" s="4">
        <v>162</v>
      </c>
      <c r="P10" s="4">
        <v>1509900</v>
      </c>
      <c r="Q10" s="4">
        <v>2320200</v>
      </c>
      <c r="R10" s="5">
        <v>-2.3399999999999997E-2</v>
      </c>
      <c r="S10" s="4">
        <v>4050000</v>
      </c>
      <c r="T10" s="4">
        <f t="shared" si="1"/>
        <v>4196090</v>
      </c>
      <c r="U10" s="4">
        <f t="shared" si="2"/>
        <v>4056900</v>
      </c>
      <c r="V10" s="5">
        <v>4.1700000000000001E-2</v>
      </c>
    </row>
    <row r="11" spans="1:22" x14ac:dyDescent="0.2">
      <c r="A11" s="16" t="s">
        <v>336</v>
      </c>
      <c r="B11" s="4">
        <v>73400</v>
      </c>
      <c r="C11" s="4">
        <v>759200</v>
      </c>
      <c r="D11" s="4">
        <v>-685800</v>
      </c>
      <c r="E11" s="4">
        <v>-18072676175</v>
      </c>
      <c r="F11" s="4">
        <f t="shared" si="0"/>
        <v>23263845770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616</v>
      </c>
      <c r="M11" s="4">
        <v>628</v>
      </c>
      <c r="N11" s="4">
        <v>154</v>
      </c>
      <c r="O11" s="4">
        <v>131</v>
      </c>
      <c r="P11" s="4">
        <v>2198300</v>
      </c>
      <c r="Q11" s="4">
        <v>2543000</v>
      </c>
      <c r="R11" s="5">
        <v>-3.8E-3</v>
      </c>
      <c r="S11" s="4">
        <v>4912700</v>
      </c>
      <c r="T11" s="4">
        <f t="shared" si="1"/>
        <v>4002610</v>
      </c>
      <c r="U11" s="4">
        <f t="shared" si="2"/>
        <v>1728200</v>
      </c>
      <c r="V11" s="5">
        <v>4.4500000000000005E-2</v>
      </c>
    </row>
    <row r="12" spans="1:22" x14ac:dyDescent="0.2">
      <c r="A12" s="16" t="s">
        <v>335</v>
      </c>
      <c r="B12" s="4">
        <v>324500</v>
      </c>
      <c r="C12" s="4">
        <v>142800</v>
      </c>
      <c r="D12" s="4">
        <v>181700</v>
      </c>
      <c r="E12" s="4">
        <v>4670423626</v>
      </c>
      <c r="F12" s="4">
        <f t="shared" si="0"/>
        <v>41336521945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588</v>
      </c>
      <c r="M12" s="4">
        <v>552</v>
      </c>
      <c r="N12" s="4">
        <v>159</v>
      </c>
      <c r="O12" s="4">
        <v>92</v>
      </c>
      <c r="P12" s="4">
        <v>2386000</v>
      </c>
      <c r="Q12" s="4">
        <v>1512000</v>
      </c>
      <c r="R12" s="5">
        <v>3.5499999999999997E-2</v>
      </c>
      <c r="S12" s="4">
        <v>4056900</v>
      </c>
      <c r="T12" s="4">
        <f t="shared" si="1"/>
        <v>3739130</v>
      </c>
      <c r="U12" s="4">
        <f t="shared" si="2"/>
        <v>1728200</v>
      </c>
      <c r="V12" s="5">
        <v>6.7199999999999996E-2</v>
      </c>
    </row>
    <row r="13" spans="1:22" x14ac:dyDescent="0.2">
      <c r="A13" s="16" t="s">
        <v>333</v>
      </c>
      <c r="B13" s="4">
        <v>269300</v>
      </c>
      <c r="C13" s="4">
        <v>13500</v>
      </c>
      <c r="D13" s="4">
        <v>255800</v>
      </c>
      <c r="E13" s="4">
        <v>6487581811</v>
      </c>
      <c r="F13" s="4">
        <f t="shared" si="0"/>
        <v>36666098319</v>
      </c>
      <c r="G13" s="4">
        <v>0</v>
      </c>
      <c r="H13" s="4">
        <v>0</v>
      </c>
      <c r="I13" s="4">
        <v>0</v>
      </c>
      <c r="J13" s="4">
        <v>-2550240000</v>
      </c>
      <c r="K13" s="24"/>
      <c r="L13" s="4">
        <v>510</v>
      </c>
      <c r="M13" s="4">
        <v>566</v>
      </c>
      <c r="N13" s="4">
        <v>109</v>
      </c>
      <c r="O13" s="4">
        <v>122</v>
      </c>
      <c r="P13" s="4">
        <v>1864300</v>
      </c>
      <c r="Q13" s="4">
        <v>2309700</v>
      </c>
      <c r="R13" s="5">
        <v>8.0000000000000002E-3</v>
      </c>
      <c r="S13" s="4">
        <v>4336800</v>
      </c>
      <c r="T13" s="4">
        <f t="shared" si="1"/>
        <v>3378920</v>
      </c>
      <c r="U13" s="4">
        <f t="shared" si="2"/>
        <v>1728200</v>
      </c>
      <c r="V13" s="5">
        <v>3.8699999999999998E-2</v>
      </c>
    </row>
    <row r="14" spans="1:22" x14ac:dyDescent="0.2">
      <c r="A14" s="16" t="s">
        <v>332</v>
      </c>
      <c r="B14" s="4">
        <v>270700</v>
      </c>
      <c r="C14" s="4">
        <v>432390</v>
      </c>
      <c r="D14" s="4">
        <v>-161690</v>
      </c>
      <c r="E14" s="4">
        <v>-4082380861</v>
      </c>
      <c r="F14" s="4">
        <f t="shared" si="0"/>
        <v>30178516508</v>
      </c>
      <c r="G14" s="4">
        <v>0</v>
      </c>
      <c r="H14" s="4">
        <v>100000</v>
      </c>
      <c r="I14" s="4">
        <v>-100000</v>
      </c>
      <c r="J14" s="4">
        <v>-2550240000</v>
      </c>
      <c r="K14" s="24"/>
      <c r="L14" s="4">
        <v>633</v>
      </c>
      <c r="M14" s="4">
        <v>818</v>
      </c>
      <c r="N14" s="4">
        <v>142</v>
      </c>
      <c r="O14" s="4">
        <v>165</v>
      </c>
      <c r="P14" s="4">
        <v>2343000</v>
      </c>
      <c r="Q14" s="4">
        <v>2998300</v>
      </c>
      <c r="R14" s="5">
        <v>2.86E-2</v>
      </c>
      <c r="S14" s="4">
        <v>5522000</v>
      </c>
      <c r="T14" s="4">
        <f t="shared" si="1"/>
        <v>2878180</v>
      </c>
      <c r="U14" s="4">
        <f t="shared" si="2"/>
        <v>1728200</v>
      </c>
      <c r="V14" s="5">
        <v>3.8699999999999998E-2</v>
      </c>
    </row>
    <row r="15" spans="1:22" x14ac:dyDescent="0.2">
      <c r="A15" s="16" t="s">
        <v>331</v>
      </c>
      <c r="B15" s="4">
        <v>367500</v>
      </c>
      <c r="C15" s="4">
        <v>387310</v>
      </c>
      <c r="D15" s="4">
        <v>-19810</v>
      </c>
      <c r="E15" s="4">
        <v>-471634299</v>
      </c>
      <c r="F15" s="4">
        <f t="shared" si="0"/>
        <v>34260897369</v>
      </c>
      <c r="G15" s="4">
        <v>0</v>
      </c>
      <c r="H15" s="4">
        <v>200000</v>
      </c>
      <c r="I15" s="4">
        <v>-200000</v>
      </c>
      <c r="J15" s="4">
        <v>-4870000000</v>
      </c>
      <c r="K15" s="24"/>
      <c r="L15" s="4">
        <v>696</v>
      </c>
      <c r="M15" s="4">
        <v>852</v>
      </c>
      <c r="N15" s="4">
        <v>267</v>
      </c>
      <c r="O15" s="4">
        <v>132</v>
      </c>
      <c r="P15" s="4">
        <v>4585000</v>
      </c>
      <c r="Q15" s="4">
        <v>3991300</v>
      </c>
      <c r="R15" s="5">
        <v>9.8699999999999996E-2</v>
      </c>
      <c r="S15" s="4">
        <v>8622200</v>
      </c>
      <c r="T15" s="4">
        <f t="shared" si="1"/>
        <v>2129020</v>
      </c>
      <c r="U15" s="4">
        <f t="shared" si="2"/>
        <v>1728200</v>
      </c>
      <c r="V15" s="5">
        <v>8.5800000000000001E-2</v>
      </c>
    </row>
    <row r="16" spans="1:22" x14ac:dyDescent="0.2">
      <c r="A16" s="16" t="s">
        <v>330</v>
      </c>
      <c r="B16" s="4">
        <v>55600</v>
      </c>
      <c r="C16" s="4">
        <v>76300</v>
      </c>
      <c r="D16" s="4">
        <v>-20700</v>
      </c>
      <c r="E16" s="4">
        <v>-460747839</v>
      </c>
      <c r="F16" s="4">
        <f t="shared" si="0"/>
        <v>34732531668</v>
      </c>
      <c r="G16" s="4">
        <v>0</v>
      </c>
      <c r="H16" s="4">
        <v>0</v>
      </c>
      <c r="I16" s="4">
        <v>0</v>
      </c>
      <c r="J16" s="4">
        <v>0</v>
      </c>
      <c r="K16" s="24"/>
      <c r="L16" s="4">
        <v>220</v>
      </c>
      <c r="M16" s="4">
        <v>279</v>
      </c>
      <c r="N16" s="4">
        <v>31</v>
      </c>
      <c r="O16" s="4">
        <v>55</v>
      </c>
      <c r="P16" s="4">
        <v>522300</v>
      </c>
      <c r="Q16" s="4">
        <v>1061000</v>
      </c>
      <c r="R16" s="5">
        <v>-8.8999999999999999E-3</v>
      </c>
      <c r="S16" s="4">
        <v>1728200</v>
      </c>
      <c r="T16" s="4">
        <f t="shared" si="1"/>
        <v>2041930</v>
      </c>
      <c r="U16" s="4">
        <f t="shared" si="2"/>
        <v>2133300</v>
      </c>
      <c r="V16" s="5">
        <v>2.2200000000000001E-2</v>
      </c>
    </row>
    <row r="17" spans="1:22" x14ac:dyDescent="0.2">
      <c r="A17" s="16" t="s">
        <v>329</v>
      </c>
      <c r="B17" s="4">
        <v>42200</v>
      </c>
      <c r="C17" s="4">
        <v>161400</v>
      </c>
      <c r="D17" s="4">
        <v>-119200</v>
      </c>
      <c r="E17" s="4">
        <v>-2712820820</v>
      </c>
      <c r="F17" s="4">
        <f t="shared" si="0"/>
        <v>35193279507</v>
      </c>
      <c r="G17" s="4">
        <v>0</v>
      </c>
      <c r="H17" s="4">
        <v>26501</v>
      </c>
      <c r="I17" s="4">
        <v>-26501</v>
      </c>
      <c r="J17" s="4">
        <v>-609522700</v>
      </c>
      <c r="K17" s="24"/>
      <c r="L17" s="4">
        <v>444</v>
      </c>
      <c r="M17" s="4">
        <v>472</v>
      </c>
      <c r="N17" s="4">
        <v>106</v>
      </c>
      <c r="O17" s="4">
        <v>99</v>
      </c>
      <c r="P17" s="4">
        <v>1624800</v>
      </c>
      <c r="Q17" s="4">
        <v>1848100</v>
      </c>
      <c r="R17" s="5">
        <v>4.5000000000000005E-3</v>
      </c>
      <c r="S17" s="4">
        <v>3541600</v>
      </c>
      <c r="T17" s="4">
        <f t="shared" si="1"/>
        <v>1831660</v>
      </c>
      <c r="U17" s="4">
        <f t="shared" si="2"/>
        <v>1422100</v>
      </c>
      <c r="V17" s="5">
        <v>5.16E-2</v>
      </c>
    </row>
    <row r="18" spans="1:22" x14ac:dyDescent="0.2">
      <c r="A18" s="16" t="s">
        <v>328</v>
      </c>
      <c r="B18" s="4">
        <v>172000</v>
      </c>
      <c r="C18" s="4">
        <v>336800</v>
      </c>
      <c r="D18" s="4">
        <v>-164800</v>
      </c>
      <c r="E18" s="4">
        <v>-3646704223</v>
      </c>
      <c r="F18" s="4">
        <f t="shared" si="0"/>
        <v>37906100327</v>
      </c>
      <c r="G18" s="4">
        <v>0</v>
      </c>
      <c r="H18" s="4">
        <v>0</v>
      </c>
      <c r="I18" s="4">
        <v>0</v>
      </c>
      <c r="J18" s="4">
        <v>0</v>
      </c>
      <c r="K18" s="24"/>
      <c r="L18" s="4">
        <v>463</v>
      </c>
      <c r="M18" s="4">
        <v>284</v>
      </c>
      <c r="N18" s="4">
        <v>90</v>
      </c>
      <c r="O18" s="4">
        <v>61</v>
      </c>
      <c r="P18" s="4">
        <v>1682000</v>
      </c>
      <c r="Q18" s="4">
        <v>1076800</v>
      </c>
      <c r="R18" s="5">
        <v>2.29E-2</v>
      </c>
      <c r="S18" s="4">
        <v>3053500</v>
      </c>
      <c r="T18" s="4">
        <f t="shared" si="1"/>
        <v>1620310</v>
      </c>
      <c r="U18" s="4">
        <f t="shared" si="2"/>
        <v>734700</v>
      </c>
      <c r="V18" s="5">
        <v>3.1300000000000001E-2</v>
      </c>
    </row>
    <row r="19" spans="1:22" x14ac:dyDescent="0.2">
      <c r="A19" s="16" t="s">
        <v>327</v>
      </c>
      <c r="B19" s="4">
        <v>87500</v>
      </c>
      <c r="C19" s="4">
        <v>424000</v>
      </c>
      <c r="D19" s="4">
        <v>-336500</v>
      </c>
      <c r="E19" s="4">
        <v>-7455658867</v>
      </c>
      <c r="F19" s="4">
        <f t="shared" si="0"/>
        <v>41552804550</v>
      </c>
      <c r="G19" s="4">
        <v>0</v>
      </c>
      <c r="H19" s="4">
        <v>0</v>
      </c>
      <c r="I19" s="4">
        <v>0</v>
      </c>
      <c r="J19" s="4">
        <v>-1661100000</v>
      </c>
      <c r="K19" s="24"/>
      <c r="L19" s="4">
        <v>341</v>
      </c>
      <c r="M19" s="4">
        <v>306</v>
      </c>
      <c r="N19" s="4">
        <v>51</v>
      </c>
      <c r="O19" s="4">
        <v>63</v>
      </c>
      <c r="P19" s="4">
        <v>1085700</v>
      </c>
      <c r="Q19" s="4">
        <v>890700</v>
      </c>
      <c r="R19" s="5">
        <v>-2.7300000000000001E-2</v>
      </c>
      <c r="S19" s="4">
        <v>2133300</v>
      </c>
      <c r="T19" s="4">
        <f t="shared" si="1"/>
        <v>1499090</v>
      </c>
      <c r="U19" s="4">
        <f t="shared" si="2"/>
        <v>514600</v>
      </c>
      <c r="V19" s="5">
        <v>4.41E-2</v>
      </c>
    </row>
    <row r="20" spans="1:22" x14ac:dyDescent="0.2">
      <c r="A20" s="16" t="s">
        <v>326</v>
      </c>
      <c r="B20" s="4">
        <v>23200</v>
      </c>
      <c r="C20" s="4">
        <v>246000</v>
      </c>
      <c r="D20" s="4">
        <v>-222800</v>
      </c>
      <c r="E20" s="4">
        <v>-4944762313</v>
      </c>
      <c r="F20" s="4">
        <f t="shared" si="0"/>
        <v>49008463417</v>
      </c>
      <c r="G20" s="4">
        <v>0</v>
      </c>
      <c r="H20" s="4">
        <v>73500</v>
      </c>
      <c r="I20" s="4">
        <v>-73500</v>
      </c>
      <c r="J20" s="4">
        <v>-1661100000</v>
      </c>
      <c r="K20" s="24"/>
      <c r="L20" s="4">
        <v>523</v>
      </c>
      <c r="M20" s="4">
        <v>413</v>
      </c>
      <c r="N20" s="4">
        <v>97</v>
      </c>
      <c r="O20" s="4">
        <v>82</v>
      </c>
      <c r="P20" s="4">
        <v>2368200</v>
      </c>
      <c r="Q20" s="4">
        <v>1594700</v>
      </c>
      <c r="R20" s="5">
        <v>3.2199999999999999E-2</v>
      </c>
      <c r="S20" s="4">
        <v>4053700</v>
      </c>
      <c r="T20" s="4">
        <f t="shared" si="1"/>
        <v>1291310</v>
      </c>
      <c r="U20" s="4">
        <f t="shared" si="2"/>
        <v>514600</v>
      </c>
      <c r="V20" s="5">
        <v>6.6100000000000006E-2</v>
      </c>
    </row>
    <row r="21" spans="1:22" x14ac:dyDescent="0.2">
      <c r="A21" s="16" t="s">
        <v>325</v>
      </c>
      <c r="B21" s="4">
        <v>159500</v>
      </c>
      <c r="C21" s="4">
        <v>20600</v>
      </c>
      <c r="D21" s="4">
        <v>138900</v>
      </c>
      <c r="E21" s="4">
        <v>2941360841</v>
      </c>
      <c r="F21" s="4">
        <f t="shared" si="0"/>
        <v>53953225730</v>
      </c>
      <c r="G21" s="4">
        <v>0</v>
      </c>
      <c r="H21" s="4">
        <v>200000</v>
      </c>
      <c r="I21" s="4">
        <v>-200000</v>
      </c>
      <c r="J21" s="4">
        <v>-4220000000</v>
      </c>
      <c r="K21" s="24"/>
      <c r="L21" s="4">
        <v>468</v>
      </c>
      <c r="M21" s="4">
        <v>300</v>
      </c>
      <c r="N21" s="4">
        <v>99</v>
      </c>
      <c r="O21" s="4">
        <v>47</v>
      </c>
      <c r="P21" s="4">
        <v>1696500</v>
      </c>
      <c r="Q21" s="4">
        <v>896500</v>
      </c>
      <c r="R21" s="5">
        <v>6.3500000000000001E-2</v>
      </c>
      <c r="S21" s="4">
        <v>2977900</v>
      </c>
      <c r="T21" s="4">
        <f t="shared" si="1"/>
        <v>1111670</v>
      </c>
      <c r="U21" s="4">
        <f t="shared" si="2"/>
        <v>514600</v>
      </c>
      <c r="V21" s="5">
        <v>5.9699999999999996E-2</v>
      </c>
    </row>
    <row r="22" spans="1:22" x14ac:dyDescent="0.2">
      <c r="A22" s="16" t="s">
        <v>324</v>
      </c>
      <c r="B22" s="4">
        <v>35600</v>
      </c>
      <c r="C22" s="4">
        <v>61200</v>
      </c>
      <c r="D22" s="4">
        <v>-25600</v>
      </c>
      <c r="E22" s="4">
        <v>-523948903</v>
      </c>
      <c r="F22" s="4">
        <f t="shared" si="0"/>
        <v>51011864889</v>
      </c>
      <c r="K22" s="24"/>
      <c r="L22" s="4">
        <v>143</v>
      </c>
      <c r="M22" s="4">
        <v>152</v>
      </c>
      <c r="N22" s="4">
        <v>25</v>
      </c>
      <c r="O22" s="4">
        <v>31</v>
      </c>
      <c r="P22" s="4">
        <v>684300</v>
      </c>
      <c r="Q22" s="4">
        <v>622700</v>
      </c>
      <c r="R22" s="5">
        <v>1.49E-2</v>
      </c>
      <c r="S22" s="4">
        <v>1422100</v>
      </c>
      <c r="T22" s="4">
        <f t="shared" si="1"/>
        <v>1257520</v>
      </c>
      <c r="U22" s="4">
        <f t="shared" si="2"/>
        <v>514600</v>
      </c>
      <c r="V22" s="5">
        <v>1.95E-2</v>
      </c>
    </row>
    <row r="23" spans="1:22" x14ac:dyDescent="0.2">
      <c r="A23" s="16" t="s">
        <v>323</v>
      </c>
      <c r="B23" s="4">
        <v>200</v>
      </c>
      <c r="C23" s="4">
        <v>19685</v>
      </c>
      <c r="D23" s="4">
        <v>-19485</v>
      </c>
      <c r="E23" s="4">
        <v>-396768120</v>
      </c>
      <c r="F23" s="4">
        <f t="shared" si="0"/>
        <v>51535813792</v>
      </c>
      <c r="K23" s="24"/>
      <c r="L23" s="4">
        <v>85</v>
      </c>
      <c r="M23" s="4">
        <v>119</v>
      </c>
      <c r="N23" s="4">
        <v>17</v>
      </c>
      <c r="O23" s="4">
        <v>19</v>
      </c>
      <c r="P23" s="4">
        <v>337500</v>
      </c>
      <c r="Q23" s="4">
        <v>378000</v>
      </c>
      <c r="R23" s="5">
        <v>0</v>
      </c>
      <c r="S23" s="4">
        <v>734700</v>
      </c>
      <c r="T23" s="4">
        <f t="shared" si="1"/>
        <v>1511370</v>
      </c>
      <c r="U23" s="4">
        <f t="shared" si="2"/>
        <v>514600</v>
      </c>
      <c r="V23" s="5">
        <v>1.47E-2</v>
      </c>
    </row>
    <row r="24" spans="1:22" x14ac:dyDescent="0.2">
      <c r="A24" s="16" t="s">
        <v>322</v>
      </c>
      <c r="B24" s="4">
        <v>41700</v>
      </c>
      <c r="C24" s="4">
        <v>14100</v>
      </c>
      <c r="D24" s="4">
        <v>27600</v>
      </c>
      <c r="E24" s="4">
        <v>554323065</v>
      </c>
      <c r="F24" s="4">
        <f t="shared" si="0"/>
        <v>51932581912</v>
      </c>
      <c r="K24" s="24"/>
      <c r="L24" s="4">
        <v>98</v>
      </c>
      <c r="M24" s="4">
        <v>80</v>
      </c>
      <c r="N24" s="4">
        <v>12</v>
      </c>
      <c r="O24" s="4">
        <v>19</v>
      </c>
      <c r="P24" s="4">
        <v>187300</v>
      </c>
      <c r="Q24" s="4">
        <v>274700</v>
      </c>
      <c r="R24" s="5">
        <v>5.0000000000000001E-3</v>
      </c>
      <c r="S24" s="4">
        <v>514600</v>
      </c>
      <c r="T24" s="4">
        <f t="shared" si="1"/>
        <v>1588900</v>
      </c>
      <c r="U24" s="4">
        <f t="shared" si="2"/>
        <v>857300</v>
      </c>
      <c r="V24" s="5">
        <v>1.49E-2</v>
      </c>
    </row>
    <row r="25" spans="1:22" x14ac:dyDescent="0.2">
      <c r="A25" s="16" t="s">
        <v>321</v>
      </c>
      <c r="B25" s="4">
        <v>70000</v>
      </c>
      <c r="C25" s="4">
        <v>65300</v>
      </c>
      <c r="D25" s="4">
        <v>4700</v>
      </c>
      <c r="E25" s="4">
        <v>94740335</v>
      </c>
      <c r="F25" s="4">
        <f t="shared" si="0"/>
        <v>51378258847</v>
      </c>
      <c r="K25" s="24"/>
      <c r="L25" s="4">
        <v>138</v>
      </c>
      <c r="M25" s="4">
        <v>138</v>
      </c>
      <c r="N25" s="4">
        <v>29</v>
      </c>
      <c r="O25" s="4">
        <v>39</v>
      </c>
      <c r="P25" s="4">
        <v>412800</v>
      </c>
      <c r="Q25" s="4">
        <v>710800</v>
      </c>
      <c r="R25" s="5">
        <v>0</v>
      </c>
      <c r="S25" s="4">
        <v>1130600</v>
      </c>
      <c r="T25" s="4">
        <f t="shared" si="1"/>
        <v>1570780</v>
      </c>
      <c r="U25" s="4">
        <f t="shared" si="2"/>
        <v>857300</v>
      </c>
      <c r="V25" s="5">
        <v>2.4399999999999998E-2</v>
      </c>
    </row>
    <row r="26" spans="1:22" x14ac:dyDescent="0.2">
      <c r="A26" s="16" t="s">
        <v>320</v>
      </c>
      <c r="B26" s="4">
        <v>0</v>
      </c>
      <c r="C26" s="4">
        <v>62900</v>
      </c>
      <c r="D26" s="4">
        <v>-62900</v>
      </c>
      <c r="E26" s="4">
        <v>-1270696658</v>
      </c>
      <c r="F26" s="4">
        <f t="shared" si="0"/>
        <v>51283518512</v>
      </c>
      <c r="K26" s="24"/>
      <c r="L26" s="4">
        <v>94</v>
      </c>
      <c r="M26" s="4">
        <v>100</v>
      </c>
      <c r="N26" s="4">
        <v>12</v>
      </c>
      <c r="O26" s="4">
        <v>18</v>
      </c>
      <c r="P26" s="4">
        <v>261000</v>
      </c>
      <c r="Q26" s="4">
        <v>593300</v>
      </c>
      <c r="R26" s="5">
        <v>-2.4799999999999999E-2</v>
      </c>
      <c r="S26" s="4">
        <v>857300</v>
      </c>
      <c r="T26" s="4">
        <f t="shared" si="1"/>
        <v>1576990</v>
      </c>
      <c r="U26" s="4">
        <f t="shared" si="2"/>
        <v>921100</v>
      </c>
      <c r="V26" s="5">
        <v>2.92E-2</v>
      </c>
    </row>
    <row r="27" spans="1:22" x14ac:dyDescent="0.2">
      <c r="A27" s="16" t="s">
        <v>319</v>
      </c>
      <c r="B27" s="4">
        <v>45200</v>
      </c>
      <c r="C27" s="4">
        <v>256500</v>
      </c>
      <c r="D27" s="4">
        <v>-211300</v>
      </c>
      <c r="E27" s="4">
        <v>-4284867073</v>
      </c>
      <c r="F27" s="4">
        <f t="shared" si="0"/>
        <v>52554215170</v>
      </c>
      <c r="K27" s="24"/>
      <c r="L27" s="4">
        <v>173</v>
      </c>
      <c r="M27" s="4">
        <v>144</v>
      </c>
      <c r="N27" s="4">
        <v>43</v>
      </c>
      <c r="O27" s="4">
        <v>28</v>
      </c>
      <c r="P27" s="4">
        <v>855200</v>
      </c>
      <c r="Q27" s="4">
        <v>473500</v>
      </c>
      <c r="R27" s="5">
        <v>3.0099999999999998E-2</v>
      </c>
      <c r="S27" s="4">
        <v>1438900</v>
      </c>
      <c r="T27" s="4">
        <f t="shared" si="1"/>
        <v>1565710</v>
      </c>
      <c r="U27" s="4">
        <f t="shared" si="2"/>
        <v>921100</v>
      </c>
      <c r="V27" s="5">
        <v>3.4000000000000002E-2</v>
      </c>
    </row>
    <row r="28" spans="1:22" x14ac:dyDescent="0.2">
      <c r="A28" s="16" t="s">
        <v>318</v>
      </c>
      <c r="B28" s="4">
        <v>51100</v>
      </c>
      <c r="C28" s="4">
        <v>134800</v>
      </c>
      <c r="D28" s="4">
        <v>-83700</v>
      </c>
      <c r="E28" s="4">
        <v>-1662601662</v>
      </c>
      <c r="F28" s="4">
        <f t="shared" si="0"/>
        <v>56839082243</v>
      </c>
      <c r="K28" s="24"/>
      <c r="L28" s="4">
        <v>126</v>
      </c>
      <c r="M28" s="4">
        <v>116</v>
      </c>
      <c r="N28" s="4">
        <v>9</v>
      </c>
      <c r="O28" s="4">
        <v>23</v>
      </c>
      <c r="P28" s="4">
        <v>238500</v>
      </c>
      <c r="Q28" s="4">
        <v>593600</v>
      </c>
      <c r="R28" s="5">
        <v>-9.8999999999999991E-3</v>
      </c>
      <c r="S28" s="4">
        <v>940000</v>
      </c>
      <c r="T28" s="4">
        <f t="shared" si="1"/>
        <v>1596420</v>
      </c>
      <c r="U28" s="4">
        <f t="shared" si="2"/>
        <v>921100</v>
      </c>
      <c r="V28" s="5">
        <v>2.4799999999999999E-2</v>
      </c>
    </row>
    <row r="29" spans="1:22" x14ac:dyDescent="0.2">
      <c r="A29" s="16" t="s">
        <v>317</v>
      </c>
      <c r="B29" s="4">
        <v>180000</v>
      </c>
      <c r="C29" s="4">
        <v>51300</v>
      </c>
      <c r="D29" s="4">
        <v>128700</v>
      </c>
      <c r="E29" s="4">
        <v>2577445777</v>
      </c>
      <c r="F29" s="4">
        <f t="shared" si="0"/>
        <v>58501683905</v>
      </c>
      <c r="K29" s="24"/>
      <c r="L29" s="4">
        <v>175</v>
      </c>
      <c r="M29" s="4">
        <v>135</v>
      </c>
      <c r="N29" s="4">
        <v>22</v>
      </c>
      <c r="O29" s="4">
        <v>17</v>
      </c>
      <c r="P29" s="4">
        <v>445600</v>
      </c>
      <c r="Q29" s="4">
        <v>380700</v>
      </c>
      <c r="R29" s="5">
        <v>2.5399999999999999E-2</v>
      </c>
      <c r="S29" s="4">
        <v>921100</v>
      </c>
      <c r="T29" s="4">
        <f t="shared" si="1"/>
        <v>1745560</v>
      </c>
      <c r="U29" s="4">
        <f t="shared" si="2"/>
        <v>1181500</v>
      </c>
      <c r="V29" s="5">
        <v>2.9600000000000001E-2</v>
      </c>
    </row>
    <row r="30" spans="1:22" x14ac:dyDescent="0.2">
      <c r="A30" s="16" t="s">
        <v>316</v>
      </c>
      <c r="B30" s="4">
        <v>259600</v>
      </c>
      <c r="C30" s="4">
        <v>54900</v>
      </c>
      <c r="D30" s="4">
        <v>204700</v>
      </c>
      <c r="E30" s="4">
        <v>3989594609</v>
      </c>
      <c r="F30" s="4">
        <f t="shared" si="0"/>
        <v>55924238128</v>
      </c>
      <c r="K30" s="24"/>
      <c r="L30" s="4">
        <v>377</v>
      </c>
      <c r="M30" s="4">
        <v>300</v>
      </c>
      <c r="N30" s="4">
        <v>32</v>
      </c>
      <c r="O30" s="4">
        <v>57</v>
      </c>
      <c r="P30" s="4">
        <v>857000</v>
      </c>
      <c r="Q30" s="4">
        <v>1116800</v>
      </c>
      <c r="R30" s="5">
        <v>-1.52E-2</v>
      </c>
      <c r="S30" s="4">
        <v>1975900</v>
      </c>
      <c r="T30" s="4">
        <f t="shared" si="1"/>
        <v>1755900</v>
      </c>
      <c r="U30" s="4">
        <f t="shared" si="2"/>
        <v>949400</v>
      </c>
      <c r="V30" s="5">
        <v>4.4999999999999998E-2</v>
      </c>
    </row>
    <row r="31" spans="1:22" x14ac:dyDescent="0.2">
      <c r="A31" s="16" t="s">
        <v>315</v>
      </c>
      <c r="B31" s="4">
        <v>69200</v>
      </c>
      <c r="C31" s="4">
        <v>23000</v>
      </c>
      <c r="D31" s="4">
        <v>46200</v>
      </c>
      <c r="E31" s="4">
        <v>924973914</v>
      </c>
      <c r="F31" s="4">
        <f t="shared" si="0"/>
        <v>51934643519</v>
      </c>
      <c r="G31" s="4">
        <v>0</v>
      </c>
      <c r="H31" s="4">
        <v>100</v>
      </c>
      <c r="I31" s="4">
        <v>-100</v>
      </c>
      <c r="J31" s="4">
        <v>-1990000</v>
      </c>
      <c r="K31" s="24"/>
      <c r="L31" s="4">
        <v>221</v>
      </c>
      <c r="M31" s="4">
        <v>174</v>
      </c>
      <c r="N31" s="4">
        <v>19</v>
      </c>
      <c r="O31" s="4">
        <v>28</v>
      </c>
      <c r="P31" s="4">
        <v>476700</v>
      </c>
      <c r="Q31" s="4">
        <v>578800</v>
      </c>
      <c r="R31" s="5">
        <v>-9.8999999999999991E-3</v>
      </c>
      <c r="S31" s="4">
        <v>1181500</v>
      </c>
      <c r="T31" s="4">
        <f t="shared" si="1"/>
        <v>1809960</v>
      </c>
      <c r="U31" s="4">
        <f t="shared" si="2"/>
        <v>919400</v>
      </c>
      <c r="V31" s="5">
        <v>3.4200000000000001E-2</v>
      </c>
    </row>
    <row r="32" spans="1:22" x14ac:dyDescent="0.2">
      <c r="A32" s="16" t="s">
        <v>314</v>
      </c>
      <c r="B32" s="4">
        <v>227000</v>
      </c>
      <c r="C32" s="4">
        <v>40800</v>
      </c>
      <c r="D32" s="4">
        <v>186200</v>
      </c>
      <c r="E32" s="4">
        <v>3715863204</v>
      </c>
      <c r="F32" s="4">
        <f t="shared" si="0"/>
        <v>51009669605</v>
      </c>
      <c r="K32" s="24"/>
      <c r="L32" s="4">
        <v>442</v>
      </c>
      <c r="M32" s="4">
        <v>366</v>
      </c>
      <c r="N32" s="4">
        <v>76</v>
      </c>
      <c r="O32" s="4">
        <v>76</v>
      </c>
      <c r="P32" s="4">
        <v>1424000</v>
      </c>
      <c r="Q32" s="4">
        <v>1454900</v>
      </c>
      <c r="R32" s="5">
        <v>5.0000000000000001E-3</v>
      </c>
      <c r="S32" s="4">
        <v>2880600</v>
      </c>
      <c r="T32" s="4">
        <f t="shared" si="1"/>
        <v>1949190</v>
      </c>
      <c r="U32" s="4">
        <f t="shared" si="2"/>
        <v>919400</v>
      </c>
      <c r="V32" s="5">
        <v>5.3399999999999996E-2</v>
      </c>
    </row>
    <row r="33" spans="1:22" x14ac:dyDescent="0.2">
      <c r="A33" s="16" t="s">
        <v>313</v>
      </c>
      <c r="B33" s="4">
        <v>117800</v>
      </c>
      <c r="C33" s="4">
        <v>174700</v>
      </c>
      <c r="D33" s="4">
        <v>-56900</v>
      </c>
      <c r="E33" s="4">
        <v>-1197672445</v>
      </c>
      <c r="F33" s="4">
        <f t="shared" si="0"/>
        <v>47293806401</v>
      </c>
      <c r="G33" s="4">
        <v>300000</v>
      </c>
      <c r="H33" s="4">
        <v>0</v>
      </c>
      <c r="I33" s="4">
        <v>300000</v>
      </c>
      <c r="J33" s="4">
        <v>6130000000</v>
      </c>
      <c r="K33" s="24"/>
      <c r="L33" s="4">
        <v>332</v>
      </c>
      <c r="M33" s="4">
        <v>290</v>
      </c>
      <c r="N33" s="4">
        <v>38</v>
      </c>
      <c r="O33" s="4">
        <v>90</v>
      </c>
      <c r="P33" s="4">
        <v>673800</v>
      </c>
      <c r="Q33" s="4">
        <v>1445100</v>
      </c>
      <c r="R33" s="5">
        <v>-0.1094</v>
      </c>
      <c r="S33" s="4">
        <v>3273200</v>
      </c>
      <c r="T33" s="4">
        <f t="shared" si="1"/>
        <v>1781490</v>
      </c>
      <c r="U33" s="4">
        <f t="shared" si="2"/>
        <v>919400</v>
      </c>
      <c r="V33" s="5">
        <v>9.8699999999999996E-2</v>
      </c>
    </row>
    <row r="34" spans="1:22" x14ac:dyDescent="0.2">
      <c r="A34" s="16" t="s">
        <v>270</v>
      </c>
      <c r="B34" s="4">
        <v>51000</v>
      </c>
      <c r="C34" s="4">
        <v>4800</v>
      </c>
      <c r="D34" s="4">
        <v>46200</v>
      </c>
      <c r="E34" s="4">
        <v>1019047931</v>
      </c>
      <c r="F34" s="4">
        <f t="shared" si="0"/>
        <v>48491478846</v>
      </c>
      <c r="K34" s="24"/>
      <c r="L34" s="4">
        <v>117</v>
      </c>
      <c r="M34" s="4">
        <v>158</v>
      </c>
      <c r="N34" s="4">
        <v>17</v>
      </c>
      <c r="O34" s="4">
        <v>35</v>
      </c>
      <c r="P34" s="4">
        <v>414200</v>
      </c>
      <c r="Q34" s="4">
        <v>645600</v>
      </c>
      <c r="R34" s="5">
        <v>1.83E-2</v>
      </c>
      <c r="S34" s="4">
        <v>1289900</v>
      </c>
      <c r="T34" s="4">
        <f t="shared" si="1"/>
        <v>1832030</v>
      </c>
      <c r="U34" s="4">
        <f t="shared" si="2"/>
        <v>919400</v>
      </c>
      <c r="V34" s="5">
        <v>1.8000000000000002E-2</v>
      </c>
    </row>
    <row r="35" spans="1:22" x14ac:dyDescent="0.2">
      <c r="A35" s="16" t="s">
        <v>269</v>
      </c>
      <c r="B35" s="4">
        <v>14100</v>
      </c>
      <c r="C35" s="4">
        <v>47300</v>
      </c>
      <c r="D35" s="4">
        <v>-33200</v>
      </c>
      <c r="E35" s="4">
        <v>-723961424</v>
      </c>
      <c r="F35" s="4">
        <f t="shared" si="0"/>
        <v>47472430915</v>
      </c>
      <c r="K35" s="24"/>
      <c r="L35" s="4">
        <v>207</v>
      </c>
      <c r="M35" s="4">
        <v>142</v>
      </c>
      <c r="N35" s="4">
        <v>35</v>
      </c>
      <c r="O35" s="4">
        <v>27</v>
      </c>
      <c r="P35" s="4">
        <v>594600</v>
      </c>
      <c r="Q35" s="4">
        <v>329000</v>
      </c>
      <c r="R35" s="5">
        <v>-9.1000000000000004E-3</v>
      </c>
      <c r="S35" s="4">
        <v>949400</v>
      </c>
      <c r="T35" s="4">
        <f t="shared" si="1"/>
        <v>1864700</v>
      </c>
      <c r="U35" s="4">
        <f t="shared" si="2"/>
        <v>919400</v>
      </c>
      <c r="V35" s="5">
        <v>1.8200000000000001E-2</v>
      </c>
    </row>
    <row r="36" spans="1:22" x14ac:dyDescent="0.2">
      <c r="A36" s="16" t="s">
        <v>268</v>
      </c>
      <c r="B36" s="4">
        <v>500</v>
      </c>
      <c r="C36" s="4">
        <v>400</v>
      </c>
      <c r="D36" s="4">
        <v>100</v>
      </c>
      <c r="E36" s="4">
        <v>2197355</v>
      </c>
      <c r="F36" s="4">
        <f t="shared" si="0"/>
        <v>48196392339</v>
      </c>
      <c r="K36" s="24"/>
      <c r="L36" s="4">
        <v>165</v>
      </c>
      <c r="M36" s="4">
        <v>134</v>
      </c>
      <c r="N36" s="4">
        <v>30</v>
      </c>
      <c r="O36" s="4">
        <v>23</v>
      </c>
      <c r="P36" s="4">
        <v>418500</v>
      </c>
      <c r="Q36" s="4">
        <v>401600</v>
      </c>
      <c r="R36" s="5">
        <v>-4.5000000000000005E-3</v>
      </c>
      <c r="S36" s="4">
        <v>919400</v>
      </c>
      <c r="T36" s="4">
        <f t="shared" si="1"/>
        <v>2209200</v>
      </c>
      <c r="U36" s="4">
        <f t="shared" si="2"/>
        <v>1247100</v>
      </c>
      <c r="V36" s="5">
        <v>1.8100000000000002E-2</v>
      </c>
    </row>
    <row r="37" spans="1:22" x14ac:dyDescent="0.2">
      <c r="A37" s="16" t="s">
        <v>254</v>
      </c>
      <c r="B37" s="4">
        <v>12500</v>
      </c>
      <c r="C37" s="4">
        <v>12100</v>
      </c>
      <c r="D37" s="4">
        <v>400</v>
      </c>
      <c r="E37" s="4">
        <v>8693344</v>
      </c>
      <c r="F37" s="4">
        <f t="shared" si="0"/>
        <v>48194194984</v>
      </c>
      <c r="K37" s="24"/>
      <c r="L37" s="4">
        <v>196</v>
      </c>
      <c r="M37" s="4">
        <v>179</v>
      </c>
      <c r="N37" s="4">
        <v>33</v>
      </c>
      <c r="O37" s="4">
        <v>43</v>
      </c>
      <c r="P37" s="4">
        <v>566300</v>
      </c>
      <c r="Q37" s="4">
        <v>690400</v>
      </c>
      <c r="R37" s="5">
        <v>2.3099999999999999E-2</v>
      </c>
      <c r="S37" s="4">
        <v>1326100</v>
      </c>
      <c r="T37" s="4">
        <f t="shared" si="1"/>
        <v>2240130</v>
      </c>
      <c r="U37" s="4">
        <f t="shared" si="2"/>
        <v>1247100</v>
      </c>
      <c r="V37" s="5">
        <v>3.61E-2</v>
      </c>
    </row>
    <row r="38" spans="1:22" x14ac:dyDescent="0.2">
      <c r="A38" s="16" t="s">
        <v>253</v>
      </c>
      <c r="B38" s="4">
        <v>64500</v>
      </c>
      <c r="C38" s="4">
        <v>18900</v>
      </c>
      <c r="D38" s="4">
        <v>45600</v>
      </c>
      <c r="E38" s="4">
        <v>995738215</v>
      </c>
      <c r="F38" s="4">
        <f t="shared" si="0"/>
        <v>48185501640</v>
      </c>
      <c r="G38" s="4">
        <v>50000</v>
      </c>
      <c r="H38" s="4">
        <v>0</v>
      </c>
      <c r="I38" s="4">
        <v>50000</v>
      </c>
      <c r="J38" s="4">
        <v>1090000000</v>
      </c>
      <c r="K38" s="24"/>
      <c r="L38" s="4">
        <v>192</v>
      </c>
      <c r="M38" s="4">
        <v>179</v>
      </c>
      <c r="N38" s="4">
        <v>32</v>
      </c>
      <c r="O38" s="4">
        <v>27</v>
      </c>
      <c r="P38" s="4">
        <v>647200</v>
      </c>
      <c r="Q38" s="4">
        <v>413800</v>
      </c>
      <c r="R38" s="5">
        <v>-9.1999999999999998E-3</v>
      </c>
      <c r="S38" s="4">
        <v>1247100</v>
      </c>
      <c r="T38" s="4">
        <f t="shared" si="1"/>
        <v>2304920</v>
      </c>
      <c r="U38" s="4">
        <f t="shared" si="2"/>
        <v>1596200</v>
      </c>
      <c r="V38" s="5">
        <v>1.8100000000000002E-2</v>
      </c>
    </row>
    <row r="39" spans="1:22" x14ac:dyDescent="0.2">
      <c r="A39" s="16" t="s">
        <v>252</v>
      </c>
      <c r="B39" s="4">
        <v>97800</v>
      </c>
      <c r="C39" s="4">
        <v>173900</v>
      </c>
      <c r="D39" s="4">
        <v>-76100</v>
      </c>
      <c r="E39" s="4">
        <v>-1690299763</v>
      </c>
      <c r="F39" s="4">
        <f t="shared" si="0"/>
        <v>47189763425</v>
      </c>
      <c r="G39" s="4">
        <v>0</v>
      </c>
      <c r="H39" s="4">
        <v>0</v>
      </c>
      <c r="I39" s="4">
        <v>0</v>
      </c>
      <c r="J39" s="4">
        <v>-1687500000</v>
      </c>
      <c r="K39" s="24"/>
      <c r="L39" s="4">
        <v>195</v>
      </c>
      <c r="M39" s="4">
        <v>270</v>
      </c>
      <c r="N39" s="4">
        <v>31</v>
      </c>
      <c r="O39" s="4">
        <v>83</v>
      </c>
      <c r="P39" s="4">
        <v>511000</v>
      </c>
      <c r="Q39" s="4">
        <v>1133300</v>
      </c>
      <c r="R39" s="5">
        <v>-2.7300000000000001E-2</v>
      </c>
      <c r="S39" s="4">
        <v>2412500</v>
      </c>
      <c r="T39" s="4">
        <f t="shared" si="1"/>
        <v>2266760</v>
      </c>
      <c r="U39" s="4">
        <f t="shared" si="2"/>
        <v>1596200</v>
      </c>
      <c r="V39" s="5">
        <v>3.1E-2</v>
      </c>
    </row>
    <row r="40" spans="1:22" x14ac:dyDescent="0.2">
      <c r="A40" s="16" t="s">
        <v>251</v>
      </c>
      <c r="B40" s="4">
        <v>129900</v>
      </c>
      <c r="C40" s="4">
        <v>23600</v>
      </c>
      <c r="D40" s="4">
        <v>106300</v>
      </c>
      <c r="E40" s="4">
        <v>2401790222</v>
      </c>
      <c r="F40" s="4">
        <f t="shared" si="0"/>
        <v>48880063188</v>
      </c>
      <c r="G40" s="4">
        <v>0</v>
      </c>
      <c r="H40" s="4">
        <v>75000</v>
      </c>
      <c r="I40" s="4">
        <v>-75000</v>
      </c>
      <c r="J40" s="4">
        <v>-1687500000</v>
      </c>
      <c r="K40" s="24"/>
      <c r="L40" s="4">
        <v>280</v>
      </c>
      <c r="M40" s="4">
        <v>262</v>
      </c>
      <c r="N40" s="4">
        <v>66</v>
      </c>
      <c r="O40" s="4">
        <v>78</v>
      </c>
      <c r="P40" s="4">
        <v>929700</v>
      </c>
      <c r="Q40" s="4">
        <v>989600</v>
      </c>
      <c r="R40" s="5">
        <v>-8.8000000000000005E-3</v>
      </c>
      <c r="S40" s="4">
        <v>2079300</v>
      </c>
      <c r="T40" s="4">
        <f t="shared" si="1"/>
        <v>2235230</v>
      </c>
      <c r="U40" s="4">
        <f t="shared" si="2"/>
        <v>1276100</v>
      </c>
      <c r="V40" s="5">
        <v>1.7600000000000001E-2</v>
      </c>
    </row>
    <row r="41" spans="1:22" x14ac:dyDescent="0.2">
      <c r="A41" s="16" t="s">
        <v>250</v>
      </c>
      <c r="B41" s="4">
        <v>57800</v>
      </c>
      <c r="C41" s="4">
        <v>26000</v>
      </c>
      <c r="D41" s="4">
        <v>31800</v>
      </c>
      <c r="E41" s="4">
        <v>729570776</v>
      </c>
      <c r="F41" s="4">
        <f t="shared" si="0"/>
        <v>46478272966</v>
      </c>
      <c r="K41" s="24"/>
      <c r="L41" s="4">
        <v>336</v>
      </c>
      <c r="M41" s="4">
        <v>294</v>
      </c>
      <c r="N41" s="4">
        <v>46</v>
      </c>
      <c r="O41" s="4">
        <v>58</v>
      </c>
      <c r="P41" s="4">
        <v>662400</v>
      </c>
      <c r="Q41" s="4">
        <v>982100</v>
      </c>
      <c r="R41" s="5">
        <v>-2.2000000000000002E-2</v>
      </c>
      <c r="S41" s="4">
        <v>1722100</v>
      </c>
      <c r="T41" s="4">
        <f t="shared" si="1"/>
        <v>2189060</v>
      </c>
      <c r="U41" s="4">
        <f t="shared" si="2"/>
        <v>1276100</v>
      </c>
      <c r="V41" s="5">
        <v>3.0099999999999998E-2</v>
      </c>
    </row>
    <row r="42" spans="1:22" x14ac:dyDescent="0.2">
      <c r="A42" s="16" t="s">
        <v>249</v>
      </c>
      <c r="B42" s="4">
        <v>250800</v>
      </c>
      <c r="C42" s="4">
        <v>128200</v>
      </c>
      <c r="D42" s="4">
        <v>122600</v>
      </c>
      <c r="E42" s="4">
        <v>2788201858</v>
      </c>
      <c r="F42" s="4">
        <f t="shared" si="0"/>
        <v>45748702190</v>
      </c>
      <c r="G42" s="4">
        <v>125000</v>
      </c>
      <c r="H42" s="4">
        <v>50000</v>
      </c>
      <c r="I42" s="4">
        <v>75000</v>
      </c>
      <c r="J42" s="4">
        <v>1660000000</v>
      </c>
      <c r="K42" s="24"/>
      <c r="L42" s="4">
        <v>554</v>
      </c>
      <c r="M42" s="4">
        <v>447</v>
      </c>
      <c r="N42" s="4">
        <v>136</v>
      </c>
      <c r="O42" s="4">
        <v>107</v>
      </c>
      <c r="P42" s="4">
        <v>2503100</v>
      </c>
      <c r="Q42" s="4">
        <v>1576600</v>
      </c>
      <c r="R42" s="5">
        <v>4.0399999999999998E-2</v>
      </c>
      <c r="S42" s="4">
        <v>4272900</v>
      </c>
      <c r="T42" s="4">
        <f t="shared" si="1"/>
        <v>1864350</v>
      </c>
      <c r="U42" s="4">
        <f t="shared" si="2"/>
        <v>1276100</v>
      </c>
      <c r="V42" s="5">
        <v>5.9900000000000002E-2</v>
      </c>
    </row>
    <row r="43" spans="1:22" x14ac:dyDescent="0.2">
      <c r="A43" s="16" t="s">
        <v>248</v>
      </c>
      <c r="B43" s="4">
        <v>60100</v>
      </c>
      <c r="C43" s="4">
        <v>339100</v>
      </c>
      <c r="D43" s="4">
        <v>-279000</v>
      </c>
      <c r="E43" s="4">
        <v>-6196584407</v>
      </c>
      <c r="F43" s="4">
        <f t="shared" si="0"/>
        <v>42960500332</v>
      </c>
      <c r="K43" s="24"/>
      <c r="L43" s="4">
        <v>198</v>
      </c>
      <c r="M43" s="4">
        <v>241</v>
      </c>
      <c r="N43" s="4">
        <v>28</v>
      </c>
      <c r="O43" s="4">
        <v>50</v>
      </c>
      <c r="P43" s="4">
        <v>702100</v>
      </c>
      <c r="Q43" s="4">
        <v>843900</v>
      </c>
      <c r="R43" s="5">
        <v>4.5999999999999999E-3</v>
      </c>
      <c r="S43" s="4">
        <v>1596200</v>
      </c>
      <c r="T43" s="4">
        <f t="shared" si="1"/>
        <v>2134190</v>
      </c>
      <c r="U43" s="4">
        <f t="shared" si="2"/>
        <v>1276100</v>
      </c>
      <c r="V43" s="5">
        <v>1.7899999999999999E-2</v>
      </c>
    </row>
    <row r="44" spans="1:22" x14ac:dyDescent="0.2">
      <c r="A44" s="16" t="s">
        <v>247</v>
      </c>
      <c r="B44" s="4">
        <v>21600</v>
      </c>
      <c r="C44" s="4">
        <v>80000</v>
      </c>
      <c r="D44" s="4">
        <v>-58400</v>
      </c>
      <c r="E44" s="4">
        <v>-1305910742</v>
      </c>
      <c r="F44" s="4">
        <f t="shared" si="0"/>
        <v>49157084739</v>
      </c>
      <c r="K44" s="24"/>
      <c r="L44" s="4">
        <v>258</v>
      </c>
      <c r="M44" s="4">
        <v>217</v>
      </c>
      <c r="N44" s="4">
        <v>39</v>
      </c>
      <c r="O44" s="4">
        <v>56</v>
      </c>
      <c r="P44" s="4">
        <v>549300</v>
      </c>
      <c r="Q44" s="4">
        <v>1209400</v>
      </c>
      <c r="R44" s="5">
        <v>-1.3500000000000002E-2</v>
      </c>
      <c r="S44" s="4">
        <v>1795300</v>
      </c>
      <c r="T44" s="4">
        <f t="shared" si="1"/>
        <v>2299660</v>
      </c>
      <c r="U44" s="4">
        <f t="shared" si="2"/>
        <v>1276100</v>
      </c>
      <c r="V44" s="5">
        <v>2.2099999999999998E-2</v>
      </c>
    </row>
    <row r="45" spans="1:22" x14ac:dyDescent="0.2">
      <c r="A45" s="16" t="s">
        <v>246</v>
      </c>
      <c r="B45" s="4">
        <v>22100</v>
      </c>
      <c r="C45" s="4">
        <v>61540</v>
      </c>
      <c r="D45" s="4">
        <v>-39440</v>
      </c>
      <c r="E45" s="4">
        <v>-890289156</v>
      </c>
      <c r="F45" s="4">
        <f t="shared" si="0"/>
        <v>50462995481</v>
      </c>
      <c r="K45" s="24"/>
      <c r="L45" s="4">
        <v>228</v>
      </c>
      <c r="M45" s="4">
        <v>275</v>
      </c>
      <c r="N45" s="4">
        <v>11</v>
      </c>
      <c r="O45" s="4">
        <v>51</v>
      </c>
      <c r="P45" s="4">
        <v>262100</v>
      </c>
      <c r="Q45" s="4">
        <v>962700</v>
      </c>
      <c r="R45" s="5">
        <v>-1.3300000000000001E-2</v>
      </c>
      <c r="S45" s="4">
        <v>1276100</v>
      </c>
      <c r="T45" s="4">
        <f t="shared" si="1"/>
        <v>2379850</v>
      </c>
      <c r="U45" s="4">
        <f t="shared" si="2"/>
        <v>1635400</v>
      </c>
      <c r="V45" s="5">
        <v>2.1899999999999999E-2</v>
      </c>
    </row>
    <row r="46" spans="1:22" x14ac:dyDescent="0.2">
      <c r="A46" s="16" t="s">
        <v>245</v>
      </c>
      <c r="B46" s="4">
        <v>334600</v>
      </c>
      <c r="C46" s="4">
        <v>38900</v>
      </c>
      <c r="D46" s="4">
        <v>295700</v>
      </c>
      <c r="E46" s="4">
        <v>6654067098</v>
      </c>
      <c r="F46" s="4">
        <f t="shared" si="0"/>
        <v>51353284637</v>
      </c>
      <c r="K46" s="24"/>
      <c r="L46" s="4">
        <v>512</v>
      </c>
      <c r="M46" s="4">
        <v>410</v>
      </c>
      <c r="N46" s="4">
        <v>130</v>
      </c>
      <c r="O46" s="4">
        <v>92</v>
      </c>
      <c r="P46" s="4">
        <v>2261600</v>
      </c>
      <c r="Q46" s="4">
        <v>2007000</v>
      </c>
      <c r="R46" s="5">
        <v>4.1100000000000005E-2</v>
      </c>
      <c r="S46" s="4">
        <v>4364400</v>
      </c>
      <c r="T46" s="4">
        <f t="shared" si="1"/>
        <v>2254070</v>
      </c>
      <c r="U46" s="4">
        <f t="shared" si="2"/>
        <v>1260400</v>
      </c>
      <c r="V46" s="5">
        <v>4.3700000000000003E-2</v>
      </c>
    </row>
    <row r="47" spans="1:22" x14ac:dyDescent="0.2">
      <c r="A47" s="16" t="s">
        <v>244</v>
      </c>
      <c r="B47" s="4">
        <v>75000</v>
      </c>
      <c r="C47" s="4">
        <v>12200</v>
      </c>
      <c r="D47" s="4">
        <v>62800</v>
      </c>
      <c r="E47" s="4">
        <v>1366691432</v>
      </c>
      <c r="F47" s="4">
        <f t="shared" ref="F47:F73" si="3">E47+F48</f>
        <v>44699217539</v>
      </c>
      <c r="K47" s="24"/>
      <c r="L47" s="4">
        <v>170</v>
      </c>
      <c r="M47" s="4">
        <v>152</v>
      </c>
      <c r="N47" s="4">
        <v>36</v>
      </c>
      <c r="O47" s="4">
        <v>36</v>
      </c>
      <c r="P47" s="4">
        <v>632200</v>
      </c>
      <c r="Q47" s="4">
        <v>1003000</v>
      </c>
      <c r="R47" s="5">
        <v>9.300000000000001E-3</v>
      </c>
      <c r="S47" s="4">
        <v>1635400</v>
      </c>
      <c r="T47" s="4">
        <f t="shared" si="1"/>
        <v>2368811.2000000002</v>
      </c>
      <c r="U47" s="4">
        <f t="shared" ref="U47:U73" si="4">MIN(S48:S52)</f>
        <v>1025800</v>
      </c>
      <c r="V47" s="5">
        <v>1.83E-2</v>
      </c>
    </row>
    <row r="48" spans="1:22" x14ac:dyDescent="0.2">
      <c r="A48" s="16" t="s">
        <v>243</v>
      </c>
      <c r="B48" s="4">
        <v>94000</v>
      </c>
      <c r="C48" s="4">
        <v>10200</v>
      </c>
      <c r="D48" s="4">
        <v>83800</v>
      </c>
      <c r="E48" s="4">
        <v>1830149989</v>
      </c>
      <c r="F48" s="4">
        <f t="shared" si="3"/>
        <v>43332526107</v>
      </c>
      <c r="K48" s="24"/>
      <c r="L48" s="4">
        <v>228</v>
      </c>
      <c r="M48" s="4">
        <v>301</v>
      </c>
      <c r="N48" s="4">
        <v>24</v>
      </c>
      <c r="O48" s="4">
        <v>72</v>
      </c>
      <c r="P48" s="4">
        <v>749400</v>
      </c>
      <c r="Q48" s="4">
        <v>1142400</v>
      </c>
      <c r="R48" s="5">
        <v>-1.38E-2</v>
      </c>
      <c r="S48" s="4">
        <v>1895000</v>
      </c>
      <c r="T48" s="4">
        <f t="shared" si="1"/>
        <v>2482891.2000000002</v>
      </c>
      <c r="U48" s="4">
        <f t="shared" si="4"/>
        <v>1025800</v>
      </c>
      <c r="V48" s="5">
        <v>2.2700000000000001E-2</v>
      </c>
    </row>
    <row r="49" spans="1:22" x14ac:dyDescent="0.2">
      <c r="A49" s="16" t="s">
        <v>236</v>
      </c>
      <c r="B49" s="4">
        <v>60000</v>
      </c>
      <c r="C49" s="4">
        <v>10000</v>
      </c>
      <c r="D49" s="4">
        <v>50000</v>
      </c>
      <c r="E49" s="4">
        <v>1103327097</v>
      </c>
      <c r="F49" s="4">
        <f t="shared" si="3"/>
        <v>41502376118</v>
      </c>
      <c r="K49" s="24"/>
      <c r="L49" s="4">
        <v>216</v>
      </c>
      <c r="M49" s="4">
        <v>287</v>
      </c>
      <c r="N49" s="4">
        <v>41</v>
      </c>
      <c r="O49" s="4">
        <v>72</v>
      </c>
      <c r="P49" s="4">
        <v>837800</v>
      </c>
      <c r="Q49" s="4">
        <v>1074200</v>
      </c>
      <c r="R49" s="5">
        <v>0</v>
      </c>
      <c r="S49" s="4">
        <v>2030900</v>
      </c>
      <c r="T49" s="4">
        <f t="shared" si="1"/>
        <v>2534591.2000000002</v>
      </c>
      <c r="U49" s="4">
        <f t="shared" si="4"/>
        <v>1025800</v>
      </c>
      <c r="V49" s="5">
        <v>2.2400000000000003E-2</v>
      </c>
    </row>
    <row r="50" spans="1:22" x14ac:dyDescent="0.2">
      <c r="A50" s="16" t="s">
        <v>235</v>
      </c>
      <c r="B50" s="4">
        <v>237900</v>
      </c>
      <c r="C50" s="4">
        <v>5800</v>
      </c>
      <c r="D50" s="4">
        <v>232100</v>
      </c>
      <c r="E50" s="4">
        <v>5117143173</v>
      </c>
      <c r="F50" s="4">
        <f t="shared" si="3"/>
        <v>40399049021</v>
      </c>
      <c r="K50" s="24"/>
      <c r="L50" s="4">
        <v>244</v>
      </c>
      <c r="M50" s="4">
        <v>260</v>
      </c>
      <c r="N50" s="4">
        <v>63</v>
      </c>
      <c r="O50" s="4">
        <v>51</v>
      </c>
      <c r="P50" s="4">
        <v>860600</v>
      </c>
      <c r="Q50" s="4">
        <v>892200</v>
      </c>
      <c r="R50" s="5">
        <v>9.1999999999999998E-3</v>
      </c>
      <c r="S50" s="4">
        <v>1764000</v>
      </c>
      <c r="T50" s="4">
        <f t="shared" si="1"/>
        <v>2749461.2</v>
      </c>
      <c r="U50" s="4">
        <f t="shared" si="4"/>
        <v>1025800</v>
      </c>
      <c r="V50" s="5">
        <v>1.8100000000000002E-2</v>
      </c>
    </row>
    <row r="51" spans="1:22" x14ac:dyDescent="0.2">
      <c r="A51" s="16" t="s">
        <v>234</v>
      </c>
      <c r="B51" s="4">
        <v>215300</v>
      </c>
      <c r="C51" s="4">
        <v>37370</v>
      </c>
      <c r="D51" s="4">
        <v>177930</v>
      </c>
      <c r="E51" s="4">
        <v>3841547380</v>
      </c>
      <c r="F51" s="4">
        <f t="shared" si="3"/>
        <v>35281905848</v>
      </c>
      <c r="K51" s="24"/>
      <c r="L51" s="4">
        <v>137</v>
      </c>
      <c r="M51" s="4">
        <v>228</v>
      </c>
      <c r="N51" s="4">
        <v>30</v>
      </c>
      <c r="O51" s="4">
        <v>42</v>
      </c>
      <c r="P51" s="4">
        <v>461700</v>
      </c>
      <c r="Q51" s="4">
        <v>592600</v>
      </c>
      <c r="R51" s="5">
        <v>1.3999999999999999E-2</v>
      </c>
      <c r="S51" s="4">
        <v>1260400</v>
      </c>
      <c r="T51" s="4">
        <f t="shared" si="1"/>
        <v>2893521.2</v>
      </c>
      <c r="U51" s="4">
        <f t="shared" si="4"/>
        <v>1025800</v>
      </c>
      <c r="V51" s="5">
        <v>1.84E-2</v>
      </c>
    </row>
    <row r="52" spans="1:22" x14ac:dyDescent="0.2">
      <c r="A52" s="16" t="s">
        <v>233</v>
      </c>
      <c r="B52" s="4">
        <v>1600</v>
      </c>
      <c r="C52" s="4">
        <v>11400</v>
      </c>
      <c r="D52" s="4">
        <v>-9800</v>
      </c>
      <c r="E52" s="4">
        <v>-212398233</v>
      </c>
      <c r="F52" s="4">
        <f t="shared" si="3"/>
        <v>31440358468</v>
      </c>
      <c r="K52" s="24"/>
      <c r="L52" s="4">
        <v>164</v>
      </c>
      <c r="M52" s="4">
        <v>180</v>
      </c>
      <c r="N52" s="4">
        <v>19</v>
      </c>
      <c r="O52" s="4">
        <v>33</v>
      </c>
      <c r="P52" s="4">
        <v>328000</v>
      </c>
      <c r="Q52" s="4">
        <v>697200</v>
      </c>
      <c r="R52" s="5">
        <v>-9.300000000000001E-3</v>
      </c>
      <c r="S52" s="4">
        <v>1025800</v>
      </c>
      <c r="T52" s="4">
        <f t="shared" si="1"/>
        <v>2992811.2</v>
      </c>
      <c r="U52" s="4">
        <f t="shared" si="4"/>
        <v>2078000</v>
      </c>
      <c r="V52" s="5">
        <v>2.2799999999999997E-2</v>
      </c>
    </row>
    <row r="53" spans="1:22" x14ac:dyDescent="0.2">
      <c r="A53" s="16" t="s">
        <v>232</v>
      </c>
      <c r="B53" s="4">
        <v>143300</v>
      </c>
      <c r="C53" s="4">
        <v>236500</v>
      </c>
      <c r="D53" s="4">
        <v>-93200</v>
      </c>
      <c r="E53" s="4">
        <v>-2013822266</v>
      </c>
      <c r="F53" s="4">
        <f t="shared" si="3"/>
        <v>31652756701</v>
      </c>
      <c r="G53" s="4">
        <v>100000</v>
      </c>
      <c r="H53" s="4">
        <v>0</v>
      </c>
      <c r="I53" s="4">
        <v>100000</v>
      </c>
      <c r="J53" s="4">
        <v>2140000000</v>
      </c>
      <c r="K53" s="24"/>
      <c r="L53" s="4">
        <v>579</v>
      </c>
      <c r="M53" s="4">
        <v>571</v>
      </c>
      <c r="N53" s="4">
        <v>85</v>
      </c>
      <c r="O53" s="4">
        <v>152</v>
      </c>
      <c r="P53" s="4">
        <v>1434100</v>
      </c>
      <c r="Q53" s="4">
        <v>2849100</v>
      </c>
      <c r="R53" s="5">
        <v>-3.2199999999999999E-2</v>
      </c>
      <c r="S53" s="4">
        <v>4294600</v>
      </c>
      <c r="T53" s="4">
        <f t="shared" si="1"/>
        <v>3061724.4</v>
      </c>
      <c r="U53" s="4">
        <f t="shared" si="4"/>
        <v>2078000</v>
      </c>
      <c r="V53" s="5">
        <v>6.6699999999999995E-2</v>
      </c>
    </row>
    <row r="54" spans="1:22" x14ac:dyDescent="0.2">
      <c r="A54" s="16" t="s">
        <v>231</v>
      </c>
      <c r="B54" s="4">
        <v>126100</v>
      </c>
      <c r="C54" s="4">
        <v>290500</v>
      </c>
      <c r="D54" s="4">
        <v>-164400</v>
      </c>
      <c r="E54" s="4">
        <v>-3675802922</v>
      </c>
      <c r="F54" s="4">
        <f t="shared" si="3"/>
        <v>33666578967</v>
      </c>
      <c r="K54" s="24"/>
      <c r="L54" s="4">
        <v>589</v>
      </c>
      <c r="M54" s="4">
        <v>411</v>
      </c>
      <c r="N54" s="4">
        <v>69</v>
      </c>
      <c r="O54" s="4">
        <v>113</v>
      </c>
      <c r="P54" s="4">
        <v>1021900</v>
      </c>
      <c r="Q54" s="4">
        <v>2225200</v>
      </c>
      <c r="R54" s="5">
        <v>-1.3300000000000001E-2</v>
      </c>
      <c r="S54" s="4">
        <v>3450000</v>
      </c>
      <c r="T54" s="4">
        <f t="shared" si="1"/>
        <v>2881574.4</v>
      </c>
      <c r="U54" s="4">
        <f t="shared" si="4"/>
        <v>2078000</v>
      </c>
      <c r="V54" s="5">
        <v>3.0800000000000001E-2</v>
      </c>
    </row>
    <row r="55" spans="1:22" x14ac:dyDescent="0.2">
      <c r="A55" s="16" t="s">
        <v>230</v>
      </c>
      <c r="B55" s="4">
        <v>67900</v>
      </c>
      <c r="C55" s="4">
        <v>103800</v>
      </c>
      <c r="D55" s="4">
        <v>-35900</v>
      </c>
      <c r="E55" s="4">
        <v>-821055632</v>
      </c>
      <c r="F55" s="4">
        <f t="shared" si="3"/>
        <v>37342381889</v>
      </c>
      <c r="G55" s="4">
        <v>0</v>
      </c>
      <c r="H55" s="4">
        <v>0</v>
      </c>
      <c r="I55" s="4">
        <v>0</v>
      </c>
      <c r="J55" s="4">
        <v>-2300000</v>
      </c>
      <c r="K55" s="24"/>
      <c r="L55" s="4">
        <v>332</v>
      </c>
      <c r="M55" s="4">
        <v>335</v>
      </c>
      <c r="N55" s="4">
        <v>43</v>
      </c>
      <c r="O55" s="4">
        <v>77</v>
      </c>
      <c r="P55" s="4">
        <v>800600</v>
      </c>
      <c r="Q55" s="4">
        <v>1172300</v>
      </c>
      <c r="R55" s="5">
        <v>-8.8000000000000005E-3</v>
      </c>
      <c r="S55" s="4">
        <v>2078000</v>
      </c>
      <c r="T55" s="4">
        <f t="shared" si="1"/>
        <v>2951244.4</v>
      </c>
      <c r="U55" s="4">
        <f t="shared" si="4"/>
        <v>2547900</v>
      </c>
      <c r="V55" s="5">
        <v>3.4200000000000001E-2</v>
      </c>
    </row>
    <row r="56" spans="1:22" x14ac:dyDescent="0.2">
      <c r="A56" s="16" t="s">
        <v>229</v>
      </c>
      <c r="B56" s="4">
        <v>132300</v>
      </c>
      <c r="C56" s="4">
        <v>38200</v>
      </c>
      <c r="D56" s="4">
        <v>94100</v>
      </c>
      <c r="E56" s="4">
        <v>2164206403</v>
      </c>
      <c r="F56" s="4">
        <f t="shared" si="3"/>
        <v>38163437521</v>
      </c>
      <c r="G56" s="4">
        <v>0</v>
      </c>
      <c r="H56" s="4">
        <v>100</v>
      </c>
      <c r="I56" s="4">
        <v>-100</v>
      </c>
      <c r="J56" s="4">
        <v>-2300000</v>
      </c>
      <c r="K56" s="24"/>
      <c r="L56" s="4">
        <v>614</v>
      </c>
      <c r="M56" s="4">
        <v>342</v>
      </c>
      <c r="N56" s="4">
        <v>106</v>
      </c>
      <c r="O56" s="4">
        <v>92</v>
      </c>
      <c r="P56" s="4">
        <v>1627000</v>
      </c>
      <c r="Q56" s="4">
        <v>1417000</v>
      </c>
      <c r="R56" s="5">
        <v>1.78E-2</v>
      </c>
      <c r="S56" s="4">
        <v>3106600</v>
      </c>
      <c r="T56" s="4">
        <f t="shared" si="1"/>
        <v>2822014.4</v>
      </c>
      <c r="U56" s="4">
        <f t="shared" si="4"/>
        <v>2547900</v>
      </c>
      <c r="V56" s="5">
        <v>3.8699999999999998E-2</v>
      </c>
    </row>
    <row r="57" spans="1:22" x14ac:dyDescent="0.2">
      <c r="A57" s="16" t="s">
        <v>228</v>
      </c>
      <c r="B57" s="4">
        <v>984410</v>
      </c>
      <c r="C57" s="4">
        <v>507810</v>
      </c>
      <c r="D57" s="4">
        <v>476600</v>
      </c>
      <c r="E57" s="4">
        <v>10557256892</v>
      </c>
      <c r="F57" s="4">
        <f t="shared" si="3"/>
        <v>35999231118</v>
      </c>
      <c r="G57" s="4">
        <v>1</v>
      </c>
      <c r="H57" s="4">
        <v>0</v>
      </c>
      <c r="I57" s="4">
        <v>1</v>
      </c>
      <c r="J57" s="4">
        <v>22100</v>
      </c>
      <c r="K57" s="24"/>
      <c r="L57" s="4">
        <v>815</v>
      </c>
      <c r="M57" s="4">
        <v>263</v>
      </c>
      <c r="N57" s="4">
        <v>100</v>
      </c>
      <c r="O57" s="4">
        <v>68</v>
      </c>
      <c r="P57" s="4">
        <v>1642700</v>
      </c>
      <c r="Q57" s="4">
        <v>895300</v>
      </c>
      <c r="R57" s="5">
        <v>3.2199999999999999E-2</v>
      </c>
      <c r="S57" s="4">
        <v>2782812</v>
      </c>
      <c r="T57" s="4">
        <f t="shared" si="1"/>
        <v>2831463.2</v>
      </c>
      <c r="U57" s="4">
        <f t="shared" si="4"/>
        <v>2018700</v>
      </c>
      <c r="V57" s="5">
        <v>4.4299999999999999E-2</v>
      </c>
    </row>
    <row r="58" spans="1:22" x14ac:dyDescent="0.2">
      <c r="A58" s="16" t="s">
        <v>227</v>
      </c>
      <c r="B58" s="4">
        <v>118900</v>
      </c>
      <c r="C58" s="4">
        <v>804600</v>
      </c>
      <c r="D58" s="4">
        <v>-685700</v>
      </c>
      <c r="E58" s="4">
        <v>-15186082118</v>
      </c>
      <c r="F58" s="4">
        <f t="shared" si="3"/>
        <v>25441974226</v>
      </c>
      <c r="K58" s="24"/>
      <c r="L58" s="4">
        <v>331</v>
      </c>
      <c r="M58" s="4">
        <v>276</v>
      </c>
      <c r="N58" s="4">
        <v>58</v>
      </c>
      <c r="O58" s="4">
        <v>83</v>
      </c>
      <c r="P58" s="4">
        <v>1325700</v>
      </c>
      <c r="Q58" s="4">
        <v>1649400</v>
      </c>
      <c r="R58" s="5">
        <v>-2.75E-2</v>
      </c>
      <c r="S58" s="4">
        <v>3035800</v>
      </c>
      <c r="T58" s="4">
        <f t="shared" si="1"/>
        <v>2803813.2</v>
      </c>
      <c r="U58" s="4">
        <f t="shared" si="4"/>
        <v>2018700</v>
      </c>
      <c r="V58" s="5">
        <v>3.9900000000000005E-2</v>
      </c>
    </row>
    <row r="59" spans="1:22" x14ac:dyDescent="0.2">
      <c r="A59" s="16" t="s">
        <v>226</v>
      </c>
      <c r="B59" s="4">
        <v>111000</v>
      </c>
      <c r="C59" s="4">
        <v>159200</v>
      </c>
      <c r="D59" s="4">
        <v>-48200</v>
      </c>
      <c r="E59" s="4">
        <v>-1078527543</v>
      </c>
      <c r="F59" s="4">
        <f t="shared" si="3"/>
        <v>40628056344</v>
      </c>
      <c r="K59" s="24"/>
      <c r="L59" s="4">
        <v>434</v>
      </c>
      <c r="M59" s="4">
        <v>278</v>
      </c>
      <c r="N59" s="4">
        <v>61</v>
      </c>
      <c r="O59" s="4">
        <v>93</v>
      </c>
      <c r="P59" s="4">
        <v>1051200</v>
      </c>
      <c r="Q59" s="4">
        <v>1486000</v>
      </c>
      <c r="R59" s="5">
        <v>-1.3300000000000001E-2</v>
      </c>
      <c r="S59" s="4">
        <v>2547900</v>
      </c>
      <c r="T59" s="4">
        <f t="shared" si="1"/>
        <v>2811103.2</v>
      </c>
      <c r="U59" s="4">
        <f t="shared" si="4"/>
        <v>1648500</v>
      </c>
      <c r="V59" s="5">
        <v>3.0600000000000002E-2</v>
      </c>
    </row>
    <row r="60" spans="1:22" x14ac:dyDescent="0.2">
      <c r="A60" s="16" t="s">
        <v>225</v>
      </c>
      <c r="B60" s="4">
        <v>289400</v>
      </c>
      <c r="C60" s="4">
        <v>209700</v>
      </c>
      <c r="D60" s="4">
        <v>79700</v>
      </c>
      <c r="E60" s="4">
        <v>1799500809</v>
      </c>
      <c r="F60" s="4">
        <f t="shared" si="3"/>
        <v>41706583887</v>
      </c>
      <c r="K60" s="24"/>
      <c r="L60" s="4">
        <v>773</v>
      </c>
      <c r="M60" s="4">
        <v>335</v>
      </c>
      <c r="N60" s="4">
        <v>158</v>
      </c>
      <c r="O60" s="4">
        <v>89</v>
      </c>
      <c r="P60" s="4">
        <v>2298200</v>
      </c>
      <c r="Q60" s="4">
        <v>1519300</v>
      </c>
      <c r="R60" s="5">
        <v>3.1899999999999998E-2</v>
      </c>
      <c r="S60" s="4">
        <v>3912700</v>
      </c>
      <c r="T60" s="4">
        <f t="shared" si="1"/>
        <v>2698583.2</v>
      </c>
      <c r="U60" s="4">
        <f t="shared" si="4"/>
        <v>1648500</v>
      </c>
      <c r="V60" s="5">
        <v>4.3700000000000003E-2</v>
      </c>
    </row>
    <row r="61" spans="1:22" x14ac:dyDescent="0.2">
      <c r="A61" s="16" t="s">
        <v>224</v>
      </c>
      <c r="B61" s="4">
        <v>227700</v>
      </c>
      <c r="C61" s="4">
        <v>108700</v>
      </c>
      <c r="D61" s="4">
        <v>119000</v>
      </c>
      <c r="E61" s="4">
        <v>2619609870</v>
      </c>
      <c r="F61" s="4">
        <f t="shared" si="3"/>
        <v>39907083078</v>
      </c>
      <c r="K61" s="24"/>
      <c r="L61" s="4">
        <v>328</v>
      </c>
      <c r="M61" s="4">
        <v>439</v>
      </c>
      <c r="N61" s="4">
        <v>52</v>
      </c>
      <c r="O61" s="4">
        <v>114</v>
      </c>
      <c r="P61" s="4">
        <v>861900</v>
      </c>
      <c r="Q61" s="4">
        <v>1745600</v>
      </c>
      <c r="R61" s="5">
        <v>-1.8100000000000002E-2</v>
      </c>
      <c r="S61" s="4">
        <v>2701000</v>
      </c>
      <c r="T61" s="4">
        <f t="shared" si="1"/>
        <v>2623873.2000000002</v>
      </c>
      <c r="U61" s="4">
        <f t="shared" si="4"/>
        <v>1648500</v>
      </c>
      <c r="V61" s="5">
        <v>3.56E-2</v>
      </c>
    </row>
    <row r="62" spans="1:22" x14ac:dyDescent="0.2">
      <c r="A62" s="16" t="s">
        <v>223</v>
      </c>
      <c r="B62" s="4">
        <v>183840</v>
      </c>
      <c r="C62" s="4">
        <v>21000</v>
      </c>
      <c r="D62" s="4">
        <v>162840</v>
      </c>
      <c r="E62" s="4">
        <v>3627543935</v>
      </c>
      <c r="F62" s="4">
        <f t="shared" si="3"/>
        <v>37287473208</v>
      </c>
      <c r="K62" s="24"/>
      <c r="L62" s="4">
        <v>516</v>
      </c>
      <c r="M62" s="4">
        <v>307</v>
      </c>
      <c r="N62" s="4">
        <v>66</v>
      </c>
      <c r="O62" s="4">
        <v>52</v>
      </c>
      <c r="P62" s="4">
        <v>877400</v>
      </c>
      <c r="Q62" s="4">
        <v>965500</v>
      </c>
      <c r="R62" s="5">
        <v>0</v>
      </c>
      <c r="S62" s="4">
        <v>2018700</v>
      </c>
      <c r="T62" s="4">
        <f t="shared" si="1"/>
        <v>2603133.2000000002</v>
      </c>
      <c r="U62" s="4">
        <f t="shared" si="4"/>
        <v>1648500</v>
      </c>
      <c r="V62" s="5">
        <v>2.23E-2</v>
      </c>
    </row>
    <row r="63" spans="1:22" x14ac:dyDescent="0.2">
      <c r="A63" s="16" t="s">
        <v>222</v>
      </c>
      <c r="B63" s="4">
        <v>639630</v>
      </c>
      <c r="C63" s="4">
        <v>22880</v>
      </c>
      <c r="D63" s="4">
        <v>616750</v>
      </c>
      <c r="E63" s="4">
        <v>13743800455</v>
      </c>
      <c r="F63" s="4">
        <f t="shared" si="3"/>
        <v>33659929273</v>
      </c>
      <c r="K63" s="24"/>
      <c r="L63" s="4">
        <v>687</v>
      </c>
      <c r="M63" s="4">
        <v>480</v>
      </c>
      <c r="N63" s="4">
        <v>141</v>
      </c>
      <c r="O63" s="4">
        <v>108</v>
      </c>
      <c r="P63" s="4">
        <v>2712900</v>
      </c>
      <c r="Q63" s="4">
        <v>2090300</v>
      </c>
      <c r="R63" s="5">
        <v>4.6799999999999994E-2</v>
      </c>
      <c r="S63" s="4">
        <v>4983732</v>
      </c>
      <c r="T63" s="4">
        <f t="shared" si="1"/>
        <v>2266250</v>
      </c>
      <c r="U63" s="4">
        <f t="shared" si="4"/>
        <v>1648500</v>
      </c>
      <c r="V63" s="5">
        <v>5.3099999999999994E-2</v>
      </c>
    </row>
    <row r="64" spans="1:22" x14ac:dyDescent="0.2">
      <c r="A64" s="16" t="s">
        <v>221</v>
      </c>
      <c r="B64" s="4">
        <v>11600</v>
      </c>
      <c r="C64" s="4">
        <v>27700</v>
      </c>
      <c r="D64" s="4">
        <v>-16100</v>
      </c>
      <c r="E64" s="4">
        <v>-343730752</v>
      </c>
      <c r="F64" s="4">
        <f t="shared" si="3"/>
        <v>19916128818</v>
      </c>
      <c r="K64" s="24"/>
      <c r="L64" s="4">
        <v>188</v>
      </c>
      <c r="M64" s="4">
        <v>241</v>
      </c>
      <c r="N64" s="4">
        <v>35</v>
      </c>
      <c r="O64" s="4">
        <v>59</v>
      </c>
      <c r="P64" s="4">
        <v>529600</v>
      </c>
      <c r="Q64" s="4">
        <v>1023800</v>
      </c>
      <c r="R64" s="5">
        <v>4.6999999999999993E-3</v>
      </c>
      <c r="S64" s="4">
        <v>1648500</v>
      </c>
      <c r="T64" s="4">
        <f t="shared" si="1"/>
        <v>2228840</v>
      </c>
      <c r="U64" s="4">
        <f t="shared" si="4"/>
        <v>1814300</v>
      </c>
      <c r="V64" s="5">
        <v>1.8600000000000002E-2</v>
      </c>
    </row>
    <row r="65" spans="1:22" x14ac:dyDescent="0.2">
      <c r="A65" s="16" t="s">
        <v>220</v>
      </c>
      <c r="B65" s="4">
        <v>100210</v>
      </c>
      <c r="C65" s="4">
        <v>129600</v>
      </c>
      <c r="D65" s="4">
        <v>-29390</v>
      </c>
      <c r="E65" s="4">
        <v>-629358987</v>
      </c>
      <c r="F65" s="4">
        <f t="shared" si="3"/>
        <v>20259859570</v>
      </c>
      <c r="K65" s="24"/>
      <c r="L65" s="4">
        <v>365</v>
      </c>
      <c r="M65" s="4">
        <v>338</v>
      </c>
      <c r="N65" s="4">
        <v>70</v>
      </c>
      <c r="O65" s="4">
        <v>87</v>
      </c>
      <c r="P65" s="4">
        <v>1276500</v>
      </c>
      <c r="Q65" s="4">
        <v>1395400</v>
      </c>
      <c r="R65" s="5">
        <v>-4.5999999999999999E-3</v>
      </c>
      <c r="S65" s="4">
        <v>2774700</v>
      </c>
      <c r="T65" s="4">
        <f t="shared" si="1"/>
        <v>2211900</v>
      </c>
      <c r="U65" s="4">
        <f t="shared" si="4"/>
        <v>1814300</v>
      </c>
      <c r="V65" s="5">
        <v>3.2199999999999999E-2</v>
      </c>
    </row>
    <row r="66" spans="1:22" x14ac:dyDescent="0.2">
      <c r="A66" s="16" t="s">
        <v>219</v>
      </c>
      <c r="B66" s="4">
        <v>116800</v>
      </c>
      <c r="C66" s="4">
        <v>98100</v>
      </c>
      <c r="D66" s="4">
        <v>18700</v>
      </c>
      <c r="E66" s="4">
        <v>401547327</v>
      </c>
      <c r="F66" s="4">
        <f t="shared" si="3"/>
        <v>20889218557</v>
      </c>
      <c r="G66" s="4">
        <v>0</v>
      </c>
      <c r="H66" s="4">
        <v>0</v>
      </c>
      <c r="I66" s="4">
        <v>0</v>
      </c>
      <c r="J66" s="4">
        <v>-499100</v>
      </c>
      <c r="K66" s="24"/>
      <c r="L66" s="4">
        <v>204</v>
      </c>
      <c r="M66" s="4">
        <v>248</v>
      </c>
      <c r="N66" s="4">
        <v>40</v>
      </c>
      <c r="O66" s="4">
        <v>60</v>
      </c>
      <c r="P66" s="4">
        <v>652300</v>
      </c>
      <c r="Q66" s="4">
        <v>1118500</v>
      </c>
      <c r="R66" s="5">
        <v>-4.5999999999999999E-3</v>
      </c>
      <c r="S66" s="4">
        <v>1814300</v>
      </c>
      <c r="T66" s="4">
        <f t="shared" si="1"/>
        <v>2184550</v>
      </c>
      <c r="U66" s="4">
        <f t="shared" si="4"/>
        <v>1953900</v>
      </c>
      <c r="V66" s="5">
        <v>3.2000000000000001E-2</v>
      </c>
    </row>
    <row r="67" spans="1:22" x14ac:dyDescent="0.2">
      <c r="A67" s="16" t="s">
        <v>218</v>
      </c>
      <c r="B67" s="4">
        <v>37600</v>
      </c>
      <c r="C67" s="4">
        <v>234890</v>
      </c>
      <c r="D67" s="4">
        <v>-197290</v>
      </c>
      <c r="E67" s="4">
        <v>-4271889042</v>
      </c>
      <c r="F67" s="4">
        <f t="shared" si="3"/>
        <v>20487671230</v>
      </c>
      <c r="G67" s="4">
        <v>0</v>
      </c>
      <c r="H67" s="4">
        <v>23</v>
      </c>
      <c r="I67" s="4">
        <v>-23</v>
      </c>
      <c r="J67" s="4">
        <v>-499100</v>
      </c>
      <c r="K67" s="24"/>
      <c r="L67" s="4">
        <v>335</v>
      </c>
      <c r="M67" s="4">
        <v>353</v>
      </c>
      <c r="N67" s="4">
        <v>67</v>
      </c>
      <c r="O67" s="4">
        <v>74</v>
      </c>
      <c r="P67" s="4">
        <v>1382300</v>
      </c>
      <c r="Q67" s="4">
        <v>1386900</v>
      </c>
      <c r="R67" s="5">
        <v>4.6999999999999993E-3</v>
      </c>
      <c r="S67" s="4">
        <v>2877300</v>
      </c>
      <c r="T67" s="4">
        <f t="shared" si="1"/>
        <v>1982650</v>
      </c>
      <c r="U67" s="4">
        <f t="shared" si="4"/>
        <v>1811300</v>
      </c>
      <c r="V67" s="5">
        <v>3.1899999999999998E-2</v>
      </c>
    </row>
    <row r="68" spans="1:22" x14ac:dyDescent="0.2">
      <c r="A68" s="16" t="s">
        <v>217</v>
      </c>
      <c r="B68" s="4">
        <v>151800</v>
      </c>
      <c r="C68" s="4">
        <v>98700</v>
      </c>
      <c r="D68" s="4">
        <v>53100</v>
      </c>
      <c r="E68" s="4">
        <v>1122694456</v>
      </c>
      <c r="F68" s="4">
        <f t="shared" si="3"/>
        <v>24759560272</v>
      </c>
      <c r="K68" s="24"/>
      <c r="L68" s="4">
        <v>333</v>
      </c>
      <c r="M68" s="4">
        <v>314</v>
      </c>
      <c r="N68" s="4">
        <v>112</v>
      </c>
      <c r="O68" s="4">
        <v>65</v>
      </c>
      <c r="P68" s="4">
        <v>1747700</v>
      </c>
      <c r="Q68" s="4">
        <v>1005300</v>
      </c>
      <c r="R68" s="5">
        <v>3.8900000000000004E-2</v>
      </c>
      <c r="S68" s="4">
        <v>2759300</v>
      </c>
      <c r="T68" s="4">
        <f t="shared" si="1"/>
        <v>1883810</v>
      </c>
      <c r="U68" s="4">
        <f t="shared" si="4"/>
        <v>1614900</v>
      </c>
      <c r="V68" s="5">
        <v>4.1900000000000007E-2</v>
      </c>
    </row>
    <row r="69" spans="1:22" x14ac:dyDescent="0.2">
      <c r="A69" s="16" t="s">
        <v>216</v>
      </c>
      <c r="B69" s="4">
        <v>59000</v>
      </c>
      <c r="C69" s="4">
        <v>37700</v>
      </c>
      <c r="D69" s="4">
        <v>21300</v>
      </c>
      <c r="E69" s="4">
        <v>445726475</v>
      </c>
      <c r="F69" s="4">
        <f t="shared" si="3"/>
        <v>23636865816</v>
      </c>
      <c r="K69" s="24"/>
      <c r="L69" s="4">
        <v>286</v>
      </c>
      <c r="M69" s="4">
        <v>313</v>
      </c>
      <c r="N69" s="4">
        <v>53</v>
      </c>
      <c r="O69" s="4">
        <v>77</v>
      </c>
      <c r="P69" s="4">
        <v>786100</v>
      </c>
      <c r="Q69" s="4">
        <v>1565200</v>
      </c>
      <c r="R69" s="5">
        <v>-1.9400000000000001E-2</v>
      </c>
      <c r="S69" s="4">
        <v>2620800</v>
      </c>
      <c r="T69" s="4">
        <f t="shared" si="1"/>
        <v>1826210</v>
      </c>
      <c r="U69" s="4">
        <f t="shared" si="4"/>
        <v>1274400</v>
      </c>
      <c r="V69" s="5">
        <v>0.11269999999999999</v>
      </c>
    </row>
    <row r="70" spans="1:22" x14ac:dyDescent="0.2">
      <c r="A70" s="16" t="s">
        <v>215</v>
      </c>
      <c r="B70" s="4">
        <v>100200</v>
      </c>
      <c r="C70" s="4">
        <v>80000</v>
      </c>
      <c r="D70" s="4">
        <v>20200</v>
      </c>
      <c r="E70" s="4">
        <v>430475370</v>
      </c>
      <c r="F70" s="4">
        <f t="shared" si="3"/>
        <v>23191139341</v>
      </c>
      <c r="K70" s="24"/>
      <c r="L70" s="4">
        <v>318</v>
      </c>
      <c r="M70" s="4">
        <v>354</v>
      </c>
      <c r="N70" s="4">
        <v>69</v>
      </c>
      <c r="O70" s="4">
        <v>87</v>
      </c>
      <c r="P70" s="4">
        <v>1248800</v>
      </c>
      <c r="Q70" s="4">
        <v>1474600</v>
      </c>
      <c r="R70" s="5">
        <v>0</v>
      </c>
      <c r="S70" s="4">
        <v>2787500</v>
      </c>
      <c r="T70" s="4">
        <f t="shared" si="1"/>
        <v>1747490</v>
      </c>
      <c r="U70" s="4">
        <f t="shared" si="4"/>
        <v>1274400</v>
      </c>
      <c r="V70" s="5">
        <v>0.12909999999999999</v>
      </c>
    </row>
    <row r="71" spans="1:22" x14ac:dyDescent="0.2">
      <c r="A71" s="16" t="s">
        <v>214</v>
      </c>
      <c r="B71" s="4">
        <v>265400</v>
      </c>
      <c r="C71" s="4">
        <v>1200</v>
      </c>
      <c r="D71" s="4">
        <v>264200</v>
      </c>
      <c r="E71" s="4">
        <v>5508294834</v>
      </c>
      <c r="F71" s="4">
        <f t="shared" si="3"/>
        <v>22760663971</v>
      </c>
      <c r="K71" s="24"/>
      <c r="L71" s="4">
        <v>144</v>
      </c>
      <c r="M71" s="4">
        <v>217</v>
      </c>
      <c r="N71" s="4">
        <v>36</v>
      </c>
      <c r="O71" s="4">
        <v>51</v>
      </c>
      <c r="P71" s="4">
        <v>771700</v>
      </c>
      <c r="Q71" s="4">
        <v>971400</v>
      </c>
      <c r="R71" s="5">
        <v>9.7000000000000003E-3</v>
      </c>
      <c r="S71" s="4">
        <v>1953900</v>
      </c>
      <c r="T71" s="4">
        <f t="shared" si="1"/>
        <v>1688650</v>
      </c>
      <c r="U71" s="4">
        <f t="shared" si="4"/>
        <v>1274400</v>
      </c>
      <c r="V71" s="5">
        <v>1.9099999999999999E-2</v>
      </c>
    </row>
    <row r="72" spans="1:22" x14ac:dyDescent="0.2">
      <c r="A72" s="16" t="s">
        <v>213</v>
      </c>
      <c r="B72" s="4">
        <v>15700</v>
      </c>
      <c r="C72" s="4">
        <v>45200</v>
      </c>
      <c r="D72" s="4">
        <v>-29500</v>
      </c>
      <c r="E72" s="4">
        <v>-611102443</v>
      </c>
      <c r="F72" s="4">
        <f t="shared" si="3"/>
        <v>17252369137</v>
      </c>
      <c r="K72" s="24"/>
      <c r="L72" s="4">
        <v>194</v>
      </c>
      <c r="M72" s="4">
        <v>182</v>
      </c>
      <c r="N72" s="4">
        <v>38</v>
      </c>
      <c r="O72" s="4">
        <v>36</v>
      </c>
      <c r="P72" s="4">
        <v>854900</v>
      </c>
      <c r="Q72" s="4">
        <v>908300</v>
      </c>
      <c r="R72" s="5">
        <v>0</v>
      </c>
      <c r="S72" s="4">
        <v>1811300</v>
      </c>
      <c r="T72" s="4">
        <f t="shared" si="1"/>
        <v>1982290</v>
      </c>
      <c r="U72" s="4">
        <f t="shared" si="4"/>
        <v>858300</v>
      </c>
      <c r="V72" s="5">
        <v>1.9199999999999998E-2</v>
      </c>
    </row>
    <row r="73" spans="1:22" x14ac:dyDescent="0.2">
      <c r="A73" s="16" t="s">
        <v>212</v>
      </c>
      <c r="B73" s="4">
        <v>23400</v>
      </c>
      <c r="C73" s="4">
        <v>31200</v>
      </c>
      <c r="D73" s="4">
        <v>-7800</v>
      </c>
      <c r="E73" s="4">
        <v>-162318970</v>
      </c>
      <c r="F73" s="4">
        <f t="shared" si="3"/>
        <v>17863471580</v>
      </c>
      <c r="K73" s="24"/>
      <c r="L73" s="4">
        <v>382</v>
      </c>
      <c r="M73" s="4">
        <v>148</v>
      </c>
      <c r="N73" s="4">
        <v>47</v>
      </c>
      <c r="O73" s="4">
        <v>36</v>
      </c>
      <c r="P73" s="4">
        <v>846500</v>
      </c>
      <c r="Q73" s="4">
        <v>738000</v>
      </c>
      <c r="R73" s="5">
        <v>0</v>
      </c>
      <c r="S73" s="4">
        <v>1614900</v>
      </c>
      <c r="T73" s="4">
        <f t="shared" si="1"/>
        <v>1905320</v>
      </c>
      <c r="U73" s="4">
        <f t="shared" si="4"/>
        <v>858300</v>
      </c>
      <c r="V73" s="5">
        <v>2.3700000000000002E-2</v>
      </c>
    </row>
    <row r="74" spans="1:22" x14ac:dyDescent="0.2">
      <c r="A74" s="16" t="s">
        <v>211</v>
      </c>
      <c r="B74" s="4">
        <v>53220</v>
      </c>
      <c r="C74" s="4">
        <v>156900</v>
      </c>
      <c r="D74" s="4">
        <v>-103680</v>
      </c>
      <c r="E74" s="4">
        <v>-2160660610</v>
      </c>
      <c r="F74" s="4">
        <f t="shared" ref="F74:F79" si="5">E74+F75</f>
        <v>18025790550</v>
      </c>
      <c r="K74" s="24"/>
      <c r="L74" s="4">
        <v>271</v>
      </c>
      <c r="M74" s="4">
        <v>145</v>
      </c>
      <c r="N74" s="4">
        <v>41</v>
      </c>
      <c r="O74" s="4">
        <v>35</v>
      </c>
      <c r="P74" s="4">
        <v>547300</v>
      </c>
      <c r="Q74" s="4">
        <v>711300</v>
      </c>
      <c r="R74" s="5">
        <v>-9.5999999999999992E-3</v>
      </c>
      <c r="S74" s="4">
        <v>1274400</v>
      </c>
      <c r="T74" s="4">
        <f t="shared" ref="T74:T79" si="6">AVERAGE(S75:S84)</f>
        <v>1834140</v>
      </c>
      <c r="U74" s="4">
        <f t="shared" ref="U74:U79" si="7">MIN(S75:S79)</f>
        <v>858300</v>
      </c>
      <c r="V74" s="5">
        <v>5.2199999999999996E-2</v>
      </c>
    </row>
    <row r="75" spans="1:22" x14ac:dyDescent="0.2">
      <c r="A75" s="16" t="s">
        <v>210</v>
      </c>
      <c r="B75" s="4">
        <v>41400</v>
      </c>
      <c r="C75" s="4">
        <v>12500</v>
      </c>
      <c r="D75" s="4">
        <v>28900</v>
      </c>
      <c r="E75" s="4">
        <v>607167890</v>
      </c>
      <c r="F75" s="4">
        <f t="shared" si="5"/>
        <v>20186451160</v>
      </c>
      <c r="K75" s="24"/>
      <c r="L75" s="4">
        <v>358</v>
      </c>
      <c r="M75" s="4">
        <v>253</v>
      </c>
      <c r="N75" s="4">
        <v>79</v>
      </c>
      <c r="O75" s="4">
        <v>45</v>
      </c>
      <c r="P75" s="4">
        <v>1625300</v>
      </c>
      <c r="Q75" s="4">
        <v>885700</v>
      </c>
      <c r="R75" s="5">
        <v>1.95E-2</v>
      </c>
      <c r="S75" s="4">
        <v>2605300</v>
      </c>
      <c r="T75" s="4">
        <f t="shared" si="6"/>
        <v>1624640</v>
      </c>
      <c r="U75" s="4">
        <f t="shared" si="7"/>
        <v>858300</v>
      </c>
      <c r="V75" s="5">
        <v>3.2899999999999999E-2</v>
      </c>
    </row>
    <row r="76" spans="1:22" x14ac:dyDescent="0.2">
      <c r="A76" s="16" t="s">
        <v>208</v>
      </c>
      <c r="B76" s="4">
        <v>0</v>
      </c>
      <c r="C76" s="4">
        <v>10000</v>
      </c>
      <c r="D76" s="4">
        <v>-10000</v>
      </c>
      <c r="E76" s="4">
        <v>-205854167</v>
      </c>
      <c r="F76" s="4">
        <f t="shared" si="5"/>
        <v>19579283270</v>
      </c>
      <c r="K76" s="24"/>
      <c r="L76" s="4">
        <v>169</v>
      </c>
      <c r="M76" s="4">
        <v>190</v>
      </c>
      <c r="N76" s="4">
        <v>25</v>
      </c>
      <c r="O76" s="4">
        <v>71</v>
      </c>
      <c r="P76" s="4">
        <v>440900</v>
      </c>
      <c r="Q76" s="4">
        <v>1007900</v>
      </c>
      <c r="R76" s="5">
        <v>0</v>
      </c>
      <c r="S76" s="4">
        <v>1540800</v>
      </c>
      <c r="T76" s="4">
        <f t="shared" si="6"/>
        <v>1519500</v>
      </c>
      <c r="U76" s="4">
        <f t="shared" si="7"/>
        <v>858300</v>
      </c>
      <c r="V76" s="5">
        <v>1.4499999999999999E-2</v>
      </c>
    </row>
    <row r="77" spans="1:22" x14ac:dyDescent="0.2">
      <c r="A77" s="16" t="s">
        <v>207</v>
      </c>
      <c r="B77" s="4">
        <v>300</v>
      </c>
      <c r="C77" s="4">
        <v>104100</v>
      </c>
      <c r="D77" s="4">
        <v>-103800</v>
      </c>
      <c r="E77" s="4">
        <v>-2138790353</v>
      </c>
      <c r="F77" s="4">
        <f t="shared" si="5"/>
        <v>19785137437</v>
      </c>
      <c r="K77" s="24"/>
      <c r="L77" s="4">
        <v>79</v>
      </c>
      <c r="M77" s="4">
        <v>169</v>
      </c>
      <c r="N77" s="4">
        <v>16</v>
      </c>
      <c r="O77" s="4">
        <v>37</v>
      </c>
      <c r="P77" s="4">
        <v>211000</v>
      </c>
      <c r="Q77" s="4">
        <v>543600</v>
      </c>
      <c r="R77" s="5">
        <v>0</v>
      </c>
      <c r="S77" s="4">
        <v>858300</v>
      </c>
      <c r="T77" s="4">
        <f t="shared" si="6"/>
        <v>1498050</v>
      </c>
      <c r="U77" s="4">
        <f t="shared" si="7"/>
        <v>1365500</v>
      </c>
      <c r="V77" s="5">
        <v>1.9299999999999998E-2</v>
      </c>
    </row>
    <row r="78" spans="1:22" x14ac:dyDescent="0.2">
      <c r="A78" s="16" t="s">
        <v>206</v>
      </c>
      <c r="B78" s="4">
        <v>150200</v>
      </c>
      <c r="C78" s="4">
        <v>65100</v>
      </c>
      <c r="D78" s="4">
        <v>85100</v>
      </c>
      <c r="E78" s="4">
        <v>1746792230</v>
      </c>
      <c r="F78" s="4">
        <f t="shared" si="5"/>
        <v>21923927790</v>
      </c>
      <c r="K78" s="24"/>
      <c r="L78" s="4">
        <v>134</v>
      </c>
      <c r="M78" s="4">
        <v>187</v>
      </c>
      <c r="N78" s="4">
        <v>41</v>
      </c>
      <c r="O78" s="4">
        <v>44</v>
      </c>
      <c r="P78" s="4">
        <v>948600</v>
      </c>
      <c r="Q78" s="4">
        <v>822300</v>
      </c>
      <c r="R78" s="5">
        <v>1.4800000000000001E-2</v>
      </c>
      <c r="S78" s="4">
        <v>1770900</v>
      </c>
      <c r="T78" s="4">
        <f t="shared" si="6"/>
        <v>1450010</v>
      </c>
      <c r="U78" s="4">
        <f t="shared" si="7"/>
        <v>845200</v>
      </c>
      <c r="V78" s="5">
        <v>2.41E-2</v>
      </c>
    </row>
    <row r="79" spans="1:22" x14ac:dyDescent="0.2">
      <c r="A79" s="16" t="s">
        <v>205</v>
      </c>
      <c r="B79" s="4">
        <v>71700</v>
      </c>
      <c r="C79" s="4">
        <v>206420</v>
      </c>
      <c r="D79" s="4">
        <v>-134720</v>
      </c>
      <c r="E79" s="4">
        <v>-2760706512</v>
      </c>
      <c r="F79" s="4">
        <f t="shared" si="5"/>
        <v>20177135560</v>
      </c>
      <c r="G79" s="4">
        <v>40000</v>
      </c>
      <c r="H79" s="4">
        <v>0</v>
      </c>
      <c r="I79" s="4">
        <v>40000</v>
      </c>
      <c r="J79" s="4">
        <v>820000000</v>
      </c>
      <c r="K79" s="24"/>
      <c r="L79" s="4">
        <v>197</v>
      </c>
      <c r="M79" s="4">
        <v>239</v>
      </c>
      <c r="N79" s="4">
        <v>31</v>
      </c>
      <c r="O79" s="4">
        <v>65</v>
      </c>
      <c r="P79" s="4">
        <v>506000</v>
      </c>
      <c r="Q79" s="4">
        <v>1465700</v>
      </c>
      <c r="R79" s="5">
        <v>-1.9699999999999999E-2</v>
      </c>
      <c r="S79" s="4">
        <v>2044800</v>
      </c>
      <c r="T79" s="4">
        <f t="shared" si="6"/>
        <v>1359330</v>
      </c>
      <c r="U79" s="4">
        <f t="shared" si="7"/>
        <v>562600</v>
      </c>
      <c r="V79" s="5">
        <v>3.3399999999999999E-2</v>
      </c>
    </row>
    <row r="80" spans="1:22" x14ac:dyDescent="0.2">
      <c r="A80" s="16" t="s">
        <v>204</v>
      </c>
      <c r="B80" s="4">
        <v>376000</v>
      </c>
      <c r="C80" s="4">
        <v>500</v>
      </c>
      <c r="D80" s="4">
        <v>375500</v>
      </c>
      <c r="E80" s="4">
        <v>7688502822</v>
      </c>
      <c r="F80" s="4">
        <f t="shared" ref="F80:F90" si="8">E80+F81</f>
        <v>22937842072</v>
      </c>
      <c r="G80" s="4">
        <v>20000</v>
      </c>
      <c r="H80" s="4">
        <v>0</v>
      </c>
      <c r="I80" s="4">
        <v>20000</v>
      </c>
      <c r="J80" s="4">
        <v>410000000</v>
      </c>
      <c r="K80" s="24"/>
      <c r="L80" s="4">
        <v>219</v>
      </c>
      <c r="M80" s="4">
        <v>235</v>
      </c>
      <c r="N80" s="4">
        <v>71</v>
      </c>
      <c r="O80" s="4">
        <v>56</v>
      </c>
      <c r="P80" s="4">
        <v>1259400</v>
      </c>
      <c r="Q80" s="4">
        <v>711000</v>
      </c>
      <c r="R80" s="5">
        <v>2.9900000000000003E-2</v>
      </c>
      <c r="S80" s="4">
        <v>2000300</v>
      </c>
      <c r="T80" s="4">
        <f t="shared" ref="T80:T96" si="9">AVERAGE(S81:S90)</f>
        <v>1243560</v>
      </c>
      <c r="U80" s="4">
        <f t="shared" ref="U80:U90" si="10">MIN(S81:S85)</f>
        <v>510300</v>
      </c>
      <c r="V80" s="5">
        <v>2.8999999999999998E-2</v>
      </c>
    </row>
    <row r="81" spans="1:22" x14ac:dyDescent="0.2">
      <c r="A81" s="16" t="s">
        <v>203</v>
      </c>
      <c r="B81" s="4">
        <v>111300</v>
      </c>
      <c r="C81" s="4">
        <v>33000</v>
      </c>
      <c r="D81" s="4">
        <v>78300</v>
      </c>
      <c r="E81" s="4">
        <v>1584332693</v>
      </c>
      <c r="F81" s="4">
        <f t="shared" si="8"/>
        <v>15249339250</v>
      </c>
      <c r="G81" s="4">
        <v>20000</v>
      </c>
      <c r="H81" s="4">
        <v>0</v>
      </c>
      <c r="I81" s="4">
        <v>20000</v>
      </c>
      <c r="J81" s="4">
        <v>406000000</v>
      </c>
      <c r="K81" s="24"/>
      <c r="L81" s="4">
        <v>130</v>
      </c>
      <c r="M81" s="4">
        <v>260</v>
      </c>
      <c r="N81" s="4">
        <v>19</v>
      </c>
      <c r="O81" s="4">
        <v>49</v>
      </c>
      <c r="P81" s="4">
        <v>391400</v>
      </c>
      <c r="Q81" s="4">
        <v>905900</v>
      </c>
      <c r="R81" s="5">
        <v>-1.9900000000000001E-2</v>
      </c>
      <c r="S81" s="4">
        <v>1365500</v>
      </c>
      <c r="T81" s="4">
        <f t="shared" si="9"/>
        <v>1254266.5</v>
      </c>
      <c r="U81" s="4">
        <f t="shared" si="10"/>
        <v>489400</v>
      </c>
      <c r="V81" s="5">
        <v>1.9599999999999999E-2</v>
      </c>
    </row>
    <row r="82" spans="1:22" x14ac:dyDescent="0.2">
      <c r="A82" s="16" t="s">
        <v>200</v>
      </c>
      <c r="B82" s="4">
        <v>795000</v>
      </c>
      <c r="C82" s="4">
        <v>2600</v>
      </c>
      <c r="D82" s="4">
        <v>792400</v>
      </c>
      <c r="E82" s="4">
        <v>15965390429</v>
      </c>
      <c r="F82" s="4">
        <f t="shared" si="8"/>
        <v>13665006557</v>
      </c>
      <c r="G82" s="4">
        <v>0</v>
      </c>
      <c r="H82" s="4">
        <v>84</v>
      </c>
      <c r="I82" s="4">
        <v>-84</v>
      </c>
      <c r="J82" s="4">
        <v>-1642600</v>
      </c>
      <c r="K82" s="24"/>
      <c r="L82" s="4">
        <v>617</v>
      </c>
      <c r="M82" s="4">
        <v>340</v>
      </c>
      <c r="N82" s="4">
        <v>164</v>
      </c>
      <c r="O82" s="4">
        <v>46</v>
      </c>
      <c r="P82" s="4">
        <v>3501100</v>
      </c>
      <c r="Q82" s="4">
        <v>1099900</v>
      </c>
      <c r="R82" s="5">
        <v>4.5999999999999999E-2</v>
      </c>
      <c r="S82" s="4">
        <v>4747700</v>
      </c>
      <c r="T82" s="4">
        <f t="shared" si="9"/>
        <v>896131</v>
      </c>
      <c r="U82" s="4">
        <f t="shared" si="10"/>
        <v>489400</v>
      </c>
      <c r="V82" s="5">
        <v>5.3200000000000004E-2</v>
      </c>
    </row>
    <row r="83" spans="1:22" x14ac:dyDescent="0.2">
      <c r="A83" s="16" t="s">
        <v>199</v>
      </c>
      <c r="B83" s="4">
        <v>3300</v>
      </c>
      <c r="C83" s="4">
        <v>0</v>
      </c>
      <c r="D83" s="4">
        <v>3300</v>
      </c>
      <c r="E83" s="4">
        <v>64589808</v>
      </c>
      <c r="F83" s="4">
        <f t="shared" si="8"/>
        <v>-2300383872</v>
      </c>
      <c r="K83" s="24"/>
      <c r="L83" s="4">
        <v>56</v>
      </c>
      <c r="M83" s="4">
        <v>147</v>
      </c>
      <c r="N83" s="4">
        <v>6</v>
      </c>
      <c r="O83" s="4">
        <v>27</v>
      </c>
      <c r="P83" s="4">
        <v>145600</v>
      </c>
      <c r="Q83" s="4">
        <v>675800</v>
      </c>
      <c r="R83" s="5">
        <v>5.1999999999999998E-3</v>
      </c>
      <c r="S83" s="4">
        <v>845200</v>
      </c>
      <c r="T83" s="4">
        <f t="shared" si="9"/>
        <v>925479</v>
      </c>
      <c r="U83" s="4">
        <f t="shared" si="10"/>
        <v>489400</v>
      </c>
      <c r="V83" s="5">
        <v>1.0200000000000001E-2</v>
      </c>
    </row>
    <row r="84" spans="1:22" x14ac:dyDescent="0.2">
      <c r="A84" s="16" t="s">
        <v>193</v>
      </c>
      <c r="B84" s="4">
        <v>22500</v>
      </c>
      <c r="C84" s="4">
        <v>100</v>
      </c>
      <c r="D84" s="4">
        <v>22400</v>
      </c>
      <c r="E84" s="4">
        <v>437929555</v>
      </c>
      <c r="F84" s="4">
        <f t="shared" si="8"/>
        <v>-2364973680</v>
      </c>
      <c r="G84" s="4">
        <v>30000</v>
      </c>
      <c r="H84" s="4">
        <v>0</v>
      </c>
      <c r="I84" s="4">
        <v>30000</v>
      </c>
      <c r="J84" s="4">
        <v>585000000</v>
      </c>
      <c r="K84" s="24"/>
      <c r="L84" s="4">
        <v>231</v>
      </c>
      <c r="M84" s="4">
        <v>66</v>
      </c>
      <c r="N84" s="4">
        <v>7</v>
      </c>
      <c r="O84" s="4">
        <v>12</v>
      </c>
      <c r="P84" s="4">
        <v>211600</v>
      </c>
      <c r="Q84" s="4">
        <v>350400</v>
      </c>
      <c r="R84" s="5">
        <v>0</v>
      </c>
      <c r="S84" s="4">
        <v>562600</v>
      </c>
      <c r="T84" s="4">
        <f t="shared" si="9"/>
        <v>1104066</v>
      </c>
      <c r="U84" s="4">
        <f t="shared" si="10"/>
        <v>489400</v>
      </c>
      <c r="V84" s="5">
        <v>1.0200000000000001E-2</v>
      </c>
    </row>
    <row r="85" spans="1:22" x14ac:dyDescent="0.2">
      <c r="A85" s="16" t="s">
        <v>192</v>
      </c>
      <c r="B85" s="4">
        <v>3200</v>
      </c>
      <c r="C85" s="4">
        <v>0</v>
      </c>
      <c r="D85" s="4">
        <v>3200</v>
      </c>
      <c r="E85" s="4">
        <v>62612267</v>
      </c>
      <c r="F85" s="4">
        <f t="shared" si="8"/>
        <v>-2802903235</v>
      </c>
      <c r="G85" s="4">
        <v>20000</v>
      </c>
      <c r="H85" s="4">
        <v>0</v>
      </c>
      <c r="I85" s="4">
        <v>20000</v>
      </c>
      <c r="J85" s="4">
        <v>390000000</v>
      </c>
      <c r="K85" s="24"/>
      <c r="L85" s="4">
        <v>55</v>
      </c>
      <c r="M85" s="4">
        <v>93</v>
      </c>
      <c r="N85" s="4">
        <v>4</v>
      </c>
      <c r="O85" s="4">
        <v>14</v>
      </c>
      <c r="P85" s="4">
        <v>111700</v>
      </c>
      <c r="Q85" s="4">
        <v>343600</v>
      </c>
      <c r="R85" s="5">
        <v>-5.1000000000000004E-3</v>
      </c>
      <c r="S85" s="4">
        <v>510300</v>
      </c>
      <c r="T85" s="4">
        <f t="shared" si="9"/>
        <v>1238321</v>
      </c>
      <c r="U85" s="4">
        <f t="shared" si="10"/>
        <v>489400</v>
      </c>
      <c r="V85" s="5">
        <v>1.0200000000000001E-2</v>
      </c>
    </row>
    <row r="86" spans="1:22" x14ac:dyDescent="0.2">
      <c r="A86" s="16" t="s">
        <v>191</v>
      </c>
      <c r="B86" s="4">
        <v>6400</v>
      </c>
      <c r="C86" s="4">
        <v>5100</v>
      </c>
      <c r="D86" s="4">
        <v>1300</v>
      </c>
      <c r="E86" s="4">
        <v>25566330</v>
      </c>
      <c r="F86" s="4">
        <f t="shared" si="8"/>
        <v>-2865515502</v>
      </c>
      <c r="G86" s="4">
        <v>20000</v>
      </c>
      <c r="H86" s="4">
        <v>0</v>
      </c>
      <c r="I86" s="4">
        <v>20000</v>
      </c>
      <c r="J86" s="4">
        <v>392000000</v>
      </c>
      <c r="K86" s="24"/>
      <c r="L86" s="4">
        <v>143</v>
      </c>
      <c r="M86" s="4">
        <v>80</v>
      </c>
      <c r="N86" s="4">
        <v>7</v>
      </c>
      <c r="O86" s="4">
        <v>5</v>
      </c>
      <c r="P86" s="4">
        <v>191300</v>
      </c>
      <c r="Q86" s="4">
        <v>297100</v>
      </c>
      <c r="R86" s="5">
        <v>-1.0200000000000001E-2</v>
      </c>
      <c r="S86" s="4">
        <v>489400</v>
      </c>
      <c r="T86" s="4">
        <f t="shared" si="9"/>
        <v>1311953.1000000001</v>
      </c>
      <c r="U86" s="4">
        <f t="shared" si="10"/>
        <v>643800</v>
      </c>
      <c r="V86" s="5">
        <v>1.0200000000000001E-2</v>
      </c>
    </row>
    <row r="87" spans="1:22" x14ac:dyDescent="0.2">
      <c r="A87" s="16" t="s">
        <v>190</v>
      </c>
      <c r="B87" s="4">
        <v>26300</v>
      </c>
      <c r="C87" s="4">
        <v>3600</v>
      </c>
      <c r="D87" s="4">
        <v>22700</v>
      </c>
      <c r="E87" s="4">
        <v>446971392</v>
      </c>
      <c r="F87" s="4">
        <f t="shared" si="8"/>
        <v>-2891081832</v>
      </c>
      <c r="G87" s="4">
        <v>15000</v>
      </c>
      <c r="H87" s="4">
        <v>0</v>
      </c>
      <c r="I87" s="4">
        <v>15000</v>
      </c>
      <c r="J87" s="4">
        <v>295320000</v>
      </c>
      <c r="K87" s="24"/>
      <c r="L87" s="4">
        <v>132</v>
      </c>
      <c r="M87" s="4">
        <v>116</v>
      </c>
      <c r="N87" s="4">
        <v>17</v>
      </c>
      <c r="O87" s="4">
        <v>10</v>
      </c>
      <c r="P87" s="4">
        <v>320400</v>
      </c>
      <c r="Q87" s="4">
        <v>294300</v>
      </c>
      <c r="R87" s="5">
        <v>0</v>
      </c>
      <c r="S87" s="4">
        <v>643800</v>
      </c>
      <c r="T87" s="4">
        <f t="shared" si="9"/>
        <v>1616351.9</v>
      </c>
      <c r="U87" s="4">
        <f t="shared" si="10"/>
        <v>842600</v>
      </c>
      <c r="V87" s="5">
        <v>1.5100000000000001E-2</v>
      </c>
    </row>
    <row r="88" spans="1:22" x14ac:dyDescent="0.2">
      <c r="A88" s="16" t="s">
        <v>189</v>
      </c>
      <c r="B88" s="4">
        <v>5400</v>
      </c>
      <c r="C88" s="4">
        <v>0</v>
      </c>
      <c r="D88" s="4">
        <v>5400</v>
      </c>
      <c r="E88" s="4">
        <v>105724217</v>
      </c>
      <c r="F88" s="4">
        <f t="shared" si="8"/>
        <v>-3338053224</v>
      </c>
      <c r="G88" s="4">
        <v>10000</v>
      </c>
      <c r="H88" s="4">
        <v>0</v>
      </c>
      <c r="I88" s="4">
        <v>10000</v>
      </c>
      <c r="J88" s="4">
        <v>194000000</v>
      </c>
      <c r="K88" s="24"/>
      <c r="L88" s="4">
        <v>188</v>
      </c>
      <c r="M88" s="4">
        <v>170</v>
      </c>
      <c r="N88" s="4">
        <v>27</v>
      </c>
      <c r="O88" s="4">
        <v>25</v>
      </c>
      <c r="P88" s="4">
        <v>615600</v>
      </c>
      <c r="Q88" s="4">
        <v>561400</v>
      </c>
      <c r="R88" s="5">
        <v>2.07E-2</v>
      </c>
      <c r="S88" s="4">
        <v>1290500</v>
      </c>
      <c r="T88" s="4">
        <f t="shared" si="9"/>
        <v>1692905.6</v>
      </c>
      <c r="U88" s="4">
        <f t="shared" si="10"/>
        <v>842600</v>
      </c>
      <c r="V88" s="5">
        <v>2.0299999999999999E-2</v>
      </c>
    </row>
    <row r="89" spans="1:22" x14ac:dyDescent="0.2">
      <c r="A89" s="16" t="s">
        <v>188</v>
      </c>
      <c r="B89" s="4">
        <v>10200</v>
      </c>
      <c r="C89" s="4">
        <v>2500</v>
      </c>
      <c r="D89" s="4">
        <v>7700</v>
      </c>
      <c r="E89" s="4">
        <v>150775067</v>
      </c>
      <c r="F89" s="4">
        <f t="shared" si="8"/>
        <v>-3443777441</v>
      </c>
      <c r="G89" s="4">
        <v>30000</v>
      </c>
      <c r="H89" s="4">
        <v>0</v>
      </c>
      <c r="I89" s="4">
        <v>30000</v>
      </c>
      <c r="J89" s="4">
        <v>584000000</v>
      </c>
      <c r="K89" s="24"/>
      <c r="R89" s="5">
        <v>-2.5699999999999997E-2</v>
      </c>
      <c r="S89" s="4">
        <v>1138000</v>
      </c>
      <c r="T89" s="4">
        <f t="shared" si="9"/>
        <v>1716927</v>
      </c>
      <c r="U89" s="4">
        <f t="shared" si="10"/>
        <v>842600</v>
      </c>
      <c r="V89" s="5">
        <v>2.52E-2</v>
      </c>
    </row>
    <row r="90" spans="1:22" x14ac:dyDescent="0.2">
      <c r="A90" s="16" t="s">
        <v>187</v>
      </c>
      <c r="B90" s="4">
        <v>1100</v>
      </c>
      <c r="C90" s="4">
        <v>0</v>
      </c>
      <c r="D90" s="4">
        <v>1100</v>
      </c>
      <c r="E90" s="4">
        <v>21999582</v>
      </c>
      <c r="F90" s="4">
        <f t="shared" si="8"/>
        <v>-3594552508</v>
      </c>
      <c r="K90" s="24"/>
      <c r="L90" s="4">
        <v>125</v>
      </c>
      <c r="M90" s="4">
        <v>140</v>
      </c>
      <c r="N90" s="4">
        <v>18</v>
      </c>
      <c r="O90" s="4">
        <v>30</v>
      </c>
      <c r="P90" s="4">
        <v>325500</v>
      </c>
      <c r="Q90" s="4">
        <v>453000</v>
      </c>
      <c r="R90" s="5">
        <v>-0.01</v>
      </c>
      <c r="S90" s="4">
        <v>842600</v>
      </c>
      <c r="T90" s="4">
        <f t="shared" si="9"/>
        <v>1813997.9</v>
      </c>
      <c r="U90" s="4">
        <f t="shared" si="10"/>
        <v>1138680</v>
      </c>
      <c r="V90" s="5">
        <v>1.9900000000000001E-2</v>
      </c>
    </row>
    <row r="91" spans="1:22" x14ac:dyDescent="0.2">
      <c r="A91" s="16" t="s">
        <v>186</v>
      </c>
      <c r="B91" s="4">
        <v>49600</v>
      </c>
      <c r="C91" s="4">
        <v>0</v>
      </c>
      <c r="D91" s="4">
        <v>49600</v>
      </c>
      <c r="E91" s="4">
        <v>989241337</v>
      </c>
      <c r="F91" s="4">
        <f t="shared" ref="F91:F102" si="11">E91+F92</f>
        <v>-3616552090</v>
      </c>
      <c r="K91" s="24"/>
      <c r="L91" s="4">
        <v>198</v>
      </c>
      <c r="M91" s="4">
        <v>215</v>
      </c>
      <c r="N91" s="4">
        <v>29</v>
      </c>
      <c r="O91" s="4">
        <v>29</v>
      </c>
      <c r="P91" s="4">
        <v>744400</v>
      </c>
      <c r="Q91" s="4">
        <v>725600</v>
      </c>
      <c r="R91" s="5">
        <v>1.52E-2</v>
      </c>
      <c r="S91" s="4">
        <v>1472565</v>
      </c>
      <c r="T91" s="4">
        <f t="shared" si="9"/>
        <v>1794605.7</v>
      </c>
      <c r="U91" s="4">
        <f t="shared" ref="U91:U102" si="12">MIN(S92:S96)</f>
        <v>1138680</v>
      </c>
      <c r="V91" s="5">
        <v>1.9900000000000001E-2</v>
      </c>
    </row>
    <row r="92" spans="1:22" x14ac:dyDescent="0.2">
      <c r="A92" s="16" t="s">
        <v>185</v>
      </c>
      <c r="B92" s="4">
        <v>1600</v>
      </c>
      <c r="C92" s="4">
        <v>300000</v>
      </c>
      <c r="D92" s="4">
        <v>-298400</v>
      </c>
      <c r="E92" s="4">
        <v>-5856962443</v>
      </c>
      <c r="F92" s="4">
        <f t="shared" si="11"/>
        <v>-4605793427</v>
      </c>
      <c r="G92" s="4">
        <v>20000</v>
      </c>
      <c r="H92" s="4">
        <v>0</v>
      </c>
      <c r="I92" s="4">
        <v>20000</v>
      </c>
      <c r="J92" s="4">
        <v>392000000</v>
      </c>
      <c r="K92" s="24"/>
      <c r="L92" s="4">
        <v>155</v>
      </c>
      <c r="M92" s="4">
        <v>83</v>
      </c>
      <c r="N92" s="4">
        <v>21</v>
      </c>
      <c r="O92" s="4">
        <v>17</v>
      </c>
      <c r="P92" s="4">
        <v>599400</v>
      </c>
      <c r="Q92" s="4">
        <v>518400</v>
      </c>
      <c r="R92" s="5">
        <v>1.03E-2</v>
      </c>
      <c r="S92" s="4">
        <v>1166345</v>
      </c>
      <c r="T92" s="4">
        <f t="shared" si="9"/>
        <v>1870750.6</v>
      </c>
      <c r="U92" s="4">
        <f t="shared" si="12"/>
        <v>1138680</v>
      </c>
      <c r="V92" s="5">
        <v>2.5000000000000001E-2</v>
      </c>
    </row>
    <row r="93" spans="1:22" x14ac:dyDescent="0.2">
      <c r="A93" s="16" t="s">
        <v>184</v>
      </c>
      <c r="B93" s="4">
        <v>1300</v>
      </c>
      <c r="C93" s="4">
        <v>400</v>
      </c>
      <c r="D93" s="4">
        <v>900</v>
      </c>
      <c r="E93" s="4">
        <v>17695898</v>
      </c>
      <c r="F93" s="4">
        <f t="shared" si="11"/>
        <v>1251169016</v>
      </c>
      <c r="G93" s="4">
        <v>40000</v>
      </c>
      <c r="H93" s="4">
        <v>0</v>
      </c>
      <c r="I93" s="4">
        <v>40000</v>
      </c>
      <c r="J93" s="4">
        <v>788000000</v>
      </c>
      <c r="K93" s="24"/>
      <c r="L93" s="4">
        <v>173</v>
      </c>
      <c r="M93" s="4">
        <v>113</v>
      </c>
      <c r="N93" s="4">
        <v>18</v>
      </c>
      <c r="O93" s="4">
        <v>23</v>
      </c>
      <c r="P93" s="4">
        <v>353300</v>
      </c>
      <c r="Q93" s="4">
        <v>622200</v>
      </c>
      <c r="R93" s="5">
        <v>-5.0000000000000001E-3</v>
      </c>
      <c r="S93" s="4">
        <v>1138680</v>
      </c>
      <c r="T93" s="4">
        <f t="shared" si="9"/>
        <v>1952091.7777777778</v>
      </c>
      <c r="U93" s="4">
        <f t="shared" si="12"/>
        <v>1225721</v>
      </c>
      <c r="V93" s="5">
        <v>2.0199999999999999E-2</v>
      </c>
    </row>
    <row r="94" spans="1:22" x14ac:dyDescent="0.2">
      <c r="A94" s="16" t="s">
        <v>183</v>
      </c>
      <c r="B94" s="4">
        <v>8300</v>
      </c>
      <c r="C94" s="4">
        <v>100</v>
      </c>
      <c r="D94" s="4">
        <v>8200</v>
      </c>
      <c r="E94" s="4">
        <v>162535749</v>
      </c>
      <c r="F94" s="4">
        <f t="shared" si="11"/>
        <v>1233473118</v>
      </c>
      <c r="G94" s="4">
        <v>30000</v>
      </c>
      <c r="H94" s="4">
        <v>0</v>
      </c>
      <c r="I94" s="4">
        <v>30000</v>
      </c>
      <c r="J94" s="4">
        <v>591000000</v>
      </c>
      <c r="K94" s="24"/>
      <c r="L94" s="4">
        <v>279</v>
      </c>
      <c r="M94" s="4">
        <v>216</v>
      </c>
      <c r="N94" s="4">
        <v>33</v>
      </c>
      <c r="O94" s="4">
        <v>50</v>
      </c>
      <c r="P94" s="4">
        <v>952400</v>
      </c>
      <c r="Q94" s="4">
        <v>1235900</v>
      </c>
      <c r="R94" s="5">
        <v>-1.4999999999999999E-2</v>
      </c>
      <c r="S94" s="4">
        <v>2348470</v>
      </c>
      <c r="T94" s="4">
        <f t="shared" si="9"/>
        <v>1902544.5</v>
      </c>
      <c r="U94" s="4">
        <f t="shared" si="12"/>
        <v>1225721</v>
      </c>
      <c r="V94" s="5">
        <v>0.02</v>
      </c>
    </row>
    <row r="95" spans="1:22" x14ac:dyDescent="0.2">
      <c r="A95" s="16" t="s">
        <v>182</v>
      </c>
      <c r="B95" s="4">
        <v>65100</v>
      </c>
      <c r="C95" s="4">
        <v>3000</v>
      </c>
      <c r="D95" s="4">
        <v>62100</v>
      </c>
      <c r="E95" s="4">
        <v>1248809108</v>
      </c>
      <c r="F95" s="4">
        <f t="shared" si="11"/>
        <v>1070937369</v>
      </c>
      <c r="K95" s="24"/>
      <c r="L95" s="4">
        <v>205</v>
      </c>
      <c r="M95" s="4">
        <v>179</v>
      </c>
      <c r="N95" s="4">
        <v>33</v>
      </c>
      <c r="O95" s="4">
        <v>58</v>
      </c>
      <c r="P95" s="4">
        <v>604400</v>
      </c>
      <c r="Q95" s="4">
        <v>1100300</v>
      </c>
      <c r="R95" s="5">
        <v>-1.47E-2</v>
      </c>
      <c r="S95" s="4">
        <v>1852850</v>
      </c>
      <c r="T95" s="4">
        <f t="shared" si="9"/>
        <v>1909643.7142857143</v>
      </c>
      <c r="U95" s="4">
        <f t="shared" si="12"/>
        <v>1225721</v>
      </c>
      <c r="V95" s="5">
        <v>2.46E-2</v>
      </c>
    </row>
    <row r="96" spans="1:22" x14ac:dyDescent="0.2">
      <c r="A96" s="16" t="s">
        <v>177</v>
      </c>
      <c r="B96" s="4">
        <v>43300</v>
      </c>
      <c r="C96" s="4">
        <v>3100</v>
      </c>
      <c r="D96" s="4">
        <v>40200</v>
      </c>
      <c r="E96" s="4">
        <v>818206822</v>
      </c>
      <c r="F96" s="4">
        <f t="shared" si="11"/>
        <v>-177871739</v>
      </c>
      <c r="K96" s="24"/>
      <c r="L96" s="4">
        <v>210</v>
      </c>
      <c r="M96" s="4">
        <v>180</v>
      </c>
      <c r="N96" s="4">
        <v>31</v>
      </c>
      <c r="O96" s="4">
        <v>30</v>
      </c>
      <c r="P96" s="4">
        <v>555700</v>
      </c>
      <c r="Q96" s="4">
        <v>645100</v>
      </c>
      <c r="R96" s="5">
        <v>-9.7000000000000003E-3</v>
      </c>
      <c r="S96" s="4">
        <v>1225721</v>
      </c>
      <c r="T96" s="4">
        <f t="shared" si="9"/>
        <v>2023630.8333333333</v>
      </c>
      <c r="U96" s="4">
        <f t="shared" si="12"/>
        <v>1278643</v>
      </c>
      <c r="V96" s="5">
        <v>1.95E-2</v>
      </c>
    </row>
    <row r="97" spans="1:22" x14ac:dyDescent="0.2">
      <c r="A97" s="16" t="s">
        <v>175</v>
      </c>
      <c r="B97" s="4">
        <v>280600</v>
      </c>
      <c r="C97" s="4">
        <v>79580</v>
      </c>
      <c r="D97" s="4">
        <v>201020</v>
      </c>
      <c r="E97" s="4">
        <v>4141497917</v>
      </c>
      <c r="F97" s="4">
        <f t="shared" si="11"/>
        <v>-996078561</v>
      </c>
      <c r="K97" s="24"/>
      <c r="L97" s="4">
        <v>399</v>
      </c>
      <c r="M97" s="4">
        <v>439</v>
      </c>
      <c r="N97" s="4">
        <v>84</v>
      </c>
      <c r="O97" s="4">
        <v>106</v>
      </c>
      <c r="P97" s="4">
        <v>1591700</v>
      </c>
      <c r="Q97" s="4">
        <v>2014500</v>
      </c>
      <c r="R97" s="5">
        <v>0.02</v>
      </c>
      <c r="S97" s="4">
        <v>3687788</v>
      </c>
      <c r="T97" s="4">
        <f t="shared" ref="T97:T102" si="13">AVERAGE(S98:S107)</f>
        <v>1690799.4</v>
      </c>
      <c r="U97" s="4">
        <f t="shared" si="12"/>
        <v>1278643</v>
      </c>
      <c r="V97" s="5">
        <v>3.3500000000000002E-2</v>
      </c>
    </row>
    <row r="98" spans="1:22" x14ac:dyDescent="0.2">
      <c r="A98" s="16" t="s">
        <v>174</v>
      </c>
      <c r="B98" s="4">
        <v>135700</v>
      </c>
      <c r="C98" s="4">
        <v>101200</v>
      </c>
      <c r="D98" s="4">
        <v>34500</v>
      </c>
      <c r="E98" s="4">
        <v>694270613</v>
      </c>
      <c r="F98" s="4">
        <f t="shared" si="11"/>
        <v>-5137576478</v>
      </c>
      <c r="K98" s="24"/>
      <c r="L98" s="4">
        <v>160</v>
      </c>
      <c r="M98" s="4">
        <v>298</v>
      </c>
      <c r="N98" s="4">
        <v>43</v>
      </c>
      <c r="O98" s="4">
        <v>62</v>
      </c>
      <c r="P98" s="4">
        <v>744100</v>
      </c>
      <c r="Q98" s="4">
        <v>1118600</v>
      </c>
      <c r="R98" s="5">
        <v>0</v>
      </c>
      <c r="S98" s="4">
        <v>2056037</v>
      </c>
      <c r="T98" s="4">
        <f t="shared" si="13"/>
        <v>1599490</v>
      </c>
      <c r="U98" s="4">
        <f t="shared" si="12"/>
        <v>1278643</v>
      </c>
      <c r="V98" s="5">
        <v>1.4800000000000001E-2</v>
      </c>
    </row>
    <row r="99" spans="1:22" x14ac:dyDescent="0.2">
      <c r="A99" s="16" t="s">
        <v>164</v>
      </c>
      <c r="B99" s="4">
        <v>14000</v>
      </c>
      <c r="C99" s="4">
        <v>1200</v>
      </c>
      <c r="D99" s="4">
        <v>12800</v>
      </c>
      <c r="E99" s="4">
        <v>255260566</v>
      </c>
      <c r="F99" s="4">
        <f t="shared" si="11"/>
        <v>-5831847091</v>
      </c>
      <c r="K99" s="24"/>
      <c r="L99" s="4">
        <v>148</v>
      </c>
      <c r="M99" s="4">
        <v>192</v>
      </c>
      <c r="N99" s="4">
        <v>22</v>
      </c>
      <c r="O99" s="4">
        <v>36</v>
      </c>
      <c r="P99" s="4">
        <v>488100</v>
      </c>
      <c r="Q99" s="4">
        <v>766900</v>
      </c>
      <c r="R99" s="5">
        <v>1.01E-2</v>
      </c>
      <c r="S99" s="4">
        <v>1378214</v>
      </c>
      <c r="T99" s="4">
        <f t="shared" si="13"/>
        <v>1673248.6666666667</v>
      </c>
      <c r="U99" s="4">
        <f t="shared" si="12"/>
        <v>1278643</v>
      </c>
      <c r="V99" s="5">
        <v>1.4999999999999999E-2</v>
      </c>
    </row>
    <row r="100" spans="1:22" x14ac:dyDescent="0.2">
      <c r="A100" s="16" t="s">
        <v>156</v>
      </c>
      <c r="B100" s="4">
        <v>18000</v>
      </c>
      <c r="C100" s="4">
        <v>40030</v>
      </c>
      <c r="D100" s="4">
        <v>-22030</v>
      </c>
      <c r="E100" s="4">
        <v>-442585387</v>
      </c>
      <c r="F100" s="4">
        <f t="shared" si="11"/>
        <v>-6087107657</v>
      </c>
      <c r="K100" s="24"/>
      <c r="L100" s="4">
        <v>179</v>
      </c>
      <c r="M100" s="4">
        <v>275</v>
      </c>
      <c r="N100" s="4">
        <v>39</v>
      </c>
      <c r="O100" s="4">
        <v>70</v>
      </c>
      <c r="P100" s="4">
        <v>647200</v>
      </c>
      <c r="Q100" s="4">
        <v>1093700</v>
      </c>
      <c r="R100" s="5">
        <v>-1.4800000000000001E-2</v>
      </c>
      <c r="S100" s="4">
        <v>1813309</v>
      </c>
      <c r="T100" s="4">
        <f t="shared" si="13"/>
        <v>1603218.5</v>
      </c>
      <c r="U100" s="4">
        <f t="shared" si="12"/>
        <v>1278643</v>
      </c>
      <c r="V100" s="5">
        <v>1.49E-2</v>
      </c>
    </row>
    <row r="101" spans="1:22" x14ac:dyDescent="0.2">
      <c r="A101" s="16" t="s">
        <v>155</v>
      </c>
      <c r="B101" s="4">
        <v>9400</v>
      </c>
      <c r="C101" s="4">
        <v>14000</v>
      </c>
      <c r="D101" s="4">
        <v>-4600</v>
      </c>
      <c r="E101" s="4">
        <v>-91985236</v>
      </c>
      <c r="F101" s="4">
        <f t="shared" si="11"/>
        <v>-5644522270</v>
      </c>
      <c r="K101" s="24"/>
      <c r="L101" s="4">
        <v>414</v>
      </c>
      <c r="M101" s="4">
        <v>148</v>
      </c>
      <c r="N101" s="4">
        <v>30</v>
      </c>
      <c r="O101" s="4">
        <v>28</v>
      </c>
      <c r="P101" s="4">
        <v>750200</v>
      </c>
      <c r="Q101" s="4">
        <v>428600</v>
      </c>
      <c r="R101" s="5">
        <v>2.0299999999999999E-2</v>
      </c>
      <c r="S101" s="4">
        <v>1278643</v>
      </c>
      <c r="T101" s="4">
        <f t="shared" si="13"/>
        <v>1927794</v>
      </c>
      <c r="U101" s="4">
        <f t="shared" si="12"/>
        <v>1927794</v>
      </c>
      <c r="V101" s="5">
        <v>2.4799999999999999E-2</v>
      </c>
    </row>
    <row r="102" spans="1:22" x14ac:dyDescent="0.2">
      <c r="A102" s="16" t="s">
        <v>154</v>
      </c>
      <c r="B102" s="4">
        <v>200</v>
      </c>
      <c r="C102" s="4">
        <v>279140</v>
      </c>
      <c r="D102" s="4">
        <v>-278940</v>
      </c>
      <c r="E102" s="4">
        <v>-5552537034</v>
      </c>
      <c r="F102" s="4">
        <f t="shared" si="11"/>
        <v>-5552537034</v>
      </c>
      <c r="K102" s="24"/>
      <c r="L102" s="4">
        <v>184</v>
      </c>
      <c r="M102" s="4">
        <v>193</v>
      </c>
      <c r="N102" s="4">
        <v>21</v>
      </c>
      <c r="O102" s="4">
        <v>47</v>
      </c>
      <c r="P102" s="4">
        <v>597300</v>
      </c>
      <c r="Q102" s="4">
        <v>1273700</v>
      </c>
      <c r="R102" s="5">
        <v>-0.01</v>
      </c>
      <c r="S102" s="4">
        <v>1927794</v>
      </c>
      <c r="T102" s="4" t="e">
        <f t="shared" si="13"/>
        <v>#DIV/0!</v>
      </c>
      <c r="U102" s="4">
        <f t="shared" si="12"/>
        <v>0</v>
      </c>
      <c r="V102" s="5">
        <v>2.4799999999999999E-2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72" spans="1:22" x14ac:dyDescent="0.2">
      <c r="A172" t="s" s="0">
        <v>163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2FEA-DE35-6D40-BF71-BB3B26B40190}">
  <sheetPr codeName="Sheet102"/>
  <dimension ref="A1:V172"/>
  <sheetViews>
    <sheetView workbookViewId="0">
      <selection activeCell="U4" sqref="U3:U4"/>
    </sheetView>
  </sheetViews>
  <sheetFormatPr baseColWidth="10" defaultRowHeight="16" x14ac:dyDescent="0.2"/>
  <cols>
    <col min="5" max="5" customWidth="true" width="14.6640625"/>
    <col min="6" max="6" customWidth="true" width="13.832031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3878">
        <v>344</v>
      </c>
      <c r="B3" t="n" s="3879">
        <v>163700.0</v>
      </c>
      <c r="C3" t="n" s="3880">
        <v>138000.0</v>
      </c>
      <c r="D3" t="n" s="3881">
        <v>25700.0</v>
      </c>
      <c r="E3" t="n" s="3882">
        <v>3.2308E8</v>
      </c>
      <c r="G3" t="n" s="3868">
        <v>0.0</v>
      </c>
      <c r="H3" t="n" s="3869">
        <v>0.0</v>
      </c>
      <c r="I3" t="n" s="3870">
        <v>0.0</v>
      </c>
      <c r="J3" t="n" s="3871">
        <v>0.0</v>
      </c>
      <c r="L3" t="n" s="3872">
        <v>880.0</v>
      </c>
      <c r="M3" t="n" s="3873">
        <v>882.0</v>
      </c>
      <c r="N3" t="n" s="3874">
        <v>57.0</v>
      </c>
      <c r="O3" t="n" s="3875">
        <v>87.0</v>
      </c>
      <c r="P3" t="n" s="3876">
        <v>1837800.0</v>
      </c>
      <c r="Q3" t="n" s="3877">
        <v>2326700.0</v>
      </c>
      <c r="R3" t="n" s="3866">
        <v>0.0696</v>
      </c>
      <c r="S3" t="n" s="3865">
        <v>4422700.0</v>
      </c>
      <c r="V3" t="n" s="3867">
        <v>0.06849999999999999</v>
      </c>
    </row>
    <row r="4">
      <c r="A4" t="s" s="1806">
        <v>343</v>
      </c>
      <c r="B4" t="n" s="1807">
        <v>8100.0</v>
      </c>
      <c r="C4" t="n" s="1808">
        <v>56200.0</v>
      </c>
      <c r="D4" t="n" s="1809">
        <v>-48100.0</v>
      </c>
      <c r="E4" t="n" s="1810">
        <v>-6.5382E8</v>
      </c>
      <c r="G4" t="n" s="1796">
        <v>0.0</v>
      </c>
      <c r="H4" t="n" s="1797">
        <v>0.0</v>
      </c>
      <c r="I4" t="n" s="1798">
        <v>0.0</v>
      </c>
      <c r="J4" t="n" s="1799">
        <v>0.0</v>
      </c>
      <c r="L4" t="n" s="1800">
        <v>200.0</v>
      </c>
      <c r="M4" t="n" s="1801">
        <v>387.0</v>
      </c>
      <c r="N4" t="n" s="1802">
        <v>3.0</v>
      </c>
      <c r="O4" t="n" s="1803">
        <v>5.0</v>
      </c>
      <c r="P4" t="n" s="1804">
        <v>243100.0</v>
      </c>
      <c r="Q4" t="n" s="1805">
        <v>437900.0</v>
      </c>
      <c r="R4" t="n" s="1794">
        <v>-0.0109</v>
      </c>
      <c r="S4" t="n" s="1793">
        <v>726200.0</v>
      </c>
      <c r="V4" t="n" s="1795">
        <v>0.0363</v>
      </c>
    </row>
    <row r="5" spans="1:22" x14ac:dyDescent="0.2">
      <c r="A5" s="16" t="s">
        <v>342</v>
      </c>
      <c r="B5" s="4">
        <v>9900</v>
      </c>
      <c r="C5" s="4">
        <v>46200</v>
      </c>
      <c r="D5" s="4">
        <v>-36300</v>
      </c>
      <c r="E5" s="4">
        <v>-505400000</v>
      </c>
      <c r="F5" s="4">
        <f t="shared" ref="F5:F46" si="0">E5+F6</f>
        <v>2698751179</v>
      </c>
      <c r="G5" s="4">
        <v>0</v>
      </c>
      <c r="H5" s="4">
        <v>0</v>
      </c>
      <c r="I5" s="4">
        <v>0</v>
      </c>
      <c r="J5" s="4">
        <v>0</v>
      </c>
      <c r="K5" s="24"/>
      <c r="L5" s="4">
        <v>215</v>
      </c>
      <c r="M5" s="4">
        <v>317</v>
      </c>
      <c r="N5" s="4">
        <v>5</v>
      </c>
      <c r="O5" s="4">
        <v>3</v>
      </c>
      <c r="P5" s="4">
        <v>274700</v>
      </c>
      <c r="Q5" s="4">
        <v>373600</v>
      </c>
      <c r="R5" s="5">
        <v>-3.5999999999999999E-3</v>
      </c>
      <c r="S5" s="4">
        <v>673100</v>
      </c>
      <c r="T5" s="4">
        <f t="shared" ref="T5:T73" si="1">AVERAGE(S6:S15)</f>
        <v>992350</v>
      </c>
      <c r="U5" s="4">
        <f t="shared" ref="U5:U46" si="2">MIN(S6:S10)</f>
        <v>458300</v>
      </c>
      <c r="V5" s="5">
        <v>2.8399999999999998E-2</v>
      </c>
    </row>
    <row r="6" spans="1:22" x14ac:dyDescent="0.2">
      <c r="A6" s="16" t="s">
        <v>341</v>
      </c>
      <c r="B6" s="4">
        <v>11800</v>
      </c>
      <c r="C6" s="4">
        <v>33300</v>
      </c>
      <c r="D6" s="4">
        <v>-21500</v>
      </c>
      <c r="E6" s="4">
        <v>-296420000</v>
      </c>
      <c r="F6" s="4">
        <f t="shared" si="0"/>
        <v>3204151179</v>
      </c>
      <c r="G6" s="4">
        <v>0</v>
      </c>
      <c r="H6" s="4">
        <v>0</v>
      </c>
      <c r="I6" s="4">
        <v>0</v>
      </c>
      <c r="J6" s="4">
        <v>0</v>
      </c>
      <c r="K6" s="24"/>
      <c r="L6" s="4">
        <v>231</v>
      </c>
      <c r="M6" s="4">
        <v>242</v>
      </c>
      <c r="N6" s="4">
        <v>3</v>
      </c>
      <c r="O6" s="4">
        <v>7</v>
      </c>
      <c r="P6" s="4">
        <v>312600</v>
      </c>
      <c r="Q6" s="4">
        <v>290800</v>
      </c>
      <c r="R6" s="5">
        <v>2.2200000000000001E-2</v>
      </c>
      <c r="S6" s="4">
        <v>670400</v>
      </c>
      <c r="T6" s="4">
        <f t="shared" si="1"/>
        <v>943020</v>
      </c>
      <c r="U6" s="4">
        <f t="shared" si="2"/>
        <v>458300</v>
      </c>
      <c r="V6" s="5">
        <v>1.8000000000000002E-2</v>
      </c>
    </row>
    <row r="7" spans="1:22" x14ac:dyDescent="0.2">
      <c r="A7" s="16" t="s">
        <v>340</v>
      </c>
      <c r="B7" s="4">
        <v>5200</v>
      </c>
      <c r="C7" s="4">
        <v>29200</v>
      </c>
      <c r="D7" s="4">
        <v>-24000</v>
      </c>
      <c r="E7" s="4">
        <v>-324430000</v>
      </c>
      <c r="F7" s="4">
        <f t="shared" si="0"/>
        <v>3500571179</v>
      </c>
      <c r="G7" s="4">
        <v>0</v>
      </c>
      <c r="H7" s="4">
        <v>0</v>
      </c>
      <c r="I7" s="4">
        <v>0</v>
      </c>
      <c r="J7" s="4">
        <v>0</v>
      </c>
      <c r="K7" s="24"/>
      <c r="L7" s="4">
        <v>174</v>
      </c>
      <c r="M7" s="4">
        <v>220</v>
      </c>
      <c r="N7" s="4">
        <v>2</v>
      </c>
      <c r="O7" s="4">
        <v>4</v>
      </c>
      <c r="P7" s="4">
        <v>192400</v>
      </c>
      <c r="Q7" s="4">
        <v>229200</v>
      </c>
      <c r="R7" s="5">
        <v>3.8E-3</v>
      </c>
      <c r="S7" s="4">
        <v>458300</v>
      </c>
      <c r="T7" s="4">
        <f t="shared" si="1"/>
        <v>923700</v>
      </c>
      <c r="U7" s="4">
        <f t="shared" si="2"/>
        <v>636600</v>
      </c>
      <c r="V7" s="5">
        <v>2.92E-2</v>
      </c>
    </row>
    <row r="8" spans="1:22" x14ac:dyDescent="0.2">
      <c r="A8" s="16" t="s">
        <v>339</v>
      </c>
      <c r="B8" s="4">
        <v>129300</v>
      </c>
      <c r="C8" s="4">
        <v>79900</v>
      </c>
      <c r="D8" s="4">
        <v>49400</v>
      </c>
      <c r="E8" s="4">
        <v>629180000</v>
      </c>
      <c r="F8" s="4">
        <f t="shared" si="0"/>
        <v>3825001179</v>
      </c>
      <c r="G8" s="4">
        <v>0</v>
      </c>
      <c r="H8" s="4">
        <v>0</v>
      </c>
      <c r="I8" s="4">
        <v>0</v>
      </c>
      <c r="J8" s="4">
        <v>0</v>
      </c>
      <c r="K8" s="24"/>
      <c r="L8" s="4">
        <v>334</v>
      </c>
      <c r="M8" s="4">
        <v>813</v>
      </c>
      <c r="N8" s="4">
        <v>7</v>
      </c>
      <c r="O8" s="4">
        <v>21</v>
      </c>
      <c r="P8" s="4">
        <v>413800</v>
      </c>
      <c r="Q8" s="4">
        <v>1112300</v>
      </c>
      <c r="R8" s="5">
        <v>-3.3300000000000003E-2</v>
      </c>
      <c r="S8" s="4">
        <v>1642600</v>
      </c>
      <c r="T8" s="4">
        <f t="shared" si="1"/>
        <v>814540</v>
      </c>
      <c r="U8" s="4">
        <f t="shared" si="2"/>
        <v>636600</v>
      </c>
      <c r="V8" s="5">
        <v>9.0299999999999991E-2</v>
      </c>
    </row>
    <row r="9" spans="1:22" x14ac:dyDescent="0.2">
      <c r="A9" s="16" t="s">
        <v>338</v>
      </c>
      <c r="B9" s="4">
        <v>48700</v>
      </c>
      <c r="C9" s="4">
        <v>500</v>
      </c>
      <c r="D9" s="4">
        <v>48200</v>
      </c>
      <c r="E9" s="4">
        <v>670940000</v>
      </c>
      <c r="F9" s="4">
        <f t="shared" si="0"/>
        <v>3195821179</v>
      </c>
      <c r="G9" s="4">
        <v>0</v>
      </c>
      <c r="H9" s="4">
        <v>0</v>
      </c>
      <c r="I9" s="4">
        <v>0</v>
      </c>
      <c r="J9" s="4">
        <v>0</v>
      </c>
      <c r="K9" s="24"/>
      <c r="L9" s="4">
        <v>287</v>
      </c>
      <c r="M9" s="4">
        <v>366</v>
      </c>
      <c r="N9" s="4">
        <v>7</v>
      </c>
      <c r="O9" s="4">
        <v>7</v>
      </c>
      <c r="P9" s="4">
        <v>398800</v>
      </c>
      <c r="Q9" s="4">
        <v>415200</v>
      </c>
      <c r="R9" s="5">
        <v>-3.4999999999999996E-3</v>
      </c>
      <c r="S9" s="4">
        <v>888000</v>
      </c>
      <c r="T9" s="4">
        <f t="shared" si="1"/>
        <v>792820</v>
      </c>
      <c r="U9" s="4">
        <f t="shared" si="2"/>
        <v>295800</v>
      </c>
      <c r="V9" s="5">
        <v>2.4900000000000002E-2</v>
      </c>
    </row>
    <row r="10" spans="1:22" x14ac:dyDescent="0.2">
      <c r="A10" s="16" t="s">
        <v>337</v>
      </c>
      <c r="B10" s="4">
        <v>29200</v>
      </c>
      <c r="C10" s="4">
        <v>5200</v>
      </c>
      <c r="D10" s="4">
        <v>24000</v>
      </c>
      <c r="E10" s="4">
        <v>338450000</v>
      </c>
      <c r="F10" s="4">
        <f t="shared" si="0"/>
        <v>2524881179</v>
      </c>
      <c r="G10" s="4">
        <v>0</v>
      </c>
      <c r="H10" s="4">
        <v>0</v>
      </c>
      <c r="I10" s="4">
        <v>0</v>
      </c>
      <c r="J10" s="4">
        <v>0</v>
      </c>
      <c r="K10" s="24"/>
      <c r="L10" s="4">
        <v>273</v>
      </c>
      <c r="M10" s="4">
        <v>486</v>
      </c>
      <c r="N10" s="4">
        <v>6</v>
      </c>
      <c r="O10" s="4">
        <v>10</v>
      </c>
      <c r="P10" s="4">
        <v>306400</v>
      </c>
      <c r="Q10" s="4">
        <v>618100</v>
      </c>
      <c r="R10" s="5">
        <v>-2.8500000000000001E-2</v>
      </c>
      <c r="S10" s="4">
        <v>1063500</v>
      </c>
      <c r="T10" s="4">
        <f t="shared" si="1"/>
        <v>757340</v>
      </c>
      <c r="U10" s="4">
        <f t="shared" si="2"/>
        <v>295800</v>
      </c>
      <c r="V10" s="5">
        <v>4.1100000000000005E-2</v>
      </c>
    </row>
    <row r="11" spans="1:22" x14ac:dyDescent="0.2">
      <c r="A11" s="16" t="s">
        <v>336</v>
      </c>
      <c r="B11" s="4">
        <v>62300</v>
      </c>
      <c r="C11" s="4">
        <v>36000</v>
      </c>
      <c r="D11" s="4">
        <v>26300</v>
      </c>
      <c r="E11" s="4">
        <v>359400000</v>
      </c>
      <c r="F11" s="4">
        <f t="shared" si="0"/>
        <v>2186431179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660</v>
      </c>
      <c r="M11" s="4">
        <v>516</v>
      </c>
      <c r="N11" s="4">
        <v>41</v>
      </c>
      <c r="O11" s="4">
        <v>15</v>
      </c>
      <c r="P11" s="4">
        <v>1236200</v>
      </c>
      <c r="Q11" s="4">
        <v>835900</v>
      </c>
      <c r="R11" s="5">
        <v>5.5E-2</v>
      </c>
      <c r="S11" s="4">
        <v>2253600</v>
      </c>
      <c r="T11" s="4">
        <f t="shared" si="1"/>
        <v>563030</v>
      </c>
      <c r="U11" s="4">
        <f t="shared" si="2"/>
        <v>177100</v>
      </c>
      <c r="V11" s="5">
        <v>6.8499999999999991E-2</v>
      </c>
    </row>
    <row r="12" spans="1:22" x14ac:dyDescent="0.2">
      <c r="A12" s="16" t="s">
        <v>335</v>
      </c>
      <c r="B12" s="4">
        <v>75000</v>
      </c>
      <c r="C12" s="4">
        <v>18800</v>
      </c>
      <c r="D12" s="4">
        <v>56200</v>
      </c>
      <c r="E12" s="4">
        <v>771540000</v>
      </c>
      <c r="F12" s="4">
        <f t="shared" si="0"/>
        <v>1827031179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207</v>
      </c>
      <c r="M12" s="4">
        <v>209</v>
      </c>
      <c r="N12" s="4">
        <v>4</v>
      </c>
      <c r="O12" s="4">
        <v>7</v>
      </c>
      <c r="P12" s="4">
        <v>273600</v>
      </c>
      <c r="Q12" s="4">
        <v>309400</v>
      </c>
      <c r="R12" s="5">
        <v>1.49E-2</v>
      </c>
      <c r="S12" s="4">
        <v>636600</v>
      </c>
      <c r="T12" s="4">
        <f t="shared" si="1"/>
        <v>605140</v>
      </c>
      <c r="U12" s="4">
        <f t="shared" si="2"/>
        <v>177100</v>
      </c>
      <c r="V12" s="5">
        <v>2.18E-2</v>
      </c>
    </row>
    <row r="13" spans="1:22" x14ac:dyDescent="0.2">
      <c r="A13" s="16" t="s">
        <v>333</v>
      </c>
      <c r="B13" s="4">
        <v>23100</v>
      </c>
      <c r="C13" s="4">
        <v>6300</v>
      </c>
      <c r="D13" s="4">
        <v>16800</v>
      </c>
      <c r="E13" s="4">
        <v>229350000</v>
      </c>
      <c r="F13" s="4">
        <f t="shared" si="0"/>
        <v>1055491179</v>
      </c>
      <c r="G13" s="4">
        <v>0</v>
      </c>
      <c r="H13" s="4">
        <v>0</v>
      </c>
      <c r="I13" s="4">
        <v>0</v>
      </c>
      <c r="J13" s="4">
        <v>0</v>
      </c>
      <c r="K13" s="24"/>
      <c r="L13" s="4">
        <v>419</v>
      </c>
      <c r="M13" s="4">
        <v>280</v>
      </c>
      <c r="N13" s="4">
        <v>4</v>
      </c>
      <c r="O13" s="4">
        <v>7</v>
      </c>
      <c r="P13" s="4">
        <v>506100</v>
      </c>
      <c r="Q13" s="4">
        <v>396900</v>
      </c>
      <c r="R13" s="5">
        <v>2.29E-2</v>
      </c>
      <c r="S13" s="4">
        <v>952900</v>
      </c>
      <c r="T13" s="4">
        <f t="shared" si="1"/>
        <v>594890</v>
      </c>
      <c r="U13" s="4">
        <f t="shared" si="2"/>
        <v>177100</v>
      </c>
      <c r="V13" s="5">
        <v>5.4400000000000004E-2</v>
      </c>
    </row>
    <row r="14" spans="1:22" x14ac:dyDescent="0.2">
      <c r="A14" s="16" t="s">
        <v>332</v>
      </c>
      <c r="B14" s="4">
        <v>20000</v>
      </c>
      <c r="C14" s="4">
        <v>18600</v>
      </c>
      <c r="D14" s="4">
        <v>1400</v>
      </c>
      <c r="E14" s="4">
        <v>18337539</v>
      </c>
      <c r="F14" s="4">
        <f t="shared" si="0"/>
        <v>826141179</v>
      </c>
      <c r="G14" s="4">
        <v>0</v>
      </c>
      <c r="H14" s="4">
        <v>0</v>
      </c>
      <c r="I14" s="4">
        <v>0</v>
      </c>
      <c r="J14" s="4">
        <v>0</v>
      </c>
      <c r="K14" s="24"/>
      <c r="L14" s="4">
        <v>102</v>
      </c>
      <c r="M14" s="4">
        <v>159</v>
      </c>
      <c r="N14" s="4">
        <v>0</v>
      </c>
      <c r="O14" s="4">
        <v>0</v>
      </c>
      <c r="P14" s="4">
        <v>77200</v>
      </c>
      <c r="Q14" s="4">
        <v>151800</v>
      </c>
      <c r="R14" s="5">
        <v>0</v>
      </c>
      <c r="S14" s="4">
        <v>295800</v>
      </c>
      <c r="T14" s="4">
        <f t="shared" si="1"/>
        <v>592750</v>
      </c>
      <c r="U14" s="4">
        <f t="shared" si="2"/>
        <v>177100</v>
      </c>
      <c r="V14" s="5">
        <v>2.64E-2</v>
      </c>
    </row>
    <row r="15" spans="1:22" x14ac:dyDescent="0.2">
      <c r="A15" s="16" t="s">
        <v>331</v>
      </c>
      <c r="B15" s="4">
        <v>54800</v>
      </c>
      <c r="C15" s="4">
        <v>17000</v>
      </c>
      <c r="D15" s="4">
        <v>37800</v>
      </c>
      <c r="E15" s="4">
        <v>488580000</v>
      </c>
      <c r="F15" s="4">
        <f t="shared" si="0"/>
        <v>807803640</v>
      </c>
      <c r="G15" s="4">
        <v>0</v>
      </c>
      <c r="H15" s="4">
        <v>0</v>
      </c>
      <c r="I15" s="4">
        <v>0</v>
      </c>
      <c r="J15" s="4">
        <v>0</v>
      </c>
      <c r="K15" s="24"/>
      <c r="L15" s="4">
        <v>352</v>
      </c>
      <c r="M15" s="4">
        <v>280</v>
      </c>
      <c r="N15" s="4">
        <v>8</v>
      </c>
      <c r="O15" s="4">
        <v>12</v>
      </c>
      <c r="P15" s="4">
        <v>526700</v>
      </c>
      <c r="Q15" s="4">
        <v>452100</v>
      </c>
      <c r="R15" s="5">
        <v>3.1400000000000004E-2</v>
      </c>
      <c r="S15" s="4">
        <v>1061800</v>
      </c>
      <c r="T15" s="4">
        <f t="shared" si="1"/>
        <v>522520</v>
      </c>
      <c r="U15" s="4">
        <f t="shared" si="2"/>
        <v>177100</v>
      </c>
      <c r="V15" s="5">
        <v>4.53E-2</v>
      </c>
    </row>
    <row r="16" spans="1:22" x14ac:dyDescent="0.2">
      <c r="A16" s="16" t="s">
        <v>330</v>
      </c>
      <c r="B16" s="4">
        <v>6300</v>
      </c>
      <c r="C16" s="4">
        <v>12300</v>
      </c>
      <c r="D16" s="4">
        <v>-6000</v>
      </c>
      <c r="E16" s="4">
        <v>-76043817</v>
      </c>
      <c r="F16" s="4">
        <f t="shared" si="0"/>
        <v>319223640</v>
      </c>
      <c r="G16" s="4">
        <v>0</v>
      </c>
      <c r="H16" s="4">
        <v>0</v>
      </c>
      <c r="I16" s="4">
        <v>0</v>
      </c>
      <c r="J16" s="4">
        <v>0</v>
      </c>
      <c r="K16" s="24"/>
      <c r="L16" s="4">
        <v>61</v>
      </c>
      <c r="M16" s="4">
        <v>97</v>
      </c>
      <c r="N16" s="4">
        <v>0</v>
      </c>
      <c r="O16" s="4">
        <v>0</v>
      </c>
      <c r="P16" s="4">
        <v>40600</v>
      </c>
      <c r="Q16" s="4">
        <v>107300</v>
      </c>
      <c r="R16" s="5">
        <v>0</v>
      </c>
      <c r="S16" s="4">
        <v>177100</v>
      </c>
      <c r="T16" s="4">
        <f t="shared" si="1"/>
        <v>530330</v>
      </c>
      <c r="U16" s="4">
        <f t="shared" si="2"/>
        <v>265100</v>
      </c>
      <c r="V16" s="5">
        <v>1.5700000000000002E-2</v>
      </c>
    </row>
    <row r="17" spans="1:22" x14ac:dyDescent="0.2">
      <c r="A17" s="16" t="s">
        <v>329</v>
      </c>
      <c r="B17" s="4">
        <v>7300</v>
      </c>
      <c r="C17" s="4">
        <v>22300</v>
      </c>
      <c r="D17" s="4">
        <v>-15000</v>
      </c>
      <c r="E17" s="4">
        <v>-190032346</v>
      </c>
      <c r="F17" s="4">
        <f t="shared" si="0"/>
        <v>395267457</v>
      </c>
      <c r="G17" s="4">
        <v>0</v>
      </c>
      <c r="H17" s="4">
        <v>0</v>
      </c>
      <c r="I17" s="4">
        <v>0</v>
      </c>
      <c r="J17" s="4">
        <v>-13000</v>
      </c>
      <c r="K17" s="24"/>
      <c r="L17" s="4">
        <v>78</v>
      </c>
      <c r="M17" s="4">
        <v>192</v>
      </c>
      <c r="N17" s="4">
        <v>0</v>
      </c>
      <c r="O17" s="4">
        <v>0</v>
      </c>
      <c r="P17" s="4">
        <v>59800</v>
      </c>
      <c r="Q17" s="4">
        <v>182800</v>
      </c>
      <c r="R17" s="5">
        <v>-7.8000000000000005E-3</v>
      </c>
      <c r="S17" s="4">
        <v>265100</v>
      </c>
      <c r="T17" s="4">
        <f t="shared" si="1"/>
        <v>541880</v>
      </c>
      <c r="U17" s="4">
        <f t="shared" si="2"/>
        <v>310500</v>
      </c>
      <c r="V17" s="5">
        <v>3.0899999999999997E-2</v>
      </c>
    </row>
    <row r="18" spans="1:22" x14ac:dyDescent="0.2">
      <c r="A18" s="16" t="s">
        <v>328</v>
      </c>
      <c r="B18" s="4">
        <v>0</v>
      </c>
      <c r="C18" s="4">
        <v>37500</v>
      </c>
      <c r="D18" s="4">
        <v>-37500</v>
      </c>
      <c r="E18" s="4">
        <v>-479810000</v>
      </c>
      <c r="F18" s="4">
        <f t="shared" si="0"/>
        <v>585299803</v>
      </c>
      <c r="G18" s="4">
        <v>0</v>
      </c>
      <c r="H18" s="4">
        <v>0</v>
      </c>
      <c r="I18" s="4">
        <v>0</v>
      </c>
      <c r="J18" s="4">
        <v>0</v>
      </c>
      <c r="K18" s="24"/>
      <c r="L18" s="4">
        <v>64</v>
      </c>
      <c r="M18" s="4">
        <v>105</v>
      </c>
      <c r="N18" s="4">
        <v>1</v>
      </c>
      <c r="O18" s="4">
        <v>13</v>
      </c>
      <c r="P18" s="4">
        <v>112200</v>
      </c>
      <c r="Q18" s="4">
        <v>362700</v>
      </c>
      <c r="R18" s="5">
        <v>-3.8E-3</v>
      </c>
      <c r="S18" s="4">
        <v>551000</v>
      </c>
      <c r="T18" s="4">
        <f t="shared" si="1"/>
        <v>602720</v>
      </c>
      <c r="U18" s="4">
        <f t="shared" si="2"/>
        <v>310500</v>
      </c>
      <c r="V18" s="5">
        <v>2.3199999999999998E-2</v>
      </c>
    </row>
    <row r="19" spans="1:22" x14ac:dyDescent="0.2">
      <c r="A19" s="16" t="s">
        <v>327</v>
      </c>
      <c r="B19" s="4">
        <v>0</v>
      </c>
      <c r="C19" s="4">
        <v>54000</v>
      </c>
      <c r="D19" s="4">
        <v>-54000</v>
      </c>
      <c r="E19" s="4">
        <v>-695870000</v>
      </c>
      <c r="F19" s="4">
        <f t="shared" si="0"/>
        <v>1065109803</v>
      </c>
      <c r="G19" s="4">
        <v>0</v>
      </c>
      <c r="H19" s="4">
        <v>0</v>
      </c>
      <c r="I19" s="4">
        <v>0</v>
      </c>
      <c r="J19" s="4">
        <v>0</v>
      </c>
      <c r="K19" s="24"/>
      <c r="L19" s="4">
        <v>101</v>
      </c>
      <c r="M19" s="4">
        <v>118</v>
      </c>
      <c r="N19" s="4">
        <v>1</v>
      </c>
      <c r="O19" s="4">
        <v>2</v>
      </c>
      <c r="P19" s="4">
        <v>87600</v>
      </c>
      <c r="Q19" s="4">
        <v>131700</v>
      </c>
      <c r="R19" s="5">
        <v>-3.8E-3</v>
      </c>
      <c r="S19" s="4">
        <v>670800</v>
      </c>
      <c r="T19" s="4">
        <f t="shared" si="1"/>
        <v>586420</v>
      </c>
      <c r="U19" s="4">
        <f t="shared" si="2"/>
        <v>274400</v>
      </c>
      <c r="V19" s="5">
        <v>3.4300000000000004E-2</v>
      </c>
    </row>
    <row r="20" spans="1:22" x14ac:dyDescent="0.2">
      <c r="A20" s="16" t="s">
        <v>326</v>
      </c>
      <c r="B20" s="4">
        <v>19100</v>
      </c>
      <c r="C20" s="4">
        <v>4500</v>
      </c>
      <c r="D20" s="4">
        <v>14600</v>
      </c>
      <c r="E20" s="4">
        <v>183590000</v>
      </c>
      <c r="F20" s="4">
        <f t="shared" si="0"/>
        <v>1760979803</v>
      </c>
      <c r="G20" s="4">
        <v>0</v>
      </c>
      <c r="H20" s="4">
        <v>0</v>
      </c>
      <c r="I20" s="4">
        <v>0</v>
      </c>
      <c r="J20" s="4">
        <v>0</v>
      </c>
      <c r="K20" s="24"/>
      <c r="L20" s="4">
        <v>204</v>
      </c>
      <c r="M20" s="4">
        <v>185</v>
      </c>
      <c r="N20" s="4">
        <v>1</v>
      </c>
      <c r="O20" s="4">
        <v>5</v>
      </c>
      <c r="P20" s="4">
        <v>223700</v>
      </c>
      <c r="Q20" s="4">
        <v>313000</v>
      </c>
      <c r="R20" s="5">
        <v>1.5700000000000002E-2</v>
      </c>
      <c r="S20" s="4">
        <v>708700</v>
      </c>
      <c r="T20" s="4">
        <f t="shared" si="1"/>
        <v>666380</v>
      </c>
      <c r="U20" s="4">
        <f t="shared" si="2"/>
        <v>274400</v>
      </c>
      <c r="V20" s="5">
        <v>4.24E-2</v>
      </c>
    </row>
    <row r="21" spans="1:22" x14ac:dyDescent="0.2">
      <c r="A21" s="16" t="s">
        <v>325</v>
      </c>
      <c r="B21" s="4">
        <v>4000</v>
      </c>
      <c r="C21" s="4">
        <v>9100</v>
      </c>
      <c r="D21" s="4">
        <v>-5100</v>
      </c>
      <c r="E21" s="4">
        <v>-65560000</v>
      </c>
      <c r="F21" s="4">
        <f t="shared" si="0"/>
        <v>1577389803</v>
      </c>
      <c r="G21" s="4">
        <v>0</v>
      </c>
      <c r="H21" s="4">
        <v>0</v>
      </c>
      <c r="I21" s="4">
        <v>0</v>
      </c>
      <c r="J21" s="4">
        <v>0</v>
      </c>
      <c r="K21" s="24"/>
      <c r="L21" s="4">
        <v>69</v>
      </c>
      <c r="M21" s="4">
        <v>146</v>
      </c>
      <c r="N21" s="4">
        <v>1</v>
      </c>
      <c r="O21" s="4">
        <v>4</v>
      </c>
      <c r="P21" s="4">
        <v>77000</v>
      </c>
      <c r="Q21" s="4">
        <v>196000</v>
      </c>
      <c r="R21" s="5">
        <v>-3.9000000000000003E-3</v>
      </c>
      <c r="S21" s="4">
        <v>310500</v>
      </c>
      <c r="T21" s="4">
        <f t="shared" si="1"/>
        <v>714940</v>
      </c>
      <c r="U21" s="4">
        <f t="shared" si="2"/>
        <v>255200</v>
      </c>
      <c r="V21" s="5">
        <v>3.4799999999999998E-2</v>
      </c>
    </row>
    <row r="22" spans="1:22" x14ac:dyDescent="0.2">
      <c r="A22" s="16" t="s">
        <v>324</v>
      </c>
      <c r="B22" s="4">
        <v>126100</v>
      </c>
      <c r="C22" s="4">
        <v>0</v>
      </c>
      <c r="D22" s="4">
        <v>126100</v>
      </c>
      <c r="E22" s="4">
        <v>1581110000</v>
      </c>
      <c r="F22" s="4">
        <f t="shared" si="0"/>
        <v>1642949803</v>
      </c>
      <c r="K22" s="24"/>
      <c r="L22" s="4">
        <v>234</v>
      </c>
      <c r="M22" s="4">
        <v>186</v>
      </c>
      <c r="N22" s="4">
        <v>13</v>
      </c>
      <c r="O22" s="4">
        <v>11</v>
      </c>
      <c r="P22" s="4">
        <v>538800</v>
      </c>
      <c r="Q22" s="4">
        <v>395900</v>
      </c>
      <c r="R22" s="5">
        <v>3.6499999999999998E-2</v>
      </c>
      <c r="S22" s="4">
        <v>1057700</v>
      </c>
      <c r="T22" s="4">
        <f t="shared" si="1"/>
        <v>689620</v>
      </c>
      <c r="U22" s="4">
        <f t="shared" si="2"/>
        <v>255200</v>
      </c>
      <c r="V22" s="5">
        <v>3.9100000000000003E-2</v>
      </c>
    </row>
    <row r="23" spans="1:22" x14ac:dyDescent="0.2">
      <c r="A23" s="16" t="s">
        <v>323</v>
      </c>
      <c r="B23" s="4">
        <v>0</v>
      </c>
      <c r="C23" s="4">
        <v>30700</v>
      </c>
      <c r="D23" s="4">
        <v>-30700</v>
      </c>
      <c r="E23" s="4">
        <v>-377630000</v>
      </c>
      <c r="F23" s="4">
        <f t="shared" si="0"/>
        <v>61839803</v>
      </c>
      <c r="K23" s="24"/>
      <c r="L23" s="4">
        <v>80</v>
      </c>
      <c r="M23" s="4">
        <v>90</v>
      </c>
      <c r="N23" s="4">
        <v>11</v>
      </c>
      <c r="O23" s="4">
        <v>1</v>
      </c>
      <c r="P23" s="4">
        <v>685600</v>
      </c>
      <c r="Q23" s="4">
        <v>140400</v>
      </c>
      <c r="R23" s="5">
        <v>4.0999999999999995E-3</v>
      </c>
      <c r="S23" s="4">
        <v>850400</v>
      </c>
      <c r="T23" s="4">
        <f t="shared" si="1"/>
        <v>685890</v>
      </c>
      <c r="U23" s="4">
        <f t="shared" si="2"/>
        <v>255200</v>
      </c>
      <c r="V23" s="5">
        <v>2.0199999999999999E-2</v>
      </c>
    </row>
    <row r="24" spans="1:22" x14ac:dyDescent="0.2">
      <c r="A24" s="16" t="s">
        <v>322</v>
      </c>
      <c r="B24" s="4">
        <v>10600</v>
      </c>
      <c r="C24" s="4">
        <v>1100</v>
      </c>
      <c r="D24" s="4">
        <v>9500</v>
      </c>
      <c r="E24" s="4">
        <v>114320000</v>
      </c>
      <c r="F24" s="4">
        <f t="shared" si="0"/>
        <v>439469803</v>
      </c>
      <c r="K24" s="24"/>
      <c r="L24" s="4">
        <v>94</v>
      </c>
      <c r="M24" s="4">
        <v>155</v>
      </c>
      <c r="N24" s="4">
        <v>0</v>
      </c>
      <c r="O24" s="4">
        <v>0</v>
      </c>
      <c r="P24" s="4">
        <v>78800</v>
      </c>
      <c r="Q24" s="4">
        <v>165100</v>
      </c>
      <c r="R24" s="5">
        <v>1.24E-2</v>
      </c>
      <c r="S24" s="4">
        <v>274400</v>
      </c>
      <c r="T24" s="4">
        <f t="shared" si="1"/>
        <v>704230</v>
      </c>
      <c r="U24" s="4">
        <f t="shared" si="2"/>
        <v>255200</v>
      </c>
      <c r="V24" s="5">
        <v>2.4399999999999998E-2</v>
      </c>
    </row>
    <row r="25" spans="1:22" x14ac:dyDescent="0.2">
      <c r="F25" s="4">
        <f t="shared" si="0"/>
        <v>325149803</v>
      </c>
      <c r="K25" s="24"/>
      <c r="L25" s="4">
        <v>115</v>
      </c>
      <c r="M25" s="4">
        <v>128</v>
      </c>
      <c r="N25" s="4">
        <v>1</v>
      </c>
      <c r="O25" s="4">
        <v>2</v>
      </c>
      <c r="P25" s="4">
        <v>140000</v>
      </c>
      <c r="Q25" s="4">
        <v>197200</v>
      </c>
      <c r="R25" s="5">
        <v>-2.0499999999999997E-2</v>
      </c>
      <c r="S25" s="4">
        <v>359500</v>
      </c>
      <c r="T25" s="4">
        <f t="shared" si="1"/>
        <v>719200</v>
      </c>
      <c r="U25" s="4">
        <f t="shared" si="2"/>
        <v>255200</v>
      </c>
      <c r="V25" s="5">
        <v>1.6200000000000003E-2</v>
      </c>
    </row>
    <row r="26" spans="1:22" x14ac:dyDescent="0.2">
      <c r="A26" s="16" t="s">
        <v>320</v>
      </c>
      <c r="B26" s="4">
        <v>0</v>
      </c>
      <c r="C26" s="4">
        <v>29000</v>
      </c>
      <c r="D26" s="4">
        <v>-29000</v>
      </c>
      <c r="E26" s="4">
        <v>-357100000</v>
      </c>
      <c r="F26" s="4">
        <f t="shared" si="0"/>
        <v>325149803</v>
      </c>
      <c r="K26" s="24"/>
      <c r="L26" s="4">
        <v>67</v>
      </c>
      <c r="M26" s="4">
        <v>100</v>
      </c>
      <c r="N26" s="4">
        <v>0</v>
      </c>
      <c r="O26" s="4">
        <v>0</v>
      </c>
      <c r="P26" s="4">
        <v>64800</v>
      </c>
      <c r="Q26" s="4">
        <v>158300</v>
      </c>
      <c r="R26" s="5">
        <v>-1.2E-2</v>
      </c>
      <c r="S26" s="4">
        <v>255200</v>
      </c>
      <c r="T26" s="4">
        <f t="shared" si="1"/>
        <v>729030</v>
      </c>
      <c r="U26" s="4">
        <f t="shared" si="2"/>
        <v>380600</v>
      </c>
      <c r="V26" s="5">
        <v>2.7900000000000001E-2</v>
      </c>
    </row>
    <row r="27" spans="1:22" x14ac:dyDescent="0.2">
      <c r="A27" s="16" t="s">
        <v>319</v>
      </c>
      <c r="B27" s="4">
        <v>600</v>
      </c>
      <c r="C27" s="4">
        <v>500</v>
      </c>
      <c r="D27" s="4">
        <v>100</v>
      </c>
      <c r="E27" s="4">
        <v>1240000</v>
      </c>
      <c r="F27" s="4">
        <f t="shared" si="0"/>
        <v>682249803</v>
      </c>
      <c r="K27" s="24"/>
      <c r="L27" s="4">
        <v>169</v>
      </c>
      <c r="M27" s="4">
        <v>110</v>
      </c>
      <c r="N27" s="4">
        <v>0</v>
      </c>
      <c r="O27" s="4">
        <v>2</v>
      </c>
      <c r="P27" s="4">
        <v>140600</v>
      </c>
      <c r="Q27" s="4">
        <v>208100</v>
      </c>
      <c r="R27" s="5">
        <v>2.0400000000000001E-2</v>
      </c>
      <c r="S27" s="4">
        <v>380600</v>
      </c>
      <c r="T27" s="4">
        <f t="shared" si="1"/>
        <v>738170</v>
      </c>
      <c r="U27" s="4">
        <f t="shared" si="2"/>
        <v>507800</v>
      </c>
      <c r="V27" s="5">
        <v>0.02</v>
      </c>
    </row>
    <row r="28" spans="1:22" x14ac:dyDescent="0.2">
      <c r="A28" s="16" t="s">
        <v>318</v>
      </c>
      <c r="B28" s="4">
        <v>0</v>
      </c>
      <c r="C28" s="4">
        <v>43900</v>
      </c>
      <c r="D28" s="4">
        <v>-43900</v>
      </c>
      <c r="E28" s="4">
        <v>-538090000</v>
      </c>
      <c r="F28" s="4">
        <f t="shared" si="0"/>
        <v>681009803</v>
      </c>
      <c r="K28" s="24"/>
      <c r="L28" s="4">
        <v>182</v>
      </c>
      <c r="M28" s="4">
        <v>204</v>
      </c>
      <c r="N28" s="4">
        <v>11</v>
      </c>
      <c r="O28" s="4">
        <v>4</v>
      </c>
      <c r="P28" s="4">
        <v>803300</v>
      </c>
      <c r="Q28" s="4">
        <v>293300</v>
      </c>
      <c r="R28" s="5">
        <v>8.199999999999999E-3</v>
      </c>
      <c r="S28" s="4">
        <v>1159400</v>
      </c>
      <c r="T28" s="4">
        <f t="shared" si="1"/>
        <v>658780</v>
      </c>
      <c r="U28" s="4">
        <f t="shared" si="2"/>
        <v>507800</v>
      </c>
      <c r="V28" s="5">
        <v>4.3899999999999995E-2</v>
      </c>
    </row>
    <row r="29" spans="1:22" x14ac:dyDescent="0.2">
      <c r="A29" s="16" t="s">
        <v>317</v>
      </c>
      <c r="B29" s="4">
        <v>25600</v>
      </c>
      <c r="C29" s="4">
        <v>16900</v>
      </c>
      <c r="D29" s="4">
        <v>8700</v>
      </c>
      <c r="E29" s="4">
        <v>107640000</v>
      </c>
      <c r="F29" s="4">
        <f t="shared" si="0"/>
        <v>1219099803</v>
      </c>
      <c r="K29" s="24"/>
      <c r="L29" s="4">
        <v>141</v>
      </c>
      <c r="M29" s="4">
        <v>144</v>
      </c>
      <c r="N29" s="4">
        <v>8</v>
      </c>
      <c r="O29" s="4">
        <v>5</v>
      </c>
      <c r="P29" s="4">
        <v>259600</v>
      </c>
      <c r="Q29" s="4">
        <v>213500</v>
      </c>
      <c r="R29" s="5">
        <v>0</v>
      </c>
      <c r="S29" s="4">
        <v>507800</v>
      </c>
      <c r="T29" s="4">
        <f t="shared" si="1"/>
        <v>709170</v>
      </c>
      <c r="U29" s="4">
        <f t="shared" si="2"/>
        <v>457800</v>
      </c>
      <c r="V29" s="5">
        <v>2.4399999999999998E-2</v>
      </c>
    </row>
    <row r="30" spans="1:22" x14ac:dyDescent="0.2">
      <c r="A30" s="16" t="s">
        <v>316</v>
      </c>
      <c r="B30" s="4">
        <v>3000</v>
      </c>
      <c r="C30" s="4">
        <v>61100</v>
      </c>
      <c r="D30" s="4">
        <v>-58100</v>
      </c>
      <c r="E30" s="4">
        <v>-700750000</v>
      </c>
      <c r="F30" s="4">
        <f t="shared" si="0"/>
        <v>1111459803</v>
      </c>
      <c r="K30" s="24"/>
      <c r="L30" s="4">
        <v>207</v>
      </c>
      <c r="M30" s="4">
        <v>334</v>
      </c>
      <c r="N30" s="4">
        <v>8</v>
      </c>
      <c r="O30" s="4">
        <v>15</v>
      </c>
      <c r="P30" s="4">
        <v>804300</v>
      </c>
      <c r="Q30" s="4">
        <v>583000</v>
      </c>
      <c r="R30" s="5">
        <v>-2.4500000000000001E-2</v>
      </c>
      <c r="S30" s="4">
        <v>1508300</v>
      </c>
      <c r="T30" s="4">
        <f t="shared" si="1"/>
        <v>621590</v>
      </c>
      <c r="U30" s="4">
        <f t="shared" si="2"/>
        <v>457800</v>
      </c>
      <c r="V30" s="5">
        <v>5.2900000000000003E-2</v>
      </c>
    </row>
    <row r="31" spans="1:22" x14ac:dyDescent="0.2">
      <c r="A31" s="16" t="s">
        <v>315</v>
      </c>
      <c r="B31" s="4">
        <v>0</v>
      </c>
      <c r="C31" s="4">
        <v>21600</v>
      </c>
      <c r="D31" s="4">
        <v>-21600</v>
      </c>
      <c r="E31" s="4">
        <v>-267690000</v>
      </c>
      <c r="F31" s="4">
        <f t="shared" si="0"/>
        <v>1812209803</v>
      </c>
      <c r="K31" s="24"/>
      <c r="L31" s="4">
        <v>97</v>
      </c>
      <c r="M31" s="4">
        <v>307</v>
      </c>
      <c r="N31" s="4">
        <v>4</v>
      </c>
      <c r="O31" s="4">
        <v>1</v>
      </c>
      <c r="P31" s="4">
        <v>378900</v>
      </c>
      <c r="Q31" s="4">
        <v>319200</v>
      </c>
      <c r="R31" s="5">
        <v>-7.9000000000000008E-3</v>
      </c>
      <c r="S31" s="4">
        <v>796100</v>
      </c>
      <c r="T31" s="4">
        <f t="shared" si="1"/>
        <v>612300</v>
      </c>
      <c r="U31" s="4">
        <f t="shared" si="2"/>
        <v>353500</v>
      </c>
      <c r="V31" s="5">
        <v>5.8899999999999994E-2</v>
      </c>
    </row>
    <row r="32" spans="1:22" x14ac:dyDescent="0.2">
      <c r="A32" s="16" t="s">
        <v>314</v>
      </c>
      <c r="B32" s="4">
        <v>6300</v>
      </c>
      <c r="C32" s="4">
        <v>27900</v>
      </c>
      <c r="D32" s="4">
        <v>-21600</v>
      </c>
      <c r="E32" s="4">
        <v>-268240000</v>
      </c>
      <c r="F32" s="4">
        <f t="shared" si="0"/>
        <v>2079899803</v>
      </c>
      <c r="K32" s="24"/>
      <c r="L32" s="4">
        <v>171</v>
      </c>
      <c r="M32" s="4">
        <v>345</v>
      </c>
      <c r="N32" s="4">
        <v>4</v>
      </c>
      <c r="O32" s="4">
        <v>10</v>
      </c>
      <c r="P32" s="4">
        <v>186600</v>
      </c>
      <c r="Q32" s="4">
        <v>521000</v>
      </c>
      <c r="R32" s="5">
        <v>-3.9000000000000003E-3</v>
      </c>
      <c r="S32" s="4">
        <v>804500</v>
      </c>
      <c r="T32" s="4">
        <f t="shared" si="1"/>
        <v>603710</v>
      </c>
      <c r="U32" s="4">
        <f t="shared" si="2"/>
        <v>353500</v>
      </c>
      <c r="V32" s="5">
        <v>4.7699999999999992E-2</v>
      </c>
    </row>
    <row r="33" spans="1:22" x14ac:dyDescent="0.2">
      <c r="A33" s="16" t="s">
        <v>313</v>
      </c>
      <c r="B33" s="4">
        <v>26300</v>
      </c>
      <c r="C33" s="4">
        <v>24400</v>
      </c>
      <c r="D33" s="4">
        <v>1900</v>
      </c>
      <c r="E33" s="4">
        <v>21020000</v>
      </c>
      <c r="F33" s="4">
        <f t="shared" si="0"/>
        <v>2348139803</v>
      </c>
      <c r="K33" s="24"/>
      <c r="L33" s="4">
        <v>146</v>
      </c>
      <c r="M33" s="4">
        <v>483</v>
      </c>
      <c r="N33" s="4">
        <v>2</v>
      </c>
      <c r="O33" s="4">
        <v>5</v>
      </c>
      <c r="P33" s="4">
        <v>167900</v>
      </c>
      <c r="Q33" s="4">
        <v>494200</v>
      </c>
      <c r="R33" s="5">
        <v>-7.1099999999999997E-2</v>
      </c>
      <c r="S33" s="4">
        <v>813100</v>
      </c>
      <c r="T33" s="4">
        <f t="shared" si="1"/>
        <v>608480</v>
      </c>
      <c r="U33" s="4">
        <f t="shared" si="2"/>
        <v>353500</v>
      </c>
      <c r="V33" s="5">
        <v>6.9900000000000004E-2</v>
      </c>
    </row>
    <row r="34" spans="1:22" x14ac:dyDescent="0.2">
      <c r="A34" s="16" t="s">
        <v>270</v>
      </c>
      <c r="B34" s="4">
        <v>800</v>
      </c>
      <c r="C34" s="4">
        <v>2900</v>
      </c>
      <c r="D34" s="4">
        <v>-2100</v>
      </c>
      <c r="E34" s="4">
        <v>-28350000</v>
      </c>
      <c r="F34" s="4">
        <f t="shared" si="0"/>
        <v>2327119803</v>
      </c>
      <c r="K34" s="24"/>
      <c r="L34" s="4">
        <v>89</v>
      </c>
      <c r="M34" s="4">
        <v>166</v>
      </c>
      <c r="N34" s="4">
        <v>1</v>
      </c>
      <c r="O34" s="4">
        <v>3</v>
      </c>
      <c r="P34" s="4">
        <v>108600</v>
      </c>
      <c r="Q34" s="4">
        <v>255000</v>
      </c>
      <c r="R34" s="5">
        <v>1.1200000000000002E-2</v>
      </c>
      <c r="S34" s="4">
        <v>457800</v>
      </c>
      <c r="T34" s="4">
        <f t="shared" si="1"/>
        <v>641190</v>
      </c>
      <c r="U34" s="4">
        <f t="shared" si="2"/>
        <v>353500</v>
      </c>
      <c r="V34" s="5">
        <v>1.8500000000000003E-2</v>
      </c>
    </row>
    <row r="35" spans="1:22" x14ac:dyDescent="0.2">
      <c r="A35" s="16" t="s">
        <v>269</v>
      </c>
      <c r="B35" s="4">
        <v>24200</v>
      </c>
      <c r="C35" s="4">
        <v>0</v>
      </c>
      <c r="D35" s="4">
        <v>24200</v>
      </c>
      <c r="E35" s="4">
        <v>321600000</v>
      </c>
      <c r="F35" s="4">
        <f t="shared" si="0"/>
        <v>2355469803</v>
      </c>
      <c r="K35" s="24"/>
      <c r="L35" s="4">
        <v>94</v>
      </c>
      <c r="M35" s="4">
        <v>193</v>
      </c>
      <c r="N35" s="4">
        <v>4</v>
      </c>
      <c r="O35" s="4">
        <v>7</v>
      </c>
      <c r="P35" s="4">
        <v>160500</v>
      </c>
      <c r="Q35" s="4">
        <v>338400</v>
      </c>
      <c r="R35" s="5">
        <v>7.6E-3</v>
      </c>
      <c r="S35" s="4">
        <v>509200</v>
      </c>
      <c r="T35" s="4">
        <f t="shared" si="1"/>
        <v>667460</v>
      </c>
      <c r="U35" s="4">
        <f t="shared" si="2"/>
        <v>353500</v>
      </c>
      <c r="V35" s="5">
        <v>2.6200000000000001E-2</v>
      </c>
    </row>
    <row r="36" spans="1:22" x14ac:dyDescent="0.2">
      <c r="A36" s="16" t="s">
        <v>268</v>
      </c>
      <c r="B36" s="4">
        <v>0</v>
      </c>
      <c r="C36" s="4">
        <v>7100</v>
      </c>
      <c r="D36" s="4">
        <v>-7100</v>
      </c>
      <c r="E36" s="4">
        <v>-95140000</v>
      </c>
      <c r="F36" s="4">
        <f t="shared" si="0"/>
        <v>2033869803</v>
      </c>
      <c r="K36" s="24"/>
      <c r="L36" s="4">
        <v>80</v>
      </c>
      <c r="M36" s="4">
        <v>96</v>
      </c>
      <c r="N36" s="4">
        <v>4</v>
      </c>
      <c r="O36" s="4">
        <v>2</v>
      </c>
      <c r="P36" s="4">
        <v>159400</v>
      </c>
      <c r="Q36" s="4">
        <v>181400</v>
      </c>
      <c r="R36" s="5">
        <v>-3.7000000000000002E-3</v>
      </c>
      <c r="S36" s="4">
        <v>353500</v>
      </c>
      <c r="T36" s="4">
        <f t="shared" si="1"/>
        <v>849500</v>
      </c>
      <c r="U36" s="4">
        <f t="shared" si="2"/>
        <v>365500</v>
      </c>
      <c r="V36" s="5">
        <v>1.49E-2</v>
      </c>
    </row>
    <row r="37" spans="1:22" x14ac:dyDescent="0.2">
      <c r="A37" s="16" t="s">
        <v>254</v>
      </c>
      <c r="B37" s="4">
        <v>0</v>
      </c>
      <c r="C37" s="4">
        <v>51400</v>
      </c>
      <c r="D37" s="4">
        <v>-51400</v>
      </c>
      <c r="E37" s="4">
        <v>-679870000</v>
      </c>
      <c r="F37" s="4">
        <f t="shared" si="0"/>
        <v>2129009803</v>
      </c>
      <c r="K37" s="24"/>
      <c r="L37" s="4">
        <v>169</v>
      </c>
      <c r="M37" s="4">
        <v>258</v>
      </c>
      <c r="N37" s="4">
        <v>1</v>
      </c>
      <c r="O37" s="4">
        <v>2</v>
      </c>
      <c r="P37" s="4">
        <v>166800</v>
      </c>
      <c r="Q37" s="4">
        <v>267900</v>
      </c>
      <c r="R37" s="5">
        <v>3.8E-3</v>
      </c>
      <c r="S37" s="4">
        <v>472000</v>
      </c>
      <c r="T37" s="4">
        <f t="shared" si="1"/>
        <v>854710</v>
      </c>
      <c r="U37" s="4">
        <f t="shared" si="2"/>
        <v>365500</v>
      </c>
      <c r="V37" s="5">
        <v>1.8700000000000001E-2</v>
      </c>
    </row>
    <row r="38" spans="1:22" x14ac:dyDescent="0.2">
      <c r="A38" s="16" t="s">
        <v>253</v>
      </c>
      <c r="B38" s="4">
        <v>0</v>
      </c>
      <c r="C38" s="4">
        <v>40400</v>
      </c>
      <c r="D38" s="4">
        <v>-40400</v>
      </c>
      <c r="E38" s="4">
        <v>-541850000</v>
      </c>
      <c r="F38" s="4">
        <f t="shared" si="0"/>
        <v>2808879803</v>
      </c>
      <c r="K38" s="24"/>
      <c r="L38" s="4">
        <v>110</v>
      </c>
      <c r="M38" s="4">
        <v>207</v>
      </c>
      <c r="N38" s="4">
        <v>2</v>
      </c>
      <c r="O38" s="4">
        <v>2</v>
      </c>
      <c r="P38" s="4">
        <v>127900</v>
      </c>
      <c r="Q38" s="4">
        <v>225500</v>
      </c>
      <c r="R38" s="5">
        <v>-1.1200000000000002E-2</v>
      </c>
      <c r="S38" s="4">
        <v>365500</v>
      </c>
      <c r="T38" s="4">
        <f t="shared" si="1"/>
        <v>899580</v>
      </c>
      <c r="U38" s="4">
        <f t="shared" si="2"/>
        <v>632500</v>
      </c>
      <c r="V38" s="5">
        <v>1.49E-2</v>
      </c>
    </row>
    <row r="39" spans="1:22" x14ac:dyDescent="0.2">
      <c r="A39" s="16" t="s">
        <v>252</v>
      </c>
      <c r="B39" s="4">
        <v>7000</v>
      </c>
      <c r="C39" s="4">
        <v>89900</v>
      </c>
      <c r="D39" s="4">
        <v>-82900</v>
      </c>
      <c r="E39" s="4">
        <v>-1129150000</v>
      </c>
      <c r="F39" s="4">
        <f t="shared" si="0"/>
        <v>3350729803</v>
      </c>
      <c r="K39" s="24"/>
      <c r="L39" s="4">
        <v>205</v>
      </c>
      <c r="M39" s="4">
        <v>400</v>
      </c>
      <c r="N39" s="4">
        <v>6</v>
      </c>
      <c r="O39" s="4">
        <v>12</v>
      </c>
      <c r="P39" s="4">
        <v>300500</v>
      </c>
      <c r="Q39" s="4">
        <v>540000</v>
      </c>
      <c r="R39" s="5">
        <v>-2.6000000000000002E-2</v>
      </c>
      <c r="S39" s="4">
        <v>1011700</v>
      </c>
      <c r="T39" s="4">
        <f t="shared" si="1"/>
        <v>865990</v>
      </c>
      <c r="U39" s="4">
        <f t="shared" si="2"/>
        <v>632500</v>
      </c>
      <c r="V39" s="5">
        <v>2.5399999999999999E-2</v>
      </c>
    </row>
    <row r="40" spans="1:22" x14ac:dyDescent="0.2">
      <c r="A40" s="16" t="s">
        <v>251</v>
      </c>
      <c r="B40" s="4">
        <v>0</v>
      </c>
      <c r="C40" s="4">
        <v>83900</v>
      </c>
      <c r="D40" s="4">
        <v>-83900</v>
      </c>
      <c r="E40" s="4">
        <v>-1167240000</v>
      </c>
      <c r="F40" s="4">
        <f t="shared" si="0"/>
        <v>4479879803</v>
      </c>
      <c r="K40" s="24"/>
      <c r="L40" s="4">
        <v>155</v>
      </c>
      <c r="M40" s="4">
        <v>326</v>
      </c>
      <c r="N40" s="4">
        <v>2</v>
      </c>
      <c r="O40" s="4">
        <v>8</v>
      </c>
      <c r="P40" s="4">
        <v>166400</v>
      </c>
      <c r="Q40" s="4">
        <v>398700</v>
      </c>
      <c r="R40" s="5">
        <v>-7.1999999999999998E-3</v>
      </c>
      <c r="S40" s="4">
        <v>632500</v>
      </c>
      <c r="T40" s="4">
        <f t="shared" si="1"/>
        <v>918670</v>
      </c>
      <c r="U40" s="4">
        <f t="shared" si="2"/>
        <v>703200</v>
      </c>
      <c r="V40" s="5">
        <v>2.1299999999999999E-2</v>
      </c>
    </row>
    <row r="41" spans="1:22" x14ac:dyDescent="0.2">
      <c r="A41" s="16" t="s">
        <v>250</v>
      </c>
      <c r="B41" s="4">
        <v>39500</v>
      </c>
      <c r="C41" s="4">
        <v>55700</v>
      </c>
      <c r="D41" s="4">
        <v>-16200</v>
      </c>
      <c r="E41" s="4">
        <v>-228870000</v>
      </c>
      <c r="F41" s="4">
        <f t="shared" si="0"/>
        <v>5647119803</v>
      </c>
      <c r="K41" s="24"/>
      <c r="L41" s="4">
        <v>217</v>
      </c>
      <c r="M41" s="4">
        <v>394</v>
      </c>
      <c r="N41" s="4">
        <v>5</v>
      </c>
      <c r="O41" s="4">
        <v>5</v>
      </c>
      <c r="P41" s="4">
        <v>250600</v>
      </c>
      <c r="Q41" s="4">
        <v>417400</v>
      </c>
      <c r="R41" s="5">
        <v>-1.7899999999999999E-2</v>
      </c>
      <c r="S41" s="4">
        <v>703200</v>
      </c>
      <c r="T41" s="4">
        <f t="shared" si="1"/>
        <v>910860</v>
      </c>
      <c r="U41" s="4">
        <f t="shared" si="2"/>
        <v>718600</v>
      </c>
      <c r="V41" s="5">
        <v>2.81E-2</v>
      </c>
    </row>
    <row r="42" spans="1:22" x14ac:dyDescent="0.2">
      <c r="A42" s="16" t="s">
        <v>249</v>
      </c>
      <c r="B42" s="4">
        <v>44700</v>
      </c>
      <c r="C42" s="4">
        <v>23500</v>
      </c>
      <c r="D42" s="4">
        <v>21200</v>
      </c>
      <c r="E42" s="4">
        <v>292850000</v>
      </c>
      <c r="F42" s="4">
        <f t="shared" si="0"/>
        <v>5875989803</v>
      </c>
      <c r="K42" s="24"/>
      <c r="L42" s="4">
        <v>170</v>
      </c>
      <c r="M42" s="4">
        <v>361</v>
      </c>
      <c r="N42" s="4">
        <v>1</v>
      </c>
      <c r="O42" s="4">
        <v>6</v>
      </c>
      <c r="P42" s="4">
        <v>183200</v>
      </c>
      <c r="Q42" s="4">
        <v>458400</v>
      </c>
      <c r="R42" s="5">
        <v>1.0800000000000001E-2</v>
      </c>
      <c r="S42" s="4">
        <v>718600</v>
      </c>
      <c r="T42" s="4">
        <f t="shared" si="1"/>
        <v>876240</v>
      </c>
      <c r="U42" s="4">
        <f t="shared" si="2"/>
        <v>524100</v>
      </c>
      <c r="V42" s="5">
        <v>3.1899999999999998E-2</v>
      </c>
    </row>
    <row r="43" spans="1:22" x14ac:dyDescent="0.2">
      <c r="A43" s="16" t="s">
        <v>248</v>
      </c>
      <c r="B43" s="4">
        <v>8300</v>
      </c>
      <c r="C43" s="4">
        <v>163200</v>
      </c>
      <c r="D43" s="4">
        <v>-154900</v>
      </c>
      <c r="E43" s="4">
        <v>-2163540000</v>
      </c>
      <c r="F43" s="4">
        <f t="shared" si="0"/>
        <v>5583139803</v>
      </c>
      <c r="K43" s="24"/>
      <c r="L43" s="4">
        <v>262</v>
      </c>
      <c r="M43" s="4">
        <v>410</v>
      </c>
      <c r="N43" s="4">
        <v>4</v>
      </c>
      <c r="O43" s="4">
        <v>12</v>
      </c>
      <c r="P43" s="4">
        <v>301200</v>
      </c>
      <c r="Q43" s="4">
        <v>506500</v>
      </c>
      <c r="R43" s="5">
        <v>-1.0700000000000001E-2</v>
      </c>
      <c r="S43" s="4">
        <v>860800</v>
      </c>
      <c r="T43" s="4">
        <f t="shared" si="1"/>
        <v>927640</v>
      </c>
      <c r="U43" s="4">
        <f t="shared" si="2"/>
        <v>524100</v>
      </c>
      <c r="V43" s="5">
        <v>2.8199999999999999E-2</v>
      </c>
    </row>
    <row r="44" spans="1:22" x14ac:dyDescent="0.2">
      <c r="A44" s="16" t="s">
        <v>247</v>
      </c>
      <c r="B44" s="4">
        <v>45000</v>
      </c>
      <c r="C44" s="4">
        <v>56100</v>
      </c>
      <c r="D44" s="4">
        <v>-11100</v>
      </c>
      <c r="E44" s="4">
        <v>-158270000</v>
      </c>
      <c r="F44" s="4">
        <f t="shared" si="0"/>
        <v>7746679803</v>
      </c>
      <c r="K44" s="24"/>
      <c r="L44" s="4">
        <v>193</v>
      </c>
      <c r="M44" s="4">
        <v>320</v>
      </c>
      <c r="N44" s="4">
        <v>2</v>
      </c>
      <c r="O44" s="4">
        <v>14</v>
      </c>
      <c r="P44" s="4">
        <v>203100</v>
      </c>
      <c r="Q44" s="4">
        <v>462900</v>
      </c>
      <c r="R44" s="5">
        <v>-1.06E-2</v>
      </c>
      <c r="S44" s="4">
        <v>784900</v>
      </c>
      <c r="T44" s="4">
        <f t="shared" si="1"/>
        <v>962700</v>
      </c>
      <c r="U44" s="4">
        <f t="shared" si="2"/>
        <v>524100</v>
      </c>
      <c r="V44" s="5">
        <v>2.1000000000000001E-2</v>
      </c>
    </row>
    <row r="45" spans="1:22" x14ac:dyDescent="0.2">
      <c r="A45" s="16" t="s">
        <v>246</v>
      </c>
      <c r="B45" s="4">
        <v>33900</v>
      </c>
      <c r="C45" s="4">
        <v>37100</v>
      </c>
      <c r="D45" s="4">
        <v>-3200</v>
      </c>
      <c r="E45" s="4">
        <v>-48670000</v>
      </c>
      <c r="F45" s="4">
        <f t="shared" si="0"/>
        <v>7904949803</v>
      </c>
      <c r="K45" s="24"/>
      <c r="L45" s="4">
        <v>246</v>
      </c>
      <c r="M45" s="4">
        <v>356</v>
      </c>
      <c r="N45" s="4">
        <v>4</v>
      </c>
      <c r="O45" s="4">
        <v>11</v>
      </c>
      <c r="P45" s="4">
        <v>268300</v>
      </c>
      <c r="Q45" s="4">
        <v>444200</v>
      </c>
      <c r="R45" s="5">
        <v>-3.4000000000000002E-3</v>
      </c>
      <c r="S45" s="4">
        <v>771900</v>
      </c>
      <c r="T45" s="4">
        <f t="shared" si="1"/>
        <v>986320</v>
      </c>
      <c r="U45" s="4">
        <f t="shared" si="2"/>
        <v>524100</v>
      </c>
      <c r="V45" s="5">
        <v>2.07E-2</v>
      </c>
    </row>
    <row r="46" spans="1:22" x14ac:dyDescent="0.2">
      <c r="A46" s="16">
        <v>45378</v>
      </c>
      <c r="B46" s="4">
        <v>235800</v>
      </c>
      <c r="C46" s="4">
        <v>1900</v>
      </c>
      <c r="D46" s="4">
        <v>233900</v>
      </c>
      <c r="E46" s="4">
        <v>3322640000</v>
      </c>
      <c r="F46" s="4">
        <f t="shared" si="0"/>
        <v>7953619803</v>
      </c>
      <c r="K46" s="24"/>
      <c r="L46" s="4">
        <v>796</v>
      </c>
      <c r="M46" s="4">
        <v>519</v>
      </c>
      <c r="N46" s="4">
        <v>24</v>
      </c>
      <c r="O46" s="4">
        <v>16</v>
      </c>
      <c r="P46" s="4">
        <v>1208600</v>
      </c>
      <c r="Q46" s="4">
        <v>775600</v>
      </c>
      <c r="R46" s="5">
        <v>4.7500000000000001E-2</v>
      </c>
      <c r="S46" s="4">
        <v>2173900</v>
      </c>
      <c r="T46" s="4">
        <f t="shared" si="1"/>
        <v>979100</v>
      </c>
      <c r="U46" s="4">
        <f t="shared" si="2"/>
        <v>524100</v>
      </c>
      <c r="V46" s="5">
        <v>5.5399999999999998E-2</v>
      </c>
    </row>
    <row r="47" spans="1:22" x14ac:dyDescent="0.2">
      <c r="A47" s="16" t="s">
        <v>244</v>
      </c>
      <c r="B47" s="4">
        <v>23600</v>
      </c>
      <c r="C47" s="4">
        <v>60800</v>
      </c>
      <c r="D47" s="4">
        <v>-37200</v>
      </c>
      <c r="E47" s="4">
        <v>-504410000</v>
      </c>
      <c r="F47" s="4">
        <f t="shared" ref="F47:F73" si="3">E47+F48</f>
        <v>4630979803</v>
      </c>
      <c r="K47" s="24"/>
      <c r="L47" s="4">
        <v>153</v>
      </c>
      <c r="M47" s="4">
        <v>200</v>
      </c>
      <c r="N47" s="4">
        <v>2</v>
      </c>
      <c r="O47" s="4">
        <v>3</v>
      </c>
      <c r="P47" s="4">
        <v>220100</v>
      </c>
      <c r="Q47" s="4">
        <v>274200</v>
      </c>
      <c r="R47" s="5">
        <v>1.49E-2</v>
      </c>
      <c r="S47" s="4">
        <v>524100</v>
      </c>
      <c r="T47" s="4">
        <f t="shared" si="1"/>
        <v>959790</v>
      </c>
      <c r="U47" s="4">
        <f t="shared" ref="U47:U73" si="4">MIN(S48:S52)</f>
        <v>372400</v>
      </c>
      <c r="V47" s="5">
        <v>2.92E-2</v>
      </c>
    </row>
    <row r="48" spans="1:22" x14ac:dyDescent="0.2">
      <c r="A48" s="16" t="s">
        <v>243</v>
      </c>
      <c r="B48" s="4">
        <v>6900</v>
      </c>
      <c r="C48" s="4">
        <v>79600</v>
      </c>
      <c r="D48" s="4">
        <v>-72700</v>
      </c>
      <c r="E48" s="4">
        <v>-999380000</v>
      </c>
      <c r="F48" s="4">
        <f t="shared" si="3"/>
        <v>5135389803</v>
      </c>
      <c r="K48" s="24"/>
      <c r="L48" s="4">
        <v>146</v>
      </c>
      <c r="M48" s="4">
        <v>388</v>
      </c>
      <c r="N48" s="4">
        <v>5</v>
      </c>
      <c r="O48" s="4">
        <v>9</v>
      </c>
      <c r="P48" s="4">
        <v>222800</v>
      </c>
      <c r="Q48" s="4">
        <v>507100</v>
      </c>
      <c r="R48" s="5">
        <v>-2.5899999999999999E-2</v>
      </c>
      <c r="S48" s="4">
        <v>814200</v>
      </c>
      <c r="T48" s="4">
        <f t="shared" si="1"/>
        <v>950390</v>
      </c>
      <c r="U48" s="4">
        <f t="shared" si="4"/>
        <v>372400</v>
      </c>
      <c r="V48" s="5">
        <v>3.9300000000000002E-2</v>
      </c>
    </row>
    <row r="49" spans="1:22" x14ac:dyDescent="0.2">
      <c r="A49" s="16" t="s">
        <v>236</v>
      </c>
      <c r="B49" s="4">
        <v>4500</v>
      </c>
      <c r="C49" s="4">
        <v>23300</v>
      </c>
      <c r="D49" s="4">
        <v>-18800</v>
      </c>
      <c r="E49" s="4">
        <v>-259540000</v>
      </c>
      <c r="F49" s="4">
        <f t="shared" si="3"/>
        <v>6134769803</v>
      </c>
      <c r="K49" s="24"/>
      <c r="L49" s="4">
        <v>249</v>
      </c>
      <c r="M49" s="4">
        <v>282</v>
      </c>
      <c r="N49" s="4">
        <v>3</v>
      </c>
      <c r="O49" s="4">
        <v>5</v>
      </c>
      <c r="P49" s="4">
        <v>245700</v>
      </c>
      <c r="Q49" s="4">
        <v>389300</v>
      </c>
      <c r="R49" s="5">
        <v>-3.5999999999999999E-3</v>
      </c>
      <c r="S49" s="4">
        <v>675800</v>
      </c>
      <c r="T49" s="4">
        <f t="shared" si="1"/>
        <v>942660</v>
      </c>
      <c r="U49" s="4">
        <f t="shared" si="4"/>
        <v>372400</v>
      </c>
      <c r="V49" s="5">
        <v>2.5000000000000001E-2</v>
      </c>
    </row>
    <row r="50" spans="1:22" x14ac:dyDescent="0.2">
      <c r="A50" s="16" t="s">
        <v>235</v>
      </c>
      <c r="B50" s="4">
        <v>235800</v>
      </c>
      <c r="C50" s="4">
        <v>4000</v>
      </c>
      <c r="D50" s="4">
        <v>231800</v>
      </c>
      <c r="E50" s="4">
        <v>3175490000</v>
      </c>
      <c r="F50" s="4">
        <f t="shared" si="3"/>
        <v>6394309803</v>
      </c>
      <c r="K50" s="24"/>
      <c r="L50" s="4">
        <v>268</v>
      </c>
      <c r="M50" s="4">
        <v>290</v>
      </c>
      <c r="N50" s="4">
        <v>14</v>
      </c>
      <c r="O50" s="4">
        <v>14</v>
      </c>
      <c r="P50" s="4">
        <v>466600</v>
      </c>
      <c r="Q50" s="4">
        <v>600500</v>
      </c>
      <c r="R50" s="5">
        <v>3.3500000000000002E-2</v>
      </c>
      <c r="S50" s="4">
        <v>1159300</v>
      </c>
      <c r="T50" s="4">
        <f t="shared" si="1"/>
        <v>890450</v>
      </c>
      <c r="U50" s="4">
        <f t="shared" si="4"/>
        <v>372400</v>
      </c>
      <c r="V50" s="5">
        <v>3.6000000000000004E-2</v>
      </c>
    </row>
    <row r="51" spans="1:22" x14ac:dyDescent="0.2">
      <c r="A51" s="16" t="s">
        <v>234</v>
      </c>
      <c r="B51" s="4">
        <v>0</v>
      </c>
      <c r="C51" s="4">
        <v>117700</v>
      </c>
      <c r="D51" s="4">
        <v>-117700</v>
      </c>
      <c r="E51" s="4">
        <v>-1589390000</v>
      </c>
      <c r="F51" s="4">
        <f t="shared" si="3"/>
        <v>3218819803</v>
      </c>
      <c r="K51" s="24"/>
      <c r="L51" s="4">
        <v>193</v>
      </c>
      <c r="M51" s="4">
        <v>171</v>
      </c>
      <c r="N51" s="4">
        <v>1</v>
      </c>
      <c r="O51" s="4">
        <v>5</v>
      </c>
      <c r="P51" s="4">
        <v>271800</v>
      </c>
      <c r="Q51" s="4">
        <v>304500</v>
      </c>
      <c r="R51" s="5">
        <v>0</v>
      </c>
      <c r="S51" s="4">
        <v>625100</v>
      </c>
      <c r="T51" s="4">
        <f t="shared" si="1"/>
        <v>870850</v>
      </c>
      <c r="U51" s="4">
        <f t="shared" si="4"/>
        <v>372400</v>
      </c>
      <c r="V51" s="5">
        <v>2.1899999999999999E-2</v>
      </c>
    </row>
    <row r="52" spans="1:22" x14ac:dyDescent="0.2">
      <c r="A52" s="16" t="s">
        <v>233</v>
      </c>
      <c r="B52" s="4">
        <v>1200</v>
      </c>
      <c r="C52" s="4">
        <v>79900</v>
      </c>
      <c r="D52" s="4">
        <v>-78700</v>
      </c>
      <c r="E52" s="4">
        <v>-1059760000</v>
      </c>
      <c r="F52" s="4">
        <f t="shared" si="3"/>
        <v>4808209803</v>
      </c>
      <c r="K52" s="24"/>
      <c r="L52" s="4">
        <v>113</v>
      </c>
      <c r="M52" s="4">
        <v>190</v>
      </c>
      <c r="N52" s="4">
        <v>1</v>
      </c>
      <c r="O52" s="4">
        <v>2</v>
      </c>
      <c r="P52" s="4">
        <v>139500</v>
      </c>
      <c r="Q52" s="4">
        <v>201700</v>
      </c>
      <c r="R52" s="5">
        <v>-7.4000000000000003E-3</v>
      </c>
      <c r="S52" s="4">
        <v>372400</v>
      </c>
      <c r="T52" s="4">
        <f t="shared" si="1"/>
        <v>926233.33333333337</v>
      </c>
      <c r="U52" s="4">
        <f t="shared" si="4"/>
        <v>331000</v>
      </c>
      <c r="V52" s="5">
        <v>2.92E-2</v>
      </c>
    </row>
    <row r="53" spans="1:22" x14ac:dyDescent="0.2">
      <c r="A53" s="16" t="s">
        <v>232</v>
      </c>
      <c r="B53" s="4">
        <v>19900</v>
      </c>
      <c r="C53" s="4">
        <v>253000</v>
      </c>
      <c r="D53" s="4">
        <v>-233100</v>
      </c>
      <c r="E53" s="4">
        <v>-3137440000</v>
      </c>
      <c r="F53" s="4">
        <f t="shared" si="3"/>
        <v>5867969803</v>
      </c>
      <c r="G53" s="4">
        <v>0</v>
      </c>
      <c r="H53" s="4">
        <v>0</v>
      </c>
      <c r="I53" s="4">
        <v>0</v>
      </c>
      <c r="J53" s="4">
        <v>14000</v>
      </c>
      <c r="K53" s="24"/>
      <c r="L53" s="4">
        <v>362</v>
      </c>
      <c r="M53" s="4">
        <v>574</v>
      </c>
      <c r="N53" s="4">
        <v>1</v>
      </c>
      <c r="O53" s="4">
        <v>13</v>
      </c>
      <c r="P53" s="4">
        <v>456100</v>
      </c>
      <c r="Q53" s="4">
        <v>848400</v>
      </c>
      <c r="R53" s="5">
        <v>-4.7899999999999998E-2</v>
      </c>
      <c r="S53" s="4">
        <v>1374800</v>
      </c>
      <c r="T53" s="4">
        <f t="shared" si="1"/>
        <v>843866.66666666663</v>
      </c>
      <c r="U53" s="4">
        <f t="shared" si="4"/>
        <v>331000</v>
      </c>
      <c r="V53" s="5">
        <v>6.7000000000000004E-2</v>
      </c>
    </row>
    <row r="54" spans="1:22" x14ac:dyDescent="0.2">
      <c r="A54" s="16" t="s">
        <v>231</v>
      </c>
      <c r="B54" s="4">
        <v>157700</v>
      </c>
      <c r="C54" s="4">
        <v>8100</v>
      </c>
      <c r="D54" s="4">
        <v>149600</v>
      </c>
      <c r="E54" s="4">
        <v>2056630000</v>
      </c>
      <c r="F54" s="4">
        <f t="shared" si="3"/>
        <v>9005409803</v>
      </c>
      <c r="K54" s="24"/>
      <c r="L54" s="4">
        <v>293</v>
      </c>
      <c r="M54" s="4">
        <v>309</v>
      </c>
      <c r="N54" s="4">
        <v>10</v>
      </c>
      <c r="O54" s="4">
        <v>10</v>
      </c>
      <c r="P54" s="4">
        <v>472400</v>
      </c>
      <c r="Q54" s="4">
        <v>529400</v>
      </c>
      <c r="R54" s="5">
        <v>2.8999999999999998E-2</v>
      </c>
      <c r="S54" s="4">
        <v>1135500</v>
      </c>
      <c r="T54" s="4">
        <f t="shared" si="1"/>
        <v>762022.22222222225</v>
      </c>
      <c r="U54" s="4">
        <f t="shared" si="4"/>
        <v>331000</v>
      </c>
      <c r="V54" s="5">
        <v>4.58E-2</v>
      </c>
    </row>
    <row r="55" spans="1:22" x14ac:dyDescent="0.2">
      <c r="A55" s="16" t="s">
        <v>230</v>
      </c>
      <c r="B55" s="4">
        <v>116700</v>
      </c>
      <c r="C55" s="4">
        <v>0</v>
      </c>
      <c r="D55" s="4">
        <v>116700</v>
      </c>
      <c r="E55" s="4">
        <v>1616440000</v>
      </c>
      <c r="F55" s="4">
        <f t="shared" si="3"/>
        <v>6948779803</v>
      </c>
      <c r="K55" s="24"/>
      <c r="L55" s="4">
        <v>286</v>
      </c>
      <c r="M55" s="4">
        <v>479</v>
      </c>
      <c r="N55" s="4">
        <v>2</v>
      </c>
      <c r="O55" s="4">
        <v>7</v>
      </c>
      <c r="P55" s="4">
        <v>313800</v>
      </c>
      <c r="Q55" s="4">
        <v>608300</v>
      </c>
      <c r="R55" s="5">
        <v>0</v>
      </c>
      <c r="S55" s="4">
        <v>1008100</v>
      </c>
      <c r="T55" s="4">
        <f t="shared" si="1"/>
        <v>693811.11111111112</v>
      </c>
      <c r="U55" s="4">
        <f t="shared" si="4"/>
        <v>331000</v>
      </c>
      <c r="V55" s="5">
        <v>3.5499999999999997E-2</v>
      </c>
    </row>
    <row r="56" spans="1:22" x14ac:dyDescent="0.2">
      <c r="A56" s="16" t="s">
        <v>229</v>
      </c>
      <c r="B56" s="4">
        <v>232900</v>
      </c>
      <c r="C56" s="4">
        <v>0</v>
      </c>
      <c r="D56" s="4">
        <v>232900</v>
      </c>
      <c r="E56" s="4">
        <v>3104480000</v>
      </c>
      <c r="F56" s="4">
        <f t="shared" si="3"/>
        <v>5332339803</v>
      </c>
      <c r="K56" s="24"/>
      <c r="L56" s="4">
        <v>633</v>
      </c>
      <c r="M56" s="4">
        <v>498</v>
      </c>
      <c r="N56" s="4">
        <v>21</v>
      </c>
      <c r="O56" s="4">
        <v>19</v>
      </c>
      <c r="P56" s="4">
        <v>1071800</v>
      </c>
      <c r="Q56" s="4">
        <v>982900</v>
      </c>
      <c r="R56" s="5">
        <v>6.9800000000000001E-2</v>
      </c>
      <c r="S56" s="4">
        <v>2101700</v>
      </c>
      <c r="T56" s="4">
        <f t="shared" si="1"/>
        <v>490877.77777777775</v>
      </c>
      <c r="U56" s="4">
        <f t="shared" si="4"/>
        <v>331000</v>
      </c>
      <c r="V56" s="5">
        <v>7.2499999999999995E-2</v>
      </c>
    </row>
    <row r="57" spans="1:22" x14ac:dyDescent="0.2">
      <c r="A57" s="16" t="s">
        <v>228</v>
      </c>
      <c r="B57" s="4">
        <v>22800</v>
      </c>
      <c r="C57" s="4">
        <v>7500</v>
      </c>
      <c r="D57" s="4">
        <v>15300</v>
      </c>
      <c r="E57" s="4">
        <v>193280000</v>
      </c>
      <c r="F57" s="4">
        <f t="shared" si="3"/>
        <v>2227859803</v>
      </c>
      <c r="K57" s="24"/>
      <c r="L57" s="4">
        <v>98</v>
      </c>
      <c r="M57" s="4">
        <v>99</v>
      </c>
      <c r="N57" s="4">
        <v>0</v>
      </c>
      <c r="O57" s="4">
        <v>4</v>
      </c>
      <c r="P57" s="4">
        <v>115800</v>
      </c>
      <c r="Q57" s="4">
        <v>194500</v>
      </c>
      <c r="R57" s="5">
        <v>1.18E-2</v>
      </c>
      <c r="S57" s="4">
        <v>331000</v>
      </c>
      <c r="T57" s="4">
        <f t="shared" si="1"/>
        <v>492044.44444444444</v>
      </c>
      <c r="U57" s="4">
        <f t="shared" si="4"/>
        <v>429100</v>
      </c>
      <c r="V57" s="5">
        <v>2.3199999999999998E-2</v>
      </c>
    </row>
    <row r="58" spans="1:22" x14ac:dyDescent="0.2">
      <c r="A58" s="16" t="s">
        <v>227</v>
      </c>
      <c r="B58" s="4">
        <v>12400</v>
      </c>
      <c r="C58" s="4">
        <v>16700</v>
      </c>
      <c r="D58" s="4">
        <v>-4300</v>
      </c>
      <c r="E58" s="4">
        <v>-51130000</v>
      </c>
      <c r="F58" s="4">
        <f t="shared" si="3"/>
        <v>2034579803</v>
      </c>
      <c r="K58" s="24"/>
      <c r="L58" s="4">
        <v>214</v>
      </c>
      <c r="M58" s="4">
        <v>294</v>
      </c>
      <c r="N58" s="4">
        <v>5</v>
      </c>
      <c r="O58" s="4">
        <v>7</v>
      </c>
      <c r="P58" s="4">
        <v>283800</v>
      </c>
      <c r="Q58" s="4">
        <v>412700</v>
      </c>
      <c r="R58" s="5">
        <v>4.0000000000000001E-3</v>
      </c>
      <c r="S58" s="4">
        <v>720200</v>
      </c>
      <c r="T58" s="4">
        <f t="shared" si="1"/>
        <v>450366.66666666669</v>
      </c>
      <c r="U58" s="4">
        <f t="shared" si="4"/>
        <v>429100</v>
      </c>
      <c r="V58" s="5">
        <v>4.1900000000000007E-2</v>
      </c>
    </row>
    <row r="59" spans="1:22" x14ac:dyDescent="0.2">
      <c r="A59" s="16" t="s">
        <v>226</v>
      </c>
      <c r="B59" s="4">
        <v>0</v>
      </c>
      <c r="C59" s="4">
        <v>24400</v>
      </c>
      <c r="D59" s="4">
        <v>-24400</v>
      </c>
      <c r="E59" s="4">
        <v>-312910000</v>
      </c>
      <c r="F59" s="4">
        <f t="shared" si="3"/>
        <v>2085709803</v>
      </c>
      <c r="K59" s="24"/>
      <c r="L59" s="4">
        <v>152</v>
      </c>
      <c r="M59" s="4">
        <v>298</v>
      </c>
      <c r="N59" s="4">
        <v>3</v>
      </c>
      <c r="O59" s="4">
        <v>4</v>
      </c>
      <c r="P59" s="4">
        <v>176200</v>
      </c>
      <c r="Q59" s="4">
        <v>348600</v>
      </c>
      <c r="R59" s="5">
        <v>-1.9599999999999999E-2</v>
      </c>
      <c r="S59" s="4">
        <v>598500</v>
      </c>
      <c r="T59" s="4">
        <f t="shared" si="1"/>
        <v>448766.66666666669</v>
      </c>
      <c r="U59" s="4">
        <f t="shared" si="4"/>
        <v>398900</v>
      </c>
      <c r="V59" s="5">
        <v>3.0600000000000002E-2</v>
      </c>
    </row>
    <row r="60" spans="1:22" x14ac:dyDescent="0.2">
      <c r="A60" s="16" t="s">
        <v>225</v>
      </c>
      <c r="B60" s="4">
        <v>0</v>
      </c>
      <c r="C60" s="4">
        <v>32900</v>
      </c>
      <c r="D60" s="4">
        <v>-32900</v>
      </c>
      <c r="E60" s="4">
        <v>-423650000</v>
      </c>
      <c r="F60" s="4">
        <f t="shared" si="3"/>
        <v>2398619803</v>
      </c>
      <c r="K60" s="24"/>
      <c r="L60" s="4">
        <v>151</v>
      </c>
      <c r="M60" s="4">
        <v>220</v>
      </c>
      <c r="N60" s="4">
        <v>7</v>
      </c>
      <c r="O60" s="4">
        <v>9</v>
      </c>
      <c r="P60" s="4">
        <v>257000</v>
      </c>
      <c r="Q60" s="4">
        <v>301400</v>
      </c>
      <c r="R60" s="5">
        <v>0</v>
      </c>
      <c r="S60" s="4">
        <v>637200</v>
      </c>
      <c r="T60" s="4">
        <f t="shared" si="1"/>
        <v>458444.44444444444</v>
      </c>
      <c r="U60" s="4">
        <f t="shared" si="4"/>
        <v>394200</v>
      </c>
      <c r="V60" s="5">
        <v>1.1599999999999999E-2</v>
      </c>
    </row>
    <row r="61" spans="1:22" x14ac:dyDescent="0.2">
      <c r="A61" s="16" t="s">
        <v>224</v>
      </c>
      <c r="B61" s="4">
        <v>1500</v>
      </c>
      <c r="C61" s="4">
        <v>8700</v>
      </c>
      <c r="D61" s="4">
        <v>-7200</v>
      </c>
      <c r="E61" s="4">
        <v>-93070000</v>
      </c>
      <c r="F61" s="4">
        <f t="shared" si="3"/>
        <v>2822269803</v>
      </c>
      <c r="K61" s="24"/>
      <c r="L61" s="4">
        <v>81</v>
      </c>
      <c r="M61" s="4">
        <v>219</v>
      </c>
      <c r="N61" s="4">
        <v>0</v>
      </c>
      <c r="O61" s="4">
        <v>10</v>
      </c>
      <c r="P61" s="4">
        <v>85300</v>
      </c>
      <c r="Q61" s="4">
        <v>306300</v>
      </c>
      <c r="R61" s="5">
        <v>-7.7000000000000002E-3</v>
      </c>
      <c r="S61" s="4">
        <v>429100</v>
      </c>
      <c r="T61" s="4">
        <f t="shared" si="1"/>
        <v>429500</v>
      </c>
      <c r="U61" s="4">
        <f t="shared" si="4"/>
        <v>275300</v>
      </c>
      <c r="V61" s="5">
        <v>2.6600000000000002E-2</v>
      </c>
    </row>
    <row r="62" spans="1:22" x14ac:dyDescent="0.2">
      <c r="A62" s="16" t="s">
        <v>223</v>
      </c>
      <c r="F62" s="4">
        <f t="shared" si="3"/>
        <v>2915339803</v>
      </c>
      <c r="K62" s="24"/>
      <c r="L62" s="4">
        <v>80</v>
      </c>
      <c r="M62" s="4">
        <v>138</v>
      </c>
      <c r="N62" s="4">
        <v>0</v>
      </c>
      <c r="O62" s="4">
        <v>6</v>
      </c>
      <c r="P62" s="4">
        <v>107100</v>
      </c>
      <c r="Q62" s="4">
        <v>238100</v>
      </c>
      <c r="T62" s="4">
        <f t="shared" si="1"/>
        <v>413540</v>
      </c>
      <c r="U62" s="4">
        <f t="shared" si="4"/>
        <v>275300</v>
      </c>
    </row>
    <row r="63" spans="1:22" x14ac:dyDescent="0.2">
      <c r="A63" s="16" t="s">
        <v>222</v>
      </c>
      <c r="B63" s="4">
        <v>65400</v>
      </c>
      <c r="C63" s="4">
        <v>0</v>
      </c>
      <c r="D63" s="4">
        <v>65400</v>
      </c>
      <c r="E63" s="4">
        <v>864760000</v>
      </c>
      <c r="F63" s="4">
        <f t="shared" si="3"/>
        <v>2915339803</v>
      </c>
      <c r="K63" s="24"/>
      <c r="L63" s="4">
        <v>194</v>
      </c>
      <c r="M63" s="4">
        <v>163</v>
      </c>
      <c r="N63" s="4">
        <v>4</v>
      </c>
      <c r="O63" s="4">
        <v>6</v>
      </c>
      <c r="P63" s="4">
        <v>305200</v>
      </c>
      <c r="Q63" s="4">
        <v>255100</v>
      </c>
      <c r="R63" s="5">
        <v>1.54E-2</v>
      </c>
      <c r="S63" s="4">
        <v>633500</v>
      </c>
      <c r="T63" s="4">
        <f t="shared" si="1"/>
        <v>386020</v>
      </c>
      <c r="U63" s="4">
        <f t="shared" si="4"/>
        <v>275300</v>
      </c>
      <c r="V63" s="5">
        <v>1.8799999999999997E-2</v>
      </c>
    </row>
    <row r="64" spans="1:22" x14ac:dyDescent="0.2">
      <c r="A64" s="16" t="s">
        <v>221</v>
      </c>
      <c r="B64" s="4">
        <v>0</v>
      </c>
      <c r="C64" s="4">
        <v>1109</v>
      </c>
      <c r="D64" s="4">
        <v>-1109</v>
      </c>
      <c r="E64" s="4">
        <v>-14320000</v>
      </c>
      <c r="F64" s="4">
        <f t="shared" si="3"/>
        <v>2050579803</v>
      </c>
      <c r="K64" s="24"/>
      <c r="L64" s="4">
        <v>117</v>
      </c>
      <c r="M64" s="4">
        <v>174</v>
      </c>
      <c r="N64" s="4">
        <v>1</v>
      </c>
      <c r="O64" s="4">
        <v>1</v>
      </c>
      <c r="P64" s="4">
        <v>142500</v>
      </c>
      <c r="Q64" s="4">
        <v>199600</v>
      </c>
      <c r="R64" s="5">
        <v>7.8000000000000005E-3</v>
      </c>
      <c r="S64" s="4">
        <v>398900</v>
      </c>
      <c r="T64" s="4">
        <f t="shared" si="1"/>
        <v>369430</v>
      </c>
      <c r="U64" s="4">
        <f t="shared" si="4"/>
        <v>275300</v>
      </c>
      <c r="V64" s="5">
        <v>1.9199999999999998E-2</v>
      </c>
    </row>
    <row r="65" spans="1:22" x14ac:dyDescent="0.2">
      <c r="A65" s="16" t="s">
        <v>220</v>
      </c>
      <c r="B65" s="4">
        <v>0</v>
      </c>
      <c r="C65" s="4">
        <v>11100</v>
      </c>
      <c r="D65" s="4">
        <v>-11100</v>
      </c>
      <c r="E65" s="4">
        <v>-145090000</v>
      </c>
      <c r="F65" s="4">
        <f t="shared" si="3"/>
        <v>2064899803</v>
      </c>
      <c r="K65" s="24"/>
      <c r="L65" s="4">
        <v>97</v>
      </c>
      <c r="M65" s="4">
        <v>205</v>
      </c>
      <c r="N65" s="4">
        <v>1</v>
      </c>
      <c r="O65" s="4">
        <v>4</v>
      </c>
      <c r="P65" s="4">
        <v>108900</v>
      </c>
      <c r="Q65" s="4">
        <v>261000</v>
      </c>
      <c r="R65" s="5">
        <v>-1.1599999999999999E-2</v>
      </c>
      <c r="S65" s="4">
        <v>394200</v>
      </c>
      <c r="T65" s="4">
        <f t="shared" si="1"/>
        <v>362940</v>
      </c>
      <c r="U65" s="4">
        <f t="shared" si="4"/>
        <v>275300</v>
      </c>
      <c r="V65" s="5">
        <v>1.9099999999999999E-2</v>
      </c>
    </row>
    <row r="66" spans="1:22" x14ac:dyDescent="0.2">
      <c r="A66" s="16" t="s">
        <v>219</v>
      </c>
      <c r="B66" s="4">
        <v>8800</v>
      </c>
      <c r="C66" s="4">
        <v>35700</v>
      </c>
      <c r="D66" s="4">
        <v>-26900</v>
      </c>
      <c r="E66" s="4">
        <v>-353320000</v>
      </c>
      <c r="F66" s="4">
        <f t="shared" si="3"/>
        <v>2209989803</v>
      </c>
      <c r="K66" s="24"/>
      <c r="L66" s="4">
        <v>106</v>
      </c>
      <c r="M66" s="4">
        <v>172</v>
      </c>
      <c r="N66" s="4">
        <v>1</v>
      </c>
      <c r="O66" s="4">
        <v>1</v>
      </c>
      <c r="P66" s="4">
        <v>103700</v>
      </c>
      <c r="Q66" s="4">
        <v>151900</v>
      </c>
      <c r="R66" s="5">
        <v>-1.1399999999999999E-2</v>
      </c>
      <c r="S66" s="4">
        <v>275300</v>
      </c>
      <c r="T66" s="4">
        <f t="shared" si="1"/>
        <v>349240</v>
      </c>
      <c r="U66" s="4">
        <f t="shared" si="4"/>
        <v>168600</v>
      </c>
      <c r="V66" s="5">
        <v>1.8799999999999997E-2</v>
      </c>
    </row>
    <row r="67" spans="1:22" x14ac:dyDescent="0.2">
      <c r="A67" s="16" t="s">
        <v>218</v>
      </c>
      <c r="B67" s="4">
        <v>13800</v>
      </c>
      <c r="C67" s="4">
        <v>62300</v>
      </c>
      <c r="D67" s="4">
        <v>-48500</v>
      </c>
      <c r="E67" s="4">
        <v>-639850000</v>
      </c>
      <c r="F67" s="4">
        <f t="shared" si="3"/>
        <v>2563309803</v>
      </c>
      <c r="K67" s="24"/>
      <c r="L67" s="4">
        <v>106</v>
      </c>
      <c r="M67" s="4">
        <v>119</v>
      </c>
      <c r="N67" s="4">
        <v>3</v>
      </c>
      <c r="O67" s="4">
        <v>2</v>
      </c>
      <c r="P67" s="4">
        <v>156300</v>
      </c>
      <c r="Q67" s="4">
        <v>158300</v>
      </c>
      <c r="R67" s="5">
        <v>1.54E-2</v>
      </c>
      <c r="S67" s="4">
        <v>341500</v>
      </c>
      <c r="T67" s="4">
        <f t="shared" si="1"/>
        <v>339540</v>
      </c>
      <c r="U67" s="4">
        <f t="shared" si="4"/>
        <v>168600</v>
      </c>
      <c r="V67" s="5">
        <v>1.5100000000000001E-2</v>
      </c>
    </row>
    <row r="68" spans="1:22" x14ac:dyDescent="0.2">
      <c r="A68" s="16" t="s">
        <v>217</v>
      </c>
      <c r="B68" s="4">
        <v>11600</v>
      </c>
      <c r="C68" s="4">
        <v>5000</v>
      </c>
      <c r="D68" s="4">
        <v>6600</v>
      </c>
      <c r="E68" s="4">
        <v>84890000</v>
      </c>
      <c r="F68" s="4">
        <f t="shared" si="3"/>
        <v>3203159803</v>
      </c>
      <c r="K68" s="24"/>
      <c r="L68" s="4">
        <v>95</v>
      </c>
      <c r="M68" s="4">
        <v>141</v>
      </c>
      <c r="N68" s="4">
        <v>2</v>
      </c>
      <c r="O68" s="4">
        <v>2</v>
      </c>
      <c r="P68" s="4">
        <v>164100</v>
      </c>
      <c r="Q68" s="4">
        <v>180900</v>
      </c>
      <c r="R68" s="5">
        <v>3.9000000000000003E-3</v>
      </c>
      <c r="S68" s="4">
        <v>345100</v>
      </c>
      <c r="T68" s="4">
        <f t="shared" si="1"/>
        <v>337420</v>
      </c>
      <c r="U68" s="4">
        <f t="shared" si="4"/>
        <v>168600</v>
      </c>
      <c r="V68" s="5">
        <v>2.29E-2</v>
      </c>
    </row>
    <row r="69" spans="1:22" x14ac:dyDescent="0.2">
      <c r="A69" s="16" t="s">
        <v>216</v>
      </c>
      <c r="B69" s="4">
        <v>5300</v>
      </c>
      <c r="C69" s="4">
        <v>39400</v>
      </c>
      <c r="D69" s="4">
        <v>-34100</v>
      </c>
      <c r="E69" s="4">
        <v>-450040000</v>
      </c>
      <c r="F69" s="4">
        <f t="shared" si="3"/>
        <v>3118269803</v>
      </c>
      <c r="K69" s="24"/>
      <c r="L69" s="4">
        <v>88</v>
      </c>
      <c r="M69" s="4">
        <v>335</v>
      </c>
      <c r="N69" s="4">
        <v>0</v>
      </c>
      <c r="O69" s="4">
        <v>11</v>
      </c>
      <c r="P69" s="4">
        <v>85500</v>
      </c>
      <c r="Q69" s="4">
        <v>449400</v>
      </c>
      <c r="R69" s="5">
        <v>-2.7000000000000003E-2</v>
      </c>
      <c r="S69" s="4">
        <v>584100</v>
      </c>
      <c r="T69" s="4">
        <f t="shared" si="1"/>
        <v>304140</v>
      </c>
      <c r="U69" s="4">
        <f t="shared" si="4"/>
        <v>168600</v>
      </c>
      <c r="V69" s="5">
        <v>4.0899999999999999E-2</v>
      </c>
    </row>
    <row r="70" spans="1:22" x14ac:dyDescent="0.2">
      <c r="A70" s="16" t="s">
        <v>215</v>
      </c>
      <c r="B70" s="4">
        <v>124500</v>
      </c>
      <c r="C70" s="4">
        <v>1700</v>
      </c>
      <c r="D70" s="4">
        <v>122800</v>
      </c>
      <c r="E70" s="4">
        <v>1636340000</v>
      </c>
      <c r="F70" s="4">
        <f t="shared" si="3"/>
        <v>3568309803</v>
      </c>
      <c r="K70" s="24"/>
      <c r="L70" s="4">
        <v>282</v>
      </c>
      <c r="M70" s="4">
        <v>267</v>
      </c>
      <c r="N70" s="4">
        <v>6</v>
      </c>
      <c r="O70" s="4">
        <v>4</v>
      </c>
      <c r="P70" s="4">
        <v>329600</v>
      </c>
      <c r="Q70" s="4">
        <v>346600</v>
      </c>
      <c r="R70" s="5">
        <v>1.9199999999999998E-2</v>
      </c>
      <c r="S70" s="4">
        <v>724300</v>
      </c>
      <c r="T70" s="4">
        <f t="shared" si="1"/>
        <v>259280</v>
      </c>
      <c r="U70" s="4">
        <f t="shared" si="4"/>
        <v>168600</v>
      </c>
      <c r="V70" s="5">
        <v>3.7000000000000005E-2</v>
      </c>
    </row>
    <row r="71" spans="1:22" x14ac:dyDescent="0.2">
      <c r="A71" s="16" t="s">
        <v>214</v>
      </c>
      <c r="B71" s="4">
        <v>8800</v>
      </c>
      <c r="C71" s="4">
        <v>0</v>
      </c>
      <c r="D71" s="4">
        <v>8800</v>
      </c>
      <c r="E71" s="4">
        <v>115090000</v>
      </c>
      <c r="F71" s="4">
        <f t="shared" si="3"/>
        <v>1931969803</v>
      </c>
      <c r="K71" s="24"/>
      <c r="L71" s="4">
        <v>46</v>
      </c>
      <c r="M71" s="4">
        <v>95</v>
      </c>
      <c r="N71" s="4">
        <v>0</v>
      </c>
      <c r="O71" s="4">
        <v>1</v>
      </c>
      <c r="P71" s="4">
        <v>39200</v>
      </c>
      <c r="Q71" s="4">
        <v>121400</v>
      </c>
      <c r="R71" s="5">
        <v>-3.8E-3</v>
      </c>
      <c r="S71" s="4">
        <v>168600</v>
      </c>
      <c r="T71" s="4">
        <f t="shared" si="1"/>
        <v>336290</v>
      </c>
      <c r="U71" s="4">
        <f t="shared" si="4"/>
        <v>138300</v>
      </c>
      <c r="V71" s="5">
        <v>7.7000000000000002E-3</v>
      </c>
    </row>
    <row r="72" spans="1:22" x14ac:dyDescent="0.2">
      <c r="A72" s="16" t="s">
        <v>213</v>
      </c>
      <c r="B72" s="4">
        <v>40400</v>
      </c>
      <c r="C72" s="4">
        <v>0</v>
      </c>
      <c r="D72" s="4">
        <v>40400</v>
      </c>
      <c r="E72" s="4">
        <v>528370000</v>
      </c>
      <c r="F72" s="4">
        <f t="shared" si="3"/>
        <v>1816879803</v>
      </c>
      <c r="K72" s="24"/>
      <c r="L72" s="4">
        <v>94</v>
      </c>
      <c r="M72" s="4">
        <v>150</v>
      </c>
      <c r="N72" s="4">
        <v>2</v>
      </c>
      <c r="O72" s="4">
        <v>2</v>
      </c>
      <c r="P72" s="4">
        <v>116300</v>
      </c>
      <c r="Q72" s="4">
        <v>152500</v>
      </c>
      <c r="R72" s="5">
        <v>7.7000000000000002E-3</v>
      </c>
      <c r="S72" s="4">
        <v>269900</v>
      </c>
      <c r="T72" s="4">
        <f t="shared" si="1"/>
        <v>347500</v>
      </c>
      <c r="U72" s="4">
        <f t="shared" si="4"/>
        <v>138300</v>
      </c>
      <c r="V72" s="5">
        <v>1.9E-2</v>
      </c>
    </row>
    <row r="73" spans="1:22" x14ac:dyDescent="0.2">
      <c r="A73" s="16" t="s">
        <v>212</v>
      </c>
      <c r="B73" s="4">
        <v>16100</v>
      </c>
      <c r="C73" s="4">
        <v>15600</v>
      </c>
      <c r="D73" s="4">
        <v>500</v>
      </c>
      <c r="E73" s="4">
        <v>6200000</v>
      </c>
      <c r="F73" s="4">
        <f t="shared" si="3"/>
        <v>1288509803</v>
      </c>
      <c r="K73" s="24"/>
      <c r="L73" s="4">
        <v>72</v>
      </c>
      <c r="M73" s="4">
        <v>196</v>
      </c>
      <c r="N73" s="4">
        <v>1</v>
      </c>
      <c r="O73" s="4">
        <v>4</v>
      </c>
      <c r="P73" s="4">
        <v>105200</v>
      </c>
      <c r="Q73" s="4">
        <v>239700</v>
      </c>
      <c r="R73" s="5">
        <v>-3.8E-3</v>
      </c>
      <c r="S73" s="4">
        <v>358300</v>
      </c>
      <c r="T73" s="4">
        <f t="shared" si="1"/>
        <v>345670</v>
      </c>
      <c r="U73" s="4">
        <f t="shared" si="4"/>
        <v>138300</v>
      </c>
      <c r="V73" s="5">
        <v>1.15E-2</v>
      </c>
    </row>
    <row r="74" spans="1:22" x14ac:dyDescent="0.2">
      <c r="A74" s="16" t="s">
        <v>211</v>
      </c>
      <c r="B74" s="4">
        <v>4800</v>
      </c>
      <c r="C74" s="4">
        <v>4600</v>
      </c>
      <c r="D74" s="4">
        <v>200</v>
      </c>
      <c r="E74" s="4">
        <v>2890000</v>
      </c>
      <c r="F74" s="4">
        <f t="shared" ref="F74:F79" si="5">E74+F75</f>
        <v>1282309803</v>
      </c>
      <c r="K74" s="24"/>
      <c r="L74" s="4">
        <v>46</v>
      </c>
      <c r="M74" s="4">
        <v>124</v>
      </c>
      <c r="N74" s="4">
        <v>2</v>
      </c>
      <c r="O74" s="4">
        <v>4</v>
      </c>
      <c r="P74" s="4">
        <v>64700</v>
      </c>
      <c r="Q74" s="4">
        <v>147900</v>
      </c>
      <c r="R74" s="5">
        <v>0</v>
      </c>
      <c r="S74" s="4">
        <v>233000</v>
      </c>
      <c r="T74" s="4">
        <f t="shared" ref="T74:T79" si="6">AVERAGE(S75:S84)</f>
        <v>336190</v>
      </c>
      <c r="U74" s="4">
        <f t="shared" ref="U74:U79" si="7">MIN(S75:S79)</f>
        <v>138300</v>
      </c>
      <c r="V74" s="5">
        <v>1.89E-2</v>
      </c>
    </row>
    <row r="75" spans="1:22" x14ac:dyDescent="0.2">
      <c r="A75" s="16" t="s">
        <v>210</v>
      </c>
      <c r="B75" s="4">
        <v>42300</v>
      </c>
      <c r="C75" s="4">
        <v>0</v>
      </c>
      <c r="D75" s="4">
        <v>42300</v>
      </c>
      <c r="E75" s="4">
        <v>549820000</v>
      </c>
      <c r="F75" s="4">
        <f t="shared" si="5"/>
        <v>1279419803</v>
      </c>
      <c r="K75" s="24"/>
      <c r="L75" s="4">
        <v>139</v>
      </c>
      <c r="M75" s="4">
        <v>166</v>
      </c>
      <c r="N75" s="4">
        <v>2</v>
      </c>
      <c r="O75" s="4">
        <v>1</v>
      </c>
      <c r="P75" s="4">
        <v>128800</v>
      </c>
      <c r="Q75" s="4">
        <v>187400</v>
      </c>
      <c r="R75" s="5">
        <v>3.9000000000000003E-3</v>
      </c>
      <c r="S75" s="4">
        <v>329300</v>
      </c>
      <c r="T75" s="4">
        <f t="shared" si="6"/>
        <v>325090</v>
      </c>
      <c r="U75" s="4">
        <f t="shared" si="7"/>
        <v>138300</v>
      </c>
      <c r="V75" s="5">
        <v>3.0099999999999998E-2</v>
      </c>
    </row>
    <row r="76" spans="1:22" x14ac:dyDescent="0.2">
      <c r="A76" s="16" t="s">
        <v>208</v>
      </c>
      <c r="B76" s="4">
        <v>3300</v>
      </c>
      <c r="C76" s="4">
        <v>0</v>
      </c>
      <c r="D76" s="4">
        <v>3300</v>
      </c>
      <c r="E76" s="4">
        <v>42840000</v>
      </c>
      <c r="F76" s="4">
        <f t="shared" si="5"/>
        <v>729599803</v>
      </c>
      <c r="K76" s="24"/>
      <c r="L76" s="4">
        <v>65</v>
      </c>
      <c r="M76" s="4">
        <v>51</v>
      </c>
      <c r="N76" s="4">
        <v>0</v>
      </c>
      <c r="O76" s="4">
        <v>0</v>
      </c>
      <c r="P76" s="4">
        <v>50200</v>
      </c>
      <c r="Q76" s="4">
        <v>54700</v>
      </c>
      <c r="R76" s="5">
        <v>3.9000000000000003E-3</v>
      </c>
      <c r="S76" s="4">
        <v>138300</v>
      </c>
      <c r="T76" s="4">
        <f t="shared" si="6"/>
        <v>361160</v>
      </c>
      <c r="U76" s="4">
        <f t="shared" si="7"/>
        <v>244500</v>
      </c>
      <c r="V76" s="5">
        <v>7.7000000000000002E-3</v>
      </c>
    </row>
    <row r="77" spans="1:22" x14ac:dyDescent="0.2">
      <c r="A77" s="16" t="s">
        <v>207</v>
      </c>
      <c r="B77" s="4">
        <v>39400</v>
      </c>
      <c r="C77" s="4">
        <v>500</v>
      </c>
      <c r="D77" s="4">
        <v>38900</v>
      </c>
      <c r="E77" s="4">
        <v>503490000</v>
      </c>
      <c r="F77" s="4">
        <f t="shared" si="5"/>
        <v>686759803</v>
      </c>
      <c r="K77" s="24"/>
      <c r="L77" s="4">
        <v>124</v>
      </c>
      <c r="M77" s="4">
        <v>71</v>
      </c>
      <c r="N77" s="4">
        <v>1</v>
      </c>
      <c r="O77" s="4">
        <v>0</v>
      </c>
      <c r="P77" s="4">
        <v>158300</v>
      </c>
      <c r="Q77" s="4">
        <v>68300</v>
      </c>
      <c r="R77" s="5">
        <v>7.8000000000000005E-3</v>
      </c>
      <c r="S77" s="4">
        <v>244500</v>
      </c>
      <c r="T77" s="4">
        <f t="shared" si="6"/>
        <v>360850</v>
      </c>
      <c r="U77" s="4">
        <f t="shared" si="7"/>
        <v>251300</v>
      </c>
      <c r="V77" s="5">
        <v>1.9199999999999998E-2</v>
      </c>
    </row>
    <row r="78" spans="1:22" x14ac:dyDescent="0.2">
      <c r="A78" s="16" t="s">
        <v>206</v>
      </c>
      <c r="B78" s="4">
        <v>21200</v>
      </c>
      <c r="C78" s="4">
        <v>0</v>
      </c>
      <c r="D78" s="4">
        <v>21200</v>
      </c>
      <c r="E78" s="4">
        <v>272250000</v>
      </c>
      <c r="F78" s="4">
        <f t="shared" si="5"/>
        <v>183269803</v>
      </c>
      <c r="K78" s="24"/>
      <c r="L78" s="4">
        <v>40</v>
      </c>
      <c r="M78" s="4">
        <v>86</v>
      </c>
      <c r="N78" s="4">
        <v>2</v>
      </c>
      <c r="O78" s="4">
        <v>4</v>
      </c>
      <c r="P78" s="4">
        <v>72600</v>
      </c>
      <c r="Q78" s="4">
        <v>187400</v>
      </c>
      <c r="R78" s="5">
        <v>4.0000000000000001E-3</v>
      </c>
      <c r="S78" s="4">
        <v>323900</v>
      </c>
      <c r="T78" s="4">
        <f t="shared" si="6"/>
        <v>345510</v>
      </c>
      <c r="U78" s="4">
        <f t="shared" si="7"/>
        <v>251300</v>
      </c>
      <c r="V78" s="5">
        <v>7.8000000000000005E-3</v>
      </c>
    </row>
    <row r="79" spans="1:22" x14ac:dyDescent="0.2">
      <c r="A79" s="16" t="s">
        <v>205</v>
      </c>
      <c r="B79" s="4">
        <v>12900</v>
      </c>
      <c r="C79" s="4">
        <v>0</v>
      </c>
      <c r="D79" s="4">
        <v>12900</v>
      </c>
      <c r="E79" s="4">
        <v>166120000</v>
      </c>
      <c r="F79" s="4">
        <f t="shared" si="5"/>
        <v>-88980197</v>
      </c>
      <c r="K79" s="24"/>
      <c r="L79" s="4">
        <v>75</v>
      </c>
      <c r="M79" s="4">
        <v>92</v>
      </c>
      <c r="N79" s="4">
        <v>4</v>
      </c>
      <c r="O79" s="4">
        <v>1</v>
      </c>
      <c r="P79" s="4">
        <v>117200</v>
      </c>
      <c r="Q79" s="4">
        <v>134100</v>
      </c>
      <c r="R79" s="5">
        <v>4.0000000000000001E-3</v>
      </c>
      <c r="S79" s="4">
        <v>251300</v>
      </c>
      <c r="T79" s="4">
        <f t="shared" si="6"/>
        <v>345920</v>
      </c>
      <c r="U79" s="4">
        <f t="shared" si="7"/>
        <v>138200</v>
      </c>
      <c r="V79" s="5">
        <v>1.55E-2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8">E80+F81</f>
        <v>-255100197</v>
      </c>
      <c r="K80" s="24"/>
      <c r="L80" s="4">
        <v>87</v>
      </c>
      <c r="M80" s="4">
        <v>75</v>
      </c>
      <c r="N80" s="4">
        <v>3</v>
      </c>
      <c r="O80" s="4">
        <v>0</v>
      </c>
      <c r="P80" s="4">
        <v>154700</v>
      </c>
      <c r="Q80" s="4">
        <v>94100</v>
      </c>
      <c r="R80" s="5">
        <v>4.0000000000000001E-3</v>
      </c>
      <c r="S80" s="4">
        <v>275700</v>
      </c>
      <c r="T80" s="4">
        <f t="shared" ref="T80:T96" si="9">AVERAGE(S81:S90)</f>
        <v>370460</v>
      </c>
      <c r="U80" s="4">
        <f t="shared" ref="U80:U90" si="10">MIN(S81:S85)</f>
        <v>138200</v>
      </c>
      <c r="V80" s="5">
        <v>2.3300000000000001E-2</v>
      </c>
    </row>
    <row r="81" spans="1:22" x14ac:dyDescent="0.2">
      <c r="A81" s="16" t="s">
        <v>203</v>
      </c>
      <c r="B81" s="4">
        <v>2200</v>
      </c>
      <c r="C81" s="4">
        <v>3200</v>
      </c>
      <c r="D81" s="4">
        <v>-1000</v>
      </c>
      <c r="E81" s="4">
        <v>-12870000</v>
      </c>
      <c r="F81" s="4">
        <f t="shared" si="8"/>
        <v>-255100197</v>
      </c>
      <c r="G81" s="4">
        <v>0</v>
      </c>
      <c r="H81" s="4">
        <v>0</v>
      </c>
      <c r="I81" s="4">
        <v>0</v>
      </c>
      <c r="J81" s="4">
        <v>-1340000</v>
      </c>
      <c r="K81" s="24"/>
      <c r="L81" s="4">
        <v>78</v>
      </c>
      <c r="M81" s="4">
        <v>228</v>
      </c>
      <c r="N81" s="4">
        <v>2</v>
      </c>
      <c r="O81" s="4">
        <v>4</v>
      </c>
      <c r="P81" s="4">
        <v>351900</v>
      </c>
      <c r="Q81" s="4">
        <v>553000</v>
      </c>
      <c r="R81" s="5">
        <v>-2.3599999999999999E-2</v>
      </c>
      <c r="S81" s="4">
        <v>938700</v>
      </c>
      <c r="T81" s="4">
        <f t="shared" si="9"/>
        <v>300959.40000000002</v>
      </c>
      <c r="U81" s="4">
        <f t="shared" si="10"/>
        <v>138200</v>
      </c>
      <c r="V81" s="5">
        <v>2.3099999999999999E-2</v>
      </c>
    </row>
    <row r="82" spans="1:22" x14ac:dyDescent="0.2">
      <c r="A82" s="16" t="s">
        <v>200</v>
      </c>
      <c r="B82" s="4">
        <v>0</v>
      </c>
      <c r="C82" s="4">
        <v>33200</v>
      </c>
      <c r="D82" s="4">
        <v>-33200</v>
      </c>
      <c r="E82" s="4">
        <v>-421250000</v>
      </c>
      <c r="F82" s="4">
        <f t="shared" si="8"/>
        <v>-242230197</v>
      </c>
      <c r="G82" s="4">
        <v>0</v>
      </c>
      <c r="H82" s="4">
        <v>0</v>
      </c>
      <c r="I82" s="4">
        <v>0</v>
      </c>
      <c r="J82" s="4">
        <v>-1340000</v>
      </c>
      <c r="K82" s="24"/>
      <c r="L82" s="4">
        <v>159</v>
      </c>
      <c r="M82" s="4">
        <v>141</v>
      </c>
      <c r="N82" s="4">
        <v>5</v>
      </c>
      <c r="O82" s="4">
        <v>1</v>
      </c>
      <c r="P82" s="4">
        <v>237700</v>
      </c>
      <c r="Q82" s="4">
        <v>144300</v>
      </c>
      <c r="R82" s="5">
        <v>2.3700000000000002E-2</v>
      </c>
      <c r="S82" s="4">
        <v>382000</v>
      </c>
      <c r="T82" s="4">
        <f t="shared" si="9"/>
        <v>285796.7</v>
      </c>
      <c r="U82" s="4">
        <f t="shared" si="10"/>
        <v>138200</v>
      </c>
      <c r="V82" s="5">
        <v>3.0800000000000001E-2</v>
      </c>
    </row>
    <row r="83" spans="1:22" x14ac:dyDescent="0.2">
      <c r="A83" s="16" t="s">
        <v>199</v>
      </c>
      <c r="B83" s="4">
        <v>14300</v>
      </c>
      <c r="C83" s="4">
        <v>0</v>
      </c>
      <c r="D83" s="4">
        <v>14300</v>
      </c>
      <c r="E83" s="4">
        <v>182169803</v>
      </c>
      <c r="F83" s="4">
        <f t="shared" si="8"/>
        <v>179019803</v>
      </c>
      <c r="K83" s="24"/>
      <c r="L83" s="4">
        <v>73</v>
      </c>
      <c r="M83" s="4">
        <v>194</v>
      </c>
      <c r="N83" s="4">
        <v>0</v>
      </c>
      <c r="O83" s="4">
        <v>4</v>
      </c>
      <c r="P83" s="4">
        <v>68500</v>
      </c>
      <c r="Q83" s="4">
        <v>227500</v>
      </c>
      <c r="R83" s="5">
        <v>-1.18E-2</v>
      </c>
      <c r="S83" s="4">
        <v>340000</v>
      </c>
      <c r="T83" s="4">
        <f t="shared" si="9"/>
        <v>294969.5</v>
      </c>
      <c r="U83" s="4">
        <f t="shared" si="10"/>
        <v>138200</v>
      </c>
      <c r="V83" s="5">
        <v>2.3300000000000001E-2</v>
      </c>
    </row>
    <row r="84" spans="1:22" x14ac:dyDescent="0.2">
      <c r="A84" s="16" t="s">
        <v>193</v>
      </c>
      <c r="B84" s="4">
        <v>700</v>
      </c>
      <c r="C84" s="4">
        <v>0</v>
      </c>
      <c r="D84" s="4">
        <v>700</v>
      </c>
      <c r="E84" s="4">
        <v>9030000</v>
      </c>
      <c r="F84" s="4">
        <f t="shared" si="8"/>
        <v>-3150000</v>
      </c>
      <c r="K84" s="24"/>
      <c r="L84" s="4">
        <v>47</v>
      </c>
      <c r="M84" s="4">
        <v>80</v>
      </c>
      <c r="N84" s="4">
        <v>0</v>
      </c>
      <c r="O84" s="4">
        <v>0</v>
      </c>
      <c r="P84" s="4">
        <v>55400</v>
      </c>
      <c r="Q84" s="4">
        <v>71900</v>
      </c>
      <c r="R84" s="5">
        <v>0</v>
      </c>
      <c r="S84" s="4">
        <v>138200</v>
      </c>
      <c r="T84" s="4">
        <f t="shared" si="9"/>
        <v>363811.9</v>
      </c>
      <c r="U84" s="4">
        <f t="shared" si="10"/>
        <v>170500</v>
      </c>
      <c r="V84" s="5">
        <v>1.55E-2</v>
      </c>
    </row>
    <row r="85" spans="1:22" x14ac:dyDescent="0.2">
      <c r="A85" s="16" t="s">
        <v>192</v>
      </c>
      <c r="B85" s="4">
        <v>1800</v>
      </c>
      <c r="C85" s="4">
        <v>11600</v>
      </c>
      <c r="D85" s="4">
        <v>-9800</v>
      </c>
      <c r="E85" s="4">
        <v>-126820000</v>
      </c>
      <c r="F85" s="4">
        <f t="shared" si="8"/>
        <v>-12180000</v>
      </c>
      <c r="K85" s="24"/>
      <c r="L85" s="4">
        <v>48</v>
      </c>
      <c r="M85" s="4">
        <v>66</v>
      </c>
      <c r="N85" s="4">
        <v>1</v>
      </c>
      <c r="O85" s="4">
        <v>2</v>
      </c>
      <c r="P85" s="4">
        <v>117600</v>
      </c>
      <c r="Q85" s="4">
        <v>96600</v>
      </c>
      <c r="R85" s="5">
        <v>-3.8E-3</v>
      </c>
      <c r="S85" s="4">
        <v>218300</v>
      </c>
      <c r="T85" s="4">
        <f t="shared" si="9"/>
        <v>371573.6</v>
      </c>
      <c r="U85" s="4">
        <f t="shared" si="10"/>
        <v>170500</v>
      </c>
      <c r="V85" s="5">
        <v>2.7099999999999999E-2</v>
      </c>
    </row>
    <row r="86" spans="1:22" x14ac:dyDescent="0.2">
      <c r="A86" s="16" t="s">
        <v>191</v>
      </c>
      <c r="B86" s="4">
        <v>200</v>
      </c>
      <c r="C86" s="4">
        <v>4000</v>
      </c>
      <c r="D86" s="4">
        <v>-3800</v>
      </c>
      <c r="E86" s="4">
        <v>-49030000</v>
      </c>
      <c r="F86" s="4">
        <f t="shared" si="8"/>
        <v>114640000</v>
      </c>
      <c r="K86" s="24"/>
      <c r="L86" s="4">
        <v>69</v>
      </c>
      <c r="M86" s="4">
        <v>111</v>
      </c>
      <c r="N86" s="4">
        <v>5</v>
      </c>
      <c r="O86" s="4">
        <v>9</v>
      </c>
      <c r="P86" s="4">
        <v>251800</v>
      </c>
      <c r="Q86" s="4">
        <v>221900</v>
      </c>
      <c r="R86" s="5">
        <v>7.9000000000000008E-3</v>
      </c>
      <c r="S86" s="4">
        <v>499000</v>
      </c>
      <c r="T86" s="4">
        <f t="shared" si="9"/>
        <v>346263</v>
      </c>
      <c r="U86" s="4">
        <f t="shared" si="10"/>
        <v>170500</v>
      </c>
      <c r="V86" s="5">
        <v>1.9299999999999998E-2</v>
      </c>
    </row>
    <row r="87" spans="1:22" x14ac:dyDescent="0.2">
      <c r="A87" s="16" t="s">
        <v>190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163670000</v>
      </c>
      <c r="K87" s="24"/>
      <c r="L87" s="4">
        <v>62</v>
      </c>
      <c r="M87" s="4">
        <v>117</v>
      </c>
      <c r="N87" s="4">
        <v>3</v>
      </c>
      <c r="O87" s="4">
        <v>1</v>
      </c>
      <c r="P87" s="4">
        <v>146900</v>
      </c>
      <c r="Q87" s="4">
        <v>86300</v>
      </c>
      <c r="R87" s="5">
        <v>-1.1699999999999999E-2</v>
      </c>
      <c r="S87" s="4">
        <v>241400</v>
      </c>
      <c r="T87" s="4">
        <f t="shared" si="9"/>
        <v>353943</v>
      </c>
      <c r="U87" s="4">
        <f t="shared" si="10"/>
        <v>170500</v>
      </c>
      <c r="V87" s="5">
        <v>1.54E-2</v>
      </c>
    </row>
    <row r="88" spans="1:22" x14ac:dyDescent="0.2">
      <c r="A88" s="16" t="s">
        <v>189</v>
      </c>
      <c r="B88" s="4">
        <v>0</v>
      </c>
      <c r="C88" s="4">
        <v>900</v>
      </c>
      <c r="D88" s="4">
        <v>-900</v>
      </c>
      <c r="E88" s="4">
        <v>-11610000</v>
      </c>
      <c r="F88" s="4">
        <f t="shared" si="8"/>
        <v>163670000</v>
      </c>
      <c r="K88" s="24"/>
      <c r="L88" s="4">
        <v>50</v>
      </c>
      <c r="M88" s="4">
        <v>134</v>
      </c>
      <c r="N88" s="4">
        <v>0</v>
      </c>
      <c r="O88" s="4">
        <v>0</v>
      </c>
      <c r="P88" s="4">
        <v>37700</v>
      </c>
      <c r="Q88" s="4">
        <v>110000</v>
      </c>
      <c r="R88" s="5">
        <v>0</v>
      </c>
      <c r="S88" s="4">
        <v>170500</v>
      </c>
      <c r="T88" s="4">
        <f t="shared" si="9"/>
        <v>405563.2</v>
      </c>
      <c r="U88" s="4">
        <f t="shared" si="10"/>
        <v>230373</v>
      </c>
      <c r="V88" s="5">
        <v>2.3E-2</v>
      </c>
    </row>
    <row r="89" spans="1:22" x14ac:dyDescent="0.2">
      <c r="A89" s="16" t="s">
        <v>188</v>
      </c>
      <c r="B89" s="4">
        <v>8900</v>
      </c>
      <c r="C89" s="4">
        <v>0</v>
      </c>
      <c r="D89" s="4">
        <v>8900</v>
      </c>
      <c r="E89" s="4">
        <v>115520000</v>
      </c>
      <c r="F89" s="4">
        <f t="shared" si="8"/>
        <v>175280000</v>
      </c>
      <c r="K89" s="24"/>
      <c r="L89" s="4">
        <v>59</v>
      </c>
      <c r="M89" s="4">
        <v>93</v>
      </c>
      <c r="N89" s="4">
        <v>1</v>
      </c>
      <c r="O89" s="4">
        <v>2</v>
      </c>
      <c r="P89" s="4">
        <v>109700</v>
      </c>
      <c r="Q89" s="4">
        <v>118300</v>
      </c>
      <c r="R89" s="5">
        <v>0</v>
      </c>
      <c r="S89" s="4">
        <v>255400</v>
      </c>
      <c r="T89" s="4">
        <f t="shared" si="9"/>
        <v>445192.9</v>
      </c>
      <c r="U89" s="4">
        <f t="shared" si="10"/>
        <v>230373</v>
      </c>
      <c r="V89" s="5">
        <v>7.7000000000000002E-3</v>
      </c>
    </row>
    <row r="90" spans="1:22" x14ac:dyDescent="0.2">
      <c r="A90" s="16" t="s">
        <v>187</v>
      </c>
      <c r="B90" s="4">
        <v>8000</v>
      </c>
      <c r="C90" s="4">
        <v>0</v>
      </c>
      <c r="D90" s="4">
        <v>8000</v>
      </c>
      <c r="E90" s="4">
        <v>104420000</v>
      </c>
      <c r="F90" s="4">
        <f t="shared" si="8"/>
        <v>59760000</v>
      </c>
      <c r="K90" s="24"/>
      <c r="L90" s="4">
        <v>160</v>
      </c>
      <c r="M90" s="4">
        <v>132</v>
      </c>
      <c r="N90" s="4">
        <v>3</v>
      </c>
      <c r="O90" s="4">
        <v>1</v>
      </c>
      <c r="P90" s="4">
        <v>320900</v>
      </c>
      <c r="Q90" s="4">
        <v>154800</v>
      </c>
      <c r="R90" s="5">
        <v>7.8000000000000005E-3</v>
      </c>
      <c r="S90" s="4">
        <v>521100</v>
      </c>
      <c r="T90" s="4">
        <f t="shared" si="9"/>
        <v>444711.5</v>
      </c>
      <c r="U90" s="4">
        <f t="shared" si="10"/>
        <v>230373</v>
      </c>
      <c r="V90" s="5">
        <v>2.29E-2</v>
      </c>
    </row>
    <row r="91" spans="1:22" x14ac:dyDescent="0.2">
      <c r="A91" s="16" t="s">
        <v>186</v>
      </c>
      <c r="B91" s="4">
        <v>2600</v>
      </c>
      <c r="C91" s="4">
        <v>0</v>
      </c>
      <c r="D91" s="4">
        <v>2600</v>
      </c>
      <c r="E91" s="4">
        <v>33410000</v>
      </c>
      <c r="F91" s="4">
        <f t="shared" ref="F91:F102" si="11">E91+F92</f>
        <v>-44660000</v>
      </c>
      <c r="K91" s="24"/>
      <c r="L91" s="4">
        <v>57</v>
      </c>
      <c r="M91" s="4">
        <v>173</v>
      </c>
      <c r="N91" s="4">
        <v>2</v>
      </c>
      <c r="O91" s="4">
        <v>2</v>
      </c>
      <c r="P91" s="4">
        <v>80900</v>
      </c>
      <c r="Q91" s="4">
        <v>148400</v>
      </c>
      <c r="R91" s="5">
        <v>-3.8E-3</v>
      </c>
      <c r="S91" s="4">
        <v>243694</v>
      </c>
      <c r="T91" s="4">
        <f t="shared" si="9"/>
        <v>569795.69999999995</v>
      </c>
      <c r="U91" s="4">
        <f t="shared" ref="U91:U102" si="12">MIN(S92:S96)</f>
        <v>230373</v>
      </c>
      <c r="V91" s="5">
        <v>1.1599999999999999E-2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-78070000</v>
      </c>
      <c r="K92" s="24"/>
      <c r="L92" s="4">
        <v>78</v>
      </c>
      <c r="M92" s="4">
        <v>93</v>
      </c>
      <c r="N92" s="4">
        <v>2</v>
      </c>
      <c r="O92" s="4">
        <v>0</v>
      </c>
      <c r="P92" s="4">
        <v>103000</v>
      </c>
      <c r="Q92" s="4">
        <v>100300</v>
      </c>
      <c r="R92" s="5">
        <v>1.18E-2</v>
      </c>
      <c r="S92" s="4">
        <v>230373</v>
      </c>
      <c r="T92" s="4">
        <f t="shared" si="9"/>
        <v>580500.30000000005</v>
      </c>
      <c r="U92" s="4">
        <f t="shared" si="12"/>
        <v>245894</v>
      </c>
      <c r="V92" s="5">
        <v>2.3300000000000001E-2</v>
      </c>
    </row>
    <row r="93" spans="1:22" x14ac:dyDescent="0.2">
      <c r="A93" s="16" t="s">
        <v>184</v>
      </c>
      <c r="B93" s="4">
        <v>0</v>
      </c>
      <c r="C93" s="4">
        <v>7600</v>
      </c>
      <c r="D93" s="4">
        <v>-7600</v>
      </c>
      <c r="E93" s="4">
        <v>-97800000</v>
      </c>
      <c r="F93" s="4">
        <f t="shared" si="11"/>
        <v>-78070000</v>
      </c>
      <c r="K93" s="24"/>
      <c r="L93" s="4">
        <v>103</v>
      </c>
      <c r="M93" s="4">
        <v>182</v>
      </c>
      <c r="N93" s="4">
        <v>1</v>
      </c>
      <c r="O93" s="4">
        <v>4</v>
      </c>
      <c r="P93" s="4">
        <v>119100</v>
      </c>
      <c r="Q93" s="4">
        <v>268300</v>
      </c>
      <c r="R93" s="5">
        <v>-3.9000000000000003E-3</v>
      </c>
      <c r="S93" s="4">
        <v>431728</v>
      </c>
      <c r="T93" s="4">
        <f t="shared" si="9"/>
        <v>597030.5555555555</v>
      </c>
      <c r="U93" s="4">
        <f t="shared" si="12"/>
        <v>245894</v>
      </c>
      <c r="V93" s="5">
        <v>2.6800000000000001E-2</v>
      </c>
    </row>
    <row r="94" spans="1:22" x14ac:dyDescent="0.2">
      <c r="A94" s="16" t="s">
        <v>183</v>
      </c>
      <c r="B94" s="4">
        <v>500</v>
      </c>
      <c r="C94" s="4">
        <v>24600</v>
      </c>
      <c r="D94" s="4">
        <v>-24100</v>
      </c>
      <c r="E94" s="4">
        <v>-311820000</v>
      </c>
      <c r="F94" s="4">
        <f t="shared" si="11"/>
        <v>19730000</v>
      </c>
      <c r="K94" s="24"/>
      <c r="L94" s="4">
        <v>271</v>
      </c>
      <c r="M94" s="4">
        <v>547</v>
      </c>
      <c r="N94" s="4">
        <v>3</v>
      </c>
      <c r="O94" s="4">
        <v>3</v>
      </c>
      <c r="P94" s="4">
        <v>247800</v>
      </c>
      <c r="Q94" s="4">
        <v>520600</v>
      </c>
      <c r="R94" s="5">
        <v>-3.7499999999999999E-2</v>
      </c>
      <c r="S94" s="4">
        <v>826624</v>
      </c>
      <c r="T94" s="4">
        <f t="shared" si="9"/>
        <v>568331.375</v>
      </c>
      <c r="U94" s="4">
        <f t="shared" si="12"/>
        <v>245894</v>
      </c>
      <c r="V94" s="5">
        <v>3.7900000000000003E-2</v>
      </c>
    </row>
    <row r="95" spans="1:22" x14ac:dyDescent="0.2">
      <c r="A95" s="16" t="s">
        <v>182</v>
      </c>
      <c r="B95" s="4">
        <v>1000</v>
      </c>
      <c r="C95" s="4">
        <v>12700</v>
      </c>
      <c r="D95" s="4">
        <v>-11700</v>
      </c>
      <c r="E95" s="4">
        <v>-156590000</v>
      </c>
      <c r="F95" s="4">
        <f t="shared" si="11"/>
        <v>331550000</v>
      </c>
      <c r="K95" s="24"/>
      <c r="L95" s="4">
        <v>76</v>
      </c>
      <c r="M95" s="4">
        <v>135</v>
      </c>
      <c r="N95" s="4">
        <v>5</v>
      </c>
      <c r="O95" s="4">
        <v>2</v>
      </c>
      <c r="P95" s="4">
        <v>108100</v>
      </c>
      <c r="Q95" s="4">
        <v>156500</v>
      </c>
      <c r="R95" s="5">
        <v>-7.4000000000000003E-3</v>
      </c>
      <c r="S95" s="4">
        <v>295917</v>
      </c>
      <c r="T95" s="4">
        <f t="shared" si="9"/>
        <v>607247.71428571432</v>
      </c>
      <c r="U95" s="4">
        <f t="shared" si="12"/>
        <v>245894</v>
      </c>
      <c r="V95" s="5">
        <v>1.8500000000000003E-2</v>
      </c>
    </row>
    <row r="96" spans="1:22" x14ac:dyDescent="0.2">
      <c r="A96" s="16" t="s">
        <v>177</v>
      </c>
      <c r="B96" s="4">
        <v>8500</v>
      </c>
      <c r="C96" s="4">
        <v>4900</v>
      </c>
      <c r="D96" s="4">
        <v>3600</v>
      </c>
      <c r="E96" s="4">
        <v>50080000</v>
      </c>
      <c r="F96" s="4">
        <f t="shared" si="11"/>
        <v>488140000</v>
      </c>
      <c r="K96" s="24"/>
      <c r="L96" s="4">
        <v>63</v>
      </c>
      <c r="M96" s="4">
        <v>184</v>
      </c>
      <c r="N96" s="4">
        <v>0</v>
      </c>
      <c r="O96" s="4">
        <v>0</v>
      </c>
      <c r="P96" s="4">
        <v>63000</v>
      </c>
      <c r="Q96" s="4">
        <v>162100</v>
      </c>
      <c r="R96" s="5">
        <v>-1.1000000000000001E-2</v>
      </c>
      <c r="S96" s="4">
        <v>245894</v>
      </c>
      <c r="T96" s="4">
        <f t="shared" si="9"/>
        <v>667473.33333333337</v>
      </c>
      <c r="U96" s="4">
        <f t="shared" si="12"/>
        <v>318200</v>
      </c>
      <c r="V96" s="5">
        <v>2.1899999999999999E-2</v>
      </c>
    </row>
    <row r="97" spans="1:22" x14ac:dyDescent="0.2">
      <c r="A97" s="16" t="s">
        <v>175</v>
      </c>
      <c r="B97" s="4">
        <v>0</v>
      </c>
      <c r="C97" s="4">
        <v>0</v>
      </c>
      <c r="D97" s="4">
        <v>0</v>
      </c>
      <c r="E97" s="4">
        <v>0</v>
      </c>
      <c r="F97" s="4">
        <f t="shared" si="11"/>
        <v>438060000</v>
      </c>
      <c r="K97" s="24"/>
      <c r="L97" s="4">
        <v>114</v>
      </c>
      <c r="M97" s="4">
        <v>162</v>
      </c>
      <c r="N97" s="4">
        <v>1</v>
      </c>
      <c r="O97" s="4">
        <v>3</v>
      </c>
      <c r="P97" s="4">
        <v>120300</v>
      </c>
      <c r="Q97" s="4">
        <v>165500</v>
      </c>
      <c r="R97" s="5">
        <v>-1.09E-2</v>
      </c>
      <c r="S97" s="4">
        <v>318200</v>
      </c>
      <c r="T97" s="4">
        <f t="shared" ref="T97:T102" si="13">AVERAGE(S98:S107)</f>
        <v>737328</v>
      </c>
      <c r="U97" s="4">
        <f t="shared" si="12"/>
        <v>337419</v>
      </c>
      <c r="V97" s="5">
        <v>2.52E-2</v>
      </c>
    </row>
    <row r="98" spans="1:22" x14ac:dyDescent="0.2">
      <c r="A98" s="16" t="s">
        <v>174</v>
      </c>
      <c r="B98" s="4">
        <v>2400</v>
      </c>
      <c r="C98" s="4">
        <v>2300</v>
      </c>
      <c r="D98" s="4">
        <v>100</v>
      </c>
      <c r="E98" s="4">
        <v>1710000</v>
      </c>
      <c r="F98" s="4">
        <f t="shared" si="11"/>
        <v>438060000</v>
      </c>
      <c r="K98" s="24"/>
      <c r="L98" s="4">
        <v>223</v>
      </c>
      <c r="M98" s="4">
        <v>286</v>
      </c>
      <c r="N98" s="4">
        <v>7</v>
      </c>
      <c r="O98" s="4">
        <v>2</v>
      </c>
      <c r="P98" s="4">
        <v>309100</v>
      </c>
      <c r="Q98" s="4">
        <v>312600</v>
      </c>
      <c r="R98" s="5">
        <v>-1.0800000000000001E-2</v>
      </c>
      <c r="S98" s="4">
        <v>686702</v>
      </c>
      <c r="T98" s="4">
        <f t="shared" si="13"/>
        <v>749984.5</v>
      </c>
      <c r="U98" s="4">
        <f t="shared" si="12"/>
        <v>337419</v>
      </c>
      <c r="V98" s="5">
        <v>2.8399999999999998E-2</v>
      </c>
    </row>
    <row r="99" spans="1:22" x14ac:dyDescent="0.2">
      <c r="A99" s="16" t="s">
        <v>164</v>
      </c>
      <c r="B99" s="4">
        <v>11600</v>
      </c>
      <c r="C99" s="4">
        <v>0</v>
      </c>
      <c r="D99" s="4">
        <v>11600</v>
      </c>
      <c r="E99" s="4">
        <v>157840000</v>
      </c>
      <c r="F99" s="4">
        <f t="shared" si="11"/>
        <v>436350000</v>
      </c>
      <c r="K99" s="24"/>
      <c r="L99" s="4">
        <v>169</v>
      </c>
      <c r="M99" s="4">
        <v>246</v>
      </c>
      <c r="N99" s="4">
        <v>6</v>
      </c>
      <c r="O99" s="4">
        <v>2</v>
      </c>
      <c r="P99" s="4">
        <v>224500</v>
      </c>
      <c r="Q99" s="4">
        <v>323300</v>
      </c>
      <c r="R99" s="5">
        <v>7.3000000000000001E-3</v>
      </c>
      <c r="S99" s="4">
        <v>651697</v>
      </c>
      <c r="T99" s="4">
        <f t="shared" si="13"/>
        <v>782747</v>
      </c>
      <c r="U99" s="4">
        <f t="shared" si="12"/>
        <v>337419</v>
      </c>
      <c r="V99" s="5">
        <v>2.53E-2</v>
      </c>
    </row>
    <row r="100" spans="1:22" x14ac:dyDescent="0.2">
      <c r="A100" s="16" t="s">
        <v>156</v>
      </c>
      <c r="B100" s="4">
        <v>1200</v>
      </c>
      <c r="C100" s="4">
        <v>0</v>
      </c>
      <c r="D100" s="4">
        <v>1200</v>
      </c>
      <c r="E100" s="4">
        <v>16500000</v>
      </c>
      <c r="F100" s="4">
        <f t="shared" si="11"/>
        <v>278510000</v>
      </c>
      <c r="K100" s="24"/>
      <c r="L100" s="4">
        <v>159</v>
      </c>
      <c r="M100" s="4">
        <v>190</v>
      </c>
      <c r="N100" s="4">
        <v>5</v>
      </c>
      <c r="O100" s="4">
        <v>3</v>
      </c>
      <c r="P100" s="4">
        <v>194100</v>
      </c>
      <c r="Q100" s="4">
        <v>267800</v>
      </c>
      <c r="R100" s="5">
        <v>-7.1999999999999998E-3</v>
      </c>
      <c r="S100" s="4">
        <v>516286</v>
      </c>
      <c r="T100" s="4">
        <f t="shared" si="13"/>
        <v>915977.5</v>
      </c>
      <c r="U100" s="4">
        <f t="shared" si="12"/>
        <v>337419</v>
      </c>
      <c r="V100" s="5">
        <v>2.5000000000000001E-2</v>
      </c>
    </row>
    <row r="101" spans="1:22" x14ac:dyDescent="0.2">
      <c r="A101" s="16" t="s">
        <v>155</v>
      </c>
      <c r="B101" s="4">
        <v>12300</v>
      </c>
      <c r="C101" s="4">
        <v>0</v>
      </c>
      <c r="D101" s="4">
        <v>12300</v>
      </c>
      <c r="E101" s="4">
        <v>168270000</v>
      </c>
      <c r="F101" s="4">
        <f t="shared" si="11"/>
        <v>262010000</v>
      </c>
      <c r="K101" s="24"/>
      <c r="L101" s="4">
        <v>517</v>
      </c>
      <c r="M101" s="4">
        <v>379</v>
      </c>
      <c r="N101" s="4">
        <v>14</v>
      </c>
      <c r="O101" s="4">
        <v>12</v>
      </c>
      <c r="P101" s="4">
        <v>749700</v>
      </c>
      <c r="Q101" s="4">
        <v>684100</v>
      </c>
      <c r="R101" s="5">
        <v>5.7300000000000004E-2</v>
      </c>
      <c r="S101" s="4">
        <v>1494536</v>
      </c>
      <c r="T101" s="4">
        <f t="shared" si="13"/>
        <v>337419</v>
      </c>
      <c r="U101" s="4">
        <f t="shared" si="12"/>
        <v>337419</v>
      </c>
      <c r="V101" s="5">
        <v>5.7599999999999998E-2</v>
      </c>
    </row>
    <row r="102" spans="1:22" x14ac:dyDescent="0.2">
      <c r="A102" s="16" t="s">
        <v>154</v>
      </c>
      <c r="B102" s="4">
        <v>7100</v>
      </c>
      <c r="C102" s="4">
        <v>0</v>
      </c>
      <c r="D102" s="4">
        <v>7100</v>
      </c>
      <c r="E102" s="4">
        <v>93740000</v>
      </c>
      <c r="F102" s="4">
        <f t="shared" si="11"/>
        <v>93740000</v>
      </c>
      <c r="K102" s="24"/>
      <c r="L102" s="4">
        <v>55</v>
      </c>
      <c r="M102" s="4">
        <v>163</v>
      </c>
      <c r="N102" s="4">
        <v>0</v>
      </c>
      <c r="O102" s="4">
        <v>4</v>
      </c>
      <c r="P102" s="4">
        <v>63300</v>
      </c>
      <c r="Q102" s="4">
        <v>274000</v>
      </c>
      <c r="R102" s="5">
        <v>-7.4999999999999997E-3</v>
      </c>
      <c r="S102" s="4">
        <v>337419</v>
      </c>
      <c r="T102" s="4" t="e">
        <f t="shared" si="13"/>
        <v>#DIV/0!</v>
      </c>
      <c r="U102" s="4">
        <f t="shared" si="12"/>
        <v>0</v>
      </c>
      <c r="V102" s="5">
        <v>1.8799999999999997E-2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36"/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</row>
    <row r="169" spans="1:22" x14ac:dyDescent="0.2">
      <c r="A169" s="36"/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</row>
    <row r="170" spans="1:22" x14ac:dyDescent="0.2">
      <c r="A170" s="36"/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</row>
    <row r="171" spans="1:22" x14ac:dyDescent="0.2">
      <c r="A171" s="36"/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</row>
    <row r="172" spans="1:22" x14ac:dyDescent="0.2">
      <c r="A172" s="36" t="s">
        <v>163</v>
      </c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BD55-CFF5-0147-A876-9B48AE040C79}">
  <sheetPr codeName="Sheet103"/>
  <dimension ref="A1:V172"/>
  <sheetViews>
    <sheetView workbookViewId="0">
      <selection activeCell="U4" sqref="U3:U4"/>
    </sheetView>
  </sheetViews>
  <sheetFormatPr baseColWidth="10" defaultRowHeight="16" x14ac:dyDescent="0.2"/>
  <cols>
    <col min="5" max="6" customWidth="true" width="14.1640625"/>
    <col min="10" max="10" customWidth="true" width="14.0"/>
    <col min="11" max="11" customWidth="true" width="17.16406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G3" t="n" s="3886">
        <v>0.0</v>
      </c>
      <c r="H3" t="n" s="3887">
        <v>0.0</v>
      </c>
      <c r="I3" t="n" s="3888">
        <v>0.0</v>
      </c>
      <c r="J3" t="n" s="3889">
        <v>0.0</v>
      </c>
      <c r="L3" t="n" s="3890">
        <v>792.0</v>
      </c>
      <c r="M3" t="n" s="3891">
        <v>646.0</v>
      </c>
      <c r="N3" t="n" s="3892">
        <v>147.0</v>
      </c>
      <c r="O3" t="n" s="3893">
        <v>104.0</v>
      </c>
      <c r="P3" t="n" s="3894">
        <v>3904900.0</v>
      </c>
      <c r="Q3" t="n" s="3895">
        <v>2746400.0</v>
      </c>
      <c r="R3" t="n" s="3884">
        <v>0.0527</v>
      </c>
      <c r="S3" t="n" s="3883">
        <v>6653300.0</v>
      </c>
      <c r="V3" t="n" s="3885">
        <v>0.0964</v>
      </c>
    </row>
    <row r="4">
      <c r="A4" t="s" s="1824">
        <v>343</v>
      </c>
      <c r="B4" t="n" s="1825">
        <v>3000.0</v>
      </c>
      <c r="C4" t="n" s="1826">
        <v>0.0</v>
      </c>
      <c r="D4" t="n" s="1827">
        <v>3000.0</v>
      </c>
      <c r="E4" t="n" s="1828">
        <v>4.515501E7</v>
      </c>
      <c r="G4" t="n" s="1814">
        <v>0.0</v>
      </c>
      <c r="H4" t="n" s="1815">
        <v>0.0</v>
      </c>
      <c r="I4" t="n" s="1816">
        <v>0.0</v>
      </c>
      <c r="J4" t="n" s="1817">
        <v>0.0</v>
      </c>
      <c r="L4" t="n" s="1818">
        <v>679.0</v>
      </c>
      <c r="M4" t="n" s="1819">
        <v>467.0</v>
      </c>
      <c r="N4" t="n" s="1820">
        <v>66.0</v>
      </c>
      <c r="O4" t="n" s="1821">
        <v>72.0</v>
      </c>
      <c r="P4" t="n" s="1822">
        <v>1818200.0</v>
      </c>
      <c r="Q4" t="n" s="1823">
        <v>2603200.0</v>
      </c>
      <c r="R4" t="n" s="1812">
        <v>-0.0263</v>
      </c>
      <c r="S4" t="n" s="1811">
        <v>4428500.0</v>
      </c>
      <c r="V4" t="n" s="1813">
        <v>0.051699999999999996</v>
      </c>
    </row>
    <row r="5" spans="1:22" x14ac:dyDescent="0.2">
      <c r="A5" s="16" t="s">
        <v>342</v>
      </c>
      <c r="B5" s="4">
        <v>1000</v>
      </c>
      <c r="C5" s="4">
        <v>3000</v>
      </c>
      <c r="D5" s="4">
        <v>-2000</v>
      </c>
      <c r="E5" s="4">
        <v>-31392641</v>
      </c>
      <c r="F5" s="4">
        <f t="shared" ref="F5:F46" si="0">E5+F6</f>
        <v>68299250530</v>
      </c>
      <c r="G5" s="4">
        <v>0</v>
      </c>
      <c r="H5" s="4">
        <v>0</v>
      </c>
      <c r="I5" s="4">
        <v>0</v>
      </c>
      <c r="J5" s="4">
        <v>0</v>
      </c>
      <c r="K5" s="24">
        <f t="shared" ref="K5:K53" si="1">J5+K6</f>
        <v>-53399580000</v>
      </c>
      <c r="L5" s="4">
        <v>352</v>
      </c>
      <c r="M5" s="4">
        <v>358</v>
      </c>
      <c r="N5" s="4">
        <v>32</v>
      </c>
      <c r="O5" s="4">
        <v>78</v>
      </c>
      <c r="P5" s="4">
        <v>981700</v>
      </c>
      <c r="Q5" s="4">
        <v>1903000</v>
      </c>
      <c r="R5" s="5">
        <v>-2.5600000000000001E-2</v>
      </c>
      <c r="S5" s="4">
        <v>2878200</v>
      </c>
      <c r="T5" s="4">
        <f t="shared" ref="T5:T73" si="2">AVERAGE(S6:S15)</f>
        <v>4050060</v>
      </c>
      <c r="U5" s="4">
        <f t="shared" ref="U5:U46" si="3">MIN(S6:S10)</f>
        <v>1782200</v>
      </c>
      <c r="V5" s="5">
        <v>3.73E-2</v>
      </c>
    </row>
    <row r="6" spans="1:22" x14ac:dyDescent="0.2">
      <c r="F6" s="4">
        <f t="shared" si="0"/>
        <v>68330643171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-53399580000</v>
      </c>
      <c r="L6" s="4">
        <v>718</v>
      </c>
      <c r="M6" s="4">
        <v>480</v>
      </c>
      <c r="N6" s="4">
        <v>107</v>
      </c>
      <c r="O6" s="4">
        <v>74</v>
      </c>
      <c r="P6" s="4">
        <v>3025400</v>
      </c>
      <c r="Q6" s="4">
        <v>1970800</v>
      </c>
      <c r="R6" s="5">
        <v>3.9E-2</v>
      </c>
      <c r="S6" s="4">
        <v>4996600</v>
      </c>
      <c r="T6" s="4">
        <f t="shared" si="2"/>
        <v>3797570</v>
      </c>
      <c r="U6" s="4">
        <f t="shared" si="3"/>
        <v>1782200</v>
      </c>
      <c r="V6" s="5">
        <v>6.0999999999999999E-2</v>
      </c>
    </row>
    <row r="7" spans="1:22" x14ac:dyDescent="0.2">
      <c r="A7" s="16" t="s">
        <v>340</v>
      </c>
      <c r="B7" s="4">
        <v>1000</v>
      </c>
      <c r="C7" s="4">
        <v>0</v>
      </c>
      <c r="D7" s="4">
        <v>1000</v>
      </c>
      <c r="E7" s="4">
        <v>15386853</v>
      </c>
      <c r="F7" s="4">
        <f t="shared" si="0"/>
        <v>68330643171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-53399580000</v>
      </c>
      <c r="L7" s="4">
        <v>312</v>
      </c>
      <c r="M7" s="4">
        <v>175</v>
      </c>
      <c r="N7" s="4">
        <v>46</v>
      </c>
      <c r="O7" s="4">
        <v>30</v>
      </c>
      <c r="P7" s="4">
        <v>1082400</v>
      </c>
      <c r="Q7" s="4">
        <v>698800</v>
      </c>
      <c r="R7" s="5">
        <v>0</v>
      </c>
      <c r="S7" s="4">
        <v>1782200</v>
      </c>
      <c r="T7" s="4">
        <f t="shared" si="2"/>
        <v>3897140</v>
      </c>
      <c r="U7" s="4">
        <f t="shared" si="3"/>
        <v>3343000</v>
      </c>
      <c r="V7" s="5">
        <v>2.5699999999999997E-2</v>
      </c>
    </row>
    <row r="8" spans="1:22" x14ac:dyDescent="0.2">
      <c r="F8" s="4">
        <f t="shared" si="0"/>
        <v>68315256318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-53399580000</v>
      </c>
      <c r="L8" s="4">
        <v>537</v>
      </c>
      <c r="M8" s="4">
        <v>508</v>
      </c>
      <c r="N8" s="4">
        <v>72</v>
      </c>
      <c r="O8" s="4">
        <v>85</v>
      </c>
      <c r="P8" s="4">
        <v>1859900</v>
      </c>
      <c r="Q8" s="4">
        <v>2414900</v>
      </c>
      <c r="R8" s="5">
        <v>-1.29E-2</v>
      </c>
      <c r="S8" s="4">
        <v>4290200</v>
      </c>
      <c r="T8" s="4">
        <f t="shared" si="2"/>
        <v>3889270</v>
      </c>
      <c r="U8" s="4">
        <f t="shared" si="3"/>
        <v>3343000</v>
      </c>
      <c r="V8" s="5">
        <v>6.2199999999999998E-2</v>
      </c>
    </row>
    <row r="9" spans="1:22" x14ac:dyDescent="0.2">
      <c r="A9" s="16" t="s">
        <v>338</v>
      </c>
      <c r="B9" s="4">
        <v>2000</v>
      </c>
      <c r="C9" s="4">
        <v>0</v>
      </c>
      <c r="D9" s="4">
        <v>2000</v>
      </c>
      <c r="E9" s="4">
        <v>30767052</v>
      </c>
      <c r="F9" s="4">
        <f t="shared" si="0"/>
        <v>68315256318</v>
      </c>
      <c r="G9" s="4">
        <v>0</v>
      </c>
      <c r="H9" s="4">
        <v>0</v>
      </c>
      <c r="I9" s="4">
        <v>0</v>
      </c>
      <c r="J9" s="4">
        <v>0</v>
      </c>
      <c r="K9" s="24">
        <f t="shared" si="1"/>
        <v>-53399580000</v>
      </c>
      <c r="L9" s="4">
        <v>625</v>
      </c>
      <c r="M9" s="4">
        <v>378</v>
      </c>
      <c r="N9" s="4">
        <v>49</v>
      </c>
      <c r="O9" s="4">
        <v>80</v>
      </c>
      <c r="P9" s="4">
        <v>1724500</v>
      </c>
      <c r="Q9" s="4">
        <v>2074400</v>
      </c>
      <c r="R9" s="5">
        <v>0</v>
      </c>
      <c r="S9" s="4">
        <v>3805500</v>
      </c>
      <c r="T9" s="4">
        <f t="shared" si="2"/>
        <v>3797170</v>
      </c>
      <c r="U9" s="4">
        <f t="shared" si="3"/>
        <v>3337300</v>
      </c>
      <c r="V9" s="5">
        <v>5.0700000000000002E-2</v>
      </c>
    </row>
    <row r="10" spans="1:22" x14ac:dyDescent="0.2">
      <c r="F10" s="4">
        <f t="shared" si="0"/>
        <v>68284489266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-53399580000</v>
      </c>
      <c r="L10" s="4">
        <v>463</v>
      </c>
      <c r="M10" s="4">
        <v>388</v>
      </c>
      <c r="N10" s="4">
        <v>44</v>
      </c>
      <c r="O10" s="4">
        <v>88</v>
      </c>
      <c r="P10" s="4">
        <v>1113300</v>
      </c>
      <c r="Q10" s="4">
        <v>2212200</v>
      </c>
      <c r="R10" s="5">
        <v>-2.5600000000000001E-2</v>
      </c>
      <c r="S10" s="4">
        <v>3343000</v>
      </c>
      <c r="T10" s="4">
        <f t="shared" si="2"/>
        <v>4199630</v>
      </c>
      <c r="U10" s="4">
        <f t="shared" si="3"/>
        <v>3337300</v>
      </c>
      <c r="V10" s="5">
        <v>4.9400000000000006E-2</v>
      </c>
    </row>
    <row r="11" spans="1:22" x14ac:dyDescent="0.2">
      <c r="A11" s="16" t="s">
        <v>336</v>
      </c>
      <c r="B11" s="4">
        <v>0</v>
      </c>
      <c r="C11" s="4">
        <v>200000</v>
      </c>
      <c r="D11" s="4">
        <v>-200000</v>
      </c>
      <c r="E11" s="4">
        <v>-3204544586</v>
      </c>
      <c r="F11" s="4">
        <f t="shared" si="0"/>
        <v>68284489266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-53399580000</v>
      </c>
      <c r="L11" s="4">
        <v>711</v>
      </c>
      <c r="M11" s="4">
        <v>445</v>
      </c>
      <c r="N11" s="4">
        <v>96</v>
      </c>
      <c r="O11" s="4">
        <v>101</v>
      </c>
      <c r="P11" s="4">
        <v>2687600</v>
      </c>
      <c r="Q11" s="4">
        <v>2431600</v>
      </c>
      <c r="R11" s="5">
        <v>3.2300000000000002E-2</v>
      </c>
      <c r="S11" s="4">
        <v>5128400</v>
      </c>
      <c r="T11" s="4">
        <f t="shared" si="2"/>
        <v>4080490</v>
      </c>
      <c r="U11" s="4">
        <f t="shared" si="3"/>
        <v>2471700</v>
      </c>
      <c r="V11" s="5">
        <v>6.6699999999999995E-2</v>
      </c>
    </row>
    <row r="12" spans="1:22" x14ac:dyDescent="0.2">
      <c r="F12" s="4">
        <f t="shared" si="0"/>
        <v>71489033852</v>
      </c>
      <c r="G12" s="4">
        <v>0</v>
      </c>
      <c r="H12" s="4">
        <v>0</v>
      </c>
      <c r="I12" s="4">
        <v>0</v>
      </c>
      <c r="J12" s="4">
        <v>-2370000000</v>
      </c>
      <c r="K12" s="24">
        <f t="shared" si="1"/>
        <v>-53399580000</v>
      </c>
      <c r="L12" s="4">
        <v>564</v>
      </c>
      <c r="M12" s="4">
        <v>360</v>
      </c>
      <c r="N12" s="4">
        <v>67</v>
      </c>
      <c r="O12" s="4">
        <v>84</v>
      </c>
      <c r="P12" s="4">
        <v>1653200</v>
      </c>
      <c r="Q12" s="4">
        <v>2271800</v>
      </c>
      <c r="R12" s="5">
        <v>-6.4000000000000003E-3</v>
      </c>
      <c r="S12" s="4">
        <v>3931800</v>
      </c>
      <c r="T12" s="4">
        <f t="shared" si="2"/>
        <v>3739030</v>
      </c>
      <c r="U12" s="4">
        <f t="shared" si="3"/>
        <v>2471700</v>
      </c>
      <c r="V12" s="5">
        <v>3.78E-2</v>
      </c>
    </row>
    <row r="13" spans="1:22" x14ac:dyDescent="0.2">
      <c r="A13" s="16" t="s">
        <v>333</v>
      </c>
      <c r="B13" s="4">
        <v>0</v>
      </c>
      <c r="C13" s="4">
        <v>100000</v>
      </c>
      <c r="D13" s="4">
        <v>-100000</v>
      </c>
      <c r="E13" s="4">
        <v>-1566459013</v>
      </c>
      <c r="F13" s="4">
        <f t="shared" si="0"/>
        <v>71489033852</v>
      </c>
      <c r="G13" s="4">
        <v>0</v>
      </c>
      <c r="H13" s="4">
        <v>0</v>
      </c>
      <c r="I13" s="4">
        <v>0</v>
      </c>
      <c r="J13" s="4">
        <v>-1560000000</v>
      </c>
      <c r="K13" s="24">
        <f t="shared" si="1"/>
        <v>-51029580000</v>
      </c>
      <c r="L13" s="4">
        <v>531</v>
      </c>
      <c r="M13" s="4">
        <v>379</v>
      </c>
      <c r="N13" s="4">
        <v>59</v>
      </c>
      <c r="O13" s="4">
        <v>109</v>
      </c>
      <c r="P13" s="4">
        <v>1628000</v>
      </c>
      <c r="Q13" s="4">
        <v>2874600</v>
      </c>
      <c r="R13" s="5">
        <v>0</v>
      </c>
      <c r="S13" s="4">
        <v>4503700</v>
      </c>
      <c r="T13" s="4">
        <f t="shared" si="2"/>
        <v>3305000</v>
      </c>
      <c r="U13" s="4">
        <f t="shared" si="3"/>
        <v>2471700</v>
      </c>
      <c r="V13" s="5">
        <v>6.1799999999999994E-2</v>
      </c>
    </row>
    <row r="14" spans="1:22" x14ac:dyDescent="0.2">
      <c r="A14" s="16" t="s">
        <v>332</v>
      </c>
      <c r="B14" s="4">
        <v>220000</v>
      </c>
      <c r="C14" s="4">
        <v>500</v>
      </c>
      <c r="D14" s="4">
        <v>219500</v>
      </c>
      <c r="E14" s="4">
        <v>3423717893</v>
      </c>
      <c r="F14" s="4">
        <f t="shared" si="0"/>
        <v>73055492865</v>
      </c>
      <c r="G14" s="4">
        <v>0</v>
      </c>
      <c r="H14" s="4">
        <v>0</v>
      </c>
      <c r="I14" s="4">
        <v>0</v>
      </c>
      <c r="J14" s="4">
        <v>-1560000000</v>
      </c>
      <c r="K14" s="24">
        <f t="shared" si="1"/>
        <v>-49469580000</v>
      </c>
      <c r="L14" s="4">
        <v>551</v>
      </c>
      <c r="M14" s="4">
        <v>292</v>
      </c>
      <c r="N14" s="4">
        <v>55</v>
      </c>
      <c r="O14" s="4">
        <v>69</v>
      </c>
      <c r="P14" s="4">
        <v>1597600</v>
      </c>
      <c r="Q14" s="4">
        <v>1739700</v>
      </c>
      <c r="R14" s="5">
        <v>-6.4000000000000003E-3</v>
      </c>
      <c r="S14" s="4">
        <v>3337300</v>
      </c>
      <c r="T14" s="4">
        <f t="shared" si="2"/>
        <v>2974470</v>
      </c>
      <c r="U14" s="4">
        <f t="shared" si="3"/>
        <v>2471700</v>
      </c>
      <c r="V14" s="5">
        <v>3.7499999999999999E-2</v>
      </c>
    </row>
    <row r="15" spans="1:22" x14ac:dyDescent="0.2">
      <c r="A15" s="16" t="s">
        <v>331</v>
      </c>
      <c r="B15" s="4">
        <v>0</v>
      </c>
      <c r="C15" s="4">
        <v>300000</v>
      </c>
      <c r="D15" s="4">
        <v>-300000</v>
      </c>
      <c r="E15" s="4">
        <v>-4739440904</v>
      </c>
      <c r="F15" s="4">
        <f t="shared" si="0"/>
        <v>69631774972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-47909580000</v>
      </c>
      <c r="L15" s="4">
        <v>779</v>
      </c>
      <c r="M15" s="4">
        <v>412</v>
      </c>
      <c r="N15" s="4">
        <v>109</v>
      </c>
      <c r="O15" s="4">
        <v>74</v>
      </c>
      <c r="P15" s="4">
        <v>3310900</v>
      </c>
      <c r="Q15" s="4">
        <v>2060000</v>
      </c>
      <c r="R15" s="5">
        <v>3.9800000000000002E-2</v>
      </c>
      <c r="S15" s="4">
        <v>5381900</v>
      </c>
      <c r="T15" s="4">
        <f t="shared" si="2"/>
        <v>2471070</v>
      </c>
      <c r="U15" s="4">
        <f t="shared" si="3"/>
        <v>2471700</v>
      </c>
      <c r="V15" s="5">
        <v>7.980000000000001E-2</v>
      </c>
    </row>
    <row r="16" spans="1:22" x14ac:dyDescent="0.2">
      <c r="F16" s="4">
        <f t="shared" si="0"/>
        <v>74371215876</v>
      </c>
      <c r="G16" s="4">
        <v>0</v>
      </c>
      <c r="H16" s="4">
        <v>0</v>
      </c>
      <c r="I16" s="4">
        <v>0</v>
      </c>
      <c r="J16" s="4">
        <v>-613500000</v>
      </c>
      <c r="K16" s="24">
        <f t="shared" si="1"/>
        <v>-47909580000</v>
      </c>
      <c r="L16" s="4">
        <v>278</v>
      </c>
      <c r="M16" s="4">
        <v>292</v>
      </c>
      <c r="N16" s="4">
        <v>23</v>
      </c>
      <c r="O16" s="4">
        <v>59</v>
      </c>
      <c r="P16" s="4">
        <v>787200</v>
      </c>
      <c r="Q16" s="4">
        <v>1653300</v>
      </c>
      <c r="R16" s="5">
        <v>-6.6E-3</v>
      </c>
      <c r="S16" s="4">
        <v>2471700</v>
      </c>
      <c r="T16" s="4">
        <f t="shared" si="2"/>
        <v>2232770</v>
      </c>
      <c r="U16" s="4">
        <f t="shared" si="3"/>
        <v>2777900</v>
      </c>
      <c r="V16" s="5">
        <v>3.9300000000000002E-2</v>
      </c>
    </row>
    <row r="17" spans="1:22" x14ac:dyDescent="0.2">
      <c r="F17" s="4">
        <f t="shared" si="0"/>
        <v>74371215876</v>
      </c>
      <c r="G17" s="4">
        <v>0</v>
      </c>
      <c r="H17" s="4">
        <v>0</v>
      </c>
      <c r="I17" s="4">
        <v>0</v>
      </c>
      <c r="J17" s="4">
        <v>-9375710000</v>
      </c>
      <c r="K17" s="24">
        <f t="shared" si="1"/>
        <v>-47296080000</v>
      </c>
      <c r="L17" s="4">
        <v>410</v>
      </c>
      <c r="M17" s="4">
        <v>265</v>
      </c>
      <c r="N17" s="4">
        <v>65</v>
      </c>
      <c r="O17" s="4">
        <v>44</v>
      </c>
      <c r="P17" s="4">
        <v>1538000</v>
      </c>
      <c r="Q17" s="4">
        <v>1237500</v>
      </c>
      <c r="R17" s="5">
        <v>-6.5000000000000006E-3</v>
      </c>
      <c r="S17" s="4">
        <v>2777900</v>
      </c>
      <c r="T17" s="4">
        <f t="shared" si="2"/>
        <v>1982540</v>
      </c>
      <c r="U17" s="4">
        <f t="shared" si="3"/>
        <v>517200</v>
      </c>
      <c r="V17" s="5">
        <v>6.3299999999999995E-2</v>
      </c>
    </row>
    <row r="18" spans="1:22" x14ac:dyDescent="0.2">
      <c r="F18" s="4">
        <f t="shared" si="0"/>
        <v>74371215876</v>
      </c>
      <c r="G18" s="4">
        <v>0</v>
      </c>
      <c r="H18" s="4">
        <v>0</v>
      </c>
      <c r="I18" s="4">
        <v>0</v>
      </c>
      <c r="J18" s="4">
        <v>-4802900000</v>
      </c>
      <c r="K18" s="24">
        <f t="shared" si="1"/>
        <v>-37920370000</v>
      </c>
      <c r="L18" s="4">
        <v>509</v>
      </c>
      <c r="M18" s="4">
        <v>595</v>
      </c>
      <c r="N18" s="4">
        <v>74</v>
      </c>
      <c r="O18" s="4">
        <v>63</v>
      </c>
      <c r="P18" s="4">
        <v>1985100</v>
      </c>
      <c r="Q18" s="4">
        <v>2220800</v>
      </c>
      <c r="R18" s="5">
        <v>0</v>
      </c>
      <c r="S18" s="4">
        <v>4211500</v>
      </c>
      <c r="T18" s="4">
        <f t="shared" si="2"/>
        <v>1569500</v>
      </c>
      <c r="U18" s="4">
        <f t="shared" si="3"/>
        <v>163400</v>
      </c>
      <c r="V18" s="5">
        <v>5.8099999999999999E-2</v>
      </c>
    </row>
    <row r="19" spans="1:22" x14ac:dyDescent="0.2">
      <c r="A19" s="16" t="s">
        <v>327</v>
      </c>
      <c r="B19" s="4">
        <v>800</v>
      </c>
      <c r="C19" s="4">
        <v>0</v>
      </c>
      <c r="D19" s="4">
        <v>800</v>
      </c>
      <c r="E19" s="4">
        <v>11984255</v>
      </c>
      <c r="F19" s="4">
        <f t="shared" si="0"/>
        <v>74371215876</v>
      </c>
      <c r="G19" s="4">
        <v>0</v>
      </c>
      <c r="H19" s="4">
        <v>0</v>
      </c>
      <c r="I19" s="4">
        <v>0</v>
      </c>
      <c r="J19" s="4">
        <v>-14873500000</v>
      </c>
      <c r="K19" s="24">
        <f t="shared" si="1"/>
        <v>-33117470000</v>
      </c>
      <c r="L19" s="4">
        <v>397</v>
      </c>
      <c r="M19" s="4">
        <v>693</v>
      </c>
      <c r="N19" s="4">
        <v>28</v>
      </c>
      <c r="O19" s="4">
        <v>73</v>
      </c>
      <c r="P19" s="4">
        <v>840200</v>
      </c>
      <c r="Q19" s="4">
        <v>2041400</v>
      </c>
      <c r="R19" s="5">
        <v>2.69E-2</v>
      </c>
      <c r="S19" s="4">
        <v>2884500</v>
      </c>
      <c r="T19" s="4">
        <f t="shared" si="2"/>
        <v>1308280</v>
      </c>
      <c r="U19" s="4">
        <f t="shared" si="3"/>
        <v>32000</v>
      </c>
      <c r="V19" s="5">
        <v>8.2299999999999998E-2</v>
      </c>
    </row>
    <row r="20" spans="1:22" x14ac:dyDescent="0.2">
      <c r="A20" s="16" t="s">
        <v>326</v>
      </c>
      <c r="B20" s="4">
        <v>0</v>
      </c>
      <c r="C20" s="4">
        <v>500</v>
      </c>
      <c r="D20" s="4">
        <v>-500</v>
      </c>
      <c r="E20" s="4">
        <v>-7258740</v>
      </c>
      <c r="F20" s="4">
        <f t="shared" si="0"/>
        <v>74359231621</v>
      </c>
      <c r="G20" s="4">
        <v>0</v>
      </c>
      <c r="H20" s="4">
        <v>0</v>
      </c>
      <c r="I20" s="4">
        <v>0</v>
      </c>
      <c r="J20" s="4">
        <v>-14873500000</v>
      </c>
      <c r="K20" s="24">
        <f t="shared" si="1"/>
        <v>-18243970000</v>
      </c>
      <c r="L20" s="4">
        <v>666</v>
      </c>
      <c r="M20" s="4">
        <v>619</v>
      </c>
      <c r="N20" s="4">
        <v>115</v>
      </c>
      <c r="O20" s="4">
        <v>73</v>
      </c>
      <c r="P20" s="4">
        <v>4153600</v>
      </c>
      <c r="Q20" s="4">
        <v>3063000</v>
      </c>
      <c r="R20" s="5">
        <v>0.12039999999999999</v>
      </c>
      <c r="S20" s="4">
        <v>7367600</v>
      </c>
      <c r="T20" s="4">
        <f t="shared" si="2"/>
        <v>651770</v>
      </c>
      <c r="U20" s="4">
        <f t="shared" si="3"/>
        <v>32000</v>
      </c>
      <c r="V20" s="5">
        <v>0.12089999999999999</v>
      </c>
    </row>
    <row r="21" spans="1:22" x14ac:dyDescent="0.2">
      <c r="F21" s="4">
        <f t="shared" si="0"/>
        <v>74366490361</v>
      </c>
      <c r="G21" s="4">
        <v>0</v>
      </c>
      <c r="H21" s="4">
        <v>0</v>
      </c>
      <c r="I21" s="4">
        <v>0</v>
      </c>
      <c r="J21" s="4">
        <v>12849770000</v>
      </c>
      <c r="K21" s="24">
        <f t="shared" si="1"/>
        <v>-3370470000</v>
      </c>
      <c r="L21" s="4">
        <v>512</v>
      </c>
      <c r="M21" s="4">
        <v>290</v>
      </c>
      <c r="N21" s="4">
        <v>64</v>
      </c>
      <c r="O21" s="4">
        <v>48</v>
      </c>
      <c r="P21" s="4">
        <v>2311200</v>
      </c>
      <c r="Q21" s="4">
        <v>1644300</v>
      </c>
      <c r="R21" s="5">
        <v>9.0200000000000002E-2</v>
      </c>
      <c r="S21" s="4">
        <v>3937000</v>
      </c>
      <c r="T21" s="4">
        <f t="shared" si="2"/>
        <v>274610</v>
      </c>
      <c r="U21" s="4">
        <f t="shared" si="3"/>
        <v>32000</v>
      </c>
      <c r="V21" s="5">
        <v>8.2799999999999999E-2</v>
      </c>
    </row>
    <row r="22" spans="1:22" x14ac:dyDescent="0.2">
      <c r="A22" s="16" t="s">
        <v>324</v>
      </c>
      <c r="B22" s="4">
        <v>235000</v>
      </c>
      <c r="C22" s="4">
        <v>0</v>
      </c>
      <c r="D22" s="4">
        <v>235000</v>
      </c>
      <c r="E22" s="4">
        <v>2829942869</v>
      </c>
      <c r="F22" s="4">
        <f t="shared" si="0"/>
        <v>74366490361</v>
      </c>
      <c r="K22" s="24">
        <f t="shared" si="1"/>
        <v>-16220240000</v>
      </c>
      <c r="L22" s="4">
        <v>98</v>
      </c>
      <c r="M22" s="4">
        <v>37</v>
      </c>
      <c r="N22" s="4">
        <v>8</v>
      </c>
      <c r="O22" s="4">
        <v>2</v>
      </c>
      <c r="P22" s="4">
        <v>390100</v>
      </c>
      <c r="Q22" s="4">
        <v>87400</v>
      </c>
      <c r="R22" s="5">
        <v>1.67E-2</v>
      </c>
      <c r="S22" s="4">
        <v>517200</v>
      </c>
      <c r="T22" s="4">
        <f t="shared" si="2"/>
        <v>291800</v>
      </c>
      <c r="U22" s="4">
        <f t="shared" si="3"/>
        <v>32000</v>
      </c>
      <c r="V22" s="5">
        <v>5.74E-2</v>
      </c>
    </row>
    <row r="23" spans="1:22" x14ac:dyDescent="0.2">
      <c r="A23" s="16" t="s">
        <v>323</v>
      </c>
      <c r="B23" s="4">
        <v>138400</v>
      </c>
      <c r="C23" s="4">
        <v>0</v>
      </c>
      <c r="D23" s="4">
        <v>138400</v>
      </c>
      <c r="E23" s="4">
        <v>1657386585</v>
      </c>
      <c r="F23" s="4">
        <f t="shared" si="0"/>
        <v>71536547492</v>
      </c>
      <c r="K23" s="24">
        <f t="shared" si="1"/>
        <v>-16220240000</v>
      </c>
      <c r="L23" s="4">
        <v>28</v>
      </c>
      <c r="M23" s="4">
        <v>29</v>
      </c>
      <c r="N23" s="4">
        <v>5</v>
      </c>
      <c r="O23" s="4">
        <v>2</v>
      </c>
      <c r="P23" s="4">
        <v>103900</v>
      </c>
      <c r="Q23" s="4">
        <v>58300</v>
      </c>
      <c r="R23" s="5">
        <v>1.7000000000000001E-2</v>
      </c>
      <c r="S23" s="4">
        <v>163400</v>
      </c>
      <c r="T23" s="4">
        <f t="shared" si="2"/>
        <v>345390</v>
      </c>
      <c r="U23" s="4">
        <f t="shared" si="3"/>
        <v>32000</v>
      </c>
      <c r="V23" s="5">
        <v>1.67E-2</v>
      </c>
    </row>
    <row r="24" spans="1:22" x14ac:dyDescent="0.2">
      <c r="F24" s="4">
        <f t="shared" si="0"/>
        <v>69879160907</v>
      </c>
      <c r="K24" s="24">
        <f t="shared" si="1"/>
        <v>-16220240000</v>
      </c>
      <c r="L24" s="4">
        <v>25</v>
      </c>
      <c r="M24" s="4">
        <v>16</v>
      </c>
      <c r="N24" s="4">
        <v>0</v>
      </c>
      <c r="O24" s="4">
        <v>0</v>
      </c>
      <c r="P24" s="4">
        <v>11400</v>
      </c>
      <c r="Q24" s="4">
        <v>19600</v>
      </c>
      <c r="R24" s="5">
        <v>-1.6899999999999998E-2</v>
      </c>
      <c r="S24" s="4">
        <v>32000</v>
      </c>
      <c r="T24" s="4">
        <f t="shared" si="2"/>
        <v>366700</v>
      </c>
      <c r="U24" s="4">
        <f t="shared" si="3"/>
        <v>81100</v>
      </c>
      <c r="V24" s="5">
        <v>1.67E-2</v>
      </c>
    </row>
    <row r="25" spans="1:22" x14ac:dyDescent="0.2">
      <c r="A25" s="16" t="s">
        <v>321</v>
      </c>
      <c r="B25" s="4">
        <v>319600</v>
      </c>
      <c r="C25" s="4">
        <v>0</v>
      </c>
      <c r="D25" s="4">
        <v>319600</v>
      </c>
      <c r="E25" s="4">
        <v>3833647473</v>
      </c>
      <c r="F25" s="4">
        <f t="shared" si="0"/>
        <v>69879160907</v>
      </c>
      <c r="K25" s="24">
        <f t="shared" si="1"/>
        <v>-16220240000</v>
      </c>
      <c r="L25" s="4">
        <v>40</v>
      </c>
      <c r="M25" s="4">
        <v>49</v>
      </c>
      <c r="N25" s="4">
        <v>4</v>
      </c>
      <c r="O25" s="4">
        <v>3</v>
      </c>
      <c r="P25" s="4">
        <v>123900</v>
      </c>
      <c r="Q25" s="4">
        <v>223800</v>
      </c>
      <c r="R25" s="5">
        <v>8.5000000000000006E-3</v>
      </c>
      <c r="S25" s="4">
        <v>347900</v>
      </c>
      <c r="T25" s="4">
        <f t="shared" si="2"/>
        <v>345570</v>
      </c>
      <c r="U25" s="4">
        <f t="shared" si="3"/>
        <v>81100</v>
      </c>
      <c r="V25" s="5">
        <v>3.3099999999999997E-2</v>
      </c>
    </row>
    <row r="26" spans="1:22" x14ac:dyDescent="0.2">
      <c r="F26" s="4">
        <f t="shared" si="0"/>
        <v>66045513434</v>
      </c>
      <c r="K26" s="24">
        <f t="shared" si="1"/>
        <v>-16220240000</v>
      </c>
      <c r="L26" s="4">
        <v>14</v>
      </c>
      <c r="M26" s="4">
        <v>32</v>
      </c>
      <c r="N26" s="4">
        <v>0</v>
      </c>
      <c r="O26" s="4">
        <v>3</v>
      </c>
      <c r="P26" s="4">
        <v>13900</v>
      </c>
      <c r="Q26" s="4">
        <v>74700</v>
      </c>
      <c r="R26" s="5">
        <v>-8.3999999999999995E-3</v>
      </c>
      <c r="S26" s="4">
        <v>88700</v>
      </c>
      <c r="T26" s="4">
        <f t="shared" si="2"/>
        <v>345850</v>
      </c>
      <c r="U26" s="4">
        <f t="shared" si="3"/>
        <v>81100</v>
      </c>
      <c r="V26" s="5">
        <v>2.4799999999999999E-2</v>
      </c>
    </row>
    <row r="27" spans="1:22" x14ac:dyDescent="0.2">
      <c r="A27" s="16" t="s">
        <v>319</v>
      </c>
      <c r="B27" s="4">
        <v>207100</v>
      </c>
      <c r="C27" s="4">
        <v>0</v>
      </c>
      <c r="D27" s="4">
        <v>207100</v>
      </c>
      <c r="E27" s="4">
        <v>2491745142</v>
      </c>
      <c r="F27" s="4">
        <f t="shared" si="0"/>
        <v>66045513434</v>
      </c>
      <c r="K27" s="24">
        <f t="shared" si="1"/>
        <v>-16220240000</v>
      </c>
      <c r="L27" s="4">
        <v>45</v>
      </c>
      <c r="M27" s="4">
        <v>41</v>
      </c>
      <c r="N27" s="4">
        <v>5</v>
      </c>
      <c r="O27" s="4">
        <v>0</v>
      </c>
      <c r="P27" s="4">
        <v>225200</v>
      </c>
      <c r="Q27" s="4">
        <v>50400</v>
      </c>
      <c r="R27" s="5">
        <v>2.5699999999999997E-2</v>
      </c>
      <c r="S27" s="4">
        <v>275600</v>
      </c>
      <c r="T27" s="4">
        <f t="shared" si="2"/>
        <v>361690</v>
      </c>
      <c r="U27" s="4">
        <f t="shared" si="3"/>
        <v>81100</v>
      </c>
      <c r="V27" s="5">
        <v>4.0999999999999995E-2</v>
      </c>
    </row>
    <row r="28" spans="1:22" x14ac:dyDescent="0.2">
      <c r="F28" s="4">
        <f t="shared" si="0"/>
        <v>63553768292</v>
      </c>
      <c r="K28" s="24">
        <f t="shared" si="1"/>
        <v>-16220240000</v>
      </c>
      <c r="L28" s="4">
        <v>15</v>
      </c>
      <c r="M28" s="4">
        <v>33</v>
      </c>
      <c r="N28" s="4">
        <v>0</v>
      </c>
      <c r="O28" s="4">
        <v>0</v>
      </c>
      <c r="P28" s="4">
        <v>12600</v>
      </c>
      <c r="Q28" s="4">
        <v>68500</v>
      </c>
      <c r="R28" s="5">
        <v>-1.7000000000000001E-2</v>
      </c>
      <c r="S28" s="4">
        <v>81100</v>
      </c>
      <c r="T28" s="4">
        <f t="shared" si="2"/>
        <v>390340</v>
      </c>
      <c r="U28" s="4">
        <f t="shared" si="3"/>
        <v>165400</v>
      </c>
      <c r="V28" s="5">
        <v>8.5000000000000006E-3</v>
      </c>
    </row>
    <row r="29" spans="1:22" x14ac:dyDescent="0.2">
      <c r="A29" s="16" t="s">
        <v>317</v>
      </c>
      <c r="B29" s="4">
        <v>201500</v>
      </c>
      <c r="C29" s="4">
        <v>0</v>
      </c>
      <c r="D29" s="4">
        <v>201500</v>
      </c>
      <c r="E29" s="4">
        <v>2384389534</v>
      </c>
      <c r="F29" s="4">
        <f t="shared" si="0"/>
        <v>63553768292</v>
      </c>
      <c r="K29" s="24">
        <f t="shared" si="1"/>
        <v>-16220240000</v>
      </c>
      <c r="L29" s="4">
        <v>49</v>
      </c>
      <c r="M29" s="4">
        <v>31</v>
      </c>
      <c r="N29" s="4">
        <v>6</v>
      </c>
      <c r="O29" s="4">
        <v>0</v>
      </c>
      <c r="P29" s="4">
        <v>226900</v>
      </c>
      <c r="Q29" s="4">
        <v>41000</v>
      </c>
      <c r="R29" s="5">
        <v>2.5899999999999999E-2</v>
      </c>
      <c r="S29" s="4">
        <v>272300</v>
      </c>
      <c r="T29" s="4">
        <f t="shared" si="2"/>
        <v>409810</v>
      </c>
      <c r="U29" s="4">
        <f t="shared" si="3"/>
        <v>165400</v>
      </c>
      <c r="V29" s="5">
        <v>3.3399999999999999E-2</v>
      </c>
    </row>
    <row r="30" spans="1:22" x14ac:dyDescent="0.2">
      <c r="A30" s="16" t="s">
        <v>316</v>
      </c>
      <c r="B30" s="4">
        <v>505200</v>
      </c>
      <c r="C30" s="4">
        <v>0</v>
      </c>
      <c r="D30" s="4">
        <v>505200</v>
      </c>
      <c r="E30" s="4">
        <v>5872658841</v>
      </c>
      <c r="F30" s="4">
        <f t="shared" si="0"/>
        <v>61169378758</v>
      </c>
      <c r="K30" s="24">
        <f t="shared" si="1"/>
        <v>-16220240000</v>
      </c>
      <c r="L30" s="4">
        <v>82</v>
      </c>
      <c r="M30" s="4">
        <v>82</v>
      </c>
      <c r="N30" s="4">
        <v>16</v>
      </c>
      <c r="O30" s="4">
        <v>13</v>
      </c>
      <c r="P30" s="4">
        <v>474400</v>
      </c>
      <c r="Q30" s="4">
        <v>321100</v>
      </c>
      <c r="R30" s="5">
        <v>-8.6E-3</v>
      </c>
      <c r="S30" s="4">
        <v>802500</v>
      </c>
      <c r="T30" s="4">
        <f t="shared" si="2"/>
        <v>395030</v>
      </c>
      <c r="U30" s="4">
        <f t="shared" si="3"/>
        <v>136600</v>
      </c>
      <c r="V30" s="5">
        <v>1.7100000000000001E-2</v>
      </c>
    </row>
    <row r="31" spans="1:22" x14ac:dyDescent="0.2">
      <c r="F31" s="4">
        <f t="shared" si="0"/>
        <v>55296719917</v>
      </c>
      <c r="K31" s="24">
        <f t="shared" si="1"/>
        <v>-16220240000</v>
      </c>
      <c r="L31" s="4">
        <v>36</v>
      </c>
      <c r="M31" s="4">
        <v>43</v>
      </c>
      <c r="N31" s="4">
        <v>3</v>
      </c>
      <c r="O31" s="4">
        <v>2</v>
      </c>
      <c r="P31" s="4">
        <v>75400</v>
      </c>
      <c r="Q31" s="4">
        <v>89200</v>
      </c>
      <c r="R31" s="5">
        <v>-2.5600000000000001E-2</v>
      </c>
      <c r="S31" s="4">
        <v>165400</v>
      </c>
      <c r="T31" s="4">
        <f t="shared" si="2"/>
        <v>439720</v>
      </c>
      <c r="U31" s="4">
        <f t="shared" si="3"/>
        <v>91500</v>
      </c>
      <c r="V31" s="5">
        <v>2.53E-2</v>
      </c>
    </row>
    <row r="32" spans="1:22" x14ac:dyDescent="0.2">
      <c r="A32" s="16" t="s">
        <v>314</v>
      </c>
      <c r="B32" s="4">
        <v>500000</v>
      </c>
      <c r="C32" s="4">
        <v>5000</v>
      </c>
      <c r="D32" s="4">
        <v>495000</v>
      </c>
      <c r="E32" s="4">
        <v>5838830649</v>
      </c>
      <c r="F32" s="4">
        <f t="shared" si="0"/>
        <v>55296719917</v>
      </c>
      <c r="K32" s="24">
        <f t="shared" si="1"/>
        <v>-16220240000</v>
      </c>
      <c r="L32" s="4">
        <v>124</v>
      </c>
      <c r="M32" s="4">
        <v>74</v>
      </c>
      <c r="N32" s="4">
        <v>22</v>
      </c>
      <c r="O32" s="4">
        <v>7</v>
      </c>
      <c r="P32" s="4">
        <v>491600</v>
      </c>
      <c r="Q32" s="4">
        <v>197200</v>
      </c>
      <c r="R32" s="5">
        <v>8.5000000000000006E-3</v>
      </c>
      <c r="S32" s="4">
        <v>689100</v>
      </c>
      <c r="T32" s="4">
        <f t="shared" si="2"/>
        <v>447370</v>
      </c>
      <c r="U32" s="4">
        <f t="shared" si="3"/>
        <v>91500</v>
      </c>
      <c r="V32" s="5">
        <v>4.1700000000000001E-2</v>
      </c>
    </row>
    <row r="33" spans="1:22" x14ac:dyDescent="0.2">
      <c r="A33" s="16" t="s">
        <v>313</v>
      </c>
      <c r="B33" s="4">
        <v>324900</v>
      </c>
      <c r="C33" s="4">
        <v>0</v>
      </c>
      <c r="D33" s="4">
        <v>324900</v>
      </c>
      <c r="E33" s="4">
        <v>3866142741</v>
      </c>
      <c r="F33" s="4">
        <f t="shared" si="0"/>
        <v>49457889268</v>
      </c>
      <c r="K33" s="24">
        <f t="shared" si="1"/>
        <v>-16220240000</v>
      </c>
      <c r="L33" s="4">
        <v>56</v>
      </c>
      <c r="M33" s="4">
        <v>137</v>
      </c>
      <c r="N33" s="4">
        <v>9</v>
      </c>
      <c r="O33" s="4">
        <v>11</v>
      </c>
      <c r="P33" s="4">
        <v>349400</v>
      </c>
      <c r="Q33" s="4">
        <v>349100</v>
      </c>
      <c r="R33" s="5">
        <v>-2.52E-2</v>
      </c>
      <c r="S33" s="4">
        <v>699300</v>
      </c>
      <c r="T33" s="4">
        <f t="shared" si="2"/>
        <v>395370</v>
      </c>
      <c r="U33" s="4">
        <f t="shared" si="3"/>
        <v>91500</v>
      </c>
      <c r="V33" s="5">
        <v>6.5599999999999992E-2</v>
      </c>
    </row>
    <row r="34" spans="1:22" x14ac:dyDescent="0.2">
      <c r="F34" s="4">
        <f t="shared" si="0"/>
        <v>45591746527</v>
      </c>
      <c r="K34" s="24">
        <f t="shared" si="1"/>
        <v>-16220240000</v>
      </c>
      <c r="L34" s="4">
        <v>65</v>
      </c>
      <c r="M34" s="4">
        <v>41</v>
      </c>
      <c r="N34" s="4">
        <v>3</v>
      </c>
      <c r="O34" s="4">
        <v>4</v>
      </c>
      <c r="P34" s="4">
        <v>103300</v>
      </c>
      <c r="Q34" s="4">
        <v>141800</v>
      </c>
      <c r="R34" s="5">
        <v>0</v>
      </c>
      <c r="S34" s="4">
        <v>245100</v>
      </c>
      <c r="T34" s="4">
        <f t="shared" si="2"/>
        <v>419160</v>
      </c>
      <c r="U34" s="4">
        <f t="shared" si="3"/>
        <v>91500</v>
      </c>
      <c r="V34" s="5">
        <v>1.6299999999999999E-2</v>
      </c>
    </row>
    <row r="35" spans="1:22" x14ac:dyDescent="0.2">
      <c r="F35" s="4">
        <f t="shared" si="0"/>
        <v>45591746527</v>
      </c>
      <c r="K35" s="24">
        <f t="shared" si="1"/>
        <v>-16220240000</v>
      </c>
      <c r="L35" s="4">
        <v>46</v>
      </c>
      <c r="M35" s="4">
        <v>25</v>
      </c>
      <c r="N35" s="4">
        <v>2</v>
      </c>
      <c r="O35" s="4">
        <v>1</v>
      </c>
      <c r="P35" s="4">
        <v>81200</v>
      </c>
      <c r="Q35" s="4">
        <v>49100</v>
      </c>
      <c r="R35" s="5">
        <v>0</v>
      </c>
      <c r="S35" s="4">
        <v>136600</v>
      </c>
      <c r="T35" s="4">
        <f t="shared" si="2"/>
        <v>454810</v>
      </c>
      <c r="U35" s="4">
        <f t="shared" si="3"/>
        <v>91500</v>
      </c>
      <c r="V35" s="5">
        <v>1.6299999999999999E-2</v>
      </c>
    </row>
    <row r="36" spans="1:22" x14ac:dyDescent="0.2">
      <c r="F36" s="4">
        <f t="shared" si="0"/>
        <v>45591746527</v>
      </c>
      <c r="K36" s="24">
        <f t="shared" si="1"/>
        <v>-16220240000</v>
      </c>
      <c r="L36" s="4">
        <v>30</v>
      </c>
      <c r="M36" s="4">
        <v>26</v>
      </c>
      <c r="N36" s="4">
        <v>0</v>
      </c>
      <c r="O36" s="4">
        <v>1</v>
      </c>
      <c r="P36" s="4">
        <v>13000</v>
      </c>
      <c r="Q36" s="4">
        <v>67900</v>
      </c>
      <c r="R36" s="5">
        <v>-1.6299999999999999E-2</v>
      </c>
      <c r="S36" s="4">
        <v>91500</v>
      </c>
      <c r="T36" s="4">
        <f t="shared" si="2"/>
        <v>492940</v>
      </c>
      <c r="U36" s="4">
        <f t="shared" si="3"/>
        <v>367600</v>
      </c>
      <c r="V36" s="5">
        <v>1.6200000000000003E-2</v>
      </c>
    </row>
    <row r="37" spans="1:22" x14ac:dyDescent="0.2">
      <c r="F37" s="4">
        <f t="shared" si="0"/>
        <v>45591746527</v>
      </c>
      <c r="K37" s="24">
        <f t="shared" si="1"/>
        <v>-16220240000</v>
      </c>
      <c r="L37" s="4">
        <v>117</v>
      </c>
      <c r="M37" s="4">
        <v>51</v>
      </c>
      <c r="N37" s="4">
        <v>5</v>
      </c>
      <c r="O37" s="4">
        <v>8</v>
      </c>
      <c r="P37" s="4">
        <v>235100</v>
      </c>
      <c r="Q37" s="4">
        <v>198700</v>
      </c>
      <c r="R37" s="5">
        <v>8.199999999999999E-3</v>
      </c>
      <c r="S37" s="4">
        <v>434000</v>
      </c>
      <c r="T37" s="4">
        <f t="shared" si="2"/>
        <v>487120</v>
      </c>
      <c r="U37" s="4">
        <f t="shared" si="3"/>
        <v>367600</v>
      </c>
      <c r="V37" s="5">
        <v>1.6200000000000003E-2</v>
      </c>
    </row>
    <row r="38" spans="1:22" x14ac:dyDescent="0.2">
      <c r="A38" s="16" t="s">
        <v>253</v>
      </c>
      <c r="B38" s="4">
        <v>0</v>
      </c>
      <c r="C38" s="4">
        <v>500</v>
      </c>
      <c r="D38" s="4">
        <v>-500</v>
      </c>
      <c r="E38" s="4">
        <v>-6215316</v>
      </c>
      <c r="F38" s="4">
        <f t="shared" si="0"/>
        <v>45591746527</v>
      </c>
      <c r="K38" s="24">
        <f t="shared" si="1"/>
        <v>-16220240000</v>
      </c>
      <c r="L38" s="4">
        <v>35</v>
      </c>
      <c r="M38" s="4">
        <v>90</v>
      </c>
      <c r="N38" s="4">
        <v>4</v>
      </c>
      <c r="O38" s="4">
        <v>10</v>
      </c>
      <c r="P38" s="4">
        <v>102800</v>
      </c>
      <c r="Q38" s="4">
        <v>264600</v>
      </c>
      <c r="R38" s="5">
        <v>-1.6200000000000003E-2</v>
      </c>
      <c r="S38" s="4">
        <v>367600</v>
      </c>
      <c r="T38" s="4">
        <f t="shared" si="2"/>
        <v>547010</v>
      </c>
      <c r="U38" s="4">
        <f t="shared" si="3"/>
        <v>179300</v>
      </c>
      <c r="V38" s="5">
        <v>2.3900000000000001E-2</v>
      </c>
    </row>
    <row r="39" spans="1:22" x14ac:dyDescent="0.2">
      <c r="A39" s="16" t="s">
        <v>252</v>
      </c>
      <c r="B39" s="4">
        <v>220000</v>
      </c>
      <c r="C39" s="4">
        <v>0</v>
      </c>
      <c r="D39" s="4">
        <v>220000</v>
      </c>
      <c r="E39" s="4">
        <v>2751026981</v>
      </c>
      <c r="F39" s="4">
        <f t="shared" si="0"/>
        <v>45597961843</v>
      </c>
      <c r="K39" s="24">
        <f t="shared" si="1"/>
        <v>-16220240000</v>
      </c>
      <c r="L39" s="4">
        <v>52</v>
      </c>
      <c r="M39" s="4">
        <v>89</v>
      </c>
      <c r="N39" s="4">
        <v>5</v>
      </c>
      <c r="O39" s="4">
        <v>11</v>
      </c>
      <c r="P39" s="4">
        <v>165200</v>
      </c>
      <c r="Q39" s="4">
        <v>300700</v>
      </c>
      <c r="R39" s="5">
        <v>0</v>
      </c>
      <c r="S39" s="4">
        <v>467000</v>
      </c>
      <c r="T39" s="4">
        <f t="shared" si="2"/>
        <v>555900</v>
      </c>
      <c r="U39" s="4">
        <f t="shared" si="3"/>
        <v>179300</v>
      </c>
      <c r="V39" s="5">
        <v>1.5900000000000001E-2</v>
      </c>
    </row>
    <row r="40" spans="1:22" x14ac:dyDescent="0.2">
      <c r="A40" s="16" t="s">
        <v>251</v>
      </c>
      <c r="F40" s="4">
        <f t="shared" si="0"/>
        <v>42846934862</v>
      </c>
      <c r="K40" s="24">
        <f t="shared" si="1"/>
        <v>-16220240000</v>
      </c>
      <c r="L40" s="4">
        <v>42</v>
      </c>
      <c r="M40" s="4">
        <v>90</v>
      </c>
      <c r="N40" s="4">
        <v>10</v>
      </c>
      <c r="O40" s="4">
        <v>14</v>
      </c>
      <c r="P40" s="4">
        <v>285500</v>
      </c>
      <c r="Q40" s="4">
        <v>365300</v>
      </c>
      <c r="R40" s="5">
        <v>-7.9000000000000008E-3</v>
      </c>
      <c r="S40" s="4">
        <v>654700</v>
      </c>
      <c r="T40" s="4">
        <f t="shared" si="2"/>
        <v>550422.22222222225</v>
      </c>
      <c r="U40" s="4">
        <f t="shared" si="3"/>
        <v>179300</v>
      </c>
      <c r="V40" s="5">
        <v>1.5800000000000002E-2</v>
      </c>
    </row>
    <row r="41" spans="1:22" x14ac:dyDescent="0.2">
      <c r="A41" s="16" t="s">
        <v>250</v>
      </c>
      <c r="B41" s="4">
        <v>0</v>
      </c>
      <c r="C41" s="4">
        <v>300</v>
      </c>
      <c r="D41" s="4">
        <v>-300</v>
      </c>
      <c r="E41" s="4">
        <v>-3796864</v>
      </c>
      <c r="F41" s="4">
        <f t="shared" si="0"/>
        <v>42846934862</v>
      </c>
      <c r="K41" s="24">
        <f t="shared" si="1"/>
        <v>-16220240000</v>
      </c>
      <c r="L41" s="4">
        <v>104</v>
      </c>
      <c r="M41" s="4">
        <v>110</v>
      </c>
      <c r="N41" s="4">
        <v>14</v>
      </c>
      <c r="O41" s="4">
        <v>10</v>
      </c>
      <c r="P41" s="4">
        <v>274800</v>
      </c>
      <c r="Q41" s="4">
        <v>337400</v>
      </c>
      <c r="R41" s="5">
        <v>-7.9000000000000008E-3</v>
      </c>
      <c r="S41" s="4">
        <v>612300</v>
      </c>
      <c r="T41" s="4">
        <f t="shared" si="2"/>
        <v>541422.22222222225</v>
      </c>
      <c r="U41" s="4">
        <f t="shared" si="3"/>
        <v>179300</v>
      </c>
      <c r="V41" s="5">
        <v>2.35E-2</v>
      </c>
    </row>
    <row r="42" spans="1:22" x14ac:dyDescent="0.2">
      <c r="A42" s="16" t="s">
        <v>249</v>
      </c>
      <c r="B42" s="4">
        <v>217100</v>
      </c>
      <c r="C42" s="4">
        <v>0</v>
      </c>
      <c r="D42" s="4">
        <v>217100</v>
      </c>
      <c r="E42" s="4">
        <v>2711833077</v>
      </c>
      <c r="F42" s="4">
        <f t="shared" si="0"/>
        <v>42850731726</v>
      </c>
      <c r="G42" s="4">
        <v>0</v>
      </c>
      <c r="H42" s="4">
        <v>0</v>
      </c>
      <c r="I42" s="4">
        <v>0</v>
      </c>
      <c r="J42" s="4">
        <v>-1011160000</v>
      </c>
      <c r="K42" s="24">
        <f t="shared" si="1"/>
        <v>-16220240000</v>
      </c>
      <c r="L42" s="4">
        <v>73</v>
      </c>
      <c r="M42" s="4">
        <v>128</v>
      </c>
      <c r="N42" s="4">
        <v>7</v>
      </c>
      <c r="O42" s="4">
        <v>15</v>
      </c>
      <c r="P42" s="4">
        <v>320200</v>
      </c>
      <c r="Q42" s="4">
        <v>395700</v>
      </c>
      <c r="R42" s="5">
        <v>2.4199999999999999E-2</v>
      </c>
      <c r="S42" s="4">
        <v>765600</v>
      </c>
      <c r="T42" s="4">
        <f t="shared" si="2"/>
        <v>513400</v>
      </c>
      <c r="U42" s="4">
        <f t="shared" si="3"/>
        <v>179300</v>
      </c>
      <c r="V42" s="5">
        <v>3.15E-2</v>
      </c>
    </row>
    <row r="43" spans="1:22" x14ac:dyDescent="0.2">
      <c r="A43" s="16" t="s">
        <v>248</v>
      </c>
      <c r="F43" s="4">
        <f t="shared" si="0"/>
        <v>40138898649</v>
      </c>
      <c r="G43" s="4">
        <v>0</v>
      </c>
      <c r="H43" s="4">
        <v>0</v>
      </c>
      <c r="I43" s="4">
        <v>0</v>
      </c>
      <c r="J43" s="4">
        <v>-609840000</v>
      </c>
      <c r="K43" s="24">
        <f t="shared" si="1"/>
        <v>-15209080000</v>
      </c>
      <c r="L43" s="4">
        <v>63</v>
      </c>
      <c r="M43" s="4">
        <v>39</v>
      </c>
      <c r="N43" s="4">
        <v>0</v>
      </c>
      <c r="O43" s="4">
        <v>5</v>
      </c>
      <c r="P43" s="4">
        <v>65600</v>
      </c>
      <c r="Q43" s="4">
        <v>113700</v>
      </c>
      <c r="R43" s="5">
        <v>-8.0000000000000002E-3</v>
      </c>
      <c r="S43" s="4">
        <v>179300</v>
      </c>
      <c r="T43" s="4">
        <f t="shared" si="2"/>
        <v>606737.5</v>
      </c>
      <c r="U43" s="4">
        <f t="shared" si="3"/>
        <v>375800</v>
      </c>
      <c r="V43" s="5">
        <v>2.3900000000000001E-2</v>
      </c>
    </row>
    <row r="44" spans="1:22" x14ac:dyDescent="0.2">
      <c r="A44" s="16" t="s">
        <v>247</v>
      </c>
      <c r="B44" s="4">
        <v>276200</v>
      </c>
      <c r="C44" s="4">
        <v>0</v>
      </c>
      <c r="D44" s="4">
        <v>276200</v>
      </c>
      <c r="E44" s="4">
        <v>3449869524</v>
      </c>
      <c r="F44" s="4">
        <f t="shared" si="0"/>
        <v>40138898649</v>
      </c>
      <c r="K44" s="24">
        <f t="shared" si="1"/>
        <v>-14599240000</v>
      </c>
      <c r="L44" s="4">
        <v>67</v>
      </c>
      <c r="M44" s="4">
        <v>63</v>
      </c>
      <c r="N44" s="4">
        <v>3</v>
      </c>
      <c r="O44" s="4">
        <v>6</v>
      </c>
      <c r="P44" s="4">
        <v>168200</v>
      </c>
      <c r="Q44" s="4">
        <v>200400</v>
      </c>
      <c r="R44" s="5">
        <v>0</v>
      </c>
      <c r="S44" s="4">
        <v>483000</v>
      </c>
      <c r="T44" s="4">
        <f t="shared" si="2"/>
        <v>637262.5</v>
      </c>
      <c r="U44" s="4">
        <f t="shared" si="3"/>
        <v>375800</v>
      </c>
      <c r="V44" s="5">
        <v>1.5900000000000001E-2</v>
      </c>
    </row>
    <row r="45" spans="1:22" x14ac:dyDescent="0.2">
      <c r="A45" s="16" t="s">
        <v>246</v>
      </c>
      <c r="B45" s="4">
        <v>200000</v>
      </c>
      <c r="C45" s="4">
        <v>0</v>
      </c>
      <c r="D45" s="4">
        <v>200000</v>
      </c>
      <c r="E45" s="4">
        <v>2499472724</v>
      </c>
      <c r="F45" s="4">
        <f t="shared" si="0"/>
        <v>36689029125</v>
      </c>
      <c r="K45" s="24">
        <f t="shared" si="1"/>
        <v>-14599240000</v>
      </c>
      <c r="L45" s="4">
        <v>112</v>
      </c>
      <c r="M45" s="4">
        <v>62</v>
      </c>
      <c r="N45" s="4">
        <v>9</v>
      </c>
      <c r="O45" s="4">
        <v>4</v>
      </c>
      <c r="P45" s="4">
        <v>322600</v>
      </c>
      <c r="Q45" s="4">
        <v>170200</v>
      </c>
      <c r="R45" s="5">
        <v>0</v>
      </c>
      <c r="S45" s="4">
        <v>493100</v>
      </c>
      <c r="T45" s="4">
        <f t="shared" si="2"/>
        <v>657857.14285714284</v>
      </c>
      <c r="U45" s="4">
        <f t="shared" si="3"/>
        <v>375800</v>
      </c>
      <c r="V45" s="5">
        <v>1.5900000000000001E-2</v>
      </c>
    </row>
    <row r="46" spans="1:22" x14ac:dyDescent="0.2">
      <c r="A46" s="16">
        <v>45378</v>
      </c>
      <c r="B46" s="4">
        <v>250000</v>
      </c>
      <c r="C46" s="4">
        <v>11000</v>
      </c>
      <c r="D46" s="4">
        <v>239000</v>
      </c>
      <c r="E46" s="4">
        <v>2990765525</v>
      </c>
      <c r="F46" s="4">
        <f t="shared" si="0"/>
        <v>34189556401</v>
      </c>
      <c r="K46" s="24">
        <f t="shared" si="1"/>
        <v>-14599240000</v>
      </c>
      <c r="L46" s="4">
        <v>45</v>
      </c>
      <c r="M46" s="4">
        <v>65</v>
      </c>
      <c r="N46" s="4">
        <v>2</v>
      </c>
      <c r="O46" s="4">
        <v>13</v>
      </c>
      <c r="P46" s="4">
        <v>80200</v>
      </c>
      <c r="Q46" s="4">
        <v>392600</v>
      </c>
      <c r="R46" s="5">
        <v>-7.9000000000000008E-3</v>
      </c>
      <c r="S46" s="4">
        <v>472800</v>
      </c>
      <c r="T46" s="4">
        <f t="shared" si="2"/>
        <v>902357.14285714284</v>
      </c>
      <c r="U46" s="4">
        <f t="shared" si="3"/>
        <v>375800</v>
      </c>
      <c r="V46" s="5">
        <v>8.0000000000000002E-3</v>
      </c>
    </row>
    <row r="47" spans="1:22" x14ac:dyDescent="0.2">
      <c r="A47" s="16" t="s">
        <v>244</v>
      </c>
      <c r="B47" s="4">
        <v>185000</v>
      </c>
      <c r="C47" s="4">
        <v>0</v>
      </c>
      <c r="D47" s="4">
        <v>185000</v>
      </c>
      <c r="E47" s="4">
        <v>2304057344</v>
      </c>
      <c r="F47" s="4">
        <f t="shared" ref="F47:F73" si="4">E47+F48</f>
        <v>31198790876</v>
      </c>
      <c r="K47" s="24">
        <f t="shared" si="1"/>
        <v>-14599240000</v>
      </c>
      <c r="L47" s="4">
        <v>74</v>
      </c>
      <c r="M47" s="4">
        <v>58</v>
      </c>
      <c r="N47" s="4">
        <v>4</v>
      </c>
      <c r="O47" s="4">
        <v>6</v>
      </c>
      <c r="P47" s="4">
        <v>120100</v>
      </c>
      <c r="Q47" s="4">
        <v>186800</v>
      </c>
      <c r="R47" s="5">
        <v>8.0000000000000002E-3</v>
      </c>
      <c r="S47" s="4">
        <v>375800</v>
      </c>
      <c r="T47" s="4">
        <f t="shared" si="2"/>
        <v>883242.85714285716</v>
      </c>
      <c r="U47" s="4">
        <f t="shared" ref="U47:U73" si="5">MIN(S48:S52)</f>
        <v>531300</v>
      </c>
      <c r="V47" s="5">
        <v>2.3900000000000001E-2</v>
      </c>
    </row>
    <row r="48" spans="1:22" x14ac:dyDescent="0.2">
      <c r="A48" s="16" t="s">
        <v>243</v>
      </c>
      <c r="B48" s="4">
        <v>250000</v>
      </c>
      <c r="C48" s="4">
        <v>0</v>
      </c>
      <c r="D48" s="4">
        <v>250000</v>
      </c>
      <c r="E48" s="4">
        <v>3093874806</v>
      </c>
      <c r="F48" s="4">
        <f t="shared" si="4"/>
        <v>28894733532</v>
      </c>
      <c r="K48" s="24">
        <f t="shared" si="1"/>
        <v>-14599240000</v>
      </c>
      <c r="L48" s="4">
        <v>189</v>
      </c>
      <c r="M48" s="4">
        <v>101</v>
      </c>
      <c r="N48" s="4">
        <v>6</v>
      </c>
      <c r="O48" s="4">
        <v>22</v>
      </c>
      <c r="P48" s="4">
        <v>330400</v>
      </c>
      <c r="Q48" s="4">
        <v>569400</v>
      </c>
      <c r="R48" s="5">
        <v>-7.9000000000000008E-3</v>
      </c>
      <c r="S48" s="4">
        <v>966500</v>
      </c>
      <c r="T48" s="4">
        <f t="shared" si="2"/>
        <v>832842.85714285716</v>
      </c>
      <c r="U48" s="4">
        <f t="shared" si="5"/>
        <v>531300</v>
      </c>
      <c r="V48" s="5">
        <v>3.1800000000000002E-2</v>
      </c>
    </row>
    <row r="49" spans="1:22" x14ac:dyDescent="0.2">
      <c r="A49" s="16" t="s">
        <v>236</v>
      </c>
      <c r="F49" s="4">
        <f t="shared" si="4"/>
        <v>25800858726</v>
      </c>
      <c r="K49" s="24">
        <f t="shared" si="1"/>
        <v>-14599240000</v>
      </c>
      <c r="L49" s="4">
        <v>92</v>
      </c>
      <c r="M49" s="4">
        <v>69</v>
      </c>
      <c r="N49" s="4">
        <v>10</v>
      </c>
      <c r="O49" s="4">
        <v>7</v>
      </c>
      <c r="P49" s="4">
        <v>231500</v>
      </c>
      <c r="Q49" s="4">
        <v>196100</v>
      </c>
      <c r="T49" s="4">
        <f t="shared" si="2"/>
        <v>798562.5</v>
      </c>
      <c r="U49" s="4">
        <f t="shared" si="5"/>
        <v>531300</v>
      </c>
    </row>
    <row r="50" spans="1:22" x14ac:dyDescent="0.2">
      <c r="A50" s="16" t="s">
        <v>235</v>
      </c>
      <c r="B50" s="4">
        <v>5000</v>
      </c>
      <c r="C50" s="4">
        <v>2000</v>
      </c>
      <c r="D50" s="4">
        <v>3000</v>
      </c>
      <c r="E50" s="4">
        <v>37841328</v>
      </c>
      <c r="F50" s="4">
        <f t="shared" si="4"/>
        <v>25800858726</v>
      </c>
      <c r="K50" s="24">
        <f t="shared" si="1"/>
        <v>-14599240000</v>
      </c>
      <c r="L50" s="4">
        <v>103</v>
      </c>
      <c r="M50" s="4">
        <v>93</v>
      </c>
      <c r="N50" s="4">
        <v>10</v>
      </c>
      <c r="O50" s="4">
        <v>11</v>
      </c>
      <c r="P50" s="4">
        <v>313700</v>
      </c>
      <c r="Q50" s="4">
        <v>291700</v>
      </c>
      <c r="R50" s="5">
        <v>1.6E-2</v>
      </c>
      <c r="S50" s="4">
        <v>605400</v>
      </c>
      <c r="T50" s="4">
        <f t="shared" si="2"/>
        <v>796050</v>
      </c>
      <c r="U50" s="4">
        <f t="shared" si="5"/>
        <v>531300</v>
      </c>
      <c r="V50" s="5">
        <v>1.5800000000000002E-2</v>
      </c>
    </row>
    <row r="51" spans="1:22" x14ac:dyDescent="0.2">
      <c r="A51" s="16" t="s">
        <v>234</v>
      </c>
      <c r="B51" s="4">
        <v>200000</v>
      </c>
      <c r="C51" s="4">
        <v>0</v>
      </c>
      <c r="D51" s="4">
        <v>200000</v>
      </c>
      <c r="E51" s="4">
        <v>2491725955</v>
      </c>
      <c r="F51" s="4">
        <f t="shared" si="4"/>
        <v>25763017398</v>
      </c>
      <c r="K51" s="24">
        <f t="shared" si="1"/>
        <v>-14599240000</v>
      </c>
      <c r="L51" s="4">
        <v>74</v>
      </c>
      <c r="M51" s="4">
        <v>67</v>
      </c>
      <c r="N51" s="4">
        <v>13</v>
      </c>
      <c r="O51" s="4">
        <v>9</v>
      </c>
      <c r="P51" s="4">
        <v>269900</v>
      </c>
      <c r="Q51" s="4">
        <v>203900</v>
      </c>
      <c r="R51" s="5">
        <v>0</v>
      </c>
      <c r="S51" s="4">
        <v>531300</v>
      </c>
      <c r="T51" s="4">
        <f t="shared" si="2"/>
        <v>786062.5</v>
      </c>
      <c r="U51" s="4">
        <f t="shared" si="5"/>
        <v>727200</v>
      </c>
      <c r="V51" s="5">
        <v>2.3900000000000001E-2</v>
      </c>
    </row>
    <row r="52" spans="1:22" x14ac:dyDescent="0.2">
      <c r="A52" s="16" t="s">
        <v>233</v>
      </c>
      <c r="F52" s="4">
        <f t="shared" si="4"/>
        <v>23271291443</v>
      </c>
      <c r="K52" s="24">
        <f t="shared" si="1"/>
        <v>-14599240000</v>
      </c>
      <c r="L52" s="4">
        <v>37</v>
      </c>
      <c r="M52" s="4">
        <v>54</v>
      </c>
      <c r="N52" s="4">
        <v>2</v>
      </c>
      <c r="O52" s="4">
        <v>3</v>
      </c>
      <c r="P52" s="4">
        <v>71300</v>
      </c>
      <c r="Q52" s="4">
        <v>131900</v>
      </c>
      <c r="T52" s="4">
        <f t="shared" si="2"/>
        <v>750755.5555555555</v>
      </c>
      <c r="U52" s="4">
        <f t="shared" si="5"/>
        <v>242000</v>
      </c>
    </row>
    <row r="53" spans="1:22" x14ac:dyDescent="0.2">
      <c r="A53" s="16" t="s">
        <v>232</v>
      </c>
      <c r="B53" s="4">
        <v>226700</v>
      </c>
      <c r="C53" s="4">
        <v>0</v>
      </c>
      <c r="D53" s="4">
        <v>226700</v>
      </c>
      <c r="E53" s="4">
        <v>2811694489</v>
      </c>
      <c r="F53" s="4">
        <f t="shared" si="4"/>
        <v>23271291443</v>
      </c>
      <c r="K53" s="24">
        <f t="shared" si="1"/>
        <v>-14599240000</v>
      </c>
      <c r="L53" s="4">
        <v>164</v>
      </c>
      <c r="M53" s="4">
        <v>165</v>
      </c>
      <c r="N53" s="4">
        <v>6</v>
      </c>
      <c r="O53" s="4">
        <v>28</v>
      </c>
      <c r="P53" s="4">
        <v>257800</v>
      </c>
      <c r="Q53" s="4">
        <v>665200</v>
      </c>
      <c r="R53" s="5">
        <v>0</v>
      </c>
      <c r="S53" s="4">
        <v>926000</v>
      </c>
      <c r="T53" s="4">
        <f t="shared" si="2"/>
        <v>734611.11111111112</v>
      </c>
      <c r="U53" s="4">
        <f t="shared" si="5"/>
        <v>242000</v>
      </c>
      <c r="V53" s="5">
        <v>3.1800000000000002E-2</v>
      </c>
    </row>
    <row r="54" spans="1:22" x14ac:dyDescent="0.2">
      <c r="A54" s="16" t="s">
        <v>231</v>
      </c>
      <c r="B54" s="4">
        <v>0</v>
      </c>
      <c r="C54" s="4">
        <v>1000</v>
      </c>
      <c r="D54" s="4">
        <v>-1000</v>
      </c>
      <c r="E54" s="4">
        <v>-12627929</v>
      </c>
      <c r="F54" s="4">
        <f t="shared" si="4"/>
        <v>20459596954</v>
      </c>
      <c r="K54" s="24">
        <f t="shared" ref="K54:K71" si="6">J54+K55</f>
        <v>-14599240000</v>
      </c>
      <c r="L54" s="4">
        <v>113</v>
      </c>
      <c r="M54" s="4">
        <v>92</v>
      </c>
      <c r="N54" s="4">
        <v>11</v>
      </c>
      <c r="O54" s="4">
        <v>12</v>
      </c>
      <c r="P54" s="4">
        <v>348800</v>
      </c>
      <c r="Q54" s="4">
        <v>376200</v>
      </c>
      <c r="R54" s="5">
        <v>-7.9000000000000008E-3</v>
      </c>
      <c r="S54" s="4">
        <v>727200</v>
      </c>
      <c r="T54" s="4">
        <f t="shared" si="2"/>
        <v>708122.22222222225</v>
      </c>
      <c r="U54" s="4">
        <f t="shared" si="5"/>
        <v>242000</v>
      </c>
      <c r="V54" s="5">
        <v>3.8800000000000001E-2</v>
      </c>
    </row>
    <row r="55" spans="1:22" x14ac:dyDescent="0.2">
      <c r="A55" s="16" t="s">
        <v>230</v>
      </c>
      <c r="F55" s="4">
        <f t="shared" si="4"/>
        <v>20472224883</v>
      </c>
      <c r="G55" s="4">
        <v>0</v>
      </c>
      <c r="H55" s="4">
        <v>0</v>
      </c>
      <c r="I55" s="4">
        <v>0</v>
      </c>
      <c r="J55" s="4">
        <v>-3870620000</v>
      </c>
      <c r="K55" s="24">
        <f t="shared" si="6"/>
        <v>-14599240000</v>
      </c>
      <c r="L55" s="4">
        <v>58</v>
      </c>
      <c r="M55" s="4">
        <v>95</v>
      </c>
      <c r="N55" s="4">
        <v>1</v>
      </c>
      <c r="O55" s="4">
        <v>12</v>
      </c>
      <c r="P55" s="4">
        <v>66500</v>
      </c>
      <c r="Q55" s="4">
        <v>272600</v>
      </c>
      <c r="T55" s="4">
        <f t="shared" si="2"/>
        <v>692660</v>
      </c>
      <c r="U55" s="4">
        <f t="shared" si="5"/>
        <v>242000</v>
      </c>
    </row>
    <row r="56" spans="1:22" x14ac:dyDescent="0.2">
      <c r="A56" s="16" t="s">
        <v>229</v>
      </c>
      <c r="B56" s="4">
        <v>3000</v>
      </c>
      <c r="C56" s="4">
        <v>0</v>
      </c>
      <c r="D56" s="4">
        <v>3000</v>
      </c>
      <c r="E56" s="4">
        <v>38501195</v>
      </c>
      <c r="F56" s="4">
        <f t="shared" si="4"/>
        <v>20472224883</v>
      </c>
      <c r="G56" s="4">
        <v>0</v>
      </c>
      <c r="H56" s="4">
        <v>0</v>
      </c>
      <c r="I56" s="4">
        <v>0</v>
      </c>
      <c r="J56" s="4">
        <v>-3870620000</v>
      </c>
      <c r="K56" s="24">
        <f t="shared" si="6"/>
        <v>-10728620000</v>
      </c>
      <c r="L56" s="4">
        <v>267</v>
      </c>
      <c r="M56" s="4">
        <v>112</v>
      </c>
      <c r="N56" s="4">
        <v>47</v>
      </c>
      <c r="O56" s="4">
        <v>28</v>
      </c>
      <c r="P56" s="4">
        <v>1115200</v>
      </c>
      <c r="Q56" s="4">
        <v>1058900</v>
      </c>
      <c r="R56" s="5">
        <v>3.2099999999999997E-2</v>
      </c>
      <c r="S56" s="4">
        <v>2184300</v>
      </c>
      <c r="T56" s="4">
        <f t="shared" si="2"/>
        <v>526922.22222222225</v>
      </c>
      <c r="U56" s="4">
        <f t="shared" si="5"/>
        <v>242000</v>
      </c>
      <c r="V56" s="5">
        <v>5.3499999999999999E-2</v>
      </c>
    </row>
    <row r="57" spans="1:22" x14ac:dyDescent="0.2">
      <c r="A57" s="16" t="s">
        <v>228</v>
      </c>
      <c r="B57" s="4">
        <v>100000</v>
      </c>
      <c r="C57" s="4">
        <v>0</v>
      </c>
      <c r="D57" s="4">
        <v>100000</v>
      </c>
      <c r="E57" s="4">
        <v>1240669421</v>
      </c>
      <c r="F57" s="4">
        <f t="shared" si="4"/>
        <v>20433723688</v>
      </c>
      <c r="K57" s="24">
        <f t="shared" si="6"/>
        <v>-6858000000</v>
      </c>
      <c r="L57" s="4">
        <v>40</v>
      </c>
      <c r="M57" s="4">
        <v>53</v>
      </c>
      <c r="N57" s="4">
        <v>2</v>
      </c>
      <c r="O57" s="4">
        <v>2</v>
      </c>
      <c r="P57" s="4">
        <v>142500</v>
      </c>
      <c r="Q57" s="4">
        <v>99400</v>
      </c>
      <c r="R57" s="5">
        <v>1.6299999999999999E-2</v>
      </c>
      <c r="S57" s="4">
        <v>242000</v>
      </c>
      <c r="T57" s="4">
        <f t="shared" si="2"/>
        <v>562537.5</v>
      </c>
      <c r="U57" s="4">
        <f t="shared" si="5"/>
        <v>451400</v>
      </c>
      <c r="V57" s="5">
        <v>1.6E-2</v>
      </c>
    </row>
    <row r="58" spans="1:22" x14ac:dyDescent="0.2">
      <c r="A58" s="16" t="s">
        <v>227</v>
      </c>
      <c r="B58" s="4">
        <v>217700</v>
      </c>
      <c r="C58" s="4">
        <v>0</v>
      </c>
      <c r="D58" s="4">
        <v>217700</v>
      </c>
      <c r="E58" s="4">
        <v>2701970230</v>
      </c>
      <c r="F58" s="4">
        <f t="shared" si="4"/>
        <v>19193054267</v>
      </c>
      <c r="K58" s="24">
        <f t="shared" si="6"/>
        <v>-6858000000</v>
      </c>
      <c r="L58" s="4">
        <v>53</v>
      </c>
      <c r="M58" s="4">
        <v>66</v>
      </c>
      <c r="N58" s="4">
        <v>4</v>
      </c>
      <c r="O58" s="4">
        <v>9</v>
      </c>
      <c r="P58" s="4">
        <v>198400</v>
      </c>
      <c r="Q58" s="4">
        <v>415300</v>
      </c>
      <c r="R58" s="5">
        <v>-1.6200000000000003E-2</v>
      </c>
      <c r="S58" s="4">
        <v>613700</v>
      </c>
      <c r="T58" s="4">
        <f t="shared" si="2"/>
        <v>555228.57142857148</v>
      </c>
      <c r="U58" s="4">
        <f t="shared" si="5"/>
        <v>451400</v>
      </c>
      <c r="V58" s="5">
        <v>1.6E-2</v>
      </c>
    </row>
    <row r="59" spans="1:22" x14ac:dyDescent="0.2">
      <c r="A59" s="16" t="s">
        <v>226</v>
      </c>
      <c r="B59" s="4">
        <v>250000</v>
      </c>
      <c r="C59" s="4">
        <v>0</v>
      </c>
      <c r="D59" s="4">
        <v>250000</v>
      </c>
      <c r="E59" s="4">
        <v>3104730576</v>
      </c>
      <c r="F59" s="4">
        <f t="shared" si="4"/>
        <v>16491084037</v>
      </c>
      <c r="K59" s="24">
        <f t="shared" si="6"/>
        <v>-6858000000</v>
      </c>
      <c r="L59" s="4">
        <v>163</v>
      </c>
      <c r="M59" s="4">
        <v>79</v>
      </c>
      <c r="N59" s="4">
        <v>6</v>
      </c>
      <c r="O59" s="4">
        <v>11</v>
      </c>
      <c r="P59" s="4">
        <v>210800</v>
      </c>
      <c r="Q59" s="4">
        <v>346500</v>
      </c>
      <c r="R59" s="5">
        <v>0</v>
      </c>
      <c r="S59" s="4">
        <v>558600</v>
      </c>
      <c r="T59" s="4">
        <f t="shared" si="2"/>
        <v>590885.71428571432</v>
      </c>
      <c r="U59" s="4">
        <f t="shared" si="5"/>
        <v>451400</v>
      </c>
      <c r="V59" s="5">
        <v>1.6E-2</v>
      </c>
    </row>
    <row r="60" spans="1:22" x14ac:dyDescent="0.2">
      <c r="A60" s="16" t="s">
        <v>225</v>
      </c>
      <c r="B60" s="4">
        <v>250000</v>
      </c>
      <c r="C60" s="4">
        <v>0</v>
      </c>
      <c r="D60" s="4">
        <v>250000</v>
      </c>
      <c r="E60" s="4">
        <v>3118400820</v>
      </c>
      <c r="F60" s="4">
        <f t="shared" si="4"/>
        <v>13386353461</v>
      </c>
      <c r="G60" s="4">
        <v>0</v>
      </c>
      <c r="H60" s="4">
        <v>0</v>
      </c>
      <c r="I60" s="4">
        <v>0</v>
      </c>
      <c r="J60" s="4">
        <v>-1245000000</v>
      </c>
      <c r="K60" s="24">
        <f t="shared" si="6"/>
        <v>-6858000000</v>
      </c>
      <c r="L60" s="4">
        <v>47</v>
      </c>
      <c r="M60" s="4">
        <v>81</v>
      </c>
      <c r="N60" s="4">
        <v>8</v>
      </c>
      <c r="O60" s="4">
        <v>14</v>
      </c>
      <c r="P60" s="4">
        <v>227900</v>
      </c>
      <c r="Q60" s="4">
        <v>356900</v>
      </c>
      <c r="R60" s="5">
        <v>0</v>
      </c>
      <c r="S60" s="4">
        <v>585300</v>
      </c>
      <c r="T60" s="4">
        <f t="shared" si="2"/>
        <v>592757.14285714284</v>
      </c>
      <c r="U60" s="4">
        <f t="shared" si="5"/>
        <v>451400</v>
      </c>
      <c r="V60" s="5">
        <v>1.5900000000000001E-2</v>
      </c>
    </row>
    <row r="61" spans="1:22" x14ac:dyDescent="0.2">
      <c r="A61" s="16" t="s">
        <v>224</v>
      </c>
      <c r="B61" s="4">
        <v>201000</v>
      </c>
      <c r="C61" s="4">
        <v>0</v>
      </c>
      <c r="D61" s="4">
        <v>201000</v>
      </c>
      <c r="E61" s="4">
        <v>2511248759</v>
      </c>
      <c r="F61" s="4">
        <f t="shared" si="4"/>
        <v>10267952641</v>
      </c>
      <c r="G61" s="4">
        <v>0</v>
      </c>
      <c r="H61" s="4">
        <v>0</v>
      </c>
      <c r="I61" s="4">
        <v>0</v>
      </c>
      <c r="J61" s="4">
        <v>-325000000</v>
      </c>
      <c r="K61" s="24">
        <f t="shared" si="6"/>
        <v>-5613000000</v>
      </c>
      <c r="L61" s="4">
        <v>130</v>
      </c>
      <c r="M61" s="4">
        <v>107</v>
      </c>
      <c r="N61" s="4">
        <v>4</v>
      </c>
      <c r="O61" s="4">
        <v>7</v>
      </c>
      <c r="P61" s="4">
        <v>173900</v>
      </c>
      <c r="Q61" s="4">
        <v>220400</v>
      </c>
      <c r="R61" s="5">
        <v>-7.9000000000000008E-3</v>
      </c>
      <c r="S61" s="4">
        <v>451400</v>
      </c>
      <c r="T61" s="4">
        <f t="shared" si="2"/>
        <v>584228.57142857148</v>
      </c>
      <c r="U61" s="4">
        <f t="shared" si="5"/>
        <v>468300</v>
      </c>
      <c r="V61" s="5">
        <v>1.5900000000000001E-2</v>
      </c>
    </row>
    <row r="62" spans="1:22" x14ac:dyDescent="0.2">
      <c r="A62" s="16" t="s">
        <v>223</v>
      </c>
      <c r="B62" s="4">
        <v>161400</v>
      </c>
      <c r="C62" s="4">
        <v>0</v>
      </c>
      <c r="D62" s="4">
        <v>161400</v>
      </c>
      <c r="E62" s="4">
        <v>2015711262</v>
      </c>
      <c r="F62" s="4">
        <f t="shared" si="4"/>
        <v>7756703882</v>
      </c>
      <c r="G62" s="4">
        <v>0</v>
      </c>
      <c r="H62" s="4">
        <v>0</v>
      </c>
      <c r="I62" s="4">
        <v>0</v>
      </c>
      <c r="J62" s="4">
        <v>-302400000</v>
      </c>
      <c r="K62" s="24">
        <f t="shared" si="6"/>
        <v>-5288000000</v>
      </c>
      <c r="L62" s="4">
        <v>46</v>
      </c>
      <c r="M62" s="4">
        <v>113</v>
      </c>
      <c r="N62" s="4">
        <v>5</v>
      </c>
      <c r="O62" s="4">
        <v>6</v>
      </c>
      <c r="P62" s="4">
        <v>132100</v>
      </c>
      <c r="Q62" s="4">
        <v>284400</v>
      </c>
      <c r="R62" s="5">
        <v>0</v>
      </c>
      <c r="S62" s="4">
        <v>468300</v>
      </c>
      <c r="T62" s="4">
        <f t="shared" si="2"/>
        <v>577185.71428571432</v>
      </c>
      <c r="U62" s="4">
        <f t="shared" si="5"/>
        <v>488800</v>
      </c>
      <c r="V62" s="5">
        <v>1.5900000000000001E-2</v>
      </c>
    </row>
    <row r="63" spans="1:22" x14ac:dyDescent="0.2">
      <c r="A63" s="16" t="s">
        <v>222</v>
      </c>
      <c r="B63" s="4">
        <v>107000</v>
      </c>
      <c r="C63" s="4">
        <v>0</v>
      </c>
      <c r="D63" s="4">
        <v>107000</v>
      </c>
      <c r="E63" s="4">
        <v>1336620097</v>
      </c>
      <c r="F63" s="4">
        <f t="shared" si="4"/>
        <v>5740992620</v>
      </c>
      <c r="G63" s="4">
        <v>0</v>
      </c>
      <c r="H63" s="4">
        <v>0</v>
      </c>
      <c r="I63" s="4">
        <v>0</v>
      </c>
      <c r="J63" s="4">
        <v>-2491600000</v>
      </c>
      <c r="K63" s="24">
        <f t="shared" si="6"/>
        <v>-4985600000</v>
      </c>
      <c r="L63" s="4">
        <v>109</v>
      </c>
      <c r="M63" s="4">
        <v>110</v>
      </c>
      <c r="N63" s="4">
        <v>11</v>
      </c>
      <c r="O63" s="4">
        <v>13</v>
      </c>
      <c r="P63" s="4">
        <v>438300</v>
      </c>
      <c r="Q63" s="4">
        <v>342400</v>
      </c>
      <c r="R63" s="5">
        <v>1.6200000000000003E-2</v>
      </c>
      <c r="S63" s="4">
        <v>780700</v>
      </c>
      <c r="T63" s="4">
        <f t="shared" si="2"/>
        <v>533542.85714285716</v>
      </c>
      <c r="U63" s="4">
        <f t="shared" si="5"/>
        <v>488800</v>
      </c>
      <c r="V63" s="5">
        <v>2.3900000000000001E-2</v>
      </c>
    </row>
    <row r="64" spans="1:22" x14ac:dyDescent="0.2">
      <c r="A64" s="16" t="s">
        <v>221</v>
      </c>
      <c r="B64" s="4">
        <v>200000</v>
      </c>
      <c r="C64" s="4">
        <v>0</v>
      </c>
      <c r="D64" s="4">
        <v>200000</v>
      </c>
      <c r="E64" s="4">
        <v>2467054010</v>
      </c>
      <c r="F64" s="4">
        <f t="shared" si="4"/>
        <v>4404372523</v>
      </c>
      <c r="G64" s="4">
        <v>0</v>
      </c>
      <c r="H64" s="4">
        <v>0</v>
      </c>
      <c r="I64" s="4">
        <v>0</v>
      </c>
      <c r="J64" s="4">
        <v>-620000000</v>
      </c>
      <c r="K64" s="24">
        <f t="shared" si="6"/>
        <v>-2494000000</v>
      </c>
      <c r="L64" s="4">
        <v>35</v>
      </c>
      <c r="M64" s="4">
        <v>97</v>
      </c>
      <c r="N64" s="4">
        <v>11</v>
      </c>
      <c r="O64" s="4">
        <v>8</v>
      </c>
      <c r="P64" s="4">
        <v>222400</v>
      </c>
      <c r="Q64" s="4">
        <v>266400</v>
      </c>
      <c r="R64" s="5">
        <v>8.199999999999999E-3</v>
      </c>
      <c r="S64" s="4">
        <v>488800</v>
      </c>
      <c r="T64" s="4">
        <f t="shared" si="2"/>
        <v>489042.85714285716</v>
      </c>
      <c r="U64" s="4">
        <f t="shared" si="5"/>
        <v>553500</v>
      </c>
      <c r="V64" s="5">
        <v>8.1000000000000013E-3</v>
      </c>
    </row>
    <row r="65" spans="1:22" x14ac:dyDescent="0.2">
      <c r="A65" s="16" t="s">
        <v>220</v>
      </c>
      <c r="B65" s="4">
        <v>155400</v>
      </c>
      <c r="C65" s="4">
        <v>0</v>
      </c>
      <c r="D65" s="4">
        <v>155400</v>
      </c>
      <c r="E65" s="4">
        <v>1903755285</v>
      </c>
      <c r="F65" s="4">
        <f t="shared" si="4"/>
        <v>1937318513</v>
      </c>
      <c r="K65" s="24">
        <f t="shared" si="6"/>
        <v>-1874000000</v>
      </c>
      <c r="L65" s="4">
        <v>87</v>
      </c>
      <c r="M65" s="4">
        <v>105</v>
      </c>
      <c r="N65" s="4">
        <v>9</v>
      </c>
      <c r="O65" s="4">
        <v>7</v>
      </c>
      <c r="P65" s="4">
        <v>287600</v>
      </c>
      <c r="Q65" s="4">
        <v>274500</v>
      </c>
      <c r="R65" s="5">
        <v>8.199999999999999E-3</v>
      </c>
      <c r="S65" s="4">
        <v>553500</v>
      </c>
      <c r="T65" s="4">
        <f t="shared" si="2"/>
        <v>469000</v>
      </c>
      <c r="U65" s="4">
        <f t="shared" si="5"/>
        <v>598400</v>
      </c>
      <c r="V65" s="5">
        <v>2.4199999999999999E-2</v>
      </c>
    </row>
    <row r="66" spans="1:22" x14ac:dyDescent="0.2">
      <c r="A66" s="16" t="s">
        <v>219</v>
      </c>
      <c r="F66" s="4">
        <f t="shared" si="4"/>
        <v>33563228</v>
      </c>
      <c r="G66" s="4">
        <v>0</v>
      </c>
      <c r="H66" s="4">
        <v>0</v>
      </c>
      <c r="I66" s="4">
        <v>0</v>
      </c>
      <c r="J66" s="4">
        <v>-2453000000</v>
      </c>
      <c r="K66" s="24">
        <f t="shared" si="6"/>
        <v>-1874000000</v>
      </c>
      <c r="L66" s="4">
        <v>119</v>
      </c>
      <c r="M66" s="4">
        <v>63</v>
      </c>
      <c r="N66" s="4">
        <v>8</v>
      </c>
      <c r="O66" s="4">
        <v>5</v>
      </c>
      <c r="P66" s="4">
        <v>272600</v>
      </c>
      <c r="Q66" s="4">
        <v>166600</v>
      </c>
      <c r="T66" s="4">
        <f t="shared" si="2"/>
        <v>449337.5</v>
      </c>
      <c r="U66" s="4">
        <f t="shared" si="5"/>
        <v>391700</v>
      </c>
    </row>
    <row r="67" spans="1:22" x14ac:dyDescent="0.2">
      <c r="A67" s="16" t="s">
        <v>218</v>
      </c>
      <c r="F67" s="4">
        <f t="shared" si="4"/>
        <v>33563228</v>
      </c>
      <c r="G67" s="4">
        <v>0</v>
      </c>
      <c r="H67" s="4">
        <v>0</v>
      </c>
      <c r="I67" s="4">
        <v>0</v>
      </c>
      <c r="J67" s="4">
        <v>-2453000000</v>
      </c>
      <c r="K67" s="24">
        <f t="shared" si="6"/>
        <v>579000000</v>
      </c>
      <c r="L67" s="4">
        <v>75</v>
      </c>
      <c r="M67" s="4">
        <v>102</v>
      </c>
      <c r="N67" s="4">
        <v>6</v>
      </c>
      <c r="O67" s="4">
        <v>18</v>
      </c>
      <c r="P67" s="4">
        <v>303600</v>
      </c>
      <c r="Q67" s="4">
        <v>472100</v>
      </c>
      <c r="T67" s="4">
        <f t="shared" si="2"/>
        <v>432966.66666666669</v>
      </c>
      <c r="U67" s="4">
        <f t="shared" si="5"/>
        <v>391700</v>
      </c>
    </row>
    <row r="68" spans="1:22" x14ac:dyDescent="0.2">
      <c r="A68" s="16" t="s">
        <v>217</v>
      </c>
      <c r="F68" s="4">
        <f t="shared" si="4"/>
        <v>33563228</v>
      </c>
      <c r="G68" s="4">
        <v>0</v>
      </c>
      <c r="H68" s="4">
        <v>0</v>
      </c>
      <c r="I68" s="4">
        <v>0</v>
      </c>
      <c r="J68" s="4">
        <v>-1599000000</v>
      </c>
      <c r="K68" s="24">
        <f t="shared" si="6"/>
        <v>3032000000</v>
      </c>
      <c r="L68" s="4">
        <v>154</v>
      </c>
      <c r="M68" s="4">
        <v>114</v>
      </c>
      <c r="N68" s="4">
        <v>29</v>
      </c>
      <c r="O68" s="4">
        <v>10</v>
      </c>
      <c r="P68" s="4">
        <v>1058300</v>
      </c>
      <c r="Q68" s="4">
        <v>290900</v>
      </c>
      <c r="T68" s="4">
        <f t="shared" si="2"/>
        <v>425270</v>
      </c>
      <c r="U68" s="4">
        <f t="shared" si="5"/>
        <v>391700</v>
      </c>
    </row>
    <row r="69" spans="1:22" x14ac:dyDescent="0.2">
      <c r="A69" s="16" t="s">
        <v>216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33563228</v>
      </c>
      <c r="G69" s="4">
        <v>0</v>
      </c>
      <c r="H69" s="4">
        <v>0</v>
      </c>
      <c r="I69" s="4">
        <v>0</v>
      </c>
      <c r="J69" s="4">
        <v>1180000000</v>
      </c>
      <c r="K69" s="24">
        <f t="shared" si="6"/>
        <v>4631000000</v>
      </c>
      <c r="L69" s="4">
        <v>35</v>
      </c>
      <c r="M69" s="4">
        <v>76</v>
      </c>
      <c r="N69" s="4">
        <v>3</v>
      </c>
      <c r="O69" s="4">
        <v>15</v>
      </c>
      <c r="P69" s="4">
        <v>81300</v>
      </c>
      <c r="Q69" s="4">
        <v>646000</v>
      </c>
      <c r="R69" s="5">
        <v>-1.7000000000000001E-2</v>
      </c>
      <c r="S69" s="4">
        <v>808200</v>
      </c>
      <c r="T69" s="4">
        <f t="shared" si="2"/>
        <v>354710</v>
      </c>
      <c r="U69" s="4">
        <f t="shared" si="5"/>
        <v>177300</v>
      </c>
      <c r="V69" s="5">
        <v>2.5099999999999997E-2</v>
      </c>
    </row>
    <row r="70" spans="1:22" x14ac:dyDescent="0.2">
      <c r="A70" s="16" t="s">
        <v>215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33563228</v>
      </c>
      <c r="G70" s="4">
        <v>0</v>
      </c>
      <c r="H70" s="4">
        <v>0</v>
      </c>
      <c r="I70" s="4">
        <v>0</v>
      </c>
      <c r="J70" s="4">
        <v>1785000000</v>
      </c>
      <c r="K70" s="24">
        <f t="shared" si="6"/>
        <v>3451000000</v>
      </c>
      <c r="L70" s="4">
        <v>57</v>
      </c>
      <c r="M70" s="4">
        <v>65</v>
      </c>
      <c r="N70" s="4">
        <v>4</v>
      </c>
      <c r="O70" s="4">
        <v>7</v>
      </c>
      <c r="P70" s="4">
        <v>149800</v>
      </c>
      <c r="Q70" s="4">
        <v>448600</v>
      </c>
      <c r="R70" s="5">
        <v>0</v>
      </c>
      <c r="S70" s="4">
        <v>598400</v>
      </c>
      <c r="T70" s="4">
        <f t="shared" si="2"/>
        <v>325780</v>
      </c>
      <c r="U70" s="4">
        <f t="shared" si="5"/>
        <v>177300</v>
      </c>
      <c r="V70" s="5">
        <v>8.3999999999999995E-3</v>
      </c>
    </row>
    <row r="71" spans="1:22" x14ac:dyDescent="0.2">
      <c r="A71" s="16" t="s">
        <v>214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33563228</v>
      </c>
      <c r="G71" s="4">
        <v>0</v>
      </c>
      <c r="H71" s="4">
        <v>0</v>
      </c>
      <c r="I71" s="4">
        <v>0</v>
      </c>
      <c r="J71" s="4">
        <v>1120980000</v>
      </c>
      <c r="K71" s="24">
        <f t="shared" si="6"/>
        <v>1666000000</v>
      </c>
      <c r="L71" s="4">
        <v>42</v>
      </c>
      <c r="M71" s="4">
        <v>78</v>
      </c>
      <c r="N71" s="4">
        <v>4</v>
      </c>
      <c r="O71" s="4">
        <v>6</v>
      </c>
      <c r="P71" s="4">
        <v>114500</v>
      </c>
      <c r="Q71" s="4">
        <v>277200</v>
      </c>
      <c r="R71" s="5">
        <v>-8.3999999999999995E-3</v>
      </c>
      <c r="S71" s="4">
        <v>391700</v>
      </c>
      <c r="T71" s="4">
        <f t="shared" si="2"/>
        <v>308040</v>
      </c>
      <c r="U71" s="4">
        <f t="shared" si="5"/>
        <v>177300</v>
      </c>
      <c r="V71" s="5">
        <v>1.67E-2</v>
      </c>
    </row>
    <row r="72" spans="1:22" x14ac:dyDescent="0.2">
      <c r="A72" s="16" t="s">
        <v>213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33563228</v>
      </c>
      <c r="G72" s="4">
        <v>0</v>
      </c>
      <c r="H72" s="4">
        <v>0</v>
      </c>
      <c r="I72" s="4">
        <v>0</v>
      </c>
      <c r="J72" s="4">
        <v>238000000</v>
      </c>
      <c r="K72" s="24">
        <f>J72+K73</f>
        <v>545020000</v>
      </c>
      <c r="L72" s="4">
        <v>82</v>
      </c>
      <c r="M72" s="4">
        <v>82</v>
      </c>
      <c r="N72" s="4">
        <v>10</v>
      </c>
      <c r="O72" s="4">
        <v>3</v>
      </c>
      <c r="P72" s="4">
        <v>208400</v>
      </c>
      <c r="Q72" s="4">
        <v>180600</v>
      </c>
      <c r="R72" s="5">
        <v>0</v>
      </c>
      <c r="S72" s="4">
        <v>419000</v>
      </c>
      <c r="T72" s="4">
        <f t="shared" si="2"/>
        <v>309410</v>
      </c>
      <c r="U72" s="4">
        <f t="shared" si="5"/>
        <v>177300</v>
      </c>
      <c r="V72" s="5">
        <v>1.66E-2</v>
      </c>
    </row>
    <row r="73" spans="1:22" x14ac:dyDescent="0.2">
      <c r="A73" s="16" t="s">
        <v>212</v>
      </c>
      <c r="B73" s="4">
        <v>2000</v>
      </c>
      <c r="C73" s="4">
        <v>0</v>
      </c>
      <c r="D73" s="4">
        <v>2000</v>
      </c>
      <c r="E73" s="4">
        <v>23826010</v>
      </c>
      <c r="F73" s="4">
        <f t="shared" si="4"/>
        <v>33563228</v>
      </c>
      <c r="G73" s="4">
        <v>0</v>
      </c>
      <c r="H73" s="4">
        <v>0</v>
      </c>
      <c r="I73" s="4">
        <v>0</v>
      </c>
      <c r="J73" s="4">
        <v>307020000</v>
      </c>
      <c r="K73" s="24">
        <f>J73</f>
        <v>307020000</v>
      </c>
      <c r="L73" s="4">
        <v>79</v>
      </c>
      <c r="M73" s="4">
        <v>78</v>
      </c>
      <c r="N73" s="4">
        <v>8</v>
      </c>
      <c r="O73" s="4">
        <v>4</v>
      </c>
      <c r="P73" s="4">
        <v>291300</v>
      </c>
      <c r="Q73" s="4">
        <v>182700</v>
      </c>
      <c r="R73" s="5">
        <v>1.7000000000000001E-2</v>
      </c>
      <c r="S73" s="4">
        <v>475200</v>
      </c>
      <c r="T73" s="4">
        <f t="shared" si="2"/>
        <v>282120</v>
      </c>
      <c r="U73" s="4">
        <f t="shared" si="5"/>
        <v>177300</v>
      </c>
      <c r="V73" s="5">
        <v>1.67E-2</v>
      </c>
    </row>
    <row r="74" spans="1:22" x14ac:dyDescent="0.2">
      <c r="A74" s="16" t="s">
        <v>211</v>
      </c>
      <c r="B74" s="4">
        <v>0</v>
      </c>
      <c r="C74" s="4">
        <v>0</v>
      </c>
      <c r="D74" s="4">
        <v>0</v>
      </c>
      <c r="E74" s="4">
        <v>0</v>
      </c>
      <c r="F74" s="4">
        <f t="shared" ref="F74:F79" si="7">E74+F75</f>
        <v>9737218</v>
      </c>
      <c r="K74" s="24"/>
      <c r="L74" s="4">
        <v>44</v>
      </c>
      <c r="M74" s="4">
        <v>34</v>
      </c>
      <c r="N74" s="4">
        <v>4</v>
      </c>
      <c r="O74" s="4">
        <v>1</v>
      </c>
      <c r="P74" s="4">
        <v>131000</v>
      </c>
      <c r="Q74" s="4">
        <v>40000</v>
      </c>
      <c r="R74" s="5">
        <v>0</v>
      </c>
      <c r="S74" s="4">
        <v>177300</v>
      </c>
      <c r="T74" s="4">
        <f t="shared" ref="T74:T79" si="8">AVERAGE(S75:S84)</f>
        <v>284470</v>
      </c>
      <c r="U74" s="4">
        <f t="shared" ref="U74:U79" si="9">MIN(S75:S79)</f>
        <v>102600</v>
      </c>
      <c r="V74" s="5">
        <v>1.6899999999999998E-2</v>
      </c>
    </row>
    <row r="75" spans="1:22" x14ac:dyDescent="0.2">
      <c r="A75" s="16" t="s">
        <v>210</v>
      </c>
      <c r="B75" s="4">
        <v>0</v>
      </c>
      <c r="C75" s="4">
        <v>1000</v>
      </c>
      <c r="D75" s="4">
        <v>-1000</v>
      </c>
      <c r="E75" s="4">
        <v>-11759269</v>
      </c>
      <c r="F75" s="4">
        <f t="shared" si="7"/>
        <v>9737218</v>
      </c>
      <c r="K75" s="24"/>
      <c r="L75" s="4">
        <v>43</v>
      </c>
      <c r="M75" s="4">
        <v>29</v>
      </c>
      <c r="N75" s="4">
        <v>7</v>
      </c>
      <c r="O75" s="4">
        <v>3</v>
      </c>
      <c r="P75" s="4">
        <v>233600</v>
      </c>
      <c r="Q75" s="4">
        <v>170600</v>
      </c>
      <c r="R75" s="5">
        <v>1.7299999999999999E-2</v>
      </c>
      <c r="S75" s="4">
        <v>413200</v>
      </c>
      <c r="T75" s="4">
        <f t="shared" si="8"/>
        <v>254370</v>
      </c>
      <c r="U75" s="4">
        <f t="shared" si="9"/>
        <v>102600</v>
      </c>
      <c r="V75" s="5">
        <v>3.3700000000000001E-2</v>
      </c>
    </row>
    <row r="76" spans="1:22" x14ac:dyDescent="0.2">
      <c r="A76" s="16" t="s">
        <v>208</v>
      </c>
      <c r="B76" s="4">
        <v>100</v>
      </c>
      <c r="C76" s="4">
        <v>0</v>
      </c>
      <c r="D76" s="4">
        <v>100</v>
      </c>
      <c r="E76" s="4">
        <v>1157401</v>
      </c>
      <c r="F76" s="4">
        <f t="shared" si="7"/>
        <v>21496487</v>
      </c>
      <c r="K76" s="24"/>
      <c r="L76" s="4">
        <v>11</v>
      </c>
      <c r="M76" s="4">
        <v>48</v>
      </c>
      <c r="N76" s="4">
        <v>0</v>
      </c>
      <c r="O76" s="4">
        <v>10</v>
      </c>
      <c r="P76" s="4">
        <v>5100</v>
      </c>
      <c r="Q76" s="4">
        <v>306600</v>
      </c>
      <c r="R76" s="5">
        <v>0</v>
      </c>
      <c r="S76" s="4">
        <v>311700</v>
      </c>
      <c r="T76" s="4">
        <f t="shared" si="8"/>
        <v>238280</v>
      </c>
      <c r="U76" s="4">
        <f t="shared" si="9"/>
        <v>102600</v>
      </c>
      <c r="V76" s="5">
        <v>1.7100000000000001E-2</v>
      </c>
    </row>
    <row r="77" spans="1:22" x14ac:dyDescent="0.2">
      <c r="A77" s="16" t="s">
        <v>207</v>
      </c>
      <c r="B77" s="4">
        <v>0</v>
      </c>
      <c r="C77" s="4">
        <v>0</v>
      </c>
      <c r="D77" s="4">
        <v>0</v>
      </c>
      <c r="E77" s="4">
        <v>0</v>
      </c>
      <c r="F77" s="4">
        <f t="shared" si="7"/>
        <v>20339086</v>
      </c>
      <c r="K77" s="24"/>
      <c r="L77" s="4">
        <v>54</v>
      </c>
      <c r="M77" s="4">
        <v>44</v>
      </c>
      <c r="N77" s="4">
        <v>3</v>
      </c>
      <c r="O77" s="4">
        <v>13</v>
      </c>
      <c r="P77" s="4">
        <v>93100</v>
      </c>
      <c r="Q77" s="4">
        <v>207900</v>
      </c>
      <c r="R77" s="5">
        <v>0</v>
      </c>
      <c r="S77" s="4">
        <v>302000</v>
      </c>
      <c r="T77" s="4">
        <f t="shared" si="8"/>
        <v>226720</v>
      </c>
      <c r="U77" s="4">
        <f t="shared" si="9"/>
        <v>102600</v>
      </c>
      <c r="V77" s="5">
        <v>8.6999999999999994E-3</v>
      </c>
    </row>
    <row r="78" spans="1:22" x14ac:dyDescent="0.2">
      <c r="A78" s="16" t="s">
        <v>206</v>
      </c>
      <c r="B78" s="4">
        <v>0</v>
      </c>
      <c r="C78" s="4">
        <v>0</v>
      </c>
      <c r="D78" s="4">
        <v>0</v>
      </c>
      <c r="E78" s="4">
        <v>0</v>
      </c>
      <c r="F78" s="4">
        <f t="shared" si="7"/>
        <v>20339086</v>
      </c>
      <c r="K78" s="24"/>
      <c r="L78" s="4">
        <v>33</v>
      </c>
      <c r="M78" s="4">
        <v>35</v>
      </c>
      <c r="N78" s="4">
        <v>3</v>
      </c>
      <c r="O78" s="4">
        <v>4</v>
      </c>
      <c r="P78" s="4">
        <v>169800</v>
      </c>
      <c r="Q78" s="4">
        <v>186200</v>
      </c>
      <c r="R78" s="5">
        <v>0</v>
      </c>
      <c r="S78" s="4">
        <v>356000</v>
      </c>
      <c r="T78" s="4">
        <f t="shared" si="8"/>
        <v>198060</v>
      </c>
      <c r="U78" s="4">
        <f t="shared" si="9"/>
        <v>102600</v>
      </c>
      <c r="V78" s="5">
        <v>3.3700000000000001E-2</v>
      </c>
    </row>
    <row r="79" spans="1:22" x14ac:dyDescent="0.2">
      <c r="A79" s="16" t="s">
        <v>205</v>
      </c>
      <c r="B79" s="4">
        <v>0</v>
      </c>
      <c r="C79" s="4">
        <v>0</v>
      </c>
      <c r="D79" s="4">
        <v>0</v>
      </c>
      <c r="E79" s="4">
        <v>0</v>
      </c>
      <c r="F79" s="4">
        <f t="shared" si="7"/>
        <v>20339086</v>
      </c>
      <c r="K79" s="24"/>
      <c r="L79" s="4">
        <v>33</v>
      </c>
      <c r="M79" s="4">
        <v>27</v>
      </c>
      <c r="N79" s="4">
        <v>0</v>
      </c>
      <c r="O79" s="4">
        <v>3</v>
      </c>
      <c r="P79" s="4">
        <v>29200</v>
      </c>
      <c r="Q79" s="4">
        <v>67800</v>
      </c>
      <c r="R79" s="5">
        <v>-8.6E-3</v>
      </c>
      <c r="S79" s="4">
        <v>102600</v>
      </c>
      <c r="T79" s="4">
        <f t="shared" si="8"/>
        <v>200440</v>
      </c>
      <c r="U79" s="4">
        <f t="shared" si="9"/>
        <v>200800</v>
      </c>
      <c r="V79" s="5">
        <v>1.7100000000000001E-2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F80" s="4">
        <f t="shared" ref="F80:F90" si="10">E80+F81</f>
        <v>20339086</v>
      </c>
      <c r="K80" s="24"/>
      <c r="L80" s="4">
        <v>28</v>
      </c>
      <c r="M80" s="4">
        <v>32</v>
      </c>
      <c r="N80" s="4">
        <v>6</v>
      </c>
      <c r="O80" s="4">
        <v>7</v>
      </c>
      <c r="P80" s="4">
        <v>111400</v>
      </c>
      <c r="Q80" s="4">
        <v>197700</v>
      </c>
      <c r="R80" s="5">
        <v>0</v>
      </c>
      <c r="S80" s="4">
        <v>309100</v>
      </c>
      <c r="T80" s="4">
        <f t="shared" ref="T80:T96" si="11">AVERAGE(S81:S90)</f>
        <v>178950</v>
      </c>
      <c r="U80" s="4">
        <f t="shared" ref="U80:U90" si="12">MIN(S81:S85)</f>
        <v>112200</v>
      </c>
      <c r="V80" s="5">
        <v>1.7100000000000001E-2</v>
      </c>
    </row>
    <row r="81" spans="1:22" x14ac:dyDescent="0.2">
      <c r="A81" s="16" t="s">
        <v>203</v>
      </c>
      <c r="B81" s="4">
        <v>0</v>
      </c>
      <c r="C81" s="4">
        <v>0</v>
      </c>
      <c r="D81" s="4">
        <v>0</v>
      </c>
      <c r="E81" s="4">
        <v>0</v>
      </c>
      <c r="F81" s="4">
        <f t="shared" si="10"/>
        <v>20339086</v>
      </c>
      <c r="K81" s="24"/>
      <c r="L81" s="4">
        <v>42</v>
      </c>
      <c r="M81" s="4">
        <v>33</v>
      </c>
      <c r="N81" s="4">
        <v>1</v>
      </c>
      <c r="O81" s="4">
        <v>5</v>
      </c>
      <c r="P81" s="4">
        <v>49800</v>
      </c>
      <c r="Q81" s="4">
        <v>162000</v>
      </c>
      <c r="R81" s="5">
        <v>-8.5000000000000006E-3</v>
      </c>
      <c r="S81" s="4">
        <v>214300</v>
      </c>
      <c r="T81" s="4">
        <f t="shared" si="11"/>
        <v>171945.2</v>
      </c>
      <c r="U81" s="4">
        <f t="shared" si="12"/>
        <v>112200</v>
      </c>
      <c r="V81" s="5">
        <v>1.7000000000000001E-2</v>
      </c>
    </row>
    <row r="82" spans="1:22" x14ac:dyDescent="0.2">
      <c r="A82" s="16" t="s">
        <v>200</v>
      </c>
      <c r="B82" s="4">
        <v>0</v>
      </c>
      <c r="C82" s="4">
        <v>0</v>
      </c>
      <c r="D82" s="4">
        <v>0</v>
      </c>
      <c r="E82" s="4">
        <v>0</v>
      </c>
      <c r="F82" s="4">
        <f t="shared" si="10"/>
        <v>20339086</v>
      </c>
      <c r="K82" s="24"/>
      <c r="L82" s="4">
        <v>61</v>
      </c>
      <c r="M82" s="4">
        <v>29</v>
      </c>
      <c r="N82" s="4">
        <v>9</v>
      </c>
      <c r="O82" s="4">
        <v>6</v>
      </c>
      <c r="P82" s="4">
        <v>307400</v>
      </c>
      <c r="Q82" s="4">
        <v>124300</v>
      </c>
      <c r="R82" s="5">
        <v>2.6099999999999998E-2</v>
      </c>
      <c r="S82" s="4">
        <v>432700</v>
      </c>
      <c r="T82" s="4">
        <f t="shared" si="11"/>
        <v>139343.20000000001</v>
      </c>
      <c r="U82" s="4">
        <f t="shared" si="12"/>
        <v>112200</v>
      </c>
      <c r="V82" s="5">
        <v>2.5499999999999998E-2</v>
      </c>
    </row>
    <row r="83" spans="1:22" x14ac:dyDescent="0.2">
      <c r="A83" s="16" t="s">
        <v>199</v>
      </c>
      <c r="B83" s="4">
        <v>0</v>
      </c>
      <c r="C83" s="4">
        <v>0</v>
      </c>
      <c r="D83" s="4">
        <v>0</v>
      </c>
      <c r="E83" s="4">
        <v>0</v>
      </c>
      <c r="F83" s="4">
        <f t="shared" si="10"/>
        <v>20339086</v>
      </c>
      <c r="K83" s="24"/>
      <c r="L83" s="4">
        <v>28</v>
      </c>
      <c r="M83" s="4">
        <v>25</v>
      </c>
      <c r="N83" s="4">
        <v>2</v>
      </c>
      <c r="O83" s="4">
        <v>2</v>
      </c>
      <c r="P83" s="4">
        <v>59100</v>
      </c>
      <c r="Q83" s="4">
        <v>141800</v>
      </c>
      <c r="R83" s="5">
        <v>-8.6E-3</v>
      </c>
      <c r="S83" s="4">
        <v>202300</v>
      </c>
      <c r="T83" s="4">
        <f t="shared" si="11"/>
        <v>130453.5</v>
      </c>
      <c r="U83" s="4">
        <f t="shared" si="12"/>
        <v>69400</v>
      </c>
      <c r="V83" s="5">
        <v>1.7100000000000001E-2</v>
      </c>
    </row>
    <row r="84" spans="1:22" x14ac:dyDescent="0.2">
      <c r="A84" s="16" t="s">
        <v>193</v>
      </c>
      <c r="B84" s="4">
        <v>0</v>
      </c>
      <c r="C84" s="4">
        <v>0</v>
      </c>
      <c r="D84" s="4">
        <v>0</v>
      </c>
      <c r="E84" s="4">
        <v>0</v>
      </c>
      <c r="F84" s="4">
        <f t="shared" si="10"/>
        <v>20339086</v>
      </c>
      <c r="K84" s="24"/>
      <c r="L84" s="4">
        <v>35</v>
      </c>
      <c r="M84" s="4">
        <v>34</v>
      </c>
      <c r="N84" s="4">
        <v>2</v>
      </c>
      <c r="O84" s="4">
        <v>6</v>
      </c>
      <c r="P84" s="4">
        <v>69600</v>
      </c>
      <c r="Q84" s="4">
        <v>129300</v>
      </c>
      <c r="R84" s="5">
        <v>0</v>
      </c>
      <c r="S84" s="4">
        <v>200800</v>
      </c>
      <c r="T84" s="4">
        <f t="shared" si="11"/>
        <v>159417.4</v>
      </c>
      <c r="U84" s="4">
        <f t="shared" si="12"/>
        <v>69400</v>
      </c>
      <c r="V84" s="5">
        <v>1.7100000000000001E-2</v>
      </c>
    </row>
    <row r="85" spans="1:22" x14ac:dyDescent="0.2">
      <c r="A85" s="16" t="s">
        <v>192</v>
      </c>
      <c r="B85" s="4">
        <v>0</v>
      </c>
      <c r="C85" s="4">
        <v>0</v>
      </c>
      <c r="D85" s="4">
        <v>0</v>
      </c>
      <c r="E85" s="4">
        <v>0</v>
      </c>
      <c r="F85" s="4">
        <f t="shared" si="10"/>
        <v>20339086</v>
      </c>
      <c r="K85" s="24"/>
      <c r="L85" s="4">
        <v>13</v>
      </c>
      <c r="M85" s="4">
        <v>40</v>
      </c>
      <c r="N85" s="4">
        <v>0</v>
      </c>
      <c r="O85" s="4">
        <v>4</v>
      </c>
      <c r="P85" s="4">
        <v>19700</v>
      </c>
      <c r="Q85" s="4">
        <v>92000</v>
      </c>
      <c r="R85" s="5">
        <v>0</v>
      </c>
      <c r="S85" s="4">
        <v>112200</v>
      </c>
      <c r="T85" s="4">
        <f t="shared" si="11"/>
        <v>181089.7</v>
      </c>
      <c r="U85" s="4">
        <f t="shared" si="12"/>
        <v>69400</v>
      </c>
      <c r="V85" s="5">
        <v>8.6999999999999994E-3</v>
      </c>
    </row>
    <row r="86" spans="1:22" x14ac:dyDescent="0.2">
      <c r="A86" s="16" t="s">
        <v>191</v>
      </c>
      <c r="B86" s="4">
        <v>0</v>
      </c>
      <c r="C86" s="4">
        <v>0</v>
      </c>
      <c r="D86" s="4">
        <v>0</v>
      </c>
      <c r="E86" s="4">
        <v>0</v>
      </c>
      <c r="F86" s="4">
        <f t="shared" si="10"/>
        <v>20339086</v>
      </c>
      <c r="K86" s="24"/>
      <c r="L86" s="4">
        <v>17</v>
      </c>
      <c r="M86" s="4">
        <v>39</v>
      </c>
      <c r="N86" s="4">
        <v>1</v>
      </c>
      <c r="O86" s="4">
        <v>3</v>
      </c>
      <c r="P86" s="4">
        <v>45400</v>
      </c>
      <c r="Q86" s="4">
        <v>105400</v>
      </c>
      <c r="R86" s="5">
        <v>0</v>
      </c>
      <c r="S86" s="4">
        <v>150800</v>
      </c>
      <c r="T86" s="4">
        <f t="shared" si="11"/>
        <v>190561.7</v>
      </c>
      <c r="U86" s="4">
        <f t="shared" si="12"/>
        <v>69400</v>
      </c>
      <c r="V86" s="5">
        <v>8.6E-3</v>
      </c>
    </row>
    <row r="87" spans="1:22" x14ac:dyDescent="0.2">
      <c r="A87" s="16" t="s">
        <v>190</v>
      </c>
      <c r="B87" s="4">
        <v>0</v>
      </c>
      <c r="C87" s="4">
        <v>0</v>
      </c>
      <c r="D87" s="4">
        <v>0</v>
      </c>
      <c r="E87" s="4">
        <v>0</v>
      </c>
      <c r="F87" s="4">
        <f t="shared" si="10"/>
        <v>20339086</v>
      </c>
      <c r="K87" s="24"/>
      <c r="L87" s="4">
        <v>9</v>
      </c>
      <c r="M87" s="4">
        <v>45</v>
      </c>
      <c r="N87" s="4">
        <v>0</v>
      </c>
      <c r="O87" s="4">
        <v>9</v>
      </c>
      <c r="P87" s="4">
        <v>3200</v>
      </c>
      <c r="Q87" s="4">
        <v>183200</v>
      </c>
      <c r="R87" s="5">
        <v>-8.6E-3</v>
      </c>
      <c r="S87" s="4">
        <v>186400</v>
      </c>
      <c r="T87" s="4">
        <f t="shared" si="11"/>
        <v>265462.7</v>
      </c>
      <c r="U87" s="4">
        <f t="shared" si="12"/>
        <v>69400</v>
      </c>
      <c r="V87" s="5">
        <v>8.6E-3</v>
      </c>
    </row>
    <row r="88" spans="1:22" x14ac:dyDescent="0.2">
      <c r="A88" s="16" t="s">
        <v>189</v>
      </c>
      <c r="B88" s="4">
        <v>0</v>
      </c>
      <c r="C88" s="4">
        <v>0</v>
      </c>
      <c r="D88" s="4">
        <v>0</v>
      </c>
      <c r="E88" s="4">
        <v>0</v>
      </c>
      <c r="F88" s="4">
        <f t="shared" si="10"/>
        <v>20339086</v>
      </c>
      <c r="K88" s="24"/>
      <c r="L88" s="4">
        <v>19</v>
      </c>
      <c r="M88" s="4">
        <v>22</v>
      </c>
      <c r="N88" s="4">
        <v>0</v>
      </c>
      <c r="O88" s="4">
        <v>2</v>
      </c>
      <c r="P88" s="4">
        <v>18500</v>
      </c>
      <c r="Q88" s="4">
        <v>50900</v>
      </c>
      <c r="R88" s="5">
        <v>0</v>
      </c>
      <c r="S88" s="4">
        <v>69400</v>
      </c>
      <c r="T88" s="4">
        <f t="shared" si="11"/>
        <v>300652.7</v>
      </c>
      <c r="U88" s="4">
        <f t="shared" si="12"/>
        <v>94200</v>
      </c>
      <c r="V88" s="5">
        <v>8.6E-3</v>
      </c>
    </row>
    <row r="89" spans="1:22" x14ac:dyDescent="0.2">
      <c r="A89" s="16" t="s">
        <v>188</v>
      </c>
      <c r="B89" s="4">
        <v>0</v>
      </c>
      <c r="C89" s="4">
        <v>0</v>
      </c>
      <c r="D89" s="4">
        <v>0</v>
      </c>
      <c r="E89" s="4">
        <v>0</v>
      </c>
      <c r="F89" s="4">
        <f t="shared" si="10"/>
        <v>20339086</v>
      </c>
      <c r="K89" s="24"/>
      <c r="L89" s="4">
        <v>35</v>
      </c>
      <c r="M89" s="4">
        <v>40</v>
      </c>
      <c r="N89" s="4">
        <v>1</v>
      </c>
      <c r="O89" s="4">
        <v>3</v>
      </c>
      <c r="P89" s="4">
        <v>43000</v>
      </c>
      <c r="Q89" s="4">
        <v>82900</v>
      </c>
      <c r="R89" s="5">
        <v>0</v>
      </c>
      <c r="S89" s="4">
        <v>126400</v>
      </c>
      <c r="T89" s="4">
        <f t="shared" si="11"/>
        <v>321902.7</v>
      </c>
      <c r="U89" s="4">
        <f t="shared" si="12"/>
        <v>94200</v>
      </c>
      <c r="V89" s="5">
        <v>8.6E-3</v>
      </c>
    </row>
    <row r="90" spans="1:22" x14ac:dyDescent="0.2">
      <c r="A90" s="16" t="s">
        <v>187</v>
      </c>
      <c r="B90" s="4">
        <v>0</v>
      </c>
      <c r="C90" s="4">
        <v>11500</v>
      </c>
      <c r="D90" s="4">
        <v>-11500</v>
      </c>
      <c r="E90" s="4">
        <v>-133777229</v>
      </c>
      <c r="F90" s="4">
        <f t="shared" si="10"/>
        <v>20339086</v>
      </c>
      <c r="K90" s="24"/>
      <c r="L90" s="4">
        <v>28</v>
      </c>
      <c r="M90" s="4">
        <v>125</v>
      </c>
      <c r="N90" s="4">
        <v>1</v>
      </c>
      <c r="O90" s="4">
        <v>2</v>
      </c>
      <c r="P90" s="4">
        <v>29000</v>
      </c>
      <c r="Q90" s="4">
        <v>64900</v>
      </c>
      <c r="R90" s="5">
        <v>0</v>
      </c>
      <c r="S90" s="4">
        <v>94200</v>
      </c>
      <c r="T90" s="4">
        <f t="shared" si="11"/>
        <v>346473.1</v>
      </c>
      <c r="U90" s="4">
        <f t="shared" si="12"/>
        <v>106680</v>
      </c>
      <c r="V90" s="5">
        <v>1.7000000000000001E-2</v>
      </c>
    </row>
    <row r="91" spans="1:22" x14ac:dyDescent="0.2">
      <c r="A91" s="16" t="s">
        <v>186</v>
      </c>
      <c r="B91" s="4">
        <v>0</v>
      </c>
      <c r="C91" s="4">
        <v>0</v>
      </c>
      <c r="D91" s="4">
        <v>0</v>
      </c>
      <c r="E91" s="4">
        <v>0</v>
      </c>
      <c r="F91" s="4">
        <f t="shared" ref="F91:F102" si="13">E91+F92</f>
        <v>154116315</v>
      </c>
      <c r="K91" s="24"/>
      <c r="L91" s="4">
        <v>31</v>
      </c>
      <c r="M91" s="4">
        <v>31</v>
      </c>
      <c r="N91" s="4">
        <v>0</v>
      </c>
      <c r="O91" s="4">
        <v>1</v>
      </c>
      <c r="P91" s="4">
        <v>41500</v>
      </c>
      <c r="Q91" s="4">
        <v>91800</v>
      </c>
      <c r="R91" s="5">
        <v>0</v>
      </c>
      <c r="S91" s="4">
        <v>144252</v>
      </c>
      <c r="T91" s="4">
        <f t="shared" si="11"/>
        <v>349238.2</v>
      </c>
      <c r="U91" s="4">
        <f t="shared" ref="U91:U102" si="14">MIN(S92:S96)</f>
        <v>106680</v>
      </c>
      <c r="V91" s="5">
        <v>1.7000000000000001E-2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F92" s="4">
        <f t="shared" si="13"/>
        <v>154116315</v>
      </c>
      <c r="K92" s="24"/>
      <c r="L92" s="4">
        <v>36</v>
      </c>
      <c r="M92" s="4">
        <v>34</v>
      </c>
      <c r="N92" s="4">
        <v>1</v>
      </c>
      <c r="O92" s="4">
        <v>1</v>
      </c>
      <c r="P92" s="4">
        <v>51600</v>
      </c>
      <c r="Q92" s="4">
        <v>55000</v>
      </c>
      <c r="R92" s="5">
        <v>-2.0999999999999999E-3</v>
      </c>
      <c r="S92" s="4">
        <v>106680</v>
      </c>
      <c r="T92" s="4">
        <f t="shared" si="11"/>
        <v>361635.4</v>
      </c>
      <c r="U92" s="4">
        <f t="shared" si="14"/>
        <v>113403</v>
      </c>
      <c r="V92" s="5">
        <v>8.6E-3</v>
      </c>
    </row>
    <row r="93" spans="1:22" x14ac:dyDescent="0.2">
      <c r="A93" s="16" t="s">
        <v>184</v>
      </c>
      <c r="B93" s="4">
        <v>0</v>
      </c>
      <c r="C93" s="4">
        <v>0</v>
      </c>
      <c r="D93" s="4">
        <v>0</v>
      </c>
      <c r="E93" s="4">
        <v>0</v>
      </c>
      <c r="F93" s="4">
        <f t="shared" si="13"/>
        <v>154116315</v>
      </c>
      <c r="K93" s="24"/>
      <c r="L93" s="4">
        <v>33</v>
      </c>
      <c r="M93" s="4">
        <v>29</v>
      </c>
      <c r="N93" s="4">
        <v>2</v>
      </c>
      <c r="O93" s="4">
        <v>1</v>
      </c>
      <c r="P93" s="4">
        <v>57900</v>
      </c>
      <c r="Q93" s="4">
        <v>48600</v>
      </c>
      <c r="R93" s="5">
        <v>2.9999999999999997E-4</v>
      </c>
      <c r="S93" s="4">
        <v>113403</v>
      </c>
      <c r="T93" s="4">
        <f t="shared" si="11"/>
        <v>389216.77777777775</v>
      </c>
      <c r="U93" s="4">
        <f t="shared" si="14"/>
        <v>245520</v>
      </c>
      <c r="V93" s="5">
        <v>1.7000000000000001E-2</v>
      </c>
    </row>
    <row r="94" spans="1:22" x14ac:dyDescent="0.2">
      <c r="A94" s="16" t="s">
        <v>183</v>
      </c>
      <c r="B94" s="4">
        <v>0</v>
      </c>
      <c r="C94" s="4">
        <v>0</v>
      </c>
      <c r="D94" s="4">
        <v>0</v>
      </c>
      <c r="E94" s="4">
        <v>0</v>
      </c>
      <c r="F94" s="4">
        <f t="shared" si="13"/>
        <v>154116315</v>
      </c>
      <c r="K94" s="24"/>
      <c r="L94" s="4">
        <v>45</v>
      </c>
      <c r="M94" s="4">
        <v>52</v>
      </c>
      <c r="N94" s="4">
        <v>5</v>
      </c>
      <c r="O94" s="4">
        <v>7</v>
      </c>
      <c r="P94" s="4">
        <v>172200</v>
      </c>
      <c r="Q94" s="4">
        <v>318100</v>
      </c>
      <c r="R94" s="5">
        <v>-1.2699999999999999E-2</v>
      </c>
      <c r="S94" s="4">
        <v>490439</v>
      </c>
      <c r="T94" s="4">
        <f t="shared" si="11"/>
        <v>376564</v>
      </c>
      <c r="U94" s="4">
        <f t="shared" si="14"/>
        <v>245520</v>
      </c>
      <c r="V94" s="5">
        <v>1.6899999999999998E-2</v>
      </c>
    </row>
    <row r="95" spans="1:22" x14ac:dyDescent="0.2">
      <c r="A95" s="16" t="s">
        <v>182</v>
      </c>
      <c r="B95" s="4">
        <v>2000</v>
      </c>
      <c r="C95" s="4">
        <v>0</v>
      </c>
      <c r="D95" s="4">
        <v>2000</v>
      </c>
      <c r="E95" s="4">
        <v>23714964</v>
      </c>
      <c r="F95" s="4">
        <f t="shared" si="13"/>
        <v>154116315</v>
      </c>
      <c r="K95" s="24"/>
      <c r="L95" s="4">
        <v>51</v>
      </c>
      <c r="M95" s="4">
        <v>40</v>
      </c>
      <c r="N95" s="4">
        <v>4</v>
      </c>
      <c r="O95" s="4">
        <v>4</v>
      </c>
      <c r="P95" s="4">
        <v>136900</v>
      </c>
      <c r="Q95" s="4">
        <v>154900</v>
      </c>
      <c r="R95" s="5">
        <v>-3.5999999999999999E-3</v>
      </c>
      <c r="S95" s="4">
        <v>328923</v>
      </c>
      <c r="T95" s="4">
        <f t="shared" si="11"/>
        <v>383369.85714285716</v>
      </c>
      <c r="U95" s="4">
        <f t="shared" si="14"/>
        <v>245520</v>
      </c>
      <c r="V95" s="5">
        <v>8.5000000000000006E-3</v>
      </c>
    </row>
    <row r="96" spans="1:22" x14ac:dyDescent="0.2">
      <c r="A96" s="16" t="s">
        <v>177</v>
      </c>
      <c r="B96" s="4">
        <v>0</v>
      </c>
      <c r="C96" s="4">
        <v>0</v>
      </c>
      <c r="D96" s="4">
        <v>0</v>
      </c>
      <c r="E96" s="4">
        <v>0</v>
      </c>
      <c r="F96" s="4">
        <f t="shared" si="13"/>
        <v>130401351</v>
      </c>
      <c r="K96" s="24"/>
      <c r="L96" s="4">
        <v>23</v>
      </c>
      <c r="M96" s="4">
        <v>82</v>
      </c>
      <c r="N96" s="4">
        <v>1</v>
      </c>
      <c r="O96" s="4">
        <v>9</v>
      </c>
      <c r="P96" s="4">
        <v>32100</v>
      </c>
      <c r="Q96" s="4">
        <v>213400</v>
      </c>
      <c r="R96" s="5">
        <v>-7.8000000000000005E-3</v>
      </c>
      <c r="S96" s="4">
        <v>245520</v>
      </c>
      <c r="T96" s="4">
        <f t="shared" si="11"/>
        <v>406344.83333333331</v>
      </c>
      <c r="U96" s="4">
        <f t="shared" si="14"/>
        <v>171903</v>
      </c>
      <c r="V96" s="5">
        <v>2.4799999999999999E-2</v>
      </c>
    </row>
    <row r="97" spans="1:22" x14ac:dyDescent="0.2">
      <c r="A97" s="16" t="s">
        <v>175</v>
      </c>
      <c r="B97" s="4">
        <v>4000</v>
      </c>
      <c r="C97" s="4">
        <v>0</v>
      </c>
      <c r="D97" s="4">
        <v>4000</v>
      </c>
      <c r="E97" s="4">
        <v>47828932</v>
      </c>
      <c r="F97" s="4">
        <f t="shared" si="13"/>
        <v>130401351</v>
      </c>
      <c r="K97" s="24"/>
      <c r="L97" s="4">
        <v>113</v>
      </c>
      <c r="M97" s="4">
        <v>117</v>
      </c>
      <c r="N97" s="4">
        <v>13</v>
      </c>
      <c r="O97" s="4">
        <v>13</v>
      </c>
      <c r="P97" s="4">
        <v>491600</v>
      </c>
      <c r="Q97" s="4">
        <v>425900</v>
      </c>
      <c r="R97" s="5">
        <v>1.34E-2</v>
      </c>
      <c r="S97" s="4">
        <v>935410</v>
      </c>
      <c r="T97" s="4">
        <f t="shared" ref="T97:T102" si="15">AVERAGE(S98:S107)</f>
        <v>300531.8</v>
      </c>
      <c r="U97" s="4">
        <f t="shared" si="14"/>
        <v>171903</v>
      </c>
      <c r="V97" s="5">
        <v>3.3099999999999997E-2</v>
      </c>
    </row>
    <row r="98" spans="1:22" x14ac:dyDescent="0.2">
      <c r="A98" s="16" t="s">
        <v>174</v>
      </c>
      <c r="B98" s="4">
        <v>7000</v>
      </c>
      <c r="C98" s="4">
        <v>0</v>
      </c>
      <c r="D98" s="4">
        <v>7000</v>
      </c>
      <c r="E98" s="4">
        <v>82572419</v>
      </c>
      <c r="F98" s="4">
        <f t="shared" si="13"/>
        <v>82572419</v>
      </c>
      <c r="K98" s="24"/>
      <c r="L98" s="4">
        <v>64</v>
      </c>
      <c r="M98" s="4">
        <v>70</v>
      </c>
      <c r="N98" s="4">
        <v>5</v>
      </c>
      <c r="O98" s="4">
        <v>6</v>
      </c>
      <c r="P98" s="4">
        <v>154600</v>
      </c>
      <c r="Q98" s="4">
        <v>265200</v>
      </c>
      <c r="R98" s="5">
        <v>-2.9999999999999997E-4</v>
      </c>
      <c r="S98" s="4">
        <v>421300</v>
      </c>
      <c r="T98" s="4">
        <f t="shared" si="15"/>
        <v>270339.75</v>
      </c>
      <c r="U98" s="4">
        <f t="shared" si="14"/>
        <v>171903</v>
      </c>
      <c r="V98" s="5">
        <v>1.6899999999999998E-2</v>
      </c>
    </row>
    <row r="99" spans="1:22" x14ac:dyDescent="0.2">
      <c r="A99" s="16" t="s">
        <v>164</v>
      </c>
      <c r="B99" s="4">
        <v>0</v>
      </c>
      <c r="C99" s="4">
        <v>0</v>
      </c>
      <c r="D99" s="4">
        <v>0</v>
      </c>
      <c r="E99" s="4">
        <v>0</v>
      </c>
      <c r="F99" s="4">
        <f t="shared" si="13"/>
        <v>0</v>
      </c>
      <c r="K99" s="24"/>
      <c r="L99" s="4">
        <v>49</v>
      </c>
      <c r="M99" s="4">
        <v>27</v>
      </c>
      <c r="N99" s="4">
        <v>2</v>
      </c>
      <c r="O99" s="4">
        <v>4</v>
      </c>
      <c r="P99" s="4">
        <v>119900</v>
      </c>
      <c r="Q99" s="4">
        <v>170200</v>
      </c>
      <c r="R99" s="5">
        <v>-9.300000000000001E-3</v>
      </c>
      <c r="S99" s="4">
        <v>338900</v>
      </c>
      <c r="T99" s="4">
        <f t="shared" si="15"/>
        <v>247486.33333333334</v>
      </c>
      <c r="U99" s="4">
        <f t="shared" si="14"/>
        <v>171903</v>
      </c>
      <c r="V99" s="5">
        <v>1.6899999999999998E-2</v>
      </c>
    </row>
    <row r="100" spans="1:22" x14ac:dyDescent="0.2">
      <c r="A100" s="16" t="s">
        <v>156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3"/>
        <v>0</v>
      </c>
      <c r="K100" s="24"/>
      <c r="L100" s="4">
        <v>27</v>
      </c>
      <c r="M100" s="4">
        <v>53</v>
      </c>
      <c r="N100" s="4">
        <v>5</v>
      </c>
      <c r="O100" s="4">
        <v>5</v>
      </c>
      <c r="P100" s="4">
        <v>187800</v>
      </c>
      <c r="Q100" s="4">
        <v>152100</v>
      </c>
      <c r="R100" s="5">
        <v>1.37E-2</v>
      </c>
      <c r="S100" s="4">
        <v>339904</v>
      </c>
      <c r="T100" s="4">
        <f t="shared" si="15"/>
        <v>201277.5</v>
      </c>
      <c r="U100" s="4">
        <f t="shared" si="14"/>
        <v>171903</v>
      </c>
      <c r="V100" s="5">
        <v>1.67E-2</v>
      </c>
    </row>
    <row r="101" spans="1:22" x14ac:dyDescent="0.2">
      <c r="A101" s="16" t="s">
        <v>155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3"/>
        <v>0</v>
      </c>
      <c r="K101" s="24"/>
      <c r="L101" s="4">
        <v>26</v>
      </c>
      <c r="M101" s="4">
        <v>34</v>
      </c>
      <c r="N101" s="4">
        <v>1</v>
      </c>
      <c r="O101" s="4">
        <v>3</v>
      </c>
      <c r="P101" s="4">
        <v>86500</v>
      </c>
      <c r="Q101" s="4">
        <v>85400</v>
      </c>
      <c r="R101" s="5">
        <v>3.9000000000000003E-3</v>
      </c>
      <c r="S101" s="4">
        <v>171903</v>
      </c>
      <c r="T101" s="4">
        <f t="shared" si="15"/>
        <v>230652</v>
      </c>
      <c r="U101" s="4">
        <f t="shared" si="14"/>
        <v>230652</v>
      </c>
      <c r="V101" s="5">
        <v>2.53E-2</v>
      </c>
    </row>
    <row r="102" spans="1:22" x14ac:dyDescent="0.2">
      <c r="A102" s="16" t="s">
        <v>154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3"/>
        <v>0</v>
      </c>
      <c r="K102" s="24"/>
      <c r="L102" s="4">
        <v>25</v>
      </c>
      <c r="M102" s="4">
        <v>41</v>
      </c>
      <c r="N102" s="4">
        <v>3</v>
      </c>
      <c r="O102" s="4">
        <v>6</v>
      </c>
      <c r="P102" s="4">
        <v>117600</v>
      </c>
      <c r="Q102" s="4">
        <v>112300</v>
      </c>
      <c r="R102" s="5">
        <v>-6.8000000000000005E-3</v>
      </c>
      <c r="S102" s="4">
        <v>230652</v>
      </c>
      <c r="T102" s="4" t="e">
        <f t="shared" si="15"/>
        <v>#DIV/0!</v>
      </c>
      <c r="U102" s="4">
        <f t="shared" si="14"/>
        <v>0</v>
      </c>
      <c r="V102" s="5">
        <v>8.5000000000000006E-3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36"/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</row>
    <row r="169" spans="1:22" x14ac:dyDescent="0.2">
      <c r="A169" s="36"/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</row>
    <row r="170" spans="1:22" x14ac:dyDescent="0.2">
      <c r="A170" s="36"/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</row>
    <row r="171" spans="1:22" x14ac:dyDescent="0.2">
      <c r="A171" s="36"/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</row>
    <row r="172" spans="1:22" x14ac:dyDescent="0.2">
      <c r="A172" s="36" t="s">
        <v>163</v>
      </c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51E7-B5A5-704A-BB08-4B24314011CF}">
  <sheetPr codeName="Sheet104"/>
  <dimension ref="A1:V172"/>
  <sheetViews>
    <sheetView workbookViewId="0">
      <selection activeCell="U4" sqref="U3:U4"/>
    </sheetView>
  </sheetViews>
  <sheetFormatPr baseColWidth="10" defaultRowHeight="16" x14ac:dyDescent="0.2"/>
  <cols>
    <col min="5" max="5" customWidth="true" width="13.33203125"/>
    <col min="6" max="6" customWidth="true" width="14.66406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3909">
        <v>344</v>
      </c>
      <c r="B3" t="n" s="3910">
        <v>341800.0</v>
      </c>
      <c r="C3" t="n" s="3911">
        <v>28600.0</v>
      </c>
      <c r="D3" t="n" s="3912">
        <v>313200.0</v>
      </c>
      <c r="E3" t="n" s="3913">
        <v>1.139259E10</v>
      </c>
      <c r="G3" t="n" s="3899">
        <v>0.0</v>
      </c>
      <c r="H3" t="n" s="3900">
        <v>0.0</v>
      </c>
      <c r="I3" t="n" s="3901">
        <v>0.0</v>
      </c>
      <c r="J3" t="n" s="3902">
        <v>5.21E7</v>
      </c>
      <c r="L3" t="n" s="3903">
        <v>1990.0</v>
      </c>
      <c r="M3" t="n" s="3904">
        <v>1256.0</v>
      </c>
      <c r="N3" t="n" s="3905">
        <v>99.0</v>
      </c>
      <c r="O3" t="n" s="3906">
        <v>64.0</v>
      </c>
      <c r="P3" t="n" s="3907">
        <v>1477200.0</v>
      </c>
      <c r="Q3" t="n" s="3908">
        <v>988900.0</v>
      </c>
      <c r="R3" t="n" s="3897">
        <v>0.057699999999999994</v>
      </c>
      <c r="S3" t="n" s="3896">
        <v>2481300.0</v>
      </c>
      <c r="V3" t="n" s="3898">
        <v>0.0784</v>
      </c>
    </row>
    <row r="4">
      <c r="A4" t="s" s="1842">
        <v>343</v>
      </c>
      <c r="B4" t="n" s="1843">
        <v>0.0</v>
      </c>
      <c r="C4" t="n" s="1844">
        <v>39600.0</v>
      </c>
      <c r="D4" t="n" s="1845">
        <v>-39600.0</v>
      </c>
      <c r="E4" t="n" s="1846">
        <v>-1.36136E9</v>
      </c>
      <c r="G4" t="n" s="1832">
        <v>0.0</v>
      </c>
      <c r="H4" t="n" s="1833">
        <v>0.0</v>
      </c>
      <c r="I4" t="n" s="1834">
        <v>0.0</v>
      </c>
      <c r="J4" t="n" s="1835">
        <v>3.46E7</v>
      </c>
      <c r="L4" t="n" s="1836">
        <v>413.0</v>
      </c>
      <c r="M4" t="n" s="1837">
        <v>742.0</v>
      </c>
      <c r="N4" t="n" s="1838">
        <v>21.0</v>
      </c>
      <c r="O4" t="n" s="1839">
        <v>30.0</v>
      </c>
      <c r="P4" t="n" s="1840">
        <v>268200.0</v>
      </c>
      <c r="Q4" t="n" s="1841">
        <v>512200.0</v>
      </c>
      <c r="R4" t="n" s="1830">
        <v>-0.0086</v>
      </c>
      <c r="S4" t="n" s="1829">
        <v>780500.0</v>
      </c>
      <c r="V4" t="n" s="1831">
        <v>0.027200000000000002</v>
      </c>
    </row>
    <row r="5" spans="1:22" x14ac:dyDescent="0.2">
      <c r="A5" s="16" t="s">
        <v>342</v>
      </c>
      <c r="B5" s="4">
        <v>42000</v>
      </c>
      <c r="C5" s="4">
        <v>14200</v>
      </c>
      <c r="D5" s="4">
        <v>27800</v>
      </c>
      <c r="E5" s="4">
        <v>981130000</v>
      </c>
      <c r="F5" s="4">
        <f t="shared" ref="F5:F46" si="0">E5+F6</f>
        <v>6591797766</v>
      </c>
      <c r="G5" s="4">
        <v>0</v>
      </c>
      <c r="H5" s="4">
        <v>0</v>
      </c>
      <c r="I5" s="4">
        <v>0</v>
      </c>
      <c r="J5" s="4">
        <v>0</v>
      </c>
      <c r="K5" s="24"/>
      <c r="L5" s="4">
        <v>750</v>
      </c>
      <c r="M5" s="4">
        <v>967</v>
      </c>
      <c r="N5" s="4">
        <v>31</v>
      </c>
      <c r="O5" s="4">
        <v>38</v>
      </c>
      <c r="P5" s="4">
        <v>544800</v>
      </c>
      <c r="Q5" s="4">
        <v>658900</v>
      </c>
      <c r="R5" s="5">
        <v>0</v>
      </c>
      <c r="S5" s="4">
        <v>1270500</v>
      </c>
      <c r="T5" s="4">
        <f t="shared" ref="T5:T73" si="1">AVERAGE(S6:S15)</f>
        <v>1189220</v>
      </c>
      <c r="U5" s="4">
        <f t="shared" ref="U5:U46" si="2">MIN(S6:S10)</f>
        <v>534100</v>
      </c>
      <c r="V5" s="5">
        <v>2.9399999999999999E-2</v>
      </c>
    </row>
    <row r="6" spans="1:22" x14ac:dyDescent="0.2">
      <c r="A6" s="16" t="s">
        <v>341</v>
      </c>
      <c r="B6" s="4">
        <v>29800</v>
      </c>
      <c r="C6" s="4">
        <v>37700</v>
      </c>
      <c r="D6" s="4">
        <v>-7900</v>
      </c>
      <c r="E6" s="4">
        <v>-264080000</v>
      </c>
      <c r="F6" s="4">
        <f t="shared" si="0"/>
        <v>5610667766</v>
      </c>
      <c r="G6" s="4">
        <v>0</v>
      </c>
      <c r="H6" s="4">
        <v>0</v>
      </c>
      <c r="I6" s="4">
        <v>0</v>
      </c>
      <c r="J6" s="4">
        <v>0</v>
      </c>
      <c r="K6" s="24"/>
      <c r="L6" s="4">
        <v>392</v>
      </c>
      <c r="M6" s="4">
        <v>502</v>
      </c>
      <c r="N6" s="4">
        <v>16</v>
      </c>
      <c r="O6" s="4">
        <v>19</v>
      </c>
      <c r="P6" s="4">
        <v>279500</v>
      </c>
      <c r="Q6" s="4">
        <v>261700</v>
      </c>
      <c r="R6" s="5">
        <v>3.56E-2</v>
      </c>
      <c r="S6" s="4">
        <v>582600</v>
      </c>
      <c r="T6" s="4">
        <f t="shared" si="1"/>
        <v>1188630</v>
      </c>
      <c r="U6" s="4">
        <f t="shared" si="2"/>
        <v>534100</v>
      </c>
      <c r="V6" s="5">
        <v>2.86E-2</v>
      </c>
    </row>
    <row r="7" spans="1:22" x14ac:dyDescent="0.2">
      <c r="F7" s="4">
        <f t="shared" si="0"/>
        <v>5874747766</v>
      </c>
      <c r="G7" s="4">
        <v>0</v>
      </c>
      <c r="H7" s="4">
        <v>0</v>
      </c>
      <c r="I7" s="4">
        <v>0</v>
      </c>
      <c r="J7" s="4">
        <v>0</v>
      </c>
      <c r="K7" s="24"/>
      <c r="L7" s="4">
        <v>321</v>
      </c>
      <c r="M7" s="4">
        <v>556</v>
      </c>
      <c r="N7" s="4">
        <v>8</v>
      </c>
      <c r="O7" s="4">
        <v>17</v>
      </c>
      <c r="P7" s="4">
        <v>188700</v>
      </c>
      <c r="Q7" s="4">
        <v>307800</v>
      </c>
      <c r="R7" s="5">
        <v>-1.3300000000000001E-2</v>
      </c>
      <c r="S7" s="4">
        <v>534100</v>
      </c>
      <c r="T7" s="4">
        <f t="shared" si="1"/>
        <v>1182690</v>
      </c>
      <c r="U7" s="4">
        <f t="shared" si="2"/>
        <v>1116100</v>
      </c>
      <c r="V7" s="5">
        <v>2.0499999999999997E-2</v>
      </c>
    </row>
    <row r="8" spans="1:22" x14ac:dyDescent="0.2">
      <c r="A8" s="16" t="s">
        <v>339</v>
      </c>
      <c r="B8" s="4">
        <v>700</v>
      </c>
      <c r="C8" s="4">
        <v>0</v>
      </c>
      <c r="D8" s="4">
        <v>700</v>
      </c>
      <c r="E8" s="4">
        <v>24420000</v>
      </c>
      <c r="F8" s="4">
        <f t="shared" si="0"/>
        <v>5874747766</v>
      </c>
      <c r="G8" s="4">
        <v>0</v>
      </c>
      <c r="H8" s="4">
        <v>0</v>
      </c>
      <c r="I8" s="4">
        <v>0</v>
      </c>
      <c r="J8" s="4">
        <v>0</v>
      </c>
      <c r="K8" s="24"/>
      <c r="L8" s="4">
        <v>636</v>
      </c>
      <c r="M8" s="4">
        <v>1362</v>
      </c>
      <c r="N8" s="4">
        <v>22</v>
      </c>
      <c r="O8" s="4">
        <v>52</v>
      </c>
      <c r="P8" s="4">
        <v>432800</v>
      </c>
      <c r="Q8" s="4">
        <v>954100</v>
      </c>
      <c r="R8" s="5">
        <v>-3.6400000000000002E-2</v>
      </c>
      <c r="S8" s="4">
        <v>1449400</v>
      </c>
      <c r="T8" s="4">
        <f t="shared" si="1"/>
        <v>1090390</v>
      </c>
      <c r="U8" s="4">
        <f t="shared" si="2"/>
        <v>1116100</v>
      </c>
      <c r="V8" s="5">
        <v>6.0400000000000002E-2</v>
      </c>
    </row>
    <row r="9" spans="1:22" x14ac:dyDescent="0.2">
      <c r="A9" s="16" t="s">
        <v>338</v>
      </c>
      <c r="B9" s="4">
        <v>22300</v>
      </c>
      <c r="C9" s="4">
        <v>900</v>
      </c>
      <c r="D9" s="4">
        <v>21400</v>
      </c>
      <c r="E9" s="4">
        <v>751430000</v>
      </c>
      <c r="F9" s="4">
        <f t="shared" si="0"/>
        <v>5850327766</v>
      </c>
      <c r="G9" s="4">
        <v>0</v>
      </c>
      <c r="H9" s="4">
        <v>0</v>
      </c>
      <c r="I9" s="4">
        <v>0</v>
      </c>
      <c r="J9" s="4">
        <v>0</v>
      </c>
      <c r="K9" s="24"/>
      <c r="L9" s="4">
        <v>626</v>
      </c>
      <c r="M9" s="4">
        <v>967</v>
      </c>
      <c r="N9" s="4">
        <v>40</v>
      </c>
      <c r="O9" s="4">
        <v>46</v>
      </c>
      <c r="P9" s="4">
        <v>499000</v>
      </c>
      <c r="Q9" s="4">
        <v>758900</v>
      </c>
      <c r="R9" s="5">
        <v>1.43E-2</v>
      </c>
      <c r="S9" s="4">
        <v>1262400</v>
      </c>
      <c r="T9" s="4">
        <f t="shared" si="1"/>
        <v>1028330</v>
      </c>
      <c r="U9" s="4">
        <f t="shared" si="2"/>
        <v>898100</v>
      </c>
      <c r="V9" s="5">
        <v>3.0899999999999997E-2</v>
      </c>
    </row>
    <row r="10" spans="1:22" x14ac:dyDescent="0.2">
      <c r="A10" s="16" t="s">
        <v>337</v>
      </c>
      <c r="B10" s="4">
        <v>10600</v>
      </c>
      <c r="C10" s="4">
        <v>35800</v>
      </c>
      <c r="D10" s="4">
        <v>-25200</v>
      </c>
      <c r="E10" s="4">
        <v>-913970000</v>
      </c>
      <c r="F10" s="4">
        <f t="shared" si="0"/>
        <v>5098897766</v>
      </c>
      <c r="G10" s="4">
        <v>0</v>
      </c>
      <c r="H10" s="4">
        <v>0</v>
      </c>
      <c r="I10" s="4">
        <v>0</v>
      </c>
      <c r="J10" s="4">
        <v>0</v>
      </c>
      <c r="K10" s="24"/>
      <c r="L10" s="4">
        <v>601</v>
      </c>
      <c r="M10" s="4">
        <v>1208</v>
      </c>
      <c r="N10" s="4">
        <v>22</v>
      </c>
      <c r="O10" s="4">
        <v>30</v>
      </c>
      <c r="P10" s="4">
        <v>435400</v>
      </c>
      <c r="Q10" s="4">
        <v>676700</v>
      </c>
      <c r="R10" s="5">
        <v>-3.1400000000000004E-2</v>
      </c>
      <c r="S10" s="4">
        <v>1116100</v>
      </c>
      <c r="T10" s="4">
        <f t="shared" si="1"/>
        <v>1019900</v>
      </c>
      <c r="U10" s="4">
        <f t="shared" si="2"/>
        <v>898100</v>
      </c>
      <c r="V10" s="5">
        <v>3.85E-2</v>
      </c>
    </row>
    <row r="11" spans="1:22" x14ac:dyDescent="0.2">
      <c r="A11" s="16" t="s">
        <v>336</v>
      </c>
      <c r="B11" s="4">
        <v>0</v>
      </c>
      <c r="C11" s="4">
        <v>23600</v>
      </c>
      <c r="D11" s="4">
        <v>-23600</v>
      </c>
      <c r="E11" s="4">
        <v>-845680000</v>
      </c>
      <c r="F11" s="4">
        <f t="shared" si="0"/>
        <v>6012867766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1029</v>
      </c>
      <c r="M11" s="4">
        <v>1091</v>
      </c>
      <c r="N11" s="4">
        <v>47</v>
      </c>
      <c r="O11" s="4">
        <v>61</v>
      </c>
      <c r="P11" s="4">
        <v>719900</v>
      </c>
      <c r="Q11" s="4">
        <v>870100</v>
      </c>
      <c r="R11" s="5">
        <v>3.15E-2</v>
      </c>
      <c r="S11" s="4">
        <v>1639100</v>
      </c>
      <c r="T11" s="4">
        <f t="shared" si="1"/>
        <v>922190</v>
      </c>
      <c r="U11" s="4">
        <f t="shared" si="2"/>
        <v>576700</v>
      </c>
      <c r="V11" s="5">
        <v>4.9400000000000006E-2</v>
      </c>
    </row>
    <row r="12" spans="1:22" x14ac:dyDescent="0.2">
      <c r="A12" s="16" t="s">
        <v>335</v>
      </c>
      <c r="B12" s="4">
        <v>2400</v>
      </c>
      <c r="C12" s="4">
        <v>327300</v>
      </c>
      <c r="D12" s="4">
        <v>-324900</v>
      </c>
      <c r="E12" s="4">
        <v>-11518660000</v>
      </c>
      <c r="F12" s="4">
        <f t="shared" si="0"/>
        <v>6858547766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641</v>
      </c>
      <c r="M12" s="4">
        <v>1156</v>
      </c>
      <c r="N12" s="4">
        <v>23</v>
      </c>
      <c r="O12" s="4">
        <v>64</v>
      </c>
      <c r="P12" s="4">
        <v>498000</v>
      </c>
      <c r="Q12" s="4">
        <v>896500</v>
      </c>
      <c r="R12" s="5">
        <v>-8.5000000000000006E-3</v>
      </c>
      <c r="S12" s="4">
        <v>1429600</v>
      </c>
      <c r="T12" s="4">
        <f t="shared" si="1"/>
        <v>868530</v>
      </c>
      <c r="U12" s="4">
        <f t="shared" si="2"/>
        <v>474700</v>
      </c>
      <c r="V12" s="5">
        <v>4.6600000000000003E-2</v>
      </c>
    </row>
    <row r="13" spans="1:22" x14ac:dyDescent="0.2">
      <c r="A13" s="16" t="s">
        <v>333</v>
      </c>
      <c r="B13" s="4">
        <v>8100</v>
      </c>
      <c r="C13" s="4">
        <v>4800</v>
      </c>
      <c r="D13" s="4">
        <v>3300</v>
      </c>
      <c r="E13" s="4">
        <v>117880000</v>
      </c>
      <c r="F13" s="4">
        <f t="shared" si="0"/>
        <v>18377207766</v>
      </c>
      <c r="G13" s="4">
        <v>0</v>
      </c>
      <c r="H13" s="4">
        <v>0</v>
      </c>
      <c r="I13" s="4">
        <v>0</v>
      </c>
      <c r="J13" s="4">
        <v>0</v>
      </c>
      <c r="K13" s="24"/>
      <c r="L13" s="4">
        <v>921</v>
      </c>
      <c r="M13" s="4">
        <v>636</v>
      </c>
      <c r="N13" s="4">
        <v>62</v>
      </c>
      <c r="O13" s="4">
        <v>50</v>
      </c>
      <c r="P13" s="4">
        <v>805500</v>
      </c>
      <c r="Q13" s="4">
        <v>567700</v>
      </c>
      <c r="R13" s="5">
        <v>2.0299999999999999E-2</v>
      </c>
      <c r="S13" s="4">
        <v>1374500</v>
      </c>
      <c r="T13" s="4">
        <f t="shared" si="1"/>
        <v>794800</v>
      </c>
      <c r="U13" s="4">
        <f t="shared" si="2"/>
        <v>474700</v>
      </c>
      <c r="V13" s="5">
        <v>3.9199999999999999E-2</v>
      </c>
    </row>
    <row r="14" spans="1:22" x14ac:dyDescent="0.2">
      <c r="A14" s="16" t="s">
        <v>332</v>
      </c>
      <c r="B14" s="4">
        <v>0</v>
      </c>
      <c r="C14" s="4">
        <v>79700</v>
      </c>
      <c r="D14" s="4">
        <v>-79700</v>
      </c>
      <c r="E14" s="4">
        <v>-2761250028</v>
      </c>
      <c r="F14" s="4">
        <f t="shared" si="0"/>
        <v>18259327766</v>
      </c>
      <c r="G14" s="4">
        <v>0</v>
      </c>
      <c r="H14" s="4">
        <v>0</v>
      </c>
      <c r="I14" s="4">
        <v>0</v>
      </c>
      <c r="J14" s="4">
        <v>0</v>
      </c>
      <c r="K14" s="24"/>
      <c r="L14" s="4">
        <v>436</v>
      </c>
      <c r="M14" s="4">
        <v>806</v>
      </c>
      <c r="N14" s="4">
        <v>17</v>
      </c>
      <c r="O14" s="4">
        <v>43</v>
      </c>
      <c r="P14" s="4">
        <v>337700</v>
      </c>
      <c r="Q14" s="4">
        <v>560300</v>
      </c>
      <c r="R14" s="5">
        <v>-4.3E-3</v>
      </c>
      <c r="S14" s="4">
        <v>898100</v>
      </c>
      <c r="T14" s="4">
        <f t="shared" si="1"/>
        <v>756450</v>
      </c>
      <c r="U14" s="4">
        <f t="shared" si="2"/>
        <v>474700</v>
      </c>
      <c r="V14" s="5">
        <v>3.1099999999999999E-2</v>
      </c>
    </row>
    <row r="15" spans="1:22" x14ac:dyDescent="0.2">
      <c r="A15" s="16" t="s">
        <v>331</v>
      </c>
      <c r="B15" s="4">
        <v>275200</v>
      </c>
      <c r="C15" s="4">
        <v>4500</v>
      </c>
      <c r="D15" s="4">
        <v>270700</v>
      </c>
      <c r="E15" s="4">
        <v>9294800000</v>
      </c>
      <c r="F15" s="4">
        <f t="shared" si="0"/>
        <v>21020577794</v>
      </c>
      <c r="G15" s="4">
        <v>0</v>
      </c>
      <c r="H15" s="4">
        <v>0</v>
      </c>
      <c r="I15" s="4">
        <v>0</v>
      </c>
      <c r="J15" s="4">
        <v>0</v>
      </c>
      <c r="K15" s="24"/>
      <c r="L15" s="4">
        <v>1244</v>
      </c>
      <c r="M15" s="4">
        <v>772</v>
      </c>
      <c r="N15" s="4">
        <v>63</v>
      </c>
      <c r="O15" s="4">
        <v>34</v>
      </c>
      <c r="P15" s="4">
        <v>1019300</v>
      </c>
      <c r="Q15" s="4">
        <v>581300</v>
      </c>
      <c r="R15" s="5">
        <v>5.4699999999999999E-2</v>
      </c>
      <c r="S15" s="4">
        <v>1606300</v>
      </c>
      <c r="T15" s="4">
        <f t="shared" si="1"/>
        <v>667340</v>
      </c>
      <c r="U15" s="4">
        <f t="shared" si="2"/>
        <v>474700</v>
      </c>
      <c r="V15" s="5">
        <v>5.8600000000000006E-2</v>
      </c>
    </row>
    <row r="16" spans="1:22" x14ac:dyDescent="0.2">
      <c r="A16" s="16" t="s">
        <v>330</v>
      </c>
      <c r="B16" s="4">
        <v>0</v>
      </c>
      <c r="C16" s="4">
        <v>19400</v>
      </c>
      <c r="D16" s="4">
        <v>-19400</v>
      </c>
      <c r="E16" s="4">
        <v>-637240000</v>
      </c>
      <c r="F16" s="4">
        <f t="shared" si="0"/>
        <v>11725777794</v>
      </c>
      <c r="G16" s="4">
        <v>0</v>
      </c>
      <c r="H16" s="4">
        <v>0</v>
      </c>
      <c r="I16" s="4">
        <v>0</v>
      </c>
      <c r="J16" s="4">
        <v>0</v>
      </c>
      <c r="K16" s="24"/>
      <c r="L16" s="4">
        <v>216</v>
      </c>
      <c r="M16" s="4">
        <v>565</v>
      </c>
      <c r="N16" s="4">
        <v>6</v>
      </c>
      <c r="O16" s="4">
        <v>17</v>
      </c>
      <c r="P16" s="4">
        <v>150300</v>
      </c>
      <c r="Q16" s="4">
        <v>401400</v>
      </c>
      <c r="R16" s="5">
        <v>-7.4999999999999997E-3</v>
      </c>
      <c r="S16" s="4">
        <v>576700</v>
      </c>
      <c r="T16" s="4">
        <f t="shared" si="1"/>
        <v>655170</v>
      </c>
      <c r="U16" s="4">
        <f t="shared" si="2"/>
        <v>474700</v>
      </c>
      <c r="V16" s="5">
        <v>1.8100000000000002E-2</v>
      </c>
    </row>
    <row r="17" spans="1:22" x14ac:dyDescent="0.2">
      <c r="A17" s="16" t="s">
        <v>329</v>
      </c>
      <c r="B17" s="4">
        <v>1600</v>
      </c>
      <c r="C17" s="4">
        <v>9800</v>
      </c>
      <c r="D17" s="4">
        <v>-8200</v>
      </c>
      <c r="E17" s="4">
        <v>-273531668</v>
      </c>
      <c r="F17" s="4">
        <f t="shared" si="0"/>
        <v>12363017794</v>
      </c>
      <c r="G17" s="4">
        <v>0</v>
      </c>
      <c r="H17" s="4">
        <v>0</v>
      </c>
      <c r="I17" s="4">
        <v>0</v>
      </c>
      <c r="J17" s="4">
        <v>0</v>
      </c>
      <c r="K17" s="24"/>
      <c r="L17" s="4">
        <v>214</v>
      </c>
      <c r="M17" s="4">
        <v>394</v>
      </c>
      <c r="N17" s="4">
        <v>11</v>
      </c>
      <c r="O17" s="4">
        <v>25</v>
      </c>
      <c r="P17" s="4">
        <v>154500</v>
      </c>
      <c r="Q17" s="4">
        <v>314200</v>
      </c>
      <c r="R17" s="5">
        <v>6.0999999999999995E-3</v>
      </c>
      <c r="S17" s="4">
        <v>474700</v>
      </c>
      <c r="T17" s="4">
        <f t="shared" si="1"/>
        <v>685230</v>
      </c>
      <c r="U17" s="4">
        <f t="shared" si="2"/>
        <v>526400</v>
      </c>
      <c r="V17" s="5">
        <v>2.6600000000000002E-2</v>
      </c>
    </row>
    <row r="18" spans="1:22" x14ac:dyDescent="0.2">
      <c r="A18" s="16" t="s">
        <v>328</v>
      </c>
      <c r="B18" s="4">
        <v>10000</v>
      </c>
      <c r="C18" s="4">
        <v>38900</v>
      </c>
      <c r="D18" s="4">
        <v>-28900</v>
      </c>
      <c r="E18" s="4">
        <v>-961970000</v>
      </c>
      <c r="F18" s="4">
        <f t="shared" si="0"/>
        <v>12636549462</v>
      </c>
      <c r="G18" s="4">
        <v>0</v>
      </c>
      <c r="H18" s="4">
        <v>0</v>
      </c>
      <c r="I18" s="4">
        <v>0</v>
      </c>
      <c r="J18" s="4">
        <v>0</v>
      </c>
      <c r="K18" s="24"/>
      <c r="L18" s="4">
        <v>253</v>
      </c>
      <c r="M18" s="4">
        <v>495</v>
      </c>
      <c r="N18" s="4">
        <v>12</v>
      </c>
      <c r="O18" s="4">
        <v>21</v>
      </c>
      <c r="P18" s="4">
        <v>157300</v>
      </c>
      <c r="Q18" s="4">
        <v>365400</v>
      </c>
      <c r="R18" s="5">
        <v>-1.66E-2</v>
      </c>
      <c r="S18" s="4">
        <v>526400</v>
      </c>
      <c r="T18" s="4">
        <f t="shared" si="1"/>
        <v>668590</v>
      </c>
      <c r="U18" s="4">
        <f t="shared" si="2"/>
        <v>637200</v>
      </c>
      <c r="V18" s="5">
        <v>2.2400000000000003E-2</v>
      </c>
    </row>
    <row r="19" spans="1:22" x14ac:dyDescent="0.2">
      <c r="A19" s="16" t="s">
        <v>327</v>
      </c>
      <c r="B19" s="4">
        <v>6700</v>
      </c>
      <c r="C19" s="4">
        <v>126300</v>
      </c>
      <c r="D19" s="4">
        <v>-119600</v>
      </c>
      <c r="E19" s="4">
        <v>-4053430000</v>
      </c>
      <c r="F19" s="4">
        <f t="shared" si="0"/>
        <v>13598519462</v>
      </c>
      <c r="G19" s="4">
        <v>0</v>
      </c>
      <c r="H19" s="4">
        <v>0</v>
      </c>
      <c r="I19" s="4">
        <v>0</v>
      </c>
      <c r="J19" s="4">
        <v>0</v>
      </c>
      <c r="K19" s="24"/>
      <c r="L19" s="4">
        <v>338</v>
      </c>
      <c r="M19" s="4">
        <v>666</v>
      </c>
      <c r="N19" s="4">
        <v>14</v>
      </c>
      <c r="O19" s="4">
        <v>19</v>
      </c>
      <c r="P19" s="4">
        <v>204100</v>
      </c>
      <c r="Q19" s="4">
        <v>397200</v>
      </c>
      <c r="R19" s="5">
        <v>-1.1899999999999999E-2</v>
      </c>
      <c r="S19" s="4">
        <v>641800</v>
      </c>
      <c r="T19" s="4">
        <f t="shared" si="1"/>
        <v>645130</v>
      </c>
      <c r="U19" s="4">
        <f t="shared" si="2"/>
        <v>514600</v>
      </c>
      <c r="V19" s="5">
        <v>3.7699999999999997E-2</v>
      </c>
    </row>
    <row r="20" spans="1:22" x14ac:dyDescent="0.2">
      <c r="A20" s="16" t="s">
        <v>326</v>
      </c>
      <c r="B20" s="4">
        <v>600</v>
      </c>
      <c r="C20" s="4">
        <v>24200</v>
      </c>
      <c r="D20" s="4">
        <v>-23600</v>
      </c>
      <c r="E20" s="4">
        <v>-806040000</v>
      </c>
      <c r="F20" s="4">
        <f t="shared" si="0"/>
        <v>17651949462</v>
      </c>
      <c r="G20" s="4">
        <v>0</v>
      </c>
      <c r="H20" s="4">
        <v>0</v>
      </c>
      <c r="I20" s="4">
        <v>0</v>
      </c>
      <c r="J20" s="4">
        <v>0</v>
      </c>
      <c r="K20" s="24"/>
      <c r="L20" s="4">
        <v>669</v>
      </c>
      <c r="M20" s="4">
        <v>730</v>
      </c>
      <c r="N20" s="4">
        <v>24</v>
      </c>
      <c r="O20" s="4">
        <v>34</v>
      </c>
      <c r="P20" s="4">
        <v>471100</v>
      </c>
      <c r="Q20" s="4">
        <v>523500</v>
      </c>
      <c r="R20" s="5">
        <v>1.6500000000000001E-2</v>
      </c>
      <c r="S20" s="4">
        <v>1031800</v>
      </c>
      <c r="T20" s="4">
        <f t="shared" si="1"/>
        <v>646700</v>
      </c>
      <c r="U20" s="4">
        <f t="shared" si="2"/>
        <v>514600</v>
      </c>
      <c r="V20" s="5">
        <v>6.8600000000000008E-2</v>
      </c>
    </row>
    <row r="21" spans="1:22" x14ac:dyDescent="0.2">
      <c r="A21" s="16" t="s">
        <v>325</v>
      </c>
      <c r="B21" s="4">
        <v>2900</v>
      </c>
      <c r="C21" s="4">
        <v>14900</v>
      </c>
      <c r="D21" s="4">
        <v>-12000</v>
      </c>
      <c r="E21" s="4">
        <v>-400510000</v>
      </c>
      <c r="F21" s="4">
        <f t="shared" si="0"/>
        <v>18457989462</v>
      </c>
      <c r="G21" s="4">
        <v>0</v>
      </c>
      <c r="H21" s="4">
        <v>0</v>
      </c>
      <c r="I21" s="4">
        <v>0</v>
      </c>
      <c r="J21" s="4">
        <v>0</v>
      </c>
      <c r="K21" s="24"/>
      <c r="L21" s="4">
        <v>282</v>
      </c>
      <c r="M21" s="4">
        <v>426</v>
      </c>
      <c r="N21" s="4">
        <v>18</v>
      </c>
      <c r="O21" s="4">
        <v>19</v>
      </c>
      <c r="P21" s="4">
        <v>299200</v>
      </c>
      <c r="Q21" s="4">
        <v>360100</v>
      </c>
      <c r="R21" s="5">
        <v>-2.8999999999999998E-3</v>
      </c>
      <c r="S21" s="4">
        <v>662000</v>
      </c>
      <c r="T21" s="4">
        <f t="shared" si="1"/>
        <v>628930</v>
      </c>
      <c r="U21" s="4">
        <f t="shared" si="2"/>
        <v>455000</v>
      </c>
      <c r="V21" s="5">
        <v>2.2400000000000003E-2</v>
      </c>
    </row>
    <row r="22" spans="1:22" x14ac:dyDescent="0.2">
      <c r="A22" s="16" t="s">
        <v>324</v>
      </c>
      <c r="B22" s="4">
        <v>101300</v>
      </c>
      <c r="C22" s="4">
        <v>900</v>
      </c>
      <c r="D22" s="4">
        <v>100400</v>
      </c>
      <c r="E22" s="4">
        <v>3347680000</v>
      </c>
      <c r="F22" s="4">
        <f t="shared" si="0"/>
        <v>18858499462</v>
      </c>
      <c r="K22" s="24"/>
      <c r="L22" s="4">
        <v>642</v>
      </c>
      <c r="M22" s="4">
        <v>353</v>
      </c>
      <c r="N22" s="4">
        <v>36</v>
      </c>
      <c r="O22" s="4">
        <v>15</v>
      </c>
      <c r="P22" s="4">
        <v>530400</v>
      </c>
      <c r="Q22" s="4">
        <v>298000</v>
      </c>
      <c r="R22" s="5">
        <v>4.6900000000000004E-2</v>
      </c>
      <c r="S22" s="4">
        <v>893000</v>
      </c>
      <c r="T22" s="4">
        <f t="shared" si="1"/>
        <v>656620</v>
      </c>
      <c r="U22" s="4">
        <f t="shared" si="2"/>
        <v>455000</v>
      </c>
      <c r="V22" s="5">
        <v>5.33E-2</v>
      </c>
    </row>
    <row r="23" spans="1:22" x14ac:dyDescent="0.2">
      <c r="A23" s="16" t="s">
        <v>323</v>
      </c>
      <c r="B23" s="4">
        <v>100</v>
      </c>
      <c r="C23" s="4">
        <v>42200</v>
      </c>
      <c r="D23" s="4">
        <v>-42100</v>
      </c>
      <c r="E23" s="4">
        <v>-1367730000</v>
      </c>
      <c r="F23" s="4">
        <f t="shared" si="0"/>
        <v>15510819462</v>
      </c>
      <c r="K23" s="24"/>
      <c r="L23" s="4">
        <v>332</v>
      </c>
      <c r="M23" s="4">
        <v>401</v>
      </c>
      <c r="N23" s="4">
        <v>12</v>
      </c>
      <c r="O23" s="4">
        <v>21</v>
      </c>
      <c r="P23" s="4">
        <v>288900</v>
      </c>
      <c r="Q23" s="4">
        <v>347700</v>
      </c>
      <c r="R23" s="5">
        <v>-9.300000000000001E-3</v>
      </c>
      <c r="S23" s="4">
        <v>637200</v>
      </c>
      <c r="T23" s="4">
        <f t="shared" si="1"/>
        <v>702850</v>
      </c>
      <c r="U23" s="4">
        <f t="shared" si="2"/>
        <v>360000</v>
      </c>
      <c r="V23" s="5">
        <v>4.5100000000000001E-2</v>
      </c>
    </row>
    <row r="24" spans="1:22" x14ac:dyDescent="0.2">
      <c r="A24" s="16" t="s">
        <v>322</v>
      </c>
      <c r="B24" s="4">
        <v>16900</v>
      </c>
      <c r="C24" s="4">
        <v>10500</v>
      </c>
      <c r="D24" s="4">
        <v>6400</v>
      </c>
      <c r="E24" s="4">
        <v>203380000</v>
      </c>
      <c r="F24" s="4">
        <f t="shared" si="0"/>
        <v>16878549462</v>
      </c>
      <c r="K24" s="24"/>
      <c r="L24" s="4">
        <v>201</v>
      </c>
      <c r="M24" s="4">
        <v>282</v>
      </c>
      <c r="N24" s="4">
        <v>15</v>
      </c>
      <c r="O24" s="4">
        <v>13</v>
      </c>
      <c r="P24" s="4">
        <v>252700</v>
      </c>
      <c r="Q24" s="4">
        <v>261800</v>
      </c>
      <c r="R24" s="5">
        <v>3.2000000000000002E-3</v>
      </c>
      <c r="S24" s="4">
        <v>514600</v>
      </c>
      <c r="T24" s="4">
        <f t="shared" si="1"/>
        <v>739350</v>
      </c>
      <c r="U24" s="4">
        <f t="shared" si="2"/>
        <v>360000</v>
      </c>
      <c r="V24" s="5">
        <v>2.4799999999999999E-2</v>
      </c>
    </row>
    <row r="25" spans="1:22" x14ac:dyDescent="0.2">
      <c r="A25" s="16" t="s">
        <v>321</v>
      </c>
      <c r="B25" s="4">
        <v>20000</v>
      </c>
      <c r="C25" s="4">
        <v>87900</v>
      </c>
      <c r="D25" s="4">
        <v>-67900</v>
      </c>
      <c r="E25" s="4">
        <v>-2171940000</v>
      </c>
      <c r="F25" s="4">
        <f t="shared" si="0"/>
        <v>16675169462</v>
      </c>
      <c r="K25" s="24"/>
      <c r="L25" s="4">
        <v>401</v>
      </c>
      <c r="M25" s="4">
        <v>222</v>
      </c>
      <c r="N25" s="4">
        <v>26</v>
      </c>
      <c r="O25" s="4">
        <v>26</v>
      </c>
      <c r="P25" s="4">
        <v>390100</v>
      </c>
      <c r="Q25" s="4">
        <v>290300</v>
      </c>
      <c r="R25" s="5">
        <v>6.3E-3</v>
      </c>
      <c r="S25" s="4">
        <v>715200</v>
      </c>
      <c r="T25" s="4">
        <f t="shared" si="1"/>
        <v>753050</v>
      </c>
      <c r="U25" s="4">
        <f t="shared" si="2"/>
        <v>360000</v>
      </c>
      <c r="V25" s="5">
        <v>3.7200000000000004E-2</v>
      </c>
    </row>
    <row r="26" spans="1:22" x14ac:dyDescent="0.2">
      <c r="A26" s="16" t="s">
        <v>320</v>
      </c>
      <c r="B26" s="4">
        <v>5700</v>
      </c>
      <c r="C26" s="4">
        <v>125900</v>
      </c>
      <c r="D26" s="4">
        <v>-120200</v>
      </c>
      <c r="E26" s="4">
        <v>-3787500000</v>
      </c>
      <c r="F26" s="4">
        <f t="shared" si="0"/>
        <v>18847109462</v>
      </c>
      <c r="K26" s="24"/>
      <c r="L26" s="4">
        <v>196</v>
      </c>
      <c r="M26" s="4">
        <v>389</v>
      </c>
      <c r="N26" s="4">
        <v>6</v>
      </c>
      <c r="O26" s="4">
        <v>16</v>
      </c>
      <c r="P26" s="4">
        <v>173200</v>
      </c>
      <c r="Q26" s="4">
        <v>279600</v>
      </c>
      <c r="R26" s="5">
        <v>-4.5999999999999999E-3</v>
      </c>
      <c r="S26" s="4">
        <v>455000</v>
      </c>
      <c r="T26" s="4">
        <f t="shared" si="1"/>
        <v>764650</v>
      </c>
      <c r="U26" s="4">
        <f t="shared" si="2"/>
        <v>360000</v>
      </c>
      <c r="V26" s="5">
        <v>3.27E-2</v>
      </c>
    </row>
    <row r="27" spans="1:22" x14ac:dyDescent="0.2">
      <c r="A27" s="16" t="s">
        <v>319</v>
      </c>
      <c r="B27" s="4">
        <v>95500</v>
      </c>
      <c r="C27" s="4">
        <v>75400</v>
      </c>
      <c r="D27" s="4">
        <v>20100</v>
      </c>
      <c r="E27" s="4">
        <v>626900000</v>
      </c>
      <c r="F27" s="4">
        <f t="shared" si="0"/>
        <v>22634609462</v>
      </c>
      <c r="K27" s="24"/>
      <c r="L27" s="4">
        <v>569</v>
      </c>
      <c r="M27" s="4">
        <v>287</v>
      </c>
      <c r="N27" s="4">
        <v>33</v>
      </c>
      <c r="O27" s="4">
        <v>15</v>
      </c>
      <c r="P27" s="4">
        <v>462300</v>
      </c>
      <c r="Q27" s="4">
        <v>251300</v>
      </c>
      <c r="R27" s="5">
        <v>5.4100000000000002E-2</v>
      </c>
      <c r="S27" s="4">
        <v>775300</v>
      </c>
      <c r="T27" s="4">
        <f t="shared" si="1"/>
        <v>793550</v>
      </c>
      <c r="U27" s="4">
        <f t="shared" si="2"/>
        <v>360000</v>
      </c>
      <c r="V27" s="5">
        <v>4.6199999999999998E-2</v>
      </c>
    </row>
    <row r="28" spans="1:22" x14ac:dyDescent="0.2">
      <c r="A28" s="16" t="s">
        <v>318</v>
      </c>
      <c r="B28" s="4">
        <v>33500</v>
      </c>
      <c r="C28" s="4">
        <v>44390</v>
      </c>
      <c r="D28" s="4">
        <v>-10890</v>
      </c>
      <c r="E28" s="4">
        <v>-345010000</v>
      </c>
      <c r="F28" s="4">
        <f t="shared" si="0"/>
        <v>22007709462</v>
      </c>
      <c r="K28" s="24"/>
      <c r="L28" s="4">
        <v>146</v>
      </c>
      <c r="M28" s="4">
        <v>284</v>
      </c>
      <c r="N28" s="4">
        <v>9</v>
      </c>
      <c r="O28" s="4">
        <v>9</v>
      </c>
      <c r="P28" s="4">
        <v>123300</v>
      </c>
      <c r="Q28" s="4">
        <v>231000</v>
      </c>
      <c r="R28" s="5">
        <v>-3.2000000000000002E-3</v>
      </c>
      <c r="S28" s="4">
        <v>360000</v>
      </c>
      <c r="T28" s="4">
        <f t="shared" si="1"/>
        <v>1013490</v>
      </c>
      <c r="U28" s="4">
        <f t="shared" si="2"/>
        <v>407200</v>
      </c>
      <c r="V28" s="5">
        <v>2.76E-2</v>
      </c>
    </row>
    <row r="29" spans="1:22" x14ac:dyDescent="0.2">
      <c r="A29" s="16" t="s">
        <v>317</v>
      </c>
      <c r="B29" s="4">
        <v>79400</v>
      </c>
      <c r="C29" s="4">
        <v>8300</v>
      </c>
      <c r="D29" s="4">
        <v>71100</v>
      </c>
      <c r="E29" s="4">
        <v>2144240000</v>
      </c>
      <c r="F29" s="4">
        <f t="shared" si="0"/>
        <v>22352719462</v>
      </c>
      <c r="K29" s="24"/>
      <c r="L29" s="4">
        <v>341</v>
      </c>
      <c r="M29" s="4">
        <v>238</v>
      </c>
      <c r="N29" s="4">
        <v>4</v>
      </c>
      <c r="O29" s="4">
        <v>12</v>
      </c>
      <c r="P29" s="4">
        <v>191500</v>
      </c>
      <c r="Q29" s="4">
        <v>192800</v>
      </c>
      <c r="R29" s="5">
        <v>4.0899999999999999E-2</v>
      </c>
      <c r="S29" s="4">
        <v>407200</v>
      </c>
      <c r="T29" s="4">
        <f t="shared" si="1"/>
        <v>1064650</v>
      </c>
      <c r="U29" s="4">
        <f t="shared" si="2"/>
        <v>484300</v>
      </c>
      <c r="V29" s="5">
        <v>3.8800000000000001E-2</v>
      </c>
    </row>
    <row r="30" spans="1:22" x14ac:dyDescent="0.2">
      <c r="A30" s="16" t="s">
        <v>316</v>
      </c>
      <c r="B30" s="4">
        <v>235900</v>
      </c>
      <c r="C30" s="4">
        <v>800</v>
      </c>
      <c r="D30" s="4">
        <v>235100</v>
      </c>
      <c r="E30" s="4">
        <v>7024240000</v>
      </c>
      <c r="F30" s="4">
        <f t="shared" si="0"/>
        <v>20208479462</v>
      </c>
      <c r="K30" s="24"/>
      <c r="L30" s="4">
        <v>471</v>
      </c>
      <c r="M30" s="4">
        <v>597</v>
      </c>
      <c r="N30" s="4">
        <v>41</v>
      </c>
      <c r="O30" s="4">
        <v>21</v>
      </c>
      <c r="P30" s="4">
        <v>474200</v>
      </c>
      <c r="Q30" s="4">
        <v>552200</v>
      </c>
      <c r="R30" s="5">
        <v>-5.4400000000000004E-2</v>
      </c>
      <c r="S30" s="4">
        <v>1047500</v>
      </c>
      <c r="T30" s="4">
        <f t="shared" si="1"/>
        <v>1062040</v>
      </c>
      <c r="U30" s="4">
        <f t="shared" si="2"/>
        <v>484300</v>
      </c>
      <c r="V30" s="5">
        <v>5.9699999999999996E-2</v>
      </c>
    </row>
    <row r="31" spans="1:22" x14ac:dyDescent="0.2">
      <c r="A31" s="16" t="s">
        <v>315</v>
      </c>
      <c r="B31" s="4">
        <v>23200</v>
      </c>
      <c r="C31" s="4">
        <v>26700</v>
      </c>
      <c r="D31" s="4">
        <v>-3500</v>
      </c>
      <c r="E31" s="4">
        <v>-115640000</v>
      </c>
      <c r="F31" s="4">
        <f t="shared" si="0"/>
        <v>13184239462</v>
      </c>
      <c r="K31" s="24"/>
      <c r="L31" s="4">
        <v>141</v>
      </c>
      <c r="M31" s="4">
        <v>351</v>
      </c>
      <c r="N31" s="4">
        <v>5</v>
      </c>
      <c r="O31" s="4">
        <v>16</v>
      </c>
      <c r="P31" s="4">
        <v>114100</v>
      </c>
      <c r="Q31" s="4">
        <v>366700</v>
      </c>
      <c r="R31" s="5">
        <v>-3.2199999999999999E-2</v>
      </c>
      <c r="S31" s="4">
        <v>484300</v>
      </c>
      <c r="T31" s="4">
        <f t="shared" si="1"/>
        <v>1157730</v>
      </c>
      <c r="U31" s="4">
        <f t="shared" si="2"/>
        <v>571000</v>
      </c>
      <c r="V31" s="5">
        <v>4.9100000000000005E-2</v>
      </c>
    </row>
    <row r="32" spans="1:22" x14ac:dyDescent="0.2">
      <c r="A32" s="16" t="s">
        <v>314</v>
      </c>
      <c r="B32" s="4">
        <v>144600</v>
      </c>
      <c r="C32" s="4">
        <v>188100</v>
      </c>
      <c r="D32" s="4">
        <v>-43500</v>
      </c>
      <c r="E32" s="4">
        <v>-1367560000</v>
      </c>
      <c r="F32" s="4">
        <f t="shared" si="0"/>
        <v>13299879462</v>
      </c>
      <c r="K32" s="24"/>
      <c r="L32" s="4">
        <v>342</v>
      </c>
      <c r="M32" s="4">
        <v>786</v>
      </c>
      <c r="N32" s="4">
        <v>25</v>
      </c>
      <c r="O32" s="4">
        <v>49</v>
      </c>
      <c r="P32" s="4">
        <v>322400</v>
      </c>
      <c r="Q32" s="4">
        <v>777600</v>
      </c>
      <c r="R32" s="5">
        <v>-9.300000000000001E-3</v>
      </c>
      <c r="S32" s="4">
        <v>1169900</v>
      </c>
      <c r="T32" s="4">
        <f t="shared" si="1"/>
        <v>1141200</v>
      </c>
      <c r="U32" s="4">
        <f t="shared" si="2"/>
        <v>571000</v>
      </c>
      <c r="V32" s="5">
        <v>5.5599999999999997E-2</v>
      </c>
    </row>
    <row r="33" spans="1:22" x14ac:dyDescent="0.2">
      <c r="A33" s="16" t="s">
        <v>313</v>
      </c>
      <c r="B33" s="4">
        <v>400</v>
      </c>
      <c r="C33" s="4">
        <v>265300</v>
      </c>
      <c r="D33" s="4">
        <v>-264900</v>
      </c>
      <c r="E33" s="4">
        <v>-8975000000</v>
      </c>
      <c r="F33" s="4">
        <f t="shared" si="0"/>
        <v>14667439462</v>
      </c>
      <c r="K33" s="24"/>
      <c r="L33" s="4">
        <v>334</v>
      </c>
      <c r="M33" s="4">
        <v>982</v>
      </c>
      <c r="N33" s="4">
        <v>16</v>
      </c>
      <c r="O33" s="4">
        <v>48</v>
      </c>
      <c r="P33" s="4">
        <v>315500</v>
      </c>
      <c r="Q33" s="4">
        <v>783300</v>
      </c>
      <c r="R33" s="5">
        <v>-7.4299999999999991E-2</v>
      </c>
      <c r="S33" s="4">
        <v>1099500</v>
      </c>
      <c r="T33" s="4">
        <f t="shared" si="1"/>
        <v>1158720</v>
      </c>
      <c r="U33" s="4">
        <f t="shared" si="2"/>
        <v>571000</v>
      </c>
      <c r="V33" s="5">
        <v>6.6500000000000004E-2</v>
      </c>
    </row>
    <row r="34" spans="1:22" x14ac:dyDescent="0.2">
      <c r="A34" s="16" t="s">
        <v>270</v>
      </c>
      <c r="B34" s="4">
        <v>33800</v>
      </c>
      <c r="C34" s="4">
        <v>139800</v>
      </c>
      <c r="D34" s="4">
        <v>-106000</v>
      </c>
      <c r="E34" s="4">
        <v>-3626170000</v>
      </c>
      <c r="F34" s="4">
        <f t="shared" si="0"/>
        <v>23642439462</v>
      </c>
      <c r="K34" s="24"/>
      <c r="L34" s="4">
        <v>540</v>
      </c>
      <c r="M34" s="4">
        <v>414</v>
      </c>
      <c r="N34" s="4">
        <v>39</v>
      </c>
      <c r="O34" s="4">
        <v>33</v>
      </c>
      <c r="P34" s="4">
        <v>466000</v>
      </c>
      <c r="Q34" s="4">
        <v>404500</v>
      </c>
      <c r="R34" s="5">
        <v>1.7600000000000001E-2</v>
      </c>
      <c r="S34" s="4">
        <v>879600</v>
      </c>
      <c r="T34" s="4">
        <f t="shared" si="1"/>
        <v>1192680</v>
      </c>
      <c r="U34" s="4">
        <f t="shared" si="2"/>
        <v>571000</v>
      </c>
      <c r="V34" s="5">
        <v>2.8799999999999999E-2</v>
      </c>
    </row>
    <row r="35" spans="1:22" x14ac:dyDescent="0.2">
      <c r="A35" s="16" t="s">
        <v>269</v>
      </c>
      <c r="B35" s="4">
        <v>198700</v>
      </c>
      <c r="C35" s="4">
        <v>85100</v>
      </c>
      <c r="D35" s="4">
        <v>113600</v>
      </c>
      <c r="E35" s="4">
        <v>3847840000</v>
      </c>
      <c r="F35" s="4">
        <f t="shared" si="0"/>
        <v>27268609462</v>
      </c>
      <c r="K35" s="24"/>
      <c r="L35" s="4">
        <v>520</v>
      </c>
      <c r="M35" s="4">
        <v>447</v>
      </c>
      <c r="N35" s="4">
        <v>30</v>
      </c>
      <c r="O35" s="4">
        <v>36</v>
      </c>
      <c r="P35" s="4">
        <v>420200</v>
      </c>
      <c r="Q35" s="4">
        <v>408900</v>
      </c>
      <c r="R35" s="5">
        <v>2.1000000000000001E-2</v>
      </c>
      <c r="S35" s="4">
        <v>852200</v>
      </c>
      <c r="T35" s="4">
        <f t="shared" si="1"/>
        <v>1283830</v>
      </c>
      <c r="U35" s="4">
        <f t="shared" si="2"/>
        <v>571000</v>
      </c>
      <c r="V35" s="5">
        <v>4.0999999999999995E-2</v>
      </c>
    </row>
    <row r="36" spans="1:22" x14ac:dyDescent="0.2">
      <c r="A36" s="16" t="s">
        <v>268</v>
      </c>
      <c r="B36" s="4">
        <v>6200</v>
      </c>
      <c r="C36" s="4">
        <v>15900</v>
      </c>
      <c r="D36" s="4">
        <v>-9700</v>
      </c>
      <c r="E36" s="4">
        <v>-329754728</v>
      </c>
      <c r="F36" s="4">
        <f t="shared" si="0"/>
        <v>23420769462</v>
      </c>
      <c r="K36" s="24"/>
      <c r="L36" s="4">
        <v>166</v>
      </c>
      <c r="M36" s="4">
        <v>521</v>
      </c>
      <c r="N36" s="4">
        <v>6</v>
      </c>
      <c r="O36" s="4">
        <v>24</v>
      </c>
      <c r="P36" s="4">
        <v>104100</v>
      </c>
      <c r="Q36" s="4">
        <v>466800</v>
      </c>
      <c r="R36" s="5">
        <v>-3.44E-2</v>
      </c>
      <c r="S36" s="4">
        <v>571000</v>
      </c>
      <c r="T36" s="4">
        <f t="shared" si="1"/>
        <v>1350270</v>
      </c>
      <c r="U36" s="4">
        <f t="shared" si="2"/>
        <v>918800</v>
      </c>
      <c r="V36" s="5">
        <v>3.4700000000000002E-2</v>
      </c>
    </row>
    <row r="37" spans="1:22" x14ac:dyDescent="0.2">
      <c r="A37" s="16" t="s">
        <v>254</v>
      </c>
      <c r="B37" s="4">
        <v>268800</v>
      </c>
      <c r="C37" s="4">
        <v>612</v>
      </c>
      <c r="D37" s="4">
        <v>268188</v>
      </c>
      <c r="E37" s="4">
        <v>9077530000</v>
      </c>
      <c r="F37" s="4">
        <f t="shared" si="0"/>
        <v>23750524190</v>
      </c>
      <c r="K37" s="24"/>
      <c r="L37" s="4">
        <v>615</v>
      </c>
      <c r="M37" s="4">
        <v>555</v>
      </c>
      <c r="N37" s="4">
        <v>51</v>
      </c>
      <c r="O37" s="4">
        <v>24</v>
      </c>
      <c r="P37" s="4">
        <v>565200</v>
      </c>
      <c r="Q37" s="4">
        <v>414400</v>
      </c>
      <c r="R37" s="5">
        <v>2.53E-2</v>
      </c>
      <c r="S37" s="4">
        <v>1064300</v>
      </c>
      <c r="T37" s="4">
        <f t="shared" si="1"/>
        <v>1323460</v>
      </c>
      <c r="U37" s="4">
        <f t="shared" si="2"/>
        <v>918800</v>
      </c>
      <c r="V37" s="5">
        <v>3.61E-2</v>
      </c>
    </row>
    <row r="38" spans="1:22" x14ac:dyDescent="0.2">
      <c r="A38" s="16" t="s">
        <v>253</v>
      </c>
      <c r="B38" s="4">
        <v>307400</v>
      </c>
      <c r="C38" s="4">
        <v>4300</v>
      </c>
      <c r="D38" s="4">
        <v>303100</v>
      </c>
      <c r="E38" s="4">
        <v>10501510000</v>
      </c>
      <c r="F38" s="4">
        <f t="shared" si="0"/>
        <v>14672994190</v>
      </c>
      <c r="K38" s="24"/>
      <c r="L38" s="4">
        <v>848</v>
      </c>
      <c r="M38" s="4">
        <v>1545</v>
      </c>
      <c r="N38" s="4">
        <v>57</v>
      </c>
      <c r="O38" s="4">
        <v>108</v>
      </c>
      <c r="P38" s="4">
        <v>1040800</v>
      </c>
      <c r="Q38" s="4">
        <v>1487400</v>
      </c>
      <c r="R38" s="5">
        <v>-7.4099999999999999E-2</v>
      </c>
      <c r="S38" s="4">
        <v>2559400</v>
      </c>
      <c r="T38" s="4">
        <f t="shared" si="1"/>
        <v>1218220</v>
      </c>
      <c r="U38" s="4">
        <f t="shared" si="2"/>
        <v>918800</v>
      </c>
      <c r="V38" s="5">
        <v>7.17E-2</v>
      </c>
    </row>
    <row r="39" spans="1:22" x14ac:dyDescent="0.2">
      <c r="A39" s="16" t="s">
        <v>252</v>
      </c>
      <c r="B39" s="4">
        <v>12600</v>
      </c>
      <c r="C39" s="4">
        <v>50100</v>
      </c>
      <c r="D39" s="4">
        <v>-37500</v>
      </c>
      <c r="E39" s="4">
        <v>-1372250000</v>
      </c>
      <c r="F39" s="4">
        <f t="shared" si="0"/>
        <v>4171484190</v>
      </c>
      <c r="K39" s="24"/>
      <c r="L39" s="4">
        <v>403</v>
      </c>
      <c r="M39" s="4">
        <v>679</v>
      </c>
      <c r="N39" s="4">
        <v>15</v>
      </c>
      <c r="O39" s="4">
        <v>29</v>
      </c>
      <c r="P39" s="4">
        <v>279300</v>
      </c>
      <c r="Q39" s="4">
        <v>633100</v>
      </c>
      <c r="R39" s="5">
        <v>-3.3099999999999997E-2</v>
      </c>
      <c r="S39" s="4">
        <v>918800</v>
      </c>
      <c r="T39" s="4">
        <f t="shared" si="1"/>
        <v>1244890</v>
      </c>
      <c r="U39" s="4">
        <f t="shared" si="2"/>
        <v>1004600</v>
      </c>
      <c r="V39" s="5">
        <v>2.8300000000000002E-2</v>
      </c>
    </row>
    <row r="40" spans="1:22" x14ac:dyDescent="0.2">
      <c r="A40" s="16" t="s">
        <v>251</v>
      </c>
      <c r="B40" s="4">
        <v>10000</v>
      </c>
      <c r="C40" s="4">
        <v>800</v>
      </c>
      <c r="D40" s="4">
        <v>9200</v>
      </c>
      <c r="E40" s="4">
        <v>338260000</v>
      </c>
      <c r="F40" s="4">
        <f t="shared" si="0"/>
        <v>5543734190</v>
      </c>
      <c r="K40" s="24"/>
      <c r="L40" s="4">
        <v>424</v>
      </c>
      <c r="M40" s="4">
        <v>783</v>
      </c>
      <c r="N40" s="4">
        <v>34</v>
      </c>
      <c r="O40" s="4">
        <v>39</v>
      </c>
      <c r="P40" s="4">
        <v>363700</v>
      </c>
      <c r="Q40" s="4">
        <v>556000</v>
      </c>
      <c r="R40" s="5">
        <v>-2.5999999999999999E-3</v>
      </c>
      <c r="S40" s="4">
        <v>1021400</v>
      </c>
      <c r="T40" s="4">
        <f t="shared" si="1"/>
        <v>1335860</v>
      </c>
      <c r="U40" s="4">
        <f t="shared" si="2"/>
        <v>1004600</v>
      </c>
      <c r="V40" s="5">
        <v>2.6699999999999998E-2</v>
      </c>
    </row>
    <row r="41" spans="1:22" x14ac:dyDescent="0.2">
      <c r="A41" s="16" t="s">
        <v>250</v>
      </c>
      <c r="B41" s="4">
        <v>3600</v>
      </c>
      <c r="C41" s="4">
        <v>42700</v>
      </c>
      <c r="D41" s="4">
        <v>-39100</v>
      </c>
      <c r="E41" s="4">
        <v>-1483050000</v>
      </c>
      <c r="F41" s="4">
        <f t="shared" si="0"/>
        <v>5205474190</v>
      </c>
      <c r="K41" s="24"/>
      <c r="L41" s="4">
        <v>385</v>
      </c>
      <c r="M41" s="4">
        <v>938</v>
      </c>
      <c r="N41" s="4">
        <v>46</v>
      </c>
      <c r="O41" s="4">
        <v>82</v>
      </c>
      <c r="P41" s="4">
        <v>427300</v>
      </c>
      <c r="Q41" s="4">
        <v>1011100</v>
      </c>
      <c r="R41" s="5">
        <v>-2.53E-2</v>
      </c>
      <c r="S41" s="4">
        <v>1441200</v>
      </c>
      <c r="T41" s="4">
        <f t="shared" si="1"/>
        <v>1299030</v>
      </c>
      <c r="U41" s="4">
        <f t="shared" si="2"/>
        <v>1004600</v>
      </c>
      <c r="V41" s="5">
        <v>2.6099999999999998E-2</v>
      </c>
    </row>
    <row r="42" spans="1:22" x14ac:dyDescent="0.2">
      <c r="A42" s="16" t="s">
        <v>249</v>
      </c>
      <c r="B42" s="4">
        <v>59500</v>
      </c>
      <c r="C42" s="4">
        <v>73300</v>
      </c>
      <c r="D42" s="4">
        <v>-13800</v>
      </c>
      <c r="E42" s="4">
        <v>-524850000</v>
      </c>
      <c r="F42" s="4">
        <f t="shared" si="0"/>
        <v>6688524190</v>
      </c>
      <c r="K42" s="24"/>
      <c r="L42" s="4">
        <v>550</v>
      </c>
      <c r="M42" s="4">
        <v>455</v>
      </c>
      <c r="N42" s="4">
        <v>48</v>
      </c>
      <c r="O42" s="4">
        <v>39</v>
      </c>
      <c r="P42" s="4">
        <v>502200</v>
      </c>
      <c r="Q42" s="4">
        <v>424000</v>
      </c>
      <c r="R42" s="5">
        <v>1.8600000000000002E-2</v>
      </c>
      <c r="S42" s="4">
        <v>1004600</v>
      </c>
      <c r="T42" s="4">
        <f t="shared" si="1"/>
        <v>1349730</v>
      </c>
      <c r="U42" s="4">
        <f t="shared" si="2"/>
        <v>796200</v>
      </c>
      <c r="V42" s="5">
        <v>3.5200000000000002E-2</v>
      </c>
    </row>
    <row r="43" spans="1:22" x14ac:dyDescent="0.2">
      <c r="A43" s="16" t="s">
        <v>248</v>
      </c>
      <c r="B43" s="4">
        <v>200</v>
      </c>
      <c r="C43" s="4">
        <v>222600</v>
      </c>
      <c r="D43" s="4">
        <v>-222400</v>
      </c>
      <c r="E43" s="4">
        <v>-8369820000</v>
      </c>
      <c r="F43" s="4">
        <f t="shared" si="0"/>
        <v>7213374190</v>
      </c>
      <c r="K43" s="24"/>
      <c r="L43" s="4">
        <v>617</v>
      </c>
      <c r="M43" s="4">
        <v>973</v>
      </c>
      <c r="N43" s="4">
        <v>39</v>
      </c>
      <c r="O43" s="4">
        <v>50</v>
      </c>
      <c r="P43" s="4">
        <v>478100</v>
      </c>
      <c r="Q43" s="4">
        <v>718800</v>
      </c>
      <c r="R43" s="5">
        <v>-2.1099999999999997E-2</v>
      </c>
      <c r="S43" s="4">
        <v>1274700</v>
      </c>
      <c r="T43" s="4">
        <f t="shared" si="1"/>
        <v>1507950</v>
      </c>
      <c r="U43" s="4">
        <f t="shared" si="2"/>
        <v>796200</v>
      </c>
      <c r="V43" s="5">
        <v>3.2599999999999997E-2</v>
      </c>
    </row>
    <row r="44" spans="1:22" x14ac:dyDescent="0.2">
      <c r="A44" s="16" t="s">
        <v>247</v>
      </c>
      <c r="B44" s="4">
        <v>18700</v>
      </c>
      <c r="C44" s="4">
        <v>87800</v>
      </c>
      <c r="D44" s="4">
        <v>-69100</v>
      </c>
      <c r="E44" s="4">
        <v>-2692970000</v>
      </c>
      <c r="F44" s="4">
        <f t="shared" si="0"/>
        <v>15583194190</v>
      </c>
      <c r="K44" s="24"/>
      <c r="L44" s="4">
        <v>424</v>
      </c>
      <c r="M44" s="4">
        <v>732</v>
      </c>
      <c r="N44" s="4">
        <v>50</v>
      </c>
      <c r="O44" s="4">
        <v>57</v>
      </c>
      <c r="P44" s="4">
        <v>483700</v>
      </c>
      <c r="Q44" s="4">
        <v>734300</v>
      </c>
      <c r="R44" s="5">
        <v>-2.46E-2</v>
      </c>
      <c r="S44" s="4">
        <v>1219200</v>
      </c>
      <c r="T44" s="4">
        <f t="shared" si="1"/>
        <v>1613160</v>
      </c>
      <c r="U44" s="4">
        <f t="shared" si="2"/>
        <v>796200</v>
      </c>
      <c r="V44" s="5">
        <v>2.7900000000000001E-2</v>
      </c>
    </row>
    <row r="45" spans="1:22" x14ac:dyDescent="0.2">
      <c r="A45" s="16" t="s">
        <v>246</v>
      </c>
      <c r="B45" s="4">
        <v>74500</v>
      </c>
      <c r="C45" s="4">
        <v>34900</v>
      </c>
      <c r="D45" s="4">
        <v>39600</v>
      </c>
      <c r="E45" s="4">
        <v>1514960000</v>
      </c>
      <c r="F45" s="4">
        <f t="shared" si="0"/>
        <v>18276164190</v>
      </c>
      <c r="K45" s="24"/>
      <c r="L45" s="4">
        <v>887</v>
      </c>
      <c r="M45" s="4">
        <v>635</v>
      </c>
      <c r="N45" s="4">
        <v>99</v>
      </c>
      <c r="O45" s="4">
        <v>62</v>
      </c>
      <c r="P45" s="4">
        <v>960500</v>
      </c>
      <c r="Q45" s="4">
        <v>633000</v>
      </c>
      <c r="R45" s="5">
        <v>3.95E-2</v>
      </c>
      <c r="S45" s="4">
        <v>1763700</v>
      </c>
      <c r="T45" s="4">
        <f t="shared" si="1"/>
        <v>1650240</v>
      </c>
      <c r="U45" s="4">
        <f t="shared" si="2"/>
        <v>796200</v>
      </c>
      <c r="V45" s="5">
        <v>5.0700000000000002E-2</v>
      </c>
    </row>
    <row r="46" spans="1:22" x14ac:dyDescent="0.2">
      <c r="A46" s="16" t="s">
        <v>245</v>
      </c>
      <c r="B46" s="4">
        <v>168200</v>
      </c>
      <c r="C46" s="4">
        <v>1100</v>
      </c>
      <c r="D46" s="4">
        <v>167100</v>
      </c>
      <c r="E46" s="4">
        <v>6286710000</v>
      </c>
      <c r="F46" s="4">
        <f t="shared" si="0"/>
        <v>16761204190</v>
      </c>
      <c r="K46" s="24"/>
      <c r="L46" s="4">
        <v>588</v>
      </c>
      <c r="M46" s="4">
        <v>505</v>
      </c>
      <c r="N46" s="4">
        <v>58</v>
      </c>
      <c r="O46" s="4">
        <v>62</v>
      </c>
      <c r="P46" s="4">
        <v>627800</v>
      </c>
      <c r="Q46" s="4">
        <v>536500</v>
      </c>
      <c r="R46" s="5">
        <v>2.7099999999999999E-2</v>
      </c>
      <c r="S46" s="4">
        <v>1235400</v>
      </c>
      <c r="T46" s="4">
        <f t="shared" si="1"/>
        <v>1852000</v>
      </c>
      <c r="U46" s="4">
        <f t="shared" si="2"/>
        <v>796200</v>
      </c>
      <c r="V46" s="5">
        <v>3.6699999999999997E-2</v>
      </c>
    </row>
    <row r="47" spans="1:22" x14ac:dyDescent="0.2">
      <c r="A47" s="16" t="s">
        <v>244</v>
      </c>
      <c r="B47" s="4">
        <v>130700</v>
      </c>
      <c r="C47" s="4">
        <v>16500</v>
      </c>
      <c r="D47" s="4">
        <v>114200</v>
      </c>
      <c r="E47" s="4">
        <v>4181950000</v>
      </c>
      <c r="F47" s="4">
        <f t="shared" ref="F47:F73" si="3">E47+F48</f>
        <v>10474494190</v>
      </c>
      <c r="K47" s="24"/>
      <c r="L47" s="4">
        <v>432</v>
      </c>
      <c r="M47" s="4">
        <v>356</v>
      </c>
      <c r="N47" s="4">
        <v>45</v>
      </c>
      <c r="O47" s="4">
        <v>27</v>
      </c>
      <c r="P47" s="4">
        <v>460200</v>
      </c>
      <c r="Q47" s="4">
        <v>333800</v>
      </c>
      <c r="R47" s="5">
        <v>2.07E-2</v>
      </c>
      <c r="S47" s="4">
        <v>796200</v>
      </c>
      <c r="T47" s="4">
        <f t="shared" si="1"/>
        <v>1915990</v>
      </c>
      <c r="U47" s="4">
        <f t="shared" ref="U47:U73" si="4">MIN(S48:S52)</f>
        <v>1072900</v>
      </c>
      <c r="V47" s="5">
        <v>3.0800000000000001E-2</v>
      </c>
    </row>
    <row r="48" spans="1:22" x14ac:dyDescent="0.2">
      <c r="A48" s="16" t="s">
        <v>243</v>
      </c>
      <c r="B48" s="4">
        <v>13600</v>
      </c>
      <c r="C48" s="4">
        <v>86202</v>
      </c>
      <c r="D48" s="4">
        <v>-72602</v>
      </c>
      <c r="E48" s="4">
        <v>-2717570000</v>
      </c>
      <c r="F48" s="4">
        <f t="shared" si="3"/>
        <v>6292544190</v>
      </c>
      <c r="K48" s="24"/>
      <c r="L48" s="4">
        <v>375</v>
      </c>
      <c r="M48" s="4">
        <v>1249</v>
      </c>
      <c r="N48" s="4">
        <v>22</v>
      </c>
      <c r="O48" s="4">
        <v>100</v>
      </c>
      <c r="P48" s="4">
        <v>315100</v>
      </c>
      <c r="Q48" s="4">
        <v>1119200</v>
      </c>
      <c r="R48" s="5">
        <v>-4.82E-2</v>
      </c>
      <c r="S48" s="4">
        <v>1507000</v>
      </c>
      <c r="T48" s="4">
        <f t="shared" si="1"/>
        <v>1961433.3333333333</v>
      </c>
      <c r="U48" s="4">
        <f t="shared" si="4"/>
        <v>1072900</v>
      </c>
      <c r="V48" s="5">
        <v>5.7699999999999994E-2</v>
      </c>
    </row>
    <row r="49" spans="1:22" x14ac:dyDescent="0.2">
      <c r="A49" s="16" t="s">
        <v>236</v>
      </c>
      <c r="B49" s="4">
        <v>25600</v>
      </c>
      <c r="C49" s="4">
        <v>123000</v>
      </c>
      <c r="D49" s="4">
        <v>-97400</v>
      </c>
      <c r="E49" s="4">
        <v>-3706460000</v>
      </c>
      <c r="F49" s="4">
        <f t="shared" si="3"/>
        <v>9010114190</v>
      </c>
      <c r="K49" s="24"/>
      <c r="L49" s="4">
        <v>360</v>
      </c>
      <c r="M49" s="4">
        <v>659</v>
      </c>
      <c r="N49" s="4">
        <v>29</v>
      </c>
      <c r="O49" s="4">
        <v>81</v>
      </c>
      <c r="P49" s="4">
        <v>357800</v>
      </c>
      <c r="Q49" s="4">
        <v>769300</v>
      </c>
      <c r="R49" s="5">
        <v>-3.9000000000000003E-3</v>
      </c>
      <c r="S49" s="4">
        <v>1185500</v>
      </c>
      <c r="T49" s="4">
        <f t="shared" si="1"/>
        <v>1974166.6666666667</v>
      </c>
      <c r="U49" s="4">
        <f t="shared" si="4"/>
        <v>1072900</v>
      </c>
      <c r="V49" s="5">
        <v>2.7200000000000002E-2</v>
      </c>
    </row>
    <row r="50" spans="1:22" x14ac:dyDescent="0.2">
      <c r="A50" s="16" t="s">
        <v>235</v>
      </c>
      <c r="B50" s="4">
        <v>4500</v>
      </c>
      <c r="C50" s="4">
        <v>320900</v>
      </c>
      <c r="D50" s="4">
        <v>-316400</v>
      </c>
      <c r="E50" s="4">
        <v>-11917790000</v>
      </c>
      <c r="F50" s="4">
        <f t="shared" si="3"/>
        <v>12716574190</v>
      </c>
      <c r="K50" s="24"/>
      <c r="L50" s="4">
        <v>737</v>
      </c>
      <c r="M50" s="4">
        <v>706</v>
      </c>
      <c r="N50" s="4">
        <v>96</v>
      </c>
      <c r="O50" s="4">
        <v>77</v>
      </c>
      <c r="P50" s="4">
        <v>897000</v>
      </c>
      <c r="Q50" s="4">
        <v>1028200</v>
      </c>
      <c r="R50" s="5">
        <v>1.47E-2</v>
      </c>
      <c r="S50" s="4">
        <v>1931100</v>
      </c>
      <c r="T50" s="4">
        <f t="shared" si="1"/>
        <v>1923922.2222222222</v>
      </c>
      <c r="U50" s="4">
        <f t="shared" si="4"/>
        <v>1072900</v>
      </c>
      <c r="V50" s="5">
        <v>2.23E-2</v>
      </c>
    </row>
    <row r="51" spans="1:22" x14ac:dyDescent="0.2">
      <c r="A51" s="16" t="s">
        <v>234</v>
      </c>
      <c r="B51" s="4">
        <v>117200</v>
      </c>
      <c r="C51" s="4">
        <v>53000</v>
      </c>
      <c r="D51" s="4">
        <v>64200</v>
      </c>
      <c r="E51" s="4">
        <v>2364330000</v>
      </c>
      <c r="F51" s="4">
        <f t="shared" si="3"/>
        <v>24634364190</v>
      </c>
      <c r="K51" s="24"/>
      <c r="L51" s="4">
        <v>507</v>
      </c>
      <c r="M51" s="4">
        <v>436</v>
      </c>
      <c r="N51" s="4">
        <v>40</v>
      </c>
      <c r="O51" s="4">
        <v>50</v>
      </c>
      <c r="P51" s="4">
        <v>482200</v>
      </c>
      <c r="Q51" s="4">
        <v>523600</v>
      </c>
      <c r="R51" s="5">
        <v>1.6299999999999999E-2</v>
      </c>
      <c r="S51" s="4">
        <v>1072900</v>
      </c>
      <c r="T51" s="4">
        <f t="shared" si="1"/>
        <v>1873633.3333333333</v>
      </c>
      <c r="U51" s="4">
        <f t="shared" si="4"/>
        <v>1511600</v>
      </c>
      <c r="V51" s="5">
        <v>4.1100000000000005E-2</v>
      </c>
    </row>
    <row r="52" spans="1:22" x14ac:dyDescent="0.2">
      <c r="A52" s="16" t="s">
        <v>233</v>
      </c>
      <c r="B52" s="4">
        <v>19100</v>
      </c>
      <c r="C52" s="4">
        <v>191008</v>
      </c>
      <c r="D52" s="4">
        <v>-171908</v>
      </c>
      <c r="E52" s="4">
        <v>-6375340000</v>
      </c>
      <c r="F52" s="4">
        <f t="shared" si="3"/>
        <v>22270034190</v>
      </c>
      <c r="K52" s="24"/>
      <c r="L52" s="4">
        <v>511</v>
      </c>
      <c r="M52" s="4">
        <v>856</v>
      </c>
      <c r="N52" s="4">
        <v>43</v>
      </c>
      <c r="O52" s="4">
        <v>80</v>
      </c>
      <c r="P52" s="4">
        <v>540100</v>
      </c>
      <c r="Q52" s="4">
        <v>902200</v>
      </c>
      <c r="R52" s="5">
        <v>-2.7000000000000003E-2</v>
      </c>
      <c r="S52" s="4">
        <v>1511600</v>
      </c>
      <c r="T52" s="4">
        <f t="shared" si="1"/>
        <v>1789577.7777777778</v>
      </c>
      <c r="U52" s="4">
        <f t="shared" si="4"/>
        <v>1436100</v>
      </c>
      <c r="V52" s="5">
        <v>3.8199999999999998E-2</v>
      </c>
    </row>
    <row r="53" spans="1:22" x14ac:dyDescent="0.2">
      <c r="A53" s="16" t="s">
        <v>232</v>
      </c>
      <c r="B53" s="4">
        <v>123300</v>
      </c>
      <c r="C53" s="4">
        <v>372500</v>
      </c>
      <c r="D53" s="4">
        <v>-249200</v>
      </c>
      <c r="E53" s="4">
        <v>-9417070000</v>
      </c>
      <c r="F53" s="4">
        <f t="shared" si="3"/>
        <v>28645374190</v>
      </c>
      <c r="K53" s="24"/>
      <c r="L53" s="4">
        <v>1059</v>
      </c>
      <c r="M53" s="4">
        <v>1585</v>
      </c>
      <c r="N53" s="4">
        <v>73</v>
      </c>
      <c r="O53" s="4">
        <v>132</v>
      </c>
      <c r="P53" s="4">
        <v>1206800</v>
      </c>
      <c r="Q53" s="4">
        <v>1616400</v>
      </c>
      <c r="R53" s="5">
        <v>-7.8000000000000005E-3</v>
      </c>
      <c r="S53" s="4">
        <v>2856900</v>
      </c>
      <c r="T53" s="4">
        <f t="shared" si="1"/>
        <v>1677300</v>
      </c>
      <c r="U53" s="4">
        <f t="shared" si="4"/>
        <v>1436100</v>
      </c>
      <c r="V53" s="5">
        <v>8.7100000000000011E-2</v>
      </c>
    </row>
    <row r="54" spans="1:22" x14ac:dyDescent="0.2">
      <c r="A54" s="16" t="s">
        <v>231</v>
      </c>
      <c r="B54" s="4">
        <v>273000</v>
      </c>
      <c r="C54" s="4">
        <v>71950</v>
      </c>
      <c r="D54" s="4">
        <v>201050</v>
      </c>
      <c r="E54" s="4">
        <v>7273750000</v>
      </c>
      <c r="F54" s="4">
        <f t="shared" si="3"/>
        <v>38062444190</v>
      </c>
      <c r="K54" s="24"/>
      <c r="L54" s="4">
        <v>950</v>
      </c>
      <c r="M54" s="4">
        <v>691</v>
      </c>
      <c r="N54" s="4">
        <v>127</v>
      </c>
      <c r="O54" s="4">
        <v>58</v>
      </c>
      <c r="P54" s="4">
        <v>1332100</v>
      </c>
      <c r="Q54" s="4">
        <v>936200</v>
      </c>
      <c r="R54" s="5">
        <v>5.3699999999999998E-2</v>
      </c>
      <c r="S54" s="4">
        <v>2271300</v>
      </c>
      <c r="T54" s="4">
        <f t="shared" si="1"/>
        <v>1501211.111111111</v>
      </c>
      <c r="U54" s="4">
        <f t="shared" si="4"/>
        <v>1300100</v>
      </c>
      <c r="V54" s="5">
        <v>7.3200000000000001E-2</v>
      </c>
    </row>
    <row r="55" spans="1:22" x14ac:dyDescent="0.2">
      <c r="A55" s="16" t="s">
        <v>230</v>
      </c>
      <c r="B55" s="4">
        <v>187000</v>
      </c>
      <c r="C55" s="4">
        <v>7800</v>
      </c>
      <c r="D55" s="4">
        <v>179200</v>
      </c>
      <c r="E55" s="4">
        <v>6398750000</v>
      </c>
      <c r="F55" s="4">
        <f t="shared" si="3"/>
        <v>30788694190</v>
      </c>
      <c r="K55" s="24"/>
      <c r="L55" s="4">
        <v>1137</v>
      </c>
      <c r="M55" s="4">
        <v>1013</v>
      </c>
      <c r="N55" s="4">
        <v>92</v>
      </c>
      <c r="O55" s="4">
        <v>85</v>
      </c>
      <c r="P55" s="4">
        <v>1101600</v>
      </c>
      <c r="Q55" s="4">
        <v>962200</v>
      </c>
      <c r="R55" s="5">
        <v>4.9100000000000005E-2</v>
      </c>
      <c r="S55" s="4">
        <v>2134500</v>
      </c>
      <c r="T55" s="4">
        <f t="shared" si="1"/>
        <v>1371322.2222222222</v>
      </c>
      <c r="U55" s="4">
        <f t="shared" si="4"/>
        <v>1300100</v>
      </c>
      <c r="V55" s="5">
        <v>5.5399999999999998E-2</v>
      </c>
    </row>
    <row r="56" spans="1:22" x14ac:dyDescent="0.2">
      <c r="A56" s="16" t="s">
        <v>229</v>
      </c>
      <c r="B56" s="4">
        <v>419700</v>
      </c>
      <c r="C56" s="4">
        <v>9400</v>
      </c>
      <c r="D56" s="4">
        <v>410300</v>
      </c>
      <c r="E56" s="4">
        <v>14022730000</v>
      </c>
      <c r="F56" s="4">
        <f t="shared" si="3"/>
        <v>24389944190</v>
      </c>
      <c r="K56" s="24"/>
      <c r="L56" s="4">
        <v>1230</v>
      </c>
      <c r="M56" s="4">
        <v>920</v>
      </c>
      <c r="N56" s="4">
        <v>152</v>
      </c>
      <c r="O56" s="4">
        <v>96</v>
      </c>
      <c r="P56" s="4">
        <v>1757000</v>
      </c>
      <c r="Q56" s="4">
        <v>1483300</v>
      </c>
      <c r="R56" s="5">
        <v>6.9500000000000006E-2</v>
      </c>
      <c r="S56" s="4">
        <v>3253000</v>
      </c>
      <c r="T56" s="4">
        <f t="shared" si="1"/>
        <v>1098088.888888889</v>
      </c>
      <c r="U56" s="4">
        <f t="shared" si="4"/>
        <v>620300</v>
      </c>
      <c r="V56" s="5">
        <v>6.2100000000000002E-2</v>
      </c>
    </row>
    <row r="57" spans="1:22" x14ac:dyDescent="0.2">
      <c r="A57" s="16" t="s">
        <v>228</v>
      </c>
      <c r="B57" s="4">
        <v>151000</v>
      </c>
      <c r="C57" s="4">
        <v>0</v>
      </c>
      <c r="D57" s="4">
        <v>151000</v>
      </c>
      <c r="E57" s="4">
        <v>4815920000</v>
      </c>
      <c r="F57" s="4">
        <f t="shared" si="3"/>
        <v>10367214190</v>
      </c>
      <c r="K57" s="24"/>
      <c r="L57" s="4">
        <v>710</v>
      </c>
      <c r="M57" s="4">
        <v>479</v>
      </c>
      <c r="N57" s="4">
        <v>67</v>
      </c>
      <c r="O57" s="4">
        <v>40</v>
      </c>
      <c r="P57" s="4">
        <v>775800</v>
      </c>
      <c r="Q57" s="4">
        <v>600400</v>
      </c>
      <c r="R57" s="5">
        <v>3.1899999999999998E-2</v>
      </c>
      <c r="S57" s="4">
        <v>1436100</v>
      </c>
      <c r="T57" s="4">
        <f t="shared" si="1"/>
        <v>1076811.111111111</v>
      </c>
      <c r="U57" s="4">
        <f t="shared" si="4"/>
        <v>620300</v>
      </c>
      <c r="V57" s="5">
        <v>5.8499999999999996E-2</v>
      </c>
    </row>
    <row r="58" spans="1:22" x14ac:dyDescent="0.2">
      <c r="F58" s="4">
        <f t="shared" si="3"/>
        <v>5551294190</v>
      </c>
      <c r="K58" s="24"/>
      <c r="L58" s="4">
        <v>286</v>
      </c>
      <c r="M58" s="4">
        <v>542</v>
      </c>
      <c r="N58" s="4">
        <v>13</v>
      </c>
      <c r="O58" s="4">
        <v>19</v>
      </c>
      <c r="P58" s="4">
        <v>298100</v>
      </c>
      <c r="Q58" s="4">
        <v>385100</v>
      </c>
      <c r="T58" s="4">
        <f t="shared" si="1"/>
        <v>1070370</v>
      </c>
      <c r="U58" s="4">
        <f t="shared" si="4"/>
        <v>620300</v>
      </c>
    </row>
    <row r="59" spans="1:22" x14ac:dyDescent="0.2">
      <c r="A59" s="16" t="s">
        <v>226</v>
      </c>
      <c r="B59" s="4">
        <v>8400</v>
      </c>
      <c r="C59" s="4">
        <v>19200</v>
      </c>
      <c r="D59" s="4">
        <v>-10800</v>
      </c>
      <c r="E59" s="4">
        <v>-353750000</v>
      </c>
      <c r="F59" s="4">
        <f t="shared" si="3"/>
        <v>5551294190</v>
      </c>
      <c r="K59" s="24"/>
      <c r="L59" s="4">
        <v>360</v>
      </c>
      <c r="M59" s="4">
        <v>823</v>
      </c>
      <c r="N59" s="4">
        <v>26</v>
      </c>
      <c r="O59" s="4">
        <v>55</v>
      </c>
      <c r="P59" s="4">
        <v>358200</v>
      </c>
      <c r="Q59" s="4">
        <v>941300</v>
      </c>
      <c r="R59" s="5">
        <v>-2.6800000000000001E-2</v>
      </c>
      <c r="S59" s="4">
        <v>1300100</v>
      </c>
      <c r="T59" s="4">
        <f t="shared" si="1"/>
        <v>1047720</v>
      </c>
      <c r="U59" s="4">
        <f t="shared" si="4"/>
        <v>620300</v>
      </c>
      <c r="V59" s="5">
        <v>4.7E-2</v>
      </c>
    </row>
    <row r="60" spans="1:22" x14ac:dyDescent="0.2">
      <c r="A60" s="16" t="s">
        <v>225</v>
      </c>
      <c r="B60" s="4">
        <v>59000</v>
      </c>
      <c r="C60" s="4">
        <v>235700</v>
      </c>
      <c r="D60" s="4">
        <v>-176700</v>
      </c>
      <c r="E60" s="4">
        <v>-5652840000</v>
      </c>
      <c r="F60" s="4">
        <f t="shared" si="3"/>
        <v>5905044190</v>
      </c>
      <c r="K60" s="24"/>
      <c r="L60" s="4">
        <v>630</v>
      </c>
      <c r="M60" s="4">
        <v>497</v>
      </c>
      <c r="N60" s="4">
        <v>33</v>
      </c>
      <c r="O60" s="4">
        <v>52</v>
      </c>
      <c r="P60" s="4">
        <v>624600</v>
      </c>
      <c r="Q60" s="4">
        <v>732000</v>
      </c>
      <c r="R60" s="5">
        <v>1.41E-2</v>
      </c>
      <c r="S60" s="4">
        <v>1478900</v>
      </c>
      <c r="T60" s="4">
        <f t="shared" si="1"/>
        <v>1025130</v>
      </c>
      <c r="U60" s="4">
        <f t="shared" si="4"/>
        <v>620300</v>
      </c>
      <c r="V60" s="5">
        <v>3.5099999999999999E-2</v>
      </c>
    </row>
    <row r="61" spans="1:22" x14ac:dyDescent="0.2">
      <c r="A61" s="16" t="s">
        <v>224</v>
      </c>
      <c r="B61" s="4">
        <v>0</v>
      </c>
      <c r="C61" s="4">
        <v>28900</v>
      </c>
      <c r="D61" s="4">
        <v>-28900</v>
      </c>
      <c r="E61" s="4">
        <v>-932630000</v>
      </c>
      <c r="F61" s="4">
        <f t="shared" si="3"/>
        <v>11557884190</v>
      </c>
      <c r="K61" s="24"/>
      <c r="L61" s="4">
        <v>193</v>
      </c>
      <c r="M61" s="4">
        <v>536</v>
      </c>
      <c r="N61" s="4">
        <v>8</v>
      </c>
      <c r="O61" s="4">
        <v>17</v>
      </c>
      <c r="P61" s="4">
        <v>148300</v>
      </c>
      <c r="Q61" s="4">
        <v>377800</v>
      </c>
      <c r="R61" s="5">
        <v>-2.4900000000000002E-2</v>
      </c>
      <c r="S61" s="4">
        <v>620300</v>
      </c>
      <c r="T61" s="4">
        <f t="shared" si="1"/>
        <v>1046230</v>
      </c>
      <c r="U61" s="4">
        <f t="shared" si="4"/>
        <v>686500</v>
      </c>
      <c r="V61" s="5">
        <v>3.0600000000000002E-2</v>
      </c>
    </row>
    <row r="62" spans="1:22" x14ac:dyDescent="0.2">
      <c r="A62" s="16" t="s">
        <v>223</v>
      </c>
      <c r="B62" s="4">
        <v>3200</v>
      </c>
      <c r="C62" s="4">
        <v>0</v>
      </c>
      <c r="D62" s="4">
        <v>3200</v>
      </c>
      <c r="E62" s="4">
        <v>103680000</v>
      </c>
      <c r="F62" s="4">
        <f t="shared" si="3"/>
        <v>12490514190</v>
      </c>
      <c r="K62" s="24"/>
      <c r="L62" s="4">
        <v>343</v>
      </c>
      <c r="M62" s="4">
        <v>486</v>
      </c>
      <c r="N62" s="4">
        <v>22</v>
      </c>
      <c r="O62" s="4">
        <v>20</v>
      </c>
      <c r="P62" s="4">
        <v>321900</v>
      </c>
      <c r="Q62" s="4">
        <v>371400</v>
      </c>
      <c r="R62" s="5">
        <v>0</v>
      </c>
      <c r="S62" s="4">
        <v>755100</v>
      </c>
      <c r="T62" s="4">
        <f t="shared" si="1"/>
        <v>1060540</v>
      </c>
      <c r="U62" s="4">
        <f t="shared" si="4"/>
        <v>686500</v>
      </c>
      <c r="V62" s="5">
        <v>2.1299999999999999E-2</v>
      </c>
    </row>
    <row r="63" spans="1:22" x14ac:dyDescent="0.2">
      <c r="A63" s="16" t="s">
        <v>222</v>
      </c>
      <c r="B63" s="4">
        <v>404100</v>
      </c>
      <c r="C63" s="4">
        <v>229900</v>
      </c>
      <c r="D63" s="4">
        <v>174200</v>
      </c>
      <c r="E63" s="4">
        <v>5655120000</v>
      </c>
      <c r="F63" s="4">
        <f t="shared" si="3"/>
        <v>12386834190</v>
      </c>
      <c r="K63" s="24"/>
      <c r="L63" s="4">
        <v>898</v>
      </c>
      <c r="M63" s="4">
        <v>608</v>
      </c>
      <c r="N63" s="4">
        <v>55</v>
      </c>
      <c r="O63" s="4">
        <v>39</v>
      </c>
      <c r="P63" s="4">
        <v>839300</v>
      </c>
      <c r="Q63" s="4">
        <v>692800</v>
      </c>
      <c r="R63" s="5">
        <v>2.6699999999999998E-2</v>
      </c>
      <c r="S63" s="4">
        <v>1846400</v>
      </c>
      <c r="T63" s="4">
        <f t="shared" si="1"/>
        <v>937240</v>
      </c>
      <c r="U63" s="4">
        <f t="shared" si="4"/>
        <v>686500</v>
      </c>
      <c r="V63" s="5">
        <v>3.3399999999999999E-2</v>
      </c>
    </row>
    <row r="64" spans="1:22" x14ac:dyDescent="0.2">
      <c r="A64" s="16" t="s">
        <v>221</v>
      </c>
      <c r="B64" s="4">
        <v>28700</v>
      </c>
      <c r="C64" s="4">
        <v>0</v>
      </c>
      <c r="D64" s="4">
        <v>28700</v>
      </c>
      <c r="E64" s="4">
        <v>907250000</v>
      </c>
      <c r="F64" s="4">
        <f t="shared" si="3"/>
        <v>6731714190</v>
      </c>
      <c r="K64" s="24"/>
      <c r="L64" s="4">
        <v>311</v>
      </c>
      <c r="M64" s="4">
        <v>407</v>
      </c>
      <c r="N64" s="4">
        <v>18</v>
      </c>
      <c r="O64" s="4">
        <v>18</v>
      </c>
      <c r="P64" s="4">
        <v>273400</v>
      </c>
      <c r="Q64" s="4">
        <v>328300</v>
      </c>
      <c r="R64" s="5">
        <v>0</v>
      </c>
      <c r="S64" s="4">
        <v>686500</v>
      </c>
      <c r="T64" s="4">
        <f t="shared" si="1"/>
        <v>976370</v>
      </c>
      <c r="U64" s="4">
        <f t="shared" si="4"/>
        <v>793900</v>
      </c>
      <c r="V64" s="5">
        <v>2.1899999999999999E-2</v>
      </c>
    </row>
    <row r="65" spans="1:22" x14ac:dyDescent="0.2">
      <c r="A65" s="16" t="s">
        <v>220</v>
      </c>
      <c r="B65" s="4">
        <v>34000</v>
      </c>
      <c r="C65" s="4">
        <v>60800</v>
      </c>
      <c r="D65" s="4">
        <v>-26800</v>
      </c>
      <c r="E65" s="4">
        <v>-845980000</v>
      </c>
      <c r="F65" s="4">
        <f t="shared" si="3"/>
        <v>5824464190</v>
      </c>
      <c r="K65" s="24"/>
      <c r="L65" s="4">
        <v>294</v>
      </c>
      <c r="M65" s="4">
        <v>745</v>
      </c>
      <c r="N65" s="4">
        <v>16</v>
      </c>
      <c r="O65" s="4">
        <v>29</v>
      </c>
      <c r="P65" s="4">
        <v>269100</v>
      </c>
      <c r="Q65" s="4">
        <v>591400</v>
      </c>
      <c r="R65" s="5">
        <v>-4.5999999999999999E-3</v>
      </c>
      <c r="S65" s="4">
        <v>965500</v>
      </c>
      <c r="T65" s="4">
        <f t="shared" si="1"/>
        <v>996990</v>
      </c>
      <c r="U65" s="4">
        <f t="shared" si="4"/>
        <v>793900</v>
      </c>
      <c r="V65" s="5">
        <v>3.56E-2</v>
      </c>
    </row>
    <row r="66" spans="1:22" x14ac:dyDescent="0.2">
      <c r="A66" s="16" t="s">
        <v>219</v>
      </c>
      <c r="B66" s="4">
        <v>15100</v>
      </c>
      <c r="C66" s="4">
        <v>51700</v>
      </c>
      <c r="D66" s="4">
        <v>-36600</v>
      </c>
      <c r="E66" s="4">
        <v>-1178080000</v>
      </c>
      <c r="F66" s="4">
        <f t="shared" si="3"/>
        <v>6670444190</v>
      </c>
      <c r="K66" s="24"/>
      <c r="L66" s="4">
        <v>327</v>
      </c>
      <c r="M66" s="4">
        <v>429</v>
      </c>
      <c r="N66" s="4">
        <v>22</v>
      </c>
      <c r="O66" s="4">
        <v>32</v>
      </c>
      <c r="P66" s="4">
        <v>345600</v>
      </c>
      <c r="Q66" s="4">
        <v>439100</v>
      </c>
      <c r="R66" s="5">
        <v>-9.300000000000001E-3</v>
      </c>
      <c r="S66" s="4">
        <v>793900</v>
      </c>
      <c r="T66" s="4">
        <f t="shared" si="1"/>
        <v>964740</v>
      </c>
      <c r="U66" s="4">
        <f t="shared" si="4"/>
        <v>831300</v>
      </c>
      <c r="V66" s="5">
        <v>2.63E-2</v>
      </c>
    </row>
    <row r="67" spans="1:22" x14ac:dyDescent="0.2">
      <c r="A67" s="16" t="s">
        <v>218</v>
      </c>
      <c r="B67" s="4">
        <v>0</v>
      </c>
      <c r="C67" s="4">
        <v>157200</v>
      </c>
      <c r="D67" s="4">
        <v>-157200</v>
      </c>
      <c r="E67" s="4">
        <v>-5028510000</v>
      </c>
      <c r="F67" s="4">
        <f t="shared" si="3"/>
        <v>7848524190</v>
      </c>
      <c r="K67" s="24"/>
      <c r="L67" s="4">
        <v>449</v>
      </c>
      <c r="M67" s="4">
        <v>448</v>
      </c>
      <c r="N67" s="4">
        <v>42</v>
      </c>
      <c r="O67" s="4">
        <v>51</v>
      </c>
      <c r="P67" s="4">
        <v>604600</v>
      </c>
      <c r="Q67" s="4">
        <v>631500</v>
      </c>
      <c r="R67" s="5">
        <v>1.2500000000000001E-2</v>
      </c>
      <c r="S67" s="4">
        <v>1244600</v>
      </c>
      <c r="T67" s="4">
        <f t="shared" si="1"/>
        <v>880080</v>
      </c>
      <c r="U67" s="4">
        <f t="shared" si="4"/>
        <v>831300</v>
      </c>
      <c r="V67" s="5">
        <v>3.0800000000000001E-2</v>
      </c>
    </row>
    <row r="68" spans="1:22" x14ac:dyDescent="0.2">
      <c r="A68" s="16" t="s">
        <v>217</v>
      </c>
      <c r="B68" s="4">
        <v>46600</v>
      </c>
      <c r="C68" s="4">
        <v>42700</v>
      </c>
      <c r="D68" s="4">
        <v>3900</v>
      </c>
      <c r="E68" s="4">
        <v>110390000</v>
      </c>
      <c r="F68" s="4">
        <f t="shared" si="3"/>
        <v>12877034190</v>
      </c>
      <c r="K68" s="24"/>
      <c r="L68" s="4">
        <v>431</v>
      </c>
      <c r="M68" s="4">
        <v>361</v>
      </c>
      <c r="N68" s="4">
        <v>33</v>
      </c>
      <c r="O68" s="4">
        <v>32</v>
      </c>
      <c r="P68" s="4">
        <v>437600</v>
      </c>
      <c r="Q68" s="4">
        <v>496500</v>
      </c>
      <c r="R68" s="5">
        <v>1.9199999999999998E-2</v>
      </c>
      <c r="S68" s="4">
        <v>1012400</v>
      </c>
      <c r="T68" s="4">
        <f t="shared" si="1"/>
        <v>830010</v>
      </c>
      <c r="U68" s="4">
        <f t="shared" si="4"/>
        <v>613400</v>
      </c>
      <c r="V68" s="5">
        <v>2.8199999999999999E-2</v>
      </c>
    </row>
    <row r="69" spans="1:22" x14ac:dyDescent="0.2">
      <c r="A69" s="16" t="s">
        <v>216</v>
      </c>
      <c r="B69" s="4">
        <v>31200</v>
      </c>
      <c r="C69" s="4">
        <v>78600</v>
      </c>
      <c r="D69" s="4">
        <v>-47400</v>
      </c>
      <c r="E69" s="4">
        <v>-1521050000</v>
      </c>
      <c r="F69" s="4">
        <f t="shared" si="3"/>
        <v>12766644190</v>
      </c>
      <c r="K69" s="24"/>
      <c r="L69" s="4">
        <v>382</v>
      </c>
      <c r="M69" s="4">
        <v>638</v>
      </c>
      <c r="N69" s="4">
        <v>27</v>
      </c>
      <c r="O69" s="4">
        <v>45</v>
      </c>
      <c r="P69" s="4">
        <v>383700</v>
      </c>
      <c r="Q69" s="4">
        <v>689400</v>
      </c>
      <c r="R69" s="5">
        <v>-3.5000000000000003E-2</v>
      </c>
      <c r="S69" s="4">
        <v>1073600</v>
      </c>
      <c r="T69" s="4">
        <f t="shared" si="1"/>
        <v>769750</v>
      </c>
      <c r="U69" s="4">
        <f t="shared" si="4"/>
        <v>613400</v>
      </c>
      <c r="V69" s="5">
        <v>5.04E-2</v>
      </c>
    </row>
    <row r="70" spans="1:22" x14ac:dyDescent="0.2">
      <c r="A70" s="16" t="s">
        <v>215</v>
      </c>
      <c r="B70" s="4">
        <v>176500</v>
      </c>
      <c r="C70" s="4">
        <v>45900</v>
      </c>
      <c r="D70" s="4">
        <v>130600</v>
      </c>
      <c r="E70" s="4">
        <v>4131350000</v>
      </c>
      <c r="F70" s="4">
        <f t="shared" si="3"/>
        <v>14287694190</v>
      </c>
      <c r="K70" s="24"/>
      <c r="L70" s="4">
        <v>618</v>
      </c>
      <c r="M70" s="4">
        <v>371</v>
      </c>
      <c r="N70" s="4">
        <v>44</v>
      </c>
      <c r="O70" s="4">
        <v>35</v>
      </c>
      <c r="P70" s="4">
        <v>604900</v>
      </c>
      <c r="Q70" s="4">
        <v>449400</v>
      </c>
      <c r="R70" s="5">
        <v>3.3399999999999999E-2</v>
      </c>
      <c r="S70" s="4">
        <v>1253000</v>
      </c>
      <c r="T70" s="4">
        <f t="shared" si="1"/>
        <v>691420</v>
      </c>
      <c r="U70" s="4">
        <f t="shared" si="4"/>
        <v>613400</v>
      </c>
      <c r="V70" s="5">
        <v>4.3099999999999999E-2</v>
      </c>
    </row>
    <row r="71" spans="1:22" x14ac:dyDescent="0.2">
      <c r="A71" s="16" t="s">
        <v>214</v>
      </c>
      <c r="B71" s="4">
        <v>1300</v>
      </c>
      <c r="C71" s="4">
        <v>59700</v>
      </c>
      <c r="D71" s="4">
        <v>-58400</v>
      </c>
      <c r="E71" s="4">
        <v>-1832540000</v>
      </c>
      <c r="F71" s="4">
        <f t="shared" si="3"/>
        <v>10156344190</v>
      </c>
      <c r="K71" s="24"/>
      <c r="L71" s="4">
        <v>284</v>
      </c>
      <c r="M71" s="4">
        <v>307</v>
      </c>
      <c r="N71" s="4">
        <v>18</v>
      </c>
      <c r="O71" s="4">
        <v>35</v>
      </c>
      <c r="P71" s="4">
        <v>321400</v>
      </c>
      <c r="Q71" s="4">
        <v>475200</v>
      </c>
      <c r="R71" s="5">
        <v>3.2000000000000002E-3</v>
      </c>
      <c r="S71" s="4">
        <v>831300</v>
      </c>
      <c r="T71" s="4">
        <f t="shared" si="1"/>
        <v>798370</v>
      </c>
      <c r="U71" s="4">
        <f t="shared" si="4"/>
        <v>471400</v>
      </c>
      <c r="V71" s="5">
        <v>2.6800000000000001E-2</v>
      </c>
    </row>
    <row r="72" spans="1:22" x14ac:dyDescent="0.2">
      <c r="A72" s="16" t="s">
        <v>213</v>
      </c>
      <c r="B72" s="4">
        <v>10600</v>
      </c>
      <c r="C72" s="4">
        <v>29100</v>
      </c>
      <c r="D72" s="4">
        <v>-18500</v>
      </c>
      <c r="E72" s="4">
        <v>-574690000</v>
      </c>
      <c r="F72" s="4">
        <f t="shared" si="3"/>
        <v>11988884190</v>
      </c>
      <c r="K72" s="24"/>
      <c r="L72" s="4">
        <v>386</v>
      </c>
      <c r="M72" s="4">
        <v>400</v>
      </c>
      <c r="N72" s="4">
        <v>28</v>
      </c>
      <c r="O72" s="4">
        <v>30</v>
      </c>
      <c r="P72" s="4">
        <v>432000</v>
      </c>
      <c r="Q72" s="4">
        <v>464300</v>
      </c>
      <c r="R72" s="5">
        <v>1.3000000000000001E-2</v>
      </c>
      <c r="S72" s="4">
        <v>898200</v>
      </c>
      <c r="T72" s="4">
        <f t="shared" si="1"/>
        <v>805560</v>
      </c>
      <c r="U72" s="4">
        <f t="shared" si="4"/>
        <v>398000</v>
      </c>
      <c r="V72" s="5">
        <v>2.3900000000000001E-2</v>
      </c>
    </row>
    <row r="73" spans="1:22" x14ac:dyDescent="0.2">
      <c r="A73" s="16" t="s">
        <v>212</v>
      </c>
      <c r="B73" s="4">
        <v>42200</v>
      </c>
      <c r="C73" s="4">
        <v>23345</v>
      </c>
      <c r="D73" s="4">
        <v>18855</v>
      </c>
      <c r="E73" s="4">
        <v>581080000</v>
      </c>
      <c r="F73" s="4">
        <f t="shared" si="3"/>
        <v>12563574190</v>
      </c>
      <c r="K73" s="24"/>
      <c r="L73" s="4">
        <v>255</v>
      </c>
      <c r="M73" s="4">
        <v>436</v>
      </c>
      <c r="N73" s="4">
        <v>9</v>
      </c>
      <c r="O73" s="4">
        <v>27</v>
      </c>
      <c r="P73" s="4">
        <v>191800</v>
      </c>
      <c r="Q73" s="4">
        <v>421500</v>
      </c>
      <c r="R73" s="5">
        <v>-1.6000000000000001E-3</v>
      </c>
      <c r="S73" s="4">
        <v>613400</v>
      </c>
      <c r="T73" s="4">
        <f t="shared" si="1"/>
        <v>778200</v>
      </c>
      <c r="U73" s="4">
        <f t="shared" si="4"/>
        <v>398000</v>
      </c>
      <c r="V73" s="5">
        <v>3.6000000000000004E-2</v>
      </c>
    </row>
    <row r="74" spans="1:22" x14ac:dyDescent="0.2">
      <c r="A74" s="16" t="s">
        <v>211</v>
      </c>
      <c r="B74" s="4">
        <v>49200</v>
      </c>
      <c r="C74" s="4">
        <v>106500</v>
      </c>
      <c r="D74" s="4">
        <v>-57300</v>
      </c>
      <c r="E74" s="4">
        <v>-1836170000</v>
      </c>
      <c r="F74" s="4">
        <f t="shared" ref="F74:F79" si="5">E74+F75</f>
        <v>11982494190</v>
      </c>
      <c r="K74" s="24"/>
      <c r="L74" s="4">
        <v>491</v>
      </c>
      <c r="M74" s="4">
        <v>569</v>
      </c>
      <c r="N74" s="4">
        <v>24</v>
      </c>
      <c r="O74" s="4">
        <v>41</v>
      </c>
      <c r="P74" s="4">
        <v>419900</v>
      </c>
      <c r="Q74" s="4">
        <v>657300</v>
      </c>
      <c r="R74" s="5">
        <v>6.5000000000000006E-3</v>
      </c>
      <c r="S74" s="4">
        <v>1077800</v>
      </c>
      <c r="T74" s="4">
        <f t="shared" ref="T74:T79" si="6">AVERAGE(S75:S84)</f>
        <v>691950</v>
      </c>
      <c r="U74" s="4">
        <f t="shared" ref="U74:U79" si="7">MIN(S75:S79)</f>
        <v>398000</v>
      </c>
      <c r="V74" s="5">
        <v>5.4800000000000001E-2</v>
      </c>
    </row>
    <row r="75" spans="1:22" x14ac:dyDescent="0.2">
      <c r="A75" s="16" t="s">
        <v>210</v>
      </c>
      <c r="B75" s="4">
        <v>69200</v>
      </c>
      <c r="C75" s="4">
        <v>32700</v>
      </c>
      <c r="D75" s="4">
        <v>36500</v>
      </c>
      <c r="E75" s="4">
        <v>1063270000</v>
      </c>
      <c r="F75" s="4">
        <f t="shared" si="5"/>
        <v>13818664190</v>
      </c>
      <c r="K75" s="24"/>
      <c r="L75" s="4">
        <v>504</v>
      </c>
      <c r="M75" s="4">
        <v>535</v>
      </c>
      <c r="N75" s="4">
        <v>43</v>
      </c>
      <c r="O75" s="4">
        <v>38</v>
      </c>
      <c r="P75" s="4">
        <v>551100</v>
      </c>
      <c r="Q75" s="4">
        <v>610900</v>
      </c>
      <c r="R75" s="5">
        <v>6.9500000000000006E-2</v>
      </c>
      <c r="S75" s="4">
        <v>1171700</v>
      </c>
      <c r="T75" s="4">
        <f t="shared" si="6"/>
        <v>589470</v>
      </c>
      <c r="U75" s="4">
        <f t="shared" si="7"/>
        <v>398000</v>
      </c>
      <c r="V75" s="5">
        <v>6.5000000000000002E-2</v>
      </c>
    </row>
    <row r="76" spans="1:22" x14ac:dyDescent="0.2">
      <c r="A76" s="16" t="s">
        <v>208</v>
      </c>
      <c r="B76" s="4">
        <v>33500</v>
      </c>
      <c r="C76" s="4">
        <v>92900</v>
      </c>
      <c r="D76" s="4">
        <v>-59400</v>
      </c>
      <c r="E76" s="4">
        <v>-1690680000</v>
      </c>
      <c r="F76" s="4">
        <f t="shared" si="5"/>
        <v>12755394190</v>
      </c>
      <c r="K76" s="24"/>
      <c r="L76" s="4">
        <v>141</v>
      </c>
      <c r="M76" s="4">
        <v>356</v>
      </c>
      <c r="N76" s="4">
        <v>4</v>
      </c>
      <c r="O76" s="4">
        <v>17</v>
      </c>
      <c r="P76" s="4">
        <v>147500</v>
      </c>
      <c r="Q76" s="4">
        <v>321400</v>
      </c>
      <c r="R76" s="5">
        <v>1.8E-3</v>
      </c>
      <c r="S76" s="4">
        <v>471400</v>
      </c>
      <c r="T76" s="4">
        <f t="shared" si="6"/>
        <v>565010</v>
      </c>
      <c r="U76" s="4">
        <f t="shared" si="7"/>
        <v>398000</v>
      </c>
      <c r="V76" s="5">
        <v>2.4300000000000002E-2</v>
      </c>
    </row>
    <row r="77" spans="1:22" x14ac:dyDescent="0.2">
      <c r="A77" s="16" t="s">
        <v>207</v>
      </c>
      <c r="B77" s="4">
        <v>2800</v>
      </c>
      <c r="C77" s="4">
        <v>73900</v>
      </c>
      <c r="D77" s="4">
        <v>-71100</v>
      </c>
      <c r="E77" s="4">
        <v>-2062040000</v>
      </c>
      <c r="F77" s="4">
        <f t="shared" si="5"/>
        <v>14446074190</v>
      </c>
      <c r="K77" s="24"/>
      <c r="L77" s="4">
        <v>95</v>
      </c>
      <c r="M77" s="4">
        <v>163</v>
      </c>
      <c r="N77" s="4">
        <v>4</v>
      </c>
      <c r="O77" s="4">
        <v>20</v>
      </c>
      <c r="P77" s="4">
        <v>83800</v>
      </c>
      <c r="Q77" s="4">
        <v>311300</v>
      </c>
      <c r="R77" s="5">
        <v>-8.6E-3</v>
      </c>
      <c r="S77" s="4">
        <v>398000</v>
      </c>
      <c r="T77" s="4">
        <f t="shared" si="6"/>
        <v>546170</v>
      </c>
      <c r="U77" s="4">
        <f t="shared" si="7"/>
        <v>469700</v>
      </c>
      <c r="V77" s="5">
        <v>1.8799999999999997E-2</v>
      </c>
    </row>
    <row r="78" spans="1:22" x14ac:dyDescent="0.2">
      <c r="A78" s="16" t="s">
        <v>206</v>
      </c>
      <c r="B78" s="4">
        <v>41810</v>
      </c>
      <c r="C78" s="4">
        <v>90100</v>
      </c>
      <c r="D78" s="4">
        <v>-48290</v>
      </c>
      <c r="E78" s="4">
        <v>-1389440000</v>
      </c>
      <c r="F78" s="4">
        <f t="shared" si="5"/>
        <v>16508114190</v>
      </c>
      <c r="K78" s="24"/>
      <c r="L78" s="4">
        <v>214</v>
      </c>
      <c r="M78" s="4">
        <v>203</v>
      </c>
      <c r="N78" s="4">
        <v>14</v>
      </c>
      <c r="O78" s="4">
        <v>17</v>
      </c>
      <c r="P78" s="4">
        <v>209600</v>
      </c>
      <c r="Q78" s="4">
        <v>270300</v>
      </c>
      <c r="R78" s="5">
        <v>1.3999999999999999E-2</v>
      </c>
      <c r="S78" s="4">
        <v>511700</v>
      </c>
      <c r="T78" s="4">
        <f t="shared" si="6"/>
        <v>542480</v>
      </c>
      <c r="U78" s="4">
        <f t="shared" si="7"/>
        <v>339800</v>
      </c>
      <c r="V78" s="5">
        <v>2.7300000000000001E-2</v>
      </c>
    </row>
    <row r="79" spans="1:22" x14ac:dyDescent="0.2">
      <c r="A79" s="16" t="s">
        <v>205</v>
      </c>
      <c r="B79" s="4">
        <v>4000</v>
      </c>
      <c r="C79" s="4">
        <v>144100</v>
      </c>
      <c r="D79" s="4">
        <v>-140100</v>
      </c>
      <c r="E79" s="4">
        <v>-4063960000</v>
      </c>
      <c r="F79" s="4">
        <f t="shared" si="5"/>
        <v>17897554190</v>
      </c>
      <c r="K79" s="24"/>
      <c r="L79" s="4">
        <v>192</v>
      </c>
      <c r="M79" s="4">
        <v>307</v>
      </c>
      <c r="N79" s="4">
        <v>5</v>
      </c>
      <c r="O79" s="4">
        <v>18</v>
      </c>
      <c r="P79" s="4">
        <v>126100</v>
      </c>
      <c r="Q79" s="4">
        <v>344300</v>
      </c>
      <c r="R79" s="5">
        <v>-1.9199999999999998E-2</v>
      </c>
      <c r="S79" s="4">
        <v>471000</v>
      </c>
      <c r="T79" s="4">
        <f t="shared" si="6"/>
        <v>531160</v>
      </c>
      <c r="U79" s="4">
        <f t="shared" si="7"/>
        <v>215300</v>
      </c>
      <c r="V79" s="5">
        <v>3.2199999999999999E-2</v>
      </c>
    </row>
    <row r="80" spans="1:22" x14ac:dyDescent="0.2">
      <c r="A80" s="16" t="s">
        <v>204</v>
      </c>
      <c r="B80" s="4">
        <v>70000</v>
      </c>
      <c r="C80" s="4">
        <v>3700</v>
      </c>
      <c r="D80" s="4">
        <v>66300</v>
      </c>
      <c r="E80" s="4">
        <v>1918564190</v>
      </c>
      <c r="F80" s="4">
        <f t="shared" ref="F80:F90" si="8">E80+F81</f>
        <v>21961514190</v>
      </c>
      <c r="K80" s="24"/>
      <c r="L80" s="4">
        <v>259</v>
      </c>
      <c r="M80" s="4">
        <v>255</v>
      </c>
      <c r="N80" s="4">
        <v>7</v>
      </c>
      <c r="O80" s="4">
        <v>20</v>
      </c>
      <c r="P80" s="4">
        <v>204000</v>
      </c>
      <c r="Q80" s="4">
        <v>265700</v>
      </c>
      <c r="R80" s="5">
        <v>5.1999999999999998E-3</v>
      </c>
      <c r="S80" s="4">
        <v>469700</v>
      </c>
      <c r="T80" s="4">
        <f t="shared" ref="T80:T96" si="9">AVERAGE(S81:S90)</f>
        <v>570330</v>
      </c>
      <c r="U80" s="4">
        <f t="shared" ref="U80:U90" si="10">MIN(S81:S85)</f>
        <v>146900</v>
      </c>
      <c r="V80" s="5">
        <v>2.7300000000000001E-2</v>
      </c>
    </row>
    <row r="81" spans="1:22" x14ac:dyDescent="0.2">
      <c r="A81" s="16" t="s">
        <v>203</v>
      </c>
      <c r="B81" s="4">
        <v>404900</v>
      </c>
      <c r="C81" s="4">
        <v>140060</v>
      </c>
      <c r="D81" s="4">
        <v>264840</v>
      </c>
      <c r="E81" s="4">
        <v>7673940000</v>
      </c>
      <c r="F81" s="4">
        <f t="shared" si="8"/>
        <v>20042950000</v>
      </c>
      <c r="K81" s="24"/>
      <c r="L81" s="4">
        <v>936</v>
      </c>
      <c r="M81" s="4">
        <v>549</v>
      </c>
      <c r="N81" s="4">
        <v>88</v>
      </c>
      <c r="O81" s="4">
        <v>54</v>
      </c>
      <c r="P81" s="4">
        <v>1088300</v>
      </c>
      <c r="Q81" s="4">
        <v>811800</v>
      </c>
      <c r="R81" s="5">
        <v>3.95E-2</v>
      </c>
      <c r="S81" s="4">
        <v>1900800</v>
      </c>
      <c r="T81" s="4">
        <f t="shared" si="9"/>
        <v>507537</v>
      </c>
      <c r="U81" s="4">
        <f t="shared" si="10"/>
        <v>146900</v>
      </c>
      <c r="V81" s="5">
        <v>4.41E-2</v>
      </c>
    </row>
    <row r="82" spans="1:22" x14ac:dyDescent="0.2">
      <c r="A82" s="16" t="s">
        <v>200</v>
      </c>
      <c r="B82" s="4">
        <v>185800</v>
      </c>
      <c r="C82" s="4">
        <v>27200</v>
      </c>
      <c r="D82" s="4">
        <v>158600</v>
      </c>
      <c r="E82" s="4">
        <v>4394320000</v>
      </c>
      <c r="F82" s="4">
        <f t="shared" si="8"/>
        <v>12369010000</v>
      </c>
      <c r="K82" s="24"/>
      <c r="L82" s="4">
        <v>549</v>
      </c>
      <c r="M82" s="4">
        <v>269</v>
      </c>
      <c r="N82" s="4">
        <v>45</v>
      </c>
      <c r="O82" s="4">
        <v>13</v>
      </c>
      <c r="P82" s="4">
        <v>661000</v>
      </c>
      <c r="Q82" s="4">
        <v>308900</v>
      </c>
      <c r="R82" s="5">
        <v>3.9199999999999999E-2</v>
      </c>
      <c r="S82" s="4">
        <v>970100</v>
      </c>
      <c r="T82" s="4">
        <f t="shared" si="9"/>
        <v>464426.1</v>
      </c>
      <c r="U82" s="4">
        <f t="shared" si="10"/>
        <v>146900</v>
      </c>
      <c r="V82" s="5">
        <v>4.3099999999999999E-2</v>
      </c>
    </row>
    <row r="83" spans="1:22" x14ac:dyDescent="0.2">
      <c r="A83" s="16" t="s">
        <v>199</v>
      </c>
      <c r="B83" s="4">
        <v>0</v>
      </c>
      <c r="C83" s="4">
        <v>10</v>
      </c>
      <c r="D83" s="4">
        <v>-10</v>
      </c>
      <c r="E83" s="4">
        <v>-270000</v>
      </c>
      <c r="F83" s="4">
        <f t="shared" si="8"/>
        <v>7974690000</v>
      </c>
      <c r="K83" s="24"/>
      <c r="L83" s="4">
        <v>168</v>
      </c>
      <c r="M83" s="4">
        <v>165</v>
      </c>
      <c r="N83" s="4">
        <v>6</v>
      </c>
      <c r="O83" s="4">
        <v>12</v>
      </c>
      <c r="P83" s="4">
        <v>143800</v>
      </c>
      <c r="Q83" s="4">
        <v>195500</v>
      </c>
      <c r="R83" s="5">
        <v>1.9E-3</v>
      </c>
      <c r="S83" s="4">
        <v>339800</v>
      </c>
      <c r="T83" s="4">
        <f t="shared" si="9"/>
        <v>452421</v>
      </c>
      <c r="U83" s="4">
        <f t="shared" si="10"/>
        <v>146900</v>
      </c>
      <c r="V83" s="5">
        <v>1.66E-2</v>
      </c>
    </row>
    <row r="84" spans="1:22" x14ac:dyDescent="0.2">
      <c r="A84" s="16" t="s">
        <v>193</v>
      </c>
      <c r="B84" s="4">
        <v>0</v>
      </c>
      <c r="C84" s="4">
        <v>11100</v>
      </c>
      <c r="D84" s="4">
        <v>-11100</v>
      </c>
      <c r="E84" s="4">
        <v>-299150000</v>
      </c>
      <c r="F84" s="4">
        <f t="shared" si="8"/>
        <v>7974960000</v>
      </c>
      <c r="K84" s="24"/>
      <c r="L84" s="4">
        <v>166</v>
      </c>
      <c r="M84" s="4">
        <v>65</v>
      </c>
      <c r="N84" s="4">
        <v>15</v>
      </c>
      <c r="O84" s="4">
        <v>2</v>
      </c>
      <c r="P84" s="4">
        <v>158200</v>
      </c>
      <c r="Q84" s="4">
        <v>55900</v>
      </c>
      <c r="R84" s="5">
        <v>1.1399999999999999E-2</v>
      </c>
      <c r="S84" s="4">
        <v>215300</v>
      </c>
      <c r="T84" s="4">
        <f t="shared" si="9"/>
        <v>479181</v>
      </c>
      <c r="U84" s="4">
        <f t="shared" si="10"/>
        <v>146900</v>
      </c>
      <c r="V84" s="5">
        <v>2.2099999999999998E-2</v>
      </c>
    </row>
    <row r="85" spans="1:22" x14ac:dyDescent="0.2">
      <c r="A85" s="16" t="s">
        <v>192</v>
      </c>
      <c r="B85" s="4">
        <v>0</v>
      </c>
      <c r="C85" s="4">
        <v>3800</v>
      </c>
      <c r="D85" s="4">
        <v>-3800</v>
      </c>
      <c r="E85" s="4">
        <v>-102180000</v>
      </c>
      <c r="F85" s="4">
        <f t="shared" si="8"/>
        <v>8274110000</v>
      </c>
      <c r="K85" s="24"/>
      <c r="L85" s="4">
        <v>62</v>
      </c>
      <c r="M85" s="4">
        <v>113</v>
      </c>
      <c r="N85" s="4">
        <v>3</v>
      </c>
      <c r="O85" s="4">
        <v>4</v>
      </c>
      <c r="P85" s="4">
        <v>51300</v>
      </c>
      <c r="Q85" s="4">
        <v>89200</v>
      </c>
      <c r="R85" s="5">
        <v>-3.7000000000000002E-3</v>
      </c>
      <c r="S85" s="4">
        <v>146900</v>
      </c>
      <c r="T85" s="4">
        <f t="shared" si="9"/>
        <v>492396.7</v>
      </c>
      <c r="U85" s="4">
        <f t="shared" si="10"/>
        <v>209600</v>
      </c>
      <c r="V85" s="5">
        <v>1.6799999999999999E-2</v>
      </c>
    </row>
    <row r="86" spans="1:22" x14ac:dyDescent="0.2">
      <c r="A86" s="16" t="s">
        <v>191</v>
      </c>
      <c r="B86" s="4">
        <v>600</v>
      </c>
      <c r="C86" s="4">
        <v>0</v>
      </c>
      <c r="D86" s="4">
        <v>600</v>
      </c>
      <c r="E86" s="4">
        <v>16050000</v>
      </c>
      <c r="F86" s="4">
        <f t="shared" si="8"/>
        <v>8376290000</v>
      </c>
      <c r="K86" s="24"/>
      <c r="L86" s="4">
        <v>80</v>
      </c>
      <c r="M86" s="4">
        <v>207</v>
      </c>
      <c r="N86" s="4">
        <v>1</v>
      </c>
      <c r="O86" s="4">
        <v>4</v>
      </c>
      <c r="P86" s="4">
        <v>61700</v>
      </c>
      <c r="Q86" s="4">
        <v>125100</v>
      </c>
      <c r="R86" s="5">
        <v>-1.4999999999999999E-2</v>
      </c>
      <c r="S86" s="4">
        <v>226800</v>
      </c>
      <c r="T86" s="4">
        <f t="shared" si="9"/>
        <v>527641</v>
      </c>
      <c r="U86" s="4">
        <f t="shared" si="10"/>
        <v>209600</v>
      </c>
      <c r="V86" s="5">
        <v>1.3000000000000001E-2</v>
      </c>
    </row>
    <row r="87" spans="1:22" x14ac:dyDescent="0.2">
      <c r="A87" s="16" t="s">
        <v>190</v>
      </c>
      <c r="B87" s="4">
        <v>10</v>
      </c>
      <c r="C87" s="4">
        <v>0</v>
      </c>
      <c r="D87" s="4">
        <v>10</v>
      </c>
      <c r="E87" s="4">
        <v>270000</v>
      </c>
      <c r="F87" s="4">
        <f t="shared" si="8"/>
        <v>8360240000</v>
      </c>
      <c r="K87" s="24"/>
      <c r="L87" s="4">
        <v>113</v>
      </c>
      <c r="M87" s="4">
        <v>146</v>
      </c>
      <c r="N87" s="4">
        <v>5</v>
      </c>
      <c r="O87" s="4">
        <v>4</v>
      </c>
      <c r="P87" s="4">
        <v>91200</v>
      </c>
      <c r="Q87" s="4">
        <v>101400</v>
      </c>
      <c r="R87" s="5">
        <v>0</v>
      </c>
      <c r="S87" s="4">
        <v>209600</v>
      </c>
      <c r="T87" s="4">
        <f t="shared" si="9"/>
        <v>617421</v>
      </c>
      <c r="U87" s="4">
        <f t="shared" si="10"/>
        <v>357800</v>
      </c>
      <c r="V87" s="5">
        <v>9.300000000000001E-3</v>
      </c>
    </row>
    <row r="88" spans="1:22" x14ac:dyDescent="0.2">
      <c r="A88" s="16" t="s">
        <v>189</v>
      </c>
      <c r="B88" s="4">
        <v>12400</v>
      </c>
      <c r="C88" s="4">
        <v>11100</v>
      </c>
      <c r="D88" s="4">
        <v>1300</v>
      </c>
      <c r="E88" s="4">
        <v>35710000</v>
      </c>
      <c r="F88" s="4">
        <f t="shared" si="8"/>
        <v>8359970000</v>
      </c>
      <c r="K88" s="24"/>
      <c r="L88" s="4">
        <v>161</v>
      </c>
      <c r="M88" s="4">
        <v>224</v>
      </c>
      <c r="N88" s="4">
        <v>13</v>
      </c>
      <c r="O88" s="4">
        <v>12</v>
      </c>
      <c r="P88" s="4">
        <v>197000</v>
      </c>
      <c r="Q88" s="4">
        <v>246500</v>
      </c>
      <c r="R88" s="5">
        <v>0</v>
      </c>
      <c r="S88" s="4">
        <v>474800</v>
      </c>
      <c r="T88" s="4">
        <f t="shared" si="9"/>
        <v>608605.9</v>
      </c>
      <c r="U88" s="4">
        <f t="shared" si="10"/>
        <v>219749</v>
      </c>
      <c r="V88" s="5">
        <v>1.8500000000000003E-2</v>
      </c>
    </row>
    <row r="89" spans="1:22" x14ac:dyDescent="0.2">
      <c r="A89" s="16" t="s">
        <v>188</v>
      </c>
      <c r="B89" s="4">
        <v>0</v>
      </c>
      <c r="C89" s="4">
        <v>11400</v>
      </c>
      <c r="D89" s="4">
        <v>-11400</v>
      </c>
      <c r="E89" s="4">
        <v>-310380000</v>
      </c>
      <c r="F89" s="4">
        <f t="shared" si="8"/>
        <v>8324260000</v>
      </c>
      <c r="K89" s="24"/>
      <c r="L89" s="4">
        <v>150</v>
      </c>
      <c r="M89" s="4">
        <v>229</v>
      </c>
      <c r="N89" s="4">
        <v>13</v>
      </c>
      <c r="O89" s="4">
        <v>6</v>
      </c>
      <c r="P89" s="4">
        <v>167200</v>
      </c>
      <c r="Q89" s="4">
        <v>190600</v>
      </c>
      <c r="R89" s="5">
        <v>-1.29E-2</v>
      </c>
      <c r="S89" s="4">
        <v>357800</v>
      </c>
      <c r="T89" s="4">
        <f t="shared" si="9"/>
        <v>632369.19999999995</v>
      </c>
      <c r="U89" s="4">
        <f t="shared" si="10"/>
        <v>219749</v>
      </c>
      <c r="V89" s="5">
        <v>0.02</v>
      </c>
    </row>
    <row r="90" spans="1:22" x14ac:dyDescent="0.2">
      <c r="A90" s="16" t="s">
        <v>187</v>
      </c>
      <c r="B90" s="4">
        <v>37600</v>
      </c>
      <c r="C90" s="4">
        <v>69500</v>
      </c>
      <c r="D90" s="4">
        <v>-31900</v>
      </c>
      <c r="E90" s="4">
        <v>-864780000</v>
      </c>
      <c r="F90" s="4">
        <f t="shared" si="8"/>
        <v>8634640000</v>
      </c>
      <c r="K90" s="24"/>
      <c r="L90" s="4">
        <v>524</v>
      </c>
      <c r="M90" s="4">
        <v>355</v>
      </c>
      <c r="N90" s="4">
        <v>18</v>
      </c>
      <c r="O90" s="4">
        <v>27</v>
      </c>
      <c r="P90" s="4">
        <v>333500</v>
      </c>
      <c r="Q90" s="4">
        <v>463700</v>
      </c>
      <c r="R90" s="5">
        <v>1.9E-3</v>
      </c>
      <c r="S90" s="4">
        <v>861400</v>
      </c>
      <c r="T90" s="4">
        <f t="shared" si="9"/>
        <v>607394.1</v>
      </c>
      <c r="U90" s="4">
        <f t="shared" si="10"/>
        <v>219749</v>
      </c>
      <c r="V90" s="5">
        <v>2.7300000000000001E-2</v>
      </c>
    </row>
    <row r="91" spans="1:22" x14ac:dyDescent="0.2">
      <c r="A91" s="16" t="s">
        <v>186</v>
      </c>
      <c r="B91" s="4">
        <v>93700</v>
      </c>
      <c r="C91" s="4">
        <v>2000</v>
      </c>
      <c r="D91" s="4">
        <v>91700</v>
      </c>
      <c r="E91" s="4">
        <v>2445830000</v>
      </c>
      <c r="F91" s="4">
        <f t="shared" ref="F91:F102" si="11">E91+F92</f>
        <v>9499420000</v>
      </c>
      <c r="K91" s="24"/>
      <c r="L91" s="4">
        <v>772</v>
      </c>
      <c r="M91" s="4">
        <v>333</v>
      </c>
      <c r="N91" s="4">
        <v>42</v>
      </c>
      <c r="O91" s="4">
        <v>20</v>
      </c>
      <c r="P91" s="4">
        <v>784700</v>
      </c>
      <c r="Q91" s="4">
        <v>363600</v>
      </c>
      <c r="R91" s="5">
        <v>5.4100000000000002E-2</v>
      </c>
      <c r="S91" s="4">
        <v>1272870</v>
      </c>
      <c r="T91" s="4">
        <f t="shared" si="9"/>
        <v>565529.1</v>
      </c>
      <c r="U91" s="4">
        <f t="shared" ref="U91:U102" si="12">MIN(S92:S96)</f>
        <v>219749</v>
      </c>
      <c r="V91" s="5">
        <v>5.3200000000000004E-2</v>
      </c>
    </row>
    <row r="92" spans="1:22" x14ac:dyDescent="0.2">
      <c r="A92" s="16" t="s">
        <v>185</v>
      </c>
      <c r="B92" s="4">
        <v>11400</v>
      </c>
      <c r="C92" s="4">
        <v>0</v>
      </c>
      <c r="D92" s="4">
        <v>11400</v>
      </c>
      <c r="E92" s="4">
        <v>290330000</v>
      </c>
      <c r="F92" s="4">
        <f t="shared" si="11"/>
        <v>7053590000</v>
      </c>
      <c r="K92" s="24"/>
      <c r="L92" s="4">
        <v>312</v>
      </c>
      <c r="M92" s="4">
        <v>234</v>
      </c>
      <c r="N92" s="4">
        <v>18</v>
      </c>
      <c r="O92" s="4">
        <v>12</v>
      </c>
      <c r="P92" s="4">
        <v>302600</v>
      </c>
      <c r="Q92" s="4">
        <v>232700</v>
      </c>
      <c r="R92" s="5">
        <v>3.1899999999999998E-2</v>
      </c>
      <c r="S92" s="4">
        <v>538991</v>
      </c>
      <c r="T92" s="4">
        <f t="shared" si="9"/>
        <v>547186.80000000005</v>
      </c>
      <c r="U92" s="4">
        <f t="shared" si="12"/>
        <v>219749</v>
      </c>
      <c r="V92" s="5">
        <v>5.1699999999999996E-2</v>
      </c>
    </row>
    <row r="93" spans="1:22" x14ac:dyDescent="0.2">
      <c r="A93" s="16" t="s">
        <v>184</v>
      </c>
      <c r="B93" s="4">
        <v>0</v>
      </c>
      <c r="C93" s="4">
        <v>4300</v>
      </c>
      <c r="D93" s="4">
        <v>-4300</v>
      </c>
      <c r="E93" s="4">
        <v>-109710000</v>
      </c>
      <c r="F93" s="4">
        <f t="shared" si="11"/>
        <v>6763260000</v>
      </c>
      <c r="K93" s="24"/>
      <c r="L93" s="4">
        <v>59</v>
      </c>
      <c r="M93" s="4">
        <v>198</v>
      </c>
      <c r="N93" s="4">
        <v>0</v>
      </c>
      <c r="O93" s="4">
        <v>12</v>
      </c>
      <c r="P93" s="4">
        <v>31500</v>
      </c>
      <c r="Q93" s="4">
        <v>187700</v>
      </c>
      <c r="R93" s="5">
        <v>-1.37E-2</v>
      </c>
      <c r="S93" s="4">
        <v>219749</v>
      </c>
      <c r="T93" s="4">
        <f t="shared" si="9"/>
        <v>583568.77777777775</v>
      </c>
      <c r="U93" s="4">
        <f t="shared" si="12"/>
        <v>279057</v>
      </c>
      <c r="V93" s="5">
        <v>2.7200000000000002E-2</v>
      </c>
    </row>
    <row r="94" spans="1:22" x14ac:dyDescent="0.2">
      <c r="A94" s="16" t="s">
        <v>183</v>
      </c>
      <c r="B94" s="4">
        <v>2700</v>
      </c>
      <c r="C94" s="4">
        <v>3500</v>
      </c>
      <c r="D94" s="4">
        <v>-800</v>
      </c>
      <c r="E94" s="4">
        <v>-20730000</v>
      </c>
      <c r="F94" s="4">
        <f t="shared" si="11"/>
        <v>6872970000</v>
      </c>
      <c r="K94" s="24"/>
      <c r="L94" s="4">
        <v>194</v>
      </c>
      <c r="M94" s="4">
        <v>316</v>
      </c>
      <c r="N94" s="4">
        <v>5</v>
      </c>
      <c r="O94" s="4">
        <v>19</v>
      </c>
      <c r="P94" s="4">
        <v>160600</v>
      </c>
      <c r="Q94" s="4">
        <v>305600</v>
      </c>
      <c r="R94" s="5">
        <v>-1.1599999999999999E-2</v>
      </c>
      <c r="S94" s="4">
        <v>482900</v>
      </c>
      <c r="T94" s="4">
        <f t="shared" si="9"/>
        <v>596152.375</v>
      </c>
      <c r="U94" s="4">
        <f t="shared" si="12"/>
        <v>279057</v>
      </c>
      <c r="V94" s="5">
        <v>2.52E-2</v>
      </c>
    </row>
    <row r="95" spans="1:22" x14ac:dyDescent="0.2">
      <c r="A95" s="16" t="s">
        <v>182</v>
      </c>
      <c r="B95" s="4">
        <v>2000</v>
      </c>
      <c r="C95" s="4">
        <v>3000</v>
      </c>
      <c r="D95" s="4">
        <v>-1000</v>
      </c>
      <c r="E95" s="4">
        <v>-25850000</v>
      </c>
      <c r="F95" s="4">
        <f t="shared" si="11"/>
        <v>6893700000</v>
      </c>
      <c r="K95" s="24"/>
      <c r="L95" s="4">
        <v>141</v>
      </c>
      <c r="M95" s="4">
        <v>219</v>
      </c>
      <c r="N95" s="4">
        <v>2</v>
      </c>
      <c r="O95" s="4">
        <v>7</v>
      </c>
      <c r="P95" s="4">
        <v>88400</v>
      </c>
      <c r="Q95" s="4">
        <v>190500</v>
      </c>
      <c r="R95" s="5">
        <v>-9.5999999999999992E-3</v>
      </c>
      <c r="S95" s="4">
        <v>279057</v>
      </c>
      <c r="T95" s="4">
        <f t="shared" si="9"/>
        <v>641451.71428571432</v>
      </c>
      <c r="U95" s="4">
        <f t="shared" si="12"/>
        <v>386649</v>
      </c>
      <c r="V95" s="5">
        <v>1.7299999999999999E-2</v>
      </c>
    </row>
    <row r="96" spans="1:22" x14ac:dyDescent="0.2">
      <c r="A96" s="16" t="s">
        <v>177</v>
      </c>
      <c r="B96" s="4">
        <v>132400</v>
      </c>
      <c r="C96" s="4">
        <v>8200</v>
      </c>
      <c r="D96" s="4">
        <v>124200</v>
      </c>
      <c r="E96" s="4">
        <v>3231070000</v>
      </c>
      <c r="F96" s="4">
        <f t="shared" si="11"/>
        <v>6919550000</v>
      </c>
      <c r="K96" s="24"/>
      <c r="L96" s="4">
        <v>211</v>
      </c>
      <c r="M96" s="4">
        <v>463</v>
      </c>
      <c r="N96" s="4">
        <v>6</v>
      </c>
      <c r="O96" s="4">
        <v>24</v>
      </c>
      <c r="P96" s="4">
        <v>169100</v>
      </c>
      <c r="Q96" s="4">
        <v>404600</v>
      </c>
      <c r="R96" s="5">
        <v>-9.4999999999999998E-3</v>
      </c>
      <c r="S96" s="4">
        <v>579243</v>
      </c>
      <c r="T96" s="4">
        <f t="shared" si="9"/>
        <v>651819.83333333337</v>
      </c>
      <c r="U96" s="4">
        <f t="shared" si="12"/>
        <v>386649</v>
      </c>
      <c r="V96" s="5">
        <v>3.2199999999999999E-2</v>
      </c>
    </row>
    <row r="97" spans="1:22" x14ac:dyDescent="0.2">
      <c r="A97" s="16" t="s">
        <v>175</v>
      </c>
      <c r="B97" s="4">
        <v>188800</v>
      </c>
      <c r="C97" s="4">
        <v>37723</v>
      </c>
      <c r="D97" s="4">
        <v>151077</v>
      </c>
      <c r="E97" s="4">
        <v>4003340000</v>
      </c>
      <c r="F97" s="4">
        <f t="shared" si="11"/>
        <v>3688480000</v>
      </c>
      <c r="K97" s="24"/>
      <c r="L97" s="4">
        <v>659</v>
      </c>
      <c r="M97" s="4">
        <v>536</v>
      </c>
      <c r="N97" s="4">
        <v>25</v>
      </c>
      <c r="O97" s="4">
        <v>27</v>
      </c>
      <c r="P97" s="4">
        <v>566000</v>
      </c>
      <c r="Q97" s="4">
        <v>521600</v>
      </c>
      <c r="R97" s="5">
        <v>2.5399999999999999E-2</v>
      </c>
      <c r="S97" s="4">
        <v>1107400</v>
      </c>
      <c r="T97" s="4">
        <f t="shared" ref="T97:T102" si="13">AVERAGE(S98:S107)</f>
        <v>560703.80000000005</v>
      </c>
      <c r="U97" s="4">
        <f t="shared" si="12"/>
        <v>355568</v>
      </c>
      <c r="V97" s="5">
        <v>3.7400000000000003E-2</v>
      </c>
    </row>
    <row r="98" spans="1:22" x14ac:dyDescent="0.2">
      <c r="A98" s="16" t="s">
        <v>174</v>
      </c>
      <c r="B98" s="4">
        <v>9100</v>
      </c>
      <c r="C98" s="4">
        <v>37000</v>
      </c>
      <c r="D98" s="4">
        <v>-27900</v>
      </c>
      <c r="E98" s="4">
        <v>-711440000</v>
      </c>
      <c r="F98" s="4">
        <f t="shared" si="11"/>
        <v>-314860000</v>
      </c>
      <c r="K98" s="24"/>
      <c r="L98" s="4">
        <v>120</v>
      </c>
      <c r="M98" s="4">
        <v>441</v>
      </c>
      <c r="N98" s="4">
        <v>4</v>
      </c>
      <c r="O98" s="4">
        <v>5</v>
      </c>
      <c r="P98" s="4">
        <v>111500</v>
      </c>
      <c r="Q98" s="4">
        <v>256200</v>
      </c>
      <c r="R98" s="5">
        <v>4.0000000000000001E-3</v>
      </c>
      <c r="S98" s="4">
        <v>386649</v>
      </c>
      <c r="T98" s="4">
        <f t="shared" si="13"/>
        <v>604217.5</v>
      </c>
      <c r="U98" s="4">
        <f t="shared" si="12"/>
        <v>355568</v>
      </c>
      <c r="V98" s="5">
        <v>1.1699999999999999E-2</v>
      </c>
    </row>
    <row r="99" spans="1:22" x14ac:dyDescent="0.2">
      <c r="A99" s="16" t="s">
        <v>164</v>
      </c>
      <c r="B99" s="4">
        <v>32000</v>
      </c>
      <c r="C99" s="4">
        <v>117719</v>
      </c>
      <c r="D99" s="4">
        <v>-85719</v>
      </c>
      <c r="E99" s="4">
        <v>-2171470000</v>
      </c>
      <c r="F99" s="4">
        <f t="shared" si="11"/>
        <v>396580000</v>
      </c>
      <c r="K99" s="24"/>
      <c r="L99" s="4">
        <v>187</v>
      </c>
      <c r="M99" s="4">
        <v>695</v>
      </c>
      <c r="N99" s="4">
        <v>7</v>
      </c>
      <c r="O99" s="4">
        <v>15</v>
      </c>
      <c r="P99" s="4">
        <v>162100</v>
      </c>
      <c r="Q99" s="4">
        <v>375300</v>
      </c>
      <c r="R99" s="5">
        <v>-7.7000000000000002E-3</v>
      </c>
      <c r="S99" s="4">
        <v>595433</v>
      </c>
      <c r="T99" s="4">
        <f t="shared" si="13"/>
        <v>607145.66666666663</v>
      </c>
      <c r="U99" s="4">
        <f t="shared" si="12"/>
        <v>355568</v>
      </c>
      <c r="V99" s="5">
        <v>2.1499999999999998E-2</v>
      </c>
    </row>
    <row r="100" spans="1:22" x14ac:dyDescent="0.2">
      <c r="A100" s="16" t="s">
        <v>156</v>
      </c>
      <c r="B100" s="4">
        <v>68000</v>
      </c>
      <c r="C100" s="4">
        <v>7100</v>
      </c>
      <c r="D100" s="4">
        <v>60900</v>
      </c>
      <c r="E100" s="4">
        <v>1585150000</v>
      </c>
      <c r="F100" s="4">
        <f t="shared" si="11"/>
        <v>2568050000</v>
      </c>
      <c r="K100" s="24"/>
      <c r="L100" s="4">
        <v>621</v>
      </c>
      <c r="M100" s="4">
        <v>322</v>
      </c>
      <c r="N100" s="4">
        <v>14</v>
      </c>
      <c r="O100" s="4">
        <v>9</v>
      </c>
      <c r="P100" s="4">
        <v>299600</v>
      </c>
      <c r="Q100" s="4">
        <v>287900</v>
      </c>
      <c r="R100" s="5">
        <v>-9.5999999999999992E-3</v>
      </c>
      <c r="S100" s="4">
        <v>611649</v>
      </c>
      <c r="T100" s="4">
        <f t="shared" si="13"/>
        <v>604894</v>
      </c>
      <c r="U100" s="4">
        <f t="shared" si="12"/>
        <v>355568</v>
      </c>
      <c r="V100" s="5">
        <v>2.29E-2</v>
      </c>
    </row>
    <row r="101" spans="1:22" x14ac:dyDescent="0.2">
      <c r="A101" s="16" t="s">
        <v>155</v>
      </c>
      <c r="B101" s="4">
        <v>26700</v>
      </c>
      <c r="C101" s="4">
        <v>0</v>
      </c>
      <c r="D101" s="4">
        <v>26700</v>
      </c>
      <c r="E101" s="4">
        <v>682560000</v>
      </c>
      <c r="F101" s="4">
        <f t="shared" si="11"/>
        <v>982900000</v>
      </c>
      <c r="K101" s="24"/>
      <c r="L101" s="4">
        <v>680</v>
      </c>
      <c r="M101" s="4">
        <v>339</v>
      </c>
      <c r="N101" s="4">
        <v>18</v>
      </c>
      <c r="O101" s="4">
        <v>14</v>
      </c>
      <c r="P101" s="4">
        <v>554500</v>
      </c>
      <c r="Q101" s="4">
        <v>298600</v>
      </c>
      <c r="R101" s="5">
        <v>4.2199999999999994E-2</v>
      </c>
      <c r="S101" s="4">
        <v>854220</v>
      </c>
      <c r="T101" s="4">
        <f t="shared" si="13"/>
        <v>355568</v>
      </c>
      <c r="U101" s="4">
        <f t="shared" si="12"/>
        <v>355568</v>
      </c>
      <c r="V101" s="5">
        <v>4.4299999999999999E-2</v>
      </c>
    </row>
    <row r="102" spans="1:22" x14ac:dyDescent="0.2">
      <c r="A102" s="16" t="s">
        <v>154</v>
      </c>
      <c r="B102" s="4">
        <v>12000</v>
      </c>
      <c r="C102" s="4">
        <v>0</v>
      </c>
      <c r="D102" s="4">
        <v>12000</v>
      </c>
      <c r="E102" s="4">
        <v>300340000</v>
      </c>
      <c r="F102" s="4">
        <f t="shared" si="11"/>
        <v>300340000</v>
      </c>
      <c r="K102" s="24"/>
      <c r="L102" s="4">
        <v>175</v>
      </c>
      <c r="M102" s="4">
        <v>243</v>
      </c>
      <c r="N102" s="4">
        <v>3</v>
      </c>
      <c r="O102" s="4">
        <v>8</v>
      </c>
      <c r="P102" s="4">
        <v>139400</v>
      </c>
      <c r="Q102" s="4">
        <v>214900</v>
      </c>
      <c r="R102" s="5">
        <v>-2E-3</v>
      </c>
      <c r="S102" s="4">
        <v>355568</v>
      </c>
      <c r="T102" s="4" t="e">
        <f t="shared" si="13"/>
        <v>#DIV/0!</v>
      </c>
      <c r="U102" s="4">
        <f t="shared" si="12"/>
        <v>0</v>
      </c>
      <c r="V102" s="5">
        <v>1.3899999999999999E-2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36"/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</row>
    <row r="169" spans="1:22" x14ac:dyDescent="0.2">
      <c r="A169" s="36"/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</row>
    <row r="170" spans="1:22" x14ac:dyDescent="0.2">
      <c r="A170" s="36"/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</row>
    <row r="171" spans="1:22" x14ac:dyDescent="0.2">
      <c r="A171" s="36"/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</row>
    <row r="172" spans="1:22" x14ac:dyDescent="0.2">
      <c r="A172" s="36" t="s">
        <v>163</v>
      </c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879BA-EDAA-7548-B659-CB8DE478327B}">
  <sheetPr codeName="Sheet108"/>
  <dimension ref="A1:V237"/>
  <sheetViews>
    <sheetView topLeftCell="D1" workbookViewId="0">
      <selection activeCell="U4" sqref="U3:U4"/>
    </sheetView>
  </sheetViews>
  <sheetFormatPr baseColWidth="10" defaultRowHeight="16" x14ac:dyDescent="0.2"/>
  <cols>
    <col min="5" max="5" customWidth="true" width="16.6640625"/>
    <col min="6" max="6" customWidth="true" width="18.6640625"/>
    <col min="10" max="10" customWidth="true" width="13.33203125"/>
    <col min="11" max="11" bestFit="true" customWidth="true" width="16.832031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3927">
        <v>344</v>
      </c>
      <c r="B3" t="n" s="3928">
        <v>103700.0</v>
      </c>
      <c r="C3" t="n" s="3929">
        <v>679600.0</v>
      </c>
      <c r="D3" t="n" s="3930">
        <v>-575900.0</v>
      </c>
      <c r="E3" t="n" s="3931">
        <v>-2.060763E10</v>
      </c>
      <c r="G3" t="n" s="3917">
        <v>125200.0</v>
      </c>
      <c r="H3" t="n" s="3918">
        <v>26500.0</v>
      </c>
      <c r="I3" t="n" s="3919">
        <v>98700.0</v>
      </c>
      <c r="J3" t="n" s="3920">
        <v>3.51592E9</v>
      </c>
      <c r="L3" t="n" s="3921">
        <v>1023.0</v>
      </c>
      <c r="M3" t="n" s="3922">
        <v>1191.0</v>
      </c>
      <c r="N3" t="n" s="3923">
        <v>113.0</v>
      </c>
      <c r="O3" t="n" s="3924">
        <v>186.0</v>
      </c>
      <c r="P3" t="n" s="3925">
        <v>1289200.0</v>
      </c>
      <c r="Q3" t="n" s="3926">
        <v>1893400.0</v>
      </c>
      <c r="R3" t="n" s="3915">
        <v>-0.006999999999999999</v>
      </c>
      <c r="S3" t="n" s="3914">
        <v>3415900.0</v>
      </c>
      <c r="V3" t="n" s="3916">
        <v>0.0208</v>
      </c>
    </row>
    <row r="4">
      <c r="A4" t="s" s="1860">
        <v>343</v>
      </c>
      <c r="B4" t="n" s="1861">
        <v>1614700.0</v>
      </c>
      <c r="C4" t="n" s="1862">
        <v>564800.0</v>
      </c>
      <c r="D4" t="n" s="1863">
        <v>1049900.0</v>
      </c>
      <c r="E4" t="n" s="1864">
        <v>3.676094E10</v>
      </c>
      <c r="G4" t="n" s="1850">
        <v>0.0</v>
      </c>
      <c r="H4" t="n" s="1851">
        <v>0.0</v>
      </c>
      <c r="I4" t="n" s="1852">
        <v>0.0</v>
      </c>
      <c r="J4" t="n" s="1853">
        <v>-3.37804E9</v>
      </c>
      <c r="L4" t="n" s="1854">
        <v>2657.0</v>
      </c>
      <c r="M4" t="n" s="1855">
        <v>3446.0</v>
      </c>
      <c r="N4" t="n" s="1856">
        <v>457.0</v>
      </c>
      <c r="O4" t="n" s="1857">
        <v>463.0</v>
      </c>
      <c r="P4" t="n" s="1858">
        <v>5000300.0</v>
      </c>
      <c r="Q4" t="n" s="1859">
        <v>5178000.0</v>
      </c>
      <c r="R4" t="n" s="1848">
        <v>0.02</v>
      </c>
      <c r="S4" t="n" s="1847">
        <v>1.15233E7</v>
      </c>
      <c r="V4" t="n" s="1849">
        <v>0.0584</v>
      </c>
    </row>
    <row r="5" spans="1:22" x14ac:dyDescent="0.2">
      <c r="A5" s="16" t="s">
        <v>342</v>
      </c>
      <c r="B5" s="4">
        <v>191100</v>
      </c>
      <c r="C5" s="4">
        <v>1251222</v>
      </c>
      <c r="D5" s="4">
        <v>-1060122</v>
      </c>
      <c r="E5" s="4">
        <v>-37693660000</v>
      </c>
      <c r="F5" s="4">
        <f t="shared" ref="F5:F46" si="0">E5+F6</f>
        <v>561080836775</v>
      </c>
      <c r="G5" s="4">
        <v>260000</v>
      </c>
      <c r="H5" s="4">
        <v>192800</v>
      </c>
      <c r="I5" s="4">
        <v>67200</v>
      </c>
      <c r="J5" s="4">
        <v>2235255000</v>
      </c>
      <c r="K5" s="24">
        <f t="shared" ref="K5:K46" si="1">J5+K6</f>
        <v>163428539000</v>
      </c>
      <c r="L5" s="4">
        <v>2208</v>
      </c>
      <c r="M5" s="4">
        <v>2243</v>
      </c>
      <c r="N5" s="4">
        <v>338</v>
      </c>
      <c r="O5" s="4">
        <v>346</v>
      </c>
      <c r="P5" s="4">
        <v>3883800</v>
      </c>
      <c r="Q5" s="4">
        <v>3483100</v>
      </c>
      <c r="R5" s="5">
        <v>-8.5000000000000006E-3</v>
      </c>
      <c r="S5" s="4">
        <v>8063000</v>
      </c>
      <c r="T5" s="4">
        <f t="shared" ref="T5:T73" si="2">AVERAGE(S6:S15)</f>
        <v>12506250</v>
      </c>
      <c r="U5" s="4">
        <f t="shared" ref="U5:U46" si="3">MIN(S6:S10)</f>
        <v>4239600</v>
      </c>
      <c r="V5" s="5">
        <v>3.5799999999999998E-2</v>
      </c>
    </row>
    <row r="6" spans="1:22" x14ac:dyDescent="0.2">
      <c r="A6" s="16" t="s">
        <v>341</v>
      </c>
      <c r="B6" s="4">
        <v>223300</v>
      </c>
      <c r="C6" s="4">
        <v>379800</v>
      </c>
      <c r="D6" s="4">
        <v>-156500</v>
      </c>
      <c r="E6" s="4">
        <v>-5570230000</v>
      </c>
      <c r="F6" s="4">
        <f t="shared" si="0"/>
        <v>598774496775</v>
      </c>
      <c r="G6" s="4">
        <v>1000000</v>
      </c>
      <c r="H6" s="4">
        <v>155400</v>
      </c>
      <c r="I6" s="4">
        <v>844600</v>
      </c>
      <c r="J6" s="4">
        <v>29779555000</v>
      </c>
      <c r="K6" s="24">
        <f t="shared" si="1"/>
        <v>161193284000</v>
      </c>
      <c r="L6" s="4">
        <v>1547</v>
      </c>
      <c r="M6" s="4">
        <v>1387</v>
      </c>
      <c r="N6" s="4">
        <v>254</v>
      </c>
      <c r="O6" s="4">
        <v>256</v>
      </c>
      <c r="P6" s="4">
        <v>2531600</v>
      </c>
      <c r="Q6" s="4">
        <v>2501800</v>
      </c>
      <c r="R6" s="5">
        <v>1.5800000000000002E-2</v>
      </c>
      <c r="S6" s="4">
        <v>5507900</v>
      </c>
      <c r="T6" s="4">
        <f t="shared" si="2"/>
        <v>12784040</v>
      </c>
      <c r="U6" s="4">
        <f t="shared" si="3"/>
        <v>4239600</v>
      </c>
      <c r="V6" s="5">
        <v>2.3900000000000001E-2</v>
      </c>
    </row>
    <row r="7" spans="1:22" x14ac:dyDescent="0.2">
      <c r="A7" s="16" t="s">
        <v>340</v>
      </c>
      <c r="B7" s="4">
        <v>221200</v>
      </c>
      <c r="C7" s="4">
        <v>113600</v>
      </c>
      <c r="D7" s="4">
        <v>107600</v>
      </c>
      <c r="E7" s="4">
        <v>3699290000</v>
      </c>
      <c r="F7" s="4">
        <f t="shared" si="0"/>
        <v>604344726775</v>
      </c>
      <c r="G7" s="4">
        <v>30000</v>
      </c>
      <c r="H7" s="4">
        <v>110000</v>
      </c>
      <c r="I7" s="4">
        <v>-80000</v>
      </c>
      <c r="J7" s="4">
        <v>-2790000000</v>
      </c>
      <c r="K7" s="24">
        <f t="shared" si="1"/>
        <v>131413729000</v>
      </c>
      <c r="L7" s="4">
        <v>885</v>
      </c>
      <c r="M7" s="4">
        <v>1708</v>
      </c>
      <c r="N7" s="4">
        <v>154</v>
      </c>
      <c r="O7" s="4">
        <v>230</v>
      </c>
      <c r="P7" s="4">
        <v>1566000</v>
      </c>
      <c r="Q7" s="4">
        <v>2419100</v>
      </c>
      <c r="R7" s="5">
        <v>1.5E-3</v>
      </c>
      <c r="S7" s="4">
        <v>4239600</v>
      </c>
      <c r="T7" s="4">
        <f t="shared" si="2"/>
        <v>13904320</v>
      </c>
      <c r="U7" s="4">
        <f t="shared" si="3"/>
        <v>9299900</v>
      </c>
      <c r="V7" s="5">
        <v>2.5600000000000001E-2</v>
      </c>
    </row>
    <row r="8" spans="1:22" x14ac:dyDescent="0.2">
      <c r="A8" s="16" t="s">
        <v>339</v>
      </c>
      <c r="B8" s="4">
        <v>2347100</v>
      </c>
      <c r="C8" s="4">
        <v>1375263</v>
      </c>
      <c r="D8" s="4">
        <v>971837</v>
      </c>
      <c r="E8" s="4">
        <v>33301510000</v>
      </c>
      <c r="F8" s="4">
        <f t="shared" si="0"/>
        <v>600645436775</v>
      </c>
      <c r="G8" s="4">
        <v>142400</v>
      </c>
      <c r="H8" s="4">
        <v>2319800</v>
      </c>
      <c r="I8" s="4">
        <v>-2177400</v>
      </c>
      <c r="J8" s="4">
        <v>-75416965000</v>
      </c>
      <c r="K8" s="24">
        <f t="shared" si="1"/>
        <v>134203729000</v>
      </c>
      <c r="L8" s="4">
        <v>2172</v>
      </c>
      <c r="M8" s="4">
        <v>4210</v>
      </c>
      <c r="N8" s="4">
        <v>339</v>
      </c>
      <c r="O8" s="4">
        <v>628</v>
      </c>
      <c r="P8" s="4">
        <v>3591600</v>
      </c>
      <c r="Q8" s="4">
        <v>7298600</v>
      </c>
      <c r="R8" s="5">
        <v>-2.4399999999999998E-2</v>
      </c>
      <c r="S8" s="4">
        <v>13757600</v>
      </c>
      <c r="T8" s="4">
        <f t="shared" si="2"/>
        <v>14279980</v>
      </c>
      <c r="U8" s="4">
        <f t="shared" si="3"/>
        <v>9299900</v>
      </c>
      <c r="V8" s="5">
        <v>7.0499999999999993E-2</v>
      </c>
    </row>
    <row r="9" spans="1:22" x14ac:dyDescent="0.2">
      <c r="A9" s="16" t="s">
        <v>338</v>
      </c>
      <c r="B9" s="4">
        <v>3219300</v>
      </c>
      <c r="C9" s="4">
        <v>376004</v>
      </c>
      <c r="D9" s="4">
        <v>2843296</v>
      </c>
      <c r="E9" s="4">
        <v>99421180000</v>
      </c>
      <c r="F9" s="4">
        <f t="shared" si="0"/>
        <v>567343926775</v>
      </c>
      <c r="G9" s="4">
        <v>179200</v>
      </c>
      <c r="H9" s="4">
        <v>1784800</v>
      </c>
      <c r="I9" s="4">
        <v>-1605600</v>
      </c>
      <c r="J9" s="4">
        <v>-56021339000</v>
      </c>
      <c r="K9" s="24">
        <f t="shared" si="1"/>
        <v>209620694000</v>
      </c>
      <c r="L9" s="4">
        <v>2465</v>
      </c>
      <c r="M9" s="4">
        <v>1663</v>
      </c>
      <c r="N9" s="4">
        <v>392</v>
      </c>
      <c r="O9" s="4">
        <v>247</v>
      </c>
      <c r="P9" s="4">
        <v>4910100</v>
      </c>
      <c r="Q9" s="4">
        <v>2604200</v>
      </c>
      <c r="R9" s="5">
        <v>3.7900000000000003E-2</v>
      </c>
      <c r="S9" s="4">
        <v>9299900</v>
      </c>
      <c r="T9" s="4">
        <f t="shared" si="2"/>
        <v>14035200</v>
      </c>
      <c r="U9" s="4">
        <f t="shared" si="3"/>
        <v>12118900</v>
      </c>
      <c r="V9" s="5">
        <v>4.6199999999999998E-2</v>
      </c>
    </row>
    <row r="10" spans="1:22" x14ac:dyDescent="0.2">
      <c r="A10" s="16" t="s">
        <v>337</v>
      </c>
      <c r="B10" s="4">
        <v>2269400</v>
      </c>
      <c r="C10" s="4">
        <v>1076130</v>
      </c>
      <c r="D10" s="4">
        <v>1193270</v>
      </c>
      <c r="E10" s="4">
        <v>40769830000</v>
      </c>
      <c r="F10" s="4">
        <f t="shared" si="0"/>
        <v>467922746775</v>
      </c>
      <c r="G10" s="4">
        <v>0</v>
      </c>
      <c r="H10" s="4">
        <v>0</v>
      </c>
      <c r="I10" s="4">
        <v>0</v>
      </c>
      <c r="J10" s="4">
        <v>74362060000</v>
      </c>
      <c r="K10" s="24">
        <f t="shared" si="1"/>
        <v>265642033000</v>
      </c>
      <c r="L10" s="4">
        <v>2343</v>
      </c>
      <c r="M10" s="4">
        <v>4106</v>
      </c>
      <c r="N10" s="4">
        <v>351</v>
      </c>
      <c r="O10" s="4">
        <v>587</v>
      </c>
      <c r="P10" s="4">
        <v>4337800</v>
      </c>
      <c r="Q10" s="4">
        <v>6769000</v>
      </c>
      <c r="R10" s="5">
        <v>-2.0299999999999999E-2</v>
      </c>
      <c r="S10" s="4">
        <v>13754100</v>
      </c>
      <c r="T10" s="4">
        <f t="shared" si="2"/>
        <v>13504740</v>
      </c>
      <c r="U10" s="4">
        <f t="shared" si="3"/>
        <v>11524000</v>
      </c>
      <c r="V10" s="5">
        <v>2.98E-2</v>
      </c>
    </row>
    <row r="11" spans="1:22" x14ac:dyDescent="0.2">
      <c r="A11" s="16" t="s">
        <v>336</v>
      </c>
      <c r="B11" s="4">
        <v>9203300</v>
      </c>
      <c r="C11" s="4">
        <v>517870</v>
      </c>
      <c r="D11" s="4">
        <v>8685430</v>
      </c>
      <c r="E11" s="4">
        <v>288572790000</v>
      </c>
      <c r="F11" s="4">
        <f t="shared" si="0"/>
        <v>427152916775</v>
      </c>
      <c r="G11" s="4">
        <v>0</v>
      </c>
      <c r="H11" s="4">
        <v>0</v>
      </c>
      <c r="I11" s="4">
        <v>0</v>
      </c>
      <c r="J11" s="4">
        <v>-204855100000</v>
      </c>
      <c r="K11" s="24">
        <f t="shared" si="1"/>
        <v>191279973000</v>
      </c>
      <c r="L11" s="4">
        <v>3422</v>
      </c>
      <c r="M11" s="4">
        <v>2978</v>
      </c>
      <c r="N11" s="4">
        <v>530</v>
      </c>
      <c r="O11" s="4">
        <v>389</v>
      </c>
      <c r="P11" s="4">
        <v>7122600</v>
      </c>
      <c r="Q11" s="4">
        <v>4694000</v>
      </c>
      <c r="R11" s="5">
        <v>1.4499999999999999E-2</v>
      </c>
      <c r="S11" s="4">
        <v>20220100</v>
      </c>
      <c r="T11" s="4">
        <f t="shared" si="2"/>
        <v>12560050</v>
      </c>
      <c r="U11" s="4">
        <f t="shared" si="3"/>
        <v>8285800</v>
      </c>
      <c r="V11" s="5">
        <v>4.24E-2</v>
      </c>
    </row>
    <row r="12" spans="1:22" x14ac:dyDescent="0.2">
      <c r="A12" s="16" t="s">
        <v>335</v>
      </c>
      <c r="B12" s="4">
        <v>4846400</v>
      </c>
      <c r="C12" s="4">
        <v>48700</v>
      </c>
      <c r="D12" s="4">
        <v>4797700</v>
      </c>
      <c r="E12" s="4">
        <v>165081380000</v>
      </c>
      <c r="F12" s="4">
        <f t="shared" si="0"/>
        <v>138580126775</v>
      </c>
      <c r="G12" s="4">
        <v>0</v>
      </c>
      <c r="H12" s="4">
        <v>0</v>
      </c>
      <c r="I12" s="4">
        <v>0</v>
      </c>
      <c r="J12" s="4">
        <v>232315895000</v>
      </c>
      <c r="K12" s="24">
        <f t="shared" si="1"/>
        <v>396135073000</v>
      </c>
      <c r="L12" s="4">
        <v>3107</v>
      </c>
      <c r="M12" s="4">
        <v>2967</v>
      </c>
      <c r="N12" s="4">
        <v>627</v>
      </c>
      <c r="O12" s="4">
        <v>569</v>
      </c>
      <c r="P12" s="4">
        <v>6959800</v>
      </c>
      <c r="Q12" s="4">
        <v>6002200</v>
      </c>
      <c r="R12" s="5">
        <v>3.4500000000000003E-2</v>
      </c>
      <c r="S12" s="4">
        <v>13839800</v>
      </c>
      <c r="T12" s="4">
        <f t="shared" si="2"/>
        <v>12154910</v>
      </c>
      <c r="U12" s="4">
        <f t="shared" si="3"/>
        <v>8285800</v>
      </c>
      <c r="V12" s="5">
        <v>2.0299999999999999E-2</v>
      </c>
    </row>
    <row r="13" spans="1:22" x14ac:dyDescent="0.2">
      <c r="A13" s="16" t="s">
        <v>333</v>
      </c>
      <c r="B13" s="4">
        <v>1962800</v>
      </c>
      <c r="C13" s="4">
        <v>522600</v>
      </c>
      <c r="D13" s="4">
        <v>1440200</v>
      </c>
      <c r="E13" s="4">
        <v>47921520000</v>
      </c>
      <c r="F13" s="4">
        <f t="shared" si="0"/>
        <v>-26501253225</v>
      </c>
      <c r="G13" s="4">
        <v>8000000</v>
      </c>
      <c r="H13" s="4">
        <v>971500</v>
      </c>
      <c r="I13" s="4">
        <v>7028500</v>
      </c>
      <c r="J13" s="4">
        <v>232315895000</v>
      </c>
      <c r="K13" s="24">
        <f t="shared" si="1"/>
        <v>163819178000</v>
      </c>
      <c r="L13" s="4">
        <v>5348</v>
      </c>
      <c r="M13" s="4">
        <v>3158</v>
      </c>
      <c r="N13" s="4">
        <v>966</v>
      </c>
      <c r="O13" s="4">
        <v>606</v>
      </c>
      <c r="P13" s="4">
        <v>12524000</v>
      </c>
      <c r="Q13" s="4">
        <v>6932500</v>
      </c>
      <c r="R13" s="5">
        <v>6.3700000000000007E-2</v>
      </c>
      <c r="S13" s="4">
        <v>20800600</v>
      </c>
      <c r="T13" s="4">
        <f t="shared" si="2"/>
        <v>10813420</v>
      </c>
      <c r="U13" s="4">
        <f t="shared" si="3"/>
        <v>8285800</v>
      </c>
      <c r="V13" s="5">
        <v>5.2199999999999996E-2</v>
      </c>
    </row>
    <row r="14" spans="1:22" x14ac:dyDescent="0.2">
      <c r="A14" s="16" t="s">
        <v>332</v>
      </c>
      <c r="B14" s="4">
        <v>727600</v>
      </c>
      <c r="C14" s="4">
        <v>116930</v>
      </c>
      <c r="D14" s="4">
        <v>610670</v>
      </c>
      <c r="E14" s="4">
        <v>19137927612</v>
      </c>
      <c r="F14" s="4">
        <f t="shared" si="0"/>
        <v>-74422773225</v>
      </c>
      <c r="G14" s="4">
        <v>0</v>
      </c>
      <c r="H14" s="4">
        <v>0</v>
      </c>
      <c r="I14" s="4">
        <v>0</v>
      </c>
      <c r="J14" s="4">
        <v>389860000</v>
      </c>
      <c r="K14" s="24">
        <f t="shared" si="1"/>
        <v>-68496717000</v>
      </c>
      <c r="L14" s="4">
        <v>3159</v>
      </c>
      <c r="M14" s="4">
        <v>2630</v>
      </c>
      <c r="N14" s="4">
        <v>549</v>
      </c>
      <c r="O14" s="4">
        <v>358</v>
      </c>
      <c r="P14" s="4">
        <v>6955200</v>
      </c>
      <c r="Q14" s="4">
        <v>4680400</v>
      </c>
      <c r="R14" s="5">
        <v>1.7899999999999999E-2</v>
      </c>
      <c r="S14" s="4">
        <v>12118900</v>
      </c>
      <c r="T14" s="4">
        <f t="shared" si="2"/>
        <v>10310450</v>
      </c>
      <c r="U14" s="4">
        <f t="shared" si="3"/>
        <v>6852100</v>
      </c>
      <c r="V14" s="5">
        <v>2.9900000000000003E-2</v>
      </c>
    </row>
    <row r="15" spans="1:22" x14ac:dyDescent="0.2">
      <c r="A15" s="16" t="s">
        <v>331</v>
      </c>
      <c r="B15" s="4">
        <v>154300</v>
      </c>
      <c r="C15" s="4">
        <v>657751</v>
      </c>
      <c r="D15" s="4">
        <v>-503451</v>
      </c>
      <c r="E15" s="4">
        <v>-15740020000</v>
      </c>
      <c r="F15" s="4">
        <f t="shared" si="0"/>
        <v>-93560700837</v>
      </c>
      <c r="G15" s="4">
        <v>0</v>
      </c>
      <c r="H15" s="4">
        <v>0</v>
      </c>
      <c r="I15" s="4">
        <v>0</v>
      </c>
      <c r="J15" s="4">
        <v>-13010000</v>
      </c>
      <c r="K15" s="24">
        <f t="shared" si="1"/>
        <v>-68886577000</v>
      </c>
      <c r="L15" s="4">
        <v>2333</v>
      </c>
      <c r="M15" s="4">
        <v>2508</v>
      </c>
      <c r="N15" s="4">
        <v>378</v>
      </c>
      <c r="O15" s="4">
        <v>431</v>
      </c>
      <c r="P15" s="4">
        <v>5271300</v>
      </c>
      <c r="Q15" s="4">
        <v>5741500</v>
      </c>
      <c r="R15" s="5">
        <v>-3.2000000000000002E-3</v>
      </c>
      <c r="S15" s="4">
        <v>11524000</v>
      </c>
      <c r="T15" s="4">
        <f t="shared" si="2"/>
        <v>9937520</v>
      </c>
      <c r="U15" s="4">
        <f t="shared" si="3"/>
        <v>6852100</v>
      </c>
      <c r="V15" s="5">
        <v>2.8399999999999998E-2</v>
      </c>
    </row>
    <row r="16" spans="1:22" x14ac:dyDescent="0.2">
      <c r="A16" s="16" t="s">
        <v>330</v>
      </c>
      <c r="B16" s="4">
        <v>1118600</v>
      </c>
      <c r="C16" s="4">
        <v>17200</v>
      </c>
      <c r="D16" s="4">
        <v>1101400</v>
      </c>
      <c r="E16" s="4">
        <v>34198048341</v>
      </c>
      <c r="F16" s="4">
        <f t="shared" si="0"/>
        <v>-77820680837</v>
      </c>
      <c r="G16" s="4">
        <v>0</v>
      </c>
      <c r="H16" s="4">
        <v>0</v>
      </c>
      <c r="I16" s="4">
        <v>0</v>
      </c>
      <c r="J16" s="4">
        <v>328670000</v>
      </c>
      <c r="K16" s="24">
        <f t="shared" si="1"/>
        <v>-68873567000</v>
      </c>
      <c r="L16" s="4">
        <v>1874</v>
      </c>
      <c r="M16" s="4">
        <v>2181</v>
      </c>
      <c r="N16" s="4">
        <v>265</v>
      </c>
      <c r="O16" s="4">
        <v>318</v>
      </c>
      <c r="P16" s="4">
        <v>3357700</v>
      </c>
      <c r="Q16" s="4">
        <v>3936400</v>
      </c>
      <c r="R16" s="5">
        <v>-8.0000000000000002E-3</v>
      </c>
      <c r="S16" s="4">
        <v>8285800</v>
      </c>
      <c r="T16" s="4">
        <f t="shared" si="2"/>
        <v>9752220</v>
      </c>
      <c r="U16" s="4">
        <f t="shared" si="3"/>
        <v>6852100</v>
      </c>
      <c r="V16" s="5">
        <v>2.07E-2</v>
      </c>
    </row>
    <row r="17" spans="1:22" x14ac:dyDescent="0.2">
      <c r="A17" s="16" t="s">
        <v>329</v>
      </c>
      <c r="B17" s="4">
        <v>51200</v>
      </c>
      <c r="C17" s="4">
        <v>1700</v>
      </c>
      <c r="D17" s="4">
        <v>49500</v>
      </c>
      <c r="E17" s="4">
        <v>1538004370</v>
      </c>
      <c r="F17" s="4">
        <f t="shared" si="0"/>
        <v>-112018729178</v>
      </c>
      <c r="G17" s="4">
        <v>196200</v>
      </c>
      <c r="H17" s="4">
        <v>0</v>
      </c>
      <c r="I17" s="4">
        <v>196200</v>
      </c>
      <c r="J17" s="4">
        <v>6071040000</v>
      </c>
      <c r="K17" s="24">
        <f t="shared" si="1"/>
        <v>-69202237000</v>
      </c>
      <c r="L17" s="4">
        <v>4278</v>
      </c>
      <c r="M17" s="4">
        <v>2311</v>
      </c>
      <c r="N17" s="4">
        <v>695</v>
      </c>
      <c r="O17" s="4">
        <v>392</v>
      </c>
      <c r="P17" s="4">
        <v>9680700</v>
      </c>
      <c r="Q17" s="4">
        <v>5101700</v>
      </c>
      <c r="R17" s="5">
        <v>1.6299999999999999E-2</v>
      </c>
      <c r="S17" s="4">
        <v>15442400</v>
      </c>
      <c r="T17" s="4">
        <f t="shared" si="2"/>
        <v>9219230</v>
      </c>
      <c r="U17" s="4">
        <f t="shared" si="3"/>
        <v>6852100</v>
      </c>
      <c r="V17" s="5">
        <v>4.2599999999999999E-2</v>
      </c>
    </row>
    <row r="18" spans="1:22" x14ac:dyDescent="0.2">
      <c r="A18" s="16" t="s">
        <v>328</v>
      </c>
      <c r="B18" s="4">
        <v>758900</v>
      </c>
      <c r="C18" s="4">
        <v>135830</v>
      </c>
      <c r="D18" s="4">
        <v>623070</v>
      </c>
      <c r="E18" s="4">
        <v>18346010000</v>
      </c>
      <c r="F18" s="4">
        <f t="shared" si="0"/>
        <v>-113556733548</v>
      </c>
      <c r="G18" s="4">
        <v>0</v>
      </c>
      <c r="H18" s="4">
        <v>0</v>
      </c>
      <c r="I18" s="4">
        <v>0</v>
      </c>
      <c r="J18" s="4">
        <v>-140725000</v>
      </c>
      <c r="K18" s="24">
        <f t="shared" si="1"/>
        <v>-75273277000</v>
      </c>
      <c r="L18" s="4">
        <v>4344</v>
      </c>
      <c r="M18" s="4">
        <v>2228</v>
      </c>
      <c r="N18" s="4">
        <v>671</v>
      </c>
      <c r="O18" s="4">
        <v>357</v>
      </c>
      <c r="P18" s="4">
        <v>10383700</v>
      </c>
      <c r="Q18" s="4">
        <v>4874600</v>
      </c>
      <c r="R18" s="5">
        <v>6.2300000000000001E-2</v>
      </c>
      <c r="S18" s="4">
        <v>17514200</v>
      </c>
      <c r="T18" s="4">
        <f t="shared" si="2"/>
        <v>8188150</v>
      </c>
      <c r="U18" s="4">
        <f t="shared" si="3"/>
        <v>6852100</v>
      </c>
      <c r="V18" s="5">
        <v>5.5399999999999998E-2</v>
      </c>
    </row>
    <row r="19" spans="1:22" x14ac:dyDescent="0.2">
      <c r="A19" s="16" t="s">
        <v>327</v>
      </c>
      <c r="B19" s="4">
        <v>300</v>
      </c>
      <c r="C19" s="4">
        <v>1035920</v>
      </c>
      <c r="D19" s="4">
        <v>-1035620</v>
      </c>
      <c r="E19" s="4">
        <v>-30328480000</v>
      </c>
      <c r="F19" s="4">
        <f t="shared" si="0"/>
        <v>-131902743548</v>
      </c>
      <c r="G19" s="4">
        <v>0</v>
      </c>
      <c r="H19" s="4">
        <v>0</v>
      </c>
      <c r="I19" s="4">
        <v>0</v>
      </c>
      <c r="J19" s="4">
        <v>-348920000</v>
      </c>
      <c r="K19" s="24">
        <f t="shared" si="1"/>
        <v>-75132552000</v>
      </c>
      <c r="L19" s="4">
        <v>1438</v>
      </c>
      <c r="M19" s="4">
        <v>1774</v>
      </c>
      <c r="N19" s="4">
        <v>184</v>
      </c>
      <c r="O19" s="4">
        <v>289</v>
      </c>
      <c r="P19" s="4">
        <v>2579500</v>
      </c>
      <c r="Q19" s="4">
        <v>3682700</v>
      </c>
      <c r="R19" s="5">
        <v>-1.38E-2</v>
      </c>
      <c r="S19" s="4">
        <v>6852100</v>
      </c>
      <c r="T19" s="4">
        <f t="shared" si="2"/>
        <v>8601500</v>
      </c>
      <c r="U19" s="4">
        <f t="shared" si="3"/>
        <v>7089200</v>
      </c>
      <c r="V19" s="5">
        <v>2.3700000000000002E-2</v>
      </c>
    </row>
    <row r="20" spans="1:22" x14ac:dyDescent="0.2">
      <c r="A20" s="16" t="s">
        <v>326</v>
      </c>
      <c r="B20" s="4">
        <v>200300</v>
      </c>
      <c r="C20" s="4">
        <v>1202000</v>
      </c>
      <c r="D20" s="4">
        <v>-1001700</v>
      </c>
      <c r="E20" s="4">
        <v>-29158710000</v>
      </c>
      <c r="F20" s="4">
        <f t="shared" si="0"/>
        <v>-101574263548</v>
      </c>
      <c r="G20" s="4">
        <v>0</v>
      </c>
      <c r="H20" s="4">
        <v>0</v>
      </c>
      <c r="I20" s="4">
        <v>0</v>
      </c>
      <c r="J20" s="4">
        <v>-348920000</v>
      </c>
      <c r="K20" s="24">
        <f t="shared" si="1"/>
        <v>-74783632000</v>
      </c>
      <c r="L20" s="4">
        <v>1756</v>
      </c>
      <c r="M20" s="4">
        <v>2243</v>
      </c>
      <c r="N20" s="4">
        <v>216</v>
      </c>
      <c r="O20" s="4">
        <v>266</v>
      </c>
      <c r="P20" s="4">
        <v>3003800</v>
      </c>
      <c r="Q20" s="4">
        <v>4039400</v>
      </c>
      <c r="R20" s="5">
        <v>-6.8000000000000005E-3</v>
      </c>
      <c r="S20" s="4">
        <v>8449500</v>
      </c>
      <c r="T20" s="4">
        <f t="shared" si="2"/>
        <v>8808500</v>
      </c>
      <c r="U20" s="4">
        <f t="shared" si="3"/>
        <v>7089200</v>
      </c>
      <c r="V20" s="5">
        <v>2.0400000000000001E-2</v>
      </c>
    </row>
    <row r="21" spans="1:22" x14ac:dyDescent="0.2">
      <c r="A21" s="16" t="s">
        <v>325</v>
      </c>
      <c r="B21" s="4">
        <v>61101</v>
      </c>
      <c r="C21" s="4">
        <v>39421</v>
      </c>
      <c r="D21" s="4">
        <v>21680</v>
      </c>
      <c r="E21" s="4">
        <v>632530000</v>
      </c>
      <c r="F21" s="4">
        <f t="shared" si="0"/>
        <v>-72415553548</v>
      </c>
      <c r="G21" s="4">
        <v>0</v>
      </c>
      <c r="H21" s="4">
        <v>0</v>
      </c>
      <c r="I21" s="4">
        <v>0</v>
      </c>
      <c r="J21" s="4">
        <v>-3848960000</v>
      </c>
      <c r="K21" s="24">
        <f t="shared" si="1"/>
        <v>-74434712000</v>
      </c>
      <c r="L21" s="4">
        <v>2828</v>
      </c>
      <c r="M21" s="4">
        <v>1486</v>
      </c>
      <c r="N21" s="4">
        <v>476</v>
      </c>
      <c r="O21" s="4">
        <v>276</v>
      </c>
      <c r="P21" s="4">
        <v>6223500</v>
      </c>
      <c r="Q21" s="4">
        <v>3273700</v>
      </c>
      <c r="R21" s="5">
        <v>2.2599999999999999E-2</v>
      </c>
      <c r="S21" s="4">
        <v>10773200</v>
      </c>
      <c r="T21" s="4">
        <f t="shared" si="2"/>
        <v>8697490</v>
      </c>
      <c r="U21" s="4">
        <f t="shared" si="3"/>
        <v>6432800</v>
      </c>
      <c r="V21" s="5">
        <v>2.87E-2</v>
      </c>
    </row>
    <row r="22" spans="1:22" x14ac:dyDescent="0.2">
      <c r="A22" s="16" t="s">
        <v>324</v>
      </c>
      <c r="B22" s="4">
        <v>1192200</v>
      </c>
      <c r="C22" s="4">
        <v>2800</v>
      </c>
      <c r="D22" s="4">
        <v>1189400</v>
      </c>
      <c r="E22" s="4">
        <v>33938630000</v>
      </c>
      <c r="F22" s="4">
        <f t="shared" si="0"/>
        <v>-73048083548</v>
      </c>
      <c r="G22" s="4">
        <v>0</v>
      </c>
      <c r="H22" s="4">
        <v>0</v>
      </c>
      <c r="I22" s="4">
        <v>0</v>
      </c>
      <c r="J22" s="4">
        <v>136430000</v>
      </c>
      <c r="K22" s="24">
        <f t="shared" si="1"/>
        <v>-70585752000</v>
      </c>
      <c r="L22" s="4">
        <v>2049</v>
      </c>
      <c r="M22" s="4">
        <v>1026</v>
      </c>
      <c r="N22" s="4">
        <v>417</v>
      </c>
      <c r="O22" s="4">
        <v>237</v>
      </c>
      <c r="P22" s="4">
        <v>6118400</v>
      </c>
      <c r="Q22" s="4">
        <v>3083500</v>
      </c>
      <c r="R22" s="5">
        <v>3.4099999999999998E-2</v>
      </c>
      <c r="S22" s="4">
        <v>9788400</v>
      </c>
      <c r="T22" s="4">
        <f t="shared" si="2"/>
        <v>8758310</v>
      </c>
      <c r="U22" s="4">
        <f t="shared" si="3"/>
        <v>6432800</v>
      </c>
      <c r="V22" s="5">
        <v>3.1099999999999999E-2</v>
      </c>
    </row>
    <row r="23" spans="1:22" x14ac:dyDescent="0.2">
      <c r="A23" s="16" t="s">
        <v>323</v>
      </c>
      <c r="B23" s="4">
        <v>13600</v>
      </c>
      <c r="C23" s="4">
        <v>80500</v>
      </c>
      <c r="D23" s="4">
        <v>-66900</v>
      </c>
      <c r="E23" s="4">
        <v>-1912400000</v>
      </c>
      <c r="F23" s="4">
        <f t="shared" si="0"/>
        <v>-106986713548</v>
      </c>
      <c r="G23" s="4">
        <v>0</v>
      </c>
      <c r="H23" s="4">
        <v>0</v>
      </c>
      <c r="I23" s="4">
        <v>0</v>
      </c>
      <c r="J23" s="4">
        <v>339100000</v>
      </c>
      <c r="K23" s="24">
        <f t="shared" si="1"/>
        <v>-70722182000</v>
      </c>
      <c r="L23" s="4">
        <v>1278</v>
      </c>
      <c r="M23" s="4">
        <v>1277</v>
      </c>
      <c r="N23" s="4">
        <v>223</v>
      </c>
      <c r="O23" s="4">
        <v>240</v>
      </c>
      <c r="P23" s="4">
        <v>2566200</v>
      </c>
      <c r="Q23" s="4">
        <v>3356800</v>
      </c>
      <c r="R23" s="5">
        <v>-1.61E-2</v>
      </c>
      <c r="S23" s="4">
        <v>7385700</v>
      </c>
      <c r="T23" s="4">
        <f t="shared" si="2"/>
        <v>8858550</v>
      </c>
      <c r="U23" s="4">
        <f t="shared" si="3"/>
        <v>6432800</v>
      </c>
      <c r="V23" s="5">
        <v>2.9700000000000001E-2</v>
      </c>
    </row>
    <row r="24" spans="1:22" x14ac:dyDescent="0.2">
      <c r="A24" s="16" t="s">
        <v>322</v>
      </c>
      <c r="B24" s="4">
        <v>0</v>
      </c>
      <c r="C24" s="4">
        <v>354500</v>
      </c>
      <c r="D24" s="4">
        <v>-354500</v>
      </c>
      <c r="E24" s="4">
        <v>-10132270000</v>
      </c>
      <c r="F24" s="4">
        <f t="shared" si="0"/>
        <v>-105074313548</v>
      </c>
      <c r="G24" s="4">
        <v>0</v>
      </c>
      <c r="H24" s="4">
        <v>0</v>
      </c>
      <c r="I24" s="4">
        <v>0</v>
      </c>
      <c r="J24" s="4">
        <v>-215000000</v>
      </c>
      <c r="K24" s="24">
        <f t="shared" si="1"/>
        <v>-71061282000</v>
      </c>
      <c r="L24" s="4">
        <v>1460</v>
      </c>
      <c r="M24" s="4">
        <v>898</v>
      </c>
      <c r="N24" s="4">
        <v>278</v>
      </c>
      <c r="O24" s="4">
        <v>246</v>
      </c>
      <c r="P24" s="4">
        <v>3547300</v>
      </c>
      <c r="Q24" s="4">
        <v>3189000</v>
      </c>
      <c r="R24" s="5">
        <v>1.26E-2</v>
      </c>
      <c r="S24" s="4">
        <v>7089200</v>
      </c>
      <c r="T24" s="4">
        <f t="shared" si="2"/>
        <v>8761320</v>
      </c>
      <c r="U24" s="4">
        <f t="shared" si="3"/>
        <v>6432800</v>
      </c>
      <c r="V24" s="5">
        <v>2.4399999999999998E-2</v>
      </c>
    </row>
    <row r="25" spans="1:22" x14ac:dyDescent="0.2">
      <c r="A25" s="16" t="s">
        <v>321</v>
      </c>
      <c r="B25" s="4">
        <v>4800</v>
      </c>
      <c r="C25" s="4">
        <v>268000</v>
      </c>
      <c r="D25" s="4">
        <v>-263200</v>
      </c>
      <c r="E25" s="4">
        <v>-7317000000</v>
      </c>
      <c r="F25" s="4">
        <f t="shared" si="0"/>
        <v>-94942043548</v>
      </c>
      <c r="G25" s="4">
        <v>0</v>
      </c>
      <c r="H25" s="4">
        <v>0</v>
      </c>
      <c r="I25" s="4">
        <v>0</v>
      </c>
      <c r="J25" s="4">
        <v>-2243180000</v>
      </c>
      <c r="K25" s="24">
        <f t="shared" si="1"/>
        <v>-70846282000</v>
      </c>
      <c r="L25" s="4">
        <v>1900</v>
      </c>
      <c r="M25" s="4">
        <v>745</v>
      </c>
      <c r="N25" s="4">
        <v>350</v>
      </c>
      <c r="O25" s="4">
        <v>184</v>
      </c>
      <c r="P25" s="4">
        <v>4863500</v>
      </c>
      <c r="Q25" s="4">
        <v>2160500</v>
      </c>
      <c r="R25" s="5">
        <v>1.09E-2</v>
      </c>
      <c r="S25" s="4">
        <v>7794700</v>
      </c>
      <c r="T25" s="4">
        <f t="shared" si="2"/>
        <v>8820550</v>
      </c>
      <c r="U25" s="4">
        <f t="shared" si="3"/>
        <v>6432800</v>
      </c>
      <c r="V25" s="5">
        <v>3.0200000000000001E-2</v>
      </c>
    </row>
    <row r="26" spans="1:22" x14ac:dyDescent="0.2">
      <c r="A26" s="16" t="s">
        <v>320</v>
      </c>
      <c r="B26" s="4">
        <v>416900</v>
      </c>
      <c r="C26" s="4">
        <v>899800</v>
      </c>
      <c r="D26" s="4">
        <v>-482900</v>
      </c>
      <c r="E26" s="4">
        <v>-13236680000</v>
      </c>
      <c r="F26" s="4">
        <f t="shared" si="0"/>
        <v>-87625043548</v>
      </c>
      <c r="G26" s="4">
        <v>0</v>
      </c>
      <c r="H26" s="4">
        <v>0</v>
      </c>
      <c r="I26" s="4">
        <v>0</v>
      </c>
      <c r="J26" s="4">
        <v>-64765000</v>
      </c>
      <c r="K26" s="24">
        <f t="shared" si="1"/>
        <v>-68603102000</v>
      </c>
      <c r="L26" s="4">
        <v>1349</v>
      </c>
      <c r="M26" s="4">
        <v>1000</v>
      </c>
      <c r="N26" s="4">
        <v>262</v>
      </c>
      <c r="O26" s="4">
        <v>235</v>
      </c>
      <c r="P26" s="4">
        <v>3232200</v>
      </c>
      <c r="Q26" s="4">
        <v>2762900</v>
      </c>
      <c r="R26" s="5">
        <v>-1.0800000000000001E-2</v>
      </c>
      <c r="S26" s="4">
        <v>6432800</v>
      </c>
      <c r="T26" s="4">
        <f t="shared" si="2"/>
        <v>8937350</v>
      </c>
      <c r="U26" s="4">
        <f t="shared" si="3"/>
        <v>7203400</v>
      </c>
      <c r="V26" s="5">
        <v>2.86E-2</v>
      </c>
    </row>
    <row r="27" spans="1:22" x14ac:dyDescent="0.2">
      <c r="A27" s="16" t="s">
        <v>319</v>
      </c>
      <c r="B27" s="4">
        <v>375900</v>
      </c>
      <c r="C27" s="4">
        <v>67500</v>
      </c>
      <c r="D27" s="4">
        <v>308400</v>
      </c>
      <c r="E27" s="4">
        <v>8550280000</v>
      </c>
      <c r="F27" s="4">
        <f t="shared" si="0"/>
        <v>-74388363548</v>
      </c>
      <c r="G27" s="4">
        <v>0</v>
      </c>
      <c r="H27" s="4">
        <v>0</v>
      </c>
      <c r="I27" s="4">
        <v>0</v>
      </c>
      <c r="J27" s="4">
        <v>54560000</v>
      </c>
      <c r="K27" s="24">
        <f t="shared" si="1"/>
        <v>-68538337000</v>
      </c>
      <c r="L27" s="4">
        <v>1945</v>
      </c>
      <c r="M27" s="4">
        <v>923</v>
      </c>
      <c r="N27" s="4">
        <v>403</v>
      </c>
      <c r="O27" s="4">
        <v>233</v>
      </c>
      <c r="P27" s="4">
        <v>5427500</v>
      </c>
      <c r="Q27" s="4">
        <v>3062200</v>
      </c>
      <c r="R27" s="5">
        <v>3.7100000000000001E-2</v>
      </c>
      <c r="S27" s="4">
        <v>10112500</v>
      </c>
      <c r="T27" s="4">
        <f t="shared" si="2"/>
        <v>9012050</v>
      </c>
      <c r="U27" s="4">
        <f t="shared" si="3"/>
        <v>7203400</v>
      </c>
      <c r="V27" s="5">
        <v>3.2199999999999999E-2</v>
      </c>
    </row>
    <row r="28" spans="1:22" x14ac:dyDescent="0.2">
      <c r="A28" s="16" t="s">
        <v>318</v>
      </c>
      <c r="B28" s="4">
        <v>227600</v>
      </c>
      <c r="C28" s="4">
        <v>146600</v>
      </c>
      <c r="D28" s="4">
        <v>81000</v>
      </c>
      <c r="E28" s="4">
        <v>2028700000</v>
      </c>
      <c r="F28" s="4">
        <f t="shared" si="0"/>
        <v>-82938643548</v>
      </c>
      <c r="G28" s="4">
        <v>0</v>
      </c>
      <c r="H28" s="4">
        <v>0</v>
      </c>
      <c r="I28" s="4">
        <v>0</v>
      </c>
      <c r="J28" s="4">
        <v>54560000</v>
      </c>
      <c r="K28" s="24">
        <f t="shared" si="1"/>
        <v>-68592897000</v>
      </c>
      <c r="L28" s="4">
        <v>1222</v>
      </c>
      <c r="M28" s="4">
        <v>1427</v>
      </c>
      <c r="N28" s="4">
        <v>142</v>
      </c>
      <c r="O28" s="4">
        <v>281</v>
      </c>
      <c r="P28" s="4">
        <v>2119200</v>
      </c>
      <c r="Q28" s="4">
        <v>4188600</v>
      </c>
      <c r="R28" s="5">
        <v>-2.9600000000000001E-2</v>
      </c>
      <c r="S28" s="4">
        <v>7203400</v>
      </c>
      <c r="T28" s="4">
        <f t="shared" si="2"/>
        <v>9265850</v>
      </c>
      <c r="U28" s="4">
        <f t="shared" si="3"/>
        <v>8388100</v>
      </c>
      <c r="V28" s="5">
        <v>5.7599999999999998E-2</v>
      </c>
    </row>
    <row r="29" spans="1:22" x14ac:dyDescent="0.2">
      <c r="A29" s="16" t="s">
        <v>317</v>
      </c>
      <c r="B29" s="4">
        <v>959300</v>
      </c>
      <c r="C29" s="4">
        <v>57700</v>
      </c>
      <c r="D29" s="4">
        <v>901600</v>
      </c>
      <c r="E29" s="4">
        <v>24010520000</v>
      </c>
      <c r="F29" s="4">
        <f t="shared" si="0"/>
        <v>-84967343548</v>
      </c>
      <c r="G29" s="4">
        <v>0</v>
      </c>
      <c r="H29" s="4">
        <v>0</v>
      </c>
      <c r="I29" s="4">
        <v>0</v>
      </c>
      <c r="J29" s="4">
        <v>-8137840000</v>
      </c>
      <c r="K29" s="24">
        <f t="shared" si="1"/>
        <v>-68647457000</v>
      </c>
      <c r="L29" s="4">
        <v>2601</v>
      </c>
      <c r="M29" s="4">
        <v>777</v>
      </c>
      <c r="N29" s="4">
        <v>518</v>
      </c>
      <c r="O29" s="4">
        <v>167</v>
      </c>
      <c r="P29" s="4">
        <v>8392300</v>
      </c>
      <c r="Q29" s="4">
        <v>2229700</v>
      </c>
      <c r="R29" s="5">
        <v>6.93E-2</v>
      </c>
      <c r="S29" s="4">
        <v>10985600</v>
      </c>
      <c r="T29" s="4">
        <f t="shared" si="2"/>
        <v>9115930</v>
      </c>
      <c r="U29" s="4">
        <f t="shared" si="3"/>
        <v>6116900</v>
      </c>
      <c r="V29" s="5">
        <v>6.1200000000000004E-2</v>
      </c>
    </row>
    <row r="30" spans="1:22" x14ac:dyDescent="0.2">
      <c r="A30" s="16" t="s">
        <v>316</v>
      </c>
      <c r="B30" s="4">
        <v>136800</v>
      </c>
      <c r="C30" s="4">
        <v>15100</v>
      </c>
      <c r="D30" s="4">
        <v>121700</v>
      </c>
      <c r="E30" s="4">
        <v>3228260000</v>
      </c>
      <c r="F30" s="4">
        <f t="shared" si="0"/>
        <v>-108977863548</v>
      </c>
      <c r="G30" s="4">
        <v>408200</v>
      </c>
      <c r="H30" s="4">
        <v>0</v>
      </c>
      <c r="I30" s="4">
        <v>408200</v>
      </c>
      <c r="J30" s="4">
        <v>10819430000</v>
      </c>
      <c r="K30" s="24">
        <f t="shared" si="1"/>
        <v>-60509617000</v>
      </c>
      <c r="L30" s="4">
        <v>2116</v>
      </c>
      <c r="M30" s="4">
        <v>1779</v>
      </c>
      <c r="N30" s="4">
        <v>318</v>
      </c>
      <c r="O30" s="4">
        <v>261</v>
      </c>
      <c r="P30" s="4">
        <v>4670800</v>
      </c>
      <c r="Q30" s="4">
        <v>4086500</v>
      </c>
      <c r="R30" s="5">
        <v>-6.3399999999999998E-2</v>
      </c>
      <c r="S30" s="4">
        <v>10519500</v>
      </c>
      <c r="T30" s="4">
        <f t="shared" si="2"/>
        <v>10183960</v>
      </c>
      <c r="U30" s="4">
        <f t="shared" si="3"/>
        <v>6116900</v>
      </c>
      <c r="V30" s="5">
        <v>4.7699999999999992E-2</v>
      </c>
    </row>
    <row r="31" spans="1:22" x14ac:dyDescent="0.2">
      <c r="A31" s="16" t="s">
        <v>315</v>
      </c>
      <c r="B31" s="4">
        <v>300400</v>
      </c>
      <c r="C31" s="4">
        <v>88400</v>
      </c>
      <c r="D31" s="4">
        <v>212000</v>
      </c>
      <c r="E31" s="4">
        <v>5881860000</v>
      </c>
      <c r="F31" s="4">
        <f t="shared" si="0"/>
        <v>-112206123548</v>
      </c>
      <c r="G31" s="4">
        <v>0</v>
      </c>
      <c r="H31" s="4">
        <v>0</v>
      </c>
      <c r="I31" s="4">
        <v>0</v>
      </c>
      <c r="J31" s="4">
        <v>14490880000</v>
      </c>
      <c r="K31" s="24">
        <f t="shared" si="1"/>
        <v>-71329047000</v>
      </c>
      <c r="L31" s="4">
        <v>1983</v>
      </c>
      <c r="M31" s="4">
        <v>1258</v>
      </c>
      <c r="N31" s="4">
        <v>267</v>
      </c>
      <c r="O31" s="4">
        <v>212</v>
      </c>
      <c r="P31" s="4">
        <v>3833100</v>
      </c>
      <c r="Q31" s="4">
        <v>3077900</v>
      </c>
      <c r="R31" s="5">
        <v>9.1999999999999998E-3</v>
      </c>
      <c r="S31" s="4">
        <v>9663100</v>
      </c>
      <c r="T31" s="4">
        <f t="shared" si="2"/>
        <v>9900170</v>
      </c>
      <c r="U31" s="4">
        <f t="shared" si="3"/>
        <v>6116900</v>
      </c>
      <c r="V31" s="5">
        <v>2.6699999999999998E-2</v>
      </c>
    </row>
    <row r="32" spans="1:22" x14ac:dyDescent="0.2">
      <c r="A32" s="16" t="s">
        <v>314</v>
      </c>
      <c r="B32" s="4">
        <v>213400</v>
      </c>
      <c r="C32" s="4">
        <v>117220</v>
      </c>
      <c r="D32" s="4">
        <v>96180</v>
      </c>
      <c r="E32" s="4">
        <v>2552760000</v>
      </c>
      <c r="F32" s="4">
        <f t="shared" si="0"/>
        <v>-118087983548</v>
      </c>
      <c r="G32" s="4">
        <v>522600</v>
      </c>
      <c r="H32" s="4">
        <v>0</v>
      </c>
      <c r="I32" s="4">
        <v>522600</v>
      </c>
      <c r="J32" s="4">
        <v>14490880000</v>
      </c>
      <c r="K32" s="24">
        <f t="shared" si="1"/>
        <v>-85819927000</v>
      </c>
      <c r="L32" s="4">
        <v>1974</v>
      </c>
      <c r="M32" s="4">
        <v>2661</v>
      </c>
      <c r="N32" s="4">
        <v>241</v>
      </c>
      <c r="O32" s="4">
        <v>368</v>
      </c>
      <c r="P32" s="4">
        <v>3517600</v>
      </c>
      <c r="Q32" s="4">
        <v>5810900</v>
      </c>
      <c r="R32" s="5">
        <v>-4.9200000000000001E-2</v>
      </c>
      <c r="S32" s="4">
        <v>10396600</v>
      </c>
      <c r="T32" s="4">
        <f t="shared" si="2"/>
        <v>9709710</v>
      </c>
      <c r="U32" s="4">
        <f t="shared" si="3"/>
        <v>6116900</v>
      </c>
      <c r="V32" s="5">
        <v>5.9400000000000001E-2</v>
      </c>
    </row>
    <row r="33" spans="1:22" x14ac:dyDescent="0.2">
      <c r="A33" s="16" t="s">
        <v>313</v>
      </c>
      <c r="B33" s="4">
        <v>9800</v>
      </c>
      <c r="C33" s="4">
        <v>138800</v>
      </c>
      <c r="D33" s="4">
        <v>-129000</v>
      </c>
      <c r="E33" s="4">
        <v>-3969360000</v>
      </c>
      <c r="F33" s="4">
        <f t="shared" si="0"/>
        <v>-120640743548</v>
      </c>
      <c r="G33" s="4">
        <v>0</v>
      </c>
      <c r="H33" s="4">
        <v>0</v>
      </c>
      <c r="I33" s="4">
        <v>0</v>
      </c>
      <c r="J33" s="4">
        <v>242900000</v>
      </c>
      <c r="K33" s="24">
        <f t="shared" si="1"/>
        <v>-100310807000</v>
      </c>
      <c r="L33" s="4">
        <v>1612</v>
      </c>
      <c r="M33" s="4">
        <v>2306</v>
      </c>
      <c r="N33" s="4">
        <v>205</v>
      </c>
      <c r="O33" s="4">
        <v>373</v>
      </c>
      <c r="P33" s="4">
        <v>2533000</v>
      </c>
      <c r="Q33" s="4">
        <v>5181100</v>
      </c>
      <c r="R33" s="5">
        <v>-7.4700000000000003E-2</v>
      </c>
      <c r="S33" s="4">
        <v>8388100</v>
      </c>
      <c r="T33" s="4">
        <f t="shared" si="2"/>
        <v>9687740</v>
      </c>
      <c r="U33" s="4">
        <f t="shared" si="3"/>
        <v>6116900</v>
      </c>
      <c r="V33" s="5">
        <v>6.9599999999999995E-2</v>
      </c>
    </row>
    <row r="34" spans="1:22" x14ac:dyDescent="0.2">
      <c r="A34" s="16" t="s">
        <v>270</v>
      </c>
      <c r="B34" s="4">
        <v>2400</v>
      </c>
      <c r="C34" s="4">
        <v>12000</v>
      </c>
      <c r="D34" s="4">
        <v>-9600</v>
      </c>
      <c r="E34" s="4">
        <v>-296700000</v>
      </c>
      <c r="F34" s="4">
        <f t="shared" si="0"/>
        <v>-116671383548</v>
      </c>
      <c r="G34" s="4">
        <v>0</v>
      </c>
      <c r="H34" s="4">
        <v>0</v>
      </c>
      <c r="I34" s="4">
        <v>0</v>
      </c>
      <c r="J34" s="4">
        <v>-3790570000</v>
      </c>
      <c r="K34" s="24">
        <f t="shared" si="1"/>
        <v>-100553707000</v>
      </c>
      <c r="L34" s="4">
        <v>1103</v>
      </c>
      <c r="M34" s="4">
        <v>833</v>
      </c>
      <c r="N34" s="4">
        <v>196</v>
      </c>
      <c r="O34" s="4">
        <v>206</v>
      </c>
      <c r="P34" s="4">
        <v>2303600</v>
      </c>
      <c r="Q34" s="4">
        <v>2535900</v>
      </c>
      <c r="R34" s="5">
        <v>-3.2000000000000002E-3</v>
      </c>
      <c r="S34" s="4">
        <v>6116900</v>
      </c>
      <c r="T34" s="4">
        <f t="shared" si="2"/>
        <v>10121300</v>
      </c>
      <c r="U34" s="4">
        <f t="shared" si="3"/>
        <v>7600800</v>
      </c>
      <c r="V34" s="5">
        <v>1.7600000000000001E-2</v>
      </c>
    </row>
    <row r="35" spans="1:22" x14ac:dyDescent="0.2">
      <c r="A35" s="16" t="s">
        <v>269</v>
      </c>
      <c r="B35" s="4">
        <v>3000</v>
      </c>
      <c r="C35" s="4">
        <v>23900</v>
      </c>
      <c r="D35" s="4">
        <v>-20900</v>
      </c>
      <c r="E35" s="4">
        <v>-641050000</v>
      </c>
      <c r="F35" s="4">
        <f t="shared" si="0"/>
        <v>-116374683548</v>
      </c>
      <c r="G35" s="4">
        <v>0</v>
      </c>
      <c r="H35" s="4">
        <v>0</v>
      </c>
      <c r="I35" s="4">
        <v>0</v>
      </c>
      <c r="J35" s="4">
        <v>-179980000</v>
      </c>
      <c r="K35" s="24">
        <f t="shared" si="1"/>
        <v>-96763137000</v>
      </c>
      <c r="L35" s="4">
        <v>1963</v>
      </c>
      <c r="M35" s="4">
        <v>912</v>
      </c>
      <c r="N35" s="4">
        <v>407</v>
      </c>
      <c r="O35" s="4">
        <v>182</v>
      </c>
      <c r="P35" s="4">
        <v>5593900</v>
      </c>
      <c r="Q35" s="4">
        <v>2337900</v>
      </c>
      <c r="R35" s="5">
        <v>6.5000000000000006E-3</v>
      </c>
      <c r="S35" s="4">
        <v>8387000</v>
      </c>
      <c r="T35" s="4">
        <f t="shared" si="2"/>
        <v>10353890</v>
      </c>
      <c r="U35" s="4">
        <f t="shared" si="3"/>
        <v>7600800</v>
      </c>
      <c r="V35" s="5">
        <v>2.8999999999999998E-2</v>
      </c>
    </row>
    <row r="36" spans="1:22" x14ac:dyDescent="0.2">
      <c r="A36" s="16" t="s">
        <v>268</v>
      </c>
      <c r="B36" s="4">
        <v>113900</v>
      </c>
      <c r="C36" s="4">
        <v>80800</v>
      </c>
      <c r="D36" s="4">
        <v>33100</v>
      </c>
      <c r="E36" s="4">
        <v>1019452143</v>
      </c>
      <c r="F36" s="4">
        <f t="shared" si="0"/>
        <v>-115733633548</v>
      </c>
      <c r="G36" s="4">
        <v>0</v>
      </c>
      <c r="H36" s="4">
        <v>0</v>
      </c>
      <c r="I36" s="4">
        <v>0</v>
      </c>
      <c r="J36" s="4">
        <v>-8869380000</v>
      </c>
      <c r="K36" s="24">
        <f t="shared" si="1"/>
        <v>-96583157000</v>
      </c>
      <c r="L36" s="4">
        <v>2101</v>
      </c>
      <c r="M36" s="4">
        <v>900</v>
      </c>
      <c r="N36" s="4">
        <v>323</v>
      </c>
      <c r="O36" s="4">
        <v>177</v>
      </c>
      <c r="P36" s="4">
        <v>4777800</v>
      </c>
      <c r="Q36" s="4">
        <v>2344300</v>
      </c>
      <c r="R36" s="5">
        <v>3.3E-3</v>
      </c>
      <c r="S36" s="4">
        <v>7600800</v>
      </c>
      <c r="T36" s="4">
        <f t="shared" si="2"/>
        <v>10356000</v>
      </c>
      <c r="U36" s="4">
        <f t="shared" si="3"/>
        <v>6825200</v>
      </c>
      <c r="V36" s="5">
        <v>2.4E-2</v>
      </c>
    </row>
    <row r="37" spans="1:22" x14ac:dyDescent="0.2">
      <c r="A37" s="16" t="s">
        <v>254</v>
      </c>
      <c r="B37" s="4">
        <v>2900</v>
      </c>
      <c r="C37" s="4">
        <v>1893300</v>
      </c>
      <c r="D37" s="4">
        <v>-1890400</v>
      </c>
      <c r="E37" s="4">
        <v>-56802620000</v>
      </c>
      <c r="F37" s="4">
        <f t="shared" si="0"/>
        <v>-116753085691</v>
      </c>
      <c r="G37" s="4">
        <v>0</v>
      </c>
      <c r="H37" s="4">
        <v>0</v>
      </c>
      <c r="I37" s="4">
        <v>0</v>
      </c>
      <c r="J37" s="4">
        <v>-8869380000</v>
      </c>
      <c r="K37" s="24">
        <f t="shared" si="1"/>
        <v>-87713777000</v>
      </c>
      <c r="L37" s="4">
        <v>2372</v>
      </c>
      <c r="M37" s="4">
        <v>2372</v>
      </c>
      <c r="N37" s="4">
        <v>416</v>
      </c>
      <c r="O37" s="4">
        <v>390</v>
      </c>
      <c r="P37" s="4">
        <v>5482900</v>
      </c>
      <c r="Q37" s="4">
        <v>5029700</v>
      </c>
      <c r="R37" s="5">
        <v>6.6E-3</v>
      </c>
      <c r="S37" s="4">
        <v>10859500</v>
      </c>
      <c r="T37" s="4">
        <f t="shared" si="2"/>
        <v>10151780</v>
      </c>
      <c r="U37" s="4">
        <f t="shared" si="3"/>
        <v>6825200</v>
      </c>
      <c r="V37" s="5">
        <v>3.7400000000000003E-2</v>
      </c>
    </row>
    <row r="38" spans="1:22" x14ac:dyDescent="0.2">
      <c r="A38" s="16" t="s">
        <v>253</v>
      </c>
      <c r="B38" s="4">
        <v>14800</v>
      </c>
      <c r="C38" s="4">
        <v>14250</v>
      </c>
      <c r="D38" s="4">
        <v>550</v>
      </c>
      <c r="E38" s="4">
        <v>19820000</v>
      </c>
      <c r="F38" s="4">
        <f t="shared" si="0"/>
        <v>-59950465691</v>
      </c>
      <c r="G38" s="4">
        <v>132300</v>
      </c>
      <c r="H38" s="4">
        <v>1200</v>
      </c>
      <c r="I38" s="4">
        <v>131100</v>
      </c>
      <c r="J38" s="4">
        <v>3968950000</v>
      </c>
      <c r="K38" s="24">
        <f t="shared" si="1"/>
        <v>-78844397000</v>
      </c>
      <c r="L38" s="4">
        <v>2107</v>
      </c>
      <c r="M38" s="4">
        <v>1710</v>
      </c>
      <c r="N38" s="4">
        <v>366</v>
      </c>
      <c r="O38" s="4">
        <v>285</v>
      </c>
      <c r="P38" s="4">
        <v>5576100</v>
      </c>
      <c r="Q38" s="4">
        <v>4097200</v>
      </c>
      <c r="R38" s="5">
        <v>-1.6000000000000001E-3</v>
      </c>
      <c r="S38" s="4">
        <v>9741400</v>
      </c>
      <c r="T38" s="4">
        <f t="shared" si="2"/>
        <v>10330260</v>
      </c>
      <c r="U38" s="4">
        <f t="shared" si="3"/>
        <v>6825200</v>
      </c>
      <c r="V38" s="5">
        <v>2.2799999999999997E-2</v>
      </c>
    </row>
    <row r="39" spans="1:22" x14ac:dyDescent="0.2">
      <c r="A39" s="16" t="s">
        <v>252</v>
      </c>
      <c r="B39" s="4">
        <v>369900</v>
      </c>
      <c r="C39" s="4">
        <v>30900</v>
      </c>
      <c r="D39" s="4">
        <v>339000</v>
      </c>
      <c r="E39" s="4">
        <v>10415220000</v>
      </c>
      <c r="F39" s="4">
        <f t="shared" si="0"/>
        <v>-59970285691</v>
      </c>
      <c r="G39" s="4">
        <v>110800</v>
      </c>
      <c r="H39" s="4">
        <v>14800</v>
      </c>
      <c r="I39" s="4">
        <v>96000</v>
      </c>
      <c r="J39" s="4">
        <v>3042100000</v>
      </c>
      <c r="K39" s="24">
        <f t="shared" si="1"/>
        <v>-82813347000</v>
      </c>
      <c r="L39" s="4">
        <v>1389</v>
      </c>
      <c r="M39" s="4">
        <v>2038</v>
      </c>
      <c r="N39" s="4">
        <v>259</v>
      </c>
      <c r="O39" s="4">
        <v>349</v>
      </c>
      <c r="P39" s="4">
        <v>2965700</v>
      </c>
      <c r="Q39" s="4">
        <v>5056100</v>
      </c>
      <c r="R39" s="5">
        <v>-6.0499999999999998E-2</v>
      </c>
      <c r="S39" s="4">
        <v>9486400</v>
      </c>
      <c r="T39" s="4">
        <f t="shared" si="2"/>
        <v>10707740</v>
      </c>
      <c r="U39" s="4">
        <f t="shared" si="3"/>
        <v>6825200</v>
      </c>
      <c r="V39" s="5">
        <v>5.1299999999999998E-2</v>
      </c>
    </row>
    <row r="40" spans="1:22" x14ac:dyDescent="0.2">
      <c r="A40" s="16" t="s">
        <v>251</v>
      </c>
      <c r="B40" s="4">
        <v>2030400</v>
      </c>
      <c r="C40" s="4">
        <v>8305</v>
      </c>
      <c r="D40" s="4">
        <v>2022095</v>
      </c>
      <c r="E40" s="4">
        <v>66510550000</v>
      </c>
      <c r="F40" s="4">
        <f t="shared" si="0"/>
        <v>-70385505691</v>
      </c>
      <c r="G40" s="4">
        <v>110400</v>
      </c>
      <c r="H40" s="4">
        <v>322400</v>
      </c>
      <c r="I40" s="4">
        <v>-212000</v>
      </c>
      <c r="J40" s="4">
        <v>-6956255000</v>
      </c>
      <c r="K40" s="24">
        <f t="shared" si="1"/>
        <v>-85855447000</v>
      </c>
      <c r="L40" s="4">
        <v>4155</v>
      </c>
      <c r="M40" s="4">
        <v>2034</v>
      </c>
      <c r="N40" s="4">
        <v>796</v>
      </c>
      <c r="O40" s="4">
        <v>466</v>
      </c>
      <c r="P40" s="4">
        <v>12044300</v>
      </c>
      <c r="Q40" s="4">
        <v>6965500</v>
      </c>
      <c r="R40" s="5">
        <v>1.41E-2</v>
      </c>
      <c r="S40" s="4">
        <v>21199800</v>
      </c>
      <c r="T40" s="4">
        <f t="shared" si="2"/>
        <v>9828910</v>
      </c>
      <c r="U40" s="4">
        <f t="shared" si="3"/>
        <v>6825200</v>
      </c>
      <c r="V40" s="5">
        <v>4.0300000000000002E-2</v>
      </c>
    </row>
    <row r="41" spans="1:22" x14ac:dyDescent="0.2">
      <c r="A41" s="16" t="s">
        <v>250</v>
      </c>
      <c r="B41" s="4">
        <v>0</v>
      </c>
      <c r="C41" s="4">
        <v>130405</v>
      </c>
      <c r="D41" s="4">
        <v>-130405</v>
      </c>
      <c r="E41" s="4">
        <v>-4164430000</v>
      </c>
      <c r="F41" s="4">
        <f t="shared" si="0"/>
        <v>-136896055691</v>
      </c>
      <c r="G41" s="4">
        <v>0</v>
      </c>
      <c r="H41" s="4">
        <v>0</v>
      </c>
      <c r="I41" s="4">
        <v>0</v>
      </c>
      <c r="J41" s="4">
        <v>-883970000</v>
      </c>
      <c r="K41" s="24">
        <f t="shared" si="1"/>
        <v>-78899192000</v>
      </c>
      <c r="L41" s="4">
        <v>1452</v>
      </c>
      <c r="M41" s="4">
        <v>1547</v>
      </c>
      <c r="N41" s="4">
        <v>190</v>
      </c>
      <c r="O41" s="4">
        <v>281</v>
      </c>
      <c r="P41" s="4">
        <v>2671300</v>
      </c>
      <c r="Q41" s="4">
        <v>3555300</v>
      </c>
      <c r="R41" s="5">
        <v>-9.300000000000001E-3</v>
      </c>
      <c r="S41" s="4">
        <v>6825200</v>
      </c>
      <c r="T41" s="4">
        <f t="shared" si="2"/>
        <v>10156530</v>
      </c>
      <c r="U41" s="4">
        <f t="shared" si="3"/>
        <v>7621900</v>
      </c>
      <c r="V41" s="5">
        <v>2.63E-2</v>
      </c>
    </row>
    <row r="42" spans="1:22" x14ac:dyDescent="0.2">
      <c r="A42" s="16" t="s">
        <v>249</v>
      </c>
      <c r="B42" s="4">
        <v>300</v>
      </c>
      <c r="C42" s="4">
        <v>208600</v>
      </c>
      <c r="D42" s="4">
        <v>-208300</v>
      </c>
      <c r="E42" s="4">
        <v>-6579990000</v>
      </c>
      <c r="F42" s="4">
        <f t="shared" si="0"/>
        <v>-132731625691</v>
      </c>
      <c r="G42" s="4">
        <v>0</v>
      </c>
      <c r="H42" s="4">
        <v>0</v>
      </c>
      <c r="I42" s="4">
        <v>0</v>
      </c>
      <c r="J42" s="4">
        <v>-9633040000</v>
      </c>
      <c r="K42" s="24">
        <f t="shared" si="1"/>
        <v>-78015222000</v>
      </c>
      <c r="L42" s="4">
        <v>1857</v>
      </c>
      <c r="M42" s="4">
        <v>1496</v>
      </c>
      <c r="N42" s="4">
        <v>315</v>
      </c>
      <c r="O42" s="4">
        <v>298</v>
      </c>
      <c r="P42" s="4">
        <v>4367800</v>
      </c>
      <c r="Q42" s="4">
        <v>3629500</v>
      </c>
      <c r="R42" s="5">
        <v>7.9000000000000008E-3</v>
      </c>
      <c r="S42" s="4">
        <v>8492000</v>
      </c>
      <c r="T42" s="4">
        <f t="shared" si="2"/>
        <v>10232690</v>
      </c>
      <c r="U42" s="4">
        <f t="shared" si="3"/>
        <v>7621900</v>
      </c>
      <c r="V42" s="5">
        <v>2.7900000000000001E-2</v>
      </c>
    </row>
    <row r="43" spans="1:22" x14ac:dyDescent="0.2">
      <c r="A43" s="16" t="s">
        <v>248</v>
      </c>
      <c r="B43" s="4">
        <v>0</v>
      </c>
      <c r="C43" s="4">
        <v>3200</v>
      </c>
      <c r="D43" s="4">
        <v>-3200</v>
      </c>
      <c r="E43" s="4">
        <v>-102020000</v>
      </c>
      <c r="F43" s="4">
        <f t="shared" si="0"/>
        <v>-126151635691</v>
      </c>
      <c r="G43" s="4">
        <v>102400</v>
      </c>
      <c r="H43" s="4">
        <v>203600</v>
      </c>
      <c r="I43" s="4">
        <v>-101200</v>
      </c>
      <c r="J43" s="4">
        <v>-3214245000</v>
      </c>
      <c r="K43" s="24">
        <f t="shared" si="1"/>
        <v>-68382182000</v>
      </c>
      <c r="L43" s="4">
        <v>1496</v>
      </c>
      <c r="M43" s="4">
        <v>1459</v>
      </c>
      <c r="N43" s="4">
        <v>244</v>
      </c>
      <c r="O43" s="4">
        <v>306</v>
      </c>
      <c r="P43" s="4">
        <v>3318900</v>
      </c>
      <c r="Q43" s="4">
        <v>4473800</v>
      </c>
      <c r="R43" s="5">
        <v>-1.24E-2</v>
      </c>
      <c r="S43" s="4">
        <v>8168400</v>
      </c>
      <c r="T43" s="4">
        <f t="shared" si="2"/>
        <v>11043030</v>
      </c>
      <c r="U43" s="4">
        <f t="shared" si="3"/>
        <v>7621900</v>
      </c>
      <c r="V43" s="5">
        <v>2.1600000000000001E-2</v>
      </c>
    </row>
    <row r="44" spans="1:22" x14ac:dyDescent="0.2">
      <c r="A44" s="16" t="s">
        <v>247</v>
      </c>
      <c r="B44" s="4">
        <v>104700</v>
      </c>
      <c r="C44" s="4">
        <v>0</v>
      </c>
      <c r="D44" s="4">
        <v>104700</v>
      </c>
      <c r="E44" s="4">
        <v>3381210000</v>
      </c>
      <c r="F44" s="4">
        <f t="shared" si="0"/>
        <v>-126049615691</v>
      </c>
      <c r="G44" s="4">
        <v>0</v>
      </c>
      <c r="H44" s="4">
        <v>0</v>
      </c>
      <c r="I44" s="4">
        <v>0</v>
      </c>
      <c r="J44" s="4">
        <v>-6853800000</v>
      </c>
      <c r="K44" s="24">
        <f t="shared" si="1"/>
        <v>-65167937000</v>
      </c>
      <c r="L44" s="4">
        <v>2213</v>
      </c>
      <c r="M44" s="4">
        <v>1129</v>
      </c>
      <c r="N44" s="4">
        <v>361</v>
      </c>
      <c r="O44" s="4">
        <v>286</v>
      </c>
      <c r="P44" s="4">
        <v>5076800</v>
      </c>
      <c r="Q44" s="4">
        <v>4298700</v>
      </c>
      <c r="R44" s="5">
        <v>6.3E-3</v>
      </c>
      <c r="S44" s="4">
        <v>10452500</v>
      </c>
      <c r="T44" s="4">
        <f t="shared" si="2"/>
        <v>10945480</v>
      </c>
      <c r="U44" s="4">
        <f t="shared" si="3"/>
        <v>7621900</v>
      </c>
      <c r="V44" s="5">
        <v>2.3E-2</v>
      </c>
    </row>
    <row r="45" spans="1:22" x14ac:dyDescent="0.2">
      <c r="A45" s="16" t="s">
        <v>246</v>
      </c>
      <c r="B45" s="4">
        <v>228300</v>
      </c>
      <c r="C45" s="4">
        <v>2300</v>
      </c>
      <c r="D45" s="4">
        <v>226000</v>
      </c>
      <c r="E45" s="4">
        <v>7240279930</v>
      </c>
      <c r="F45" s="4">
        <f t="shared" si="0"/>
        <v>-129430825691</v>
      </c>
      <c r="G45" s="4">
        <v>0</v>
      </c>
      <c r="H45" s="4">
        <v>0</v>
      </c>
      <c r="I45" s="4">
        <v>0</v>
      </c>
      <c r="J45" s="4">
        <v>-6853800000</v>
      </c>
      <c r="K45" s="24">
        <f t="shared" si="1"/>
        <v>-58314137000</v>
      </c>
      <c r="L45" s="4">
        <v>2797</v>
      </c>
      <c r="M45" s="4">
        <v>969</v>
      </c>
      <c r="N45" s="4">
        <v>469</v>
      </c>
      <c r="O45" s="4">
        <v>226</v>
      </c>
      <c r="P45" s="4">
        <v>6503700</v>
      </c>
      <c r="Q45" s="4">
        <v>3109300</v>
      </c>
      <c r="R45" s="5">
        <v>1.5800000000000002E-2</v>
      </c>
      <c r="S45" s="4">
        <v>10712900</v>
      </c>
      <c r="T45" s="4">
        <f t="shared" si="2"/>
        <v>11218350</v>
      </c>
      <c r="U45" s="4">
        <f t="shared" si="3"/>
        <v>7621900</v>
      </c>
      <c r="V45" s="5">
        <v>1.8600000000000002E-2</v>
      </c>
    </row>
    <row r="46" spans="1:22" x14ac:dyDescent="0.2">
      <c r="A46" s="16" t="s">
        <v>245</v>
      </c>
      <c r="B46" s="4">
        <v>0</v>
      </c>
      <c r="C46" s="4">
        <v>1500</v>
      </c>
      <c r="D46" s="4">
        <v>-1500</v>
      </c>
      <c r="E46" s="4">
        <v>-47320000</v>
      </c>
      <c r="F46" s="4">
        <f t="shared" si="0"/>
        <v>-136671105621</v>
      </c>
      <c r="G46" s="4">
        <v>100000</v>
      </c>
      <c r="H46" s="4">
        <v>13800</v>
      </c>
      <c r="I46" s="4">
        <v>86200</v>
      </c>
      <c r="J46" s="4">
        <v>2725910000</v>
      </c>
      <c r="K46" s="24">
        <f t="shared" si="1"/>
        <v>-51460337000</v>
      </c>
      <c r="L46" s="4">
        <v>1579</v>
      </c>
      <c r="M46" s="4">
        <v>913</v>
      </c>
      <c r="N46" s="4">
        <v>309</v>
      </c>
      <c r="O46" s="4">
        <v>214</v>
      </c>
      <c r="P46" s="4">
        <v>4151300</v>
      </c>
      <c r="Q46" s="4">
        <v>2873700</v>
      </c>
      <c r="R46" s="5">
        <v>6.4000000000000003E-3</v>
      </c>
      <c r="S46" s="4">
        <v>7621900</v>
      </c>
      <c r="T46" s="4">
        <f t="shared" si="2"/>
        <v>12161310</v>
      </c>
      <c r="U46" s="4">
        <f t="shared" si="3"/>
        <v>8817300</v>
      </c>
      <c r="V46" s="5">
        <v>1.5800000000000002E-2</v>
      </c>
    </row>
    <row r="47" spans="1:22" x14ac:dyDescent="0.2">
      <c r="A47" s="16" t="s">
        <v>244</v>
      </c>
      <c r="B47" s="4">
        <v>5000</v>
      </c>
      <c r="C47" s="4">
        <v>1600</v>
      </c>
      <c r="D47" s="4">
        <v>3400</v>
      </c>
      <c r="E47" s="4">
        <v>105420000</v>
      </c>
      <c r="F47" s="4">
        <f t="shared" ref="F47:F73" si="4">E47+F48</f>
        <v>-136623785621</v>
      </c>
      <c r="G47" s="4">
        <v>0</v>
      </c>
      <c r="H47" s="4">
        <v>0</v>
      </c>
      <c r="I47" s="4">
        <v>0</v>
      </c>
      <c r="J47" s="4">
        <v>26420000</v>
      </c>
      <c r="K47" s="24">
        <f t="shared" ref="K47:K73" si="5">J47+K48</f>
        <v>-54186247000</v>
      </c>
      <c r="L47" s="4">
        <v>2174</v>
      </c>
      <c r="M47" s="4">
        <v>921</v>
      </c>
      <c r="N47" s="4">
        <v>373</v>
      </c>
      <c r="O47" s="4">
        <v>163</v>
      </c>
      <c r="P47" s="4">
        <v>5273600</v>
      </c>
      <c r="Q47" s="4">
        <v>2171700</v>
      </c>
      <c r="R47" s="5">
        <v>2.7799999999999998E-2</v>
      </c>
      <c r="S47" s="4">
        <v>8817300</v>
      </c>
      <c r="T47" s="4">
        <f t="shared" si="2"/>
        <v>12685170</v>
      </c>
      <c r="U47" s="4">
        <f t="shared" ref="U47:U73" si="6">MIN(S48:S52)</f>
        <v>9253600</v>
      </c>
      <c r="V47" s="5">
        <v>4.2900000000000001E-2</v>
      </c>
    </row>
    <row r="48" spans="1:22" x14ac:dyDescent="0.2">
      <c r="A48" s="16" t="s">
        <v>243</v>
      </c>
      <c r="B48" s="4">
        <v>23500</v>
      </c>
      <c r="C48" s="4">
        <v>11800</v>
      </c>
      <c r="D48" s="4">
        <v>11700</v>
      </c>
      <c r="E48" s="4">
        <v>359260000</v>
      </c>
      <c r="F48" s="4">
        <f t="shared" si="4"/>
        <v>-136729205621</v>
      </c>
      <c r="G48" s="4">
        <v>115200</v>
      </c>
      <c r="H48" s="4">
        <v>14400</v>
      </c>
      <c r="I48" s="4">
        <v>100800</v>
      </c>
      <c r="J48" s="4">
        <v>3073010000</v>
      </c>
      <c r="K48" s="24">
        <f t="shared" si="5"/>
        <v>-54212667000</v>
      </c>
      <c r="L48" s="4">
        <v>1818</v>
      </c>
      <c r="M48" s="4">
        <v>2544</v>
      </c>
      <c r="N48" s="4">
        <v>330</v>
      </c>
      <c r="O48" s="4">
        <v>453</v>
      </c>
      <c r="P48" s="4">
        <v>4063500</v>
      </c>
      <c r="Q48" s="4">
        <v>6082700</v>
      </c>
      <c r="R48" s="5">
        <v>-2.9300000000000003E-2</v>
      </c>
      <c r="S48" s="4">
        <v>11526200</v>
      </c>
      <c r="T48" s="4">
        <f t="shared" si="2"/>
        <v>13939690</v>
      </c>
      <c r="U48" s="4">
        <f t="shared" si="6"/>
        <v>9253600</v>
      </c>
      <c r="V48" s="5">
        <v>3.6400000000000002E-2</v>
      </c>
    </row>
    <row r="49" spans="1:22" x14ac:dyDescent="0.2">
      <c r="A49" s="16" t="s">
        <v>236</v>
      </c>
      <c r="B49" s="4">
        <v>13800</v>
      </c>
      <c r="C49" s="4">
        <v>18900</v>
      </c>
      <c r="D49" s="4">
        <v>-5100</v>
      </c>
      <c r="E49" s="4">
        <v>-163740000</v>
      </c>
      <c r="F49" s="4">
        <f t="shared" si="4"/>
        <v>-137088465621</v>
      </c>
      <c r="G49" s="4">
        <v>0</v>
      </c>
      <c r="H49" s="4">
        <v>0</v>
      </c>
      <c r="I49" s="4">
        <v>0</v>
      </c>
      <c r="J49" s="4">
        <v>-6088650000</v>
      </c>
      <c r="K49" s="24">
        <f t="shared" si="5"/>
        <v>-57285677000</v>
      </c>
      <c r="L49" s="4">
        <v>2132</v>
      </c>
      <c r="M49" s="4">
        <v>1490</v>
      </c>
      <c r="N49" s="4">
        <v>371</v>
      </c>
      <c r="O49" s="4">
        <v>415</v>
      </c>
      <c r="P49" s="4">
        <v>5573700</v>
      </c>
      <c r="Q49" s="4">
        <v>6119600</v>
      </c>
      <c r="R49" s="5">
        <v>0</v>
      </c>
      <c r="S49" s="4">
        <v>13261200</v>
      </c>
      <c r="T49" s="4">
        <f t="shared" si="2"/>
        <v>14185970</v>
      </c>
      <c r="U49" s="4">
        <f t="shared" si="6"/>
        <v>9253600</v>
      </c>
      <c r="V49" s="5">
        <v>2.0400000000000001E-2</v>
      </c>
    </row>
    <row r="50" spans="1:22" x14ac:dyDescent="0.2">
      <c r="A50" s="16" t="s">
        <v>235</v>
      </c>
      <c r="B50" s="4">
        <v>6800</v>
      </c>
      <c r="C50" s="4">
        <v>17600</v>
      </c>
      <c r="D50" s="4">
        <v>-10800</v>
      </c>
      <c r="E50" s="4">
        <v>-340330000</v>
      </c>
      <c r="F50" s="4">
        <f t="shared" si="4"/>
        <v>-136924725621</v>
      </c>
      <c r="G50" s="4">
        <v>0</v>
      </c>
      <c r="H50" s="4">
        <v>0</v>
      </c>
      <c r="I50" s="4">
        <v>0</v>
      </c>
      <c r="J50" s="4">
        <v>-17011695000</v>
      </c>
      <c r="K50" s="24">
        <f t="shared" si="5"/>
        <v>-51197027000</v>
      </c>
      <c r="L50" s="4">
        <v>2394</v>
      </c>
      <c r="M50" s="4">
        <v>1251</v>
      </c>
      <c r="N50" s="4">
        <v>506</v>
      </c>
      <c r="O50" s="4">
        <v>302</v>
      </c>
      <c r="P50" s="4">
        <v>6931700</v>
      </c>
      <c r="Q50" s="4">
        <v>3968700</v>
      </c>
      <c r="R50" s="5">
        <v>1.78E-2</v>
      </c>
      <c r="S50" s="4">
        <v>12411500</v>
      </c>
      <c r="T50" s="4">
        <f t="shared" si="2"/>
        <v>13951420</v>
      </c>
      <c r="U50" s="4">
        <f t="shared" si="6"/>
        <v>9253600</v>
      </c>
      <c r="V50" s="5">
        <v>2.06E-2</v>
      </c>
    </row>
    <row r="51" spans="1:22" x14ac:dyDescent="0.2">
      <c r="A51" s="16" t="s">
        <v>234</v>
      </c>
      <c r="B51" s="4">
        <v>9900</v>
      </c>
      <c r="C51" s="4">
        <v>21</v>
      </c>
      <c r="D51" s="4">
        <v>9879</v>
      </c>
      <c r="E51" s="4">
        <v>304080000</v>
      </c>
      <c r="F51" s="4">
        <f t="shared" si="4"/>
        <v>-136584395621</v>
      </c>
      <c r="G51" s="4">
        <v>0</v>
      </c>
      <c r="H51" s="4">
        <v>0</v>
      </c>
      <c r="I51" s="4">
        <v>0</v>
      </c>
      <c r="J51" s="4">
        <v>-2779595000</v>
      </c>
      <c r="K51" s="24">
        <f t="shared" si="5"/>
        <v>-34185332000</v>
      </c>
      <c r="L51" s="4">
        <v>1825</v>
      </c>
      <c r="M51" s="4">
        <v>1077</v>
      </c>
      <c r="N51" s="4">
        <v>396</v>
      </c>
      <c r="O51" s="4">
        <v>269</v>
      </c>
      <c r="P51" s="4">
        <v>5809200</v>
      </c>
      <c r="Q51" s="4">
        <v>3669400</v>
      </c>
      <c r="R51" s="5">
        <v>1.3100000000000001E-2</v>
      </c>
      <c r="S51" s="4">
        <v>10101400</v>
      </c>
      <c r="T51" s="4">
        <f t="shared" si="2"/>
        <v>13810440</v>
      </c>
      <c r="U51" s="4">
        <f t="shared" si="6"/>
        <v>9253600</v>
      </c>
      <c r="V51" s="5">
        <v>2.8799999999999999E-2</v>
      </c>
    </row>
    <row r="52" spans="1:22" x14ac:dyDescent="0.2">
      <c r="A52" s="16" t="s">
        <v>233</v>
      </c>
      <c r="B52" s="4">
        <v>9000</v>
      </c>
      <c r="C52" s="4">
        <v>346800</v>
      </c>
      <c r="D52" s="4">
        <v>-337800</v>
      </c>
      <c r="E52" s="4">
        <v>-10303680000</v>
      </c>
      <c r="F52" s="4">
        <f t="shared" si="4"/>
        <v>-136888475621</v>
      </c>
      <c r="G52" s="4">
        <v>0</v>
      </c>
      <c r="H52" s="4">
        <v>0</v>
      </c>
      <c r="I52" s="4">
        <v>0</v>
      </c>
      <c r="J52" s="4">
        <v>61620000</v>
      </c>
      <c r="K52" s="24">
        <f t="shared" si="5"/>
        <v>-31405737000</v>
      </c>
      <c r="L52" s="4">
        <v>1828</v>
      </c>
      <c r="M52" s="4">
        <v>1251</v>
      </c>
      <c r="N52" s="4">
        <v>367</v>
      </c>
      <c r="O52" s="4">
        <v>280</v>
      </c>
      <c r="P52" s="4">
        <v>4809200</v>
      </c>
      <c r="Q52" s="4">
        <v>3545700</v>
      </c>
      <c r="R52" s="5">
        <v>0</v>
      </c>
      <c r="S52" s="4">
        <v>9253600</v>
      </c>
      <c r="T52" s="4">
        <f t="shared" si="2"/>
        <v>14049210</v>
      </c>
      <c r="U52" s="4">
        <f t="shared" si="6"/>
        <v>9477000</v>
      </c>
      <c r="V52" s="5">
        <v>2.9100000000000001E-2</v>
      </c>
    </row>
    <row r="53" spans="1:22" x14ac:dyDescent="0.2">
      <c r="A53" s="16" t="s">
        <v>232</v>
      </c>
      <c r="B53" s="4">
        <v>27500</v>
      </c>
      <c r="C53" s="4">
        <v>146700</v>
      </c>
      <c r="D53" s="4">
        <v>-119200</v>
      </c>
      <c r="E53" s="4">
        <v>-3771010000</v>
      </c>
      <c r="F53" s="4">
        <f t="shared" si="4"/>
        <v>-126584795621</v>
      </c>
      <c r="G53" s="4">
        <v>0</v>
      </c>
      <c r="H53" s="4">
        <v>0</v>
      </c>
      <c r="I53" s="4">
        <v>0</v>
      </c>
      <c r="J53" s="4">
        <v>-310275000</v>
      </c>
      <c r="K53" s="24">
        <f t="shared" si="5"/>
        <v>-31467357000</v>
      </c>
      <c r="L53" s="4">
        <v>3460</v>
      </c>
      <c r="M53" s="4">
        <v>3624</v>
      </c>
      <c r="N53" s="4">
        <v>474</v>
      </c>
      <c r="O53" s="4">
        <v>575</v>
      </c>
      <c r="P53" s="4">
        <v>6892100</v>
      </c>
      <c r="Q53" s="4">
        <v>8399700</v>
      </c>
      <c r="R53" s="5">
        <v>-2.9399999999999999E-2</v>
      </c>
      <c r="S53" s="4">
        <v>16271800</v>
      </c>
      <c r="T53" s="4">
        <f t="shared" si="2"/>
        <v>13595240</v>
      </c>
      <c r="U53" s="4">
        <f t="shared" si="6"/>
        <v>9477000</v>
      </c>
      <c r="V53" s="5">
        <v>7.8700000000000006E-2</v>
      </c>
    </row>
    <row r="54" spans="1:22" x14ac:dyDescent="0.2">
      <c r="A54" s="16" t="s">
        <v>231</v>
      </c>
      <c r="B54" s="4">
        <v>14800</v>
      </c>
      <c r="C54" s="4">
        <v>34660</v>
      </c>
      <c r="D54" s="4">
        <v>-19860</v>
      </c>
      <c r="E54" s="4">
        <v>-626190000</v>
      </c>
      <c r="F54" s="4">
        <f t="shared" si="4"/>
        <v>-122813785621</v>
      </c>
      <c r="G54" s="4">
        <v>33800</v>
      </c>
      <c r="H54" s="4">
        <v>5200</v>
      </c>
      <c r="I54" s="4">
        <v>28600</v>
      </c>
      <c r="J54" s="4">
        <v>898050000</v>
      </c>
      <c r="K54" s="24">
        <f t="shared" si="5"/>
        <v>-31157082000</v>
      </c>
      <c r="L54" s="4">
        <v>1707</v>
      </c>
      <c r="M54" s="4">
        <v>1863</v>
      </c>
      <c r="N54" s="4">
        <v>311</v>
      </c>
      <c r="O54" s="4">
        <v>361</v>
      </c>
      <c r="P54" s="4">
        <v>4017700</v>
      </c>
      <c r="Q54" s="4">
        <v>4616300</v>
      </c>
      <c r="R54" s="5">
        <v>-3.0999999999999999E-3</v>
      </c>
      <c r="S54" s="4">
        <v>9477000</v>
      </c>
      <c r="T54" s="4">
        <f t="shared" si="2"/>
        <v>13552230</v>
      </c>
      <c r="U54" s="4">
        <f t="shared" si="6"/>
        <v>13441600</v>
      </c>
      <c r="V54" s="5">
        <v>2.2099999999999998E-2</v>
      </c>
    </row>
    <row r="55" spans="1:22" x14ac:dyDescent="0.2">
      <c r="A55" s="16" t="s">
        <v>230</v>
      </c>
      <c r="B55" s="4">
        <v>95200</v>
      </c>
      <c r="C55" s="4">
        <v>1906000</v>
      </c>
      <c r="D55" s="4">
        <v>-1810800</v>
      </c>
      <c r="E55" s="4">
        <v>-57218770000</v>
      </c>
      <c r="F55" s="4">
        <f t="shared" si="4"/>
        <v>-122187595621</v>
      </c>
      <c r="G55" s="4">
        <v>200200</v>
      </c>
      <c r="H55" s="4">
        <v>206800</v>
      </c>
      <c r="I55" s="4">
        <v>-6600</v>
      </c>
      <c r="J55" s="4">
        <v>-248210000</v>
      </c>
      <c r="K55" s="24">
        <f t="shared" si="5"/>
        <v>-32055132000</v>
      </c>
      <c r="L55" s="4">
        <v>2531</v>
      </c>
      <c r="M55" s="4">
        <v>3066</v>
      </c>
      <c r="N55" s="4">
        <v>380</v>
      </c>
      <c r="O55" s="4">
        <v>552</v>
      </c>
      <c r="P55" s="4">
        <v>5002600</v>
      </c>
      <c r="Q55" s="4">
        <v>7663900</v>
      </c>
      <c r="R55" s="5">
        <v>-1.26E-2</v>
      </c>
      <c r="S55" s="4">
        <v>13441600</v>
      </c>
      <c r="T55" s="4">
        <f t="shared" si="2"/>
        <v>13285120</v>
      </c>
      <c r="U55" s="4">
        <f t="shared" si="6"/>
        <v>10066000</v>
      </c>
      <c r="V55" s="5">
        <v>2.5099999999999997E-2</v>
      </c>
    </row>
    <row r="56" spans="1:22" x14ac:dyDescent="0.2">
      <c r="A56" s="16" t="s">
        <v>229</v>
      </c>
      <c r="B56" s="4">
        <v>97700</v>
      </c>
      <c r="C56" s="4">
        <v>30821</v>
      </c>
      <c r="D56" s="4">
        <v>66879</v>
      </c>
      <c r="E56" s="4">
        <v>2062170000</v>
      </c>
      <c r="F56" s="4">
        <f t="shared" si="4"/>
        <v>-64968825621</v>
      </c>
      <c r="G56" s="4">
        <v>0</v>
      </c>
      <c r="H56" s="4">
        <v>0</v>
      </c>
      <c r="I56" s="4">
        <v>0</v>
      </c>
      <c r="J56" s="4">
        <v>24810000</v>
      </c>
      <c r="K56" s="24">
        <f t="shared" si="5"/>
        <v>-31806922000</v>
      </c>
      <c r="L56" s="4">
        <v>3850</v>
      </c>
      <c r="M56" s="4">
        <v>2209</v>
      </c>
      <c r="N56" s="4">
        <v>691</v>
      </c>
      <c r="O56" s="4">
        <v>405</v>
      </c>
      <c r="P56" s="4">
        <v>9800400</v>
      </c>
      <c r="Q56" s="4">
        <v>5478600</v>
      </c>
      <c r="R56" s="5">
        <v>4.24E-2</v>
      </c>
      <c r="S56" s="4">
        <v>17051500</v>
      </c>
      <c r="T56" s="4">
        <f t="shared" si="2"/>
        <v>12922850</v>
      </c>
      <c r="U56" s="4">
        <f t="shared" si="6"/>
        <v>8691600</v>
      </c>
      <c r="V56" s="5">
        <v>4.5400000000000003E-2</v>
      </c>
    </row>
    <row r="57" spans="1:22" x14ac:dyDescent="0.2">
      <c r="A57" s="16" t="s">
        <v>228</v>
      </c>
      <c r="B57" s="4">
        <v>22400</v>
      </c>
      <c r="C57" s="4">
        <v>36400</v>
      </c>
      <c r="D57" s="4">
        <v>-14000</v>
      </c>
      <c r="E57" s="4">
        <v>-434020000</v>
      </c>
      <c r="F57" s="4">
        <f t="shared" si="4"/>
        <v>-67030995621</v>
      </c>
      <c r="G57" s="4">
        <v>405800</v>
      </c>
      <c r="H57" s="4">
        <v>400</v>
      </c>
      <c r="I57" s="4">
        <v>405400</v>
      </c>
      <c r="J57" s="4">
        <v>12269170000</v>
      </c>
      <c r="K57" s="24">
        <f t="shared" si="5"/>
        <v>-31831732000</v>
      </c>
      <c r="L57" s="4">
        <v>2371</v>
      </c>
      <c r="M57" s="4">
        <v>2036</v>
      </c>
      <c r="N57" s="4">
        <v>397</v>
      </c>
      <c r="O57" s="4">
        <v>424</v>
      </c>
      <c r="P57" s="4">
        <v>5904800</v>
      </c>
      <c r="Q57" s="4">
        <v>6158400</v>
      </c>
      <c r="R57" s="5">
        <v>3.3E-3</v>
      </c>
      <c r="S57" s="4">
        <v>14055900</v>
      </c>
      <c r="T57" s="4">
        <f t="shared" si="2"/>
        <v>12683693</v>
      </c>
      <c r="U57" s="4">
        <f t="shared" si="6"/>
        <v>8691600</v>
      </c>
      <c r="V57" s="5">
        <v>2.2700000000000001E-2</v>
      </c>
    </row>
    <row r="58" spans="1:22" x14ac:dyDescent="0.2">
      <c r="A58" s="16" t="s">
        <v>227</v>
      </c>
      <c r="B58" s="4">
        <v>1996800</v>
      </c>
      <c r="C58" s="4">
        <v>352600</v>
      </c>
      <c r="D58" s="4">
        <v>1644200</v>
      </c>
      <c r="E58" s="4">
        <v>49861960000</v>
      </c>
      <c r="F58" s="4">
        <f t="shared" si="4"/>
        <v>-66596975621</v>
      </c>
      <c r="G58" s="4">
        <v>0</v>
      </c>
      <c r="H58" s="4">
        <v>0</v>
      </c>
      <c r="I58" s="4">
        <v>0</v>
      </c>
      <c r="J58" s="4">
        <v>96600000</v>
      </c>
      <c r="K58" s="24">
        <f t="shared" si="5"/>
        <v>-44100902000</v>
      </c>
      <c r="L58" s="4">
        <v>5648</v>
      </c>
      <c r="M58" s="4">
        <v>3427</v>
      </c>
      <c r="N58" s="4">
        <v>942</v>
      </c>
      <c r="O58" s="4">
        <v>511</v>
      </c>
      <c r="P58" s="4">
        <v>14711100</v>
      </c>
      <c r="Q58" s="4">
        <v>7648700</v>
      </c>
      <c r="R58" s="5">
        <v>4.0899999999999999E-2</v>
      </c>
      <c r="S58" s="4">
        <v>24071400</v>
      </c>
      <c r="T58" s="4">
        <f t="shared" si="2"/>
        <v>11454353</v>
      </c>
      <c r="U58" s="4">
        <f t="shared" si="6"/>
        <v>8691600</v>
      </c>
      <c r="V58" s="5">
        <v>3.5900000000000001E-2</v>
      </c>
    </row>
    <row r="59" spans="1:22" x14ac:dyDescent="0.2">
      <c r="A59" s="16" t="s">
        <v>226</v>
      </c>
      <c r="B59" s="4">
        <v>35500</v>
      </c>
      <c r="C59" s="4">
        <v>10200</v>
      </c>
      <c r="D59" s="4">
        <v>25300</v>
      </c>
      <c r="E59" s="4">
        <v>749190000</v>
      </c>
      <c r="F59" s="4">
        <f t="shared" si="4"/>
        <v>-116458935621</v>
      </c>
      <c r="K59" s="24">
        <f t="shared" si="5"/>
        <v>-44197502000</v>
      </c>
      <c r="L59" s="4">
        <v>3098</v>
      </c>
      <c r="M59" s="4">
        <v>1909</v>
      </c>
      <c r="N59" s="4">
        <v>566</v>
      </c>
      <c r="O59" s="4">
        <v>383</v>
      </c>
      <c r="P59" s="4">
        <v>8460500</v>
      </c>
      <c r="Q59" s="4">
        <v>5481700</v>
      </c>
      <c r="R59" s="5">
        <v>1.04E-2</v>
      </c>
      <c r="S59" s="4">
        <v>15724000</v>
      </c>
      <c r="T59" s="4">
        <f t="shared" si="2"/>
        <v>11253483</v>
      </c>
      <c r="U59" s="4">
        <f t="shared" si="6"/>
        <v>8691600</v>
      </c>
      <c r="V59" s="5">
        <v>3.2000000000000001E-2</v>
      </c>
    </row>
    <row r="60" spans="1:22" x14ac:dyDescent="0.2">
      <c r="A60" s="16" t="s">
        <v>225</v>
      </c>
      <c r="B60" s="4">
        <v>0</v>
      </c>
      <c r="C60" s="4">
        <v>661400</v>
      </c>
      <c r="D60" s="4">
        <v>-661400</v>
      </c>
      <c r="E60" s="4">
        <v>-19294770000</v>
      </c>
      <c r="F60" s="4">
        <f t="shared" si="4"/>
        <v>-117208125621</v>
      </c>
      <c r="G60" s="4">
        <v>0</v>
      </c>
      <c r="H60" s="4">
        <v>0</v>
      </c>
      <c r="I60" s="4">
        <v>0</v>
      </c>
      <c r="J60" s="4">
        <v>-221260000</v>
      </c>
      <c r="K60" s="24">
        <f t="shared" si="5"/>
        <v>-44197502000</v>
      </c>
      <c r="L60" s="4">
        <v>1977</v>
      </c>
      <c r="M60" s="4">
        <v>1645</v>
      </c>
      <c r="N60" s="4">
        <v>358</v>
      </c>
      <c r="O60" s="4">
        <v>287</v>
      </c>
      <c r="P60" s="4">
        <v>4899000</v>
      </c>
      <c r="Q60" s="4">
        <v>3942800</v>
      </c>
      <c r="R60" s="5">
        <v>1.8E-3</v>
      </c>
      <c r="S60" s="4">
        <v>10066000</v>
      </c>
      <c r="T60" s="4">
        <f t="shared" si="2"/>
        <v>11539693</v>
      </c>
      <c r="U60" s="4">
        <f t="shared" si="6"/>
        <v>8691600</v>
      </c>
      <c r="V60" s="5">
        <v>1.54E-2</v>
      </c>
    </row>
    <row r="61" spans="1:22" x14ac:dyDescent="0.2">
      <c r="A61" s="16" t="s">
        <v>224</v>
      </c>
      <c r="B61" s="4">
        <v>157000</v>
      </c>
      <c r="C61" s="4">
        <v>30800</v>
      </c>
      <c r="D61" s="4">
        <v>126200</v>
      </c>
      <c r="E61" s="4">
        <v>3735070000</v>
      </c>
      <c r="F61" s="4">
        <f t="shared" si="4"/>
        <v>-97913355621</v>
      </c>
      <c r="G61" s="4">
        <v>0</v>
      </c>
      <c r="H61" s="4">
        <v>0</v>
      </c>
      <c r="I61" s="4">
        <v>0</v>
      </c>
      <c r="J61" s="4">
        <v>212220000</v>
      </c>
      <c r="K61" s="24">
        <f t="shared" si="5"/>
        <v>-43976242000</v>
      </c>
      <c r="L61" s="4">
        <v>954</v>
      </c>
      <c r="M61" s="4">
        <v>1286</v>
      </c>
      <c r="N61" s="4">
        <v>192</v>
      </c>
      <c r="O61" s="4">
        <v>256</v>
      </c>
      <c r="P61" s="4">
        <v>2451800</v>
      </c>
      <c r="Q61" s="4">
        <v>3579400</v>
      </c>
      <c r="R61" s="5">
        <v>-2.4E-2</v>
      </c>
      <c r="S61" s="4">
        <v>8691600</v>
      </c>
      <c r="T61" s="4">
        <f t="shared" si="2"/>
        <v>11582223</v>
      </c>
      <c r="U61" s="4">
        <f t="shared" si="6"/>
        <v>9046900</v>
      </c>
      <c r="V61" s="5">
        <v>2.52E-2</v>
      </c>
    </row>
    <row r="62" spans="1:22" x14ac:dyDescent="0.2">
      <c r="A62" s="16" t="s">
        <v>223</v>
      </c>
      <c r="B62" s="4">
        <v>3400</v>
      </c>
      <c r="C62" s="4">
        <v>5602</v>
      </c>
      <c r="D62" s="4">
        <v>-2202</v>
      </c>
      <c r="E62" s="4">
        <v>-63530000</v>
      </c>
      <c r="F62" s="4">
        <f t="shared" si="4"/>
        <v>-101648425621</v>
      </c>
      <c r="G62" s="4">
        <v>0</v>
      </c>
      <c r="H62" s="4">
        <v>0</v>
      </c>
      <c r="I62" s="4">
        <v>0</v>
      </c>
      <c r="J62" s="4">
        <v>-8853540000</v>
      </c>
      <c r="K62" s="24">
        <f t="shared" si="5"/>
        <v>-44188462000</v>
      </c>
      <c r="L62" s="4">
        <v>2300</v>
      </c>
      <c r="M62" s="4">
        <v>1723</v>
      </c>
      <c r="N62" s="4">
        <v>425</v>
      </c>
      <c r="O62" s="4">
        <v>340</v>
      </c>
      <c r="P62" s="4">
        <v>6374900</v>
      </c>
      <c r="Q62" s="4">
        <v>4472900</v>
      </c>
      <c r="R62" s="5">
        <v>1.2E-2</v>
      </c>
      <c r="S62" s="4">
        <v>11641300</v>
      </c>
      <c r="T62" s="4">
        <f t="shared" si="2"/>
        <v>11459743</v>
      </c>
      <c r="U62" s="4">
        <f t="shared" si="6"/>
        <v>9046900</v>
      </c>
      <c r="V62" s="5">
        <v>2.69E-2</v>
      </c>
    </row>
    <row r="63" spans="1:22" x14ac:dyDescent="0.2">
      <c r="A63" s="16" t="s">
        <v>222</v>
      </c>
      <c r="B63" s="4">
        <v>69200</v>
      </c>
      <c r="C63" s="4">
        <v>49700</v>
      </c>
      <c r="D63" s="4">
        <v>19500</v>
      </c>
      <c r="E63" s="4">
        <v>558620000</v>
      </c>
      <c r="F63" s="4">
        <f t="shared" si="4"/>
        <v>-101584895621</v>
      </c>
      <c r="G63" s="4">
        <v>0</v>
      </c>
      <c r="H63" s="4">
        <v>0</v>
      </c>
      <c r="I63" s="4">
        <v>0</v>
      </c>
      <c r="J63" s="4">
        <v>-246344000</v>
      </c>
      <c r="K63" s="24">
        <f t="shared" si="5"/>
        <v>-35334922000</v>
      </c>
      <c r="L63" s="4">
        <v>2050</v>
      </c>
      <c r="M63" s="4">
        <v>3007</v>
      </c>
      <c r="N63" s="4">
        <v>369</v>
      </c>
      <c r="O63" s="4">
        <v>447</v>
      </c>
      <c r="P63" s="4">
        <v>4748000</v>
      </c>
      <c r="Q63" s="4">
        <v>6297300</v>
      </c>
      <c r="R63" s="5">
        <v>-1.0200000000000001E-2</v>
      </c>
      <c r="S63" s="4">
        <v>11732100</v>
      </c>
      <c r="T63" s="4">
        <f t="shared" si="2"/>
        <v>11746593</v>
      </c>
      <c r="U63" s="4">
        <f t="shared" si="6"/>
        <v>9046900</v>
      </c>
      <c r="V63" s="5">
        <v>1.8600000000000002E-2</v>
      </c>
    </row>
    <row r="64" spans="1:22" x14ac:dyDescent="0.2">
      <c r="A64" s="16" t="s">
        <v>221</v>
      </c>
      <c r="B64" s="4">
        <v>0</v>
      </c>
      <c r="C64" s="4">
        <v>11218</v>
      </c>
      <c r="D64" s="4">
        <v>-11218</v>
      </c>
      <c r="E64" s="4">
        <v>-332750000</v>
      </c>
      <c r="F64" s="4">
        <f t="shared" si="4"/>
        <v>-102143515621</v>
      </c>
      <c r="G64" s="4">
        <v>0</v>
      </c>
      <c r="H64" s="4">
        <v>0</v>
      </c>
      <c r="I64" s="4">
        <v>0</v>
      </c>
      <c r="J64" s="4">
        <v>-3332220000</v>
      </c>
      <c r="K64" s="24">
        <f t="shared" si="5"/>
        <v>-35088578000</v>
      </c>
      <c r="L64" s="4">
        <v>1351</v>
      </c>
      <c r="M64" s="4">
        <v>1622</v>
      </c>
      <c r="N64" s="4">
        <v>340</v>
      </c>
      <c r="O64" s="4">
        <v>325</v>
      </c>
      <c r="P64" s="4">
        <v>3963800</v>
      </c>
      <c r="Q64" s="4">
        <v>4366900</v>
      </c>
      <c r="R64" s="5">
        <v>-6.7000000000000002E-3</v>
      </c>
      <c r="S64" s="4">
        <v>9046900</v>
      </c>
      <c r="T64" s="4">
        <f t="shared" si="2"/>
        <v>12036523</v>
      </c>
      <c r="U64" s="4">
        <f t="shared" si="6"/>
        <v>10770500</v>
      </c>
      <c r="V64" s="5">
        <v>0.02</v>
      </c>
    </row>
    <row r="65" spans="1:22" x14ac:dyDescent="0.2">
      <c r="A65" s="16" t="s">
        <v>220</v>
      </c>
      <c r="B65" s="4">
        <v>1700</v>
      </c>
      <c r="C65" s="4">
        <v>844310</v>
      </c>
      <c r="D65" s="4">
        <v>-842610</v>
      </c>
      <c r="E65" s="4">
        <v>-25025360000</v>
      </c>
      <c r="F65" s="4">
        <f t="shared" si="4"/>
        <v>-101810765621</v>
      </c>
      <c r="G65" s="4">
        <v>0</v>
      </c>
      <c r="H65" s="4">
        <v>0</v>
      </c>
      <c r="I65" s="4">
        <v>0</v>
      </c>
      <c r="J65" s="4">
        <v>-166540000</v>
      </c>
      <c r="K65" s="24">
        <f t="shared" si="5"/>
        <v>-31756358000</v>
      </c>
      <c r="L65" s="4">
        <v>2110</v>
      </c>
      <c r="M65" s="4">
        <v>2240</v>
      </c>
      <c r="N65" s="4">
        <v>351</v>
      </c>
      <c r="O65" s="4">
        <v>403</v>
      </c>
      <c r="P65" s="4">
        <v>4606600</v>
      </c>
      <c r="Q65" s="4">
        <v>5402300</v>
      </c>
      <c r="R65" s="5">
        <v>-0.01</v>
      </c>
      <c r="S65" s="4">
        <v>10770500</v>
      </c>
      <c r="T65" s="4">
        <f t="shared" si="2"/>
        <v>12073063</v>
      </c>
      <c r="U65" s="4">
        <f t="shared" si="6"/>
        <v>11664330</v>
      </c>
      <c r="V65" s="5">
        <v>2.81E-2</v>
      </c>
    </row>
    <row r="66" spans="1:22" x14ac:dyDescent="0.2">
      <c r="A66" s="16" t="s">
        <v>219</v>
      </c>
      <c r="B66" s="4">
        <v>44900</v>
      </c>
      <c r="C66" s="4">
        <v>229500</v>
      </c>
      <c r="D66" s="4">
        <v>-184600</v>
      </c>
      <c r="E66" s="4">
        <v>-5553990000</v>
      </c>
      <c r="F66" s="4">
        <f t="shared" si="4"/>
        <v>-76785405621</v>
      </c>
      <c r="G66" s="4">
        <v>0</v>
      </c>
      <c r="H66" s="4">
        <v>0</v>
      </c>
      <c r="I66" s="4">
        <v>0</v>
      </c>
      <c r="J66" s="4">
        <v>-747073000</v>
      </c>
      <c r="K66" s="24">
        <f t="shared" si="5"/>
        <v>-31589818000</v>
      </c>
      <c r="L66" s="4">
        <v>2600</v>
      </c>
      <c r="M66" s="4">
        <v>1655</v>
      </c>
      <c r="N66" s="4">
        <v>454</v>
      </c>
      <c r="O66" s="4">
        <v>357</v>
      </c>
      <c r="P66" s="4">
        <v>6604000</v>
      </c>
      <c r="Q66" s="4">
        <v>5202100</v>
      </c>
      <c r="R66" s="5">
        <v>1.6899999999999998E-2</v>
      </c>
      <c r="S66" s="4">
        <v>13428800</v>
      </c>
      <c r="T66" s="4">
        <f t="shared" si="2"/>
        <v>12960063</v>
      </c>
      <c r="U66" s="4">
        <f t="shared" si="6"/>
        <v>9116900</v>
      </c>
      <c r="V66" s="5">
        <v>2.3199999999999998E-2</v>
      </c>
    </row>
    <row r="67" spans="1:22" x14ac:dyDescent="0.2">
      <c r="A67" s="16" t="s">
        <v>218</v>
      </c>
      <c r="B67" s="4">
        <v>6400</v>
      </c>
      <c r="C67" s="4">
        <v>244200</v>
      </c>
      <c r="D67" s="4">
        <v>-237800</v>
      </c>
      <c r="E67" s="4">
        <v>-6951750000</v>
      </c>
      <c r="F67" s="4">
        <f t="shared" si="4"/>
        <v>-71231415621</v>
      </c>
      <c r="G67" s="4">
        <v>0</v>
      </c>
      <c r="H67" s="4">
        <v>0</v>
      </c>
      <c r="I67" s="4">
        <v>0</v>
      </c>
      <c r="J67" s="4">
        <v>-747073000</v>
      </c>
      <c r="K67" s="24">
        <f t="shared" si="5"/>
        <v>-30842745000</v>
      </c>
      <c r="L67" s="4">
        <v>1915</v>
      </c>
      <c r="M67" s="4">
        <v>1489</v>
      </c>
      <c r="N67" s="4">
        <v>375</v>
      </c>
      <c r="O67" s="4">
        <v>289</v>
      </c>
      <c r="P67" s="4">
        <v>5295200</v>
      </c>
      <c r="Q67" s="4">
        <v>4143800</v>
      </c>
      <c r="R67" s="5">
        <v>1.72E-2</v>
      </c>
      <c r="S67" s="4">
        <v>11664330</v>
      </c>
      <c r="T67" s="4">
        <f t="shared" si="2"/>
        <v>12961920</v>
      </c>
      <c r="U67" s="4">
        <f t="shared" si="6"/>
        <v>9116900</v>
      </c>
      <c r="V67" s="5">
        <v>3.1899999999999998E-2</v>
      </c>
    </row>
    <row r="68" spans="1:22" x14ac:dyDescent="0.2">
      <c r="A68" s="16" t="s">
        <v>217</v>
      </c>
      <c r="B68" s="4">
        <v>1176400</v>
      </c>
      <c r="C68" s="4">
        <v>80900</v>
      </c>
      <c r="D68" s="4">
        <v>1095500</v>
      </c>
      <c r="E68" s="4">
        <v>31614240000</v>
      </c>
      <c r="F68" s="4">
        <f t="shared" si="4"/>
        <v>-64279665621</v>
      </c>
      <c r="G68" s="4">
        <v>0</v>
      </c>
      <c r="H68" s="4">
        <v>0</v>
      </c>
      <c r="I68" s="4">
        <v>0</v>
      </c>
      <c r="J68" s="4">
        <v>-309960000</v>
      </c>
      <c r="K68" s="24">
        <f t="shared" si="5"/>
        <v>-30095672000</v>
      </c>
      <c r="L68" s="4">
        <v>2642</v>
      </c>
      <c r="M68" s="4">
        <v>1562</v>
      </c>
      <c r="N68" s="4">
        <v>486</v>
      </c>
      <c r="O68" s="4">
        <v>258</v>
      </c>
      <c r="P68" s="4">
        <v>7452100</v>
      </c>
      <c r="Q68" s="4">
        <v>3778400</v>
      </c>
      <c r="R68" s="5">
        <v>2.46E-2</v>
      </c>
      <c r="S68" s="4">
        <v>11778000</v>
      </c>
      <c r="T68" s="4">
        <f t="shared" si="2"/>
        <v>12445060</v>
      </c>
      <c r="U68" s="4">
        <f t="shared" si="6"/>
        <v>9116900</v>
      </c>
      <c r="V68" s="5">
        <v>3.2500000000000001E-2</v>
      </c>
    </row>
    <row r="69" spans="1:22" x14ac:dyDescent="0.2">
      <c r="A69" s="16" t="s">
        <v>216</v>
      </c>
      <c r="B69" s="4">
        <v>234700</v>
      </c>
      <c r="C69" s="4">
        <v>247119</v>
      </c>
      <c r="D69" s="4">
        <v>-12419</v>
      </c>
      <c r="E69" s="4">
        <v>-655120000</v>
      </c>
      <c r="F69" s="4">
        <f t="shared" si="4"/>
        <v>-95893905621</v>
      </c>
      <c r="G69" s="4">
        <v>0</v>
      </c>
      <c r="H69" s="4">
        <v>0</v>
      </c>
      <c r="I69" s="4">
        <v>0</v>
      </c>
      <c r="J69" s="4">
        <v>-5514610000</v>
      </c>
      <c r="K69" s="24">
        <f t="shared" si="5"/>
        <v>-29785712000</v>
      </c>
      <c r="L69" s="4">
        <v>1561</v>
      </c>
      <c r="M69" s="4">
        <v>3200</v>
      </c>
      <c r="N69" s="4">
        <v>281</v>
      </c>
      <c r="O69" s="4">
        <v>542</v>
      </c>
      <c r="P69" s="4">
        <v>4042100</v>
      </c>
      <c r="Q69" s="4">
        <v>8019900</v>
      </c>
      <c r="R69" s="5">
        <v>-5.6100000000000004E-2</v>
      </c>
      <c r="S69" s="4">
        <v>13715300</v>
      </c>
      <c r="T69" s="4">
        <f t="shared" si="2"/>
        <v>12134020</v>
      </c>
      <c r="U69" s="4">
        <f t="shared" si="6"/>
        <v>9116900</v>
      </c>
      <c r="V69" s="5">
        <v>5.9500000000000004E-2</v>
      </c>
    </row>
    <row r="70" spans="1:22" x14ac:dyDescent="0.2">
      <c r="A70" s="16" t="s">
        <v>215</v>
      </c>
      <c r="B70" s="4">
        <v>137800</v>
      </c>
      <c r="C70" s="4">
        <v>232200</v>
      </c>
      <c r="D70" s="4">
        <v>-94400</v>
      </c>
      <c r="E70" s="4">
        <v>-2816080000</v>
      </c>
      <c r="F70" s="4">
        <f t="shared" si="4"/>
        <v>-95238785621</v>
      </c>
      <c r="G70" s="4">
        <v>0</v>
      </c>
      <c r="H70" s="4">
        <v>0</v>
      </c>
      <c r="I70" s="4">
        <v>0</v>
      </c>
      <c r="J70" s="4">
        <v>-37703270000</v>
      </c>
      <c r="K70" s="24">
        <f t="shared" si="5"/>
        <v>-24271102000</v>
      </c>
      <c r="L70" s="4">
        <v>1978</v>
      </c>
      <c r="M70" s="4">
        <v>1419</v>
      </c>
      <c r="N70" s="4">
        <v>375</v>
      </c>
      <c r="O70" s="4">
        <v>339</v>
      </c>
      <c r="P70" s="4">
        <v>5368500</v>
      </c>
      <c r="Q70" s="4">
        <v>5538700</v>
      </c>
      <c r="R70" s="5">
        <v>1.01E-2</v>
      </c>
      <c r="S70" s="4">
        <v>12928100</v>
      </c>
      <c r="T70" s="4">
        <f t="shared" si="2"/>
        <v>11832370</v>
      </c>
      <c r="U70" s="4">
        <f t="shared" si="6"/>
        <v>9116900</v>
      </c>
      <c r="V70" s="5">
        <v>2.4700000000000003E-2</v>
      </c>
    </row>
    <row r="71" spans="1:22" x14ac:dyDescent="0.2">
      <c r="A71" s="16" t="s">
        <v>214</v>
      </c>
      <c r="B71" s="4">
        <v>752500</v>
      </c>
      <c r="C71" s="4">
        <v>132900</v>
      </c>
      <c r="D71" s="4">
        <v>619600</v>
      </c>
      <c r="E71" s="4">
        <v>18221940000</v>
      </c>
      <c r="F71" s="4">
        <f t="shared" si="4"/>
        <v>-92422705621</v>
      </c>
      <c r="G71" s="4">
        <v>0</v>
      </c>
      <c r="H71" s="4">
        <v>0</v>
      </c>
      <c r="I71" s="4">
        <v>0</v>
      </c>
      <c r="J71" s="4">
        <v>-2904870000</v>
      </c>
      <c r="K71" s="24">
        <f t="shared" si="5"/>
        <v>13432168000</v>
      </c>
      <c r="L71" s="4">
        <v>2112</v>
      </c>
      <c r="M71" s="4">
        <v>1852</v>
      </c>
      <c r="N71" s="4">
        <v>337</v>
      </c>
      <c r="O71" s="4">
        <v>245</v>
      </c>
      <c r="P71" s="4">
        <v>4951100</v>
      </c>
      <c r="Q71" s="4">
        <v>3535000</v>
      </c>
      <c r="R71" s="5">
        <v>3.4000000000000002E-3</v>
      </c>
      <c r="S71" s="4">
        <v>9116900</v>
      </c>
      <c r="T71" s="4">
        <f t="shared" si="2"/>
        <v>11836520</v>
      </c>
      <c r="U71" s="4">
        <f t="shared" si="6"/>
        <v>10416500</v>
      </c>
      <c r="V71" s="5">
        <v>3.32E-2</v>
      </c>
    </row>
    <row r="72" spans="1:22" x14ac:dyDescent="0.2">
      <c r="A72" s="16" t="s">
        <v>213</v>
      </c>
      <c r="B72" s="4">
        <v>244100</v>
      </c>
      <c r="C72" s="4">
        <v>102400</v>
      </c>
      <c r="D72" s="4">
        <v>141700</v>
      </c>
      <c r="E72" s="4">
        <v>4179070000</v>
      </c>
      <c r="F72" s="4">
        <f t="shared" si="4"/>
        <v>-110644645621</v>
      </c>
      <c r="G72" s="4">
        <v>110000</v>
      </c>
      <c r="H72" s="4">
        <v>841312</v>
      </c>
      <c r="I72" s="4">
        <v>-731312</v>
      </c>
      <c r="J72" s="4">
        <v>-21646202000</v>
      </c>
      <c r="K72" s="24">
        <f t="shared" si="5"/>
        <v>16337038000</v>
      </c>
      <c r="L72" s="4">
        <v>1772</v>
      </c>
      <c r="M72" s="4">
        <v>1888</v>
      </c>
      <c r="N72" s="4">
        <v>333</v>
      </c>
      <c r="O72" s="4">
        <v>334</v>
      </c>
      <c r="P72" s="4">
        <v>4359600</v>
      </c>
      <c r="Q72" s="4">
        <v>4571400</v>
      </c>
      <c r="R72" s="5">
        <v>-1.01E-2</v>
      </c>
      <c r="S72" s="4">
        <v>10416500</v>
      </c>
      <c r="T72" s="4">
        <f t="shared" si="2"/>
        <v>12109060</v>
      </c>
      <c r="U72" s="4">
        <f t="shared" si="6"/>
        <v>11135900</v>
      </c>
      <c r="V72" s="5">
        <v>1.8500000000000003E-2</v>
      </c>
    </row>
    <row r="73" spans="1:22" x14ac:dyDescent="0.2">
      <c r="A73" s="16" t="s">
        <v>212</v>
      </c>
      <c r="B73" s="4">
        <v>24000</v>
      </c>
      <c r="C73" s="4">
        <v>2176700</v>
      </c>
      <c r="D73" s="4">
        <v>-2152700</v>
      </c>
      <c r="E73" s="4">
        <v>-61426250000</v>
      </c>
      <c r="F73" s="4">
        <f t="shared" si="4"/>
        <v>-114823715621</v>
      </c>
      <c r="G73" s="4">
        <v>168500</v>
      </c>
      <c r="H73" s="4">
        <v>0</v>
      </c>
      <c r="I73" s="4">
        <v>168500</v>
      </c>
      <c r="J73" s="4">
        <v>4781700000</v>
      </c>
      <c r="K73" s="24">
        <f t="shared" si="5"/>
        <v>37983240000</v>
      </c>
      <c r="L73" s="4">
        <v>2590</v>
      </c>
      <c r="M73" s="4">
        <v>2009</v>
      </c>
      <c r="N73" s="4">
        <v>409</v>
      </c>
      <c r="O73" s="4">
        <v>377</v>
      </c>
      <c r="P73" s="4">
        <v>5774100</v>
      </c>
      <c r="Q73" s="4">
        <v>6052800</v>
      </c>
      <c r="R73" s="5">
        <v>3.9900000000000005E-2</v>
      </c>
      <c r="S73" s="4">
        <v>14600600</v>
      </c>
      <c r="T73" s="4">
        <f t="shared" si="2"/>
        <v>11311710</v>
      </c>
      <c r="U73" s="4">
        <f t="shared" si="6"/>
        <v>6609400</v>
      </c>
      <c r="V73" s="5">
        <v>6.3399999999999998E-2</v>
      </c>
    </row>
    <row r="74" spans="1:22" x14ac:dyDescent="0.2">
      <c r="A74" s="16" t="s">
        <v>211</v>
      </c>
      <c r="B74" s="4">
        <v>279700</v>
      </c>
      <c r="C74" s="4">
        <v>397500</v>
      </c>
      <c r="D74" s="4">
        <v>-117800</v>
      </c>
      <c r="E74" s="4">
        <v>-3311940000</v>
      </c>
      <c r="F74" s="4">
        <f t="shared" ref="F74:F79" si="7">E74+F75</f>
        <v>-53397465621</v>
      </c>
      <c r="G74" s="4">
        <v>82200</v>
      </c>
      <c r="H74" s="4">
        <v>0</v>
      </c>
      <c r="I74" s="4">
        <v>82200</v>
      </c>
      <c r="J74" s="4">
        <v>2315250000</v>
      </c>
      <c r="K74" s="24">
        <f t="shared" ref="K74:K79" si="8">J74+K75</f>
        <v>33201540000</v>
      </c>
      <c r="L74" s="4">
        <v>2270</v>
      </c>
      <c r="M74" s="4">
        <v>2477</v>
      </c>
      <c r="N74" s="4">
        <v>396</v>
      </c>
      <c r="O74" s="4">
        <v>363</v>
      </c>
      <c r="P74" s="4">
        <v>5873100</v>
      </c>
      <c r="Q74" s="4">
        <v>5400600</v>
      </c>
      <c r="R74" s="5">
        <v>1.5900000000000001E-2</v>
      </c>
      <c r="S74" s="4">
        <v>11946200</v>
      </c>
      <c r="T74" s="4">
        <f t="shared" ref="T74:T79" si="9">AVERAGE(S75:S84)</f>
        <v>10511440</v>
      </c>
      <c r="U74" s="4">
        <f t="shared" ref="U74:U79" si="10">MIN(S75:S79)</f>
        <v>6609400</v>
      </c>
      <c r="V74" s="5">
        <v>2.6000000000000002E-2</v>
      </c>
    </row>
    <row r="75" spans="1:22" x14ac:dyDescent="0.2">
      <c r="A75" s="16" t="s">
        <v>210</v>
      </c>
      <c r="B75" s="4">
        <v>102000</v>
      </c>
      <c r="C75" s="4">
        <v>35500</v>
      </c>
      <c r="D75" s="4">
        <v>66500</v>
      </c>
      <c r="E75" s="4">
        <v>1890120000</v>
      </c>
      <c r="F75" s="4">
        <f t="shared" si="7"/>
        <v>-50085525621</v>
      </c>
      <c r="G75" s="4">
        <v>104000</v>
      </c>
      <c r="H75" s="4">
        <v>1600</v>
      </c>
      <c r="I75" s="4">
        <v>102400</v>
      </c>
      <c r="J75" s="4">
        <v>2918000000</v>
      </c>
      <c r="K75" s="24">
        <f t="shared" si="8"/>
        <v>30886290000</v>
      </c>
      <c r="L75" s="4">
        <v>1665</v>
      </c>
      <c r="M75" s="4">
        <v>1490</v>
      </c>
      <c r="N75" s="4">
        <v>326</v>
      </c>
      <c r="O75" s="4">
        <v>327</v>
      </c>
      <c r="P75" s="4">
        <v>4479600</v>
      </c>
      <c r="Q75" s="4">
        <v>5215000</v>
      </c>
      <c r="R75" s="5">
        <v>-5.1999999999999998E-3</v>
      </c>
      <c r="S75" s="4">
        <v>11135900</v>
      </c>
      <c r="T75" s="4">
        <f t="shared" si="9"/>
        <v>9934820</v>
      </c>
      <c r="U75" s="4">
        <f t="shared" si="10"/>
        <v>6609400</v>
      </c>
      <c r="V75" s="5">
        <v>2.4199999999999999E-2</v>
      </c>
    </row>
    <row r="76" spans="1:22" x14ac:dyDescent="0.2">
      <c r="A76" s="16" t="s">
        <v>208</v>
      </c>
      <c r="B76" s="4">
        <v>2360800</v>
      </c>
      <c r="C76" s="4">
        <v>359500</v>
      </c>
      <c r="D76" s="4">
        <v>2001300</v>
      </c>
      <c r="E76" s="4">
        <v>55748700000</v>
      </c>
      <c r="F76" s="4">
        <f t="shared" si="7"/>
        <v>-51975645621</v>
      </c>
      <c r="G76" s="4">
        <v>66900</v>
      </c>
      <c r="H76" s="4">
        <v>0</v>
      </c>
      <c r="I76" s="4">
        <v>66900</v>
      </c>
      <c r="J76" s="4">
        <v>1880130000</v>
      </c>
      <c r="K76" s="24">
        <f t="shared" si="8"/>
        <v>27968290000</v>
      </c>
      <c r="L76" s="4">
        <v>5248</v>
      </c>
      <c r="M76" s="4">
        <v>2483</v>
      </c>
      <c r="N76" s="4">
        <v>888</v>
      </c>
      <c r="O76" s="4">
        <v>444</v>
      </c>
      <c r="P76" s="4">
        <v>13882300</v>
      </c>
      <c r="Q76" s="4">
        <v>6720000</v>
      </c>
      <c r="R76" s="5">
        <v>5.5500000000000001E-2</v>
      </c>
      <c r="S76" s="4">
        <v>22298800</v>
      </c>
      <c r="T76" s="4">
        <f t="shared" si="9"/>
        <v>8104140</v>
      </c>
      <c r="U76" s="4">
        <f t="shared" si="10"/>
        <v>6609400</v>
      </c>
      <c r="V76" s="5">
        <v>5.2600000000000001E-2</v>
      </c>
    </row>
    <row r="77" spans="1:22" x14ac:dyDescent="0.2">
      <c r="A77" s="16" t="s">
        <v>207</v>
      </c>
      <c r="B77" s="4">
        <v>85400</v>
      </c>
      <c r="C77" s="4">
        <v>246225</v>
      </c>
      <c r="D77" s="4">
        <v>-160825</v>
      </c>
      <c r="E77" s="4">
        <v>-4317510000</v>
      </c>
      <c r="F77" s="4">
        <f t="shared" si="7"/>
        <v>-107724345621</v>
      </c>
      <c r="G77" s="4">
        <v>0</v>
      </c>
      <c r="H77" s="4">
        <v>0</v>
      </c>
      <c r="I77" s="4">
        <v>0</v>
      </c>
      <c r="J77" s="4">
        <v>21600000</v>
      </c>
      <c r="K77" s="24">
        <f t="shared" si="8"/>
        <v>26088160000</v>
      </c>
      <c r="L77" s="4">
        <v>2206</v>
      </c>
      <c r="M77" s="4">
        <v>1285</v>
      </c>
      <c r="N77" s="4">
        <v>489</v>
      </c>
      <c r="O77" s="4">
        <v>210</v>
      </c>
      <c r="P77" s="4">
        <v>7346300</v>
      </c>
      <c r="Q77" s="4">
        <v>3367300</v>
      </c>
      <c r="R77" s="5">
        <v>2.4700000000000003E-2</v>
      </c>
      <c r="S77" s="4">
        <v>11682900</v>
      </c>
      <c r="T77" s="4">
        <f t="shared" si="9"/>
        <v>7535260</v>
      </c>
      <c r="U77" s="4">
        <f t="shared" si="10"/>
        <v>6609400</v>
      </c>
      <c r="V77" s="5">
        <v>2.76E-2</v>
      </c>
    </row>
    <row r="78" spans="1:22" x14ac:dyDescent="0.2">
      <c r="A78" s="16" t="s">
        <v>206</v>
      </c>
      <c r="B78" s="4">
        <v>51900</v>
      </c>
      <c r="C78" s="4">
        <v>600</v>
      </c>
      <c r="D78" s="4">
        <v>51300</v>
      </c>
      <c r="E78" s="4">
        <v>1365350000</v>
      </c>
      <c r="F78" s="4">
        <f t="shared" si="7"/>
        <v>-103406835621</v>
      </c>
      <c r="G78" s="4">
        <v>0</v>
      </c>
      <c r="H78" s="4">
        <v>0</v>
      </c>
      <c r="I78" s="4">
        <v>0</v>
      </c>
      <c r="J78" s="4">
        <v>319320000</v>
      </c>
      <c r="K78" s="24">
        <f t="shared" si="8"/>
        <v>26066560000</v>
      </c>
      <c r="L78" s="4">
        <v>859</v>
      </c>
      <c r="M78" s="4">
        <v>931</v>
      </c>
      <c r="N78" s="4">
        <v>210</v>
      </c>
      <c r="O78" s="4">
        <v>238</v>
      </c>
      <c r="P78" s="4">
        <v>2709500</v>
      </c>
      <c r="Q78" s="4">
        <v>3148500</v>
      </c>
      <c r="R78" s="5">
        <v>-1.1299999999999999E-2</v>
      </c>
      <c r="S78" s="4">
        <v>6609400</v>
      </c>
      <c r="T78" s="4">
        <f t="shared" si="9"/>
        <v>8028530</v>
      </c>
      <c r="U78" s="4">
        <f t="shared" si="10"/>
        <v>6627100</v>
      </c>
      <c r="V78" s="5">
        <v>2.0499999999999997E-2</v>
      </c>
    </row>
    <row r="79" spans="1:22" x14ac:dyDescent="0.2">
      <c r="A79" s="16" t="s">
        <v>205</v>
      </c>
      <c r="B79" s="4">
        <v>40900</v>
      </c>
      <c r="C79" s="4">
        <v>1264300</v>
      </c>
      <c r="D79" s="4">
        <v>-1223400</v>
      </c>
      <c r="E79" s="4">
        <v>-32848770000</v>
      </c>
      <c r="F79" s="4">
        <f t="shared" si="7"/>
        <v>-104772185621</v>
      </c>
      <c r="G79" s="4">
        <v>200000</v>
      </c>
      <c r="H79" s="4">
        <v>11200</v>
      </c>
      <c r="I79" s="4">
        <v>188800</v>
      </c>
      <c r="J79" s="4">
        <v>5040200000</v>
      </c>
      <c r="K79" s="24">
        <f t="shared" si="8"/>
        <v>25747240000</v>
      </c>
      <c r="L79" s="4">
        <v>1316</v>
      </c>
      <c r="M79" s="4">
        <v>1423</v>
      </c>
      <c r="N79" s="4">
        <v>263</v>
      </c>
      <c r="O79" s="4">
        <v>349</v>
      </c>
      <c r="P79" s="4">
        <v>3790400</v>
      </c>
      <c r="Q79" s="4">
        <v>4975600</v>
      </c>
      <c r="R79" s="5">
        <v>-1.1200000000000002E-2</v>
      </c>
      <c r="S79" s="4">
        <v>10604900</v>
      </c>
      <c r="T79" s="4">
        <f t="shared" si="9"/>
        <v>7647880</v>
      </c>
      <c r="U79" s="4">
        <f t="shared" si="10"/>
        <v>3943500</v>
      </c>
      <c r="V79" s="5">
        <v>2.3900000000000001E-2</v>
      </c>
    </row>
    <row r="80" spans="1:22" x14ac:dyDescent="0.2">
      <c r="A80" s="16" t="s">
        <v>204</v>
      </c>
      <c r="B80" s="4">
        <v>137900</v>
      </c>
      <c r="C80" s="4">
        <v>127700</v>
      </c>
      <c r="D80" s="4">
        <v>10200</v>
      </c>
      <c r="E80" s="4">
        <v>272154259</v>
      </c>
      <c r="F80" s="4">
        <f t="shared" ref="F80:F102" si="11">E80+F81</f>
        <v>-71923415621</v>
      </c>
      <c r="G80" s="4">
        <v>301600</v>
      </c>
      <c r="H80" s="4">
        <v>1600</v>
      </c>
      <c r="I80" s="4">
        <v>300000</v>
      </c>
      <c r="J80" s="4">
        <v>8029680000</v>
      </c>
      <c r="K80" s="24">
        <f t="shared" ref="K80:K102" si="12">J80+K81</f>
        <v>20707040000</v>
      </c>
      <c r="L80" s="4">
        <v>1516</v>
      </c>
      <c r="M80" s="4">
        <v>959</v>
      </c>
      <c r="N80" s="4">
        <v>311</v>
      </c>
      <c r="O80" s="4">
        <v>205</v>
      </c>
      <c r="P80" s="4">
        <v>4643200</v>
      </c>
      <c r="Q80" s="4">
        <v>2784900</v>
      </c>
      <c r="R80" s="5">
        <v>2.4700000000000003E-2</v>
      </c>
      <c r="S80" s="4">
        <v>9911600</v>
      </c>
      <c r="T80" s="4">
        <f t="shared" ref="T80:T102" si="13">AVERAGE(S81:S90)</f>
        <v>7427280</v>
      </c>
      <c r="U80" s="4">
        <f t="shared" ref="U80:U102" si="14">MIN(S81:S85)</f>
        <v>3943500</v>
      </c>
      <c r="V80" s="5">
        <v>2.41E-2</v>
      </c>
    </row>
    <row r="81" spans="1:22" x14ac:dyDescent="0.2">
      <c r="A81" s="16" t="s">
        <v>203</v>
      </c>
      <c r="B81" s="4">
        <v>400</v>
      </c>
      <c r="C81" s="4">
        <v>36600</v>
      </c>
      <c r="D81" s="4">
        <v>-36200</v>
      </c>
      <c r="E81" s="4">
        <v>-956010000</v>
      </c>
      <c r="F81" s="4">
        <f t="shared" si="11"/>
        <v>-72195569880</v>
      </c>
      <c r="G81" s="4">
        <v>0</v>
      </c>
      <c r="H81" s="4">
        <v>0</v>
      </c>
      <c r="I81" s="4">
        <v>0</v>
      </c>
      <c r="J81" s="4">
        <v>-882125000</v>
      </c>
      <c r="K81" s="24">
        <f t="shared" si="12"/>
        <v>12677360000</v>
      </c>
      <c r="L81" s="4">
        <v>1342</v>
      </c>
      <c r="M81" s="4">
        <v>1958</v>
      </c>
      <c r="N81" s="4">
        <v>222</v>
      </c>
      <c r="O81" s="4">
        <v>332</v>
      </c>
      <c r="P81" s="4">
        <v>3116100</v>
      </c>
      <c r="Q81" s="4">
        <v>4829000</v>
      </c>
      <c r="R81" s="5">
        <v>-2.46E-2</v>
      </c>
      <c r="S81" s="4">
        <v>9158400</v>
      </c>
      <c r="T81" s="4">
        <f t="shared" si="13"/>
        <v>7129461.2000000002</v>
      </c>
      <c r="U81" s="4">
        <f t="shared" si="14"/>
        <v>3943500</v>
      </c>
      <c r="V81" s="5">
        <v>3.6900000000000002E-2</v>
      </c>
    </row>
    <row r="82" spans="1:22" x14ac:dyDescent="0.2">
      <c r="A82" s="16" t="s">
        <v>200</v>
      </c>
      <c r="B82" s="4">
        <v>996200</v>
      </c>
      <c r="C82" s="4">
        <v>270700</v>
      </c>
      <c r="D82" s="4">
        <v>725500</v>
      </c>
      <c r="E82" s="4">
        <v>19125920120</v>
      </c>
      <c r="F82" s="4">
        <f t="shared" si="11"/>
        <v>-71239559880</v>
      </c>
      <c r="G82" s="4">
        <v>0</v>
      </c>
      <c r="H82" s="4">
        <v>0</v>
      </c>
      <c r="I82" s="4">
        <v>0</v>
      </c>
      <c r="J82" s="4">
        <v>-882125000</v>
      </c>
      <c r="K82" s="24">
        <f t="shared" si="12"/>
        <v>13559485000</v>
      </c>
      <c r="L82" s="4">
        <v>3474</v>
      </c>
      <c r="M82" s="4">
        <v>1403</v>
      </c>
      <c r="N82" s="4">
        <v>545</v>
      </c>
      <c r="O82" s="4">
        <v>232</v>
      </c>
      <c r="P82" s="4">
        <v>8064300</v>
      </c>
      <c r="Q82" s="4">
        <v>3708100</v>
      </c>
      <c r="R82" s="5">
        <v>3.85E-2</v>
      </c>
      <c r="S82" s="4">
        <v>13141900</v>
      </c>
      <c r="T82" s="4">
        <f t="shared" si="13"/>
        <v>6587035.0999999996</v>
      </c>
      <c r="U82" s="4">
        <f t="shared" si="14"/>
        <v>3943500</v>
      </c>
      <c r="V82" s="5">
        <v>4.6300000000000001E-2</v>
      </c>
    </row>
    <row r="83" spans="1:22" x14ac:dyDescent="0.2">
      <c r="A83" s="16" t="s">
        <v>199</v>
      </c>
      <c r="B83" s="4">
        <v>180200</v>
      </c>
      <c r="C83" s="4">
        <v>33100</v>
      </c>
      <c r="D83" s="4">
        <v>147100</v>
      </c>
      <c r="E83" s="4">
        <v>3826410000</v>
      </c>
      <c r="F83" s="4">
        <f t="shared" si="11"/>
        <v>-90365480000</v>
      </c>
      <c r="G83" s="4">
        <v>0</v>
      </c>
      <c r="H83" s="4">
        <v>0</v>
      </c>
      <c r="I83" s="4">
        <v>0</v>
      </c>
      <c r="J83" s="4">
        <v>-414080000</v>
      </c>
      <c r="K83" s="24">
        <f t="shared" si="12"/>
        <v>14441610000</v>
      </c>
      <c r="L83" s="4">
        <v>1208</v>
      </c>
      <c r="M83" s="4">
        <v>1046</v>
      </c>
      <c r="N83" s="4">
        <v>255</v>
      </c>
      <c r="O83" s="4">
        <v>193</v>
      </c>
      <c r="P83" s="4">
        <v>3414800</v>
      </c>
      <c r="Q83" s="4">
        <v>2798700</v>
      </c>
      <c r="R83" s="5">
        <v>1.5700000000000002E-2</v>
      </c>
      <c r="S83" s="4">
        <v>6627100</v>
      </c>
      <c r="T83" s="4">
        <f t="shared" si="13"/>
        <v>6522530.7999999998</v>
      </c>
      <c r="U83" s="4">
        <f t="shared" si="14"/>
        <v>3943500</v>
      </c>
      <c r="V83" s="5">
        <v>1.9199999999999998E-2</v>
      </c>
    </row>
    <row r="84" spans="1:22" x14ac:dyDescent="0.2">
      <c r="A84" s="16" t="s">
        <v>193</v>
      </c>
      <c r="B84" s="4">
        <v>6200</v>
      </c>
      <c r="C84" s="4">
        <v>6410</v>
      </c>
      <c r="D84" s="4">
        <v>-210</v>
      </c>
      <c r="E84" s="4">
        <v>-5150000</v>
      </c>
      <c r="F84" s="4">
        <f t="shared" si="11"/>
        <v>-94191890000</v>
      </c>
      <c r="G84" s="4">
        <v>0</v>
      </c>
      <c r="H84" s="4">
        <v>0</v>
      </c>
      <c r="I84" s="4">
        <v>0</v>
      </c>
      <c r="J84" s="4">
        <v>81480000</v>
      </c>
      <c r="K84" s="24">
        <f t="shared" si="12"/>
        <v>14855690000</v>
      </c>
      <c r="L84" s="4">
        <v>739</v>
      </c>
      <c r="M84" s="4">
        <v>835</v>
      </c>
      <c r="N84" s="4">
        <v>143</v>
      </c>
      <c r="O84" s="4">
        <v>115</v>
      </c>
      <c r="P84" s="4">
        <v>1908300</v>
      </c>
      <c r="Q84" s="4">
        <v>1661700</v>
      </c>
      <c r="R84" s="5">
        <v>5.8999999999999999E-3</v>
      </c>
      <c r="S84" s="4">
        <v>3943500</v>
      </c>
      <c r="T84" s="4">
        <f t="shared" si="13"/>
        <v>7117996.2000000002</v>
      </c>
      <c r="U84" s="4">
        <f t="shared" si="14"/>
        <v>3992000</v>
      </c>
      <c r="V84" s="5">
        <v>1.18E-2</v>
      </c>
    </row>
    <row r="85" spans="1:22" x14ac:dyDescent="0.2">
      <c r="A85" s="16" t="s">
        <v>192</v>
      </c>
      <c r="B85" s="4">
        <v>0</v>
      </c>
      <c r="C85" s="4">
        <v>29873</v>
      </c>
      <c r="D85" s="4">
        <v>-29873</v>
      </c>
      <c r="E85" s="4">
        <v>-763770000</v>
      </c>
      <c r="F85" s="4">
        <f t="shared" si="11"/>
        <v>-94186740000</v>
      </c>
      <c r="K85" s="24">
        <f t="shared" si="12"/>
        <v>14774210000</v>
      </c>
      <c r="L85" s="4">
        <v>670</v>
      </c>
      <c r="M85" s="4">
        <v>836</v>
      </c>
      <c r="N85" s="4">
        <v>150</v>
      </c>
      <c r="O85" s="4">
        <v>129</v>
      </c>
      <c r="P85" s="4">
        <v>1613400</v>
      </c>
      <c r="Q85" s="4">
        <v>1955800</v>
      </c>
      <c r="R85" s="5">
        <v>-5.7999999999999996E-3</v>
      </c>
      <c r="S85" s="4">
        <v>5369700</v>
      </c>
      <c r="T85" s="4">
        <f t="shared" si="13"/>
        <v>7292088.7000000002</v>
      </c>
      <c r="U85" s="4">
        <f t="shared" si="14"/>
        <v>3992000</v>
      </c>
      <c r="V85" s="5">
        <v>1.3600000000000001E-2</v>
      </c>
    </row>
    <row r="86" spans="1:22" x14ac:dyDescent="0.2">
      <c r="A86" s="16" t="s">
        <v>191</v>
      </c>
      <c r="B86" s="4">
        <v>800</v>
      </c>
      <c r="C86" s="4">
        <v>16200</v>
      </c>
      <c r="D86" s="4">
        <v>-15400</v>
      </c>
      <c r="E86" s="4">
        <v>-395080000</v>
      </c>
      <c r="F86" s="4">
        <f t="shared" si="11"/>
        <v>-93422970000</v>
      </c>
      <c r="G86" s="4">
        <v>0</v>
      </c>
      <c r="H86" s="4">
        <v>0</v>
      </c>
      <c r="I86" s="4">
        <v>0</v>
      </c>
      <c r="J86" s="4">
        <v>-41020000</v>
      </c>
      <c r="K86" s="24">
        <f t="shared" si="12"/>
        <v>14774210000</v>
      </c>
      <c r="L86" s="4">
        <v>720</v>
      </c>
      <c r="M86" s="4">
        <v>969</v>
      </c>
      <c r="N86" s="4">
        <v>118</v>
      </c>
      <c r="O86" s="4">
        <v>131</v>
      </c>
      <c r="P86" s="4">
        <v>1532400</v>
      </c>
      <c r="Q86" s="4">
        <v>2035000</v>
      </c>
      <c r="R86" s="5">
        <v>-9.7000000000000003E-3</v>
      </c>
      <c r="S86" s="4">
        <v>3992000</v>
      </c>
      <c r="T86" s="4">
        <f t="shared" si="13"/>
        <v>7878120.0999999996</v>
      </c>
      <c r="U86" s="4">
        <f t="shared" si="14"/>
        <v>5994100</v>
      </c>
      <c r="V86" s="5">
        <v>1.7399999999999999E-2</v>
      </c>
    </row>
    <row r="87" spans="1:22" x14ac:dyDescent="0.2">
      <c r="A87" s="16" t="s">
        <v>190</v>
      </c>
      <c r="B87" s="4">
        <v>0</v>
      </c>
      <c r="C87" s="4">
        <v>23600</v>
      </c>
      <c r="D87" s="4">
        <v>-23600</v>
      </c>
      <c r="E87" s="4">
        <v>-613770000</v>
      </c>
      <c r="F87" s="4">
        <f t="shared" si="11"/>
        <v>-93027890000</v>
      </c>
      <c r="G87" s="4">
        <v>0</v>
      </c>
      <c r="H87" s="4">
        <v>0</v>
      </c>
      <c r="I87" s="4">
        <v>0</v>
      </c>
      <c r="J87" s="4">
        <v>-31140000</v>
      </c>
      <c r="K87" s="24">
        <f t="shared" si="12"/>
        <v>14815230000</v>
      </c>
      <c r="L87" s="4">
        <v>775</v>
      </c>
      <c r="M87" s="4">
        <v>978</v>
      </c>
      <c r="N87" s="4">
        <v>138</v>
      </c>
      <c r="O87" s="4">
        <v>165</v>
      </c>
      <c r="P87" s="4">
        <v>1867500</v>
      </c>
      <c r="Q87" s="4">
        <v>2290900</v>
      </c>
      <c r="R87" s="5">
        <v>-1.7399999999999999E-2</v>
      </c>
      <c r="S87" s="4">
        <v>5994100</v>
      </c>
      <c r="T87" s="4">
        <f t="shared" si="13"/>
        <v>8330910.0999999996</v>
      </c>
      <c r="U87" s="4">
        <f t="shared" si="14"/>
        <v>6180212</v>
      </c>
      <c r="V87" s="5">
        <v>2.0899999999999998E-2</v>
      </c>
    </row>
    <row r="88" spans="1:22" x14ac:dyDescent="0.2">
      <c r="A88" s="16" t="s">
        <v>189</v>
      </c>
      <c r="B88" s="4">
        <v>179000</v>
      </c>
      <c r="C88" s="4">
        <v>592</v>
      </c>
      <c r="D88" s="4">
        <v>178408</v>
      </c>
      <c r="E88" s="4">
        <v>4658480000</v>
      </c>
      <c r="F88" s="4">
        <f t="shared" si="11"/>
        <v>-92414120000</v>
      </c>
      <c r="G88" s="4">
        <v>0</v>
      </c>
      <c r="H88" s="4">
        <v>0</v>
      </c>
      <c r="I88" s="4">
        <v>0</v>
      </c>
      <c r="J88" s="4">
        <v>165420000</v>
      </c>
      <c r="K88" s="24">
        <f t="shared" si="12"/>
        <v>14846370000</v>
      </c>
      <c r="L88" s="4">
        <v>1699</v>
      </c>
      <c r="M88" s="4">
        <v>1061</v>
      </c>
      <c r="N88" s="4">
        <v>391</v>
      </c>
      <c r="O88" s="4">
        <v>265</v>
      </c>
      <c r="P88" s="4">
        <v>6486600</v>
      </c>
      <c r="Q88" s="4">
        <v>3904800</v>
      </c>
      <c r="R88" s="5">
        <v>2.5399999999999999E-2</v>
      </c>
      <c r="S88" s="4">
        <v>11542100</v>
      </c>
      <c r="T88" s="4">
        <f t="shared" si="13"/>
        <v>8149767.5</v>
      </c>
      <c r="U88" s="4">
        <f t="shared" si="14"/>
        <v>5982057</v>
      </c>
      <c r="V88" s="5">
        <v>2.29E-2</v>
      </c>
    </row>
    <row r="89" spans="1:22" x14ac:dyDescent="0.2">
      <c r="A89" s="16" t="s">
        <v>188</v>
      </c>
      <c r="B89" s="4">
        <v>6400</v>
      </c>
      <c r="C89" s="4">
        <v>0</v>
      </c>
      <c r="D89" s="4">
        <v>6400</v>
      </c>
      <c r="E89" s="4">
        <v>164980000</v>
      </c>
      <c r="F89" s="4">
        <f t="shared" si="11"/>
        <v>-97072600000</v>
      </c>
      <c r="K89" s="24">
        <f t="shared" si="12"/>
        <v>14680950000</v>
      </c>
      <c r="L89" s="4">
        <v>1257</v>
      </c>
      <c r="M89" s="4">
        <v>1273</v>
      </c>
      <c r="N89" s="4">
        <v>238</v>
      </c>
      <c r="O89" s="4">
        <v>265</v>
      </c>
      <c r="P89" s="4">
        <v>3004500</v>
      </c>
      <c r="Q89" s="4">
        <v>3349700</v>
      </c>
      <c r="R89" s="5">
        <v>-9.7000000000000003E-3</v>
      </c>
      <c r="S89" s="4">
        <v>6798400</v>
      </c>
      <c r="T89" s="4">
        <f t="shared" si="13"/>
        <v>8260609.9000000004</v>
      </c>
      <c r="U89" s="4">
        <f t="shared" si="14"/>
        <v>5982057</v>
      </c>
      <c r="V89" s="5">
        <v>1.9199999999999998E-2</v>
      </c>
    </row>
    <row r="90" spans="1:22" x14ac:dyDescent="0.2">
      <c r="A90" s="16" t="s">
        <v>187</v>
      </c>
      <c r="B90" s="4">
        <v>400</v>
      </c>
      <c r="C90" s="4">
        <v>17600</v>
      </c>
      <c r="D90" s="4">
        <v>-17200</v>
      </c>
      <c r="E90" s="4">
        <v>-447170000</v>
      </c>
      <c r="F90" s="4">
        <f t="shared" si="11"/>
        <v>-97237580000</v>
      </c>
      <c r="G90" s="4">
        <v>0</v>
      </c>
      <c r="H90" s="4">
        <v>0</v>
      </c>
      <c r="I90" s="4">
        <v>0</v>
      </c>
      <c r="J90" s="4">
        <v>-10440000</v>
      </c>
      <c r="K90" s="24">
        <f t="shared" si="12"/>
        <v>14680950000</v>
      </c>
      <c r="L90" s="4">
        <v>1033</v>
      </c>
      <c r="M90" s="4">
        <v>844</v>
      </c>
      <c r="N90" s="4">
        <v>233</v>
      </c>
      <c r="O90" s="4">
        <v>190</v>
      </c>
      <c r="P90" s="4">
        <v>3167400</v>
      </c>
      <c r="Q90" s="4">
        <v>2448300</v>
      </c>
      <c r="R90" s="5">
        <v>-9.5999999999999992E-3</v>
      </c>
      <c r="S90" s="4">
        <v>7705600</v>
      </c>
      <c r="T90" s="4">
        <f t="shared" si="13"/>
        <v>8550898.8000000007</v>
      </c>
      <c r="U90" s="4">
        <f t="shared" si="14"/>
        <v>5982057</v>
      </c>
      <c r="V90" s="5">
        <v>1.5300000000000001E-2</v>
      </c>
    </row>
    <row r="91" spans="1:22" x14ac:dyDescent="0.2">
      <c r="A91" s="16" t="s">
        <v>186</v>
      </c>
      <c r="B91" s="4">
        <v>100</v>
      </c>
      <c r="C91" s="4">
        <v>6569</v>
      </c>
      <c r="D91" s="4">
        <v>-6469</v>
      </c>
      <c r="E91" s="4">
        <v>-168770000</v>
      </c>
      <c r="F91" s="4">
        <f t="shared" si="11"/>
        <v>-96790410000</v>
      </c>
      <c r="G91" s="4">
        <v>0</v>
      </c>
      <c r="H91" s="4">
        <v>0</v>
      </c>
      <c r="I91" s="4">
        <v>0</v>
      </c>
      <c r="J91" s="4">
        <v>-114580000</v>
      </c>
      <c r="K91" s="24">
        <f t="shared" si="12"/>
        <v>14691390000</v>
      </c>
      <c r="L91" s="4">
        <v>1375</v>
      </c>
      <c r="M91" s="4">
        <v>1109</v>
      </c>
      <c r="N91" s="4">
        <v>227</v>
      </c>
      <c r="O91" s="4">
        <v>219</v>
      </c>
      <c r="P91" s="4">
        <v>2847600</v>
      </c>
      <c r="Q91" s="4">
        <v>2911100</v>
      </c>
      <c r="R91" s="5">
        <v>0</v>
      </c>
      <c r="S91" s="4">
        <v>6180212</v>
      </c>
      <c r="T91" s="4">
        <f t="shared" si="13"/>
        <v>8666452.5</v>
      </c>
      <c r="U91" s="4">
        <f t="shared" si="14"/>
        <v>5982057</v>
      </c>
      <c r="V91" s="5">
        <v>2.2700000000000001E-2</v>
      </c>
    </row>
    <row r="92" spans="1:22" x14ac:dyDescent="0.2">
      <c r="A92" s="16" t="s">
        <v>185</v>
      </c>
      <c r="B92" s="4">
        <v>0</v>
      </c>
      <c r="C92" s="4">
        <v>7744</v>
      </c>
      <c r="D92" s="4">
        <v>-7744</v>
      </c>
      <c r="E92" s="4">
        <v>-195810000</v>
      </c>
      <c r="F92" s="4">
        <f t="shared" si="11"/>
        <v>-96621640000</v>
      </c>
      <c r="K92" s="24">
        <f t="shared" si="12"/>
        <v>14805970000</v>
      </c>
      <c r="L92" s="4">
        <v>1791</v>
      </c>
      <c r="M92" s="4">
        <v>1152</v>
      </c>
      <c r="N92" s="4">
        <v>298</v>
      </c>
      <c r="O92" s="4">
        <v>203</v>
      </c>
      <c r="P92" s="4">
        <v>4226000</v>
      </c>
      <c r="Q92" s="4">
        <v>2652800</v>
      </c>
      <c r="R92" s="5">
        <v>5.2400000000000002E-2</v>
      </c>
      <c r="S92" s="4">
        <v>7717639</v>
      </c>
      <c r="T92" s="4">
        <f t="shared" si="13"/>
        <v>8976851.3000000007</v>
      </c>
      <c r="U92" s="4">
        <f t="shared" si="14"/>
        <v>5982057</v>
      </c>
      <c r="V92" s="5">
        <v>4.9800000000000004E-2</v>
      </c>
    </row>
    <row r="93" spans="1:22" x14ac:dyDescent="0.2">
      <c r="A93" s="16" t="s">
        <v>184</v>
      </c>
      <c r="B93" s="4">
        <v>0</v>
      </c>
      <c r="C93" s="4">
        <v>501300</v>
      </c>
      <c r="D93" s="4">
        <v>-501300</v>
      </c>
      <c r="E93" s="4">
        <v>-12670910000</v>
      </c>
      <c r="F93" s="4">
        <f t="shared" si="11"/>
        <v>-96425830000</v>
      </c>
      <c r="K93" s="24">
        <f t="shared" si="12"/>
        <v>14805970000</v>
      </c>
      <c r="L93" s="4">
        <v>1226</v>
      </c>
      <c r="M93" s="4">
        <v>1749</v>
      </c>
      <c r="N93" s="4">
        <v>128</v>
      </c>
      <c r="O93" s="4">
        <v>196</v>
      </c>
      <c r="P93" s="4">
        <v>1888400</v>
      </c>
      <c r="Q93" s="4">
        <v>3056400</v>
      </c>
      <c r="R93" s="5">
        <v>-2.5399999999999999E-2</v>
      </c>
      <c r="S93" s="4">
        <v>5982057</v>
      </c>
      <c r="T93" s="4">
        <f t="shared" si="13"/>
        <v>9309606.222222222</v>
      </c>
      <c r="U93" s="4">
        <f t="shared" si="14"/>
        <v>7110625</v>
      </c>
      <c r="V93" s="5">
        <v>3.6900000000000002E-2</v>
      </c>
    </row>
    <row r="94" spans="1:22" x14ac:dyDescent="0.2">
      <c r="A94" s="16" t="s">
        <v>183</v>
      </c>
      <c r="B94" s="4">
        <v>5300</v>
      </c>
      <c r="C94" s="4">
        <v>0</v>
      </c>
      <c r="D94" s="4">
        <v>5300</v>
      </c>
      <c r="E94" s="4">
        <v>135360000</v>
      </c>
      <c r="F94" s="4">
        <f t="shared" si="11"/>
        <v>-83754920000</v>
      </c>
      <c r="G94" s="4">
        <v>0</v>
      </c>
      <c r="H94" s="4">
        <v>0</v>
      </c>
      <c r="I94" s="4">
        <v>0</v>
      </c>
      <c r="J94" s="4">
        <v>-3154380000</v>
      </c>
      <c r="K94" s="24">
        <f t="shared" si="12"/>
        <v>14805970000</v>
      </c>
      <c r="L94" s="4">
        <v>1621</v>
      </c>
      <c r="M94" s="4">
        <v>2292</v>
      </c>
      <c r="N94" s="4">
        <v>292</v>
      </c>
      <c r="O94" s="4">
        <v>352</v>
      </c>
      <c r="P94" s="4">
        <v>3980900</v>
      </c>
      <c r="Q94" s="4">
        <v>5187800</v>
      </c>
      <c r="R94" s="5">
        <v>-2.6699999999999998E-2</v>
      </c>
      <c r="S94" s="4">
        <v>9898154</v>
      </c>
      <c r="T94" s="4">
        <f t="shared" si="13"/>
        <v>9236037.75</v>
      </c>
      <c r="U94" s="4">
        <f t="shared" si="14"/>
        <v>7110625</v>
      </c>
      <c r="V94" s="5">
        <v>2.69E-2</v>
      </c>
    </row>
    <row r="95" spans="1:22" x14ac:dyDescent="0.2">
      <c r="A95" s="16" t="s">
        <v>182</v>
      </c>
      <c r="B95" s="4">
        <v>400</v>
      </c>
      <c r="C95" s="4">
        <v>58500</v>
      </c>
      <c r="D95" s="4">
        <v>-58100</v>
      </c>
      <c r="E95" s="4">
        <v>-1536470000</v>
      </c>
      <c r="F95" s="4">
        <f t="shared" si="11"/>
        <v>-83890280000</v>
      </c>
      <c r="K95" s="24">
        <f t="shared" si="12"/>
        <v>17960350000</v>
      </c>
      <c r="L95" s="4">
        <v>1046</v>
      </c>
      <c r="M95" s="4">
        <v>1192</v>
      </c>
      <c r="N95" s="4">
        <v>258</v>
      </c>
      <c r="O95" s="4">
        <v>246</v>
      </c>
      <c r="P95" s="4">
        <v>3206500</v>
      </c>
      <c r="Q95" s="4">
        <v>3498700</v>
      </c>
      <c r="R95" s="5">
        <v>-5.6000000000000008E-3</v>
      </c>
      <c r="S95" s="4">
        <v>7110625</v>
      </c>
      <c r="T95" s="4">
        <f t="shared" si="13"/>
        <v>9539668.1428571437</v>
      </c>
      <c r="U95" s="4">
        <f t="shared" si="14"/>
        <v>7906824</v>
      </c>
      <c r="V95" s="5">
        <v>2.9900000000000003E-2</v>
      </c>
    </row>
    <row r="96" spans="1:22" x14ac:dyDescent="0.2">
      <c r="A96" s="16" t="s">
        <v>177</v>
      </c>
      <c r="B96" s="4">
        <v>186000</v>
      </c>
      <c r="C96" s="4">
        <v>141800</v>
      </c>
      <c r="D96" s="4">
        <v>44200</v>
      </c>
      <c r="E96" s="4">
        <v>1120230000</v>
      </c>
      <c r="F96" s="4">
        <f t="shared" si="11"/>
        <v>-82353810000</v>
      </c>
      <c r="G96" s="4">
        <v>33600</v>
      </c>
      <c r="H96" s="4">
        <v>0</v>
      </c>
      <c r="I96" s="4">
        <v>33600</v>
      </c>
      <c r="J96" s="4">
        <v>853320000</v>
      </c>
      <c r="K96" s="24">
        <f t="shared" si="12"/>
        <v>17960350000</v>
      </c>
      <c r="L96" s="4">
        <v>2310</v>
      </c>
      <c r="M96" s="4">
        <v>2401</v>
      </c>
      <c r="N96" s="4">
        <v>343</v>
      </c>
      <c r="O96" s="4">
        <v>280</v>
      </c>
      <c r="P96" s="4">
        <v>4918100</v>
      </c>
      <c r="Q96" s="4">
        <v>4108800</v>
      </c>
      <c r="R96" s="5">
        <v>2.1400000000000002E-2</v>
      </c>
      <c r="S96" s="4">
        <v>9852314</v>
      </c>
      <c r="T96" s="4">
        <f t="shared" si="13"/>
        <v>9487560.5</v>
      </c>
      <c r="U96" s="4">
        <f t="shared" si="14"/>
        <v>7335749</v>
      </c>
      <c r="V96" s="5">
        <v>4.9100000000000005E-2</v>
      </c>
    </row>
    <row r="97" spans="1:22" x14ac:dyDescent="0.2">
      <c r="A97" s="16" t="s">
        <v>175</v>
      </c>
      <c r="B97" s="4">
        <v>4500</v>
      </c>
      <c r="C97" s="4">
        <v>1034800</v>
      </c>
      <c r="D97" s="4">
        <v>-1030300</v>
      </c>
      <c r="E97" s="4">
        <v>-26961440000</v>
      </c>
      <c r="F97" s="4">
        <f t="shared" si="11"/>
        <v>-83474040000</v>
      </c>
      <c r="K97" s="24">
        <f t="shared" si="12"/>
        <v>17107030000</v>
      </c>
      <c r="L97" s="4">
        <v>1877</v>
      </c>
      <c r="M97" s="4">
        <v>2468</v>
      </c>
      <c r="N97" s="4">
        <v>317</v>
      </c>
      <c r="O97" s="4">
        <v>370</v>
      </c>
      <c r="P97" s="4">
        <v>4048000</v>
      </c>
      <c r="Q97" s="4">
        <v>5113700</v>
      </c>
      <c r="R97" s="5">
        <v>-2.64E-2</v>
      </c>
      <c r="S97" s="4">
        <v>10522000</v>
      </c>
      <c r="T97" s="4">
        <f t="shared" si="13"/>
        <v>9280672.5999999996</v>
      </c>
      <c r="U97" s="4">
        <f t="shared" si="14"/>
        <v>7335749</v>
      </c>
      <c r="V97" s="5">
        <v>3.0099999999999998E-2</v>
      </c>
    </row>
    <row r="98" spans="1:22" x14ac:dyDescent="0.2">
      <c r="A98" s="16" t="s">
        <v>174</v>
      </c>
      <c r="B98" s="4">
        <v>1400</v>
      </c>
      <c r="C98" s="4">
        <v>1517547</v>
      </c>
      <c r="D98" s="4">
        <v>-1516147</v>
      </c>
      <c r="E98" s="4">
        <v>-40515000000</v>
      </c>
      <c r="F98" s="4">
        <f t="shared" si="11"/>
        <v>-56512600000</v>
      </c>
      <c r="K98" s="24">
        <f t="shared" si="12"/>
        <v>17107030000</v>
      </c>
      <c r="L98" s="4">
        <v>1439</v>
      </c>
      <c r="M98" s="4">
        <v>2009</v>
      </c>
      <c r="N98" s="4">
        <v>292</v>
      </c>
      <c r="O98" s="4">
        <v>334</v>
      </c>
      <c r="P98" s="4">
        <v>3824800</v>
      </c>
      <c r="Q98" s="4">
        <v>4763500</v>
      </c>
      <c r="R98" s="5">
        <v>-2.2099999999999998E-2</v>
      </c>
      <c r="S98" s="4">
        <v>9730674</v>
      </c>
      <c r="T98" s="4">
        <f t="shared" si="13"/>
        <v>9168172.25</v>
      </c>
      <c r="U98" s="4">
        <f t="shared" si="14"/>
        <v>7335749</v>
      </c>
      <c r="V98" s="5">
        <v>2.9399999999999999E-2</v>
      </c>
    </row>
    <row r="99" spans="1:22" x14ac:dyDescent="0.2">
      <c r="A99" s="16" t="s">
        <v>164</v>
      </c>
      <c r="B99" s="4">
        <v>400</v>
      </c>
      <c r="C99" s="4">
        <v>501600</v>
      </c>
      <c r="D99" s="4">
        <v>-501200</v>
      </c>
      <c r="E99" s="4">
        <v>-13430070000</v>
      </c>
      <c r="F99" s="4">
        <f t="shared" si="11"/>
        <v>-15997600000</v>
      </c>
      <c r="K99" s="24">
        <f t="shared" si="12"/>
        <v>17107030000</v>
      </c>
      <c r="L99" s="4">
        <v>1619</v>
      </c>
      <c r="M99" s="4">
        <v>1619</v>
      </c>
      <c r="N99" s="4">
        <v>209</v>
      </c>
      <c r="O99" s="4">
        <v>281</v>
      </c>
      <c r="P99" s="4">
        <v>2963700</v>
      </c>
      <c r="Q99" s="4">
        <v>3849900</v>
      </c>
      <c r="R99" s="5">
        <v>3.8E-3</v>
      </c>
      <c r="S99" s="4">
        <v>7906824</v>
      </c>
      <c r="T99" s="4">
        <f t="shared" si="13"/>
        <v>9588621.666666666</v>
      </c>
      <c r="U99" s="4">
        <f t="shared" si="14"/>
        <v>7335749</v>
      </c>
      <c r="V99" s="5">
        <v>1.84E-2</v>
      </c>
    </row>
    <row r="100" spans="1:22" x14ac:dyDescent="0.2">
      <c r="A100" s="16" t="s">
        <v>156</v>
      </c>
      <c r="B100" s="4">
        <v>13400</v>
      </c>
      <c r="C100" s="4">
        <v>114500</v>
      </c>
      <c r="D100" s="4">
        <v>-101100</v>
      </c>
      <c r="E100" s="4">
        <v>-2750930000</v>
      </c>
      <c r="F100" s="4">
        <f t="shared" si="11"/>
        <v>-2567530000</v>
      </c>
      <c r="G100" s="4">
        <v>124800</v>
      </c>
      <c r="H100" s="4">
        <v>4800</v>
      </c>
      <c r="I100" s="4">
        <v>120000</v>
      </c>
      <c r="J100" s="4">
        <v>3240030000</v>
      </c>
      <c r="K100" s="24">
        <f t="shared" si="12"/>
        <v>17107030000</v>
      </c>
      <c r="L100" s="4">
        <v>1637</v>
      </c>
      <c r="M100" s="4">
        <v>1702</v>
      </c>
      <c r="N100" s="4">
        <v>362</v>
      </c>
      <c r="O100" s="4">
        <v>345</v>
      </c>
      <c r="P100" s="4">
        <v>4994100</v>
      </c>
      <c r="Q100" s="4">
        <v>5078100</v>
      </c>
      <c r="R100" s="5">
        <v>-9.1000000000000004E-3</v>
      </c>
      <c r="S100" s="4">
        <v>10608489</v>
      </c>
      <c r="T100" s="4">
        <f t="shared" si="13"/>
        <v>9078688</v>
      </c>
      <c r="U100" s="4">
        <f t="shared" si="14"/>
        <v>7335749</v>
      </c>
      <c r="V100" s="5">
        <v>1.6500000000000001E-2</v>
      </c>
    </row>
    <row r="101" spans="1:22" x14ac:dyDescent="0.2">
      <c r="A101" s="16" t="s">
        <v>155</v>
      </c>
      <c r="B101" s="4">
        <v>13200</v>
      </c>
      <c r="C101" s="4">
        <v>23300</v>
      </c>
      <c r="D101" s="4">
        <v>-10100</v>
      </c>
      <c r="E101" s="4">
        <v>-275450000</v>
      </c>
      <c r="F101" s="4">
        <f t="shared" si="11"/>
        <v>183400000</v>
      </c>
      <c r="K101" s="24">
        <f t="shared" si="12"/>
        <v>13867000000</v>
      </c>
      <c r="L101" s="4">
        <v>1449</v>
      </c>
      <c r="M101" s="4">
        <v>1281</v>
      </c>
      <c r="N101" s="4">
        <v>241</v>
      </c>
      <c r="O101" s="4">
        <v>248</v>
      </c>
      <c r="P101" s="4">
        <v>3361000</v>
      </c>
      <c r="Q101" s="4">
        <v>3491300</v>
      </c>
      <c r="R101" s="5">
        <v>-9.0000000000000011E-3</v>
      </c>
      <c r="S101" s="4">
        <v>7335749</v>
      </c>
      <c r="T101" s="4">
        <f t="shared" si="13"/>
        <v>10821627</v>
      </c>
      <c r="U101" s="4">
        <f t="shared" si="14"/>
        <v>10821627</v>
      </c>
      <c r="V101" s="5">
        <v>1.6399999999999998E-2</v>
      </c>
    </row>
    <row r="102" spans="1:22" x14ac:dyDescent="0.2">
      <c r="A102" s="16" t="s">
        <v>154</v>
      </c>
      <c r="B102" s="4">
        <v>19700</v>
      </c>
      <c r="C102" s="4">
        <v>3000</v>
      </c>
      <c r="D102" s="4">
        <v>16700</v>
      </c>
      <c r="E102" s="4">
        <v>458850000</v>
      </c>
      <c r="F102" s="4">
        <f t="shared" si="11"/>
        <v>458850000</v>
      </c>
      <c r="G102" s="4">
        <v>502400</v>
      </c>
      <c r="H102" s="4">
        <v>0</v>
      </c>
      <c r="I102" s="4">
        <v>502400</v>
      </c>
      <c r="J102" s="4">
        <v>13867000000</v>
      </c>
      <c r="K102" s="24">
        <f t="shared" si="12"/>
        <v>13867000000</v>
      </c>
      <c r="L102" s="4">
        <v>1674</v>
      </c>
      <c r="M102" s="4">
        <v>1186</v>
      </c>
      <c r="N102" s="4">
        <v>359</v>
      </c>
      <c r="O102" s="4">
        <v>312</v>
      </c>
      <c r="P102" s="4">
        <v>5211100</v>
      </c>
      <c r="Q102" s="4">
        <v>5004900</v>
      </c>
      <c r="R102" s="5">
        <v>3.7000000000000002E-3</v>
      </c>
      <c r="S102" s="4">
        <v>10821627</v>
      </c>
      <c r="T102" s="4" t="e">
        <f t="shared" si="13"/>
        <v>#DIV/0!</v>
      </c>
      <c r="U102" s="4">
        <f t="shared" si="14"/>
        <v>0</v>
      </c>
      <c r="V102" s="5">
        <v>2.5099999999999997E-2</v>
      </c>
    </row>
    <row r="103" spans="1:22" x14ac:dyDescent="0.2">
      <c r="A103" s="16"/>
      <c r="B103" s="4"/>
      <c r="C103" s="4"/>
      <c r="D103" s="4"/>
      <c r="E103" s="4"/>
      <c r="F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V232" s="5"/>
    </row>
    <row r="233" spans="1:22" x14ac:dyDescent="0.2">
      <c r="A233" s="36"/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</row>
    <row r="234" spans="1:22" x14ac:dyDescent="0.2">
      <c r="A234" s="36"/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</row>
    <row r="235" spans="1:22" x14ac:dyDescent="0.2">
      <c r="A235" s="36"/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</row>
    <row r="236" spans="1:22" x14ac:dyDescent="0.2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</row>
    <row r="237" spans="1:22" x14ac:dyDescent="0.2">
      <c r="A237" s="36" t="s">
        <v>163</v>
      </c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77BC-125A-2D4B-8647-9C0622C083C7}">
  <sheetPr codeName="Sheet109"/>
  <dimension ref="A1:V237"/>
  <sheetViews>
    <sheetView topLeftCell="A3" workbookViewId="0">
      <selection activeCell="U4" sqref="U3:U4"/>
    </sheetView>
  </sheetViews>
  <sheetFormatPr baseColWidth="10" defaultRowHeight="16" x14ac:dyDescent="0.2"/>
  <cols>
    <col min="5" max="5" customWidth="true" width="16.5"/>
    <col min="6" max="6" customWidth="true" width="14.66406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3945">
        <v>344</v>
      </c>
      <c r="B3" t="n" s="3946">
        <v>1585400.0</v>
      </c>
      <c r="C3" t="n" s="3947">
        <v>599600.0</v>
      </c>
      <c r="D3" t="n" s="3948">
        <v>985800.0</v>
      </c>
      <c r="E3" t="n" s="3949">
        <v>1.436642E10</v>
      </c>
      <c r="G3" t="n" s="3935">
        <v>0.0</v>
      </c>
      <c r="H3" t="n" s="3936">
        <v>0.0</v>
      </c>
      <c r="I3" t="n" s="3937">
        <v>0.0</v>
      </c>
      <c r="J3" t="n" s="3938">
        <v>3.61935E8</v>
      </c>
      <c r="L3" t="n" s="3939">
        <v>1123.0</v>
      </c>
      <c r="M3" t="n" s="3940">
        <v>1778.0</v>
      </c>
      <c r="N3" t="n" s="3941">
        <v>74.0</v>
      </c>
      <c r="O3" t="n" s="3942">
        <v>117.0</v>
      </c>
      <c r="P3" t="n" s="3943">
        <v>2329000.0</v>
      </c>
      <c r="Q3" t="n" s="3944">
        <v>3688000.0</v>
      </c>
      <c r="R3" t="n" s="3933">
        <v>-0.0103</v>
      </c>
      <c r="S3" t="n" s="3932">
        <v>7710000.0</v>
      </c>
      <c r="V3" t="n" s="3934">
        <v>0.0172</v>
      </c>
    </row>
    <row r="4">
      <c r="A4" t="s" s="1878">
        <v>343</v>
      </c>
      <c r="B4" t="n" s="1879">
        <v>1230800.0</v>
      </c>
      <c r="C4" t="n" s="1880">
        <v>347200.0</v>
      </c>
      <c r="D4" t="n" s="1881">
        <v>883600.0</v>
      </c>
      <c r="E4" t="n" s="1882">
        <v>1.241385E10</v>
      </c>
      <c r="G4" t="n" s="1868">
        <v>0.0</v>
      </c>
      <c r="H4" t="n" s="1869">
        <v>0.0</v>
      </c>
      <c r="I4" t="n" s="1870">
        <v>0.0</v>
      </c>
      <c r="J4" t="n" s="1871">
        <v>0.0</v>
      </c>
      <c r="L4" t="n" s="1872">
        <v>2509.0</v>
      </c>
      <c r="M4" t="n" s="1873">
        <v>3755.0</v>
      </c>
      <c r="N4" t="n" s="1874">
        <v>220.0</v>
      </c>
      <c r="O4" t="n" s="1875">
        <v>263.0</v>
      </c>
      <c r="P4" t="n" s="1876">
        <v>8473100.0</v>
      </c>
      <c r="Q4" t="n" s="1877">
        <v>9667600.0</v>
      </c>
      <c r="R4" t="n" s="1866">
        <v>0.0034999999999999996</v>
      </c>
      <c r="S4" t="n" s="1865">
        <v>1.92944E7</v>
      </c>
      <c r="V4" t="n" s="1867">
        <v>0.040999999999999995</v>
      </c>
    </row>
    <row r="5" spans="1:22" x14ac:dyDescent="0.2">
      <c r="A5" s="16" t="s">
        <v>342</v>
      </c>
      <c r="B5" s="4">
        <v>58800</v>
      </c>
      <c r="C5" s="4">
        <v>943200</v>
      </c>
      <c r="D5" s="4">
        <v>-884400</v>
      </c>
      <c r="E5" s="4">
        <v>-13307200000</v>
      </c>
      <c r="F5" s="4">
        <f t="shared" ref="F5:F46" si="0">E5+F6</f>
        <v>-4910510827</v>
      </c>
      <c r="G5" s="4">
        <v>0</v>
      </c>
      <c r="H5" s="4">
        <v>0</v>
      </c>
      <c r="I5" s="4">
        <v>0</v>
      </c>
      <c r="J5" s="4">
        <v>0</v>
      </c>
      <c r="K5" s="24"/>
      <c r="L5" s="4">
        <v>3020</v>
      </c>
      <c r="M5" s="4">
        <v>3098</v>
      </c>
      <c r="N5" s="4">
        <v>269</v>
      </c>
      <c r="O5" s="4">
        <v>294</v>
      </c>
      <c r="P5" s="4">
        <v>8094000</v>
      </c>
      <c r="Q5" s="4">
        <v>10247200</v>
      </c>
      <c r="R5" s="5">
        <v>-2.3900000000000001E-2</v>
      </c>
      <c r="S5" s="4">
        <v>19824300</v>
      </c>
      <c r="T5" s="4">
        <f t="shared" ref="T5:T73" si="1">AVERAGE(S6:S15)</f>
        <v>22100450</v>
      </c>
      <c r="U5" s="4">
        <f t="shared" ref="U5:U46" si="2">MIN(S6:S10)</f>
        <v>9646900</v>
      </c>
      <c r="V5" s="5">
        <v>4.6100000000000002E-2</v>
      </c>
    </row>
    <row r="6" spans="1:22" x14ac:dyDescent="0.2">
      <c r="A6" s="16" t="s">
        <v>341</v>
      </c>
      <c r="B6" s="4">
        <v>87000</v>
      </c>
      <c r="C6" s="4">
        <v>1531194</v>
      </c>
      <c r="D6" s="4">
        <v>-1444194</v>
      </c>
      <c r="E6" s="4">
        <v>-21616710000</v>
      </c>
      <c r="F6" s="4">
        <f t="shared" si="0"/>
        <v>8396689173</v>
      </c>
      <c r="G6" s="4">
        <v>0</v>
      </c>
      <c r="H6" s="4">
        <v>0</v>
      </c>
      <c r="I6" s="4">
        <v>0</v>
      </c>
      <c r="J6" s="4">
        <v>0</v>
      </c>
      <c r="K6" s="24"/>
      <c r="L6" s="4">
        <v>4548</v>
      </c>
      <c r="M6" s="4">
        <v>2483</v>
      </c>
      <c r="N6" s="4">
        <v>356</v>
      </c>
      <c r="O6" s="4">
        <v>234</v>
      </c>
      <c r="P6" s="4">
        <v>11174100</v>
      </c>
      <c r="Q6" s="4">
        <v>7016300</v>
      </c>
      <c r="R6" s="5">
        <v>2.4E-2</v>
      </c>
      <c r="S6" s="4">
        <v>19151100</v>
      </c>
      <c r="T6" s="4">
        <f t="shared" si="1"/>
        <v>20894620</v>
      </c>
      <c r="U6" s="4">
        <f t="shared" si="2"/>
        <v>9646900</v>
      </c>
      <c r="V6" s="5">
        <v>3.32E-2</v>
      </c>
    </row>
    <row r="7" spans="1:22" x14ac:dyDescent="0.2">
      <c r="A7" s="16" t="s">
        <v>340</v>
      </c>
      <c r="B7" s="4">
        <v>358688</v>
      </c>
      <c r="C7" s="4">
        <v>42800</v>
      </c>
      <c r="D7" s="4">
        <v>315888</v>
      </c>
      <c r="E7" s="4">
        <v>4499940000</v>
      </c>
      <c r="F7" s="4">
        <f t="shared" si="0"/>
        <v>30013399173</v>
      </c>
      <c r="G7" s="4">
        <v>100000</v>
      </c>
      <c r="H7" s="4">
        <v>0</v>
      </c>
      <c r="I7" s="4">
        <v>100000</v>
      </c>
      <c r="J7" s="4">
        <v>1435000000</v>
      </c>
      <c r="K7" s="24"/>
      <c r="L7" s="4">
        <v>1703</v>
      </c>
      <c r="M7" s="4">
        <v>1328</v>
      </c>
      <c r="N7" s="4">
        <v>163</v>
      </c>
      <c r="O7" s="4">
        <v>123</v>
      </c>
      <c r="P7" s="4">
        <v>4492600</v>
      </c>
      <c r="Q7" s="4">
        <v>3597400</v>
      </c>
      <c r="R7" s="5">
        <v>1.04E-2</v>
      </c>
      <c r="S7" s="4">
        <v>9646900</v>
      </c>
      <c r="T7" s="4">
        <f t="shared" si="1"/>
        <v>22058390</v>
      </c>
      <c r="U7" s="4">
        <f t="shared" si="2"/>
        <v>19930100</v>
      </c>
      <c r="V7" s="5">
        <v>4.1100000000000005E-2</v>
      </c>
    </row>
    <row r="8" spans="1:22" x14ac:dyDescent="0.2">
      <c r="A8" s="16" t="s">
        <v>339</v>
      </c>
      <c r="B8" s="4">
        <v>757800</v>
      </c>
      <c r="C8" s="4">
        <v>1887800</v>
      </c>
      <c r="D8" s="4">
        <v>-1130000</v>
      </c>
      <c r="E8" s="4">
        <v>-16609840000</v>
      </c>
      <c r="F8" s="4">
        <f t="shared" si="0"/>
        <v>25513459173</v>
      </c>
      <c r="G8" s="4">
        <v>0</v>
      </c>
      <c r="H8" s="4">
        <v>0</v>
      </c>
      <c r="I8" s="4">
        <v>0</v>
      </c>
      <c r="J8" s="4">
        <v>-200935000</v>
      </c>
      <c r="K8" s="24"/>
      <c r="L8" s="4">
        <v>1849</v>
      </c>
      <c r="M8" s="4">
        <v>4424</v>
      </c>
      <c r="N8" s="4">
        <v>211</v>
      </c>
      <c r="O8" s="4">
        <v>395</v>
      </c>
      <c r="P8" s="4">
        <v>7333400</v>
      </c>
      <c r="Q8" s="4">
        <v>14201200</v>
      </c>
      <c r="R8" s="5">
        <v>-1.03E-2</v>
      </c>
      <c r="S8" s="4">
        <v>23192300</v>
      </c>
      <c r="T8" s="4">
        <f t="shared" si="1"/>
        <v>20595070</v>
      </c>
      <c r="U8" s="4">
        <f t="shared" si="2"/>
        <v>19930100</v>
      </c>
      <c r="V8" s="5">
        <v>6.0899999999999996E-2</v>
      </c>
    </row>
    <row r="9" spans="1:22" x14ac:dyDescent="0.2">
      <c r="A9" s="16" t="s">
        <v>338</v>
      </c>
      <c r="B9" s="4">
        <v>2271500</v>
      </c>
      <c r="C9" s="4">
        <v>949059</v>
      </c>
      <c r="D9" s="4">
        <v>1322441</v>
      </c>
      <c r="E9" s="4">
        <v>19256190000</v>
      </c>
      <c r="F9" s="4">
        <f t="shared" si="0"/>
        <v>42123299173</v>
      </c>
      <c r="G9" s="4">
        <v>0</v>
      </c>
      <c r="H9" s="4">
        <v>0</v>
      </c>
      <c r="I9" s="4">
        <v>0</v>
      </c>
      <c r="J9" s="4">
        <v>-182560000</v>
      </c>
      <c r="K9" s="24"/>
      <c r="L9" s="4">
        <v>2925</v>
      </c>
      <c r="M9" s="4">
        <v>3239</v>
      </c>
      <c r="N9" s="4">
        <v>307</v>
      </c>
      <c r="O9" s="4">
        <v>339</v>
      </c>
      <c r="P9" s="4">
        <v>9924000</v>
      </c>
      <c r="Q9" s="4">
        <v>11251500</v>
      </c>
      <c r="R9" s="5">
        <v>2.8199999999999999E-2</v>
      </c>
      <c r="S9" s="4">
        <v>22188500</v>
      </c>
      <c r="T9" s="4">
        <f t="shared" si="1"/>
        <v>19344830</v>
      </c>
      <c r="U9" s="4">
        <f t="shared" si="2"/>
        <v>15565200</v>
      </c>
      <c r="V9" s="5">
        <v>5.45E-2</v>
      </c>
    </row>
    <row r="10" spans="1:22" x14ac:dyDescent="0.2">
      <c r="A10" s="16" t="s">
        <v>337</v>
      </c>
      <c r="B10" s="4">
        <v>18400</v>
      </c>
      <c r="C10" s="4">
        <v>3826700</v>
      </c>
      <c r="D10" s="4">
        <v>-3808300</v>
      </c>
      <c r="E10" s="4">
        <v>-55611390000</v>
      </c>
      <c r="F10" s="4">
        <f t="shared" si="0"/>
        <v>22867109173</v>
      </c>
      <c r="G10" s="4">
        <v>0</v>
      </c>
      <c r="H10" s="4">
        <v>0</v>
      </c>
      <c r="I10" s="4">
        <v>0</v>
      </c>
      <c r="J10" s="4">
        <v>-120400000</v>
      </c>
      <c r="K10" s="24"/>
      <c r="L10" s="4">
        <v>3779</v>
      </c>
      <c r="M10" s="4">
        <v>8428</v>
      </c>
      <c r="N10" s="4">
        <v>299</v>
      </c>
      <c r="O10" s="4">
        <v>698</v>
      </c>
      <c r="P10" s="4">
        <v>10461400</v>
      </c>
      <c r="Q10" s="4">
        <v>24608700</v>
      </c>
      <c r="R10" s="5">
        <v>-4.9200000000000001E-2</v>
      </c>
      <c r="S10" s="4">
        <v>36523100</v>
      </c>
      <c r="T10" s="4">
        <f t="shared" si="1"/>
        <v>17629280</v>
      </c>
      <c r="U10" s="4">
        <f t="shared" si="2"/>
        <v>10129800</v>
      </c>
      <c r="V10" s="5">
        <v>6.3399999999999998E-2</v>
      </c>
    </row>
    <row r="11" spans="1:22" x14ac:dyDescent="0.2">
      <c r="A11" s="16" t="s">
        <v>336</v>
      </c>
      <c r="B11" s="4">
        <v>1817900</v>
      </c>
      <c r="C11" s="4">
        <v>23980</v>
      </c>
      <c r="D11" s="4">
        <v>1793920</v>
      </c>
      <c r="E11" s="4">
        <v>26374990000</v>
      </c>
      <c r="F11" s="4">
        <f t="shared" si="0"/>
        <v>78478499173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3147</v>
      </c>
      <c r="M11" s="4">
        <v>3105</v>
      </c>
      <c r="N11" s="4">
        <v>293</v>
      </c>
      <c r="O11" s="4">
        <v>253</v>
      </c>
      <c r="P11" s="4">
        <v>9146700</v>
      </c>
      <c r="Q11" s="4">
        <v>7713700</v>
      </c>
      <c r="R11" s="5">
        <v>1.0200000000000001E-2</v>
      </c>
      <c r="S11" s="4">
        <v>19930100</v>
      </c>
      <c r="T11" s="4">
        <f t="shared" si="1"/>
        <v>16289860</v>
      </c>
      <c r="U11" s="4">
        <f t="shared" si="2"/>
        <v>7092800</v>
      </c>
      <c r="V11" s="5">
        <v>4.6399999999999997E-2</v>
      </c>
    </row>
    <row r="12" spans="1:22" x14ac:dyDescent="0.2">
      <c r="A12" s="16" t="s">
        <v>335</v>
      </c>
      <c r="B12" s="4">
        <v>1173100</v>
      </c>
      <c r="C12" s="4">
        <v>23200</v>
      </c>
      <c r="D12" s="4">
        <v>1149900</v>
      </c>
      <c r="E12" s="4">
        <v>17048500000</v>
      </c>
      <c r="F12" s="4">
        <f t="shared" si="0"/>
        <v>52103509173</v>
      </c>
      <c r="G12" s="4">
        <v>0</v>
      </c>
      <c r="H12" s="4">
        <v>0</v>
      </c>
      <c r="I12" s="4">
        <v>0</v>
      </c>
      <c r="J12" s="4">
        <v>-143080000</v>
      </c>
      <c r="K12" s="24"/>
      <c r="L12" s="4">
        <v>4659</v>
      </c>
      <c r="M12" s="4">
        <v>3483</v>
      </c>
      <c r="N12" s="4">
        <v>438</v>
      </c>
      <c r="O12" s="4">
        <v>319</v>
      </c>
      <c r="P12" s="4">
        <v>13025400</v>
      </c>
      <c r="Q12" s="4">
        <v>11663800</v>
      </c>
      <c r="R12" s="5">
        <v>1.03E-2</v>
      </c>
      <c r="S12" s="4">
        <v>26425600</v>
      </c>
      <c r="T12" s="4">
        <f t="shared" si="1"/>
        <v>15190520</v>
      </c>
      <c r="U12" s="4">
        <f t="shared" si="2"/>
        <v>7092800</v>
      </c>
      <c r="V12" s="5">
        <v>4.58E-2</v>
      </c>
    </row>
    <row r="13" spans="1:22" x14ac:dyDescent="0.2">
      <c r="A13" s="16" t="s">
        <v>333</v>
      </c>
      <c r="B13" s="4">
        <v>3643700</v>
      </c>
      <c r="C13" s="4">
        <v>705400</v>
      </c>
      <c r="D13" s="4">
        <v>2938300</v>
      </c>
      <c r="E13" s="4">
        <v>42286920000</v>
      </c>
      <c r="F13" s="4">
        <f t="shared" si="0"/>
        <v>35055009173</v>
      </c>
      <c r="G13" s="4">
        <v>0</v>
      </c>
      <c r="H13" s="4">
        <v>0</v>
      </c>
      <c r="I13" s="4">
        <v>0</v>
      </c>
      <c r="J13" s="4">
        <v>424725000</v>
      </c>
      <c r="K13" s="24"/>
      <c r="L13" s="4">
        <v>8346</v>
      </c>
      <c r="M13" s="4">
        <v>4107</v>
      </c>
      <c r="N13" s="4">
        <v>855</v>
      </c>
      <c r="O13" s="4">
        <v>337</v>
      </c>
      <c r="P13" s="4">
        <v>26612100</v>
      </c>
      <c r="Q13" s="4">
        <v>11135100</v>
      </c>
      <c r="R13" s="5">
        <v>6.9599999999999995E-2</v>
      </c>
      <c r="S13" s="4">
        <v>38251900</v>
      </c>
      <c r="T13" s="4">
        <f t="shared" si="1"/>
        <v>11877850</v>
      </c>
      <c r="U13" s="4">
        <f t="shared" si="2"/>
        <v>7092800</v>
      </c>
      <c r="V13" s="5">
        <v>5.4800000000000001E-2</v>
      </c>
    </row>
    <row r="14" spans="1:22" x14ac:dyDescent="0.2">
      <c r="A14" s="16" t="s">
        <v>332</v>
      </c>
      <c r="B14" s="4">
        <v>9200</v>
      </c>
      <c r="C14" s="4">
        <v>805900</v>
      </c>
      <c r="D14" s="4">
        <v>-796700</v>
      </c>
      <c r="E14" s="4">
        <v>-10783460000</v>
      </c>
      <c r="F14" s="4">
        <f t="shared" si="0"/>
        <v>-7231910827</v>
      </c>
      <c r="G14" s="4">
        <v>0</v>
      </c>
      <c r="H14" s="4">
        <v>0</v>
      </c>
      <c r="I14" s="4">
        <v>0</v>
      </c>
      <c r="J14" s="4">
        <v>424725000</v>
      </c>
      <c r="K14" s="24"/>
      <c r="L14" s="4">
        <v>2054</v>
      </c>
      <c r="M14" s="4">
        <v>2080</v>
      </c>
      <c r="N14" s="4">
        <v>233</v>
      </c>
      <c r="O14" s="4">
        <v>195</v>
      </c>
      <c r="P14" s="4">
        <v>7254800</v>
      </c>
      <c r="Q14" s="4">
        <v>7516400</v>
      </c>
      <c r="R14" s="5">
        <v>7.4000000000000003E-3</v>
      </c>
      <c r="S14" s="4">
        <v>15565200</v>
      </c>
      <c r="T14" s="4">
        <f t="shared" si="1"/>
        <v>10681250</v>
      </c>
      <c r="U14" s="4">
        <f t="shared" si="2"/>
        <v>7092800</v>
      </c>
      <c r="V14" s="5">
        <v>2.1899999999999999E-2</v>
      </c>
    </row>
    <row r="15" spans="1:22" x14ac:dyDescent="0.2">
      <c r="A15" s="16" t="s">
        <v>331</v>
      </c>
      <c r="B15" s="4">
        <v>2100</v>
      </c>
      <c r="C15" s="4">
        <v>213600</v>
      </c>
      <c r="D15" s="4">
        <v>-211500</v>
      </c>
      <c r="E15" s="4">
        <v>-2867290000</v>
      </c>
      <c r="F15" s="4">
        <f t="shared" si="0"/>
        <v>3551549173</v>
      </c>
      <c r="G15" s="4">
        <v>0</v>
      </c>
      <c r="H15" s="4">
        <v>0</v>
      </c>
      <c r="I15" s="4">
        <v>0</v>
      </c>
      <c r="J15" s="4">
        <v>113820000</v>
      </c>
      <c r="K15" s="24"/>
      <c r="L15" s="4">
        <v>1229</v>
      </c>
      <c r="M15" s="4">
        <v>2020</v>
      </c>
      <c r="N15" s="4">
        <v>126</v>
      </c>
      <c r="O15" s="4">
        <v>171</v>
      </c>
      <c r="P15" s="4">
        <v>3889500</v>
      </c>
      <c r="Q15" s="4">
        <v>5319700</v>
      </c>
      <c r="R15" s="5">
        <v>0</v>
      </c>
      <c r="S15" s="4">
        <v>10129800</v>
      </c>
      <c r="T15" s="4">
        <f t="shared" si="1"/>
        <v>10093620</v>
      </c>
      <c r="U15" s="4">
        <f t="shared" si="2"/>
        <v>7092800</v>
      </c>
      <c r="V15" s="5">
        <v>2.1899999999999999E-2</v>
      </c>
    </row>
    <row r="16" spans="1:22" x14ac:dyDescent="0.2">
      <c r="A16" s="16" t="s">
        <v>330</v>
      </c>
      <c r="B16" s="4">
        <v>24600</v>
      </c>
      <c r="C16" s="4">
        <v>709300</v>
      </c>
      <c r="D16" s="4">
        <v>-684700</v>
      </c>
      <c r="E16" s="4">
        <v>-9416420000</v>
      </c>
      <c r="F16" s="4">
        <f t="shared" si="0"/>
        <v>6418839173</v>
      </c>
      <c r="G16" s="4">
        <v>0</v>
      </c>
      <c r="H16" s="4">
        <v>0</v>
      </c>
      <c r="I16" s="4">
        <v>0</v>
      </c>
      <c r="J16" s="4">
        <v>47425000</v>
      </c>
      <c r="K16" s="24"/>
      <c r="L16" s="4">
        <v>1273</v>
      </c>
      <c r="M16" s="4">
        <v>1336</v>
      </c>
      <c r="N16" s="4">
        <v>89</v>
      </c>
      <c r="O16" s="4">
        <v>116</v>
      </c>
      <c r="P16" s="4">
        <v>3100600</v>
      </c>
      <c r="Q16" s="4">
        <v>3355900</v>
      </c>
      <c r="R16" s="5">
        <v>-1.1000000000000001E-2</v>
      </c>
      <c r="S16" s="4">
        <v>7092800</v>
      </c>
      <c r="T16" s="4">
        <f t="shared" si="1"/>
        <v>9899570</v>
      </c>
      <c r="U16" s="4">
        <f t="shared" si="2"/>
        <v>6535900</v>
      </c>
      <c r="V16" s="5">
        <v>3.2300000000000002E-2</v>
      </c>
    </row>
    <row r="17" spans="1:22" x14ac:dyDescent="0.2">
      <c r="A17" s="16" t="s">
        <v>329</v>
      </c>
      <c r="B17" s="4">
        <v>1494900</v>
      </c>
      <c r="C17" s="4">
        <v>315600</v>
      </c>
      <c r="D17" s="4">
        <v>1179300</v>
      </c>
      <c r="E17" s="4">
        <v>15913152157</v>
      </c>
      <c r="F17" s="4">
        <f t="shared" si="0"/>
        <v>15835259173</v>
      </c>
      <c r="G17" s="4">
        <v>0</v>
      </c>
      <c r="H17" s="4">
        <v>0</v>
      </c>
      <c r="I17" s="4">
        <v>0</v>
      </c>
      <c r="J17" s="4">
        <v>65905000</v>
      </c>
      <c r="K17" s="24"/>
      <c r="L17" s="4">
        <v>4537</v>
      </c>
      <c r="M17" s="4">
        <v>2269</v>
      </c>
      <c r="N17" s="4">
        <v>422</v>
      </c>
      <c r="O17" s="4">
        <v>189</v>
      </c>
      <c r="P17" s="4">
        <v>13092500</v>
      </c>
      <c r="Q17" s="4">
        <v>6987500</v>
      </c>
      <c r="R17" s="5">
        <v>3.7900000000000003E-2</v>
      </c>
      <c r="S17" s="4">
        <v>21284600</v>
      </c>
      <c r="T17" s="4">
        <f t="shared" si="1"/>
        <v>8417740</v>
      </c>
      <c r="U17" s="4">
        <f t="shared" si="2"/>
        <v>6535900</v>
      </c>
      <c r="V17" s="5">
        <v>5.7800000000000004E-2</v>
      </c>
    </row>
    <row r="18" spans="1:22" x14ac:dyDescent="0.2">
      <c r="A18" s="16" t="s">
        <v>328</v>
      </c>
      <c r="B18" s="4">
        <v>93100</v>
      </c>
      <c r="C18" s="4">
        <v>89700</v>
      </c>
      <c r="D18" s="4">
        <v>3400</v>
      </c>
      <c r="E18" s="4">
        <v>19030000</v>
      </c>
      <c r="F18" s="4">
        <f t="shared" si="0"/>
        <v>-77892984</v>
      </c>
      <c r="G18" s="4">
        <v>0</v>
      </c>
      <c r="H18" s="4">
        <v>0</v>
      </c>
      <c r="I18" s="4">
        <v>0</v>
      </c>
      <c r="J18" s="4">
        <v>-168945000</v>
      </c>
      <c r="K18" s="24"/>
      <c r="L18" s="4">
        <v>1157</v>
      </c>
      <c r="M18" s="4">
        <v>1752</v>
      </c>
      <c r="N18" s="4">
        <v>97</v>
      </c>
      <c r="O18" s="4">
        <v>135</v>
      </c>
      <c r="P18" s="4">
        <v>3132400</v>
      </c>
      <c r="Q18" s="4">
        <v>4502500</v>
      </c>
      <c r="R18" s="5">
        <v>-1.89E-2</v>
      </c>
      <c r="S18" s="4">
        <v>8559100</v>
      </c>
      <c r="T18" s="4">
        <f t="shared" si="1"/>
        <v>8510940</v>
      </c>
      <c r="U18" s="4">
        <f t="shared" si="2"/>
        <v>5125200</v>
      </c>
      <c r="V18" s="5">
        <v>3.6499999999999998E-2</v>
      </c>
    </row>
    <row r="19" spans="1:22" x14ac:dyDescent="0.2">
      <c r="A19" s="16" t="s">
        <v>327</v>
      </c>
      <c r="B19" s="4">
        <v>136900</v>
      </c>
      <c r="C19" s="4">
        <v>414900</v>
      </c>
      <c r="D19" s="4">
        <v>-278000</v>
      </c>
      <c r="E19" s="4">
        <v>-3754480000</v>
      </c>
      <c r="F19" s="4">
        <f t="shared" si="0"/>
        <v>-96922984</v>
      </c>
      <c r="G19" s="4">
        <v>0</v>
      </c>
      <c r="H19" s="4">
        <v>0</v>
      </c>
      <c r="I19" s="4">
        <v>0</v>
      </c>
      <c r="J19" s="4">
        <v>-74410000</v>
      </c>
      <c r="K19" s="24"/>
      <c r="L19" s="4">
        <v>951</v>
      </c>
      <c r="M19" s="4">
        <v>1605</v>
      </c>
      <c r="N19" s="4">
        <v>105</v>
      </c>
      <c r="O19" s="4">
        <v>139</v>
      </c>
      <c r="P19" s="4">
        <v>3195200</v>
      </c>
      <c r="Q19" s="4">
        <v>4688800</v>
      </c>
      <c r="R19" s="5">
        <v>-3.7000000000000002E-3</v>
      </c>
      <c r="S19" s="4">
        <v>9686100</v>
      </c>
      <c r="T19" s="4">
        <f t="shared" si="1"/>
        <v>8370450</v>
      </c>
      <c r="U19" s="4">
        <f t="shared" si="2"/>
        <v>3599200</v>
      </c>
      <c r="V19" s="5">
        <v>3.3000000000000002E-2</v>
      </c>
    </row>
    <row r="20" spans="1:22" x14ac:dyDescent="0.2">
      <c r="A20" s="16" t="s">
        <v>326</v>
      </c>
      <c r="B20" s="4">
        <v>468700</v>
      </c>
      <c r="C20" s="4">
        <v>556258</v>
      </c>
      <c r="D20" s="4">
        <v>-87558</v>
      </c>
      <c r="E20" s="4">
        <v>-1215400000</v>
      </c>
      <c r="F20" s="4">
        <f t="shared" si="0"/>
        <v>3657557016</v>
      </c>
      <c r="G20" s="4">
        <v>0</v>
      </c>
      <c r="H20" s="4">
        <v>0</v>
      </c>
      <c r="I20" s="4">
        <v>0</v>
      </c>
      <c r="J20" s="4">
        <v>-74410000</v>
      </c>
      <c r="K20" s="24"/>
      <c r="L20" s="4">
        <v>2610</v>
      </c>
      <c r="M20" s="4">
        <v>1647</v>
      </c>
      <c r="N20" s="4">
        <v>280</v>
      </c>
      <c r="O20" s="4">
        <v>174</v>
      </c>
      <c r="P20" s="4">
        <v>8685500</v>
      </c>
      <c r="Q20" s="4">
        <v>7737200</v>
      </c>
      <c r="R20" s="5">
        <v>2.2799999999999997E-2</v>
      </c>
      <c r="S20" s="4">
        <v>19367600</v>
      </c>
      <c r="T20" s="4">
        <f t="shared" si="1"/>
        <v>8701520</v>
      </c>
      <c r="U20" s="4">
        <f t="shared" si="2"/>
        <v>3599200</v>
      </c>
      <c r="V20" s="5">
        <v>4.4500000000000005E-2</v>
      </c>
    </row>
    <row r="21" spans="1:22" x14ac:dyDescent="0.2">
      <c r="A21" s="16" t="s">
        <v>325</v>
      </c>
      <c r="B21" s="4">
        <v>23300</v>
      </c>
      <c r="C21" s="4">
        <v>59050</v>
      </c>
      <c r="D21" s="4">
        <v>-35750</v>
      </c>
      <c r="E21" s="4">
        <v>-473860000</v>
      </c>
      <c r="F21" s="4">
        <f t="shared" si="0"/>
        <v>4872957016</v>
      </c>
      <c r="G21" s="4">
        <v>0</v>
      </c>
      <c r="H21" s="4">
        <v>0</v>
      </c>
      <c r="I21" s="4">
        <v>0</v>
      </c>
      <c r="J21" s="4">
        <v>0</v>
      </c>
      <c r="K21" s="24"/>
      <c r="L21" s="4">
        <v>1235</v>
      </c>
      <c r="M21" s="4">
        <v>1345</v>
      </c>
      <c r="N21" s="4">
        <v>76</v>
      </c>
      <c r="O21" s="4">
        <v>84</v>
      </c>
      <c r="P21" s="4">
        <v>2858000</v>
      </c>
      <c r="Q21" s="4">
        <v>2966100</v>
      </c>
      <c r="R21" s="5">
        <v>1.54E-2</v>
      </c>
      <c r="S21" s="4">
        <v>6535900</v>
      </c>
      <c r="T21" s="4">
        <f t="shared" si="1"/>
        <v>10102490</v>
      </c>
      <c r="U21" s="4">
        <f t="shared" si="2"/>
        <v>3599200</v>
      </c>
      <c r="V21" s="5">
        <v>3.0099999999999998E-2</v>
      </c>
    </row>
    <row r="22" spans="1:22" x14ac:dyDescent="0.2">
      <c r="A22" s="16" t="s">
        <v>324</v>
      </c>
      <c r="B22" s="4">
        <v>659600</v>
      </c>
      <c r="C22" s="4">
        <v>434200</v>
      </c>
      <c r="D22" s="4">
        <v>225400</v>
      </c>
      <c r="E22" s="4">
        <v>2722740000</v>
      </c>
      <c r="F22" s="4">
        <f t="shared" si="0"/>
        <v>5346817016</v>
      </c>
      <c r="G22" s="4">
        <v>0</v>
      </c>
      <c r="H22" s="4">
        <v>0</v>
      </c>
      <c r="I22" s="4">
        <v>0</v>
      </c>
      <c r="J22" s="4">
        <v>254065000</v>
      </c>
      <c r="K22" s="24"/>
      <c r="L22" s="4">
        <v>2264</v>
      </c>
      <c r="M22" s="4">
        <v>1586</v>
      </c>
      <c r="N22" s="4">
        <v>260</v>
      </c>
      <c r="O22" s="4">
        <v>174</v>
      </c>
      <c r="P22" s="4">
        <v>8785800</v>
      </c>
      <c r="Q22" s="4">
        <v>6330100</v>
      </c>
      <c r="R22" s="5">
        <v>4.4199999999999996E-2</v>
      </c>
      <c r="S22" s="4">
        <v>15432200</v>
      </c>
      <c r="T22" s="4">
        <f t="shared" si="1"/>
        <v>10359850</v>
      </c>
      <c r="U22" s="4">
        <f t="shared" si="2"/>
        <v>3599200</v>
      </c>
      <c r="V22" s="5">
        <v>6.4000000000000001E-2</v>
      </c>
    </row>
    <row r="23" spans="1:22" x14ac:dyDescent="0.2">
      <c r="A23" s="16" t="s">
        <v>323</v>
      </c>
      <c r="B23" s="4">
        <v>250800</v>
      </c>
      <c r="C23" s="4">
        <v>75300</v>
      </c>
      <c r="D23" s="4">
        <v>175500</v>
      </c>
      <c r="E23" s="4">
        <v>2225150000</v>
      </c>
      <c r="F23" s="4">
        <f t="shared" si="0"/>
        <v>2624077016</v>
      </c>
      <c r="K23" s="24"/>
      <c r="L23" s="4">
        <v>885</v>
      </c>
      <c r="M23" s="4">
        <v>794</v>
      </c>
      <c r="N23" s="4">
        <v>68</v>
      </c>
      <c r="O23" s="4">
        <v>76</v>
      </c>
      <c r="P23" s="4">
        <v>2368900</v>
      </c>
      <c r="Q23" s="4">
        <v>2560800</v>
      </c>
      <c r="R23" s="5">
        <v>1.6399999999999998E-2</v>
      </c>
      <c r="S23" s="4">
        <v>5125200</v>
      </c>
      <c r="T23" s="4">
        <f t="shared" si="1"/>
        <v>13461870</v>
      </c>
      <c r="U23" s="4">
        <f t="shared" si="2"/>
        <v>3599200</v>
      </c>
      <c r="V23" s="5">
        <v>2.3900000000000001E-2</v>
      </c>
    </row>
    <row r="24" spans="1:22" x14ac:dyDescent="0.2">
      <c r="A24" s="16" t="s">
        <v>322</v>
      </c>
      <c r="B24" s="4">
        <v>12500</v>
      </c>
      <c r="C24" s="4">
        <v>44600</v>
      </c>
      <c r="D24" s="4">
        <v>-32100</v>
      </c>
      <c r="E24" s="4">
        <v>-396270000</v>
      </c>
      <c r="F24" s="4">
        <f t="shared" si="0"/>
        <v>398927016</v>
      </c>
      <c r="K24" s="24"/>
      <c r="L24" s="4">
        <v>387</v>
      </c>
      <c r="M24" s="4">
        <v>752</v>
      </c>
      <c r="N24" s="4">
        <v>33</v>
      </c>
      <c r="O24" s="4">
        <v>67</v>
      </c>
      <c r="P24" s="4">
        <v>1102600</v>
      </c>
      <c r="Q24" s="4">
        <v>2166600</v>
      </c>
      <c r="R24" s="5">
        <v>-1.2199999999999999E-2</v>
      </c>
      <c r="S24" s="4">
        <v>3599200</v>
      </c>
      <c r="T24" s="4">
        <f t="shared" si="1"/>
        <v>14207390</v>
      </c>
      <c r="U24" s="4">
        <f t="shared" si="2"/>
        <v>4253500</v>
      </c>
      <c r="V24" s="5">
        <v>1.21E-2</v>
      </c>
    </row>
    <row r="25" spans="1:22" x14ac:dyDescent="0.2">
      <c r="A25" s="16" t="s">
        <v>321</v>
      </c>
      <c r="B25" s="4">
        <v>179300</v>
      </c>
      <c r="C25" s="4">
        <v>4000</v>
      </c>
      <c r="D25" s="4">
        <v>175300</v>
      </c>
      <c r="E25" s="4">
        <v>2190190000</v>
      </c>
      <c r="F25" s="4">
        <f t="shared" si="0"/>
        <v>795197016</v>
      </c>
      <c r="K25" s="24"/>
      <c r="L25" s="4">
        <v>641</v>
      </c>
      <c r="M25" s="4">
        <v>805</v>
      </c>
      <c r="N25" s="4">
        <v>45</v>
      </c>
      <c r="O25" s="4">
        <v>71</v>
      </c>
      <c r="P25" s="4">
        <v>1567100</v>
      </c>
      <c r="Q25" s="4">
        <v>2248300</v>
      </c>
      <c r="R25" s="5">
        <v>-8.0000000000000002E-3</v>
      </c>
      <c r="S25" s="4">
        <v>4253500</v>
      </c>
      <c r="T25" s="4">
        <f t="shared" si="1"/>
        <v>14605460</v>
      </c>
      <c r="U25" s="4">
        <f t="shared" si="2"/>
        <v>5152300</v>
      </c>
      <c r="V25" s="5">
        <v>1.6E-2</v>
      </c>
    </row>
    <row r="26" spans="1:22" x14ac:dyDescent="0.2">
      <c r="A26" s="16" t="s">
        <v>320</v>
      </c>
      <c r="B26" s="4">
        <v>1300</v>
      </c>
      <c r="C26" s="4">
        <v>204800</v>
      </c>
      <c r="D26" s="4">
        <v>-203500</v>
      </c>
      <c r="E26" s="4">
        <v>-2553610000</v>
      </c>
      <c r="F26" s="4">
        <f t="shared" si="0"/>
        <v>-1394992984</v>
      </c>
      <c r="G26" s="4">
        <v>0</v>
      </c>
      <c r="H26" s="4">
        <v>0</v>
      </c>
      <c r="I26" s="4">
        <v>0</v>
      </c>
      <c r="J26" s="4">
        <v>-313880000</v>
      </c>
      <c r="K26" s="24"/>
      <c r="L26" s="4">
        <v>1135</v>
      </c>
      <c r="M26" s="4">
        <v>992</v>
      </c>
      <c r="N26" s="4">
        <v>69</v>
      </c>
      <c r="O26" s="4">
        <v>64</v>
      </c>
      <c r="P26" s="4">
        <v>2640200</v>
      </c>
      <c r="Q26" s="4">
        <v>2138300</v>
      </c>
      <c r="R26" s="5">
        <v>1.6299999999999999E-2</v>
      </c>
      <c r="S26" s="4">
        <v>5152300</v>
      </c>
      <c r="T26" s="4">
        <f t="shared" si="1"/>
        <v>16303450</v>
      </c>
      <c r="U26" s="4">
        <f t="shared" si="2"/>
        <v>6466300</v>
      </c>
      <c r="V26" s="5">
        <v>2.7699999999999999E-2</v>
      </c>
    </row>
    <row r="27" spans="1:22" x14ac:dyDescent="0.2">
      <c r="A27" s="16" t="s">
        <v>319</v>
      </c>
      <c r="B27" s="4">
        <v>379800</v>
      </c>
      <c r="C27" s="4">
        <v>31600</v>
      </c>
      <c r="D27" s="4">
        <v>348200</v>
      </c>
      <c r="E27" s="4">
        <v>4291030000</v>
      </c>
      <c r="F27" s="4">
        <f t="shared" si="0"/>
        <v>1158617016</v>
      </c>
      <c r="K27" s="24"/>
      <c r="L27" s="4">
        <v>1036</v>
      </c>
      <c r="M27" s="4">
        <v>1048</v>
      </c>
      <c r="N27" s="4">
        <v>67</v>
      </c>
      <c r="O27" s="4">
        <v>110</v>
      </c>
      <c r="P27" s="4">
        <v>2693300</v>
      </c>
      <c r="Q27" s="4">
        <v>3494400</v>
      </c>
      <c r="R27" s="5">
        <v>1.24E-2</v>
      </c>
      <c r="S27" s="4">
        <v>6466300</v>
      </c>
      <c r="T27" s="4">
        <f t="shared" si="1"/>
        <v>16318180</v>
      </c>
      <c r="U27" s="4">
        <f t="shared" si="2"/>
        <v>8281200</v>
      </c>
      <c r="V27" s="5">
        <v>2.41E-2</v>
      </c>
    </row>
    <row r="28" spans="1:22" x14ac:dyDescent="0.2">
      <c r="A28" s="16" t="s">
        <v>318</v>
      </c>
      <c r="B28" s="4">
        <v>302800</v>
      </c>
      <c r="C28" s="4">
        <v>51340</v>
      </c>
      <c r="D28" s="4">
        <v>251460</v>
      </c>
      <c r="E28" s="4">
        <v>3048750000</v>
      </c>
      <c r="F28" s="4">
        <f t="shared" si="0"/>
        <v>-3132412984</v>
      </c>
      <c r="K28" s="24"/>
      <c r="L28" s="4">
        <v>846</v>
      </c>
      <c r="M28" s="4">
        <v>1827</v>
      </c>
      <c r="N28" s="4">
        <v>80</v>
      </c>
      <c r="O28" s="4">
        <v>178</v>
      </c>
      <c r="P28" s="4">
        <v>3574300</v>
      </c>
      <c r="Q28" s="4">
        <v>5507500</v>
      </c>
      <c r="R28" s="5">
        <v>8.3000000000000001E-3</v>
      </c>
      <c r="S28" s="4">
        <v>9491100</v>
      </c>
      <c r="T28" s="4">
        <f t="shared" si="1"/>
        <v>17936520</v>
      </c>
      <c r="U28" s="4">
        <f t="shared" si="2"/>
        <v>8281200</v>
      </c>
      <c r="V28" s="5">
        <v>1.6399999999999998E-2</v>
      </c>
    </row>
    <row r="29" spans="1:22" x14ac:dyDescent="0.2">
      <c r="A29" s="16" t="s">
        <v>317</v>
      </c>
      <c r="B29" s="4">
        <v>31000</v>
      </c>
      <c r="C29" s="4">
        <v>33440</v>
      </c>
      <c r="D29" s="4">
        <v>-2440</v>
      </c>
      <c r="E29" s="4">
        <v>-28450000</v>
      </c>
      <c r="F29" s="4">
        <f t="shared" si="0"/>
        <v>-6181162984</v>
      </c>
      <c r="K29" s="24"/>
      <c r="L29" s="4">
        <v>1107</v>
      </c>
      <c r="M29" s="4">
        <v>1278</v>
      </c>
      <c r="N29" s="4">
        <v>88</v>
      </c>
      <c r="O29" s="4">
        <v>139</v>
      </c>
      <c r="P29" s="4">
        <v>3225600</v>
      </c>
      <c r="Q29" s="4">
        <v>4455100</v>
      </c>
      <c r="R29" s="5">
        <v>2.12E-2</v>
      </c>
      <c r="S29" s="4">
        <v>8281200</v>
      </c>
      <c r="T29" s="4">
        <f t="shared" si="1"/>
        <v>18818720</v>
      </c>
      <c r="U29" s="4">
        <f t="shared" si="2"/>
        <v>11054400</v>
      </c>
      <c r="V29" s="5">
        <v>1.6399999999999998E-2</v>
      </c>
    </row>
    <row r="30" spans="1:22" x14ac:dyDescent="0.2">
      <c r="A30" s="16" t="s">
        <v>316</v>
      </c>
      <c r="B30" s="4">
        <v>695600</v>
      </c>
      <c r="C30" s="4">
        <v>141360</v>
      </c>
      <c r="D30" s="4">
        <v>554240</v>
      </c>
      <c r="E30" s="4">
        <v>6309450000</v>
      </c>
      <c r="F30" s="4">
        <f t="shared" si="0"/>
        <v>-6152712984</v>
      </c>
      <c r="G30" s="4">
        <v>0</v>
      </c>
      <c r="H30" s="4">
        <v>0</v>
      </c>
      <c r="I30" s="4">
        <v>0</v>
      </c>
      <c r="J30" s="4">
        <v>134400000</v>
      </c>
      <c r="K30" s="24"/>
      <c r="L30" s="4">
        <v>2450</v>
      </c>
      <c r="M30" s="4">
        <v>3702</v>
      </c>
      <c r="N30" s="4">
        <v>223</v>
      </c>
      <c r="O30" s="4">
        <v>288</v>
      </c>
      <c r="P30" s="4">
        <v>8445000</v>
      </c>
      <c r="Q30" s="4">
        <v>11171800</v>
      </c>
      <c r="R30" s="5">
        <v>-4.1999999999999997E-3</v>
      </c>
      <c r="S30" s="4">
        <v>22678300</v>
      </c>
      <c r="T30" s="4">
        <f t="shared" si="1"/>
        <v>17242130</v>
      </c>
      <c r="U30" s="4">
        <f t="shared" si="2"/>
        <v>8234200</v>
      </c>
      <c r="V30" s="5">
        <v>6.3600000000000004E-2</v>
      </c>
    </row>
    <row r="31" spans="1:22" x14ac:dyDescent="0.2">
      <c r="A31" s="16" t="s">
        <v>315</v>
      </c>
      <c r="B31" s="4">
        <v>75600</v>
      </c>
      <c r="C31" s="4">
        <v>112510</v>
      </c>
      <c r="D31" s="4">
        <v>-36910</v>
      </c>
      <c r="E31" s="4">
        <v>-464640000</v>
      </c>
      <c r="F31" s="4">
        <f t="shared" si="0"/>
        <v>-12462162984</v>
      </c>
      <c r="G31" s="4">
        <v>0</v>
      </c>
      <c r="H31" s="4">
        <v>0</v>
      </c>
      <c r="I31" s="4">
        <v>0</v>
      </c>
      <c r="J31" s="4">
        <v>282555000</v>
      </c>
      <c r="K31" s="24"/>
      <c r="L31" s="4">
        <v>1773</v>
      </c>
      <c r="M31" s="4">
        <v>3710</v>
      </c>
      <c r="N31" s="4">
        <v>155</v>
      </c>
      <c r="O31" s="4">
        <v>353</v>
      </c>
      <c r="P31" s="4">
        <v>5363500</v>
      </c>
      <c r="Q31" s="4">
        <v>13441800</v>
      </c>
      <c r="R31" s="5">
        <v>-6.3200000000000006E-2</v>
      </c>
      <c r="S31" s="4">
        <v>20545600</v>
      </c>
      <c r="T31" s="4">
        <f t="shared" si="1"/>
        <v>16605510</v>
      </c>
      <c r="U31" s="4">
        <f t="shared" si="2"/>
        <v>8234200</v>
      </c>
      <c r="V31" s="5">
        <v>6.3299999999999995E-2</v>
      </c>
    </row>
    <row r="32" spans="1:22" x14ac:dyDescent="0.2">
      <c r="A32" s="16" t="s">
        <v>314</v>
      </c>
      <c r="B32" s="4">
        <v>80400</v>
      </c>
      <c r="C32" s="4">
        <v>259640</v>
      </c>
      <c r="D32" s="4">
        <v>-179240</v>
      </c>
      <c r="E32" s="4">
        <v>-2212100000</v>
      </c>
      <c r="F32" s="4">
        <f t="shared" si="0"/>
        <v>-11997522984</v>
      </c>
      <c r="G32" s="4">
        <v>0</v>
      </c>
      <c r="H32" s="4">
        <v>0</v>
      </c>
      <c r="I32" s="4">
        <v>0</v>
      </c>
      <c r="J32" s="4">
        <v>282555000</v>
      </c>
      <c r="K32" s="24"/>
      <c r="L32" s="4">
        <v>2312</v>
      </c>
      <c r="M32" s="4">
        <v>4204</v>
      </c>
      <c r="N32" s="4">
        <v>184</v>
      </c>
      <c r="O32" s="4">
        <v>291</v>
      </c>
      <c r="P32" s="4">
        <v>6880700</v>
      </c>
      <c r="Q32" s="4">
        <v>9892900</v>
      </c>
      <c r="R32" s="5">
        <v>8.0000000000000002E-3</v>
      </c>
      <c r="S32" s="4">
        <v>18005800</v>
      </c>
      <c r="T32" s="4">
        <f t="shared" si="1"/>
        <v>16076100</v>
      </c>
      <c r="U32" s="4">
        <f t="shared" si="2"/>
        <v>6613600</v>
      </c>
      <c r="V32" s="5">
        <v>5.16E-2</v>
      </c>
    </row>
    <row r="33" spans="1:22" x14ac:dyDescent="0.2">
      <c r="A33" s="16" t="s">
        <v>313</v>
      </c>
      <c r="B33" s="4">
        <v>180300</v>
      </c>
      <c r="C33" s="4">
        <v>997973</v>
      </c>
      <c r="D33" s="4">
        <v>-817673</v>
      </c>
      <c r="E33" s="4">
        <v>-10815960000</v>
      </c>
      <c r="F33" s="4">
        <f t="shared" si="0"/>
        <v>-9785422984</v>
      </c>
      <c r="K33" s="24"/>
      <c r="L33" s="4">
        <v>2143</v>
      </c>
      <c r="M33" s="4">
        <v>6866</v>
      </c>
      <c r="N33" s="4">
        <v>206</v>
      </c>
      <c r="O33" s="4">
        <v>750</v>
      </c>
      <c r="P33" s="4">
        <v>7151500</v>
      </c>
      <c r="Q33" s="4">
        <v>25366600</v>
      </c>
      <c r="R33" s="5">
        <v>-7.2000000000000008E-2</v>
      </c>
      <c r="S33" s="4">
        <v>36145400</v>
      </c>
      <c r="T33" s="4">
        <f t="shared" si="1"/>
        <v>13774410</v>
      </c>
      <c r="U33" s="4">
        <f t="shared" si="2"/>
        <v>6613600</v>
      </c>
      <c r="V33" s="5">
        <v>7.7499999999999999E-2</v>
      </c>
    </row>
    <row r="34" spans="1:22" x14ac:dyDescent="0.2">
      <c r="A34" s="16" t="s">
        <v>270</v>
      </c>
      <c r="B34" s="4">
        <v>54600</v>
      </c>
      <c r="C34" s="4">
        <v>344100</v>
      </c>
      <c r="D34" s="4">
        <v>-289500</v>
      </c>
      <c r="E34" s="4">
        <v>-3911690000</v>
      </c>
      <c r="F34" s="4">
        <f t="shared" si="0"/>
        <v>1030537016</v>
      </c>
      <c r="G34" s="4">
        <v>0</v>
      </c>
      <c r="H34" s="4">
        <v>0</v>
      </c>
      <c r="I34" s="4">
        <v>0</v>
      </c>
      <c r="J34" s="4">
        <v>-198450000</v>
      </c>
      <c r="K34" s="24"/>
      <c r="L34" s="4">
        <v>2265</v>
      </c>
      <c r="M34" s="4">
        <v>1677</v>
      </c>
      <c r="N34" s="4">
        <v>164</v>
      </c>
      <c r="O34" s="4">
        <v>162</v>
      </c>
      <c r="P34" s="4">
        <v>5340800</v>
      </c>
      <c r="Q34" s="4">
        <v>4846000</v>
      </c>
      <c r="R34" s="5">
        <v>7.6E-3</v>
      </c>
      <c r="S34" s="4">
        <v>11054400</v>
      </c>
      <c r="T34" s="4">
        <f t="shared" si="1"/>
        <v>14115690</v>
      </c>
      <c r="U34" s="4">
        <f t="shared" si="2"/>
        <v>6613600</v>
      </c>
      <c r="V34" s="5">
        <v>2.9399999999999999E-2</v>
      </c>
    </row>
    <row r="35" spans="1:22" x14ac:dyDescent="0.2">
      <c r="A35" s="16" t="s">
        <v>269</v>
      </c>
      <c r="B35" s="4">
        <v>49900</v>
      </c>
      <c r="C35" s="4">
        <v>688600</v>
      </c>
      <c r="D35" s="4">
        <v>-638700</v>
      </c>
      <c r="E35" s="4">
        <v>-8539340000</v>
      </c>
      <c r="F35" s="4">
        <f t="shared" si="0"/>
        <v>4942227016</v>
      </c>
      <c r="G35" s="4">
        <v>0</v>
      </c>
      <c r="H35" s="4">
        <v>0</v>
      </c>
      <c r="I35" s="4">
        <v>0</v>
      </c>
      <c r="J35" s="4">
        <v>28035000</v>
      </c>
      <c r="K35" s="24"/>
      <c r="L35" s="4">
        <v>1486</v>
      </c>
      <c r="M35" s="4">
        <v>1544</v>
      </c>
      <c r="N35" s="4">
        <v>117</v>
      </c>
      <c r="O35" s="4">
        <v>120</v>
      </c>
      <c r="P35" s="4">
        <v>3428500</v>
      </c>
      <c r="Q35" s="4">
        <v>4020900</v>
      </c>
      <c r="R35" s="5">
        <v>-7.4999999999999997E-3</v>
      </c>
      <c r="S35" s="4">
        <v>8234200</v>
      </c>
      <c r="T35" s="4">
        <f t="shared" si="1"/>
        <v>15579460</v>
      </c>
      <c r="U35" s="4">
        <f t="shared" si="2"/>
        <v>6613600</v>
      </c>
      <c r="V35" s="5">
        <v>2.23E-2</v>
      </c>
    </row>
    <row r="36" spans="1:22" x14ac:dyDescent="0.2">
      <c r="A36" s="16" t="s">
        <v>268</v>
      </c>
      <c r="B36" s="4">
        <v>713700</v>
      </c>
      <c r="C36" s="4">
        <v>380200</v>
      </c>
      <c r="D36" s="4">
        <v>333500</v>
      </c>
      <c r="E36" s="4">
        <v>4465050000</v>
      </c>
      <c r="F36" s="4">
        <f t="shared" si="0"/>
        <v>13481567016</v>
      </c>
      <c r="G36" s="4">
        <v>0</v>
      </c>
      <c r="H36" s="4">
        <v>0</v>
      </c>
      <c r="I36" s="4">
        <v>0</v>
      </c>
      <c r="J36" s="4">
        <v>54390000</v>
      </c>
      <c r="K36" s="24"/>
      <c r="L36" s="4">
        <v>4496</v>
      </c>
      <c r="M36" s="4">
        <v>3271</v>
      </c>
      <c r="N36" s="4">
        <v>354</v>
      </c>
      <c r="O36" s="4">
        <v>255</v>
      </c>
      <c r="P36" s="4">
        <v>12105100</v>
      </c>
      <c r="Q36" s="4">
        <v>9210400</v>
      </c>
      <c r="R36" s="5">
        <v>1.9099999999999999E-2</v>
      </c>
      <c r="S36" s="4">
        <v>22132200</v>
      </c>
      <c r="T36" s="4">
        <f t="shared" si="1"/>
        <v>13778090</v>
      </c>
      <c r="U36" s="4">
        <f t="shared" si="2"/>
        <v>6613600</v>
      </c>
      <c r="V36" s="5">
        <v>5.0799999999999998E-2</v>
      </c>
    </row>
    <row r="37" spans="1:22" x14ac:dyDescent="0.2">
      <c r="A37" s="16" t="s">
        <v>254</v>
      </c>
      <c r="B37" s="4">
        <v>48010</v>
      </c>
      <c r="C37" s="4">
        <v>2400</v>
      </c>
      <c r="D37" s="4">
        <v>45610</v>
      </c>
      <c r="E37" s="4">
        <v>594860000</v>
      </c>
      <c r="F37" s="4">
        <f t="shared" si="0"/>
        <v>9016517016</v>
      </c>
      <c r="G37" s="4">
        <v>0</v>
      </c>
      <c r="H37" s="4">
        <v>0</v>
      </c>
      <c r="I37" s="4">
        <v>0</v>
      </c>
      <c r="J37" s="4">
        <v>54390000</v>
      </c>
      <c r="K37" s="24"/>
      <c r="L37" s="4">
        <v>928</v>
      </c>
      <c r="M37" s="4">
        <v>1444</v>
      </c>
      <c r="N37" s="4">
        <v>69</v>
      </c>
      <c r="O37" s="4">
        <v>99</v>
      </c>
      <c r="P37" s="4">
        <v>2463900</v>
      </c>
      <c r="Q37" s="4">
        <v>3388900</v>
      </c>
      <c r="R37" s="5">
        <v>1.1599999999999999E-2</v>
      </c>
      <c r="S37" s="4">
        <v>6613600</v>
      </c>
      <c r="T37" s="4">
        <f t="shared" si="1"/>
        <v>13854690</v>
      </c>
      <c r="U37" s="4">
        <f t="shared" si="2"/>
        <v>6912400</v>
      </c>
      <c r="V37" s="5">
        <v>1.9099999999999999E-2</v>
      </c>
    </row>
    <row r="38" spans="1:22" x14ac:dyDescent="0.2">
      <c r="A38" s="16" t="s">
        <v>253</v>
      </c>
      <c r="B38" s="4">
        <v>1437500</v>
      </c>
      <c r="C38" s="4">
        <v>49700</v>
      </c>
      <c r="D38" s="4">
        <v>1387800</v>
      </c>
      <c r="E38" s="4">
        <v>18215410000</v>
      </c>
      <c r="F38" s="4">
        <f t="shared" si="0"/>
        <v>8421657016</v>
      </c>
      <c r="G38" s="4">
        <v>0</v>
      </c>
      <c r="H38" s="4">
        <v>0</v>
      </c>
      <c r="I38" s="4">
        <v>0</v>
      </c>
      <c r="J38" s="4">
        <v>1579060000</v>
      </c>
      <c r="K38" s="24"/>
      <c r="L38" s="4">
        <v>4763</v>
      </c>
      <c r="M38" s="4">
        <v>3448</v>
      </c>
      <c r="N38" s="4">
        <v>436</v>
      </c>
      <c r="O38" s="4">
        <v>313</v>
      </c>
      <c r="P38" s="4">
        <v>14577000</v>
      </c>
      <c r="Q38" s="4">
        <v>10011800</v>
      </c>
      <c r="R38" s="5">
        <v>7.8000000000000005E-3</v>
      </c>
      <c r="S38" s="4">
        <v>25674500</v>
      </c>
      <c r="T38" s="4">
        <f t="shared" si="1"/>
        <v>12178670</v>
      </c>
      <c r="U38" s="4">
        <f t="shared" si="2"/>
        <v>6912400</v>
      </c>
      <c r="V38" s="5">
        <v>4.1100000000000005E-2</v>
      </c>
    </row>
    <row r="39" spans="1:22" x14ac:dyDescent="0.2">
      <c r="A39" s="16" t="s">
        <v>252</v>
      </c>
      <c r="B39" s="4">
        <v>363300</v>
      </c>
      <c r="C39" s="4">
        <v>27700</v>
      </c>
      <c r="D39" s="4">
        <v>335600</v>
      </c>
      <c r="E39" s="4">
        <v>4241350000</v>
      </c>
      <c r="F39" s="4">
        <f t="shared" si="0"/>
        <v>-9793752984</v>
      </c>
      <c r="K39" s="24"/>
      <c r="L39" s="4">
        <v>2464</v>
      </c>
      <c r="M39" s="4">
        <v>2142</v>
      </c>
      <c r="N39" s="4">
        <v>264</v>
      </c>
      <c r="O39" s="4">
        <v>183</v>
      </c>
      <c r="P39" s="4">
        <v>8789900</v>
      </c>
      <c r="Q39" s="4">
        <v>6412900</v>
      </c>
      <c r="R39" s="5">
        <v>1.9799999999999998E-2</v>
      </c>
      <c r="S39" s="4">
        <v>17103200</v>
      </c>
      <c r="T39" s="4">
        <f t="shared" si="1"/>
        <v>11718060</v>
      </c>
      <c r="U39" s="4">
        <f t="shared" si="2"/>
        <v>6912400</v>
      </c>
      <c r="V39" s="5">
        <v>4.9699999999999994E-2</v>
      </c>
    </row>
    <row r="40" spans="1:22" x14ac:dyDescent="0.2">
      <c r="A40" s="16" t="s">
        <v>251</v>
      </c>
      <c r="B40" s="4">
        <v>600</v>
      </c>
      <c r="C40" s="4">
        <v>9400</v>
      </c>
      <c r="D40" s="4">
        <v>-8800</v>
      </c>
      <c r="E40" s="4">
        <v>-111700000</v>
      </c>
      <c r="F40" s="4">
        <f t="shared" si="0"/>
        <v>-14035102984</v>
      </c>
      <c r="K40" s="24"/>
      <c r="L40" s="4">
        <v>862</v>
      </c>
      <c r="M40" s="4">
        <v>1421</v>
      </c>
      <c r="N40" s="4">
        <v>86</v>
      </c>
      <c r="O40" s="4">
        <v>111</v>
      </c>
      <c r="P40" s="4">
        <v>2630100</v>
      </c>
      <c r="Q40" s="4">
        <v>3884100</v>
      </c>
      <c r="R40" s="5">
        <v>-1.18E-2</v>
      </c>
      <c r="S40" s="4">
        <v>6912400</v>
      </c>
      <c r="T40" s="4">
        <f t="shared" si="1"/>
        <v>12069240</v>
      </c>
      <c r="U40" s="4">
        <f t="shared" si="2"/>
        <v>12711700</v>
      </c>
      <c r="V40" s="5">
        <v>1.5700000000000002E-2</v>
      </c>
    </row>
    <row r="41" spans="1:22" x14ac:dyDescent="0.2">
      <c r="A41" s="16" t="s">
        <v>250</v>
      </c>
      <c r="B41" s="4">
        <v>677300</v>
      </c>
      <c r="C41" s="4">
        <v>646200</v>
      </c>
      <c r="D41" s="4">
        <v>31100</v>
      </c>
      <c r="E41" s="4">
        <v>366180000</v>
      </c>
      <c r="F41" s="4">
        <f t="shared" si="0"/>
        <v>-13923402984</v>
      </c>
      <c r="G41" s="4">
        <v>0</v>
      </c>
      <c r="H41" s="4">
        <v>0</v>
      </c>
      <c r="I41" s="4">
        <v>0</v>
      </c>
      <c r="J41" s="4">
        <v>-232505000</v>
      </c>
      <c r="K41" s="24"/>
      <c r="L41" s="4">
        <v>1867</v>
      </c>
      <c r="M41" s="4">
        <v>1975</v>
      </c>
      <c r="N41" s="4">
        <v>150</v>
      </c>
      <c r="O41" s="4">
        <v>194</v>
      </c>
      <c r="P41" s="4">
        <v>5591600</v>
      </c>
      <c r="Q41" s="4">
        <v>7714000</v>
      </c>
      <c r="R41" s="5">
        <v>7.9000000000000008E-3</v>
      </c>
      <c r="S41" s="4">
        <v>14179400</v>
      </c>
      <c r="T41" s="4">
        <f t="shared" si="1"/>
        <v>13379210</v>
      </c>
      <c r="U41" s="4">
        <f t="shared" si="2"/>
        <v>4118500</v>
      </c>
      <c r="V41" s="5">
        <v>3.0800000000000001E-2</v>
      </c>
    </row>
    <row r="42" spans="1:22" x14ac:dyDescent="0.2">
      <c r="A42" s="16" t="s">
        <v>249</v>
      </c>
      <c r="B42" s="4">
        <v>6500</v>
      </c>
      <c r="C42" s="4">
        <v>1344419</v>
      </c>
      <c r="D42" s="4">
        <v>-1337919</v>
      </c>
      <c r="E42" s="4">
        <v>-16778400000</v>
      </c>
      <c r="F42" s="4">
        <f t="shared" si="0"/>
        <v>-14289582984</v>
      </c>
      <c r="G42" s="4">
        <v>0</v>
      </c>
      <c r="H42" s="4">
        <v>0</v>
      </c>
      <c r="I42" s="4">
        <v>0</v>
      </c>
      <c r="J42" s="4">
        <v>-52640000</v>
      </c>
      <c r="K42" s="24"/>
      <c r="L42" s="4">
        <v>1690</v>
      </c>
      <c r="M42" s="4">
        <v>3258</v>
      </c>
      <c r="N42" s="4">
        <v>120</v>
      </c>
      <c r="O42" s="4">
        <v>205</v>
      </c>
      <c r="P42" s="4">
        <v>4460000</v>
      </c>
      <c r="Q42" s="4">
        <v>7778800</v>
      </c>
      <c r="R42" s="5">
        <v>4.0000000000000001E-3</v>
      </c>
      <c r="S42" s="4">
        <v>12711700</v>
      </c>
      <c r="T42" s="4">
        <f t="shared" si="1"/>
        <v>12753810</v>
      </c>
      <c r="U42" s="4">
        <f t="shared" si="2"/>
        <v>4118500</v>
      </c>
      <c r="V42" s="5">
        <v>2.76E-2</v>
      </c>
    </row>
    <row r="43" spans="1:22" x14ac:dyDescent="0.2">
      <c r="A43" s="16" t="s">
        <v>248</v>
      </c>
      <c r="B43" s="4">
        <v>19400</v>
      </c>
      <c r="C43" s="4">
        <v>38500</v>
      </c>
      <c r="D43" s="4">
        <v>-19100</v>
      </c>
      <c r="E43" s="4">
        <v>-244430000</v>
      </c>
      <c r="F43" s="4">
        <f t="shared" si="0"/>
        <v>2488817016</v>
      </c>
      <c r="G43" s="4">
        <v>0</v>
      </c>
      <c r="H43" s="4">
        <v>0</v>
      </c>
      <c r="I43" s="4">
        <v>0</v>
      </c>
      <c r="J43" s="4">
        <v>106925000</v>
      </c>
      <c r="K43" s="24"/>
      <c r="L43" s="4">
        <v>1783</v>
      </c>
      <c r="M43" s="4">
        <v>2681</v>
      </c>
      <c r="N43" s="4">
        <v>127</v>
      </c>
      <c r="O43" s="4">
        <v>191</v>
      </c>
      <c r="P43" s="4">
        <v>4754900</v>
      </c>
      <c r="Q43" s="4">
        <v>7301300</v>
      </c>
      <c r="R43" s="5">
        <v>-3.1600000000000003E-2</v>
      </c>
      <c r="S43" s="4">
        <v>13128500</v>
      </c>
      <c r="T43" s="4">
        <f t="shared" si="1"/>
        <v>14230010</v>
      </c>
      <c r="U43" s="4">
        <f t="shared" si="2"/>
        <v>4118500</v>
      </c>
      <c r="V43" s="5">
        <v>3.44E-2</v>
      </c>
    </row>
    <row r="44" spans="1:22" x14ac:dyDescent="0.2">
      <c r="A44" s="16" t="s">
        <v>247</v>
      </c>
      <c r="B44" s="4">
        <v>16500</v>
      </c>
      <c r="C44" s="4">
        <v>403200</v>
      </c>
      <c r="D44" s="4">
        <v>-386700</v>
      </c>
      <c r="E44" s="4">
        <v>-5065230000</v>
      </c>
      <c r="F44" s="4">
        <f t="shared" si="0"/>
        <v>2733247016</v>
      </c>
      <c r="G44" s="4">
        <v>0</v>
      </c>
      <c r="H44" s="4">
        <v>0</v>
      </c>
      <c r="I44" s="4">
        <v>0</v>
      </c>
      <c r="J44" s="4">
        <v>80430000</v>
      </c>
      <c r="K44" s="24"/>
      <c r="L44" s="4">
        <v>2249</v>
      </c>
      <c r="M44" s="4">
        <v>1933</v>
      </c>
      <c r="N44" s="4">
        <v>238</v>
      </c>
      <c r="O44" s="4">
        <v>175</v>
      </c>
      <c r="P44" s="4">
        <v>7413200</v>
      </c>
      <c r="Q44" s="4">
        <v>6571100</v>
      </c>
      <c r="R44" s="5">
        <v>7.8000000000000005E-3</v>
      </c>
      <c r="S44" s="4">
        <v>14467200</v>
      </c>
      <c r="T44" s="4">
        <f t="shared" si="1"/>
        <v>13692300</v>
      </c>
      <c r="U44" s="4">
        <f t="shared" si="2"/>
        <v>4118500</v>
      </c>
      <c r="V44" s="5">
        <v>3.4099999999999998E-2</v>
      </c>
    </row>
    <row r="45" spans="1:22" x14ac:dyDescent="0.2">
      <c r="A45" s="16" t="s">
        <v>246</v>
      </c>
      <c r="B45" s="4">
        <v>871700</v>
      </c>
      <c r="C45" s="4">
        <v>561600</v>
      </c>
      <c r="D45" s="4">
        <v>310100</v>
      </c>
      <c r="E45" s="4">
        <v>3716370000</v>
      </c>
      <c r="F45" s="4">
        <f t="shared" si="0"/>
        <v>7798477016</v>
      </c>
      <c r="G45" s="4">
        <v>0</v>
      </c>
      <c r="H45" s="4">
        <v>0</v>
      </c>
      <c r="I45" s="4">
        <v>0</v>
      </c>
      <c r="J45" s="4">
        <v>80430000</v>
      </c>
      <c r="K45" s="24"/>
      <c r="L45" s="4">
        <v>4778</v>
      </c>
      <c r="M45" s="4">
        <v>2585</v>
      </c>
      <c r="N45" s="4">
        <v>436</v>
      </c>
      <c r="O45" s="4">
        <v>213</v>
      </c>
      <c r="P45" s="4">
        <v>15051900</v>
      </c>
      <c r="Q45" s="4">
        <v>7219900</v>
      </c>
      <c r="R45" s="5">
        <v>3.1899999999999998E-2</v>
      </c>
      <c r="S45" s="4">
        <v>22871900</v>
      </c>
      <c r="T45" s="4">
        <f t="shared" si="1"/>
        <v>13049080</v>
      </c>
      <c r="U45" s="4">
        <f t="shared" si="2"/>
        <v>4118500</v>
      </c>
      <c r="V45" s="5">
        <v>3.8399999999999997E-2</v>
      </c>
    </row>
    <row r="46" spans="1:22" x14ac:dyDescent="0.2">
      <c r="A46" s="16" t="s">
        <v>245</v>
      </c>
      <c r="B46" s="4">
        <v>300</v>
      </c>
      <c r="C46" s="4">
        <v>74300</v>
      </c>
      <c r="D46" s="4">
        <v>-74000</v>
      </c>
      <c r="E46" s="4">
        <v>-931970000</v>
      </c>
      <c r="F46" s="4">
        <f t="shared" si="0"/>
        <v>4082107016</v>
      </c>
      <c r="G46" s="4">
        <v>0</v>
      </c>
      <c r="H46" s="4">
        <v>0</v>
      </c>
      <c r="I46" s="4">
        <v>0</v>
      </c>
      <c r="J46" s="4">
        <v>-26355000</v>
      </c>
      <c r="K46" s="24"/>
      <c r="L46" s="4">
        <v>670</v>
      </c>
      <c r="M46" s="4">
        <v>1513</v>
      </c>
      <c r="N46" s="4">
        <v>29</v>
      </c>
      <c r="O46" s="4">
        <v>79</v>
      </c>
      <c r="P46" s="4">
        <v>1074300</v>
      </c>
      <c r="Q46" s="4">
        <v>2785600</v>
      </c>
      <c r="R46" s="5">
        <v>-3.9000000000000003E-3</v>
      </c>
      <c r="S46" s="4">
        <v>4118500</v>
      </c>
      <c r="T46" s="4">
        <f t="shared" si="1"/>
        <v>13496100</v>
      </c>
      <c r="U46" s="4">
        <f t="shared" si="2"/>
        <v>7379600</v>
      </c>
      <c r="V46" s="5">
        <v>1.5900000000000001E-2</v>
      </c>
    </row>
    <row r="47" spans="1:22" x14ac:dyDescent="0.2">
      <c r="A47" s="16" t="s">
        <v>244</v>
      </c>
      <c r="B47" s="4">
        <v>169400</v>
      </c>
      <c r="C47" s="4">
        <v>80200</v>
      </c>
      <c r="D47" s="4">
        <v>89200</v>
      </c>
      <c r="E47" s="4">
        <v>1106830000</v>
      </c>
      <c r="F47" s="4">
        <f t="shared" ref="F47:F73" si="3">E47+F48</f>
        <v>5014077016</v>
      </c>
      <c r="G47" s="4">
        <v>0</v>
      </c>
      <c r="H47" s="4">
        <v>0</v>
      </c>
      <c r="I47" s="4">
        <v>0</v>
      </c>
      <c r="J47" s="4">
        <v>-104580000</v>
      </c>
      <c r="K47" s="24"/>
      <c r="L47" s="4">
        <v>1484</v>
      </c>
      <c r="M47" s="4">
        <v>1455</v>
      </c>
      <c r="N47" s="4">
        <v>112</v>
      </c>
      <c r="O47" s="4">
        <v>95</v>
      </c>
      <c r="P47" s="4">
        <v>3838900</v>
      </c>
      <c r="Q47" s="4">
        <v>3352800</v>
      </c>
      <c r="R47" s="5">
        <v>1.21E-2</v>
      </c>
      <c r="S47" s="4">
        <v>7379600</v>
      </c>
      <c r="T47" s="4">
        <f t="shared" si="1"/>
        <v>14240090</v>
      </c>
      <c r="U47" s="4">
        <f t="shared" ref="U47:U73" si="4">MIN(S48:S52)</f>
        <v>6457700</v>
      </c>
      <c r="V47" s="5">
        <v>3.9100000000000003E-2</v>
      </c>
    </row>
    <row r="48" spans="1:22" x14ac:dyDescent="0.2">
      <c r="A48" s="16" t="s">
        <v>243</v>
      </c>
      <c r="B48" s="4">
        <v>57300</v>
      </c>
      <c r="C48" s="4">
        <v>1594500</v>
      </c>
      <c r="D48" s="4">
        <v>-1537200</v>
      </c>
      <c r="E48" s="4">
        <v>-19151230000</v>
      </c>
      <c r="F48" s="4">
        <f t="shared" si="3"/>
        <v>3907247016</v>
      </c>
      <c r="G48" s="4">
        <v>0</v>
      </c>
      <c r="H48" s="4">
        <v>0</v>
      </c>
      <c r="I48" s="4">
        <v>0</v>
      </c>
      <c r="J48" s="4">
        <v>43750000</v>
      </c>
      <c r="K48" s="24"/>
      <c r="L48" s="4">
        <v>1455</v>
      </c>
      <c r="M48" s="4">
        <v>2128</v>
      </c>
      <c r="N48" s="4">
        <v>94</v>
      </c>
      <c r="O48" s="4">
        <v>147</v>
      </c>
      <c r="P48" s="4">
        <v>3271600</v>
      </c>
      <c r="Q48" s="4">
        <v>5173100</v>
      </c>
      <c r="R48" s="5">
        <v>0</v>
      </c>
      <c r="S48" s="4">
        <v>8914300</v>
      </c>
      <c r="T48" s="4">
        <f t="shared" si="1"/>
        <v>15115920</v>
      </c>
      <c r="U48" s="4">
        <f t="shared" si="4"/>
        <v>6457700</v>
      </c>
      <c r="V48" s="5">
        <v>1.9900000000000001E-2</v>
      </c>
    </row>
    <row r="49" spans="1:22" x14ac:dyDescent="0.2">
      <c r="A49" s="16" t="s">
        <v>236</v>
      </c>
      <c r="B49" s="4">
        <v>23300</v>
      </c>
      <c r="C49" s="4">
        <v>153200</v>
      </c>
      <c r="D49" s="4">
        <v>-129900</v>
      </c>
      <c r="E49" s="4">
        <v>-1639610000</v>
      </c>
      <c r="F49" s="4">
        <f t="shared" si="3"/>
        <v>23058477016</v>
      </c>
      <c r="G49" s="4">
        <v>0</v>
      </c>
      <c r="H49" s="4">
        <v>0</v>
      </c>
      <c r="I49" s="4">
        <v>0</v>
      </c>
      <c r="J49" s="4">
        <v>43750000</v>
      </c>
      <c r="K49" s="24"/>
      <c r="L49" s="4">
        <v>1965</v>
      </c>
      <c r="M49" s="4">
        <v>2978</v>
      </c>
      <c r="N49" s="4">
        <v>135</v>
      </c>
      <c r="O49" s="4">
        <v>218</v>
      </c>
      <c r="P49" s="4">
        <v>4629700</v>
      </c>
      <c r="Q49" s="4">
        <v>7436700</v>
      </c>
      <c r="R49" s="5">
        <v>-0.02</v>
      </c>
      <c r="S49" s="4">
        <v>12497100</v>
      </c>
      <c r="T49" s="4">
        <f t="shared" si="1"/>
        <v>16028990</v>
      </c>
      <c r="U49" s="4">
        <f t="shared" si="4"/>
        <v>6457700</v>
      </c>
      <c r="V49" s="5">
        <v>3.5200000000000002E-2</v>
      </c>
    </row>
    <row r="50" spans="1:22" x14ac:dyDescent="0.2">
      <c r="A50" s="16" t="s">
        <v>235</v>
      </c>
      <c r="B50" s="4">
        <v>72300</v>
      </c>
      <c r="C50" s="4">
        <v>60289</v>
      </c>
      <c r="D50" s="4">
        <v>12011</v>
      </c>
      <c r="E50" s="4">
        <v>147920000</v>
      </c>
      <c r="F50" s="4">
        <f t="shared" si="3"/>
        <v>24698087016</v>
      </c>
      <c r="G50" s="4">
        <v>0</v>
      </c>
      <c r="H50" s="4">
        <v>0</v>
      </c>
      <c r="I50" s="4">
        <v>0</v>
      </c>
      <c r="J50" s="4">
        <v>17780000</v>
      </c>
      <c r="K50" s="24"/>
      <c r="L50" s="4">
        <v>1713</v>
      </c>
      <c r="M50" s="4">
        <v>2120</v>
      </c>
      <c r="N50" s="4">
        <v>128</v>
      </c>
      <c r="O50" s="4">
        <v>137</v>
      </c>
      <c r="P50" s="4">
        <v>4565700</v>
      </c>
      <c r="Q50" s="4">
        <v>5402400</v>
      </c>
      <c r="R50" s="5">
        <v>4.0000000000000001E-3</v>
      </c>
      <c r="S50" s="4">
        <v>10424200</v>
      </c>
      <c r="T50" s="4">
        <f t="shared" si="1"/>
        <v>16279250</v>
      </c>
      <c r="U50" s="4">
        <f t="shared" si="4"/>
        <v>6457700</v>
      </c>
      <c r="V50" s="5">
        <v>1.95E-2</v>
      </c>
    </row>
    <row r="51" spans="1:22" x14ac:dyDescent="0.2">
      <c r="A51" s="16" t="s">
        <v>234</v>
      </c>
      <c r="B51" s="4">
        <v>3473600</v>
      </c>
      <c r="C51" s="4">
        <v>61200</v>
      </c>
      <c r="D51" s="4">
        <v>3412400</v>
      </c>
      <c r="E51" s="4">
        <v>41887560000</v>
      </c>
      <c r="F51" s="4">
        <f t="shared" si="3"/>
        <v>24550167016</v>
      </c>
      <c r="K51" s="24"/>
      <c r="L51" s="4">
        <v>5853</v>
      </c>
      <c r="M51" s="4">
        <v>2885</v>
      </c>
      <c r="N51" s="4">
        <v>525</v>
      </c>
      <c r="O51" s="4">
        <v>259</v>
      </c>
      <c r="P51" s="4">
        <v>17690300</v>
      </c>
      <c r="Q51" s="4">
        <v>9163200</v>
      </c>
      <c r="R51" s="5">
        <v>6.7599999999999993E-2</v>
      </c>
      <c r="S51" s="4">
        <v>27279100</v>
      </c>
      <c r="T51" s="4">
        <f t="shared" si="1"/>
        <v>14627240</v>
      </c>
      <c r="U51" s="4">
        <f t="shared" si="4"/>
        <v>6457700</v>
      </c>
      <c r="V51" s="5">
        <v>7.1199999999999999E-2</v>
      </c>
    </row>
    <row r="52" spans="1:22" x14ac:dyDescent="0.2">
      <c r="A52" s="16" t="s">
        <v>233</v>
      </c>
      <c r="B52" s="4">
        <v>198000</v>
      </c>
      <c r="C52" s="4">
        <v>5028</v>
      </c>
      <c r="D52" s="4">
        <v>192972</v>
      </c>
      <c r="E52" s="4">
        <v>2285570000</v>
      </c>
      <c r="F52" s="4">
        <f t="shared" si="3"/>
        <v>-17337392984</v>
      </c>
      <c r="K52" s="24"/>
      <c r="L52" s="4">
        <v>1255</v>
      </c>
      <c r="M52" s="4">
        <v>1423</v>
      </c>
      <c r="N52" s="4">
        <v>56</v>
      </c>
      <c r="O52" s="4">
        <v>95</v>
      </c>
      <c r="P52" s="4">
        <v>2420500</v>
      </c>
      <c r="Q52" s="4">
        <v>3583600</v>
      </c>
      <c r="R52" s="5">
        <v>8.6E-3</v>
      </c>
      <c r="S52" s="4">
        <v>6457700</v>
      </c>
      <c r="T52" s="4">
        <f t="shared" si="1"/>
        <v>16823360</v>
      </c>
      <c r="U52" s="4">
        <f t="shared" si="4"/>
        <v>8588700</v>
      </c>
      <c r="V52" s="5">
        <v>2.92E-2</v>
      </c>
    </row>
    <row r="53" spans="1:22" x14ac:dyDescent="0.2">
      <c r="A53" s="16" t="s">
        <v>232</v>
      </c>
      <c r="B53" s="4">
        <v>306700</v>
      </c>
      <c r="C53" s="4">
        <v>81900</v>
      </c>
      <c r="D53" s="4">
        <v>224800</v>
      </c>
      <c r="E53" s="4">
        <v>2640050000</v>
      </c>
      <c r="F53" s="4">
        <f t="shared" si="3"/>
        <v>-19622962984</v>
      </c>
      <c r="K53" s="24"/>
      <c r="L53" s="4">
        <v>3776</v>
      </c>
      <c r="M53" s="4">
        <v>5999</v>
      </c>
      <c r="N53" s="4">
        <v>232</v>
      </c>
      <c r="O53" s="4">
        <v>405</v>
      </c>
      <c r="P53" s="4">
        <v>11393200</v>
      </c>
      <c r="Q53" s="4">
        <v>15228700</v>
      </c>
      <c r="R53" s="5">
        <v>-4.6799999999999994E-2</v>
      </c>
      <c r="S53" s="4">
        <v>27890500</v>
      </c>
      <c r="T53" s="4">
        <f t="shared" si="1"/>
        <v>15679500</v>
      </c>
      <c r="U53" s="4">
        <f t="shared" si="4"/>
        <v>8588700</v>
      </c>
      <c r="V53" s="5">
        <v>7.6700000000000004E-2</v>
      </c>
    </row>
    <row r="54" spans="1:22" x14ac:dyDescent="0.2">
      <c r="A54" s="16" t="s">
        <v>231</v>
      </c>
      <c r="B54" s="4">
        <v>7800</v>
      </c>
      <c r="C54" s="4">
        <v>381900</v>
      </c>
      <c r="D54" s="4">
        <v>-374100</v>
      </c>
      <c r="E54" s="4">
        <v>-4606000000</v>
      </c>
      <c r="F54" s="4">
        <f t="shared" si="3"/>
        <v>-22263012984</v>
      </c>
      <c r="G54" s="4">
        <v>0</v>
      </c>
      <c r="H54" s="4">
        <v>0</v>
      </c>
      <c r="I54" s="4">
        <v>0</v>
      </c>
      <c r="J54" s="4">
        <v>78015000</v>
      </c>
      <c r="K54" s="24"/>
      <c r="L54" s="4">
        <v>1413</v>
      </c>
      <c r="M54" s="4">
        <v>2302</v>
      </c>
      <c r="N54" s="4">
        <v>74</v>
      </c>
      <c r="O54" s="4">
        <v>145</v>
      </c>
      <c r="P54" s="4">
        <v>2888300</v>
      </c>
      <c r="Q54" s="4">
        <v>5664800</v>
      </c>
      <c r="R54" s="5">
        <v>-1.6200000000000003E-2</v>
      </c>
      <c r="S54" s="4">
        <v>9090100</v>
      </c>
      <c r="T54" s="4">
        <f t="shared" si="1"/>
        <v>15438230</v>
      </c>
      <c r="U54" s="4">
        <f t="shared" si="4"/>
        <v>8588700</v>
      </c>
      <c r="V54" s="5">
        <v>0.02</v>
      </c>
    </row>
    <row r="55" spans="1:22" x14ac:dyDescent="0.2">
      <c r="A55" s="16" t="s">
        <v>230</v>
      </c>
      <c r="B55" s="4">
        <v>58900</v>
      </c>
      <c r="C55" s="4">
        <v>125300</v>
      </c>
      <c r="D55" s="4">
        <v>-66400</v>
      </c>
      <c r="E55" s="4">
        <v>-822030000</v>
      </c>
      <c r="F55" s="4">
        <f t="shared" si="3"/>
        <v>-17657012984</v>
      </c>
      <c r="G55" s="4">
        <v>0</v>
      </c>
      <c r="H55" s="4">
        <v>0</v>
      </c>
      <c r="I55" s="4">
        <v>0</v>
      </c>
      <c r="J55" s="4">
        <v>104300000</v>
      </c>
      <c r="K55" s="24"/>
      <c r="L55" s="4">
        <v>2317</v>
      </c>
      <c r="M55" s="4">
        <v>2315</v>
      </c>
      <c r="N55" s="4">
        <v>187</v>
      </c>
      <c r="O55" s="4">
        <v>197</v>
      </c>
      <c r="P55" s="4">
        <v>7136400</v>
      </c>
      <c r="Q55" s="4">
        <v>8692400</v>
      </c>
      <c r="R55" s="5">
        <v>4.0999999999999995E-3</v>
      </c>
      <c r="S55" s="4">
        <v>16439700</v>
      </c>
      <c r="T55" s="4">
        <f t="shared" si="1"/>
        <v>15434120</v>
      </c>
      <c r="U55" s="4">
        <f t="shared" si="4"/>
        <v>8588700</v>
      </c>
      <c r="V55" s="5">
        <v>3.9100000000000003E-2</v>
      </c>
    </row>
    <row r="56" spans="1:22" x14ac:dyDescent="0.2">
      <c r="A56" s="16" t="s">
        <v>229</v>
      </c>
      <c r="B56" s="4">
        <v>21800</v>
      </c>
      <c r="C56" s="4">
        <v>2700</v>
      </c>
      <c r="D56" s="4">
        <v>19100</v>
      </c>
      <c r="E56" s="4">
        <v>237900000</v>
      </c>
      <c r="F56" s="4">
        <f t="shared" si="3"/>
        <v>-16834982984</v>
      </c>
      <c r="G56" s="4">
        <v>0</v>
      </c>
      <c r="H56" s="4">
        <v>0</v>
      </c>
      <c r="I56" s="4">
        <v>0</v>
      </c>
      <c r="J56" s="4">
        <v>104300000</v>
      </c>
      <c r="K56" s="24"/>
      <c r="L56" s="4">
        <v>1340</v>
      </c>
      <c r="M56" s="4">
        <v>1608</v>
      </c>
      <c r="N56" s="4">
        <v>97</v>
      </c>
      <c r="O56" s="4">
        <v>96</v>
      </c>
      <c r="P56" s="4">
        <v>3122600</v>
      </c>
      <c r="Q56" s="4">
        <v>4384300</v>
      </c>
      <c r="R56" s="5">
        <v>4.0999999999999995E-3</v>
      </c>
      <c r="S56" s="4">
        <v>8588700</v>
      </c>
      <c r="T56" s="4">
        <f t="shared" si="1"/>
        <v>15378390</v>
      </c>
      <c r="U56" s="4">
        <f t="shared" si="4"/>
        <v>10759000</v>
      </c>
      <c r="V56" s="5">
        <v>0.02</v>
      </c>
    </row>
    <row r="57" spans="1:22" x14ac:dyDescent="0.2">
      <c r="A57" s="16" t="s">
        <v>228</v>
      </c>
      <c r="B57" s="4">
        <v>134500</v>
      </c>
      <c r="C57" s="4">
        <v>109500</v>
      </c>
      <c r="D57" s="4">
        <v>25000</v>
      </c>
      <c r="E57" s="4">
        <v>305340000</v>
      </c>
      <c r="F57" s="4">
        <f t="shared" si="3"/>
        <v>-17072882984</v>
      </c>
      <c r="K57" s="24"/>
      <c r="L57" s="4">
        <v>2132</v>
      </c>
      <c r="M57" s="4">
        <v>2038</v>
      </c>
      <c r="N57" s="4">
        <v>205</v>
      </c>
      <c r="O57" s="4">
        <v>156</v>
      </c>
      <c r="P57" s="4">
        <v>8611500</v>
      </c>
      <c r="Q57" s="4">
        <v>5956200</v>
      </c>
      <c r="R57" s="5">
        <v>1.6399999999999998E-2</v>
      </c>
      <c r="S57" s="4">
        <v>14819500</v>
      </c>
      <c r="T57" s="4">
        <f t="shared" si="1"/>
        <v>14759880</v>
      </c>
      <c r="U57" s="4">
        <f t="shared" si="4"/>
        <v>10759000</v>
      </c>
      <c r="V57" s="5">
        <v>3.9699999999999999E-2</v>
      </c>
    </row>
    <row r="58" spans="1:22" x14ac:dyDescent="0.2">
      <c r="A58" s="16" t="s">
        <v>227</v>
      </c>
      <c r="B58" s="4">
        <v>59098</v>
      </c>
      <c r="C58" s="4">
        <v>226000</v>
      </c>
      <c r="D58" s="4">
        <v>-166902</v>
      </c>
      <c r="E58" s="4">
        <v>-2084180000</v>
      </c>
      <c r="F58" s="4">
        <f t="shared" si="3"/>
        <v>-17378222984</v>
      </c>
      <c r="K58" s="24"/>
      <c r="L58" s="4">
        <v>1640</v>
      </c>
      <c r="M58" s="4">
        <v>3722</v>
      </c>
      <c r="N58" s="4">
        <v>141</v>
      </c>
      <c r="O58" s="4">
        <v>255</v>
      </c>
      <c r="P58" s="4">
        <v>5753900</v>
      </c>
      <c r="Q58" s="4">
        <v>10405300</v>
      </c>
      <c r="R58" s="5">
        <v>-2.86E-2</v>
      </c>
      <c r="S58" s="4">
        <v>17672600</v>
      </c>
      <c r="T58" s="4">
        <f t="shared" si="1"/>
        <v>14196310</v>
      </c>
      <c r="U58" s="4">
        <f t="shared" si="4"/>
        <v>10759000</v>
      </c>
      <c r="V58" s="5">
        <v>3.1800000000000002E-2</v>
      </c>
    </row>
    <row r="59" spans="1:22" x14ac:dyDescent="0.2">
      <c r="A59" s="16" t="s">
        <v>226</v>
      </c>
      <c r="B59" s="4">
        <v>96500</v>
      </c>
      <c r="C59" s="4">
        <v>529700</v>
      </c>
      <c r="D59" s="4">
        <v>-433200</v>
      </c>
      <c r="E59" s="4">
        <v>-5577860000</v>
      </c>
      <c r="F59" s="4">
        <f t="shared" si="3"/>
        <v>-15294042984</v>
      </c>
      <c r="K59" s="24"/>
      <c r="L59" s="4">
        <v>2369</v>
      </c>
      <c r="M59" s="4">
        <v>4842</v>
      </c>
      <c r="N59" s="4">
        <v>183</v>
      </c>
      <c r="O59" s="4">
        <v>368</v>
      </c>
      <c r="P59" s="4">
        <v>7041100</v>
      </c>
      <c r="Q59" s="4">
        <v>13305900</v>
      </c>
      <c r="R59" s="5">
        <v>-3.1800000000000002E-2</v>
      </c>
      <c r="S59" s="4">
        <v>21627800</v>
      </c>
      <c r="T59" s="4">
        <f t="shared" si="1"/>
        <v>13366730</v>
      </c>
      <c r="U59" s="4">
        <f t="shared" si="4"/>
        <v>6677400</v>
      </c>
      <c r="V59" s="5">
        <v>4.5999999999999999E-2</v>
      </c>
    </row>
    <row r="60" spans="1:22" x14ac:dyDescent="0.2">
      <c r="A60" s="16" t="s">
        <v>225</v>
      </c>
      <c r="B60" s="4">
        <v>129500</v>
      </c>
      <c r="C60" s="4">
        <v>315200</v>
      </c>
      <c r="D60" s="4">
        <v>-185700</v>
      </c>
      <c r="E60" s="4">
        <v>-2439540000</v>
      </c>
      <c r="F60" s="4">
        <f t="shared" si="3"/>
        <v>-9716182984</v>
      </c>
      <c r="K60" s="24"/>
      <c r="L60" s="4">
        <v>1763</v>
      </c>
      <c r="M60" s="4">
        <v>2413</v>
      </c>
      <c r="N60" s="4">
        <v>130</v>
      </c>
      <c r="O60" s="4">
        <v>225</v>
      </c>
      <c r="P60" s="4">
        <v>4672900</v>
      </c>
      <c r="Q60" s="4">
        <v>7749600</v>
      </c>
      <c r="R60" s="5">
        <v>3.9000000000000003E-3</v>
      </c>
      <c r="S60" s="4">
        <v>12926800</v>
      </c>
      <c r="T60" s="4">
        <f t="shared" si="1"/>
        <v>13369760</v>
      </c>
      <c r="U60" s="4">
        <f t="shared" si="4"/>
        <v>6677400</v>
      </c>
      <c r="V60" s="5">
        <v>2.6699999999999998E-2</v>
      </c>
    </row>
    <row r="61" spans="1:22" x14ac:dyDescent="0.2">
      <c r="A61" s="16" t="s">
        <v>224</v>
      </c>
      <c r="B61" s="4">
        <v>343000</v>
      </c>
      <c r="C61" s="4">
        <v>74500</v>
      </c>
      <c r="D61" s="4">
        <v>268500</v>
      </c>
      <c r="E61" s="4">
        <v>3504500000</v>
      </c>
      <c r="F61" s="4">
        <f t="shared" si="3"/>
        <v>-7276642984</v>
      </c>
      <c r="K61" s="24"/>
      <c r="L61" s="4">
        <v>1400</v>
      </c>
      <c r="M61" s="4">
        <v>2175</v>
      </c>
      <c r="N61" s="4">
        <v>101</v>
      </c>
      <c r="O61" s="4">
        <v>136</v>
      </c>
      <c r="P61" s="4">
        <v>3227900</v>
      </c>
      <c r="Q61" s="4">
        <v>4725700</v>
      </c>
      <c r="R61" s="5">
        <v>-2.3199999999999998E-2</v>
      </c>
      <c r="S61" s="4">
        <v>10759000</v>
      </c>
      <c r="T61" s="4">
        <f t="shared" si="1"/>
        <v>13209930</v>
      </c>
      <c r="U61" s="4">
        <f t="shared" si="4"/>
        <v>6677400</v>
      </c>
      <c r="V61" s="5">
        <v>3.39E-2</v>
      </c>
    </row>
    <row r="62" spans="1:22" x14ac:dyDescent="0.2">
      <c r="A62" s="16" t="s">
        <v>223</v>
      </c>
      <c r="B62" s="4">
        <v>704300</v>
      </c>
      <c r="C62" s="4">
        <v>120948</v>
      </c>
      <c r="D62" s="4">
        <v>583352</v>
      </c>
      <c r="E62" s="4">
        <v>7687680000</v>
      </c>
      <c r="F62" s="4">
        <f t="shared" si="3"/>
        <v>-10781142984</v>
      </c>
      <c r="K62" s="24"/>
      <c r="L62" s="4">
        <v>6478</v>
      </c>
      <c r="M62" s="4">
        <v>3093</v>
      </c>
      <c r="N62" s="4">
        <v>525</v>
      </c>
      <c r="O62" s="4">
        <v>217</v>
      </c>
      <c r="P62" s="4">
        <v>17083200</v>
      </c>
      <c r="Q62" s="4">
        <v>7578700</v>
      </c>
      <c r="R62" s="5">
        <v>3.1300000000000001E-2</v>
      </c>
      <c r="S62" s="4">
        <v>28418900</v>
      </c>
      <c r="T62" s="4">
        <f t="shared" si="1"/>
        <v>11487120</v>
      </c>
      <c r="U62" s="4">
        <f t="shared" si="4"/>
        <v>6677400</v>
      </c>
      <c r="V62" s="5">
        <v>4.5499999999999999E-2</v>
      </c>
    </row>
    <row r="63" spans="1:22" x14ac:dyDescent="0.2">
      <c r="A63" s="16" t="s">
        <v>222</v>
      </c>
      <c r="B63" s="4">
        <v>503000</v>
      </c>
      <c r="C63" s="4">
        <v>157700</v>
      </c>
      <c r="D63" s="4">
        <v>345300</v>
      </c>
      <c r="E63" s="4">
        <v>4393350000</v>
      </c>
      <c r="F63" s="4">
        <f t="shared" si="3"/>
        <v>-18468822984</v>
      </c>
      <c r="K63" s="24"/>
      <c r="L63" s="4">
        <v>4377</v>
      </c>
      <c r="M63" s="4">
        <v>2978</v>
      </c>
      <c r="N63" s="4">
        <v>299</v>
      </c>
      <c r="O63" s="4">
        <v>152</v>
      </c>
      <c r="P63" s="4">
        <v>10082700</v>
      </c>
      <c r="Q63" s="4">
        <v>5881000</v>
      </c>
      <c r="R63" s="5">
        <v>7.9000000000000008E-3</v>
      </c>
      <c r="S63" s="4">
        <v>16451900</v>
      </c>
      <c r="T63" s="4">
        <f t="shared" si="1"/>
        <v>11802760</v>
      </c>
      <c r="U63" s="4">
        <f t="shared" si="4"/>
        <v>6677400</v>
      </c>
      <c r="V63" s="5">
        <v>3.4500000000000003E-2</v>
      </c>
    </row>
    <row r="64" spans="1:22" x14ac:dyDescent="0.2">
      <c r="A64" s="16" t="s">
        <v>221</v>
      </c>
      <c r="B64" s="4">
        <v>32400</v>
      </c>
      <c r="C64" s="4">
        <v>493900</v>
      </c>
      <c r="D64" s="4">
        <v>-461500</v>
      </c>
      <c r="E64" s="4">
        <v>-5860580000</v>
      </c>
      <c r="F64" s="4">
        <f t="shared" si="3"/>
        <v>-22862172984</v>
      </c>
      <c r="K64" s="24"/>
      <c r="L64" s="4">
        <v>1684</v>
      </c>
      <c r="M64" s="4">
        <v>1342</v>
      </c>
      <c r="N64" s="4">
        <v>89</v>
      </c>
      <c r="O64" s="4">
        <v>92</v>
      </c>
      <c r="P64" s="4">
        <v>3136900</v>
      </c>
      <c r="Q64" s="4">
        <v>2920600</v>
      </c>
      <c r="R64" s="5">
        <v>-7.8000000000000005E-3</v>
      </c>
      <c r="S64" s="4">
        <v>6677400</v>
      </c>
      <c r="T64" s="4">
        <f t="shared" si="1"/>
        <v>14198370</v>
      </c>
      <c r="U64" s="4">
        <f t="shared" si="4"/>
        <v>8031400</v>
      </c>
      <c r="V64" s="5">
        <v>1.9400000000000001E-2</v>
      </c>
    </row>
    <row r="65" spans="1:22" x14ac:dyDescent="0.2">
      <c r="A65" s="16" t="s">
        <v>220</v>
      </c>
      <c r="B65" s="4">
        <v>1165700</v>
      </c>
      <c r="C65" s="4">
        <v>1392300</v>
      </c>
      <c r="D65" s="4">
        <v>-226600</v>
      </c>
      <c r="E65" s="4">
        <v>-2471570000</v>
      </c>
      <c r="F65" s="4">
        <f t="shared" si="3"/>
        <v>-17001592984</v>
      </c>
      <c r="K65" s="24"/>
      <c r="L65" s="4">
        <v>3110</v>
      </c>
      <c r="M65" s="4">
        <v>3358</v>
      </c>
      <c r="N65" s="4">
        <v>200</v>
      </c>
      <c r="O65" s="4">
        <v>185</v>
      </c>
      <c r="P65" s="4">
        <v>7314000</v>
      </c>
      <c r="Q65" s="4">
        <v>7727600</v>
      </c>
      <c r="R65" s="5">
        <v>0.02</v>
      </c>
      <c r="S65" s="4">
        <v>16398600</v>
      </c>
      <c r="T65" s="4">
        <f t="shared" si="1"/>
        <v>13941240</v>
      </c>
      <c r="U65" s="4">
        <f t="shared" si="4"/>
        <v>8031400</v>
      </c>
      <c r="V65" s="5">
        <v>4.2999999999999997E-2</v>
      </c>
    </row>
    <row r="66" spans="1:22" x14ac:dyDescent="0.2">
      <c r="A66" s="16" t="s">
        <v>219</v>
      </c>
      <c r="B66" s="4">
        <v>86900</v>
      </c>
      <c r="C66" s="4">
        <v>190600</v>
      </c>
      <c r="D66" s="4">
        <v>-103700</v>
      </c>
      <c r="E66" s="4">
        <v>-1323620000</v>
      </c>
      <c r="F66" s="4">
        <f t="shared" si="3"/>
        <v>-14530022984</v>
      </c>
      <c r="K66" s="24"/>
      <c r="L66" s="4">
        <v>1942</v>
      </c>
      <c r="M66" s="4">
        <v>2010</v>
      </c>
      <c r="N66" s="4">
        <v>115</v>
      </c>
      <c r="O66" s="4">
        <v>117</v>
      </c>
      <c r="P66" s="4">
        <v>3782200</v>
      </c>
      <c r="Q66" s="4">
        <v>3908400</v>
      </c>
      <c r="R66" s="5">
        <v>-7.9000000000000008E-3</v>
      </c>
      <c r="S66" s="4">
        <v>8031400</v>
      </c>
      <c r="T66" s="4">
        <f t="shared" si="1"/>
        <v>14672450</v>
      </c>
      <c r="U66" s="4">
        <f t="shared" si="4"/>
        <v>8634400</v>
      </c>
      <c r="V66" s="5">
        <v>2.7300000000000001E-2</v>
      </c>
    </row>
    <row r="67" spans="1:22" x14ac:dyDescent="0.2">
      <c r="A67" s="16" t="s">
        <v>218</v>
      </c>
      <c r="B67" s="4">
        <v>400</v>
      </c>
      <c r="C67" s="4">
        <v>124850</v>
      </c>
      <c r="D67" s="4">
        <v>-124450</v>
      </c>
      <c r="E67" s="4">
        <v>-1584820000</v>
      </c>
      <c r="F67" s="4">
        <f t="shared" si="3"/>
        <v>-13206402984</v>
      </c>
      <c r="K67" s="24"/>
      <c r="L67" s="4">
        <v>2170</v>
      </c>
      <c r="M67" s="4">
        <v>1885</v>
      </c>
      <c r="N67" s="4">
        <v>96</v>
      </c>
      <c r="O67" s="4">
        <v>94</v>
      </c>
      <c r="P67" s="4">
        <v>3750300</v>
      </c>
      <c r="Q67" s="4">
        <v>3933400</v>
      </c>
      <c r="R67" s="5">
        <v>4.0000000000000001E-3</v>
      </c>
      <c r="S67" s="4">
        <v>8634400</v>
      </c>
      <c r="T67" s="4">
        <f t="shared" si="1"/>
        <v>14838520</v>
      </c>
      <c r="U67" s="4">
        <f t="shared" si="4"/>
        <v>9160700</v>
      </c>
      <c r="V67" s="5">
        <v>3.4799999999999998E-2</v>
      </c>
    </row>
    <row r="68" spans="1:22" x14ac:dyDescent="0.2">
      <c r="A68" s="16" t="s">
        <v>217</v>
      </c>
      <c r="B68" s="4">
        <v>2133700</v>
      </c>
      <c r="C68" s="4">
        <v>6900</v>
      </c>
      <c r="D68" s="4">
        <v>2126800</v>
      </c>
      <c r="E68" s="4">
        <v>26246970000</v>
      </c>
      <c r="F68" s="4">
        <f t="shared" si="3"/>
        <v>-11621582984</v>
      </c>
      <c r="K68" s="24"/>
      <c r="L68" s="4">
        <v>2574</v>
      </c>
      <c r="M68" s="4">
        <v>2205</v>
      </c>
      <c r="N68" s="4">
        <v>184</v>
      </c>
      <c r="O68" s="4">
        <v>144</v>
      </c>
      <c r="P68" s="4">
        <v>6195600</v>
      </c>
      <c r="Q68" s="4">
        <v>5336600</v>
      </c>
      <c r="R68" s="5">
        <v>3.2799999999999996E-2</v>
      </c>
      <c r="S68" s="4">
        <v>12036900</v>
      </c>
      <c r="T68" s="4">
        <f t="shared" si="1"/>
        <v>15622870</v>
      </c>
      <c r="U68" s="4">
        <f t="shared" si="4"/>
        <v>9160700</v>
      </c>
      <c r="V68" s="5">
        <v>4.3499999999999997E-2</v>
      </c>
    </row>
    <row r="69" spans="1:22" x14ac:dyDescent="0.2">
      <c r="A69" s="16" t="s">
        <v>216</v>
      </c>
      <c r="B69" s="4">
        <v>185200</v>
      </c>
      <c r="C69" s="4">
        <v>77700</v>
      </c>
      <c r="D69" s="4">
        <v>107500</v>
      </c>
      <c r="E69" s="4">
        <v>1362050000</v>
      </c>
      <c r="F69" s="4">
        <f t="shared" si="3"/>
        <v>-37868552984</v>
      </c>
      <c r="K69" s="24"/>
      <c r="L69" s="4">
        <v>1860</v>
      </c>
      <c r="M69" s="4">
        <v>4228</v>
      </c>
      <c r="N69" s="4">
        <v>86</v>
      </c>
      <c r="O69" s="4">
        <v>227</v>
      </c>
      <c r="P69" s="4">
        <v>3616300</v>
      </c>
      <c r="Q69" s="4">
        <v>8565200</v>
      </c>
      <c r="R69" s="5">
        <v>-3.27E-2</v>
      </c>
      <c r="S69" s="4">
        <v>13332000</v>
      </c>
      <c r="T69" s="4">
        <f t="shared" si="1"/>
        <v>15352700</v>
      </c>
      <c r="U69" s="4">
        <f t="shared" si="4"/>
        <v>9160700</v>
      </c>
      <c r="V69" s="5">
        <v>4.6900000000000004E-2</v>
      </c>
    </row>
    <row r="70" spans="1:22" x14ac:dyDescent="0.2">
      <c r="A70" s="16" t="s">
        <v>215</v>
      </c>
      <c r="B70" s="4">
        <v>43200</v>
      </c>
      <c r="C70" s="4">
        <v>1569900</v>
      </c>
      <c r="D70" s="4">
        <v>-1526700</v>
      </c>
      <c r="E70" s="4">
        <v>-19773290000</v>
      </c>
      <c r="F70" s="4">
        <f t="shared" si="3"/>
        <v>-39230602984</v>
      </c>
      <c r="K70" s="24"/>
      <c r="L70" s="4">
        <v>2593</v>
      </c>
      <c r="M70" s="4">
        <v>2462</v>
      </c>
      <c r="N70" s="4">
        <v>149</v>
      </c>
      <c r="O70" s="4">
        <v>186</v>
      </c>
      <c r="P70" s="4">
        <v>5430500</v>
      </c>
      <c r="Q70" s="4">
        <v>6946300</v>
      </c>
      <c r="R70" s="5">
        <v>-1.5800000000000002E-2</v>
      </c>
      <c r="S70" s="4">
        <v>12957100</v>
      </c>
      <c r="T70" s="4">
        <f t="shared" si="1"/>
        <v>14732700</v>
      </c>
      <c r="U70" s="4">
        <f t="shared" si="4"/>
        <v>9160700</v>
      </c>
      <c r="V70" s="5">
        <v>3.8199999999999998E-2</v>
      </c>
    </row>
    <row r="71" spans="1:22" x14ac:dyDescent="0.2">
      <c r="A71" s="16" t="s">
        <v>214</v>
      </c>
      <c r="B71" s="4">
        <v>18476</v>
      </c>
      <c r="C71" s="4">
        <v>160037</v>
      </c>
      <c r="D71" s="4">
        <v>-141561</v>
      </c>
      <c r="E71" s="4">
        <v>-1795900000</v>
      </c>
      <c r="F71" s="4">
        <f t="shared" si="3"/>
        <v>-19457312984</v>
      </c>
      <c r="K71" s="24"/>
      <c r="L71" s="4">
        <v>1975</v>
      </c>
      <c r="M71" s="4">
        <v>2375</v>
      </c>
      <c r="N71" s="4">
        <v>113</v>
      </c>
      <c r="O71" s="4">
        <v>118</v>
      </c>
      <c r="P71" s="4">
        <v>4326500</v>
      </c>
      <c r="Q71" s="4">
        <v>4289000</v>
      </c>
      <c r="R71" s="5">
        <v>1.5900000000000001E-2</v>
      </c>
      <c r="S71" s="4">
        <v>9160700</v>
      </c>
      <c r="T71" s="4">
        <f t="shared" si="1"/>
        <v>15655000</v>
      </c>
      <c r="U71" s="4">
        <f t="shared" si="4"/>
        <v>11190800</v>
      </c>
      <c r="V71" s="5">
        <v>3.0899999999999997E-2</v>
      </c>
    </row>
    <row r="72" spans="1:22" x14ac:dyDescent="0.2">
      <c r="A72" s="16" t="s">
        <v>213</v>
      </c>
      <c r="B72" s="4">
        <v>89900</v>
      </c>
      <c r="C72" s="4">
        <v>1241100</v>
      </c>
      <c r="D72" s="4">
        <v>-1151200</v>
      </c>
      <c r="E72" s="4">
        <v>-14755030000</v>
      </c>
      <c r="F72" s="4">
        <f t="shared" si="3"/>
        <v>-17661412984</v>
      </c>
      <c r="K72" s="24"/>
      <c r="L72" s="4">
        <v>2307</v>
      </c>
      <c r="M72" s="4">
        <v>3047</v>
      </c>
      <c r="N72" s="4">
        <v>88</v>
      </c>
      <c r="O72" s="4">
        <v>181</v>
      </c>
      <c r="P72" s="4">
        <v>3629300</v>
      </c>
      <c r="Q72" s="4">
        <v>6850700</v>
      </c>
      <c r="R72" s="5">
        <v>-3.1699999999999999E-2</v>
      </c>
      <c r="S72" s="4">
        <v>11190800</v>
      </c>
      <c r="T72" s="4">
        <f t="shared" si="1"/>
        <v>15285060</v>
      </c>
      <c r="U72" s="4">
        <f t="shared" si="4"/>
        <v>10295100</v>
      </c>
      <c r="V72" s="5">
        <v>4.2000000000000003E-2</v>
      </c>
    </row>
    <row r="73" spans="1:22" x14ac:dyDescent="0.2">
      <c r="A73" s="16" t="s">
        <v>212</v>
      </c>
      <c r="B73" s="4">
        <v>1613071</v>
      </c>
      <c r="C73" s="4">
        <v>862213</v>
      </c>
      <c r="D73" s="4">
        <v>750858</v>
      </c>
      <c r="E73" s="4">
        <v>9365360000</v>
      </c>
      <c r="F73" s="4">
        <f t="shared" si="3"/>
        <v>-2906382984</v>
      </c>
      <c r="K73" s="24"/>
      <c r="L73" s="4">
        <v>4057</v>
      </c>
      <c r="M73" s="4">
        <v>4030</v>
      </c>
      <c r="N73" s="4">
        <v>275</v>
      </c>
      <c r="O73" s="4">
        <v>248</v>
      </c>
      <c r="P73" s="4">
        <v>9500100</v>
      </c>
      <c r="Q73" s="4">
        <v>9630200</v>
      </c>
      <c r="R73" s="5">
        <v>1.9699999999999999E-2</v>
      </c>
      <c r="S73" s="4">
        <v>19608300</v>
      </c>
      <c r="T73" s="4">
        <f t="shared" si="1"/>
        <v>13901520</v>
      </c>
      <c r="U73" s="4">
        <f t="shared" si="4"/>
        <v>10295100</v>
      </c>
      <c r="V73" s="5">
        <v>6.8199999999999997E-2</v>
      </c>
    </row>
    <row r="74" spans="1:22" x14ac:dyDescent="0.2">
      <c r="A74" s="16" t="s">
        <v>211</v>
      </c>
      <c r="B74" s="4">
        <v>52800</v>
      </c>
      <c r="C74" s="4">
        <v>1504100</v>
      </c>
      <c r="D74" s="4">
        <v>-1451300</v>
      </c>
      <c r="E74" s="4">
        <v>-19074750000</v>
      </c>
      <c r="F74" s="4">
        <f t="shared" ref="F74:F79" si="5">E74+F75</f>
        <v>-12271742984</v>
      </c>
      <c r="K74" s="24"/>
      <c r="L74" s="4">
        <v>4891</v>
      </c>
      <c r="M74" s="4">
        <v>7956</v>
      </c>
      <c r="N74" s="4">
        <v>344</v>
      </c>
      <c r="O74" s="4">
        <v>585</v>
      </c>
      <c r="P74" s="4">
        <v>10614700</v>
      </c>
      <c r="Q74" s="4">
        <v>18929100</v>
      </c>
      <c r="R74" s="5">
        <v>-5.4900000000000004E-2</v>
      </c>
      <c r="S74" s="4">
        <v>30633500</v>
      </c>
      <c r="T74" s="4">
        <f t="shared" ref="T74:T79" si="6">AVERAGE(S75:S84)</f>
        <v>11759730</v>
      </c>
      <c r="U74" s="4">
        <f t="shared" ref="U74:U79" si="7">MIN(S75:S79)</f>
        <v>10295100</v>
      </c>
      <c r="V74" s="5">
        <v>7.0199999999999999E-2</v>
      </c>
    </row>
    <row r="75" spans="1:22" x14ac:dyDescent="0.2">
      <c r="A75" s="16" t="s">
        <v>210</v>
      </c>
      <c r="B75" s="4">
        <v>565500</v>
      </c>
      <c r="C75" s="4">
        <v>511210</v>
      </c>
      <c r="D75" s="4">
        <v>54290</v>
      </c>
      <c r="E75" s="4">
        <v>716950000</v>
      </c>
      <c r="F75" s="4">
        <f t="shared" si="5"/>
        <v>6803007016</v>
      </c>
      <c r="K75" s="24"/>
      <c r="L75" s="4">
        <v>2025</v>
      </c>
      <c r="M75" s="4">
        <v>2159</v>
      </c>
      <c r="N75" s="4">
        <v>135</v>
      </c>
      <c r="O75" s="4">
        <v>216</v>
      </c>
      <c r="P75" s="4">
        <v>4709300</v>
      </c>
      <c r="Q75" s="4">
        <v>8179500</v>
      </c>
      <c r="R75" s="5">
        <v>2.29E-2</v>
      </c>
      <c r="S75" s="4">
        <v>13827300</v>
      </c>
      <c r="T75" s="4">
        <f t="shared" si="6"/>
        <v>11502380</v>
      </c>
      <c r="U75" s="4">
        <f t="shared" si="7"/>
        <v>6757100</v>
      </c>
      <c r="V75" s="5">
        <v>4.3700000000000003E-2</v>
      </c>
    </row>
    <row r="76" spans="1:22" x14ac:dyDescent="0.2">
      <c r="A76" s="16" t="s">
        <v>208</v>
      </c>
      <c r="B76" s="4">
        <v>734100</v>
      </c>
      <c r="C76" s="4">
        <v>184600</v>
      </c>
      <c r="D76" s="4">
        <v>549500</v>
      </c>
      <c r="E76" s="4">
        <v>7312150000</v>
      </c>
      <c r="F76" s="4">
        <f t="shared" si="5"/>
        <v>6086057016</v>
      </c>
      <c r="K76" s="24"/>
      <c r="L76" s="4">
        <v>2089</v>
      </c>
      <c r="M76" s="4">
        <v>3594</v>
      </c>
      <c r="N76" s="4">
        <v>114</v>
      </c>
      <c r="O76" s="4">
        <v>344</v>
      </c>
      <c r="P76" s="4">
        <v>3684200</v>
      </c>
      <c r="Q76" s="4">
        <v>11104300</v>
      </c>
      <c r="R76" s="5">
        <v>-1.1399999999999999E-2</v>
      </c>
      <c r="S76" s="4">
        <v>15343500</v>
      </c>
      <c r="T76" s="4">
        <f t="shared" si="6"/>
        <v>10900010</v>
      </c>
      <c r="U76" s="4">
        <f t="shared" si="7"/>
        <v>6757100</v>
      </c>
      <c r="V76" s="5">
        <v>4.0500000000000001E-2</v>
      </c>
    </row>
    <row r="77" spans="1:22" x14ac:dyDescent="0.2">
      <c r="A77" s="16" t="s">
        <v>207</v>
      </c>
      <c r="B77" s="4">
        <v>524500</v>
      </c>
      <c r="C77" s="4">
        <v>241687</v>
      </c>
      <c r="D77" s="4">
        <v>282813</v>
      </c>
      <c r="E77" s="4">
        <v>3776880000</v>
      </c>
      <c r="F77" s="4">
        <f t="shared" si="5"/>
        <v>-1226092984</v>
      </c>
      <c r="K77" s="24"/>
      <c r="L77" s="4">
        <v>1424</v>
      </c>
      <c r="M77" s="4">
        <v>2178</v>
      </c>
      <c r="N77" s="4">
        <v>107</v>
      </c>
      <c r="O77" s="4">
        <v>184</v>
      </c>
      <c r="P77" s="4">
        <v>3711300</v>
      </c>
      <c r="Q77" s="4">
        <v>5900100</v>
      </c>
      <c r="R77" s="5">
        <v>-3.7000000000000002E-3</v>
      </c>
      <c r="S77" s="4">
        <v>10295100</v>
      </c>
      <c r="T77" s="4">
        <f t="shared" si="6"/>
        <v>12086780</v>
      </c>
      <c r="U77" s="4">
        <f t="shared" si="7"/>
        <v>6757100</v>
      </c>
      <c r="V77" s="5">
        <v>2.9399999999999999E-2</v>
      </c>
    </row>
    <row r="78" spans="1:22" x14ac:dyDescent="0.2">
      <c r="A78" s="16" t="s">
        <v>206</v>
      </c>
      <c r="B78" s="4">
        <v>1132500</v>
      </c>
      <c r="C78" s="4">
        <v>292900</v>
      </c>
      <c r="D78" s="4">
        <v>839600</v>
      </c>
      <c r="E78" s="4">
        <v>11240780000</v>
      </c>
      <c r="F78" s="4">
        <f t="shared" si="5"/>
        <v>-5002972984</v>
      </c>
      <c r="K78" s="24"/>
      <c r="L78" s="4">
        <v>2283</v>
      </c>
      <c r="M78" s="4">
        <v>6075</v>
      </c>
      <c r="N78" s="4">
        <v>149</v>
      </c>
      <c r="O78" s="4">
        <v>363</v>
      </c>
      <c r="P78" s="4">
        <v>5786500</v>
      </c>
      <c r="Q78" s="4">
        <v>12621000</v>
      </c>
      <c r="R78" s="5">
        <v>-4.8600000000000004E-2</v>
      </c>
      <c r="S78" s="4">
        <v>19880400</v>
      </c>
      <c r="T78" s="4">
        <f t="shared" si="6"/>
        <v>11237080</v>
      </c>
      <c r="U78" s="4">
        <f t="shared" si="7"/>
        <v>5772900</v>
      </c>
      <c r="V78" s="5">
        <v>0.05</v>
      </c>
    </row>
    <row r="79" spans="1:22" x14ac:dyDescent="0.2">
      <c r="A79" s="16" t="s">
        <v>205</v>
      </c>
      <c r="B79" s="4">
        <v>6200</v>
      </c>
      <c r="C79" s="4">
        <v>1473100</v>
      </c>
      <c r="D79" s="4">
        <v>-1466900</v>
      </c>
      <c r="E79" s="4">
        <v>-20965950000</v>
      </c>
      <c r="F79" s="4">
        <f t="shared" si="5"/>
        <v>-16243752984</v>
      </c>
      <c r="K79" s="24"/>
      <c r="L79" s="4">
        <v>1558</v>
      </c>
      <c r="M79" s="4">
        <v>1856</v>
      </c>
      <c r="N79" s="4">
        <v>82</v>
      </c>
      <c r="O79" s="4">
        <v>187</v>
      </c>
      <c r="P79" s="4">
        <v>3002200</v>
      </c>
      <c r="Q79" s="4">
        <v>6169600</v>
      </c>
      <c r="R79" s="5">
        <v>-2.4900000000000002E-2</v>
      </c>
      <c r="S79" s="4">
        <v>10630300</v>
      </c>
      <c r="T79" s="4">
        <f t="shared" si="6"/>
        <v>10927560</v>
      </c>
      <c r="U79" s="4">
        <f t="shared" si="7"/>
        <v>5772900</v>
      </c>
      <c r="V79" s="5">
        <v>2.7799999999999998E-2</v>
      </c>
    </row>
    <row r="80" spans="1:22" x14ac:dyDescent="0.2">
      <c r="A80" s="16" t="s">
        <v>204</v>
      </c>
      <c r="B80" s="4">
        <v>443010</v>
      </c>
      <c r="C80" s="4">
        <v>339970</v>
      </c>
      <c r="D80" s="4">
        <v>103040</v>
      </c>
      <c r="E80" s="4">
        <v>1476459765</v>
      </c>
      <c r="F80" s="4">
        <f t="shared" ref="F80:F102" si="8">E80+F81</f>
        <v>4722197016</v>
      </c>
      <c r="K80" s="24"/>
      <c r="L80" s="4">
        <v>1181</v>
      </c>
      <c r="M80" s="4">
        <v>1371</v>
      </c>
      <c r="N80" s="4">
        <v>89</v>
      </c>
      <c r="O80" s="4">
        <v>90</v>
      </c>
      <c r="P80" s="4">
        <v>3087500</v>
      </c>
      <c r="Q80" s="4">
        <v>3313000</v>
      </c>
      <c r="R80" s="5">
        <v>1.06E-2</v>
      </c>
      <c r="S80" s="4">
        <v>6757100</v>
      </c>
      <c r="T80" s="4">
        <f t="shared" ref="T80:T102" si="9">AVERAGE(S81:S90)</f>
        <v>10643570</v>
      </c>
      <c r="U80" s="4">
        <f t="shared" ref="U80:U102" si="10">MIN(S81:S85)</f>
        <v>5772900</v>
      </c>
      <c r="V80" s="5">
        <v>3.4500000000000003E-2</v>
      </c>
    </row>
    <row r="81" spans="1:22" x14ac:dyDescent="0.2">
      <c r="A81" s="16" t="s">
        <v>203</v>
      </c>
      <c r="B81" s="4">
        <v>264200</v>
      </c>
      <c r="C81" s="4">
        <v>1704310</v>
      </c>
      <c r="D81" s="4">
        <v>-1440110</v>
      </c>
      <c r="E81" s="4">
        <v>-20806098956</v>
      </c>
      <c r="F81" s="4">
        <f t="shared" si="8"/>
        <v>3245737251</v>
      </c>
      <c r="K81" s="24"/>
      <c r="L81" s="4">
        <v>2394</v>
      </c>
      <c r="M81" s="4">
        <v>4079</v>
      </c>
      <c r="N81" s="4">
        <v>197</v>
      </c>
      <c r="O81" s="4">
        <v>378</v>
      </c>
      <c r="P81" s="4">
        <v>5952800</v>
      </c>
      <c r="Q81" s="4">
        <v>11296100</v>
      </c>
      <c r="R81" s="5">
        <v>-5.28E-2</v>
      </c>
      <c r="S81" s="4">
        <v>18383700</v>
      </c>
      <c r="T81" s="4">
        <f t="shared" si="9"/>
        <v>9296832.5</v>
      </c>
      <c r="U81" s="4">
        <f t="shared" si="10"/>
        <v>5772900</v>
      </c>
      <c r="V81" s="5">
        <v>5.3399999999999996E-2</v>
      </c>
    </row>
    <row r="82" spans="1:22" x14ac:dyDescent="0.2">
      <c r="A82" s="16" t="s">
        <v>200</v>
      </c>
      <c r="B82" s="4">
        <v>1490210</v>
      </c>
      <c r="C82" s="4">
        <v>105200</v>
      </c>
      <c r="D82" s="4">
        <v>1385010</v>
      </c>
      <c r="E82" s="4">
        <v>20571816207</v>
      </c>
      <c r="F82" s="4">
        <f t="shared" si="8"/>
        <v>24051836207</v>
      </c>
      <c r="K82" s="24"/>
      <c r="L82" s="4">
        <v>1356</v>
      </c>
      <c r="M82" s="4">
        <v>891</v>
      </c>
      <c r="N82" s="4">
        <v>128</v>
      </c>
      <c r="O82" s="4">
        <v>99</v>
      </c>
      <c r="P82" s="4">
        <v>4242200</v>
      </c>
      <c r="Q82" s="4">
        <v>2926200</v>
      </c>
      <c r="R82" s="5">
        <v>1.7100000000000001E-2</v>
      </c>
      <c r="S82" s="4">
        <v>7491400</v>
      </c>
      <c r="T82" s="4">
        <f t="shared" si="9"/>
        <v>9283327</v>
      </c>
      <c r="U82" s="4">
        <f t="shared" si="10"/>
        <v>5772900</v>
      </c>
      <c r="V82" s="5">
        <v>2.3399999999999997E-2</v>
      </c>
    </row>
    <row r="83" spans="1:22" x14ac:dyDescent="0.2">
      <c r="A83" s="16" t="s">
        <v>199</v>
      </c>
      <c r="B83" s="4">
        <v>200</v>
      </c>
      <c r="C83" s="4">
        <v>93400</v>
      </c>
      <c r="D83" s="4">
        <v>-93200</v>
      </c>
      <c r="E83" s="4">
        <v>-1363300000</v>
      </c>
      <c r="F83" s="4">
        <f t="shared" si="8"/>
        <v>3480020000</v>
      </c>
      <c r="K83" s="24"/>
      <c r="L83" s="4">
        <v>702</v>
      </c>
      <c r="M83" s="4">
        <v>1196</v>
      </c>
      <c r="N83" s="4">
        <v>52</v>
      </c>
      <c r="O83" s="4">
        <v>119</v>
      </c>
      <c r="P83" s="4">
        <v>1733100</v>
      </c>
      <c r="Q83" s="4">
        <v>3644600</v>
      </c>
      <c r="R83" s="5">
        <v>0</v>
      </c>
      <c r="S83" s="4">
        <v>5772900</v>
      </c>
      <c r="T83" s="4">
        <f t="shared" si="9"/>
        <v>9680084.9000000004</v>
      </c>
      <c r="U83" s="4">
        <f t="shared" si="10"/>
        <v>9215600</v>
      </c>
      <c r="V83" s="5">
        <v>2.0299999999999999E-2</v>
      </c>
    </row>
    <row r="84" spans="1:22" x14ac:dyDescent="0.2">
      <c r="A84" s="16" t="s">
        <v>193</v>
      </c>
      <c r="B84" s="4">
        <v>49100</v>
      </c>
      <c r="C84" s="4">
        <v>261307</v>
      </c>
      <c r="D84" s="4">
        <v>-212207</v>
      </c>
      <c r="E84" s="4">
        <v>-3133970000</v>
      </c>
      <c r="F84" s="4">
        <f t="shared" si="8"/>
        <v>4843320000</v>
      </c>
      <c r="K84" s="24"/>
      <c r="L84" s="4">
        <v>1505</v>
      </c>
      <c r="M84" s="4">
        <v>1501</v>
      </c>
      <c r="N84" s="4">
        <v>134</v>
      </c>
      <c r="O84" s="4">
        <v>132</v>
      </c>
      <c r="P84" s="4">
        <v>4249800</v>
      </c>
      <c r="Q84" s="4">
        <v>4148200</v>
      </c>
      <c r="R84" s="5">
        <v>-3.4000000000000002E-3</v>
      </c>
      <c r="S84" s="4">
        <v>9215600</v>
      </c>
      <c r="T84" s="4">
        <f t="shared" si="9"/>
        <v>9999293.9000000004</v>
      </c>
      <c r="U84" s="4">
        <f t="shared" si="10"/>
        <v>7535100</v>
      </c>
      <c r="V84" s="5">
        <v>0.03</v>
      </c>
    </row>
    <row r="85" spans="1:22" x14ac:dyDescent="0.2">
      <c r="A85" s="16" t="s">
        <v>192</v>
      </c>
      <c r="B85" s="4">
        <v>281100</v>
      </c>
      <c r="C85" s="4">
        <v>864100</v>
      </c>
      <c r="D85" s="4">
        <v>-583000</v>
      </c>
      <c r="E85" s="4">
        <v>-8442850000</v>
      </c>
      <c r="F85" s="4">
        <f t="shared" si="8"/>
        <v>7977290000</v>
      </c>
      <c r="K85" s="24"/>
      <c r="L85" s="4">
        <v>1795</v>
      </c>
      <c r="M85" s="4">
        <v>1369</v>
      </c>
      <c r="N85" s="4">
        <v>215</v>
      </c>
      <c r="O85" s="4">
        <v>137</v>
      </c>
      <c r="P85" s="4">
        <v>5950500</v>
      </c>
      <c r="Q85" s="4">
        <v>4213200</v>
      </c>
      <c r="R85" s="5">
        <v>3.15E-2</v>
      </c>
      <c r="S85" s="4">
        <v>11253800</v>
      </c>
      <c r="T85" s="4">
        <f t="shared" si="9"/>
        <v>12447987</v>
      </c>
      <c r="U85" s="4">
        <f t="shared" si="10"/>
        <v>3917200</v>
      </c>
      <c r="V85" s="5">
        <v>3.39E-2</v>
      </c>
    </row>
    <row r="86" spans="1:22" x14ac:dyDescent="0.2">
      <c r="A86" s="16" t="s">
        <v>191</v>
      </c>
      <c r="B86" s="4">
        <v>72200</v>
      </c>
      <c r="C86" s="4">
        <v>180900</v>
      </c>
      <c r="D86" s="4">
        <v>-108700</v>
      </c>
      <c r="E86" s="4">
        <v>-1563390000</v>
      </c>
      <c r="F86" s="4">
        <f t="shared" si="8"/>
        <v>16420140000</v>
      </c>
      <c r="K86" s="24"/>
      <c r="L86" s="4">
        <v>1558</v>
      </c>
      <c r="M86" s="4">
        <v>2090</v>
      </c>
      <c r="N86" s="4">
        <v>101</v>
      </c>
      <c r="O86" s="4">
        <v>169</v>
      </c>
      <c r="P86" s="4">
        <v>3471600</v>
      </c>
      <c r="Q86" s="4">
        <v>5003300</v>
      </c>
      <c r="R86" s="5">
        <v>-2.4399999999999998E-2</v>
      </c>
      <c r="S86" s="4">
        <v>9319800</v>
      </c>
      <c r="T86" s="4">
        <f t="shared" si="9"/>
        <v>12170616.9</v>
      </c>
      <c r="U86" s="4">
        <f t="shared" si="10"/>
        <v>3917200</v>
      </c>
      <c r="V86" s="5">
        <v>4.3499999999999997E-2</v>
      </c>
    </row>
    <row r="87" spans="1:22" x14ac:dyDescent="0.2">
      <c r="A87" s="16" t="s">
        <v>190</v>
      </c>
      <c r="B87" s="4">
        <v>830900</v>
      </c>
      <c r="C87" s="4">
        <v>146900</v>
      </c>
      <c r="D87" s="4">
        <v>684000</v>
      </c>
      <c r="E87" s="4">
        <v>9982280000</v>
      </c>
      <c r="F87" s="4">
        <f t="shared" si="8"/>
        <v>17983530000</v>
      </c>
      <c r="K87" s="24"/>
      <c r="L87" s="4">
        <v>6339</v>
      </c>
      <c r="M87" s="4">
        <v>3218</v>
      </c>
      <c r="N87" s="4">
        <v>469</v>
      </c>
      <c r="O87" s="4">
        <v>190</v>
      </c>
      <c r="P87" s="4">
        <v>15039100</v>
      </c>
      <c r="Q87" s="4">
        <v>6207100</v>
      </c>
      <c r="R87" s="5">
        <v>4.6500000000000007E-2</v>
      </c>
      <c r="S87" s="4">
        <v>22162800</v>
      </c>
      <c r="T87" s="4">
        <f t="shared" si="9"/>
        <v>11554306.9</v>
      </c>
      <c r="U87" s="4">
        <f t="shared" si="10"/>
        <v>3917200</v>
      </c>
      <c r="V87" s="5">
        <v>5.0700000000000002E-2</v>
      </c>
    </row>
    <row r="88" spans="1:22" x14ac:dyDescent="0.2">
      <c r="A88" s="16" t="s">
        <v>189</v>
      </c>
      <c r="B88" s="4">
        <v>1108100</v>
      </c>
      <c r="C88" s="4">
        <v>15400</v>
      </c>
      <c r="D88" s="4">
        <v>1092700</v>
      </c>
      <c r="E88" s="4">
        <v>15174990000</v>
      </c>
      <c r="F88" s="4">
        <f t="shared" si="8"/>
        <v>8001250000</v>
      </c>
      <c r="K88" s="24"/>
      <c r="L88" s="4">
        <v>2105</v>
      </c>
      <c r="M88" s="4">
        <v>1462</v>
      </c>
      <c r="N88" s="4">
        <v>196</v>
      </c>
      <c r="O88" s="4">
        <v>140</v>
      </c>
      <c r="P88" s="4">
        <v>6106000</v>
      </c>
      <c r="Q88" s="4">
        <v>4271800</v>
      </c>
      <c r="R88" s="5">
        <v>2.1899999999999999E-2</v>
      </c>
      <c r="S88" s="4">
        <v>11383400</v>
      </c>
      <c r="T88" s="4">
        <f t="shared" si="9"/>
        <v>11992877.1</v>
      </c>
      <c r="U88" s="4">
        <f t="shared" si="10"/>
        <v>3917200</v>
      </c>
      <c r="V88" s="5">
        <v>5.5999999999999994E-2</v>
      </c>
    </row>
    <row r="89" spans="1:22" x14ac:dyDescent="0.2">
      <c r="A89" s="16" t="s">
        <v>188</v>
      </c>
      <c r="B89" s="4">
        <v>47100</v>
      </c>
      <c r="C89" s="4">
        <v>74600</v>
      </c>
      <c r="D89" s="4">
        <v>-27500</v>
      </c>
      <c r="E89" s="4">
        <v>-377950000</v>
      </c>
      <c r="F89" s="4">
        <f t="shared" si="8"/>
        <v>-7173740000</v>
      </c>
      <c r="K89" s="24"/>
      <c r="L89" s="4">
        <v>1198</v>
      </c>
      <c r="M89" s="4">
        <v>1373</v>
      </c>
      <c r="N89" s="4">
        <v>108</v>
      </c>
      <c r="O89" s="4">
        <v>99</v>
      </c>
      <c r="P89" s="4">
        <v>3329700</v>
      </c>
      <c r="Q89" s="4">
        <v>3332500</v>
      </c>
      <c r="R89" s="5">
        <v>2.2400000000000003E-2</v>
      </c>
      <c r="S89" s="4">
        <v>7535100</v>
      </c>
      <c r="T89" s="4">
        <f t="shared" si="9"/>
        <v>14664564.6</v>
      </c>
      <c r="U89" s="4">
        <f t="shared" si="10"/>
        <v>3917200</v>
      </c>
      <c r="V89" s="5">
        <v>2.8799999999999999E-2</v>
      </c>
    </row>
    <row r="90" spans="1:22" x14ac:dyDescent="0.2">
      <c r="A90" s="16" t="s">
        <v>187</v>
      </c>
      <c r="B90" s="4">
        <v>2000</v>
      </c>
      <c r="C90" s="4">
        <v>83600</v>
      </c>
      <c r="D90" s="4">
        <v>-81600</v>
      </c>
      <c r="E90" s="4">
        <v>-1095010000</v>
      </c>
      <c r="F90" s="4">
        <f t="shared" si="8"/>
        <v>-6795790000</v>
      </c>
      <c r="K90" s="24"/>
      <c r="L90" s="4">
        <v>549</v>
      </c>
      <c r="M90" s="4">
        <v>1019</v>
      </c>
      <c r="N90" s="4">
        <v>24</v>
      </c>
      <c r="O90" s="4">
        <v>64</v>
      </c>
      <c r="P90" s="4">
        <v>1129800</v>
      </c>
      <c r="Q90" s="4">
        <v>2408500</v>
      </c>
      <c r="R90" s="5">
        <v>-7.4000000000000003E-3</v>
      </c>
      <c r="S90" s="4">
        <v>3917200</v>
      </c>
      <c r="T90" s="4">
        <f t="shared" si="9"/>
        <v>15858865.199999999</v>
      </c>
      <c r="U90" s="4">
        <f t="shared" si="10"/>
        <v>4916325</v>
      </c>
      <c r="V90" s="5">
        <v>1.8500000000000003E-2</v>
      </c>
    </row>
    <row r="91" spans="1:22" x14ac:dyDescent="0.2">
      <c r="A91" s="16" t="s">
        <v>186</v>
      </c>
      <c r="B91" s="4">
        <v>0</v>
      </c>
      <c r="C91" s="4">
        <v>311700</v>
      </c>
      <c r="D91" s="4">
        <v>-311700</v>
      </c>
      <c r="E91" s="4">
        <v>-4176780000</v>
      </c>
      <c r="F91" s="4">
        <f t="shared" si="8"/>
        <v>-5700780000</v>
      </c>
      <c r="K91" s="24"/>
      <c r="R91" s="5">
        <v>0</v>
      </c>
      <c r="S91" s="4">
        <v>4916325</v>
      </c>
      <c r="T91" s="4">
        <f t="shared" si="9"/>
        <v>16376010.1</v>
      </c>
      <c r="U91" s="4">
        <f t="shared" si="10"/>
        <v>6546099</v>
      </c>
      <c r="V91" s="5">
        <v>1.4800000000000001E-2</v>
      </c>
    </row>
    <row r="92" spans="1:22" x14ac:dyDescent="0.2">
      <c r="A92" s="16" t="s">
        <v>185</v>
      </c>
      <c r="B92" s="4">
        <v>80800</v>
      </c>
      <c r="C92" s="4">
        <v>43988</v>
      </c>
      <c r="D92" s="4">
        <v>36812</v>
      </c>
      <c r="E92" s="4">
        <v>482310000</v>
      </c>
      <c r="F92" s="4">
        <f t="shared" si="8"/>
        <v>-1524000000</v>
      </c>
      <c r="K92" s="24"/>
      <c r="R92" s="5">
        <v>1.5100000000000001E-2</v>
      </c>
      <c r="S92" s="4">
        <v>7356345</v>
      </c>
      <c r="T92" s="4">
        <f t="shared" si="9"/>
        <v>17766680.699999999</v>
      </c>
      <c r="U92" s="4">
        <f t="shared" si="10"/>
        <v>6546099</v>
      </c>
      <c r="V92" s="5">
        <v>2.9700000000000001E-2</v>
      </c>
    </row>
    <row r="93" spans="1:22" x14ac:dyDescent="0.2">
      <c r="A93" s="16" t="s">
        <v>184</v>
      </c>
      <c r="B93" s="4">
        <v>400</v>
      </c>
      <c r="C93" s="4">
        <v>87700</v>
      </c>
      <c r="D93" s="4">
        <v>-87300</v>
      </c>
      <c r="E93" s="4">
        <v>-1175530000</v>
      </c>
      <c r="F93" s="4">
        <f t="shared" si="8"/>
        <v>-2006310000</v>
      </c>
      <c r="K93" s="24"/>
      <c r="R93" s="5">
        <v>-3.6200000000000003E-2</v>
      </c>
      <c r="S93" s="4">
        <v>9740479</v>
      </c>
      <c r="T93" s="4">
        <f t="shared" si="9"/>
        <v>18658480.888888888</v>
      </c>
      <c r="U93" s="4">
        <f t="shared" si="10"/>
        <v>6546099</v>
      </c>
      <c r="V93" s="5">
        <v>4.3200000000000002E-2</v>
      </c>
    </row>
    <row r="94" spans="1:22" x14ac:dyDescent="0.2">
      <c r="A94" s="16" t="s">
        <v>183</v>
      </c>
      <c r="B94" s="4">
        <v>195800</v>
      </c>
      <c r="C94" s="4">
        <v>11800</v>
      </c>
      <c r="D94" s="4">
        <v>184000</v>
      </c>
      <c r="E94" s="4">
        <v>2548590000</v>
      </c>
      <c r="F94" s="4">
        <f t="shared" si="8"/>
        <v>-830780000</v>
      </c>
      <c r="K94" s="24"/>
      <c r="R94" s="5">
        <v>-2.12E-2</v>
      </c>
      <c r="S94" s="4">
        <v>12407690</v>
      </c>
      <c r="T94" s="4">
        <f t="shared" si="9"/>
        <v>19439829.75</v>
      </c>
      <c r="U94" s="4">
        <f t="shared" si="10"/>
        <v>6546099</v>
      </c>
      <c r="V94" s="5">
        <v>2.86E-2</v>
      </c>
    </row>
    <row r="95" spans="1:22" x14ac:dyDescent="0.2">
      <c r="A95" s="16" t="s">
        <v>182</v>
      </c>
      <c r="B95" s="4">
        <v>862200</v>
      </c>
      <c r="C95" s="4">
        <v>170721</v>
      </c>
      <c r="D95" s="4">
        <v>691479</v>
      </c>
      <c r="E95" s="4">
        <v>9737770000</v>
      </c>
      <c r="F95" s="4">
        <f t="shared" si="8"/>
        <v>-3379370000</v>
      </c>
      <c r="K95" s="24"/>
      <c r="R95" s="5">
        <v>6.4199999999999993E-2</v>
      </c>
      <c r="S95" s="4">
        <v>35740731</v>
      </c>
      <c r="T95" s="4">
        <f t="shared" si="9"/>
        <v>17111129.571428571</v>
      </c>
      <c r="U95" s="4">
        <f t="shared" si="10"/>
        <v>6546099</v>
      </c>
      <c r="V95" s="5">
        <v>6.7199999999999996E-2</v>
      </c>
    </row>
    <row r="96" spans="1:22" x14ac:dyDescent="0.2">
      <c r="A96" s="16" t="s">
        <v>177</v>
      </c>
      <c r="B96" s="4">
        <v>1100</v>
      </c>
      <c r="C96" s="4">
        <v>270700</v>
      </c>
      <c r="D96" s="4">
        <v>-269600</v>
      </c>
      <c r="E96" s="4">
        <v>-3545600000</v>
      </c>
      <c r="F96" s="4">
        <f t="shared" si="8"/>
        <v>-13117140000</v>
      </c>
      <c r="K96" s="24"/>
      <c r="R96" s="5">
        <v>-7.4000000000000003E-3</v>
      </c>
      <c r="S96" s="4">
        <v>6546099</v>
      </c>
      <c r="T96" s="4">
        <f t="shared" si="9"/>
        <v>18871968</v>
      </c>
      <c r="U96" s="4">
        <f t="shared" si="10"/>
        <v>10087774</v>
      </c>
      <c r="V96" s="5">
        <v>2.6099999999999998E-2</v>
      </c>
    </row>
    <row r="97" spans="1:22" x14ac:dyDescent="0.2">
      <c r="A97" s="16" t="s">
        <v>175</v>
      </c>
      <c r="B97" s="4">
        <v>374300</v>
      </c>
      <c r="C97" s="4">
        <v>161800</v>
      </c>
      <c r="D97" s="4">
        <v>212500</v>
      </c>
      <c r="E97" s="4">
        <v>2827670000</v>
      </c>
      <c r="F97" s="4">
        <f t="shared" si="8"/>
        <v>-9571540000</v>
      </c>
      <c r="K97" s="24"/>
      <c r="R97" s="5">
        <v>3.9E-2</v>
      </c>
      <c r="S97" s="4">
        <v>15999700</v>
      </c>
      <c r="T97" s="4">
        <f t="shared" si="9"/>
        <v>19446421.600000001</v>
      </c>
      <c r="U97" s="4">
        <f t="shared" si="10"/>
        <v>10087774</v>
      </c>
      <c r="V97" s="5">
        <v>4.4800000000000006E-2</v>
      </c>
    </row>
    <row r="98" spans="1:22" x14ac:dyDescent="0.2">
      <c r="A98" s="16" t="s">
        <v>174</v>
      </c>
      <c r="B98" s="4">
        <v>149800</v>
      </c>
      <c r="C98" s="4">
        <v>66200</v>
      </c>
      <c r="D98" s="4">
        <v>83600</v>
      </c>
      <c r="E98" s="4">
        <v>1095340000</v>
      </c>
      <c r="F98" s="4">
        <f t="shared" si="8"/>
        <v>-12399210000</v>
      </c>
      <c r="K98" s="24"/>
      <c r="R98" s="5">
        <v>-1.9E-2</v>
      </c>
      <c r="S98" s="4">
        <v>15769102</v>
      </c>
      <c r="T98" s="4">
        <f t="shared" si="9"/>
        <v>20365751.5</v>
      </c>
      <c r="U98" s="4">
        <f t="shared" si="10"/>
        <v>10087774</v>
      </c>
      <c r="V98" s="5">
        <v>3.39E-2</v>
      </c>
    </row>
    <row r="99" spans="1:22" x14ac:dyDescent="0.2">
      <c r="A99" s="16" t="s">
        <v>164</v>
      </c>
      <c r="B99" s="4">
        <v>191100</v>
      </c>
      <c r="C99" s="4">
        <v>356000</v>
      </c>
      <c r="D99" s="4">
        <v>-164900</v>
      </c>
      <c r="E99" s="4">
        <v>-2107900000</v>
      </c>
      <c r="F99" s="4">
        <f t="shared" si="8"/>
        <v>-13494550000</v>
      </c>
      <c r="K99" s="24"/>
      <c r="R99" s="5">
        <v>-1.4999999999999999E-2</v>
      </c>
      <c r="S99" s="4">
        <v>34251975</v>
      </c>
      <c r="T99" s="4">
        <f t="shared" si="9"/>
        <v>15737010.333333334</v>
      </c>
      <c r="U99" s="4">
        <f t="shared" si="10"/>
        <v>10087774</v>
      </c>
      <c r="V99" s="5">
        <v>6.3200000000000006E-2</v>
      </c>
    </row>
    <row r="100" spans="1:22" x14ac:dyDescent="0.2">
      <c r="A100" s="16" t="s">
        <v>156</v>
      </c>
      <c r="B100" s="4">
        <v>38800</v>
      </c>
      <c r="C100" s="4">
        <v>404612</v>
      </c>
      <c r="D100" s="4">
        <v>-365812</v>
      </c>
      <c r="E100" s="4">
        <v>-4919800000</v>
      </c>
      <c r="F100" s="4">
        <f t="shared" si="8"/>
        <v>-11386650000</v>
      </c>
      <c r="K100" s="24"/>
      <c r="R100" s="5">
        <v>-2.9100000000000001E-2</v>
      </c>
      <c r="S100" s="4">
        <v>15860206</v>
      </c>
      <c r="T100" s="4">
        <f t="shared" si="9"/>
        <v>15675412.5</v>
      </c>
      <c r="U100" s="4">
        <f t="shared" si="10"/>
        <v>10087774</v>
      </c>
      <c r="V100" s="5">
        <v>4.0199999999999993E-2</v>
      </c>
    </row>
    <row r="101" spans="1:22" x14ac:dyDescent="0.2">
      <c r="A101" s="16" t="s">
        <v>155</v>
      </c>
      <c r="B101" s="4">
        <v>22100</v>
      </c>
      <c r="C101" s="4">
        <v>942700</v>
      </c>
      <c r="D101" s="4">
        <v>-920600</v>
      </c>
      <c r="E101" s="4">
        <v>-12461500000</v>
      </c>
      <c r="F101" s="4">
        <f t="shared" si="8"/>
        <v>-6466850000</v>
      </c>
      <c r="K101" s="24"/>
      <c r="R101" s="5">
        <v>7.4000000000000003E-3</v>
      </c>
      <c r="S101" s="4">
        <v>10087774</v>
      </c>
      <c r="T101" s="4">
        <f t="shared" si="9"/>
        <v>21263051</v>
      </c>
      <c r="U101" s="4">
        <f t="shared" si="10"/>
        <v>21263051</v>
      </c>
      <c r="V101" s="5">
        <v>2.1899999999999999E-2</v>
      </c>
    </row>
    <row r="102" spans="1:22" x14ac:dyDescent="0.2">
      <c r="A102" s="16" t="s">
        <v>154</v>
      </c>
      <c r="B102" s="4">
        <v>694700</v>
      </c>
      <c r="C102" s="4">
        <v>247000</v>
      </c>
      <c r="D102" s="4">
        <v>447700</v>
      </c>
      <c r="E102" s="4">
        <v>5994650000</v>
      </c>
      <c r="F102" s="4">
        <f t="shared" si="8"/>
        <v>5994650000</v>
      </c>
      <c r="K102" s="24"/>
      <c r="R102" s="5">
        <v>3.04E-2</v>
      </c>
      <c r="S102" s="4">
        <v>21263051</v>
      </c>
      <c r="T102" s="4" t="e">
        <f t="shared" si="9"/>
        <v>#DIV/0!</v>
      </c>
      <c r="U102" s="4">
        <f t="shared" si="10"/>
        <v>0</v>
      </c>
      <c r="V102" s="5">
        <v>3.6799999999999999E-2</v>
      </c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V232" s="5"/>
    </row>
    <row r="233" spans="1:22" x14ac:dyDescent="0.2">
      <c r="A233" s="36"/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</row>
    <row r="234" spans="1:22" x14ac:dyDescent="0.2">
      <c r="A234" s="36"/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</row>
    <row r="235" spans="1:22" x14ac:dyDescent="0.2">
      <c r="A235" s="36"/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</row>
    <row r="236" spans="1:22" x14ac:dyDescent="0.2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</row>
    <row r="237" spans="1:22" x14ac:dyDescent="0.2">
      <c r="A237" s="36" t="s">
        <v>163</v>
      </c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2D08B-7F7B-B747-A8CB-383322B17810}">
  <sheetPr codeName="Sheet110"/>
  <dimension ref="A1:AH302"/>
  <sheetViews>
    <sheetView topLeftCell="D1" workbookViewId="0">
      <selection activeCell="U4" sqref="U3:U4"/>
    </sheetView>
  </sheetViews>
  <sheetFormatPr baseColWidth="10" defaultRowHeight="16" x14ac:dyDescent="0.2"/>
  <cols>
    <col min="5" max="5" customWidth="true" width="16.5"/>
    <col min="6" max="6" customWidth="true" width="14.6640625"/>
    <col min="10" max="10" customWidth="true" width="15.5"/>
    <col min="11" max="11" bestFit="true" customWidth="true" width="15.0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3963">
        <v>344</v>
      </c>
      <c r="B3" t="n" s="3964">
        <v>335700.0</v>
      </c>
      <c r="C3" t="n" s="3965">
        <v>20300.0</v>
      </c>
      <c r="D3" t="n" s="3966">
        <v>315400.0</v>
      </c>
      <c r="E3" t="n" s="3967">
        <v>7.20398E9</v>
      </c>
      <c r="G3" t="n" s="3953">
        <v>0.0</v>
      </c>
      <c r="H3" t="n" s="3954">
        <v>0.0</v>
      </c>
      <c r="I3" t="n" s="3955">
        <v>0.0</v>
      </c>
      <c r="J3" t="n" s="3956">
        <v>4.56E8</v>
      </c>
      <c r="L3" t="n" s="3957">
        <v>1337.0</v>
      </c>
      <c r="M3" t="n" s="3958">
        <v>1549.0</v>
      </c>
      <c r="N3" t="n" s="3959">
        <v>127.0</v>
      </c>
      <c r="O3" t="n" s="3960">
        <v>185.0</v>
      </c>
      <c r="P3" t="n" s="3961">
        <v>2503500.0</v>
      </c>
      <c r="Q3" t="n" s="3962">
        <v>2875400.0</v>
      </c>
      <c r="R3" t="n" s="3951">
        <v>-0.0175</v>
      </c>
      <c r="S3" t="n" s="3950">
        <v>5498400.0</v>
      </c>
      <c r="V3" t="n" s="3952">
        <v>0.03</v>
      </c>
    </row>
    <row r="4">
      <c r="A4" t="s" s="1896">
        <v>343</v>
      </c>
      <c r="B4" t="n" s="1897">
        <v>1262300.0</v>
      </c>
      <c r="C4" t="n" s="1898">
        <v>39600.0</v>
      </c>
      <c r="D4" t="n" s="1899">
        <v>1222700.0</v>
      </c>
      <c r="E4" t="n" s="1900">
        <v>2.781968E10</v>
      </c>
      <c r="G4" t="n" s="1886">
        <v>0.0</v>
      </c>
      <c r="H4" t="n" s="1887">
        <v>0.0</v>
      </c>
      <c r="I4" t="n" s="1888">
        <v>0.0</v>
      </c>
      <c r="J4" t="n" s="1889">
        <v>0.0</v>
      </c>
      <c r="L4" t="n" s="1890">
        <v>1439.0</v>
      </c>
      <c r="M4" t="n" s="1891">
        <v>1529.0</v>
      </c>
      <c r="N4" t="n" s="1892">
        <v>235.0</v>
      </c>
      <c r="O4" t="n" s="1893">
        <v>216.0</v>
      </c>
      <c r="P4" t="n" s="1894">
        <v>3850100.0</v>
      </c>
      <c r="Q4" t="n" s="1895">
        <v>3679200.0</v>
      </c>
      <c r="R4" t="n" s="1884">
        <v>0.0131</v>
      </c>
      <c r="S4" t="n" s="1883">
        <v>7936400.0</v>
      </c>
      <c r="V4" t="n" s="1885">
        <v>0.0431</v>
      </c>
    </row>
    <row r="5" spans="1:22" x14ac:dyDescent="0.2">
      <c r="A5" s="16" t="s">
        <v>342</v>
      </c>
      <c r="B5" s="4">
        <v>1000000</v>
      </c>
      <c r="C5" s="4">
        <v>757200</v>
      </c>
      <c r="D5" s="4">
        <v>242800</v>
      </c>
      <c r="E5" s="4">
        <v>5641280000</v>
      </c>
      <c r="F5" s="4">
        <f t="shared" ref="F5:F46" si="0">E5+F6</f>
        <v>20195957386</v>
      </c>
      <c r="G5" s="4">
        <v>0</v>
      </c>
      <c r="H5" s="4">
        <v>0</v>
      </c>
      <c r="I5" s="4">
        <v>0</v>
      </c>
      <c r="J5" s="4">
        <v>0</v>
      </c>
      <c r="K5" s="24">
        <f t="shared" ref="K5:K46" si="1">J5+K6</f>
        <v>15329138000</v>
      </c>
      <c r="L5" s="4">
        <v>1869</v>
      </c>
      <c r="M5" s="4">
        <v>1608</v>
      </c>
      <c r="N5" s="4">
        <v>285</v>
      </c>
      <c r="O5" s="4">
        <v>214</v>
      </c>
      <c r="P5" s="4">
        <v>5043600</v>
      </c>
      <c r="Q5" s="4">
        <v>3877800</v>
      </c>
      <c r="R5" s="5">
        <v>1.11E-2</v>
      </c>
      <c r="S5" s="4">
        <v>9455900</v>
      </c>
      <c r="T5" s="4">
        <f t="shared" ref="T5:T73" si="2">AVERAGE(S6:S15)</f>
        <v>6394780</v>
      </c>
      <c r="U5" s="4">
        <f t="shared" ref="U5:U46" si="3">MIN(S6:S10)</f>
        <v>2273900</v>
      </c>
      <c r="V5" s="5">
        <v>4.2699999999999995E-2</v>
      </c>
    </row>
    <row r="6" spans="1:22" x14ac:dyDescent="0.2">
      <c r="A6" s="16" t="s">
        <v>341</v>
      </c>
      <c r="B6" s="4">
        <v>34200</v>
      </c>
      <c r="C6" s="4">
        <v>169849</v>
      </c>
      <c r="D6" s="4">
        <v>-135649</v>
      </c>
      <c r="E6" s="4">
        <v>-3084430000</v>
      </c>
      <c r="F6" s="4">
        <f t="shared" si="0"/>
        <v>14554677386</v>
      </c>
      <c r="G6" s="4">
        <v>0</v>
      </c>
      <c r="H6" s="4">
        <v>0</v>
      </c>
      <c r="I6" s="4">
        <v>0</v>
      </c>
      <c r="J6" s="4">
        <v>0</v>
      </c>
      <c r="K6" s="24">
        <f t="shared" si="1"/>
        <v>15329138000</v>
      </c>
      <c r="L6" s="4">
        <v>1560</v>
      </c>
      <c r="M6" s="4">
        <v>1173</v>
      </c>
      <c r="N6" s="4">
        <v>186</v>
      </c>
      <c r="O6" s="4">
        <v>142</v>
      </c>
      <c r="P6" s="4">
        <v>3002100</v>
      </c>
      <c r="Q6" s="4">
        <v>2343500</v>
      </c>
      <c r="R6" s="5">
        <v>2.0299999999999999E-2</v>
      </c>
      <c r="S6" s="4">
        <v>5409600</v>
      </c>
      <c r="T6" s="4">
        <f t="shared" si="2"/>
        <v>6294940</v>
      </c>
      <c r="U6" s="4">
        <f t="shared" si="3"/>
        <v>2273900</v>
      </c>
      <c r="V6" s="5">
        <v>2.63E-2</v>
      </c>
    </row>
    <row r="7" spans="1:22" x14ac:dyDescent="0.2">
      <c r="A7" s="16" t="s">
        <v>340</v>
      </c>
      <c r="B7" s="4">
        <v>39600</v>
      </c>
      <c r="C7" s="4">
        <v>50900</v>
      </c>
      <c r="D7" s="4">
        <v>-11300</v>
      </c>
      <c r="E7" s="4">
        <v>-256710000</v>
      </c>
      <c r="F7" s="4">
        <f t="shared" si="0"/>
        <v>17639107386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15329138000</v>
      </c>
      <c r="L7" s="4">
        <v>572</v>
      </c>
      <c r="M7" s="4">
        <v>877</v>
      </c>
      <c r="N7" s="4">
        <v>44</v>
      </c>
      <c r="O7" s="4">
        <v>65</v>
      </c>
      <c r="P7" s="4">
        <v>838700</v>
      </c>
      <c r="Q7" s="4">
        <v>1189800</v>
      </c>
      <c r="R7" s="5">
        <v>0</v>
      </c>
      <c r="S7" s="4">
        <v>2273900</v>
      </c>
      <c r="T7" s="4">
        <f t="shared" si="2"/>
        <v>7442330</v>
      </c>
      <c r="U7" s="4">
        <f t="shared" si="3"/>
        <v>4456700</v>
      </c>
      <c r="V7" s="5">
        <v>1.5700000000000002E-2</v>
      </c>
    </row>
    <row r="8" spans="1:22" x14ac:dyDescent="0.2">
      <c r="A8" s="16" t="s">
        <v>339</v>
      </c>
      <c r="B8" s="4">
        <v>114400</v>
      </c>
      <c r="C8" s="4">
        <v>345400</v>
      </c>
      <c r="D8" s="4">
        <v>-231000</v>
      </c>
      <c r="E8" s="4">
        <v>-5207760000</v>
      </c>
      <c r="F8" s="4">
        <f t="shared" si="0"/>
        <v>17895817386</v>
      </c>
      <c r="G8" s="4">
        <v>0</v>
      </c>
      <c r="H8" s="4">
        <v>0</v>
      </c>
      <c r="I8" s="4">
        <v>0</v>
      </c>
      <c r="J8" s="4">
        <v>0</v>
      </c>
      <c r="K8" s="24">
        <f t="shared" si="1"/>
        <v>15329138000</v>
      </c>
      <c r="L8" s="4">
        <v>995</v>
      </c>
      <c r="M8" s="4">
        <v>1490</v>
      </c>
      <c r="N8" s="4">
        <v>102</v>
      </c>
      <c r="O8" s="4">
        <v>148</v>
      </c>
      <c r="P8" s="4">
        <v>1671400</v>
      </c>
      <c r="Q8" s="4">
        <v>2515700</v>
      </c>
      <c r="R8" s="5">
        <v>-1.7899999999999999E-2</v>
      </c>
      <c r="S8" s="4">
        <v>4456700</v>
      </c>
      <c r="T8" s="4">
        <f t="shared" si="2"/>
        <v>7370530</v>
      </c>
      <c r="U8" s="4">
        <f t="shared" si="3"/>
        <v>4011200</v>
      </c>
      <c r="V8" s="5">
        <v>3.5099999999999999E-2</v>
      </c>
    </row>
    <row r="9" spans="1:22" x14ac:dyDescent="0.2">
      <c r="A9" s="16" t="s">
        <v>338</v>
      </c>
      <c r="B9" s="4">
        <v>56100</v>
      </c>
      <c r="C9" s="4">
        <v>537151</v>
      </c>
      <c r="D9" s="4">
        <v>-481051</v>
      </c>
      <c r="E9" s="4">
        <v>-10917560000</v>
      </c>
      <c r="F9" s="4">
        <f t="shared" si="0"/>
        <v>23103577386</v>
      </c>
      <c r="G9" s="4">
        <v>0</v>
      </c>
      <c r="H9" s="4">
        <v>0</v>
      </c>
      <c r="I9" s="4">
        <v>0</v>
      </c>
      <c r="J9" s="4">
        <v>5617500000</v>
      </c>
      <c r="K9" s="24">
        <f t="shared" si="1"/>
        <v>15329138000</v>
      </c>
      <c r="L9" s="4">
        <v>1409</v>
      </c>
      <c r="M9" s="4">
        <v>1061</v>
      </c>
      <c r="N9" s="4">
        <v>173</v>
      </c>
      <c r="O9" s="4">
        <v>143</v>
      </c>
      <c r="P9" s="4">
        <v>2976100</v>
      </c>
      <c r="Q9" s="4">
        <v>2516500</v>
      </c>
      <c r="R9" s="5">
        <v>1.8000000000000002E-2</v>
      </c>
      <c r="S9" s="4">
        <v>5795700</v>
      </c>
      <c r="T9" s="4">
        <f t="shared" si="2"/>
        <v>7268530</v>
      </c>
      <c r="U9" s="4">
        <f t="shared" si="3"/>
        <v>4011200</v>
      </c>
      <c r="V9" s="5">
        <v>3.9399999999999998E-2</v>
      </c>
    </row>
    <row r="10" spans="1:22" x14ac:dyDescent="0.2">
      <c r="A10" s="16" t="s">
        <v>337</v>
      </c>
      <c r="B10" s="4">
        <v>5100</v>
      </c>
      <c r="C10" s="4">
        <v>185500</v>
      </c>
      <c r="D10" s="4">
        <v>-180400</v>
      </c>
      <c r="E10" s="4">
        <v>-3979750000</v>
      </c>
      <c r="F10" s="4">
        <f t="shared" si="0"/>
        <v>34021137386</v>
      </c>
      <c r="G10" s="4">
        <v>0</v>
      </c>
      <c r="H10" s="4">
        <v>0</v>
      </c>
      <c r="I10" s="4">
        <v>0</v>
      </c>
      <c r="J10" s="4">
        <v>0</v>
      </c>
      <c r="K10" s="24">
        <f t="shared" si="1"/>
        <v>9711638000</v>
      </c>
      <c r="L10" s="4">
        <v>791</v>
      </c>
      <c r="M10" s="4">
        <v>1597</v>
      </c>
      <c r="N10" s="4">
        <v>109</v>
      </c>
      <c r="O10" s="4">
        <v>168</v>
      </c>
      <c r="P10" s="4">
        <v>1677700</v>
      </c>
      <c r="Q10" s="4">
        <v>2733000</v>
      </c>
      <c r="R10" s="5">
        <v>-8.8999999999999999E-3</v>
      </c>
      <c r="S10" s="4">
        <v>4820200</v>
      </c>
      <c r="T10" s="4">
        <f t="shared" si="2"/>
        <v>7210060</v>
      </c>
      <c r="U10" s="4">
        <f t="shared" si="3"/>
        <v>4011200</v>
      </c>
      <c r="V10" s="5">
        <v>2.46E-2</v>
      </c>
    </row>
    <row r="11" spans="1:22" x14ac:dyDescent="0.2">
      <c r="A11" s="16" t="s">
        <v>336</v>
      </c>
      <c r="B11" s="4">
        <v>345800</v>
      </c>
      <c r="C11" s="4">
        <v>208200</v>
      </c>
      <c r="D11" s="4">
        <v>137600</v>
      </c>
      <c r="E11" s="4">
        <v>3060190000</v>
      </c>
      <c r="F11" s="4">
        <f t="shared" si="0"/>
        <v>38000887386</v>
      </c>
      <c r="G11" s="4">
        <v>0</v>
      </c>
      <c r="H11" s="4">
        <v>0</v>
      </c>
      <c r="I11" s="4">
        <v>0</v>
      </c>
      <c r="J11" s="4">
        <v>0</v>
      </c>
      <c r="K11" s="24">
        <f t="shared" si="1"/>
        <v>9711638000</v>
      </c>
      <c r="L11" s="4">
        <v>1354</v>
      </c>
      <c r="M11" s="4">
        <v>1749</v>
      </c>
      <c r="N11" s="4">
        <v>178</v>
      </c>
      <c r="O11" s="4">
        <v>232</v>
      </c>
      <c r="P11" s="4">
        <v>3218300</v>
      </c>
      <c r="Q11" s="4">
        <v>4371400</v>
      </c>
      <c r="R11" s="5">
        <v>-2.2000000000000001E-3</v>
      </c>
      <c r="S11" s="4">
        <v>7827000</v>
      </c>
      <c r="T11" s="4">
        <f t="shared" si="2"/>
        <v>6965520</v>
      </c>
      <c r="U11" s="4">
        <f t="shared" si="3"/>
        <v>4011200</v>
      </c>
      <c r="V11" s="5">
        <v>2.8799999999999999E-2</v>
      </c>
    </row>
    <row r="12" spans="1:22" x14ac:dyDescent="0.2">
      <c r="A12" s="16" t="s">
        <v>335</v>
      </c>
      <c r="B12" s="4">
        <v>488000</v>
      </c>
      <c r="C12" s="4">
        <v>422663</v>
      </c>
      <c r="D12" s="4">
        <v>65337</v>
      </c>
      <c r="E12" s="4">
        <v>1297760000</v>
      </c>
      <c r="F12" s="4">
        <f t="shared" si="0"/>
        <v>34940697386</v>
      </c>
      <c r="G12" s="4">
        <v>0</v>
      </c>
      <c r="H12" s="4">
        <v>0</v>
      </c>
      <c r="I12" s="4">
        <v>0</v>
      </c>
      <c r="J12" s="4">
        <v>0</v>
      </c>
      <c r="K12" s="24">
        <f t="shared" si="1"/>
        <v>9711638000</v>
      </c>
      <c r="L12" s="4">
        <v>1172</v>
      </c>
      <c r="M12" s="4">
        <v>1433</v>
      </c>
      <c r="N12" s="4">
        <v>147</v>
      </c>
      <c r="O12" s="4">
        <v>179</v>
      </c>
      <c r="P12" s="4">
        <v>2663100</v>
      </c>
      <c r="Q12" s="4">
        <v>3182000</v>
      </c>
      <c r="R12" s="5">
        <v>1.8100000000000002E-2</v>
      </c>
      <c r="S12" s="4">
        <v>6682400</v>
      </c>
      <c r="T12" s="4">
        <f t="shared" si="2"/>
        <v>6790720</v>
      </c>
      <c r="U12" s="4">
        <f t="shared" si="3"/>
        <v>4011200</v>
      </c>
      <c r="V12" s="5">
        <v>3.5099999999999999E-2</v>
      </c>
    </row>
    <row r="13" spans="1:22" x14ac:dyDescent="0.2">
      <c r="A13" s="16" t="s">
        <v>333</v>
      </c>
      <c r="B13" s="4">
        <v>52100</v>
      </c>
      <c r="C13" s="4">
        <v>88300</v>
      </c>
      <c r="D13" s="4">
        <v>-36200</v>
      </c>
      <c r="E13" s="4">
        <v>-783780000</v>
      </c>
      <c r="F13" s="4">
        <f t="shared" si="0"/>
        <v>33642937386</v>
      </c>
      <c r="G13" s="4">
        <v>0</v>
      </c>
      <c r="H13" s="4">
        <v>0</v>
      </c>
      <c r="I13" s="4">
        <v>0</v>
      </c>
      <c r="J13" s="4">
        <v>0</v>
      </c>
      <c r="K13" s="24">
        <f t="shared" si="1"/>
        <v>9711638000</v>
      </c>
      <c r="L13" s="4">
        <v>470</v>
      </c>
      <c r="M13" s="4">
        <v>824</v>
      </c>
      <c r="N13" s="4">
        <v>79</v>
      </c>
      <c r="O13" s="4">
        <v>47</v>
      </c>
      <c r="P13" s="4">
        <v>1462200</v>
      </c>
      <c r="Q13" s="4">
        <v>1134600</v>
      </c>
      <c r="R13" s="5">
        <v>-0.32799999999999996</v>
      </c>
      <c r="S13" s="4">
        <v>4011200</v>
      </c>
      <c r="T13" s="4">
        <f t="shared" si="2"/>
        <v>6763640</v>
      </c>
      <c r="U13" s="4">
        <f t="shared" si="3"/>
        <v>3738700</v>
      </c>
      <c r="V13" s="5">
        <v>1.3600000000000001E-2</v>
      </c>
    </row>
    <row r="14" spans="1:22" x14ac:dyDescent="0.2">
      <c r="A14" s="16" t="s">
        <v>332</v>
      </c>
      <c r="B14" s="4">
        <v>261400</v>
      </c>
      <c r="C14" s="4">
        <v>755300</v>
      </c>
      <c r="D14" s="4">
        <v>-493900</v>
      </c>
      <c r="E14" s="4">
        <v>-14376303322</v>
      </c>
      <c r="F14" s="4">
        <f t="shared" si="0"/>
        <v>34426717386</v>
      </c>
      <c r="G14" s="4">
        <v>0</v>
      </c>
      <c r="H14" s="4">
        <v>0</v>
      </c>
      <c r="I14" s="4">
        <v>0</v>
      </c>
      <c r="J14" s="4">
        <v>0</v>
      </c>
      <c r="K14" s="24">
        <f t="shared" si="1"/>
        <v>9711638000</v>
      </c>
      <c r="L14" s="4">
        <v>1799</v>
      </c>
      <c r="M14" s="4">
        <v>2958</v>
      </c>
      <c r="N14" s="4">
        <v>285</v>
      </c>
      <c r="O14" s="4">
        <v>402</v>
      </c>
      <c r="P14" s="4">
        <v>4052400</v>
      </c>
      <c r="Q14" s="4">
        <v>6167200</v>
      </c>
      <c r="R14" s="5">
        <v>-3.4000000000000002E-3</v>
      </c>
      <c r="S14" s="4">
        <v>11242300</v>
      </c>
      <c r="T14" s="4">
        <f t="shared" si="2"/>
        <v>5937410</v>
      </c>
      <c r="U14" s="4">
        <f t="shared" si="3"/>
        <v>3738700</v>
      </c>
      <c r="V14" s="5">
        <v>3.8800000000000001E-2</v>
      </c>
    </row>
    <row r="15" spans="1:22" x14ac:dyDescent="0.2">
      <c r="A15" s="16" t="s">
        <v>331</v>
      </c>
      <c r="B15" s="4">
        <v>274300</v>
      </c>
      <c r="C15" s="4">
        <v>198100</v>
      </c>
      <c r="D15" s="4">
        <v>76200</v>
      </c>
      <c r="E15" s="4">
        <v>2200690000</v>
      </c>
      <c r="F15" s="4">
        <f t="shared" si="0"/>
        <v>48803020708</v>
      </c>
      <c r="G15" s="4">
        <v>0</v>
      </c>
      <c r="H15" s="4">
        <v>0</v>
      </c>
      <c r="I15" s="4">
        <v>0</v>
      </c>
      <c r="J15" s="4">
        <v>0</v>
      </c>
      <c r="K15" s="24">
        <f t="shared" si="1"/>
        <v>9711638000</v>
      </c>
      <c r="L15" s="4">
        <v>2051</v>
      </c>
      <c r="M15" s="4">
        <v>2750</v>
      </c>
      <c r="N15" s="4">
        <v>357</v>
      </c>
      <c r="O15" s="4">
        <v>360</v>
      </c>
      <c r="P15" s="4">
        <v>5267500</v>
      </c>
      <c r="Q15" s="4">
        <v>5297700</v>
      </c>
      <c r="R15" s="5">
        <v>0</v>
      </c>
      <c r="S15" s="4">
        <v>11428800</v>
      </c>
      <c r="T15" s="4">
        <f t="shared" si="2"/>
        <v>5300960</v>
      </c>
      <c r="U15" s="4">
        <f t="shared" si="3"/>
        <v>3738700</v>
      </c>
      <c r="V15" s="5">
        <v>5.2400000000000002E-2</v>
      </c>
    </row>
    <row r="16" spans="1:22" x14ac:dyDescent="0.2">
      <c r="A16" s="16" t="s">
        <v>330</v>
      </c>
      <c r="B16" s="4">
        <v>20100</v>
      </c>
      <c r="C16" s="4">
        <v>33844</v>
      </c>
      <c r="D16" s="4">
        <v>-13744</v>
      </c>
      <c r="E16" s="4">
        <v>-410230000</v>
      </c>
      <c r="F16" s="4">
        <f t="shared" si="0"/>
        <v>46602330708</v>
      </c>
      <c r="G16" s="4">
        <v>0</v>
      </c>
      <c r="H16" s="4">
        <v>0</v>
      </c>
      <c r="I16" s="4">
        <v>0</v>
      </c>
      <c r="J16" s="4">
        <v>-1488816000</v>
      </c>
      <c r="K16" s="24">
        <f t="shared" si="1"/>
        <v>9711638000</v>
      </c>
      <c r="L16" s="4">
        <v>976</v>
      </c>
      <c r="M16" s="4">
        <v>1365</v>
      </c>
      <c r="N16" s="4">
        <v>89</v>
      </c>
      <c r="O16" s="4">
        <v>177</v>
      </c>
      <c r="P16" s="4">
        <v>1901200</v>
      </c>
      <c r="Q16" s="4">
        <v>2382900</v>
      </c>
      <c r="R16" s="5">
        <v>-1.3500000000000002E-2</v>
      </c>
      <c r="S16" s="4">
        <v>4411200</v>
      </c>
      <c r="T16" s="4">
        <f t="shared" si="2"/>
        <v>5131760</v>
      </c>
      <c r="U16" s="4">
        <f t="shared" si="3"/>
        <v>3738700</v>
      </c>
      <c r="V16" s="5">
        <v>2.6800000000000001E-2</v>
      </c>
    </row>
    <row r="17" spans="1:22" x14ac:dyDescent="0.2">
      <c r="A17" s="16" t="s">
        <v>329</v>
      </c>
      <c r="B17" s="4">
        <v>1800600</v>
      </c>
      <c r="C17" s="4">
        <v>3000</v>
      </c>
      <c r="D17" s="4">
        <v>1797600</v>
      </c>
      <c r="E17" s="4">
        <v>51969160858</v>
      </c>
      <c r="F17" s="4">
        <f t="shared" si="0"/>
        <v>47012560708</v>
      </c>
      <c r="G17" s="4">
        <v>0</v>
      </c>
      <c r="H17" s="4">
        <v>0</v>
      </c>
      <c r="I17" s="4">
        <v>0</v>
      </c>
      <c r="J17" s="4">
        <v>-279000</v>
      </c>
      <c r="K17" s="24">
        <f t="shared" si="1"/>
        <v>11200454000</v>
      </c>
      <c r="L17" s="4">
        <v>3306</v>
      </c>
      <c r="M17" s="4">
        <v>2117</v>
      </c>
      <c r="N17" s="4">
        <v>583</v>
      </c>
      <c r="O17" s="4">
        <v>331</v>
      </c>
      <c r="P17" s="4">
        <v>8504700</v>
      </c>
      <c r="Q17" s="4">
        <v>4753100</v>
      </c>
      <c r="R17" s="5">
        <v>6.9900000000000004E-2</v>
      </c>
      <c r="S17" s="4">
        <v>13747800</v>
      </c>
      <c r="T17" s="4">
        <f t="shared" si="2"/>
        <v>4208150</v>
      </c>
      <c r="U17" s="4">
        <f t="shared" si="3"/>
        <v>3738700</v>
      </c>
      <c r="V17" s="5">
        <v>7.2099999999999997E-2</v>
      </c>
    </row>
    <row r="18" spans="1:22" x14ac:dyDescent="0.2">
      <c r="A18" s="16" t="s">
        <v>328</v>
      </c>
      <c r="B18" s="4">
        <v>49700</v>
      </c>
      <c r="C18" s="4">
        <v>7000</v>
      </c>
      <c r="D18" s="4">
        <v>42700</v>
      </c>
      <c r="E18" s="4">
        <v>1182950000</v>
      </c>
      <c r="F18" s="4">
        <f t="shared" si="0"/>
        <v>-4956600150</v>
      </c>
      <c r="G18" s="4">
        <v>0</v>
      </c>
      <c r="H18" s="4">
        <v>0</v>
      </c>
      <c r="I18" s="4">
        <v>0</v>
      </c>
      <c r="J18" s="4">
        <v>0</v>
      </c>
      <c r="K18" s="24">
        <f t="shared" si="1"/>
        <v>11200733000</v>
      </c>
      <c r="L18" s="4">
        <v>807</v>
      </c>
      <c r="M18" s="4">
        <v>984</v>
      </c>
      <c r="N18" s="4">
        <v>119</v>
      </c>
      <c r="O18" s="4">
        <v>118</v>
      </c>
      <c r="P18" s="4">
        <v>1435900</v>
      </c>
      <c r="Q18" s="4">
        <v>2169200</v>
      </c>
      <c r="R18" s="5">
        <v>-1.7000000000000001E-3</v>
      </c>
      <c r="S18" s="4">
        <v>3738700</v>
      </c>
      <c r="T18" s="4">
        <f t="shared" si="2"/>
        <v>4093400</v>
      </c>
      <c r="U18" s="4">
        <f t="shared" si="3"/>
        <v>3740400</v>
      </c>
      <c r="V18" s="5">
        <v>1.9699999999999999E-2</v>
      </c>
    </row>
    <row r="19" spans="1:24" x14ac:dyDescent="0.2">
      <c r="A19" s="16" t="s">
        <v>327</v>
      </c>
      <c r="B19" s="4">
        <v>106800</v>
      </c>
      <c r="C19" s="4">
        <v>108700</v>
      </c>
      <c r="D19" s="4">
        <v>-1900</v>
      </c>
      <c r="E19" s="4">
        <v>-72890000</v>
      </c>
      <c r="F19" s="4">
        <f t="shared" si="0"/>
        <v>-6139550150</v>
      </c>
      <c r="G19" s="4">
        <v>0</v>
      </c>
      <c r="H19" s="4">
        <v>0</v>
      </c>
      <c r="I19" s="4">
        <v>0</v>
      </c>
      <c r="J19" s="4">
        <v>563000000</v>
      </c>
      <c r="K19" s="24">
        <f t="shared" si="1"/>
        <v>11200733000</v>
      </c>
      <c r="L19" s="4">
        <v>849</v>
      </c>
      <c r="M19" s="4">
        <v>990</v>
      </c>
      <c r="N19" s="4">
        <v>113</v>
      </c>
      <c r="O19" s="4">
        <v>190</v>
      </c>
      <c r="P19" s="4">
        <v>1639200</v>
      </c>
      <c r="Q19" s="4">
        <v>2740700</v>
      </c>
      <c r="R19" s="5">
        <v>-1.61E-2</v>
      </c>
      <c r="S19" s="4">
        <v>4775700</v>
      </c>
      <c r="T19" s="4">
        <f t="shared" si="2"/>
        <v>4141190</v>
      </c>
      <c r="U19" s="4">
        <f t="shared" si="3"/>
        <v>2980000</v>
      </c>
      <c r="V19" s="5">
        <v>2.4700000000000003E-2</v>
      </c>
    </row>
    <row r="20" spans="1:24" x14ac:dyDescent="0.2">
      <c r="A20" s="16" t="s">
        <v>326</v>
      </c>
      <c r="B20" s="4">
        <v>56000</v>
      </c>
      <c r="C20" s="4">
        <v>45100</v>
      </c>
      <c r="D20" s="4">
        <v>10900</v>
      </c>
      <c r="E20" s="4">
        <v>314140000</v>
      </c>
      <c r="F20" s="4">
        <f t="shared" si="0"/>
        <v>-6066660150</v>
      </c>
      <c r="G20" s="4">
        <v>0</v>
      </c>
      <c r="H20" s="4">
        <v>0</v>
      </c>
      <c r="I20" s="4">
        <v>0</v>
      </c>
      <c r="J20" s="4">
        <v>563000000</v>
      </c>
      <c r="K20" s="24">
        <f t="shared" si="1"/>
        <v>10637733000</v>
      </c>
      <c r="L20" s="4">
        <v>978</v>
      </c>
      <c r="M20" s="4">
        <v>845</v>
      </c>
      <c r="N20" s="4">
        <v>150</v>
      </c>
      <c r="O20" s="4">
        <v>129</v>
      </c>
      <c r="P20" s="4">
        <v>2046400</v>
      </c>
      <c r="Q20" s="4">
        <v>1916200</v>
      </c>
      <c r="R20" s="5">
        <v>-1.7000000000000001E-3</v>
      </c>
      <c r="S20" s="4">
        <v>4235500</v>
      </c>
      <c r="T20" s="4">
        <f t="shared" si="2"/>
        <v>4102010</v>
      </c>
      <c r="U20" s="4">
        <f t="shared" si="3"/>
        <v>2980000</v>
      </c>
      <c r="V20" s="5">
        <v>2.4500000000000001E-2</v>
      </c>
    </row>
    <row r="21" spans="1:24" x14ac:dyDescent="0.2">
      <c r="A21" s="16" t="s">
        <v>325</v>
      </c>
      <c r="B21" s="4">
        <v>77500</v>
      </c>
      <c r="C21" s="4">
        <v>67700</v>
      </c>
      <c r="D21" s="4">
        <v>9800</v>
      </c>
      <c r="E21" s="4">
        <v>271020000</v>
      </c>
      <c r="F21" s="4">
        <f t="shared" si="0"/>
        <v>-6380800150</v>
      </c>
      <c r="G21" s="4">
        <v>0</v>
      </c>
      <c r="H21" s="4">
        <v>0</v>
      </c>
      <c r="I21" s="4">
        <v>0</v>
      </c>
      <c r="J21" s="4">
        <v>3647500000</v>
      </c>
      <c r="K21" s="24">
        <f t="shared" si="1"/>
        <v>10074733000</v>
      </c>
      <c r="L21" s="4">
        <v>1310</v>
      </c>
      <c r="M21" s="4">
        <v>979</v>
      </c>
      <c r="N21" s="4">
        <v>213</v>
      </c>
      <c r="O21" s="4">
        <v>128</v>
      </c>
      <c r="P21" s="4">
        <v>3123900</v>
      </c>
      <c r="Q21" s="4">
        <v>1998600</v>
      </c>
      <c r="R21" s="5">
        <v>8.8999999999999999E-3</v>
      </c>
      <c r="S21" s="4">
        <v>5381600</v>
      </c>
      <c r="T21" s="4">
        <f t="shared" si="2"/>
        <v>3926444.8</v>
      </c>
      <c r="U21" s="4">
        <f t="shared" si="3"/>
        <v>2719200</v>
      </c>
      <c r="V21" s="5">
        <v>2.46E-2</v>
      </c>
    </row>
    <row r="22" spans="1:24" x14ac:dyDescent="0.2">
      <c r="A22" s="16" t="s">
        <v>324</v>
      </c>
      <c r="B22" s="4">
        <v>140200</v>
      </c>
      <c r="C22" s="4">
        <v>8500</v>
      </c>
      <c r="D22" s="4">
        <v>131700</v>
      </c>
      <c r="E22" s="4">
        <v>3704250000</v>
      </c>
      <c r="F22" s="4">
        <f t="shared" si="0"/>
        <v>-6651820150</v>
      </c>
      <c r="G22" s="4">
        <v>0</v>
      </c>
      <c r="H22" s="4">
        <v>0</v>
      </c>
      <c r="I22" s="4">
        <v>0</v>
      </c>
      <c r="J22" s="4">
        <v>4224000000</v>
      </c>
      <c r="K22" s="24">
        <f t="shared" si="1"/>
        <v>6427233000</v>
      </c>
      <c r="L22" s="4">
        <v>1089</v>
      </c>
      <c r="M22" s="4">
        <v>510</v>
      </c>
      <c r="N22" s="4">
        <v>213</v>
      </c>
      <c r="O22" s="4">
        <v>101</v>
      </c>
      <c r="P22" s="4">
        <v>3012800</v>
      </c>
      <c r="Q22" s="4">
        <v>1542600</v>
      </c>
      <c r="R22" s="5">
        <v>2.3599999999999999E-2</v>
      </c>
      <c r="S22" s="4">
        <v>4934400</v>
      </c>
      <c r="T22" s="4">
        <f t="shared" si="2"/>
        <v>3887124.8</v>
      </c>
      <c r="U22" s="4">
        <f t="shared" si="3"/>
        <v>2719200</v>
      </c>
      <c r="V22" s="5">
        <v>3.1699999999999999E-2</v>
      </c>
    </row>
    <row r="23" spans="1:24" x14ac:dyDescent="0.2">
      <c r="A23" s="16" t="s">
        <v>323</v>
      </c>
      <c r="B23" s="4">
        <v>0</v>
      </c>
      <c r="C23" s="4">
        <v>223000</v>
      </c>
      <c r="D23" s="4">
        <v>-223000</v>
      </c>
      <c r="E23" s="4">
        <v>-6205300000</v>
      </c>
      <c r="F23" s="4">
        <f t="shared" si="0"/>
        <v>-10356070150</v>
      </c>
      <c r="K23" s="24">
        <f t="shared" si="1"/>
        <v>2203233000</v>
      </c>
      <c r="L23" s="4">
        <v>631</v>
      </c>
      <c r="M23" s="4">
        <v>683</v>
      </c>
      <c r="N23" s="4">
        <v>109</v>
      </c>
      <c r="O23" s="4">
        <v>123</v>
      </c>
      <c r="P23" s="4">
        <v>1436500</v>
      </c>
      <c r="Q23" s="4">
        <v>1951800</v>
      </c>
      <c r="R23" s="5">
        <v>-2.7200000000000002E-2</v>
      </c>
      <c r="S23" s="4">
        <v>3740400</v>
      </c>
      <c r="T23" s="4">
        <f t="shared" si="2"/>
        <v>3980614.8</v>
      </c>
      <c r="U23" s="4">
        <f t="shared" si="3"/>
        <v>2591200</v>
      </c>
      <c r="V23" s="5">
        <v>3.5200000000000002E-2</v>
      </c>
    </row>
    <row r="24" spans="1:24" x14ac:dyDescent="0.2">
      <c r="A24" s="16" t="s">
        <v>322</v>
      </c>
      <c r="B24" s="4">
        <v>20700</v>
      </c>
      <c r="C24" s="4">
        <v>30900</v>
      </c>
      <c r="D24" s="4">
        <v>-10200</v>
      </c>
      <c r="E24" s="4">
        <v>-291060000</v>
      </c>
      <c r="F24" s="4">
        <f t="shared" si="0"/>
        <v>-4150770150</v>
      </c>
      <c r="K24" s="24">
        <f t="shared" si="1"/>
        <v>2203233000</v>
      </c>
      <c r="L24" s="4">
        <v>677</v>
      </c>
      <c r="M24" s="4">
        <v>474</v>
      </c>
      <c r="N24" s="4">
        <v>112</v>
      </c>
      <c r="O24" s="4">
        <v>75</v>
      </c>
      <c r="P24" s="4">
        <v>1608200</v>
      </c>
      <c r="Q24" s="4">
        <v>1218400</v>
      </c>
      <c r="R24" s="5">
        <v>0</v>
      </c>
      <c r="S24" s="4">
        <v>2980000</v>
      </c>
      <c r="T24" s="4">
        <f t="shared" si="2"/>
        <v>4104134.8</v>
      </c>
      <c r="U24" s="4">
        <f t="shared" si="3"/>
        <v>2591200</v>
      </c>
      <c r="V24" s="5">
        <v>1.9299999999999998E-2</v>
      </c>
    </row>
    <row r="25" spans="1:24" x14ac:dyDescent="0.2">
      <c r="A25" s="16" t="s">
        <v>321</v>
      </c>
      <c r="B25" s="4">
        <v>48200</v>
      </c>
      <c r="C25" s="4">
        <v>67700</v>
      </c>
      <c r="D25" s="4">
        <v>-19500</v>
      </c>
      <c r="E25" s="4">
        <v>-563670000</v>
      </c>
      <c r="F25" s="4">
        <f t="shared" si="0"/>
        <v>-3859710150</v>
      </c>
      <c r="K25" s="24">
        <f t="shared" si="1"/>
        <v>2203233000</v>
      </c>
      <c r="L25" s="4">
        <v>1135</v>
      </c>
      <c r="M25" s="4">
        <v>513</v>
      </c>
      <c r="N25" s="4">
        <v>193</v>
      </c>
      <c r="O25" s="4">
        <v>87</v>
      </c>
      <c r="P25" s="4">
        <v>3127600</v>
      </c>
      <c r="Q25" s="4">
        <v>1275900</v>
      </c>
      <c r="R25" s="5">
        <v>3.1E-2</v>
      </c>
      <c r="S25" s="4">
        <v>5064300</v>
      </c>
      <c r="T25" s="4">
        <f t="shared" si="2"/>
        <v>3858094.8</v>
      </c>
      <c r="U25" s="4">
        <f t="shared" si="3"/>
        <v>2591200</v>
      </c>
      <c r="V25" s="5">
        <v>4.0399999999999998E-2</v>
      </c>
    </row>
    <row r="26" spans="1:24" x14ac:dyDescent="0.2">
      <c r="A26" s="16" t="s">
        <v>320</v>
      </c>
      <c r="B26" s="4">
        <v>0</v>
      </c>
      <c r="C26" s="4">
        <v>295500</v>
      </c>
      <c r="D26" s="4">
        <v>-295500</v>
      </c>
      <c r="E26" s="4">
        <v>-8067230000</v>
      </c>
      <c r="F26" s="4">
        <f t="shared" si="0"/>
        <v>-3296040150</v>
      </c>
      <c r="K26" s="24">
        <f t="shared" si="1"/>
        <v>2203233000</v>
      </c>
      <c r="L26" s="4">
        <v>486</v>
      </c>
      <c r="M26" s="4">
        <v>315</v>
      </c>
      <c r="N26" s="4">
        <v>98</v>
      </c>
      <c r="O26" s="4">
        <v>74</v>
      </c>
      <c r="P26" s="4">
        <v>1158700</v>
      </c>
      <c r="Q26" s="4">
        <v>1309300</v>
      </c>
      <c r="R26" s="5">
        <v>0</v>
      </c>
      <c r="S26" s="4">
        <v>2719200</v>
      </c>
      <c r="T26" s="4">
        <f t="shared" si="2"/>
        <v>4170234.8</v>
      </c>
      <c r="U26" s="4">
        <f t="shared" si="3"/>
        <v>2591200</v>
      </c>
      <c r="V26" s="5">
        <v>1.8100000000000002E-2</v>
      </c>
    </row>
    <row r="27" spans="1:24" x14ac:dyDescent="0.2">
      <c r="A27" s="16" t="s">
        <v>319</v>
      </c>
      <c r="B27" s="4">
        <v>78000</v>
      </c>
      <c r="C27" s="4">
        <v>0</v>
      </c>
      <c r="D27" s="4">
        <v>78000</v>
      </c>
      <c r="E27" s="4">
        <v>2130510000</v>
      </c>
      <c r="F27" s="4">
        <f t="shared" si="0"/>
        <v>4771189850</v>
      </c>
      <c r="K27" s="24">
        <f t="shared" si="1"/>
        <v>2203233000</v>
      </c>
      <c r="L27" s="4">
        <v>1071</v>
      </c>
      <c r="M27" s="4">
        <v>572</v>
      </c>
      <c r="N27" s="4">
        <v>181</v>
      </c>
      <c r="O27" s="4">
        <v>90</v>
      </c>
      <c r="P27" s="4">
        <v>2886800</v>
      </c>
      <c r="Q27" s="4">
        <v>1455700</v>
      </c>
      <c r="R27" s="5">
        <v>2.2400000000000003E-2</v>
      </c>
      <c r="S27" s="4">
        <v>4511700</v>
      </c>
      <c r="T27" s="4">
        <f t="shared" si="2"/>
        <v>4104244.8</v>
      </c>
      <c r="U27" s="4">
        <f t="shared" si="3"/>
        <v>2591200</v>
      </c>
      <c r="V27" s="5">
        <v>2.1899999999999999E-2</v>
      </c>
    </row>
    <row r="28" spans="1:24" x14ac:dyDescent="0.2">
      <c r="A28" s="16" t="s">
        <v>318</v>
      </c>
      <c r="B28" s="4">
        <v>200</v>
      </c>
      <c r="C28" s="4">
        <v>85000</v>
      </c>
      <c r="D28" s="4">
        <v>-84800</v>
      </c>
      <c r="E28" s="4">
        <v>-2277260000</v>
      </c>
      <c r="F28" s="4">
        <f t="shared" si="0"/>
        <v>2640679850</v>
      </c>
      <c r="K28" s="24">
        <f t="shared" si="1"/>
        <v>2203233000</v>
      </c>
      <c r="L28" s="4">
        <v>399</v>
      </c>
      <c r="M28" s="4">
        <v>461</v>
      </c>
      <c r="N28" s="4">
        <v>79</v>
      </c>
      <c r="O28" s="4">
        <v>99</v>
      </c>
      <c r="P28" s="4">
        <v>1108700</v>
      </c>
      <c r="Q28" s="4">
        <v>1351300</v>
      </c>
      <c r="R28" s="5">
        <v>-3.7000000000000002E-3</v>
      </c>
      <c r="S28" s="4">
        <v>2591200</v>
      </c>
      <c r="T28" s="4">
        <f t="shared" si="2"/>
        <v>4178074.8</v>
      </c>
      <c r="U28" s="4">
        <f t="shared" si="3"/>
        <v>3625948</v>
      </c>
      <c r="V28" s="5">
        <v>2.2200000000000001E-2</v>
      </c>
    </row>
    <row r="29" spans="1:24" x14ac:dyDescent="0.2">
      <c r="A29" s="16" t="s">
        <v>317</v>
      </c>
      <c r="B29" s="4">
        <v>105601</v>
      </c>
      <c r="C29" s="4">
        <v>0</v>
      </c>
      <c r="D29" s="4">
        <v>105601</v>
      </c>
      <c r="E29" s="4">
        <v>2829480000</v>
      </c>
      <c r="F29" s="4">
        <f t="shared" si="0"/>
        <v>4917939850</v>
      </c>
      <c r="K29" s="24">
        <f t="shared" si="1"/>
        <v>2203233000</v>
      </c>
      <c r="L29" s="4">
        <v>889</v>
      </c>
      <c r="M29" s="4">
        <v>776</v>
      </c>
      <c r="N29" s="4">
        <v>196</v>
      </c>
      <c r="O29" s="4">
        <v>129</v>
      </c>
      <c r="P29" s="4">
        <v>3088200</v>
      </c>
      <c r="Q29" s="4">
        <v>2152200</v>
      </c>
      <c r="R29" s="5">
        <v>3.6600000000000001E-2</v>
      </c>
      <c r="S29" s="4">
        <v>5253600</v>
      </c>
      <c r="T29" s="4">
        <f t="shared" si="2"/>
        <v>4108144.8</v>
      </c>
      <c r="U29" s="4">
        <f t="shared" si="3"/>
        <v>3625948</v>
      </c>
      <c r="V29" s="5">
        <v>4.0800000000000003E-2</v>
      </c>
    </row>
    <row r="30" spans="1:24" x14ac:dyDescent="0.2">
      <c r="A30" s="16" t="s">
        <v>316</v>
      </c>
      <c r="B30" s="4">
        <v>180400</v>
      </c>
      <c r="C30" s="4">
        <v>22100</v>
      </c>
      <c r="D30" s="4">
        <v>158300</v>
      </c>
      <c r="E30" s="4">
        <v>4094790000</v>
      </c>
      <c r="F30" s="4">
        <f t="shared" si="0"/>
        <v>2088459850</v>
      </c>
      <c r="K30" s="24">
        <f t="shared" si="1"/>
        <v>2203233000</v>
      </c>
      <c r="L30" s="4">
        <v>508</v>
      </c>
      <c r="M30" s="4">
        <v>509</v>
      </c>
      <c r="N30" s="4">
        <v>107</v>
      </c>
      <c r="O30" s="4">
        <v>112</v>
      </c>
      <c r="P30" s="4">
        <v>1946900</v>
      </c>
      <c r="Q30" s="4">
        <v>1867100</v>
      </c>
      <c r="R30" s="5">
        <v>-7.6E-3</v>
      </c>
      <c r="S30" s="4">
        <v>3843700</v>
      </c>
      <c r="T30" s="4">
        <f t="shared" si="2"/>
        <v>4108204.8</v>
      </c>
      <c r="U30" s="4">
        <f t="shared" si="3"/>
        <v>2603900</v>
      </c>
      <c r="V30" s="5">
        <v>3.8100000000000002E-2</v>
      </c>
    </row>
    <row r="31" spans="1:24" x14ac:dyDescent="0.2">
      <c r="A31" s="16" t="s">
        <v>315</v>
      </c>
      <c r="B31" s="4">
        <v>49400</v>
      </c>
      <c r="C31" s="4">
        <v>9600</v>
      </c>
      <c r="D31" s="4">
        <v>39800</v>
      </c>
      <c r="E31" s="4">
        <v>1031140000</v>
      </c>
      <c r="F31" s="4">
        <f t="shared" si="0"/>
        <v>-2006330150</v>
      </c>
      <c r="K31" s="24">
        <f t="shared" si="1"/>
        <v>2203233000</v>
      </c>
      <c r="L31" s="4">
        <v>414</v>
      </c>
      <c r="M31" s="4">
        <v>428</v>
      </c>
      <c r="N31" s="4">
        <v>98</v>
      </c>
      <c r="O31" s="4">
        <v>83</v>
      </c>
      <c r="P31" s="4">
        <v>1772400</v>
      </c>
      <c r="Q31" s="4">
        <v>1313100</v>
      </c>
      <c r="R31" s="5">
        <v>7.7000000000000002E-3</v>
      </c>
      <c r="S31" s="4">
        <v>3625948</v>
      </c>
      <c r="T31" s="4">
        <f t="shared" si="2"/>
        <v>4061960</v>
      </c>
      <c r="U31" s="4">
        <f t="shared" si="3"/>
        <v>2603900</v>
      </c>
      <c r="V31" s="5">
        <v>2.29E-2</v>
      </c>
    </row>
    <row r="32" spans="1:24" x14ac:dyDescent="0.2">
      <c r="A32" s="16" t="s">
        <v>314</v>
      </c>
      <c r="B32" s="4">
        <v>234100</v>
      </c>
      <c r="C32" s="4">
        <v>37600</v>
      </c>
      <c r="D32" s="4">
        <v>196500</v>
      </c>
      <c r="E32" s="4">
        <v>5025710000</v>
      </c>
      <c r="F32" s="4">
        <f t="shared" si="0"/>
        <v>-3037470150</v>
      </c>
      <c r="K32" s="24">
        <f t="shared" si="1"/>
        <v>2203233000</v>
      </c>
      <c r="L32" s="4">
        <v>472</v>
      </c>
      <c r="M32" s="4">
        <v>549</v>
      </c>
      <c r="N32" s="4">
        <v>105</v>
      </c>
      <c r="O32" s="4">
        <v>138</v>
      </c>
      <c r="P32" s="4">
        <v>1706800</v>
      </c>
      <c r="Q32" s="4">
        <v>2443800</v>
      </c>
      <c r="R32" s="5">
        <v>2.1700000000000001E-2</v>
      </c>
      <c r="S32" s="4">
        <v>4541200</v>
      </c>
      <c r="T32" s="4">
        <f t="shared" si="2"/>
        <v>3939020</v>
      </c>
      <c r="U32" s="4">
        <f t="shared" si="3"/>
        <v>2603900</v>
      </c>
      <c r="V32" s="5">
        <v>3.85E-2</v>
      </c>
    </row>
    <row r="33" spans="1:24" x14ac:dyDescent="0.2">
      <c r="A33" s="16" t="s">
        <v>313</v>
      </c>
      <c r="B33" s="4">
        <v>2400</v>
      </c>
      <c r="C33" s="4">
        <v>508300</v>
      </c>
      <c r="D33" s="4">
        <v>-505900</v>
      </c>
      <c r="E33" s="4">
        <v>-13483620000</v>
      </c>
      <c r="F33" s="4">
        <f t="shared" si="0"/>
        <v>-8063180150</v>
      </c>
      <c r="G33" s="4">
        <v>0</v>
      </c>
      <c r="H33" s="4">
        <v>0</v>
      </c>
      <c r="I33" s="4">
        <v>0</v>
      </c>
      <c r="J33" s="4">
        <v>-8481500000</v>
      </c>
      <c r="K33" s="24">
        <f t="shared" si="1"/>
        <v>2203233000</v>
      </c>
      <c r="L33" s="4">
        <v>419</v>
      </c>
      <c r="M33" s="4">
        <v>954</v>
      </c>
      <c r="N33" s="4">
        <v>105</v>
      </c>
      <c r="O33" s="4">
        <v>172</v>
      </c>
      <c r="P33" s="4">
        <v>1557700</v>
      </c>
      <c r="Q33" s="4">
        <v>3107600</v>
      </c>
      <c r="R33" s="5">
        <v>-6.0899999999999996E-2</v>
      </c>
      <c r="S33" s="4">
        <v>4675300</v>
      </c>
      <c r="T33" s="4">
        <f t="shared" si="2"/>
        <v>3811290</v>
      </c>
      <c r="U33" s="4">
        <f t="shared" si="3"/>
        <v>2603900</v>
      </c>
      <c r="V33" s="5">
        <v>5.7500000000000002E-2</v>
      </c>
      <c r="X33" s="4"/>
    </row>
    <row r="34" spans="1:24" x14ac:dyDescent="0.2">
      <c r="A34" s="16" t="s">
        <v>270</v>
      </c>
      <c r="B34" s="4">
        <v>100</v>
      </c>
      <c r="C34" s="4">
        <v>35200</v>
      </c>
      <c r="D34" s="4">
        <v>-35100</v>
      </c>
      <c r="E34" s="4">
        <v>-967220000</v>
      </c>
      <c r="F34" s="4">
        <f t="shared" si="0"/>
        <v>5420439850</v>
      </c>
      <c r="K34" s="24">
        <f t="shared" si="1"/>
        <v>10684733000</v>
      </c>
      <c r="L34" s="4">
        <v>763</v>
      </c>
      <c r="M34" s="4">
        <v>665</v>
      </c>
      <c r="N34" s="4">
        <v>132</v>
      </c>
      <c r="O34" s="4">
        <v>108</v>
      </c>
      <c r="P34" s="4">
        <v>2115200</v>
      </c>
      <c r="Q34" s="4">
        <v>1762900</v>
      </c>
      <c r="R34" s="5">
        <v>-1.11E-2</v>
      </c>
      <c r="S34" s="4">
        <v>4215200</v>
      </c>
      <c r="T34" s="4">
        <f t="shared" si="2"/>
        <v>3835240</v>
      </c>
      <c r="U34" s="4">
        <f t="shared" si="3"/>
        <v>2603900</v>
      </c>
      <c r="V34" s="5">
        <v>3.0699999999999998E-2</v>
      </c>
    </row>
    <row r="35" spans="1:22" x14ac:dyDescent="0.2">
      <c r="A35" s="16" t="s">
        <v>269</v>
      </c>
      <c r="B35" s="4">
        <v>169400</v>
      </c>
      <c r="C35" s="4">
        <v>18100</v>
      </c>
      <c r="D35" s="4">
        <v>151300</v>
      </c>
      <c r="E35" s="4">
        <v>4108080000</v>
      </c>
      <c r="F35" s="4">
        <f t="shared" si="0"/>
        <v>6387659850</v>
      </c>
      <c r="K35" s="24">
        <f t="shared" si="1"/>
        <v>10684733000</v>
      </c>
      <c r="L35" s="4">
        <v>346</v>
      </c>
      <c r="M35" s="4">
        <v>447</v>
      </c>
      <c r="N35" s="4">
        <v>89</v>
      </c>
      <c r="O35" s="4">
        <v>81</v>
      </c>
      <c r="P35" s="4">
        <v>1293400</v>
      </c>
      <c r="Q35" s="4">
        <v>1174400</v>
      </c>
      <c r="R35" s="5">
        <v>-1.09E-2</v>
      </c>
      <c r="S35" s="4">
        <v>2603900</v>
      </c>
      <c r="T35" s="4">
        <f t="shared" si="2"/>
        <v>3967720</v>
      </c>
      <c r="U35" s="4">
        <f t="shared" si="3"/>
        <v>3329500</v>
      </c>
      <c r="V35" s="5">
        <v>2.18E-2</v>
      </c>
    </row>
    <row r="36" spans="1:22" x14ac:dyDescent="0.2">
      <c r="A36" s="16" t="s">
        <v>268</v>
      </c>
      <c r="B36" s="4">
        <v>507000</v>
      </c>
      <c r="C36" s="4">
        <v>10700</v>
      </c>
      <c r="D36" s="4">
        <v>496300</v>
      </c>
      <c r="E36" s="4">
        <v>13381946123</v>
      </c>
      <c r="F36" s="4">
        <f t="shared" si="0"/>
        <v>2279579850</v>
      </c>
      <c r="G36" s="4">
        <v>0</v>
      </c>
      <c r="H36" s="4">
        <v>0</v>
      </c>
      <c r="I36" s="4">
        <v>0</v>
      </c>
      <c r="J36" s="4">
        <v>536000000</v>
      </c>
      <c r="K36" s="24">
        <f t="shared" si="1"/>
        <v>10684733000</v>
      </c>
      <c r="L36" s="4">
        <v>397</v>
      </c>
      <c r="M36" s="4">
        <v>735</v>
      </c>
      <c r="N36" s="4">
        <v>114</v>
      </c>
      <c r="O36" s="4">
        <v>122</v>
      </c>
      <c r="P36" s="4">
        <v>2937800</v>
      </c>
      <c r="Q36" s="4">
        <v>2321900</v>
      </c>
      <c r="R36" s="5">
        <v>2.7999999999999997E-2</v>
      </c>
      <c r="S36" s="4">
        <v>5840600</v>
      </c>
      <c r="T36" s="4">
        <f t="shared" si="2"/>
        <v>3872300</v>
      </c>
      <c r="U36" s="4">
        <f t="shared" si="3"/>
        <v>3163500</v>
      </c>
      <c r="V36" s="5">
        <v>4.9000000000000002E-2</v>
      </c>
    </row>
    <row r="37" spans="1:22" x14ac:dyDescent="0.2">
      <c r="A37" s="16" t="s">
        <v>254</v>
      </c>
      <c r="B37" s="4">
        <v>17800</v>
      </c>
      <c r="C37" s="4">
        <v>1200</v>
      </c>
      <c r="D37" s="4">
        <v>16600</v>
      </c>
      <c r="E37" s="4">
        <v>439780000</v>
      </c>
      <c r="F37" s="4">
        <f t="shared" si="0"/>
        <v>-11102366273</v>
      </c>
      <c r="G37" s="4">
        <v>0</v>
      </c>
      <c r="H37" s="4">
        <v>0</v>
      </c>
      <c r="I37" s="4">
        <v>0</v>
      </c>
      <c r="J37" s="4">
        <v>536000000</v>
      </c>
      <c r="K37" s="24">
        <f t="shared" si="1"/>
        <v>10148733000</v>
      </c>
      <c r="L37" s="4">
        <v>628</v>
      </c>
      <c r="M37" s="4">
        <v>789</v>
      </c>
      <c r="N37" s="4">
        <v>97</v>
      </c>
      <c r="O37" s="4">
        <v>121</v>
      </c>
      <c r="P37" s="4">
        <v>1550000</v>
      </c>
      <c r="Q37" s="4">
        <v>2008800</v>
      </c>
      <c r="R37" s="5">
        <v>-1.3000000000000001E-2</v>
      </c>
      <c r="S37" s="4">
        <v>3851800</v>
      </c>
      <c r="T37" s="4">
        <f t="shared" si="2"/>
        <v>3889750</v>
      </c>
      <c r="U37" s="4">
        <f t="shared" si="3"/>
        <v>3163500</v>
      </c>
      <c r="V37" s="5">
        <v>2.9399999999999999E-2</v>
      </c>
    </row>
    <row r="38" spans="1:22" x14ac:dyDescent="0.2">
      <c r="A38" s="16" t="s">
        <v>253</v>
      </c>
      <c r="F38" s="4">
        <f t="shared" si="0"/>
        <v>-11542146273</v>
      </c>
      <c r="K38" s="24">
        <f t="shared" si="1"/>
        <v>9612733000</v>
      </c>
      <c r="L38" s="4">
        <v>534</v>
      </c>
      <c r="M38" s="4">
        <v>622</v>
      </c>
      <c r="N38" s="4">
        <v>122</v>
      </c>
      <c r="O38" s="4">
        <v>102</v>
      </c>
      <c r="P38" s="4">
        <v>1775300</v>
      </c>
      <c r="Q38" s="4">
        <v>1424000</v>
      </c>
      <c r="R38" s="5">
        <v>-7.3000000000000001E-3</v>
      </c>
      <c r="S38" s="4">
        <v>3329500</v>
      </c>
      <c r="T38" s="4">
        <f t="shared" si="2"/>
        <v>3991530</v>
      </c>
      <c r="U38" s="4">
        <f t="shared" si="3"/>
        <v>3163500</v>
      </c>
      <c r="V38" s="5">
        <v>2.1600000000000001E-2</v>
      </c>
    </row>
    <row r="39" spans="1:22" x14ac:dyDescent="0.2">
      <c r="A39" s="16" t="s">
        <v>252</v>
      </c>
      <c r="B39" s="4">
        <v>58400</v>
      </c>
      <c r="C39" s="4">
        <v>81700</v>
      </c>
      <c r="D39" s="4">
        <v>-23300</v>
      </c>
      <c r="E39" s="4">
        <v>-607090000</v>
      </c>
      <c r="F39" s="4">
        <f t="shared" si="0"/>
        <v>-11542146273</v>
      </c>
      <c r="K39" s="24">
        <f t="shared" si="1"/>
        <v>9612733000</v>
      </c>
      <c r="L39" s="4">
        <v>694</v>
      </c>
      <c r="M39" s="4">
        <v>632</v>
      </c>
      <c r="N39" s="4">
        <v>106</v>
      </c>
      <c r="O39" s="4">
        <v>120</v>
      </c>
      <c r="P39" s="4">
        <v>2030700</v>
      </c>
      <c r="Q39" s="4">
        <v>2338100</v>
      </c>
      <c r="R39" s="5">
        <v>1.67E-2</v>
      </c>
      <c r="S39" s="4">
        <v>4554300</v>
      </c>
      <c r="T39" s="4">
        <f t="shared" si="2"/>
        <v>4131850</v>
      </c>
      <c r="U39" s="4">
        <f t="shared" si="3"/>
        <v>3163500</v>
      </c>
      <c r="V39" s="5">
        <v>2.5499999999999998E-2</v>
      </c>
    </row>
    <row r="40" spans="1:22" x14ac:dyDescent="0.2">
      <c r="A40" s="16" t="s">
        <v>251</v>
      </c>
      <c r="B40" s="4">
        <v>23300</v>
      </c>
      <c r="C40" s="4">
        <v>1400</v>
      </c>
      <c r="D40" s="4">
        <v>21900</v>
      </c>
      <c r="E40" s="4">
        <v>588270000</v>
      </c>
      <c r="F40" s="4">
        <f t="shared" si="0"/>
        <v>-10935056273</v>
      </c>
      <c r="K40" s="24">
        <f t="shared" si="1"/>
        <v>9612733000</v>
      </c>
      <c r="L40" s="4">
        <v>709</v>
      </c>
      <c r="M40" s="4">
        <v>615</v>
      </c>
      <c r="N40" s="4">
        <v>128</v>
      </c>
      <c r="O40" s="4">
        <v>75</v>
      </c>
      <c r="P40" s="4">
        <v>2154800</v>
      </c>
      <c r="Q40" s="4">
        <v>1396400</v>
      </c>
      <c r="R40" s="5">
        <v>1.9E-3</v>
      </c>
      <c r="S40" s="4">
        <v>3844300</v>
      </c>
      <c r="T40" s="4">
        <f t="shared" si="2"/>
        <v>4066220</v>
      </c>
      <c r="U40" s="4">
        <f t="shared" si="3"/>
        <v>3163500</v>
      </c>
      <c r="V40" s="5">
        <v>3.0899999999999997E-2</v>
      </c>
    </row>
    <row r="41" spans="1:22" x14ac:dyDescent="0.2">
      <c r="A41" s="16" t="s">
        <v>250</v>
      </c>
      <c r="B41" s="4">
        <v>400</v>
      </c>
      <c r="C41" s="4">
        <v>84700</v>
      </c>
      <c r="D41" s="4">
        <v>-84300</v>
      </c>
      <c r="E41" s="4">
        <v>-2337460000</v>
      </c>
      <c r="F41" s="4">
        <f t="shared" si="0"/>
        <v>-11523326273</v>
      </c>
      <c r="G41" s="4">
        <v>0</v>
      </c>
      <c r="H41" s="4">
        <v>0</v>
      </c>
      <c r="I41" s="4">
        <v>0</v>
      </c>
      <c r="J41" s="4">
        <v>553000000</v>
      </c>
      <c r="K41" s="24">
        <f t="shared" si="1"/>
        <v>9612733000</v>
      </c>
      <c r="L41" s="4">
        <v>499</v>
      </c>
      <c r="M41" s="4">
        <v>739</v>
      </c>
      <c r="N41" s="4">
        <v>100</v>
      </c>
      <c r="O41" s="4">
        <v>92</v>
      </c>
      <c r="P41" s="4">
        <v>1256200</v>
      </c>
      <c r="Q41" s="4">
        <v>1526700</v>
      </c>
      <c r="R41" s="5">
        <v>-2.9700000000000001E-2</v>
      </c>
      <c r="S41" s="4">
        <v>3163500</v>
      </c>
      <c r="T41" s="4">
        <f t="shared" si="2"/>
        <v>4116610</v>
      </c>
      <c r="U41" s="4">
        <f t="shared" si="3"/>
        <v>3311800</v>
      </c>
      <c r="V41" s="5">
        <v>3.7599999999999995E-2</v>
      </c>
    </row>
    <row r="42" spans="1:22" x14ac:dyDescent="0.2">
      <c r="A42" s="16" t="s">
        <v>249</v>
      </c>
      <c r="B42" s="4">
        <v>84600</v>
      </c>
      <c r="C42" s="4">
        <v>52900</v>
      </c>
      <c r="D42" s="4">
        <v>31700</v>
      </c>
      <c r="E42" s="4">
        <v>865590000</v>
      </c>
      <c r="F42" s="4">
        <f t="shared" si="0"/>
        <v>-9185866273</v>
      </c>
      <c r="K42" s="24">
        <f t="shared" si="1"/>
        <v>9059733000</v>
      </c>
      <c r="L42" s="4">
        <v>687</v>
      </c>
      <c r="M42" s="4">
        <v>682</v>
      </c>
      <c r="N42" s="4">
        <v>109</v>
      </c>
      <c r="O42" s="4">
        <v>105</v>
      </c>
      <c r="P42" s="4">
        <v>1566500</v>
      </c>
      <c r="Q42" s="4">
        <v>1586700</v>
      </c>
      <c r="R42" s="5">
        <v>0</v>
      </c>
      <c r="S42" s="4">
        <v>3311800</v>
      </c>
      <c r="T42" s="4">
        <f t="shared" si="2"/>
        <v>4129050</v>
      </c>
      <c r="U42" s="4">
        <f t="shared" si="3"/>
        <v>3398000</v>
      </c>
      <c r="V42" s="5">
        <v>3.0699999999999998E-2</v>
      </c>
    </row>
    <row r="43" spans="1:22" x14ac:dyDescent="0.2">
      <c r="A43" s="16" t="s">
        <v>248</v>
      </c>
      <c r="B43" s="4">
        <v>400</v>
      </c>
      <c r="C43" s="4">
        <v>584200</v>
      </c>
      <c r="D43" s="4">
        <v>-583800</v>
      </c>
      <c r="E43" s="4">
        <v>-16319540000</v>
      </c>
      <c r="F43" s="4">
        <f t="shared" si="0"/>
        <v>-10051456273</v>
      </c>
      <c r="K43" s="24">
        <f t="shared" si="1"/>
        <v>9059733000</v>
      </c>
      <c r="L43" s="4">
        <v>608</v>
      </c>
      <c r="M43" s="4">
        <v>875</v>
      </c>
      <c r="N43" s="4">
        <v>97</v>
      </c>
      <c r="O43" s="4">
        <v>154</v>
      </c>
      <c r="P43" s="4">
        <v>1341200</v>
      </c>
      <c r="Q43" s="4">
        <v>1868000</v>
      </c>
      <c r="R43" s="5">
        <v>-2.52E-2</v>
      </c>
      <c r="S43" s="4">
        <v>3398000</v>
      </c>
      <c r="T43" s="4">
        <f t="shared" si="2"/>
        <v>4597230</v>
      </c>
      <c r="U43" s="4">
        <f t="shared" si="3"/>
        <v>3928700</v>
      </c>
      <c r="V43" s="5">
        <v>0.03</v>
      </c>
    </row>
    <row r="44" spans="1:22" x14ac:dyDescent="0.2">
      <c r="A44" s="16" t="s">
        <v>247</v>
      </c>
      <c r="B44" s="4">
        <v>87300</v>
      </c>
      <c r="C44" s="4">
        <v>325200</v>
      </c>
      <c r="D44" s="4">
        <v>-237900</v>
      </c>
      <c r="E44" s="4">
        <v>-6885720000</v>
      </c>
      <c r="F44" s="4">
        <f t="shared" si="0"/>
        <v>6268083727</v>
      </c>
      <c r="K44" s="24">
        <f t="shared" si="1"/>
        <v>9059733000</v>
      </c>
      <c r="L44" s="4">
        <v>822</v>
      </c>
      <c r="M44" s="4">
        <v>696</v>
      </c>
      <c r="N44" s="4">
        <v>131</v>
      </c>
      <c r="O44" s="4">
        <v>142</v>
      </c>
      <c r="P44" s="4">
        <v>2200500</v>
      </c>
      <c r="Q44" s="4">
        <v>2006900</v>
      </c>
      <c r="R44" s="5">
        <v>-1.5800000000000002E-2</v>
      </c>
      <c r="S44" s="4">
        <v>4454700</v>
      </c>
      <c r="T44" s="4">
        <f t="shared" si="2"/>
        <v>4568480</v>
      </c>
      <c r="U44" s="4">
        <f t="shared" si="3"/>
        <v>3928700</v>
      </c>
      <c r="V44" s="5">
        <v>3.7900000000000003E-2</v>
      </c>
    </row>
    <row r="45" spans="1:22" x14ac:dyDescent="0.2">
      <c r="A45" s="16" t="s">
        <v>246</v>
      </c>
      <c r="B45" s="4">
        <v>39000</v>
      </c>
      <c r="C45" s="4">
        <v>81900</v>
      </c>
      <c r="D45" s="4">
        <v>-42900</v>
      </c>
      <c r="E45" s="4">
        <v>-1236719250</v>
      </c>
      <c r="F45" s="4">
        <f t="shared" si="0"/>
        <v>13153803727</v>
      </c>
      <c r="K45" s="24">
        <f t="shared" si="1"/>
        <v>9059733000</v>
      </c>
      <c r="L45" s="4">
        <v>879</v>
      </c>
      <c r="M45" s="4">
        <v>762</v>
      </c>
      <c r="N45" s="4">
        <v>111</v>
      </c>
      <c r="O45" s="4">
        <v>108</v>
      </c>
      <c r="P45" s="4">
        <v>2003500</v>
      </c>
      <c r="Q45" s="4">
        <v>1726300</v>
      </c>
      <c r="R45" s="5">
        <v>1.8E-3</v>
      </c>
      <c r="S45" s="4">
        <v>3928700</v>
      </c>
      <c r="T45" s="4">
        <f t="shared" si="2"/>
        <v>4764510</v>
      </c>
      <c r="U45" s="4">
        <f t="shared" si="3"/>
        <v>3188000</v>
      </c>
      <c r="V45" s="5">
        <v>2.5699999999999997E-2</v>
      </c>
    </row>
    <row r="46" spans="1:22" x14ac:dyDescent="0.2">
      <c r="A46" s="16" t="s">
        <v>245</v>
      </c>
      <c r="B46" s="4">
        <v>393000</v>
      </c>
      <c r="C46" s="4">
        <v>93300</v>
      </c>
      <c r="D46" s="4">
        <v>299700</v>
      </c>
      <c r="E46" s="4">
        <v>8595130000</v>
      </c>
      <c r="F46" s="4">
        <f t="shared" si="0"/>
        <v>14390522977</v>
      </c>
      <c r="K46" s="24">
        <f t="shared" si="1"/>
        <v>9059733000</v>
      </c>
      <c r="L46" s="4">
        <v>1384</v>
      </c>
      <c r="M46" s="4">
        <v>767</v>
      </c>
      <c r="N46" s="4">
        <v>204</v>
      </c>
      <c r="O46" s="4">
        <v>83</v>
      </c>
      <c r="P46" s="4">
        <v>3403000</v>
      </c>
      <c r="Q46" s="4">
        <v>1284500</v>
      </c>
      <c r="R46" s="5">
        <v>1.24E-2</v>
      </c>
      <c r="S46" s="4">
        <v>4886400</v>
      </c>
      <c r="T46" s="4">
        <f t="shared" si="2"/>
        <v>4664860</v>
      </c>
      <c r="U46" s="4">
        <f t="shared" si="3"/>
        <v>3188000</v>
      </c>
      <c r="V46" s="5">
        <v>1.3899999999999999E-2</v>
      </c>
    </row>
    <row r="47" spans="1:22" x14ac:dyDescent="0.2">
      <c r="A47" s="16" t="s">
        <v>244</v>
      </c>
      <c r="B47" s="4">
        <v>11000</v>
      </c>
      <c r="C47" s="4">
        <v>93600</v>
      </c>
      <c r="D47" s="4">
        <v>-82600</v>
      </c>
      <c r="E47" s="4">
        <v>-2343140000</v>
      </c>
      <c r="F47" s="4">
        <f t="shared" ref="F47:F73" si="4">E47+F48</f>
        <v>5795392977</v>
      </c>
      <c r="G47" s="4">
        <v>0</v>
      </c>
      <c r="H47" s="4">
        <v>0</v>
      </c>
      <c r="I47" s="4">
        <v>0</v>
      </c>
      <c r="J47" s="4">
        <v>283000</v>
      </c>
      <c r="K47" s="24">
        <f t="shared" ref="K47:K63" si="5">J47+K48</f>
        <v>9059733000</v>
      </c>
      <c r="L47" s="4">
        <v>656</v>
      </c>
      <c r="M47" s="4">
        <v>544</v>
      </c>
      <c r="N47" s="4">
        <v>123</v>
      </c>
      <c r="O47" s="4">
        <v>114</v>
      </c>
      <c r="P47" s="4">
        <v>1882200</v>
      </c>
      <c r="Q47" s="4">
        <v>1714800</v>
      </c>
      <c r="R47" s="5">
        <v>1.8E-3</v>
      </c>
      <c r="S47" s="4">
        <v>4026300</v>
      </c>
      <c r="T47" s="4">
        <f t="shared" si="2"/>
        <v>4695510</v>
      </c>
      <c r="U47" s="4">
        <f t="shared" ref="U47:U73" si="6">MIN(S48:S52)</f>
        <v>3188000</v>
      </c>
      <c r="V47" s="5">
        <v>1.5900000000000001E-2</v>
      </c>
    </row>
    <row r="48" spans="1:22" x14ac:dyDescent="0.2">
      <c r="A48" s="16" t="s">
        <v>243</v>
      </c>
      <c r="B48" s="4">
        <v>0</v>
      </c>
      <c r="C48" s="4">
        <v>151600</v>
      </c>
      <c r="D48" s="4">
        <v>-151600</v>
      </c>
      <c r="E48" s="4">
        <v>-4273540000</v>
      </c>
      <c r="F48" s="4">
        <f t="shared" si="4"/>
        <v>8138532977</v>
      </c>
      <c r="G48" s="4">
        <v>0</v>
      </c>
      <c r="H48" s="4">
        <v>0</v>
      </c>
      <c r="I48" s="4">
        <v>0</v>
      </c>
      <c r="J48" s="4">
        <v>3118500000</v>
      </c>
      <c r="K48" s="24">
        <f t="shared" si="5"/>
        <v>9059450000</v>
      </c>
      <c r="L48" s="4">
        <v>753</v>
      </c>
      <c r="M48" s="4">
        <v>526</v>
      </c>
      <c r="N48" s="4">
        <v>139</v>
      </c>
      <c r="O48" s="4">
        <v>120</v>
      </c>
      <c r="P48" s="4">
        <v>2296700</v>
      </c>
      <c r="Q48" s="4">
        <v>1989000</v>
      </c>
      <c r="R48" s="5">
        <v>1.8E-3</v>
      </c>
      <c r="S48" s="4">
        <v>4347300</v>
      </c>
      <c r="T48" s="4">
        <f t="shared" si="2"/>
        <v>4916260</v>
      </c>
      <c r="U48" s="4">
        <f t="shared" si="6"/>
        <v>3188000</v>
      </c>
      <c r="V48" s="5">
        <v>2.7999999999999997E-2</v>
      </c>
    </row>
    <row r="49" spans="1:22" x14ac:dyDescent="0.2">
      <c r="A49" s="16" t="s">
        <v>236</v>
      </c>
      <c r="B49" s="4">
        <v>156800</v>
      </c>
      <c r="C49" s="4">
        <v>310800</v>
      </c>
      <c r="D49" s="4">
        <v>-154000</v>
      </c>
      <c r="E49" s="4">
        <v>-4358920000</v>
      </c>
      <c r="F49" s="4">
        <f t="shared" si="4"/>
        <v>12412072977</v>
      </c>
      <c r="G49" s="4">
        <v>0</v>
      </c>
      <c r="H49" s="4">
        <v>0</v>
      </c>
      <c r="I49" s="4">
        <v>0</v>
      </c>
      <c r="J49" s="4">
        <v>3118500000</v>
      </c>
      <c r="K49" s="24">
        <f t="shared" si="5"/>
        <v>5940950000</v>
      </c>
      <c r="L49" s="4">
        <v>1318</v>
      </c>
      <c r="M49" s="4">
        <v>821</v>
      </c>
      <c r="N49" s="4">
        <v>190</v>
      </c>
      <c r="O49" s="4">
        <v>140</v>
      </c>
      <c r="P49" s="4">
        <v>3100300</v>
      </c>
      <c r="Q49" s="4">
        <v>2568800</v>
      </c>
      <c r="R49" s="5">
        <v>7.1999999999999998E-3</v>
      </c>
      <c r="S49" s="4">
        <v>5957500</v>
      </c>
      <c r="T49" s="4">
        <f t="shared" si="2"/>
        <v>4733610</v>
      </c>
      <c r="U49" s="4">
        <f t="shared" si="6"/>
        <v>3188000</v>
      </c>
      <c r="V49" s="5">
        <v>2.7799999999999998E-2</v>
      </c>
    </row>
    <row r="50" spans="1:22" x14ac:dyDescent="0.2">
      <c r="A50" s="16" t="s">
        <v>235</v>
      </c>
      <c r="B50" s="4">
        <v>76900</v>
      </c>
      <c r="C50" s="4">
        <v>0</v>
      </c>
      <c r="D50" s="4">
        <v>76900</v>
      </c>
      <c r="E50" s="4">
        <v>2160820000</v>
      </c>
      <c r="F50" s="4">
        <f t="shared" si="4"/>
        <v>16770992977</v>
      </c>
      <c r="G50" s="4">
        <v>0</v>
      </c>
      <c r="H50" s="4">
        <v>0</v>
      </c>
      <c r="I50" s="4">
        <v>0</v>
      </c>
      <c r="J50" s="4">
        <v>1402500000</v>
      </c>
      <c r="K50" s="24">
        <f t="shared" si="5"/>
        <v>2822450000</v>
      </c>
      <c r="L50" s="4">
        <v>596</v>
      </c>
      <c r="M50" s="4">
        <v>480</v>
      </c>
      <c r="N50" s="4">
        <v>102</v>
      </c>
      <c r="O50" s="4">
        <v>94</v>
      </c>
      <c r="P50" s="4">
        <v>1637700</v>
      </c>
      <c r="Q50" s="4">
        <v>1339400</v>
      </c>
      <c r="R50" s="5">
        <v>0</v>
      </c>
      <c r="S50" s="4">
        <v>3188000</v>
      </c>
      <c r="T50" s="4">
        <f t="shared" si="2"/>
        <v>4811420</v>
      </c>
      <c r="U50" s="4">
        <f t="shared" si="6"/>
        <v>3436200</v>
      </c>
      <c r="V50" s="5">
        <v>1.0700000000000001E-2</v>
      </c>
    </row>
    <row r="51" spans="1:22" x14ac:dyDescent="0.2">
      <c r="A51" s="16" t="s">
        <v>234</v>
      </c>
      <c r="B51" s="4">
        <v>108000</v>
      </c>
      <c r="C51" s="4">
        <v>107200</v>
      </c>
      <c r="D51" s="4">
        <v>800</v>
      </c>
      <c r="E51" s="4">
        <v>26010000</v>
      </c>
      <c r="F51" s="4">
        <f t="shared" si="4"/>
        <v>14610172977</v>
      </c>
      <c r="K51" s="24">
        <f t="shared" si="5"/>
        <v>1419950000</v>
      </c>
      <c r="L51" s="4">
        <v>566</v>
      </c>
      <c r="M51" s="4">
        <v>447</v>
      </c>
      <c r="N51" s="4">
        <v>119</v>
      </c>
      <c r="O51" s="4">
        <v>90</v>
      </c>
      <c r="P51" s="4">
        <v>1964900</v>
      </c>
      <c r="Q51" s="4">
        <v>1537300</v>
      </c>
      <c r="R51" s="5">
        <v>1.8E-3</v>
      </c>
      <c r="S51" s="4">
        <v>3667400</v>
      </c>
      <c r="T51" s="4">
        <f t="shared" si="2"/>
        <v>4713720</v>
      </c>
      <c r="U51" s="4">
        <f t="shared" si="6"/>
        <v>3436200</v>
      </c>
      <c r="V51" s="5">
        <v>2.4799999999999999E-2</v>
      </c>
    </row>
    <row r="52" spans="1:22" x14ac:dyDescent="0.2">
      <c r="A52" s="16" t="s">
        <v>233</v>
      </c>
      <c r="B52" s="4">
        <v>32900</v>
      </c>
      <c r="C52" s="4">
        <v>158300</v>
      </c>
      <c r="D52" s="4">
        <v>-125400</v>
      </c>
      <c r="E52" s="4">
        <v>-3533320000</v>
      </c>
      <c r="F52" s="4">
        <f t="shared" si="4"/>
        <v>14584162977</v>
      </c>
      <c r="K52" s="24">
        <f t="shared" si="5"/>
        <v>1419950000</v>
      </c>
      <c r="L52" s="4">
        <v>410</v>
      </c>
      <c r="M52" s="4">
        <v>645</v>
      </c>
      <c r="N52" s="4">
        <v>118</v>
      </c>
      <c r="O52" s="4">
        <v>100</v>
      </c>
      <c r="P52" s="4">
        <v>1684100</v>
      </c>
      <c r="Q52" s="4">
        <v>1568000</v>
      </c>
      <c r="R52" s="5">
        <v>-1.06E-2</v>
      </c>
      <c r="S52" s="4">
        <v>3436200</v>
      </c>
      <c r="T52" s="4">
        <f t="shared" si="2"/>
        <v>4855510</v>
      </c>
      <c r="U52" s="4">
        <f t="shared" si="6"/>
        <v>3889900</v>
      </c>
      <c r="V52" s="5">
        <v>1.9299999999999998E-2</v>
      </c>
    </row>
    <row r="53" spans="1:22" x14ac:dyDescent="0.2">
      <c r="A53" s="16" t="s">
        <v>232</v>
      </c>
      <c r="B53" s="4">
        <v>486500</v>
      </c>
      <c r="C53" s="4">
        <v>185800</v>
      </c>
      <c r="D53" s="4">
        <v>300700</v>
      </c>
      <c r="E53" s="4">
        <v>8209870000</v>
      </c>
      <c r="F53" s="4">
        <f t="shared" si="4"/>
        <v>18117482977</v>
      </c>
      <c r="K53" s="24">
        <f t="shared" si="5"/>
        <v>1419950000</v>
      </c>
      <c r="L53" s="4">
        <v>1169</v>
      </c>
      <c r="M53" s="4">
        <v>1212</v>
      </c>
      <c r="N53" s="4">
        <v>253</v>
      </c>
      <c r="O53" s="4">
        <v>241</v>
      </c>
      <c r="P53" s="4">
        <v>3816800</v>
      </c>
      <c r="Q53" s="4">
        <v>3926100</v>
      </c>
      <c r="R53" s="5">
        <v>5.4000000000000003E-3</v>
      </c>
      <c r="S53" s="4">
        <v>8079800</v>
      </c>
      <c r="T53" s="4">
        <f t="shared" si="2"/>
        <v>4371010</v>
      </c>
      <c r="U53" s="4">
        <f t="shared" si="6"/>
        <v>3889900</v>
      </c>
      <c r="V53" s="5">
        <v>6.9599999999999995E-2</v>
      </c>
    </row>
    <row r="54" spans="1:22" x14ac:dyDescent="0.2">
      <c r="A54" s="16" t="s">
        <v>231</v>
      </c>
      <c r="B54" s="4">
        <v>0</v>
      </c>
      <c r="C54" s="4">
        <v>609600</v>
      </c>
      <c r="D54" s="4">
        <v>-609600</v>
      </c>
      <c r="E54" s="4">
        <v>-17117380000</v>
      </c>
      <c r="F54" s="4">
        <f t="shared" si="4"/>
        <v>9907612977</v>
      </c>
      <c r="G54" s="4">
        <v>0</v>
      </c>
      <c r="H54" s="4">
        <v>0</v>
      </c>
      <c r="I54" s="4">
        <v>0</v>
      </c>
      <c r="J54" s="4">
        <v>-28150000</v>
      </c>
      <c r="K54" s="24">
        <f t="shared" si="5"/>
        <v>1419950000</v>
      </c>
      <c r="L54" s="4">
        <v>877</v>
      </c>
      <c r="M54" s="4">
        <v>762</v>
      </c>
      <c r="N54" s="4">
        <v>127</v>
      </c>
      <c r="O54" s="4">
        <v>104</v>
      </c>
      <c r="P54" s="4">
        <v>1957600</v>
      </c>
      <c r="Q54" s="4">
        <v>1761600</v>
      </c>
      <c r="R54" s="5">
        <v>1.8E-3</v>
      </c>
      <c r="S54" s="4">
        <v>4167200</v>
      </c>
      <c r="T54" s="4">
        <f t="shared" si="2"/>
        <v>4513180</v>
      </c>
      <c r="U54" s="4">
        <f t="shared" si="6"/>
        <v>3889900</v>
      </c>
      <c r="V54" s="5">
        <v>1.6E-2</v>
      </c>
    </row>
    <row r="55" spans="1:22" x14ac:dyDescent="0.2">
      <c r="A55" s="16" t="s">
        <v>230</v>
      </c>
      <c r="B55" s="4">
        <v>23500</v>
      </c>
      <c r="C55" s="4">
        <v>343000</v>
      </c>
      <c r="D55" s="4">
        <v>-319500</v>
      </c>
      <c r="E55" s="4">
        <v>-8835540000</v>
      </c>
      <c r="F55" s="4">
        <f t="shared" si="4"/>
        <v>27024992977</v>
      </c>
      <c r="K55" s="24">
        <f t="shared" si="5"/>
        <v>1448100000</v>
      </c>
      <c r="L55" s="4">
        <v>1189</v>
      </c>
      <c r="M55" s="4">
        <v>855</v>
      </c>
      <c r="N55" s="4">
        <v>193</v>
      </c>
      <c r="O55" s="4">
        <v>150</v>
      </c>
      <c r="P55" s="4">
        <v>3087000</v>
      </c>
      <c r="Q55" s="4">
        <v>2395800</v>
      </c>
      <c r="R55" s="5">
        <v>2.18E-2</v>
      </c>
      <c r="S55" s="4">
        <v>5889000</v>
      </c>
      <c r="T55" s="4">
        <f t="shared" si="2"/>
        <v>4262060</v>
      </c>
      <c r="U55" s="4">
        <f t="shared" si="6"/>
        <v>3889900</v>
      </c>
      <c r="V55" s="5">
        <v>3.3700000000000001E-2</v>
      </c>
    </row>
    <row r="56" spans="1:22" x14ac:dyDescent="0.2">
      <c r="A56" s="16" t="s">
        <v>229</v>
      </c>
      <c r="B56" s="4">
        <v>78100</v>
      </c>
      <c r="C56" s="4">
        <v>79800</v>
      </c>
      <c r="D56" s="4">
        <v>-1700</v>
      </c>
      <c r="E56" s="4">
        <v>-35320000</v>
      </c>
      <c r="F56" s="4">
        <f t="shared" si="4"/>
        <v>35860532977</v>
      </c>
      <c r="K56" s="24">
        <f t="shared" si="5"/>
        <v>1448100000</v>
      </c>
      <c r="L56" s="4">
        <v>985</v>
      </c>
      <c r="M56" s="4">
        <v>892</v>
      </c>
      <c r="N56" s="4">
        <v>113</v>
      </c>
      <c r="O56" s="4">
        <v>135</v>
      </c>
      <c r="P56" s="4">
        <v>1979100</v>
      </c>
      <c r="Q56" s="4">
        <v>1851600</v>
      </c>
      <c r="R56" s="5">
        <v>0</v>
      </c>
      <c r="S56" s="4">
        <v>3889900</v>
      </c>
      <c r="T56" s="4">
        <f t="shared" si="2"/>
        <v>4625490</v>
      </c>
      <c r="U56" s="4">
        <f t="shared" si="6"/>
        <v>2690400</v>
      </c>
      <c r="V56" s="5">
        <v>1.9699999999999999E-2</v>
      </c>
    </row>
    <row r="57" spans="1:22" x14ac:dyDescent="0.2">
      <c r="A57" s="16" t="s">
        <v>228</v>
      </c>
      <c r="B57" s="4">
        <v>4200</v>
      </c>
      <c r="C57" s="4">
        <v>313400</v>
      </c>
      <c r="D57" s="4">
        <v>-309200</v>
      </c>
      <c r="E57" s="4">
        <v>-8521760000</v>
      </c>
      <c r="F57" s="4">
        <f t="shared" si="4"/>
        <v>35895852977</v>
      </c>
      <c r="K57" s="24">
        <f t="shared" si="5"/>
        <v>1448100000</v>
      </c>
      <c r="L57" s="4">
        <v>731</v>
      </c>
      <c r="M57" s="4">
        <v>650</v>
      </c>
      <c r="N57" s="4">
        <v>114</v>
      </c>
      <c r="O57" s="4">
        <v>131</v>
      </c>
      <c r="P57" s="4">
        <v>1951600</v>
      </c>
      <c r="Q57" s="4">
        <v>1913900</v>
      </c>
      <c r="R57" s="5">
        <v>-1.8E-3</v>
      </c>
      <c r="S57" s="4">
        <v>4332800</v>
      </c>
      <c r="T57" s="4">
        <f t="shared" si="2"/>
        <v>4457490</v>
      </c>
      <c r="U57" s="4">
        <f t="shared" si="6"/>
        <v>2690400</v>
      </c>
      <c r="V57" s="5">
        <v>1.9799999999999998E-2</v>
      </c>
    </row>
    <row r="58" spans="1:22" x14ac:dyDescent="0.2">
      <c r="A58" s="16" t="s">
        <v>227</v>
      </c>
      <c r="B58" s="4">
        <v>1083200</v>
      </c>
      <c r="C58" s="4">
        <v>55200</v>
      </c>
      <c r="D58" s="4">
        <v>1028000</v>
      </c>
      <c r="E58" s="4">
        <v>28343090000</v>
      </c>
      <c r="F58" s="4">
        <f t="shared" si="4"/>
        <v>44417612977</v>
      </c>
      <c r="K58" s="24">
        <f t="shared" si="5"/>
        <v>1448100000</v>
      </c>
      <c r="L58" s="4">
        <v>1195</v>
      </c>
      <c r="M58" s="4">
        <v>983</v>
      </c>
      <c r="N58" s="4">
        <v>280</v>
      </c>
      <c r="O58" s="4">
        <v>162</v>
      </c>
      <c r="P58" s="4">
        <v>4031000</v>
      </c>
      <c r="Q58" s="4">
        <v>2513500</v>
      </c>
      <c r="R58" s="5">
        <v>2.6000000000000002E-2</v>
      </c>
      <c r="S58" s="4">
        <v>6554800</v>
      </c>
      <c r="T58" s="4">
        <f t="shared" si="2"/>
        <v>3935090</v>
      </c>
      <c r="U58" s="4">
        <f t="shared" si="6"/>
        <v>2690400</v>
      </c>
      <c r="V58" s="5">
        <v>4.3099999999999999E-2</v>
      </c>
    </row>
    <row r="59" spans="1:22" x14ac:dyDescent="0.2">
      <c r="A59" s="16" t="s">
        <v>226</v>
      </c>
      <c r="B59" s="4">
        <v>15200</v>
      </c>
      <c r="C59" s="4">
        <v>131200</v>
      </c>
      <c r="D59" s="4">
        <v>-116000</v>
      </c>
      <c r="E59" s="4">
        <v>-3115870000</v>
      </c>
      <c r="F59" s="4">
        <f t="shared" si="4"/>
        <v>16074522977</v>
      </c>
      <c r="K59" s="24">
        <f t="shared" si="5"/>
        <v>1448100000</v>
      </c>
      <c r="L59" s="4">
        <v>937</v>
      </c>
      <c r="M59" s="4">
        <v>747</v>
      </c>
      <c r="N59" s="4">
        <v>140</v>
      </c>
      <c r="O59" s="4">
        <v>119</v>
      </c>
      <c r="P59" s="4">
        <v>2041700</v>
      </c>
      <c r="Q59" s="4">
        <v>2031200</v>
      </c>
      <c r="R59" s="5">
        <v>-5.5000000000000005E-3</v>
      </c>
      <c r="S59" s="4">
        <v>4131000</v>
      </c>
      <c r="T59" s="4">
        <f t="shared" si="2"/>
        <v>3771000</v>
      </c>
      <c r="U59" s="4">
        <f t="shared" si="6"/>
        <v>2690400</v>
      </c>
      <c r="V59" s="5">
        <v>1.3000000000000001E-2</v>
      </c>
    </row>
    <row r="60" spans="1:22" x14ac:dyDescent="0.2">
      <c r="A60" s="16" t="s">
        <v>225</v>
      </c>
      <c r="B60" s="4">
        <v>268200</v>
      </c>
      <c r="C60" s="4">
        <v>80400</v>
      </c>
      <c r="D60" s="4">
        <v>187800</v>
      </c>
      <c r="E60" s="4">
        <v>5024930000</v>
      </c>
      <c r="F60" s="4">
        <f t="shared" si="4"/>
        <v>19190392977</v>
      </c>
      <c r="K60" s="24">
        <f t="shared" si="5"/>
        <v>1448100000</v>
      </c>
      <c r="L60" s="4">
        <v>770</v>
      </c>
      <c r="M60" s="4">
        <v>378</v>
      </c>
      <c r="N60" s="4">
        <v>175</v>
      </c>
      <c r="O60" s="4">
        <v>99</v>
      </c>
      <c r="P60" s="4">
        <v>2312700</v>
      </c>
      <c r="Q60" s="4">
        <v>1321500</v>
      </c>
      <c r="R60" s="5">
        <v>1.3100000000000001E-2</v>
      </c>
      <c r="S60" s="4">
        <v>3966100</v>
      </c>
      <c r="T60" s="4">
        <f t="shared" si="2"/>
        <v>3528170</v>
      </c>
      <c r="U60" s="4">
        <f t="shared" si="6"/>
        <v>2690400</v>
      </c>
      <c r="V60" s="5">
        <v>2.0299999999999999E-2</v>
      </c>
    </row>
    <row r="61" spans="1:22" x14ac:dyDescent="0.2">
      <c r="A61" s="16" t="s">
        <v>224</v>
      </c>
      <c r="B61" s="4">
        <v>108700</v>
      </c>
      <c r="C61" s="4">
        <v>18000</v>
      </c>
      <c r="D61" s="4">
        <v>90700</v>
      </c>
      <c r="E61" s="4">
        <v>2431680000</v>
      </c>
      <c r="F61" s="4">
        <f t="shared" si="4"/>
        <v>14165462977</v>
      </c>
      <c r="K61" s="24">
        <f t="shared" si="5"/>
        <v>1448100000</v>
      </c>
      <c r="L61" s="4">
        <v>262</v>
      </c>
      <c r="M61" s="4">
        <v>242</v>
      </c>
      <c r="N61" s="4">
        <v>86</v>
      </c>
      <c r="O61" s="4">
        <v>74</v>
      </c>
      <c r="P61" s="4">
        <v>1035800</v>
      </c>
      <c r="Q61" s="4">
        <v>1072500</v>
      </c>
      <c r="R61" s="5">
        <v>-7.4000000000000003E-3</v>
      </c>
      <c r="S61" s="4">
        <v>2690400</v>
      </c>
      <c r="T61" s="4">
        <f t="shared" si="2"/>
        <v>3544450</v>
      </c>
      <c r="U61" s="4">
        <f t="shared" si="6"/>
        <v>3234800</v>
      </c>
      <c r="V61" s="5">
        <v>1.3000000000000001E-2</v>
      </c>
    </row>
    <row r="62" spans="1:22" x14ac:dyDescent="0.2">
      <c r="A62" s="16" t="s">
        <v>223</v>
      </c>
      <c r="B62" s="4">
        <v>28800</v>
      </c>
      <c r="C62" s="4">
        <v>686500</v>
      </c>
      <c r="D62" s="4">
        <v>-657700</v>
      </c>
      <c r="E62" s="4">
        <v>-17579700000</v>
      </c>
      <c r="F62" s="4">
        <f t="shared" si="4"/>
        <v>11733782977</v>
      </c>
      <c r="K62" s="24">
        <f t="shared" si="5"/>
        <v>1448100000</v>
      </c>
      <c r="L62" s="4">
        <v>1241</v>
      </c>
      <c r="M62" s="4">
        <v>749</v>
      </c>
      <c r="N62" s="4">
        <v>140</v>
      </c>
      <c r="O62" s="4">
        <v>139</v>
      </c>
      <c r="P62" s="4">
        <v>2488600</v>
      </c>
      <c r="Q62" s="4">
        <v>2229700</v>
      </c>
      <c r="R62" s="5">
        <v>9.3999999999999986E-3</v>
      </c>
      <c r="S62" s="4">
        <v>4854100</v>
      </c>
      <c r="T62" s="4">
        <f t="shared" si="2"/>
        <v>3220150</v>
      </c>
      <c r="U62" s="4">
        <f t="shared" si="6"/>
        <v>2652800</v>
      </c>
      <c r="V62" s="5">
        <v>2.5899999999999999E-2</v>
      </c>
    </row>
    <row r="63" spans="1:22" x14ac:dyDescent="0.2">
      <c r="A63" s="16" t="s">
        <v>222</v>
      </c>
      <c r="B63" s="4">
        <v>19100</v>
      </c>
      <c r="C63" s="4">
        <v>353000</v>
      </c>
      <c r="D63" s="4">
        <v>-333900</v>
      </c>
      <c r="E63" s="4">
        <v>-8966470000</v>
      </c>
      <c r="F63" s="4">
        <f t="shared" si="4"/>
        <v>29313482977</v>
      </c>
      <c r="K63" s="24">
        <f t="shared" si="5"/>
        <v>1448100000</v>
      </c>
      <c r="L63" s="4">
        <v>584</v>
      </c>
      <c r="M63" s="4">
        <v>768</v>
      </c>
      <c r="N63" s="4">
        <v>69</v>
      </c>
      <c r="O63" s="4">
        <v>108</v>
      </c>
      <c r="P63" s="4">
        <v>1364700</v>
      </c>
      <c r="Q63" s="4">
        <v>1659700</v>
      </c>
      <c r="R63" s="5">
        <v>-1.1200000000000002E-2</v>
      </c>
      <c r="S63" s="4">
        <v>3234800</v>
      </c>
      <c r="T63" s="4">
        <f t="shared" si="2"/>
        <v>3093020</v>
      </c>
      <c r="U63" s="4">
        <f t="shared" si="6"/>
        <v>1330800</v>
      </c>
      <c r="V63" s="5">
        <v>1.8500000000000003E-2</v>
      </c>
    </row>
    <row r="64" spans="1:22" x14ac:dyDescent="0.2">
      <c r="A64" s="16" t="s">
        <v>221</v>
      </c>
      <c r="B64" s="4">
        <v>244300</v>
      </c>
      <c r="C64" s="4">
        <v>54000</v>
      </c>
      <c r="D64" s="4">
        <v>190300</v>
      </c>
      <c r="E64" s="4">
        <v>5130490000</v>
      </c>
      <c r="F64" s="4">
        <f t="shared" si="4"/>
        <v>38279952977</v>
      </c>
      <c r="K64" s="24">
        <f t="shared" ref="K64:K86" si="7">J64+K65</f>
        <v>1448100000</v>
      </c>
      <c r="L64" s="4">
        <v>1271</v>
      </c>
      <c r="M64" s="4">
        <v>1017</v>
      </c>
      <c r="N64" s="4">
        <v>183</v>
      </c>
      <c r="O64" s="4">
        <v>145</v>
      </c>
      <c r="P64" s="4">
        <v>3000100</v>
      </c>
      <c r="Q64" s="4">
        <v>2260700</v>
      </c>
      <c r="R64" s="5">
        <v>5.6000000000000008E-3</v>
      </c>
      <c r="S64" s="4">
        <v>5588900</v>
      </c>
      <c r="T64" s="4">
        <f t="shared" si="2"/>
        <v>2702770</v>
      </c>
      <c r="U64" s="4">
        <f t="shared" si="6"/>
        <v>1330800</v>
      </c>
      <c r="V64" s="5">
        <v>2.76E-2</v>
      </c>
    </row>
    <row r="65" spans="1:22" x14ac:dyDescent="0.2">
      <c r="A65" s="16" t="s">
        <v>220</v>
      </c>
      <c r="B65" s="4">
        <v>477000</v>
      </c>
      <c r="C65" s="4">
        <v>0</v>
      </c>
      <c r="D65" s="4">
        <v>477000</v>
      </c>
      <c r="E65" s="4">
        <v>12767010000</v>
      </c>
      <c r="F65" s="4">
        <f t="shared" si="4"/>
        <v>33149462977</v>
      </c>
      <c r="K65" s="24">
        <f t="shared" si="7"/>
        <v>1448100000</v>
      </c>
      <c r="L65" s="4">
        <v>850</v>
      </c>
      <c r="M65" s="4">
        <v>734</v>
      </c>
      <c r="N65" s="4">
        <v>134</v>
      </c>
      <c r="O65" s="4">
        <v>104</v>
      </c>
      <c r="P65" s="4">
        <v>1820300</v>
      </c>
      <c r="Q65" s="4">
        <v>1499900</v>
      </c>
      <c r="R65" s="5">
        <v>1.9E-3</v>
      </c>
      <c r="S65" s="4">
        <v>3377800</v>
      </c>
      <c r="T65" s="4">
        <f t="shared" si="2"/>
        <v>2556360</v>
      </c>
      <c r="U65" s="4">
        <f t="shared" si="6"/>
        <v>1330800</v>
      </c>
      <c r="V65" s="5">
        <v>1.3000000000000001E-2</v>
      </c>
    </row>
    <row r="66" spans="1:22" x14ac:dyDescent="0.2">
      <c r="A66" s="16" t="s">
        <v>219</v>
      </c>
      <c r="B66" s="4">
        <v>1083200</v>
      </c>
      <c r="C66" s="4">
        <v>0</v>
      </c>
      <c r="D66" s="4">
        <v>1083200</v>
      </c>
      <c r="E66" s="4">
        <v>28343720000</v>
      </c>
      <c r="F66" s="4">
        <f t="shared" si="4"/>
        <v>20382452977</v>
      </c>
      <c r="G66" s="4">
        <v>0</v>
      </c>
      <c r="H66" s="4">
        <v>0</v>
      </c>
      <c r="I66" s="4">
        <v>0</v>
      </c>
      <c r="J66" s="4">
        <v>932400000</v>
      </c>
      <c r="K66" s="24">
        <f t="shared" si="7"/>
        <v>1448100000</v>
      </c>
      <c r="L66" s="4">
        <v>1624</v>
      </c>
      <c r="M66" s="4">
        <v>1128</v>
      </c>
      <c r="N66" s="4">
        <v>297</v>
      </c>
      <c r="O66" s="4">
        <v>155</v>
      </c>
      <c r="P66" s="4">
        <v>4587400</v>
      </c>
      <c r="Q66" s="4">
        <v>2544000</v>
      </c>
      <c r="R66" s="5">
        <v>6.3500000000000001E-2</v>
      </c>
      <c r="S66" s="4">
        <v>7524200</v>
      </c>
      <c r="T66" s="4">
        <f t="shared" si="2"/>
        <v>2269030</v>
      </c>
      <c r="U66" s="4">
        <f t="shared" si="6"/>
        <v>1330800</v>
      </c>
      <c r="V66" s="5">
        <v>6.3399999999999998E-2</v>
      </c>
    </row>
    <row r="67" spans="1:22" x14ac:dyDescent="0.2">
      <c r="A67" s="16" t="s">
        <v>218</v>
      </c>
      <c r="B67" s="4">
        <v>32600</v>
      </c>
      <c r="C67" s="4">
        <v>0</v>
      </c>
      <c r="D67" s="4">
        <v>32600</v>
      </c>
      <c r="E67" s="4">
        <v>819050000</v>
      </c>
      <c r="F67" s="4">
        <f t="shared" si="4"/>
        <v>-7961267023</v>
      </c>
      <c r="G67" s="4">
        <v>0</v>
      </c>
      <c r="H67" s="4">
        <v>0</v>
      </c>
      <c r="I67" s="4">
        <v>0</v>
      </c>
      <c r="J67" s="4">
        <v>932400000</v>
      </c>
      <c r="K67" s="24">
        <f t="shared" si="7"/>
        <v>515700000</v>
      </c>
      <c r="L67" s="4">
        <v>814</v>
      </c>
      <c r="M67" s="4">
        <v>437</v>
      </c>
      <c r="N67" s="4">
        <v>90</v>
      </c>
      <c r="O67" s="4">
        <v>49</v>
      </c>
      <c r="P67" s="4">
        <v>1690600</v>
      </c>
      <c r="Q67" s="4">
        <v>814000</v>
      </c>
      <c r="R67" s="5">
        <v>1.6200000000000003E-2</v>
      </c>
      <c r="S67" s="4">
        <v>2652800</v>
      </c>
      <c r="T67" s="4">
        <f t="shared" si="2"/>
        <v>2247050</v>
      </c>
      <c r="U67" s="4">
        <f t="shared" si="6"/>
        <v>1330800</v>
      </c>
      <c r="V67" s="5">
        <v>1.9900000000000001E-2</v>
      </c>
    </row>
    <row r="68" spans="1:22" x14ac:dyDescent="0.2">
      <c r="A68" s="16" t="s">
        <v>217</v>
      </c>
      <c r="B68" s="4">
        <v>0</v>
      </c>
      <c r="C68" s="4">
        <v>41500</v>
      </c>
      <c r="D68" s="4">
        <v>-41500</v>
      </c>
      <c r="E68" s="4">
        <v>-1025820000</v>
      </c>
      <c r="F68" s="4">
        <f t="shared" si="4"/>
        <v>-8780317023</v>
      </c>
      <c r="K68" s="24">
        <f t="shared" si="7"/>
        <v>-416700000</v>
      </c>
      <c r="L68" s="4">
        <v>353</v>
      </c>
      <c r="M68" s="4">
        <v>293</v>
      </c>
      <c r="N68" s="4">
        <v>34</v>
      </c>
      <c r="O68" s="4">
        <v>46</v>
      </c>
      <c r="P68" s="4">
        <v>619300</v>
      </c>
      <c r="Q68" s="4">
        <v>637600</v>
      </c>
      <c r="R68" s="5">
        <v>2.0999999999999999E-3</v>
      </c>
      <c r="S68" s="4">
        <v>1330800</v>
      </c>
      <c r="T68" s="4">
        <f t="shared" si="2"/>
        <v>2412260</v>
      </c>
      <c r="U68" s="4">
        <f t="shared" si="6"/>
        <v>1537800</v>
      </c>
      <c r="V68" s="5">
        <v>1.21E-2</v>
      </c>
    </row>
    <row r="69" spans="1:22" x14ac:dyDescent="0.2">
      <c r="A69" s="16" t="s">
        <v>216</v>
      </c>
      <c r="B69" s="4">
        <v>0</v>
      </c>
      <c r="C69" s="4">
        <v>5900</v>
      </c>
      <c r="D69" s="4">
        <v>-5900</v>
      </c>
      <c r="E69" s="4">
        <v>-146620000</v>
      </c>
      <c r="F69" s="4">
        <f t="shared" si="4"/>
        <v>-7754497023</v>
      </c>
      <c r="K69" s="24">
        <f t="shared" si="7"/>
        <v>-416700000</v>
      </c>
      <c r="L69" s="4">
        <v>506</v>
      </c>
      <c r="M69" s="4">
        <v>518</v>
      </c>
      <c r="N69" s="4">
        <v>67</v>
      </c>
      <c r="O69" s="4">
        <v>77</v>
      </c>
      <c r="P69" s="4">
        <v>1288200</v>
      </c>
      <c r="Q69" s="4">
        <v>1201900</v>
      </c>
      <c r="R69" s="5">
        <v>-1.01E-2</v>
      </c>
      <c r="S69" s="4">
        <v>2490100</v>
      </c>
      <c r="T69" s="4">
        <f t="shared" si="2"/>
        <v>2617780</v>
      </c>
      <c r="U69" s="4">
        <f t="shared" si="6"/>
        <v>1537800</v>
      </c>
      <c r="V69" s="5">
        <v>1.7899999999999999E-2</v>
      </c>
    </row>
    <row r="70" spans="1:22" x14ac:dyDescent="0.2">
      <c r="A70" s="16" t="s">
        <v>215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-7607877023</v>
      </c>
      <c r="K70" s="24">
        <f t="shared" si="7"/>
        <v>-416700000</v>
      </c>
      <c r="L70" s="4">
        <v>296</v>
      </c>
      <c r="M70" s="4">
        <v>382</v>
      </c>
      <c r="N70" s="4">
        <v>44</v>
      </c>
      <c r="O70" s="4">
        <v>52</v>
      </c>
      <c r="P70" s="4">
        <v>657600</v>
      </c>
      <c r="Q70" s="4">
        <v>679700</v>
      </c>
      <c r="R70" s="5">
        <v>-0.01</v>
      </c>
      <c r="S70" s="4">
        <v>1537800</v>
      </c>
      <c r="T70" s="4">
        <f t="shared" si="2"/>
        <v>2643420</v>
      </c>
      <c r="U70" s="4">
        <f t="shared" si="6"/>
        <v>1611100</v>
      </c>
      <c r="V70" s="5">
        <v>1.3899999999999999E-2</v>
      </c>
    </row>
    <row r="71" spans="1:22" x14ac:dyDescent="0.2">
      <c r="A71" s="16" t="s">
        <v>214</v>
      </c>
      <c r="B71" s="4">
        <v>164900</v>
      </c>
      <c r="C71" s="4">
        <v>31600</v>
      </c>
      <c r="D71" s="4">
        <v>133300</v>
      </c>
      <c r="E71" s="4">
        <v>3299650000</v>
      </c>
      <c r="F71" s="4">
        <f t="shared" si="4"/>
        <v>-7607877023</v>
      </c>
      <c r="G71" s="4">
        <v>0</v>
      </c>
      <c r="H71" s="4">
        <v>0</v>
      </c>
      <c r="I71" s="4">
        <v>0</v>
      </c>
      <c r="J71" s="4">
        <v>376500000</v>
      </c>
      <c r="K71" s="24">
        <f t="shared" si="7"/>
        <v>-416700000</v>
      </c>
      <c r="L71" s="4">
        <v>609</v>
      </c>
      <c r="M71" s="4">
        <v>515</v>
      </c>
      <c r="N71" s="4">
        <v>98</v>
      </c>
      <c r="O71" s="4">
        <v>66</v>
      </c>
      <c r="P71" s="4">
        <v>1744500</v>
      </c>
      <c r="Q71" s="4">
        <v>952800</v>
      </c>
      <c r="R71" s="5">
        <v>6.0000000000000001E-3</v>
      </c>
      <c r="S71" s="4">
        <v>2853200</v>
      </c>
      <c r="T71" s="4">
        <f t="shared" si="2"/>
        <v>2643720</v>
      </c>
      <c r="U71" s="4">
        <f t="shared" si="6"/>
        <v>1611100</v>
      </c>
      <c r="V71" s="5">
        <v>1.9900000000000001E-2</v>
      </c>
    </row>
    <row r="72" spans="1:22" x14ac:dyDescent="0.2">
      <c r="A72" s="16" t="s">
        <v>213</v>
      </c>
      <c r="B72" s="4">
        <v>0</v>
      </c>
      <c r="C72" s="4">
        <v>66800</v>
      </c>
      <c r="D72" s="4">
        <v>-66800</v>
      </c>
      <c r="E72" s="4">
        <v>-1670100000</v>
      </c>
      <c r="F72" s="4">
        <f t="shared" si="4"/>
        <v>-10907527023</v>
      </c>
      <c r="K72" s="24">
        <f t="shared" si="7"/>
        <v>-793200000</v>
      </c>
      <c r="L72" s="4">
        <v>338</v>
      </c>
      <c r="M72" s="4">
        <v>322</v>
      </c>
      <c r="N72" s="4">
        <v>61</v>
      </c>
      <c r="O72" s="4">
        <v>48</v>
      </c>
      <c r="P72" s="4">
        <v>1003000</v>
      </c>
      <c r="Q72" s="4">
        <v>567700</v>
      </c>
      <c r="R72" s="5">
        <v>0</v>
      </c>
      <c r="S72" s="4">
        <v>1611100</v>
      </c>
      <c r="T72" s="4">
        <f t="shared" si="2"/>
        <v>2639460</v>
      </c>
      <c r="U72" s="4">
        <f t="shared" si="6"/>
        <v>1686400</v>
      </c>
      <c r="V72" s="5">
        <v>1.2E-2</v>
      </c>
    </row>
    <row r="73" spans="1:22" x14ac:dyDescent="0.2">
      <c r="A73" s="16" t="s">
        <v>212</v>
      </c>
      <c r="B73" s="4">
        <v>0</v>
      </c>
      <c r="C73" s="4">
        <v>398200</v>
      </c>
      <c r="D73" s="4">
        <v>-398200</v>
      </c>
      <c r="E73" s="4">
        <v>-10043700000</v>
      </c>
      <c r="F73" s="4">
        <f t="shared" si="4"/>
        <v>-9237427023</v>
      </c>
      <c r="K73" s="24">
        <f t="shared" si="7"/>
        <v>-793200000</v>
      </c>
      <c r="L73" s="4">
        <v>257</v>
      </c>
      <c r="M73" s="4">
        <v>596</v>
      </c>
      <c r="N73" s="4">
        <v>44</v>
      </c>
      <c r="O73" s="4">
        <v>70</v>
      </c>
      <c r="P73" s="4">
        <v>556200</v>
      </c>
      <c r="Q73" s="4">
        <v>1246300</v>
      </c>
      <c r="R73" s="5">
        <v>-1.7899999999999999E-2</v>
      </c>
      <c r="S73" s="4">
        <v>1963500</v>
      </c>
      <c r="T73" s="4">
        <f t="shared" si="2"/>
        <v>2855540</v>
      </c>
      <c r="U73" s="4">
        <f t="shared" si="6"/>
        <v>1686400</v>
      </c>
      <c r="V73" s="5">
        <v>2.35E-2</v>
      </c>
    </row>
    <row r="74" spans="1:22" x14ac:dyDescent="0.2">
      <c r="A74" s="16" t="s">
        <v>211</v>
      </c>
      <c r="B74" s="4">
        <v>31500</v>
      </c>
      <c r="C74" s="4">
        <v>0</v>
      </c>
      <c r="D74" s="4">
        <v>31500</v>
      </c>
      <c r="E74" s="4">
        <v>807980000</v>
      </c>
      <c r="F74" s="4">
        <f t="shared" ref="F74:F102" si="8">E74+F75</f>
        <v>806272977</v>
      </c>
      <c r="K74" s="24">
        <f t="shared" si="7"/>
        <v>-793200000</v>
      </c>
      <c r="L74" s="4">
        <v>304</v>
      </c>
      <c r="M74" s="4">
        <v>329</v>
      </c>
      <c r="N74" s="4">
        <v>50</v>
      </c>
      <c r="O74" s="4">
        <v>52</v>
      </c>
      <c r="P74" s="4">
        <v>789400</v>
      </c>
      <c r="Q74" s="4">
        <v>861600</v>
      </c>
      <c r="R74" s="5">
        <v>-3.9000000000000003E-3</v>
      </c>
      <c r="S74" s="4">
        <v>1686400</v>
      </c>
      <c r="T74" s="4">
        <f t="shared" ref="T74:T79" si="9">AVERAGE(S75:S84)</f>
        <v>2867390</v>
      </c>
      <c r="U74" s="4">
        <f t="shared" ref="U74:U79" si="10">MIN(S75:S79)</f>
        <v>1913700</v>
      </c>
      <c r="V74" s="5">
        <v>1.1699999999999999E-2</v>
      </c>
    </row>
    <row r="75" spans="1:22" x14ac:dyDescent="0.2">
      <c r="A75" s="16" t="s">
        <v>210</v>
      </c>
      <c r="B75" s="4">
        <v>0</v>
      </c>
      <c r="C75" s="4">
        <v>5200</v>
      </c>
      <c r="D75" s="4">
        <v>-5200</v>
      </c>
      <c r="E75" s="4">
        <v>-133380000</v>
      </c>
      <c r="F75" s="4">
        <f t="shared" si="8"/>
        <v>-1707023</v>
      </c>
      <c r="K75" s="24">
        <f t="shared" si="7"/>
        <v>-793200000</v>
      </c>
      <c r="L75" s="4">
        <v>459</v>
      </c>
      <c r="M75" s="4">
        <v>383</v>
      </c>
      <c r="N75" s="4">
        <v>59</v>
      </c>
      <c r="O75" s="4">
        <v>50</v>
      </c>
      <c r="P75" s="4">
        <v>1045200</v>
      </c>
      <c r="Q75" s="4">
        <v>792200</v>
      </c>
      <c r="R75" s="5">
        <v>-1.9E-3</v>
      </c>
      <c r="S75" s="4">
        <v>1913700</v>
      </c>
      <c r="T75" s="4">
        <f t="shared" si="9"/>
        <v>2832870</v>
      </c>
      <c r="U75" s="4">
        <f t="shared" si="10"/>
        <v>1794200</v>
      </c>
      <c r="V75" s="5">
        <v>9.7000000000000003E-3</v>
      </c>
    </row>
    <row r="76" spans="1:22" x14ac:dyDescent="0.2">
      <c r="A76" s="16" t="s">
        <v>208</v>
      </c>
      <c r="B76" s="4">
        <v>470400</v>
      </c>
      <c r="C76" s="4">
        <v>800</v>
      </c>
      <c r="D76" s="4">
        <v>469600</v>
      </c>
      <c r="E76" s="4">
        <v>12020750000</v>
      </c>
      <c r="F76" s="4">
        <f t="shared" si="8"/>
        <v>131672977</v>
      </c>
      <c r="K76" s="24">
        <f t="shared" si="7"/>
        <v>-793200000</v>
      </c>
      <c r="L76" s="4">
        <v>890</v>
      </c>
      <c r="M76" s="4">
        <v>688</v>
      </c>
      <c r="N76" s="4">
        <v>163</v>
      </c>
      <c r="O76" s="4">
        <v>104</v>
      </c>
      <c r="P76" s="4">
        <v>2556400</v>
      </c>
      <c r="Q76" s="4">
        <v>1896000</v>
      </c>
      <c r="R76" s="5">
        <v>2.1899999999999999E-2</v>
      </c>
      <c r="S76" s="4">
        <v>4650900</v>
      </c>
      <c r="T76" s="4">
        <f t="shared" si="9"/>
        <v>2604500</v>
      </c>
      <c r="U76" s="4">
        <f t="shared" si="10"/>
        <v>1794200</v>
      </c>
      <c r="V76" s="5">
        <v>2.3399999999999997E-2</v>
      </c>
    </row>
    <row r="77" spans="1:22" x14ac:dyDescent="0.2">
      <c r="A77" s="16" t="s">
        <v>207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-11889077023</v>
      </c>
      <c r="K77" s="24">
        <f t="shared" si="7"/>
        <v>-793200000</v>
      </c>
      <c r="L77" s="4">
        <v>516</v>
      </c>
      <c r="M77" s="4">
        <v>503</v>
      </c>
      <c r="N77" s="4">
        <v>83</v>
      </c>
      <c r="O77" s="4">
        <v>62</v>
      </c>
      <c r="P77" s="4">
        <v>1376500</v>
      </c>
      <c r="Q77" s="4">
        <v>1056500</v>
      </c>
      <c r="R77" s="5">
        <v>0</v>
      </c>
      <c r="S77" s="4">
        <v>2433000</v>
      </c>
      <c r="T77" s="4">
        <f t="shared" si="9"/>
        <v>2637630</v>
      </c>
      <c r="U77" s="4">
        <f t="shared" si="10"/>
        <v>1568500</v>
      </c>
      <c r="V77" s="5">
        <v>1.1899999999999999E-2</v>
      </c>
    </row>
    <row r="78" spans="1:22" x14ac:dyDescent="0.2">
      <c r="A78" s="16" t="s">
        <v>206</v>
      </c>
      <c r="B78" s="4">
        <v>5200</v>
      </c>
      <c r="C78" s="4">
        <v>0</v>
      </c>
      <c r="D78" s="4">
        <v>5200</v>
      </c>
      <c r="E78" s="4">
        <v>130000000</v>
      </c>
      <c r="F78" s="4">
        <f t="shared" si="8"/>
        <v>-11889077023</v>
      </c>
      <c r="G78" s="4">
        <v>0</v>
      </c>
      <c r="H78" s="4">
        <v>0</v>
      </c>
      <c r="I78" s="4">
        <v>0</v>
      </c>
      <c r="J78" s="4">
        <v>3212300000</v>
      </c>
      <c r="K78" s="24">
        <f t="shared" si="7"/>
        <v>-793200000</v>
      </c>
      <c r="L78" s="4">
        <v>477</v>
      </c>
      <c r="M78" s="4">
        <v>613</v>
      </c>
      <c r="N78" s="4">
        <v>110</v>
      </c>
      <c r="O78" s="4">
        <v>113</v>
      </c>
      <c r="P78" s="4">
        <v>1252900</v>
      </c>
      <c r="Q78" s="4">
        <v>1491400</v>
      </c>
      <c r="R78" s="5">
        <v>2E-3</v>
      </c>
      <c r="S78" s="4">
        <v>2982900</v>
      </c>
      <c r="T78" s="4">
        <f t="shared" si="9"/>
        <v>2546790</v>
      </c>
      <c r="U78" s="4">
        <f t="shared" si="10"/>
        <v>1568500</v>
      </c>
      <c r="V78" s="5">
        <v>2.1600000000000001E-2</v>
      </c>
    </row>
    <row r="79" spans="1:22" x14ac:dyDescent="0.2">
      <c r="A79" s="16" t="s">
        <v>205</v>
      </c>
      <c r="B79" s="4">
        <v>800</v>
      </c>
      <c r="C79" s="4">
        <v>0</v>
      </c>
      <c r="D79" s="4">
        <v>800</v>
      </c>
      <c r="E79" s="4">
        <v>19480000</v>
      </c>
      <c r="F79" s="4">
        <f t="shared" si="8"/>
        <v>-12019077023</v>
      </c>
      <c r="K79" s="24">
        <f t="shared" si="7"/>
        <v>-4005500000</v>
      </c>
      <c r="L79" s="4">
        <v>767</v>
      </c>
      <c r="M79" s="4">
        <v>447</v>
      </c>
      <c r="N79" s="4">
        <v>179</v>
      </c>
      <c r="O79" s="4">
        <v>92</v>
      </c>
      <c r="P79" s="4">
        <v>2822200</v>
      </c>
      <c r="Q79" s="4">
        <v>1352500</v>
      </c>
      <c r="R79" s="5">
        <v>1.6200000000000003E-2</v>
      </c>
      <c r="S79" s="4">
        <v>4545300</v>
      </c>
      <c r="T79" s="4">
        <f t="shared" si="9"/>
        <v>2301390</v>
      </c>
      <c r="U79" s="4">
        <f t="shared" si="10"/>
        <v>1568500</v>
      </c>
      <c r="V79" s="5">
        <v>4.5599999999999995E-2</v>
      </c>
    </row>
    <row r="80" spans="1:22" x14ac:dyDescent="0.2">
      <c r="A80" s="16" t="s">
        <v>204</v>
      </c>
      <c r="B80" s="4">
        <v>0</v>
      </c>
      <c r="C80" s="4">
        <v>11700</v>
      </c>
      <c r="D80" s="4">
        <v>-11700</v>
      </c>
      <c r="E80" s="4">
        <v>-290147023</v>
      </c>
      <c r="F80" s="4">
        <f t="shared" si="8"/>
        <v>-12038557023</v>
      </c>
      <c r="K80" s="24">
        <f t="shared" si="7"/>
        <v>-4005500000</v>
      </c>
      <c r="L80" s="4">
        <v>267</v>
      </c>
      <c r="M80" s="4">
        <v>301</v>
      </c>
      <c r="N80" s="4">
        <v>74</v>
      </c>
      <c r="O80" s="4">
        <v>37</v>
      </c>
      <c r="P80" s="4">
        <v>956600</v>
      </c>
      <c r="Q80" s="4">
        <v>608500</v>
      </c>
      <c r="R80" s="5">
        <v>-8.0000000000000002E-3</v>
      </c>
      <c r="S80" s="4">
        <v>1794200</v>
      </c>
      <c r="T80" s="4">
        <f t="shared" ref="T80:T102" si="11">AVERAGE(S81:S90)</f>
        <v>2321370</v>
      </c>
      <c r="U80" s="4">
        <f t="shared" ref="U80:U102" si="12">MIN(S81:S85)</f>
        <v>1568500</v>
      </c>
      <c r="V80" s="5">
        <v>2.1899999999999999E-2</v>
      </c>
    </row>
    <row r="81" spans="1:22" x14ac:dyDescent="0.2">
      <c r="A81" s="16" t="s">
        <v>203</v>
      </c>
      <c r="B81" s="4">
        <v>0</v>
      </c>
      <c r="C81" s="4">
        <v>98100</v>
      </c>
      <c r="D81" s="4">
        <v>-98100</v>
      </c>
      <c r="E81" s="4">
        <v>-2425400000</v>
      </c>
      <c r="F81" s="4">
        <f t="shared" si="8"/>
        <v>-11748410000</v>
      </c>
      <c r="K81" s="24">
        <f t="shared" si="7"/>
        <v>-4005500000</v>
      </c>
      <c r="L81" s="4">
        <v>290</v>
      </c>
      <c r="M81" s="4">
        <v>311</v>
      </c>
      <c r="N81" s="4">
        <v>99</v>
      </c>
      <c r="O81" s="4">
        <v>80</v>
      </c>
      <c r="P81" s="4">
        <v>1261400</v>
      </c>
      <c r="Q81" s="4">
        <v>1147700</v>
      </c>
      <c r="R81" s="5">
        <v>0</v>
      </c>
      <c r="S81" s="4">
        <v>2856200</v>
      </c>
      <c r="T81" s="4">
        <f t="shared" si="11"/>
        <v>2310763.2000000002</v>
      </c>
      <c r="U81" s="4">
        <f t="shared" si="12"/>
        <v>1568500</v>
      </c>
      <c r="V81" s="5">
        <v>1.8100000000000002E-2</v>
      </c>
    </row>
    <row r="82" spans="1:22" x14ac:dyDescent="0.2">
      <c r="A82" s="16" t="s">
        <v>200</v>
      </c>
      <c r="B82" s="4">
        <v>0</v>
      </c>
      <c r="C82" s="4">
        <v>4400</v>
      </c>
      <c r="D82" s="4">
        <v>-4400</v>
      </c>
      <c r="E82" s="4">
        <v>-108680000</v>
      </c>
      <c r="F82" s="4">
        <f t="shared" si="8"/>
        <v>-9323010000</v>
      </c>
      <c r="K82" s="24">
        <f t="shared" si="7"/>
        <v>-4005500000</v>
      </c>
      <c r="L82" s="4">
        <v>281</v>
      </c>
      <c r="M82" s="4">
        <v>160</v>
      </c>
      <c r="N82" s="4">
        <v>66</v>
      </c>
      <c r="O82" s="4">
        <v>34</v>
      </c>
      <c r="P82" s="4">
        <v>901300</v>
      </c>
      <c r="Q82" s="4">
        <v>667200</v>
      </c>
      <c r="R82" s="5">
        <v>8.1000000000000013E-3</v>
      </c>
      <c r="S82" s="4">
        <v>1568500</v>
      </c>
      <c r="T82" s="4">
        <f t="shared" si="11"/>
        <v>2502272.9</v>
      </c>
      <c r="U82" s="4">
        <f t="shared" si="12"/>
        <v>1568500</v>
      </c>
      <c r="V82" s="5">
        <v>1.61E-2</v>
      </c>
    </row>
    <row r="83" spans="1:22" x14ac:dyDescent="0.2">
      <c r="A83" s="16" t="s">
        <v>199</v>
      </c>
      <c r="B83" s="4">
        <v>100</v>
      </c>
      <c r="C83" s="4">
        <v>73800</v>
      </c>
      <c r="D83" s="4">
        <v>-73700</v>
      </c>
      <c r="E83" s="4">
        <v>-1787940000</v>
      </c>
      <c r="F83" s="4">
        <f t="shared" si="8"/>
        <v>-9214330000</v>
      </c>
      <c r="K83" s="24">
        <f t="shared" si="7"/>
        <v>-4005500000</v>
      </c>
      <c r="L83" s="4">
        <v>518</v>
      </c>
      <c r="M83" s="4">
        <v>848</v>
      </c>
      <c r="N83" s="4">
        <v>89</v>
      </c>
      <c r="O83" s="4">
        <v>123</v>
      </c>
      <c r="P83" s="4">
        <v>1764800</v>
      </c>
      <c r="Q83" s="4">
        <v>2034500</v>
      </c>
      <c r="R83" s="5">
        <v>-1.21E-2</v>
      </c>
      <c r="S83" s="4">
        <v>4124300</v>
      </c>
      <c r="T83" s="4">
        <f t="shared" si="11"/>
        <v>2301857</v>
      </c>
      <c r="U83" s="4">
        <f t="shared" si="12"/>
        <v>1568500</v>
      </c>
      <c r="V83" s="5">
        <v>2.8399999999999998E-2</v>
      </c>
    </row>
    <row r="84" spans="1:22" x14ac:dyDescent="0.2">
      <c r="A84" s="16" t="s">
        <v>193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-7426390000</v>
      </c>
      <c r="K84" s="24">
        <f t="shared" si="7"/>
        <v>-4005500000</v>
      </c>
      <c r="L84" s="4">
        <v>299</v>
      </c>
      <c r="M84" s="4">
        <v>328</v>
      </c>
      <c r="N84" s="4">
        <v>58</v>
      </c>
      <c r="O84" s="4">
        <v>50</v>
      </c>
      <c r="P84" s="4">
        <v>939200</v>
      </c>
      <c r="Q84" s="4">
        <v>703800</v>
      </c>
      <c r="R84" s="5">
        <v>-5.8999999999999999E-3</v>
      </c>
      <c r="S84" s="4">
        <v>1804900</v>
      </c>
      <c r="T84" s="4">
        <f t="shared" si="11"/>
        <v>2312207</v>
      </c>
      <c r="U84" s="4">
        <f t="shared" si="12"/>
        <v>1568500</v>
      </c>
      <c r="V84" s="5">
        <v>0.01</v>
      </c>
    </row>
    <row r="85" spans="1:22" x14ac:dyDescent="0.2">
      <c r="A85" s="16" t="s">
        <v>192</v>
      </c>
      <c r="B85" s="4">
        <v>13200</v>
      </c>
      <c r="C85" s="4">
        <v>28700</v>
      </c>
      <c r="D85" s="4">
        <v>-15500</v>
      </c>
      <c r="E85" s="4">
        <v>-389250000</v>
      </c>
      <c r="F85" s="4">
        <f t="shared" si="8"/>
        <v>-7426390000</v>
      </c>
      <c r="K85" s="24">
        <f t="shared" si="7"/>
        <v>-4005500000</v>
      </c>
      <c r="L85" s="4">
        <v>297</v>
      </c>
      <c r="M85" s="4">
        <v>193</v>
      </c>
      <c r="N85" s="4">
        <v>54</v>
      </c>
      <c r="O85" s="4">
        <v>45</v>
      </c>
      <c r="P85" s="4">
        <v>849400</v>
      </c>
      <c r="Q85" s="4">
        <v>559200</v>
      </c>
      <c r="R85" s="5">
        <v>0</v>
      </c>
      <c r="S85" s="4">
        <v>1568500</v>
      </c>
      <c r="T85" s="4">
        <f t="shared" si="11"/>
        <v>2418780.4</v>
      </c>
      <c r="U85" s="4">
        <f t="shared" si="12"/>
        <v>1994000</v>
      </c>
      <c r="V85" s="5">
        <v>8.0000000000000002E-3</v>
      </c>
    </row>
    <row r="86" spans="1:22" x14ac:dyDescent="0.2">
      <c r="A86" s="16" t="s">
        <v>191</v>
      </c>
      <c r="B86" s="4">
        <v>0</v>
      </c>
      <c r="C86" s="4">
        <v>73600</v>
      </c>
      <c r="D86" s="4">
        <v>-73600</v>
      </c>
      <c r="E86" s="4">
        <v>-1859480000</v>
      </c>
      <c r="F86" s="4">
        <f t="shared" si="8"/>
        <v>-7037140000</v>
      </c>
      <c r="K86" s="24">
        <f t="shared" si="7"/>
        <v>-4005500000</v>
      </c>
      <c r="L86" s="4">
        <v>432</v>
      </c>
      <c r="M86" s="4">
        <v>604</v>
      </c>
      <c r="N86" s="4">
        <v>72</v>
      </c>
      <c r="O86" s="4">
        <v>84</v>
      </c>
      <c r="P86" s="4">
        <v>1009700</v>
      </c>
      <c r="Q86" s="4">
        <v>1152300</v>
      </c>
      <c r="R86" s="5">
        <v>-1.3899999999999999E-2</v>
      </c>
      <c r="S86" s="4">
        <v>2367200</v>
      </c>
      <c r="T86" s="4">
        <f t="shared" si="11"/>
        <v>2372821.5</v>
      </c>
      <c r="U86" s="4">
        <f t="shared" si="12"/>
        <v>1994000</v>
      </c>
      <c r="V86" s="5">
        <v>1.5800000000000002E-2</v>
      </c>
    </row>
    <row r="87" spans="1:22" x14ac:dyDescent="0.2">
      <c r="A87" s="16" t="s">
        <v>190</v>
      </c>
      <c r="B87" s="4">
        <v>13300</v>
      </c>
      <c r="C87" s="4">
        <v>34000</v>
      </c>
      <c r="D87" s="4">
        <v>-20700</v>
      </c>
      <c r="E87" s="4">
        <v>-540120000</v>
      </c>
      <c r="F87" s="4">
        <f t="shared" si="8"/>
        <v>-5177660000</v>
      </c>
      <c r="G87" s="4">
        <v>0</v>
      </c>
      <c r="H87" s="4">
        <v>0</v>
      </c>
      <c r="I87" s="4">
        <v>0</v>
      </c>
      <c r="J87" s="4">
        <v>-2575000000</v>
      </c>
      <c r="K87" s="24">
        <f>J87+K88</f>
        <v>-4005500000</v>
      </c>
      <c r="L87" s="4">
        <v>543</v>
      </c>
      <c r="M87" s="4">
        <v>468</v>
      </c>
      <c r="N87" s="4">
        <v>82</v>
      </c>
      <c r="O87" s="4">
        <v>100</v>
      </c>
      <c r="P87" s="4">
        <v>1286300</v>
      </c>
      <c r="Q87" s="4">
        <v>1185000</v>
      </c>
      <c r="R87" s="5">
        <v>-1.9599999999999999E-2</v>
      </c>
      <c r="S87" s="4">
        <v>2764300</v>
      </c>
      <c r="T87" s="4">
        <f t="shared" si="11"/>
        <v>2322841.5</v>
      </c>
      <c r="U87" s="4">
        <f t="shared" si="12"/>
        <v>1994000</v>
      </c>
      <c r="V87" s="5">
        <v>2.12E-2</v>
      </c>
    </row>
    <row r="88" spans="1:22" x14ac:dyDescent="0.2">
      <c r="A88" s="16" t="s">
        <v>189</v>
      </c>
      <c r="B88" s="4">
        <v>0</v>
      </c>
      <c r="C88" s="4">
        <v>30700</v>
      </c>
      <c r="D88" s="4">
        <v>-30700</v>
      </c>
      <c r="E88" s="4">
        <v>-796670000</v>
      </c>
      <c r="F88" s="4">
        <f t="shared" si="8"/>
        <v>-4637540000</v>
      </c>
      <c r="G88" s="4">
        <v>0</v>
      </c>
      <c r="H88" s="4">
        <v>0</v>
      </c>
      <c r="I88" s="4">
        <v>0</v>
      </c>
      <c r="J88" s="4">
        <v>-1430500000</v>
      </c>
      <c r="K88" s="24">
        <f>J88</f>
        <v>-1430500000</v>
      </c>
      <c r="L88" s="4">
        <v>377</v>
      </c>
      <c r="M88" s="4">
        <v>369</v>
      </c>
      <c r="N88" s="4">
        <v>43</v>
      </c>
      <c r="O88" s="4">
        <v>59</v>
      </c>
      <c r="P88" s="4">
        <v>852300</v>
      </c>
      <c r="Q88" s="4">
        <v>1028100</v>
      </c>
      <c r="R88" s="5">
        <v>0</v>
      </c>
      <c r="S88" s="4">
        <v>2074500</v>
      </c>
      <c r="T88" s="4">
        <f t="shared" si="11"/>
        <v>2312389.2999999998</v>
      </c>
      <c r="U88" s="4">
        <f t="shared" si="12"/>
        <v>1994000</v>
      </c>
      <c r="V88" s="5">
        <v>9.5999999999999992E-3</v>
      </c>
    </row>
    <row r="89" spans="1:22" x14ac:dyDescent="0.2">
      <c r="A89" s="16" t="s">
        <v>188</v>
      </c>
      <c r="B89" s="4">
        <v>11600</v>
      </c>
      <c r="C89" s="4">
        <v>8900</v>
      </c>
      <c r="D89" s="4">
        <v>2700</v>
      </c>
      <c r="E89" s="4">
        <v>72480000</v>
      </c>
      <c r="F89" s="4">
        <f t="shared" si="8"/>
        <v>-3840870000</v>
      </c>
      <c r="K89" s="24"/>
      <c r="L89" s="4">
        <v>475</v>
      </c>
      <c r="M89" s="4">
        <v>431</v>
      </c>
      <c r="N89" s="4">
        <v>60</v>
      </c>
      <c r="O89" s="4">
        <v>74</v>
      </c>
      <c r="P89" s="4">
        <v>900600</v>
      </c>
      <c r="Q89" s="4">
        <v>986900</v>
      </c>
      <c r="R89" s="5">
        <v>-5.6999999999999993E-3</v>
      </c>
      <c r="S89" s="4">
        <v>2091300</v>
      </c>
      <c r="T89" s="4">
        <f t="shared" si="11"/>
        <v>2350261</v>
      </c>
      <c r="U89" s="4">
        <f t="shared" si="12"/>
        <v>1908400</v>
      </c>
      <c r="V89" s="5">
        <v>1.5300000000000001E-2</v>
      </c>
    </row>
    <row r="90" spans="1:22" x14ac:dyDescent="0.2">
      <c r="A90" s="16" t="s">
        <v>187</v>
      </c>
      <c r="B90" s="4">
        <v>9700</v>
      </c>
      <c r="C90" s="4">
        <v>0</v>
      </c>
      <c r="D90" s="4">
        <v>9700</v>
      </c>
      <c r="E90" s="4">
        <v>253950000</v>
      </c>
      <c r="F90" s="4">
        <f t="shared" si="8"/>
        <v>-3913350000</v>
      </c>
      <c r="K90" s="24"/>
      <c r="L90" s="4">
        <v>485</v>
      </c>
      <c r="M90" s="4">
        <v>387</v>
      </c>
      <c r="N90" s="4">
        <v>57</v>
      </c>
      <c r="O90" s="4">
        <v>50</v>
      </c>
      <c r="P90" s="4">
        <v>933400</v>
      </c>
      <c r="Q90" s="4">
        <v>689500</v>
      </c>
      <c r="R90" s="5">
        <v>-3.8E-3</v>
      </c>
      <c r="S90" s="4">
        <v>1994000</v>
      </c>
      <c r="T90" s="4">
        <f t="shared" si="11"/>
        <v>2469523.7999999998</v>
      </c>
      <c r="U90" s="4">
        <f t="shared" si="12"/>
        <v>1908400</v>
      </c>
      <c r="V90" s="5">
        <v>9.5999999999999992E-3</v>
      </c>
    </row>
    <row r="91" spans="1:22" x14ac:dyDescent="0.2">
      <c r="A91" s="16" t="s">
        <v>186</v>
      </c>
      <c r="B91" s="4">
        <v>47400</v>
      </c>
      <c r="C91" s="4">
        <v>0</v>
      </c>
      <c r="D91" s="4">
        <v>47400</v>
      </c>
      <c r="E91" s="4">
        <v>1244300000</v>
      </c>
      <c r="F91" s="4">
        <f t="shared" si="8"/>
        <v>-4167300000</v>
      </c>
      <c r="K91" s="24"/>
      <c r="L91" s="4">
        <v>676</v>
      </c>
      <c r="M91" s="4">
        <v>586</v>
      </c>
      <c r="N91" s="4">
        <v>100</v>
      </c>
      <c r="O91" s="4">
        <v>66</v>
      </c>
      <c r="P91" s="4">
        <v>1417100</v>
      </c>
      <c r="Q91" s="4">
        <v>1079100</v>
      </c>
      <c r="R91" s="5">
        <v>2E-3</v>
      </c>
      <c r="S91" s="4">
        <v>2750132</v>
      </c>
      <c r="T91" s="4">
        <f t="shared" si="11"/>
        <v>2620839.1</v>
      </c>
      <c r="U91" s="4">
        <f t="shared" si="12"/>
        <v>1907611</v>
      </c>
      <c r="V91" s="5">
        <v>1.52E-2</v>
      </c>
    </row>
    <row r="92" spans="1:22" x14ac:dyDescent="0.2">
      <c r="A92" s="16" t="s">
        <v>185</v>
      </c>
      <c r="B92" s="4">
        <v>66400</v>
      </c>
      <c r="C92" s="4">
        <v>0</v>
      </c>
      <c r="D92" s="4">
        <v>66400</v>
      </c>
      <c r="E92" s="4">
        <v>1732920000</v>
      </c>
      <c r="F92" s="4">
        <f t="shared" si="8"/>
        <v>-5411600000</v>
      </c>
      <c r="K92" s="24"/>
      <c r="L92" s="4">
        <v>995</v>
      </c>
      <c r="M92" s="4">
        <v>528</v>
      </c>
      <c r="N92" s="4">
        <v>148</v>
      </c>
      <c r="O92" s="4">
        <v>87</v>
      </c>
      <c r="P92" s="4">
        <v>2076400</v>
      </c>
      <c r="Q92" s="4">
        <v>1210600</v>
      </c>
      <c r="R92" s="5">
        <v>2.35E-2</v>
      </c>
      <c r="S92" s="4">
        <v>3483597</v>
      </c>
      <c r="T92" s="4">
        <f t="shared" si="11"/>
        <v>2526814</v>
      </c>
      <c r="U92" s="4">
        <f t="shared" si="12"/>
        <v>1907611</v>
      </c>
      <c r="V92" s="5">
        <v>2.6800000000000001E-2</v>
      </c>
    </row>
    <row r="93" spans="1:22" x14ac:dyDescent="0.2">
      <c r="A93" s="16" t="s">
        <v>184</v>
      </c>
      <c r="B93" s="4">
        <v>19200</v>
      </c>
      <c r="C93" s="4">
        <v>0</v>
      </c>
      <c r="D93" s="4">
        <v>19200</v>
      </c>
      <c r="E93" s="4">
        <v>489980000</v>
      </c>
      <c r="F93" s="4">
        <f t="shared" si="8"/>
        <v>-7144520000</v>
      </c>
      <c r="K93" s="24"/>
      <c r="L93" s="4">
        <v>505</v>
      </c>
      <c r="M93" s="4">
        <v>469</v>
      </c>
      <c r="N93" s="4">
        <v>75</v>
      </c>
      <c r="O93" s="4">
        <v>53</v>
      </c>
      <c r="P93" s="4">
        <v>1150200</v>
      </c>
      <c r="Q93" s="4">
        <v>823800</v>
      </c>
      <c r="R93" s="5">
        <v>0</v>
      </c>
      <c r="S93" s="4">
        <v>2120141</v>
      </c>
      <c r="T93" s="4">
        <f t="shared" si="11"/>
        <v>2571999.888888889</v>
      </c>
      <c r="U93" s="4">
        <f t="shared" si="12"/>
        <v>1907611</v>
      </c>
      <c r="V93" s="5">
        <v>7.8000000000000005E-3</v>
      </c>
    </row>
    <row r="94" spans="1:22" x14ac:dyDescent="0.2">
      <c r="A94" s="16" t="s">
        <v>183</v>
      </c>
      <c r="B94" s="4">
        <v>1000</v>
      </c>
      <c r="C94" s="4">
        <v>4600</v>
      </c>
      <c r="D94" s="4">
        <v>-3600</v>
      </c>
      <c r="E94" s="4">
        <v>-91940000</v>
      </c>
      <c r="F94" s="4">
        <f t="shared" si="8"/>
        <v>-7634500000</v>
      </c>
      <c r="K94" s="24"/>
      <c r="L94" s="4">
        <v>475</v>
      </c>
      <c r="M94" s="4">
        <v>379</v>
      </c>
      <c r="N94" s="4">
        <v>88</v>
      </c>
      <c r="O94" s="4">
        <v>33</v>
      </c>
      <c r="P94" s="4">
        <v>1258600</v>
      </c>
      <c r="Q94" s="4">
        <v>649800</v>
      </c>
      <c r="R94" s="5">
        <v>0</v>
      </c>
      <c r="S94" s="4">
        <v>1908400</v>
      </c>
      <c r="T94" s="4">
        <f t="shared" si="11"/>
        <v>2654949.875</v>
      </c>
      <c r="U94" s="4">
        <f t="shared" si="12"/>
        <v>1907611</v>
      </c>
      <c r="V94" s="5">
        <v>7.9000000000000008E-3</v>
      </c>
    </row>
    <row r="95" spans="1:22" x14ac:dyDescent="0.2">
      <c r="A95" s="16" t="s">
        <v>182</v>
      </c>
      <c r="B95" s="4">
        <v>0</v>
      </c>
      <c r="C95" s="4">
        <v>15400</v>
      </c>
      <c r="D95" s="4">
        <v>-15400</v>
      </c>
      <c r="E95" s="4">
        <v>-393790000</v>
      </c>
      <c r="F95" s="4">
        <f t="shared" si="8"/>
        <v>-7542560000</v>
      </c>
      <c r="K95" s="24"/>
      <c r="L95" s="4">
        <v>521</v>
      </c>
      <c r="M95" s="4">
        <v>473</v>
      </c>
      <c r="N95" s="4">
        <v>92</v>
      </c>
      <c r="O95" s="4">
        <v>69</v>
      </c>
      <c r="P95" s="4">
        <v>1282900</v>
      </c>
      <c r="Q95" s="4">
        <v>1105700</v>
      </c>
      <c r="R95" s="5">
        <v>2E-3</v>
      </c>
      <c r="S95" s="4">
        <v>2634234</v>
      </c>
      <c r="T95" s="4">
        <f t="shared" si="11"/>
        <v>2657909.2857142859</v>
      </c>
      <c r="U95" s="4">
        <f t="shared" si="12"/>
        <v>1907611</v>
      </c>
      <c r="V95" s="5">
        <v>9.7999999999999997E-3</v>
      </c>
    </row>
    <row r="96" spans="1:22" x14ac:dyDescent="0.2">
      <c r="A96" s="16" t="s">
        <v>177</v>
      </c>
      <c r="B96" s="4">
        <v>0</v>
      </c>
      <c r="C96" s="4">
        <v>7800</v>
      </c>
      <c r="D96" s="4">
        <v>-7800</v>
      </c>
      <c r="E96" s="4">
        <v>-199420000</v>
      </c>
      <c r="F96" s="4">
        <f t="shared" si="8"/>
        <v>-7148770000</v>
      </c>
      <c r="K96" s="24"/>
      <c r="L96" s="4">
        <v>549</v>
      </c>
      <c r="M96" s="4">
        <v>325</v>
      </c>
      <c r="N96" s="4">
        <v>75</v>
      </c>
      <c r="O96" s="4">
        <v>52</v>
      </c>
      <c r="P96" s="4">
        <v>1169900</v>
      </c>
      <c r="Q96" s="4">
        <v>593300</v>
      </c>
      <c r="R96" s="5">
        <v>-3.8E-3</v>
      </c>
      <c r="S96" s="4">
        <v>1907611</v>
      </c>
      <c r="T96" s="4">
        <f t="shared" si="11"/>
        <v>2782959</v>
      </c>
      <c r="U96" s="4">
        <f t="shared" si="12"/>
        <v>1969978</v>
      </c>
      <c r="V96" s="5">
        <v>2.53E-2</v>
      </c>
    </row>
    <row r="97" spans="1:22" x14ac:dyDescent="0.2">
      <c r="A97" s="16" t="s">
        <v>175</v>
      </c>
      <c r="B97" s="4">
        <v>0</v>
      </c>
      <c r="C97" s="4">
        <v>33900</v>
      </c>
      <c r="D97" s="4">
        <v>-33900</v>
      </c>
      <c r="E97" s="4">
        <v>-868100000</v>
      </c>
      <c r="F97" s="4">
        <f t="shared" si="8"/>
        <v>-6949350000</v>
      </c>
      <c r="K97" s="24"/>
      <c r="L97" s="4">
        <v>435</v>
      </c>
      <c r="M97" s="4">
        <v>377</v>
      </c>
      <c r="N97" s="4">
        <v>73</v>
      </c>
      <c r="O97" s="4">
        <v>67</v>
      </c>
      <c r="P97" s="4">
        <v>1112800</v>
      </c>
      <c r="Q97" s="4">
        <v>961300</v>
      </c>
      <c r="R97" s="5">
        <v>-1.9E-3</v>
      </c>
      <c r="S97" s="4">
        <v>2264500</v>
      </c>
      <c r="T97" s="4">
        <f t="shared" si="11"/>
        <v>2886650.8</v>
      </c>
      <c r="U97" s="4">
        <f t="shared" si="12"/>
        <v>1969978</v>
      </c>
      <c r="V97" s="5">
        <v>1.55E-2</v>
      </c>
    </row>
    <row r="98" spans="1:22" x14ac:dyDescent="0.2">
      <c r="A98" s="16" t="s">
        <v>174</v>
      </c>
      <c r="B98" s="4">
        <v>0</v>
      </c>
      <c r="C98" s="4">
        <v>93500</v>
      </c>
      <c r="D98" s="4">
        <v>-93500</v>
      </c>
      <c r="E98" s="4">
        <v>-2396240000</v>
      </c>
      <c r="F98" s="4">
        <f t="shared" si="8"/>
        <v>-6081250000</v>
      </c>
      <c r="K98" s="24"/>
      <c r="L98" s="4">
        <v>411</v>
      </c>
      <c r="M98" s="4">
        <v>553</v>
      </c>
      <c r="N98" s="4">
        <v>52</v>
      </c>
      <c r="O98" s="4">
        <v>70</v>
      </c>
      <c r="P98" s="4">
        <v>724400</v>
      </c>
      <c r="Q98" s="4">
        <v>1062600</v>
      </c>
      <c r="R98" s="5">
        <v>-3.8E-3</v>
      </c>
      <c r="S98" s="4">
        <v>1969978</v>
      </c>
      <c r="T98" s="4">
        <f t="shared" si="11"/>
        <v>3115819</v>
      </c>
      <c r="U98" s="4">
        <f t="shared" si="12"/>
        <v>2470017</v>
      </c>
      <c r="V98" s="5">
        <v>1.1699999999999999E-2</v>
      </c>
    </row>
    <row r="99" spans="1:22" x14ac:dyDescent="0.2">
      <c r="A99" s="16" t="s">
        <v>164</v>
      </c>
      <c r="B99" s="4">
        <v>0</v>
      </c>
      <c r="C99" s="4">
        <v>77900</v>
      </c>
      <c r="D99" s="4">
        <v>-77900</v>
      </c>
      <c r="E99" s="4">
        <v>-1998550000</v>
      </c>
      <c r="F99" s="4">
        <f t="shared" si="8"/>
        <v>-3685010000</v>
      </c>
      <c r="K99" s="24"/>
      <c r="L99" s="4">
        <v>364</v>
      </c>
      <c r="M99" s="4">
        <v>621</v>
      </c>
      <c r="N99" s="4">
        <v>50</v>
      </c>
      <c r="O99" s="4">
        <v>95</v>
      </c>
      <c r="P99" s="4">
        <v>734100</v>
      </c>
      <c r="Q99" s="4">
        <v>1520800</v>
      </c>
      <c r="R99" s="5">
        <v>-1.7100000000000001E-2</v>
      </c>
      <c r="S99" s="4">
        <v>2470017</v>
      </c>
      <c r="T99" s="4">
        <f t="shared" si="11"/>
        <v>3331086.3333333335</v>
      </c>
      <c r="U99" s="4">
        <f t="shared" si="12"/>
        <v>2543346</v>
      </c>
      <c r="V99" s="5">
        <v>2.4900000000000002E-2</v>
      </c>
    </row>
    <row r="100" spans="1:22" x14ac:dyDescent="0.2">
      <c r="A100" s="16" t="s">
        <v>156</v>
      </c>
      <c r="B100" s="4">
        <v>12700</v>
      </c>
      <c r="C100" s="4">
        <v>7600</v>
      </c>
      <c r="D100" s="4">
        <v>5100</v>
      </c>
      <c r="E100" s="4">
        <v>134310000</v>
      </c>
      <c r="F100" s="4">
        <f t="shared" si="8"/>
        <v>-1686460000</v>
      </c>
      <c r="K100" s="24"/>
      <c r="L100" s="4">
        <v>696</v>
      </c>
      <c r="M100" s="4">
        <v>608</v>
      </c>
      <c r="N100" s="4">
        <v>109</v>
      </c>
      <c r="O100" s="4">
        <v>92</v>
      </c>
      <c r="P100" s="4">
        <v>1584300</v>
      </c>
      <c r="Q100" s="4">
        <v>1464100</v>
      </c>
      <c r="R100" s="5">
        <v>-3.7000000000000002E-3</v>
      </c>
      <c r="S100" s="4">
        <v>3186628</v>
      </c>
      <c r="T100" s="4">
        <f t="shared" si="11"/>
        <v>3403315.5</v>
      </c>
      <c r="U100" s="4">
        <f t="shared" si="12"/>
        <v>2543346</v>
      </c>
      <c r="V100" s="5">
        <v>1.3300000000000001E-2</v>
      </c>
    </row>
    <row r="101" spans="1:22" x14ac:dyDescent="0.2">
      <c r="A101" s="16" t="s">
        <v>155</v>
      </c>
      <c r="B101" s="4">
        <v>0</v>
      </c>
      <c r="C101" s="4">
        <v>4000</v>
      </c>
      <c r="D101" s="4">
        <v>-4000</v>
      </c>
      <c r="E101" s="4">
        <v>-106000000</v>
      </c>
      <c r="F101" s="4">
        <f t="shared" si="8"/>
        <v>-1820770000</v>
      </c>
      <c r="K101" s="24"/>
      <c r="L101" s="4">
        <v>999</v>
      </c>
      <c r="M101" s="4">
        <v>717</v>
      </c>
      <c r="N101" s="4">
        <v>146</v>
      </c>
      <c r="O101" s="4">
        <v>112</v>
      </c>
      <c r="P101" s="4">
        <v>2644500</v>
      </c>
      <c r="Q101" s="4">
        <v>1548000</v>
      </c>
      <c r="R101" s="5">
        <v>1.9400000000000001E-2</v>
      </c>
      <c r="S101" s="4">
        <v>4263285</v>
      </c>
      <c r="T101" s="4">
        <f t="shared" si="11"/>
        <v>2543346</v>
      </c>
      <c r="U101" s="4">
        <f t="shared" si="12"/>
        <v>2543346</v>
      </c>
      <c r="V101" s="5">
        <v>3.2000000000000001E-2</v>
      </c>
    </row>
    <row r="102" spans="1:22" x14ac:dyDescent="0.2">
      <c r="A102" s="16" t="s">
        <v>154</v>
      </c>
      <c r="B102" s="4">
        <v>0</v>
      </c>
      <c r="C102" s="4">
        <v>66500</v>
      </c>
      <c r="D102" s="4">
        <v>-66500</v>
      </c>
      <c r="E102" s="4">
        <v>-1714770000</v>
      </c>
      <c r="F102" s="4">
        <f t="shared" si="8"/>
        <v>-1714770000</v>
      </c>
      <c r="K102" s="24"/>
      <c r="L102" s="4">
        <v>583</v>
      </c>
      <c r="M102" s="4">
        <v>640</v>
      </c>
      <c r="N102" s="4">
        <v>86</v>
      </c>
      <c r="O102" s="4">
        <v>67</v>
      </c>
      <c r="P102" s="4">
        <v>1296200</v>
      </c>
      <c r="Q102" s="4">
        <v>1097400</v>
      </c>
      <c r="R102" s="5">
        <v>0</v>
      </c>
      <c r="S102" s="4">
        <v>2543346</v>
      </c>
      <c r="T102" s="4" t="e">
        <f t="shared" si="11"/>
        <v>#DIV/0!</v>
      </c>
      <c r="U102" s="4">
        <f t="shared" si="12"/>
        <v>0</v>
      </c>
      <c r="V102" s="5">
        <v>1.3500000000000002E-2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V178" s="5"/>
    </row>
    <row r="179" spans="1:34" x14ac:dyDescent="0.2">
      <c r="A179" s="16"/>
      <c r="B179" s="4"/>
      <c r="C179" s="4"/>
      <c r="D179" s="4"/>
      <c r="E179" s="4"/>
      <c r="F179" s="4"/>
      <c r="R179" s="5"/>
      <c r="S179" s="4"/>
      <c r="V179" s="5"/>
    </row>
    <row r="180" spans="1:34" x14ac:dyDescent="0.2">
      <c r="A180" s="16"/>
      <c r="B180" s="4"/>
      <c r="C180" s="4"/>
      <c r="D180" s="4"/>
      <c r="E180" s="4"/>
      <c r="F180" s="4"/>
      <c r="R180" s="5"/>
      <c r="S180" s="4"/>
      <c r="V180" s="5"/>
    </row>
    <row r="181" spans="1:34" x14ac:dyDescent="0.2">
      <c r="A181" s="16"/>
      <c r="B181" s="4"/>
      <c r="C181" s="4"/>
      <c r="D181" s="4"/>
      <c r="E181" s="4"/>
      <c r="F181" s="4"/>
      <c r="R181" s="5"/>
      <c r="S181" s="4"/>
      <c r="V181" s="5"/>
    </row>
    <row r="182" spans="1:34" x14ac:dyDescent="0.2">
      <c r="A182" s="16"/>
      <c r="B182" s="4"/>
      <c r="C182" s="4"/>
      <c r="D182" s="4"/>
      <c r="E182" s="4"/>
      <c r="F182" s="4"/>
      <c r="R182" s="5"/>
      <c r="S182" s="4"/>
      <c r="V182" s="5"/>
    </row>
    <row r="183" spans="1:34" x14ac:dyDescent="0.2">
      <c r="A183" s="16"/>
      <c r="B183" s="4"/>
      <c r="C183" s="4"/>
      <c r="D183" s="4"/>
      <c r="E183" s="4"/>
      <c r="F183" s="4"/>
      <c r="R183" s="5"/>
      <c r="S183" s="4"/>
      <c r="V183" s="5"/>
      <c r="AF183" t="e" cm="1" s="0">
        <f t="array" aca="1" ref="AF183" ca="1">INDIRECT("'" &amp; F2 &amp; "'!$A$2:$A$70")</f>
        <v>#REF!</v>
      </c>
      <c r="AG183" t="e" cm="1" s="0">
        <f t="array" aca="1" ref="AG183" ca="1">INDIRECT("'" &amp; F2 &amp; "'!$L$2:$L$70")</f>
        <v>#REF!</v>
      </c>
      <c r="AH183" t="e" cm="1" s="0">
        <f t="array" aca="1" ref="AH183" ca="1">INDIRECT("'" &amp; F2 &amp; "'!$M$2:$M$70")</f>
        <v>#REF!</v>
      </c>
    </row>
    <row r="184" spans="1:34" x14ac:dyDescent="0.2">
      <c r="A184" s="16"/>
      <c r="B184" s="4"/>
      <c r="C184" s="4"/>
      <c r="D184" s="4"/>
      <c r="E184" s="4"/>
      <c r="F184" s="4"/>
      <c r="R184" s="5"/>
      <c r="S184" s="4"/>
      <c r="V184" s="5"/>
    </row>
    <row r="185" spans="1:34" x14ac:dyDescent="0.2">
      <c r="A185" s="16"/>
      <c r="B185" s="4"/>
      <c r="C185" s="4"/>
      <c r="D185" s="4"/>
      <c r="E185" s="4"/>
      <c r="F185" s="4"/>
      <c r="R185" s="5"/>
      <c r="S185" s="4"/>
      <c r="V185" s="5"/>
    </row>
    <row r="186" spans="1:34" x14ac:dyDescent="0.2">
      <c r="A186" s="16"/>
      <c r="B186" s="4"/>
      <c r="C186" s="4"/>
      <c r="D186" s="4"/>
      <c r="E186" s="4"/>
      <c r="F186" s="4"/>
      <c r="R186" s="5"/>
      <c r="S186" s="4"/>
      <c r="V186" s="5"/>
    </row>
    <row r="187" spans="1:34" x14ac:dyDescent="0.2">
      <c r="A187" s="16"/>
      <c r="B187" s="4"/>
      <c r="C187" s="4"/>
      <c r="D187" s="4"/>
      <c r="E187" s="4"/>
      <c r="F187" s="4"/>
      <c r="R187" s="5"/>
      <c r="S187" s="4"/>
      <c r="V187" s="5"/>
    </row>
    <row r="188" spans="1:34" x14ac:dyDescent="0.2">
      <c r="A188" s="16"/>
      <c r="B188" s="4"/>
      <c r="C188" s="4"/>
      <c r="D188" s="4"/>
      <c r="E188" s="4"/>
      <c r="F188" s="4"/>
      <c r="R188" s="5"/>
      <c r="S188" s="4"/>
      <c r="V188" s="5"/>
    </row>
    <row r="189" spans="1:34" x14ac:dyDescent="0.2">
      <c r="A189" s="16"/>
      <c r="B189" s="4"/>
      <c r="C189" s="4"/>
      <c r="D189" s="4"/>
      <c r="E189" s="4"/>
      <c r="F189" s="4"/>
      <c r="R189" s="5"/>
      <c r="S189" s="4"/>
      <c r="V189" s="5"/>
    </row>
    <row r="190" spans="1:34" x14ac:dyDescent="0.2">
      <c r="A190" s="16"/>
      <c r="B190" s="4"/>
      <c r="C190" s="4"/>
      <c r="D190" s="4"/>
      <c r="E190" s="4"/>
      <c r="F190" s="4"/>
      <c r="R190" s="5"/>
      <c r="S190" s="4"/>
      <c r="V190" s="5"/>
    </row>
    <row r="191" spans="1:34" x14ac:dyDescent="0.2">
      <c r="A191" s="16"/>
      <c r="B191" s="4"/>
      <c r="C191" s="4"/>
      <c r="D191" s="4"/>
      <c r="E191" s="4"/>
      <c r="F191" s="4"/>
      <c r="R191" s="5"/>
      <c r="S191" s="4"/>
      <c r="V191" s="5"/>
    </row>
    <row r="192" spans="1:34" x14ac:dyDescent="0.2">
      <c r="A192" s="16"/>
      <c r="B192" s="4"/>
      <c r="C192" s="4"/>
      <c r="D192" s="4"/>
      <c r="E192" s="4"/>
      <c r="F192" s="4"/>
      <c r="R192" s="5"/>
      <c r="S192" s="4"/>
      <c r="V192" s="5"/>
    </row>
    <row r="193" spans="1:34" x14ac:dyDescent="0.2">
      <c r="A193" s="16"/>
      <c r="B193" s="4"/>
      <c r="C193" s="4"/>
      <c r="D193" s="4"/>
      <c r="E193" s="4"/>
      <c r="F193" s="4"/>
      <c r="R193" s="5"/>
      <c r="S193" s="4"/>
      <c r="V193" s="5"/>
    </row>
    <row r="194" spans="1:34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F213" s="4"/>
      <c r="L213" s="4"/>
      <c r="M213" s="4"/>
      <c r="N213" s="4"/>
      <c r="O213" s="4"/>
      <c r="P213" s="4"/>
      <c r="Q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L214" s="4"/>
      <c r="M214" s="4"/>
      <c r="N214" s="4"/>
      <c r="O214" s="4"/>
      <c r="P214" s="4"/>
      <c r="Q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L215" s="4"/>
      <c r="M215" s="4"/>
      <c r="N215" s="4"/>
      <c r="O215" s="4"/>
      <c r="P215" s="4"/>
      <c r="Q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L216" s="4"/>
      <c r="M216" s="4"/>
      <c r="N216" s="4"/>
      <c r="O216" s="4"/>
      <c r="P216" s="4"/>
      <c r="Q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L217" s="4"/>
      <c r="M217" s="4"/>
      <c r="N217" s="4"/>
      <c r="O217" s="4"/>
      <c r="P217" s="4"/>
      <c r="Q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L218" s="4"/>
      <c r="M218" s="4"/>
      <c r="N218" s="4"/>
      <c r="O218" s="4"/>
      <c r="P218" s="4"/>
      <c r="Q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L219" s="4"/>
      <c r="M219" s="4"/>
      <c r="N219" s="4"/>
      <c r="O219" s="4"/>
      <c r="P219" s="4"/>
      <c r="Q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L220" s="4"/>
      <c r="M220" s="4"/>
      <c r="N220" s="4"/>
      <c r="O220" s="4"/>
      <c r="P220" s="4"/>
      <c r="Q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L221" s="4"/>
      <c r="M221" s="4"/>
      <c r="N221" s="4"/>
      <c r="O221" s="4"/>
      <c r="P221" s="4"/>
      <c r="Q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L222" s="4"/>
      <c r="M222" s="4"/>
      <c r="N222" s="4"/>
      <c r="O222" s="4"/>
      <c r="P222" s="4"/>
      <c r="Q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L223" s="4"/>
      <c r="M223" s="4"/>
      <c r="N223" s="4"/>
      <c r="O223" s="4"/>
      <c r="P223" s="4"/>
      <c r="Q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L224" s="4"/>
      <c r="M224" s="4"/>
      <c r="N224" s="4"/>
      <c r="O224" s="4"/>
      <c r="P224" s="4"/>
      <c r="Q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L225" s="4"/>
      <c r="M225" s="4"/>
      <c r="N225" s="4"/>
      <c r="O225" s="4"/>
      <c r="P225" s="4"/>
      <c r="Q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L226" s="4"/>
      <c r="M226" s="4"/>
      <c r="N226" s="4"/>
      <c r="O226" s="4"/>
      <c r="P226" s="4"/>
      <c r="Q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L227" s="4"/>
      <c r="M227" s="4"/>
      <c r="N227" s="4"/>
      <c r="O227" s="4"/>
      <c r="P227" s="4"/>
      <c r="Q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L228" s="4"/>
      <c r="M228" s="4"/>
      <c r="N228" s="4"/>
      <c r="O228" s="4"/>
      <c r="P228" s="4"/>
      <c r="Q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L229" s="4"/>
      <c r="M229" s="4"/>
      <c r="N229" s="4"/>
      <c r="O229" s="4"/>
      <c r="P229" s="4"/>
      <c r="Q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L230" s="4"/>
      <c r="M230" s="4"/>
      <c r="N230" s="4"/>
      <c r="O230" s="4"/>
      <c r="P230" s="4"/>
      <c r="Q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L231" s="4"/>
      <c r="M231" s="4"/>
      <c r="N231" s="4"/>
      <c r="O231" s="4"/>
      <c r="P231" s="4"/>
      <c r="Q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L232" s="4"/>
      <c r="M232" s="4"/>
      <c r="N232" s="4"/>
      <c r="O232" s="4"/>
      <c r="P232" s="4"/>
      <c r="Q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L233" s="4"/>
      <c r="M233" s="4"/>
      <c r="N233" s="4"/>
      <c r="O233" s="4"/>
      <c r="P233" s="4"/>
      <c r="Q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T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T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T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T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T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T258" s="4"/>
      <c r="U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T259" s="4"/>
      <c r="U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T260" s="4"/>
      <c r="U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T261" s="4"/>
      <c r="U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T262" s="4"/>
      <c r="U262" s="4"/>
      <c r="V262" s="5"/>
    </row>
    <row r="263" spans="1:22" x14ac:dyDescent="0.2">
      <c r="A263" s="16"/>
      <c r="B263" s="4"/>
      <c r="C263" s="4"/>
      <c r="D263" s="4"/>
      <c r="E263" s="4"/>
      <c r="F263" s="4"/>
      <c r="R263" s="5"/>
      <c r="S263" s="4"/>
      <c r="T263" s="4"/>
      <c r="U263" s="4"/>
      <c r="V263" s="5"/>
    </row>
    <row r="264" spans="1:22" x14ac:dyDescent="0.2">
      <c r="A264" s="16"/>
      <c r="B264" s="4"/>
      <c r="C264" s="4"/>
      <c r="D264" s="4"/>
      <c r="E264" s="4"/>
      <c r="F264" s="4"/>
      <c r="R264" s="5"/>
      <c r="S264" s="4"/>
      <c r="T264" s="4"/>
      <c r="U264" s="4"/>
      <c r="V264" s="5"/>
    </row>
    <row r="265" spans="1:22" x14ac:dyDescent="0.2">
      <c r="A265" s="16"/>
      <c r="B265" s="4"/>
      <c r="C265" s="4"/>
      <c r="D265" s="4"/>
      <c r="E265" s="4"/>
      <c r="F265" s="4"/>
      <c r="R265" s="5"/>
      <c r="S265" s="4"/>
      <c r="T265" s="4"/>
      <c r="U265" s="4"/>
      <c r="V265" s="5"/>
    </row>
    <row r="266" spans="1:22" x14ac:dyDescent="0.2">
      <c r="A266" s="16"/>
      <c r="B266" s="4"/>
      <c r="C266" s="4"/>
      <c r="D266" s="4"/>
      <c r="E266" s="4"/>
      <c r="F266" s="4"/>
      <c r="R266" s="5"/>
      <c r="S266" s="4"/>
      <c r="T266" s="4"/>
      <c r="U266" s="4"/>
      <c r="V266" s="5"/>
    </row>
    <row r="267" spans="1:22" x14ac:dyDescent="0.2">
      <c r="A267" s="16"/>
      <c r="B267" s="4"/>
      <c r="C267" s="4"/>
      <c r="D267" s="4"/>
      <c r="E267" s="4"/>
      <c r="F267" s="4"/>
      <c r="R267" s="5"/>
      <c r="S267" s="4"/>
      <c r="T267" s="4"/>
      <c r="U267" s="4"/>
      <c r="V267" s="5"/>
    </row>
    <row r="268" spans="1:22" x14ac:dyDescent="0.2">
      <c r="A268" s="16"/>
      <c r="B268" s="4"/>
      <c r="C268" s="4"/>
      <c r="D268" s="4"/>
      <c r="E268" s="4"/>
      <c r="F268" s="4"/>
      <c r="R268" s="5"/>
      <c r="S268" s="4"/>
      <c r="T268" s="4"/>
      <c r="U268" s="4"/>
      <c r="V268" s="5"/>
    </row>
    <row r="269" spans="1:22" x14ac:dyDescent="0.2">
      <c r="A269" s="16"/>
      <c r="B269" s="4"/>
      <c r="C269" s="4"/>
      <c r="D269" s="4"/>
      <c r="E269" s="4"/>
      <c r="F269" s="4"/>
      <c r="R269" s="5"/>
      <c r="S269" s="4"/>
      <c r="T269" s="4"/>
      <c r="U269" s="4"/>
      <c r="V269" s="5"/>
    </row>
    <row r="270" spans="1:22" x14ac:dyDescent="0.2">
      <c r="A270" s="16"/>
      <c r="B270" s="4"/>
      <c r="C270" s="4"/>
      <c r="D270" s="4"/>
      <c r="E270" s="4"/>
      <c r="F270" s="4"/>
      <c r="R270" s="5"/>
      <c r="S270" s="4"/>
      <c r="T270" s="4"/>
      <c r="U270" s="4"/>
      <c r="V270" s="5"/>
    </row>
    <row r="271" spans="1:22" x14ac:dyDescent="0.2">
      <c r="A271" s="16"/>
      <c r="B271" s="4"/>
      <c r="C271" s="4"/>
      <c r="D271" s="4"/>
      <c r="E271" s="4"/>
      <c r="F271" s="4"/>
      <c r="R271" s="5"/>
      <c r="S271" s="4"/>
      <c r="T271" s="4"/>
      <c r="U271" s="4"/>
      <c r="V271" s="5"/>
    </row>
    <row r="272" spans="1:22" x14ac:dyDescent="0.2">
      <c r="A272" s="16"/>
      <c r="B272" s="4"/>
      <c r="C272" s="4"/>
      <c r="D272" s="4"/>
      <c r="E272" s="4"/>
      <c r="F272" s="4"/>
      <c r="R272" s="5"/>
      <c r="S272" s="4"/>
      <c r="T272" s="4"/>
      <c r="U272" s="4"/>
      <c r="V272" s="5"/>
    </row>
    <row r="273" spans="1:22" x14ac:dyDescent="0.2">
      <c r="A273" s="16"/>
      <c r="B273" s="4"/>
      <c r="C273" s="4"/>
      <c r="D273" s="4"/>
      <c r="E273" s="4"/>
      <c r="F273" s="4"/>
      <c r="R273" s="5"/>
      <c r="S273" s="4"/>
      <c r="T273" s="4"/>
      <c r="U273" s="4"/>
      <c r="V273" s="5"/>
    </row>
    <row r="274" spans="1:22" x14ac:dyDescent="0.2">
      <c r="A274" s="16"/>
      <c r="B274" s="4"/>
      <c r="C274" s="4"/>
      <c r="D274" s="4"/>
      <c r="E274" s="4"/>
      <c r="F274" s="4"/>
      <c r="R274" s="5"/>
      <c r="S274" s="4"/>
      <c r="T274" s="4"/>
      <c r="U274" s="4"/>
      <c r="V274" s="5"/>
    </row>
    <row r="275" spans="1:22" x14ac:dyDescent="0.2">
      <c r="A275" s="16"/>
      <c r="B275" s="4"/>
      <c r="C275" s="4"/>
      <c r="D275" s="4"/>
      <c r="E275" s="4"/>
      <c r="F275" s="4"/>
      <c r="R275" s="5"/>
      <c r="S275" s="4"/>
      <c r="T275" s="4"/>
      <c r="U275" s="4"/>
      <c r="V275" s="5"/>
    </row>
    <row r="276" spans="1:22" x14ac:dyDescent="0.2">
      <c r="A276" s="16"/>
      <c r="B276" s="4"/>
      <c r="C276" s="4"/>
      <c r="D276" s="4"/>
      <c r="E276" s="4"/>
      <c r="F276" s="4"/>
      <c r="R276" s="5"/>
      <c r="S276" s="4"/>
      <c r="T276" s="4"/>
      <c r="U276" s="4"/>
      <c r="V276" s="5"/>
    </row>
    <row r="277" spans="1:22" x14ac:dyDescent="0.2">
      <c r="A277" s="16"/>
      <c r="B277" s="4"/>
      <c r="C277" s="4"/>
      <c r="D277" s="4"/>
      <c r="E277" s="4"/>
      <c r="F277" s="4"/>
      <c r="R277" s="5"/>
      <c r="S277" s="4"/>
      <c r="T277" s="4"/>
      <c r="U277" s="4"/>
      <c r="V277" s="5"/>
    </row>
    <row r="278" spans="1:22" x14ac:dyDescent="0.2">
      <c r="A278" s="16"/>
      <c r="B278" s="4"/>
      <c r="C278" s="4"/>
      <c r="D278" s="4"/>
      <c r="E278" s="4"/>
      <c r="F278" s="4"/>
      <c r="R278" s="5"/>
      <c r="S278" s="4"/>
      <c r="T278" s="4"/>
      <c r="U278" s="4"/>
      <c r="V278" s="5"/>
    </row>
    <row r="279" spans="1:22" x14ac:dyDescent="0.2">
      <c r="A279" s="16"/>
      <c r="B279" s="4"/>
      <c r="C279" s="4"/>
      <c r="D279" s="4"/>
      <c r="E279" s="4"/>
      <c r="F279" s="4"/>
      <c r="R279" s="5"/>
      <c r="S279" s="4"/>
      <c r="T279" s="4"/>
      <c r="U279" s="4"/>
      <c r="V279" s="5"/>
    </row>
    <row r="280" spans="1:22" x14ac:dyDescent="0.2">
      <c r="A280" s="16"/>
      <c r="B280" s="4"/>
      <c r="C280" s="4"/>
      <c r="D280" s="4"/>
      <c r="E280" s="4"/>
      <c r="F280" s="4"/>
      <c r="R280" s="5"/>
      <c r="S280" s="4"/>
      <c r="T280" s="4"/>
      <c r="U280" s="4"/>
      <c r="V280" s="5"/>
    </row>
    <row r="281" spans="1:22" x14ac:dyDescent="0.2">
      <c r="A281" s="16"/>
      <c r="B281" s="4"/>
      <c r="C281" s="4"/>
      <c r="D281" s="4"/>
      <c r="E281" s="4"/>
      <c r="F281" s="4"/>
      <c r="R281" s="5"/>
      <c r="S281" s="4"/>
      <c r="T281" s="4"/>
      <c r="U281" s="4"/>
      <c r="V281" s="5"/>
    </row>
    <row r="282" spans="1:22" x14ac:dyDescent="0.2">
      <c r="A282" s="16"/>
      <c r="B282" s="4"/>
      <c r="C282" s="4"/>
      <c r="D282" s="4"/>
      <c r="E282" s="4"/>
      <c r="F282" s="4"/>
      <c r="R282" s="5"/>
      <c r="S282" s="4"/>
      <c r="T282" s="4"/>
      <c r="U282" s="4"/>
      <c r="V282" s="5"/>
    </row>
    <row r="283" spans="1:22" x14ac:dyDescent="0.2">
      <c r="A283" s="16"/>
      <c r="B283" s="4"/>
      <c r="C283" s="4"/>
      <c r="D283" s="4"/>
      <c r="E283" s="4"/>
      <c r="F283" s="4"/>
      <c r="R283" s="5"/>
      <c r="S283" s="4"/>
      <c r="T283" s="4"/>
      <c r="U283" s="4"/>
      <c r="V283" s="5"/>
    </row>
    <row r="284" spans="1:22" x14ac:dyDescent="0.2">
      <c r="A284" s="16"/>
      <c r="B284" s="4"/>
      <c r="C284" s="4"/>
      <c r="D284" s="4"/>
      <c r="E284" s="4"/>
      <c r="F284" s="4"/>
      <c r="R284" s="5"/>
      <c r="S284" s="4"/>
      <c r="T284" s="4"/>
      <c r="U284" s="4"/>
      <c r="V284" s="5"/>
    </row>
    <row r="285" spans="1:22" x14ac:dyDescent="0.2">
      <c r="A285" s="16"/>
      <c r="B285" s="4"/>
      <c r="C285" s="4"/>
      <c r="D285" s="4"/>
      <c r="E285" s="4"/>
      <c r="F285" s="4"/>
      <c r="R285" s="5"/>
      <c r="S285" s="4"/>
      <c r="T285" s="4"/>
      <c r="U285" s="4"/>
      <c r="V285" s="5"/>
    </row>
    <row r="286" spans="1:22" x14ac:dyDescent="0.2">
      <c r="A286" s="16"/>
      <c r="B286" s="4"/>
      <c r="C286" s="4"/>
      <c r="D286" s="4"/>
      <c r="E286" s="4"/>
      <c r="F286" s="4"/>
      <c r="R286" s="5"/>
      <c r="S286" s="4"/>
      <c r="T286" s="4"/>
      <c r="U286" s="4"/>
      <c r="V286" s="5"/>
    </row>
    <row r="287" spans="1:22" x14ac:dyDescent="0.2">
      <c r="A287" s="16"/>
      <c r="B287" s="4"/>
      <c r="C287" s="4"/>
      <c r="D287" s="4"/>
      <c r="E287" s="4"/>
      <c r="F287" s="4"/>
      <c r="R287" s="5"/>
      <c r="S287" s="4"/>
      <c r="T287" s="4"/>
      <c r="U287" s="4"/>
      <c r="V287" s="5"/>
    </row>
    <row r="288" spans="1:22" x14ac:dyDescent="0.2">
      <c r="A288" s="16"/>
      <c r="B288" s="4"/>
      <c r="C288" s="4"/>
      <c r="D288" s="4"/>
      <c r="E288" s="4"/>
      <c r="F288" s="4"/>
      <c r="R288" s="5"/>
      <c r="S288" s="4"/>
      <c r="U288" s="4"/>
      <c r="V288" s="5"/>
    </row>
    <row r="289" spans="1:22" x14ac:dyDescent="0.2">
      <c r="A289" s="16"/>
      <c r="B289" s="4"/>
      <c r="C289" s="4"/>
      <c r="D289" s="4"/>
      <c r="E289" s="4"/>
      <c r="F289" s="4"/>
      <c r="R289" s="5"/>
      <c r="S289" s="4"/>
      <c r="U289" s="4"/>
      <c r="V289" s="5"/>
    </row>
    <row r="290" spans="1:22" x14ac:dyDescent="0.2">
      <c r="A290" s="16"/>
      <c r="B290" s="4"/>
      <c r="C290" s="4"/>
      <c r="D290" s="4"/>
      <c r="E290" s="4"/>
      <c r="F290" s="4"/>
      <c r="R290" s="5"/>
      <c r="S290" s="4"/>
      <c r="U290" s="4"/>
      <c r="V290" s="5"/>
    </row>
    <row r="291" spans="1:22" x14ac:dyDescent="0.2">
      <c r="A291" s="16"/>
      <c r="B291" s="4"/>
      <c r="C291" s="4"/>
      <c r="D291" s="4"/>
      <c r="E291" s="4"/>
      <c r="F291" s="4"/>
      <c r="R291" s="5"/>
      <c r="S291" s="4"/>
      <c r="U291" s="4"/>
      <c r="V291" s="5"/>
    </row>
    <row r="292" spans="1:22" x14ac:dyDescent="0.2">
      <c r="A292" s="16"/>
      <c r="B292" s="4"/>
      <c r="C292" s="4"/>
      <c r="D292" s="4"/>
      <c r="E292" s="4"/>
      <c r="F292" s="4"/>
      <c r="R292" s="5"/>
      <c r="S292" s="4"/>
      <c r="U292" s="4"/>
      <c r="V292" s="5"/>
    </row>
    <row r="293" spans="1:22" x14ac:dyDescent="0.2">
      <c r="A293" s="16"/>
      <c r="B293" s="4"/>
      <c r="C293" s="4"/>
      <c r="D293" s="4"/>
      <c r="E293" s="4"/>
      <c r="F293" s="4"/>
      <c r="R293" s="5"/>
      <c r="S293" s="4"/>
      <c r="V293" s="5"/>
    </row>
    <row r="294" spans="1:22" x14ac:dyDescent="0.2">
      <c r="A294" s="16"/>
      <c r="B294" s="4"/>
      <c r="C294" s="4"/>
      <c r="D294" s="4"/>
      <c r="E294" s="4"/>
      <c r="F294" s="4"/>
      <c r="R294" s="5"/>
      <c r="S294" s="4"/>
      <c r="V294" s="5"/>
    </row>
    <row r="295" spans="1:22" x14ac:dyDescent="0.2">
      <c r="A295" s="16"/>
      <c r="B295" s="4"/>
      <c r="C295" s="4"/>
      <c r="D295" s="4"/>
      <c r="E295" s="4"/>
      <c r="F295" s="4"/>
      <c r="R295" s="5"/>
      <c r="S295" s="4"/>
      <c r="V295" s="5"/>
    </row>
    <row r="296" spans="1:22" x14ac:dyDescent="0.2">
      <c r="A296" s="16"/>
      <c r="B296" s="4"/>
      <c r="C296" s="4"/>
      <c r="D296" s="4"/>
      <c r="E296" s="4"/>
      <c r="F296" s="4"/>
      <c r="R296" s="5"/>
      <c r="S296" s="4"/>
      <c r="V296" s="5"/>
    </row>
    <row r="297" spans="1:22" x14ac:dyDescent="0.2">
      <c r="A297" s="16"/>
      <c r="B297" s="4"/>
      <c r="C297" s="4"/>
      <c r="D297" s="4"/>
      <c r="E297" s="4"/>
      <c r="F297" s="4"/>
      <c r="R297" s="5"/>
      <c r="S297" s="4"/>
      <c r="V297" s="5"/>
    </row>
    <row r="298" spans="1:22" x14ac:dyDescent="0.2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</row>
    <row r="299" spans="1:22" x14ac:dyDescent="0.2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</row>
    <row r="300" spans="1:22" x14ac:dyDescent="0.2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</row>
    <row r="301" spans="1:22" x14ac:dyDescent="0.2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</row>
    <row r="302" spans="1:22" x14ac:dyDescent="0.2">
      <c r="A302" s="36" t="s">
        <v>163</v>
      </c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CA36-4FF8-074A-8133-F0A12949113F}">
  <sheetPr codeName="Sheet111"/>
  <dimension ref="A1:V253"/>
  <sheetViews>
    <sheetView workbookViewId="0">
      <selection activeCell="U4" sqref="U3:U4"/>
    </sheetView>
  </sheetViews>
  <sheetFormatPr baseColWidth="10" defaultRowHeight="16" x14ac:dyDescent="0.2"/>
  <cols>
    <col min="5" max="5" customWidth="true" width="16.5"/>
    <col min="6" max="6" customWidth="true" width="14.66406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3981">
        <v>344</v>
      </c>
      <c r="B3" t="n" s="3982">
        <v>412700.0</v>
      </c>
      <c r="C3" t="n" s="3983">
        <v>54300.0</v>
      </c>
      <c r="D3" t="n" s="3984">
        <v>358400.0</v>
      </c>
      <c r="E3" t="n" s="3985">
        <v>3.45162E9</v>
      </c>
      <c r="G3" t="n" s="3971">
        <v>0.0</v>
      </c>
      <c r="H3" t="n" s="3972">
        <v>0.0</v>
      </c>
      <c r="I3" t="n" s="3973">
        <v>0.0</v>
      </c>
      <c r="J3" t="n" s="3974">
        <v>9.3951E7</v>
      </c>
      <c r="L3" t="n" s="3975">
        <v>2991.0</v>
      </c>
      <c r="M3" t="n" s="3976">
        <v>3153.0</v>
      </c>
      <c r="N3" t="n" s="3977">
        <v>94.0</v>
      </c>
      <c r="O3" t="n" s="3978">
        <v>99.0</v>
      </c>
      <c r="P3" t="n" s="3979">
        <v>6379600.0</v>
      </c>
      <c r="Q3" t="n" s="3980">
        <v>7710900.0</v>
      </c>
      <c r="R3" t="n" s="3969">
        <v>-0.0</v>
      </c>
      <c r="S3" t="n" s="3968">
        <v>1.48123E7</v>
      </c>
      <c r="V3" t="n" s="3970">
        <v>0.0325</v>
      </c>
    </row>
    <row r="4">
      <c r="A4" t="s" s="1914">
        <v>343</v>
      </c>
      <c r="B4" t="n" s="1915">
        <v>373800.0</v>
      </c>
      <c r="C4" t="n" s="1916">
        <v>84570.0</v>
      </c>
      <c r="D4" t="n" s="1917">
        <v>289230.0</v>
      </c>
      <c r="E4" t="n" s="1918">
        <v>2.76865E9</v>
      </c>
      <c r="G4" t="n" s="1904">
        <v>0.0</v>
      </c>
      <c r="H4" t="n" s="1905">
        <v>0.0</v>
      </c>
      <c r="I4" t="n" s="1906">
        <v>0.0</v>
      </c>
      <c r="J4" t="n" s="1907">
        <v>4.284E7</v>
      </c>
      <c r="L4" t="n" s="1908">
        <v>4916.0</v>
      </c>
      <c r="M4" t="n" s="1909">
        <v>4055.0</v>
      </c>
      <c r="N4" t="n" s="1910">
        <v>111.0</v>
      </c>
      <c r="O4" t="n" s="1911">
        <v>103.0</v>
      </c>
      <c r="P4" t="n" s="1912">
        <v>1.02091E7</v>
      </c>
      <c r="Q4" t="n" s="1913">
        <v>8269900.0</v>
      </c>
      <c r="R4" t="n" s="1902">
        <v>0.0301</v>
      </c>
      <c r="S4" t="n" s="1901">
        <v>1.96287E7</v>
      </c>
      <c r="V4" t="n" s="1903">
        <v>0.039900000000000005</v>
      </c>
    </row>
    <row r="5" spans="1:22" x14ac:dyDescent="0.2">
      <c r="A5" s="16" t="s">
        <v>342</v>
      </c>
      <c r="B5" s="4">
        <v>956300</v>
      </c>
      <c r="C5" s="4">
        <v>220600</v>
      </c>
      <c r="D5" s="4">
        <v>735700</v>
      </c>
      <c r="E5" s="4">
        <v>6809880000</v>
      </c>
      <c r="F5" s="4">
        <f t="shared" ref="F5:F46" si="0">E5+F6</f>
        <v>-2473478385</v>
      </c>
      <c r="G5" s="4">
        <v>0</v>
      </c>
      <c r="H5" s="4">
        <v>0</v>
      </c>
      <c r="I5" s="4">
        <v>0</v>
      </c>
      <c r="J5" s="4">
        <v>-46917000</v>
      </c>
      <c r="K5" s="24"/>
      <c r="L5" s="4">
        <v>4287</v>
      </c>
      <c r="M5" s="4">
        <v>4306</v>
      </c>
      <c r="N5" s="4">
        <v>234</v>
      </c>
      <c r="O5" s="4">
        <v>218</v>
      </c>
      <c r="P5" s="4">
        <v>13794100</v>
      </c>
      <c r="Q5" s="4">
        <v>13227200</v>
      </c>
      <c r="R5" s="5">
        <v>6.8900000000000003E-2</v>
      </c>
      <c r="S5" s="4">
        <v>27553100</v>
      </c>
      <c r="T5" s="4">
        <f t="shared" ref="T5:T73" si="1">AVERAGE(S6:S15)</f>
        <v>8042920</v>
      </c>
      <c r="U5" s="4">
        <f t="shared" ref="U5:U46" si="2">MIN(S6:S10)</f>
        <v>3687300</v>
      </c>
      <c r="V5" s="5">
        <v>6.7699999999999996E-2</v>
      </c>
    </row>
    <row r="6" spans="1:22" x14ac:dyDescent="0.2">
      <c r="A6" s="16" t="s">
        <v>341</v>
      </c>
      <c r="B6" s="4">
        <v>600</v>
      </c>
      <c r="C6" s="4">
        <v>13400</v>
      </c>
      <c r="D6" s="4">
        <v>-12800</v>
      </c>
      <c r="E6" s="4">
        <v>-111260000</v>
      </c>
      <c r="F6" s="4">
        <f t="shared" si="0"/>
        <v>-9283358385</v>
      </c>
      <c r="G6" s="4">
        <v>0</v>
      </c>
      <c r="H6" s="4">
        <v>0</v>
      </c>
      <c r="I6" s="4">
        <v>0</v>
      </c>
      <c r="J6" s="4">
        <v>-46917000</v>
      </c>
      <c r="K6" s="24"/>
      <c r="L6" s="4">
        <v>883</v>
      </c>
      <c r="M6" s="4">
        <v>949</v>
      </c>
      <c r="N6" s="4">
        <v>22</v>
      </c>
      <c r="O6" s="4">
        <v>14</v>
      </c>
      <c r="P6" s="4">
        <v>1746700</v>
      </c>
      <c r="Q6" s="4">
        <v>1966400</v>
      </c>
      <c r="R6" s="5">
        <v>9.300000000000001E-3</v>
      </c>
      <c r="S6" s="4">
        <v>3922600</v>
      </c>
      <c r="T6" s="4">
        <f t="shared" si="1"/>
        <v>7953270</v>
      </c>
      <c r="U6" s="4">
        <f t="shared" si="2"/>
        <v>3687300</v>
      </c>
      <c r="V6" s="5">
        <v>1.15E-2</v>
      </c>
    </row>
    <row r="7" spans="1:22" x14ac:dyDescent="0.2">
      <c r="A7" s="16" t="s">
        <v>340</v>
      </c>
      <c r="B7" s="4">
        <v>24400</v>
      </c>
      <c r="C7" s="4">
        <v>1000</v>
      </c>
      <c r="D7" s="4">
        <v>23400</v>
      </c>
      <c r="E7" s="4">
        <v>202460000</v>
      </c>
      <c r="F7" s="4">
        <f t="shared" si="0"/>
        <v>-9172098385</v>
      </c>
      <c r="G7" s="4">
        <v>0</v>
      </c>
      <c r="H7" s="4">
        <v>0</v>
      </c>
      <c r="I7" s="4">
        <v>0</v>
      </c>
      <c r="J7" s="4">
        <v>0</v>
      </c>
      <c r="K7" s="24"/>
      <c r="L7" s="4">
        <v>899</v>
      </c>
      <c r="M7" s="4">
        <v>979</v>
      </c>
      <c r="N7" s="4">
        <v>25</v>
      </c>
      <c r="O7" s="4">
        <v>17</v>
      </c>
      <c r="P7" s="4">
        <v>1811500</v>
      </c>
      <c r="Q7" s="4">
        <v>1695900</v>
      </c>
      <c r="R7" s="5">
        <v>1.5300000000000001E-2</v>
      </c>
      <c r="S7" s="4">
        <v>3687300</v>
      </c>
      <c r="T7" s="4">
        <f t="shared" si="1"/>
        <v>8106350</v>
      </c>
      <c r="U7" s="4">
        <f t="shared" si="2"/>
        <v>7929800</v>
      </c>
      <c r="V7" s="5">
        <v>1.8500000000000003E-2</v>
      </c>
    </row>
    <row r="8" spans="1:22" x14ac:dyDescent="0.2">
      <c r="A8" s="16" t="s">
        <v>339</v>
      </c>
      <c r="B8" s="4">
        <v>228100</v>
      </c>
      <c r="C8" s="4">
        <v>461099</v>
      </c>
      <c r="D8" s="4">
        <v>-232999</v>
      </c>
      <c r="E8" s="4">
        <v>-2025180000</v>
      </c>
      <c r="F8" s="4">
        <f t="shared" si="0"/>
        <v>-9374558385</v>
      </c>
      <c r="G8" s="4">
        <v>0</v>
      </c>
      <c r="H8" s="4">
        <v>0</v>
      </c>
      <c r="I8" s="4">
        <v>0</v>
      </c>
      <c r="J8" s="4">
        <v>-80354000</v>
      </c>
      <c r="K8" s="24"/>
      <c r="L8" s="4">
        <v>1820</v>
      </c>
      <c r="M8" s="4">
        <v>3531</v>
      </c>
      <c r="N8" s="4">
        <v>44</v>
      </c>
      <c r="O8" s="4">
        <v>81</v>
      </c>
      <c r="P8" s="4">
        <v>3698700</v>
      </c>
      <c r="Q8" s="4">
        <v>7034000</v>
      </c>
      <c r="R8" s="5">
        <v>-3.7599999999999995E-2</v>
      </c>
      <c r="S8" s="4">
        <v>11108100</v>
      </c>
      <c r="T8" s="4">
        <f t="shared" si="1"/>
        <v>7613070</v>
      </c>
      <c r="U8" s="4">
        <f t="shared" si="2"/>
        <v>7198400</v>
      </c>
      <c r="V8" s="5">
        <v>6.6400000000000001E-2</v>
      </c>
    </row>
    <row r="9" spans="1:22" x14ac:dyDescent="0.2">
      <c r="A9" s="16" t="s">
        <v>338</v>
      </c>
      <c r="B9" s="4">
        <v>12320</v>
      </c>
      <c r="C9" s="4">
        <v>1132100</v>
      </c>
      <c r="D9" s="4">
        <v>-1119780</v>
      </c>
      <c r="E9" s="4">
        <v>-9923450000</v>
      </c>
      <c r="F9" s="4">
        <f t="shared" si="0"/>
        <v>-7349378385</v>
      </c>
      <c r="G9" s="4">
        <v>0</v>
      </c>
      <c r="H9" s="4">
        <v>0</v>
      </c>
      <c r="I9" s="4">
        <v>0</v>
      </c>
      <c r="J9" s="4">
        <v>15867000</v>
      </c>
      <c r="K9" s="24"/>
      <c r="L9" s="4">
        <v>1503</v>
      </c>
      <c r="M9" s="4">
        <v>2931</v>
      </c>
      <c r="N9" s="4">
        <v>48</v>
      </c>
      <c r="O9" s="4">
        <v>94</v>
      </c>
      <c r="P9" s="4">
        <v>3600100</v>
      </c>
      <c r="Q9" s="4">
        <v>6723100</v>
      </c>
      <c r="R9" s="5">
        <v>-1.1299999999999999E-2</v>
      </c>
      <c r="S9" s="4">
        <v>10627100</v>
      </c>
      <c r="T9" s="4">
        <f t="shared" si="1"/>
        <v>7242260</v>
      </c>
      <c r="U9" s="4">
        <f t="shared" si="2"/>
        <v>4331900</v>
      </c>
      <c r="V9" s="5">
        <v>3.5699999999999996E-2</v>
      </c>
    </row>
    <row r="10" spans="1:22" x14ac:dyDescent="0.2">
      <c r="A10" s="16" t="s">
        <v>337</v>
      </c>
      <c r="B10" s="4">
        <v>44100</v>
      </c>
      <c r="C10" s="4">
        <v>103800</v>
      </c>
      <c r="D10" s="4">
        <v>-59700</v>
      </c>
      <c r="E10" s="4">
        <v>-536930000</v>
      </c>
      <c r="F10" s="4">
        <f t="shared" si="0"/>
        <v>2574071615</v>
      </c>
      <c r="G10" s="4">
        <v>0</v>
      </c>
      <c r="H10" s="4">
        <v>0</v>
      </c>
      <c r="I10" s="4">
        <v>0</v>
      </c>
      <c r="J10" s="4">
        <v>-81342000</v>
      </c>
      <c r="K10" s="24"/>
      <c r="L10" s="4">
        <v>1751</v>
      </c>
      <c r="M10" s="4">
        <v>2351</v>
      </c>
      <c r="N10" s="4">
        <v>53</v>
      </c>
      <c r="O10" s="4">
        <v>99</v>
      </c>
      <c r="P10" s="4">
        <v>4123600</v>
      </c>
      <c r="Q10" s="4">
        <v>6050400</v>
      </c>
      <c r="R10" s="5">
        <v>0</v>
      </c>
      <c r="S10" s="4">
        <v>10494800</v>
      </c>
      <c r="T10" s="4">
        <f t="shared" si="1"/>
        <v>7038650</v>
      </c>
      <c r="U10" s="4">
        <f t="shared" si="2"/>
        <v>4331900</v>
      </c>
      <c r="V10" s="5">
        <v>3.27E-2</v>
      </c>
    </row>
    <row r="11" spans="1:22" x14ac:dyDescent="0.2">
      <c r="A11" s="16" t="s">
        <v>336</v>
      </c>
      <c r="B11" s="4">
        <v>95000</v>
      </c>
      <c r="C11" s="4">
        <v>135550</v>
      </c>
      <c r="D11" s="4">
        <v>-40550</v>
      </c>
      <c r="E11" s="4">
        <v>-369610000</v>
      </c>
      <c r="F11" s="4">
        <f t="shared" si="0"/>
        <v>3111001615</v>
      </c>
      <c r="G11" s="4">
        <v>0</v>
      </c>
      <c r="H11" s="4">
        <v>0</v>
      </c>
      <c r="I11" s="4">
        <v>0</v>
      </c>
      <c r="J11" s="4">
        <v>-56286000</v>
      </c>
      <c r="K11" s="24"/>
      <c r="L11" s="4">
        <v>1536</v>
      </c>
      <c r="M11" s="4">
        <v>2241</v>
      </c>
      <c r="N11" s="4">
        <v>28</v>
      </c>
      <c r="O11" s="4">
        <v>53</v>
      </c>
      <c r="P11" s="4">
        <v>2942300</v>
      </c>
      <c r="Q11" s="4">
        <v>4568300</v>
      </c>
      <c r="R11" s="5">
        <v>-7.8000000000000005E-3</v>
      </c>
      <c r="S11" s="4">
        <v>7929800</v>
      </c>
      <c r="T11" s="4">
        <f t="shared" si="1"/>
        <v>6763850</v>
      </c>
      <c r="U11" s="4">
        <f t="shared" si="2"/>
        <v>3026100</v>
      </c>
      <c r="V11" s="5">
        <v>2.5499999999999998E-2</v>
      </c>
    </row>
    <row r="12" spans="1:22" x14ac:dyDescent="0.2">
      <c r="A12" s="16" t="s">
        <v>335</v>
      </c>
      <c r="B12" s="4">
        <v>1446000</v>
      </c>
      <c r="C12" s="4">
        <v>430500</v>
      </c>
      <c r="D12" s="4">
        <v>1015500</v>
      </c>
      <c r="E12" s="4">
        <v>9072020000</v>
      </c>
      <c r="F12" s="4">
        <f t="shared" si="0"/>
        <v>3480611615</v>
      </c>
      <c r="G12" s="4">
        <v>0</v>
      </c>
      <c r="H12" s="4">
        <v>0</v>
      </c>
      <c r="I12" s="4">
        <v>0</v>
      </c>
      <c r="J12" s="4">
        <v>-192267000</v>
      </c>
      <c r="K12" s="24"/>
      <c r="L12" s="4">
        <v>3403</v>
      </c>
      <c r="M12" s="4">
        <v>2932</v>
      </c>
      <c r="N12" s="4">
        <v>90</v>
      </c>
      <c r="O12" s="4">
        <v>106</v>
      </c>
      <c r="P12" s="4">
        <v>7673300</v>
      </c>
      <c r="Q12" s="4">
        <v>7622700</v>
      </c>
      <c r="R12" s="5">
        <v>4.2999999999999997E-2</v>
      </c>
      <c r="S12" s="4">
        <v>15806600</v>
      </c>
      <c r="T12" s="4">
        <f t="shared" si="1"/>
        <v>5791055</v>
      </c>
      <c r="U12" s="4">
        <f t="shared" si="2"/>
        <v>3026100</v>
      </c>
      <c r="V12" s="5">
        <v>4.6199999999999998E-2</v>
      </c>
    </row>
    <row r="13" spans="1:22" x14ac:dyDescent="0.2">
      <c r="A13" s="16" t="s">
        <v>333</v>
      </c>
      <c r="B13" s="4">
        <v>287500</v>
      </c>
      <c r="C13" s="4">
        <v>99700</v>
      </c>
      <c r="D13" s="4">
        <v>187800</v>
      </c>
      <c r="E13" s="4">
        <v>1612110000</v>
      </c>
      <c r="F13" s="4">
        <f t="shared" si="0"/>
        <v>-5591408385</v>
      </c>
      <c r="G13" s="4">
        <v>0</v>
      </c>
      <c r="H13" s="4">
        <v>0</v>
      </c>
      <c r="I13" s="4">
        <v>0</v>
      </c>
      <c r="J13" s="4">
        <v>69802000</v>
      </c>
      <c r="K13" s="24"/>
      <c r="L13" s="4">
        <v>1724</v>
      </c>
      <c r="M13" s="4">
        <v>1266</v>
      </c>
      <c r="N13" s="4">
        <v>49</v>
      </c>
      <c r="O13" s="4">
        <v>41</v>
      </c>
      <c r="P13" s="4">
        <v>3759500</v>
      </c>
      <c r="Q13" s="4">
        <v>3065000</v>
      </c>
      <c r="R13" s="5">
        <v>1.4199999999999999E-2</v>
      </c>
      <c r="S13" s="4">
        <v>7198400</v>
      </c>
      <c r="T13" s="4">
        <f t="shared" si="1"/>
        <v>5504175</v>
      </c>
      <c r="U13" s="4">
        <f t="shared" si="2"/>
        <v>3026100</v>
      </c>
      <c r="V13" s="5">
        <v>2.4199999999999999E-2</v>
      </c>
    </row>
    <row r="14" spans="1:22" x14ac:dyDescent="0.2">
      <c r="A14" s="16" t="s">
        <v>332</v>
      </c>
      <c r="B14" s="4">
        <v>170200</v>
      </c>
      <c r="C14" s="4">
        <v>89500</v>
      </c>
      <c r="D14" s="4">
        <v>80700</v>
      </c>
      <c r="E14" s="4">
        <v>692680000</v>
      </c>
      <c r="F14" s="4">
        <f t="shared" si="0"/>
        <v>-7203518385</v>
      </c>
      <c r="G14" s="4">
        <v>0</v>
      </c>
      <c r="H14" s="4">
        <v>0</v>
      </c>
      <c r="I14" s="4">
        <v>0</v>
      </c>
      <c r="J14" s="4">
        <v>69802000</v>
      </c>
      <c r="K14" s="24"/>
      <c r="L14" s="4">
        <v>1017</v>
      </c>
      <c r="M14" s="4">
        <v>1153</v>
      </c>
      <c r="N14" s="4">
        <v>13</v>
      </c>
      <c r="O14" s="4">
        <v>16</v>
      </c>
      <c r="P14" s="4">
        <v>1946700</v>
      </c>
      <c r="Q14" s="4">
        <v>2167200</v>
      </c>
      <c r="R14" s="5">
        <v>2.3999999999999998E-3</v>
      </c>
      <c r="S14" s="4">
        <v>4331900</v>
      </c>
      <c r="T14" s="4">
        <f t="shared" si="1"/>
        <v>5515045</v>
      </c>
      <c r="U14" s="4">
        <f t="shared" si="2"/>
        <v>3026100</v>
      </c>
      <c r="V14" s="5">
        <v>1.3999999999999999E-2</v>
      </c>
    </row>
    <row r="15" spans="1:22" x14ac:dyDescent="0.2">
      <c r="A15" s="16" t="s">
        <v>331</v>
      </c>
      <c r="B15" s="4">
        <v>263200</v>
      </c>
      <c r="C15" s="4">
        <v>13400</v>
      </c>
      <c r="D15" s="4">
        <v>249800</v>
      </c>
      <c r="E15" s="4">
        <v>2108500000</v>
      </c>
      <c r="F15" s="4">
        <f t="shared" si="0"/>
        <v>-7896198385</v>
      </c>
      <c r="G15" s="4">
        <v>0</v>
      </c>
      <c r="H15" s="4">
        <v>0</v>
      </c>
      <c r="I15" s="4">
        <v>0</v>
      </c>
      <c r="J15" s="4">
        <v>-53199000</v>
      </c>
      <c r="K15" s="24"/>
      <c r="L15" s="4">
        <v>1154</v>
      </c>
      <c r="M15" s="4">
        <v>993</v>
      </c>
      <c r="N15" s="4">
        <v>25</v>
      </c>
      <c r="O15" s="4">
        <v>44</v>
      </c>
      <c r="P15" s="4">
        <v>2345200</v>
      </c>
      <c r="Q15" s="4">
        <v>2677700</v>
      </c>
      <c r="R15" s="5">
        <v>1.2E-2</v>
      </c>
      <c r="S15" s="4">
        <v>5322600</v>
      </c>
      <c r="T15" s="4">
        <f t="shared" si="1"/>
        <v>5307825</v>
      </c>
      <c r="U15" s="4">
        <f t="shared" si="2"/>
        <v>3026100</v>
      </c>
      <c r="V15" s="5">
        <v>2.5600000000000001E-2</v>
      </c>
    </row>
    <row r="16" spans="1:22" x14ac:dyDescent="0.2">
      <c r="A16" s="16" t="s">
        <v>330</v>
      </c>
      <c r="B16" s="4">
        <v>23600</v>
      </c>
      <c r="C16" s="4">
        <v>21000</v>
      </c>
      <c r="D16" s="4">
        <v>2600</v>
      </c>
      <c r="E16" s="4">
        <v>21889305</v>
      </c>
      <c r="F16" s="4">
        <f t="shared" si="0"/>
        <v>-10004698385</v>
      </c>
      <c r="G16" s="4">
        <v>0</v>
      </c>
      <c r="H16" s="4">
        <v>0</v>
      </c>
      <c r="I16" s="4">
        <v>0</v>
      </c>
      <c r="J16" s="4">
        <v>181666000</v>
      </c>
      <c r="K16" s="24"/>
      <c r="L16" s="4">
        <v>548</v>
      </c>
      <c r="M16" s="4">
        <v>995</v>
      </c>
      <c r="N16" s="4">
        <v>16</v>
      </c>
      <c r="O16" s="4">
        <v>20</v>
      </c>
      <c r="P16" s="4">
        <v>1106900</v>
      </c>
      <c r="Q16" s="4">
        <v>1739500</v>
      </c>
      <c r="R16" s="5">
        <v>-8.3000000000000001E-3</v>
      </c>
      <c r="S16" s="4">
        <v>3026100</v>
      </c>
      <c r="T16" s="4">
        <f t="shared" si="1"/>
        <v>5331585</v>
      </c>
      <c r="U16" s="4">
        <f t="shared" si="2"/>
        <v>5181800</v>
      </c>
      <c r="V16" s="5">
        <v>1.6500000000000001E-2</v>
      </c>
    </row>
    <row r="17" spans="1:22" x14ac:dyDescent="0.2">
      <c r="A17" s="16" t="s">
        <v>329</v>
      </c>
      <c r="B17" s="4">
        <v>136200</v>
      </c>
      <c r="C17" s="4">
        <v>112800</v>
      </c>
      <c r="D17" s="4">
        <v>23400</v>
      </c>
      <c r="E17" s="4">
        <v>198233409</v>
      </c>
      <c r="F17" s="4">
        <f t="shared" si="0"/>
        <v>-10026587690</v>
      </c>
      <c r="G17" s="4">
        <v>0</v>
      </c>
      <c r="H17" s="4">
        <v>0</v>
      </c>
      <c r="I17" s="4">
        <v>0</v>
      </c>
      <c r="J17" s="4">
        <v>166023000</v>
      </c>
      <c r="K17" s="24"/>
      <c r="L17" s="4">
        <v>803</v>
      </c>
      <c r="M17" s="4">
        <v>985</v>
      </c>
      <c r="N17" s="4">
        <v>26</v>
      </c>
      <c r="O17" s="4">
        <v>36</v>
      </c>
      <c r="P17" s="4">
        <v>1936600</v>
      </c>
      <c r="Q17" s="4">
        <v>2841700</v>
      </c>
      <c r="R17" s="5">
        <v>1.2E-2</v>
      </c>
      <c r="S17" s="4">
        <v>5218100</v>
      </c>
      <c r="T17" s="4">
        <f t="shared" si="1"/>
        <v>5254845</v>
      </c>
      <c r="U17" s="4">
        <f t="shared" si="2"/>
        <v>5181800</v>
      </c>
      <c r="V17" s="5">
        <v>2.5699999999999997E-2</v>
      </c>
    </row>
    <row r="18" spans="1:22" x14ac:dyDescent="0.2">
      <c r="A18" s="16" t="s">
        <v>328</v>
      </c>
      <c r="B18" s="4">
        <v>25600</v>
      </c>
      <c r="C18" s="4">
        <v>426300</v>
      </c>
      <c r="D18" s="4">
        <v>-400700</v>
      </c>
      <c r="E18" s="4">
        <v>-3349650000</v>
      </c>
      <c r="F18" s="4">
        <f t="shared" si="0"/>
        <v>-10224821099</v>
      </c>
      <c r="G18" s="4">
        <v>0</v>
      </c>
      <c r="H18" s="4">
        <v>0</v>
      </c>
      <c r="I18" s="4">
        <v>0</v>
      </c>
      <c r="J18" s="4">
        <v>-23121000</v>
      </c>
      <c r="K18" s="24"/>
      <c r="L18" s="4">
        <v>841</v>
      </c>
      <c r="M18" s="4">
        <v>1521</v>
      </c>
      <c r="N18" s="4">
        <v>19</v>
      </c>
      <c r="O18" s="4">
        <v>59</v>
      </c>
      <c r="P18" s="4">
        <v>1698200</v>
      </c>
      <c r="Q18" s="4">
        <v>4063700</v>
      </c>
      <c r="R18" s="5">
        <v>-8.3000000000000001E-3</v>
      </c>
      <c r="S18" s="4">
        <v>6175300</v>
      </c>
      <c r="T18" s="4">
        <f t="shared" si="1"/>
        <v>4989045</v>
      </c>
      <c r="U18" s="4">
        <f t="shared" si="2"/>
        <v>4329600</v>
      </c>
      <c r="V18" s="5">
        <v>2.4700000000000003E-2</v>
      </c>
    </row>
    <row r="19" spans="1:22" x14ac:dyDescent="0.2">
      <c r="A19" s="16" t="s">
        <v>327</v>
      </c>
      <c r="B19" s="4">
        <v>32700</v>
      </c>
      <c r="C19" s="4">
        <v>1211600</v>
      </c>
      <c r="D19" s="4">
        <v>-1178900</v>
      </c>
      <c r="E19" s="4">
        <v>-9985400000</v>
      </c>
      <c r="F19" s="4">
        <f t="shared" si="0"/>
        <v>-6875171099</v>
      </c>
      <c r="G19" s="4">
        <v>0</v>
      </c>
      <c r="H19" s="4">
        <v>0</v>
      </c>
      <c r="I19" s="4">
        <v>0</v>
      </c>
      <c r="J19" s="4">
        <v>-210926000</v>
      </c>
      <c r="K19" s="24"/>
      <c r="L19" s="4">
        <v>1056</v>
      </c>
      <c r="M19" s="4">
        <v>1770</v>
      </c>
      <c r="N19" s="4">
        <v>16</v>
      </c>
      <c r="O19" s="4">
        <v>46</v>
      </c>
      <c r="P19" s="4">
        <v>1881200</v>
      </c>
      <c r="Q19" s="4">
        <v>4275200</v>
      </c>
      <c r="R19" s="5">
        <v>-1.78E-2</v>
      </c>
      <c r="S19" s="4">
        <v>6919000</v>
      </c>
      <c r="T19" s="4">
        <f t="shared" si="1"/>
        <v>4644305</v>
      </c>
      <c r="U19" s="4">
        <f t="shared" si="2"/>
        <v>4329600</v>
      </c>
      <c r="V19" s="5">
        <v>3.0099999999999998E-2</v>
      </c>
    </row>
    <row r="20" spans="1:22" x14ac:dyDescent="0.2">
      <c r="A20" s="16" t="s">
        <v>326</v>
      </c>
      <c r="B20" s="4">
        <v>236700</v>
      </c>
      <c r="C20" s="4">
        <v>162600</v>
      </c>
      <c r="D20" s="4">
        <v>74100</v>
      </c>
      <c r="E20" s="4">
        <v>620790000</v>
      </c>
      <c r="F20" s="4">
        <f t="shared" si="0"/>
        <v>3110228901</v>
      </c>
      <c r="G20" s="4">
        <v>0</v>
      </c>
      <c r="H20" s="4">
        <v>0</v>
      </c>
      <c r="I20" s="4">
        <v>0</v>
      </c>
      <c r="J20" s="4">
        <v>-210926000</v>
      </c>
      <c r="K20" s="24"/>
      <c r="L20" s="4">
        <v>1935</v>
      </c>
      <c r="M20" s="4">
        <v>1553</v>
      </c>
      <c r="N20" s="4">
        <v>58</v>
      </c>
      <c r="O20" s="4">
        <v>51</v>
      </c>
      <c r="P20" s="4">
        <v>4481900</v>
      </c>
      <c r="Q20" s="4">
        <v>3594600</v>
      </c>
      <c r="R20" s="5">
        <v>1.7899999999999999E-2</v>
      </c>
      <c r="S20" s="4">
        <v>8458700</v>
      </c>
      <c r="T20" s="4">
        <f t="shared" si="1"/>
        <v>4538995</v>
      </c>
      <c r="U20" s="4">
        <f t="shared" si="2"/>
        <v>3250400</v>
      </c>
      <c r="V20" s="5">
        <v>5.1699999999999996E-2</v>
      </c>
    </row>
    <row r="21" spans="1:22" x14ac:dyDescent="0.2">
      <c r="A21" s="16" t="s">
        <v>325</v>
      </c>
      <c r="B21" s="4">
        <v>215900</v>
      </c>
      <c r="C21" s="4">
        <v>86900</v>
      </c>
      <c r="D21" s="4">
        <v>129000</v>
      </c>
      <c r="E21" s="4">
        <v>1085130000</v>
      </c>
      <c r="F21" s="4">
        <f t="shared" si="0"/>
        <v>2489438901</v>
      </c>
      <c r="G21" s="4">
        <v>0</v>
      </c>
      <c r="H21" s="4">
        <v>0</v>
      </c>
      <c r="I21" s="4">
        <v>0</v>
      </c>
      <c r="J21" s="4">
        <v>-574497000</v>
      </c>
      <c r="K21" s="24"/>
      <c r="L21" s="4">
        <v>997</v>
      </c>
      <c r="M21" s="4">
        <v>1146</v>
      </c>
      <c r="N21" s="4">
        <v>27</v>
      </c>
      <c r="O21" s="4">
        <v>11</v>
      </c>
      <c r="P21" s="4">
        <v>2198600</v>
      </c>
      <c r="Q21" s="4">
        <v>1690300</v>
      </c>
      <c r="R21" s="5">
        <v>-2.3E-3</v>
      </c>
      <c r="S21" s="4">
        <v>5181800</v>
      </c>
      <c r="T21" s="4">
        <f t="shared" si="1"/>
        <v>4476895</v>
      </c>
      <c r="U21" s="4">
        <f t="shared" si="2"/>
        <v>3250400</v>
      </c>
      <c r="V21" s="5">
        <v>2.1299999999999999E-2</v>
      </c>
    </row>
    <row r="22" spans="1:22" x14ac:dyDescent="0.2">
      <c r="A22" s="16" t="s">
        <v>324</v>
      </c>
      <c r="B22" s="4">
        <v>517500</v>
      </c>
      <c r="C22" s="4">
        <v>27335</v>
      </c>
      <c r="D22" s="4">
        <v>490165</v>
      </c>
      <c r="E22" s="4">
        <v>4101930000</v>
      </c>
      <c r="F22" s="4">
        <f t="shared" si="0"/>
        <v>1404308901</v>
      </c>
      <c r="G22" s="4">
        <v>0</v>
      </c>
      <c r="H22" s="4">
        <v>0</v>
      </c>
      <c r="I22" s="4">
        <v>0</v>
      </c>
      <c r="J22" s="4">
        <v>-14940000</v>
      </c>
      <c r="K22" s="24"/>
      <c r="L22" s="4">
        <v>1157</v>
      </c>
      <c r="M22" s="4">
        <v>1176</v>
      </c>
      <c r="N22" s="4">
        <v>42</v>
      </c>
      <c r="O22" s="4">
        <v>43</v>
      </c>
      <c r="P22" s="4">
        <v>2827000</v>
      </c>
      <c r="Q22" s="4">
        <v>2807500</v>
      </c>
      <c r="R22" s="5">
        <v>2.5600000000000001E-2</v>
      </c>
      <c r="S22" s="4">
        <v>6078650</v>
      </c>
      <c r="T22" s="4">
        <f t="shared" si="1"/>
        <v>4829210</v>
      </c>
      <c r="U22" s="4">
        <f t="shared" si="2"/>
        <v>3250400</v>
      </c>
      <c r="V22" s="5">
        <v>1.78E-2</v>
      </c>
    </row>
    <row r="23" spans="1:22" x14ac:dyDescent="0.2">
      <c r="A23" s="16" t="s">
        <v>323</v>
      </c>
      <c r="B23" s="4">
        <v>28100</v>
      </c>
      <c r="C23" s="4">
        <v>74800</v>
      </c>
      <c r="D23" s="4">
        <v>-46700</v>
      </c>
      <c r="E23" s="4">
        <v>-390140000</v>
      </c>
      <c r="F23" s="4">
        <f t="shared" si="0"/>
        <v>-2697621099</v>
      </c>
      <c r="G23" s="4">
        <v>0</v>
      </c>
      <c r="H23" s="4">
        <v>0</v>
      </c>
      <c r="I23" s="4">
        <v>0</v>
      </c>
      <c r="J23" s="4">
        <v>225473000</v>
      </c>
      <c r="K23" s="24"/>
      <c r="L23" s="4">
        <v>893</v>
      </c>
      <c r="M23" s="4">
        <v>1273</v>
      </c>
      <c r="N23" s="4">
        <v>12</v>
      </c>
      <c r="O23" s="4">
        <v>23</v>
      </c>
      <c r="P23" s="4">
        <v>1497200</v>
      </c>
      <c r="Q23" s="4">
        <v>2447700</v>
      </c>
      <c r="R23" s="5">
        <v>-1.21E-2</v>
      </c>
      <c r="S23" s="4">
        <v>4329600</v>
      </c>
      <c r="T23" s="4">
        <f t="shared" si="1"/>
        <v>5459950</v>
      </c>
      <c r="U23" s="4">
        <f t="shared" si="2"/>
        <v>3250400</v>
      </c>
      <c r="V23" s="5">
        <v>3.5299999999999998E-2</v>
      </c>
    </row>
    <row r="24" spans="1:22" x14ac:dyDescent="0.2">
      <c r="A24" s="16" t="s">
        <v>322</v>
      </c>
      <c r="B24" s="4">
        <v>87400</v>
      </c>
      <c r="C24" s="4">
        <v>69600</v>
      </c>
      <c r="D24" s="4">
        <v>17800</v>
      </c>
      <c r="E24" s="4">
        <v>150600000</v>
      </c>
      <c r="F24" s="4">
        <f t="shared" si="0"/>
        <v>-2307481099</v>
      </c>
      <c r="G24" s="4">
        <v>0</v>
      </c>
      <c r="H24" s="4">
        <v>0</v>
      </c>
      <c r="I24" s="4">
        <v>0</v>
      </c>
      <c r="J24" s="4">
        <v>-141016000</v>
      </c>
      <c r="K24" s="24"/>
      <c r="L24" s="4">
        <v>1399</v>
      </c>
      <c r="M24" s="4">
        <v>878</v>
      </c>
      <c r="N24" s="4">
        <v>28</v>
      </c>
      <c r="O24" s="4">
        <v>10</v>
      </c>
      <c r="P24" s="4">
        <v>2722600</v>
      </c>
      <c r="Q24" s="4">
        <v>1428900</v>
      </c>
      <c r="R24" s="5">
        <v>3.3500000000000002E-2</v>
      </c>
      <c r="S24" s="4">
        <v>4440600</v>
      </c>
      <c r="T24" s="4">
        <f t="shared" si="1"/>
        <v>5291970</v>
      </c>
      <c r="U24" s="4">
        <f t="shared" si="2"/>
        <v>3250400</v>
      </c>
      <c r="V24" s="5">
        <v>3.4700000000000002E-2</v>
      </c>
    </row>
    <row r="25" spans="1:22" x14ac:dyDescent="0.2">
      <c r="A25" s="16" t="s">
        <v>321</v>
      </c>
      <c r="B25" s="4">
        <v>10800</v>
      </c>
      <c r="C25" s="4">
        <v>9200</v>
      </c>
      <c r="D25" s="4">
        <v>1600</v>
      </c>
      <c r="E25" s="4">
        <v>12600000</v>
      </c>
      <c r="F25" s="4">
        <f t="shared" si="0"/>
        <v>-2458081099</v>
      </c>
      <c r="G25" s="4">
        <v>0</v>
      </c>
      <c r="H25" s="4">
        <v>0</v>
      </c>
      <c r="I25" s="4">
        <v>0</v>
      </c>
      <c r="J25" s="4">
        <v>28737000</v>
      </c>
      <c r="K25" s="24"/>
      <c r="L25" s="4">
        <v>598</v>
      </c>
      <c r="M25" s="4">
        <v>769</v>
      </c>
      <c r="N25" s="4">
        <v>14</v>
      </c>
      <c r="O25" s="4">
        <v>17</v>
      </c>
      <c r="P25" s="4">
        <v>1235100</v>
      </c>
      <c r="Q25" s="4">
        <v>1546200</v>
      </c>
      <c r="R25" s="5">
        <v>1.2999999999999999E-3</v>
      </c>
      <c r="S25" s="4">
        <v>3250400</v>
      </c>
      <c r="T25" s="4">
        <f t="shared" si="1"/>
        <v>5351230</v>
      </c>
      <c r="U25" s="4">
        <f t="shared" si="2"/>
        <v>3263700</v>
      </c>
      <c r="V25" s="5">
        <v>1.8500000000000003E-2</v>
      </c>
    </row>
    <row r="26" spans="1:22" x14ac:dyDescent="0.2">
      <c r="A26" s="16" t="s">
        <v>320</v>
      </c>
      <c r="B26" s="4">
        <v>20800</v>
      </c>
      <c r="C26" s="4">
        <v>9900</v>
      </c>
      <c r="D26" s="4">
        <v>10900</v>
      </c>
      <c r="E26" s="4">
        <v>88000000</v>
      </c>
      <c r="F26" s="4">
        <f t="shared" si="0"/>
        <v>-2470681099</v>
      </c>
      <c r="G26" s="4">
        <v>0</v>
      </c>
      <c r="H26" s="4">
        <v>0</v>
      </c>
      <c r="I26" s="4">
        <v>0</v>
      </c>
      <c r="J26" s="4">
        <v>87191000</v>
      </c>
      <c r="K26" s="24"/>
      <c r="L26" s="4">
        <v>689</v>
      </c>
      <c r="M26" s="4">
        <v>1050</v>
      </c>
      <c r="N26" s="4">
        <v>12</v>
      </c>
      <c r="O26" s="4">
        <v>14</v>
      </c>
      <c r="P26" s="4">
        <v>1217100</v>
      </c>
      <c r="Q26" s="4">
        <v>1873300</v>
      </c>
      <c r="R26" s="5">
        <v>-1.3600000000000001E-2</v>
      </c>
      <c r="S26" s="4">
        <v>3263700</v>
      </c>
      <c r="T26" s="4">
        <f t="shared" si="1"/>
        <v>5329730</v>
      </c>
      <c r="U26" s="4">
        <f t="shared" si="2"/>
        <v>3471600</v>
      </c>
      <c r="V26" s="5">
        <v>2.3199999999999998E-2</v>
      </c>
    </row>
    <row r="27" spans="1:22" x14ac:dyDescent="0.2">
      <c r="A27" s="16" t="s">
        <v>319</v>
      </c>
      <c r="B27" s="4">
        <v>445400</v>
      </c>
      <c r="C27" s="4">
        <v>181100</v>
      </c>
      <c r="D27" s="4">
        <v>264300</v>
      </c>
      <c r="E27" s="4">
        <v>2146060000</v>
      </c>
      <c r="F27" s="4">
        <f t="shared" si="0"/>
        <v>-2558681099</v>
      </c>
      <c r="G27" s="4">
        <v>0</v>
      </c>
      <c r="H27" s="4">
        <v>0</v>
      </c>
      <c r="I27" s="4">
        <v>0</v>
      </c>
      <c r="J27" s="4">
        <v>36180000</v>
      </c>
      <c r="K27" s="24"/>
      <c r="L27" s="4">
        <v>1133</v>
      </c>
      <c r="M27" s="4">
        <v>752</v>
      </c>
      <c r="N27" s="4">
        <v>26</v>
      </c>
      <c r="O27" s="4">
        <v>16</v>
      </c>
      <c r="P27" s="4">
        <v>2312400</v>
      </c>
      <c r="Q27" s="4">
        <v>1550100</v>
      </c>
      <c r="R27" s="5">
        <v>2.1299999999999999E-2</v>
      </c>
      <c r="S27" s="4">
        <v>4450700</v>
      </c>
      <c r="T27" s="4">
        <f t="shared" si="1"/>
        <v>5279440</v>
      </c>
      <c r="U27" s="4">
        <f t="shared" si="2"/>
        <v>3471600</v>
      </c>
      <c r="V27" s="5">
        <v>2.0799999999999999E-2</v>
      </c>
    </row>
    <row r="28" spans="1:22" x14ac:dyDescent="0.2">
      <c r="A28" s="16" t="s">
        <v>318</v>
      </c>
      <c r="B28" s="4">
        <v>4500</v>
      </c>
      <c r="C28" s="4">
        <v>0</v>
      </c>
      <c r="D28" s="4">
        <v>4500</v>
      </c>
      <c r="E28" s="4">
        <v>36180000</v>
      </c>
      <c r="F28" s="4">
        <f t="shared" si="0"/>
        <v>-4704741099</v>
      </c>
      <c r="G28" s="4">
        <v>0</v>
      </c>
      <c r="H28" s="4">
        <v>0</v>
      </c>
      <c r="I28" s="4">
        <v>0</v>
      </c>
      <c r="J28" s="4">
        <v>36180000</v>
      </c>
      <c r="K28" s="24"/>
      <c r="L28" s="4">
        <v>871</v>
      </c>
      <c r="M28" s="4">
        <v>1185</v>
      </c>
      <c r="N28" s="4">
        <v>12</v>
      </c>
      <c r="O28" s="4">
        <v>18</v>
      </c>
      <c r="P28" s="4">
        <v>1304200</v>
      </c>
      <c r="Q28" s="4">
        <v>2092800</v>
      </c>
      <c r="R28" s="5">
        <v>1.2999999999999999E-3</v>
      </c>
      <c r="S28" s="4">
        <v>3517300</v>
      </c>
      <c r="T28" s="4">
        <f t="shared" si="1"/>
        <v>5390160</v>
      </c>
      <c r="U28" s="4">
        <f t="shared" si="2"/>
        <v>3471600</v>
      </c>
      <c r="V28" s="5">
        <v>2.9700000000000001E-2</v>
      </c>
    </row>
    <row r="29" spans="1:22" x14ac:dyDescent="0.2">
      <c r="A29" s="16" t="s">
        <v>317</v>
      </c>
      <c r="B29" s="4">
        <v>30300</v>
      </c>
      <c r="C29" s="4">
        <v>79800</v>
      </c>
      <c r="D29" s="4">
        <v>-49500</v>
      </c>
      <c r="E29" s="4">
        <v>-393430000</v>
      </c>
      <c r="F29" s="4">
        <f t="shared" si="0"/>
        <v>-4740921099</v>
      </c>
      <c r="G29" s="4">
        <v>0</v>
      </c>
      <c r="H29" s="4">
        <v>0</v>
      </c>
      <c r="I29" s="4">
        <v>0</v>
      </c>
      <c r="J29" s="4">
        <v>135972000</v>
      </c>
      <c r="K29" s="24"/>
      <c r="L29" s="4">
        <v>854</v>
      </c>
      <c r="M29" s="4">
        <v>819</v>
      </c>
      <c r="N29" s="4">
        <v>22</v>
      </c>
      <c r="O29" s="4">
        <v>14</v>
      </c>
      <c r="P29" s="4">
        <v>1969200</v>
      </c>
      <c r="Q29" s="4">
        <v>1338300</v>
      </c>
      <c r="R29" s="5">
        <v>1.66E-2</v>
      </c>
      <c r="S29" s="4">
        <v>3471600</v>
      </c>
      <c r="T29" s="4">
        <f t="shared" si="1"/>
        <v>5788210</v>
      </c>
      <c r="U29" s="4">
        <f t="shared" si="2"/>
        <v>2760800</v>
      </c>
      <c r="V29" s="5">
        <v>0.02</v>
      </c>
    </row>
    <row r="30" spans="1:22" x14ac:dyDescent="0.2">
      <c r="A30" s="16" t="s">
        <v>316</v>
      </c>
      <c r="B30" s="4">
        <v>147600</v>
      </c>
      <c r="C30" s="4">
        <v>121262</v>
      </c>
      <c r="D30" s="4">
        <v>26338</v>
      </c>
      <c r="E30" s="4">
        <v>207390000</v>
      </c>
      <c r="F30" s="4">
        <f t="shared" si="0"/>
        <v>-4347491099</v>
      </c>
      <c r="G30" s="4">
        <v>0</v>
      </c>
      <c r="H30" s="4">
        <v>0</v>
      </c>
      <c r="I30" s="4">
        <v>0</v>
      </c>
      <c r="J30" s="4">
        <v>84703000</v>
      </c>
      <c r="K30" s="24"/>
      <c r="L30" s="4">
        <v>1765</v>
      </c>
      <c r="M30" s="4">
        <v>1775</v>
      </c>
      <c r="N30" s="4">
        <v>49</v>
      </c>
      <c r="O30" s="4">
        <v>33</v>
      </c>
      <c r="P30" s="4">
        <v>3449200</v>
      </c>
      <c r="Q30" s="4">
        <v>3315700</v>
      </c>
      <c r="R30" s="5">
        <v>1.95E-2</v>
      </c>
      <c r="S30" s="4">
        <v>7405600</v>
      </c>
      <c r="T30" s="4">
        <f t="shared" si="1"/>
        <v>5935360</v>
      </c>
      <c r="U30" s="4">
        <f t="shared" si="2"/>
        <v>2760800</v>
      </c>
      <c r="V30" s="5">
        <v>4.1100000000000005E-2</v>
      </c>
    </row>
    <row r="31" spans="1:22" x14ac:dyDescent="0.2">
      <c r="A31" s="16" t="s">
        <v>315</v>
      </c>
      <c r="B31" s="4">
        <v>2700</v>
      </c>
      <c r="C31" s="4">
        <v>0</v>
      </c>
      <c r="D31" s="4">
        <v>2700</v>
      </c>
      <c r="E31" s="4">
        <v>21140000</v>
      </c>
      <c r="F31" s="4">
        <f t="shared" si="0"/>
        <v>-4554881099</v>
      </c>
      <c r="G31" s="4">
        <v>0</v>
      </c>
      <c r="H31" s="4">
        <v>0</v>
      </c>
      <c r="I31" s="4">
        <v>0</v>
      </c>
      <c r="J31" s="4">
        <v>331352000</v>
      </c>
      <c r="K31" s="24"/>
      <c r="L31" s="4">
        <v>858</v>
      </c>
      <c r="M31" s="4">
        <v>1443</v>
      </c>
      <c r="N31" s="4">
        <v>10</v>
      </c>
      <c r="O31" s="4">
        <v>30</v>
      </c>
      <c r="P31" s="4">
        <v>1209400</v>
      </c>
      <c r="Q31" s="4">
        <v>2750100</v>
      </c>
      <c r="R31" s="5">
        <v>-1.9400000000000001E-2</v>
      </c>
      <c r="S31" s="4">
        <v>4560800</v>
      </c>
      <c r="T31" s="4">
        <f t="shared" si="1"/>
        <v>6382580</v>
      </c>
      <c r="U31" s="4">
        <f t="shared" si="2"/>
        <v>2760800</v>
      </c>
      <c r="V31" s="5">
        <v>3.7599999999999995E-2</v>
      </c>
    </row>
    <row r="32" spans="1:22" x14ac:dyDescent="0.2">
      <c r="A32" s="16" t="s">
        <v>314</v>
      </c>
      <c r="B32" s="4">
        <v>109450</v>
      </c>
      <c r="C32" s="4">
        <v>231700</v>
      </c>
      <c r="D32" s="4">
        <v>-122250</v>
      </c>
      <c r="E32" s="4">
        <v>-1001990000</v>
      </c>
      <c r="F32" s="4">
        <f t="shared" si="0"/>
        <v>-4576021099</v>
      </c>
      <c r="G32" s="4">
        <v>0</v>
      </c>
      <c r="H32" s="4">
        <v>0</v>
      </c>
      <c r="I32" s="4">
        <v>0</v>
      </c>
      <c r="J32" s="4">
        <v>331352000</v>
      </c>
      <c r="K32" s="24"/>
      <c r="L32" s="4">
        <v>1851</v>
      </c>
      <c r="M32" s="4">
        <v>2816</v>
      </c>
      <c r="N32" s="4">
        <v>24</v>
      </c>
      <c r="O32" s="4">
        <v>66</v>
      </c>
      <c r="P32" s="4">
        <v>2836000</v>
      </c>
      <c r="Q32" s="4">
        <v>5642600</v>
      </c>
      <c r="R32" s="5">
        <v>-4.2000000000000003E-2</v>
      </c>
      <c r="S32" s="4">
        <v>9601800</v>
      </c>
      <c r="T32" s="4">
        <f t="shared" si="1"/>
        <v>7338720</v>
      </c>
      <c r="U32" s="4">
        <f t="shared" si="2"/>
        <v>2760800</v>
      </c>
      <c r="V32" s="5">
        <v>5.6399999999999999E-2</v>
      </c>
    </row>
    <row r="33" spans="1:22" x14ac:dyDescent="0.2">
      <c r="A33" s="16" t="s">
        <v>313</v>
      </c>
      <c r="B33" s="4">
        <v>153500</v>
      </c>
      <c r="C33" s="4">
        <v>447300</v>
      </c>
      <c r="D33" s="4">
        <v>-293800</v>
      </c>
      <c r="E33" s="4">
        <v>-2618440000</v>
      </c>
      <c r="F33" s="4">
        <f t="shared" si="0"/>
        <v>-3574031099</v>
      </c>
      <c r="G33" s="4">
        <v>0</v>
      </c>
      <c r="H33" s="4">
        <v>0</v>
      </c>
      <c r="I33" s="4">
        <v>0</v>
      </c>
      <c r="J33" s="4">
        <v>156645000</v>
      </c>
      <c r="K33" s="24"/>
      <c r="L33" s="4">
        <v>1104</v>
      </c>
      <c r="M33" s="4">
        <v>2878</v>
      </c>
      <c r="N33" s="4">
        <v>20</v>
      </c>
      <c r="O33" s="4">
        <v>91</v>
      </c>
      <c r="P33" s="4">
        <v>2195300</v>
      </c>
      <c r="Q33" s="4">
        <v>6377300</v>
      </c>
      <c r="R33" s="5">
        <v>-7.4499999999999997E-2</v>
      </c>
      <c r="S33" s="4">
        <v>10637000</v>
      </c>
      <c r="T33" s="4">
        <f t="shared" si="1"/>
        <v>6774040</v>
      </c>
      <c r="U33" s="4">
        <f t="shared" si="2"/>
        <v>2760800</v>
      </c>
      <c r="V33" s="5">
        <v>6.8400000000000002E-2</v>
      </c>
    </row>
    <row r="34" spans="1:22" x14ac:dyDescent="0.2">
      <c r="A34" s="16" t="s">
        <v>270</v>
      </c>
      <c r="B34" s="4">
        <v>13300</v>
      </c>
      <c r="C34" s="4">
        <v>121500</v>
      </c>
      <c r="D34" s="4">
        <v>-108200</v>
      </c>
      <c r="E34" s="4">
        <v>-950470000</v>
      </c>
      <c r="F34" s="4">
        <f t="shared" si="0"/>
        <v>-955591099</v>
      </c>
      <c r="G34" s="4">
        <v>0</v>
      </c>
      <c r="H34" s="4">
        <v>0</v>
      </c>
      <c r="I34" s="4">
        <v>0</v>
      </c>
      <c r="J34" s="4">
        <v>-362662000</v>
      </c>
      <c r="K34" s="24"/>
      <c r="L34" s="4">
        <v>713</v>
      </c>
      <c r="M34" s="4">
        <v>764</v>
      </c>
      <c r="N34" s="4">
        <v>8</v>
      </c>
      <c r="O34" s="4">
        <v>18</v>
      </c>
      <c r="P34" s="4">
        <v>1106400</v>
      </c>
      <c r="Q34" s="4">
        <v>1467600</v>
      </c>
      <c r="R34" s="5">
        <v>6.8999999999999999E-3</v>
      </c>
      <c r="S34" s="4">
        <v>2760800</v>
      </c>
      <c r="T34" s="4">
        <f t="shared" si="1"/>
        <v>7063310</v>
      </c>
      <c r="U34" s="4">
        <f t="shared" si="2"/>
        <v>3048700</v>
      </c>
      <c r="V34" s="5">
        <v>1.47E-2</v>
      </c>
    </row>
    <row r="35" spans="1:22" x14ac:dyDescent="0.2">
      <c r="A35" s="16" t="s">
        <v>269</v>
      </c>
      <c r="B35" s="4">
        <v>10000</v>
      </c>
      <c r="C35" s="4">
        <v>23910</v>
      </c>
      <c r="D35" s="4">
        <v>-13910</v>
      </c>
      <c r="E35" s="4">
        <v>-122000000</v>
      </c>
      <c r="F35" s="4">
        <f t="shared" si="0"/>
        <v>-5121099</v>
      </c>
      <c r="G35" s="4">
        <v>0</v>
      </c>
      <c r="H35" s="4">
        <v>0</v>
      </c>
      <c r="I35" s="4">
        <v>0</v>
      </c>
      <c r="J35" s="4">
        <v>-126198000</v>
      </c>
      <c r="K35" s="24"/>
      <c r="L35" s="4">
        <v>946</v>
      </c>
      <c r="M35" s="4">
        <v>1331</v>
      </c>
      <c r="N35" s="4">
        <v>16</v>
      </c>
      <c r="O35" s="4">
        <v>21</v>
      </c>
      <c r="P35" s="4">
        <v>1563700</v>
      </c>
      <c r="Q35" s="4">
        <v>2136900</v>
      </c>
      <c r="R35" s="5">
        <v>-8.0000000000000002E-3</v>
      </c>
      <c r="S35" s="4">
        <v>3843000</v>
      </c>
      <c r="T35" s="4">
        <f t="shared" si="1"/>
        <v>7163180</v>
      </c>
      <c r="U35" s="4">
        <f t="shared" si="2"/>
        <v>3048700</v>
      </c>
      <c r="V35" s="5">
        <v>1.4800000000000001E-2</v>
      </c>
    </row>
    <row r="36" spans="1:22" x14ac:dyDescent="0.2">
      <c r="A36" s="16" t="s">
        <v>268</v>
      </c>
      <c r="B36" s="4">
        <v>24900</v>
      </c>
      <c r="C36" s="4">
        <v>44900</v>
      </c>
      <c r="D36" s="4">
        <v>-20000</v>
      </c>
      <c r="E36" s="4">
        <v>-176130000</v>
      </c>
      <c r="F36" s="4">
        <f t="shared" si="0"/>
        <v>116878901</v>
      </c>
      <c r="G36" s="4">
        <v>0</v>
      </c>
      <c r="H36" s="4">
        <v>0</v>
      </c>
      <c r="I36" s="4">
        <v>0</v>
      </c>
      <c r="J36" s="4">
        <v>63522000</v>
      </c>
      <c r="K36" s="24"/>
      <c r="L36" s="4">
        <v>665</v>
      </c>
      <c r="M36" s="4">
        <v>1147</v>
      </c>
      <c r="N36" s="4">
        <v>9</v>
      </c>
      <c r="O36" s="4">
        <v>20</v>
      </c>
      <c r="P36" s="4">
        <v>1073800</v>
      </c>
      <c r="Q36" s="4">
        <v>1729400</v>
      </c>
      <c r="R36" s="5">
        <v>-1.0200000000000001E-2</v>
      </c>
      <c r="S36" s="4">
        <v>3048700</v>
      </c>
      <c r="T36" s="4">
        <f t="shared" si="1"/>
        <v>7408120</v>
      </c>
      <c r="U36" s="4">
        <f t="shared" si="2"/>
        <v>3947800</v>
      </c>
      <c r="V36" s="5">
        <v>1.6799999999999999E-2</v>
      </c>
    </row>
    <row r="37" spans="1:22" x14ac:dyDescent="0.2">
      <c r="A37" s="16" t="s">
        <v>254</v>
      </c>
      <c r="B37" s="4">
        <v>5400</v>
      </c>
      <c r="C37" s="4">
        <v>18400</v>
      </c>
      <c r="D37" s="4">
        <v>-13000</v>
      </c>
      <c r="E37" s="4">
        <v>-115340000</v>
      </c>
      <c r="F37" s="4">
        <f t="shared" si="0"/>
        <v>293008901</v>
      </c>
      <c r="G37" s="4">
        <v>0</v>
      </c>
      <c r="H37" s="4">
        <v>0</v>
      </c>
      <c r="I37" s="4">
        <v>0</v>
      </c>
      <c r="J37" s="4">
        <v>63522000</v>
      </c>
      <c r="K37" s="24"/>
      <c r="L37" s="4">
        <v>793</v>
      </c>
      <c r="M37" s="4">
        <v>880</v>
      </c>
      <c r="N37" s="4">
        <v>18</v>
      </c>
      <c r="O37" s="4">
        <v>24</v>
      </c>
      <c r="P37" s="4">
        <v>1777100</v>
      </c>
      <c r="Q37" s="4">
        <v>1874200</v>
      </c>
      <c r="R37" s="5">
        <v>1.03E-2</v>
      </c>
      <c r="S37" s="4">
        <v>3947800</v>
      </c>
      <c r="T37" s="4">
        <f t="shared" si="1"/>
        <v>7734990</v>
      </c>
      <c r="U37" s="4">
        <f t="shared" si="2"/>
        <v>4624500</v>
      </c>
      <c r="V37" s="5">
        <v>1.24E-2</v>
      </c>
    </row>
    <row r="38" spans="1:22" x14ac:dyDescent="0.2">
      <c r="A38" s="16" t="s">
        <v>253</v>
      </c>
      <c r="B38" s="4">
        <v>122600</v>
      </c>
      <c r="C38" s="4">
        <v>65600</v>
      </c>
      <c r="D38" s="4">
        <v>57000</v>
      </c>
      <c r="E38" s="4">
        <v>497430000</v>
      </c>
      <c r="F38" s="4">
        <f t="shared" si="0"/>
        <v>408348901</v>
      </c>
      <c r="G38" s="4">
        <v>0</v>
      </c>
      <c r="H38" s="4">
        <v>0</v>
      </c>
      <c r="I38" s="4">
        <v>0</v>
      </c>
      <c r="J38" s="4">
        <v>325986000</v>
      </c>
      <c r="K38" s="24"/>
      <c r="L38" s="4">
        <v>1096</v>
      </c>
      <c r="M38" s="4">
        <v>1115</v>
      </c>
      <c r="N38" s="4">
        <v>23</v>
      </c>
      <c r="O38" s="4">
        <v>27</v>
      </c>
      <c r="P38" s="4">
        <v>2210600</v>
      </c>
      <c r="Q38" s="4">
        <v>2098400</v>
      </c>
      <c r="R38" s="5">
        <v>8.1000000000000013E-3</v>
      </c>
      <c r="S38" s="4">
        <v>4624500</v>
      </c>
      <c r="T38" s="4">
        <f t="shared" si="1"/>
        <v>8405100</v>
      </c>
      <c r="U38" s="4">
        <f t="shared" si="2"/>
        <v>4990200</v>
      </c>
      <c r="V38" s="5">
        <v>2.1299999999999999E-2</v>
      </c>
    </row>
    <row r="39" spans="1:22" x14ac:dyDescent="0.2">
      <c r="A39" s="16" t="s">
        <v>252</v>
      </c>
      <c r="B39" s="4">
        <v>31600</v>
      </c>
      <c r="C39" s="4">
        <v>961900</v>
      </c>
      <c r="D39" s="4">
        <v>-930300</v>
      </c>
      <c r="E39" s="4">
        <v>-8160400000</v>
      </c>
      <c r="F39" s="4">
        <f t="shared" si="0"/>
        <v>-89081099</v>
      </c>
      <c r="G39" s="4">
        <v>0</v>
      </c>
      <c r="H39" s="4">
        <v>0</v>
      </c>
      <c r="I39" s="4">
        <v>0</v>
      </c>
      <c r="J39" s="4">
        <v>145743000</v>
      </c>
      <c r="K39" s="24"/>
      <c r="L39" s="4">
        <v>1661</v>
      </c>
      <c r="M39" s="4">
        <v>2045</v>
      </c>
      <c r="N39" s="4">
        <v>17</v>
      </c>
      <c r="O39" s="4">
        <v>54</v>
      </c>
      <c r="P39" s="4">
        <v>2662000</v>
      </c>
      <c r="Q39" s="4">
        <v>3972300</v>
      </c>
      <c r="R39" s="5">
        <v>-1.7100000000000001E-2</v>
      </c>
      <c r="S39" s="4">
        <v>7452100</v>
      </c>
      <c r="T39" s="4">
        <f t="shared" si="1"/>
        <v>8907600</v>
      </c>
      <c r="U39" s="4">
        <f t="shared" si="2"/>
        <v>4990200</v>
      </c>
      <c r="V39" s="5">
        <v>1.4800000000000001E-2</v>
      </c>
    </row>
    <row r="40" spans="1:22" x14ac:dyDescent="0.2">
      <c r="A40" s="16" t="s">
        <v>251</v>
      </c>
      <c r="B40" s="4">
        <v>22650</v>
      </c>
      <c r="C40" s="4">
        <v>49800</v>
      </c>
      <c r="D40" s="4">
        <v>-27150</v>
      </c>
      <c r="E40" s="4">
        <v>-243990000</v>
      </c>
      <c r="F40" s="4">
        <f t="shared" si="0"/>
        <v>8071318901</v>
      </c>
      <c r="G40" s="4">
        <v>0</v>
      </c>
      <c r="H40" s="4">
        <v>0</v>
      </c>
      <c r="I40" s="4">
        <v>0</v>
      </c>
      <c r="J40" s="4">
        <v>145743000</v>
      </c>
      <c r="K40" s="24"/>
      <c r="L40" s="4">
        <v>1224</v>
      </c>
      <c r="M40" s="4">
        <v>2387</v>
      </c>
      <c r="N40" s="4">
        <v>33</v>
      </c>
      <c r="O40" s="4">
        <v>79</v>
      </c>
      <c r="P40" s="4">
        <v>3128100</v>
      </c>
      <c r="Q40" s="4">
        <v>5272100</v>
      </c>
      <c r="R40" s="5">
        <v>-1.5700000000000002E-2</v>
      </c>
      <c r="S40" s="4">
        <v>8877100</v>
      </c>
      <c r="T40" s="4">
        <f t="shared" si="1"/>
        <v>9290310</v>
      </c>
      <c r="U40" s="4">
        <f t="shared" si="2"/>
        <v>4841700</v>
      </c>
      <c r="V40" s="5">
        <v>2.1000000000000001E-2</v>
      </c>
    </row>
    <row r="41" spans="1:22" x14ac:dyDescent="0.2">
      <c r="A41" s="16" t="s">
        <v>250</v>
      </c>
      <c r="B41" s="4">
        <v>48900</v>
      </c>
      <c r="C41" s="4">
        <v>26200</v>
      </c>
      <c r="D41" s="4">
        <v>22700</v>
      </c>
      <c r="E41" s="4">
        <v>207220000</v>
      </c>
      <c r="F41" s="4">
        <f t="shared" si="0"/>
        <v>8315308901</v>
      </c>
      <c r="G41" s="4">
        <v>0</v>
      </c>
      <c r="H41" s="4">
        <v>0</v>
      </c>
      <c r="I41" s="4">
        <v>0</v>
      </c>
      <c r="J41" s="4">
        <v>-410958000</v>
      </c>
      <c r="K41" s="24"/>
      <c r="L41" s="4">
        <v>1505</v>
      </c>
      <c r="M41" s="4">
        <v>2344</v>
      </c>
      <c r="N41" s="4">
        <v>43</v>
      </c>
      <c r="O41" s="4">
        <v>59</v>
      </c>
      <c r="P41" s="4">
        <v>3477600</v>
      </c>
      <c r="Q41" s="4">
        <v>5088300</v>
      </c>
      <c r="R41" s="5">
        <v>-1.1000000000000001E-2</v>
      </c>
      <c r="S41" s="4">
        <v>9033000</v>
      </c>
      <c r="T41" s="4">
        <f t="shared" si="1"/>
        <v>8946710</v>
      </c>
      <c r="U41" s="4">
        <f t="shared" si="2"/>
        <v>4841700</v>
      </c>
      <c r="V41" s="5">
        <v>1.9599999999999999E-2</v>
      </c>
    </row>
    <row r="42" spans="1:22" x14ac:dyDescent="0.2">
      <c r="A42" s="16" t="s">
        <v>249</v>
      </c>
      <c r="B42" s="4">
        <v>1589675</v>
      </c>
      <c r="C42" s="4">
        <v>17390</v>
      </c>
      <c r="D42" s="4">
        <v>1572285</v>
      </c>
      <c r="E42" s="4">
        <v>14267760000</v>
      </c>
      <c r="F42" s="4">
        <f t="shared" si="0"/>
        <v>8108088901</v>
      </c>
      <c r="G42" s="4">
        <v>0</v>
      </c>
      <c r="H42" s="4">
        <v>0</v>
      </c>
      <c r="I42" s="4">
        <v>0</v>
      </c>
      <c r="J42" s="4">
        <v>816450000</v>
      </c>
      <c r="K42" s="24"/>
      <c r="L42" s="4">
        <v>4384</v>
      </c>
      <c r="M42" s="4">
        <v>3748</v>
      </c>
      <c r="N42" s="4">
        <v>130</v>
      </c>
      <c r="O42" s="4">
        <v>117</v>
      </c>
      <c r="P42" s="4">
        <v>9882800</v>
      </c>
      <c r="Q42" s="4">
        <v>8617000</v>
      </c>
      <c r="R42" s="5">
        <v>2.9399999999999999E-2</v>
      </c>
      <c r="S42" s="4">
        <v>19163200</v>
      </c>
      <c r="T42" s="4">
        <f t="shared" si="1"/>
        <v>9189200</v>
      </c>
      <c r="U42" s="4">
        <f t="shared" si="2"/>
        <v>4841700</v>
      </c>
      <c r="V42" s="5">
        <v>3.6799999999999999E-2</v>
      </c>
    </row>
    <row r="43" spans="1:22" x14ac:dyDescent="0.2">
      <c r="A43" s="16" t="s">
        <v>248</v>
      </c>
      <c r="B43" s="4">
        <v>14800</v>
      </c>
      <c r="C43" s="4">
        <v>167300</v>
      </c>
      <c r="D43" s="4">
        <v>-152500</v>
      </c>
      <c r="E43" s="4">
        <v>-1345020000</v>
      </c>
      <c r="F43" s="4">
        <f t="shared" si="0"/>
        <v>-6159671099</v>
      </c>
      <c r="G43" s="4">
        <v>0</v>
      </c>
      <c r="H43" s="4">
        <v>0</v>
      </c>
      <c r="I43" s="4">
        <v>0</v>
      </c>
      <c r="J43" s="4">
        <v>-63468000</v>
      </c>
      <c r="K43" s="24"/>
      <c r="L43" s="4">
        <v>1094</v>
      </c>
      <c r="M43" s="4">
        <v>1743</v>
      </c>
      <c r="N43" s="4">
        <v>16</v>
      </c>
      <c r="O43" s="4">
        <v>32</v>
      </c>
      <c r="P43" s="4">
        <v>1857200</v>
      </c>
      <c r="Q43" s="4">
        <v>2942600</v>
      </c>
      <c r="R43" s="5">
        <v>6.8999999999999999E-3</v>
      </c>
      <c r="S43" s="4">
        <v>4990200</v>
      </c>
      <c r="T43" s="4">
        <f t="shared" si="1"/>
        <v>10161630</v>
      </c>
      <c r="U43" s="4">
        <f t="shared" si="2"/>
        <v>4841700</v>
      </c>
      <c r="V43" s="5">
        <v>1.7000000000000001E-2</v>
      </c>
    </row>
    <row r="44" spans="1:22" x14ac:dyDescent="0.2">
      <c r="A44" s="16" t="s">
        <v>247</v>
      </c>
      <c r="B44" s="4">
        <v>0</v>
      </c>
      <c r="C44" s="4">
        <v>7600</v>
      </c>
      <c r="D44" s="4">
        <v>-7600</v>
      </c>
      <c r="E44" s="4">
        <v>-67520000</v>
      </c>
      <c r="F44" s="4">
        <f t="shared" si="0"/>
        <v>-4814651099</v>
      </c>
      <c r="G44" s="4">
        <v>0</v>
      </c>
      <c r="H44" s="4">
        <v>0</v>
      </c>
      <c r="I44" s="4">
        <v>0</v>
      </c>
      <c r="J44" s="4">
        <v>290196000</v>
      </c>
      <c r="K44" s="24"/>
      <c r="L44" s="4">
        <v>1031</v>
      </c>
      <c r="M44" s="4">
        <v>1851</v>
      </c>
      <c r="N44" s="4">
        <v>15</v>
      </c>
      <c r="O44" s="4">
        <v>30</v>
      </c>
      <c r="P44" s="4">
        <v>1694100</v>
      </c>
      <c r="Q44" s="4">
        <v>3606500</v>
      </c>
      <c r="R44" s="5">
        <v>-1.24E-2</v>
      </c>
      <c r="S44" s="4">
        <v>5653500</v>
      </c>
      <c r="T44" s="4">
        <f t="shared" si="1"/>
        <v>10132850</v>
      </c>
      <c r="U44" s="4">
        <f t="shared" si="2"/>
        <v>4841700</v>
      </c>
      <c r="V44" s="5">
        <v>1.46E-2</v>
      </c>
    </row>
    <row r="45" spans="1:22" x14ac:dyDescent="0.2">
      <c r="A45" s="16" t="s">
        <v>246</v>
      </c>
      <c r="B45" s="4">
        <v>14700</v>
      </c>
      <c r="C45" s="4">
        <v>835900</v>
      </c>
      <c r="D45" s="4">
        <v>-821200</v>
      </c>
      <c r="E45" s="4">
        <v>-7335939016</v>
      </c>
      <c r="F45" s="4">
        <f t="shared" si="0"/>
        <v>-4747131099</v>
      </c>
      <c r="G45" s="4">
        <v>0</v>
      </c>
      <c r="H45" s="4">
        <v>0</v>
      </c>
      <c r="I45" s="4">
        <v>0</v>
      </c>
      <c r="J45" s="4">
        <v>290196000</v>
      </c>
      <c r="K45" s="24"/>
      <c r="L45" s="4">
        <v>759</v>
      </c>
      <c r="M45" s="4">
        <v>1639</v>
      </c>
      <c r="N45" s="4">
        <v>15</v>
      </c>
      <c r="O45" s="4">
        <v>34</v>
      </c>
      <c r="P45" s="4">
        <v>1270300</v>
      </c>
      <c r="Q45" s="4">
        <v>3254500</v>
      </c>
      <c r="R45" s="5">
        <v>-6.7000000000000002E-3</v>
      </c>
      <c r="S45" s="4">
        <v>4841700</v>
      </c>
      <c r="T45" s="4">
        <f t="shared" si="1"/>
        <v>10275650</v>
      </c>
      <c r="U45" s="4">
        <f t="shared" si="2"/>
        <v>5498100</v>
      </c>
      <c r="V45" s="5">
        <v>1.8799999999999997E-2</v>
      </c>
    </row>
    <row r="46" spans="1:22" x14ac:dyDescent="0.2">
      <c r="A46" s="16" t="s">
        <v>245</v>
      </c>
      <c r="B46" s="4">
        <v>49400</v>
      </c>
      <c r="C46" s="4">
        <v>30700</v>
      </c>
      <c r="D46" s="4">
        <v>18700</v>
      </c>
      <c r="E46" s="4">
        <v>168830000</v>
      </c>
      <c r="F46" s="4">
        <f t="shared" si="0"/>
        <v>2588807917</v>
      </c>
      <c r="G46" s="4">
        <v>0</v>
      </c>
      <c r="H46" s="4">
        <v>0</v>
      </c>
      <c r="I46" s="4">
        <v>0</v>
      </c>
      <c r="J46" s="4">
        <v>-349663000</v>
      </c>
      <c r="K46" s="24"/>
      <c r="L46" s="4">
        <v>1344</v>
      </c>
      <c r="M46" s="4">
        <v>1620</v>
      </c>
      <c r="N46" s="4">
        <v>23</v>
      </c>
      <c r="O46" s="4">
        <v>31</v>
      </c>
      <c r="P46" s="4">
        <v>2374000</v>
      </c>
      <c r="Q46" s="4">
        <v>2767000</v>
      </c>
      <c r="R46" s="5">
        <v>-1.1000000000000001E-3</v>
      </c>
      <c r="S46" s="4">
        <v>5498100</v>
      </c>
      <c r="T46" s="4">
        <f t="shared" si="1"/>
        <v>10227760</v>
      </c>
      <c r="U46" s="4">
        <f t="shared" si="2"/>
        <v>5597000</v>
      </c>
      <c r="V46" s="5">
        <v>1.9799999999999998E-2</v>
      </c>
    </row>
    <row r="47" spans="1:22" x14ac:dyDescent="0.2">
      <c r="A47" s="16" t="s">
        <v>244</v>
      </c>
      <c r="B47" s="4">
        <v>11300</v>
      </c>
      <c r="C47" s="4">
        <v>1008500</v>
      </c>
      <c r="D47" s="4">
        <v>-997200</v>
      </c>
      <c r="E47" s="4">
        <v>-8887780000</v>
      </c>
      <c r="F47" s="4">
        <f t="shared" ref="F47:F73" si="3">E47+F48</f>
        <v>2419977917</v>
      </c>
      <c r="G47" s="4">
        <v>0</v>
      </c>
      <c r="H47" s="4">
        <v>0</v>
      </c>
      <c r="I47" s="4">
        <v>0</v>
      </c>
      <c r="J47" s="4">
        <v>63981000</v>
      </c>
      <c r="K47" s="24"/>
      <c r="L47" s="4">
        <v>1122</v>
      </c>
      <c r="M47" s="4">
        <v>1567</v>
      </c>
      <c r="N47" s="4">
        <v>31</v>
      </c>
      <c r="O47" s="4">
        <v>53</v>
      </c>
      <c r="P47" s="4">
        <v>2981200</v>
      </c>
      <c r="Q47" s="4">
        <v>3842900</v>
      </c>
      <c r="R47" s="5">
        <v>-1.1000000000000001E-3</v>
      </c>
      <c r="S47" s="4">
        <v>7216500</v>
      </c>
      <c r="T47" s="4">
        <f t="shared" si="1"/>
        <v>10186410</v>
      </c>
      <c r="U47" s="4">
        <f t="shared" ref="U47:U73" si="4">MIN(S48:S52)</f>
        <v>5597000</v>
      </c>
      <c r="V47" s="5">
        <v>2.0099999999999996E-2</v>
      </c>
    </row>
    <row r="48" spans="1:22" x14ac:dyDescent="0.2">
      <c r="A48" s="16" t="s">
        <v>243</v>
      </c>
      <c r="B48" s="4">
        <v>692300</v>
      </c>
      <c r="C48" s="4">
        <v>539350</v>
      </c>
      <c r="D48" s="4">
        <v>152950</v>
      </c>
      <c r="E48" s="4">
        <v>1455570000</v>
      </c>
      <c r="F48" s="4">
        <f t="shared" si="3"/>
        <v>11307757917</v>
      </c>
      <c r="G48" s="4">
        <v>0</v>
      </c>
      <c r="H48" s="4">
        <v>0</v>
      </c>
      <c r="I48" s="4">
        <v>0</v>
      </c>
      <c r="J48" s="4">
        <v>138231000</v>
      </c>
      <c r="K48" s="24"/>
      <c r="L48" s="4">
        <v>2262</v>
      </c>
      <c r="M48" s="4">
        <v>2883</v>
      </c>
      <c r="N48" s="4">
        <v>52</v>
      </c>
      <c r="O48" s="4">
        <v>84</v>
      </c>
      <c r="P48" s="4">
        <v>4561600</v>
      </c>
      <c r="Q48" s="4">
        <v>6263600</v>
      </c>
      <c r="R48" s="5">
        <v>1.7000000000000001E-2</v>
      </c>
      <c r="S48" s="4">
        <v>11325600</v>
      </c>
      <c r="T48" s="4">
        <f t="shared" si="1"/>
        <v>9664300</v>
      </c>
      <c r="U48" s="4">
        <f t="shared" si="4"/>
        <v>5597000</v>
      </c>
      <c r="V48" s="5">
        <v>3.1699999999999999E-2</v>
      </c>
    </row>
    <row r="49" spans="1:22" x14ac:dyDescent="0.2">
      <c r="A49" s="16" t="s">
        <v>236</v>
      </c>
      <c r="B49" s="4">
        <v>15300</v>
      </c>
      <c r="C49" s="4">
        <v>2854001</v>
      </c>
      <c r="D49" s="4">
        <v>-2838701</v>
      </c>
      <c r="E49" s="4">
        <v>-25306190000</v>
      </c>
      <c r="F49" s="4">
        <f t="shared" si="3"/>
        <v>9852187917</v>
      </c>
      <c r="G49" s="4">
        <v>0</v>
      </c>
      <c r="H49" s="4">
        <v>0</v>
      </c>
      <c r="I49" s="4">
        <v>0</v>
      </c>
      <c r="J49" s="4">
        <v>138231000</v>
      </c>
      <c r="K49" s="24"/>
      <c r="L49" s="4">
        <v>2116</v>
      </c>
      <c r="M49" s="4">
        <v>3449</v>
      </c>
      <c r="N49" s="4">
        <v>44</v>
      </c>
      <c r="O49" s="4">
        <v>102</v>
      </c>
      <c r="P49" s="4">
        <v>4402300</v>
      </c>
      <c r="Q49" s="4">
        <v>7544800</v>
      </c>
      <c r="R49" s="5">
        <v>-1.24E-2</v>
      </c>
      <c r="S49" s="4">
        <v>12477100</v>
      </c>
      <c r="T49" s="4">
        <f t="shared" si="1"/>
        <v>9406480</v>
      </c>
      <c r="U49" s="4">
        <f t="shared" si="4"/>
        <v>5365700</v>
      </c>
      <c r="V49" s="5">
        <v>3.2899999999999999E-2</v>
      </c>
    </row>
    <row r="50" spans="1:22" x14ac:dyDescent="0.2">
      <c r="A50" s="16" t="s">
        <v>235</v>
      </c>
      <c r="B50" s="4">
        <v>1162200</v>
      </c>
      <c r="C50" s="4">
        <v>381000</v>
      </c>
      <c r="D50" s="4">
        <v>781200</v>
      </c>
      <c r="E50" s="4">
        <v>6985890000</v>
      </c>
      <c r="F50" s="4">
        <f t="shared" si="3"/>
        <v>35158377917</v>
      </c>
      <c r="G50" s="4">
        <v>0</v>
      </c>
      <c r="H50" s="4">
        <v>0</v>
      </c>
      <c r="I50" s="4">
        <v>0</v>
      </c>
      <c r="J50" s="4">
        <v>185166000</v>
      </c>
      <c r="K50" s="24"/>
      <c r="L50" s="4">
        <v>2552</v>
      </c>
      <c r="M50" s="4">
        <v>2618</v>
      </c>
      <c r="N50" s="4">
        <v>76</v>
      </c>
      <c r="O50" s="4">
        <v>58</v>
      </c>
      <c r="P50" s="4">
        <v>5665200</v>
      </c>
      <c r="Q50" s="4">
        <v>5808300</v>
      </c>
      <c r="R50" s="5">
        <v>1.7100000000000001E-2</v>
      </c>
      <c r="S50" s="4">
        <v>12704200</v>
      </c>
      <c r="T50" s="4">
        <f t="shared" si="1"/>
        <v>8798110</v>
      </c>
      <c r="U50" s="4">
        <f t="shared" si="4"/>
        <v>5365700</v>
      </c>
      <c r="V50" s="5">
        <v>2.6600000000000002E-2</v>
      </c>
    </row>
    <row r="51" spans="1:22" x14ac:dyDescent="0.2">
      <c r="A51" s="16" t="s">
        <v>234</v>
      </c>
      <c r="B51" s="4">
        <v>41300</v>
      </c>
      <c r="C51" s="4">
        <v>50000</v>
      </c>
      <c r="D51" s="4">
        <v>-8700</v>
      </c>
      <c r="E51" s="4">
        <v>-76870000</v>
      </c>
      <c r="F51" s="4">
        <f t="shared" si="3"/>
        <v>28172487917</v>
      </c>
      <c r="G51" s="4">
        <v>0</v>
      </c>
      <c r="H51" s="4">
        <v>0</v>
      </c>
      <c r="I51" s="4">
        <v>0</v>
      </c>
      <c r="J51" s="4">
        <v>340740000</v>
      </c>
      <c r="K51" s="24"/>
      <c r="L51" s="4">
        <v>1263</v>
      </c>
      <c r="M51" s="4">
        <v>1774</v>
      </c>
      <c r="N51" s="4">
        <v>22</v>
      </c>
      <c r="O51" s="4">
        <v>28</v>
      </c>
      <c r="P51" s="4">
        <v>2349900</v>
      </c>
      <c r="Q51" s="4">
        <v>2787900</v>
      </c>
      <c r="R51" s="5">
        <v>-6.8000000000000005E-3</v>
      </c>
      <c r="S51" s="4">
        <v>5597000</v>
      </c>
      <c r="T51" s="4">
        <f t="shared" si="1"/>
        <v>9095220</v>
      </c>
      <c r="U51" s="4">
        <f t="shared" si="4"/>
        <v>5019200</v>
      </c>
      <c r="V51" s="5">
        <v>1.2500000000000001E-2</v>
      </c>
    </row>
    <row r="52" spans="1:22" x14ac:dyDescent="0.2">
      <c r="A52" s="16" t="s">
        <v>233</v>
      </c>
      <c r="B52" s="4">
        <v>3328300</v>
      </c>
      <c r="C52" s="4">
        <v>239100</v>
      </c>
      <c r="D52" s="4">
        <v>3089200</v>
      </c>
      <c r="E52" s="4">
        <v>27622070000</v>
      </c>
      <c r="F52" s="4">
        <f t="shared" si="3"/>
        <v>28249357917</v>
      </c>
      <c r="G52" s="4">
        <v>0</v>
      </c>
      <c r="H52" s="4">
        <v>0</v>
      </c>
      <c r="I52" s="4">
        <v>0</v>
      </c>
      <c r="J52" s="4">
        <v>40068000</v>
      </c>
      <c r="K52" s="24"/>
      <c r="L52" s="4">
        <v>5500</v>
      </c>
      <c r="M52" s="4">
        <v>4240</v>
      </c>
      <c r="N52" s="4">
        <v>137</v>
      </c>
      <c r="O52" s="4">
        <v>88</v>
      </c>
      <c r="P52" s="4">
        <v>11700400</v>
      </c>
      <c r="Q52" s="4">
        <v>8680500</v>
      </c>
      <c r="R52" s="5">
        <v>2.6699999999999998E-2</v>
      </c>
      <c r="S52" s="4">
        <v>21588100</v>
      </c>
      <c r="T52" s="4">
        <f t="shared" si="1"/>
        <v>7582300</v>
      </c>
      <c r="U52" s="4">
        <f t="shared" si="4"/>
        <v>5019200</v>
      </c>
      <c r="V52" s="5">
        <v>5.6600000000000004E-2</v>
      </c>
    </row>
    <row r="53" spans="1:22" x14ac:dyDescent="0.2">
      <c r="A53" s="16" t="s">
        <v>232</v>
      </c>
      <c r="B53" s="4">
        <v>778700</v>
      </c>
      <c r="C53" s="4">
        <v>155800</v>
      </c>
      <c r="D53" s="4">
        <v>622900</v>
      </c>
      <c r="E53" s="4">
        <v>5399150000</v>
      </c>
      <c r="F53" s="4">
        <f t="shared" si="3"/>
        <v>627287917</v>
      </c>
      <c r="G53" s="4">
        <v>0</v>
      </c>
      <c r="H53" s="4">
        <v>0</v>
      </c>
      <c r="I53" s="4">
        <v>0</v>
      </c>
      <c r="J53" s="4">
        <v>-191726000</v>
      </c>
      <c r="K53" s="24"/>
      <c r="L53" s="4">
        <v>3053</v>
      </c>
      <c r="M53" s="4">
        <v>3207</v>
      </c>
      <c r="N53" s="4">
        <v>72</v>
      </c>
      <c r="O53" s="4">
        <v>86</v>
      </c>
      <c r="P53" s="4">
        <v>6553400</v>
      </c>
      <c r="Q53" s="4">
        <v>7291000</v>
      </c>
      <c r="R53" s="5">
        <v>1.3000000000000001E-2</v>
      </c>
      <c r="S53" s="4">
        <v>14714500</v>
      </c>
      <c r="T53" s="4">
        <f t="shared" si="1"/>
        <v>7835430</v>
      </c>
      <c r="U53" s="4">
        <f t="shared" si="4"/>
        <v>5019200</v>
      </c>
      <c r="V53" s="5">
        <v>5.3499999999999999E-2</v>
      </c>
    </row>
    <row r="54" spans="1:22" x14ac:dyDescent="0.2">
      <c r="A54" s="16" t="s">
        <v>231</v>
      </c>
      <c r="B54" s="4">
        <v>109900</v>
      </c>
      <c r="C54" s="4">
        <v>216059</v>
      </c>
      <c r="D54" s="4">
        <v>-106159</v>
      </c>
      <c r="E54" s="4">
        <v>-903390000</v>
      </c>
      <c r="F54" s="4">
        <f t="shared" si="3"/>
        <v>-4771862083</v>
      </c>
      <c r="G54" s="4">
        <v>0</v>
      </c>
      <c r="H54" s="4">
        <v>0</v>
      </c>
      <c r="I54" s="4">
        <v>0</v>
      </c>
      <c r="J54" s="4">
        <v>-69210000</v>
      </c>
      <c r="K54" s="24"/>
      <c r="L54" s="4">
        <v>1220</v>
      </c>
      <c r="M54" s="4">
        <v>1441</v>
      </c>
      <c r="N54" s="4">
        <v>20</v>
      </c>
      <c r="O54" s="4">
        <v>34</v>
      </c>
      <c r="P54" s="4">
        <v>2123400</v>
      </c>
      <c r="Q54" s="4">
        <v>2683800</v>
      </c>
      <c r="R54" s="5">
        <v>-1.1000000000000001E-3</v>
      </c>
      <c r="S54" s="4">
        <v>5365700</v>
      </c>
      <c r="T54" s="4">
        <f t="shared" si="1"/>
        <v>8192010</v>
      </c>
      <c r="U54" s="4">
        <f t="shared" si="4"/>
        <v>5019200</v>
      </c>
      <c r="V54" s="5">
        <v>1.9699999999999999E-2</v>
      </c>
    </row>
    <row r="55" spans="1:22" x14ac:dyDescent="0.2">
      <c r="A55" s="16" t="s">
        <v>230</v>
      </c>
      <c r="B55" s="4">
        <v>37800</v>
      </c>
      <c r="C55" s="4">
        <v>112700</v>
      </c>
      <c r="D55" s="4">
        <v>-74900</v>
      </c>
      <c r="E55" s="4">
        <v>-641400000</v>
      </c>
      <c r="F55" s="4">
        <f t="shared" si="3"/>
        <v>-3868472083</v>
      </c>
      <c r="G55" s="4">
        <v>0</v>
      </c>
      <c r="H55" s="4">
        <v>0</v>
      </c>
      <c r="I55" s="4">
        <v>0</v>
      </c>
      <c r="J55" s="4">
        <v>-38870000</v>
      </c>
      <c r="K55" s="24"/>
      <c r="L55" s="4">
        <v>1189</v>
      </c>
      <c r="M55" s="4">
        <v>2145</v>
      </c>
      <c r="N55" s="4">
        <v>19</v>
      </c>
      <c r="O55" s="4">
        <v>36</v>
      </c>
      <c r="P55" s="4">
        <v>1962900</v>
      </c>
      <c r="Q55" s="4">
        <v>3728500</v>
      </c>
      <c r="R55" s="5">
        <v>-1.1699999999999999E-2</v>
      </c>
      <c r="S55" s="4">
        <v>6269700</v>
      </c>
      <c r="T55" s="4">
        <f t="shared" si="1"/>
        <v>8166000</v>
      </c>
      <c r="U55" s="4">
        <f t="shared" si="4"/>
        <v>5019200</v>
      </c>
      <c r="V55" s="5">
        <v>2.53E-2</v>
      </c>
    </row>
    <row r="56" spans="1:22" x14ac:dyDescent="0.2">
      <c r="A56" s="16" t="s">
        <v>229</v>
      </c>
      <c r="B56" s="4">
        <v>79300</v>
      </c>
      <c r="C56" s="4">
        <v>52100</v>
      </c>
      <c r="D56" s="4">
        <v>27200</v>
      </c>
      <c r="E56" s="4">
        <v>231830000</v>
      </c>
      <c r="F56" s="4">
        <f t="shared" si="3"/>
        <v>-3227072083</v>
      </c>
      <c r="G56" s="4">
        <v>0</v>
      </c>
      <c r="H56" s="4">
        <v>0</v>
      </c>
      <c r="I56" s="4">
        <v>0</v>
      </c>
      <c r="J56" s="4">
        <v>-38870000</v>
      </c>
      <c r="K56" s="24"/>
      <c r="L56" s="4">
        <v>1391</v>
      </c>
      <c r="M56" s="4">
        <v>1280</v>
      </c>
      <c r="N56" s="4">
        <v>20</v>
      </c>
      <c r="O56" s="4">
        <v>20</v>
      </c>
      <c r="P56" s="4">
        <v>2414900</v>
      </c>
      <c r="Q56" s="4">
        <v>2290900</v>
      </c>
      <c r="R56" s="5">
        <v>2.7400000000000001E-2</v>
      </c>
      <c r="S56" s="4">
        <v>5019200</v>
      </c>
      <c r="T56" s="4">
        <f t="shared" si="1"/>
        <v>8185070</v>
      </c>
      <c r="U56" s="4">
        <f t="shared" si="4"/>
        <v>6104500</v>
      </c>
      <c r="V56" s="5">
        <v>2.6699999999999998E-2</v>
      </c>
    </row>
    <row r="57" spans="1:22" x14ac:dyDescent="0.2">
      <c r="A57" s="16" t="s">
        <v>228</v>
      </c>
      <c r="B57" s="4">
        <v>5500</v>
      </c>
      <c r="C57" s="4">
        <v>20800</v>
      </c>
      <c r="D57" s="4">
        <v>-15300</v>
      </c>
      <c r="E57" s="4">
        <v>-129480000</v>
      </c>
      <c r="F57" s="4">
        <f t="shared" si="3"/>
        <v>-3458902083</v>
      </c>
      <c r="K57" s="24"/>
      <c r="L57" s="4">
        <v>1349</v>
      </c>
      <c r="M57" s="4">
        <v>2068</v>
      </c>
      <c r="N57" s="4">
        <v>26</v>
      </c>
      <c r="O57" s="4">
        <v>35</v>
      </c>
      <c r="P57" s="4">
        <v>2349100</v>
      </c>
      <c r="Q57" s="4">
        <v>3610200</v>
      </c>
      <c r="R57" s="5">
        <v>-1.3000000000000001E-2</v>
      </c>
      <c r="S57" s="4">
        <v>6803000</v>
      </c>
      <c r="T57" s="4">
        <f t="shared" si="1"/>
        <v>8030260</v>
      </c>
      <c r="U57" s="4">
        <f t="shared" si="4"/>
        <v>6104500</v>
      </c>
      <c r="V57" s="5">
        <v>1.7600000000000001E-2</v>
      </c>
    </row>
    <row r="58" spans="1:22" x14ac:dyDescent="0.2">
      <c r="A58" s="16" t="s">
        <v>227</v>
      </c>
      <c r="B58" s="4">
        <v>14900</v>
      </c>
      <c r="C58" s="4">
        <v>50900</v>
      </c>
      <c r="D58" s="4">
        <v>-36000</v>
      </c>
      <c r="E58" s="4">
        <v>-313180000</v>
      </c>
      <c r="F58" s="4">
        <f t="shared" si="3"/>
        <v>-3329422083</v>
      </c>
      <c r="G58" s="4">
        <v>0</v>
      </c>
      <c r="H58" s="4">
        <v>0</v>
      </c>
      <c r="I58" s="4">
        <v>0</v>
      </c>
      <c r="J58" s="4">
        <v>46769000</v>
      </c>
      <c r="K58" s="24"/>
      <c r="L58" s="4">
        <v>1114</v>
      </c>
      <c r="M58" s="4">
        <v>1752</v>
      </c>
      <c r="N58" s="4">
        <v>17</v>
      </c>
      <c r="O58" s="4">
        <v>27</v>
      </c>
      <c r="P58" s="4">
        <v>1835700</v>
      </c>
      <c r="Q58" s="4">
        <v>3066000</v>
      </c>
      <c r="R58" s="5">
        <v>-1.9900000000000001E-2</v>
      </c>
      <c r="S58" s="4">
        <v>6104500</v>
      </c>
      <c r="T58" s="4">
        <f t="shared" si="1"/>
        <v>7828300</v>
      </c>
      <c r="U58" s="4">
        <f t="shared" si="4"/>
        <v>6458900</v>
      </c>
      <c r="V58" s="5">
        <v>3.4099999999999998E-2</v>
      </c>
    </row>
    <row r="59" spans="1:22" x14ac:dyDescent="0.2">
      <c r="A59" s="16" t="s">
        <v>226</v>
      </c>
      <c r="B59" s="4">
        <v>103910</v>
      </c>
      <c r="C59" s="4">
        <v>70400</v>
      </c>
      <c r="D59" s="4">
        <v>33510</v>
      </c>
      <c r="E59" s="4">
        <v>287650000</v>
      </c>
      <c r="F59" s="4">
        <f t="shared" si="3"/>
        <v>-3016242083</v>
      </c>
      <c r="K59" s="24"/>
      <c r="L59" s="4">
        <v>2330</v>
      </c>
      <c r="M59" s="4">
        <v>2434</v>
      </c>
      <c r="N59" s="4">
        <v>38</v>
      </c>
      <c r="O59" s="4">
        <v>50</v>
      </c>
      <c r="P59" s="4">
        <v>4440100</v>
      </c>
      <c r="Q59" s="4">
        <v>4876900</v>
      </c>
      <c r="R59" s="5">
        <v>6.9999999999999993E-3</v>
      </c>
      <c r="S59" s="4">
        <v>9898900</v>
      </c>
      <c r="T59" s="4">
        <f t="shared" si="1"/>
        <v>7586210</v>
      </c>
      <c r="U59" s="4">
        <f t="shared" si="4"/>
        <v>6458900</v>
      </c>
      <c r="V59" s="5">
        <v>3.8100000000000002E-2</v>
      </c>
    </row>
    <row r="60" spans="1:22" x14ac:dyDescent="0.2">
      <c r="A60" s="16" t="s">
        <v>225</v>
      </c>
      <c r="B60" s="4">
        <v>7200</v>
      </c>
      <c r="C60" s="4">
        <v>793900</v>
      </c>
      <c r="D60" s="4">
        <v>-786700</v>
      </c>
      <c r="E60" s="4">
        <v>-6791980000</v>
      </c>
      <c r="F60" s="4">
        <f t="shared" si="3"/>
        <v>-3303892083</v>
      </c>
      <c r="G60" s="4">
        <v>0</v>
      </c>
      <c r="H60" s="4">
        <v>0</v>
      </c>
      <c r="I60" s="4">
        <v>0</v>
      </c>
      <c r="J60" s="4">
        <v>-147537000</v>
      </c>
      <c r="K60" s="24"/>
      <c r="L60" s="4">
        <v>1196</v>
      </c>
      <c r="M60" s="4">
        <v>2103</v>
      </c>
      <c r="N60" s="4">
        <v>26</v>
      </c>
      <c r="O60" s="4">
        <v>41</v>
      </c>
      <c r="P60" s="4">
        <v>2222100</v>
      </c>
      <c r="Q60" s="4">
        <v>4046700</v>
      </c>
      <c r="R60" s="5">
        <v>-5.7999999999999996E-3</v>
      </c>
      <c r="S60" s="4">
        <v>6620500</v>
      </c>
      <c r="T60" s="4">
        <f t="shared" si="1"/>
        <v>8063510</v>
      </c>
      <c r="U60" s="4">
        <f t="shared" si="4"/>
        <v>6009600</v>
      </c>
      <c r="V60" s="5">
        <v>1.4999999999999999E-2</v>
      </c>
    </row>
    <row r="61" spans="1:22" x14ac:dyDescent="0.2">
      <c r="A61" s="16" t="s">
        <v>224</v>
      </c>
      <c r="B61" s="4">
        <v>266611</v>
      </c>
      <c r="C61" s="4">
        <v>203400</v>
      </c>
      <c r="D61" s="4">
        <v>63211</v>
      </c>
      <c r="E61" s="4">
        <v>520450000</v>
      </c>
      <c r="F61" s="4">
        <f t="shared" si="3"/>
        <v>3488087917</v>
      </c>
      <c r="G61" s="4">
        <v>0</v>
      </c>
      <c r="H61" s="4">
        <v>0</v>
      </c>
      <c r="I61" s="4">
        <v>0</v>
      </c>
      <c r="J61" s="4">
        <v>140124000</v>
      </c>
      <c r="K61" s="24"/>
      <c r="L61" s="4">
        <v>1270</v>
      </c>
      <c r="M61" s="4">
        <v>2763</v>
      </c>
      <c r="N61" s="4">
        <v>16</v>
      </c>
      <c r="O61" s="4">
        <v>41</v>
      </c>
      <c r="P61" s="4">
        <v>1965800</v>
      </c>
      <c r="Q61" s="4">
        <v>4733400</v>
      </c>
      <c r="R61" s="5">
        <v>-2.6499999999999999E-2</v>
      </c>
      <c r="S61" s="4">
        <v>8568100</v>
      </c>
      <c r="T61" s="4">
        <f t="shared" si="1"/>
        <v>7809960</v>
      </c>
      <c r="U61" s="4">
        <f t="shared" si="4"/>
        <v>5209900</v>
      </c>
      <c r="V61" s="5">
        <v>3.4700000000000002E-2</v>
      </c>
    </row>
    <row r="62" spans="1:22" x14ac:dyDescent="0.2">
      <c r="A62" s="16" t="s">
        <v>223</v>
      </c>
      <c r="B62" s="4">
        <v>48900</v>
      </c>
      <c r="C62" s="4">
        <v>13300</v>
      </c>
      <c r="D62" s="4">
        <v>35600</v>
      </c>
      <c r="E62" s="4">
        <v>315800000</v>
      </c>
      <c r="F62" s="4">
        <f t="shared" si="3"/>
        <v>2967637917</v>
      </c>
      <c r="G62" s="4">
        <v>0</v>
      </c>
      <c r="H62" s="4">
        <v>0</v>
      </c>
      <c r="I62" s="4">
        <v>0</v>
      </c>
      <c r="J62" s="4">
        <v>48069000</v>
      </c>
      <c r="K62" s="24"/>
      <c r="L62" s="4">
        <v>1390</v>
      </c>
      <c r="M62" s="4">
        <v>2008</v>
      </c>
      <c r="N62" s="4">
        <v>18</v>
      </c>
      <c r="O62" s="4">
        <v>55</v>
      </c>
      <c r="P62" s="4">
        <v>2192300</v>
      </c>
      <c r="Q62" s="4">
        <v>3953700</v>
      </c>
      <c r="R62" s="5">
        <v>-1.01E-2</v>
      </c>
      <c r="S62" s="4">
        <v>6458900</v>
      </c>
      <c r="T62" s="4">
        <f t="shared" si="1"/>
        <v>7692370</v>
      </c>
      <c r="U62" s="4">
        <f t="shared" si="4"/>
        <v>5209900</v>
      </c>
      <c r="V62" s="5">
        <v>1.78E-2</v>
      </c>
    </row>
    <row r="63" spans="1:22" x14ac:dyDescent="0.2">
      <c r="A63" s="16" t="s">
        <v>222</v>
      </c>
      <c r="B63" s="4">
        <v>826202</v>
      </c>
      <c r="C63" s="4">
        <v>316000</v>
      </c>
      <c r="D63" s="4">
        <v>510202</v>
      </c>
      <c r="E63" s="4">
        <v>4466790000</v>
      </c>
      <c r="F63" s="4">
        <f t="shared" si="3"/>
        <v>2651837917</v>
      </c>
      <c r="G63" s="4">
        <v>0</v>
      </c>
      <c r="H63" s="4">
        <v>0</v>
      </c>
      <c r="I63" s="4">
        <v>0</v>
      </c>
      <c r="J63" s="4">
        <v>-169749000</v>
      </c>
      <c r="K63" s="24"/>
      <c r="L63" s="4">
        <v>4110</v>
      </c>
      <c r="M63" s="4">
        <v>3804</v>
      </c>
      <c r="N63" s="4">
        <v>111</v>
      </c>
      <c r="O63" s="4">
        <v>77</v>
      </c>
      <c r="P63" s="4">
        <v>8717300</v>
      </c>
      <c r="Q63" s="4">
        <v>7612100</v>
      </c>
      <c r="R63" s="5">
        <v>4.4199999999999996E-2</v>
      </c>
      <c r="S63" s="4">
        <v>17245800</v>
      </c>
      <c r="T63" s="4">
        <f t="shared" si="1"/>
        <v>6475480</v>
      </c>
      <c r="U63" s="4">
        <f t="shared" si="4"/>
        <v>4084900</v>
      </c>
      <c r="V63" s="5">
        <v>5.3399999999999996E-2</v>
      </c>
    </row>
    <row r="64" spans="1:22" x14ac:dyDescent="0.2">
      <c r="A64" s="16" t="s">
        <v>221</v>
      </c>
      <c r="B64" s="4">
        <v>128300</v>
      </c>
      <c r="C64" s="4">
        <v>25425</v>
      </c>
      <c r="D64" s="4">
        <v>102875</v>
      </c>
      <c r="E64" s="4">
        <v>884450000</v>
      </c>
      <c r="F64" s="4">
        <f t="shared" si="3"/>
        <v>-1814952083</v>
      </c>
      <c r="G64" s="4">
        <v>0</v>
      </c>
      <c r="H64" s="4">
        <v>0</v>
      </c>
      <c r="I64" s="4">
        <v>0</v>
      </c>
      <c r="J64" s="4">
        <v>-214003000</v>
      </c>
      <c r="K64" s="24"/>
      <c r="L64" s="4">
        <v>2238</v>
      </c>
      <c r="M64" s="4">
        <v>1792</v>
      </c>
      <c r="N64" s="4">
        <v>44</v>
      </c>
      <c r="O64" s="4">
        <v>48</v>
      </c>
      <c r="P64" s="4">
        <v>4641900</v>
      </c>
      <c r="Q64" s="4">
        <v>3677900</v>
      </c>
      <c r="R64" s="5">
        <v>1.66E-2</v>
      </c>
      <c r="S64" s="4">
        <v>8931500</v>
      </c>
      <c r="T64" s="4">
        <f t="shared" si="1"/>
        <v>6971940</v>
      </c>
      <c r="U64" s="4">
        <f t="shared" si="4"/>
        <v>4084900</v>
      </c>
      <c r="V64" s="5">
        <v>2.4399999999999998E-2</v>
      </c>
    </row>
    <row r="65" spans="1:22" x14ac:dyDescent="0.2">
      <c r="A65" s="16" t="s">
        <v>220</v>
      </c>
      <c r="B65" s="4">
        <v>4000</v>
      </c>
      <c r="C65" s="4">
        <v>36800</v>
      </c>
      <c r="D65" s="4">
        <v>-32800</v>
      </c>
      <c r="E65" s="4">
        <v>-278100000</v>
      </c>
      <c r="F65" s="4">
        <f t="shared" si="3"/>
        <v>-2699402083</v>
      </c>
      <c r="G65" s="4">
        <v>0</v>
      </c>
      <c r="H65" s="4">
        <v>0</v>
      </c>
      <c r="I65" s="4">
        <v>0</v>
      </c>
      <c r="J65" s="4">
        <v>-107116000</v>
      </c>
      <c r="K65" s="24"/>
      <c r="L65" s="4">
        <v>981</v>
      </c>
      <c r="M65" s="4">
        <v>1588</v>
      </c>
      <c r="N65" s="4">
        <v>35</v>
      </c>
      <c r="O65" s="4">
        <v>29</v>
      </c>
      <c r="P65" s="4">
        <v>2622200</v>
      </c>
      <c r="Q65" s="4">
        <v>3011100</v>
      </c>
      <c r="R65" s="5">
        <v>-3.4999999999999996E-3</v>
      </c>
      <c r="S65" s="4">
        <v>6009600</v>
      </c>
      <c r="T65" s="4">
        <f t="shared" si="1"/>
        <v>6673640</v>
      </c>
      <c r="U65" s="4">
        <f t="shared" si="4"/>
        <v>4084900</v>
      </c>
      <c r="V65" s="5">
        <v>1.3999999999999999E-2</v>
      </c>
    </row>
    <row r="66" spans="1:22" x14ac:dyDescent="0.2">
      <c r="A66" s="16" t="s">
        <v>219</v>
      </c>
      <c r="B66" s="4">
        <v>32600</v>
      </c>
      <c r="C66" s="4">
        <v>59600</v>
      </c>
      <c r="D66" s="4">
        <v>-27000</v>
      </c>
      <c r="E66" s="4">
        <v>-229020000</v>
      </c>
      <c r="F66" s="4">
        <f t="shared" si="3"/>
        <v>-2421302083</v>
      </c>
      <c r="G66" s="4">
        <v>0</v>
      </c>
      <c r="H66" s="4">
        <v>0</v>
      </c>
      <c r="I66" s="4">
        <v>0</v>
      </c>
      <c r="J66" s="4">
        <v>-113919000</v>
      </c>
      <c r="K66" s="24"/>
      <c r="L66" s="4">
        <v>1213</v>
      </c>
      <c r="M66" s="4">
        <v>1635</v>
      </c>
      <c r="N66" s="4">
        <v>17</v>
      </c>
      <c r="O66" s="4">
        <v>30</v>
      </c>
      <c r="P66" s="4">
        <v>1991000</v>
      </c>
      <c r="Q66" s="4">
        <v>2852800</v>
      </c>
      <c r="R66" s="5">
        <v>-6.9999999999999993E-3</v>
      </c>
      <c r="S66" s="4">
        <v>5209900</v>
      </c>
      <c r="T66" s="4">
        <f t="shared" si="1"/>
        <v>6384990</v>
      </c>
      <c r="U66" s="4">
        <f t="shared" si="4"/>
        <v>4084900</v>
      </c>
      <c r="V66" s="5">
        <v>1.6299999999999999E-2</v>
      </c>
    </row>
    <row r="67" spans="1:22" x14ac:dyDescent="0.2">
      <c r="A67" s="16" t="s">
        <v>218</v>
      </c>
      <c r="B67" s="4">
        <v>286500</v>
      </c>
      <c r="C67" s="4">
        <v>112300</v>
      </c>
      <c r="D67" s="4">
        <v>174200</v>
      </c>
      <c r="E67" s="4">
        <v>1483180000</v>
      </c>
      <c r="F67" s="4">
        <f t="shared" si="3"/>
        <v>-2192282083</v>
      </c>
      <c r="G67" s="4">
        <v>0</v>
      </c>
      <c r="H67" s="4">
        <v>0</v>
      </c>
      <c r="I67" s="4">
        <v>0</v>
      </c>
      <c r="J67" s="4">
        <v>-113919000</v>
      </c>
      <c r="K67" s="24"/>
      <c r="L67" s="4">
        <v>1184</v>
      </c>
      <c r="M67" s="4">
        <v>1292</v>
      </c>
      <c r="N67" s="4">
        <v>28</v>
      </c>
      <c r="O67" s="4">
        <v>19</v>
      </c>
      <c r="P67" s="4">
        <v>2298600</v>
      </c>
      <c r="Q67" s="4">
        <v>2292100</v>
      </c>
      <c r="R67" s="5">
        <v>1.7899999999999999E-2</v>
      </c>
      <c r="S67" s="4">
        <v>5254900</v>
      </c>
      <c r="T67" s="4">
        <f t="shared" si="1"/>
        <v>6225230</v>
      </c>
      <c r="U67" s="4">
        <f t="shared" si="4"/>
        <v>4084900</v>
      </c>
      <c r="V67" s="5">
        <v>1.8700000000000001E-2</v>
      </c>
    </row>
    <row r="68" spans="1:22" x14ac:dyDescent="0.2">
      <c r="A68" s="16" t="s">
        <v>217</v>
      </c>
      <c r="B68" s="4">
        <v>11800</v>
      </c>
      <c r="C68" s="4">
        <v>43800</v>
      </c>
      <c r="D68" s="4">
        <v>-32000</v>
      </c>
      <c r="E68" s="4">
        <v>-268850000</v>
      </c>
      <c r="F68" s="4">
        <f t="shared" si="3"/>
        <v>-3675462083</v>
      </c>
      <c r="G68" s="4">
        <v>0</v>
      </c>
      <c r="H68" s="4">
        <v>0</v>
      </c>
      <c r="I68" s="4">
        <v>0</v>
      </c>
      <c r="J68" s="4">
        <v>-204127000</v>
      </c>
      <c r="K68" s="24"/>
      <c r="L68" s="4">
        <v>1029</v>
      </c>
      <c r="M68" s="4">
        <v>1149</v>
      </c>
      <c r="N68" s="4">
        <v>15</v>
      </c>
      <c r="O68" s="4">
        <v>29</v>
      </c>
      <c r="P68" s="4">
        <v>1714200</v>
      </c>
      <c r="Q68" s="4">
        <v>2185400</v>
      </c>
      <c r="R68" s="5">
        <v>1.1999999999999999E-3</v>
      </c>
      <c r="S68" s="4">
        <v>4084900</v>
      </c>
      <c r="T68" s="4">
        <f t="shared" si="1"/>
        <v>6424280</v>
      </c>
      <c r="U68" s="4">
        <f t="shared" si="4"/>
        <v>5076900</v>
      </c>
      <c r="V68" s="5">
        <v>1.9E-2</v>
      </c>
    </row>
    <row r="69" spans="1:22" x14ac:dyDescent="0.2">
      <c r="A69" s="16" t="s">
        <v>216</v>
      </c>
      <c r="B69" s="4">
        <v>91100</v>
      </c>
      <c r="C69" s="4">
        <v>445900</v>
      </c>
      <c r="D69" s="4">
        <v>-354800</v>
      </c>
      <c r="E69" s="4">
        <v>-3038560000</v>
      </c>
      <c r="F69" s="4">
        <f t="shared" si="3"/>
        <v>-3406612083</v>
      </c>
      <c r="G69" s="4">
        <v>0</v>
      </c>
      <c r="H69" s="4">
        <v>0</v>
      </c>
      <c r="I69" s="4">
        <v>0</v>
      </c>
      <c r="J69" s="4">
        <v>276777000</v>
      </c>
      <c r="K69" s="24"/>
      <c r="L69" s="4">
        <v>1441</v>
      </c>
      <c r="M69" s="4">
        <v>2647</v>
      </c>
      <c r="N69" s="4">
        <v>22</v>
      </c>
      <c r="O69" s="4">
        <v>31</v>
      </c>
      <c r="P69" s="4">
        <v>2674800</v>
      </c>
      <c r="Q69" s="4">
        <v>4410800</v>
      </c>
      <c r="R69" s="5">
        <v>-3.0899999999999997E-2</v>
      </c>
      <c r="S69" s="4">
        <v>7478000</v>
      </c>
      <c r="T69" s="4">
        <f t="shared" si="1"/>
        <v>6054110</v>
      </c>
      <c r="U69" s="4">
        <f t="shared" si="4"/>
        <v>5076900</v>
      </c>
      <c r="V69" s="5">
        <v>4.4699999999999997E-2</v>
      </c>
    </row>
    <row r="70" spans="1:22" x14ac:dyDescent="0.2">
      <c r="A70" s="16" t="s">
        <v>215</v>
      </c>
      <c r="B70" s="4">
        <v>121700</v>
      </c>
      <c r="C70" s="4">
        <v>1100660</v>
      </c>
      <c r="D70" s="4">
        <v>-978960</v>
      </c>
      <c r="E70" s="4">
        <v>-8515300000</v>
      </c>
      <c r="F70" s="4">
        <f t="shared" si="3"/>
        <v>-368052083</v>
      </c>
      <c r="G70" s="4">
        <v>0</v>
      </c>
      <c r="H70" s="4">
        <v>0</v>
      </c>
      <c r="I70" s="4">
        <v>0</v>
      </c>
      <c r="J70" s="4">
        <v>-62475000</v>
      </c>
      <c r="K70" s="24"/>
      <c r="L70" s="4">
        <v>2681</v>
      </c>
      <c r="M70" s="4">
        <v>2711</v>
      </c>
      <c r="N70" s="4">
        <v>57</v>
      </c>
      <c r="O70" s="4">
        <v>80</v>
      </c>
      <c r="P70" s="4">
        <v>5106300</v>
      </c>
      <c r="Q70" s="4">
        <v>5920400</v>
      </c>
      <c r="R70" s="5">
        <v>1.77E-2</v>
      </c>
      <c r="S70" s="4">
        <v>11393500</v>
      </c>
      <c r="T70" s="4">
        <f t="shared" si="1"/>
        <v>5128920</v>
      </c>
      <c r="U70" s="4">
        <f t="shared" si="4"/>
        <v>3026600</v>
      </c>
      <c r="V70" s="5">
        <v>3.73E-2</v>
      </c>
    </row>
    <row r="71" spans="1:22" x14ac:dyDescent="0.2">
      <c r="A71" s="16" t="s">
        <v>214</v>
      </c>
      <c r="B71" s="4">
        <v>3000</v>
      </c>
      <c r="C71" s="4">
        <v>1174748</v>
      </c>
      <c r="D71" s="4">
        <v>-1171748</v>
      </c>
      <c r="E71" s="4">
        <v>-9990260000</v>
      </c>
      <c r="F71" s="4">
        <f t="shared" si="3"/>
        <v>8147247917</v>
      </c>
      <c r="G71" s="4">
        <v>0</v>
      </c>
      <c r="H71" s="4">
        <v>0</v>
      </c>
      <c r="I71" s="4">
        <v>0</v>
      </c>
      <c r="J71" s="4">
        <v>69642000</v>
      </c>
      <c r="K71" s="24"/>
      <c r="L71" s="4">
        <v>1250</v>
      </c>
      <c r="M71" s="4">
        <v>1580</v>
      </c>
      <c r="N71" s="4">
        <v>33</v>
      </c>
      <c r="O71" s="4">
        <v>36</v>
      </c>
      <c r="P71" s="4">
        <v>2526200</v>
      </c>
      <c r="Q71" s="4">
        <v>3388800</v>
      </c>
      <c r="R71" s="5">
        <v>0</v>
      </c>
      <c r="S71" s="4">
        <v>6032600</v>
      </c>
      <c r="T71" s="4">
        <f t="shared" si="1"/>
        <v>4948460</v>
      </c>
      <c r="U71" s="4">
        <f t="shared" si="4"/>
        <v>2323400</v>
      </c>
      <c r="V71" s="5">
        <v>1.9699999999999999E-2</v>
      </c>
    </row>
    <row r="72" spans="1:22" x14ac:dyDescent="0.2">
      <c r="A72" s="16" t="s">
        <v>213</v>
      </c>
      <c r="B72" s="4">
        <v>4500</v>
      </c>
      <c r="C72" s="4">
        <v>20100</v>
      </c>
      <c r="D72" s="4">
        <v>-15600</v>
      </c>
      <c r="E72" s="4">
        <v>-132630000</v>
      </c>
      <c r="F72" s="4">
        <f t="shared" si="3"/>
        <v>18137507917</v>
      </c>
      <c r="K72" s="24"/>
      <c r="L72" s="4">
        <v>1187</v>
      </c>
      <c r="M72" s="4">
        <v>1750</v>
      </c>
      <c r="N72" s="4">
        <v>18</v>
      </c>
      <c r="O72" s="4">
        <v>35</v>
      </c>
      <c r="P72" s="4">
        <v>2041300</v>
      </c>
      <c r="Q72" s="4">
        <v>3155300</v>
      </c>
      <c r="R72" s="5">
        <v>-3.4999999999999996E-3</v>
      </c>
      <c r="S72" s="4">
        <v>5283000</v>
      </c>
      <c r="T72" s="4">
        <f t="shared" si="1"/>
        <v>4697350</v>
      </c>
      <c r="U72" s="4">
        <f t="shared" si="4"/>
        <v>2323400</v>
      </c>
      <c r="V72" s="5">
        <v>1.6299999999999999E-2</v>
      </c>
    </row>
    <row r="73" spans="1:22" x14ac:dyDescent="0.2">
      <c r="A73" s="16" t="s">
        <v>212</v>
      </c>
      <c r="B73" s="4">
        <v>42700</v>
      </c>
      <c r="C73" s="4">
        <v>16400</v>
      </c>
      <c r="D73" s="4">
        <v>26300</v>
      </c>
      <c r="E73" s="4">
        <v>223770000</v>
      </c>
      <c r="F73" s="4">
        <f t="shared" si="3"/>
        <v>18270137917</v>
      </c>
      <c r="G73" s="4">
        <v>0</v>
      </c>
      <c r="H73" s="4">
        <v>0</v>
      </c>
      <c r="I73" s="4">
        <v>0</v>
      </c>
      <c r="J73" s="4">
        <v>130356000</v>
      </c>
      <c r="K73" s="24"/>
      <c r="L73" s="4">
        <v>1114</v>
      </c>
      <c r="M73" s="4">
        <v>1865</v>
      </c>
      <c r="N73" s="4">
        <v>13</v>
      </c>
      <c r="O73" s="4">
        <v>25</v>
      </c>
      <c r="P73" s="4">
        <v>1834200</v>
      </c>
      <c r="Q73" s="4">
        <v>2978900</v>
      </c>
      <c r="R73" s="5">
        <v>-8.1000000000000013E-3</v>
      </c>
      <c r="S73" s="4">
        <v>5076900</v>
      </c>
      <c r="T73" s="4">
        <f t="shared" si="1"/>
        <v>4468210</v>
      </c>
      <c r="U73" s="4">
        <f t="shared" si="4"/>
        <v>2323400</v>
      </c>
      <c r="V73" s="5">
        <v>2.0899999999999998E-2</v>
      </c>
    </row>
    <row r="74" spans="1:22" x14ac:dyDescent="0.2">
      <c r="A74" s="16" t="s">
        <v>211</v>
      </c>
      <c r="B74" s="4">
        <v>2875300</v>
      </c>
      <c r="C74" s="4">
        <v>260000</v>
      </c>
      <c r="D74" s="4">
        <v>2615300</v>
      </c>
      <c r="E74" s="4">
        <v>22167900000</v>
      </c>
      <c r="F74" s="4">
        <f t="shared" ref="F74:F96" si="5">E74+F75</f>
        <v>18046367917</v>
      </c>
      <c r="G74" s="4">
        <v>0</v>
      </c>
      <c r="H74" s="4">
        <v>0</v>
      </c>
      <c r="I74" s="4">
        <v>0</v>
      </c>
      <c r="J74" s="4">
        <v>44334000</v>
      </c>
      <c r="K74" s="24"/>
      <c r="L74" s="4">
        <v>3606</v>
      </c>
      <c r="M74" s="4">
        <v>3982</v>
      </c>
      <c r="N74" s="4">
        <v>98</v>
      </c>
      <c r="O74" s="4">
        <v>61</v>
      </c>
      <c r="P74" s="4">
        <v>7879500</v>
      </c>
      <c r="Q74" s="4">
        <v>5689900</v>
      </c>
      <c r="R74" s="5">
        <v>4.7500000000000001E-2</v>
      </c>
      <c r="S74" s="4">
        <v>13896100</v>
      </c>
      <c r="T74" s="4">
        <f t="shared" ref="T74:T79" si="6">AVERAGE(S75:S84)</f>
        <v>3318020</v>
      </c>
      <c r="U74" s="4">
        <f t="shared" ref="U74:U79" si="7">MIN(S75:S79)</f>
        <v>2323400</v>
      </c>
      <c r="V74" s="5">
        <v>5.4199999999999998E-2</v>
      </c>
    </row>
    <row r="75" spans="1:22" x14ac:dyDescent="0.2">
      <c r="A75" s="16" t="s">
        <v>210</v>
      </c>
      <c r="B75" s="4">
        <v>28000</v>
      </c>
      <c r="C75" s="4">
        <v>3600</v>
      </c>
      <c r="D75" s="4">
        <v>24400</v>
      </c>
      <c r="E75" s="4">
        <v>199260000</v>
      </c>
      <c r="F75" s="4">
        <f t="shared" si="5"/>
        <v>-4121532083</v>
      </c>
      <c r="G75" s="4">
        <v>0</v>
      </c>
      <c r="H75" s="4">
        <v>0</v>
      </c>
      <c r="I75" s="4">
        <v>0</v>
      </c>
      <c r="J75" s="4">
        <v>44334000</v>
      </c>
      <c r="K75" s="24"/>
      <c r="L75" s="4">
        <v>776</v>
      </c>
      <c r="M75" s="4">
        <v>911</v>
      </c>
      <c r="N75" s="4">
        <v>11</v>
      </c>
      <c r="O75" s="4">
        <v>19</v>
      </c>
      <c r="P75" s="4">
        <v>1145500</v>
      </c>
      <c r="Q75" s="4">
        <v>1702400</v>
      </c>
      <c r="R75" s="5">
        <v>6.1999999999999998E-3</v>
      </c>
      <c r="S75" s="4">
        <v>3026600</v>
      </c>
      <c r="T75" s="4">
        <f t="shared" si="6"/>
        <v>3708460</v>
      </c>
      <c r="U75" s="4">
        <f t="shared" si="7"/>
        <v>2141600</v>
      </c>
      <c r="V75" s="5">
        <v>1.4499999999999999E-2</v>
      </c>
    </row>
    <row r="76" spans="1:22" x14ac:dyDescent="0.2">
      <c r="A76" s="16" t="s">
        <v>208</v>
      </c>
      <c r="B76" s="4">
        <v>8700</v>
      </c>
      <c r="C76" s="4">
        <v>14900</v>
      </c>
      <c r="D76" s="4">
        <v>-6200</v>
      </c>
      <c r="E76" s="4">
        <v>-51090000</v>
      </c>
      <c r="F76" s="4">
        <f t="shared" si="5"/>
        <v>-4320792083</v>
      </c>
      <c r="G76" s="4">
        <v>0</v>
      </c>
      <c r="H76" s="4">
        <v>0</v>
      </c>
      <c r="I76" s="4">
        <v>0</v>
      </c>
      <c r="J76" s="4">
        <v>44046000</v>
      </c>
      <c r="K76" s="24"/>
      <c r="L76" s="4">
        <v>582</v>
      </c>
      <c r="M76" s="4">
        <v>853</v>
      </c>
      <c r="N76" s="4">
        <v>4</v>
      </c>
      <c r="O76" s="4">
        <v>13</v>
      </c>
      <c r="P76" s="4">
        <v>793500</v>
      </c>
      <c r="Q76" s="4">
        <v>1401400</v>
      </c>
      <c r="R76" s="5">
        <v>5.0000000000000001E-3</v>
      </c>
      <c r="S76" s="4">
        <v>2323400</v>
      </c>
      <c r="T76" s="4">
        <f t="shared" si="6"/>
        <v>3864160</v>
      </c>
      <c r="U76" s="4">
        <f t="shared" si="7"/>
        <v>2141600</v>
      </c>
      <c r="V76" s="5">
        <v>7.4000000000000003E-3</v>
      </c>
    </row>
    <row r="77" spans="1:22" x14ac:dyDescent="0.2">
      <c r="A77" s="16" t="s">
        <v>207</v>
      </c>
      <c r="B77" s="4">
        <v>3600</v>
      </c>
      <c r="C77" s="4">
        <v>0</v>
      </c>
      <c r="D77" s="4">
        <v>3600</v>
      </c>
      <c r="E77" s="4">
        <v>29420000</v>
      </c>
      <c r="F77" s="4">
        <f t="shared" si="5"/>
        <v>-4269702083</v>
      </c>
      <c r="G77" s="4">
        <v>0</v>
      </c>
      <c r="H77" s="4">
        <v>0</v>
      </c>
      <c r="I77" s="4">
        <v>0</v>
      </c>
      <c r="J77" s="4">
        <v>14724000</v>
      </c>
      <c r="K77" s="24"/>
      <c r="L77" s="4">
        <v>620</v>
      </c>
      <c r="M77" s="4">
        <v>1156</v>
      </c>
      <c r="N77" s="4">
        <v>8</v>
      </c>
      <c r="O77" s="4">
        <v>18</v>
      </c>
      <c r="P77" s="4">
        <v>1032300</v>
      </c>
      <c r="Q77" s="4">
        <v>1811700</v>
      </c>
      <c r="R77" s="5">
        <v>0</v>
      </c>
      <c r="S77" s="4">
        <v>3657300</v>
      </c>
      <c r="T77" s="4">
        <f t="shared" si="6"/>
        <v>3914620</v>
      </c>
      <c r="U77" s="4">
        <f t="shared" si="7"/>
        <v>2141600</v>
      </c>
      <c r="V77" s="5">
        <v>1.1000000000000001E-2</v>
      </c>
    </row>
    <row r="78" spans="1:22" x14ac:dyDescent="0.2">
      <c r="A78" s="16" t="s">
        <v>206</v>
      </c>
      <c r="B78" s="4">
        <v>32000</v>
      </c>
      <c r="C78" s="4">
        <v>160065</v>
      </c>
      <c r="D78" s="4">
        <v>-128065</v>
      </c>
      <c r="E78" s="4">
        <v>-1049110000</v>
      </c>
      <c r="F78" s="4">
        <f t="shared" si="5"/>
        <v>-4299122083</v>
      </c>
      <c r="G78" s="4">
        <v>0</v>
      </c>
      <c r="H78" s="4">
        <v>0</v>
      </c>
      <c r="I78" s="4">
        <v>0</v>
      </c>
      <c r="J78" s="4">
        <v>220572000</v>
      </c>
      <c r="K78" s="24"/>
      <c r="L78" s="4">
        <v>1222</v>
      </c>
      <c r="M78" s="4">
        <v>2756</v>
      </c>
      <c r="N78" s="4">
        <v>21</v>
      </c>
      <c r="O78" s="4">
        <v>33</v>
      </c>
      <c r="P78" s="4">
        <v>2049000</v>
      </c>
      <c r="Q78" s="4">
        <v>3770500</v>
      </c>
      <c r="R78" s="5">
        <v>-1.47E-2</v>
      </c>
      <c r="S78" s="4">
        <v>6075400</v>
      </c>
      <c r="T78" s="4">
        <f t="shared" si="6"/>
        <v>3645890</v>
      </c>
      <c r="U78" s="4">
        <f t="shared" si="7"/>
        <v>2141600</v>
      </c>
      <c r="V78" s="5">
        <v>2.1700000000000001E-2</v>
      </c>
    </row>
    <row r="79" spans="1:22" x14ac:dyDescent="0.2">
      <c r="A79" s="16" t="s">
        <v>205</v>
      </c>
      <c r="B79" s="4">
        <v>800</v>
      </c>
      <c r="C79" s="4">
        <v>225800</v>
      </c>
      <c r="D79" s="4">
        <v>-225000</v>
      </c>
      <c r="E79" s="4">
        <v>-1870260000</v>
      </c>
      <c r="F79" s="4">
        <f t="shared" si="5"/>
        <v>-3250012083</v>
      </c>
      <c r="G79" s="4">
        <v>0</v>
      </c>
      <c r="H79" s="4">
        <v>0</v>
      </c>
      <c r="I79" s="4">
        <v>0</v>
      </c>
      <c r="J79" s="4">
        <v>-72000</v>
      </c>
      <c r="K79" s="24"/>
      <c r="L79" s="4">
        <v>783</v>
      </c>
      <c r="M79" s="4">
        <v>1204</v>
      </c>
      <c r="N79" s="4">
        <v>17</v>
      </c>
      <c r="O79" s="4">
        <v>7</v>
      </c>
      <c r="P79" s="4">
        <v>1498200</v>
      </c>
      <c r="Q79" s="4">
        <v>1937800</v>
      </c>
      <c r="R79" s="5">
        <v>-2.3999999999999998E-3</v>
      </c>
      <c r="S79" s="4">
        <v>3776300</v>
      </c>
      <c r="T79" s="4">
        <f t="shared" si="6"/>
        <v>3543580</v>
      </c>
      <c r="U79" s="4">
        <f t="shared" si="7"/>
        <v>2141600</v>
      </c>
      <c r="V79" s="5">
        <v>1.5600000000000001E-2</v>
      </c>
    </row>
    <row r="80" spans="1:22" x14ac:dyDescent="0.2">
      <c r="A80" s="16" t="s">
        <v>204</v>
      </c>
      <c r="B80" s="4">
        <v>28500</v>
      </c>
      <c r="C80" s="4">
        <v>24900</v>
      </c>
      <c r="D80" s="4">
        <v>3600</v>
      </c>
      <c r="E80" s="4">
        <v>29829945</v>
      </c>
      <c r="F80" s="4">
        <f t="shared" si="5"/>
        <v>-1379752083</v>
      </c>
      <c r="G80" s="4">
        <v>0</v>
      </c>
      <c r="H80" s="4">
        <v>0</v>
      </c>
      <c r="I80" s="4">
        <v>0</v>
      </c>
      <c r="J80" s="4">
        <v>-15862000</v>
      </c>
      <c r="K80" s="24"/>
      <c r="L80" s="4">
        <v>565</v>
      </c>
      <c r="M80" s="4">
        <v>727</v>
      </c>
      <c r="N80" s="4">
        <v>8</v>
      </c>
      <c r="O80" s="4">
        <v>6</v>
      </c>
      <c r="P80" s="4">
        <v>923800</v>
      </c>
      <c r="Q80" s="4">
        <v>1093900</v>
      </c>
      <c r="R80" s="5">
        <v>0</v>
      </c>
      <c r="S80" s="4">
        <v>2141600</v>
      </c>
      <c r="T80" s="4">
        <f t="shared" ref="T80:T87" si="8">AVERAGE(S81:S90)</f>
        <v>3658170</v>
      </c>
      <c r="U80" s="4">
        <f t="shared" ref="U80:U92" si="9">MIN(S81:S85)</f>
        <v>2394200</v>
      </c>
      <c r="V80" s="5">
        <v>9.5999999999999992E-3</v>
      </c>
    </row>
    <row r="81" spans="1:22" x14ac:dyDescent="0.2">
      <c r="A81" s="16" t="s">
        <v>203</v>
      </c>
      <c r="B81" s="4">
        <v>116200</v>
      </c>
      <c r="C81" s="4">
        <v>12700</v>
      </c>
      <c r="D81" s="4">
        <v>103500</v>
      </c>
      <c r="E81" s="4">
        <v>862567972</v>
      </c>
      <c r="F81" s="4">
        <f t="shared" si="5"/>
        <v>-1409582028</v>
      </c>
      <c r="G81" s="4">
        <v>0</v>
      </c>
      <c r="H81" s="4">
        <v>0</v>
      </c>
      <c r="I81" s="4">
        <v>0</v>
      </c>
      <c r="J81" s="4">
        <v>-67733000</v>
      </c>
      <c r="K81" s="24"/>
      <c r="L81" s="4">
        <v>834</v>
      </c>
      <c r="M81" s="4">
        <v>1525</v>
      </c>
      <c r="N81" s="4">
        <v>14</v>
      </c>
      <c r="O81" s="4">
        <v>15</v>
      </c>
      <c r="P81" s="4">
        <v>1484300</v>
      </c>
      <c r="Q81" s="4">
        <v>2503500</v>
      </c>
      <c r="R81" s="5">
        <v>-6.0000000000000001E-3</v>
      </c>
      <c r="S81" s="4">
        <v>4228000</v>
      </c>
      <c r="T81" s="4">
        <f t="shared" si="8"/>
        <v>3565915.7</v>
      </c>
      <c r="U81" s="4">
        <f t="shared" si="9"/>
        <v>2394200</v>
      </c>
      <c r="V81" s="5">
        <v>2.3700000000000002E-2</v>
      </c>
    </row>
    <row r="82" spans="1:22" x14ac:dyDescent="0.2">
      <c r="A82" s="16" t="s">
        <v>200</v>
      </c>
      <c r="B82" s="4">
        <v>5700</v>
      </c>
      <c r="C82" s="4">
        <v>8100</v>
      </c>
      <c r="D82" s="4">
        <v>-2400</v>
      </c>
      <c r="E82" s="4">
        <v>-19960000</v>
      </c>
      <c r="F82" s="4">
        <f t="shared" si="5"/>
        <v>-2272150000</v>
      </c>
      <c r="G82" s="4">
        <v>0</v>
      </c>
      <c r="H82" s="4">
        <v>0</v>
      </c>
      <c r="I82" s="4">
        <v>0</v>
      </c>
      <c r="J82" s="4">
        <v>-67733000</v>
      </c>
      <c r="K82" s="24"/>
      <c r="L82" s="4">
        <v>722</v>
      </c>
      <c r="M82" s="4">
        <v>986</v>
      </c>
      <c r="N82" s="4">
        <v>8</v>
      </c>
      <c r="O82" s="4">
        <v>12</v>
      </c>
      <c r="P82" s="4">
        <v>1109200</v>
      </c>
      <c r="Q82" s="4">
        <v>1529000</v>
      </c>
      <c r="R82" s="5">
        <v>0</v>
      </c>
      <c r="S82" s="4">
        <v>2771900</v>
      </c>
      <c r="T82" s="4">
        <f t="shared" si="8"/>
        <v>3567376</v>
      </c>
      <c r="U82" s="4">
        <f t="shared" si="9"/>
        <v>2394200</v>
      </c>
      <c r="V82" s="5">
        <v>1.0800000000000001E-2</v>
      </c>
    </row>
    <row r="83" spans="1:22" x14ac:dyDescent="0.2">
      <c r="A83" s="16" t="s">
        <v>199</v>
      </c>
      <c r="B83" s="4">
        <v>4700</v>
      </c>
      <c r="C83" s="4">
        <v>39500</v>
      </c>
      <c r="D83" s="4">
        <v>-34800</v>
      </c>
      <c r="E83" s="4">
        <v>-290960000</v>
      </c>
      <c r="F83" s="4">
        <f t="shared" si="5"/>
        <v>-2252190000</v>
      </c>
      <c r="G83" s="4">
        <v>0</v>
      </c>
      <c r="H83" s="4">
        <v>0</v>
      </c>
      <c r="I83" s="4">
        <v>0</v>
      </c>
      <c r="J83" s="4">
        <v>-301113000</v>
      </c>
      <c r="K83" s="24"/>
      <c r="R83" s="5">
        <v>-7.1999999999999998E-3</v>
      </c>
      <c r="S83" s="4">
        <v>2785500</v>
      </c>
      <c r="T83" s="4">
        <f t="shared" si="8"/>
        <v>3650713.2</v>
      </c>
      <c r="U83" s="4">
        <f t="shared" si="9"/>
        <v>2394200</v>
      </c>
      <c r="V83" s="5">
        <v>1.1899999999999999E-2</v>
      </c>
    </row>
    <row r="84" spans="1:22" x14ac:dyDescent="0.2">
      <c r="A84" s="16" t="s">
        <v>193</v>
      </c>
      <c r="B84" s="4">
        <v>14300</v>
      </c>
      <c r="C84" s="4">
        <v>0</v>
      </c>
      <c r="D84" s="4">
        <v>14300</v>
      </c>
      <c r="E84" s="4">
        <v>120570000</v>
      </c>
      <c r="F84" s="4">
        <f t="shared" si="5"/>
        <v>-1961230000</v>
      </c>
      <c r="G84" s="4">
        <v>0</v>
      </c>
      <c r="H84" s="4">
        <v>0</v>
      </c>
      <c r="I84" s="4">
        <v>0</v>
      </c>
      <c r="J84" s="4">
        <v>60804000</v>
      </c>
      <c r="K84" s="24"/>
      <c r="R84" s="5">
        <v>-8.3000000000000001E-3</v>
      </c>
      <c r="S84" s="4">
        <v>2394200</v>
      </c>
      <c r="T84" s="4">
        <f t="shared" si="8"/>
        <v>4279438.0999999996</v>
      </c>
      <c r="U84" s="4">
        <f t="shared" si="9"/>
        <v>2753200</v>
      </c>
      <c r="V84" s="5">
        <v>1.5300000000000001E-2</v>
      </c>
    </row>
    <row r="85" spans="1:22" x14ac:dyDescent="0.2">
      <c r="A85" s="16" t="s">
        <v>192</v>
      </c>
      <c r="B85" s="4">
        <v>56400</v>
      </c>
      <c r="C85" s="4">
        <v>0</v>
      </c>
      <c r="D85" s="4">
        <v>56400</v>
      </c>
      <c r="E85" s="4">
        <v>479420000</v>
      </c>
      <c r="F85" s="4">
        <f t="shared" si="5"/>
        <v>-2081800000</v>
      </c>
      <c r="K85" s="24"/>
      <c r="R85" s="5">
        <v>1.5700000000000002E-2</v>
      </c>
      <c r="S85" s="4">
        <v>6931000</v>
      </c>
      <c r="T85" s="4">
        <f t="shared" si="8"/>
        <v>3919879</v>
      </c>
      <c r="U85" s="4">
        <f t="shared" si="9"/>
        <v>2753200</v>
      </c>
      <c r="V85" s="5">
        <v>2.58E-2</v>
      </c>
    </row>
    <row r="86" spans="1:22" x14ac:dyDescent="0.2">
      <c r="A86" s="16" t="s">
        <v>191</v>
      </c>
      <c r="B86" s="4">
        <v>2900</v>
      </c>
      <c r="C86" s="4">
        <v>3600</v>
      </c>
      <c r="D86" s="4">
        <v>-700</v>
      </c>
      <c r="E86" s="4">
        <v>-5680000</v>
      </c>
      <c r="F86" s="4">
        <f t="shared" si="5"/>
        <v>-2561220000</v>
      </c>
      <c r="G86" s="4">
        <v>0</v>
      </c>
      <c r="H86" s="4">
        <v>0</v>
      </c>
      <c r="I86" s="4">
        <v>0</v>
      </c>
      <c r="J86" s="4">
        <v>-29898000</v>
      </c>
      <c r="K86" s="24"/>
      <c r="R86" s="5">
        <v>4.8999999999999998E-3</v>
      </c>
      <c r="S86" s="4">
        <v>3880400</v>
      </c>
      <c r="T86" s="4">
        <f t="shared" si="8"/>
        <v>3877702.3</v>
      </c>
      <c r="U86" s="4">
        <f t="shared" si="9"/>
        <v>2753200</v>
      </c>
      <c r="V86" s="5">
        <v>1.2E-2</v>
      </c>
    </row>
    <row r="87" spans="1:22" x14ac:dyDescent="0.2">
      <c r="A87" s="16" t="s">
        <v>190</v>
      </c>
      <c r="B87" s="4">
        <v>0</v>
      </c>
      <c r="C87" s="4">
        <v>244200</v>
      </c>
      <c r="D87" s="4">
        <v>-244200</v>
      </c>
      <c r="E87" s="4">
        <v>-2029830000</v>
      </c>
      <c r="F87" s="4">
        <f t="shared" si="5"/>
        <v>-2555540000</v>
      </c>
      <c r="G87" s="4">
        <v>0</v>
      </c>
      <c r="H87" s="4">
        <v>0</v>
      </c>
      <c r="I87" s="4">
        <v>0</v>
      </c>
      <c r="J87" s="4">
        <v>-22437000</v>
      </c>
      <c r="K87" s="24"/>
      <c r="R87" s="5">
        <v>0</v>
      </c>
      <c r="S87" s="4">
        <v>4161900</v>
      </c>
      <c r="T87" s="4">
        <f t="shared" si="8"/>
        <v>4056962.3</v>
      </c>
      <c r="U87" s="4">
        <f t="shared" si="9"/>
        <v>2753200</v>
      </c>
      <c r="V87" s="5">
        <v>2.3700000000000002E-2</v>
      </c>
    </row>
    <row r="88" spans="1:22" x14ac:dyDescent="0.2">
      <c r="A88" s="16" t="s">
        <v>189</v>
      </c>
      <c r="B88" s="4">
        <v>21500</v>
      </c>
      <c r="C88" s="4">
        <v>0</v>
      </c>
      <c r="D88" s="4">
        <v>21500</v>
      </c>
      <c r="E88" s="4">
        <v>177650000</v>
      </c>
      <c r="F88" s="4">
        <f t="shared" si="5"/>
        <v>-525710000</v>
      </c>
      <c r="G88" s="4">
        <v>0</v>
      </c>
      <c r="H88" s="4">
        <v>0</v>
      </c>
      <c r="I88" s="4">
        <v>0</v>
      </c>
      <c r="J88" s="4">
        <v>118773000</v>
      </c>
      <c r="K88" s="24"/>
      <c r="L88" s="4">
        <v>725</v>
      </c>
      <c r="M88" s="4">
        <v>1108</v>
      </c>
      <c r="N88" s="4">
        <v>15</v>
      </c>
      <c r="O88" s="4">
        <v>16</v>
      </c>
      <c r="P88" s="4">
        <v>1450600</v>
      </c>
      <c r="Q88" s="4">
        <v>1746500</v>
      </c>
      <c r="R88" s="5">
        <v>3.7000000000000002E-3</v>
      </c>
      <c r="S88" s="4">
        <v>3388100</v>
      </c>
      <c r="T88" s="4">
        <f>AVERAGE(S89:S98)</f>
        <v>4187047.7</v>
      </c>
      <c r="U88" s="4">
        <f t="shared" si="9"/>
        <v>2753200</v>
      </c>
      <c r="V88" s="5">
        <v>1.3300000000000001E-2</v>
      </c>
    </row>
    <row r="89" spans="1:22" x14ac:dyDescent="0.2">
      <c r="A89" s="16" t="s">
        <v>188</v>
      </c>
      <c r="B89" s="4">
        <v>14600</v>
      </c>
      <c r="C89" s="4">
        <v>87700</v>
      </c>
      <c r="D89" s="4">
        <v>-73100</v>
      </c>
      <c r="E89" s="4">
        <v>-606040000</v>
      </c>
      <c r="F89" s="4">
        <f t="shared" si="5"/>
        <v>-703360000</v>
      </c>
      <c r="K89" s="24"/>
      <c r="L89" s="4">
        <v>757</v>
      </c>
      <c r="M89" s="4">
        <v>880</v>
      </c>
      <c r="N89" s="4">
        <v>7</v>
      </c>
      <c r="O89" s="4">
        <v>10</v>
      </c>
      <c r="P89" s="4">
        <v>1299500</v>
      </c>
      <c r="Q89" s="4">
        <v>1301400</v>
      </c>
      <c r="R89" s="5">
        <v>-1.1999999999999999E-3</v>
      </c>
      <c r="S89" s="4">
        <v>2753200</v>
      </c>
      <c r="U89" s="4">
        <f t="shared" si="9"/>
        <v>2786503</v>
      </c>
      <c r="V89" s="5">
        <v>1.67E-2</v>
      </c>
    </row>
    <row r="90" spans="1:22" x14ac:dyDescent="0.2">
      <c r="A90" s="16" t="s">
        <v>187</v>
      </c>
      <c r="B90" s="4">
        <v>1800</v>
      </c>
      <c r="C90" s="4">
        <v>15600</v>
      </c>
      <c r="D90" s="4">
        <v>-13800</v>
      </c>
      <c r="E90" s="4">
        <v>-113630000</v>
      </c>
      <c r="F90" s="4">
        <f t="shared" si="5"/>
        <v>-97320000</v>
      </c>
      <c r="G90" s="4">
        <v>0</v>
      </c>
      <c r="H90" s="4">
        <v>0</v>
      </c>
      <c r="I90" s="4">
        <v>0</v>
      </c>
      <c r="J90" s="4">
        <v>-7371000</v>
      </c>
      <c r="K90" s="24"/>
      <c r="R90" s="5">
        <v>2.5000000000000001E-3</v>
      </c>
      <c r="S90" s="4">
        <v>3287500</v>
      </c>
      <c r="U90" s="4">
        <f t="shared" si="9"/>
        <v>2786503</v>
      </c>
      <c r="V90" s="5">
        <v>1.3300000000000001E-2</v>
      </c>
    </row>
    <row r="91" spans="1:22" x14ac:dyDescent="0.2">
      <c r="A91" s="16" t="s">
        <v>186</v>
      </c>
      <c r="B91" s="4">
        <v>0</v>
      </c>
      <c r="C91" s="4">
        <v>17400</v>
      </c>
      <c r="D91" s="4">
        <v>-17400</v>
      </c>
      <c r="E91" s="4">
        <v>-144420000</v>
      </c>
      <c r="F91" s="4">
        <f t="shared" si="5"/>
        <v>16310000</v>
      </c>
      <c r="G91" s="4">
        <v>0</v>
      </c>
      <c r="H91" s="4">
        <v>0</v>
      </c>
      <c r="I91" s="4">
        <v>0</v>
      </c>
      <c r="J91" s="4">
        <v>-82116000</v>
      </c>
      <c r="K91" s="24"/>
      <c r="R91" s="5">
        <v>-7.1999999999999998E-3</v>
      </c>
      <c r="S91" s="4">
        <v>3305457</v>
      </c>
      <c r="U91" s="4">
        <f t="shared" si="9"/>
        <v>2786503</v>
      </c>
      <c r="V91" s="5">
        <v>1.32E-2</v>
      </c>
    </row>
    <row r="92" spans="1:22" x14ac:dyDescent="0.2">
      <c r="A92" s="16" t="s">
        <v>185</v>
      </c>
      <c r="B92" s="4">
        <v>57800</v>
      </c>
      <c r="C92" s="4">
        <v>89100</v>
      </c>
      <c r="D92" s="4">
        <v>-31300</v>
      </c>
      <c r="E92" s="4">
        <v>-259280000</v>
      </c>
      <c r="F92" s="4">
        <f t="shared" si="5"/>
        <v>160730000</v>
      </c>
      <c r="K92" s="24"/>
      <c r="R92" s="5">
        <v>1.2999999999999999E-3</v>
      </c>
      <c r="S92" s="4">
        <v>2786503</v>
      </c>
      <c r="U92" s="4">
        <f t="shared" si="9"/>
        <v>3335409</v>
      </c>
      <c r="V92" s="5">
        <v>1.0800000000000001E-2</v>
      </c>
    </row>
    <row r="93" spans="1:22" x14ac:dyDescent="0.2">
      <c r="A93" s="16" t="s">
        <v>184</v>
      </c>
      <c r="B93" s="4">
        <v>200</v>
      </c>
      <c r="C93" s="4">
        <v>6000</v>
      </c>
      <c r="D93" s="4">
        <v>-5800</v>
      </c>
      <c r="E93" s="4">
        <v>-48800000</v>
      </c>
      <c r="F93" s="4">
        <f t="shared" si="5"/>
        <v>420010000</v>
      </c>
      <c r="K93" s="24"/>
      <c r="R93" s="5">
        <v>-4.3799999999999999E-2</v>
      </c>
      <c r="S93" s="4">
        <v>3618872</v>
      </c>
      <c r="U93" s="4">
        <f>MIN(S94:S98)</f>
        <v>3335409</v>
      </c>
      <c r="V93" s="5">
        <v>3.5000000000000003E-2</v>
      </c>
    </row>
    <row r="94" spans="1:22" x14ac:dyDescent="0.2">
      <c r="A94" s="16" t="s">
        <v>183</v>
      </c>
      <c r="B94" s="4">
        <v>190300</v>
      </c>
      <c r="C94" s="4">
        <v>41400</v>
      </c>
      <c r="D94" s="4">
        <v>148900</v>
      </c>
      <c r="E94" s="4">
        <v>1218920000</v>
      </c>
      <c r="F94" s="4">
        <f t="shared" si="5"/>
        <v>468810000</v>
      </c>
      <c r="G94" s="4">
        <v>0</v>
      </c>
      <c r="H94" s="4">
        <v>0</v>
      </c>
      <c r="I94" s="4">
        <v>0</v>
      </c>
      <c r="J94" s="4">
        <v>-7497000</v>
      </c>
      <c r="K94" s="24"/>
      <c r="R94" s="5">
        <v>3.5900000000000001E-2</v>
      </c>
      <c r="S94" s="4">
        <v>8681449</v>
      </c>
      <c r="V94" s="5">
        <v>7.7300000000000008E-2</v>
      </c>
    </row>
    <row r="95" spans="1:22" x14ac:dyDescent="0.2">
      <c r="A95" s="16" t="s">
        <v>182</v>
      </c>
      <c r="B95" s="4">
        <v>900</v>
      </c>
      <c r="C95" s="4">
        <v>1800</v>
      </c>
      <c r="D95" s="4">
        <v>-900</v>
      </c>
      <c r="E95" s="4">
        <v>-7490000</v>
      </c>
      <c r="F95" s="4">
        <f t="shared" si="5"/>
        <v>-750110000</v>
      </c>
      <c r="K95" s="24"/>
      <c r="R95" s="5">
        <v>-5.8999999999999999E-3</v>
      </c>
      <c r="S95" s="4">
        <v>3335409</v>
      </c>
      <c r="V95" s="5">
        <v>1.3000000000000001E-2</v>
      </c>
    </row>
    <row r="96" spans="1:22" x14ac:dyDescent="0.2">
      <c r="A96" s="16" t="s">
        <v>177</v>
      </c>
      <c r="B96" s="4">
        <v>29100</v>
      </c>
      <c r="C96" s="4">
        <v>3500</v>
      </c>
      <c r="D96" s="4">
        <v>25600</v>
      </c>
      <c r="E96" s="4">
        <v>217030000</v>
      </c>
      <c r="F96" s="4">
        <f t="shared" si="5"/>
        <v>-742620000</v>
      </c>
      <c r="K96" s="24"/>
      <c r="R96" s="5">
        <v>-1.1000000000000001E-3</v>
      </c>
      <c r="S96" s="4">
        <v>3458633</v>
      </c>
      <c r="V96" s="5">
        <v>1.8799999999999997E-2</v>
      </c>
    </row>
    <row r="97" spans="1:22" x14ac:dyDescent="0.2">
      <c r="A97" s="16" t="s">
        <v>175</v>
      </c>
      <c r="B97" s="4">
        <v>14100</v>
      </c>
      <c r="C97" s="4">
        <v>0</v>
      </c>
      <c r="D97" s="4">
        <v>14100</v>
      </c>
      <c r="E97" s="4">
        <v>119770000</v>
      </c>
      <c r="F97" s="4">
        <f>E97+F98</f>
        <v>-959650000</v>
      </c>
      <c r="K97" s="24"/>
      <c r="R97" s="5">
        <v>3.5999999999999999E-3</v>
      </c>
      <c r="S97" s="4">
        <v>5954500</v>
      </c>
      <c r="V97" s="5">
        <v>2.5499999999999998E-2</v>
      </c>
    </row>
    <row r="98" spans="1:22" x14ac:dyDescent="0.2">
      <c r="A98" s="16" t="s">
        <v>174</v>
      </c>
      <c r="B98" s="4">
        <v>6300</v>
      </c>
      <c r="C98" s="4">
        <v>134800</v>
      </c>
      <c r="D98" s="4">
        <v>-128500</v>
      </c>
      <c r="E98" s="4">
        <v>-1079420000</v>
      </c>
      <c r="F98" s="4">
        <f>E98</f>
        <v>-1079420000</v>
      </c>
      <c r="K98" s="24"/>
      <c r="R98" s="5">
        <v>7.1999999999999998E-3</v>
      </c>
      <c r="S98" s="4">
        <v>4688954</v>
      </c>
      <c r="V98" s="5">
        <v>1.0700000000000001E-2</v>
      </c>
    </row>
    <row r="99" spans="1:22" x14ac:dyDescent="0.2">
      <c r="A99" s="16"/>
      <c r="B99" s="4"/>
      <c r="C99" s="4"/>
      <c r="D99" s="4"/>
      <c r="E99" s="4"/>
      <c r="F99" s="4"/>
      <c r="K99" s="2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K100" s="24"/>
      <c r="L100" s="4"/>
      <c r="M100" s="4"/>
      <c r="N100" s="4"/>
      <c r="O100" s="4"/>
      <c r="P100" s="4"/>
      <c r="Q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K101" s="24"/>
      <c r="L101" s="4"/>
      <c r="M101" s="4"/>
      <c r="N101" s="4"/>
      <c r="O101" s="4"/>
      <c r="P101" s="4"/>
      <c r="Q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K102" s="24"/>
      <c r="L102" s="4"/>
      <c r="M102" s="4"/>
      <c r="N102" s="4"/>
      <c r="O102" s="4"/>
      <c r="P102" s="4"/>
      <c r="Q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V248" s="5"/>
    </row>
    <row r="249" spans="1:2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</row>
    <row r="250" spans="1:2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</row>
    <row r="251" spans="1:2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</row>
    <row r="252" spans="1:22" x14ac:dyDescent="0.2">
      <c r="A252" s="36"/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</row>
    <row r="253" spans="1:22" x14ac:dyDescent="0.2">
      <c r="A253" s="36" t="s">
        <v>163</v>
      </c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1910-1FFB-F549-9823-1619F5CF5099}">
  <sheetPr codeName="Sheet112"/>
  <dimension ref="A1:V302"/>
  <sheetViews>
    <sheetView topLeftCell="G1" workbookViewId="0">
      <selection activeCell="U4" sqref="U3:U4"/>
    </sheetView>
  </sheetViews>
  <sheetFormatPr baseColWidth="10" defaultRowHeight="16" x14ac:dyDescent="0.2"/>
  <cols>
    <col min="5" max="5" customWidth="true" width="16.5"/>
    <col min="6" max="6" customWidth="true" width="14.66406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3999">
        <v>344</v>
      </c>
      <c r="B3" t="n" s="4000">
        <v>200.0</v>
      </c>
      <c r="C3" t="n" s="4001">
        <v>0.0</v>
      </c>
      <c r="D3" t="n" s="4002">
        <v>200.0</v>
      </c>
      <c r="E3" t="n" s="4003">
        <v>4691978.0</v>
      </c>
      <c r="G3" t="n" s="3989">
        <v>0.0</v>
      </c>
      <c r="H3" t="n" s="3990">
        <v>0.0</v>
      </c>
      <c r="I3" t="n" s="3991">
        <v>0.0</v>
      </c>
      <c r="J3" t="n" s="3992">
        <v>0.0</v>
      </c>
      <c r="L3" t="n" s="3993">
        <v>292.0</v>
      </c>
      <c r="M3" t="n" s="3994">
        <v>428.0</v>
      </c>
      <c r="N3" t="n" s="3995">
        <v>35.0</v>
      </c>
      <c r="O3" t="n" s="3996">
        <v>40.0</v>
      </c>
      <c r="P3" t="n" s="3997">
        <v>547600.0</v>
      </c>
      <c r="Q3" t="n" s="3998">
        <v>689200.0</v>
      </c>
      <c r="R3" t="n" s="3987">
        <v>0.030600000000000002</v>
      </c>
      <c r="S3" t="n" s="3986">
        <v>1242300.0</v>
      </c>
      <c r="V3" t="n" s="3988">
        <v>0.0338</v>
      </c>
    </row>
    <row r="4">
      <c r="G4" t="n" s="1922">
        <v>0.0</v>
      </c>
      <c r="H4" t="n" s="1923">
        <v>0.0</v>
      </c>
      <c r="I4" t="n" s="1924">
        <v>0.0</v>
      </c>
      <c r="J4" t="n" s="1925">
        <v>0.0</v>
      </c>
      <c r="L4" t="n" s="1926">
        <v>276.0</v>
      </c>
      <c r="M4" t="n" s="1927">
        <v>193.0</v>
      </c>
      <c r="N4" t="n" s="1928">
        <v>28.0</v>
      </c>
      <c r="O4" t="n" s="1929">
        <v>17.0</v>
      </c>
      <c r="P4" t="n" s="1930">
        <v>516900.0</v>
      </c>
      <c r="Q4" t="n" s="1931">
        <v>286200.0</v>
      </c>
      <c r="R4" t="n" s="1920">
        <v>0.050499999999999996</v>
      </c>
      <c r="S4" t="n" s="1919">
        <v>810000.0</v>
      </c>
      <c r="V4" t="n" s="1921">
        <v>0.052199999999999996</v>
      </c>
    </row>
    <row r="5" spans="1:22" x14ac:dyDescent="0.2">
      <c r="A5" s="16" t="s">
        <v>342</v>
      </c>
      <c r="B5" s="4">
        <v>0</v>
      </c>
      <c r="C5" s="4">
        <v>199880</v>
      </c>
      <c r="D5" s="4">
        <v>-199880</v>
      </c>
      <c r="E5" s="4">
        <v>-4400581919</v>
      </c>
      <c r="F5" s="4">
        <f t="shared" ref="F5:F46" si="0">E5+F6</f>
        <v>-13017838068</v>
      </c>
      <c r="G5" s="4">
        <v>0</v>
      </c>
      <c r="H5" s="4">
        <v>0</v>
      </c>
      <c r="I5" s="4">
        <v>0</v>
      </c>
      <c r="J5" s="4">
        <v>0</v>
      </c>
      <c r="K5" s="24"/>
      <c r="L5" s="4">
        <v>172</v>
      </c>
      <c r="M5" s="4">
        <v>134</v>
      </c>
      <c r="N5" s="4">
        <v>13</v>
      </c>
      <c r="O5" s="4">
        <v>23</v>
      </c>
      <c r="P5" s="4">
        <v>214600</v>
      </c>
      <c r="Q5" s="4">
        <v>387100</v>
      </c>
      <c r="R5" s="5">
        <v>-3.2099999999999997E-2</v>
      </c>
      <c r="S5" s="4">
        <v>660700</v>
      </c>
      <c r="T5" s="4">
        <f t="shared" ref="T5:T102" si="1">AVERAGE(S6:S15)</f>
        <v>643700</v>
      </c>
      <c r="U5" s="4">
        <f t="shared" ref="U5:U46" si="2">MIN(S6:S10)</f>
        <v>245200</v>
      </c>
      <c r="V5" s="5">
        <v>3.1200000000000002E-2</v>
      </c>
    </row>
    <row r="6" spans="1:22" x14ac:dyDescent="0.2">
      <c r="A6" s="16" t="s">
        <v>341</v>
      </c>
      <c r="B6" s="4">
        <v>100</v>
      </c>
      <c r="C6" s="4">
        <v>200000</v>
      </c>
      <c r="D6" s="4">
        <v>-199900</v>
      </c>
      <c r="E6" s="4">
        <v>-4474553477</v>
      </c>
      <c r="F6" s="4">
        <f t="shared" si="0"/>
        <v>-8617256149</v>
      </c>
      <c r="G6" s="4">
        <v>0</v>
      </c>
      <c r="H6" s="4">
        <v>0</v>
      </c>
      <c r="I6" s="4">
        <v>0</v>
      </c>
      <c r="J6" s="4">
        <v>0</v>
      </c>
      <c r="K6" s="24"/>
      <c r="L6" s="4">
        <v>95</v>
      </c>
      <c r="M6" s="4">
        <v>81</v>
      </c>
      <c r="N6" s="4">
        <v>11</v>
      </c>
      <c r="O6" s="4">
        <v>15</v>
      </c>
      <c r="P6" s="4">
        <v>163100</v>
      </c>
      <c r="Q6" s="4">
        <v>225700</v>
      </c>
      <c r="R6" s="5">
        <v>0</v>
      </c>
      <c r="S6" s="4">
        <v>423300</v>
      </c>
      <c r="T6" s="4">
        <f t="shared" si="1"/>
        <v>635960</v>
      </c>
      <c r="U6" s="4">
        <f t="shared" si="2"/>
        <v>245200</v>
      </c>
      <c r="V6" s="5">
        <v>2.2099999999999998E-2</v>
      </c>
    </row>
    <row r="7" spans="1:22" x14ac:dyDescent="0.2">
      <c r="F7" s="4">
        <f t="shared" si="0"/>
        <v>-4142702672</v>
      </c>
      <c r="G7" s="4">
        <v>0</v>
      </c>
      <c r="H7" s="4">
        <v>0</v>
      </c>
      <c r="I7" s="4">
        <v>0</v>
      </c>
      <c r="J7" s="4">
        <v>0</v>
      </c>
      <c r="K7" s="24"/>
      <c r="L7" s="4">
        <v>92</v>
      </c>
      <c r="M7" s="4">
        <v>78</v>
      </c>
      <c r="N7" s="4">
        <v>7</v>
      </c>
      <c r="O7" s="4">
        <v>6</v>
      </c>
      <c r="P7" s="4">
        <v>123600</v>
      </c>
      <c r="Q7" s="4">
        <v>104300</v>
      </c>
      <c r="R7" s="5">
        <v>1.8100000000000002E-2</v>
      </c>
      <c r="S7" s="4">
        <v>245200</v>
      </c>
      <c r="T7" s="4">
        <f t="shared" si="1"/>
        <v>651780</v>
      </c>
      <c r="U7" s="4">
        <f t="shared" si="2"/>
        <v>445600</v>
      </c>
      <c r="V7" s="5">
        <v>1.77E-2</v>
      </c>
    </row>
    <row r="8" spans="1:22" x14ac:dyDescent="0.2">
      <c r="F8" s="4">
        <f t="shared" si="0"/>
        <v>-4142702672</v>
      </c>
      <c r="G8" s="4">
        <v>0</v>
      </c>
      <c r="H8" s="4">
        <v>0</v>
      </c>
      <c r="I8" s="4">
        <v>0</v>
      </c>
      <c r="J8" s="4">
        <v>0</v>
      </c>
      <c r="K8" s="24"/>
      <c r="L8" s="4">
        <v>200</v>
      </c>
      <c r="M8" s="4">
        <v>217</v>
      </c>
      <c r="N8" s="4">
        <v>15</v>
      </c>
      <c r="O8" s="4">
        <v>44</v>
      </c>
      <c r="P8" s="4">
        <v>253000</v>
      </c>
      <c r="Q8" s="4">
        <v>623500</v>
      </c>
      <c r="R8" s="5">
        <v>-3.1600000000000003E-2</v>
      </c>
      <c r="S8" s="4">
        <v>878800</v>
      </c>
      <c r="T8" s="4">
        <f t="shared" si="1"/>
        <v>590310</v>
      </c>
      <c r="U8" s="4">
        <f t="shared" si="2"/>
        <v>445600</v>
      </c>
      <c r="V8" s="5">
        <v>4.7500000000000001E-2</v>
      </c>
    </row>
    <row r="9" spans="1:22" x14ac:dyDescent="0.2">
      <c r="A9" s="16" t="s">
        <v>338</v>
      </c>
      <c r="B9" s="4">
        <v>1000</v>
      </c>
      <c r="C9" s="4">
        <v>200000</v>
      </c>
      <c r="D9" s="4">
        <v>-199000</v>
      </c>
      <c r="E9" s="4">
        <v>-4528037206</v>
      </c>
      <c r="F9" s="4">
        <f t="shared" si="0"/>
        <v>-4142702672</v>
      </c>
      <c r="G9" s="4">
        <v>0</v>
      </c>
      <c r="H9" s="4">
        <v>0</v>
      </c>
      <c r="I9" s="4">
        <v>0</v>
      </c>
      <c r="J9" s="4">
        <v>0</v>
      </c>
      <c r="K9" s="24"/>
      <c r="L9" s="4">
        <v>267</v>
      </c>
      <c r="M9" s="4">
        <v>240</v>
      </c>
      <c r="N9" s="4">
        <v>10</v>
      </c>
      <c r="O9" s="4">
        <v>21</v>
      </c>
      <c r="P9" s="4">
        <v>310900</v>
      </c>
      <c r="Q9" s="4">
        <v>389900</v>
      </c>
      <c r="R9" s="5">
        <v>-4.3E-3</v>
      </c>
      <c r="S9" s="4">
        <v>701500</v>
      </c>
      <c r="T9" s="4">
        <f t="shared" si="1"/>
        <v>556400</v>
      </c>
      <c r="U9" s="4">
        <f t="shared" si="2"/>
        <v>413400</v>
      </c>
      <c r="V9" s="5">
        <v>3.85E-2</v>
      </c>
    </row>
    <row r="10" spans="1:22" x14ac:dyDescent="0.2">
      <c r="A10" s="16" t="s">
        <v>337</v>
      </c>
      <c r="B10" s="4">
        <v>10300</v>
      </c>
      <c r="C10" s="4">
        <v>250000</v>
      </c>
      <c r="D10" s="4">
        <v>-239700</v>
      </c>
      <c r="E10" s="4">
        <v>-5468172924</v>
      </c>
      <c r="F10" s="4">
        <f t="shared" si="0"/>
        <v>385334534</v>
      </c>
      <c r="G10" s="4">
        <v>0</v>
      </c>
      <c r="H10" s="4">
        <v>0</v>
      </c>
      <c r="I10" s="4">
        <v>0</v>
      </c>
      <c r="J10" s="4">
        <v>0</v>
      </c>
      <c r="K10" s="24"/>
      <c r="L10" s="4">
        <v>356</v>
      </c>
      <c r="M10" s="4">
        <v>334</v>
      </c>
      <c r="N10" s="4">
        <v>46</v>
      </c>
      <c r="O10" s="4">
        <v>57</v>
      </c>
      <c r="P10" s="4">
        <v>736900</v>
      </c>
      <c r="Q10" s="4">
        <v>690600</v>
      </c>
      <c r="R10" s="5">
        <v>6.0199999999999997E-2</v>
      </c>
      <c r="S10" s="4">
        <v>1437600</v>
      </c>
      <c r="T10" s="4">
        <f t="shared" si="1"/>
        <v>431340</v>
      </c>
      <c r="U10" s="4">
        <f t="shared" si="2"/>
        <v>413400</v>
      </c>
      <c r="V10" s="5">
        <v>7.2999999999999995E-2</v>
      </c>
    </row>
    <row r="11" spans="1:22" x14ac:dyDescent="0.2">
      <c r="A11" s="16" t="s">
        <v>336</v>
      </c>
      <c r="B11" s="4">
        <v>81700</v>
      </c>
      <c r="C11" s="4">
        <v>250000</v>
      </c>
      <c r="D11" s="4">
        <v>-168300</v>
      </c>
      <c r="E11" s="4">
        <v>-3642803645</v>
      </c>
      <c r="F11" s="4">
        <f t="shared" si="0"/>
        <v>5853507458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148</v>
      </c>
      <c r="M11" s="4">
        <v>85</v>
      </c>
      <c r="N11" s="4">
        <v>8</v>
      </c>
      <c r="O11" s="4">
        <v>15</v>
      </c>
      <c r="P11" s="4">
        <v>161700</v>
      </c>
      <c r="Q11" s="4">
        <v>279800</v>
      </c>
      <c r="R11" s="5">
        <v>0</v>
      </c>
      <c r="S11" s="4">
        <v>445600</v>
      </c>
      <c r="T11" s="4">
        <f t="shared" si="1"/>
        <v>394650</v>
      </c>
      <c r="U11" s="4">
        <f t="shared" si="2"/>
        <v>345900</v>
      </c>
      <c r="V11" s="5">
        <v>2.7300000000000001E-2</v>
      </c>
    </row>
    <row r="12" spans="1:22" x14ac:dyDescent="0.2">
      <c r="A12" s="16" t="s">
        <v>335</v>
      </c>
      <c r="B12" s="4">
        <v>30100</v>
      </c>
      <c r="C12" s="4">
        <v>250000</v>
      </c>
      <c r="D12" s="4">
        <v>-219900</v>
      </c>
      <c r="E12" s="4">
        <v>-4793462614</v>
      </c>
      <c r="F12" s="4">
        <f t="shared" si="0"/>
        <v>9496311103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176</v>
      </c>
      <c r="M12" s="4">
        <v>200</v>
      </c>
      <c r="N12" s="4">
        <v>8</v>
      </c>
      <c r="O12" s="4">
        <v>10</v>
      </c>
      <c r="P12" s="4">
        <v>150600</v>
      </c>
      <c r="Q12" s="4">
        <v>340100</v>
      </c>
      <c r="R12" s="5">
        <v>-1.38E-2</v>
      </c>
      <c r="S12" s="4">
        <v>510700</v>
      </c>
      <c r="T12" s="4">
        <f t="shared" si="1"/>
        <v>368060</v>
      </c>
      <c r="U12" s="4">
        <f t="shared" si="2"/>
        <v>345900</v>
      </c>
      <c r="V12" s="5">
        <v>4.0199999999999993E-2</v>
      </c>
    </row>
    <row r="13" spans="1:22" x14ac:dyDescent="0.2">
      <c r="A13" s="16" t="s">
        <v>333</v>
      </c>
      <c r="B13" s="4">
        <v>60100</v>
      </c>
      <c r="C13" s="4">
        <v>222200</v>
      </c>
      <c r="D13" s="4">
        <v>-162100</v>
      </c>
      <c r="E13" s="4">
        <v>-3547275322</v>
      </c>
      <c r="F13" s="4">
        <f t="shared" si="0"/>
        <v>14289773717</v>
      </c>
      <c r="G13" s="4">
        <v>0</v>
      </c>
      <c r="H13" s="4">
        <v>0</v>
      </c>
      <c r="I13" s="4">
        <v>0</v>
      </c>
      <c r="J13" s="4">
        <v>0</v>
      </c>
      <c r="K13" s="24"/>
      <c r="L13" s="4">
        <v>104</v>
      </c>
      <c r="M13" s="4">
        <v>193</v>
      </c>
      <c r="N13" s="4">
        <v>4</v>
      </c>
      <c r="O13" s="4">
        <v>13</v>
      </c>
      <c r="P13" s="4">
        <v>113000</v>
      </c>
      <c r="Q13" s="4">
        <v>327700</v>
      </c>
      <c r="R13" s="5">
        <v>1.8700000000000001E-2</v>
      </c>
      <c r="S13" s="4">
        <v>456800</v>
      </c>
      <c r="T13" s="4">
        <f t="shared" si="1"/>
        <v>331360</v>
      </c>
      <c r="U13" s="4">
        <f t="shared" si="2"/>
        <v>264100</v>
      </c>
      <c r="V13" s="5">
        <v>4.0199999999999993E-2</v>
      </c>
    </row>
    <row r="14" spans="1:22" x14ac:dyDescent="0.2">
      <c r="A14" s="16" t="s">
        <v>332</v>
      </c>
      <c r="B14" s="4">
        <v>9000</v>
      </c>
      <c r="C14" s="4">
        <v>211760</v>
      </c>
      <c r="D14" s="4">
        <v>-202760</v>
      </c>
      <c r="E14" s="4">
        <v>-4366907941</v>
      </c>
      <c r="F14" s="4">
        <f t="shared" si="0"/>
        <v>17837049039</v>
      </c>
      <c r="G14" s="4">
        <v>0</v>
      </c>
      <c r="H14" s="4">
        <v>0</v>
      </c>
      <c r="I14" s="4">
        <v>0</v>
      </c>
      <c r="J14" s="4">
        <v>0</v>
      </c>
      <c r="K14" s="24"/>
      <c r="L14" s="4">
        <v>124</v>
      </c>
      <c r="M14" s="4">
        <v>186</v>
      </c>
      <c r="N14" s="4">
        <v>6</v>
      </c>
      <c r="O14" s="4">
        <v>20</v>
      </c>
      <c r="P14" s="4">
        <v>184700</v>
      </c>
      <c r="Q14" s="4">
        <v>224500</v>
      </c>
      <c r="R14" s="5">
        <v>1.9E-2</v>
      </c>
      <c r="S14" s="4">
        <v>413400</v>
      </c>
      <c r="T14" s="4">
        <f t="shared" si="1"/>
        <v>322920</v>
      </c>
      <c r="U14" s="4">
        <f t="shared" si="2"/>
        <v>264100</v>
      </c>
      <c r="V14" s="5">
        <v>3.6400000000000002E-2</v>
      </c>
    </row>
    <row r="15" spans="1:22" x14ac:dyDescent="0.2">
      <c r="A15" s="16" t="s">
        <v>331</v>
      </c>
      <c r="B15" s="4">
        <v>89200</v>
      </c>
      <c r="C15" s="4">
        <v>345140</v>
      </c>
      <c r="D15" s="4">
        <v>-255940</v>
      </c>
      <c r="E15" s="4">
        <v>-5393938962</v>
      </c>
      <c r="F15" s="4">
        <f t="shared" si="0"/>
        <v>22203956980</v>
      </c>
      <c r="G15" s="4">
        <v>0</v>
      </c>
      <c r="H15" s="4">
        <v>0</v>
      </c>
      <c r="I15" s="4">
        <v>0</v>
      </c>
      <c r="J15" s="4">
        <v>0</v>
      </c>
      <c r="K15" s="24"/>
      <c r="L15" s="4">
        <v>234</v>
      </c>
      <c r="M15" s="4">
        <v>161</v>
      </c>
      <c r="N15" s="4">
        <v>14</v>
      </c>
      <c r="O15" s="4">
        <v>35</v>
      </c>
      <c r="P15" s="4">
        <v>269700</v>
      </c>
      <c r="Q15" s="4">
        <v>626400</v>
      </c>
      <c r="R15" s="5">
        <v>-2.3599999999999999E-2</v>
      </c>
      <c r="S15" s="4">
        <v>924100</v>
      </c>
      <c r="T15" s="4">
        <f t="shared" si="1"/>
        <v>242370</v>
      </c>
      <c r="U15" s="4">
        <f t="shared" si="2"/>
        <v>187000</v>
      </c>
      <c r="V15" s="5">
        <v>4.1500000000000002E-2</v>
      </c>
    </row>
    <row r="16" spans="1:22" x14ac:dyDescent="0.2">
      <c r="A16" s="16" t="s">
        <v>330</v>
      </c>
      <c r="B16" s="4">
        <v>0</v>
      </c>
      <c r="C16" s="4">
        <v>145100</v>
      </c>
      <c r="D16" s="4">
        <v>-145100</v>
      </c>
      <c r="E16" s="4">
        <v>-3157932238</v>
      </c>
      <c r="F16" s="4">
        <f t="shared" si="0"/>
        <v>27597895942</v>
      </c>
      <c r="G16" s="4">
        <v>0</v>
      </c>
      <c r="H16" s="4">
        <v>0</v>
      </c>
      <c r="I16" s="4">
        <v>0</v>
      </c>
      <c r="J16" s="4">
        <v>0</v>
      </c>
      <c r="K16" s="24"/>
      <c r="L16" s="4">
        <v>121</v>
      </c>
      <c r="M16" s="4">
        <v>93</v>
      </c>
      <c r="N16" s="4">
        <v>2</v>
      </c>
      <c r="O16" s="4">
        <v>14</v>
      </c>
      <c r="P16" s="4">
        <v>94900</v>
      </c>
      <c r="Q16" s="4">
        <v>224300</v>
      </c>
      <c r="R16" s="5">
        <v>-1.38E-2</v>
      </c>
      <c r="S16" s="4">
        <v>345900</v>
      </c>
      <c r="T16" s="4">
        <f t="shared" si="1"/>
        <v>234450</v>
      </c>
      <c r="U16" s="4">
        <f t="shared" si="2"/>
        <v>78700</v>
      </c>
      <c r="V16" s="5">
        <v>3.1600000000000003E-2</v>
      </c>
    </row>
    <row r="17" spans="1:22" x14ac:dyDescent="0.2">
      <c r="A17" s="16" t="s">
        <v>329</v>
      </c>
      <c r="B17" s="4">
        <v>800</v>
      </c>
      <c r="C17" s="4">
        <v>118200</v>
      </c>
      <c r="D17" s="4">
        <v>-117400</v>
      </c>
      <c r="E17" s="4">
        <v>-2600116063</v>
      </c>
      <c r="F17" s="4">
        <f t="shared" si="0"/>
        <v>30755828180</v>
      </c>
      <c r="G17" s="4">
        <v>0</v>
      </c>
      <c r="H17" s="4">
        <v>0</v>
      </c>
      <c r="I17" s="4">
        <v>0</v>
      </c>
      <c r="J17" s="4">
        <v>0</v>
      </c>
      <c r="K17" s="24"/>
      <c r="L17" s="4">
        <v>136</v>
      </c>
      <c r="M17" s="4">
        <v>93</v>
      </c>
      <c r="N17" s="4">
        <v>7</v>
      </c>
      <c r="O17" s="4">
        <v>11</v>
      </c>
      <c r="P17" s="4">
        <v>123500</v>
      </c>
      <c r="Q17" s="4">
        <v>217100</v>
      </c>
      <c r="R17" s="5">
        <v>-2.2799999999999997E-2</v>
      </c>
      <c r="S17" s="4">
        <v>403400</v>
      </c>
      <c r="T17" s="4">
        <f t="shared" si="1"/>
        <v>220020</v>
      </c>
      <c r="U17" s="4">
        <f t="shared" si="2"/>
        <v>78700</v>
      </c>
      <c r="V17" s="5">
        <v>8.7599999999999997E-2</v>
      </c>
    </row>
    <row r="18" spans="1:22" x14ac:dyDescent="0.2">
      <c r="A18" s="16" t="s">
        <v>328</v>
      </c>
      <c r="B18" s="4">
        <v>100</v>
      </c>
      <c r="C18" s="4">
        <v>119040</v>
      </c>
      <c r="D18" s="4">
        <v>-118940</v>
      </c>
      <c r="E18" s="4">
        <v>-2665296331</v>
      </c>
      <c r="F18" s="4">
        <f t="shared" si="0"/>
        <v>33355944243</v>
      </c>
      <c r="G18" s="4">
        <v>0</v>
      </c>
      <c r="H18" s="4">
        <v>0</v>
      </c>
      <c r="I18" s="4">
        <v>0</v>
      </c>
      <c r="J18" s="4">
        <v>0</v>
      </c>
      <c r="K18" s="24"/>
      <c r="L18" s="4">
        <v>88</v>
      </c>
      <c r="M18" s="4">
        <v>58</v>
      </c>
      <c r="N18" s="4">
        <v>3</v>
      </c>
      <c r="O18" s="4">
        <v>9</v>
      </c>
      <c r="P18" s="4">
        <v>115000</v>
      </c>
      <c r="Q18" s="4">
        <v>135900</v>
      </c>
      <c r="R18" s="5">
        <v>-1.78E-2</v>
      </c>
      <c r="S18" s="4">
        <v>264100</v>
      </c>
      <c r="T18" s="4">
        <f t="shared" si="1"/>
        <v>219430</v>
      </c>
      <c r="U18" s="4">
        <f t="shared" si="2"/>
        <v>78700</v>
      </c>
      <c r="V18" s="5">
        <v>3.0800000000000001E-2</v>
      </c>
    </row>
    <row r="19" spans="1:22" x14ac:dyDescent="0.2">
      <c r="A19" s="16" t="s">
        <v>327</v>
      </c>
      <c r="B19" s="4">
        <v>200000</v>
      </c>
      <c r="C19" s="4">
        <v>217900</v>
      </c>
      <c r="D19" s="4">
        <v>-17900</v>
      </c>
      <c r="E19" s="4">
        <v>-407697690</v>
      </c>
      <c r="F19" s="4">
        <f t="shared" si="0"/>
        <v>36021240574</v>
      </c>
      <c r="G19" s="4">
        <v>0</v>
      </c>
      <c r="H19" s="4">
        <v>0</v>
      </c>
      <c r="I19" s="4">
        <v>0</v>
      </c>
      <c r="J19" s="4">
        <v>0</v>
      </c>
      <c r="K19" s="24"/>
      <c r="L19" s="4">
        <v>141</v>
      </c>
      <c r="M19" s="4">
        <v>121</v>
      </c>
      <c r="N19" s="4">
        <v>6</v>
      </c>
      <c r="O19" s="4">
        <v>18</v>
      </c>
      <c r="P19" s="4">
        <v>110000</v>
      </c>
      <c r="Q19" s="4">
        <v>232600</v>
      </c>
      <c r="R19" s="5">
        <v>8.8999999999999999E-3</v>
      </c>
      <c r="S19" s="4">
        <v>362400</v>
      </c>
      <c r="T19" s="4">
        <f t="shared" si="1"/>
        <v>202790</v>
      </c>
      <c r="U19" s="4">
        <f t="shared" si="2"/>
        <v>78700</v>
      </c>
      <c r="V19" s="5">
        <v>1.7399999999999999E-2</v>
      </c>
    </row>
    <row r="20" spans="1:22" x14ac:dyDescent="0.2">
      <c r="A20" s="16" t="s">
        <v>326</v>
      </c>
      <c r="B20" s="4">
        <v>0</v>
      </c>
      <c r="C20" s="4">
        <v>120800</v>
      </c>
      <c r="D20" s="4">
        <v>-120800</v>
      </c>
      <c r="E20" s="4">
        <v>-2738626439</v>
      </c>
      <c r="F20" s="4">
        <f t="shared" si="0"/>
        <v>36428938264</v>
      </c>
      <c r="G20" s="4">
        <v>0</v>
      </c>
      <c r="H20" s="4">
        <v>0</v>
      </c>
      <c r="I20" s="4">
        <v>0</v>
      </c>
      <c r="J20" s="4">
        <v>0</v>
      </c>
      <c r="K20" s="24"/>
      <c r="L20" s="4">
        <v>71</v>
      </c>
      <c r="M20" s="4">
        <v>40</v>
      </c>
      <c r="N20" s="4">
        <v>3</v>
      </c>
      <c r="O20" s="4">
        <v>6</v>
      </c>
      <c r="P20" s="4">
        <v>59700</v>
      </c>
      <c r="Q20" s="4">
        <v>111400</v>
      </c>
      <c r="R20" s="5">
        <v>-1.32E-2</v>
      </c>
      <c r="S20" s="4">
        <v>187000</v>
      </c>
      <c r="T20" s="4">
        <f t="shared" si="1"/>
        <v>217810</v>
      </c>
      <c r="U20" s="4">
        <f t="shared" si="2"/>
        <v>78700</v>
      </c>
      <c r="V20" s="5">
        <v>1.32E-2</v>
      </c>
    </row>
    <row r="21" spans="1:22" x14ac:dyDescent="0.2">
      <c r="F21" s="4">
        <f t="shared" si="0"/>
        <v>39167564703</v>
      </c>
      <c r="G21" s="4">
        <v>0</v>
      </c>
      <c r="H21" s="4">
        <v>0</v>
      </c>
      <c r="I21" s="4">
        <v>0</v>
      </c>
      <c r="J21" s="4">
        <v>0</v>
      </c>
      <c r="K21" s="24"/>
      <c r="L21" s="4">
        <v>51</v>
      </c>
      <c r="M21" s="4">
        <v>36</v>
      </c>
      <c r="N21" s="4">
        <v>1</v>
      </c>
      <c r="O21" s="4">
        <v>3</v>
      </c>
      <c r="P21" s="4">
        <v>36000</v>
      </c>
      <c r="Q21" s="4">
        <v>42900</v>
      </c>
      <c r="R21" s="5">
        <v>8.8999999999999999E-3</v>
      </c>
      <c r="S21" s="4">
        <v>78700</v>
      </c>
      <c r="T21" s="4">
        <f t="shared" si="1"/>
        <v>226780</v>
      </c>
      <c r="U21" s="4">
        <f t="shared" si="2"/>
        <v>89800</v>
      </c>
      <c r="V21" s="5">
        <v>1.7399999999999999E-2</v>
      </c>
    </row>
    <row r="22" spans="1:22" x14ac:dyDescent="0.2">
      <c r="A22" s="16" t="s">
        <v>324</v>
      </c>
      <c r="B22" s="4">
        <v>500</v>
      </c>
      <c r="C22" s="4">
        <v>0</v>
      </c>
      <c r="D22" s="4">
        <v>500</v>
      </c>
      <c r="E22" s="4">
        <v>11198366</v>
      </c>
      <c r="F22" s="4">
        <f t="shared" si="0"/>
        <v>39167564703</v>
      </c>
      <c r="K22" s="24"/>
      <c r="L22" s="4">
        <v>69</v>
      </c>
      <c r="M22" s="4">
        <v>62</v>
      </c>
      <c r="N22" s="4">
        <v>5</v>
      </c>
      <c r="O22" s="4">
        <v>10</v>
      </c>
      <c r="P22" s="4">
        <v>81100</v>
      </c>
      <c r="Q22" s="4">
        <v>157900</v>
      </c>
      <c r="R22" s="5">
        <v>-4.4000000000000003E-3</v>
      </c>
      <c r="S22" s="4">
        <v>244800</v>
      </c>
      <c r="T22" s="4">
        <f t="shared" si="1"/>
        <v>228360</v>
      </c>
      <c r="U22" s="4">
        <f t="shared" si="2"/>
        <v>89800</v>
      </c>
      <c r="V22" s="5">
        <v>5.1799999999999999E-2</v>
      </c>
    </row>
    <row r="23" spans="1:22" x14ac:dyDescent="0.2">
      <c r="A23" s="16" t="s">
        <v>323</v>
      </c>
      <c r="B23" s="4">
        <v>10400</v>
      </c>
      <c r="C23" s="4">
        <v>0</v>
      </c>
      <c r="D23" s="4">
        <v>10400</v>
      </c>
      <c r="E23" s="4">
        <v>237393318</v>
      </c>
      <c r="F23" s="4">
        <f t="shared" si="0"/>
        <v>39156366337</v>
      </c>
      <c r="K23" s="24"/>
      <c r="L23" s="4">
        <v>53</v>
      </c>
      <c r="M23" s="4">
        <v>45</v>
      </c>
      <c r="N23" s="4">
        <v>5</v>
      </c>
      <c r="O23" s="4">
        <v>1</v>
      </c>
      <c r="P23" s="4">
        <v>49800</v>
      </c>
      <c r="Q23" s="4">
        <v>38900</v>
      </c>
      <c r="R23" s="5">
        <v>1.34E-2</v>
      </c>
      <c r="S23" s="4">
        <v>89800</v>
      </c>
      <c r="T23" s="4">
        <f t="shared" si="1"/>
        <v>237410</v>
      </c>
      <c r="U23" s="4">
        <f t="shared" si="2"/>
        <v>118600</v>
      </c>
      <c r="V23" s="5">
        <v>2.6099999999999998E-2</v>
      </c>
    </row>
    <row r="24" spans="1:22" x14ac:dyDescent="0.2">
      <c r="A24" s="16" t="s">
        <v>322</v>
      </c>
      <c r="B24" s="4">
        <v>300</v>
      </c>
      <c r="C24" s="4">
        <v>0</v>
      </c>
      <c r="D24" s="4">
        <v>300</v>
      </c>
      <c r="E24" s="4">
        <v>6727714</v>
      </c>
      <c r="F24" s="4">
        <f t="shared" si="0"/>
        <v>38918973019</v>
      </c>
      <c r="K24" s="24"/>
      <c r="L24" s="4">
        <v>150</v>
      </c>
      <c r="M24" s="4">
        <v>84</v>
      </c>
      <c r="N24" s="4">
        <v>4</v>
      </c>
      <c r="O24" s="4">
        <v>15</v>
      </c>
      <c r="P24" s="4">
        <v>103700</v>
      </c>
      <c r="Q24" s="4">
        <v>216000</v>
      </c>
      <c r="R24" s="5">
        <v>-6.6600000000000006E-2</v>
      </c>
      <c r="S24" s="4">
        <v>329000</v>
      </c>
      <c r="T24" s="4">
        <f t="shared" si="1"/>
        <v>219730</v>
      </c>
      <c r="U24" s="4">
        <f t="shared" si="2"/>
        <v>118600</v>
      </c>
      <c r="V24" s="5">
        <v>6.3899999999999998E-2</v>
      </c>
    </row>
    <row r="25" spans="1:22" x14ac:dyDescent="0.2">
      <c r="A25" s="16" t="s">
        <v>321</v>
      </c>
      <c r="B25" s="4">
        <v>40100</v>
      </c>
      <c r="C25" s="4">
        <v>0</v>
      </c>
      <c r="D25" s="4">
        <v>40100</v>
      </c>
      <c r="E25" s="4">
        <v>958633440</v>
      </c>
      <c r="F25" s="4">
        <f t="shared" si="0"/>
        <v>38912245305</v>
      </c>
      <c r="K25" s="24"/>
      <c r="L25" s="4">
        <v>75</v>
      </c>
      <c r="M25" s="4">
        <v>55</v>
      </c>
      <c r="N25" s="4">
        <v>1</v>
      </c>
      <c r="O25" s="4">
        <v>5</v>
      </c>
      <c r="P25" s="4">
        <v>47500</v>
      </c>
      <c r="Q25" s="4">
        <v>67100</v>
      </c>
      <c r="R25" s="5">
        <v>-1.66E-2</v>
      </c>
      <c r="S25" s="4">
        <v>118600</v>
      </c>
      <c r="T25" s="4">
        <f t="shared" si="1"/>
        <v>217470</v>
      </c>
      <c r="U25" s="4">
        <f t="shared" si="2"/>
        <v>196000</v>
      </c>
      <c r="V25" s="5">
        <v>1.2500000000000001E-2</v>
      </c>
    </row>
    <row r="26" spans="1:22" x14ac:dyDescent="0.2">
      <c r="A26" s="16" t="s">
        <v>320</v>
      </c>
      <c r="B26" s="4">
        <v>65700</v>
      </c>
      <c r="C26" s="4">
        <v>0</v>
      </c>
      <c r="D26" s="4">
        <v>65700</v>
      </c>
      <c r="E26" s="4">
        <v>1583222193</v>
      </c>
      <c r="F26" s="4">
        <f t="shared" si="0"/>
        <v>37953611865</v>
      </c>
      <c r="K26" s="24"/>
      <c r="L26" s="4">
        <v>91</v>
      </c>
      <c r="M26" s="4">
        <v>80</v>
      </c>
      <c r="N26" s="4">
        <v>7</v>
      </c>
      <c r="O26" s="4">
        <v>15</v>
      </c>
      <c r="P26" s="4">
        <v>95900</v>
      </c>
      <c r="Q26" s="4">
        <v>160300</v>
      </c>
      <c r="R26" s="5">
        <v>0</v>
      </c>
      <c r="S26" s="4">
        <v>266700</v>
      </c>
      <c r="T26" s="4">
        <f t="shared" si="1"/>
        <v>203730</v>
      </c>
      <c r="U26" s="4">
        <f t="shared" si="2"/>
        <v>168400</v>
      </c>
      <c r="V26" s="5">
        <v>4.0899999999999999E-2</v>
      </c>
    </row>
    <row r="27" spans="1:22" x14ac:dyDescent="0.2">
      <c r="A27" s="16" t="s">
        <v>319</v>
      </c>
      <c r="B27" s="4">
        <v>187900</v>
      </c>
      <c r="C27" s="4">
        <v>0</v>
      </c>
      <c r="D27" s="4">
        <v>187900</v>
      </c>
      <c r="E27" s="4">
        <v>4409007144</v>
      </c>
      <c r="F27" s="4">
        <f t="shared" si="0"/>
        <v>36370389672</v>
      </c>
      <c r="K27" s="24"/>
      <c r="L27" s="4">
        <v>70</v>
      </c>
      <c r="M27" s="4">
        <v>68</v>
      </c>
      <c r="N27" s="4">
        <v>7</v>
      </c>
      <c r="O27" s="4">
        <v>6</v>
      </c>
      <c r="P27" s="4">
        <v>147900</v>
      </c>
      <c r="Q27" s="4">
        <v>107700</v>
      </c>
      <c r="R27" s="5">
        <v>5.1799999999999999E-2</v>
      </c>
      <c r="S27" s="4">
        <v>259100</v>
      </c>
      <c r="T27" s="4">
        <f t="shared" si="1"/>
        <v>205940</v>
      </c>
      <c r="U27" s="4">
        <f t="shared" si="2"/>
        <v>168400</v>
      </c>
      <c r="V27" s="5">
        <v>6.5599999999999992E-2</v>
      </c>
    </row>
    <row r="28" spans="1:22" x14ac:dyDescent="0.2">
      <c r="A28" s="16" t="s">
        <v>318</v>
      </c>
      <c r="B28" s="4">
        <v>151700</v>
      </c>
      <c r="C28" s="4">
        <v>0</v>
      </c>
      <c r="D28" s="4">
        <v>151700</v>
      </c>
      <c r="E28" s="4">
        <v>3445499469</v>
      </c>
      <c r="F28" s="4">
        <f t="shared" si="0"/>
        <v>31961382528</v>
      </c>
      <c r="K28" s="24"/>
      <c r="L28" s="4">
        <v>67</v>
      </c>
      <c r="M28" s="4">
        <v>74</v>
      </c>
      <c r="N28" s="4">
        <v>8</v>
      </c>
      <c r="O28" s="4">
        <v>8</v>
      </c>
      <c r="P28" s="4">
        <v>122200</v>
      </c>
      <c r="Q28" s="4">
        <v>122300</v>
      </c>
      <c r="R28" s="5">
        <v>1.7600000000000001E-2</v>
      </c>
      <c r="S28" s="4">
        <v>258200</v>
      </c>
      <c r="T28" s="4">
        <f t="shared" si="1"/>
        <v>211330</v>
      </c>
      <c r="U28" s="4">
        <f t="shared" si="2"/>
        <v>168400</v>
      </c>
      <c r="V28" s="5">
        <v>3.4500000000000003E-2</v>
      </c>
    </row>
    <row r="29" spans="1:22" x14ac:dyDescent="0.2">
      <c r="A29" s="16" t="s">
        <v>317</v>
      </c>
      <c r="B29" s="4">
        <v>61420</v>
      </c>
      <c r="C29" s="4">
        <v>0</v>
      </c>
      <c r="D29" s="4">
        <v>61420</v>
      </c>
      <c r="E29" s="4">
        <v>1375140528</v>
      </c>
      <c r="F29" s="4">
        <f t="shared" si="0"/>
        <v>28515883059</v>
      </c>
      <c r="K29" s="24"/>
      <c r="L29" s="4">
        <v>62</v>
      </c>
      <c r="M29" s="4">
        <v>74</v>
      </c>
      <c r="N29" s="4">
        <v>10</v>
      </c>
      <c r="O29" s="4">
        <v>2</v>
      </c>
      <c r="P29" s="4">
        <v>113700</v>
      </c>
      <c r="Q29" s="4">
        <v>56100</v>
      </c>
      <c r="R29" s="5">
        <v>5.0700000000000002E-2</v>
      </c>
      <c r="S29" s="4">
        <v>196000</v>
      </c>
      <c r="T29" s="4">
        <f t="shared" si="1"/>
        <v>203620</v>
      </c>
      <c r="U29" s="4">
        <f t="shared" si="2"/>
        <v>152200</v>
      </c>
      <c r="V29" s="5">
        <v>5.6600000000000004E-2</v>
      </c>
    </row>
    <row r="30" spans="1:22" x14ac:dyDescent="0.2">
      <c r="F30" s="4">
        <f t="shared" si="0"/>
        <v>27140742531</v>
      </c>
      <c r="K30" s="24"/>
      <c r="L30" s="4">
        <v>172</v>
      </c>
      <c r="M30" s="4">
        <v>98</v>
      </c>
      <c r="N30" s="4">
        <v>7</v>
      </c>
      <c r="O30" s="4">
        <v>12</v>
      </c>
      <c r="P30" s="4">
        <v>142400</v>
      </c>
      <c r="Q30" s="4">
        <v>159900</v>
      </c>
      <c r="R30" s="5">
        <v>-2.76E-2</v>
      </c>
      <c r="S30" s="4">
        <v>337200</v>
      </c>
      <c r="T30" s="4">
        <f t="shared" si="1"/>
        <v>191660</v>
      </c>
      <c r="U30" s="4">
        <f t="shared" si="2"/>
        <v>96000</v>
      </c>
      <c r="V30" s="5">
        <v>4.8899999999999999E-2</v>
      </c>
    </row>
    <row r="31" spans="1:22" x14ac:dyDescent="0.2">
      <c r="A31" s="16" t="s">
        <v>315</v>
      </c>
      <c r="B31" s="4">
        <v>0</v>
      </c>
      <c r="C31" s="4">
        <v>400</v>
      </c>
      <c r="D31" s="4">
        <v>-400</v>
      </c>
      <c r="E31" s="4">
        <v>-9073135</v>
      </c>
      <c r="F31" s="4">
        <f t="shared" si="0"/>
        <v>27140742531</v>
      </c>
      <c r="K31" s="24"/>
      <c r="L31" s="4">
        <v>85</v>
      </c>
      <c r="M31" s="4">
        <v>57</v>
      </c>
      <c r="N31" s="4">
        <v>1</v>
      </c>
      <c r="O31" s="4">
        <v>7</v>
      </c>
      <c r="P31" s="4">
        <v>44500</v>
      </c>
      <c r="Q31" s="4">
        <v>111200</v>
      </c>
      <c r="R31" s="5">
        <v>-3.5799999999999998E-2</v>
      </c>
      <c r="S31" s="4">
        <v>168400</v>
      </c>
      <c r="T31" s="4">
        <f t="shared" si="1"/>
        <v>200230</v>
      </c>
      <c r="U31" s="4">
        <f t="shared" si="2"/>
        <v>96000</v>
      </c>
      <c r="V31" s="5">
        <v>3.4700000000000002E-2</v>
      </c>
    </row>
    <row r="32" spans="1:22" x14ac:dyDescent="0.2">
      <c r="F32" s="4">
        <f t="shared" si="0"/>
        <v>27149815666</v>
      </c>
      <c r="K32" s="24"/>
      <c r="L32" s="4">
        <v>166</v>
      </c>
      <c r="M32" s="4">
        <v>90</v>
      </c>
      <c r="N32" s="4">
        <v>3</v>
      </c>
      <c r="O32" s="4">
        <v>6</v>
      </c>
      <c r="P32" s="4">
        <v>111800</v>
      </c>
      <c r="Q32" s="4">
        <v>121400</v>
      </c>
      <c r="R32" s="5">
        <v>-1.29E-2</v>
      </c>
      <c r="S32" s="4">
        <v>260600</v>
      </c>
      <c r="T32" s="4">
        <f t="shared" si="1"/>
        <v>217280</v>
      </c>
      <c r="U32" s="4">
        <f t="shared" si="2"/>
        <v>96000</v>
      </c>
      <c r="V32" s="5">
        <v>5.4900000000000004E-2</v>
      </c>
    </row>
    <row r="33" spans="1:22" x14ac:dyDescent="0.2">
      <c r="F33" s="4">
        <f t="shared" si="0"/>
        <v>27149815666</v>
      </c>
      <c r="K33" s="24"/>
      <c r="L33" s="4">
        <v>66</v>
      </c>
      <c r="M33" s="4">
        <v>83</v>
      </c>
      <c r="N33" s="4">
        <v>3</v>
      </c>
      <c r="O33" s="4">
        <v>4</v>
      </c>
      <c r="P33" s="4">
        <v>71300</v>
      </c>
      <c r="Q33" s="4">
        <v>103800</v>
      </c>
      <c r="R33" s="5">
        <v>-3.8399999999999997E-2</v>
      </c>
      <c r="S33" s="4">
        <v>180300</v>
      </c>
      <c r="T33" s="4">
        <f t="shared" si="1"/>
        <v>240870</v>
      </c>
      <c r="U33" s="4">
        <f t="shared" si="2"/>
        <v>96000</v>
      </c>
      <c r="V33" s="5">
        <v>5.33E-2</v>
      </c>
    </row>
    <row r="34" spans="1:22" x14ac:dyDescent="0.2">
      <c r="F34" s="4">
        <f t="shared" si="0"/>
        <v>27149815666</v>
      </c>
      <c r="K34" s="24"/>
      <c r="L34" s="4">
        <v>98</v>
      </c>
      <c r="M34" s="4">
        <v>27</v>
      </c>
      <c r="N34" s="4">
        <v>4</v>
      </c>
      <c r="O34" s="4">
        <v>6</v>
      </c>
      <c r="P34" s="4">
        <v>70100</v>
      </c>
      <c r="Q34" s="4">
        <v>80900</v>
      </c>
      <c r="R34" s="5">
        <v>4.1999999999999997E-3</v>
      </c>
      <c r="S34" s="4">
        <v>152200</v>
      </c>
      <c r="T34" s="4">
        <f t="shared" si="1"/>
        <v>240940</v>
      </c>
      <c r="U34" s="4">
        <f t="shared" si="2"/>
        <v>96000</v>
      </c>
      <c r="V34" s="5">
        <v>8.3000000000000001E-3</v>
      </c>
    </row>
    <row r="35" spans="1:22" x14ac:dyDescent="0.2">
      <c r="A35" s="16" t="s">
        <v>269</v>
      </c>
      <c r="B35" s="4">
        <v>100</v>
      </c>
      <c r="C35" s="4">
        <v>1000</v>
      </c>
      <c r="D35" s="4">
        <v>-900</v>
      </c>
      <c r="E35" s="4">
        <v>-21866625</v>
      </c>
      <c r="F35" s="4">
        <f t="shared" si="0"/>
        <v>27149815666</v>
      </c>
      <c r="K35" s="24"/>
      <c r="L35" s="4">
        <v>62</v>
      </c>
      <c r="M35" s="4">
        <v>34</v>
      </c>
      <c r="N35" s="4">
        <v>3</v>
      </c>
      <c r="O35" s="4">
        <v>2</v>
      </c>
      <c r="P35" s="4">
        <v>45300</v>
      </c>
      <c r="Q35" s="4">
        <v>48000</v>
      </c>
      <c r="R35" s="5">
        <v>-4.0999999999999995E-3</v>
      </c>
      <c r="S35" s="4">
        <v>96000</v>
      </c>
      <c r="T35" s="4">
        <f t="shared" si="1"/>
        <v>255030</v>
      </c>
      <c r="U35" s="4">
        <f t="shared" si="2"/>
        <v>118900</v>
      </c>
      <c r="V35" s="5">
        <v>2.0499999999999997E-2</v>
      </c>
    </row>
    <row r="36" spans="1:22" x14ac:dyDescent="0.2">
      <c r="F36" s="4">
        <f t="shared" si="0"/>
        <v>27171682291</v>
      </c>
      <c r="K36" s="24"/>
      <c r="L36" s="4">
        <v>89</v>
      </c>
      <c r="M36" s="4">
        <v>39</v>
      </c>
      <c r="N36" s="4">
        <v>3</v>
      </c>
      <c r="O36" s="4">
        <v>4</v>
      </c>
      <c r="P36" s="4">
        <v>76800</v>
      </c>
      <c r="Q36" s="4">
        <v>52400</v>
      </c>
      <c r="R36" s="5">
        <v>0</v>
      </c>
      <c r="S36" s="4">
        <v>129300</v>
      </c>
      <c r="T36" s="4">
        <f t="shared" si="1"/>
        <v>257750</v>
      </c>
      <c r="U36" s="4">
        <f t="shared" si="2"/>
        <v>118900</v>
      </c>
      <c r="V36" s="5">
        <v>1.2199999999999999E-2</v>
      </c>
    </row>
    <row r="37" spans="1:22" x14ac:dyDescent="0.2">
      <c r="F37" s="4">
        <f t="shared" si="0"/>
        <v>27171682291</v>
      </c>
      <c r="K37" s="24"/>
      <c r="L37" s="4">
        <v>143</v>
      </c>
      <c r="M37" s="4">
        <v>82</v>
      </c>
      <c r="N37" s="4">
        <v>11</v>
      </c>
      <c r="O37" s="4">
        <v>7</v>
      </c>
      <c r="P37" s="4">
        <v>153400</v>
      </c>
      <c r="Q37" s="4">
        <v>126500</v>
      </c>
      <c r="R37" s="5">
        <v>-4.0999999999999995E-3</v>
      </c>
      <c r="S37" s="4">
        <v>281200</v>
      </c>
      <c r="T37" s="4">
        <f t="shared" si="1"/>
        <v>250200</v>
      </c>
      <c r="U37" s="4">
        <f t="shared" si="2"/>
        <v>118900</v>
      </c>
      <c r="V37" s="5">
        <v>3.2599999999999997E-2</v>
      </c>
    </row>
    <row r="38" spans="1:22" x14ac:dyDescent="0.2">
      <c r="A38" s="16" t="s">
        <v>253</v>
      </c>
      <c r="B38" s="4">
        <v>100</v>
      </c>
      <c r="C38" s="4">
        <v>10880</v>
      </c>
      <c r="D38" s="4">
        <v>-10780</v>
      </c>
      <c r="E38" s="4">
        <v>-266045979</v>
      </c>
      <c r="F38" s="4">
        <f t="shared" si="0"/>
        <v>27171682291</v>
      </c>
      <c r="K38" s="24"/>
      <c r="L38" s="4">
        <v>107</v>
      </c>
      <c r="M38" s="4">
        <v>100</v>
      </c>
      <c r="N38" s="4">
        <v>4</v>
      </c>
      <c r="O38" s="4">
        <v>15</v>
      </c>
      <c r="P38" s="4">
        <v>72800</v>
      </c>
      <c r="Q38" s="4">
        <v>237500</v>
      </c>
      <c r="R38" s="5">
        <v>-3.27E-2</v>
      </c>
      <c r="S38" s="4">
        <v>312100</v>
      </c>
      <c r="T38" s="4">
        <f t="shared" si="1"/>
        <v>236090</v>
      </c>
      <c r="U38" s="4">
        <f t="shared" si="2"/>
        <v>118900</v>
      </c>
      <c r="V38" s="5">
        <v>3.56E-2</v>
      </c>
    </row>
    <row r="39" spans="1:22" x14ac:dyDescent="0.2">
      <c r="F39" s="4">
        <f t="shared" si="0"/>
        <v>27437728270</v>
      </c>
      <c r="K39" s="24"/>
      <c r="L39" s="4">
        <v>46</v>
      </c>
      <c r="M39" s="4">
        <v>73</v>
      </c>
      <c r="N39" s="4">
        <v>1</v>
      </c>
      <c r="O39" s="4">
        <v>4</v>
      </c>
      <c r="P39" s="4">
        <v>29600</v>
      </c>
      <c r="Q39" s="4">
        <v>82300</v>
      </c>
      <c r="R39" s="5">
        <v>-1.5800000000000002E-2</v>
      </c>
      <c r="S39" s="4">
        <v>118900</v>
      </c>
      <c r="T39" s="4">
        <f t="shared" si="1"/>
        <v>243160</v>
      </c>
      <c r="U39" s="4">
        <f t="shared" si="2"/>
        <v>152900</v>
      </c>
      <c r="V39" s="5">
        <v>1.18E-2</v>
      </c>
    </row>
    <row r="40" spans="1:22" x14ac:dyDescent="0.2">
      <c r="A40" s="16" t="s">
        <v>251</v>
      </c>
      <c r="B40" s="4">
        <v>500</v>
      </c>
      <c r="C40" s="4">
        <v>0</v>
      </c>
      <c r="D40" s="4">
        <v>500</v>
      </c>
      <c r="E40" s="4">
        <v>12733847</v>
      </c>
      <c r="F40" s="4">
        <f t="shared" si="0"/>
        <v>27437728270</v>
      </c>
      <c r="K40" s="24"/>
      <c r="L40" s="4">
        <v>57</v>
      </c>
      <c r="M40" s="4">
        <v>85</v>
      </c>
      <c r="N40" s="4">
        <v>3</v>
      </c>
      <c r="O40" s="4">
        <v>10</v>
      </c>
      <c r="P40" s="4">
        <v>66200</v>
      </c>
      <c r="Q40" s="4">
        <v>147700</v>
      </c>
      <c r="R40" s="5">
        <v>4.0000000000000001E-3</v>
      </c>
      <c r="S40" s="4">
        <v>217600</v>
      </c>
      <c r="T40" s="4">
        <f t="shared" si="1"/>
        <v>244680</v>
      </c>
      <c r="U40" s="4">
        <f t="shared" si="2"/>
        <v>152900</v>
      </c>
      <c r="V40" s="5">
        <v>1.18E-2</v>
      </c>
    </row>
    <row r="41" spans="1:22" x14ac:dyDescent="0.2">
      <c r="F41" s="4">
        <f t="shared" si="0"/>
        <v>27424994423</v>
      </c>
      <c r="K41" s="24"/>
      <c r="L41" s="4">
        <v>101</v>
      </c>
      <c r="M41" s="4">
        <v>77</v>
      </c>
      <c r="N41" s="4">
        <v>5</v>
      </c>
      <c r="O41" s="4">
        <v>11</v>
      </c>
      <c r="P41" s="4">
        <v>103400</v>
      </c>
      <c r="Q41" s="4">
        <v>149200</v>
      </c>
      <c r="R41" s="5">
        <v>-1.1699999999999999E-2</v>
      </c>
      <c r="S41" s="4">
        <v>254100</v>
      </c>
      <c r="T41" s="4">
        <f t="shared" si="1"/>
        <v>241220</v>
      </c>
      <c r="U41" s="4">
        <f t="shared" si="2"/>
        <v>152900</v>
      </c>
      <c r="V41" s="5">
        <v>1.9400000000000001E-2</v>
      </c>
    </row>
    <row r="42" spans="1:22" x14ac:dyDescent="0.2">
      <c r="A42" s="16" t="s">
        <v>249</v>
      </c>
      <c r="B42" s="4">
        <v>0</v>
      </c>
      <c r="C42" s="4">
        <v>2500</v>
      </c>
      <c r="D42" s="4">
        <v>-2500</v>
      </c>
      <c r="E42" s="4">
        <v>-63814950</v>
      </c>
      <c r="F42" s="4">
        <f t="shared" si="0"/>
        <v>27424994423</v>
      </c>
      <c r="K42" s="24"/>
      <c r="L42" s="4">
        <v>242</v>
      </c>
      <c r="M42" s="4">
        <v>123</v>
      </c>
      <c r="N42" s="4">
        <v>11</v>
      </c>
      <c r="O42" s="4">
        <v>15</v>
      </c>
      <c r="P42" s="4">
        <v>216400</v>
      </c>
      <c r="Q42" s="4">
        <v>201200</v>
      </c>
      <c r="R42" s="5">
        <v>-1.9299999999999998E-2</v>
      </c>
      <c r="S42" s="4">
        <v>431100</v>
      </c>
      <c r="T42" s="4">
        <f t="shared" si="1"/>
        <v>207300</v>
      </c>
      <c r="U42" s="4">
        <f t="shared" si="2"/>
        <v>152900</v>
      </c>
      <c r="V42" s="5">
        <v>4.9699999999999994E-2</v>
      </c>
    </row>
    <row r="43" spans="1:22" x14ac:dyDescent="0.2">
      <c r="F43" s="4">
        <f t="shared" si="0"/>
        <v>27488809373</v>
      </c>
      <c r="K43" s="24"/>
      <c r="L43" s="4">
        <v>241</v>
      </c>
      <c r="M43" s="4">
        <v>96</v>
      </c>
      <c r="N43" s="4">
        <v>8</v>
      </c>
      <c r="O43" s="4">
        <v>16</v>
      </c>
      <c r="P43" s="4">
        <v>177100</v>
      </c>
      <c r="Q43" s="4">
        <v>230200</v>
      </c>
      <c r="R43" s="5">
        <v>-1.52E-2</v>
      </c>
      <c r="S43" s="4">
        <v>416200</v>
      </c>
      <c r="T43" s="4">
        <f t="shared" si="1"/>
        <v>215210</v>
      </c>
      <c r="U43" s="4">
        <f t="shared" si="2"/>
        <v>152900</v>
      </c>
      <c r="V43" s="5">
        <v>8.09E-2</v>
      </c>
    </row>
    <row r="44" spans="1:22" x14ac:dyDescent="0.2">
      <c r="F44" s="4">
        <f t="shared" si="0"/>
        <v>27488809373</v>
      </c>
      <c r="K44" s="24"/>
      <c r="L44" s="4">
        <v>135</v>
      </c>
      <c r="M44" s="4">
        <v>57</v>
      </c>
      <c r="N44" s="4">
        <v>3</v>
      </c>
      <c r="O44" s="4">
        <v>7</v>
      </c>
      <c r="P44" s="4">
        <v>63700</v>
      </c>
      <c r="Q44" s="4">
        <v>88100</v>
      </c>
      <c r="R44" s="5">
        <v>-7.4000000000000003E-3</v>
      </c>
      <c r="S44" s="4">
        <v>152900</v>
      </c>
      <c r="T44" s="4">
        <f t="shared" si="1"/>
        <v>227810</v>
      </c>
      <c r="U44" s="4">
        <f t="shared" si="2"/>
        <v>156500</v>
      </c>
      <c r="V44" s="5">
        <v>2.58E-2</v>
      </c>
    </row>
    <row r="45" spans="1:22" x14ac:dyDescent="0.2">
      <c r="F45" s="4">
        <f t="shared" si="0"/>
        <v>27488809373</v>
      </c>
      <c r="K45" s="24"/>
      <c r="L45" s="4">
        <v>99</v>
      </c>
      <c r="M45" s="4">
        <v>71</v>
      </c>
      <c r="N45" s="4">
        <v>8</v>
      </c>
      <c r="O45" s="4">
        <v>12</v>
      </c>
      <c r="P45" s="4">
        <v>105800</v>
      </c>
      <c r="Q45" s="4">
        <v>126600</v>
      </c>
      <c r="R45" s="5">
        <v>1.5100000000000001E-2</v>
      </c>
      <c r="S45" s="4">
        <v>236900</v>
      </c>
      <c r="T45" s="4">
        <f t="shared" si="1"/>
        <v>231470</v>
      </c>
      <c r="U45" s="4">
        <f t="shared" si="2"/>
        <v>156500</v>
      </c>
      <c r="V45" s="5">
        <v>2.23E-2</v>
      </c>
    </row>
    <row r="46" spans="1:22" x14ac:dyDescent="0.2">
      <c r="A46" s="16" t="s">
        <v>245</v>
      </c>
      <c r="B46" s="4">
        <v>17500</v>
      </c>
      <c r="C46" s="4">
        <v>0</v>
      </c>
      <c r="D46" s="4">
        <v>17500</v>
      </c>
      <c r="E46" s="4">
        <v>461641054</v>
      </c>
      <c r="F46" s="4">
        <f t="shared" si="0"/>
        <v>27488809373</v>
      </c>
      <c r="K46" s="24"/>
      <c r="L46" s="4">
        <v>83</v>
      </c>
      <c r="M46" s="4">
        <v>46</v>
      </c>
      <c r="N46" s="4">
        <v>5</v>
      </c>
      <c r="O46" s="4">
        <v>5</v>
      </c>
      <c r="P46" s="4">
        <v>69600</v>
      </c>
      <c r="Q46" s="4">
        <v>86000</v>
      </c>
      <c r="R46" s="5">
        <v>-7.4999999999999997E-3</v>
      </c>
      <c r="S46" s="4">
        <v>156500</v>
      </c>
      <c r="T46" s="4">
        <f t="shared" si="1"/>
        <v>247820</v>
      </c>
      <c r="U46" s="4">
        <f t="shared" si="2"/>
        <v>171000</v>
      </c>
      <c r="V46" s="5">
        <v>1.1299999999999999E-2</v>
      </c>
    </row>
    <row r="47" spans="1:22" x14ac:dyDescent="0.2">
      <c r="F47" s="4">
        <f t="shared" ref="F47:F73" si="3">E47+F48</f>
        <v>27027168319</v>
      </c>
      <c r="K47" s="24"/>
      <c r="L47" s="4">
        <v>80</v>
      </c>
      <c r="M47" s="4">
        <v>40</v>
      </c>
      <c r="N47" s="4">
        <v>7</v>
      </c>
      <c r="O47" s="4">
        <v>8</v>
      </c>
      <c r="P47" s="4">
        <v>90600</v>
      </c>
      <c r="Q47" s="4">
        <v>101800</v>
      </c>
      <c r="R47" s="5">
        <v>1.5300000000000001E-2</v>
      </c>
      <c r="S47" s="4">
        <v>205700</v>
      </c>
      <c r="T47" s="4">
        <f t="shared" si="1"/>
        <v>238380</v>
      </c>
      <c r="U47" s="4">
        <f t="shared" ref="U47:U73" si="4">MIN(S48:S52)</f>
        <v>91900</v>
      </c>
      <c r="V47" s="5">
        <v>1.8799999999999997E-2</v>
      </c>
    </row>
    <row r="48" spans="1:22" x14ac:dyDescent="0.2">
      <c r="A48" s="16" t="s">
        <v>243</v>
      </c>
      <c r="B48" s="0">
        <v>0</v>
      </c>
      <c r="C48" s="0">
        <v>0</v>
      </c>
      <c r="D48" s="0">
        <v>0</v>
      </c>
      <c r="E48" s="0">
        <v>0</v>
      </c>
      <c r="F48" s="4">
        <f t="shared" si="3"/>
        <v>27027168319</v>
      </c>
      <c r="K48" s="24"/>
      <c r="L48" s="4">
        <v>81</v>
      </c>
      <c r="M48" s="4">
        <v>75</v>
      </c>
      <c r="N48" s="4">
        <v>6</v>
      </c>
      <c r="O48" s="4">
        <v>8</v>
      </c>
      <c r="P48" s="4">
        <v>66900</v>
      </c>
      <c r="Q48" s="4">
        <v>108600</v>
      </c>
      <c r="R48" s="5">
        <v>-1.52E-2</v>
      </c>
      <c r="S48" s="4">
        <v>171000</v>
      </c>
      <c r="T48" s="4">
        <f t="shared" si="1"/>
        <v>254870</v>
      </c>
      <c r="U48" s="4">
        <f t="shared" si="4"/>
        <v>91900</v>
      </c>
    </row>
    <row r="49" spans="1:22" x14ac:dyDescent="0.2">
      <c r="A49" s="16" t="s">
        <v>236</v>
      </c>
      <c r="B49" s="4">
        <v>5000</v>
      </c>
      <c r="C49" s="4">
        <v>0</v>
      </c>
      <c r="D49" s="4">
        <v>5000</v>
      </c>
      <c r="E49" s="4">
        <v>133147152</v>
      </c>
      <c r="F49" s="4">
        <f t="shared" si="3"/>
        <v>27027168319</v>
      </c>
      <c r="K49" s="24"/>
      <c r="L49" s="4">
        <v>80</v>
      </c>
      <c r="M49" s="4">
        <v>103</v>
      </c>
      <c r="N49" s="4">
        <v>3</v>
      </c>
      <c r="O49" s="4">
        <v>12</v>
      </c>
      <c r="P49" s="4">
        <v>49300</v>
      </c>
      <c r="Q49" s="4">
        <v>138700</v>
      </c>
      <c r="R49" s="5">
        <v>1.5300000000000001E-2</v>
      </c>
      <c r="S49" s="4">
        <v>189600</v>
      </c>
      <c r="T49" s="4">
        <f t="shared" si="1"/>
        <v>268850</v>
      </c>
      <c r="U49" s="4">
        <f t="shared" si="4"/>
        <v>91900</v>
      </c>
      <c r="V49" s="5">
        <v>2.23E-2</v>
      </c>
    </row>
    <row r="50" spans="1:22" x14ac:dyDescent="0.2">
      <c r="A50" s="16" t="s">
        <v>235</v>
      </c>
      <c r="B50" s="4">
        <v>100</v>
      </c>
      <c r="C50" s="4">
        <v>0</v>
      </c>
      <c r="D50" s="4">
        <v>100</v>
      </c>
      <c r="E50" s="4">
        <v>2639678</v>
      </c>
      <c r="F50" s="4">
        <f t="shared" si="3"/>
        <v>26894021167</v>
      </c>
      <c r="K50" s="24"/>
      <c r="L50" s="4">
        <v>92</v>
      </c>
      <c r="M50" s="4">
        <v>84</v>
      </c>
      <c r="N50" s="4">
        <v>8</v>
      </c>
      <c r="O50" s="4">
        <v>8</v>
      </c>
      <c r="P50" s="4">
        <v>92600</v>
      </c>
      <c r="Q50" s="4">
        <v>133700</v>
      </c>
      <c r="R50" s="5">
        <v>3.9000000000000003E-3</v>
      </c>
      <c r="S50" s="4">
        <v>232800</v>
      </c>
      <c r="T50" s="4">
        <f t="shared" si="1"/>
        <v>270580</v>
      </c>
      <c r="U50" s="4">
        <f t="shared" si="4"/>
        <v>91900</v>
      </c>
      <c r="V50" s="5">
        <v>2.2400000000000003E-2</v>
      </c>
    </row>
    <row r="51" spans="1:22" x14ac:dyDescent="0.2">
      <c r="A51" s="16" t="s">
        <v>234</v>
      </c>
      <c r="B51" s="4">
        <v>0</v>
      </c>
      <c r="C51" s="4">
        <v>100</v>
      </c>
      <c r="D51" s="4">
        <v>-100</v>
      </c>
      <c r="E51" s="4">
        <v>-2608547</v>
      </c>
      <c r="F51" s="4">
        <f t="shared" si="3"/>
        <v>26891381489</v>
      </c>
      <c r="K51" s="24"/>
      <c r="L51" s="4">
        <v>91</v>
      </c>
      <c r="M51" s="4">
        <v>49</v>
      </c>
      <c r="N51" s="4">
        <v>7</v>
      </c>
      <c r="O51" s="4">
        <v>7</v>
      </c>
      <c r="P51" s="4">
        <v>100500</v>
      </c>
      <c r="Q51" s="4">
        <v>114800</v>
      </c>
      <c r="R51" s="5">
        <v>-3.8E-3</v>
      </c>
      <c r="S51" s="4">
        <v>219500</v>
      </c>
      <c r="T51" s="4">
        <f t="shared" si="1"/>
        <v>269020</v>
      </c>
      <c r="U51" s="4">
        <f t="shared" si="4"/>
        <v>91900</v>
      </c>
      <c r="V51" s="5">
        <v>2.2799999999999997E-2</v>
      </c>
    </row>
    <row r="52" spans="1:22" x14ac:dyDescent="0.2">
      <c r="A52" s="16" t="s">
        <v>233</v>
      </c>
      <c r="B52" s="4">
        <v>0</v>
      </c>
      <c r="C52" s="4">
        <v>0</v>
      </c>
      <c r="D52" s="4">
        <v>0</v>
      </c>
      <c r="E52" s="4">
        <v>0</v>
      </c>
      <c r="F52" s="4">
        <f t="shared" si="3"/>
        <v>26893990036</v>
      </c>
      <c r="K52" s="24"/>
      <c r="L52" s="4">
        <v>73</v>
      </c>
      <c r="M52" s="4">
        <v>41</v>
      </c>
      <c r="N52" s="4">
        <v>1</v>
      </c>
      <c r="O52" s="4">
        <v>3</v>
      </c>
      <c r="P52" s="4">
        <v>44400</v>
      </c>
      <c r="Q52" s="4">
        <v>44500</v>
      </c>
      <c r="R52" s="5">
        <v>3.8999999999999998E-3</v>
      </c>
      <c r="S52" s="4">
        <v>91900</v>
      </c>
      <c r="T52" s="4">
        <f t="shared" si="1"/>
        <v>281680</v>
      </c>
      <c r="U52" s="4">
        <f t="shared" si="4"/>
        <v>111300</v>
      </c>
    </row>
    <row r="53" spans="1:22" x14ac:dyDescent="0.2">
      <c r="A53" s="16" t="s">
        <v>232</v>
      </c>
      <c r="B53" s="4">
        <v>0</v>
      </c>
      <c r="C53" s="4">
        <v>77000</v>
      </c>
      <c r="D53" s="4">
        <v>-77000</v>
      </c>
      <c r="E53" s="4">
        <v>-2029454472</v>
      </c>
      <c r="F53" s="4">
        <f t="shared" si="3"/>
        <v>26893990036</v>
      </c>
      <c r="K53" s="24"/>
      <c r="L53" s="4">
        <v>245</v>
      </c>
      <c r="M53" s="4">
        <v>138</v>
      </c>
      <c r="N53" s="4">
        <v>10</v>
      </c>
      <c r="O53" s="4">
        <v>22</v>
      </c>
      <c r="P53" s="4">
        <v>181400</v>
      </c>
      <c r="Q53" s="4">
        <v>292800</v>
      </c>
      <c r="R53" s="5">
        <v>-3.4300000000000004E-2</v>
      </c>
      <c r="S53" s="4">
        <v>495300</v>
      </c>
      <c r="T53" s="4">
        <f t="shared" si="1"/>
        <v>270960</v>
      </c>
      <c r="U53" s="4">
        <f t="shared" si="4"/>
        <v>111300</v>
      </c>
      <c r="V53" s="5">
        <v>4.0599999999999997E-2</v>
      </c>
    </row>
    <row r="54" spans="1:22" x14ac:dyDescent="0.2">
      <c r="A54" s="16" t="s">
        <v>231</v>
      </c>
      <c r="B54" s="4">
        <v>0</v>
      </c>
      <c r="C54" s="4">
        <v>150000</v>
      </c>
      <c r="D54" s="4">
        <v>-150000</v>
      </c>
      <c r="E54" s="4">
        <v>-4067538544</v>
      </c>
      <c r="F54" s="4">
        <f t="shared" si="3"/>
        <v>28923444508</v>
      </c>
      <c r="K54" s="24"/>
      <c r="L54" s="4">
        <v>139</v>
      </c>
      <c r="M54" s="4">
        <v>100</v>
      </c>
      <c r="N54" s="4">
        <v>5</v>
      </c>
      <c r="O54" s="4">
        <v>22</v>
      </c>
      <c r="P54" s="4">
        <v>102200</v>
      </c>
      <c r="Q54" s="4">
        <v>173200</v>
      </c>
      <c r="R54" s="5">
        <v>-1.84E-2</v>
      </c>
      <c r="S54" s="4">
        <v>278900</v>
      </c>
      <c r="T54" s="4">
        <f t="shared" si="1"/>
        <v>272260</v>
      </c>
      <c r="U54" s="4">
        <f t="shared" si="4"/>
        <v>111300</v>
      </c>
      <c r="V54" s="5">
        <v>3.5900000000000001E-2</v>
      </c>
    </row>
    <row r="55" spans="1:22" x14ac:dyDescent="0.2">
      <c r="A55" s="16" t="s">
        <v>230</v>
      </c>
      <c r="B55" s="4">
        <v>1020</v>
      </c>
      <c r="C55" s="4">
        <v>0</v>
      </c>
      <c r="D55" s="4">
        <v>1020</v>
      </c>
      <c r="E55" s="4">
        <v>28040192</v>
      </c>
      <c r="F55" s="4">
        <f t="shared" si="3"/>
        <v>32990983052</v>
      </c>
      <c r="K55" s="24"/>
      <c r="L55" s="4">
        <v>130</v>
      </c>
      <c r="M55" s="4">
        <v>106</v>
      </c>
      <c r="N55" s="4">
        <v>11</v>
      </c>
      <c r="O55" s="4">
        <v>11</v>
      </c>
      <c r="P55" s="4">
        <v>139300</v>
      </c>
      <c r="Q55" s="4">
        <v>128800</v>
      </c>
      <c r="R55" s="5">
        <v>7.3000000000000001E-3</v>
      </c>
      <c r="S55" s="4">
        <v>273500</v>
      </c>
      <c r="T55" s="4">
        <f t="shared" si="1"/>
        <v>302100</v>
      </c>
      <c r="U55" s="4">
        <f t="shared" si="4"/>
        <v>111300</v>
      </c>
      <c r="V55" s="5">
        <v>3.2199999999999999E-2</v>
      </c>
    </row>
    <row r="56" spans="1:22" x14ac:dyDescent="0.2">
      <c r="A56" s="16" t="s">
        <v>229</v>
      </c>
      <c r="B56" s="4">
        <v>0</v>
      </c>
      <c r="C56" s="4">
        <v>0</v>
      </c>
      <c r="D56" s="4">
        <v>0</v>
      </c>
      <c r="E56" s="4">
        <v>0</v>
      </c>
      <c r="F56" s="4">
        <f t="shared" si="3"/>
        <v>32962942860</v>
      </c>
      <c r="K56" s="24"/>
      <c r="L56" s="4">
        <v>178</v>
      </c>
      <c r="M56" s="4">
        <v>76</v>
      </c>
      <c r="N56" s="4">
        <v>12</v>
      </c>
      <c r="O56" s="4">
        <v>8</v>
      </c>
      <c r="P56" s="4">
        <v>231000</v>
      </c>
      <c r="Q56" s="4">
        <v>89000</v>
      </c>
      <c r="R56" s="5">
        <v>2.24E-2</v>
      </c>
      <c r="S56" s="4">
        <v>320000</v>
      </c>
      <c r="T56" s="4">
        <f t="shared" si="1"/>
        <v>306400</v>
      </c>
      <c r="U56" s="4">
        <f t="shared" si="4"/>
        <v>111300</v>
      </c>
    </row>
    <row r="57" spans="1:22" x14ac:dyDescent="0.2">
      <c r="A57" s="16" t="s">
        <v>228</v>
      </c>
      <c r="B57" s="4">
        <v>0</v>
      </c>
      <c r="C57" s="4">
        <v>0</v>
      </c>
      <c r="D57" s="4">
        <v>0</v>
      </c>
      <c r="E57" s="4">
        <v>0</v>
      </c>
      <c r="F57" s="4">
        <f t="shared" si="3"/>
        <v>32962942860</v>
      </c>
      <c r="K57" s="24"/>
      <c r="L57" s="4">
        <v>57</v>
      </c>
      <c r="M57" s="4">
        <v>60</v>
      </c>
      <c r="N57" s="4">
        <v>3</v>
      </c>
      <c r="O57" s="4">
        <v>4</v>
      </c>
      <c r="P57" s="4">
        <v>45400</v>
      </c>
      <c r="Q57" s="4">
        <v>65700</v>
      </c>
      <c r="R57" s="5">
        <v>3.8E-3</v>
      </c>
      <c r="S57" s="4">
        <v>111300</v>
      </c>
      <c r="T57" s="4">
        <f t="shared" si="1"/>
        <v>350000</v>
      </c>
      <c r="U57" s="4">
        <f t="shared" si="4"/>
        <v>203900</v>
      </c>
    </row>
    <row r="58" spans="1:22" x14ac:dyDescent="0.2">
      <c r="A58" s="16" t="s">
        <v>227</v>
      </c>
      <c r="B58" s="4">
        <v>0</v>
      </c>
      <c r="C58" s="4">
        <v>50000</v>
      </c>
      <c r="D58" s="4">
        <v>-50000</v>
      </c>
      <c r="E58" s="4">
        <v>-1336077702</v>
      </c>
      <c r="F58" s="4">
        <f t="shared" si="3"/>
        <v>32962942860</v>
      </c>
      <c r="K58" s="24"/>
      <c r="L58" s="4">
        <v>107</v>
      </c>
      <c r="M58" s="4">
        <v>150</v>
      </c>
      <c r="N58" s="4">
        <v>4</v>
      </c>
      <c r="O58" s="4">
        <v>16</v>
      </c>
      <c r="P58" s="4">
        <v>88000</v>
      </c>
      <c r="Q58" s="4">
        <v>205000</v>
      </c>
      <c r="R58" s="5">
        <v>-1.1200000000000002E-2</v>
      </c>
      <c r="S58" s="4">
        <v>335900</v>
      </c>
      <c r="T58" s="4">
        <f t="shared" si="1"/>
        <v>335660</v>
      </c>
      <c r="U58" s="4">
        <f t="shared" si="4"/>
        <v>203900</v>
      </c>
      <c r="V58" s="5">
        <v>2.2200000000000001E-2</v>
      </c>
    </row>
    <row r="59" spans="1:22" x14ac:dyDescent="0.2">
      <c r="A59" s="16" t="s">
        <v>226</v>
      </c>
      <c r="B59" s="4">
        <v>42400</v>
      </c>
      <c r="C59" s="4">
        <v>50000</v>
      </c>
      <c r="D59" s="4">
        <v>-7600</v>
      </c>
      <c r="E59" s="4">
        <v>-206025987</v>
      </c>
      <c r="F59" s="4">
        <f t="shared" si="3"/>
        <v>34299020562</v>
      </c>
      <c r="K59" s="24"/>
      <c r="L59" s="4">
        <v>60</v>
      </c>
      <c r="M59" s="4">
        <v>326</v>
      </c>
      <c r="N59" s="4">
        <v>5</v>
      </c>
      <c r="O59" s="4">
        <v>18</v>
      </c>
      <c r="P59" s="4">
        <v>61800</v>
      </c>
      <c r="Q59" s="4">
        <v>260200</v>
      </c>
      <c r="R59" s="5">
        <v>-1.11E-2</v>
      </c>
      <c r="S59" s="4">
        <v>329400</v>
      </c>
      <c r="T59" s="4">
        <f t="shared" si="1"/>
        <v>343770</v>
      </c>
      <c r="U59" s="4">
        <f t="shared" si="4"/>
        <v>203900</v>
      </c>
      <c r="V59" s="5">
        <v>1.46E-2</v>
      </c>
    </row>
    <row r="60" spans="1:22" x14ac:dyDescent="0.2">
      <c r="A60" s="16" t="s">
        <v>225</v>
      </c>
      <c r="B60" s="4">
        <v>27400</v>
      </c>
      <c r="C60" s="4">
        <v>40000</v>
      </c>
      <c r="D60" s="4">
        <v>-12600</v>
      </c>
      <c r="E60" s="4">
        <v>-342781967</v>
      </c>
      <c r="F60" s="4">
        <f t="shared" si="3"/>
        <v>34505046549</v>
      </c>
      <c r="K60" s="24"/>
      <c r="L60" s="4">
        <v>94</v>
      </c>
      <c r="M60" s="4">
        <v>79</v>
      </c>
      <c r="N60" s="4">
        <v>6</v>
      </c>
      <c r="O60" s="4">
        <v>16</v>
      </c>
      <c r="P60" s="4">
        <v>84900</v>
      </c>
      <c r="Q60" s="4">
        <v>165100</v>
      </c>
      <c r="R60" s="5">
        <v>-3.5999999999999999E-3</v>
      </c>
      <c r="S60" s="4">
        <v>250100</v>
      </c>
      <c r="T60" s="4">
        <f t="shared" si="1"/>
        <v>339510</v>
      </c>
      <c r="U60" s="4">
        <f t="shared" si="4"/>
        <v>203900</v>
      </c>
      <c r="V60" s="5">
        <v>1.1000000000000001E-2</v>
      </c>
    </row>
    <row r="61" spans="1:22" x14ac:dyDescent="0.2">
      <c r="A61" s="16" t="s">
        <v>224</v>
      </c>
      <c r="B61" s="4">
        <v>0</v>
      </c>
      <c r="C61" s="4">
        <v>0</v>
      </c>
      <c r="D61" s="4">
        <v>0</v>
      </c>
      <c r="E61" s="4">
        <v>0</v>
      </c>
      <c r="F61" s="4">
        <f t="shared" si="3"/>
        <v>34847828516</v>
      </c>
      <c r="K61" s="24"/>
      <c r="L61" s="4">
        <v>80</v>
      </c>
      <c r="M61" s="4">
        <v>93</v>
      </c>
      <c r="N61" s="4">
        <v>6</v>
      </c>
      <c r="O61" s="4">
        <v>8</v>
      </c>
      <c r="P61" s="4">
        <v>95800</v>
      </c>
      <c r="Q61" s="4">
        <v>100400</v>
      </c>
      <c r="R61" s="5">
        <v>-7.1999999999999998E-3</v>
      </c>
      <c r="S61" s="4">
        <v>203900</v>
      </c>
      <c r="T61" s="4">
        <f t="shared" si="1"/>
        <v>343350</v>
      </c>
      <c r="U61" s="4">
        <f t="shared" si="4"/>
        <v>218500</v>
      </c>
    </row>
    <row r="62" spans="1:22" x14ac:dyDescent="0.2">
      <c r="A62" s="16" t="s">
        <v>223</v>
      </c>
      <c r="B62" s="4">
        <v>0</v>
      </c>
      <c r="C62" s="4">
        <v>0</v>
      </c>
      <c r="D62" s="4">
        <v>0</v>
      </c>
      <c r="E62" s="4">
        <v>0</v>
      </c>
      <c r="F62" s="4">
        <f t="shared" si="3"/>
        <v>34847828516</v>
      </c>
      <c r="K62" s="24"/>
      <c r="L62" s="4">
        <v>89</v>
      </c>
      <c r="M62" s="4">
        <v>64</v>
      </c>
      <c r="N62" s="4">
        <v>6</v>
      </c>
      <c r="O62" s="4">
        <v>10</v>
      </c>
      <c r="P62" s="4">
        <v>70100</v>
      </c>
      <c r="Q62" s="4">
        <v>140300</v>
      </c>
      <c r="R62" s="5">
        <v>3.7000000000000002E-3</v>
      </c>
      <c r="S62" s="4">
        <v>218500</v>
      </c>
      <c r="T62" s="4">
        <f t="shared" si="1"/>
        <v>349180</v>
      </c>
      <c r="U62" s="4">
        <f t="shared" si="4"/>
        <v>291900</v>
      </c>
    </row>
    <row r="63" spans="1:22" x14ac:dyDescent="0.2">
      <c r="A63" s="16" t="s">
        <v>222</v>
      </c>
      <c r="B63" s="4">
        <v>40300</v>
      </c>
      <c r="C63" s="4">
        <v>0</v>
      </c>
      <c r="D63" s="4">
        <v>40300</v>
      </c>
      <c r="E63" s="4">
        <v>1113636140</v>
      </c>
      <c r="F63" s="4">
        <f t="shared" si="3"/>
        <v>34847828516</v>
      </c>
      <c r="K63" s="24"/>
      <c r="L63" s="4">
        <v>163</v>
      </c>
      <c r="M63" s="4">
        <v>115</v>
      </c>
      <c r="N63" s="4">
        <v>8</v>
      </c>
      <c r="O63" s="4">
        <v>15</v>
      </c>
      <c r="P63" s="4">
        <v>175000</v>
      </c>
      <c r="Q63" s="4">
        <v>201700</v>
      </c>
      <c r="R63" s="5">
        <v>-1.8100000000000002E-2</v>
      </c>
      <c r="S63" s="4">
        <v>388100</v>
      </c>
      <c r="T63" s="4">
        <f t="shared" si="1"/>
        <v>346710</v>
      </c>
      <c r="U63" s="4">
        <f t="shared" si="4"/>
        <v>192500</v>
      </c>
      <c r="V63" s="5">
        <v>2.5000000000000001E-2</v>
      </c>
    </row>
    <row r="64" spans="1:22" x14ac:dyDescent="0.2">
      <c r="A64" s="16" t="s">
        <v>221</v>
      </c>
      <c r="B64" s="4">
        <v>13000</v>
      </c>
      <c r="C64" s="4">
        <v>0</v>
      </c>
      <c r="D64" s="4">
        <v>13000</v>
      </c>
      <c r="E64" s="4">
        <v>362642549</v>
      </c>
      <c r="F64" s="4">
        <f t="shared" si="3"/>
        <v>33734192376</v>
      </c>
      <c r="K64" s="24"/>
      <c r="L64" s="4">
        <v>103</v>
      </c>
      <c r="M64" s="4">
        <v>89</v>
      </c>
      <c r="N64" s="4">
        <v>5</v>
      </c>
      <c r="O64" s="4">
        <v>13</v>
      </c>
      <c r="P64" s="4">
        <v>103500</v>
      </c>
      <c r="Q64" s="4">
        <v>178500</v>
      </c>
      <c r="R64" s="5">
        <v>3.5999999999999999E-3</v>
      </c>
      <c r="S64" s="4">
        <v>291900</v>
      </c>
      <c r="T64" s="4">
        <f t="shared" si="1"/>
        <v>343260</v>
      </c>
      <c r="U64" s="4">
        <f t="shared" si="4"/>
        <v>192500</v>
      </c>
      <c r="V64" s="5">
        <v>2.1299999999999999E-2</v>
      </c>
    </row>
    <row r="65" spans="1:22" x14ac:dyDescent="0.2">
      <c r="A65" s="16" t="s">
        <v>220</v>
      </c>
      <c r="B65" s="4">
        <v>71300</v>
      </c>
      <c r="C65" s="4">
        <v>0</v>
      </c>
      <c r="D65" s="4">
        <v>71300</v>
      </c>
      <c r="E65" s="4">
        <v>1993001437</v>
      </c>
      <c r="F65" s="4">
        <f t="shared" si="3"/>
        <v>33371549827</v>
      </c>
      <c r="K65" s="24"/>
      <c r="L65" s="4">
        <v>126</v>
      </c>
      <c r="M65" s="4">
        <v>170</v>
      </c>
      <c r="N65" s="4">
        <v>24</v>
      </c>
      <c r="O65" s="4">
        <v>24</v>
      </c>
      <c r="P65" s="4">
        <v>223100</v>
      </c>
      <c r="Q65" s="4">
        <v>347500</v>
      </c>
      <c r="R65" s="5">
        <v>3.5999999999999999E-3</v>
      </c>
      <c r="S65" s="4">
        <v>571900</v>
      </c>
      <c r="T65" s="4">
        <f t="shared" si="1"/>
        <v>306170</v>
      </c>
      <c r="U65" s="4">
        <f t="shared" si="4"/>
        <v>192500</v>
      </c>
      <c r="V65" s="5">
        <v>2.4799999999999999E-2</v>
      </c>
    </row>
    <row r="66" spans="1:22" x14ac:dyDescent="0.2">
      <c r="A66" s="16" t="s">
        <v>219</v>
      </c>
      <c r="B66" s="4">
        <v>32200</v>
      </c>
      <c r="C66" s="4">
        <v>0</v>
      </c>
      <c r="D66" s="4">
        <v>32200</v>
      </c>
      <c r="E66" s="4">
        <v>890888843</v>
      </c>
      <c r="F66" s="4">
        <f t="shared" si="3"/>
        <v>31378548390</v>
      </c>
      <c r="K66" s="24"/>
      <c r="L66" s="4">
        <v>109</v>
      </c>
      <c r="M66" s="4">
        <v>139</v>
      </c>
      <c r="N66" s="4">
        <v>13</v>
      </c>
      <c r="O66" s="4">
        <v>16</v>
      </c>
      <c r="P66" s="4">
        <v>185600</v>
      </c>
      <c r="Q66" s="4">
        <v>175300</v>
      </c>
      <c r="R66" s="5">
        <v>3.7000000000000002E-3</v>
      </c>
      <c r="S66" s="4">
        <v>363000</v>
      </c>
      <c r="T66" s="4">
        <f t="shared" si="1"/>
        <v>295360</v>
      </c>
      <c r="U66" s="4">
        <f t="shared" si="4"/>
        <v>192500</v>
      </c>
      <c r="V66" s="5">
        <v>2.1499999999999998E-2</v>
      </c>
    </row>
    <row r="67" spans="1:22" x14ac:dyDescent="0.2">
      <c r="A67" s="16" t="s">
        <v>218</v>
      </c>
      <c r="B67" s="4">
        <v>48900</v>
      </c>
      <c r="C67" s="4">
        <v>0</v>
      </c>
      <c r="D67" s="4">
        <v>48900</v>
      </c>
      <c r="E67" s="4">
        <v>1335880453</v>
      </c>
      <c r="F67" s="4">
        <f t="shared" si="3"/>
        <v>30487659547</v>
      </c>
      <c r="K67" s="24"/>
      <c r="L67" s="4">
        <v>154</v>
      </c>
      <c r="M67" s="4">
        <v>141</v>
      </c>
      <c r="N67" s="4">
        <v>21</v>
      </c>
      <c r="O67" s="4">
        <v>15</v>
      </c>
      <c r="P67" s="4">
        <v>317600</v>
      </c>
      <c r="Q67" s="4">
        <v>221600</v>
      </c>
      <c r="R67" s="5">
        <v>2.6000000000000002E-2</v>
      </c>
      <c r="S67" s="4">
        <v>547300</v>
      </c>
      <c r="T67" s="4">
        <f t="shared" si="1"/>
        <v>254130</v>
      </c>
      <c r="U67" s="4">
        <f t="shared" si="4"/>
        <v>192500</v>
      </c>
      <c r="V67" s="5">
        <v>2.53E-2</v>
      </c>
    </row>
    <row r="68" spans="1:22" x14ac:dyDescent="0.2">
      <c r="A68" s="16" t="s">
        <v>217</v>
      </c>
      <c r="B68" s="4">
        <v>35500</v>
      </c>
      <c r="C68" s="4">
        <v>50</v>
      </c>
      <c r="D68" s="4">
        <v>35450</v>
      </c>
      <c r="E68" s="4">
        <v>950104198</v>
      </c>
      <c r="F68" s="4">
        <f t="shared" si="3"/>
        <v>29151779094</v>
      </c>
      <c r="K68" s="24"/>
      <c r="L68" s="4">
        <v>85</v>
      </c>
      <c r="M68" s="4">
        <v>63</v>
      </c>
      <c r="N68" s="4">
        <v>5</v>
      </c>
      <c r="O68" s="4">
        <v>9</v>
      </c>
      <c r="P68" s="4">
        <v>63600</v>
      </c>
      <c r="Q68" s="4">
        <v>127600</v>
      </c>
      <c r="R68" s="5">
        <v>7.4999999999999997E-3</v>
      </c>
      <c r="S68" s="4">
        <v>192500</v>
      </c>
      <c r="T68" s="4">
        <f t="shared" si="1"/>
        <v>265090</v>
      </c>
      <c r="U68" s="4">
        <f t="shared" si="4"/>
        <v>207500</v>
      </c>
      <c r="V68" s="5">
        <v>1.49E-2</v>
      </c>
    </row>
    <row r="69" spans="1:22" x14ac:dyDescent="0.2">
      <c r="A69" s="16" t="s">
        <v>216</v>
      </c>
      <c r="B69" s="4">
        <v>30600</v>
      </c>
      <c r="C69" s="4">
        <v>0</v>
      </c>
      <c r="D69" s="4">
        <v>30600</v>
      </c>
      <c r="E69" s="4">
        <v>826210436</v>
      </c>
      <c r="F69" s="4">
        <f t="shared" si="3"/>
        <v>28201674896</v>
      </c>
      <c r="K69" s="24"/>
      <c r="L69" s="4">
        <v>140</v>
      </c>
      <c r="M69" s="4">
        <v>133</v>
      </c>
      <c r="N69" s="4">
        <v>13</v>
      </c>
      <c r="O69" s="4">
        <v>20</v>
      </c>
      <c r="P69" s="4">
        <v>159800</v>
      </c>
      <c r="Q69" s="4">
        <v>250800</v>
      </c>
      <c r="R69" s="5">
        <v>-7.4000000000000003E-3</v>
      </c>
      <c r="S69" s="4">
        <v>410500</v>
      </c>
      <c r="T69" s="4">
        <f t="shared" si="1"/>
        <v>278940</v>
      </c>
      <c r="U69" s="4">
        <f t="shared" si="4"/>
        <v>207500</v>
      </c>
      <c r="V69" s="5">
        <v>2.2099999999999998E-2</v>
      </c>
    </row>
    <row r="70" spans="1:22" x14ac:dyDescent="0.2">
      <c r="A70" s="16" t="s">
        <v>215</v>
      </c>
      <c r="B70" s="4">
        <v>4700</v>
      </c>
      <c r="C70" s="4">
        <v>0</v>
      </c>
      <c r="D70" s="4">
        <v>4700</v>
      </c>
      <c r="E70" s="4">
        <v>126968858</v>
      </c>
      <c r="F70" s="4">
        <f t="shared" si="3"/>
        <v>27375464460</v>
      </c>
      <c r="K70" s="24"/>
      <c r="L70" s="4">
        <v>54</v>
      </c>
      <c r="M70" s="4">
        <v>84</v>
      </c>
      <c r="N70" s="4">
        <v>6</v>
      </c>
      <c r="O70" s="4">
        <v>13</v>
      </c>
      <c r="P70" s="4">
        <v>56800</v>
      </c>
      <c r="Q70" s="4">
        <v>151300</v>
      </c>
      <c r="R70" s="5">
        <v>0</v>
      </c>
      <c r="S70" s="4">
        <v>207500</v>
      </c>
      <c r="T70" s="4">
        <f t="shared" si="1"/>
        <v>306110</v>
      </c>
      <c r="U70" s="4">
        <f t="shared" si="4"/>
        <v>201000</v>
      </c>
      <c r="V70" s="5">
        <v>3.7000000000000002E-3</v>
      </c>
    </row>
    <row r="71" spans="1:22" x14ac:dyDescent="0.2">
      <c r="A71" s="16" t="s">
        <v>214</v>
      </c>
      <c r="B71" s="4">
        <v>66800</v>
      </c>
      <c r="C71" s="4">
        <v>0</v>
      </c>
      <c r="D71" s="4">
        <v>66800</v>
      </c>
      <c r="E71" s="4">
        <v>1799745836</v>
      </c>
      <c r="F71" s="4">
        <f t="shared" si="3"/>
        <v>27248495602</v>
      </c>
      <c r="K71" s="24"/>
      <c r="L71" s="4">
        <v>64</v>
      </c>
      <c r="M71" s="4">
        <v>70</v>
      </c>
      <c r="N71" s="4">
        <v>2</v>
      </c>
      <c r="O71" s="4">
        <v>15</v>
      </c>
      <c r="P71" s="4">
        <v>41700</v>
      </c>
      <c r="Q71" s="4">
        <v>198000</v>
      </c>
      <c r="R71" s="5">
        <v>0</v>
      </c>
      <c r="S71" s="4">
        <v>242300</v>
      </c>
      <c r="T71" s="4">
        <f t="shared" si="1"/>
        <v>324120</v>
      </c>
      <c r="U71" s="4">
        <f t="shared" si="4"/>
        <v>201000</v>
      </c>
      <c r="V71" s="5">
        <v>7.4000000000000003E-3</v>
      </c>
    </row>
    <row r="72" spans="1:22" x14ac:dyDescent="0.2">
      <c r="A72" s="16" t="s">
        <v>213</v>
      </c>
      <c r="B72" s="4">
        <v>50800</v>
      </c>
      <c r="C72" s="4">
        <v>0</v>
      </c>
      <c r="D72" s="4">
        <v>50800</v>
      </c>
      <c r="E72" s="4">
        <v>1369258208</v>
      </c>
      <c r="F72" s="4">
        <f t="shared" si="3"/>
        <v>25448749766</v>
      </c>
      <c r="K72" s="24"/>
      <c r="L72" s="4">
        <v>97</v>
      </c>
      <c r="M72" s="4">
        <v>55</v>
      </c>
      <c r="N72" s="4">
        <v>7</v>
      </c>
      <c r="O72" s="4">
        <v>12</v>
      </c>
      <c r="P72" s="4">
        <v>103100</v>
      </c>
      <c r="Q72" s="4">
        <v>168600</v>
      </c>
      <c r="R72" s="5">
        <v>-3.7000000000000002E-3</v>
      </c>
      <c r="S72" s="4">
        <v>276800</v>
      </c>
      <c r="T72" s="4">
        <f t="shared" si="1"/>
        <v>334430</v>
      </c>
      <c r="U72" s="4">
        <f t="shared" si="4"/>
        <v>135000</v>
      </c>
      <c r="V72" s="5">
        <v>1.84E-2</v>
      </c>
    </row>
    <row r="73" spans="1:22" x14ac:dyDescent="0.2">
      <c r="A73" s="16" t="s">
        <v>212</v>
      </c>
      <c r="B73" s="4">
        <v>32300</v>
      </c>
      <c r="C73" s="4">
        <v>0</v>
      </c>
      <c r="D73" s="4">
        <v>32300</v>
      </c>
      <c r="E73" s="4">
        <v>873177259</v>
      </c>
      <c r="F73" s="4">
        <f t="shared" si="3"/>
        <v>24079491558</v>
      </c>
      <c r="K73" s="24"/>
      <c r="L73" s="4">
        <v>96</v>
      </c>
      <c r="M73" s="4">
        <v>85</v>
      </c>
      <c r="N73" s="4">
        <v>10</v>
      </c>
      <c r="O73" s="4">
        <v>13</v>
      </c>
      <c r="P73" s="4">
        <v>125700</v>
      </c>
      <c r="Q73" s="4">
        <v>231700</v>
      </c>
      <c r="R73" s="5">
        <v>0</v>
      </c>
      <c r="S73" s="4">
        <v>363400</v>
      </c>
      <c r="T73" s="4">
        <f t="shared" si="1"/>
        <v>359470</v>
      </c>
      <c r="U73" s="4">
        <f t="shared" si="4"/>
        <v>135000</v>
      </c>
      <c r="V73" s="5">
        <v>1.47E-2</v>
      </c>
    </row>
    <row r="74" spans="1:22" x14ac:dyDescent="0.2">
      <c r="A74" s="16" t="s">
        <v>211</v>
      </c>
      <c r="B74" s="4">
        <v>46000</v>
      </c>
      <c r="C74" s="4">
        <v>0</v>
      </c>
      <c r="D74" s="4">
        <v>46000</v>
      </c>
      <c r="E74" s="4">
        <v>1244192774</v>
      </c>
      <c r="F74" s="4">
        <f t="shared" ref="F74:F79" si="5">E74+F75</f>
        <v>23206314299</v>
      </c>
      <c r="K74" s="24"/>
      <c r="L74" s="4">
        <v>69</v>
      </c>
      <c r="M74" s="4">
        <v>69</v>
      </c>
      <c r="N74" s="4">
        <v>9</v>
      </c>
      <c r="O74" s="4">
        <v>9</v>
      </c>
      <c r="P74" s="4">
        <v>107600</v>
      </c>
      <c r="Q74" s="4">
        <v>134800</v>
      </c>
      <c r="R74" s="5">
        <v>0</v>
      </c>
      <c r="S74" s="4">
        <v>257400</v>
      </c>
      <c r="T74" s="4">
        <f t="shared" si="1"/>
        <v>374090</v>
      </c>
      <c r="U74" s="4">
        <f t="shared" ref="U74:U79" si="6">MIN(S75:S79)</f>
        <v>135000</v>
      </c>
      <c r="V74" s="5">
        <v>1.11E-2</v>
      </c>
    </row>
    <row r="75" spans="1:22" x14ac:dyDescent="0.2">
      <c r="A75" s="16" t="s">
        <v>210</v>
      </c>
      <c r="B75" s="4">
        <v>72700</v>
      </c>
      <c r="C75" s="4">
        <v>0</v>
      </c>
      <c r="D75" s="4">
        <v>72700</v>
      </c>
      <c r="E75" s="4">
        <v>1968383244</v>
      </c>
      <c r="F75" s="4">
        <f t="shared" si="5"/>
        <v>21962121525</v>
      </c>
      <c r="K75" s="24"/>
      <c r="L75" s="4">
        <v>46</v>
      </c>
      <c r="M75" s="4">
        <v>52</v>
      </c>
      <c r="N75" s="4">
        <v>5</v>
      </c>
      <c r="O75" s="4">
        <v>8</v>
      </c>
      <c r="P75" s="4">
        <v>60000</v>
      </c>
      <c r="Q75" s="4">
        <v>106200</v>
      </c>
      <c r="R75" s="5">
        <v>7.4999999999999997E-3</v>
      </c>
      <c r="S75" s="4">
        <v>201000</v>
      </c>
      <c r="T75" s="4">
        <f t="shared" si="1"/>
        <v>376120</v>
      </c>
      <c r="U75" s="4">
        <f t="shared" si="6"/>
        <v>135000</v>
      </c>
      <c r="V75" s="5">
        <v>2.1899999999999999E-2</v>
      </c>
    </row>
    <row r="76" spans="1:22" x14ac:dyDescent="0.2">
      <c r="A76" s="16" t="s">
        <v>208</v>
      </c>
      <c r="B76" s="4">
        <v>61500</v>
      </c>
      <c r="C76" s="4">
        <v>0</v>
      </c>
      <c r="D76" s="4">
        <v>61500</v>
      </c>
      <c r="E76" s="4">
        <v>1659204374</v>
      </c>
      <c r="F76" s="4">
        <f t="shared" si="5"/>
        <v>19993738281</v>
      </c>
      <c r="K76" s="24"/>
      <c r="L76" s="4">
        <v>57</v>
      </c>
      <c r="M76" s="4">
        <v>84</v>
      </c>
      <c r="N76" s="4">
        <v>7</v>
      </c>
      <c r="O76" s="4">
        <v>10</v>
      </c>
      <c r="P76" s="4">
        <v>110100</v>
      </c>
      <c r="Q76" s="4">
        <v>140200</v>
      </c>
      <c r="R76" s="5">
        <v>3.8E-3</v>
      </c>
      <c r="S76" s="4">
        <v>254900</v>
      </c>
      <c r="T76" s="4">
        <f t="shared" si="1"/>
        <v>364050</v>
      </c>
      <c r="U76" s="4">
        <f t="shared" si="6"/>
        <v>135000</v>
      </c>
      <c r="V76" s="5">
        <v>1.47E-2</v>
      </c>
    </row>
    <row r="77" spans="1:22" x14ac:dyDescent="0.2">
      <c r="A77" s="16" t="s">
        <v>207</v>
      </c>
      <c r="B77" s="4">
        <v>0</v>
      </c>
      <c r="C77" s="4">
        <v>0</v>
      </c>
      <c r="D77" s="4">
        <v>0</v>
      </c>
      <c r="E77" s="4">
        <v>0</v>
      </c>
      <c r="F77" s="4">
        <f t="shared" si="5"/>
        <v>18334533907</v>
      </c>
      <c r="K77" s="24"/>
      <c r="L77" s="4">
        <v>37</v>
      </c>
      <c r="M77" s="4">
        <v>65</v>
      </c>
      <c r="N77" s="4">
        <v>4</v>
      </c>
      <c r="O77" s="4">
        <v>7</v>
      </c>
      <c r="P77" s="4">
        <v>42400</v>
      </c>
      <c r="Q77" s="4">
        <v>92100</v>
      </c>
      <c r="R77" s="5">
        <v>0</v>
      </c>
      <c r="S77" s="4">
        <v>135000</v>
      </c>
      <c r="T77" s="4">
        <f t="shared" si="1"/>
        <v>370300</v>
      </c>
      <c r="U77" s="4">
        <f t="shared" si="6"/>
        <v>302100</v>
      </c>
      <c r="V77" s="5">
        <v>1.1200000000000002E-2</v>
      </c>
    </row>
    <row r="78" spans="1:22" x14ac:dyDescent="0.2">
      <c r="A78" s="16" t="s">
        <v>206</v>
      </c>
      <c r="B78" s="4">
        <v>29800</v>
      </c>
      <c r="C78" s="4">
        <v>0</v>
      </c>
      <c r="D78" s="4">
        <v>29800</v>
      </c>
      <c r="E78" s="4">
        <v>800711500</v>
      </c>
      <c r="F78" s="4">
        <f t="shared" si="5"/>
        <v>18334533907</v>
      </c>
      <c r="K78" s="24"/>
      <c r="L78" s="4">
        <v>109</v>
      </c>
      <c r="M78" s="4">
        <v>71</v>
      </c>
      <c r="N78" s="4">
        <v>5</v>
      </c>
      <c r="O78" s="4">
        <v>15</v>
      </c>
      <c r="P78" s="4">
        <v>102500</v>
      </c>
      <c r="Q78" s="4">
        <v>191600</v>
      </c>
      <c r="R78" s="5">
        <v>-7.4000000000000003E-3</v>
      </c>
      <c r="S78" s="4">
        <v>302100</v>
      </c>
      <c r="T78" s="4">
        <f t="shared" si="1"/>
        <v>355430</v>
      </c>
      <c r="U78" s="4">
        <f t="shared" si="6"/>
        <v>379900</v>
      </c>
      <c r="V78" s="5">
        <v>2.5699999999999997E-2</v>
      </c>
    </row>
    <row r="79" spans="1:22" x14ac:dyDescent="0.2">
      <c r="A79" s="16" t="s">
        <v>205</v>
      </c>
      <c r="B79" s="4">
        <v>174600</v>
      </c>
      <c r="C79" s="4">
        <v>162100</v>
      </c>
      <c r="D79" s="4">
        <v>12500</v>
      </c>
      <c r="E79" s="4">
        <v>339099250</v>
      </c>
      <c r="F79" s="4">
        <f t="shared" si="5"/>
        <v>17533822407</v>
      </c>
      <c r="K79" s="24"/>
      <c r="L79" s="4">
        <v>109</v>
      </c>
      <c r="M79" s="4">
        <v>94</v>
      </c>
      <c r="N79" s="4">
        <v>9</v>
      </c>
      <c r="O79" s="4">
        <v>16</v>
      </c>
      <c r="P79" s="4">
        <v>190300</v>
      </c>
      <c r="Q79" s="4">
        <v>194000</v>
      </c>
      <c r="R79" s="5">
        <v>-1.8500000000000003E-2</v>
      </c>
      <c r="S79" s="4">
        <v>549000</v>
      </c>
      <c r="T79" s="4">
        <f t="shared" si="1"/>
        <v>315240</v>
      </c>
      <c r="U79" s="4">
        <f t="shared" si="6"/>
        <v>379900</v>
      </c>
      <c r="V79" s="5">
        <v>3.2400000000000005E-2</v>
      </c>
    </row>
    <row r="80" spans="1:22" x14ac:dyDescent="0.2">
      <c r="A80" s="16" t="s">
        <v>204</v>
      </c>
      <c r="B80" s="4">
        <v>0</v>
      </c>
      <c r="C80" s="4">
        <v>5000</v>
      </c>
      <c r="D80" s="4">
        <v>-5000</v>
      </c>
      <c r="E80" s="4">
        <v>-135905154</v>
      </c>
      <c r="F80" s="4">
        <f t="shared" ref="F80:F102" si="7">E80+F81</f>
        <v>17194723157</v>
      </c>
      <c r="K80" s="24"/>
      <c r="L80" s="4">
        <v>116</v>
      </c>
      <c r="M80" s="4">
        <v>127</v>
      </c>
      <c r="N80" s="4">
        <v>16</v>
      </c>
      <c r="O80" s="4">
        <v>18</v>
      </c>
      <c r="P80" s="4">
        <v>219800</v>
      </c>
      <c r="Q80" s="4">
        <v>255200</v>
      </c>
      <c r="R80" s="5">
        <v>2.6200000000000001E-2</v>
      </c>
      <c r="S80" s="4">
        <v>479200</v>
      </c>
      <c r="T80" s="4">
        <f t="shared" si="1"/>
        <v>280640</v>
      </c>
      <c r="U80" s="4">
        <f t="shared" ref="U80:U102" si="8">MIN(S81:S85)</f>
        <v>221300</v>
      </c>
      <c r="V80" s="5">
        <v>3.6400000000000002E-2</v>
      </c>
    </row>
    <row r="81" spans="1:22" x14ac:dyDescent="0.2">
      <c r="A81" s="16" t="s">
        <v>203</v>
      </c>
      <c r="B81" s="4">
        <v>43700</v>
      </c>
      <c r="C81" s="4">
        <v>0</v>
      </c>
      <c r="D81" s="4">
        <v>43700</v>
      </c>
      <c r="E81" s="4">
        <v>1168907753</v>
      </c>
      <c r="F81" s="4">
        <f t="shared" si="7"/>
        <v>17330628311</v>
      </c>
      <c r="G81" s="4">
        <v>0</v>
      </c>
      <c r="H81" s="4">
        <v>0</v>
      </c>
      <c r="I81" s="4">
        <v>0</v>
      </c>
      <c r="J81" s="4">
        <v>-1350100</v>
      </c>
      <c r="K81" s="24"/>
      <c r="L81" s="4">
        <v>86</v>
      </c>
      <c r="M81" s="4">
        <v>124</v>
      </c>
      <c r="N81" s="4">
        <v>8</v>
      </c>
      <c r="O81" s="4">
        <v>25</v>
      </c>
      <c r="P81" s="4">
        <v>81700</v>
      </c>
      <c r="Q81" s="4">
        <v>329200</v>
      </c>
      <c r="R81" s="5">
        <v>-3.7000000000000002E-3</v>
      </c>
      <c r="S81" s="4">
        <v>422400</v>
      </c>
      <c r="T81" s="4">
        <f t="shared" si="1"/>
        <v>269020.40000000002</v>
      </c>
      <c r="U81" s="4">
        <f t="shared" si="8"/>
        <v>134200</v>
      </c>
      <c r="V81" s="5">
        <v>3.6499999999999998E-2</v>
      </c>
    </row>
    <row r="82" spans="1:22" x14ac:dyDescent="0.2">
      <c r="A82" s="16" t="s">
        <v>200</v>
      </c>
      <c r="B82" s="4">
        <v>5100</v>
      </c>
      <c r="C82" s="4">
        <v>52000</v>
      </c>
      <c r="D82" s="4">
        <v>-46900</v>
      </c>
      <c r="E82" s="4">
        <v>-1286556257</v>
      </c>
      <c r="F82" s="4">
        <f t="shared" si="7"/>
        <v>16161720558</v>
      </c>
      <c r="G82" s="4">
        <v>0</v>
      </c>
      <c r="H82" s="4">
        <v>0</v>
      </c>
      <c r="I82" s="4">
        <v>0</v>
      </c>
      <c r="J82" s="4">
        <v>-1350100</v>
      </c>
      <c r="K82" s="24"/>
      <c r="L82" s="4">
        <v>69</v>
      </c>
      <c r="M82" s="4">
        <v>162</v>
      </c>
      <c r="N82" s="4">
        <v>8</v>
      </c>
      <c r="O82" s="4">
        <v>31</v>
      </c>
      <c r="P82" s="4">
        <v>80400</v>
      </c>
      <c r="Q82" s="4">
        <v>297500</v>
      </c>
      <c r="R82" s="5">
        <v>-1.8500000000000003E-2</v>
      </c>
      <c r="S82" s="4">
        <v>379900</v>
      </c>
      <c r="T82" s="4">
        <f t="shared" si="1"/>
        <v>254905.60000000001</v>
      </c>
      <c r="U82" s="4">
        <f t="shared" si="8"/>
        <v>134200</v>
      </c>
      <c r="V82" s="5">
        <v>3.5900000000000001E-2</v>
      </c>
    </row>
    <row r="83" spans="1:22" x14ac:dyDescent="0.2">
      <c r="A83" s="16" t="s">
        <v>199</v>
      </c>
      <c r="B83" s="4">
        <v>70000</v>
      </c>
      <c r="C83" s="4">
        <v>0</v>
      </c>
      <c r="D83" s="4">
        <v>70000</v>
      </c>
      <c r="E83" s="4">
        <v>1894601662</v>
      </c>
      <c r="F83" s="4">
        <f t="shared" si="7"/>
        <v>17448276815</v>
      </c>
      <c r="K83" s="24"/>
      <c r="L83" s="4">
        <v>194</v>
      </c>
      <c r="M83" s="4">
        <v>156</v>
      </c>
      <c r="N83" s="4">
        <v>24</v>
      </c>
      <c r="O83" s="4">
        <v>20</v>
      </c>
      <c r="P83" s="4">
        <v>349200</v>
      </c>
      <c r="Q83" s="4">
        <v>261000</v>
      </c>
      <c r="R83" s="5">
        <v>3.4000000000000002E-2</v>
      </c>
      <c r="S83" s="4">
        <v>613800</v>
      </c>
      <c r="T83" s="4">
        <f t="shared" si="1"/>
        <v>211070.5</v>
      </c>
      <c r="U83" s="4">
        <f t="shared" si="8"/>
        <v>134200</v>
      </c>
      <c r="V83" s="5">
        <v>3.6400000000000002E-2</v>
      </c>
    </row>
    <row r="84" spans="1:22" x14ac:dyDescent="0.2">
      <c r="A84" s="16" t="s">
        <v>193</v>
      </c>
      <c r="B84" s="4">
        <v>182500</v>
      </c>
      <c r="C84" s="4">
        <v>100000</v>
      </c>
      <c r="D84" s="4">
        <v>82500</v>
      </c>
      <c r="E84" s="4">
        <v>2176822597</v>
      </c>
      <c r="F84" s="4">
        <f t="shared" si="7"/>
        <v>15553675153</v>
      </c>
      <c r="K84" s="24"/>
      <c r="L84" s="4">
        <v>107</v>
      </c>
      <c r="M84" s="4">
        <v>87</v>
      </c>
      <c r="N84" s="4">
        <v>7</v>
      </c>
      <c r="O84" s="4">
        <v>7</v>
      </c>
      <c r="P84" s="4">
        <v>201000</v>
      </c>
      <c r="Q84" s="4">
        <v>181400</v>
      </c>
      <c r="R84" s="5">
        <v>7.7000000000000002E-3</v>
      </c>
      <c r="S84" s="4">
        <v>403600</v>
      </c>
      <c r="T84" s="4">
        <f t="shared" si="1"/>
        <v>194177.9</v>
      </c>
      <c r="U84" s="4">
        <f t="shared" si="8"/>
        <v>134200</v>
      </c>
      <c r="V84" s="5">
        <v>1.1299999999999999E-2</v>
      </c>
    </row>
    <row r="85" spans="1:22" x14ac:dyDescent="0.2">
      <c r="A85" s="16" t="s">
        <v>192</v>
      </c>
      <c r="B85" s="4">
        <v>72400</v>
      </c>
      <c r="C85" s="4">
        <v>0</v>
      </c>
      <c r="D85" s="4">
        <v>72400</v>
      </c>
      <c r="E85" s="4">
        <v>1885861329</v>
      </c>
      <c r="F85" s="4">
        <f t="shared" si="7"/>
        <v>13376852556</v>
      </c>
      <c r="K85" s="24"/>
      <c r="L85" s="4">
        <v>71</v>
      </c>
      <c r="M85" s="4">
        <v>62</v>
      </c>
      <c r="N85" s="4">
        <v>12</v>
      </c>
      <c r="O85" s="4">
        <v>8</v>
      </c>
      <c r="P85" s="4">
        <v>128000</v>
      </c>
      <c r="Q85" s="4">
        <v>91500</v>
      </c>
      <c r="R85" s="5">
        <v>1.1599999999999999E-2</v>
      </c>
      <c r="S85" s="4">
        <v>221300</v>
      </c>
      <c r="T85" s="4">
        <f t="shared" si="1"/>
        <v>191930</v>
      </c>
      <c r="U85" s="4">
        <f t="shared" si="8"/>
        <v>133200</v>
      </c>
      <c r="V85" s="5">
        <v>1.5300000000000001E-2</v>
      </c>
    </row>
    <row r="86" spans="1:22" x14ac:dyDescent="0.2">
      <c r="A86" s="16" t="s">
        <v>191</v>
      </c>
      <c r="B86" s="4">
        <v>75000</v>
      </c>
      <c r="C86" s="4">
        <v>5100</v>
      </c>
      <c r="D86" s="4">
        <v>69900</v>
      </c>
      <c r="E86" s="4">
        <v>1816998934</v>
      </c>
      <c r="F86" s="4">
        <f t="shared" si="7"/>
        <v>11490991227</v>
      </c>
      <c r="K86" s="24"/>
      <c r="L86" s="4">
        <v>31</v>
      </c>
      <c r="M86" s="4">
        <v>51</v>
      </c>
      <c r="N86" s="4">
        <v>1</v>
      </c>
      <c r="O86" s="4">
        <v>4</v>
      </c>
      <c r="P86" s="4">
        <v>29500</v>
      </c>
      <c r="Q86" s="4">
        <v>101000</v>
      </c>
      <c r="R86" s="5">
        <v>0</v>
      </c>
      <c r="S86" s="4">
        <v>134200</v>
      </c>
      <c r="T86" s="4">
        <f t="shared" si="1"/>
        <v>189748.2</v>
      </c>
      <c r="U86" s="4">
        <f t="shared" si="8"/>
        <v>133200</v>
      </c>
      <c r="V86" s="5">
        <v>1.5300000000000001E-2</v>
      </c>
    </row>
    <row r="87" spans="1:22" x14ac:dyDescent="0.2">
      <c r="A87" s="16" t="s">
        <v>190</v>
      </c>
      <c r="B87" s="4">
        <v>47700</v>
      </c>
      <c r="C87" s="4">
        <v>20000</v>
      </c>
      <c r="D87" s="4">
        <v>27700</v>
      </c>
      <c r="E87" s="4">
        <v>718397747</v>
      </c>
      <c r="F87" s="4">
        <f t="shared" si="7"/>
        <v>9673992293</v>
      </c>
      <c r="K87" s="24"/>
      <c r="L87" s="4">
        <v>53</v>
      </c>
      <c r="M87" s="4">
        <v>50</v>
      </c>
      <c r="N87" s="4">
        <v>2</v>
      </c>
      <c r="O87" s="4">
        <v>5</v>
      </c>
      <c r="P87" s="4">
        <v>131900</v>
      </c>
      <c r="Q87" s="4">
        <v>60800</v>
      </c>
      <c r="R87" s="5">
        <v>0</v>
      </c>
      <c r="S87" s="4">
        <v>197500</v>
      </c>
      <c r="T87" s="4">
        <f t="shared" si="1"/>
        <v>193182.3</v>
      </c>
      <c r="U87" s="4">
        <f t="shared" si="8"/>
        <v>133200</v>
      </c>
      <c r="V87" s="5">
        <v>1.1599999999999999E-2</v>
      </c>
    </row>
    <row r="88" spans="1:22" x14ac:dyDescent="0.2">
      <c r="A88" s="16" t="s">
        <v>189</v>
      </c>
      <c r="B88" s="4">
        <v>65000</v>
      </c>
      <c r="C88" s="4">
        <v>3800</v>
      </c>
      <c r="D88" s="4">
        <v>61200</v>
      </c>
      <c r="E88" s="4">
        <v>1577280391</v>
      </c>
      <c r="F88" s="4">
        <f t="shared" si="7"/>
        <v>8955594546</v>
      </c>
      <c r="K88" s="24"/>
      <c r="L88" s="4">
        <v>40</v>
      </c>
      <c r="M88" s="4">
        <v>45</v>
      </c>
      <c r="N88" s="4">
        <v>5</v>
      </c>
      <c r="O88" s="4">
        <v>7</v>
      </c>
      <c r="P88" s="4">
        <v>63200</v>
      </c>
      <c r="Q88" s="4">
        <v>89400</v>
      </c>
      <c r="R88" s="5">
        <v>3.9000000000000003E-3</v>
      </c>
      <c r="S88" s="4">
        <v>153400</v>
      </c>
      <c r="T88" s="4">
        <f t="shared" si="1"/>
        <v>202919.3</v>
      </c>
      <c r="U88" s="4">
        <f t="shared" si="8"/>
        <v>133200</v>
      </c>
      <c r="V88" s="5">
        <v>1.54E-2</v>
      </c>
    </row>
    <row r="89" spans="1:22" x14ac:dyDescent="0.2">
      <c r="A89" s="16" t="s">
        <v>188</v>
      </c>
      <c r="B89" s="4">
        <v>15300</v>
      </c>
      <c r="C89" s="4">
        <v>0</v>
      </c>
      <c r="D89" s="4">
        <v>15300</v>
      </c>
      <c r="E89" s="4">
        <v>396351128</v>
      </c>
      <c r="F89" s="4">
        <f t="shared" si="7"/>
        <v>7378314155</v>
      </c>
      <c r="K89" s="24"/>
      <c r="L89" s="4">
        <v>42</v>
      </c>
      <c r="M89" s="4">
        <v>50</v>
      </c>
      <c r="N89" s="4">
        <v>6</v>
      </c>
      <c r="O89" s="4">
        <v>6</v>
      </c>
      <c r="P89" s="4">
        <v>73000</v>
      </c>
      <c r="Q89" s="4">
        <v>71900</v>
      </c>
      <c r="R89" s="5">
        <v>3.9000000000000003E-3</v>
      </c>
      <c r="S89" s="4">
        <v>147100</v>
      </c>
      <c r="T89" s="4">
        <f t="shared" si="1"/>
        <v>206848.1</v>
      </c>
      <c r="U89" s="4">
        <f t="shared" si="8"/>
        <v>133200</v>
      </c>
      <c r="V89" s="5">
        <v>1.15E-2</v>
      </c>
    </row>
    <row r="90" spans="1:22" x14ac:dyDescent="0.2">
      <c r="A90" s="16" t="s">
        <v>187</v>
      </c>
      <c r="B90" s="4">
        <v>0</v>
      </c>
      <c r="C90" s="4">
        <v>0</v>
      </c>
      <c r="D90" s="4">
        <v>0</v>
      </c>
      <c r="E90" s="4">
        <v>0</v>
      </c>
      <c r="F90" s="4">
        <f t="shared" si="7"/>
        <v>6981963027</v>
      </c>
      <c r="K90" s="24"/>
      <c r="L90" s="4">
        <v>57</v>
      </c>
      <c r="M90" s="4">
        <v>52</v>
      </c>
      <c r="N90" s="4">
        <v>2</v>
      </c>
      <c r="O90" s="4">
        <v>7</v>
      </c>
      <c r="P90" s="4">
        <v>35400</v>
      </c>
      <c r="Q90" s="4">
        <v>91500</v>
      </c>
      <c r="R90" s="5">
        <v>-7.7000000000000002E-3</v>
      </c>
      <c r="S90" s="4">
        <v>133200</v>
      </c>
      <c r="T90" s="4">
        <f t="shared" si="1"/>
        <v>220635.8</v>
      </c>
      <c r="U90" s="4">
        <f t="shared" si="8"/>
        <v>175449</v>
      </c>
      <c r="V90" s="5">
        <v>1.54E-2</v>
      </c>
    </row>
    <row r="91" spans="1:22" x14ac:dyDescent="0.2">
      <c r="A91" s="16" t="s">
        <v>186</v>
      </c>
      <c r="B91" s="4">
        <v>47300</v>
      </c>
      <c r="C91" s="4">
        <v>20000</v>
      </c>
      <c r="D91" s="4">
        <v>27300</v>
      </c>
      <c r="E91" s="4">
        <v>715710982</v>
      </c>
      <c r="F91" s="4">
        <f t="shared" si="7"/>
        <v>6981963027</v>
      </c>
      <c r="K91" s="24"/>
      <c r="L91" s="4">
        <v>62</v>
      </c>
      <c r="M91" s="4">
        <v>80</v>
      </c>
      <c r="N91" s="4">
        <v>13</v>
      </c>
      <c r="O91" s="4">
        <v>12</v>
      </c>
      <c r="P91" s="4">
        <v>147300</v>
      </c>
      <c r="Q91" s="4">
        <v>125200</v>
      </c>
      <c r="R91" s="5">
        <v>1.23E-2</v>
      </c>
      <c r="S91" s="4">
        <v>306204</v>
      </c>
      <c r="T91" s="4">
        <f t="shared" si="1"/>
        <v>238418.6</v>
      </c>
      <c r="U91" s="4">
        <f t="shared" si="8"/>
        <v>112382</v>
      </c>
      <c r="V91" s="5">
        <v>2.2700000000000001E-2</v>
      </c>
    </row>
    <row r="92" spans="1:22" x14ac:dyDescent="0.2">
      <c r="A92" s="16" t="s">
        <v>185</v>
      </c>
      <c r="B92" s="4">
        <v>117800</v>
      </c>
      <c r="C92" s="4">
        <v>0</v>
      </c>
      <c r="D92" s="4">
        <v>117800</v>
      </c>
      <c r="E92" s="4">
        <v>3053968717</v>
      </c>
      <c r="F92" s="4">
        <f t="shared" si="7"/>
        <v>6266252045</v>
      </c>
      <c r="K92" s="24"/>
      <c r="L92" s="4">
        <v>56</v>
      </c>
      <c r="M92" s="4">
        <v>71</v>
      </c>
      <c r="N92" s="4">
        <v>6</v>
      </c>
      <c r="O92" s="4">
        <v>10</v>
      </c>
      <c r="P92" s="4">
        <v>70400</v>
      </c>
      <c r="Q92" s="4">
        <v>166100</v>
      </c>
      <c r="R92" s="5">
        <v>1E-3</v>
      </c>
      <c r="S92" s="4">
        <v>238752</v>
      </c>
      <c r="T92" s="4">
        <f t="shared" si="1"/>
        <v>226484.8</v>
      </c>
      <c r="U92" s="4">
        <f t="shared" si="8"/>
        <v>112382</v>
      </c>
      <c r="V92" s="5">
        <v>1.9099999999999999E-2</v>
      </c>
    </row>
    <row r="93" spans="1:22" x14ac:dyDescent="0.2">
      <c r="A93" s="16" t="s">
        <v>184</v>
      </c>
      <c r="B93" s="4">
        <v>58150</v>
      </c>
      <c r="C93" s="4">
        <v>10050</v>
      </c>
      <c r="D93" s="4">
        <v>48100</v>
      </c>
      <c r="E93" s="4">
        <v>1243793864</v>
      </c>
      <c r="F93" s="4">
        <f t="shared" si="7"/>
        <v>3212283328</v>
      </c>
      <c r="K93" s="24"/>
      <c r="L93" s="4">
        <v>56</v>
      </c>
      <c r="M93" s="4">
        <v>76</v>
      </c>
      <c r="N93" s="4">
        <v>4</v>
      </c>
      <c r="O93" s="4">
        <v>2</v>
      </c>
      <c r="P93" s="4">
        <v>105000</v>
      </c>
      <c r="Q93" s="4">
        <v>69100</v>
      </c>
      <c r="R93" s="5">
        <v>1.0200000000000001E-2</v>
      </c>
      <c r="S93" s="4">
        <v>175449</v>
      </c>
      <c r="T93" s="4">
        <f t="shared" si="1"/>
        <v>232155.44444444444</v>
      </c>
      <c r="U93" s="4">
        <f t="shared" si="8"/>
        <v>112382</v>
      </c>
      <c r="V93" s="5">
        <v>2.3E-2</v>
      </c>
    </row>
    <row r="94" spans="1:22" x14ac:dyDescent="0.2">
      <c r="A94" s="16" t="s">
        <v>183</v>
      </c>
      <c r="B94" s="4">
        <v>80500</v>
      </c>
      <c r="C94" s="4">
        <v>1200</v>
      </c>
      <c r="D94" s="4">
        <v>79300</v>
      </c>
      <c r="E94" s="4">
        <v>2027747847</v>
      </c>
      <c r="F94" s="4">
        <f t="shared" si="7"/>
        <v>1968489464</v>
      </c>
      <c r="K94" s="24"/>
      <c r="L94" s="4">
        <v>71</v>
      </c>
      <c r="M94" s="4">
        <v>129</v>
      </c>
      <c r="N94" s="4">
        <v>6</v>
      </c>
      <c r="O94" s="4">
        <v>7</v>
      </c>
      <c r="P94" s="4">
        <v>100600</v>
      </c>
      <c r="Q94" s="4">
        <v>124000</v>
      </c>
      <c r="R94" s="5">
        <v>1.0800000000000001E-2</v>
      </c>
      <c r="S94" s="4">
        <v>234674</v>
      </c>
      <c r="T94" s="4">
        <f t="shared" si="1"/>
        <v>231840.625</v>
      </c>
      <c r="U94" s="4">
        <f t="shared" si="8"/>
        <v>112382</v>
      </c>
      <c r="V94" s="5">
        <v>3.4700000000000002E-2</v>
      </c>
    </row>
    <row r="95" spans="1:22" x14ac:dyDescent="0.2">
      <c r="A95" s="16" t="s">
        <v>182</v>
      </c>
      <c r="B95" s="4">
        <v>38200</v>
      </c>
      <c r="C95" s="4">
        <v>5000</v>
      </c>
      <c r="D95" s="4">
        <v>33200</v>
      </c>
      <c r="E95" s="4">
        <v>839106956</v>
      </c>
      <c r="F95" s="4">
        <f t="shared" si="7"/>
        <v>-59258383</v>
      </c>
      <c r="K95" s="24"/>
      <c r="L95" s="4">
        <v>72</v>
      </c>
      <c r="M95" s="4">
        <v>52</v>
      </c>
      <c r="N95" s="4">
        <v>6</v>
      </c>
      <c r="O95" s="4">
        <v>8</v>
      </c>
      <c r="P95" s="4">
        <v>104100</v>
      </c>
      <c r="Q95" s="4">
        <v>92900</v>
      </c>
      <c r="R95" s="5">
        <v>3.0000000000000001E-3</v>
      </c>
      <c r="S95" s="4">
        <v>198821</v>
      </c>
      <c r="T95" s="4">
        <f t="shared" si="1"/>
        <v>236557.71428571429</v>
      </c>
      <c r="U95" s="4">
        <f t="shared" si="8"/>
        <v>112382</v>
      </c>
      <c r="V95" s="5">
        <v>1.5700000000000002E-2</v>
      </c>
    </row>
    <row r="96" spans="1:22" x14ac:dyDescent="0.2">
      <c r="A96" s="16" t="s">
        <v>177</v>
      </c>
      <c r="B96" s="4">
        <v>0</v>
      </c>
      <c r="C96" s="4">
        <v>2700</v>
      </c>
      <c r="D96" s="4">
        <v>-2700</v>
      </c>
      <c r="E96" s="4">
        <v>-68088387</v>
      </c>
      <c r="F96" s="4">
        <f t="shared" si="7"/>
        <v>-898365339</v>
      </c>
      <c r="K96" s="24"/>
      <c r="L96" s="4">
        <v>89</v>
      </c>
      <c r="M96" s="4">
        <v>90</v>
      </c>
      <c r="N96" s="4">
        <v>1</v>
      </c>
      <c r="O96" s="4">
        <v>3</v>
      </c>
      <c r="P96" s="4">
        <v>38500</v>
      </c>
      <c r="Q96" s="4">
        <v>72600</v>
      </c>
      <c r="R96" s="5">
        <v>-3.2000000000000002E-3</v>
      </c>
      <c r="S96" s="4">
        <v>112382</v>
      </c>
      <c r="T96" s="4">
        <f t="shared" si="1"/>
        <v>257253.66666666666</v>
      </c>
      <c r="U96" s="4">
        <f t="shared" si="8"/>
        <v>186388</v>
      </c>
      <c r="V96" s="5">
        <v>1.9599999999999999E-2</v>
      </c>
    </row>
    <row r="97" spans="1:22" x14ac:dyDescent="0.2">
      <c r="A97" s="16" t="s">
        <v>175</v>
      </c>
      <c r="B97" s="4">
        <v>0</v>
      </c>
      <c r="C97" s="4">
        <v>15400</v>
      </c>
      <c r="D97" s="4">
        <v>-15400</v>
      </c>
      <c r="E97" s="4">
        <v>-389859126</v>
      </c>
      <c r="F97" s="4">
        <f t="shared" si="7"/>
        <v>-830276952</v>
      </c>
      <c r="K97" s="24"/>
      <c r="L97" s="4">
        <v>99</v>
      </c>
      <c r="M97" s="4">
        <v>71</v>
      </c>
      <c r="N97" s="4">
        <v>4</v>
      </c>
      <c r="O97" s="4">
        <v>10</v>
      </c>
      <c r="P97" s="4">
        <v>63800</v>
      </c>
      <c r="Q97" s="4">
        <v>151100</v>
      </c>
      <c r="R97" s="5">
        <v>-1.1000000000000001E-2</v>
      </c>
      <c r="S97" s="4">
        <v>231841</v>
      </c>
      <c r="T97" s="4">
        <f t="shared" si="1"/>
        <v>262336.2</v>
      </c>
      <c r="U97" s="4">
        <f t="shared" si="8"/>
        <v>119414</v>
      </c>
      <c r="V97" s="5">
        <v>1.5700000000000002E-2</v>
      </c>
    </row>
    <row r="98" spans="1:22" x14ac:dyDescent="0.2">
      <c r="A98" s="16" t="s">
        <v>174</v>
      </c>
      <c r="B98" s="4">
        <v>50</v>
      </c>
      <c r="C98" s="4">
        <v>0</v>
      </c>
      <c r="D98" s="4">
        <v>50</v>
      </c>
      <c r="E98" s="4">
        <v>1278737</v>
      </c>
      <c r="F98" s="4">
        <f t="shared" si="7"/>
        <v>-440417826</v>
      </c>
      <c r="K98" s="24"/>
      <c r="L98" s="4">
        <v>93</v>
      </c>
      <c r="M98" s="4">
        <v>69</v>
      </c>
      <c r="N98" s="4">
        <v>5</v>
      </c>
      <c r="O98" s="4">
        <v>9</v>
      </c>
      <c r="P98" s="4">
        <v>104300</v>
      </c>
      <c r="Q98" s="4">
        <v>138200</v>
      </c>
      <c r="R98" s="5">
        <v>-8.9999999999999998E-4</v>
      </c>
      <c r="S98" s="4">
        <v>250770</v>
      </c>
      <c r="T98" s="4">
        <f t="shared" si="1"/>
        <v>265227.75</v>
      </c>
      <c r="U98" s="4">
        <f t="shared" si="8"/>
        <v>119414</v>
      </c>
      <c r="V98" s="5">
        <v>1.5600000000000001E-2</v>
      </c>
    </row>
    <row r="99" spans="1:22" x14ac:dyDescent="0.2">
      <c r="A99" s="16" t="s">
        <v>164</v>
      </c>
      <c r="B99" s="4">
        <v>0</v>
      </c>
      <c r="C99" s="4">
        <v>38930</v>
      </c>
      <c r="D99" s="4">
        <v>-38930</v>
      </c>
      <c r="E99" s="4">
        <v>-997285592</v>
      </c>
      <c r="F99" s="4">
        <f t="shared" si="7"/>
        <v>-441696563</v>
      </c>
      <c r="K99" s="24"/>
      <c r="L99" s="4">
        <v>97</v>
      </c>
      <c r="M99" s="4">
        <v>142</v>
      </c>
      <c r="N99" s="4">
        <v>3</v>
      </c>
      <c r="O99" s="4">
        <v>8</v>
      </c>
      <c r="P99" s="4">
        <v>57700</v>
      </c>
      <c r="Q99" s="4">
        <v>124300</v>
      </c>
      <c r="R99" s="5">
        <v>-6.9999999999999993E-3</v>
      </c>
      <c r="S99" s="4">
        <v>186388</v>
      </c>
      <c r="T99" s="4">
        <f t="shared" si="1"/>
        <v>291507.66666666669</v>
      </c>
      <c r="U99" s="4">
        <f t="shared" si="8"/>
        <v>119414</v>
      </c>
      <c r="V99" s="5">
        <v>1.9400000000000001E-2</v>
      </c>
    </row>
    <row r="100" spans="1:22" x14ac:dyDescent="0.2">
      <c r="A100" s="16" t="s">
        <v>156</v>
      </c>
      <c r="B100" s="4">
        <v>0</v>
      </c>
      <c r="C100" s="4">
        <v>0</v>
      </c>
      <c r="D100" s="4">
        <v>0</v>
      </c>
      <c r="E100" s="4">
        <v>0</v>
      </c>
      <c r="F100" s="4">
        <f t="shared" si="7"/>
        <v>555589029</v>
      </c>
      <c r="K100" s="24"/>
      <c r="L100" s="4">
        <v>116</v>
      </c>
      <c r="M100" s="4">
        <v>107</v>
      </c>
      <c r="N100" s="4">
        <v>12</v>
      </c>
      <c r="O100" s="4">
        <v>12</v>
      </c>
      <c r="P100" s="4">
        <v>138500</v>
      </c>
      <c r="Q100" s="4">
        <v>129900</v>
      </c>
      <c r="R100" s="5">
        <v>4.0000000000000002E-4</v>
      </c>
      <c r="S100" s="4">
        <v>271077</v>
      </c>
      <c r="T100" s="4">
        <f t="shared" si="1"/>
        <v>301723</v>
      </c>
      <c r="U100" s="4">
        <f t="shared" si="8"/>
        <v>119414</v>
      </c>
      <c r="V100" s="5">
        <v>1.9299999999999998E-2</v>
      </c>
    </row>
    <row r="101" spans="1:22" x14ac:dyDescent="0.2">
      <c r="A101" s="16" t="s">
        <v>155</v>
      </c>
      <c r="B101" s="4">
        <v>15000</v>
      </c>
      <c r="C101" s="4">
        <v>0</v>
      </c>
      <c r="D101" s="4">
        <v>15000</v>
      </c>
      <c r="E101" s="4">
        <v>387550135</v>
      </c>
      <c r="F101" s="4">
        <f t="shared" si="7"/>
        <v>555589029</v>
      </c>
      <c r="K101" s="24"/>
      <c r="L101" s="4">
        <v>206</v>
      </c>
      <c r="M101" s="4">
        <v>209</v>
      </c>
      <c r="N101" s="4">
        <v>13</v>
      </c>
      <c r="O101" s="4">
        <v>19</v>
      </c>
      <c r="P101" s="4">
        <v>178100</v>
      </c>
      <c r="Q101" s="4">
        <v>298000</v>
      </c>
      <c r="R101" s="5">
        <v>-1.7600000000000001E-2</v>
      </c>
      <c r="S101" s="4">
        <v>484032</v>
      </c>
      <c r="T101" s="4">
        <f t="shared" si="1"/>
        <v>119414</v>
      </c>
      <c r="U101" s="4">
        <f t="shared" si="8"/>
        <v>119414</v>
      </c>
      <c r="V101" s="5">
        <v>2.3E-2</v>
      </c>
    </row>
    <row r="102" spans="1:22" x14ac:dyDescent="0.2">
      <c r="A102" s="16" t="s">
        <v>154</v>
      </c>
      <c r="B102" s="4">
        <v>6400</v>
      </c>
      <c r="C102" s="4">
        <v>0</v>
      </c>
      <c r="D102" s="4">
        <v>6400</v>
      </c>
      <c r="E102" s="4">
        <v>168038894</v>
      </c>
      <c r="F102" s="4">
        <f t="shared" si="7"/>
        <v>168038894</v>
      </c>
      <c r="K102" s="24"/>
      <c r="L102" s="4">
        <v>101</v>
      </c>
      <c r="M102" s="4">
        <v>43</v>
      </c>
      <c r="N102" s="4">
        <v>5</v>
      </c>
      <c r="O102" s="4">
        <v>2</v>
      </c>
      <c r="P102" s="4">
        <v>58400</v>
      </c>
      <c r="Q102" s="4">
        <v>44600</v>
      </c>
      <c r="R102" s="5">
        <v>2.2000000000000001E-3</v>
      </c>
      <c r="S102" s="4">
        <v>119414</v>
      </c>
      <c r="T102" s="4" t="e">
        <f t="shared" si="1"/>
        <v>#DIV/0!</v>
      </c>
      <c r="U102" s="4">
        <f t="shared" si="8"/>
        <v>0</v>
      </c>
      <c r="V102" s="5">
        <v>1.52E-2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F213" s="4"/>
      <c r="L213" s="4"/>
      <c r="M213" s="4"/>
      <c r="N213" s="4"/>
      <c r="O213" s="4"/>
      <c r="P213" s="4"/>
      <c r="Q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L214" s="4"/>
      <c r="M214" s="4"/>
      <c r="N214" s="4"/>
      <c r="O214" s="4"/>
      <c r="P214" s="4"/>
      <c r="Q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L215" s="4"/>
      <c r="M215" s="4"/>
      <c r="N215" s="4"/>
      <c r="O215" s="4"/>
      <c r="P215" s="4"/>
      <c r="Q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L216" s="4"/>
      <c r="M216" s="4"/>
      <c r="N216" s="4"/>
      <c r="O216" s="4"/>
      <c r="P216" s="4"/>
      <c r="Q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L217" s="4"/>
      <c r="M217" s="4"/>
      <c r="N217" s="4"/>
      <c r="O217" s="4"/>
      <c r="P217" s="4"/>
      <c r="Q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L218" s="4"/>
      <c r="M218" s="4"/>
      <c r="N218" s="4"/>
      <c r="O218" s="4"/>
      <c r="P218" s="4"/>
      <c r="Q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L219" s="4"/>
      <c r="M219" s="4"/>
      <c r="N219" s="4"/>
      <c r="O219" s="4"/>
      <c r="P219" s="4"/>
      <c r="Q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L220" s="4"/>
      <c r="M220" s="4"/>
      <c r="N220" s="4"/>
      <c r="O220" s="4"/>
      <c r="P220" s="4"/>
      <c r="Q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L221" s="4"/>
      <c r="M221" s="4"/>
      <c r="N221" s="4"/>
      <c r="O221" s="4"/>
      <c r="P221" s="4"/>
      <c r="Q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L222" s="4"/>
      <c r="M222" s="4"/>
      <c r="N222" s="4"/>
      <c r="O222" s="4"/>
      <c r="P222" s="4"/>
      <c r="Q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L223" s="4"/>
      <c r="M223" s="4"/>
      <c r="N223" s="4"/>
      <c r="O223" s="4"/>
      <c r="P223" s="4"/>
      <c r="Q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L224" s="4"/>
      <c r="M224" s="4"/>
      <c r="N224" s="4"/>
      <c r="O224" s="4"/>
      <c r="P224" s="4"/>
      <c r="Q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L225" s="4"/>
      <c r="M225" s="4"/>
      <c r="N225" s="4"/>
      <c r="O225" s="4"/>
      <c r="P225" s="4"/>
      <c r="Q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L226" s="4"/>
      <c r="M226" s="4"/>
      <c r="N226" s="4"/>
      <c r="O226" s="4"/>
      <c r="P226" s="4"/>
      <c r="Q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L227" s="4"/>
      <c r="M227" s="4"/>
      <c r="N227" s="4"/>
      <c r="O227" s="4"/>
      <c r="P227" s="4"/>
      <c r="Q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L228" s="4"/>
      <c r="M228" s="4"/>
      <c r="N228" s="4"/>
      <c r="O228" s="4"/>
      <c r="P228" s="4"/>
      <c r="Q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L229" s="4"/>
      <c r="M229" s="4"/>
      <c r="N229" s="4"/>
      <c r="O229" s="4"/>
      <c r="P229" s="4"/>
      <c r="Q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L230" s="4"/>
      <c r="M230" s="4"/>
      <c r="N230" s="4"/>
      <c r="O230" s="4"/>
      <c r="P230" s="4"/>
      <c r="Q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L231" s="4"/>
      <c r="M231" s="4"/>
      <c r="N231" s="4"/>
      <c r="O231" s="4"/>
      <c r="P231" s="4"/>
      <c r="Q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L232" s="4"/>
      <c r="M232" s="4"/>
      <c r="N232" s="4"/>
      <c r="O232" s="4"/>
      <c r="P232" s="4"/>
      <c r="Q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L233" s="4"/>
      <c r="M233" s="4"/>
      <c r="N233" s="4"/>
      <c r="O233" s="4"/>
      <c r="P233" s="4"/>
      <c r="Q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T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T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T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T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T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T258" s="4"/>
      <c r="U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T259" s="4"/>
      <c r="U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T260" s="4"/>
      <c r="U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T261" s="4"/>
      <c r="U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T262" s="4"/>
      <c r="U262" s="4"/>
      <c r="V262" s="5"/>
    </row>
    <row r="263" spans="1:22" x14ac:dyDescent="0.2">
      <c r="A263" s="16"/>
      <c r="B263" s="4"/>
      <c r="C263" s="4"/>
      <c r="D263" s="4"/>
      <c r="E263" s="4"/>
      <c r="F263" s="4"/>
      <c r="R263" s="5"/>
      <c r="S263" s="4"/>
      <c r="T263" s="4"/>
      <c r="U263" s="4"/>
      <c r="V263" s="5"/>
    </row>
    <row r="264" spans="1:22" x14ac:dyDescent="0.2">
      <c r="A264" s="16"/>
      <c r="B264" s="4"/>
      <c r="C264" s="4"/>
      <c r="D264" s="4"/>
      <c r="E264" s="4"/>
      <c r="F264" s="4"/>
      <c r="R264" s="5"/>
      <c r="S264" s="4"/>
      <c r="T264" s="4"/>
      <c r="U264" s="4"/>
      <c r="V264" s="5"/>
    </row>
    <row r="265" spans="1:22" x14ac:dyDescent="0.2">
      <c r="A265" s="16"/>
      <c r="B265" s="4"/>
      <c r="C265" s="4"/>
      <c r="D265" s="4"/>
      <c r="E265" s="4"/>
      <c r="F265" s="4"/>
      <c r="R265" s="5"/>
      <c r="S265" s="4"/>
      <c r="T265" s="4"/>
      <c r="U265" s="4"/>
      <c r="V265" s="5"/>
    </row>
    <row r="266" spans="1:22" x14ac:dyDescent="0.2">
      <c r="A266" s="16"/>
      <c r="B266" s="4"/>
      <c r="C266" s="4"/>
      <c r="D266" s="4"/>
      <c r="E266" s="4"/>
      <c r="F266" s="4"/>
      <c r="R266" s="5"/>
      <c r="S266" s="4"/>
      <c r="T266" s="4"/>
      <c r="U266" s="4"/>
      <c r="V266" s="5"/>
    </row>
    <row r="267" spans="1:22" x14ac:dyDescent="0.2">
      <c r="A267" s="16"/>
      <c r="B267" s="4"/>
      <c r="C267" s="4"/>
      <c r="D267" s="4"/>
      <c r="E267" s="4"/>
      <c r="F267" s="4"/>
      <c r="R267" s="5"/>
      <c r="S267" s="4"/>
      <c r="T267" s="4"/>
      <c r="U267" s="4"/>
      <c r="V267" s="5"/>
    </row>
    <row r="268" spans="1:22" x14ac:dyDescent="0.2">
      <c r="A268" s="16"/>
      <c r="B268" s="4"/>
      <c r="C268" s="4"/>
      <c r="D268" s="4"/>
      <c r="E268" s="4"/>
      <c r="F268" s="4"/>
      <c r="R268" s="5"/>
      <c r="S268" s="4"/>
      <c r="T268" s="4"/>
      <c r="U268" s="4"/>
      <c r="V268" s="5"/>
    </row>
    <row r="269" spans="1:22" x14ac:dyDescent="0.2">
      <c r="A269" s="16"/>
      <c r="B269" s="4"/>
      <c r="C269" s="4"/>
      <c r="D269" s="4"/>
      <c r="E269" s="4"/>
      <c r="F269" s="4"/>
      <c r="R269" s="5"/>
      <c r="S269" s="4"/>
      <c r="T269" s="4"/>
      <c r="U269" s="4"/>
      <c r="V269" s="5"/>
    </row>
    <row r="270" spans="1:22" x14ac:dyDescent="0.2">
      <c r="A270" s="16"/>
      <c r="B270" s="4"/>
      <c r="C270" s="4"/>
      <c r="D270" s="4"/>
      <c r="E270" s="4"/>
      <c r="F270" s="4"/>
      <c r="R270" s="5"/>
      <c r="S270" s="4"/>
      <c r="T270" s="4"/>
      <c r="U270" s="4"/>
      <c r="V270" s="5"/>
    </row>
    <row r="271" spans="1:22" x14ac:dyDescent="0.2">
      <c r="A271" s="16"/>
      <c r="B271" s="4"/>
      <c r="C271" s="4"/>
      <c r="D271" s="4"/>
      <c r="E271" s="4"/>
      <c r="F271" s="4"/>
      <c r="R271" s="5"/>
      <c r="S271" s="4"/>
      <c r="T271" s="4"/>
      <c r="U271" s="4"/>
      <c r="V271" s="5"/>
    </row>
    <row r="272" spans="1:22" x14ac:dyDescent="0.2">
      <c r="A272" s="16"/>
      <c r="B272" s="4"/>
      <c r="C272" s="4"/>
      <c r="D272" s="4"/>
      <c r="E272" s="4"/>
      <c r="F272" s="4"/>
      <c r="R272" s="5"/>
      <c r="S272" s="4"/>
      <c r="T272" s="4"/>
      <c r="U272" s="4"/>
      <c r="V272" s="5"/>
    </row>
    <row r="273" spans="1:22" x14ac:dyDescent="0.2">
      <c r="A273" s="16"/>
      <c r="B273" s="4"/>
      <c r="C273" s="4"/>
      <c r="D273" s="4"/>
      <c r="E273" s="4"/>
      <c r="F273" s="4"/>
      <c r="R273" s="5"/>
      <c r="S273" s="4"/>
      <c r="T273" s="4"/>
      <c r="U273" s="4"/>
      <c r="V273" s="5"/>
    </row>
    <row r="274" spans="1:22" x14ac:dyDescent="0.2">
      <c r="A274" s="16"/>
      <c r="B274" s="4"/>
      <c r="C274" s="4"/>
      <c r="D274" s="4"/>
      <c r="E274" s="4"/>
      <c r="F274" s="4"/>
      <c r="R274" s="5"/>
      <c r="S274" s="4"/>
      <c r="T274" s="4"/>
      <c r="U274" s="4"/>
      <c r="V274" s="5"/>
    </row>
    <row r="275" spans="1:22" x14ac:dyDescent="0.2">
      <c r="A275" s="16"/>
      <c r="B275" s="4"/>
      <c r="C275" s="4"/>
      <c r="D275" s="4"/>
      <c r="E275" s="4"/>
      <c r="F275" s="4"/>
      <c r="R275" s="5"/>
      <c r="S275" s="4"/>
      <c r="T275" s="4"/>
      <c r="U275" s="4"/>
      <c r="V275" s="5"/>
    </row>
    <row r="276" spans="1:22" x14ac:dyDescent="0.2">
      <c r="A276" s="16"/>
      <c r="B276" s="4"/>
      <c r="C276" s="4"/>
      <c r="D276" s="4"/>
      <c r="E276" s="4"/>
      <c r="F276" s="4"/>
      <c r="R276" s="5"/>
      <c r="S276" s="4"/>
      <c r="T276" s="4"/>
      <c r="U276" s="4"/>
      <c r="V276" s="5"/>
    </row>
    <row r="277" spans="1:22" x14ac:dyDescent="0.2">
      <c r="A277" s="16"/>
      <c r="B277" s="4"/>
      <c r="C277" s="4"/>
      <c r="D277" s="4"/>
      <c r="E277" s="4"/>
      <c r="F277" s="4"/>
      <c r="R277" s="5"/>
      <c r="S277" s="4"/>
      <c r="T277" s="4"/>
      <c r="U277" s="4"/>
      <c r="V277" s="5"/>
    </row>
    <row r="278" spans="1:22" x14ac:dyDescent="0.2">
      <c r="A278" s="16"/>
      <c r="B278" s="4"/>
      <c r="C278" s="4"/>
      <c r="D278" s="4"/>
      <c r="E278" s="4"/>
      <c r="F278" s="4"/>
      <c r="R278" s="5"/>
      <c r="S278" s="4"/>
      <c r="T278" s="4"/>
      <c r="U278" s="4"/>
      <c r="V278" s="5"/>
    </row>
    <row r="279" spans="1:22" x14ac:dyDescent="0.2">
      <c r="A279" s="16"/>
      <c r="B279" s="4"/>
      <c r="C279" s="4"/>
      <c r="D279" s="4"/>
      <c r="E279" s="4"/>
      <c r="F279" s="4"/>
      <c r="R279" s="5"/>
      <c r="S279" s="4"/>
      <c r="T279" s="4"/>
      <c r="U279" s="4"/>
      <c r="V279" s="5"/>
    </row>
    <row r="280" spans="1:22" x14ac:dyDescent="0.2">
      <c r="A280" s="16"/>
      <c r="B280" s="4"/>
      <c r="C280" s="4"/>
      <c r="D280" s="4"/>
      <c r="E280" s="4"/>
      <c r="F280" s="4"/>
      <c r="R280" s="5"/>
      <c r="S280" s="4"/>
      <c r="T280" s="4"/>
      <c r="U280" s="4"/>
      <c r="V280" s="5"/>
    </row>
    <row r="281" spans="1:22" x14ac:dyDescent="0.2">
      <c r="A281" s="16"/>
      <c r="B281" s="4"/>
      <c r="C281" s="4"/>
      <c r="D281" s="4"/>
      <c r="E281" s="4"/>
      <c r="F281" s="4"/>
      <c r="R281" s="5"/>
      <c r="S281" s="4"/>
      <c r="T281" s="4"/>
      <c r="U281" s="4"/>
      <c r="V281" s="5"/>
    </row>
    <row r="282" spans="1:22" x14ac:dyDescent="0.2">
      <c r="A282" s="16"/>
      <c r="B282" s="4"/>
      <c r="C282" s="4"/>
      <c r="D282" s="4"/>
      <c r="E282" s="4"/>
      <c r="F282" s="4"/>
      <c r="R282" s="5"/>
      <c r="S282" s="4"/>
      <c r="T282" s="4"/>
      <c r="U282" s="4"/>
      <c r="V282" s="5"/>
    </row>
    <row r="283" spans="1:22" x14ac:dyDescent="0.2">
      <c r="A283" s="16"/>
      <c r="B283" s="4"/>
      <c r="C283" s="4"/>
      <c r="D283" s="4"/>
      <c r="E283" s="4"/>
      <c r="F283" s="4"/>
      <c r="R283" s="5"/>
      <c r="S283" s="4"/>
      <c r="T283" s="4"/>
      <c r="U283" s="4"/>
      <c r="V283" s="5"/>
    </row>
    <row r="284" spans="1:22" x14ac:dyDescent="0.2">
      <c r="A284" s="16"/>
      <c r="B284" s="4"/>
      <c r="C284" s="4"/>
      <c r="D284" s="4"/>
      <c r="E284" s="4"/>
      <c r="F284" s="4"/>
      <c r="R284" s="5"/>
      <c r="S284" s="4"/>
      <c r="T284" s="4"/>
      <c r="U284" s="4"/>
      <c r="V284" s="5"/>
    </row>
    <row r="285" spans="1:22" x14ac:dyDescent="0.2">
      <c r="A285" s="16"/>
      <c r="B285" s="4"/>
      <c r="C285" s="4"/>
      <c r="D285" s="4"/>
      <c r="E285" s="4"/>
      <c r="F285" s="4"/>
      <c r="R285" s="5"/>
      <c r="S285" s="4"/>
      <c r="T285" s="4"/>
      <c r="U285" s="4"/>
      <c r="V285" s="5"/>
    </row>
    <row r="286" spans="1:22" x14ac:dyDescent="0.2">
      <c r="A286" s="16"/>
      <c r="B286" s="4"/>
      <c r="C286" s="4"/>
      <c r="D286" s="4"/>
      <c r="E286" s="4"/>
      <c r="F286" s="4"/>
      <c r="R286" s="5"/>
      <c r="S286" s="4"/>
      <c r="T286" s="4"/>
      <c r="U286" s="4"/>
      <c r="V286" s="5"/>
    </row>
    <row r="287" spans="1:22" x14ac:dyDescent="0.2">
      <c r="A287" s="16"/>
      <c r="B287" s="4"/>
      <c r="C287" s="4"/>
      <c r="D287" s="4"/>
      <c r="E287" s="4"/>
      <c r="F287" s="4"/>
      <c r="R287" s="5"/>
      <c r="S287" s="4"/>
      <c r="T287" s="4"/>
      <c r="U287" s="4"/>
      <c r="V287" s="5"/>
    </row>
    <row r="288" spans="1:22" x14ac:dyDescent="0.2">
      <c r="A288" s="16"/>
      <c r="B288" s="4"/>
      <c r="C288" s="4"/>
      <c r="D288" s="4"/>
      <c r="E288" s="4"/>
      <c r="F288" s="4"/>
      <c r="R288" s="5"/>
      <c r="S288" s="4"/>
      <c r="U288" s="4"/>
      <c r="V288" s="5"/>
    </row>
    <row r="289" spans="1:22" x14ac:dyDescent="0.2">
      <c r="A289" s="16"/>
      <c r="B289" s="4"/>
      <c r="C289" s="4"/>
      <c r="D289" s="4"/>
      <c r="E289" s="4"/>
      <c r="F289" s="4"/>
      <c r="R289" s="5"/>
      <c r="S289" s="4"/>
      <c r="U289" s="4"/>
      <c r="V289" s="5"/>
    </row>
    <row r="290" spans="1:22" x14ac:dyDescent="0.2">
      <c r="A290" s="16"/>
      <c r="B290" s="4"/>
      <c r="C290" s="4"/>
      <c r="D290" s="4"/>
      <c r="E290" s="4"/>
      <c r="F290" s="4"/>
      <c r="R290" s="5"/>
      <c r="S290" s="4"/>
      <c r="U290" s="4"/>
      <c r="V290" s="5"/>
    </row>
    <row r="291" spans="1:22" x14ac:dyDescent="0.2">
      <c r="A291" s="16"/>
      <c r="B291" s="4"/>
      <c r="C291" s="4"/>
      <c r="D291" s="4"/>
      <c r="E291" s="4"/>
      <c r="F291" s="4"/>
      <c r="R291" s="5"/>
      <c r="S291" s="4"/>
      <c r="U291" s="4"/>
      <c r="V291" s="5"/>
    </row>
    <row r="292" spans="1:22" x14ac:dyDescent="0.2">
      <c r="A292" s="16"/>
      <c r="B292" s="4"/>
      <c r="C292" s="4"/>
      <c r="D292" s="4"/>
      <c r="E292" s="4"/>
      <c r="F292" s="4"/>
      <c r="R292" s="5"/>
      <c r="S292" s="4"/>
      <c r="U292" s="4"/>
      <c r="V292" s="5"/>
    </row>
    <row r="293" spans="1:22" x14ac:dyDescent="0.2">
      <c r="A293" s="16"/>
      <c r="B293" s="4"/>
      <c r="C293" s="4"/>
      <c r="D293" s="4"/>
      <c r="E293" s="4"/>
      <c r="F293" s="4"/>
      <c r="R293" s="5"/>
      <c r="S293" s="4"/>
      <c r="V293" s="5"/>
    </row>
    <row r="294" spans="1:22" x14ac:dyDescent="0.2">
      <c r="A294" s="16"/>
      <c r="B294" s="4"/>
      <c r="C294" s="4"/>
      <c r="D294" s="4"/>
      <c r="E294" s="4"/>
      <c r="F294" s="4"/>
      <c r="R294" s="5"/>
      <c r="S294" s="4"/>
      <c r="V294" s="5"/>
    </row>
    <row r="295" spans="1:22" x14ac:dyDescent="0.2">
      <c r="A295" s="16"/>
      <c r="B295" s="4"/>
      <c r="C295" s="4"/>
      <c r="D295" s="4"/>
      <c r="E295" s="4"/>
      <c r="F295" s="4"/>
      <c r="R295" s="5"/>
      <c r="S295" s="4"/>
      <c r="V295" s="5"/>
    </row>
    <row r="296" spans="1:22" x14ac:dyDescent="0.2">
      <c r="A296" s="16"/>
      <c r="B296" s="4"/>
      <c r="C296" s="4"/>
      <c r="D296" s="4"/>
      <c r="E296" s="4"/>
      <c r="F296" s="4"/>
      <c r="R296" s="5"/>
      <c r="S296" s="4"/>
      <c r="V296" s="5"/>
    </row>
    <row r="297" spans="1:22" x14ac:dyDescent="0.2">
      <c r="A297" s="16"/>
      <c r="B297" s="4"/>
      <c r="C297" s="4"/>
      <c r="D297" s="4"/>
      <c r="E297" s="4"/>
      <c r="F297" s="4"/>
      <c r="R297" s="5"/>
      <c r="S297" s="4"/>
      <c r="V297" s="5"/>
    </row>
    <row r="298" spans="1:22" x14ac:dyDescent="0.2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</row>
    <row r="299" spans="1:22" x14ac:dyDescent="0.2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</row>
    <row r="300" spans="1:22" x14ac:dyDescent="0.2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</row>
    <row r="301" spans="1:22" x14ac:dyDescent="0.2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</row>
    <row r="302" spans="1:22" x14ac:dyDescent="0.2">
      <c r="A302" s="36" t="s">
        <v>163</v>
      </c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BEAC-9C37-794F-9D5F-EC7FF7CDF61B}">
  <sheetPr codeName="Sheet113"/>
  <dimension ref="A1:V302"/>
  <sheetViews>
    <sheetView workbookViewId="0">
      <selection activeCell="U4" sqref="U3:U4"/>
    </sheetView>
  </sheetViews>
  <sheetFormatPr baseColWidth="10" defaultRowHeight="16" x14ac:dyDescent="0.2"/>
  <cols>
    <col min="5" max="5" customWidth="true" width="16.5"/>
    <col min="6" max="6" customWidth="true" width="14.6640625"/>
    <col min="10" max="10" customWidth="true" width="12.33203125"/>
    <col min="11" max="11" customWidth="true" width="13.16406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4017">
        <v>344</v>
      </c>
      <c r="B3" t="n" s="4018">
        <v>400900.0</v>
      </c>
      <c r="C3" t="n" s="4019">
        <v>65700.0</v>
      </c>
      <c r="D3" t="n" s="4020">
        <v>335200.0</v>
      </c>
      <c r="E3" t="n" s="4021">
        <v>7.87986E9</v>
      </c>
      <c r="G3" t="n" s="4007">
        <v>0.0</v>
      </c>
      <c r="H3" t="n" s="4008">
        <v>0.0</v>
      </c>
      <c r="I3" t="n" s="4009">
        <v>0.0</v>
      </c>
      <c r="J3" t="n" s="4010">
        <v>1.40925E8</v>
      </c>
      <c r="L3" t="n" s="4011">
        <v>391.0</v>
      </c>
      <c r="M3" t="n" s="4012">
        <v>521.0</v>
      </c>
      <c r="N3" t="n" s="4013">
        <v>7.0</v>
      </c>
      <c r="O3" t="n" s="4014">
        <v>17.0</v>
      </c>
      <c r="P3" t="n" s="4015">
        <v>339800.0</v>
      </c>
      <c r="Q3" t="n" s="4016">
        <v>537200.0</v>
      </c>
      <c r="R3" t="n" s="4005">
        <v>0.0022</v>
      </c>
      <c r="S3" t="n" s="4004">
        <v>911900.0</v>
      </c>
      <c r="V3" t="n" s="4006">
        <v>0.0127</v>
      </c>
    </row>
    <row r="4">
      <c r="A4" t="s" s="1945">
        <v>343</v>
      </c>
      <c r="B4" t="n" s="1946">
        <v>235200.0</v>
      </c>
      <c r="C4" t="n" s="1947">
        <v>263600.0</v>
      </c>
      <c r="D4" t="n" s="1948">
        <v>-28400.0</v>
      </c>
      <c r="E4" t="n" s="1949">
        <v>-6.5789E8</v>
      </c>
      <c r="G4" t="n" s="1935">
        <v>0.0</v>
      </c>
      <c r="H4" t="n" s="1936">
        <v>0.0</v>
      </c>
      <c r="I4" t="n" s="1937">
        <v>0.0</v>
      </c>
      <c r="J4" t="n" s="1938">
        <v>5.5815E7</v>
      </c>
      <c r="L4" t="n" s="1939">
        <v>609.0</v>
      </c>
      <c r="M4" t="n" s="1940">
        <v>1006.0</v>
      </c>
      <c r="N4" t="n" s="1941">
        <v>43.0</v>
      </c>
      <c r="O4" t="n" s="1942">
        <v>63.0</v>
      </c>
      <c r="P4" t="n" s="1943">
        <v>831000.0</v>
      </c>
      <c r="Q4" t="n" s="1944">
        <v>1209200.0</v>
      </c>
      <c r="R4" t="n" s="1933">
        <v>-0.017</v>
      </c>
      <c r="S4" t="n" s="1932">
        <v>2127300.0</v>
      </c>
      <c r="V4" t="n" s="1934">
        <v>0.0213</v>
      </c>
    </row>
    <row r="5" spans="1:22" x14ac:dyDescent="0.2">
      <c r="A5" s="16" t="s">
        <v>342</v>
      </c>
      <c r="B5" s="4">
        <v>359700</v>
      </c>
      <c r="C5" s="4">
        <v>182800</v>
      </c>
      <c r="D5" s="4">
        <v>176900</v>
      </c>
      <c r="E5" s="4">
        <v>4205060000</v>
      </c>
      <c r="F5" s="4">
        <f t="shared" ref="F5:F46" si="0">E5+F6</f>
        <v>58708287466</v>
      </c>
      <c r="G5" s="4">
        <v>0</v>
      </c>
      <c r="H5" s="4">
        <v>0</v>
      </c>
      <c r="I5" s="4">
        <v>0</v>
      </c>
      <c r="J5" s="4">
        <v>-43050000</v>
      </c>
      <c r="K5" s="24">
        <f t="shared" ref="K5:K46" si="1">J5+K6</f>
        <v>535446000</v>
      </c>
      <c r="L5" s="4">
        <v>565</v>
      </c>
      <c r="M5" s="4">
        <v>837</v>
      </c>
      <c r="N5" s="4">
        <v>39</v>
      </c>
      <c r="O5" s="4">
        <v>46</v>
      </c>
      <c r="P5" s="4">
        <v>709700</v>
      </c>
      <c r="Q5" s="4">
        <v>808800</v>
      </c>
      <c r="R5" s="5">
        <v>-2.0999999999999999E-3</v>
      </c>
      <c r="S5" s="4">
        <v>1623100</v>
      </c>
      <c r="T5" s="4">
        <f t="shared" ref="T5:T73" si="2">AVERAGE(S6:S15)</f>
        <v>1569030</v>
      </c>
      <c r="U5" s="4">
        <f t="shared" ref="U5:U46" si="3">MIN(S6:S10)</f>
        <v>1406200</v>
      </c>
      <c r="V5" s="5">
        <v>3.1E-2</v>
      </c>
    </row>
    <row r="6" spans="1:22" x14ac:dyDescent="0.2">
      <c r="A6" s="16" t="s">
        <v>341</v>
      </c>
      <c r="B6" s="4">
        <v>241000</v>
      </c>
      <c r="C6" s="4">
        <v>365700</v>
      </c>
      <c r="D6" s="4">
        <v>-124700</v>
      </c>
      <c r="E6" s="4">
        <v>-2979600000</v>
      </c>
      <c r="F6" s="4">
        <f t="shared" si="0"/>
        <v>54503227466</v>
      </c>
      <c r="G6" s="4">
        <v>0</v>
      </c>
      <c r="H6" s="4">
        <v>0</v>
      </c>
      <c r="I6" s="4">
        <v>0</v>
      </c>
      <c r="J6" s="4">
        <v>-43050000</v>
      </c>
      <c r="K6" s="24">
        <f t="shared" si="1"/>
        <v>578496000</v>
      </c>
      <c r="L6" s="4">
        <v>810</v>
      </c>
      <c r="M6" s="4">
        <v>779</v>
      </c>
      <c r="N6" s="4">
        <v>28</v>
      </c>
      <c r="O6" s="4">
        <v>23</v>
      </c>
      <c r="P6" s="4">
        <v>751000</v>
      </c>
      <c r="Q6" s="4">
        <v>667200</v>
      </c>
      <c r="R6" s="5">
        <v>-2E-3</v>
      </c>
      <c r="S6" s="4">
        <v>1561000</v>
      </c>
      <c r="T6" s="4">
        <f t="shared" si="2"/>
        <v>1471590</v>
      </c>
      <c r="U6" s="4">
        <f t="shared" si="3"/>
        <v>1233100</v>
      </c>
      <c r="V6" s="5">
        <v>2.2599999999999999E-2</v>
      </c>
    </row>
    <row r="7" spans="1:22" x14ac:dyDescent="0.2">
      <c r="A7" s="16" t="s">
        <v>340</v>
      </c>
      <c r="B7" s="4">
        <v>199200</v>
      </c>
      <c r="C7" s="4">
        <v>282300</v>
      </c>
      <c r="D7" s="4">
        <v>-83100</v>
      </c>
      <c r="E7" s="4">
        <v>-2001610000</v>
      </c>
      <c r="F7" s="4">
        <f t="shared" si="0"/>
        <v>57482827466</v>
      </c>
      <c r="G7" s="4">
        <v>0</v>
      </c>
      <c r="H7" s="4">
        <v>0</v>
      </c>
      <c r="I7" s="4">
        <v>0</v>
      </c>
      <c r="J7" s="4">
        <v>0</v>
      </c>
      <c r="K7" s="24">
        <f t="shared" si="1"/>
        <v>621546000</v>
      </c>
      <c r="L7" s="4">
        <v>599</v>
      </c>
      <c r="M7" s="4">
        <v>751</v>
      </c>
      <c r="N7" s="4">
        <v>46</v>
      </c>
      <c r="O7" s="4">
        <v>67</v>
      </c>
      <c r="P7" s="4">
        <v>767300</v>
      </c>
      <c r="Q7" s="4">
        <v>988500</v>
      </c>
      <c r="R7" s="5">
        <v>2.0999999999999999E-3</v>
      </c>
      <c r="S7" s="4">
        <v>1797500</v>
      </c>
      <c r="T7" s="4">
        <f t="shared" si="2"/>
        <v>1476530</v>
      </c>
      <c r="U7" s="4">
        <f t="shared" si="3"/>
        <v>1233100</v>
      </c>
      <c r="V7" s="5">
        <v>2.46E-2</v>
      </c>
    </row>
    <row r="8" spans="1:22" x14ac:dyDescent="0.2">
      <c r="A8" s="16" t="s">
        <v>339</v>
      </c>
      <c r="B8" s="4">
        <v>798300</v>
      </c>
      <c r="C8" s="4">
        <v>88200</v>
      </c>
      <c r="D8" s="4">
        <v>710100</v>
      </c>
      <c r="E8" s="4">
        <v>16703890000</v>
      </c>
      <c r="F8" s="4">
        <f t="shared" si="0"/>
        <v>59484437466</v>
      </c>
      <c r="G8" s="4">
        <v>0</v>
      </c>
      <c r="H8" s="4">
        <v>0</v>
      </c>
      <c r="I8" s="4">
        <v>0</v>
      </c>
      <c r="J8" s="4">
        <v>-84755000</v>
      </c>
      <c r="K8" s="24">
        <f t="shared" si="1"/>
        <v>621546000</v>
      </c>
      <c r="L8" s="4">
        <v>884</v>
      </c>
      <c r="M8" s="4">
        <v>1239</v>
      </c>
      <c r="N8" s="4">
        <v>66</v>
      </c>
      <c r="O8" s="4">
        <v>99</v>
      </c>
      <c r="P8" s="4">
        <v>1252700</v>
      </c>
      <c r="Q8" s="4">
        <v>1778900</v>
      </c>
      <c r="R8" s="5">
        <v>1.49E-2</v>
      </c>
      <c r="S8" s="4">
        <v>3550700</v>
      </c>
      <c r="T8" s="4">
        <f t="shared" si="2"/>
        <v>1213910</v>
      </c>
      <c r="U8" s="4">
        <f t="shared" si="3"/>
        <v>1188900</v>
      </c>
      <c r="V8" s="5">
        <v>3.5699999999999996E-2</v>
      </c>
    </row>
    <row r="9" spans="1:22" x14ac:dyDescent="0.2">
      <c r="A9" s="16" t="s">
        <v>338</v>
      </c>
      <c r="B9" s="4">
        <v>174700</v>
      </c>
      <c r="C9" s="4">
        <v>102300</v>
      </c>
      <c r="D9" s="4">
        <v>72400</v>
      </c>
      <c r="E9" s="4">
        <v>1669040000</v>
      </c>
      <c r="F9" s="4">
        <f t="shared" si="0"/>
        <v>42780547466</v>
      </c>
      <c r="G9" s="4">
        <v>0</v>
      </c>
      <c r="H9" s="4">
        <v>0</v>
      </c>
      <c r="I9" s="4">
        <v>0</v>
      </c>
      <c r="J9" s="4">
        <v>13935000</v>
      </c>
      <c r="K9" s="24">
        <f t="shared" si="1"/>
        <v>706301000</v>
      </c>
      <c r="L9" s="4">
        <v>478</v>
      </c>
      <c r="M9" s="4">
        <v>652</v>
      </c>
      <c r="N9" s="4">
        <v>32</v>
      </c>
      <c r="O9" s="4">
        <v>44</v>
      </c>
      <c r="P9" s="4">
        <v>534700</v>
      </c>
      <c r="Q9" s="4">
        <v>867700</v>
      </c>
      <c r="R9" s="5">
        <v>0</v>
      </c>
      <c r="S9" s="4">
        <v>1406200</v>
      </c>
      <c r="T9" s="4">
        <f t="shared" si="2"/>
        <v>1183700</v>
      </c>
      <c r="U9" s="4">
        <f t="shared" si="3"/>
        <v>944900</v>
      </c>
      <c r="V9" s="5">
        <v>2.7699999999999999E-2</v>
      </c>
    </row>
    <row r="10" spans="1:22" x14ac:dyDescent="0.2">
      <c r="A10" s="16" t="s">
        <v>337</v>
      </c>
      <c r="B10" s="4">
        <v>365200</v>
      </c>
      <c r="C10" s="4">
        <v>220900</v>
      </c>
      <c r="D10" s="4">
        <v>144300</v>
      </c>
      <c r="E10" s="4">
        <v>3388360000</v>
      </c>
      <c r="F10" s="4">
        <f t="shared" si="0"/>
        <v>41111507466</v>
      </c>
      <c r="G10" s="4">
        <v>0</v>
      </c>
      <c r="H10" s="4">
        <v>0</v>
      </c>
      <c r="I10" s="4">
        <v>0</v>
      </c>
      <c r="J10" s="4">
        <v>-70290000</v>
      </c>
      <c r="K10" s="24">
        <f t="shared" si="1"/>
        <v>692366000</v>
      </c>
      <c r="L10" s="4">
        <v>489</v>
      </c>
      <c r="M10" s="4">
        <v>741</v>
      </c>
      <c r="N10" s="4">
        <v>24</v>
      </c>
      <c r="O10" s="4">
        <v>57</v>
      </c>
      <c r="P10" s="4">
        <v>474100</v>
      </c>
      <c r="Q10" s="4">
        <v>948200</v>
      </c>
      <c r="R10" s="5">
        <v>4.3E-3</v>
      </c>
      <c r="S10" s="4">
        <v>1624000</v>
      </c>
      <c r="T10" s="4">
        <f t="shared" si="2"/>
        <v>1133020</v>
      </c>
      <c r="U10" s="4">
        <f t="shared" si="3"/>
        <v>944900</v>
      </c>
      <c r="V10" s="5">
        <v>2.1099999999999997E-2</v>
      </c>
    </row>
    <row r="11" spans="1:22" x14ac:dyDescent="0.2">
      <c r="A11" s="16" t="s">
        <v>336</v>
      </c>
      <c r="B11" s="4">
        <v>130200</v>
      </c>
      <c r="C11" s="4">
        <v>2100</v>
      </c>
      <c r="D11" s="4">
        <v>128100</v>
      </c>
      <c r="E11" s="4">
        <v>2993260000</v>
      </c>
      <c r="F11" s="4">
        <f t="shared" si="0"/>
        <v>37723147466</v>
      </c>
      <c r="G11" s="4">
        <v>0</v>
      </c>
      <c r="H11" s="4">
        <v>0</v>
      </c>
      <c r="I11" s="4">
        <v>0</v>
      </c>
      <c r="J11" s="4">
        <v>-49020000</v>
      </c>
      <c r="K11" s="24">
        <f t="shared" si="1"/>
        <v>762656000</v>
      </c>
      <c r="L11" s="4">
        <v>351</v>
      </c>
      <c r="M11" s="4">
        <v>604</v>
      </c>
      <c r="N11" s="4">
        <v>18</v>
      </c>
      <c r="O11" s="4">
        <v>44</v>
      </c>
      <c r="P11" s="4">
        <v>416200</v>
      </c>
      <c r="Q11" s="4">
        <v>808300</v>
      </c>
      <c r="R11" s="5">
        <v>-6.4000000000000003E-3</v>
      </c>
      <c r="S11" s="4">
        <v>1233100</v>
      </c>
      <c r="T11" s="4">
        <f t="shared" si="2"/>
        <v>1146020</v>
      </c>
      <c r="U11" s="4">
        <f t="shared" si="3"/>
        <v>586600</v>
      </c>
      <c r="V11" s="5">
        <v>1.9099999999999999E-2</v>
      </c>
    </row>
    <row r="12" spans="1:22" x14ac:dyDescent="0.2">
      <c r="A12" s="16" t="s">
        <v>335</v>
      </c>
      <c r="B12" s="4">
        <v>138400</v>
      </c>
      <c r="C12" s="4">
        <v>29900</v>
      </c>
      <c r="D12" s="4">
        <v>108500</v>
      </c>
      <c r="E12" s="4">
        <v>2560050000</v>
      </c>
      <c r="F12" s="4">
        <f t="shared" si="0"/>
        <v>34729887466</v>
      </c>
      <c r="G12" s="4">
        <v>0</v>
      </c>
      <c r="H12" s="4">
        <v>0</v>
      </c>
      <c r="I12" s="4">
        <v>0</v>
      </c>
      <c r="J12" s="4">
        <v>-177360000</v>
      </c>
      <c r="K12" s="24">
        <f t="shared" si="1"/>
        <v>811676000</v>
      </c>
      <c r="L12" s="4">
        <v>388</v>
      </c>
      <c r="M12" s="4">
        <v>586</v>
      </c>
      <c r="N12" s="4">
        <v>32</v>
      </c>
      <c r="O12" s="4">
        <v>53</v>
      </c>
      <c r="P12" s="4">
        <v>535300</v>
      </c>
      <c r="Q12" s="4">
        <v>793700</v>
      </c>
      <c r="R12" s="5">
        <v>-2.0999999999999999E-3</v>
      </c>
      <c r="S12" s="4">
        <v>1350500</v>
      </c>
      <c r="T12" s="4">
        <f t="shared" si="2"/>
        <v>1139300</v>
      </c>
      <c r="U12" s="4">
        <f t="shared" si="3"/>
        <v>586600</v>
      </c>
      <c r="V12" s="5">
        <v>1.6799999999999999E-2</v>
      </c>
    </row>
    <row r="13" spans="1:22" x14ac:dyDescent="0.2">
      <c r="A13" s="16" t="s">
        <v>333</v>
      </c>
      <c r="B13" s="4">
        <v>135800</v>
      </c>
      <c r="C13" s="4">
        <v>164500</v>
      </c>
      <c r="D13" s="4">
        <v>-28700</v>
      </c>
      <c r="E13" s="4">
        <v>-677290000</v>
      </c>
      <c r="F13" s="4">
        <f t="shared" si="0"/>
        <v>32169837466</v>
      </c>
      <c r="G13" s="4">
        <v>0</v>
      </c>
      <c r="H13" s="4">
        <v>0</v>
      </c>
      <c r="I13" s="4">
        <v>0</v>
      </c>
      <c r="J13" s="4">
        <v>63100000</v>
      </c>
      <c r="K13" s="24">
        <f t="shared" si="1"/>
        <v>989036000</v>
      </c>
      <c r="L13" s="4">
        <v>524</v>
      </c>
      <c r="M13" s="4">
        <v>659</v>
      </c>
      <c r="N13" s="4">
        <v>36</v>
      </c>
      <c r="O13" s="4">
        <v>34</v>
      </c>
      <c r="P13" s="4">
        <v>549200</v>
      </c>
      <c r="Q13" s="4">
        <v>614500</v>
      </c>
      <c r="R13" s="5">
        <v>1.29E-2</v>
      </c>
      <c r="S13" s="4">
        <v>1188900</v>
      </c>
      <c r="T13" s="4">
        <f t="shared" si="2"/>
        <v>1085660</v>
      </c>
      <c r="U13" s="4">
        <f t="shared" si="3"/>
        <v>586600</v>
      </c>
      <c r="V13" s="5">
        <v>2.3099999999999999E-2</v>
      </c>
    </row>
    <row r="14" spans="1:22" x14ac:dyDescent="0.2">
      <c r="A14" s="16" t="s">
        <v>332</v>
      </c>
      <c r="B14" s="4">
        <v>101700</v>
      </c>
      <c r="C14" s="4">
        <v>71800</v>
      </c>
      <c r="D14" s="4">
        <v>29900</v>
      </c>
      <c r="E14" s="4">
        <v>698610000</v>
      </c>
      <c r="F14" s="4">
        <f t="shared" si="0"/>
        <v>32847127466</v>
      </c>
      <c r="G14" s="4">
        <v>0</v>
      </c>
      <c r="H14" s="4">
        <v>0</v>
      </c>
      <c r="I14" s="4">
        <v>0</v>
      </c>
      <c r="J14" s="4">
        <v>63100000</v>
      </c>
      <c r="K14" s="24">
        <f t="shared" si="1"/>
        <v>925936000</v>
      </c>
      <c r="L14" s="4">
        <v>361</v>
      </c>
      <c r="M14" s="4">
        <v>502</v>
      </c>
      <c r="N14" s="4">
        <v>18</v>
      </c>
      <c r="O14" s="4">
        <v>24</v>
      </c>
      <c r="P14" s="4">
        <v>359700</v>
      </c>
      <c r="Q14" s="4">
        <v>545600</v>
      </c>
      <c r="R14" s="5">
        <v>4.4000000000000003E-3</v>
      </c>
      <c r="S14" s="4">
        <v>944900</v>
      </c>
      <c r="T14" s="4">
        <f t="shared" si="2"/>
        <v>1094660</v>
      </c>
      <c r="U14" s="4">
        <f t="shared" si="3"/>
        <v>586600</v>
      </c>
      <c r="V14" s="5">
        <v>1.2800000000000001E-2</v>
      </c>
    </row>
    <row r="15" spans="1:22" x14ac:dyDescent="0.2">
      <c r="A15" s="16" t="s">
        <v>331</v>
      </c>
      <c r="B15" s="4">
        <v>110600</v>
      </c>
      <c r="C15" s="4">
        <v>77400</v>
      </c>
      <c r="D15" s="4">
        <v>33200</v>
      </c>
      <c r="E15" s="4">
        <v>772160000</v>
      </c>
      <c r="F15" s="4">
        <f t="shared" si="0"/>
        <v>32148517466</v>
      </c>
      <c r="G15" s="4">
        <v>0</v>
      </c>
      <c r="H15" s="4">
        <v>0</v>
      </c>
      <c r="I15" s="4">
        <v>0</v>
      </c>
      <c r="J15" s="4">
        <v>-48975000</v>
      </c>
      <c r="K15" s="24">
        <f t="shared" si="1"/>
        <v>862836000</v>
      </c>
      <c r="L15" s="4">
        <v>321</v>
      </c>
      <c r="M15" s="4">
        <v>550</v>
      </c>
      <c r="N15" s="4">
        <v>22</v>
      </c>
      <c r="O15" s="4">
        <v>32</v>
      </c>
      <c r="P15" s="4">
        <v>377500</v>
      </c>
      <c r="Q15" s="4">
        <v>600600</v>
      </c>
      <c r="R15" s="5">
        <v>-4.3E-3</v>
      </c>
      <c r="S15" s="4">
        <v>1033500</v>
      </c>
      <c r="T15" s="4">
        <f t="shared" si="2"/>
        <v>1061230</v>
      </c>
      <c r="U15" s="4">
        <f t="shared" si="3"/>
        <v>586600</v>
      </c>
      <c r="V15" s="5">
        <v>1.9099999999999999E-2</v>
      </c>
    </row>
    <row r="16" spans="1:22" x14ac:dyDescent="0.2">
      <c r="A16" s="16" t="s">
        <v>330</v>
      </c>
      <c r="B16" s="4">
        <v>63200</v>
      </c>
      <c r="C16" s="4">
        <v>85500</v>
      </c>
      <c r="D16" s="4">
        <v>-22300</v>
      </c>
      <c r="E16" s="4">
        <v>-514760000</v>
      </c>
      <c r="F16" s="4">
        <f t="shared" si="0"/>
        <v>31376357466</v>
      </c>
      <c r="G16" s="4">
        <v>0</v>
      </c>
      <c r="H16" s="4">
        <v>0</v>
      </c>
      <c r="I16" s="4">
        <v>0</v>
      </c>
      <c r="J16" s="4">
        <v>166560000</v>
      </c>
      <c r="K16" s="24">
        <f t="shared" si="1"/>
        <v>911811000</v>
      </c>
      <c r="L16" s="4">
        <v>245</v>
      </c>
      <c r="M16" s="4">
        <v>512</v>
      </c>
      <c r="N16" s="4">
        <v>8</v>
      </c>
      <c r="O16" s="4">
        <v>15</v>
      </c>
      <c r="P16" s="4">
        <v>173300</v>
      </c>
      <c r="Q16" s="4">
        <v>355800</v>
      </c>
      <c r="R16" s="5">
        <v>0</v>
      </c>
      <c r="S16" s="4">
        <v>586600</v>
      </c>
      <c r="T16" s="4">
        <f t="shared" si="2"/>
        <v>1070480</v>
      </c>
      <c r="U16" s="4">
        <f t="shared" si="3"/>
        <v>924500</v>
      </c>
      <c r="V16" s="5">
        <v>1.9199999999999998E-2</v>
      </c>
    </row>
    <row r="17" spans="1:22" x14ac:dyDescent="0.2">
      <c r="A17" s="16" t="s">
        <v>329</v>
      </c>
      <c r="B17" s="4">
        <v>308000</v>
      </c>
      <c r="C17" s="4">
        <v>95440</v>
      </c>
      <c r="D17" s="4">
        <v>212560</v>
      </c>
      <c r="E17" s="4">
        <v>4916722609</v>
      </c>
      <c r="F17" s="4">
        <f t="shared" si="0"/>
        <v>31891117466</v>
      </c>
      <c r="G17" s="4">
        <v>0</v>
      </c>
      <c r="H17" s="4">
        <v>0</v>
      </c>
      <c r="I17" s="4">
        <v>0</v>
      </c>
      <c r="J17" s="4">
        <v>147781000</v>
      </c>
      <c r="K17" s="24">
        <f t="shared" si="1"/>
        <v>745251000</v>
      </c>
      <c r="L17" s="4">
        <v>1030</v>
      </c>
      <c r="M17" s="4">
        <v>943</v>
      </c>
      <c r="N17" s="4">
        <v>44</v>
      </c>
      <c r="O17" s="4">
        <v>33</v>
      </c>
      <c r="P17" s="4">
        <v>1011100</v>
      </c>
      <c r="Q17" s="4">
        <v>764100</v>
      </c>
      <c r="R17" s="5">
        <v>4.0199999999999993E-2</v>
      </c>
      <c r="S17" s="4">
        <v>1846900</v>
      </c>
      <c r="T17" s="4">
        <f t="shared" si="2"/>
        <v>984760</v>
      </c>
      <c r="U17" s="4">
        <f t="shared" si="3"/>
        <v>924500</v>
      </c>
      <c r="V17" s="5">
        <v>4.4699999999999997E-2</v>
      </c>
    </row>
    <row r="18" spans="1:22" x14ac:dyDescent="0.2">
      <c r="A18" s="16" t="s">
        <v>328</v>
      </c>
      <c r="B18" s="4">
        <v>163300</v>
      </c>
      <c r="C18" s="4">
        <v>261100</v>
      </c>
      <c r="D18" s="4">
        <v>-97800</v>
      </c>
      <c r="E18" s="4">
        <v>-2193270000</v>
      </c>
      <c r="F18" s="4">
        <f t="shared" si="0"/>
        <v>26974394857</v>
      </c>
      <c r="G18" s="4">
        <v>0</v>
      </c>
      <c r="H18" s="4">
        <v>0</v>
      </c>
      <c r="I18" s="4">
        <v>0</v>
      </c>
      <c r="J18" s="4">
        <v>-20430000</v>
      </c>
      <c r="K18" s="24">
        <f t="shared" si="1"/>
        <v>597470000</v>
      </c>
      <c r="L18" s="4">
        <v>407</v>
      </c>
      <c r="M18" s="4">
        <v>832</v>
      </c>
      <c r="N18" s="4">
        <v>8</v>
      </c>
      <c r="O18" s="4">
        <v>27</v>
      </c>
      <c r="P18" s="4">
        <v>273700</v>
      </c>
      <c r="Q18" s="4">
        <v>596600</v>
      </c>
      <c r="R18" s="5">
        <v>0</v>
      </c>
      <c r="S18" s="4">
        <v>924500</v>
      </c>
      <c r="T18" s="4">
        <f t="shared" si="2"/>
        <v>972470</v>
      </c>
      <c r="U18" s="4">
        <f t="shared" si="3"/>
        <v>652500</v>
      </c>
      <c r="V18" s="5">
        <v>2.4300000000000002E-2</v>
      </c>
    </row>
    <row r="19" spans="1:22" x14ac:dyDescent="0.2">
      <c r="A19" s="16" t="s">
        <v>327</v>
      </c>
      <c r="B19" s="4">
        <v>20200</v>
      </c>
      <c r="C19" s="4">
        <v>279400</v>
      </c>
      <c r="D19" s="4">
        <v>-259200</v>
      </c>
      <c r="E19" s="4">
        <v>-5854380000</v>
      </c>
      <c r="F19" s="4">
        <f t="shared" si="0"/>
        <v>29167664857</v>
      </c>
      <c r="G19" s="4">
        <v>0</v>
      </c>
      <c r="H19" s="4">
        <v>0</v>
      </c>
      <c r="I19" s="4">
        <v>0</v>
      </c>
      <c r="J19" s="4">
        <v>-186120000</v>
      </c>
      <c r="K19" s="24">
        <f t="shared" si="1"/>
        <v>617900000</v>
      </c>
      <c r="L19" s="4">
        <v>423</v>
      </c>
      <c r="M19" s="4">
        <v>507</v>
      </c>
      <c r="N19" s="4">
        <v>23</v>
      </c>
      <c r="O19" s="4">
        <v>29</v>
      </c>
      <c r="P19" s="4">
        <v>474500</v>
      </c>
      <c r="Q19" s="4">
        <v>575500</v>
      </c>
      <c r="R19" s="5">
        <v>0</v>
      </c>
      <c r="S19" s="4">
        <v>1104100</v>
      </c>
      <c r="T19" s="4">
        <f t="shared" si="2"/>
        <v>938800</v>
      </c>
      <c r="U19" s="4">
        <f t="shared" si="3"/>
        <v>652500</v>
      </c>
      <c r="V19" s="5">
        <v>2.41E-2</v>
      </c>
    </row>
    <row r="20" spans="1:22" x14ac:dyDescent="0.2">
      <c r="A20" s="16" t="s">
        <v>326</v>
      </c>
      <c r="B20" s="4">
        <v>181200</v>
      </c>
      <c r="C20" s="4">
        <v>35300</v>
      </c>
      <c r="D20" s="4">
        <v>145900</v>
      </c>
      <c r="E20" s="4">
        <v>3248180000</v>
      </c>
      <c r="F20" s="4">
        <f t="shared" si="0"/>
        <v>35022044857</v>
      </c>
      <c r="G20" s="4">
        <v>0</v>
      </c>
      <c r="H20" s="4">
        <v>0</v>
      </c>
      <c r="I20" s="4">
        <v>0</v>
      </c>
      <c r="J20" s="4">
        <v>-186120000</v>
      </c>
      <c r="K20" s="24">
        <f t="shared" si="1"/>
        <v>804020000</v>
      </c>
      <c r="L20" s="4">
        <v>406</v>
      </c>
      <c r="M20" s="4">
        <v>510</v>
      </c>
      <c r="N20" s="4">
        <v>23</v>
      </c>
      <c r="O20" s="4">
        <v>26</v>
      </c>
      <c r="P20" s="4">
        <v>478400</v>
      </c>
      <c r="Q20" s="4">
        <v>630900</v>
      </c>
      <c r="R20" s="5">
        <v>4.5000000000000005E-3</v>
      </c>
      <c r="S20" s="4">
        <v>1117200</v>
      </c>
      <c r="T20" s="4">
        <f t="shared" si="2"/>
        <v>1001520</v>
      </c>
      <c r="U20" s="4">
        <f t="shared" si="3"/>
        <v>652500</v>
      </c>
      <c r="V20" s="5">
        <v>3.5400000000000001E-2</v>
      </c>
    </row>
    <row r="21" spans="1:22" x14ac:dyDescent="0.2">
      <c r="A21" s="16" t="s">
        <v>325</v>
      </c>
      <c r="B21" s="4">
        <v>29700</v>
      </c>
      <c r="C21" s="4">
        <v>64900</v>
      </c>
      <c r="D21" s="4">
        <v>-35200</v>
      </c>
      <c r="E21" s="4">
        <v>-790160000</v>
      </c>
      <c r="F21" s="4">
        <f t="shared" si="0"/>
        <v>31773864857</v>
      </c>
      <c r="G21" s="4">
        <v>0</v>
      </c>
      <c r="H21" s="4">
        <v>0</v>
      </c>
      <c r="I21" s="4">
        <v>0</v>
      </c>
      <c r="J21" s="4">
        <v>-511590000</v>
      </c>
      <c r="K21" s="24">
        <f t="shared" si="1"/>
        <v>990140000</v>
      </c>
      <c r="L21" s="4">
        <v>370</v>
      </c>
      <c r="M21" s="4">
        <v>614</v>
      </c>
      <c r="N21" s="4">
        <v>36</v>
      </c>
      <c r="O21" s="4">
        <v>43</v>
      </c>
      <c r="P21" s="4">
        <v>557700</v>
      </c>
      <c r="Q21" s="4">
        <v>797800</v>
      </c>
      <c r="R21" s="5">
        <v>-2.2000000000000001E-3</v>
      </c>
      <c r="S21" s="4">
        <v>1363100</v>
      </c>
      <c r="T21" s="4">
        <f t="shared" si="2"/>
        <v>1007690</v>
      </c>
      <c r="U21" s="4">
        <f t="shared" si="3"/>
        <v>652500</v>
      </c>
      <c r="V21" s="5">
        <v>2.41E-2</v>
      </c>
    </row>
    <row r="22" spans="1:22" x14ac:dyDescent="0.2">
      <c r="A22" s="16" t="s">
        <v>324</v>
      </c>
      <c r="B22" s="4">
        <v>55400</v>
      </c>
      <c r="C22" s="4">
        <v>63900</v>
      </c>
      <c r="D22" s="4">
        <v>-8500</v>
      </c>
      <c r="E22" s="4">
        <v>-172750000</v>
      </c>
      <c r="F22" s="4">
        <f t="shared" si="0"/>
        <v>32564024857</v>
      </c>
      <c r="G22" s="4">
        <v>0</v>
      </c>
      <c r="H22" s="4">
        <v>0</v>
      </c>
      <c r="I22" s="4">
        <v>0</v>
      </c>
      <c r="J22" s="4">
        <v>-308415000</v>
      </c>
      <c r="K22" s="24">
        <f t="shared" si="1"/>
        <v>1501730000</v>
      </c>
      <c r="L22" s="4">
        <v>541</v>
      </c>
      <c r="M22" s="4">
        <v>339</v>
      </c>
      <c r="N22" s="4">
        <v>49</v>
      </c>
      <c r="O22" s="4">
        <v>37</v>
      </c>
      <c r="P22" s="4">
        <v>737800</v>
      </c>
      <c r="Q22" s="4">
        <v>489800</v>
      </c>
      <c r="R22" s="5">
        <v>2.29E-2</v>
      </c>
      <c r="S22" s="4">
        <v>1283300</v>
      </c>
      <c r="T22" s="4">
        <f t="shared" si="2"/>
        <v>1077510</v>
      </c>
      <c r="U22" s="4">
        <f t="shared" si="3"/>
        <v>652500</v>
      </c>
      <c r="V22" s="5">
        <v>2.8999999999999998E-2</v>
      </c>
    </row>
    <row r="23" spans="1:22" x14ac:dyDescent="0.2">
      <c r="A23" s="16" t="s">
        <v>323</v>
      </c>
      <c r="B23" s="4">
        <v>9000</v>
      </c>
      <c r="C23" s="4">
        <v>61500</v>
      </c>
      <c r="D23" s="4">
        <v>-52500</v>
      </c>
      <c r="E23" s="4">
        <v>-1147400000</v>
      </c>
      <c r="F23" s="4">
        <f t="shared" si="0"/>
        <v>32736774857</v>
      </c>
      <c r="G23" s="4">
        <v>0</v>
      </c>
      <c r="H23" s="4">
        <v>0</v>
      </c>
      <c r="I23" s="4">
        <v>0</v>
      </c>
      <c r="J23" s="4">
        <v>-900495000</v>
      </c>
      <c r="K23" s="24">
        <f t="shared" si="1"/>
        <v>1810145000</v>
      </c>
      <c r="L23" s="4">
        <v>272</v>
      </c>
      <c r="M23" s="4">
        <v>374</v>
      </c>
      <c r="N23" s="4">
        <v>9</v>
      </c>
      <c r="O23" s="4">
        <v>14</v>
      </c>
      <c r="P23" s="4">
        <v>281600</v>
      </c>
      <c r="Q23" s="4">
        <v>330400</v>
      </c>
      <c r="R23" s="5">
        <v>2.3E-3</v>
      </c>
      <c r="S23" s="4">
        <v>652500</v>
      </c>
      <c r="T23" s="4">
        <f t="shared" si="2"/>
        <v>1216300</v>
      </c>
      <c r="U23" s="4">
        <f t="shared" si="3"/>
        <v>679100</v>
      </c>
      <c r="V23" s="5">
        <v>2.7099999999999999E-2</v>
      </c>
    </row>
    <row r="24" spans="1:22" x14ac:dyDescent="0.2">
      <c r="A24" s="16" t="s">
        <v>322</v>
      </c>
      <c r="B24" s="4">
        <v>33000</v>
      </c>
      <c r="C24" s="4">
        <v>49800</v>
      </c>
      <c r="D24" s="4">
        <v>-16800</v>
      </c>
      <c r="E24" s="4">
        <v>-360670000</v>
      </c>
      <c r="F24" s="4">
        <f t="shared" si="0"/>
        <v>33884174857</v>
      </c>
      <c r="G24" s="4">
        <v>0</v>
      </c>
      <c r="H24" s="4">
        <v>0</v>
      </c>
      <c r="I24" s="4">
        <v>0</v>
      </c>
      <c r="J24" s="4">
        <v>-122925000</v>
      </c>
      <c r="K24" s="24">
        <f t="shared" si="1"/>
        <v>2710640000</v>
      </c>
      <c r="L24" s="4">
        <v>360</v>
      </c>
      <c r="M24" s="4">
        <v>358</v>
      </c>
      <c r="N24" s="4">
        <v>30</v>
      </c>
      <c r="O24" s="4">
        <v>27</v>
      </c>
      <c r="P24" s="4">
        <v>537900</v>
      </c>
      <c r="Q24" s="4">
        <v>496000</v>
      </c>
      <c r="R24" s="5">
        <v>2.35E-2</v>
      </c>
      <c r="S24" s="4">
        <v>1034900</v>
      </c>
      <c r="T24" s="4">
        <f t="shared" si="2"/>
        <v>1195020</v>
      </c>
      <c r="U24" s="4">
        <f t="shared" si="3"/>
        <v>679100</v>
      </c>
      <c r="V24" s="5">
        <v>1.84E-2</v>
      </c>
    </row>
    <row r="25" spans="1:22" x14ac:dyDescent="0.2">
      <c r="A25" s="16" t="s">
        <v>321</v>
      </c>
      <c r="B25" s="4">
        <v>8500</v>
      </c>
      <c r="C25" s="4">
        <v>37900</v>
      </c>
      <c r="D25" s="4">
        <v>-29400</v>
      </c>
      <c r="E25" s="4">
        <v>-627110000</v>
      </c>
      <c r="F25" s="4">
        <f t="shared" si="0"/>
        <v>34244844857</v>
      </c>
      <c r="G25" s="4">
        <v>0</v>
      </c>
      <c r="H25" s="4">
        <v>0</v>
      </c>
      <c r="I25" s="4">
        <v>0</v>
      </c>
      <c r="J25" s="4">
        <v>-188030000</v>
      </c>
      <c r="K25" s="24">
        <f t="shared" si="1"/>
        <v>2833565000</v>
      </c>
      <c r="L25" s="4">
        <v>226</v>
      </c>
      <c r="M25" s="4">
        <v>259</v>
      </c>
      <c r="N25" s="4">
        <v>11</v>
      </c>
      <c r="O25" s="4">
        <v>24</v>
      </c>
      <c r="P25" s="4">
        <v>264100</v>
      </c>
      <c r="Q25" s="4">
        <v>434900</v>
      </c>
      <c r="R25" s="5">
        <v>0</v>
      </c>
      <c r="S25" s="4">
        <v>699200</v>
      </c>
      <c r="T25" s="4">
        <f t="shared" si="2"/>
        <v>1311370</v>
      </c>
      <c r="U25" s="4">
        <f t="shared" si="3"/>
        <v>679100</v>
      </c>
      <c r="V25" s="5">
        <v>2.7999999999999997E-2</v>
      </c>
    </row>
    <row r="26" spans="1:22" x14ac:dyDescent="0.2">
      <c r="A26" s="16" t="s">
        <v>320</v>
      </c>
      <c r="B26" s="4">
        <v>77300</v>
      </c>
      <c r="C26" s="4">
        <v>273200</v>
      </c>
      <c r="D26" s="4">
        <v>-195900</v>
      </c>
      <c r="E26" s="4">
        <v>-4165310000</v>
      </c>
      <c r="F26" s="4">
        <f t="shared" si="0"/>
        <v>34871954857</v>
      </c>
      <c r="G26" s="4">
        <v>0</v>
      </c>
      <c r="H26" s="4">
        <v>0</v>
      </c>
      <c r="I26" s="4">
        <v>0</v>
      </c>
      <c r="J26" s="4">
        <v>-62870000</v>
      </c>
      <c r="K26" s="24">
        <f t="shared" si="1"/>
        <v>3021595000</v>
      </c>
      <c r="L26" s="4">
        <v>235</v>
      </c>
      <c r="M26" s="4">
        <v>337</v>
      </c>
      <c r="N26" s="4">
        <v>10</v>
      </c>
      <c r="O26" s="4">
        <v>26</v>
      </c>
      <c r="P26" s="4">
        <v>237300</v>
      </c>
      <c r="Q26" s="4">
        <v>399400</v>
      </c>
      <c r="R26" s="5">
        <v>0</v>
      </c>
      <c r="S26" s="4">
        <v>679100</v>
      </c>
      <c r="T26" s="4">
        <f t="shared" si="2"/>
        <v>1329890</v>
      </c>
      <c r="U26" s="4">
        <f t="shared" si="3"/>
        <v>767400</v>
      </c>
      <c r="V26" s="5">
        <v>2.5499999999999998E-2</v>
      </c>
    </row>
    <row r="27" spans="1:22" x14ac:dyDescent="0.2">
      <c r="A27" s="16" t="s">
        <v>319</v>
      </c>
      <c r="B27" s="4">
        <v>125600</v>
      </c>
      <c r="C27" s="4">
        <v>77800</v>
      </c>
      <c r="D27" s="4">
        <v>47800</v>
      </c>
      <c r="E27" s="4">
        <v>1007820000</v>
      </c>
      <c r="F27" s="4">
        <f t="shared" si="0"/>
        <v>39037264857</v>
      </c>
      <c r="G27" s="4">
        <v>0</v>
      </c>
      <c r="H27" s="4">
        <v>0</v>
      </c>
      <c r="I27" s="4">
        <v>0</v>
      </c>
      <c r="J27" s="4">
        <v>31320000</v>
      </c>
      <c r="K27" s="24">
        <f t="shared" si="1"/>
        <v>3084465000</v>
      </c>
      <c r="L27" s="4">
        <v>413</v>
      </c>
      <c r="M27" s="4">
        <v>345</v>
      </c>
      <c r="N27" s="4">
        <v>29</v>
      </c>
      <c r="O27" s="4">
        <v>16</v>
      </c>
      <c r="P27" s="4">
        <v>523400</v>
      </c>
      <c r="Q27" s="4">
        <v>415200</v>
      </c>
      <c r="R27" s="5">
        <v>3.4000000000000002E-2</v>
      </c>
      <c r="S27" s="4">
        <v>989700</v>
      </c>
      <c r="T27" s="4">
        <f t="shared" si="2"/>
        <v>1312390</v>
      </c>
      <c r="U27" s="4">
        <f t="shared" si="3"/>
        <v>767400</v>
      </c>
      <c r="V27" s="5">
        <v>3.2799999999999996E-2</v>
      </c>
    </row>
    <row r="28" spans="1:22" x14ac:dyDescent="0.2">
      <c r="A28" s="16" t="s">
        <v>318</v>
      </c>
      <c r="B28" s="4">
        <v>233100</v>
      </c>
      <c r="C28" s="4">
        <v>177500</v>
      </c>
      <c r="D28" s="4">
        <v>55600</v>
      </c>
      <c r="E28" s="4">
        <v>1179050000</v>
      </c>
      <c r="F28" s="4">
        <f t="shared" si="0"/>
        <v>38029444857</v>
      </c>
      <c r="G28" s="4">
        <v>0</v>
      </c>
      <c r="H28" s="4">
        <v>0</v>
      </c>
      <c r="I28" s="4">
        <v>0</v>
      </c>
      <c r="J28" s="4">
        <v>31320000</v>
      </c>
      <c r="K28" s="24">
        <f t="shared" si="1"/>
        <v>3053145000</v>
      </c>
      <c r="L28" s="4">
        <v>180</v>
      </c>
      <c r="M28" s="4">
        <v>386</v>
      </c>
      <c r="N28" s="4">
        <v>24</v>
      </c>
      <c r="O28" s="4">
        <v>10</v>
      </c>
      <c r="P28" s="4">
        <v>367100</v>
      </c>
      <c r="Q28" s="4">
        <v>428400</v>
      </c>
      <c r="R28" s="5">
        <v>-2.6600000000000002E-2</v>
      </c>
      <c r="S28" s="4">
        <v>801600</v>
      </c>
      <c r="T28" s="4">
        <f t="shared" si="2"/>
        <v>1411230</v>
      </c>
      <c r="U28" s="4">
        <f t="shared" si="3"/>
        <v>767400</v>
      </c>
      <c r="V28" s="5">
        <v>3.2899999999999999E-2</v>
      </c>
    </row>
    <row r="29" spans="1:22" x14ac:dyDescent="0.2">
      <c r="A29" s="16" t="s">
        <v>317</v>
      </c>
      <c r="B29" s="4">
        <v>192800</v>
      </c>
      <c r="C29" s="4">
        <v>47100</v>
      </c>
      <c r="D29" s="4">
        <v>145700</v>
      </c>
      <c r="E29" s="4">
        <v>3061410000</v>
      </c>
      <c r="F29" s="4">
        <f t="shared" si="0"/>
        <v>36850394857</v>
      </c>
      <c r="G29" s="4">
        <v>0</v>
      </c>
      <c r="H29" s="4">
        <v>0</v>
      </c>
      <c r="I29" s="4">
        <v>0</v>
      </c>
      <c r="J29" s="4">
        <v>118365000</v>
      </c>
      <c r="K29" s="24">
        <f t="shared" si="1"/>
        <v>3021825000</v>
      </c>
      <c r="L29" s="4">
        <v>348</v>
      </c>
      <c r="M29" s="4">
        <v>286</v>
      </c>
      <c r="N29" s="4">
        <v>12</v>
      </c>
      <c r="O29" s="4">
        <v>10</v>
      </c>
      <c r="P29" s="4">
        <v>391300</v>
      </c>
      <c r="Q29" s="4">
        <v>316900</v>
      </c>
      <c r="R29" s="5">
        <v>3.4300000000000004E-2</v>
      </c>
      <c r="S29" s="4">
        <v>767400</v>
      </c>
      <c r="T29" s="4">
        <f t="shared" si="2"/>
        <v>1539760</v>
      </c>
      <c r="U29" s="4">
        <f t="shared" si="3"/>
        <v>822100</v>
      </c>
      <c r="V29" s="5">
        <v>2.6000000000000002E-2</v>
      </c>
    </row>
    <row r="30" spans="1:22" x14ac:dyDescent="0.2">
      <c r="A30" s="16" t="s">
        <v>316</v>
      </c>
      <c r="B30" s="4">
        <v>265500</v>
      </c>
      <c r="C30" s="4">
        <v>115200</v>
      </c>
      <c r="D30" s="4">
        <v>150300</v>
      </c>
      <c r="E30" s="4">
        <v>3112380000</v>
      </c>
      <c r="F30" s="4">
        <f t="shared" si="0"/>
        <v>33788984857</v>
      </c>
      <c r="G30" s="4">
        <v>0</v>
      </c>
      <c r="H30" s="4">
        <v>0</v>
      </c>
      <c r="I30" s="4">
        <v>0</v>
      </c>
      <c r="J30" s="4">
        <v>1115255000</v>
      </c>
      <c r="K30" s="24">
        <f t="shared" si="1"/>
        <v>2903460000</v>
      </c>
      <c r="L30" s="4">
        <v>575</v>
      </c>
      <c r="M30" s="4">
        <v>685</v>
      </c>
      <c r="N30" s="4">
        <v>35</v>
      </c>
      <c r="O30" s="4">
        <v>50</v>
      </c>
      <c r="P30" s="4">
        <v>864100</v>
      </c>
      <c r="Q30" s="4">
        <v>859300</v>
      </c>
      <c r="R30" s="5">
        <v>-5.3699999999999998E-2</v>
      </c>
      <c r="S30" s="4">
        <v>1744400</v>
      </c>
      <c r="T30" s="4">
        <f t="shared" si="2"/>
        <v>1537630</v>
      </c>
      <c r="U30" s="4">
        <f t="shared" si="3"/>
        <v>822100</v>
      </c>
      <c r="V30" s="5">
        <v>4.2199999999999994E-2</v>
      </c>
    </row>
    <row r="31" spans="1:22" x14ac:dyDescent="0.2">
      <c r="A31" s="16" t="s">
        <v>315</v>
      </c>
      <c r="B31" s="4">
        <v>170400</v>
      </c>
      <c r="C31" s="4">
        <v>33400</v>
      </c>
      <c r="D31" s="4">
        <v>137000</v>
      </c>
      <c r="E31" s="4">
        <v>2962840000</v>
      </c>
      <c r="F31" s="4">
        <f t="shared" si="0"/>
        <v>30676604857</v>
      </c>
      <c r="G31" s="4">
        <v>0</v>
      </c>
      <c r="H31" s="4">
        <v>0</v>
      </c>
      <c r="I31" s="4">
        <v>0</v>
      </c>
      <c r="J31" s="4">
        <v>290430000</v>
      </c>
      <c r="K31" s="24">
        <f t="shared" si="1"/>
        <v>1788205000</v>
      </c>
      <c r="L31" s="4">
        <v>324</v>
      </c>
      <c r="M31" s="4">
        <v>544</v>
      </c>
      <c r="N31" s="4">
        <v>19</v>
      </c>
      <c r="O31" s="4">
        <v>31</v>
      </c>
      <c r="P31" s="4">
        <v>815900</v>
      </c>
      <c r="Q31" s="4">
        <v>606900</v>
      </c>
      <c r="R31" s="5">
        <v>-2.3E-3</v>
      </c>
      <c r="S31" s="4">
        <v>1424800</v>
      </c>
      <c r="T31" s="4">
        <f t="shared" si="2"/>
        <v>1590580</v>
      </c>
      <c r="U31" s="4">
        <f t="shared" si="3"/>
        <v>822100</v>
      </c>
      <c r="V31" s="5">
        <v>2.29E-2</v>
      </c>
    </row>
    <row r="32" spans="1:22" x14ac:dyDescent="0.2">
      <c r="A32" s="16" t="s">
        <v>314</v>
      </c>
      <c r="B32" s="4">
        <v>272800</v>
      </c>
      <c r="C32" s="4">
        <v>10900</v>
      </c>
      <c r="D32" s="4">
        <v>261900</v>
      </c>
      <c r="E32" s="4">
        <v>5615020000</v>
      </c>
      <c r="F32" s="4">
        <f t="shared" si="0"/>
        <v>27713764857</v>
      </c>
      <c r="G32" s="4">
        <v>0</v>
      </c>
      <c r="H32" s="4">
        <v>0</v>
      </c>
      <c r="I32" s="4">
        <v>0</v>
      </c>
      <c r="J32" s="4">
        <v>290430000</v>
      </c>
      <c r="K32" s="24">
        <f t="shared" si="1"/>
        <v>1497775000</v>
      </c>
      <c r="L32" s="4">
        <v>528</v>
      </c>
      <c r="M32" s="4">
        <v>975</v>
      </c>
      <c r="N32" s="4">
        <v>35</v>
      </c>
      <c r="O32" s="4">
        <v>60</v>
      </c>
      <c r="P32" s="4">
        <v>698300</v>
      </c>
      <c r="Q32" s="4">
        <v>1213400</v>
      </c>
      <c r="R32" s="5">
        <v>-1.8500000000000003E-2</v>
      </c>
      <c r="S32" s="4">
        <v>1981500</v>
      </c>
      <c r="T32" s="4">
        <f t="shared" si="2"/>
        <v>1666150</v>
      </c>
      <c r="U32" s="4">
        <f t="shared" si="3"/>
        <v>814700</v>
      </c>
      <c r="V32" s="5">
        <v>3.8699999999999998E-2</v>
      </c>
    </row>
    <row r="33" spans="1:22" x14ac:dyDescent="0.2">
      <c r="A33" s="16" t="s">
        <v>313</v>
      </c>
      <c r="B33" s="4">
        <v>74300</v>
      </c>
      <c r="C33" s="4">
        <v>1300</v>
      </c>
      <c r="D33" s="4">
        <v>73000</v>
      </c>
      <c r="E33" s="4">
        <v>1626070000</v>
      </c>
      <c r="F33" s="4">
        <f t="shared" si="0"/>
        <v>22098744857</v>
      </c>
      <c r="G33" s="4">
        <v>0</v>
      </c>
      <c r="H33" s="4">
        <v>0</v>
      </c>
      <c r="I33" s="4">
        <v>0</v>
      </c>
      <c r="J33" s="4">
        <v>140100000</v>
      </c>
      <c r="K33" s="24">
        <f t="shared" si="1"/>
        <v>1207345000</v>
      </c>
      <c r="L33" s="4">
        <v>318</v>
      </c>
      <c r="M33" s="4">
        <v>927</v>
      </c>
      <c r="N33" s="4">
        <v>20</v>
      </c>
      <c r="O33" s="4">
        <v>76</v>
      </c>
      <c r="P33" s="4">
        <v>698400</v>
      </c>
      <c r="Q33" s="4">
        <v>1306400</v>
      </c>
      <c r="R33" s="5">
        <v>-7.4900000000000008E-2</v>
      </c>
      <c r="S33" s="4">
        <v>2040400</v>
      </c>
      <c r="T33" s="4">
        <f t="shared" si="2"/>
        <v>1646090</v>
      </c>
      <c r="U33" s="4">
        <f t="shared" si="3"/>
        <v>814700</v>
      </c>
      <c r="V33" s="5">
        <v>6.9800000000000001E-2</v>
      </c>
    </row>
    <row r="34" spans="1:22" x14ac:dyDescent="0.2">
      <c r="A34" s="16" t="s">
        <v>270</v>
      </c>
      <c r="B34" s="4">
        <v>2000</v>
      </c>
      <c r="C34" s="4">
        <v>25400</v>
      </c>
      <c r="D34" s="4">
        <v>-23400</v>
      </c>
      <c r="E34" s="4">
        <v>-549470000</v>
      </c>
      <c r="F34" s="4">
        <f t="shared" si="0"/>
        <v>20472674857</v>
      </c>
      <c r="G34" s="4">
        <v>0</v>
      </c>
      <c r="H34" s="4">
        <v>0</v>
      </c>
      <c r="I34" s="4">
        <v>0</v>
      </c>
      <c r="J34" s="4">
        <v>-323070000</v>
      </c>
      <c r="K34" s="24">
        <f t="shared" si="1"/>
        <v>1067245000</v>
      </c>
      <c r="L34" s="4">
        <v>278</v>
      </c>
      <c r="M34" s="4">
        <v>351</v>
      </c>
      <c r="N34" s="4">
        <v>28</v>
      </c>
      <c r="O34" s="4">
        <v>23</v>
      </c>
      <c r="P34" s="4">
        <v>421400</v>
      </c>
      <c r="Q34" s="4">
        <v>400700</v>
      </c>
      <c r="R34" s="5">
        <v>1.29E-2</v>
      </c>
      <c r="S34" s="4">
        <v>822100</v>
      </c>
      <c r="T34" s="4">
        <f t="shared" si="2"/>
        <v>1690090</v>
      </c>
      <c r="U34" s="4">
        <f t="shared" si="3"/>
        <v>814700</v>
      </c>
      <c r="V34" s="5">
        <v>1.2699999999999999E-2</v>
      </c>
    </row>
    <row r="35" spans="1:22" x14ac:dyDescent="0.2">
      <c r="A35" s="16" t="s">
        <v>269</v>
      </c>
      <c r="B35" s="4">
        <v>148100</v>
      </c>
      <c r="C35" s="4">
        <v>17200</v>
      </c>
      <c r="D35" s="4">
        <v>130900</v>
      </c>
      <c r="E35" s="4">
        <v>3055060000</v>
      </c>
      <c r="F35" s="4">
        <f t="shared" si="0"/>
        <v>21022144857</v>
      </c>
      <c r="G35" s="4">
        <v>0</v>
      </c>
      <c r="H35" s="4">
        <v>0</v>
      </c>
      <c r="I35" s="4">
        <v>0</v>
      </c>
      <c r="J35" s="4">
        <v>-112560000</v>
      </c>
      <c r="K35" s="24">
        <f t="shared" si="1"/>
        <v>1390315000</v>
      </c>
      <c r="L35" s="4">
        <v>394</v>
      </c>
      <c r="M35" s="4">
        <v>696</v>
      </c>
      <c r="N35" s="4">
        <v>38</v>
      </c>
      <c r="O35" s="4">
        <v>72</v>
      </c>
      <c r="P35" s="4">
        <v>576600</v>
      </c>
      <c r="Q35" s="4">
        <v>1162400</v>
      </c>
      <c r="R35" s="5">
        <v>-1.7100000000000001E-2</v>
      </c>
      <c r="S35" s="4">
        <v>1862700</v>
      </c>
      <c r="T35" s="4">
        <f t="shared" si="2"/>
        <v>1927760</v>
      </c>
      <c r="U35" s="4">
        <f t="shared" si="3"/>
        <v>814700</v>
      </c>
      <c r="V35" s="5">
        <v>1.7000000000000001E-2</v>
      </c>
    </row>
    <row r="36" spans="1:22" x14ac:dyDescent="0.2">
      <c r="A36" s="16" t="s">
        <v>268</v>
      </c>
      <c r="B36" s="4">
        <v>39700</v>
      </c>
      <c r="C36" s="4">
        <v>63100</v>
      </c>
      <c r="D36" s="4">
        <v>-23400</v>
      </c>
      <c r="E36" s="4">
        <v>-559745571</v>
      </c>
      <c r="F36" s="4">
        <f t="shared" si="0"/>
        <v>17967084857</v>
      </c>
      <c r="G36" s="4">
        <v>0</v>
      </c>
      <c r="H36" s="4">
        <v>0</v>
      </c>
      <c r="I36" s="4">
        <v>0</v>
      </c>
      <c r="J36" s="4">
        <v>57165000</v>
      </c>
      <c r="K36" s="24">
        <f t="shared" si="1"/>
        <v>1502875000</v>
      </c>
      <c r="L36" s="4">
        <v>204</v>
      </c>
      <c r="M36" s="4">
        <v>367</v>
      </c>
      <c r="N36" s="4">
        <v>23</v>
      </c>
      <c r="O36" s="4">
        <v>29</v>
      </c>
      <c r="P36" s="4">
        <v>405500</v>
      </c>
      <c r="Q36" s="4">
        <v>458800</v>
      </c>
      <c r="R36" s="5">
        <v>-1.0500000000000001E-2</v>
      </c>
      <c r="S36" s="4">
        <v>864300</v>
      </c>
      <c r="T36" s="4">
        <f t="shared" si="2"/>
        <v>1977740</v>
      </c>
      <c r="U36" s="4">
        <f t="shared" si="3"/>
        <v>814700</v>
      </c>
      <c r="V36" s="5">
        <v>1.46E-2</v>
      </c>
    </row>
    <row r="37" spans="1:22" x14ac:dyDescent="0.2">
      <c r="A37" s="16" t="s">
        <v>254</v>
      </c>
      <c r="B37" s="4">
        <v>1800</v>
      </c>
      <c r="C37" s="4">
        <v>59300</v>
      </c>
      <c r="D37" s="4">
        <v>-57500</v>
      </c>
      <c r="E37" s="4">
        <v>-1364800000</v>
      </c>
      <c r="F37" s="4">
        <f t="shared" si="0"/>
        <v>18526830428</v>
      </c>
      <c r="G37" s="4">
        <v>0</v>
      </c>
      <c r="H37" s="4">
        <v>0</v>
      </c>
      <c r="I37" s="4">
        <v>0</v>
      </c>
      <c r="J37" s="4">
        <v>57165000</v>
      </c>
      <c r="K37" s="24">
        <f t="shared" si="1"/>
        <v>1445710000</v>
      </c>
      <c r="L37" s="4">
        <v>284</v>
      </c>
      <c r="M37" s="4">
        <v>445</v>
      </c>
      <c r="N37" s="4">
        <v>18</v>
      </c>
      <c r="O37" s="4">
        <v>22</v>
      </c>
      <c r="P37" s="4">
        <v>411800</v>
      </c>
      <c r="Q37" s="4">
        <v>397500</v>
      </c>
      <c r="R37" s="5">
        <v>4.1999999999999997E-3</v>
      </c>
      <c r="S37" s="4">
        <v>814700</v>
      </c>
      <c r="T37" s="4">
        <f t="shared" si="2"/>
        <v>2025870</v>
      </c>
      <c r="U37" s="4">
        <f t="shared" si="3"/>
        <v>1723100</v>
      </c>
      <c r="V37" s="5">
        <v>1.8799999999999997E-2</v>
      </c>
    </row>
    <row r="38" spans="1:22" x14ac:dyDescent="0.2">
      <c r="A38" s="16" t="s">
        <v>253</v>
      </c>
      <c r="B38" s="4">
        <v>13300</v>
      </c>
      <c r="C38" s="4">
        <v>2100</v>
      </c>
      <c r="D38" s="4">
        <v>11200</v>
      </c>
      <c r="E38" s="4">
        <v>268410000</v>
      </c>
      <c r="F38" s="4">
        <f t="shared" si="0"/>
        <v>19891630428</v>
      </c>
      <c r="G38" s="4">
        <v>0</v>
      </c>
      <c r="H38" s="4">
        <v>0</v>
      </c>
      <c r="I38" s="4">
        <v>0</v>
      </c>
      <c r="J38" s="4">
        <v>295695000</v>
      </c>
      <c r="K38" s="24">
        <f t="shared" si="1"/>
        <v>1388545000</v>
      </c>
      <c r="L38" s="4">
        <v>572</v>
      </c>
      <c r="M38" s="4">
        <v>482</v>
      </c>
      <c r="N38" s="4">
        <v>80</v>
      </c>
      <c r="O38" s="4">
        <v>34</v>
      </c>
      <c r="P38" s="4">
        <v>1111600</v>
      </c>
      <c r="Q38" s="4">
        <v>669100</v>
      </c>
      <c r="R38" s="5">
        <v>0</v>
      </c>
      <c r="S38" s="4">
        <v>1790000</v>
      </c>
      <c r="T38" s="4">
        <f t="shared" si="2"/>
        <v>2022430</v>
      </c>
      <c r="U38" s="4">
        <f t="shared" si="3"/>
        <v>1723100</v>
      </c>
      <c r="V38" s="5">
        <v>2.69E-2</v>
      </c>
    </row>
    <row r="39" spans="1:22" x14ac:dyDescent="0.2">
      <c r="A39" s="16" t="s">
        <v>252</v>
      </c>
      <c r="B39" s="4">
        <v>69200</v>
      </c>
      <c r="C39" s="4">
        <v>50000</v>
      </c>
      <c r="D39" s="4">
        <v>19200</v>
      </c>
      <c r="E39" s="4">
        <v>456080000</v>
      </c>
      <c r="F39" s="4">
        <f t="shared" si="0"/>
        <v>19623220428</v>
      </c>
      <c r="G39" s="4">
        <v>0</v>
      </c>
      <c r="H39" s="4">
        <v>0</v>
      </c>
      <c r="I39" s="4">
        <v>0</v>
      </c>
      <c r="J39" s="4">
        <v>145805000</v>
      </c>
      <c r="K39" s="24">
        <f t="shared" si="1"/>
        <v>1092850000</v>
      </c>
      <c r="L39" s="4">
        <v>528</v>
      </c>
      <c r="M39" s="4">
        <v>925</v>
      </c>
      <c r="N39" s="4">
        <v>39</v>
      </c>
      <c r="O39" s="4">
        <v>54</v>
      </c>
      <c r="P39" s="4">
        <v>697200</v>
      </c>
      <c r="Q39" s="4">
        <v>1352500</v>
      </c>
      <c r="R39" s="5">
        <v>-2.92E-2</v>
      </c>
      <c r="S39" s="4">
        <v>2052700</v>
      </c>
      <c r="T39" s="4">
        <f t="shared" si="2"/>
        <v>1995780</v>
      </c>
      <c r="U39" s="4">
        <f t="shared" si="3"/>
        <v>1262100</v>
      </c>
      <c r="V39" s="5">
        <v>2.8900000000000002E-2</v>
      </c>
    </row>
    <row r="40" spans="1:22" x14ac:dyDescent="0.2">
      <c r="A40" s="16" t="s">
        <v>251</v>
      </c>
      <c r="B40" s="4">
        <v>30200</v>
      </c>
      <c r="C40" s="4">
        <v>18700</v>
      </c>
      <c r="D40" s="4">
        <v>11500</v>
      </c>
      <c r="E40" s="4">
        <v>270460000</v>
      </c>
      <c r="F40" s="4">
        <f t="shared" si="0"/>
        <v>19167140428</v>
      </c>
      <c r="G40" s="4">
        <v>0</v>
      </c>
      <c r="H40" s="4">
        <v>0</v>
      </c>
      <c r="I40" s="4">
        <v>0</v>
      </c>
      <c r="J40" s="4">
        <v>145805000</v>
      </c>
      <c r="K40" s="24">
        <f t="shared" si="1"/>
        <v>947045000</v>
      </c>
      <c r="L40" s="4">
        <v>566</v>
      </c>
      <c r="M40" s="4">
        <v>568</v>
      </c>
      <c r="N40" s="4">
        <v>53</v>
      </c>
      <c r="O40" s="4">
        <v>55</v>
      </c>
      <c r="P40" s="4">
        <v>768000</v>
      </c>
      <c r="Q40" s="4">
        <v>815900</v>
      </c>
      <c r="R40" s="5">
        <v>8.199999999999999E-3</v>
      </c>
      <c r="S40" s="4">
        <v>1723100</v>
      </c>
      <c r="T40" s="4">
        <f t="shared" si="2"/>
        <v>1978170</v>
      </c>
      <c r="U40" s="4">
        <f t="shared" si="3"/>
        <v>1262100</v>
      </c>
      <c r="V40" s="5">
        <v>2.63E-2</v>
      </c>
    </row>
    <row r="41" spans="1:22" x14ac:dyDescent="0.2">
      <c r="A41" s="16" t="s">
        <v>250</v>
      </c>
      <c r="B41" s="4">
        <v>14700</v>
      </c>
      <c r="C41" s="4">
        <v>76800</v>
      </c>
      <c r="D41" s="4">
        <v>-62100</v>
      </c>
      <c r="E41" s="4">
        <v>-1542480000</v>
      </c>
      <c r="F41" s="4">
        <f t="shared" si="0"/>
        <v>18896680428</v>
      </c>
      <c r="G41" s="4">
        <v>0</v>
      </c>
      <c r="H41" s="4">
        <v>0</v>
      </c>
      <c r="I41" s="4">
        <v>0</v>
      </c>
      <c r="J41" s="4">
        <v>-371535000</v>
      </c>
      <c r="K41" s="24">
        <f t="shared" si="1"/>
        <v>801240000</v>
      </c>
      <c r="L41" s="4">
        <v>367</v>
      </c>
      <c r="M41" s="4">
        <v>930</v>
      </c>
      <c r="N41" s="4">
        <v>29</v>
      </c>
      <c r="O41" s="4">
        <v>74</v>
      </c>
      <c r="P41" s="4">
        <v>514400</v>
      </c>
      <c r="Q41" s="4">
        <v>1439900</v>
      </c>
      <c r="R41" s="5">
        <v>-3.0699999999999998E-2</v>
      </c>
      <c r="S41" s="4">
        <v>1954300</v>
      </c>
      <c r="T41" s="4">
        <f t="shared" si="2"/>
        <v>1986330</v>
      </c>
      <c r="U41" s="4">
        <f t="shared" si="3"/>
        <v>1262100</v>
      </c>
      <c r="V41" s="5">
        <v>3.39E-2</v>
      </c>
    </row>
    <row r="42" spans="1:22" x14ac:dyDescent="0.2">
      <c r="A42" s="16" t="s">
        <v>249</v>
      </c>
      <c r="B42" s="4">
        <v>17300</v>
      </c>
      <c r="C42" s="4">
        <v>684075</v>
      </c>
      <c r="D42" s="4">
        <v>-666775</v>
      </c>
      <c r="E42" s="4">
        <v>-16447880000</v>
      </c>
      <c r="F42" s="4">
        <f t="shared" si="0"/>
        <v>20439160428</v>
      </c>
      <c r="G42" s="4">
        <v>0</v>
      </c>
      <c r="H42" s="4">
        <v>0</v>
      </c>
      <c r="I42" s="4">
        <v>0</v>
      </c>
      <c r="J42" s="4">
        <v>643175000</v>
      </c>
      <c r="K42" s="24">
        <f t="shared" si="1"/>
        <v>1172775000</v>
      </c>
      <c r="L42" s="4">
        <v>613</v>
      </c>
      <c r="M42" s="4">
        <v>712</v>
      </c>
      <c r="N42" s="4">
        <v>43</v>
      </c>
      <c r="O42" s="4">
        <v>76</v>
      </c>
      <c r="P42" s="4">
        <v>896400</v>
      </c>
      <c r="Q42" s="4">
        <v>1682500</v>
      </c>
      <c r="R42" s="5">
        <v>1.01E-2</v>
      </c>
      <c r="S42" s="4">
        <v>2737200</v>
      </c>
      <c r="T42" s="4">
        <f t="shared" si="2"/>
        <v>1915420</v>
      </c>
      <c r="U42" s="4">
        <f t="shared" si="3"/>
        <v>1262100</v>
      </c>
      <c r="V42" s="5">
        <v>3.1899999999999998E-2</v>
      </c>
    </row>
    <row r="43" spans="1:22" x14ac:dyDescent="0.2">
      <c r="A43" s="16" t="s">
        <v>248</v>
      </c>
      <c r="B43" s="4">
        <v>14900</v>
      </c>
      <c r="C43" s="4">
        <v>120600</v>
      </c>
      <c r="D43" s="4">
        <v>-105700</v>
      </c>
      <c r="E43" s="4">
        <v>-2603840000</v>
      </c>
      <c r="F43" s="4">
        <f t="shared" si="0"/>
        <v>36887040428</v>
      </c>
      <c r="G43" s="4">
        <v>0</v>
      </c>
      <c r="H43" s="4">
        <v>0</v>
      </c>
      <c r="I43" s="4">
        <v>0</v>
      </c>
      <c r="J43" s="4">
        <v>452295000</v>
      </c>
      <c r="K43" s="24">
        <f t="shared" si="1"/>
        <v>529600000</v>
      </c>
      <c r="L43" s="4">
        <v>526</v>
      </c>
      <c r="M43" s="4">
        <v>783</v>
      </c>
      <c r="N43" s="4">
        <v>55</v>
      </c>
      <c r="O43" s="4">
        <v>57</v>
      </c>
      <c r="P43" s="4">
        <v>902600</v>
      </c>
      <c r="Q43" s="4">
        <v>935500</v>
      </c>
      <c r="R43" s="5">
        <v>2.0999999999999999E-3</v>
      </c>
      <c r="S43" s="4">
        <v>1839800</v>
      </c>
      <c r="T43" s="4">
        <f t="shared" si="2"/>
        <v>2146460</v>
      </c>
      <c r="U43" s="4">
        <f t="shared" si="3"/>
        <v>1262100</v>
      </c>
      <c r="V43" s="5">
        <v>2.2099999999999998E-2</v>
      </c>
    </row>
    <row r="44" spans="1:22" x14ac:dyDescent="0.2">
      <c r="A44" s="16" t="s">
        <v>247</v>
      </c>
      <c r="B44" s="4">
        <v>4000</v>
      </c>
      <c r="C44" s="4">
        <v>5281</v>
      </c>
      <c r="D44" s="4">
        <v>-1281</v>
      </c>
      <c r="E44" s="4">
        <v>-32110000</v>
      </c>
      <c r="F44" s="4">
        <f t="shared" si="0"/>
        <v>39490880428</v>
      </c>
      <c r="G44" s="4">
        <v>0</v>
      </c>
      <c r="H44" s="4">
        <v>0</v>
      </c>
      <c r="I44" s="4">
        <v>0</v>
      </c>
      <c r="J44" s="4">
        <v>263490000</v>
      </c>
      <c r="K44" s="24">
        <f t="shared" si="1"/>
        <v>77305000</v>
      </c>
      <c r="L44" s="4">
        <v>323</v>
      </c>
      <c r="M44" s="4">
        <v>647</v>
      </c>
      <c r="N44" s="4">
        <v>20</v>
      </c>
      <c r="O44" s="4">
        <v>50</v>
      </c>
      <c r="P44" s="4">
        <v>414700</v>
      </c>
      <c r="Q44" s="4">
        <v>845400</v>
      </c>
      <c r="R44" s="5">
        <v>-0.01</v>
      </c>
      <c r="S44" s="4">
        <v>1262100</v>
      </c>
      <c r="T44" s="4">
        <f t="shared" si="2"/>
        <v>2372500</v>
      </c>
      <c r="U44" s="4">
        <f t="shared" si="3"/>
        <v>1296000</v>
      </c>
      <c r="V44" s="5">
        <v>1.7899999999999999E-2</v>
      </c>
    </row>
    <row r="45" spans="1:22" x14ac:dyDescent="0.2">
      <c r="A45" s="16" t="s">
        <v>246</v>
      </c>
      <c r="B45" s="4">
        <v>795900</v>
      </c>
      <c r="C45" s="4">
        <v>244300</v>
      </c>
      <c r="D45" s="4">
        <v>551600</v>
      </c>
      <c r="E45" s="4">
        <v>13662425748</v>
      </c>
      <c r="F45" s="4">
        <f t="shared" si="0"/>
        <v>39522990428</v>
      </c>
      <c r="G45" s="4">
        <v>0</v>
      </c>
      <c r="H45" s="4">
        <v>0</v>
      </c>
      <c r="I45" s="4">
        <v>0</v>
      </c>
      <c r="J45" s="4">
        <v>263490000</v>
      </c>
      <c r="K45" s="24">
        <f t="shared" si="1"/>
        <v>-186185000</v>
      </c>
      <c r="L45" s="4">
        <v>1945</v>
      </c>
      <c r="M45" s="4">
        <v>918</v>
      </c>
      <c r="N45" s="4">
        <v>165</v>
      </c>
      <c r="O45" s="4">
        <v>81</v>
      </c>
      <c r="P45" s="4">
        <v>2630200</v>
      </c>
      <c r="Q45" s="4">
        <v>1484500</v>
      </c>
      <c r="R45" s="5">
        <v>4.3700000000000003E-2</v>
      </c>
      <c r="S45" s="4">
        <v>4239400</v>
      </c>
      <c r="T45" s="4">
        <f t="shared" si="2"/>
        <v>2314460</v>
      </c>
      <c r="U45" s="4">
        <f t="shared" si="3"/>
        <v>1296000</v>
      </c>
      <c r="V45" s="5">
        <v>4.7599999999999996E-2</v>
      </c>
    </row>
    <row r="46" spans="1:22" x14ac:dyDescent="0.2">
      <c r="A46" s="16" t="s">
        <v>245</v>
      </c>
      <c r="B46" s="4">
        <v>80500</v>
      </c>
      <c r="C46" s="4">
        <v>1100</v>
      </c>
      <c r="D46" s="4">
        <v>79400</v>
      </c>
      <c r="E46" s="4">
        <v>1926450000</v>
      </c>
      <c r="F46" s="4">
        <f t="shared" si="0"/>
        <v>25860564680</v>
      </c>
      <c r="G46" s="4">
        <v>0</v>
      </c>
      <c r="H46" s="4">
        <v>0</v>
      </c>
      <c r="I46" s="4">
        <v>0</v>
      </c>
      <c r="J46" s="4">
        <v>-310635000</v>
      </c>
      <c r="K46" s="24">
        <f t="shared" si="1"/>
        <v>-449675000</v>
      </c>
      <c r="L46" s="4">
        <v>511</v>
      </c>
      <c r="M46" s="4">
        <v>417</v>
      </c>
      <c r="N46" s="4">
        <v>45</v>
      </c>
      <c r="O46" s="4">
        <v>41</v>
      </c>
      <c r="P46" s="4">
        <v>719300</v>
      </c>
      <c r="Q46" s="4">
        <v>569500</v>
      </c>
      <c r="R46" s="5">
        <v>8.3999999999999995E-3</v>
      </c>
      <c r="S46" s="4">
        <v>1364100</v>
      </c>
      <c r="T46" s="4">
        <f t="shared" si="2"/>
        <v>2512330</v>
      </c>
      <c r="U46" s="4">
        <f t="shared" si="3"/>
        <v>1296000</v>
      </c>
      <c r="V46" s="5">
        <v>2.4500000000000001E-2</v>
      </c>
    </row>
    <row r="47" spans="1:22" x14ac:dyDescent="0.2">
      <c r="A47" s="16" t="s">
        <v>244</v>
      </c>
      <c r="B47" s="4">
        <v>40500</v>
      </c>
      <c r="C47" s="4">
        <v>29100</v>
      </c>
      <c r="D47" s="4">
        <v>11400</v>
      </c>
      <c r="E47" s="4">
        <v>273460000</v>
      </c>
      <c r="F47" s="4">
        <f t="shared" ref="F47:F73" si="4">E47+F48</f>
        <v>23934114680</v>
      </c>
      <c r="G47" s="4">
        <v>0</v>
      </c>
      <c r="H47" s="4">
        <v>0</v>
      </c>
      <c r="I47" s="4">
        <v>0</v>
      </c>
      <c r="J47" s="4">
        <v>57570000</v>
      </c>
      <c r="K47" s="24">
        <f t="shared" ref="K47:K73" si="5">J47+K48</f>
        <v>-139040000</v>
      </c>
      <c r="L47" s="4">
        <v>332</v>
      </c>
      <c r="M47" s="4">
        <v>475</v>
      </c>
      <c r="N47" s="4">
        <v>31</v>
      </c>
      <c r="O47" s="4">
        <v>34</v>
      </c>
      <c r="P47" s="4">
        <v>490600</v>
      </c>
      <c r="Q47" s="4">
        <v>805400</v>
      </c>
      <c r="R47" s="5">
        <v>-4.0999999999999995E-3</v>
      </c>
      <c r="S47" s="4">
        <v>1296000</v>
      </c>
      <c r="T47" s="4">
        <f t="shared" si="2"/>
        <v>2704680</v>
      </c>
      <c r="U47" s="4">
        <f t="shared" ref="U47:U73" si="6">MIN(S48:S52)</f>
        <v>1547000</v>
      </c>
      <c r="V47" s="5">
        <v>1.8799999999999997E-2</v>
      </c>
    </row>
    <row r="48" spans="1:22" x14ac:dyDescent="0.2">
      <c r="A48" s="16" t="s">
        <v>243</v>
      </c>
      <c r="B48" s="4">
        <v>186700</v>
      </c>
      <c r="C48" s="4">
        <v>28800</v>
      </c>
      <c r="D48" s="4">
        <v>157900</v>
      </c>
      <c r="E48" s="4">
        <v>3805020000</v>
      </c>
      <c r="F48" s="4">
        <f t="shared" si="4"/>
        <v>23660654680</v>
      </c>
      <c r="G48" s="4">
        <v>0</v>
      </c>
      <c r="H48" s="4">
        <v>0</v>
      </c>
      <c r="I48" s="4">
        <v>0</v>
      </c>
      <c r="J48" s="4">
        <v>123060000</v>
      </c>
      <c r="K48" s="24">
        <f t="shared" si="5"/>
        <v>-196610000</v>
      </c>
      <c r="L48" s="4">
        <v>533</v>
      </c>
      <c r="M48" s="4">
        <v>666</v>
      </c>
      <c r="N48" s="4">
        <v>38</v>
      </c>
      <c r="O48" s="4">
        <v>65</v>
      </c>
      <c r="P48" s="4">
        <v>644000</v>
      </c>
      <c r="Q48" s="4">
        <v>974700</v>
      </c>
      <c r="R48" s="5">
        <v>-4.0999999999999995E-3</v>
      </c>
      <c r="S48" s="4">
        <v>1755600</v>
      </c>
      <c r="T48" s="4">
        <f t="shared" si="2"/>
        <v>2928850</v>
      </c>
      <c r="U48" s="4">
        <f t="shared" si="6"/>
        <v>1547000</v>
      </c>
      <c r="V48" s="5">
        <v>2.6699999999999998E-2</v>
      </c>
    </row>
    <row r="49" spans="1:22" x14ac:dyDescent="0.2">
      <c r="A49" s="16" t="s">
        <v>236</v>
      </c>
      <c r="B49" s="4">
        <v>30200</v>
      </c>
      <c r="C49" s="4">
        <v>49600</v>
      </c>
      <c r="D49" s="4">
        <v>-19400</v>
      </c>
      <c r="E49" s="4">
        <v>-461000000</v>
      </c>
      <c r="F49" s="4">
        <f t="shared" si="4"/>
        <v>19855634680</v>
      </c>
      <c r="G49" s="4">
        <v>0</v>
      </c>
      <c r="H49" s="4">
        <v>0</v>
      </c>
      <c r="I49" s="4">
        <v>0</v>
      </c>
      <c r="J49" s="4">
        <v>123060000</v>
      </c>
      <c r="K49" s="24">
        <f t="shared" si="5"/>
        <v>-319670000</v>
      </c>
      <c r="L49" s="4">
        <v>420</v>
      </c>
      <c r="M49" s="4">
        <v>740</v>
      </c>
      <c r="N49" s="4">
        <v>33</v>
      </c>
      <c r="O49" s="4">
        <v>67</v>
      </c>
      <c r="P49" s="4">
        <v>612900</v>
      </c>
      <c r="Q49" s="4">
        <v>1021300</v>
      </c>
      <c r="R49" s="5">
        <v>2.0999999999999999E-3</v>
      </c>
      <c r="S49" s="4">
        <v>1786200</v>
      </c>
      <c r="T49" s="4">
        <f t="shared" si="2"/>
        <v>3326080</v>
      </c>
      <c r="U49" s="4">
        <f t="shared" si="6"/>
        <v>1547000</v>
      </c>
      <c r="V49" s="5">
        <v>1.8600000000000002E-2</v>
      </c>
    </row>
    <row r="50" spans="1:22" x14ac:dyDescent="0.2">
      <c r="A50" s="16" t="s">
        <v>235</v>
      </c>
      <c r="B50" s="4">
        <v>69400</v>
      </c>
      <c r="C50" s="4">
        <v>31100</v>
      </c>
      <c r="D50" s="4">
        <v>38300</v>
      </c>
      <c r="E50" s="4">
        <v>913700000</v>
      </c>
      <c r="F50" s="4">
        <f t="shared" si="4"/>
        <v>20316634680</v>
      </c>
      <c r="G50" s="4">
        <v>0</v>
      </c>
      <c r="H50" s="4">
        <v>0</v>
      </c>
      <c r="I50" s="4">
        <v>0</v>
      </c>
      <c r="J50" s="4">
        <v>165240000</v>
      </c>
      <c r="K50" s="24">
        <f t="shared" si="5"/>
        <v>-442730000</v>
      </c>
      <c r="L50" s="4">
        <v>448</v>
      </c>
      <c r="M50" s="4">
        <v>658</v>
      </c>
      <c r="N50" s="4">
        <v>24</v>
      </c>
      <c r="O50" s="4">
        <v>39</v>
      </c>
      <c r="P50" s="4">
        <v>538500</v>
      </c>
      <c r="Q50" s="4">
        <v>839300</v>
      </c>
      <c r="R50" s="5">
        <v>4.1999999999999997E-3</v>
      </c>
      <c r="S50" s="4">
        <v>1547000</v>
      </c>
      <c r="T50" s="4">
        <f t="shared" si="2"/>
        <v>3536400</v>
      </c>
      <c r="U50" s="4">
        <f t="shared" si="6"/>
        <v>2028100</v>
      </c>
      <c r="V50" s="5">
        <v>1.66E-2</v>
      </c>
    </row>
    <row r="51" spans="1:22" x14ac:dyDescent="0.2">
      <c r="A51" s="16" t="s">
        <v>234</v>
      </c>
      <c r="B51" s="4">
        <v>109900</v>
      </c>
      <c r="C51" s="4">
        <v>234500</v>
      </c>
      <c r="D51" s="4">
        <v>-124600</v>
      </c>
      <c r="E51" s="4">
        <v>-2924990000</v>
      </c>
      <c r="F51" s="4">
        <f t="shared" si="4"/>
        <v>19402934680</v>
      </c>
      <c r="G51" s="4">
        <v>0</v>
      </c>
      <c r="H51" s="4">
        <v>0</v>
      </c>
      <c r="I51" s="4">
        <v>0</v>
      </c>
      <c r="J51" s="4">
        <v>303025000</v>
      </c>
      <c r="K51" s="24">
        <f t="shared" si="5"/>
        <v>-607970000</v>
      </c>
      <c r="L51" s="4">
        <v>693</v>
      </c>
      <c r="M51" s="4">
        <v>666</v>
      </c>
      <c r="N51" s="4">
        <v>61</v>
      </c>
      <c r="O51" s="4">
        <v>55</v>
      </c>
      <c r="P51" s="4">
        <v>1067500</v>
      </c>
      <c r="Q51" s="4">
        <v>888900</v>
      </c>
      <c r="R51" s="5">
        <v>1.49E-2</v>
      </c>
      <c r="S51" s="4">
        <v>2035900</v>
      </c>
      <c r="T51" s="4">
        <f t="shared" si="2"/>
        <v>3559740</v>
      </c>
      <c r="U51" s="4">
        <f t="shared" si="6"/>
        <v>2028100</v>
      </c>
      <c r="V51" s="5">
        <v>3.5499999999999997E-2</v>
      </c>
    </row>
    <row r="52" spans="1:22" x14ac:dyDescent="0.2">
      <c r="A52" s="16" t="s">
        <v>233</v>
      </c>
      <c r="B52" s="4">
        <v>309700</v>
      </c>
      <c r="C52" s="4">
        <v>12000</v>
      </c>
      <c r="D52" s="4">
        <v>297700</v>
      </c>
      <c r="E52" s="4">
        <v>7047360000</v>
      </c>
      <c r="F52" s="4">
        <f t="shared" si="4"/>
        <v>22327924680</v>
      </c>
      <c r="G52" s="4">
        <v>0</v>
      </c>
      <c r="H52" s="4">
        <v>0</v>
      </c>
      <c r="I52" s="4">
        <v>0</v>
      </c>
      <c r="J52" s="4">
        <v>35490000</v>
      </c>
      <c r="K52" s="24">
        <f t="shared" si="5"/>
        <v>-910995000</v>
      </c>
      <c r="L52" s="4">
        <v>518</v>
      </c>
      <c r="M52" s="4">
        <v>953</v>
      </c>
      <c r="N52" s="4">
        <v>36</v>
      </c>
      <c r="O52" s="4">
        <v>62</v>
      </c>
      <c r="P52" s="4">
        <v>572800</v>
      </c>
      <c r="Q52" s="4">
        <v>1181700</v>
      </c>
      <c r="R52" s="5">
        <v>-1.9099999999999999E-2</v>
      </c>
      <c r="S52" s="4">
        <v>2028100</v>
      </c>
      <c r="T52" s="4">
        <f t="shared" si="2"/>
        <v>3597370</v>
      </c>
      <c r="U52" s="4">
        <f t="shared" si="6"/>
        <v>3219500</v>
      </c>
      <c r="V52" s="5">
        <v>3.1200000000000002E-2</v>
      </c>
    </row>
    <row r="53" spans="1:22" x14ac:dyDescent="0.2">
      <c r="A53" s="16" t="s">
        <v>232</v>
      </c>
      <c r="B53" s="4">
        <v>762600</v>
      </c>
      <c r="C53" s="4">
        <v>215200</v>
      </c>
      <c r="D53" s="4">
        <v>547400</v>
      </c>
      <c r="E53" s="4">
        <v>13039990000</v>
      </c>
      <c r="F53" s="4">
        <f t="shared" si="4"/>
        <v>15280564680</v>
      </c>
      <c r="G53" s="4">
        <v>0</v>
      </c>
      <c r="H53" s="4">
        <v>0</v>
      </c>
      <c r="I53" s="4">
        <v>0</v>
      </c>
      <c r="J53" s="4">
        <v>-184005000</v>
      </c>
      <c r="K53" s="24">
        <f t="shared" si="5"/>
        <v>-946485000</v>
      </c>
      <c r="L53" s="4">
        <v>1536</v>
      </c>
      <c r="M53" s="4">
        <v>1604</v>
      </c>
      <c r="N53" s="4">
        <v>80</v>
      </c>
      <c r="O53" s="4">
        <v>119</v>
      </c>
      <c r="P53" s="4">
        <v>1764200</v>
      </c>
      <c r="Q53" s="4">
        <v>2274700</v>
      </c>
      <c r="R53" s="5">
        <v>-2.7000000000000003E-2</v>
      </c>
      <c r="S53" s="4">
        <v>4150200</v>
      </c>
      <c r="T53" s="4">
        <f t="shared" si="2"/>
        <v>3411970</v>
      </c>
      <c r="U53" s="4">
        <f t="shared" si="6"/>
        <v>3219500</v>
      </c>
      <c r="V53" s="5">
        <v>7.2499999999999995E-2</v>
      </c>
    </row>
    <row r="54" spans="1:22" x14ac:dyDescent="0.2">
      <c r="A54" s="16" t="s">
        <v>231</v>
      </c>
      <c r="B54" s="4">
        <v>572400</v>
      </c>
      <c r="C54" s="4">
        <v>25200</v>
      </c>
      <c r="D54" s="4">
        <v>547200</v>
      </c>
      <c r="E54" s="4">
        <v>13246380000</v>
      </c>
      <c r="F54" s="4">
        <f t="shared" si="4"/>
        <v>2240574680</v>
      </c>
      <c r="G54" s="4">
        <v>0</v>
      </c>
      <c r="H54" s="4">
        <v>0</v>
      </c>
      <c r="I54" s="4">
        <v>0</v>
      </c>
      <c r="J54" s="4">
        <v>-65655000</v>
      </c>
      <c r="K54" s="24">
        <f t="shared" si="5"/>
        <v>-762480000</v>
      </c>
      <c r="L54" s="4">
        <v>1784</v>
      </c>
      <c r="M54" s="4">
        <v>842</v>
      </c>
      <c r="N54" s="4">
        <v>132</v>
      </c>
      <c r="O54" s="4">
        <v>62</v>
      </c>
      <c r="P54" s="4">
        <v>2218600</v>
      </c>
      <c r="Q54" s="4">
        <v>1303900</v>
      </c>
      <c r="R54" s="5">
        <v>3.1400000000000004E-2</v>
      </c>
      <c r="S54" s="4">
        <v>3522500</v>
      </c>
      <c r="T54" s="4">
        <f t="shared" si="2"/>
        <v>3233160</v>
      </c>
      <c r="U54" s="4">
        <f t="shared" si="6"/>
        <v>3219500</v>
      </c>
      <c r="V54" s="5">
        <v>5.0300000000000004E-2</v>
      </c>
    </row>
    <row r="55" spans="1:22" x14ac:dyDescent="0.2">
      <c r="A55" s="16" t="s">
        <v>230</v>
      </c>
      <c r="B55" s="4">
        <v>34500</v>
      </c>
      <c r="C55" s="4">
        <v>284000</v>
      </c>
      <c r="D55" s="4">
        <v>-249500</v>
      </c>
      <c r="E55" s="4">
        <v>-6063810000</v>
      </c>
      <c r="F55" s="4">
        <f t="shared" si="4"/>
        <v>-11005805320</v>
      </c>
      <c r="G55" s="4">
        <v>0</v>
      </c>
      <c r="H55" s="4">
        <v>0</v>
      </c>
      <c r="I55" s="4">
        <v>0</v>
      </c>
      <c r="J55" s="4">
        <v>-36330000</v>
      </c>
      <c r="K55" s="24">
        <f t="shared" si="5"/>
        <v>-696825000</v>
      </c>
      <c r="L55" s="4">
        <v>845</v>
      </c>
      <c r="M55" s="4">
        <v>1518</v>
      </c>
      <c r="N55" s="4">
        <v>66</v>
      </c>
      <c r="O55" s="4">
        <v>136</v>
      </c>
      <c r="P55" s="4">
        <v>1229000</v>
      </c>
      <c r="Q55" s="4">
        <v>2392100</v>
      </c>
      <c r="R55" s="5">
        <v>-1.67E-2</v>
      </c>
      <c r="S55" s="4">
        <v>3659000</v>
      </c>
      <c r="T55" s="4">
        <f t="shared" si="2"/>
        <v>3382770</v>
      </c>
      <c r="U55" s="4">
        <f t="shared" si="6"/>
        <v>3219500</v>
      </c>
      <c r="V55" s="5">
        <v>3.4500000000000003E-2</v>
      </c>
    </row>
    <row r="56" spans="1:22" x14ac:dyDescent="0.2">
      <c r="A56" s="16" t="s">
        <v>229</v>
      </c>
      <c r="B56" s="4">
        <v>599400</v>
      </c>
      <c r="C56" s="4">
        <v>212400</v>
      </c>
      <c r="D56" s="4">
        <v>387000</v>
      </c>
      <c r="E56" s="4">
        <v>9356870000</v>
      </c>
      <c r="F56" s="4">
        <f t="shared" si="4"/>
        <v>-4941995320</v>
      </c>
      <c r="G56" s="4">
        <v>0</v>
      </c>
      <c r="H56" s="4">
        <v>0</v>
      </c>
      <c r="I56" s="4">
        <v>0</v>
      </c>
      <c r="J56" s="4">
        <v>-36330000</v>
      </c>
      <c r="K56" s="24">
        <f t="shared" si="5"/>
        <v>-660495000</v>
      </c>
      <c r="L56" s="4">
        <v>1350</v>
      </c>
      <c r="M56" s="4">
        <v>1086</v>
      </c>
      <c r="N56" s="4">
        <v>97</v>
      </c>
      <c r="O56" s="4">
        <v>74</v>
      </c>
      <c r="P56" s="4">
        <v>1788700</v>
      </c>
      <c r="Q56" s="4">
        <v>1551900</v>
      </c>
      <c r="R56" s="5">
        <v>2.3199999999999998E-2</v>
      </c>
      <c r="S56" s="4">
        <v>3342800</v>
      </c>
      <c r="T56" s="4">
        <f t="shared" si="2"/>
        <v>3399400</v>
      </c>
      <c r="U56" s="4">
        <f t="shared" si="6"/>
        <v>2269300</v>
      </c>
      <c r="V56" s="5">
        <v>3.2799999999999996E-2</v>
      </c>
    </row>
    <row r="57" spans="1:22" x14ac:dyDescent="0.2">
      <c r="A57" s="16" t="s">
        <v>228</v>
      </c>
      <c r="B57" s="4">
        <v>382300</v>
      </c>
      <c r="C57" s="4">
        <v>769607</v>
      </c>
      <c r="D57" s="4">
        <v>-387307</v>
      </c>
      <c r="E57" s="4">
        <v>-9117130000</v>
      </c>
      <c r="F57" s="4">
        <f t="shared" si="4"/>
        <v>-14298865320</v>
      </c>
      <c r="K57" s="24">
        <f t="shared" si="5"/>
        <v>-624165000</v>
      </c>
      <c r="L57" s="4">
        <v>775</v>
      </c>
      <c r="M57" s="4">
        <v>999</v>
      </c>
      <c r="N57" s="4">
        <v>84</v>
      </c>
      <c r="O57" s="4">
        <v>96</v>
      </c>
      <c r="P57" s="4">
        <v>1391300</v>
      </c>
      <c r="Q57" s="4">
        <v>1692900</v>
      </c>
      <c r="R57" s="5">
        <v>4.3E-3</v>
      </c>
      <c r="S57" s="4">
        <v>3219500</v>
      </c>
      <c r="T57" s="4">
        <f t="shared" si="2"/>
        <v>3347430</v>
      </c>
      <c r="U57" s="4">
        <f t="shared" si="6"/>
        <v>2269300</v>
      </c>
      <c r="V57" s="5">
        <v>1.6899999999999998E-2</v>
      </c>
    </row>
    <row r="58" spans="1:22" x14ac:dyDescent="0.2">
      <c r="A58" s="16" t="s">
        <v>227</v>
      </c>
      <c r="B58" s="4">
        <v>104000</v>
      </c>
      <c r="C58" s="4">
        <v>236600</v>
      </c>
      <c r="D58" s="4">
        <v>-132600</v>
      </c>
      <c r="E58" s="4">
        <v>-3291380000</v>
      </c>
      <c r="F58" s="4">
        <f t="shared" si="4"/>
        <v>-5181735320</v>
      </c>
      <c r="G58" s="4">
        <v>0</v>
      </c>
      <c r="H58" s="4">
        <v>0</v>
      </c>
      <c r="I58" s="4">
        <v>0</v>
      </c>
      <c r="J58" s="4">
        <v>73035000</v>
      </c>
      <c r="K58" s="24">
        <f t="shared" si="5"/>
        <v>-624165000</v>
      </c>
      <c r="L58" s="4">
        <v>907</v>
      </c>
      <c r="M58" s="4">
        <v>1570</v>
      </c>
      <c r="N58" s="4">
        <v>68</v>
      </c>
      <c r="O58" s="4">
        <v>173</v>
      </c>
      <c r="P58" s="4">
        <v>1195400</v>
      </c>
      <c r="Q58" s="4">
        <v>2799100</v>
      </c>
      <c r="R58" s="5">
        <v>-4.6500000000000007E-2</v>
      </c>
      <c r="S58" s="4">
        <v>3997300</v>
      </c>
      <c r="T58" s="4">
        <f t="shared" si="2"/>
        <v>3217720</v>
      </c>
      <c r="U58" s="4">
        <f t="shared" si="6"/>
        <v>2269300</v>
      </c>
      <c r="V58" s="5">
        <v>4.8600000000000004E-2</v>
      </c>
    </row>
    <row r="59" spans="1:22" x14ac:dyDescent="0.2">
      <c r="A59" s="16" t="s">
        <v>226</v>
      </c>
      <c r="B59" s="4">
        <v>857100</v>
      </c>
      <c r="C59" s="4">
        <v>74900</v>
      </c>
      <c r="D59" s="4">
        <v>782200</v>
      </c>
      <c r="E59" s="4">
        <v>18720480000</v>
      </c>
      <c r="F59" s="4">
        <f t="shared" si="4"/>
        <v>-1890355320</v>
      </c>
      <c r="K59" s="24">
        <f t="shared" si="5"/>
        <v>-697200000</v>
      </c>
      <c r="L59" s="4">
        <v>2033</v>
      </c>
      <c r="M59" s="4">
        <v>1502</v>
      </c>
      <c r="N59" s="4">
        <v>212</v>
      </c>
      <c r="O59" s="4">
        <v>136</v>
      </c>
      <c r="P59" s="4">
        <v>3508600</v>
      </c>
      <c r="Q59" s="4">
        <v>2237600</v>
      </c>
      <c r="R59" s="5">
        <v>0.04</v>
      </c>
      <c r="S59" s="4">
        <v>5758500</v>
      </c>
      <c r="T59" s="4">
        <f t="shared" si="2"/>
        <v>3448510</v>
      </c>
      <c r="U59" s="4">
        <f t="shared" si="6"/>
        <v>1734400</v>
      </c>
      <c r="V59" s="5">
        <v>5.8299999999999998E-2</v>
      </c>
    </row>
    <row r="60" spans="1:22" x14ac:dyDescent="0.2">
      <c r="A60" s="16" t="s">
        <v>225</v>
      </c>
      <c r="B60" s="4">
        <v>888600</v>
      </c>
      <c r="C60" s="4">
        <v>128100</v>
      </c>
      <c r="D60" s="4">
        <v>760500</v>
      </c>
      <c r="E60" s="4">
        <v>17832350000</v>
      </c>
      <c r="F60" s="4">
        <f t="shared" si="4"/>
        <v>-20610835320</v>
      </c>
      <c r="G60" s="4">
        <v>0</v>
      </c>
      <c r="H60" s="4">
        <v>0</v>
      </c>
      <c r="I60" s="4">
        <v>0</v>
      </c>
      <c r="J60" s="4">
        <v>-134685000</v>
      </c>
      <c r="K60" s="24">
        <f t="shared" si="5"/>
        <v>-697200000</v>
      </c>
      <c r="L60" s="4">
        <v>1094</v>
      </c>
      <c r="M60" s="4">
        <v>1091</v>
      </c>
      <c r="N60" s="4">
        <v>110</v>
      </c>
      <c r="O60" s="4">
        <v>87</v>
      </c>
      <c r="P60" s="4">
        <v>1602300</v>
      </c>
      <c r="Q60" s="4">
        <v>1797600</v>
      </c>
      <c r="R60" s="5">
        <v>4.1599999999999998E-2</v>
      </c>
      <c r="S60" s="4">
        <v>3650200</v>
      </c>
      <c r="T60" s="4">
        <f t="shared" si="2"/>
        <v>3186280</v>
      </c>
      <c r="U60" s="4">
        <f t="shared" si="6"/>
        <v>1734400</v>
      </c>
      <c r="V60" s="5">
        <v>4.6199999999999998E-2</v>
      </c>
    </row>
    <row r="61" spans="1:22" x14ac:dyDescent="0.2">
      <c r="A61" s="16" t="s">
        <v>224</v>
      </c>
      <c r="B61" s="4">
        <v>193300</v>
      </c>
      <c r="C61" s="4">
        <v>8300</v>
      </c>
      <c r="D61" s="4">
        <v>185000</v>
      </c>
      <c r="E61" s="4">
        <v>4287900000</v>
      </c>
      <c r="F61" s="4">
        <f t="shared" si="4"/>
        <v>-38443185320</v>
      </c>
      <c r="G61" s="4">
        <v>0</v>
      </c>
      <c r="H61" s="4">
        <v>0</v>
      </c>
      <c r="I61" s="4">
        <v>0</v>
      </c>
      <c r="J61" s="4">
        <v>153060000</v>
      </c>
      <c r="K61" s="24">
        <f t="shared" si="5"/>
        <v>-562515000</v>
      </c>
      <c r="L61" s="4">
        <v>524</v>
      </c>
      <c r="M61" s="4">
        <v>984</v>
      </c>
      <c r="N61" s="4">
        <v>33</v>
      </c>
      <c r="O61" s="4">
        <v>81</v>
      </c>
      <c r="P61" s="4">
        <v>579200</v>
      </c>
      <c r="Q61" s="4">
        <v>1361800</v>
      </c>
      <c r="R61" s="5">
        <v>-1.7500000000000002E-2</v>
      </c>
      <c r="S61" s="4">
        <v>2269300</v>
      </c>
      <c r="T61" s="4">
        <f t="shared" si="2"/>
        <v>3154700</v>
      </c>
      <c r="U61" s="4">
        <f t="shared" si="6"/>
        <v>1734400</v>
      </c>
      <c r="V61" s="5">
        <v>2.98E-2</v>
      </c>
    </row>
    <row r="62" spans="1:22" x14ac:dyDescent="0.2">
      <c r="A62" s="16" t="s">
        <v>223</v>
      </c>
      <c r="B62" s="4">
        <v>17100</v>
      </c>
      <c r="C62" s="4">
        <v>87800</v>
      </c>
      <c r="D62" s="4">
        <v>-70700</v>
      </c>
      <c r="E62" s="4">
        <v>-1651830000</v>
      </c>
      <c r="F62" s="4">
        <f t="shared" si="4"/>
        <v>-42731085320</v>
      </c>
      <c r="G62" s="4">
        <v>0</v>
      </c>
      <c r="H62" s="4">
        <v>0</v>
      </c>
      <c r="I62" s="4">
        <v>0</v>
      </c>
      <c r="J62" s="4">
        <v>41940000</v>
      </c>
      <c r="K62" s="24">
        <f t="shared" si="5"/>
        <v>-715575000</v>
      </c>
      <c r="L62" s="4">
        <v>518</v>
      </c>
      <c r="M62" s="4">
        <v>1062</v>
      </c>
      <c r="N62" s="4">
        <v>44</v>
      </c>
      <c r="O62" s="4">
        <v>103</v>
      </c>
      <c r="P62" s="4">
        <v>700400</v>
      </c>
      <c r="Q62" s="4">
        <v>1575000</v>
      </c>
      <c r="R62" s="5">
        <v>-1.4999999999999999E-2</v>
      </c>
      <c r="S62" s="4">
        <v>2404400</v>
      </c>
      <c r="T62" s="4">
        <f t="shared" si="2"/>
        <v>3100620</v>
      </c>
      <c r="U62" s="4">
        <f t="shared" si="6"/>
        <v>1734400</v>
      </c>
      <c r="V62" s="5">
        <v>2.5499999999999998E-2</v>
      </c>
    </row>
    <row r="63" spans="1:22" x14ac:dyDescent="0.2">
      <c r="A63" s="16" t="s">
        <v>222</v>
      </c>
      <c r="B63" s="4">
        <v>52000</v>
      </c>
      <c r="C63" s="4">
        <v>25200</v>
      </c>
      <c r="D63" s="4">
        <v>26800</v>
      </c>
      <c r="E63" s="4">
        <v>632360000</v>
      </c>
      <c r="F63" s="4">
        <f t="shared" si="4"/>
        <v>-41079255320</v>
      </c>
      <c r="G63" s="4">
        <v>0</v>
      </c>
      <c r="H63" s="4">
        <v>0</v>
      </c>
      <c r="I63" s="4">
        <v>0</v>
      </c>
      <c r="J63" s="4">
        <v>-148530000</v>
      </c>
      <c r="K63" s="24">
        <f t="shared" si="5"/>
        <v>-757515000</v>
      </c>
      <c r="L63" s="4">
        <v>629</v>
      </c>
      <c r="M63" s="4">
        <v>704</v>
      </c>
      <c r="N63" s="4">
        <v>49</v>
      </c>
      <c r="O63" s="4">
        <v>73</v>
      </c>
      <c r="P63" s="4">
        <v>1006900</v>
      </c>
      <c r="Q63" s="4">
        <v>1223900</v>
      </c>
      <c r="R63" s="5">
        <v>4.3E-3</v>
      </c>
      <c r="S63" s="4">
        <v>2296200</v>
      </c>
      <c r="T63" s="4">
        <f t="shared" si="2"/>
        <v>3172290</v>
      </c>
      <c r="U63" s="4">
        <f t="shared" si="6"/>
        <v>1734400</v>
      </c>
      <c r="V63" s="5">
        <v>1.4800000000000001E-2</v>
      </c>
    </row>
    <row r="64" spans="1:22" x14ac:dyDescent="0.2">
      <c r="A64" s="16" t="s">
        <v>221</v>
      </c>
      <c r="B64" s="4">
        <v>87700</v>
      </c>
      <c r="C64" s="4">
        <v>440400</v>
      </c>
      <c r="D64" s="4">
        <v>-352700</v>
      </c>
      <c r="E64" s="4">
        <v>-8246540000</v>
      </c>
      <c r="F64" s="4">
        <f t="shared" si="4"/>
        <v>-41711615320</v>
      </c>
      <c r="G64" s="4">
        <v>0</v>
      </c>
      <c r="H64" s="4">
        <v>0</v>
      </c>
      <c r="I64" s="4">
        <v>0</v>
      </c>
      <c r="J64" s="4">
        <v>-183540000</v>
      </c>
      <c r="K64" s="24">
        <f t="shared" si="5"/>
        <v>-608985000</v>
      </c>
      <c r="L64" s="4">
        <v>636</v>
      </c>
      <c r="M64" s="4">
        <v>923</v>
      </c>
      <c r="N64" s="4">
        <v>38</v>
      </c>
      <c r="O64" s="4">
        <v>46</v>
      </c>
      <c r="P64" s="4">
        <v>780700</v>
      </c>
      <c r="Q64" s="4">
        <v>941700</v>
      </c>
      <c r="R64" s="5">
        <v>2.2000000000000001E-3</v>
      </c>
      <c r="S64" s="4">
        <v>1734400</v>
      </c>
      <c r="T64" s="4">
        <f t="shared" si="2"/>
        <v>3185720</v>
      </c>
      <c r="U64" s="4">
        <f t="shared" si="6"/>
        <v>2699800</v>
      </c>
      <c r="V64" s="5">
        <v>3.1400000000000004E-2</v>
      </c>
    </row>
    <row r="65" spans="1:22" x14ac:dyDescent="0.2">
      <c r="A65" s="16" t="s">
        <v>220</v>
      </c>
      <c r="B65" s="4">
        <v>46200</v>
      </c>
      <c r="C65" s="4">
        <v>450600</v>
      </c>
      <c r="D65" s="4">
        <v>-404400</v>
      </c>
      <c r="E65" s="4">
        <v>-9386580000</v>
      </c>
      <c r="F65" s="4">
        <f t="shared" si="4"/>
        <v>-33465075320</v>
      </c>
      <c r="G65" s="4">
        <v>0</v>
      </c>
      <c r="H65" s="4">
        <v>0</v>
      </c>
      <c r="I65" s="4">
        <v>0</v>
      </c>
      <c r="J65" s="4">
        <v>-97875000</v>
      </c>
      <c r="K65" s="24">
        <f t="shared" si="5"/>
        <v>-425445000</v>
      </c>
      <c r="L65" s="4">
        <v>1333</v>
      </c>
      <c r="M65" s="4">
        <v>1670</v>
      </c>
      <c r="N65" s="4">
        <v>124</v>
      </c>
      <c r="O65" s="4">
        <v>145</v>
      </c>
      <c r="P65" s="4">
        <v>2441600</v>
      </c>
      <c r="Q65" s="4">
        <v>2702300</v>
      </c>
      <c r="R65" s="5">
        <v>6.5000000000000006E-3</v>
      </c>
      <c r="S65" s="4">
        <v>5155100</v>
      </c>
      <c r="T65" s="4">
        <f t="shared" si="2"/>
        <v>2871290</v>
      </c>
      <c r="U65" s="4">
        <f t="shared" si="6"/>
        <v>1027900</v>
      </c>
      <c r="V65" s="5">
        <v>4.8499999999999995E-2</v>
      </c>
    </row>
    <row r="66" spans="1:22" x14ac:dyDescent="0.2">
      <c r="A66" s="16" t="s">
        <v>219</v>
      </c>
      <c r="B66" s="4">
        <v>66900</v>
      </c>
      <c r="C66" s="4">
        <v>981600</v>
      </c>
      <c r="D66" s="4">
        <v>-914700</v>
      </c>
      <c r="E66" s="4">
        <v>-21630930000</v>
      </c>
      <c r="F66" s="4">
        <f t="shared" si="4"/>
        <v>-24078495320</v>
      </c>
      <c r="G66" s="4">
        <v>0</v>
      </c>
      <c r="H66" s="4">
        <v>0</v>
      </c>
      <c r="I66" s="4">
        <v>0</v>
      </c>
      <c r="J66" s="4">
        <v>-106170000</v>
      </c>
      <c r="K66" s="24">
        <f t="shared" si="5"/>
        <v>-327570000</v>
      </c>
      <c r="L66" s="4">
        <v>769</v>
      </c>
      <c r="M66" s="4">
        <v>1493</v>
      </c>
      <c r="N66" s="4">
        <v>67</v>
      </c>
      <c r="O66" s="4">
        <v>130</v>
      </c>
      <c r="P66" s="4">
        <v>1142100</v>
      </c>
      <c r="Q66" s="4">
        <v>2360500</v>
      </c>
      <c r="R66" s="5">
        <v>-0.03</v>
      </c>
      <c r="S66" s="4">
        <v>3509100</v>
      </c>
      <c r="T66" s="4">
        <f t="shared" si="2"/>
        <v>2755290</v>
      </c>
      <c r="U66" s="4">
        <f t="shared" si="6"/>
        <v>1027900</v>
      </c>
      <c r="V66" s="5">
        <v>3.1300000000000001E-2</v>
      </c>
    </row>
    <row r="67" spans="1:22" x14ac:dyDescent="0.2">
      <c r="A67" s="16" t="s">
        <v>218</v>
      </c>
      <c r="B67" s="4">
        <v>22000</v>
      </c>
      <c r="C67" s="4">
        <v>144800</v>
      </c>
      <c r="D67" s="4">
        <v>-122800</v>
      </c>
      <c r="E67" s="4">
        <v>-2932090000</v>
      </c>
      <c r="F67" s="4">
        <f t="shared" si="4"/>
        <v>-2447565320</v>
      </c>
      <c r="G67" s="4">
        <v>0</v>
      </c>
      <c r="H67" s="4">
        <v>0</v>
      </c>
      <c r="I67" s="4">
        <v>0</v>
      </c>
      <c r="J67" s="4">
        <v>-106170000</v>
      </c>
      <c r="K67" s="24">
        <f t="shared" si="5"/>
        <v>-221400000</v>
      </c>
      <c r="L67" s="4">
        <v>932</v>
      </c>
      <c r="M67" s="4">
        <v>783</v>
      </c>
      <c r="N67" s="4">
        <v>85</v>
      </c>
      <c r="O67" s="4">
        <v>54</v>
      </c>
      <c r="P67" s="4">
        <v>1548100</v>
      </c>
      <c r="Q67" s="4">
        <v>1055800</v>
      </c>
      <c r="R67" s="5">
        <v>4.1999999999999997E-3</v>
      </c>
      <c r="S67" s="4">
        <v>2699800</v>
      </c>
      <c r="T67" s="4">
        <f t="shared" si="2"/>
        <v>2631540</v>
      </c>
      <c r="U67" s="4">
        <f t="shared" si="6"/>
        <v>1027900</v>
      </c>
      <c r="V67" s="5">
        <v>2.4700000000000003E-2</v>
      </c>
    </row>
    <row r="68" spans="1:22" x14ac:dyDescent="0.2">
      <c r="A68" s="16" t="s">
        <v>217</v>
      </c>
      <c r="B68" s="4">
        <v>115900</v>
      </c>
      <c r="C68" s="4">
        <v>20900</v>
      </c>
      <c r="D68" s="4">
        <v>95000</v>
      </c>
      <c r="E68" s="4">
        <v>2253340000</v>
      </c>
      <c r="F68" s="4">
        <f t="shared" si="4"/>
        <v>484524680</v>
      </c>
      <c r="G68" s="4">
        <v>0</v>
      </c>
      <c r="H68" s="4">
        <v>0</v>
      </c>
      <c r="I68" s="4">
        <v>0</v>
      </c>
      <c r="J68" s="4">
        <v>-192720000</v>
      </c>
      <c r="K68" s="24">
        <f t="shared" si="5"/>
        <v>-115230000</v>
      </c>
      <c r="L68" s="4">
        <v>974</v>
      </c>
      <c r="M68" s="4">
        <v>776</v>
      </c>
      <c r="N68" s="4">
        <v>77</v>
      </c>
      <c r="O68" s="4">
        <v>53</v>
      </c>
      <c r="P68" s="4">
        <v>1499900</v>
      </c>
      <c r="Q68" s="4">
        <v>1037800</v>
      </c>
      <c r="R68" s="5">
        <v>3.0200000000000001E-2</v>
      </c>
      <c r="S68" s="4">
        <v>2700200</v>
      </c>
      <c r="T68" s="4">
        <f t="shared" si="2"/>
        <v>2574100</v>
      </c>
      <c r="U68" s="4">
        <f t="shared" si="6"/>
        <v>1027900</v>
      </c>
      <c r="V68" s="5">
        <v>2.92E-2</v>
      </c>
    </row>
    <row r="69" spans="1:22" x14ac:dyDescent="0.2">
      <c r="A69" s="16" t="s">
        <v>216</v>
      </c>
      <c r="B69" s="4">
        <v>1612900</v>
      </c>
      <c r="C69" s="4">
        <v>243500</v>
      </c>
      <c r="D69" s="4">
        <v>1369400</v>
      </c>
      <c r="E69" s="4">
        <v>32682860000</v>
      </c>
      <c r="F69" s="4">
        <f t="shared" si="4"/>
        <v>-1768815320</v>
      </c>
      <c r="G69" s="4">
        <v>0</v>
      </c>
      <c r="H69" s="4">
        <v>0</v>
      </c>
      <c r="I69" s="4">
        <v>0</v>
      </c>
      <c r="J69" s="4">
        <v>-29670000</v>
      </c>
      <c r="K69" s="24">
        <f t="shared" si="5"/>
        <v>77490000</v>
      </c>
      <c r="L69" s="4">
        <v>2627</v>
      </c>
      <c r="M69" s="4">
        <v>1642</v>
      </c>
      <c r="N69" s="4">
        <v>273</v>
      </c>
      <c r="O69" s="4">
        <v>219</v>
      </c>
      <c r="P69" s="4">
        <v>4417100</v>
      </c>
      <c r="Q69" s="4">
        <v>3644000</v>
      </c>
      <c r="R69" s="5">
        <v>1.7600000000000001E-2</v>
      </c>
      <c r="S69" s="4">
        <v>8066400</v>
      </c>
      <c r="T69" s="4">
        <f t="shared" si="2"/>
        <v>1908640</v>
      </c>
      <c r="U69" s="4">
        <f t="shared" si="6"/>
        <v>1027900</v>
      </c>
      <c r="V69" s="5">
        <v>5.79E-2</v>
      </c>
    </row>
    <row r="70" spans="1:22" x14ac:dyDescent="0.2">
      <c r="A70" s="16" t="s">
        <v>215</v>
      </c>
      <c r="B70" s="4">
        <v>128700</v>
      </c>
      <c r="C70" s="4">
        <v>126100</v>
      </c>
      <c r="D70" s="4">
        <v>2600</v>
      </c>
      <c r="E70" s="4">
        <v>60120000</v>
      </c>
      <c r="F70" s="4">
        <f t="shared" si="4"/>
        <v>-34451675320</v>
      </c>
      <c r="G70" s="4">
        <v>0</v>
      </c>
      <c r="H70" s="4">
        <v>0</v>
      </c>
      <c r="I70" s="4">
        <v>0</v>
      </c>
      <c r="J70" s="4">
        <v>-54645000</v>
      </c>
      <c r="K70" s="24">
        <f t="shared" si="5"/>
        <v>107160000</v>
      </c>
      <c r="L70" s="4">
        <v>435</v>
      </c>
      <c r="M70" s="4">
        <v>536</v>
      </c>
      <c r="N70" s="4">
        <v>19</v>
      </c>
      <c r="O70" s="4">
        <v>31</v>
      </c>
      <c r="P70" s="4">
        <v>420100</v>
      </c>
      <c r="Q70" s="4">
        <v>539800</v>
      </c>
      <c r="R70" s="5">
        <v>-2.0999999999999999E-3</v>
      </c>
      <c r="S70" s="4">
        <v>1027900</v>
      </c>
      <c r="T70" s="4">
        <f t="shared" si="2"/>
        <v>2318010</v>
      </c>
      <c r="U70" s="4">
        <f t="shared" si="6"/>
        <v>1863600</v>
      </c>
      <c r="V70" s="5">
        <v>1.3100000000000001E-2</v>
      </c>
    </row>
    <row r="71" spans="1:22" x14ac:dyDescent="0.2">
      <c r="A71" s="16" t="s">
        <v>214</v>
      </c>
      <c r="B71" s="4">
        <v>65500</v>
      </c>
      <c r="C71" s="4">
        <v>494600</v>
      </c>
      <c r="D71" s="4">
        <v>-429100</v>
      </c>
      <c r="E71" s="4">
        <v>-9754700000</v>
      </c>
      <c r="F71" s="4">
        <f t="shared" si="4"/>
        <v>-34511795320</v>
      </c>
      <c r="G71" s="4">
        <v>0</v>
      </c>
      <c r="H71" s="4">
        <v>0</v>
      </c>
      <c r="I71" s="4">
        <v>0</v>
      </c>
      <c r="J71" s="4">
        <v>61620000</v>
      </c>
      <c r="K71" s="24">
        <f t="shared" si="5"/>
        <v>161805000</v>
      </c>
      <c r="L71" s="4">
        <v>882</v>
      </c>
      <c r="M71" s="4">
        <v>970</v>
      </c>
      <c r="N71" s="4">
        <v>27</v>
      </c>
      <c r="O71" s="4">
        <v>51</v>
      </c>
      <c r="P71" s="4">
        <v>765900</v>
      </c>
      <c r="Q71" s="4">
        <v>984500</v>
      </c>
      <c r="R71" s="5">
        <v>0</v>
      </c>
      <c r="S71" s="4">
        <v>1953500</v>
      </c>
      <c r="T71" s="4">
        <f t="shared" si="2"/>
        <v>2333230</v>
      </c>
      <c r="U71" s="4">
        <f t="shared" si="6"/>
        <v>1863600</v>
      </c>
      <c r="V71" s="5">
        <v>1.9599999999999999E-2</v>
      </c>
    </row>
    <row r="72" spans="1:22" x14ac:dyDescent="0.2">
      <c r="A72" s="16" t="s">
        <v>213</v>
      </c>
      <c r="B72" s="4">
        <v>41600</v>
      </c>
      <c r="C72" s="4">
        <v>469011</v>
      </c>
      <c r="D72" s="4">
        <v>-427411</v>
      </c>
      <c r="E72" s="4">
        <v>-9837740000</v>
      </c>
      <c r="F72" s="4">
        <f t="shared" si="4"/>
        <v>-24757095320</v>
      </c>
      <c r="K72" s="24">
        <f t="shared" si="5"/>
        <v>100185000</v>
      </c>
      <c r="L72" s="4">
        <v>570</v>
      </c>
      <c r="M72" s="4">
        <v>838</v>
      </c>
      <c r="N72" s="4">
        <v>46</v>
      </c>
      <c r="O72" s="4">
        <v>67</v>
      </c>
      <c r="P72" s="4">
        <v>711300</v>
      </c>
      <c r="Q72" s="4">
        <v>969100</v>
      </c>
      <c r="R72" s="5">
        <v>-1.9599999999999999E-2</v>
      </c>
      <c r="S72" s="4">
        <v>1863600</v>
      </c>
      <c r="T72" s="4">
        <f t="shared" si="2"/>
        <v>2437060</v>
      </c>
      <c r="U72" s="4">
        <f t="shared" si="6"/>
        <v>1462300</v>
      </c>
      <c r="V72" s="5">
        <v>2.5600000000000001E-2</v>
      </c>
    </row>
    <row r="73" spans="1:22" x14ac:dyDescent="0.2">
      <c r="A73" s="16" t="s">
        <v>212</v>
      </c>
      <c r="B73" s="4">
        <v>49000</v>
      </c>
      <c r="C73" s="4">
        <v>837008</v>
      </c>
      <c r="D73" s="4">
        <v>-788008</v>
      </c>
      <c r="E73" s="4">
        <v>-18076810000</v>
      </c>
      <c r="F73" s="4">
        <f t="shared" si="4"/>
        <v>-14919355320</v>
      </c>
      <c r="G73" s="4">
        <v>0</v>
      </c>
      <c r="H73" s="4">
        <v>0</v>
      </c>
      <c r="I73" s="4">
        <v>0</v>
      </c>
      <c r="J73" s="4">
        <v>117030000</v>
      </c>
      <c r="K73" s="24">
        <f t="shared" si="5"/>
        <v>100185000</v>
      </c>
      <c r="L73" s="4">
        <v>1289</v>
      </c>
      <c r="M73" s="4">
        <v>1080</v>
      </c>
      <c r="N73" s="4">
        <v>79</v>
      </c>
      <c r="O73" s="4">
        <v>76</v>
      </c>
      <c r="P73" s="4">
        <v>1592900</v>
      </c>
      <c r="Q73" s="4">
        <v>1310400</v>
      </c>
      <c r="R73" s="5">
        <v>6.5000000000000006E-3</v>
      </c>
      <c r="S73" s="4">
        <v>3012900</v>
      </c>
      <c r="T73" s="4">
        <f t="shared" si="2"/>
        <v>2347770</v>
      </c>
      <c r="U73" s="4">
        <f t="shared" si="6"/>
        <v>1462300</v>
      </c>
      <c r="V73" s="5">
        <v>0.03</v>
      </c>
    </row>
    <row r="74" spans="1:22" x14ac:dyDescent="0.2">
      <c r="A74" s="16" t="s">
        <v>211</v>
      </c>
      <c r="B74" s="4">
        <v>49300</v>
      </c>
      <c r="C74" s="4">
        <v>57300</v>
      </c>
      <c r="D74" s="4">
        <v>-8000</v>
      </c>
      <c r="E74" s="4">
        <v>-194510000</v>
      </c>
      <c r="F74" s="4">
        <f t="shared" ref="F74:F79" si="7">E74+F75</f>
        <v>3157454680</v>
      </c>
      <c r="G74" s="4">
        <v>0</v>
      </c>
      <c r="H74" s="4">
        <v>0</v>
      </c>
      <c r="I74" s="4">
        <v>0</v>
      </c>
      <c r="J74" s="4">
        <v>41775000</v>
      </c>
      <c r="K74" s="24">
        <f t="shared" ref="K74:K79" si="8">J74+K75</f>
        <v>-16845000</v>
      </c>
      <c r="L74" s="4">
        <v>622</v>
      </c>
      <c r="M74" s="4">
        <v>725</v>
      </c>
      <c r="N74" s="4">
        <v>47</v>
      </c>
      <c r="O74" s="4">
        <v>64</v>
      </c>
      <c r="P74" s="4">
        <v>796600</v>
      </c>
      <c r="Q74" s="4">
        <v>1070900</v>
      </c>
      <c r="R74" s="5">
        <v>0</v>
      </c>
      <c r="S74" s="4">
        <v>1868700</v>
      </c>
      <c r="T74" s="4">
        <f t="shared" ref="T74:T79" si="9">AVERAGE(S75:S84)</f>
        <v>2483360</v>
      </c>
      <c r="U74" s="4">
        <f t="shared" ref="U74:U79" si="10">MIN(S75:S79)</f>
        <v>1411800</v>
      </c>
      <c r="V74" s="5">
        <v>3.4099999999999998E-2</v>
      </c>
    </row>
    <row r="75" spans="1:22" x14ac:dyDescent="0.2">
      <c r="A75" s="16" t="s">
        <v>210</v>
      </c>
      <c r="B75" s="4">
        <v>141500</v>
      </c>
      <c r="C75" s="4">
        <v>237400</v>
      </c>
      <c r="D75" s="4">
        <v>-95900</v>
      </c>
      <c r="E75" s="4">
        <v>-2197240000</v>
      </c>
      <c r="F75" s="4">
        <f t="shared" si="7"/>
        <v>3351964680</v>
      </c>
      <c r="G75" s="4">
        <v>0</v>
      </c>
      <c r="H75" s="4">
        <v>0</v>
      </c>
      <c r="I75" s="4">
        <v>0</v>
      </c>
      <c r="J75" s="4">
        <v>41775000</v>
      </c>
      <c r="K75" s="24">
        <f t="shared" si="8"/>
        <v>-58620000</v>
      </c>
      <c r="L75" s="4">
        <v>589</v>
      </c>
      <c r="M75" s="4">
        <v>490</v>
      </c>
      <c r="N75" s="4">
        <v>57</v>
      </c>
      <c r="O75" s="4">
        <v>55</v>
      </c>
      <c r="P75" s="4">
        <v>947300</v>
      </c>
      <c r="Q75" s="4">
        <v>900700</v>
      </c>
      <c r="R75" s="5">
        <v>1.32E-2</v>
      </c>
      <c r="S75" s="4">
        <v>2010800</v>
      </c>
      <c r="T75" s="4">
        <f t="shared" si="9"/>
        <v>2357800</v>
      </c>
      <c r="U75" s="4">
        <f t="shared" si="10"/>
        <v>1411800</v>
      </c>
      <c r="V75" s="5">
        <v>1.52E-2</v>
      </c>
    </row>
    <row r="76" spans="1:22" x14ac:dyDescent="0.2">
      <c r="A76" s="16" t="s">
        <v>208</v>
      </c>
      <c r="B76" s="4">
        <v>221800</v>
      </c>
      <c r="C76" s="4">
        <v>147300</v>
      </c>
      <c r="D76" s="4">
        <v>74500</v>
      </c>
      <c r="E76" s="4">
        <v>1722440000</v>
      </c>
      <c r="F76" s="4">
        <f t="shared" si="7"/>
        <v>5549204680</v>
      </c>
      <c r="G76" s="4">
        <v>0</v>
      </c>
      <c r="H76" s="4">
        <v>0</v>
      </c>
      <c r="I76" s="4">
        <v>0</v>
      </c>
      <c r="J76" s="4">
        <v>41220000</v>
      </c>
      <c r="K76" s="24">
        <f t="shared" si="8"/>
        <v>-100395000</v>
      </c>
      <c r="L76" s="4">
        <v>692</v>
      </c>
      <c r="M76" s="4">
        <v>695</v>
      </c>
      <c r="N76" s="4">
        <v>77</v>
      </c>
      <c r="O76" s="4">
        <v>53</v>
      </c>
      <c r="P76" s="4">
        <v>1240000</v>
      </c>
      <c r="Q76" s="4">
        <v>1108900</v>
      </c>
      <c r="R76" s="5">
        <v>1.5600000000000001E-2</v>
      </c>
      <c r="S76" s="4">
        <v>2349100</v>
      </c>
      <c r="T76" s="4">
        <f t="shared" si="9"/>
        <v>2170930</v>
      </c>
      <c r="U76" s="4">
        <f t="shared" si="10"/>
        <v>1411800</v>
      </c>
      <c r="V76" s="5">
        <v>2.58E-2</v>
      </c>
    </row>
    <row r="77" spans="1:22" x14ac:dyDescent="0.2">
      <c r="A77" s="16" t="s">
        <v>207</v>
      </c>
      <c r="B77" s="4">
        <v>53400</v>
      </c>
      <c r="C77" s="4">
        <v>115205</v>
      </c>
      <c r="D77" s="4">
        <v>-61805</v>
      </c>
      <c r="E77" s="4">
        <v>-1405420000</v>
      </c>
      <c r="F77" s="4">
        <f t="shared" si="7"/>
        <v>3826764680</v>
      </c>
      <c r="G77" s="4">
        <v>0</v>
      </c>
      <c r="H77" s="4">
        <v>0</v>
      </c>
      <c r="I77" s="4">
        <v>0</v>
      </c>
      <c r="J77" s="4">
        <v>13710000</v>
      </c>
      <c r="K77" s="24">
        <f t="shared" si="8"/>
        <v>-141615000</v>
      </c>
      <c r="L77" s="4">
        <v>430</v>
      </c>
      <c r="M77" s="4">
        <v>514</v>
      </c>
      <c r="N77" s="4">
        <v>26</v>
      </c>
      <c r="O77" s="4">
        <v>59</v>
      </c>
      <c r="P77" s="4">
        <v>478100</v>
      </c>
      <c r="Q77" s="4">
        <v>873700</v>
      </c>
      <c r="R77" s="5">
        <v>-1.3300000000000001E-2</v>
      </c>
      <c r="S77" s="4">
        <v>1462300</v>
      </c>
      <c r="T77" s="4">
        <f t="shared" si="9"/>
        <v>2090570</v>
      </c>
      <c r="U77" s="4">
        <f t="shared" si="10"/>
        <v>1411800</v>
      </c>
      <c r="V77" s="5">
        <v>2.18E-2</v>
      </c>
    </row>
    <row r="78" spans="1:22" x14ac:dyDescent="0.2">
      <c r="A78" s="16" t="s">
        <v>206</v>
      </c>
      <c r="B78" s="4">
        <v>25000</v>
      </c>
      <c r="C78" s="4">
        <v>295500</v>
      </c>
      <c r="D78" s="4">
        <v>-270500</v>
      </c>
      <c r="E78" s="4">
        <v>-6160700000</v>
      </c>
      <c r="F78" s="4">
        <f t="shared" si="7"/>
        <v>5232184680</v>
      </c>
      <c r="G78" s="4">
        <v>0</v>
      </c>
      <c r="H78" s="4">
        <v>0</v>
      </c>
      <c r="I78" s="4">
        <v>0</v>
      </c>
      <c r="J78" s="4">
        <v>204450000</v>
      </c>
      <c r="K78" s="24">
        <f t="shared" si="8"/>
        <v>-155325000</v>
      </c>
      <c r="L78" s="4">
        <v>725</v>
      </c>
      <c r="M78" s="4">
        <v>658</v>
      </c>
      <c r="N78" s="4">
        <v>52</v>
      </c>
      <c r="O78" s="4">
        <v>69</v>
      </c>
      <c r="P78" s="4">
        <v>991100</v>
      </c>
      <c r="Q78" s="4">
        <v>1132700</v>
      </c>
      <c r="R78" s="5">
        <v>1.5600000000000001E-2</v>
      </c>
      <c r="S78" s="4">
        <v>2125800</v>
      </c>
      <c r="T78" s="4">
        <f t="shared" si="9"/>
        <v>1944880</v>
      </c>
      <c r="U78" s="4">
        <f t="shared" si="10"/>
        <v>1411800</v>
      </c>
      <c r="V78" s="5">
        <v>2.8199999999999999E-2</v>
      </c>
    </row>
    <row r="79" spans="1:22" x14ac:dyDescent="0.2">
      <c r="A79" s="16" t="s">
        <v>205</v>
      </c>
      <c r="B79" s="4">
        <v>11900</v>
      </c>
      <c r="C79" s="4">
        <v>202800</v>
      </c>
      <c r="D79" s="4">
        <v>-190900</v>
      </c>
      <c r="E79" s="4">
        <v>-4319220000</v>
      </c>
      <c r="F79" s="4">
        <f t="shared" si="7"/>
        <v>11392884680</v>
      </c>
      <c r="G79" s="4">
        <v>0</v>
      </c>
      <c r="H79" s="4">
        <v>0</v>
      </c>
      <c r="I79" s="4">
        <v>0</v>
      </c>
      <c r="J79" s="4">
        <v>-945000</v>
      </c>
      <c r="K79" s="24">
        <f t="shared" si="8"/>
        <v>-359775000</v>
      </c>
      <c r="L79" s="4">
        <v>406</v>
      </c>
      <c r="M79" s="4">
        <v>642</v>
      </c>
      <c r="N79" s="4">
        <v>15</v>
      </c>
      <c r="O79" s="4">
        <v>49</v>
      </c>
      <c r="P79" s="4">
        <v>436600</v>
      </c>
      <c r="Q79" s="4">
        <v>973300</v>
      </c>
      <c r="R79" s="5">
        <v>-6.6E-3</v>
      </c>
      <c r="S79" s="4">
        <v>1411800</v>
      </c>
      <c r="T79" s="4">
        <f t="shared" si="9"/>
        <v>1895820</v>
      </c>
      <c r="U79" s="4">
        <f t="shared" si="10"/>
        <v>2105700</v>
      </c>
      <c r="V79" s="5">
        <v>2.4E-2</v>
      </c>
    </row>
    <row r="80" spans="1:22" x14ac:dyDescent="0.2">
      <c r="A80" s="16" t="s">
        <v>204</v>
      </c>
      <c r="B80" s="4">
        <v>384400</v>
      </c>
      <c r="C80" s="4">
        <v>21400</v>
      </c>
      <c r="D80" s="4">
        <v>363000</v>
      </c>
      <c r="E80" s="4">
        <v>8044280154</v>
      </c>
      <c r="F80" s="4">
        <f t="shared" ref="F80:F102" si="11">E80+F81</f>
        <v>15712104680</v>
      </c>
      <c r="G80" s="4">
        <v>0</v>
      </c>
      <c r="H80" s="4">
        <v>0</v>
      </c>
      <c r="I80" s="4">
        <v>0</v>
      </c>
      <c r="J80" s="4">
        <v>-12945000</v>
      </c>
      <c r="K80" s="24">
        <f t="shared" ref="K80:K92" si="12">J80+K81</f>
        <v>-358830000</v>
      </c>
      <c r="L80" s="4">
        <v>2073</v>
      </c>
      <c r="M80" s="4">
        <v>986</v>
      </c>
      <c r="N80" s="4">
        <v>203</v>
      </c>
      <c r="O80" s="4">
        <v>96</v>
      </c>
      <c r="P80" s="4">
        <v>3356600</v>
      </c>
      <c r="Q80" s="4">
        <v>1696400</v>
      </c>
      <c r="R80" s="5">
        <v>6.8600000000000008E-2</v>
      </c>
      <c r="S80" s="4">
        <v>5121600</v>
      </c>
      <c r="T80" s="4">
        <f t="shared" ref="T80:T102" si="13">AVERAGE(S81:S90)</f>
        <v>1486670</v>
      </c>
      <c r="U80" s="4">
        <f t="shared" ref="U80:U102" si="14">MIN(S81:S85)</f>
        <v>755200</v>
      </c>
      <c r="V80" s="5">
        <v>6.4199999999999993E-2</v>
      </c>
    </row>
    <row r="81" spans="1:22" x14ac:dyDescent="0.2">
      <c r="A81" s="16" t="s">
        <v>203</v>
      </c>
      <c r="B81" s="4">
        <v>74500</v>
      </c>
      <c r="C81" s="4">
        <v>114400</v>
      </c>
      <c r="D81" s="4">
        <v>-39900</v>
      </c>
      <c r="E81" s="4">
        <v>-879240000</v>
      </c>
      <c r="F81" s="4">
        <f t="shared" si="11"/>
        <v>7667824526</v>
      </c>
      <c r="G81" s="4">
        <v>0</v>
      </c>
      <c r="H81" s="4">
        <v>0</v>
      </c>
      <c r="I81" s="4">
        <v>0</v>
      </c>
      <c r="J81" s="4">
        <v>-58515000</v>
      </c>
      <c r="K81" s="24">
        <f t="shared" si="12"/>
        <v>-345885000</v>
      </c>
      <c r="L81" s="4">
        <v>372</v>
      </c>
      <c r="M81" s="4">
        <v>881</v>
      </c>
      <c r="N81" s="4">
        <v>29</v>
      </c>
      <c r="O81" s="4">
        <v>75</v>
      </c>
      <c r="P81" s="4">
        <v>557500</v>
      </c>
      <c r="Q81" s="4">
        <v>1400100</v>
      </c>
      <c r="R81" s="5">
        <v>-2.6000000000000002E-2</v>
      </c>
      <c r="S81" s="4">
        <v>2105700</v>
      </c>
      <c r="T81" s="4">
        <f t="shared" si="13"/>
        <v>1356865.9</v>
      </c>
      <c r="U81" s="4">
        <f t="shared" si="14"/>
        <v>480400</v>
      </c>
      <c r="V81" s="5">
        <v>2.5399999999999999E-2</v>
      </c>
    </row>
    <row r="82" spans="1:22" x14ac:dyDescent="0.2">
      <c r="A82" s="16" t="s">
        <v>200</v>
      </c>
      <c r="B82" s="4">
        <v>618410</v>
      </c>
      <c r="C82" s="4">
        <v>3200</v>
      </c>
      <c r="D82" s="4">
        <v>615210</v>
      </c>
      <c r="E82" s="4">
        <v>13299284526</v>
      </c>
      <c r="F82" s="4">
        <f t="shared" si="11"/>
        <v>8547064526</v>
      </c>
      <c r="G82" s="4">
        <v>0</v>
      </c>
      <c r="H82" s="4">
        <v>0</v>
      </c>
      <c r="I82" s="4">
        <v>0</v>
      </c>
      <c r="J82" s="4">
        <v>-58515000</v>
      </c>
      <c r="K82" s="24">
        <f t="shared" si="12"/>
        <v>-287370000</v>
      </c>
      <c r="L82" s="4">
        <v>990</v>
      </c>
      <c r="M82" s="4">
        <v>768</v>
      </c>
      <c r="N82" s="4">
        <v>107</v>
      </c>
      <c r="O82" s="4">
        <v>67</v>
      </c>
      <c r="P82" s="4">
        <v>1662800</v>
      </c>
      <c r="Q82" s="4">
        <v>1220500</v>
      </c>
      <c r="R82" s="5">
        <v>2.3599999999999999E-2</v>
      </c>
      <c r="S82" s="4">
        <v>2901900</v>
      </c>
      <c r="T82" s="4">
        <f t="shared" si="13"/>
        <v>1155157.1000000001</v>
      </c>
      <c r="U82" s="4">
        <f t="shared" si="14"/>
        <v>480400</v>
      </c>
      <c r="V82" s="5">
        <v>3.2099999999999997E-2</v>
      </c>
    </row>
    <row r="83" spans="1:22" x14ac:dyDescent="0.2">
      <c r="A83" s="16" t="s">
        <v>199</v>
      </c>
      <c r="B83" s="4">
        <v>70500</v>
      </c>
      <c r="C83" s="4">
        <v>15900</v>
      </c>
      <c r="D83" s="4">
        <v>54600</v>
      </c>
      <c r="E83" s="4">
        <v>1158120000</v>
      </c>
      <c r="F83" s="4">
        <f t="shared" si="11"/>
        <v>-4752220000</v>
      </c>
      <c r="G83" s="4">
        <v>0</v>
      </c>
      <c r="H83" s="4">
        <v>0</v>
      </c>
      <c r="I83" s="4">
        <v>0</v>
      </c>
      <c r="J83" s="4">
        <v>-253965000</v>
      </c>
      <c r="K83" s="24">
        <f t="shared" si="12"/>
        <v>-228855000</v>
      </c>
      <c r="L83" s="4">
        <v>623</v>
      </c>
      <c r="M83" s="4">
        <v>576</v>
      </c>
      <c r="N83" s="4">
        <v>53</v>
      </c>
      <c r="O83" s="4">
        <v>69</v>
      </c>
      <c r="P83" s="4">
        <v>976800</v>
      </c>
      <c r="Q83" s="4">
        <v>1143200</v>
      </c>
      <c r="R83" s="5">
        <v>1.44E-2</v>
      </c>
      <c r="S83" s="4">
        <v>2120000</v>
      </c>
      <c r="T83" s="4">
        <f t="shared" si="13"/>
        <v>982937.2</v>
      </c>
      <c r="U83" s="4">
        <f t="shared" si="14"/>
        <v>480400</v>
      </c>
      <c r="V83" s="5">
        <v>1.41E-2</v>
      </c>
    </row>
    <row r="84" spans="1:22" x14ac:dyDescent="0.2">
      <c r="A84" s="16" t="s">
        <v>193</v>
      </c>
      <c r="B84" s="4">
        <v>5800</v>
      </c>
      <c r="C84" s="4">
        <v>395900</v>
      </c>
      <c r="D84" s="4">
        <v>-390100</v>
      </c>
      <c r="E84" s="4">
        <v>-8021600000</v>
      </c>
      <c r="F84" s="4">
        <f t="shared" si="11"/>
        <v>-5910340000</v>
      </c>
      <c r="G84" s="4">
        <v>0</v>
      </c>
      <c r="H84" s="4">
        <v>0</v>
      </c>
      <c r="I84" s="4">
        <v>0</v>
      </c>
      <c r="J84" s="4">
        <v>48705000</v>
      </c>
      <c r="K84" s="24">
        <f t="shared" si="12"/>
        <v>25110000</v>
      </c>
      <c r="L84" s="4">
        <v>917</v>
      </c>
      <c r="M84" s="4">
        <v>749</v>
      </c>
      <c r="N84" s="4">
        <v>83</v>
      </c>
      <c r="O84" s="4">
        <v>90</v>
      </c>
      <c r="P84" s="4">
        <v>1519800</v>
      </c>
      <c r="Q84" s="4">
        <v>1611800</v>
      </c>
      <c r="R84" s="5">
        <v>3.4700000000000002E-2</v>
      </c>
      <c r="S84" s="4">
        <v>3224600</v>
      </c>
      <c r="T84" s="4">
        <f t="shared" si="13"/>
        <v>899963.1</v>
      </c>
      <c r="U84" s="4">
        <f t="shared" si="14"/>
        <v>480400</v>
      </c>
      <c r="V84" s="5">
        <v>4.9699999999999994E-2</v>
      </c>
    </row>
    <row r="85" spans="1:22" x14ac:dyDescent="0.2">
      <c r="A85" s="16" t="s">
        <v>192</v>
      </c>
      <c r="B85" s="4">
        <v>119600</v>
      </c>
      <c r="C85" s="4">
        <v>239000</v>
      </c>
      <c r="D85" s="4">
        <v>-119400</v>
      </c>
      <c r="E85" s="4">
        <v>-2407810000</v>
      </c>
      <c r="F85" s="4">
        <f t="shared" si="11"/>
        <v>2111260000</v>
      </c>
      <c r="K85" s="24">
        <f t="shared" si="12"/>
        <v>-23595000</v>
      </c>
      <c r="L85" s="4">
        <v>259</v>
      </c>
      <c r="M85" s="4">
        <v>330</v>
      </c>
      <c r="N85" s="4">
        <v>12</v>
      </c>
      <c r="O85" s="4">
        <v>8</v>
      </c>
      <c r="P85" s="4">
        <v>262800</v>
      </c>
      <c r="Q85" s="4">
        <v>285400</v>
      </c>
      <c r="R85" s="5">
        <v>0</v>
      </c>
      <c r="S85" s="4">
        <v>755200</v>
      </c>
      <c r="T85" s="4">
        <f t="shared" si="13"/>
        <v>922945.7</v>
      </c>
      <c r="U85" s="4">
        <f t="shared" si="14"/>
        <v>480400</v>
      </c>
      <c r="V85" s="5">
        <v>7.4999999999999997E-3</v>
      </c>
    </row>
    <row r="86" spans="1:22" x14ac:dyDescent="0.2">
      <c r="A86" s="16" t="s">
        <v>191</v>
      </c>
      <c r="B86" s="4">
        <v>500</v>
      </c>
      <c r="C86" s="4">
        <v>26800</v>
      </c>
      <c r="D86" s="4">
        <v>-26300</v>
      </c>
      <c r="E86" s="4">
        <v>-534060000</v>
      </c>
      <c r="F86" s="4">
        <f t="shared" si="11"/>
        <v>4519070000</v>
      </c>
      <c r="G86" s="4">
        <v>0</v>
      </c>
      <c r="H86" s="4">
        <v>0</v>
      </c>
      <c r="I86" s="4">
        <v>0</v>
      </c>
      <c r="J86" s="4">
        <v>-24300000</v>
      </c>
      <c r="K86" s="24">
        <f t="shared" si="12"/>
        <v>-23595000</v>
      </c>
      <c r="L86" s="4">
        <v>159</v>
      </c>
      <c r="M86" s="4">
        <v>294</v>
      </c>
      <c r="N86" s="4">
        <v>8</v>
      </c>
      <c r="O86" s="4">
        <v>8</v>
      </c>
      <c r="P86" s="4">
        <v>178500</v>
      </c>
      <c r="Q86" s="4">
        <v>268100</v>
      </c>
      <c r="R86" s="5">
        <v>-7.4000000000000003E-3</v>
      </c>
      <c r="S86" s="4">
        <v>480400</v>
      </c>
      <c r="T86" s="4">
        <f t="shared" si="13"/>
        <v>1031821.2</v>
      </c>
      <c r="U86" s="4">
        <f t="shared" si="14"/>
        <v>658700</v>
      </c>
      <c r="V86" s="5">
        <v>9.8999999999999991E-3</v>
      </c>
    </row>
    <row r="87" spans="1:22" x14ac:dyDescent="0.2">
      <c r="A87" s="16" t="s">
        <v>190</v>
      </c>
      <c r="B87" s="4">
        <v>5000</v>
      </c>
      <c r="C87" s="4">
        <v>22600</v>
      </c>
      <c r="D87" s="4">
        <v>-17600</v>
      </c>
      <c r="E87" s="4">
        <v>-359490000</v>
      </c>
      <c r="F87" s="4">
        <f t="shared" si="11"/>
        <v>5053130000</v>
      </c>
      <c r="G87" s="4">
        <v>0</v>
      </c>
      <c r="H87" s="4">
        <v>0</v>
      </c>
      <c r="I87" s="4">
        <v>0</v>
      </c>
      <c r="J87" s="4">
        <v>-18345000</v>
      </c>
      <c r="K87" s="24">
        <f t="shared" si="12"/>
        <v>705000</v>
      </c>
      <c r="L87" s="4">
        <v>181</v>
      </c>
      <c r="M87" s="4">
        <v>366</v>
      </c>
      <c r="N87" s="4">
        <v>7</v>
      </c>
      <c r="O87" s="4">
        <v>22</v>
      </c>
      <c r="P87" s="4">
        <v>165100</v>
      </c>
      <c r="Q87" s="4">
        <v>418100</v>
      </c>
      <c r="R87" s="5">
        <v>-9.7999999999999997E-3</v>
      </c>
      <c r="S87" s="4">
        <v>658700</v>
      </c>
      <c r="T87" s="4">
        <f t="shared" si="13"/>
        <v>1082741.2</v>
      </c>
      <c r="U87" s="4">
        <f t="shared" si="14"/>
        <v>668900</v>
      </c>
      <c r="V87" s="5">
        <v>1.7000000000000001E-2</v>
      </c>
    </row>
    <row r="88" spans="1:22" x14ac:dyDescent="0.2">
      <c r="A88" s="16" t="s">
        <v>189</v>
      </c>
      <c r="B88" s="4">
        <v>36900</v>
      </c>
      <c r="C88" s="4">
        <v>10800</v>
      </c>
      <c r="D88" s="4">
        <v>26100</v>
      </c>
      <c r="E88" s="4">
        <v>536550000</v>
      </c>
      <c r="F88" s="4">
        <f t="shared" si="11"/>
        <v>5412620000</v>
      </c>
      <c r="G88" s="4">
        <v>0</v>
      </c>
      <c r="H88" s="4">
        <v>0</v>
      </c>
      <c r="I88" s="4">
        <v>0</v>
      </c>
      <c r="J88" s="4">
        <v>98835000</v>
      </c>
      <c r="K88" s="24">
        <f t="shared" si="12"/>
        <v>19050000</v>
      </c>
      <c r="L88" s="4">
        <v>230</v>
      </c>
      <c r="M88" s="4">
        <v>314</v>
      </c>
      <c r="N88" s="4">
        <v>8</v>
      </c>
      <c r="O88" s="4">
        <v>18</v>
      </c>
      <c r="P88" s="4">
        <v>219700</v>
      </c>
      <c r="Q88" s="4">
        <v>359000</v>
      </c>
      <c r="R88" s="5">
        <v>0</v>
      </c>
      <c r="S88" s="4">
        <v>668900</v>
      </c>
      <c r="T88" s="4">
        <f t="shared" si="13"/>
        <v>1120711.8999999999</v>
      </c>
      <c r="U88" s="4">
        <f t="shared" si="14"/>
        <v>397801</v>
      </c>
      <c r="V88" s="5">
        <v>9.7000000000000003E-3</v>
      </c>
    </row>
    <row r="89" spans="1:22" x14ac:dyDescent="0.2">
      <c r="A89" s="16" t="s">
        <v>188</v>
      </c>
      <c r="B89" s="4">
        <v>5100</v>
      </c>
      <c r="C89" s="4">
        <v>800</v>
      </c>
      <c r="D89" s="4">
        <v>4300</v>
      </c>
      <c r="E89" s="4">
        <v>88850000</v>
      </c>
      <c r="F89" s="4">
        <f t="shared" si="11"/>
        <v>4876070000</v>
      </c>
      <c r="K89" s="24">
        <f t="shared" si="12"/>
        <v>-79785000</v>
      </c>
      <c r="L89" s="4">
        <v>361</v>
      </c>
      <c r="M89" s="4">
        <v>292</v>
      </c>
      <c r="N89" s="4">
        <v>25</v>
      </c>
      <c r="O89" s="4">
        <v>22</v>
      </c>
      <c r="P89" s="4">
        <v>508200</v>
      </c>
      <c r="Q89" s="4">
        <v>412800</v>
      </c>
      <c r="R89" s="5">
        <v>7.4000000000000003E-3</v>
      </c>
      <c r="S89" s="4">
        <v>921200</v>
      </c>
      <c r="T89" s="4">
        <f t="shared" si="13"/>
        <v>1153517.8999999999</v>
      </c>
      <c r="U89" s="4">
        <f t="shared" si="14"/>
        <v>397801</v>
      </c>
      <c r="V89" s="5">
        <v>2.3900000000000001E-2</v>
      </c>
    </row>
    <row r="90" spans="1:22" x14ac:dyDescent="0.2">
      <c r="A90" s="16" t="s">
        <v>187</v>
      </c>
      <c r="B90" s="4">
        <v>100100</v>
      </c>
      <c r="C90" s="4">
        <v>600</v>
      </c>
      <c r="D90" s="4">
        <v>99500</v>
      </c>
      <c r="E90" s="4">
        <v>2033590000</v>
      </c>
      <c r="F90" s="4">
        <f t="shared" si="11"/>
        <v>4787220000</v>
      </c>
      <c r="G90" s="4">
        <v>0</v>
      </c>
      <c r="H90" s="4">
        <v>0</v>
      </c>
      <c r="I90" s="4">
        <v>0</v>
      </c>
      <c r="J90" s="4">
        <v>-6135000</v>
      </c>
      <c r="K90" s="24">
        <f t="shared" si="12"/>
        <v>-79785000</v>
      </c>
      <c r="L90" s="4">
        <v>193</v>
      </c>
      <c r="M90" s="4">
        <v>360</v>
      </c>
      <c r="N90" s="4">
        <v>23</v>
      </c>
      <c r="O90" s="4">
        <v>35</v>
      </c>
      <c r="P90" s="4">
        <v>347700</v>
      </c>
      <c r="Q90" s="4">
        <v>659600</v>
      </c>
      <c r="R90" s="5">
        <v>2.5000000000000001E-3</v>
      </c>
      <c r="S90" s="4">
        <v>1030100</v>
      </c>
      <c r="T90" s="4">
        <f t="shared" si="13"/>
        <v>1255494.2</v>
      </c>
      <c r="U90" s="4">
        <f t="shared" si="14"/>
        <v>397801</v>
      </c>
      <c r="V90" s="5">
        <v>1.2199999999999999E-2</v>
      </c>
    </row>
    <row r="91" spans="1:22" x14ac:dyDescent="0.2">
      <c r="A91" s="16" t="s">
        <v>186</v>
      </c>
      <c r="B91" s="4">
        <v>14800</v>
      </c>
      <c r="C91" s="4">
        <v>153300</v>
      </c>
      <c r="D91" s="4">
        <v>-138500</v>
      </c>
      <c r="E91" s="4">
        <v>-2836920000</v>
      </c>
      <c r="F91" s="4">
        <f t="shared" si="11"/>
        <v>2753630000</v>
      </c>
      <c r="G91" s="4">
        <v>0</v>
      </c>
      <c r="H91" s="4">
        <v>0</v>
      </c>
      <c r="I91" s="4">
        <v>0</v>
      </c>
      <c r="J91" s="4">
        <v>-67470000</v>
      </c>
      <c r="K91" s="24">
        <f t="shared" si="12"/>
        <v>-73650000</v>
      </c>
      <c r="R91" s="5">
        <v>-4.7999999999999996E-3</v>
      </c>
      <c r="S91" s="4">
        <v>807659</v>
      </c>
      <c r="T91" s="4">
        <f t="shared" si="13"/>
        <v>1330433.7</v>
      </c>
      <c r="U91" s="4">
        <f t="shared" si="14"/>
        <v>397801</v>
      </c>
      <c r="V91" s="5">
        <v>1.46E-2</v>
      </c>
    </row>
    <row r="92" spans="1:22" x14ac:dyDescent="0.2">
      <c r="A92" s="16" t="s">
        <v>185</v>
      </c>
      <c r="B92" s="4">
        <v>25400</v>
      </c>
      <c r="C92" s="4">
        <v>179800</v>
      </c>
      <c r="D92" s="4">
        <v>-154400</v>
      </c>
      <c r="E92" s="4">
        <v>-3131410000</v>
      </c>
      <c r="F92" s="4">
        <f t="shared" si="11"/>
        <v>5590550000</v>
      </c>
      <c r="K92" s="24">
        <f t="shared" si="12"/>
        <v>-6180000</v>
      </c>
      <c r="R92" s="5">
        <v>-2.3999999999999998E-3</v>
      </c>
      <c r="S92" s="4">
        <v>884812</v>
      </c>
      <c r="T92" s="4">
        <f t="shared" si="13"/>
        <v>1357524.7</v>
      </c>
      <c r="U92" s="4">
        <f t="shared" si="14"/>
        <v>397801</v>
      </c>
      <c r="V92" s="5">
        <v>1.47E-2</v>
      </c>
    </row>
    <row r="93" spans="1:22" x14ac:dyDescent="0.2">
      <c r="A93" s="16" t="s">
        <v>184</v>
      </c>
      <c r="B93" s="4">
        <v>104500</v>
      </c>
      <c r="C93" s="4">
        <v>44100</v>
      </c>
      <c r="D93" s="4">
        <v>60400</v>
      </c>
      <c r="E93" s="4">
        <v>1246770000</v>
      </c>
      <c r="F93" s="4">
        <f t="shared" si="11"/>
        <v>8721960000</v>
      </c>
      <c r="K93" s="24">
        <f>J93+K94</f>
        <v>-6180000</v>
      </c>
      <c r="R93" s="5">
        <v>-7.1999999999999998E-3</v>
      </c>
      <c r="S93" s="4">
        <v>397801</v>
      </c>
      <c r="T93" s="4">
        <f t="shared" si="13"/>
        <v>1464160.6666666667</v>
      </c>
      <c r="U93" s="4">
        <f t="shared" si="14"/>
        <v>985026</v>
      </c>
      <c r="V93" s="5">
        <v>1.21E-2</v>
      </c>
    </row>
    <row r="94" spans="1:22" x14ac:dyDescent="0.2">
      <c r="A94" s="16" t="s">
        <v>183</v>
      </c>
      <c r="B94" s="4">
        <v>4200</v>
      </c>
      <c r="C94" s="4">
        <v>491700</v>
      </c>
      <c r="D94" s="4">
        <v>-487500</v>
      </c>
      <c r="E94" s="4">
        <v>-10054850000</v>
      </c>
      <c r="F94" s="4">
        <f t="shared" si="11"/>
        <v>7475190000</v>
      </c>
      <c r="G94" s="4">
        <v>0</v>
      </c>
      <c r="H94" s="4">
        <v>0</v>
      </c>
      <c r="I94" s="4">
        <v>0</v>
      </c>
      <c r="J94" s="4">
        <v>-6180000</v>
      </c>
      <c r="K94" s="24">
        <f>J94</f>
        <v>-6180000</v>
      </c>
      <c r="R94" s="5">
        <v>-1.9E-2</v>
      </c>
      <c r="S94" s="4">
        <v>2394859</v>
      </c>
      <c r="T94" s="4">
        <f t="shared" si="13"/>
        <v>1347823.375</v>
      </c>
      <c r="U94" s="4">
        <f t="shared" si="14"/>
        <v>985026</v>
      </c>
      <c r="V94" s="5">
        <v>3.1200000000000002E-2</v>
      </c>
    </row>
    <row r="95" spans="1:22" x14ac:dyDescent="0.2">
      <c r="A95" s="16" t="s">
        <v>182</v>
      </c>
      <c r="B95" s="4">
        <v>47400</v>
      </c>
      <c r="C95" s="4">
        <v>174900</v>
      </c>
      <c r="D95" s="4">
        <v>-127500</v>
      </c>
      <c r="E95" s="4">
        <v>-2661880000</v>
      </c>
      <c r="F95" s="4">
        <f t="shared" si="11"/>
        <v>17530040000</v>
      </c>
      <c r="K95" s="24"/>
      <c r="R95" s="5">
        <v>7.1999999999999998E-3</v>
      </c>
      <c r="S95" s="4">
        <v>985026</v>
      </c>
      <c r="T95" s="4">
        <f t="shared" si="13"/>
        <v>1399651.5714285714</v>
      </c>
      <c r="U95" s="4">
        <f t="shared" si="14"/>
        <v>1048607</v>
      </c>
      <c r="V95" s="5">
        <v>1.67E-2</v>
      </c>
    </row>
    <row r="96" spans="1:22" x14ac:dyDescent="0.2">
      <c r="A96" s="16" t="s">
        <v>177</v>
      </c>
      <c r="B96" s="4">
        <v>19200</v>
      </c>
      <c r="C96" s="4">
        <v>304700</v>
      </c>
      <c r="D96" s="4">
        <v>-285500</v>
      </c>
      <c r="E96" s="4">
        <v>-5947150000</v>
      </c>
      <c r="F96" s="4">
        <f t="shared" si="11"/>
        <v>20191920000</v>
      </c>
      <c r="K96" s="24"/>
      <c r="R96" s="5">
        <v>2.3999999999999998E-3</v>
      </c>
      <c r="S96" s="4">
        <v>1569155</v>
      </c>
      <c r="T96" s="4">
        <f t="shared" si="13"/>
        <v>1371401</v>
      </c>
      <c r="U96" s="4">
        <f t="shared" si="14"/>
        <v>1048607</v>
      </c>
      <c r="V96" s="5">
        <v>1.9099999999999999E-2</v>
      </c>
    </row>
    <row r="97" spans="1:22" x14ac:dyDescent="0.2">
      <c r="A97" s="16" t="s">
        <v>175</v>
      </c>
      <c r="B97" s="4">
        <v>513400</v>
      </c>
      <c r="C97" s="4">
        <v>238300</v>
      </c>
      <c r="D97" s="4">
        <v>275100</v>
      </c>
      <c r="E97" s="4">
        <v>5722710000</v>
      </c>
      <c r="F97" s="4">
        <f t="shared" si="11"/>
        <v>26139070000</v>
      </c>
      <c r="K97" s="24"/>
      <c r="R97" s="5">
        <v>-4.6999999999999993E-3</v>
      </c>
      <c r="S97" s="4">
        <v>1167900</v>
      </c>
      <c r="T97" s="4">
        <f t="shared" si="13"/>
        <v>1412101.2</v>
      </c>
      <c r="U97" s="4">
        <f t="shared" si="14"/>
        <v>1048607</v>
      </c>
      <c r="V97" s="5">
        <v>1.9099999999999999E-2</v>
      </c>
    </row>
    <row r="98" spans="1:22" x14ac:dyDescent="0.2">
      <c r="A98" s="16" t="s">
        <v>174</v>
      </c>
      <c r="B98" s="4">
        <v>168550</v>
      </c>
      <c r="C98" s="4">
        <v>6900</v>
      </c>
      <c r="D98" s="4">
        <v>161650</v>
      </c>
      <c r="E98" s="4">
        <v>3390880000</v>
      </c>
      <c r="F98" s="4">
        <f t="shared" si="11"/>
        <v>20416360000</v>
      </c>
      <c r="K98" s="24"/>
      <c r="R98" s="5">
        <v>-2.3E-3</v>
      </c>
      <c r="S98" s="4">
        <v>1048607</v>
      </c>
      <c r="T98" s="4">
        <f t="shared" si="13"/>
        <v>1502974.75</v>
      </c>
      <c r="U98" s="4">
        <f t="shared" si="14"/>
        <v>1155722</v>
      </c>
      <c r="V98" s="5">
        <v>1.66E-2</v>
      </c>
    </row>
    <row r="99" spans="1:22" x14ac:dyDescent="0.2">
      <c r="A99" s="16" t="s">
        <v>164</v>
      </c>
      <c r="B99" s="4">
        <v>100300</v>
      </c>
      <c r="C99" s="4">
        <v>300</v>
      </c>
      <c r="D99" s="4">
        <v>100000</v>
      </c>
      <c r="E99" s="4">
        <v>2081070000</v>
      </c>
      <c r="F99" s="4">
        <f t="shared" si="11"/>
        <v>17025480000</v>
      </c>
      <c r="K99" s="24"/>
      <c r="R99" s="5">
        <v>4.7999999999999996E-3</v>
      </c>
      <c r="S99" s="4">
        <v>1249260</v>
      </c>
      <c r="T99" s="4">
        <f t="shared" si="13"/>
        <v>1587546.3333333333</v>
      </c>
      <c r="U99" s="4">
        <f t="shared" si="14"/>
        <v>1155722</v>
      </c>
      <c r="V99" s="5">
        <v>1.9099999999999999E-2</v>
      </c>
    </row>
    <row r="100" spans="1:22" x14ac:dyDescent="0.2">
      <c r="A100" s="16" t="s">
        <v>156</v>
      </c>
      <c r="B100" s="4">
        <v>543200</v>
      </c>
      <c r="C100" s="4">
        <v>30300</v>
      </c>
      <c r="D100" s="4">
        <v>512900</v>
      </c>
      <c r="E100" s="4">
        <v>10668180000</v>
      </c>
      <c r="F100" s="4">
        <f t="shared" si="11"/>
        <v>14944410000</v>
      </c>
      <c r="K100" s="24"/>
      <c r="R100" s="5">
        <v>1.46E-2</v>
      </c>
      <c r="S100" s="4">
        <v>2049863</v>
      </c>
      <c r="T100" s="4">
        <f t="shared" si="13"/>
        <v>1356388</v>
      </c>
      <c r="U100" s="4">
        <f t="shared" si="14"/>
        <v>1155722</v>
      </c>
      <c r="V100" s="5">
        <v>3.3000000000000002E-2</v>
      </c>
    </row>
    <row r="101" spans="1:22" x14ac:dyDescent="0.2">
      <c r="A101" s="16" t="s">
        <v>155</v>
      </c>
      <c r="B101" s="4">
        <v>28700</v>
      </c>
      <c r="C101" s="4">
        <v>300</v>
      </c>
      <c r="D101" s="4">
        <v>28400</v>
      </c>
      <c r="E101" s="4">
        <v>584020000</v>
      </c>
      <c r="F101" s="4">
        <f t="shared" si="11"/>
        <v>4276230000</v>
      </c>
      <c r="K101" s="24"/>
      <c r="R101" s="5">
        <v>9.8999999999999991E-3</v>
      </c>
      <c r="S101" s="4">
        <v>1557054</v>
      </c>
      <c r="T101" s="4">
        <f t="shared" si="13"/>
        <v>1155722</v>
      </c>
      <c r="U101" s="4">
        <f t="shared" si="14"/>
        <v>1155722</v>
      </c>
      <c r="V101" s="5">
        <v>1.7000000000000001E-2</v>
      </c>
    </row>
    <row r="102" spans="1:22" x14ac:dyDescent="0.2">
      <c r="A102" s="16" t="s">
        <v>154</v>
      </c>
      <c r="B102" s="4">
        <v>182300</v>
      </c>
      <c r="C102" s="4">
        <v>0</v>
      </c>
      <c r="D102" s="4">
        <v>182300</v>
      </c>
      <c r="E102" s="4">
        <v>3692210000</v>
      </c>
      <c r="F102" s="4">
        <f t="shared" si="11"/>
        <v>3692210000</v>
      </c>
      <c r="K102" s="24"/>
      <c r="R102" s="5">
        <v>0.01</v>
      </c>
      <c r="S102" s="4">
        <v>1155722</v>
      </c>
      <c r="T102" s="4" t="e">
        <f t="shared" si="13"/>
        <v>#DIV/0!</v>
      </c>
      <c r="U102" s="4">
        <f t="shared" si="14"/>
        <v>0</v>
      </c>
      <c r="V102" s="5">
        <v>1.4800000000000001E-2</v>
      </c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F213" s="4"/>
      <c r="L213" s="4"/>
      <c r="M213" s="4"/>
      <c r="N213" s="4"/>
      <c r="O213" s="4"/>
      <c r="P213" s="4"/>
      <c r="Q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L214" s="4"/>
      <c r="M214" s="4"/>
      <c r="N214" s="4"/>
      <c r="O214" s="4"/>
      <c r="P214" s="4"/>
      <c r="Q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L215" s="4"/>
      <c r="M215" s="4"/>
      <c r="N215" s="4"/>
      <c r="O215" s="4"/>
      <c r="P215" s="4"/>
      <c r="Q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L216" s="4"/>
      <c r="M216" s="4"/>
      <c r="N216" s="4"/>
      <c r="O216" s="4"/>
      <c r="P216" s="4"/>
      <c r="Q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L217" s="4"/>
      <c r="M217" s="4"/>
      <c r="N217" s="4"/>
      <c r="O217" s="4"/>
      <c r="P217" s="4"/>
      <c r="Q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L218" s="4"/>
      <c r="M218" s="4"/>
      <c r="N218" s="4"/>
      <c r="O218" s="4"/>
      <c r="P218" s="4"/>
      <c r="Q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L219" s="4"/>
      <c r="M219" s="4"/>
      <c r="N219" s="4"/>
      <c r="O219" s="4"/>
      <c r="P219" s="4"/>
      <c r="Q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L220" s="4"/>
      <c r="M220" s="4"/>
      <c r="N220" s="4"/>
      <c r="O220" s="4"/>
      <c r="P220" s="4"/>
      <c r="Q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L221" s="4"/>
      <c r="M221" s="4"/>
      <c r="N221" s="4"/>
      <c r="O221" s="4"/>
      <c r="P221" s="4"/>
      <c r="Q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L222" s="4"/>
      <c r="M222" s="4"/>
      <c r="N222" s="4"/>
      <c r="O222" s="4"/>
      <c r="P222" s="4"/>
      <c r="Q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L223" s="4"/>
      <c r="M223" s="4"/>
      <c r="N223" s="4"/>
      <c r="O223" s="4"/>
      <c r="P223" s="4"/>
      <c r="Q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L224" s="4"/>
      <c r="M224" s="4"/>
      <c r="N224" s="4"/>
      <c r="O224" s="4"/>
      <c r="P224" s="4"/>
      <c r="Q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L225" s="4"/>
      <c r="M225" s="4"/>
      <c r="N225" s="4"/>
      <c r="O225" s="4"/>
      <c r="P225" s="4"/>
      <c r="Q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L226" s="4"/>
      <c r="M226" s="4"/>
      <c r="N226" s="4"/>
      <c r="O226" s="4"/>
      <c r="P226" s="4"/>
      <c r="Q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L227" s="4"/>
      <c r="M227" s="4"/>
      <c r="N227" s="4"/>
      <c r="O227" s="4"/>
      <c r="P227" s="4"/>
      <c r="Q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L228" s="4"/>
      <c r="M228" s="4"/>
      <c r="N228" s="4"/>
      <c r="O228" s="4"/>
      <c r="P228" s="4"/>
      <c r="Q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L229" s="4"/>
      <c r="M229" s="4"/>
      <c r="N229" s="4"/>
      <c r="O229" s="4"/>
      <c r="P229" s="4"/>
      <c r="Q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L230" s="4"/>
      <c r="M230" s="4"/>
      <c r="N230" s="4"/>
      <c r="O230" s="4"/>
      <c r="P230" s="4"/>
      <c r="Q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L231" s="4"/>
      <c r="M231" s="4"/>
      <c r="N231" s="4"/>
      <c r="O231" s="4"/>
      <c r="P231" s="4"/>
      <c r="Q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L232" s="4"/>
      <c r="M232" s="4"/>
      <c r="N232" s="4"/>
      <c r="O232" s="4"/>
      <c r="P232" s="4"/>
      <c r="Q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L233" s="4"/>
      <c r="M233" s="4"/>
      <c r="N233" s="4"/>
      <c r="O233" s="4"/>
      <c r="P233" s="4"/>
      <c r="Q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T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T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T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T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T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T258" s="4"/>
      <c r="U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T259" s="4"/>
      <c r="U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T260" s="4"/>
      <c r="U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T261" s="4"/>
      <c r="U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T262" s="4"/>
      <c r="U262" s="4"/>
      <c r="V262" s="5"/>
    </row>
    <row r="263" spans="1:22" x14ac:dyDescent="0.2">
      <c r="A263" s="16"/>
      <c r="B263" s="4"/>
      <c r="C263" s="4"/>
      <c r="D263" s="4"/>
      <c r="E263" s="4"/>
      <c r="F263" s="4"/>
      <c r="R263" s="5"/>
      <c r="S263" s="4"/>
      <c r="T263" s="4"/>
      <c r="U263" s="4"/>
      <c r="V263" s="5"/>
    </row>
    <row r="264" spans="1:22" x14ac:dyDescent="0.2">
      <c r="A264" s="16"/>
      <c r="B264" s="4"/>
      <c r="C264" s="4"/>
      <c r="D264" s="4"/>
      <c r="E264" s="4"/>
      <c r="F264" s="4"/>
      <c r="R264" s="5"/>
      <c r="S264" s="4"/>
      <c r="T264" s="4"/>
      <c r="U264" s="4"/>
      <c r="V264" s="5"/>
    </row>
    <row r="265" spans="1:22" x14ac:dyDescent="0.2">
      <c r="A265" s="16"/>
      <c r="B265" s="4"/>
      <c r="C265" s="4"/>
      <c r="D265" s="4"/>
      <c r="E265" s="4"/>
      <c r="F265" s="4"/>
      <c r="R265" s="5"/>
      <c r="S265" s="4"/>
      <c r="T265" s="4"/>
      <c r="U265" s="4"/>
      <c r="V265" s="5"/>
    </row>
    <row r="266" spans="1:22" x14ac:dyDescent="0.2">
      <c r="A266" s="16"/>
      <c r="B266" s="4"/>
      <c r="C266" s="4"/>
      <c r="D266" s="4"/>
      <c r="E266" s="4"/>
      <c r="F266" s="4"/>
      <c r="R266" s="5"/>
      <c r="S266" s="4"/>
      <c r="T266" s="4"/>
      <c r="U266" s="4"/>
      <c r="V266" s="5"/>
    </row>
    <row r="267" spans="1:22" x14ac:dyDescent="0.2">
      <c r="A267" s="16"/>
      <c r="B267" s="4"/>
      <c r="C267" s="4"/>
      <c r="D267" s="4"/>
      <c r="E267" s="4"/>
      <c r="F267" s="4"/>
      <c r="R267" s="5"/>
      <c r="S267" s="4"/>
      <c r="T267" s="4"/>
      <c r="U267" s="4"/>
      <c r="V267" s="5"/>
    </row>
    <row r="268" spans="1:22" x14ac:dyDescent="0.2">
      <c r="A268" s="16"/>
      <c r="B268" s="4"/>
      <c r="C268" s="4"/>
      <c r="D268" s="4"/>
      <c r="E268" s="4"/>
      <c r="F268" s="4"/>
      <c r="R268" s="5"/>
      <c r="S268" s="4"/>
      <c r="T268" s="4"/>
      <c r="U268" s="4"/>
      <c r="V268" s="5"/>
    </row>
    <row r="269" spans="1:22" x14ac:dyDescent="0.2">
      <c r="A269" s="16"/>
      <c r="B269" s="4"/>
      <c r="C269" s="4"/>
      <c r="D269" s="4"/>
      <c r="E269" s="4"/>
      <c r="F269" s="4"/>
      <c r="R269" s="5"/>
      <c r="S269" s="4"/>
      <c r="T269" s="4"/>
      <c r="U269" s="4"/>
      <c r="V269" s="5"/>
    </row>
    <row r="270" spans="1:22" x14ac:dyDescent="0.2">
      <c r="A270" s="16"/>
      <c r="B270" s="4"/>
      <c r="C270" s="4"/>
      <c r="D270" s="4"/>
      <c r="E270" s="4"/>
      <c r="F270" s="4"/>
      <c r="R270" s="5"/>
      <c r="S270" s="4"/>
      <c r="T270" s="4"/>
      <c r="U270" s="4"/>
      <c r="V270" s="5"/>
    </row>
    <row r="271" spans="1:22" x14ac:dyDescent="0.2">
      <c r="A271" s="16"/>
      <c r="B271" s="4"/>
      <c r="C271" s="4"/>
      <c r="D271" s="4"/>
      <c r="E271" s="4"/>
      <c r="F271" s="4"/>
      <c r="R271" s="5"/>
      <c r="S271" s="4"/>
      <c r="T271" s="4"/>
      <c r="U271" s="4"/>
      <c r="V271" s="5"/>
    </row>
    <row r="272" spans="1:22" x14ac:dyDescent="0.2">
      <c r="A272" s="16"/>
      <c r="B272" s="4"/>
      <c r="C272" s="4"/>
      <c r="D272" s="4"/>
      <c r="E272" s="4"/>
      <c r="F272" s="4"/>
      <c r="R272" s="5"/>
      <c r="S272" s="4"/>
      <c r="T272" s="4"/>
      <c r="U272" s="4"/>
      <c r="V272" s="5"/>
    </row>
    <row r="273" spans="1:22" x14ac:dyDescent="0.2">
      <c r="A273" s="16"/>
      <c r="B273" s="4"/>
      <c r="C273" s="4"/>
      <c r="D273" s="4"/>
      <c r="E273" s="4"/>
      <c r="F273" s="4"/>
      <c r="R273" s="5"/>
      <c r="S273" s="4"/>
      <c r="T273" s="4"/>
      <c r="U273" s="4"/>
      <c r="V273" s="5"/>
    </row>
    <row r="274" spans="1:22" x14ac:dyDescent="0.2">
      <c r="A274" s="16"/>
      <c r="B274" s="4"/>
      <c r="C274" s="4"/>
      <c r="D274" s="4"/>
      <c r="E274" s="4"/>
      <c r="F274" s="4"/>
      <c r="R274" s="5"/>
      <c r="S274" s="4"/>
      <c r="T274" s="4"/>
      <c r="U274" s="4"/>
      <c r="V274" s="5"/>
    </row>
    <row r="275" spans="1:22" x14ac:dyDescent="0.2">
      <c r="A275" s="16"/>
      <c r="B275" s="4"/>
      <c r="C275" s="4"/>
      <c r="D275" s="4"/>
      <c r="E275" s="4"/>
      <c r="F275" s="4"/>
      <c r="R275" s="5"/>
      <c r="S275" s="4"/>
      <c r="T275" s="4"/>
      <c r="U275" s="4"/>
      <c r="V275" s="5"/>
    </row>
    <row r="276" spans="1:22" x14ac:dyDescent="0.2">
      <c r="A276" s="16"/>
      <c r="B276" s="4"/>
      <c r="C276" s="4"/>
      <c r="D276" s="4"/>
      <c r="E276" s="4"/>
      <c r="F276" s="4"/>
      <c r="R276" s="5"/>
      <c r="S276" s="4"/>
      <c r="T276" s="4"/>
      <c r="U276" s="4"/>
      <c r="V276" s="5"/>
    </row>
    <row r="277" spans="1:22" x14ac:dyDescent="0.2">
      <c r="A277" s="16"/>
      <c r="B277" s="4"/>
      <c r="C277" s="4"/>
      <c r="D277" s="4"/>
      <c r="E277" s="4"/>
      <c r="F277" s="4"/>
      <c r="R277" s="5"/>
      <c r="S277" s="4"/>
      <c r="T277" s="4"/>
      <c r="U277" s="4"/>
      <c r="V277" s="5"/>
    </row>
    <row r="278" spans="1:22" x14ac:dyDescent="0.2">
      <c r="A278" s="16"/>
      <c r="B278" s="4"/>
      <c r="C278" s="4"/>
      <c r="D278" s="4"/>
      <c r="E278" s="4"/>
      <c r="F278" s="4"/>
      <c r="R278" s="5"/>
      <c r="S278" s="4"/>
      <c r="T278" s="4"/>
      <c r="U278" s="4"/>
      <c r="V278" s="5"/>
    </row>
    <row r="279" spans="1:22" x14ac:dyDescent="0.2">
      <c r="A279" s="16"/>
      <c r="B279" s="4"/>
      <c r="C279" s="4"/>
      <c r="D279" s="4"/>
      <c r="E279" s="4"/>
      <c r="F279" s="4"/>
      <c r="R279" s="5"/>
      <c r="S279" s="4"/>
      <c r="T279" s="4"/>
      <c r="U279" s="4"/>
      <c r="V279" s="5"/>
    </row>
    <row r="280" spans="1:22" x14ac:dyDescent="0.2">
      <c r="A280" s="16"/>
      <c r="B280" s="4"/>
      <c r="C280" s="4"/>
      <c r="D280" s="4"/>
      <c r="E280" s="4"/>
      <c r="F280" s="4"/>
      <c r="R280" s="5"/>
      <c r="S280" s="4"/>
      <c r="T280" s="4"/>
      <c r="U280" s="4"/>
      <c r="V280" s="5"/>
    </row>
    <row r="281" spans="1:22" x14ac:dyDescent="0.2">
      <c r="A281" s="16"/>
      <c r="B281" s="4"/>
      <c r="C281" s="4"/>
      <c r="D281" s="4"/>
      <c r="E281" s="4"/>
      <c r="F281" s="4"/>
      <c r="R281" s="5"/>
      <c r="S281" s="4"/>
      <c r="T281" s="4"/>
      <c r="U281" s="4"/>
      <c r="V281" s="5"/>
    </row>
    <row r="282" spans="1:22" x14ac:dyDescent="0.2">
      <c r="A282" s="16"/>
      <c r="B282" s="4"/>
      <c r="C282" s="4"/>
      <c r="D282" s="4"/>
      <c r="E282" s="4"/>
      <c r="F282" s="4"/>
      <c r="R282" s="5"/>
      <c r="S282" s="4"/>
      <c r="T282" s="4"/>
      <c r="U282" s="4"/>
      <c r="V282" s="5"/>
    </row>
    <row r="283" spans="1:22" x14ac:dyDescent="0.2">
      <c r="A283" s="16"/>
      <c r="B283" s="4"/>
      <c r="C283" s="4"/>
      <c r="D283" s="4"/>
      <c r="E283" s="4"/>
      <c r="F283" s="4"/>
      <c r="R283" s="5"/>
      <c r="S283" s="4"/>
      <c r="T283" s="4"/>
      <c r="U283" s="4"/>
      <c r="V283" s="5"/>
    </row>
    <row r="284" spans="1:22" x14ac:dyDescent="0.2">
      <c r="A284" s="16"/>
      <c r="B284" s="4"/>
      <c r="C284" s="4"/>
      <c r="D284" s="4"/>
      <c r="E284" s="4"/>
      <c r="F284" s="4"/>
      <c r="R284" s="5"/>
      <c r="S284" s="4"/>
      <c r="T284" s="4"/>
      <c r="U284" s="4"/>
      <c r="V284" s="5"/>
    </row>
    <row r="285" spans="1:22" x14ac:dyDescent="0.2">
      <c r="A285" s="16"/>
      <c r="B285" s="4"/>
      <c r="C285" s="4"/>
      <c r="D285" s="4"/>
      <c r="E285" s="4"/>
      <c r="F285" s="4"/>
      <c r="R285" s="5"/>
      <c r="S285" s="4"/>
      <c r="T285" s="4"/>
      <c r="U285" s="4"/>
      <c r="V285" s="5"/>
    </row>
    <row r="286" spans="1:22" x14ac:dyDescent="0.2">
      <c r="A286" s="16"/>
      <c r="B286" s="4"/>
      <c r="C286" s="4"/>
      <c r="D286" s="4"/>
      <c r="E286" s="4"/>
      <c r="F286" s="4"/>
      <c r="R286" s="5"/>
      <c r="S286" s="4"/>
      <c r="T286" s="4"/>
      <c r="U286" s="4"/>
      <c r="V286" s="5"/>
    </row>
    <row r="287" spans="1:22" x14ac:dyDescent="0.2">
      <c r="A287" s="16"/>
      <c r="B287" s="4"/>
      <c r="C287" s="4"/>
      <c r="D287" s="4"/>
      <c r="E287" s="4"/>
      <c r="F287" s="4"/>
      <c r="R287" s="5"/>
      <c r="S287" s="4"/>
      <c r="T287" s="4"/>
      <c r="U287" s="4"/>
      <c r="V287" s="5"/>
    </row>
    <row r="288" spans="1:22" x14ac:dyDescent="0.2">
      <c r="A288" s="16"/>
      <c r="B288" s="4"/>
      <c r="C288" s="4"/>
      <c r="D288" s="4"/>
      <c r="E288" s="4"/>
      <c r="F288" s="4"/>
      <c r="R288" s="5"/>
      <c r="S288" s="4"/>
      <c r="U288" s="4"/>
      <c r="V288" s="5"/>
    </row>
    <row r="289" spans="1:22" x14ac:dyDescent="0.2">
      <c r="A289" s="16"/>
      <c r="B289" s="4"/>
      <c r="C289" s="4"/>
      <c r="D289" s="4"/>
      <c r="E289" s="4"/>
      <c r="F289" s="4"/>
      <c r="R289" s="5"/>
      <c r="S289" s="4"/>
      <c r="U289" s="4"/>
      <c r="V289" s="5"/>
    </row>
    <row r="290" spans="1:22" x14ac:dyDescent="0.2">
      <c r="A290" s="16"/>
      <c r="B290" s="4"/>
      <c r="C290" s="4"/>
      <c r="D290" s="4"/>
      <c r="E290" s="4"/>
      <c r="F290" s="4"/>
      <c r="R290" s="5"/>
      <c r="S290" s="4"/>
      <c r="U290" s="4"/>
      <c r="V290" s="5"/>
    </row>
    <row r="291" spans="1:22" x14ac:dyDescent="0.2">
      <c r="A291" s="16"/>
      <c r="B291" s="4"/>
      <c r="C291" s="4"/>
      <c r="D291" s="4"/>
      <c r="E291" s="4"/>
      <c r="F291" s="4"/>
      <c r="R291" s="5"/>
      <c r="S291" s="4"/>
      <c r="U291" s="4"/>
      <c r="V291" s="5"/>
    </row>
    <row r="292" spans="1:22" x14ac:dyDescent="0.2">
      <c r="A292" s="16"/>
      <c r="B292" s="4"/>
      <c r="C292" s="4"/>
      <c r="D292" s="4"/>
      <c r="E292" s="4"/>
      <c r="F292" s="4"/>
      <c r="R292" s="5"/>
      <c r="S292" s="4"/>
      <c r="U292" s="4"/>
      <c r="V292" s="5"/>
    </row>
    <row r="293" spans="1:22" x14ac:dyDescent="0.2">
      <c r="A293" s="16"/>
      <c r="B293" s="4"/>
      <c r="C293" s="4"/>
      <c r="D293" s="4"/>
      <c r="E293" s="4"/>
      <c r="F293" s="4"/>
      <c r="R293" s="5"/>
      <c r="S293" s="4"/>
      <c r="V293" s="5"/>
    </row>
    <row r="294" spans="1:22" x14ac:dyDescent="0.2">
      <c r="A294" s="16"/>
      <c r="B294" s="4"/>
      <c r="C294" s="4"/>
      <c r="D294" s="4"/>
      <c r="E294" s="4"/>
      <c r="F294" s="4"/>
      <c r="R294" s="5"/>
      <c r="S294" s="4"/>
      <c r="V294" s="5"/>
    </row>
    <row r="295" spans="1:22" x14ac:dyDescent="0.2">
      <c r="A295" s="16"/>
      <c r="B295" s="4"/>
      <c r="C295" s="4"/>
      <c r="D295" s="4"/>
      <c r="E295" s="4"/>
      <c r="F295" s="4"/>
      <c r="R295" s="5"/>
      <c r="S295" s="4"/>
      <c r="V295" s="5"/>
    </row>
    <row r="296" spans="1:22" x14ac:dyDescent="0.2">
      <c r="A296" s="16"/>
      <c r="B296" s="4"/>
      <c r="C296" s="4"/>
      <c r="D296" s="4"/>
      <c r="E296" s="4"/>
      <c r="F296" s="4"/>
      <c r="R296" s="5"/>
      <c r="S296" s="4"/>
      <c r="V296" s="5"/>
    </row>
    <row r="297" spans="1:22" x14ac:dyDescent="0.2">
      <c r="A297" s="16"/>
      <c r="B297" s="4"/>
      <c r="C297" s="4"/>
      <c r="D297" s="4"/>
      <c r="E297" s="4"/>
      <c r="F297" s="4"/>
      <c r="R297" s="5"/>
      <c r="S297" s="4"/>
      <c r="V297" s="5"/>
    </row>
    <row r="298" spans="1:22" x14ac:dyDescent="0.2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</row>
    <row r="299" spans="1:22" x14ac:dyDescent="0.2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</row>
    <row r="300" spans="1:22" x14ac:dyDescent="0.2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</row>
    <row r="301" spans="1:22" x14ac:dyDescent="0.2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</row>
    <row r="302" spans="1:22" x14ac:dyDescent="0.2">
      <c r="A302" s="36" t="s">
        <v>163</v>
      </c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8AA96-CF83-6440-BAC8-7AFB0F37971B}">
  <sheetPr codeName="Sheet114"/>
  <dimension ref="A1:V302"/>
  <sheetViews>
    <sheetView workbookViewId="0">
      <selection activeCell="U4" sqref="U3:U4"/>
    </sheetView>
  </sheetViews>
  <sheetFormatPr baseColWidth="10" defaultRowHeight="16" x14ac:dyDescent="0.2"/>
  <cols>
    <col min="5" max="5" customWidth="true" width="16.5"/>
    <col min="6" max="6" customWidth="true" width="14.66406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4035">
        <v>344</v>
      </c>
      <c r="B3" t="n" s="4036">
        <v>0.0</v>
      </c>
      <c r="C3" t="n" s="4037">
        <v>276100.0</v>
      </c>
      <c r="D3" t="n" s="4038">
        <v>-276100.0</v>
      </c>
      <c r="E3" t="n" s="4039">
        <v>-6.33376E9</v>
      </c>
      <c r="G3" t="n" s="4025">
        <v>0.0</v>
      </c>
      <c r="H3" t="n" s="4026">
        <v>0.0</v>
      </c>
      <c r="I3" t="n" s="4027">
        <v>0.0</v>
      </c>
      <c r="J3" t="n" s="4028">
        <v>0.0</v>
      </c>
      <c r="L3" t="n" s="4029">
        <v>424.0</v>
      </c>
      <c r="M3" t="n" s="4030">
        <v>792.0</v>
      </c>
      <c r="N3" t="n" s="4031">
        <v>34.0</v>
      </c>
      <c r="O3" t="n" s="4032">
        <v>72.0</v>
      </c>
      <c r="P3" t="n" s="4033">
        <v>558800.0</v>
      </c>
      <c r="Q3" t="n" s="4034">
        <v>1277900.0</v>
      </c>
      <c r="R3" t="n" s="4023">
        <v>-0.011000000000000001</v>
      </c>
      <c r="S3" t="n" s="4022">
        <v>1943200.0</v>
      </c>
      <c r="V3" t="n" s="4024">
        <v>0.0281</v>
      </c>
    </row>
    <row r="4">
      <c r="A4" t="s" s="1963">
        <v>343</v>
      </c>
      <c r="B4" t="n" s="1964">
        <v>61700.0</v>
      </c>
      <c r="C4" t="n" s="1965">
        <v>28800.0</v>
      </c>
      <c r="D4" t="n" s="1966">
        <v>32900.0</v>
      </c>
      <c r="E4" t="n" s="1967">
        <v>7.446E8</v>
      </c>
      <c r="G4" t="n" s="1953">
        <v>0.0</v>
      </c>
      <c r="H4" t="n" s="1954">
        <v>0.0</v>
      </c>
      <c r="I4" t="n" s="1955">
        <v>0.0</v>
      </c>
      <c r="J4" t="n" s="1956">
        <v>0.0</v>
      </c>
      <c r="L4" t="n" s="1957">
        <v>875.0</v>
      </c>
      <c r="M4" t="n" s="1958">
        <v>870.0</v>
      </c>
      <c r="N4" t="n" s="1959">
        <v>78.0</v>
      </c>
      <c r="O4" t="n" s="1960">
        <v>73.0</v>
      </c>
      <c r="P4" t="n" s="1961">
        <v>1220000.0</v>
      </c>
      <c r="Q4" t="n" s="1962">
        <v>1557000.0</v>
      </c>
      <c r="R4" t="n" s="1951">
        <v>-0.006500000000000001</v>
      </c>
      <c r="S4" t="n" s="1950">
        <v>2836800.0</v>
      </c>
      <c r="V4" t="n" s="1952">
        <v>0.0406</v>
      </c>
    </row>
    <row r="5" spans="1:22" x14ac:dyDescent="0.2">
      <c r="A5" s="16" t="s">
        <v>342</v>
      </c>
      <c r="B5" s="4">
        <v>469800</v>
      </c>
      <c r="C5" s="4">
        <v>46400</v>
      </c>
      <c r="D5" s="4">
        <v>423400</v>
      </c>
      <c r="E5" s="4">
        <v>9730181177</v>
      </c>
      <c r="F5" s="4">
        <f t="shared" ref="F5:F46" si="0">E5+F6</f>
        <v>30741641755</v>
      </c>
      <c r="G5" s="4">
        <v>0</v>
      </c>
      <c r="H5" s="4">
        <v>0</v>
      </c>
      <c r="I5" s="4">
        <v>0</v>
      </c>
      <c r="J5" s="4">
        <v>0</v>
      </c>
      <c r="K5" s="24"/>
      <c r="L5" s="4">
        <v>1696</v>
      </c>
      <c r="M5" s="4">
        <v>1541</v>
      </c>
      <c r="N5" s="4">
        <v>137</v>
      </c>
      <c r="O5" s="4">
        <v>120</v>
      </c>
      <c r="P5" s="4">
        <v>2328800</v>
      </c>
      <c r="Q5" s="4">
        <v>2073100</v>
      </c>
      <c r="R5" s="5">
        <v>1.3300000000000001E-2</v>
      </c>
      <c r="S5" s="4">
        <v>4402000</v>
      </c>
      <c r="T5" s="4">
        <f t="shared" ref="T5:T73" si="1">AVERAGE(S6:S15)</f>
        <v>2376190</v>
      </c>
      <c r="U5" s="4">
        <f t="shared" ref="U5:U46" si="2">MIN(S7:S11)</f>
        <v>1363300</v>
      </c>
      <c r="V5" s="5">
        <v>4.0500000000000001E-2</v>
      </c>
    </row>
    <row r="6" spans="1:22" x14ac:dyDescent="0.2">
      <c r="A6" s="16" t="s">
        <v>341</v>
      </c>
      <c r="B6" s="4">
        <v>260400</v>
      </c>
      <c r="C6" s="4">
        <v>0</v>
      </c>
      <c r="D6" s="4">
        <v>260400</v>
      </c>
      <c r="E6" s="4">
        <v>5847140000</v>
      </c>
      <c r="F6" s="4">
        <f t="shared" si="0"/>
        <v>21011460578</v>
      </c>
      <c r="G6" s="4">
        <v>0</v>
      </c>
      <c r="H6" s="4">
        <v>0</v>
      </c>
      <c r="I6" s="4">
        <v>0</v>
      </c>
      <c r="J6" s="4">
        <v>0</v>
      </c>
      <c r="K6" s="24"/>
      <c r="L6" s="4">
        <v>762</v>
      </c>
      <c r="M6" s="4">
        <v>692</v>
      </c>
      <c r="N6" s="4">
        <v>53</v>
      </c>
      <c r="O6" s="4">
        <v>46</v>
      </c>
      <c r="P6" s="4">
        <v>1022900</v>
      </c>
      <c r="Q6" s="4">
        <v>891200</v>
      </c>
      <c r="R6" s="5">
        <v>2.4900000000000002E-2</v>
      </c>
      <c r="S6" s="4">
        <v>2175800</v>
      </c>
      <c r="T6" s="4">
        <f t="shared" si="1"/>
        <v>2289920</v>
      </c>
      <c r="U6" s="4">
        <f t="shared" si="2"/>
        <v>1990600</v>
      </c>
      <c r="V6" s="5">
        <v>2.4300000000000002E-2</v>
      </c>
    </row>
    <row r="7" spans="1:22" x14ac:dyDescent="0.2">
      <c r="A7" s="16" t="s">
        <v>340</v>
      </c>
      <c r="B7" s="4">
        <v>500</v>
      </c>
      <c r="C7" s="4">
        <v>40100</v>
      </c>
      <c r="D7" s="4">
        <v>-39600</v>
      </c>
      <c r="E7" s="4">
        <v>-872000000</v>
      </c>
      <c r="F7" s="4">
        <f t="shared" si="0"/>
        <v>15164320578</v>
      </c>
      <c r="G7" s="4">
        <v>0</v>
      </c>
      <c r="H7" s="4">
        <v>0</v>
      </c>
      <c r="I7" s="4">
        <v>0</v>
      </c>
      <c r="J7" s="4">
        <v>0</v>
      </c>
      <c r="K7" s="24"/>
      <c r="L7" s="4">
        <v>436</v>
      </c>
      <c r="M7" s="4">
        <v>545</v>
      </c>
      <c r="N7" s="4">
        <v>28</v>
      </c>
      <c r="O7" s="4">
        <v>40</v>
      </c>
      <c r="P7" s="4">
        <v>518000</v>
      </c>
      <c r="Q7" s="4">
        <v>765600</v>
      </c>
      <c r="R7" s="5">
        <v>1.15E-2</v>
      </c>
      <c r="S7" s="4">
        <v>1363300</v>
      </c>
      <c r="T7" s="4">
        <f t="shared" si="1"/>
        <v>2301050</v>
      </c>
      <c r="U7" s="4">
        <f t="shared" si="2"/>
        <v>1990600</v>
      </c>
      <c r="V7" s="5">
        <v>2.2400000000000003E-2</v>
      </c>
    </row>
    <row r="8" spans="1:22" x14ac:dyDescent="0.2">
      <c r="A8" s="16" t="s">
        <v>339</v>
      </c>
      <c r="B8" s="4">
        <v>45900</v>
      </c>
      <c r="C8" s="4">
        <v>473500</v>
      </c>
      <c r="D8" s="4">
        <v>-427600</v>
      </c>
      <c r="E8" s="4">
        <v>-9546570000</v>
      </c>
      <c r="F8" s="4">
        <f t="shared" si="0"/>
        <v>16036320578</v>
      </c>
      <c r="G8" s="4">
        <v>0</v>
      </c>
      <c r="H8" s="4">
        <v>0</v>
      </c>
      <c r="I8" s="4">
        <v>0</v>
      </c>
      <c r="J8" s="4">
        <v>0</v>
      </c>
      <c r="K8" s="24"/>
      <c r="L8" s="4">
        <v>821</v>
      </c>
      <c r="M8" s="4">
        <v>1525</v>
      </c>
      <c r="N8" s="4">
        <v>57</v>
      </c>
      <c r="O8" s="4">
        <v>117</v>
      </c>
      <c r="P8" s="4">
        <v>1105400</v>
      </c>
      <c r="Q8" s="4">
        <v>2366200</v>
      </c>
      <c r="R8" s="5">
        <v>-2.5099999999999997E-2</v>
      </c>
      <c r="S8" s="4">
        <v>3476300</v>
      </c>
      <c r="T8" s="4">
        <f t="shared" si="1"/>
        <v>2185560</v>
      </c>
      <c r="U8" s="4">
        <f t="shared" si="2"/>
        <v>1700300</v>
      </c>
      <c r="V8" s="5">
        <v>5.04E-2</v>
      </c>
    </row>
    <row r="9" spans="1:22" x14ac:dyDescent="0.2">
      <c r="A9" s="16" t="s">
        <v>338</v>
      </c>
      <c r="B9" s="4">
        <v>3300</v>
      </c>
      <c r="C9" s="4">
        <v>398800</v>
      </c>
      <c r="D9" s="4">
        <v>-395500</v>
      </c>
      <c r="E9" s="4">
        <v>-8829130000</v>
      </c>
      <c r="F9" s="4">
        <f t="shared" si="0"/>
        <v>25582890578</v>
      </c>
      <c r="G9" s="4">
        <v>0</v>
      </c>
      <c r="H9" s="4">
        <v>0</v>
      </c>
      <c r="I9" s="4">
        <v>0</v>
      </c>
      <c r="J9" s="4">
        <v>0</v>
      </c>
      <c r="K9" s="24"/>
      <c r="L9" s="4">
        <v>566</v>
      </c>
      <c r="M9" s="4">
        <v>757</v>
      </c>
      <c r="N9" s="4">
        <v>52</v>
      </c>
      <c r="O9" s="4">
        <v>56</v>
      </c>
      <c r="P9" s="4">
        <v>843000</v>
      </c>
      <c r="Q9" s="4">
        <v>1028000</v>
      </c>
      <c r="R9" s="5">
        <v>6.8000000000000005E-3</v>
      </c>
      <c r="S9" s="4">
        <v>2046400</v>
      </c>
      <c r="T9" s="4">
        <f t="shared" si="1"/>
        <v>2153260</v>
      </c>
      <c r="U9" s="4">
        <f t="shared" si="2"/>
        <v>1700300</v>
      </c>
      <c r="V9" s="5">
        <v>1.78E-2</v>
      </c>
    </row>
    <row r="10" spans="1:22" x14ac:dyDescent="0.2">
      <c r="A10" s="16" t="s">
        <v>337</v>
      </c>
      <c r="B10" s="4">
        <v>40100</v>
      </c>
      <c r="C10" s="4">
        <v>32700</v>
      </c>
      <c r="D10" s="4">
        <v>7400</v>
      </c>
      <c r="E10" s="4">
        <v>157440000</v>
      </c>
      <c r="F10" s="4">
        <f t="shared" si="0"/>
        <v>34412020578</v>
      </c>
      <c r="G10" s="4">
        <v>0</v>
      </c>
      <c r="H10" s="4">
        <v>0</v>
      </c>
      <c r="I10" s="4">
        <v>0</v>
      </c>
      <c r="J10" s="4">
        <v>0</v>
      </c>
      <c r="K10" s="24"/>
      <c r="L10" s="4">
        <v>639</v>
      </c>
      <c r="M10" s="4">
        <v>1243</v>
      </c>
      <c r="N10" s="4">
        <v>41</v>
      </c>
      <c r="O10" s="4">
        <v>85</v>
      </c>
      <c r="P10" s="4">
        <v>850200</v>
      </c>
      <c r="Q10" s="4">
        <v>1523500</v>
      </c>
      <c r="R10" s="5">
        <v>-1.5700000000000002E-2</v>
      </c>
      <c r="S10" s="4">
        <v>2561800</v>
      </c>
      <c r="T10" s="4">
        <f t="shared" si="1"/>
        <v>2357405</v>
      </c>
      <c r="U10" s="4">
        <f t="shared" si="2"/>
        <v>1313100</v>
      </c>
      <c r="V10" s="5">
        <v>2.8500000000000001E-2</v>
      </c>
    </row>
    <row r="11" spans="1:22" x14ac:dyDescent="0.2">
      <c r="A11" s="16" t="s">
        <v>336</v>
      </c>
      <c r="B11" s="4">
        <v>16000</v>
      </c>
      <c r="C11" s="4">
        <v>206400</v>
      </c>
      <c r="D11" s="4">
        <v>-190400</v>
      </c>
      <c r="E11" s="4">
        <v>-4313000000</v>
      </c>
      <c r="F11" s="4">
        <f t="shared" si="0"/>
        <v>34254580578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564</v>
      </c>
      <c r="M11" s="4">
        <v>1103</v>
      </c>
      <c r="N11" s="4">
        <v>28</v>
      </c>
      <c r="O11" s="4">
        <v>63</v>
      </c>
      <c r="P11" s="4">
        <v>660900</v>
      </c>
      <c r="Q11" s="4">
        <v>1231700</v>
      </c>
      <c r="R11" s="5">
        <v>-1.1000000000000001E-2</v>
      </c>
      <c r="S11" s="4">
        <v>1990600</v>
      </c>
      <c r="T11" s="4">
        <f t="shared" si="1"/>
        <v>2298165</v>
      </c>
      <c r="U11" s="4">
        <f t="shared" si="2"/>
        <v>1313100</v>
      </c>
      <c r="V11" s="5">
        <v>2.41E-2</v>
      </c>
    </row>
    <row r="12" spans="1:22" x14ac:dyDescent="0.2">
      <c r="A12" s="16" t="s">
        <v>335</v>
      </c>
      <c r="B12" s="4">
        <v>731800</v>
      </c>
      <c r="C12" s="4">
        <v>0</v>
      </c>
      <c r="D12" s="4">
        <v>731800</v>
      </c>
      <c r="E12" s="4">
        <v>16605040000</v>
      </c>
      <c r="F12" s="4">
        <f t="shared" si="0"/>
        <v>38567580578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1150</v>
      </c>
      <c r="M12" s="4">
        <v>1021</v>
      </c>
      <c r="N12" s="4">
        <v>101</v>
      </c>
      <c r="O12" s="4">
        <v>95</v>
      </c>
      <c r="P12" s="4">
        <v>1672700</v>
      </c>
      <c r="Q12" s="4">
        <v>1536500</v>
      </c>
      <c r="R12" s="5">
        <v>3.1699999999999999E-2</v>
      </c>
      <c r="S12" s="4">
        <v>3441300</v>
      </c>
      <c r="T12" s="4">
        <f t="shared" si="1"/>
        <v>2079135</v>
      </c>
      <c r="U12" s="4">
        <f t="shared" si="2"/>
        <v>1313100</v>
      </c>
      <c r="V12" s="5">
        <v>2.6200000000000001E-2</v>
      </c>
    </row>
    <row r="13" spans="1:22" x14ac:dyDescent="0.2">
      <c r="A13" s="16" t="s">
        <v>333</v>
      </c>
      <c r="B13" s="4">
        <v>0</v>
      </c>
      <c r="C13" s="4">
        <v>54300</v>
      </c>
      <c r="D13" s="4">
        <v>-54300</v>
      </c>
      <c r="E13" s="4">
        <v>-1207830000</v>
      </c>
      <c r="F13" s="4">
        <f t="shared" si="0"/>
        <v>21962540578</v>
      </c>
      <c r="G13" s="4">
        <v>0</v>
      </c>
      <c r="H13" s="4">
        <v>0</v>
      </c>
      <c r="I13" s="4">
        <v>0</v>
      </c>
      <c r="J13" s="4">
        <v>0</v>
      </c>
      <c r="K13" s="24"/>
      <c r="L13" s="4">
        <v>781</v>
      </c>
      <c r="M13" s="4">
        <v>1261</v>
      </c>
      <c r="N13" s="4">
        <v>53</v>
      </c>
      <c r="O13" s="4">
        <v>74</v>
      </c>
      <c r="P13" s="4">
        <v>1006100</v>
      </c>
      <c r="Q13" s="4">
        <v>1678800</v>
      </c>
      <c r="R13" s="5">
        <v>-4.5000000000000005E-3</v>
      </c>
      <c r="S13" s="4">
        <v>2691500</v>
      </c>
      <c r="T13" s="4">
        <f t="shared" si="1"/>
        <v>1903085</v>
      </c>
      <c r="U13" s="4">
        <f t="shared" si="2"/>
        <v>1313100</v>
      </c>
      <c r="V13" s="5">
        <v>2.2400000000000003E-2</v>
      </c>
    </row>
    <row r="14" spans="1:22" x14ac:dyDescent="0.2">
      <c r="A14" s="16" t="s">
        <v>332</v>
      </c>
      <c r="B14" s="4">
        <v>600</v>
      </c>
      <c r="C14" s="4">
        <v>122000</v>
      </c>
      <c r="D14" s="4">
        <v>-121400</v>
      </c>
      <c r="E14" s="4">
        <v>-2727920000</v>
      </c>
      <c r="F14" s="4">
        <f t="shared" si="0"/>
        <v>23170370578</v>
      </c>
      <c r="G14" s="4">
        <v>0</v>
      </c>
      <c r="H14" s="4">
        <v>0</v>
      </c>
      <c r="I14" s="4">
        <v>0</v>
      </c>
      <c r="J14" s="4">
        <v>0</v>
      </c>
      <c r="K14" s="24"/>
      <c r="L14" s="4">
        <v>563</v>
      </c>
      <c r="M14" s="4">
        <v>795</v>
      </c>
      <c r="N14" s="4">
        <v>31</v>
      </c>
      <c r="O14" s="4">
        <v>50</v>
      </c>
      <c r="P14" s="4">
        <v>633100</v>
      </c>
      <c r="Q14" s="4">
        <v>986500</v>
      </c>
      <c r="R14" s="5">
        <v>-2.2000000000000001E-3</v>
      </c>
      <c r="S14" s="4">
        <v>1700300</v>
      </c>
      <c r="T14" s="4">
        <f t="shared" si="1"/>
        <v>1835255</v>
      </c>
      <c r="U14" s="4">
        <f t="shared" si="2"/>
        <v>1313100</v>
      </c>
      <c r="V14" s="5">
        <v>1.77E-2</v>
      </c>
    </row>
    <row r="15" spans="1:22" x14ac:dyDescent="0.2">
      <c r="A15" s="16" t="s">
        <v>331</v>
      </c>
      <c r="B15" s="4">
        <v>294200</v>
      </c>
      <c r="C15" s="4">
        <v>58900</v>
      </c>
      <c r="D15" s="4">
        <v>235300</v>
      </c>
      <c r="E15" s="4">
        <v>5220560000</v>
      </c>
      <c r="F15" s="4">
        <f t="shared" si="0"/>
        <v>25898290578</v>
      </c>
      <c r="G15" s="4">
        <v>0</v>
      </c>
      <c r="H15" s="4">
        <v>0</v>
      </c>
      <c r="I15" s="4">
        <v>0</v>
      </c>
      <c r="J15" s="4">
        <v>0</v>
      </c>
      <c r="K15" s="24"/>
      <c r="L15" s="4">
        <v>974</v>
      </c>
      <c r="M15" s="4">
        <v>736</v>
      </c>
      <c r="N15" s="4">
        <v>77</v>
      </c>
      <c r="O15" s="4">
        <v>45</v>
      </c>
      <c r="P15" s="4">
        <v>1424300</v>
      </c>
      <c r="Q15" s="4">
        <v>884300</v>
      </c>
      <c r="R15" s="5">
        <v>2.3E-2</v>
      </c>
      <c r="S15" s="4">
        <v>2314600</v>
      </c>
      <c r="T15" s="4">
        <f t="shared" si="1"/>
        <v>1709015</v>
      </c>
      <c r="U15" s="4">
        <f t="shared" si="2"/>
        <v>1398200</v>
      </c>
      <c r="V15" s="5">
        <v>2.6800000000000001E-2</v>
      </c>
    </row>
    <row r="16" spans="1:22" x14ac:dyDescent="0.2">
      <c r="A16" s="16" t="s">
        <v>330</v>
      </c>
      <c r="B16" s="4">
        <v>77100</v>
      </c>
      <c r="C16" s="4">
        <v>21900</v>
      </c>
      <c r="D16" s="4">
        <v>55200</v>
      </c>
      <c r="E16" s="4">
        <v>1209348933</v>
      </c>
      <c r="F16" s="4">
        <f t="shared" si="0"/>
        <v>20677730578</v>
      </c>
      <c r="G16" s="4">
        <v>0</v>
      </c>
      <c r="H16" s="4">
        <v>0</v>
      </c>
      <c r="I16" s="4">
        <v>0</v>
      </c>
      <c r="J16" s="4">
        <v>0</v>
      </c>
      <c r="K16" s="24"/>
      <c r="L16" s="4">
        <v>364</v>
      </c>
      <c r="M16" s="4">
        <v>589</v>
      </c>
      <c r="N16" s="4">
        <v>35</v>
      </c>
      <c r="O16" s="4">
        <v>48</v>
      </c>
      <c r="P16" s="4">
        <v>507100</v>
      </c>
      <c r="Q16" s="4">
        <v>805500</v>
      </c>
      <c r="R16" s="5">
        <v>-2.2000000000000001E-3</v>
      </c>
      <c r="S16" s="4">
        <v>1313100</v>
      </c>
      <c r="T16" s="4">
        <f t="shared" si="1"/>
        <v>1775315</v>
      </c>
      <c r="U16" s="4">
        <f t="shared" si="2"/>
        <v>1251000</v>
      </c>
      <c r="V16" s="5">
        <v>2.0299999999999999E-2</v>
      </c>
    </row>
    <row r="17" spans="1:22" x14ac:dyDescent="0.2">
      <c r="A17" s="16" t="s">
        <v>329</v>
      </c>
      <c r="B17" s="4">
        <v>7900</v>
      </c>
      <c r="C17" s="4">
        <v>167200</v>
      </c>
      <c r="D17" s="4">
        <v>-159300</v>
      </c>
      <c r="E17" s="4">
        <v>-3501780000</v>
      </c>
      <c r="F17" s="4">
        <f t="shared" si="0"/>
        <v>19468381645</v>
      </c>
      <c r="G17" s="4">
        <v>0</v>
      </c>
      <c r="H17" s="4">
        <v>0</v>
      </c>
      <c r="I17" s="4">
        <v>0</v>
      </c>
      <c r="J17" s="4">
        <v>0</v>
      </c>
      <c r="K17" s="24"/>
      <c r="L17" s="4">
        <v>369</v>
      </c>
      <c r="M17" s="4">
        <v>799</v>
      </c>
      <c r="N17" s="4">
        <v>22</v>
      </c>
      <c r="O17" s="4">
        <v>47</v>
      </c>
      <c r="P17" s="4">
        <v>464200</v>
      </c>
      <c r="Q17" s="4">
        <v>1002300</v>
      </c>
      <c r="R17" s="5">
        <v>-4.5000000000000005E-3</v>
      </c>
      <c r="S17" s="4">
        <v>1474600</v>
      </c>
      <c r="T17" s="4">
        <f t="shared" si="1"/>
        <v>1789735</v>
      </c>
      <c r="U17" s="4">
        <f t="shared" si="2"/>
        <v>931000</v>
      </c>
      <c r="V17" s="5">
        <v>2.7099999999999999E-2</v>
      </c>
    </row>
    <row r="18" spans="1:22" x14ac:dyDescent="0.2">
      <c r="A18" s="16" t="s">
        <v>328</v>
      </c>
      <c r="B18" s="4">
        <v>21200</v>
      </c>
      <c r="C18" s="4">
        <v>297300</v>
      </c>
      <c r="D18" s="4">
        <v>-276100</v>
      </c>
      <c r="E18" s="4">
        <v>-6107060000</v>
      </c>
      <c r="F18" s="4">
        <f t="shared" si="0"/>
        <v>22970161645</v>
      </c>
      <c r="G18" s="4">
        <v>0</v>
      </c>
      <c r="H18" s="4">
        <v>0</v>
      </c>
      <c r="I18" s="4">
        <v>0</v>
      </c>
      <c r="J18" s="4">
        <v>0</v>
      </c>
      <c r="K18" s="24"/>
      <c r="L18" s="4">
        <v>587</v>
      </c>
      <c r="M18" s="4">
        <v>877</v>
      </c>
      <c r="N18" s="4">
        <v>55</v>
      </c>
      <c r="O18" s="4">
        <v>66</v>
      </c>
      <c r="P18" s="4">
        <v>866400</v>
      </c>
      <c r="Q18" s="4">
        <v>1269700</v>
      </c>
      <c r="R18" s="5">
        <v>-1.5900000000000001E-2</v>
      </c>
      <c r="S18" s="4">
        <v>2321400</v>
      </c>
      <c r="T18" s="4">
        <f t="shared" si="1"/>
        <v>1678095</v>
      </c>
      <c r="U18" s="4">
        <f t="shared" si="2"/>
        <v>931000</v>
      </c>
      <c r="V18" s="5">
        <v>2.8900000000000002E-2</v>
      </c>
    </row>
    <row r="19" spans="1:22" x14ac:dyDescent="0.2">
      <c r="A19" s="16" t="s">
        <v>327</v>
      </c>
      <c r="B19" s="4">
        <v>1800</v>
      </c>
      <c r="C19" s="4">
        <v>207200</v>
      </c>
      <c r="D19" s="4">
        <v>-205400</v>
      </c>
      <c r="E19" s="4">
        <v>-4604936541</v>
      </c>
      <c r="F19" s="4">
        <f t="shared" si="0"/>
        <v>29077221645</v>
      </c>
      <c r="G19" s="4">
        <v>0</v>
      </c>
      <c r="H19" s="4">
        <v>0</v>
      </c>
      <c r="I19" s="4">
        <v>0</v>
      </c>
      <c r="J19" s="4">
        <v>0</v>
      </c>
      <c r="K19" s="24"/>
      <c r="L19" s="4">
        <v>499</v>
      </c>
      <c r="M19" s="4">
        <v>924</v>
      </c>
      <c r="N19" s="4">
        <v>24</v>
      </c>
      <c r="O19" s="4">
        <v>54</v>
      </c>
      <c r="P19" s="4">
        <v>515300</v>
      </c>
      <c r="Q19" s="4">
        <v>1118900</v>
      </c>
      <c r="R19" s="5">
        <v>-1.34E-2</v>
      </c>
      <c r="S19" s="4">
        <v>1723400</v>
      </c>
      <c r="T19" s="4">
        <f t="shared" si="1"/>
        <v>1617645</v>
      </c>
      <c r="U19" s="4">
        <f t="shared" si="2"/>
        <v>931000</v>
      </c>
      <c r="V19" s="5">
        <v>3.5099999999999999E-2</v>
      </c>
    </row>
    <row r="20" spans="1:22" x14ac:dyDescent="0.2">
      <c r="A20" s="16" t="s">
        <v>326</v>
      </c>
      <c r="B20" s="4">
        <v>293100</v>
      </c>
      <c r="C20" s="4">
        <v>66100</v>
      </c>
      <c r="D20" s="4">
        <v>227000</v>
      </c>
      <c r="E20" s="4">
        <v>4896720000</v>
      </c>
      <c r="F20" s="4">
        <f t="shared" si="0"/>
        <v>33682158186</v>
      </c>
      <c r="G20" s="4">
        <v>0</v>
      </c>
      <c r="H20" s="4">
        <v>0</v>
      </c>
      <c r="I20" s="4">
        <v>0</v>
      </c>
      <c r="J20" s="4">
        <v>0</v>
      </c>
      <c r="K20" s="24"/>
      <c r="L20" s="4">
        <v>1544</v>
      </c>
      <c r="M20" s="4">
        <v>1394</v>
      </c>
      <c r="N20" s="4">
        <v>110</v>
      </c>
      <c r="O20" s="4">
        <v>99</v>
      </c>
      <c r="P20" s="4">
        <v>2331500</v>
      </c>
      <c r="Q20" s="4">
        <v>1886100</v>
      </c>
      <c r="R20" s="5">
        <v>3.6699999999999997E-2</v>
      </c>
      <c r="S20" s="4">
        <v>4603250</v>
      </c>
      <c r="T20" s="4">
        <f t="shared" si="1"/>
        <v>1357750</v>
      </c>
      <c r="U20" s="4">
        <f t="shared" si="2"/>
        <v>931000</v>
      </c>
      <c r="V20" s="5">
        <v>7.8700000000000006E-2</v>
      </c>
    </row>
    <row r="21" spans="1:22" x14ac:dyDescent="0.2">
      <c r="A21" s="16" t="s">
        <v>325</v>
      </c>
      <c r="B21" s="4">
        <v>34200</v>
      </c>
      <c r="C21" s="4">
        <v>50700</v>
      </c>
      <c r="D21" s="4">
        <v>-16500</v>
      </c>
      <c r="E21" s="4">
        <v>-370900000</v>
      </c>
      <c r="F21" s="4">
        <f t="shared" si="0"/>
        <v>28785438186</v>
      </c>
      <c r="G21" s="4">
        <v>0</v>
      </c>
      <c r="H21" s="4">
        <v>0</v>
      </c>
      <c r="I21" s="4">
        <v>0</v>
      </c>
      <c r="J21" s="4">
        <v>0</v>
      </c>
      <c r="K21" s="24"/>
      <c r="L21" s="4">
        <v>583</v>
      </c>
      <c r="M21" s="4">
        <v>531</v>
      </c>
      <c r="N21" s="4">
        <v>31</v>
      </c>
      <c r="O21" s="4">
        <v>32</v>
      </c>
      <c r="P21" s="4">
        <v>712700</v>
      </c>
      <c r="Q21" s="4">
        <v>587200</v>
      </c>
      <c r="R21" s="5">
        <v>4.6999999999999993E-3</v>
      </c>
      <c r="S21" s="4">
        <v>1398200</v>
      </c>
      <c r="T21" s="4">
        <f t="shared" si="1"/>
        <v>1313810</v>
      </c>
      <c r="U21" s="4">
        <f t="shared" si="2"/>
        <v>931000</v>
      </c>
      <c r="V21" s="5">
        <v>2.7000000000000003E-2</v>
      </c>
    </row>
    <row r="22" spans="1:22" x14ac:dyDescent="0.2">
      <c r="A22" s="16" t="s">
        <v>324</v>
      </c>
      <c r="B22" s="4">
        <v>236700</v>
      </c>
      <c r="C22" s="4">
        <v>2900</v>
      </c>
      <c r="D22" s="4">
        <v>233800</v>
      </c>
      <c r="E22" s="4">
        <v>5026400000</v>
      </c>
      <c r="F22" s="4">
        <f t="shared" si="0"/>
        <v>29156338186</v>
      </c>
      <c r="K22" s="24"/>
      <c r="L22" s="4">
        <v>536</v>
      </c>
      <c r="M22" s="4">
        <v>423</v>
      </c>
      <c r="N22" s="4">
        <v>33</v>
      </c>
      <c r="O22" s="4">
        <v>24</v>
      </c>
      <c r="P22" s="4">
        <v>750300</v>
      </c>
      <c r="Q22" s="4">
        <v>461200</v>
      </c>
      <c r="R22" s="5">
        <v>2.8500000000000001E-2</v>
      </c>
      <c r="S22" s="4">
        <v>1251000</v>
      </c>
      <c r="T22" s="4">
        <f t="shared" si="1"/>
        <v>1423190</v>
      </c>
      <c r="U22" s="4">
        <f t="shared" si="2"/>
        <v>1022000</v>
      </c>
      <c r="V22" s="5">
        <v>2.76E-2</v>
      </c>
    </row>
    <row r="23" spans="1:22" x14ac:dyDescent="0.2">
      <c r="A23" s="16" t="s">
        <v>323</v>
      </c>
      <c r="B23" s="4">
        <v>23400</v>
      </c>
      <c r="C23" s="4">
        <v>55700</v>
      </c>
      <c r="D23" s="4">
        <v>-32300</v>
      </c>
      <c r="E23" s="4">
        <v>-690170000</v>
      </c>
      <c r="F23" s="4">
        <f t="shared" si="0"/>
        <v>24129938186</v>
      </c>
      <c r="K23" s="24"/>
      <c r="L23" s="4">
        <v>267</v>
      </c>
      <c r="M23" s="4">
        <v>493</v>
      </c>
      <c r="N23" s="4">
        <v>23</v>
      </c>
      <c r="O23" s="4">
        <v>26</v>
      </c>
      <c r="P23" s="4">
        <v>337300</v>
      </c>
      <c r="Q23" s="4">
        <v>582100</v>
      </c>
      <c r="R23" s="5">
        <v>-7.0999999999999995E-3</v>
      </c>
      <c r="S23" s="4">
        <v>931000</v>
      </c>
      <c r="T23" s="4">
        <f t="shared" si="1"/>
        <v>1541460</v>
      </c>
      <c r="U23" s="4">
        <f t="shared" si="2"/>
        <v>1052200</v>
      </c>
      <c r="V23" s="5">
        <v>3.0099999999999998E-2</v>
      </c>
    </row>
    <row r="24" spans="1:22" x14ac:dyDescent="0.2">
      <c r="A24" s="16" t="s">
        <v>322</v>
      </c>
      <c r="B24" s="4">
        <v>0</v>
      </c>
      <c r="C24" s="4">
        <v>331500</v>
      </c>
      <c r="D24" s="4">
        <v>-331500</v>
      </c>
      <c r="E24" s="4">
        <v>-7053040000</v>
      </c>
      <c r="F24" s="4">
        <f t="shared" si="0"/>
        <v>24820108186</v>
      </c>
      <c r="K24" s="24"/>
      <c r="L24" s="4">
        <v>353</v>
      </c>
      <c r="M24" s="4">
        <v>633</v>
      </c>
      <c r="N24" s="4">
        <v>9</v>
      </c>
      <c r="O24" s="4">
        <v>31</v>
      </c>
      <c r="P24" s="4">
        <v>311600</v>
      </c>
      <c r="Q24" s="4">
        <v>663300</v>
      </c>
      <c r="R24" s="5">
        <v>-9.3999999999999986E-3</v>
      </c>
      <c r="S24" s="4">
        <v>1022000</v>
      </c>
      <c r="T24" s="4">
        <f t="shared" si="1"/>
        <v>1513080</v>
      </c>
      <c r="U24" s="4">
        <f t="shared" si="2"/>
        <v>1118900</v>
      </c>
      <c r="V24" s="5">
        <v>2.7799999999999998E-2</v>
      </c>
    </row>
    <row r="25" spans="1:22" x14ac:dyDescent="0.2">
      <c r="A25" s="16" t="s">
        <v>321</v>
      </c>
      <c r="B25" s="4">
        <v>1100</v>
      </c>
      <c r="C25" s="4">
        <v>46400</v>
      </c>
      <c r="D25" s="4">
        <v>-45300</v>
      </c>
      <c r="E25" s="4">
        <v>-964210000</v>
      </c>
      <c r="F25" s="4">
        <f t="shared" si="0"/>
        <v>31873148186</v>
      </c>
      <c r="K25" s="24"/>
      <c r="L25" s="4">
        <v>415</v>
      </c>
      <c r="M25" s="4">
        <v>483</v>
      </c>
      <c r="N25" s="4">
        <v>22</v>
      </c>
      <c r="O25" s="4">
        <v>22</v>
      </c>
      <c r="P25" s="4">
        <v>451500</v>
      </c>
      <c r="Q25" s="4">
        <v>528300</v>
      </c>
      <c r="R25" s="5">
        <v>-2.3E-3</v>
      </c>
      <c r="S25" s="4">
        <v>1052200</v>
      </c>
      <c r="T25" s="4">
        <f t="shared" si="1"/>
        <v>1523600</v>
      </c>
      <c r="U25" s="4">
        <f t="shared" si="2"/>
        <v>958800</v>
      </c>
      <c r="V25" s="5">
        <v>2.3300000000000001E-2</v>
      </c>
    </row>
    <row r="26" spans="1:22" x14ac:dyDescent="0.2">
      <c r="A26" s="16" t="s">
        <v>320</v>
      </c>
      <c r="B26" s="4">
        <v>2300</v>
      </c>
      <c r="C26" s="4">
        <v>153900</v>
      </c>
      <c r="D26" s="4">
        <v>-151600</v>
      </c>
      <c r="E26" s="4">
        <v>-3260670000</v>
      </c>
      <c r="F26" s="4">
        <f t="shared" si="0"/>
        <v>32837358186</v>
      </c>
      <c r="K26" s="24"/>
      <c r="L26" s="4">
        <v>863</v>
      </c>
      <c r="M26" s="4">
        <v>741</v>
      </c>
      <c r="N26" s="4">
        <v>51</v>
      </c>
      <c r="O26" s="4">
        <v>40</v>
      </c>
      <c r="P26" s="4">
        <v>1100400</v>
      </c>
      <c r="Q26" s="4">
        <v>811000</v>
      </c>
      <c r="R26" s="5">
        <v>3.1200000000000002E-2</v>
      </c>
      <c r="S26" s="4">
        <v>1976100</v>
      </c>
      <c r="T26" s="4">
        <f t="shared" si="1"/>
        <v>1407560</v>
      </c>
      <c r="U26" s="4">
        <f t="shared" si="2"/>
        <v>958800</v>
      </c>
      <c r="V26" s="5">
        <v>4.5499999999999999E-2</v>
      </c>
    </row>
    <row r="27" spans="1:22" x14ac:dyDescent="0.2">
      <c r="A27" s="16" t="s">
        <v>319</v>
      </c>
      <c r="B27" s="4">
        <v>455300</v>
      </c>
      <c r="C27" s="4">
        <v>1700</v>
      </c>
      <c r="D27" s="4">
        <v>453600</v>
      </c>
      <c r="E27" s="4">
        <v>9279570000</v>
      </c>
      <c r="F27" s="4">
        <f t="shared" si="0"/>
        <v>36098028186</v>
      </c>
      <c r="K27" s="24"/>
      <c r="L27" s="4">
        <v>829</v>
      </c>
      <c r="M27" s="4">
        <v>471</v>
      </c>
      <c r="N27" s="4">
        <v>52</v>
      </c>
      <c r="O27" s="4">
        <v>27</v>
      </c>
      <c r="P27" s="4">
        <v>1016900</v>
      </c>
      <c r="Q27" s="4">
        <v>600400</v>
      </c>
      <c r="R27" s="5">
        <v>6.93E-2</v>
      </c>
      <c r="S27" s="4">
        <v>1618800</v>
      </c>
      <c r="T27" s="4">
        <f t="shared" si="1"/>
        <v>1345950</v>
      </c>
      <c r="U27" s="4">
        <f t="shared" si="2"/>
        <v>958800</v>
      </c>
      <c r="V27" s="5">
        <v>4.5599999999999995E-2</v>
      </c>
    </row>
    <row r="28" spans="1:22" x14ac:dyDescent="0.2">
      <c r="A28" s="16" t="s">
        <v>318</v>
      </c>
      <c r="B28" s="4">
        <v>34000</v>
      </c>
      <c r="C28" s="4">
        <v>81800</v>
      </c>
      <c r="D28" s="4">
        <v>-47800</v>
      </c>
      <c r="E28" s="4">
        <v>-1002880000</v>
      </c>
      <c r="F28" s="4">
        <f t="shared" si="0"/>
        <v>26818458186</v>
      </c>
      <c r="K28" s="24"/>
      <c r="L28" s="4">
        <v>321</v>
      </c>
      <c r="M28" s="4">
        <v>714</v>
      </c>
      <c r="N28" s="4">
        <v>11</v>
      </c>
      <c r="O28" s="4">
        <v>27</v>
      </c>
      <c r="P28" s="4">
        <v>256400</v>
      </c>
      <c r="Q28" s="4">
        <v>896800</v>
      </c>
      <c r="R28" s="5">
        <v>-5.1200000000000002E-2</v>
      </c>
      <c r="S28" s="4">
        <v>1205000</v>
      </c>
      <c r="T28" s="4">
        <f t="shared" si="1"/>
        <v>1339550</v>
      </c>
      <c r="U28" s="4">
        <f t="shared" si="2"/>
        <v>738200</v>
      </c>
      <c r="V28" s="5">
        <v>8.14E-2</v>
      </c>
    </row>
    <row r="29" spans="1:22" x14ac:dyDescent="0.2">
      <c r="A29" s="16" t="s">
        <v>317</v>
      </c>
      <c r="B29" s="4">
        <v>47500</v>
      </c>
      <c r="C29" s="4">
        <v>136100</v>
      </c>
      <c r="D29" s="4">
        <v>-88600</v>
      </c>
      <c r="E29" s="4">
        <v>-1806490000</v>
      </c>
      <c r="F29" s="4">
        <f t="shared" si="0"/>
        <v>27821338186</v>
      </c>
      <c r="K29" s="24"/>
      <c r="L29" s="4">
        <v>389</v>
      </c>
      <c r="M29" s="4">
        <v>540</v>
      </c>
      <c r="N29" s="4">
        <v>22</v>
      </c>
      <c r="O29" s="4">
        <v>29</v>
      </c>
      <c r="P29" s="4">
        <v>521400</v>
      </c>
      <c r="Q29" s="4">
        <v>583400</v>
      </c>
      <c r="R29" s="5">
        <v>1.7399999999999999E-2</v>
      </c>
      <c r="S29" s="4">
        <v>1118900</v>
      </c>
      <c r="T29" s="4">
        <f t="shared" si="1"/>
        <v>1387820</v>
      </c>
      <c r="U29" s="4">
        <f t="shared" si="2"/>
        <v>738200</v>
      </c>
      <c r="V29" s="5">
        <v>3.1300000000000001E-2</v>
      </c>
    </row>
    <row r="30" spans="1:22" x14ac:dyDescent="0.2">
      <c r="A30" s="16" t="s">
        <v>316</v>
      </c>
      <c r="B30" s="4">
        <v>80200</v>
      </c>
      <c r="C30" s="4">
        <v>5700</v>
      </c>
      <c r="D30" s="4">
        <v>74500</v>
      </c>
      <c r="E30" s="4">
        <v>1525140000</v>
      </c>
      <c r="F30" s="4">
        <f t="shared" si="0"/>
        <v>29627828186</v>
      </c>
      <c r="K30" s="24"/>
      <c r="L30" s="4">
        <v>698</v>
      </c>
      <c r="M30" s="4">
        <v>1002</v>
      </c>
      <c r="N30" s="4">
        <v>39</v>
      </c>
      <c r="O30" s="4">
        <v>49</v>
      </c>
      <c r="P30" s="4">
        <v>766100</v>
      </c>
      <c r="Q30" s="4">
        <v>1236600</v>
      </c>
      <c r="R30" s="5">
        <v>-6.2E-2</v>
      </c>
      <c r="S30" s="4">
        <v>2004300</v>
      </c>
      <c r="T30" s="4">
        <f t="shared" si="1"/>
        <v>1332080</v>
      </c>
      <c r="U30" s="4">
        <f t="shared" si="2"/>
        <v>738200</v>
      </c>
      <c r="V30" s="5">
        <v>5.6399999999999999E-2</v>
      </c>
    </row>
    <row r="31" spans="1:22" x14ac:dyDescent="0.2">
      <c r="F31" s="4">
        <f t="shared" si="0"/>
        <v>28102688186</v>
      </c>
      <c r="K31" s="24"/>
      <c r="L31" s="4">
        <v>232</v>
      </c>
      <c r="M31" s="4">
        <v>705</v>
      </c>
      <c r="N31" s="4">
        <v>10</v>
      </c>
      <c r="O31" s="4">
        <v>27</v>
      </c>
      <c r="P31" s="4">
        <v>194900</v>
      </c>
      <c r="Q31" s="4">
        <v>763300</v>
      </c>
      <c r="R31" s="5">
        <v>-2.5699999999999997E-2</v>
      </c>
      <c r="S31" s="4">
        <v>958800</v>
      </c>
      <c r="T31" s="4">
        <f t="shared" si="1"/>
        <v>1463410</v>
      </c>
      <c r="U31" s="4">
        <f t="shared" si="2"/>
        <v>738200</v>
      </c>
      <c r="V31" s="5">
        <v>3.8300000000000001E-2</v>
      </c>
    </row>
    <row r="32" spans="1:22" x14ac:dyDescent="0.2">
      <c r="A32" s="16" t="s">
        <v>314</v>
      </c>
      <c r="B32" s="4">
        <v>409700</v>
      </c>
      <c r="C32" s="4">
        <v>7100</v>
      </c>
      <c r="D32" s="4">
        <v>402600</v>
      </c>
      <c r="E32" s="4">
        <v>8801830000</v>
      </c>
      <c r="F32" s="4">
        <f t="shared" si="0"/>
        <v>28102688186</v>
      </c>
      <c r="K32" s="24"/>
      <c r="L32" s="4">
        <v>702</v>
      </c>
      <c r="M32" s="4">
        <v>1218</v>
      </c>
      <c r="N32" s="4">
        <v>41</v>
      </c>
      <c r="O32" s="4">
        <v>69</v>
      </c>
      <c r="P32" s="4">
        <v>894700</v>
      </c>
      <c r="Q32" s="4">
        <v>1400600</v>
      </c>
      <c r="R32" s="5">
        <v>-4.5499999999999999E-2</v>
      </c>
      <c r="S32" s="4">
        <v>2344800</v>
      </c>
      <c r="T32" s="4">
        <f t="shared" si="1"/>
        <v>1413770</v>
      </c>
      <c r="U32" s="4">
        <f t="shared" si="2"/>
        <v>738200</v>
      </c>
      <c r="V32" s="5">
        <v>6.7699999999999996E-2</v>
      </c>
    </row>
    <row r="33" spans="1:22" x14ac:dyDescent="0.2">
      <c r="A33" s="16" t="s">
        <v>313</v>
      </c>
      <c r="B33" s="4">
        <v>2100</v>
      </c>
      <c r="C33" s="4">
        <v>148600</v>
      </c>
      <c r="D33" s="4">
        <v>-146500</v>
      </c>
      <c r="E33" s="4">
        <v>-3518350000</v>
      </c>
      <c r="F33" s="4">
        <f t="shared" si="0"/>
        <v>19300858186</v>
      </c>
      <c r="K33" s="24"/>
      <c r="L33" s="4">
        <v>435</v>
      </c>
      <c r="M33" s="4">
        <v>1117</v>
      </c>
      <c r="N33" s="4">
        <v>24</v>
      </c>
      <c r="O33" s="4">
        <v>81</v>
      </c>
      <c r="P33" s="4">
        <v>644600</v>
      </c>
      <c r="Q33" s="4">
        <v>1424400</v>
      </c>
      <c r="R33" s="5">
        <v>-7.400000000000001E-2</v>
      </c>
      <c r="S33" s="4">
        <v>2113700</v>
      </c>
      <c r="T33" s="4">
        <f t="shared" si="1"/>
        <v>1430860</v>
      </c>
      <c r="U33" s="4">
        <f t="shared" si="2"/>
        <v>815700</v>
      </c>
      <c r="V33" s="5">
        <v>7.2800000000000004E-2</v>
      </c>
    </row>
    <row r="34" spans="1:22" x14ac:dyDescent="0.2">
      <c r="A34" s="16" t="s">
        <v>270</v>
      </c>
      <c r="B34" s="4">
        <v>0</v>
      </c>
      <c r="C34" s="4">
        <v>500</v>
      </c>
      <c r="D34" s="4">
        <v>-500</v>
      </c>
      <c r="E34" s="4">
        <v>-12380000</v>
      </c>
      <c r="F34" s="4">
        <f t="shared" si="0"/>
        <v>22819208186</v>
      </c>
      <c r="K34" s="24"/>
      <c r="L34" s="4">
        <v>372</v>
      </c>
      <c r="M34" s="4">
        <v>375</v>
      </c>
      <c r="N34" s="4">
        <v>12</v>
      </c>
      <c r="O34" s="4">
        <v>13</v>
      </c>
      <c r="P34" s="4">
        <v>324100</v>
      </c>
      <c r="Q34" s="4">
        <v>336300</v>
      </c>
      <c r="R34" s="5">
        <v>6.1999999999999998E-3</v>
      </c>
      <c r="S34" s="4">
        <v>738200</v>
      </c>
      <c r="T34" s="4">
        <f t="shared" si="1"/>
        <v>1497450</v>
      </c>
      <c r="U34" s="4">
        <f t="shared" si="2"/>
        <v>815700</v>
      </c>
      <c r="V34" s="5">
        <v>1.01E-2</v>
      </c>
    </row>
    <row r="35" spans="1:22" x14ac:dyDescent="0.2">
      <c r="A35" s="16" t="s">
        <v>269</v>
      </c>
      <c r="B35" s="4">
        <v>7100</v>
      </c>
      <c r="C35" s="4">
        <v>52500</v>
      </c>
      <c r="D35" s="4">
        <v>-45400</v>
      </c>
      <c r="E35" s="4">
        <v>-1122080000</v>
      </c>
      <c r="F35" s="4">
        <f t="shared" si="0"/>
        <v>22831588186</v>
      </c>
      <c r="K35" s="24"/>
      <c r="L35" s="4">
        <v>490</v>
      </c>
      <c r="M35" s="4">
        <v>700</v>
      </c>
      <c r="N35" s="4">
        <v>19</v>
      </c>
      <c r="O35" s="4">
        <v>33</v>
      </c>
      <c r="P35" s="4">
        <v>435500</v>
      </c>
      <c r="Q35" s="4">
        <v>720800</v>
      </c>
      <c r="R35" s="5">
        <v>-1.2199999999999999E-2</v>
      </c>
      <c r="S35" s="4">
        <v>1157400</v>
      </c>
      <c r="T35" s="4">
        <f t="shared" si="1"/>
        <v>1527340</v>
      </c>
      <c r="U35" s="4">
        <f t="shared" si="2"/>
        <v>1002700</v>
      </c>
      <c r="V35" s="5">
        <v>2.23E-2</v>
      </c>
    </row>
    <row r="36" spans="1:22" x14ac:dyDescent="0.2">
      <c r="A36" s="16" t="s">
        <v>268</v>
      </c>
      <c r="B36" s="4">
        <v>0</v>
      </c>
      <c r="C36" s="4">
        <v>20900</v>
      </c>
      <c r="D36" s="4">
        <v>-20900</v>
      </c>
      <c r="E36" s="4">
        <v>-522732905</v>
      </c>
      <c r="F36" s="4">
        <f t="shared" si="0"/>
        <v>23953668186</v>
      </c>
      <c r="K36" s="24"/>
      <c r="L36" s="4">
        <v>257</v>
      </c>
      <c r="M36" s="4">
        <v>615</v>
      </c>
      <c r="N36" s="4">
        <v>10</v>
      </c>
      <c r="O36" s="4">
        <v>27</v>
      </c>
      <c r="P36" s="4">
        <v>304100</v>
      </c>
      <c r="Q36" s="4">
        <v>505300</v>
      </c>
      <c r="R36" s="5">
        <v>-1.61E-2</v>
      </c>
      <c r="S36" s="4">
        <v>815700</v>
      </c>
      <c r="T36" s="4">
        <f t="shared" si="1"/>
        <v>1672670</v>
      </c>
      <c r="U36" s="4">
        <f t="shared" si="2"/>
        <v>1141000</v>
      </c>
      <c r="V36" s="5">
        <v>2.3700000000000002E-2</v>
      </c>
    </row>
    <row r="37" spans="1:22" x14ac:dyDescent="0.2">
      <c r="A37" s="16" t="s">
        <v>254</v>
      </c>
      <c r="B37" s="4">
        <v>32000</v>
      </c>
      <c r="C37" s="4">
        <v>1500</v>
      </c>
      <c r="D37" s="4">
        <v>30500</v>
      </c>
      <c r="E37" s="4">
        <v>764440000</v>
      </c>
      <c r="F37" s="4">
        <f t="shared" si="0"/>
        <v>24476401091</v>
      </c>
      <c r="K37" s="24"/>
      <c r="L37" s="4">
        <v>442</v>
      </c>
      <c r="M37" s="4">
        <v>598</v>
      </c>
      <c r="N37" s="4">
        <v>25</v>
      </c>
      <c r="O37" s="4">
        <v>33</v>
      </c>
      <c r="P37" s="4">
        <v>405100</v>
      </c>
      <c r="Q37" s="4">
        <v>567200</v>
      </c>
      <c r="R37" s="5">
        <v>8.0000000000000002E-3</v>
      </c>
      <c r="S37" s="4">
        <v>1002700</v>
      </c>
      <c r="T37" s="4">
        <f t="shared" si="1"/>
        <v>1740530</v>
      </c>
      <c r="U37" s="4">
        <f t="shared" si="2"/>
        <v>1446900</v>
      </c>
      <c r="V37" s="5">
        <v>1.5900000000000001E-2</v>
      </c>
    </row>
    <row r="38" spans="1:22" x14ac:dyDescent="0.2">
      <c r="A38" s="16" t="s">
        <v>253</v>
      </c>
      <c r="B38" s="4">
        <v>0</v>
      </c>
      <c r="C38" s="4">
        <v>800</v>
      </c>
      <c r="D38" s="4">
        <v>-800</v>
      </c>
      <c r="E38" s="4">
        <v>-20200000</v>
      </c>
      <c r="F38" s="4">
        <f t="shared" si="0"/>
        <v>23711961091</v>
      </c>
      <c r="K38" s="24"/>
      <c r="L38" s="4">
        <v>349</v>
      </c>
      <c r="M38" s="4">
        <v>558</v>
      </c>
      <c r="N38" s="4">
        <v>22</v>
      </c>
      <c r="O38" s="4">
        <v>37</v>
      </c>
      <c r="P38" s="4">
        <v>366400</v>
      </c>
      <c r="Q38" s="4">
        <v>597600</v>
      </c>
      <c r="R38" s="5">
        <v>-1.2E-2</v>
      </c>
      <c r="S38" s="4">
        <v>1141000</v>
      </c>
      <c r="T38" s="4">
        <f t="shared" si="1"/>
        <v>1950500</v>
      </c>
      <c r="U38" s="4">
        <f t="shared" si="2"/>
        <v>1404100</v>
      </c>
      <c r="V38" s="5">
        <v>1.5800000000000002E-2</v>
      </c>
    </row>
    <row r="39" spans="1:22" x14ac:dyDescent="0.2">
      <c r="A39" s="16" t="s">
        <v>252</v>
      </c>
      <c r="B39" s="4">
        <v>100</v>
      </c>
      <c r="C39" s="4">
        <v>27600</v>
      </c>
      <c r="D39" s="4">
        <v>-27500</v>
      </c>
      <c r="E39" s="4">
        <v>-701310000</v>
      </c>
      <c r="F39" s="4">
        <f t="shared" si="0"/>
        <v>23732161091</v>
      </c>
      <c r="K39" s="24"/>
      <c r="L39" s="4">
        <v>514</v>
      </c>
      <c r="M39" s="4">
        <v>803</v>
      </c>
      <c r="N39" s="4">
        <v>30</v>
      </c>
      <c r="O39" s="4">
        <v>53</v>
      </c>
      <c r="P39" s="4">
        <v>727100</v>
      </c>
      <c r="Q39" s="4">
        <v>874300</v>
      </c>
      <c r="R39" s="5">
        <v>-1.18E-2</v>
      </c>
      <c r="S39" s="4">
        <v>1601600</v>
      </c>
      <c r="T39" s="4">
        <f t="shared" si="1"/>
        <v>2221400</v>
      </c>
      <c r="U39" s="4">
        <f t="shared" si="2"/>
        <v>1404100</v>
      </c>
      <c r="V39" s="5">
        <v>1.18E-2</v>
      </c>
    </row>
    <row r="40" spans="1:22" x14ac:dyDescent="0.2">
      <c r="A40" s="16" t="s">
        <v>251</v>
      </c>
      <c r="B40" s="4">
        <v>0</v>
      </c>
      <c r="C40" s="4">
        <v>4600</v>
      </c>
      <c r="D40" s="4">
        <v>-4600</v>
      </c>
      <c r="E40" s="4">
        <v>-118710000</v>
      </c>
      <c r="F40" s="4">
        <f t="shared" si="0"/>
        <v>24433471091</v>
      </c>
      <c r="K40" s="24"/>
      <c r="L40" s="4">
        <v>487</v>
      </c>
      <c r="M40" s="4">
        <v>897</v>
      </c>
      <c r="N40" s="4">
        <v>31</v>
      </c>
      <c r="O40" s="4">
        <v>35</v>
      </c>
      <c r="P40" s="4">
        <v>522700</v>
      </c>
      <c r="Q40" s="4">
        <v>920500</v>
      </c>
      <c r="R40" s="5">
        <v>-1.95E-2</v>
      </c>
      <c r="S40" s="4">
        <v>1446900</v>
      </c>
      <c r="T40" s="4">
        <f t="shared" si="1"/>
        <v>2405250</v>
      </c>
      <c r="U40" s="4">
        <f t="shared" si="2"/>
        <v>1404100</v>
      </c>
      <c r="V40" s="5">
        <v>2.8500000000000001E-2</v>
      </c>
    </row>
    <row r="41" spans="1:22" x14ac:dyDescent="0.2">
      <c r="A41" s="16" t="s">
        <v>250</v>
      </c>
      <c r="B41" s="4">
        <v>59300</v>
      </c>
      <c r="C41" s="4">
        <v>11600</v>
      </c>
      <c r="D41" s="4">
        <v>47700</v>
      </c>
      <c r="E41" s="4">
        <v>1272330000</v>
      </c>
      <c r="F41" s="4">
        <f t="shared" si="0"/>
        <v>24552181091</v>
      </c>
      <c r="K41" s="24"/>
      <c r="L41" s="4">
        <v>709</v>
      </c>
      <c r="M41" s="4">
        <v>1091</v>
      </c>
      <c r="N41" s="4">
        <v>54</v>
      </c>
      <c r="O41" s="4">
        <v>82</v>
      </c>
      <c r="P41" s="4">
        <v>853700</v>
      </c>
      <c r="Q41" s="4">
        <v>1407000</v>
      </c>
      <c r="R41" s="5">
        <v>-7.6E-3</v>
      </c>
      <c r="S41" s="4">
        <v>2272100</v>
      </c>
      <c r="T41" s="4">
        <f t="shared" si="1"/>
        <v>2371780</v>
      </c>
      <c r="U41" s="4">
        <f t="shared" si="2"/>
        <v>1404100</v>
      </c>
      <c r="V41" s="5">
        <v>2.81E-2</v>
      </c>
    </row>
    <row r="42" spans="1:22" x14ac:dyDescent="0.2">
      <c r="A42" s="16" t="s">
        <v>249</v>
      </c>
      <c r="B42" s="4">
        <v>44900</v>
      </c>
      <c r="C42" s="4">
        <v>38000</v>
      </c>
      <c r="D42" s="4">
        <v>6900</v>
      </c>
      <c r="E42" s="4">
        <v>166560000</v>
      </c>
      <c r="F42" s="4">
        <f t="shared" si="0"/>
        <v>23279851091</v>
      </c>
      <c r="K42" s="24"/>
      <c r="L42" s="4">
        <v>651</v>
      </c>
      <c r="M42" s="4">
        <v>878</v>
      </c>
      <c r="N42" s="4">
        <v>40</v>
      </c>
      <c r="O42" s="4">
        <v>59</v>
      </c>
      <c r="P42" s="4">
        <v>763300</v>
      </c>
      <c r="Q42" s="4">
        <v>1064100</v>
      </c>
      <c r="R42" s="5">
        <v>3.9000000000000003E-3</v>
      </c>
      <c r="S42" s="4">
        <v>1848400</v>
      </c>
      <c r="T42" s="4">
        <f t="shared" si="1"/>
        <v>2366820</v>
      </c>
      <c r="U42" s="4">
        <f t="shared" si="2"/>
        <v>1404100</v>
      </c>
      <c r="V42" s="5">
        <v>2.4700000000000003E-2</v>
      </c>
    </row>
    <row r="43" spans="1:22" x14ac:dyDescent="0.2">
      <c r="A43" s="16" t="s">
        <v>248</v>
      </c>
      <c r="B43" s="4">
        <v>11200</v>
      </c>
      <c r="C43" s="4">
        <v>39000</v>
      </c>
      <c r="D43" s="4">
        <v>-27800</v>
      </c>
      <c r="E43" s="4">
        <v>-741180000</v>
      </c>
      <c r="F43" s="4">
        <f t="shared" si="0"/>
        <v>23113291091</v>
      </c>
      <c r="K43" s="24"/>
      <c r="L43" s="4">
        <v>708</v>
      </c>
      <c r="M43" s="4">
        <v>1170</v>
      </c>
      <c r="N43" s="4">
        <v>47</v>
      </c>
      <c r="O43" s="4">
        <v>89</v>
      </c>
      <c r="P43" s="4">
        <v>841600</v>
      </c>
      <c r="Q43" s="4">
        <v>1323500</v>
      </c>
      <c r="R43" s="5">
        <v>0</v>
      </c>
      <c r="S43" s="4">
        <v>2284600</v>
      </c>
      <c r="T43" s="4">
        <f t="shared" si="1"/>
        <v>2473100</v>
      </c>
      <c r="U43" s="4">
        <f t="shared" si="2"/>
        <v>1456300</v>
      </c>
      <c r="V43" s="5">
        <v>3.1800000000000002E-2</v>
      </c>
    </row>
    <row r="44" spans="1:22" x14ac:dyDescent="0.2">
      <c r="A44" s="16" t="s">
        <v>247</v>
      </c>
      <c r="B44" s="4">
        <v>0</v>
      </c>
      <c r="C44" s="4">
        <v>50700</v>
      </c>
      <c r="D44" s="4">
        <v>-50700</v>
      </c>
      <c r="E44" s="4">
        <v>-1344810000</v>
      </c>
      <c r="F44" s="4">
        <f t="shared" si="0"/>
        <v>23854471091</v>
      </c>
      <c r="K44" s="24"/>
      <c r="L44" s="4">
        <v>452</v>
      </c>
      <c r="M44" s="4">
        <v>1090</v>
      </c>
      <c r="N44" s="4">
        <v>19</v>
      </c>
      <c r="O44" s="4">
        <v>50</v>
      </c>
      <c r="P44" s="4">
        <v>431800</v>
      </c>
      <c r="Q44" s="4">
        <v>857300</v>
      </c>
      <c r="R44" s="5">
        <v>-1.52E-2</v>
      </c>
      <c r="S44" s="4">
        <v>1404100</v>
      </c>
      <c r="T44" s="4">
        <f t="shared" si="1"/>
        <v>2828700</v>
      </c>
      <c r="U44" s="4">
        <f t="shared" si="2"/>
        <v>1681300</v>
      </c>
      <c r="V44" s="5">
        <v>2.7900000000000001E-2</v>
      </c>
    </row>
    <row r="45" spans="1:22" x14ac:dyDescent="0.2">
      <c r="A45" s="16" t="s">
        <v>246</v>
      </c>
      <c r="B45" s="4">
        <v>0</v>
      </c>
      <c r="C45" s="4">
        <v>27122</v>
      </c>
      <c r="D45" s="4">
        <v>-27122</v>
      </c>
      <c r="E45" s="4">
        <v>-726510000</v>
      </c>
      <c r="F45" s="4">
        <f t="shared" si="0"/>
        <v>25199281091</v>
      </c>
      <c r="K45" s="24"/>
      <c r="L45" s="4">
        <v>431</v>
      </c>
      <c r="M45" s="4">
        <v>957</v>
      </c>
      <c r="N45" s="4">
        <v>33</v>
      </c>
      <c r="O45" s="4">
        <v>56</v>
      </c>
      <c r="P45" s="4">
        <v>481000</v>
      </c>
      <c r="Q45" s="4">
        <v>944800</v>
      </c>
      <c r="R45" s="5">
        <v>-1.3100000000000001E-2</v>
      </c>
      <c r="S45" s="4">
        <v>1456300</v>
      </c>
      <c r="T45" s="4">
        <f t="shared" si="1"/>
        <v>3061370</v>
      </c>
      <c r="U45" s="4">
        <f t="shared" si="2"/>
        <v>1681300</v>
      </c>
      <c r="V45" s="5">
        <v>2.0400000000000001E-2</v>
      </c>
    </row>
    <row r="46" spans="1:22" x14ac:dyDescent="0.2">
      <c r="A46" s="16" t="s">
        <v>245</v>
      </c>
      <c r="B46" s="4">
        <v>0</v>
      </c>
      <c r="C46" s="4">
        <v>32900</v>
      </c>
      <c r="D46" s="4">
        <v>-32900</v>
      </c>
      <c r="E46" s="4">
        <v>-893070000</v>
      </c>
      <c r="F46" s="4">
        <f t="shared" si="0"/>
        <v>25925791091</v>
      </c>
      <c r="K46" s="24"/>
      <c r="L46" s="4">
        <v>778</v>
      </c>
      <c r="M46" s="4">
        <v>1106</v>
      </c>
      <c r="N46" s="4">
        <v>63</v>
      </c>
      <c r="O46" s="4">
        <v>85</v>
      </c>
      <c r="P46" s="4">
        <v>880200</v>
      </c>
      <c r="Q46" s="4">
        <v>1218400</v>
      </c>
      <c r="R46" s="5">
        <v>0</v>
      </c>
      <c r="S46" s="4">
        <v>2269000</v>
      </c>
      <c r="T46" s="4">
        <f t="shared" si="1"/>
        <v>3005280</v>
      </c>
      <c r="U46" s="4">
        <f t="shared" si="2"/>
        <v>1798800</v>
      </c>
      <c r="V46" s="5">
        <v>3.3000000000000002E-2</v>
      </c>
    </row>
    <row r="47" spans="1:22" x14ac:dyDescent="0.2">
      <c r="F47" s="4">
        <f t="shared" ref="F47:F73" si="3">E47+F48</f>
        <v>26818861091</v>
      </c>
      <c r="K47" s="24"/>
      <c r="L47" s="4">
        <v>690</v>
      </c>
      <c r="M47" s="4">
        <v>610</v>
      </c>
      <c r="N47" s="4">
        <v>49</v>
      </c>
      <c r="O47" s="4">
        <v>45</v>
      </c>
      <c r="P47" s="4">
        <v>852800</v>
      </c>
      <c r="Q47" s="4">
        <v>667100</v>
      </c>
      <c r="R47" s="5">
        <v>2.0899999999999998E-2</v>
      </c>
      <c r="S47" s="4">
        <v>1681300</v>
      </c>
      <c r="T47" s="4">
        <f t="shared" si="1"/>
        <v>2986020</v>
      </c>
      <c r="U47" s="4">
        <f t="shared" ref="U47:U73" si="4">MIN(S49:S53)</f>
        <v>1798800</v>
      </c>
      <c r="V47" s="5">
        <v>3.1600000000000003E-2</v>
      </c>
    </row>
    <row r="48" spans="1:22" x14ac:dyDescent="0.2">
      <c r="A48" s="16" t="s">
        <v>243</v>
      </c>
      <c r="B48" s="4">
        <v>17100</v>
      </c>
      <c r="C48" s="4">
        <v>3200</v>
      </c>
      <c r="D48" s="4">
        <v>13900</v>
      </c>
      <c r="E48" s="4">
        <v>368960000</v>
      </c>
      <c r="F48" s="4">
        <f t="shared" si="3"/>
        <v>26818861091</v>
      </c>
      <c r="K48" s="24"/>
      <c r="L48" s="4">
        <v>1353</v>
      </c>
      <c r="M48" s="4">
        <v>1572</v>
      </c>
      <c r="N48" s="4">
        <v>68</v>
      </c>
      <c r="O48" s="4">
        <v>109</v>
      </c>
      <c r="P48" s="4">
        <v>1346800</v>
      </c>
      <c r="Q48" s="4">
        <v>1752000</v>
      </c>
      <c r="R48" s="5">
        <v>-9.3999999999999986E-3</v>
      </c>
      <c r="S48" s="4">
        <v>3240700</v>
      </c>
      <c r="T48" s="4">
        <f t="shared" si="1"/>
        <v>2802640</v>
      </c>
      <c r="U48" s="4">
        <f t="shared" si="4"/>
        <v>1798800</v>
      </c>
      <c r="V48" s="5">
        <v>4.2099999999999999E-2</v>
      </c>
    </row>
    <row r="49" spans="1:22" x14ac:dyDescent="0.2">
      <c r="A49" s="16" t="s">
        <v>236</v>
      </c>
      <c r="B49" s="4">
        <v>32900</v>
      </c>
      <c r="C49" s="4">
        <v>23200</v>
      </c>
      <c r="D49" s="4">
        <v>9700</v>
      </c>
      <c r="E49" s="4">
        <v>267450000</v>
      </c>
      <c r="F49" s="4">
        <f t="shared" si="3"/>
        <v>26449901091</v>
      </c>
      <c r="K49" s="24"/>
      <c r="L49" s="4">
        <v>1432</v>
      </c>
      <c r="M49" s="4">
        <v>2165</v>
      </c>
      <c r="N49" s="4">
        <v>88</v>
      </c>
      <c r="O49" s="4">
        <v>162</v>
      </c>
      <c r="P49" s="4">
        <v>1489100</v>
      </c>
      <c r="Q49" s="4">
        <v>2513700</v>
      </c>
      <c r="R49" s="5">
        <v>5.6999999999999993E-3</v>
      </c>
      <c r="S49" s="4">
        <v>4310600</v>
      </c>
      <c r="T49" s="4">
        <f t="shared" si="1"/>
        <v>2609230</v>
      </c>
      <c r="U49" s="4">
        <f t="shared" si="4"/>
        <v>1798800</v>
      </c>
      <c r="V49" s="5">
        <v>2.58E-2</v>
      </c>
    </row>
    <row r="50" spans="1:22" x14ac:dyDescent="0.2">
      <c r="A50" s="16" t="s">
        <v>235</v>
      </c>
      <c r="B50" s="4">
        <v>186800</v>
      </c>
      <c r="C50" s="4">
        <v>54700</v>
      </c>
      <c r="D50" s="4">
        <v>132100</v>
      </c>
      <c r="E50" s="4">
        <v>3468980000</v>
      </c>
      <c r="F50" s="4">
        <f t="shared" si="3"/>
        <v>26182451091</v>
      </c>
      <c r="K50" s="24"/>
      <c r="L50" s="4">
        <v>1574</v>
      </c>
      <c r="M50" s="4">
        <v>984</v>
      </c>
      <c r="N50" s="4">
        <v>124</v>
      </c>
      <c r="O50" s="4">
        <v>78</v>
      </c>
      <c r="P50" s="4">
        <v>1936900</v>
      </c>
      <c r="Q50" s="4">
        <v>1185200</v>
      </c>
      <c r="R50" s="5">
        <v>3.32E-2</v>
      </c>
      <c r="S50" s="4">
        <v>3285400</v>
      </c>
      <c r="T50" s="4">
        <f t="shared" si="1"/>
        <v>2451702.2000000002</v>
      </c>
      <c r="U50" s="4">
        <f t="shared" si="4"/>
        <v>1708100</v>
      </c>
      <c r="V50" s="5">
        <v>3.2099999999999997E-2</v>
      </c>
    </row>
    <row r="51" spans="1:22" x14ac:dyDescent="0.2">
      <c r="A51" s="16" t="s">
        <v>234</v>
      </c>
      <c r="B51" s="4">
        <v>28200</v>
      </c>
      <c r="C51" s="4">
        <v>50300</v>
      </c>
      <c r="D51" s="4">
        <v>-22100</v>
      </c>
      <c r="E51" s="4">
        <v>-557220000</v>
      </c>
      <c r="F51" s="4">
        <f t="shared" si="3"/>
        <v>22713471091</v>
      </c>
      <c r="K51" s="24"/>
      <c r="L51" s="4">
        <v>628</v>
      </c>
      <c r="M51" s="4">
        <v>909</v>
      </c>
      <c r="N51" s="4">
        <v>38</v>
      </c>
      <c r="O51" s="4">
        <v>68</v>
      </c>
      <c r="P51" s="4">
        <v>667000</v>
      </c>
      <c r="Q51" s="4">
        <v>1140200</v>
      </c>
      <c r="R51" s="5">
        <v>7.9000000000000008E-3</v>
      </c>
      <c r="S51" s="4">
        <v>1937400</v>
      </c>
      <c r="T51" s="4">
        <f t="shared" si="1"/>
        <v>2444572.2000000002</v>
      </c>
      <c r="U51" s="4">
        <f t="shared" si="4"/>
        <v>1488700</v>
      </c>
      <c r="V51" s="5">
        <v>1.5600000000000001E-2</v>
      </c>
    </row>
    <row r="52" spans="1:22" x14ac:dyDescent="0.2">
      <c r="A52" s="16" t="s">
        <v>233</v>
      </c>
      <c r="B52" s="4">
        <v>2900</v>
      </c>
      <c r="C52" s="4">
        <v>8200</v>
      </c>
      <c r="D52" s="4">
        <v>-5300</v>
      </c>
      <c r="E52" s="4">
        <v>-136900000</v>
      </c>
      <c r="F52" s="4">
        <f t="shared" si="3"/>
        <v>23270691091</v>
      </c>
      <c r="K52" s="24"/>
      <c r="L52" s="4">
        <v>466</v>
      </c>
      <c r="M52" s="4">
        <v>997</v>
      </c>
      <c r="N52" s="4">
        <v>22</v>
      </c>
      <c r="O52" s="4">
        <v>74</v>
      </c>
      <c r="P52" s="4">
        <v>451600</v>
      </c>
      <c r="Q52" s="4">
        <v>1250500</v>
      </c>
      <c r="R52" s="5">
        <v>0</v>
      </c>
      <c r="S52" s="4">
        <v>1798800</v>
      </c>
      <c r="T52" s="4">
        <f t="shared" si="1"/>
        <v>2485722.2000000002</v>
      </c>
      <c r="U52" s="4">
        <f t="shared" si="4"/>
        <v>1406900</v>
      </c>
      <c r="V52" s="5">
        <v>2.12E-2</v>
      </c>
    </row>
    <row r="53" spans="1:22" x14ac:dyDescent="0.2">
      <c r="A53" s="16" t="s">
        <v>232</v>
      </c>
      <c r="B53" s="4">
        <v>28100</v>
      </c>
      <c r="C53" s="4">
        <v>43400</v>
      </c>
      <c r="D53" s="4">
        <v>-15300</v>
      </c>
      <c r="E53" s="4">
        <v>-409810000</v>
      </c>
      <c r="F53" s="4">
        <f t="shared" si="3"/>
        <v>23407591091</v>
      </c>
      <c r="K53" s="24"/>
      <c r="L53" s="4">
        <v>1103</v>
      </c>
      <c r="M53" s="4">
        <v>1648</v>
      </c>
      <c r="N53" s="4">
        <v>65</v>
      </c>
      <c r="O53" s="4">
        <v>143</v>
      </c>
      <c r="P53" s="4">
        <v>1207300</v>
      </c>
      <c r="Q53" s="4">
        <v>2004000</v>
      </c>
      <c r="R53" s="5">
        <v>-3.9199999999999999E-2</v>
      </c>
      <c r="S53" s="4">
        <v>3347400</v>
      </c>
      <c r="T53" s="4">
        <f t="shared" si="1"/>
        <v>2278452.2000000002</v>
      </c>
      <c r="U53" s="4">
        <f t="shared" si="4"/>
        <v>1406900</v>
      </c>
      <c r="V53" s="5">
        <v>6.7199999999999996E-2</v>
      </c>
    </row>
    <row r="54" spans="1:22" x14ac:dyDescent="0.2">
      <c r="A54" s="16" t="s">
        <v>231</v>
      </c>
      <c r="B54" s="4">
        <v>110900</v>
      </c>
      <c r="C54" s="4">
        <v>4300</v>
      </c>
      <c r="D54" s="4">
        <v>106600</v>
      </c>
      <c r="E54" s="4">
        <v>2837220000</v>
      </c>
      <c r="F54" s="4">
        <f t="shared" si="3"/>
        <v>23817401091</v>
      </c>
      <c r="K54" s="24"/>
      <c r="L54" s="4">
        <v>2071</v>
      </c>
      <c r="M54" s="4">
        <v>1866</v>
      </c>
      <c r="N54" s="4">
        <v>170</v>
      </c>
      <c r="O54" s="4">
        <v>129</v>
      </c>
      <c r="P54" s="4">
        <v>2523900</v>
      </c>
      <c r="Q54" s="4">
        <v>2279500</v>
      </c>
      <c r="R54" s="5">
        <v>9.5999999999999992E-3</v>
      </c>
      <c r="S54" s="4">
        <v>4960100</v>
      </c>
      <c r="T54" s="4">
        <f t="shared" si="1"/>
        <v>2202102.2000000002</v>
      </c>
      <c r="U54" s="4">
        <f t="shared" si="4"/>
        <v>1406900</v>
      </c>
      <c r="V54" s="5">
        <v>3.8900000000000004E-2</v>
      </c>
    </row>
    <row r="55" spans="1:22" x14ac:dyDescent="0.2">
      <c r="A55" s="16" t="s">
        <v>230</v>
      </c>
      <c r="B55" s="4">
        <v>158200</v>
      </c>
      <c r="C55" s="4">
        <v>1000</v>
      </c>
      <c r="D55" s="4">
        <v>157200</v>
      </c>
      <c r="E55" s="4">
        <v>4054260000</v>
      </c>
      <c r="F55" s="4">
        <f t="shared" si="3"/>
        <v>20980181091</v>
      </c>
      <c r="K55" s="24"/>
      <c r="L55" s="4">
        <v>1398</v>
      </c>
      <c r="M55" s="4">
        <v>1167</v>
      </c>
      <c r="N55" s="4">
        <v>111</v>
      </c>
      <c r="O55" s="4">
        <v>90</v>
      </c>
      <c r="P55" s="4">
        <v>1849800</v>
      </c>
      <c r="Q55" s="4">
        <v>1464600</v>
      </c>
      <c r="R55" s="5">
        <v>2.1499999999999998E-2</v>
      </c>
      <c r="S55" s="4">
        <v>3783000</v>
      </c>
      <c r="T55" s="4">
        <f t="shared" si="1"/>
        <v>2018842.2</v>
      </c>
      <c r="U55" s="4">
        <f t="shared" si="4"/>
        <v>1406900</v>
      </c>
      <c r="V55" s="5">
        <v>2.4900000000000002E-2</v>
      </c>
    </row>
    <row r="56" spans="1:22" x14ac:dyDescent="0.2">
      <c r="A56" s="16" t="s">
        <v>229</v>
      </c>
      <c r="B56" s="4">
        <v>141200</v>
      </c>
      <c r="C56" s="4">
        <v>0</v>
      </c>
      <c r="D56" s="4">
        <v>141200</v>
      </c>
      <c r="E56" s="4">
        <v>3609370000</v>
      </c>
      <c r="F56" s="4">
        <f t="shared" si="3"/>
        <v>16925921091</v>
      </c>
      <c r="K56" s="24"/>
      <c r="L56" s="4">
        <v>633</v>
      </c>
      <c r="M56" s="4">
        <v>625</v>
      </c>
      <c r="N56" s="4">
        <v>52</v>
      </c>
      <c r="O56" s="4">
        <v>47</v>
      </c>
      <c r="P56" s="4">
        <v>872800</v>
      </c>
      <c r="Q56" s="4">
        <v>766700</v>
      </c>
      <c r="R56" s="5">
        <v>1.3899999999999999E-2</v>
      </c>
      <c r="S56" s="4">
        <v>1708100</v>
      </c>
      <c r="T56" s="4">
        <f t="shared" si="1"/>
        <v>1979312.2</v>
      </c>
      <c r="U56" s="4">
        <f t="shared" si="4"/>
        <v>1406900</v>
      </c>
      <c r="V56" s="5">
        <v>1.5600000000000001E-2</v>
      </c>
    </row>
    <row r="57" spans="1:22" x14ac:dyDescent="0.2">
      <c r="A57" s="16" t="s">
        <v>228</v>
      </c>
      <c r="B57" s="4">
        <v>0</v>
      </c>
      <c r="C57" s="4">
        <v>50</v>
      </c>
      <c r="D57" s="4">
        <v>-50</v>
      </c>
      <c r="E57" s="4">
        <v>-1250000</v>
      </c>
      <c r="F57" s="4">
        <f t="shared" si="3"/>
        <v>13316551091</v>
      </c>
      <c r="K57" s="24"/>
      <c r="L57" s="4">
        <v>612</v>
      </c>
      <c r="M57" s="4">
        <v>639</v>
      </c>
      <c r="N57" s="4">
        <v>45</v>
      </c>
      <c r="O57" s="4">
        <v>43</v>
      </c>
      <c r="P57" s="4">
        <v>705800</v>
      </c>
      <c r="Q57" s="4">
        <v>733200</v>
      </c>
      <c r="R57" s="5">
        <v>1.21E-2</v>
      </c>
      <c r="S57" s="4">
        <v>1488700</v>
      </c>
      <c r="T57" s="4">
        <f t="shared" si="1"/>
        <v>2002572.2</v>
      </c>
      <c r="U57" s="4">
        <f t="shared" si="4"/>
        <v>1274700</v>
      </c>
      <c r="V57" s="5">
        <v>2.7400000000000001E-2</v>
      </c>
    </row>
    <row r="58" spans="1:22" x14ac:dyDescent="0.2">
      <c r="A58" s="16" t="s">
        <v>227</v>
      </c>
      <c r="B58" s="4">
        <v>1000</v>
      </c>
      <c r="C58" s="4">
        <v>0</v>
      </c>
      <c r="D58" s="4">
        <v>1000</v>
      </c>
      <c r="E58" s="4">
        <v>25300000</v>
      </c>
      <c r="F58" s="4">
        <f t="shared" si="3"/>
        <v>13317801091</v>
      </c>
      <c r="K58" s="24"/>
      <c r="L58" s="4">
        <v>455</v>
      </c>
      <c r="M58" s="4">
        <v>924</v>
      </c>
      <c r="N58" s="4">
        <v>12</v>
      </c>
      <c r="O58" s="4">
        <v>46</v>
      </c>
      <c r="P58" s="4">
        <v>367200</v>
      </c>
      <c r="Q58" s="4">
        <v>878700</v>
      </c>
      <c r="R58" s="5">
        <v>-2.2000000000000002E-2</v>
      </c>
      <c r="S58" s="4">
        <v>1406900</v>
      </c>
      <c r="T58" s="4">
        <f t="shared" si="1"/>
        <v>1990222.2</v>
      </c>
      <c r="U58" s="4">
        <f t="shared" si="4"/>
        <v>1274700</v>
      </c>
      <c r="V58" s="5">
        <v>2.35E-2</v>
      </c>
    </row>
    <row r="59" spans="1:22" x14ac:dyDescent="0.2">
      <c r="A59" s="16" t="s">
        <v>226</v>
      </c>
      <c r="B59" s="4">
        <v>0</v>
      </c>
      <c r="C59" s="4">
        <v>434400</v>
      </c>
      <c r="D59" s="4">
        <v>-434400</v>
      </c>
      <c r="E59" s="4">
        <v>-11212940000</v>
      </c>
      <c r="F59" s="4">
        <f t="shared" si="3"/>
        <v>13292501091</v>
      </c>
      <c r="K59" s="24"/>
      <c r="L59" s="4">
        <v>668</v>
      </c>
      <c r="M59" s="4">
        <v>1382</v>
      </c>
      <c r="N59" s="4">
        <v>34</v>
      </c>
      <c r="O59" s="4">
        <v>91</v>
      </c>
      <c r="P59" s="4">
        <v>634100</v>
      </c>
      <c r="Q59" s="4">
        <v>1739300</v>
      </c>
      <c r="R59" s="5">
        <v>-2.3399999999999997E-2</v>
      </c>
      <c r="S59" s="4">
        <v>2376500</v>
      </c>
      <c r="T59" s="4">
        <f t="shared" si="1"/>
        <v>1904232.2</v>
      </c>
      <c r="U59" s="4">
        <f t="shared" si="4"/>
        <v>1274700</v>
      </c>
      <c r="V59" s="5">
        <v>2.86E-2</v>
      </c>
    </row>
    <row r="60" spans="1:22" x14ac:dyDescent="0.2">
      <c r="A60" s="16" t="s">
        <v>225</v>
      </c>
      <c r="B60" s="4">
        <v>22</v>
      </c>
      <c r="C60" s="4">
        <v>202022</v>
      </c>
      <c r="D60" s="4">
        <v>-202000</v>
      </c>
      <c r="E60" s="4">
        <v>-5235920000</v>
      </c>
      <c r="F60" s="4">
        <f t="shared" si="3"/>
        <v>24505441091</v>
      </c>
      <c r="K60" s="24"/>
      <c r="L60" s="4">
        <v>700</v>
      </c>
      <c r="M60" s="4">
        <v>702</v>
      </c>
      <c r="N60" s="4">
        <v>44</v>
      </c>
      <c r="O60" s="4">
        <v>41</v>
      </c>
      <c r="P60" s="4">
        <v>871700</v>
      </c>
      <c r="Q60" s="4">
        <v>736700</v>
      </c>
      <c r="R60" s="5">
        <v>1.1699999999999999E-2</v>
      </c>
      <c r="S60" s="4">
        <v>1710122</v>
      </c>
      <c r="T60" s="4">
        <f t="shared" si="1"/>
        <v>1846150</v>
      </c>
      <c r="U60" s="4">
        <f t="shared" si="4"/>
        <v>1274700</v>
      </c>
      <c r="V60" s="5">
        <v>1.5300000000000001E-2</v>
      </c>
    </row>
    <row r="61" spans="1:22" x14ac:dyDescent="0.2">
      <c r="A61" s="16" t="s">
        <v>224</v>
      </c>
      <c r="B61" s="4">
        <v>0</v>
      </c>
      <c r="C61" s="4">
        <v>345100</v>
      </c>
      <c r="D61" s="4">
        <v>-345100</v>
      </c>
      <c r="E61" s="4">
        <v>-8988680000</v>
      </c>
      <c r="F61" s="4">
        <f t="shared" si="3"/>
        <v>29741361091</v>
      </c>
      <c r="K61" s="24"/>
      <c r="L61" s="4">
        <v>448</v>
      </c>
      <c r="M61" s="4">
        <v>1090</v>
      </c>
      <c r="N61" s="4">
        <v>28</v>
      </c>
      <c r="O61" s="4">
        <v>74</v>
      </c>
      <c r="P61" s="4">
        <v>475800</v>
      </c>
      <c r="Q61" s="4">
        <v>1152100</v>
      </c>
      <c r="R61" s="5">
        <v>-2.12E-2</v>
      </c>
      <c r="S61" s="4">
        <v>1866100</v>
      </c>
      <c r="T61" s="4">
        <f t="shared" si="1"/>
        <v>1802600</v>
      </c>
      <c r="U61" s="4">
        <f t="shared" si="4"/>
        <v>1274700</v>
      </c>
      <c r="V61" s="5">
        <v>3.0200000000000001E-2</v>
      </c>
    </row>
    <row r="62" spans="1:22" x14ac:dyDescent="0.2">
      <c r="A62" s="16" t="s">
        <v>223</v>
      </c>
      <c r="B62" s="4">
        <v>20000</v>
      </c>
      <c r="C62" s="4">
        <v>0</v>
      </c>
      <c r="D62" s="4">
        <v>20000</v>
      </c>
      <c r="E62" s="4">
        <v>533000000</v>
      </c>
      <c r="F62" s="4">
        <f t="shared" si="3"/>
        <v>38730041091</v>
      </c>
      <c r="K62" s="24"/>
      <c r="L62" s="4">
        <v>775</v>
      </c>
      <c r="M62" s="4">
        <v>1235</v>
      </c>
      <c r="N62" s="4">
        <v>46</v>
      </c>
      <c r="O62" s="4">
        <v>66</v>
      </c>
      <c r="P62" s="4">
        <v>794300</v>
      </c>
      <c r="Q62" s="4">
        <v>1415800</v>
      </c>
      <c r="R62" s="5">
        <v>-1.1299999999999999E-2</v>
      </c>
      <c r="S62" s="4">
        <v>2210300</v>
      </c>
      <c r="T62" s="4">
        <f t="shared" si="1"/>
        <v>1734560</v>
      </c>
      <c r="U62" s="4">
        <f t="shared" si="4"/>
        <v>1283400</v>
      </c>
      <c r="V62" s="5">
        <v>2.06E-2</v>
      </c>
    </row>
    <row r="63" spans="1:22" x14ac:dyDescent="0.2">
      <c r="A63" s="16" t="s">
        <v>222</v>
      </c>
      <c r="B63" s="4">
        <v>0</v>
      </c>
      <c r="C63" s="4">
        <v>4000</v>
      </c>
      <c r="D63" s="4">
        <v>-4000</v>
      </c>
      <c r="E63" s="4">
        <v>-107200000</v>
      </c>
      <c r="F63" s="4">
        <f t="shared" si="3"/>
        <v>38197041091</v>
      </c>
      <c r="K63" s="24"/>
      <c r="L63" s="4">
        <v>547</v>
      </c>
      <c r="M63" s="4">
        <v>824</v>
      </c>
      <c r="N63" s="4">
        <v>27</v>
      </c>
      <c r="O63" s="4">
        <v>34</v>
      </c>
      <c r="P63" s="4">
        <v>494600</v>
      </c>
      <c r="Q63" s="4">
        <v>743800</v>
      </c>
      <c r="R63" s="5">
        <v>-3.7000000000000002E-3</v>
      </c>
      <c r="S63" s="4">
        <v>1274700</v>
      </c>
      <c r="T63" s="4">
        <f t="shared" si="1"/>
        <v>1833730</v>
      </c>
      <c r="U63" s="4">
        <f t="shared" si="4"/>
        <v>1283400</v>
      </c>
      <c r="V63" s="5">
        <v>1.3000000000000001E-2</v>
      </c>
    </row>
    <row r="64" spans="1:22" x14ac:dyDescent="0.2">
      <c r="A64" s="16" t="s">
        <v>221</v>
      </c>
      <c r="B64" s="4">
        <v>432100</v>
      </c>
      <c r="C64" s="4">
        <v>42600</v>
      </c>
      <c r="D64" s="4">
        <v>389500</v>
      </c>
      <c r="E64" s="4">
        <v>10389710000</v>
      </c>
      <c r="F64" s="4">
        <f t="shared" si="3"/>
        <v>38304241091</v>
      </c>
      <c r="K64" s="24"/>
      <c r="L64" s="4">
        <v>1989</v>
      </c>
      <c r="M64" s="4">
        <v>1383</v>
      </c>
      <c r="N64" s="4">
        <v>173</v>
      </c>
      <c r="O64" s="4">
        <v>112</v>
      </c>
      <c r="P64" s="4">
        <v>2458700</v>
      </c>
      <c r="Q64" s="4">
        <v>1731200</v>
      </c>
      <c r="R64" s="5">
        <v>4.2900000000000001E-2</v>
      </c>
      <c r="S64" s="4">
        <v>4196600</v>
      </c>
      <c r="T64" s="4">
        <f t="shared" si="1"/>
        <v>1892430</v>
      </c>
      <c r="U64" s="4">
        <f t="shared" si="4"/>
        <v>1129300</v>
      </c>
      <c r="V64" s="5">
        <v>5.3899999999999997E-2</v>
      </c>
    </row>
    <row r="65" spans="1:22" x14ac:dyDescent="0.2">
      <c r="A65" s="16" t="s">
        <v>220</v>
      </c>
      <c r="B65" s="4">
        <v>0</v>
      </c>
      <c r="C65" s="4">
        <v>6000</v>
      </c>
      <c r="D65" s="4">
        <v>-6000</v>
      </c>
      <c r="E65" s="4">
        <v>-153600000</v>
      </c>
      <c r="F65" s="4">
        <f t="shared" si="3"/>
        <v>27914531091</v>
      </c>
      <c r="K65" s="24"/>
      <c r="L65" s="4">
        <v>386</v>
      </c>
      <c r="M65" s="4">
        <v>1254</v>
      </c>
      <c r="N65" s="4">
        <v>27</v>
      </c>
      <c r="O65" s="4">
        <v>96</v>
      </c>
      <c r="P65" s="4">
        <v>405700</v>
      </c>
      <c r="Q65" s="4">
        <v>1527500</v>
      </c>
      <c r="R65" s="5">
        <v>-7.7000000000000002E-3</v>
      </c>
      <c r="S65" s="4">
        <v>1950400</v>
      </c>
      <c r="T65" s="4">
        <f t="shared" si="1"/>
        <v>2170310</v>
      </c>
      <c r="U65" s="4">
        <f t="shared" si="4"/>
        <v>1129300</v>
      </c>
      <c r="V65" s="5">
        <v>2.12E-2</v>
      </c>
    </row>
    <row r="66" spans="1:22" x14ac:dyDescent="0.2">
      <c r="A66" s="16" t="s">
        <v>219</v>
      </c>
      <c r="B66" s="4">
        <v>5300</v>
      </c>
      <c r="C66" s="4">
        <v>3200</v>
      </c>
      <c r="D66" s="4">
        <v>2100</v>
      </c>
      <c r="E66" s="4">
        <v>54400000</v>
      </c>
      <c r="F66" s="4">
        <f t="shared" si="3"/>
        <v>28068131091</v>
      </c>
      <c r="K66" s="24"/>
      <c r="L66" s="4">
        <v>384</v>
      </c>
      <c r="M66" s="4">
        <v>809</v>
      </c>
      <c r="N66" s="4">
        <v>28</v>
      </c>
      <c r="O66" s="4">
        <v>49</v>
      </c>
      <c r="P66" s="4">
        <v>417100</v>
      </c>
      <c r="Q66" s="4">
        <v>858900</v>
      </c>
      <c r="R66" s="5">
        <v>-7.7000000000000002E-3</v>
      </c>
      <c r="S66" s="4">
        <v>1312800</v>
      </c>
      <c r="T66" s="4">
        <f t="shared" si="1"/>
        <v>2278350</v>
      </c>
      <c r="U66" s="4">
        <f t="shared" si="4"/>
        <v>1129300</v>
      </c>
      <c r="V66" s="5">
        <v>1.72E-2</v>
      </c>
    </row>
    <row r="67" spans="1:22" x14ac:dyDescent="0.2">
      <c r="A67" s="16" t="s">
        <v>218</v>
      </c>
      <c r="B67" s="4">
        <v>0</v>
      </c>
      <c r="C67" s="4">
        <v>7008</v>
      </c>
      <c r="D67" s="4">
        <v>-7008</v>
      </c>
      <c r="E67" s="4">
        <v>-182810000</v>
      </c>
      <c r="F67" s="4">
        <f t="shared" si="3"/>
        <v>28013731091</v>
      </c>
      <c r="K67" s="24"/>
      <c r="L67" s="4">
        <v>627</v>
      </c>
      <c r="M67" s="4">
        <v>762</v>
      </c>
      <c r="N67" s="4">
        <v>64</v>
      </c>
      <c r="O67" s="4">
        <v>42</v>
      </c>
      <c r="P67" s="4">
        <v>859700</v>
      </c>
      <c r="Q67" s="4">
        <v>815600</v>
      </c>
      <c r="R67" s="5">
        <v>1.5600000000000001E-2</v>
      </c>
      <c r="S67" s="4">
        <v>1721300</v>
      </c>
      <c r="T67" s="4">
        <f t="shared" si="1"/>
        <v>2263460</v>
      </c>
      <c r="U67" s="4">
        <f t="shared" si="4"/>
        <v>1129300</v>
      </c>
      <c r="V67" s="5">
        <v>2.2799999999999997E-2</v>
      </c>
    </row>
    <row r="68" spans="1:22" x14ac:dyDescent="0.2">
      <c r="A68" s="16" t="s">
        <v>217</v>
      </c>
      <c r="B68" s="4">
        <v>63300</v>
      </c>
      <c r="C68" s="4">
        <v>18200</v>
      </c>
      <c r="D68" s="4">
        <v>45100</v>
      </c>
      <c r="E68" s="4">
        <v>1144390000</v>
      </c>
      <c r="F68" s="4">
        <f t="shared" si="3"/>
        <v>28196541091</v>
      </c>
      <c r="K68" s="24"/>
      <c r="L68" s="4">
        <v>403</v>
      </c>
      <c r="M68" s="4">
        <v>587</v>
      </c>
      <c r="N68" s="4">
        <v>24</v>
      </c>
      <c r="O68" s="4">
        <v>42</v>
      </c>
      <c r="P68" s="4">
        <v>658600</v>
      </c>
      <c r="Q68" s="4">
        <v>614800</v>
      </c>
      <c r="R68" s="5">
        <v>1.3899999999999999E-2</v>
      </c>
      <c r="S68" s="4">
        <v>1283400</v>
      </c>
      <c r="T68" s="4">
        <f t="shared" si="1"/>
        <v>2435420</v>
      </c>
      <c r="U68" s="4">
        <f t="shared" si="4"/>
        <v>1129300</v>
      </c>
      <c r="V68" s="5">
        <v>2.7300000000000001E-2</v>
      </c>
    </row>
    <row r="69" spans="1:22" x14ac:dyDescent="0.2">
      <c r="A69" s="16" t="s">
        <v>216</v>
      </c>
      <c r="B69" s="4">
        <v>0</v>
      </c>
      <c r="C69" s="4">
        <v>19700</v>
      </c>
      <c r="D69" s="4">
        <v>-19700</v>
      </c>
      <c r="E69" s="4">
        <v>-504270000</v>
      </c>
      <c r="F69" s="4">
        <f t="shared" si="3"/>
        <v>27052151091</v>
      </c>
      <c r="K69" s="24"/>
      <c r="L69" s="4">
        <v>367</v>
      </c>
      <c r="M69" s="4">
        <v>980</v>
      </c>
      <c r="N69" s="4">
        <v>20</v>
      </c>
      <c r="O69" s="4">
        <v>53</v>
      </c>
      <c r="P69" s="4">
        <v>413200</v>
      </c>
      <c r="Q69" s="4">
        <v>1098200</v>
      </c>
      <c r="R69" s="5">
        <v>-1.77E-2</v>
      </c>
      <c r="S69" s="4">
        <v>1516600</v>
      </c>
      <c r="T69" s="4">
        <f t="shared" si="1"/>
        <v>2567560</v>
      </c>
      <c r="U69" s="4">
        <f t="shared" si="4"/>
        <v>1430600</v>
      </c>
      <c r="V69" s="5">
        <v>3.2899999999999999E-2</v>
      </c>
    </row>
    <row r="70" spans="1:22" x14ac:dyDescent="0.2">
      <c r="A70" s="16" t="s">
        <v>215</v>
      </c>
      <c r="B70" s="4">
        <v>500</v>
      </c>
      <c r="C70" s="4">
        <v>61300</v>
      </c>
      <c r="D70" s="4">
        <v>-60800</v>
      </c>
      <c r="E70" s="4">
        <v>-1586820000</v>
      </c>
      <c r="F70" s="4">
        <f t="shared" si="3"/>
        <v>27556421091</v>
      </c>
      <c r="K70" s="24"/>
      <c r="L70" s="4">
        <v>351</v>
      </c>
      <c r="M70" s="4">
        <v>653</v>
      </c>
      <c r="N70" s="4">
        <v>28</v>
      </c>
      <c r="O70" s="4">
        <v>38</v>
      </c>
      <c r="P70" s="4">
        <v>410100</v>
      </c>
      <c r="Q70" s="4">
        <v>717900</v>
      </c>
      <c r="R70" s="5">
        <v>-5.7999999999999996E-3</v>
      </c>
      <c r="S70" s="4">
        <v>1129300</v>
      </c>
      <c r="T70" s="4">
        <f t="shared" si="1"/>
        <v>2608750</v>
      </c>
      <c r="U70" s="4">
        <f t="shared" si="4"/>
        <v>1529900</v>
      </c>
      <c r="V70" s="5">
        <v>2.1000000000000001E-2</v>
      </c>
    </row>
    <row r="71" spans="1:22" x14ac:dyDescent="0.2">
      <c r="A71" s="16" t="s">
        <v>214</v>
      </c>
      <c r="B71" s="4">
        <v>17200</v>
      </c>
      <c r="C71" s="4">
        <v>135500</v>
      </c>
      <c r="D71" s="4">
        <v>-118300</v>
      </c>
      <c r="E71" s="4">
        <v>-3064510000</v>
      </c>
      <c r="F71" s="4">
        <f t="shared" si="3"/>
        <v>29143241091</v>
      </c>
      <c r="K71" s="24"/>
      <c r="L71" s="4">
        <v>498</v>
      </c>
      <c r="M71" s="4">
        <v>608</v>
      </c>
      <c r="N71" s="4">
        <v>48</v>
      </c>
      <c r="O71" s="4">
        <v>34</v>
      </c>
      <c r="P71" s="4">
        <v>740100</v>
      </c>
      <c r="Q71" s="4">
        <v>636400</v>
      </c>
      <c r="R71" s="5">
        <v>5.8999999999999999E-3</v>
      </c>
      <c r="S71" s="4">
        <v>1430600</v>
      </c>
      <c r="T71" s="4">
        <f t="shared" si="1"/>
        <v>2809680</v>
      </c>
      <c r="U71" s="4">
        <f t="shared" si="4"/>
        <v>1572400</v>
      </c>
      <c r="V71" s="5">
        <v>2.1099999999999997E-2</v>
      </c>
    </row>
    <row r="72" spans="1:22" x14ac:dyDescent="0.2">
      <c r="A72" s="16" t="s">
        <v>213</v>
      </c>
      <c r="B72" s="4">
        <v>500</v>
      </c>
      <c r="C72" s="4">
        <v>444900</v>
      </c>
      <c r="D72" s="4">
        <v>-444400</v>
      </c>
      <c r="E72" s="4">
        <v>-11437440000</v>
      </c>
      <c r="F72" s="4">
        <f t="shared" si="3"/>
        <v>32207751091</v>
      </c>
      <c r="K72" s="24"/>
      <c r="L72" s="4">
        <v>479</v>
      </c>
      <c r="M72" s="4">
        <v>1070</v>
      </c>
      <c r="N72" s="4">
        <v>19</v>
      </c>
      <c r="O72" s="4">
        <v>64</v>
      </c>
      <c r="P72" s="4">
        <v>417300</v>
      </c>
      <c r="Q72" s="4">
        <v>1078600</v>
      </c>
      <c r="R72" s="5">
        <v>-7.7000000000000002E-3</v>
      </c>
      <c r="S72" s="4">
        <v>1529900</v>
      </c>
      <c r="T72" s="4">
        <f t="shared" si="1"/>
        <v>3100190</v>
      </c>
      <c r="U72" s="4">
        <f t="shared" si="4"/>
        <v>1572400</v>
      </c>
      <c r="V72" s="5">
        <v>1.54E-2</v>
      </c>
    </row>
    <row r="73" spans="1:22" x14ac:dyDescent="0.2">
      <c r="A73" s="16" t="s">
        <v>212</v>
      </c>
      <c r="B73" s="4">
        <v>5000</v>
      </c>
      <c r="C73" s="4">
        <v>0</v>
      </c>
      <c r="D73" s="4">
        <v>5000</v>
      </c>
      <c r="E73" s="4">
        <v>131500000</v>
      </c>
      <c r="F73" s="4">
        <f t="shared" si="3"/>
        <v>43645191091</v>
      </c>
      <c r="K73" s="24"/>
      <c r="L73" s="4">
        <v>734</v>
      </c>
      <c r="M73" s="4">
        <v>1148</v>
      </c>
      <c r="N73" s="4">
        <v>60</v>
      </c>
      <c r="O73" s="4">
        <v>61</v>
      </c>
      <c r="P73" s="4">
        <v>951100</v>
      </c>
      <c r="Q73" s="4">
        <v>1312500</v>
      </c>
      <c r="R73" s="5">
        <v>-0.14230000000000001</v>
      </c>
      <c r="S73" s="4">
        <v>2266400</v>
      </c>
      <c r="T73" s="4">
        <f t="shared" si="1"/>
        <v>3087450</v>
      </c>
      <c r="U73" s="4">
        <f t="shared" si="4"/>
        <v>1572400</v>
      </c>
      <c r="V73" s="5">
        <v>2.46E-2</v>
      </c>
    </row>
    <row r="74" spans="1:22" x14ac:dyDescent="0.2">
      <c r="A74" s="16" t="s">
        <v>211</v>
      </c>
      <c r="B74" s="4">
        <v>20500</v>
      </c>
      <c r="C74" s="4">
        <v>0</v>
      </c>
      <c r="D74" s="4">
        <v>20500</v>
      </c>
      <c r="E74" s="4">
        <v>609780000</v>
      </c>
      <c r="F74" s="4">
        <f t="shared" ref="F74:F79" si="5">E74+F75</f>
        <v>43513691091</v>
      </c>
      <c r="K74" s="24"/>
      <c r="L74" s="4">
        <v>1394</v>
      </c>
      <c r="M74" s="4">
        <v>2276</v>
      </c>
      <c r="N74" s="4">
        <v>124</v>
      </c>
      <c r="O74" s="4">
        <v>177</v>
      </c>
      <c r="P74" s="4">
        <v>1764200</v>
      </c>
      <c r="Q74" s="4">
        <v>2647200</v>
      </c>
      <c r="R74" s="5">
        <v>-1.01E-2</v>
      </c>
      <c r="S74" s="4">
        <v>4783600</v>
      </c>
      <c r="T74" s="4">
        <f t="shared" ref="T74:T79" si="6">AVERAGE(S75:S84)</f>
        <v>2712240</v>
      </c>
      <c r="U74" s="4">
        <f t="shared" ref="U74:U79" si="7">MIN(S76:S80)</f>
        <v>1541200</v>
      </c>
      <c r="V74" s="5">
        <v>1.83E-2</v>
      </c>
    </row>
    <row r="75" spans="1:22" x14ac:dyDescent="0.2">
      <c r="A75" s="16" t="s">
        <v>210</v>
      </c>
      <c r="B75" s="4">
        <v>645100</v>
      </c>
      <c r="C75" s="4">
        <v>5400</v>
      </c>
      <c r="D75" s="4">
        <v>639700</v>
      </c>
      <c r="E75" s="4">
        <v>19191210000</v>
      </c>
      <c r="F75" s="4">
        <f t="shared" si="5"/>
        <v>42903911091</v>
      </c>
      <c r="K75" s="24"/>
      <c r="L75" s="4">
        <v>1791</v>
      </c>
      <c r="M75" s="4">
        <v>1599</v>
      </c>
      <c r="N75" s="4">
        <v>191</v>
      </c>
      <c r="O75" s="4">
        <v>144</v>
      </c>
      <c r="P75" s="4">
        <v>2792000</v>
      </c>
      <c r="Q75" s="4">
        <v>1936800</v>
      </c>
      <c r="R75" s="5">
        <v>2.92E-2</v>
      </c>
      <c r="S75" s="4">
        <v>4729200</v>
      </c>
      <c r="T75" s="4">
        <f t="shared" si="6"/>
        <v>2330630</v>
      </c>
      <c r="U75" s="4">
        <f t="shared" si="7"/>
        <v>1541200</v>
      </c>
      <c r="V75" s="5">
        <v>3.15E-2</v>
      </c>
    </row>
    <row r="76" spans="1:22" x14ac:dyDescent="0.2">
      <c r="A76" s="16" t="s">
        <v>208</v>
      </c>
      <c r="B76" s="4">
        <v>0</v>
      </c>
      <c r="C76" s="4">
        <v>200</v>
      </c>
      <c r="D76" s="4">
        <v>-200</v>
      </c>
      <c r="E76" s="4">
        <v>-5770000</v>
      </c>
      <c r="F76" s="4">
        <f t="shared" si="5"/>
        <v>23712701091</v>
      </c>
      <c r="K76" s="24"/>
      <c r="L76" s="4">
        <v>736</v>
      </c>
      <c r="M76" s="4">
        <v>945</v>
      </c>
      <c r="N76" s="4">
        <v>95</v>
      </c>
      <c r="O76" s="4">
        <v>73</v>
      </c>
      <c r="P76" s="4">
        <v>1202100</v>
      </c>
      <c r="Q76" s="4">
        <v>1075000</v>
      </c>
      <c r="R76" s="5">
        <v>8.6999999999999994E-3</v>
      </c>
      <c r="S76" s="4">
        <v>2393200</v>
      </c>
      <c r="T76" s="4">
        <f t="shared" si="6"/>
        <v>2227310</v>
      </c>
      <c r="U76" s="4">
        <f t="shared" si="7"/>
        <v>1541200</v>
      </c>
      <c r="V76" s="5">
        <v>2.5499999999999998E-2</v>
      </c>
    </row>
    <row r="77" spans="1:22" x14ac:dyDescent="0.2">
      <c r="A77" s="16" t="s">
        <v>207</v>
      </c>
      <c r="B77" s="4">
        <v>0</v>
      </c>
      <c r="C77" s="4">
        <v>0</v>
      </c>
      <c r="D77" s="4">
        <v>0</v>
      </c>
      <c r="E77" s="4">
        <v>0</v>
      </c>
      <c r="F77" s="4">
        <f t="shared" si="5"/>
        <v>23718471091</v>
      </c>
      <c r="K77" s="24"/>
      <c r="L77" s="4">
        <v>498</v>
      </c>
      <c r="M77" s="4">
        <v>801</v>
      </c>
      <c r="N77" s="4">
        <v>36</v>
      </c>
      <c r="O77" s="4">
        <v>59</v>
      </c>
      <c r="P77" s="4">
        <v>603800</v>
      </c>
      <c r="Q77" s="4">
        <v>898800</v>
      </c>
      <c r="R77" s="5">
        <v>-6.8999999999999999E-3</v>
      </c>
      <c r="S77" s="4">
        <v>1572400</v>
      </c>
      <c r="T77" s="4">
        <f t="shared" si="6"/>
        <v>2165620</v>
      </c>
      <c r="U77" s="4">
        <f t="shared" si="7"/>
        <v>1541200</v>
      </c>
      <c r="V77" s="5">
        <v>1.7100000000000001E-2</v>
      </c>
    </row>
    <row r="78" spans="1:22" x14ac:dyDescent="0.2">
      <c r="A78" s="16" t="s">
        <v>206</v>
      </c>
      <c r="B78" s="4">
        <v>3000</v>
      </c>
      <c r="C78" s="4">
        <v>123600</v>
      </c>
      <c r="D78" s="4">
        <v>-120600</v>
      </c>
      <c r="E78" s="4">
        <v>-3511160000</v>
      </c>
      <c r="F78" s="4">
        <f t="shared" si="5"/>
        <v>23718471091</v>
      </c>
      <c r="K78" s="24"/>
      <c r="L78" s="4">
        <v>960</v>
      </c>
      <c r="M78" s="4">
        <v>1603</v>
      </c>
      <c r="N78" s="4">
        <v>85</v>
      </c>
      <c r="O78" s="4">
        <v>103</v>
      </c>
      <c r="P78" s="4">
        <v>1343600</v>
      </c>
      <c r="Q78" s="4">
        <v>1653300</v>
      </c>
      <c r="R78" s="5">
        <v>-6.8000000000000005E-3</v>
      </c>
      <c r="S78" s="4">
        <v>3003000</v>
      </c>
      <c r="T78" s="4">
        <f t="shared" si="6"/>
        <v>2049040</v>
      </c>
      <c r="U78" s="4">
        <f t="shared" si="7"/>
        <v>1031500</v>
      </c>
      <c r="V78" s="5">
        <v>2.7300000000000001E-2</v>
      </c>
    </row>
    <row r="79" spans="1:22" x14ac:dyDescent="0.2">
      <c r="A79" s="16" t="s">
        <v>205</v>
      </c>
      <c r="B79" s="4">
        <v>0</v>
      </c>
      <c r="C79" s="4">
        <v>584000</v>
      </c>
      <c r="D79" s="4">
        <v>-584000</v>
      </c>
      <c r="E79" s="4">
        <v>-17257590000</v>
      </c>
      <c r="F79" s="4">
        <f t="shared" si="5"/>
        <v>27229631091</v>
      </c>
      <c r="K79" s="24"/>
      <c r="L79" s="4">
        <v>613</v>
      </c>
      <c r="M79" s="4">
        <v>1640</v>
      </c>
      <c r="N79" s="4">
        <v>43</v>
      </c>
      <c r="O79" s="4">
        <v>140</v>
      </c>
      <c r="P79" s="4">
        <v>636200</v>
      </c>
      <c r="Q79" s="4">
        <v>2185000</v>
      </c>
      <c r="R79" s="5">
        <v>-1.3600000000000001E-2</v>
      </c>
      <c r="S79" s="4">
        <v>2838000</v>
      </c>
      <c r="T79" s="4">
        <f t="shared" si="6"/>
        <v>1956560</v>
      </c>
      <c r="U79" s="4">
        <f t="shared" si="7"/>
        <v>913100</v>
      </c>
      <c r="V79" s="5">
        <v>2.35E-2</v>
      </c>
    </row>
    <row r="80" spans="1:22" x14ac:dyDescent="0.2">
      <c r="A80" s="16" t="s">
        <v>204</v>
      </c>
      <c r="B80" s="4">
        <v>0</v>
      </c>
      <c r="C80" s="4">
        <v>62200</v>
      </c>
      <c r="D80" s="4">
        <v>-62200</v>
      </c>
      <c r="E80" s="4">
        <v>-1842168909</v>
      </c>
      <c r="F80" s="4">
        <f t="shared" ref="F80:F102" si="8">E80+F81</f>
        <v>44487221091</v>
      </c>
      <c r="K80" s="24"/>
      <c r="L80" s="4">
        <v>681</v>
      </c>
      <c r="M80" s="4">
        <v>665</v>
      </c>
      <c r="N80" s="4">
        <v>44</v>
      </c>
      <c r="O80" s="4">
        <v>36</v>
      </c>
      <c r="P80" s="4">
        <v>850300</v>
      </c>
      <c r="Q80" s="4">
        <v>690300</v>
      </c>
      <c r="R80" s="5">
        <v>1.2E-2</v>
      </c>
      <c r="S80" s="4">
        <v>1541200</v>
      </c>
      <c r="T80" s="4">
        <f t="shared" ref="T80:T102" si="9">AVERAGE(S81:S90)</f>
        <v>1969460</v>
      </c>
      <c r="U80" s="4">
        <f t="shared" ref="U80:U102" si="10">MIN(S82:S86)</f>
        <v>913100</v>
      </c>
      <c r="V80" s="5">
        <v>2.35E-2</v>
      </c>
    </row>
    <row r="81" spans="1:22" x14ac:dyDescent="0.2">
      <c r="A81" s="16" t="s">
        <v>203</v>
      </c>
      <c r="B81" s="4">
        <v>3400</v>
      </c>
      <c r="C81" s="4">
        <v>124800</v>
      </c>
      <c r="D81" s="4">
        <v>-121400</v>
      </c>
      <c r="E81" s="4">
        <v>-3639370000</v>
      </c>
      <c r="F81" s="4">
        <f t="shared" si="8"/>
        <v>46329390000</v>
      </c>
      <c r="K81" s="24"/>
      <c r="L81" s="4">
        <v>883</v>
      </c>
      <c r="M81" s="4">
        <v>2140</v>
      </c>
      <c r="N81" s="4">
        <v>54</v>
      </c>
      <c r="O81" s="4">
        <v>140</v>
      </c>
      <c r="P81" s="4">
        <v>867300</v>
      </c>
      <c r="Q81" s="4">
        <v>2366800</v>
      </c>
      <c r="R81" s="5">
        <v>-3.5699999999999996E-2</v>
      </c>
      <c r="S81" s="4">
        <v>3439900</v>
      </c>
      <c r="T81" s="4">
        <f t="shared" si="9"/>
        <v>1762537.8</v>
      </c>
      <c r="U81" s="4">
        <f t="shared" si="10"/>
        <v>913100</v>
      </c>
      <c r="V81" s="5">
        <v>3.4599999999999999E-2</v>
      </c>
    </row>
    <row r="82" spans="1:22" x14ac:dyDescent="0.2">
      <c r="A82" s="16" t="s">
        <v>200</v>
      </c>
      <c r="B82" s="4">
        <v>961100</v>
      </c>
      <c r="C82" s="4">
        <v>30200</v>
      </c>
      <c r="D82" s="4">
        <v>930900</v>
      </c>
      <c r="E82" s="4">
        <v>27744160000</v>
      </c>
      <c r="F82" s="4">
        <f t="shared" si="8"/>
        <v>49968760000</v>
      </c>
      <c r="K82" s="24"/>
      <c r="L82" s="4">
        <v>2246</v>
      </c>
      <c r="M82" s="4">
        <v>1055</v>
      </c>
      <c r="N82" s="4">
        <v>217</v>
      </c>
      <c r="O82" s="4">
        <v>100</v>
      </c>
      <c r="P82" s="4">
        <v>2914000</v>
      </c>
      <c r="Q82" s="4">
        <v>1278800</v>
      </c>
      <c r="R82" s="5">
        <v>4.8300000000000003E-2</v>
      </c>
      <c r="S82" s="4">
        <v>4435000</v>
      </c>
      <c r="T82" s="4">
        <f t="shared" si="9"/>
        <v>1495157.4</v>
      </c>
      <c r="U82" s="4">
        <f t="shared" si="10"/>
        <v>913100</v>
      </c>
      <c r="V82" s="5">
        <v>4.6100000000000002E-2</v>
      </c>
    </row>
    <row r="83" spans="1:22" x14ac:dyDescent="0.2">
      <c r="A83" s="16" t="s">
        <v>199</v>
      </c>
      <c r="B83" s="4">
        <v>108000</v>
      </c>
      <c r="C83" s="4">
        <v>83900</v>
      </c>
      <c r="D83" s="4">
        <v>24100</v>
      </c>
      <c r="E83" s="4">
        <v>719350000</v>
      </c>
      <c r="F83" s="4">
        <f t="shared" si="8"/>
        <v>22224600000</v>
      </c>
      <c r="K83" s="24"/>
      <c r="L83" s="4">
        <v>854</v>
      </c>
      <c r="M83" s="4">
        <v>794</v>
      </c>
      <c r="N83" s="4">
        <v>88</v>
      </c>
      <c r="O83" s="4">
        <v>57</v>
      </c>
      <c r="P83" s="4">
        <v>1083600</v>
      </c>
      <c r="Q83" s="4">
        <v>940000</v>
      </c>
      <c r="R83" s="5">
        <v>1.0500000000000001E-2</v>
      </c>
      <c r="S83" s="4">
        <v>2139000</v>
      </c>
      <c r="T83" s="4">
        <f t="shared" si="9"/>
        <v>1378008.9</v>
      </c>
      <c r="U83" s="4">
        <f t="shared" si="10"/>
        <v>913100</v>
      </c>
      <c r="V83" s="5">
        <v>2.8799999999999999E-2</v>
      </c>
    </row>
    <row r="84" spans="1:22" x14ac:dyDescent="0.2">
      <c r="A84" s="16" t="s">
        <v>193</v>
      </c>
      <c r="B84" s="4">
        <v>5200</v>
      </c>
      <c r="C84" s="4">
        <v>0</v>
      </c>
      <c r="D84" s="4">
        <v>5200</v>
      </c>
      <c r="E84" s="4">
        <v>149110000</v>
      </c>
      <c r="F84" s="4">
        <f t="shared" si="8"/>
        <v>21505250000</v>
      </c>
      <c r="K84" s="24"/>
      <c r="L84" s="4">
        <v>366</v>
      </c>
      <c r="M84" s="4">
        <v>412</v>
      </c>
      <c r="N84" s="4">
        <v>25</v>
      </c>
      <c r="O84" s="4">
        <v>52</v>
      </c>
      <c r="P84" s="4">
        <v>374600</v>
      </c>
      <c r="Q84" s="4">
        <v>577500</v>
      </c>
      <c r="R84" s="5">
        <v>7.0999999999999995E-3</v>
      </c>
      <c r="S84" s="4">
        <v>1031500</v>
      </c>
      <c r="T84" s="4">
        <f t="shared" si="9"/>
        <v>1528412.4</v>
      </c>
      <c r="U84" s="4">
        <f t="shared" si="10"/>
        <v>955500</v>
      </c>
      <c r="V84" s="5">
        <v>8.6999999999999994E-3</v>
      </c>
    </row>
    <row r="85" spans="1:22" x14ac:dyDescent="0.2">
      <c r="A85" s="16" t="s">
        <v>192</v>
      </c>
      <c r="B85" s="4">
        <v>0</v>
      </c>
      <c r="C85" s="4">
        <v>12500</v>
      </c>
      <c r="D85" s="4">
        <v>-12500</v>
      </c>
      <c r="E85" s="4">
        <v>-359920000</v>
      </c>
      <c r="F85" s="4">
        <f t="shared" si="8"/>
        <v>21356140000</v>
      </c>
      <c r="K85" s="24"/>
      <c r="L85" s="4">
        <v>249</v>
      </c>
      <c r="M85" s="4">
        <v>467</v>
      </c>
      <c r="N85" s="4">
        <v>14</v>
      </c>
      <c r="O85" s="4">
        <v>55</v>
      </c>
      <c r="P85" s="4">
        <v>228900</v>
      </c>
      <c r="Q85" s="4">
        <v>658900</v>
      </c>
      <c r="R85" s="5">
        <v>0</v>
      </c>
      <c r="S85" s="4">
        <v>913100</v>
      </c>
      <c r="T85" s="4">
        <f t="shared" si="9"/>
        <v>1595389.5</v>
      </c>
      <c r="U85" s="4">
        <f t="shared" si="10"/>
        <v>955500</v>
      </c>
      <c r="V85" s="5">
        <v>1.3899999999999999E-2</v>
      </c>
    </row>
    <row r="86" spans="1:22" x14ac:dyDescent="0.2">
      <c r="A86" s="16" t="s">
        <v>191</v>
      </c>
      <c r="B86" s="4">
        <v>0</v>
      </c>
      <c r="C86" s="4">
        <v>5800</v>
      </c>
      <c r="D86" s="4">
        <v>-5800</v>
      </c>
      <c r="E86" s="4">
        <v>-166210000</v>
      </c>
      <c r="F86" s="4">
        <f t="shared" si="8"/>
        <v>21716060000</v>
      </c>
      <c r="K86" s="24"/>
      <c r="L86" s="4">
        <v>380</v>
      </c>
      <c r="M86" s="4">
        <v>810</v>
      </c>
      <c r="N86" s="4">
        <v>23</v>
      </c>
      <c r="O86" s="4">
        <v>56</v>
      </c>
      <c r="P86" s="4">
        <v>411900</v>
      </c>
      <c r="Q86" s="4">
        <v>945600</v>
      </c>
      <c r="R86" s="5">
        <v>-1.0500000000000001E-2</v>
      </c>
      <c r="S86" s="4">
        <v>1360000</v>
      </c>
      <c r="T86" s="4">
        <f t="shared" si="9"/>
        <v>1676077.6</v>
      </c>
      <c r="U86" s="4">
        <f t="shared" si="10"/>
        <v>1370678</v>
      </c>
      <c r="V86" s="5">
        <v>1.0500000000000001E-2</v>
      </c>
    </row>
    <row r="87" spans="1:22" x14ac:dyDescent="0.2">
      <c r="A87" s="16" t="s">
        <v>190</v>
      </c>
      <c r="B87" s="4">
        <v>0</v>
      </c>
      <c r="C87" s="4">
        <v>1600</v>
      </c>
      <c r="D87" s="4">
        <v>-1600</v>
      </c>
      <c r="E87" s="4">
        <v>-46240000</v>
      </c>
      <c r="F87" s="4">
        <f t="shared" si="8"/>
        <v>21882270000</v>
      </c>
      <c r="K87" s="24"/>
      <c r="L87" s="4">
        <v>310</v>
      </c>
      <c r="M87" s="4">
        <v>523</v>
      </c>
      <c r="N87" s="4">
        <v>18</v>
      </c>
      <c r="O87" s="4">
        <v>31</v>
      </c>
      <c r="P87" s="4">
        <v>299400</v>
      </c>
      <c r="Q87" s="4">
        <v>538100</v>
      </c>
      <c r="R87" s="5">
        <v>3.4999999999999996E-3</v>
      </c>
      <c r="S87" s="4">
        <v>955500</v>
      </c>
      <c r="T87" s="4">
        <f t="shared" si="9"/>
        <v>1742737.6</v>
      </c>
      <c r="U87" s="4">
        <f t="shared" si="10"/>
        <v>967515</v>
      </c>
      <c r="V87" s="5">
        <v>2.2200000000000001E-2</v>
      </c>
    </row>
    <row r="88" spans="1:22" x14ac:dyDescent="0.2">
      <c r="A88" s="16" t="s">
        <v>189</v>
      </c>
      <c r="B88" s="4">
        <v>8800</v>
      </c>
      <c r="C88" s="4">
        <v>18400</v>
      </c>
      <c r="D88" s="4">
        <v>-9600</v>
      </c>
      <c r="E88" s="4">
        <v>-278040000</v>
      </c>
      <c r="F88" s="4">
        <f t="shared" si="8"/>
        <v>21928510000</v>
      </c>
      <c r="K88" s="24"/>
      <c r="L88" s="4">
        <v>473</v>
      </c>
      <c r="M88" s="4">
        <v>906</v>
      </c>
      <c r="N88" s="4">
        <v>46</v>
      </c>
      <c r="O88" s="4">
        <v>81</v>
      </c>
      <c r="P88" s="4">
        <v>568000</v>
      </c>
      <c r="Q88" s="4">
        <v>1266900</v>
      </c>
      <c r="R88" s="5">
        <v>-1.3899999999999999E-2</v>
      </c>
      <c r="S88" s="4">
        <v>1837200</v>
      </c>
      <c r="T88" s="4">
        <f t="shared" si="9"/>
        <v>1893080.5</v>
      </c>
      <c r="U88" s="4">
        <f t="shared" si="10"/>
        <v>967515</v>
      </c>
      <c r="V88" s="5">
        <v>1.9E-2</v>
      </c>
    </row>
    <row r="89" spans="1:22" x14ac:dyDescent="0.2">
      <c r="A89" s="16" t="s">
        <v>188</v>
      </c>
      <c r="B89" s="4">
        <v>225700</v>
      </c>
      <c r="C89" s="4">
        <v>11810</v>
      </c>
      <c r="D89" s="4">
        <v>213890</v>
      </c>
      <c r="E89" s="4">
        <v>6330660000</v>
      </c>
      <c r="F89" s="4">
        <f t="shared" si="8"/>
        <v>22206550000</v>
      </c>
      <c r="K89" s="24"/>
      <c r="L89" s="4">
        <v>808</v>
      </c>
      <c r="M89" s="4">
        <v>875</v>
      </c>
      <c r="N89" s="4">
        <v>55</v>
      </c>
      <c r="O89" s="4">
        <v>65</v>
      </c>
      <c r="P89" s="4">
        <v>849100</v>
      </c>
      <c r="Q89" s="4">
        <v>1063600</v>
      </c>
      <c r="R89" s="5">
        <v>-6.8000000000000005E-3</v>
      </c>
      <c r="S89" s="4">
        <v>1913200</v>
      </c>
      <c r="T89" s="4">
        <f t="shared" si="9"/>
        <v>2012183.5</v>
      </c>
      <c r="U89" s="4">
        <f t="shared" si="10"/>
        <v>967515</v>
      </c>
      <c r="V89" s="5">
        <v>2.6800000000000001E-2</v>
      </c>
    </row>
    <row r="90" spans="1:22" x14ac:dyDescent="0.2">
      <c r="A90" s="16" t="s">
        <v>187</v>
      </c>
      <c r="B90" s="4">
        <v>403700</v>
      </c>
      <c r="C90" s="4">
        <v>6400</v>
      </c>
      <c r="D90" s="4">
        <v>397300</v>
      </c>
      <c r="E90" s="4">
        <v>11554160000</v>
      </c>
      <c r="F90" s="4">
        <f t="shared" si="8"/>
        <v>15875890000</v>
      </c>
      <c r="K90" s="24"/>
      <c r="L90" s="4">
        <v>710</v>
      </c>
      <c r="M90" s="4">
        <v>745</v>
      </c>
      <c r="N90" s="4">
        <v>41</v>
      </c>
      <c r="O90" s="4">
        <v>56</v>
      </c>
      <c r="P90" s="4">
        <v>701400</v>
      </c>
      <c r="Q90" s="4">
        <v>835100</v>
      </c>
      <c r="R90" s="5">
        <v>1.7399999999999999E-2</v>
      </c>
      <c r="S90" s="4">
        <v>1670200</v>
      </c>
      <c r="T90" s="4">
        <f t="shared" si="9"/>
        <v>2026249.5</v>
      </c>
      <c r="U90" s="4">
        <f t="shared" si="10"/>
        <v>967515</v>
      </c>
      <c r="V90" s="5">
        <v>2.0499999999999997E-2</v>
      </c>
    </row>
    <row r="91" spans="1:22" x14ac:dyDescent="0.2">
      <c r="A91" s="16" t="s">
        <v>186</v>
      </c>
      <c r="B91" s="4">
        <v>7000</v>
      </c>
      <c r="C91" s="4">
        <v>800</v>
      </c>
      <c r="D91" s="4">
        <v>6200</v>
      </c>
      <c r="E91" s="4">
        <v>179720000</v>
      </c>
      <c r="F91" s="4">
        <f t="shared" si="8"/>
        <v>4321730000</v>
      </c>
      <c r="K91" s="24"/>
      <c r="L91" s="4">
        <v>413</v>
      </c>
      <c r="M91" s="4">
        <v>735</v>
      </c>
      <c r="N91" s="4">
        <v>26</v>
      </c>
      <c r="O91" s="4">
        <v>63</v>
      </c>
      <c r="P91" s="4">
        <v>386800</v>
      </c>
      <c r="Q91" s="4">
        <v>983400</v>
      </c>
      <c r="R91" s="5">
        <v>-1.2E-2</v>
      </c>
      <c r="S91" s="4">
        <v>1370678</v>
      </c>
      <c r="T91" s="4">
        <f t="shared" si="9"/>
        <v>2450039.4</v>
      </c>
      <c r="U91" s="4">
        <f t="shared" si="10"/>
        <v>967515</v>
      </c>
      <c r="V91" s="5">
        <v>3.3599999999999998E-2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F92" s="4">
        <f t="shared" si="8"/>
        <v>4142010000</v>
      </c>
      <c r="K92" s="24"/>
      <c r="L92" s="4">
        <v>848</v>
      </c>
      <c r="M92" s="4">
        <v>563</v>
      </c>
      <c r="N92" s="4">
        <v>65</v>
      </c>
      <c r="O92" s="4">
        <v>58</v>
      </c>
      <c r="P92" s="4">
        <v>907500</v>
      </c>
      <c r="Q92" s="4">
        <v>849500</v>
      </c>
      <c r="R92" s="5">
        <v>2.8300000000000002E-2</v>
      </c>
      <c r="S92" s="4">
        <v>1761196</v>
      </c>
      <c r="T92" s="4">
        <f t="shared" si="9"/>
        <v>2389500.4</v>
      </c>
      <c r="U92" s="4">
        <f t="shared" si="10"/>
        <v>1582871</v>
      </c>
      <c r="V92" s="5">
        <v>3.5900000000000001E-2</v>
      </c>
    </row>
    <row r="93" spans="1:22" x14ac:dyDescent="0.2">
      <c r="A93" s="16" t="s">
        <v>184</v>
      </c>
      <c r="B93" s="4">
        <v>100</v>
      </c>
      <c r="C93" s="4">
        <v>4100</v>
      </c>
      <c r="D93" s="4">
        <v>-4000</v>
      </c>
      <c r="E93" s="4">
        <v>-114180000</v>
      </c>
      <c r="F93" s="4">
        <f t="shared" si="8"/>
        <v>4142010000</v>
      </c>
      <c r="K93" s="24"/>
      <c r="L93" s="4">
        <v>265</v>
      </c>
      <c r="M93" s="4">
        <v>366</v>
      </c>
      <c r="N93" s="4">
        <v>27</v>
      </c>
      <c r="O93" s="4">
        <v>27</v>
      </c>
      <c r="P93" s="4">
        <v>399600</v>
      </c>
      <c r="Q93" s="4">
        <v>567700</v>
      </c>
      <c r="R93" s="5">
        <v>3.5999999999999999E-3</v>
      </c>
      <c r="S93" s="4">
        <v>967515</v>
      </c>
      <c r="T93" s="4">
        <f t="shared" si="9"/>
        <v>2547498.777777778</v>
      </c>
      <c r="U93" s="4">
        <f t="shared" si="10"/>
        <v>1582871</v>
      </c>
      <c r="V93" s="5">
        <v>1.2199999999999999E-2</v>
      </c>
    </row>
    <row r="94" spans="1:22" x14ac:dyDescent="0.2">
      <c r="A94" s="16" t="s">
        <v>183</v>
      </c>
      <c r="B94" s="4">
        <v>0</v>
      </c>
      <c r="C94" s="4">
        <v>7900</v>
      </c>
      <c r="D94" s="4">
        <v>-7900</v>
      </c>
      <c r="E94" s="4">
        <v>-226900000</v>
      </c>
      <c r="F94" s="4">
        <f t="shared" si="8"/>
        <v>4256190000</v>
      </c>
      <c r="K94" s="24"/>
      <c r="L94" s="4">
        <v>635</v>
      </c>
      <c r="M94" s="4">
        <v>1365</v>
      </c>
      <c r="N94" s="4">
        <v>49</v>
      </c>
      <c r="O94" s="4">
        <v>122</v>
      </c>
      <c r="P94" s="4">
        <v>753900</v>
      </c>
      <c r="Q94" s="4">
        <v>1645500</v>
      </c>
      <c r="R94" s="5">
        <v>-2.92E-2</v>
      </c>
      <c r="S94" s="4">
        <v>2535535</v>
      </c>
      <c r="T94" s="4">
        <f t="shared" si="9"/>
        <v>2548994.25</v>
      </c>
      <c r="U94" s="4">
        <f t="shared" si="10"/>
        <v>1622100</v>
      </c>
      <c r="V94" s="5">
        <v>3.1200000000000002E-2</v>
      </c>
    </row>
    <row r="95" spans="1:22" x14ac:dyDescent="0.2">
      <c r="A95" s="16" t="s">
        <v>182</v>
      </c>
      <c r="B95" s="4">
        <v>70000</v>
      </c>
      <c r="C95" s="4">
        <v>1600</v>
      </c>
      <c r="D95" s="4">
        <v>68400</v>
      </c>
      <c r="E95" s="4">
        <v>1998060000</v>
      </c>
      <c r="F95" s="4">
        <f t="shared" si="8"/>
        <v>4483090000</v>
      </c>
      <c r="K95" s="24"/>
      <c r="L95" s="4">
        <v>569</v>
      </c>
      <c r="M95" s="4">
        <v>621</v>
      </c>
      <c r="N95" s="4">
        <v>46</v>
      </c>
      <c r="O95" s="4">
        <v>62</v>
      </c>
      <c r="P95" s="4">
        <v>643800</v>
      </c>
      <c r="Q95" s="4">
        <v>863500</v>
      </c>
      <c r="R95" s="5">
        <v>1.3999999999999999E-2</v>
      </c>
      <c r="S95" s="4">
        <v>1582871</v>
      </c>
      <c r="T95" s="4">
        <f t="shared" si="9"/>
        <v>2687011.8571428573</v>
      </c>
      <c r="U95" s="4">
        <f t="shared" si="10"/>
        <v>1622100</v>
      </c>
      <c r="V95" s="5">
        <v>3.0499999999999999E-2</v>
      </c>
    </row>
    <row r="96" spans="1:22" x14ac:dyDescent="0.2">
      <c r="A96" s="16" t="s">
        <v>177</v>
      </c>
      <c r="B96" s="4">
        <v>132000</v>
      </c>
      <c r="C96" s="4">
        <v>702</v>
      </c>
      <c r="D96" s="4">
        <v>131298</v>
      </c>
      <c r="E96" s="4">
        <v>3817370000</v>
      </c>
      <c r="F96" s="4">
        <f t="shared" si="8"/>
        <v>2485030000</v>
      </c>
      <c r="K96" s="24"/>
      <c r="L96" s="4">
        <v>629</v>
      </c>
      <c r="M96" s="4">
        <v>864</v>
      </c>
      <c r="N96" s="4">
        <v>67</v>
      </c>
      <c r="O96" s="4">
        <v>83</v>
      </c>
      <c r="P96" s="4">
        <v>848200</v>
      </c>
      <c r="Q96" s="4">
        <v>1155400</v>
      </c>
      <c r="R96" s="5">
        <v>-8.6E-3</v>
      </c>
      <c r="S96" s="4">
        <v>2166881</v>
      </c>
      <c r="T96" s="4">
        <f t="shared" si="9"/>
        <v>2773700.3333333335</v>
      </c>
      <c r="U96" s="4">
        <f t="shared" si="10"/>
        <v>1155806</v>
      </c>
      <c r="V96" s="5">
        <v>1.89E-2</v>
      </c>
    </row>
    <row r="97" spans="1:22" x14ac:dyDescent="0.2">
      <c r="A97" s="16" t="s">
        <v>175</v>
      </c>
      <c r="B97" s="4">
        <v>2300</v>
      </c>
      <c r="C97" s="4">
        <v>2400</v>
      </c>
      <c r="D97" s="4">
        <v>-100</v>
      </c>
      <c r="E97" s="4">
        <v>-2940000</v>
      </c>
      <c r="F97" s="4">
        <f t="shared" si="8"/>
        <v>-1332340000</v>
      </c>
      <c r="K97" s="24"/>
      <c r="L97" s="4">
        <v>492</v>
      </c>
      <c r="M97" s="4">
        <v>738</v>
      </c>
      <c r="N97" s="4">
        <v>32</v>
      </c>
      <c r="O97" s="4">
        <v>77</v>
      </c>
      <c r="P97" s="4">
        <v>651200</v>
      </c>
      <c r="Q97" s="4">
        <v>951400</v>
      </c>
      <c r="R97" s="5">
        <v>-1.3600000000000001E-2</v>
      </c>
      <c r="S97" s="4">
        <v>1622100</v>
      </c>
      <c r="T97" s="4">
        <f t="shared" si="9"/>
        <v>3004020.4</v>
      </c>
      <c r="U97" s="4">
        <f t="shared" si="10"/>
        <v>1155806</v>
      </c>
      <c r="V97" s="5">
        <v>2.2099999999999998E-2</v>
      </c>
    </row>
    <row r="98" spans="1:22" x14ac:dyDescent="0.2">
      <c r="A98" s="16" t="s">
        <v>174</v>
      </c>
      <c r="B98" s="4">
        <v>7000</v>
      </c>
      <c r="C98" s="4">
        <v>19200</v>
      </c>
      <c r="D98" s="4">
        <v>-12200</v>
      </c>
      <c r="E98" s="4">
        <v>-360600000</v>
      </c>
      <c r="F98" s="4">
        <f t="shared" si="8"/>
        <v>-1329400000</v>
      </c>
      <c r="K98" s="24"/>
      <c r="L98" s="4">
        <v>1332</v>
      </c>
      <c r="M98" s="4">
        <v>1058</v>
      </c>
      <c r="N98" s="4">
        <v>126</v>
      </c>
      <c r="O98" s="4">
        <v>119</v>
      </c>
      <c r="P98" s="4">
        <v>1766300</v>
      </c>
      <c r="Q98" s="4">
        <v>1452000</v>
      </c>
      <c r="R98" s="5">
        <v>2.0899999999999998E-2</v>
      </c>
      <c r="S98" s="4">
        <v>3340629</v>
      </c>
      <c r="T98" s="4">
        <f t="shared" si="9"/>
        <v>2919868.25</v>
      </c>
      <c r="U98" s="4">
        <f t="shared" si="10"/>
        <v>1155806</v>
      </c>
      <c r="V98" s="5">
        <v>0.05</v>
      </c>
    </row>
    <row r="99" spans="1:22" x14ac:dyDescent="0.2">
      <c r="A99" s="16" t="s">
        <v>164</v>
      </c>
      <c r="B99" s="4">
        <v>0</v>
      </c>
      <c r="C99" s="4">
        <v>23500</v>
      </c>
      <c r="D99" s="4">
        <v>-23500</v>
      </c>
      <c r="E99" s="4">
        <v>-679500000</v>
      </c>
      <c r="F99" s="4">
        <f t="shared" si="8"/>
        <v>-968800000</v>
      </c>
      <c r="K99" s="24"/>
      <c r="L99" s="4">
        <v>1445</v>
      </c>
      <c r="M99" s="4">
        <v>1047</v>
      </c>
      <c r="N99" s="4">
        <v>115</v>
      </c>
      <c r="O99" s="4">
        <v>113</v>
      </c>
      <c r="P99" s="4">
        <v>1555000</v>
      </c>
      <c r="Q99" s="4">
        <v>1402100</v>
      </c>
      <c r="R99" s="5">
        <v>1.9599999999999999E-2</v>
      </c>
      <c r="S99" s="4">
        <v>3104230</v>
      </c>
      <c r="T99" s="4">
        <f t="shared" si="9"/>
        <v>2858414.3333333335</v>
      </c>
      <c r="U99" s="4">
        <f t="shared" si="10"/>
        <v>1155806</v>
      </c>
      <c r="V99" s="5">
        <v>3.2500000000000001E-2</v>
      </c>
    </row>
    <row r="100" spans="1:22" x14ac:dyDescent="0.2">
      <c r="A100" s="16" t="s">
        <v>156</v>
      </c>
      <c r="B100" s="4">
        <v>0</v>
      </c>
      <c r="C100" s="4">
        <v>34900</v>
      </c>
      <c r="D100" s="4">
        <v>-34900</v>
      </c>
      <c r="E100" s="4">
        <v>-988960000</v>
      </c>
      <c r="F100" s="4">
        <f t="shared" si="8"/>
        <v>-289300000</v>
      </c>
      <c r="K100" s="24"/>
      <c r="L100" s="4">
        <v>713</v>
      </c>
      <c r="M100" s="4">
        <v>809</v>
      </c>
      <c r="N100" s="4">
        <v>54</v>
      </c>
      <c r="O100" s="4">
        <v>63</v>
      </c>
      <c r="P100" s="4">
        <v>824300</v>
      </c>
      <c r="Q100" s="4">
        <v>881800</v>
      </c>
      <c r="R100" s="5">
        <v>-5.1999999999999998E-3</v>
      </c>
      <c r="S100" s="4">
        <v>1810860</v>
      </c>
      <c r="T100" s="4">
        <f t="shared" si="9"/>
        <v>3382191.5</v>
      </c>
      <c r="U100" s="4">
        <f t="shared" si="10"/>
        <v>1155806</v>
      </c>
      <c r="V100" s="5">
        <v>1.23E-2</v>
      </c>
    </row>
    <row r="101" spans="1:22" x14ac:dyDescent="0.2">
      <c r="A101" s="16" t="s">
        <v>155</v>
      </c>
      <c r="B101" s="4">
        <v>35100</v>
      </c>
      <c r="C101" s="4">
        <v>1000</v>
      </c>
      <c r="D101" s="4">
        <v>34100</v>
      </c>
      <c r="E101" s="4">
        <v>954230000</v>
      </c>
      <c r="F101" s="4">
        <f t="shared" si="8"/>
        <v>699660000</v>
      </c>
      <c r="K101" s="24"/>
      <c r="L101" s="4">
        <v>1920</v>
      </c>
      <c r="M101" s="4">
        <v>1659</v>
      </c>
      <c r="N101" s="4">
        <v>197</v>
      </c>
      <c r="O101" s="4">
        <v>197</v>
      </c>
      <c r="P101" s="4">
        <v>2720600</v>
      </c>
      <c r="Q101" s="4">
        <v>2884400</v>
      </c>
      <c r="R101" s="5">
        <v>6.9900000000000004E-2</v>
      </c>
      <c r="S101" s="4">
        <v>5608577</v>
      </c>
      <c r="T101" s="4">
        <f t="shared" si="9"/>
        <v>1155806</v>
      </c>
      <c r="U101" s="4">
        <f t="shared" si="10"/>
        <v>0</v>
      </c>
      <c r="V101" s="5">
        <v>6.7099999999999993E-2</v>
      </c>
    </row>
    <row r="102" spans="1:22" x14ac:dyDescent="0.2">
      <c r="A102" s="16" t="s">
        <v>154</v>
      </c>
      <c r="B102" s="4">
        <v>0</v>
      </c>
      <c r="C102" s="4">
        <v>9500</v>
      </c>
      <c r="D102" s="4">
        <v>-9500</v>
      </c>
      <c r="E102" s="4">
        <v>-254570000</v>
      </c>
      <c r="F102" s="4">
        <f t="shared" si="8"/>
        <v>-254570000</v>
      </c>
      <c r="K102" s="24"/>
      <c r="L102" s="4">
        <v>335</v>
      </c>
      <c r="M102" s="4">
        <v>552</v>
      </c>
      <c r="N102" s="4">
        <v>31</v>
      </c>
      <c r="O102" s="4">
        <v>47</v>
      </c>
      <c r="P102" s="4">
        <v>404800</v>
      </c>
      <c r="Q102" s="4">
        <v>750600</v>
      </c>
      <c r="R102" s="5">
        <v>-9.300000000000001E-3</v>
      </c>
      <c r="S102" s="4">
        <v>1155806</v>
      </c>
      <c r="T102" s="4" t="e">
        <f t="shared" si="9"/>
        <v>#DIV/0!</v>
      </c>
      <c r="U102" s="4">
        <f t="shared" si="10"/>
        <v>0</v>
      </c>
      <c r="V102" s="5">
        <v>2.0400000000000001E-2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F213" s="4"/>
      <c r="L213" s="4"/>
      <c r="M213" s="4"/>
      <c r="N213" s="4"/>
      <c r="O213" s="4"/>
      <c r="P213" s="4"/>
      <c r="Q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L214" s="4"/>
      <c r="M214" s="4"/>
      <c r="N214" s="4"/>
      <c r="O214" s="4"/>
      <c r="P214" s="4"/>
      <c r="Q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L215" s="4"/>
      <c r="M215" s="4"/>
      <c r="N215" s="4"/>
      <c r="O215" s="4"/>
      <c r="P215" s="4"/>
      <c r="Q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L216" s="4"/>
      <c r="M216" s="4"/>
      <c r="N216" s="4"/>
      <c r="O216" s="4"/>
      <c r="P216" s="4"/>
      <c r="Q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L217" s="4"/>
      <c r="M217" s="4"/>
      <c r="N217" s="4"/>
      <c r="O217" s="4"/>
      <c r="P217" s="4"/>
      <c r="Q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L218" s="4"/>
      <c r="M218" s="4"/>
      <c r="N218" s="4"/>
      <c r="O218" s="4"/>
      <c r="P218" s="4"/>
      <c r="Q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L219" s="4"/>
      <c r="M219" s="4"/>
      <c r="N219" s="4"/>
      <c r="O219" s="4"/>
      <c r="P219" s="4"/>
      <c r="Q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L220" s="4"/>
      <c r="M220" s="4"/>
      <c r="N220" s="4"/>
      <c r="O220" s="4"/>
      <c r="P220" s="4"/>
      <c r="Q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L221" s="4"/>
      <c r="M221" s="4"/>
      <c r="N221" s="4"/>
      <c r="O221" s="4"/>
      <c r="P221" s="4"/>
      <c r="Q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L222" s="4"/>
      <c r="M222" s="4"/>
      <c r="N222" s="4"/>
      <c r="O222" s="4"/>
      <c r="P222" s="4"/>
      <c r="Q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L223" s="4"/>
      <c r="M223" s="4"/>
      <c r="N223" s="4"/>
      <c r="O223" s="4"/>
      <c r="P223" s="4"/>
      <c r="Q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L224" s="4"/>
      <c r="M224" s="4"/>
      <c r="N224" s="4"/>
      <c r="O224" s="4"/>
      <c r="P224" s="4"/>
      <c r="Q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L225" s="4"/>
      <c r="M225" s="4"/>
      <c r="N225" s="4"/>
      <c r="O225" s="4"/>
      <c r="P225" s="4"/>
      <c r="Q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L226" s="4"/>
      <c r="M226" s="4"/>
      <c r="N226" s="4"/>
      <c r="O226" s="4"/>
      <c r="P226" s="4"/>
      <c r="Q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L227" s="4"/>
      <c r="M227" s="4"/>
      <c r="N227" s="4"/>
      <c r="O227" s="4"/>
      <c r="P227" s="4"/>
      <c r="Q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L228" s="4"/>
      <c r="M228" s="4"/>
      <c r="N228" s="4"/>
      <c r="O228" s="4"/>
      <c r="P228" s="4"/>
      <c r="Q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L229" s="4"/>
      <c r="M229" s="4"/>
      <c r="N229" s="4"/>
      <c r="O229" s="4"/>
      <c r="P229" s="4"/>
      <c r="Q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L230" s="4"/>
      <c r="M230" s="4"/>
      <c r="N230" s="4"/>
      <c r="O230" s="4"/>
      <c r="P230" s="4"/>
      <c r="Q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L231" s="4"/>
      <c r="M231" s="4"/>
      <c r="N231" s="4"/>
      <c r="O231" s="4"/>
      <c r="P231" s="4"/>
      <c r="Q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L232" s="4"/>
      <c r="M232" s="4"/>
      <c r="N232" s="4"/>
      <c r="O232" s="4"/>
      <c r="P232" s="4"/>
      <c r="Q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L233" s="4"/>
      <c r="M233" s="4"/>
      <c r="N233" s="4"/>
      <c r="O233" s="4"/>
      <c r="P233" s="4"/>
      <c r="Q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T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T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T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T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T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T258" s="4"/>
      <c r="U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T259" s="4"/>
      <c r="U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T260" s="4"/>
      <c r="U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T261" s="4"/>
      <c r="U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T262" s="4"/>
      <c r="U262" s="4"/>
      <c r="V262" s="5"/>
    </row>
    <row r="263" spans="1:22" x14ac:dyDescent="0.2">
      <c r="A263" s="16"/>
      <c r="B263" s="4"/>
      <c r="C263" s="4"/>
      <c r="D263" s="4"/>
      <c r="E263" s="4"/>
      <c r="F263" s="4"/>
      <c r="R263" s="5"/>
      <c r="S263" s="4"/>
      <c r="T263" s="4"/>
      <c r="U263" s="4"/>
      <c r="V263" s="5"/>
    </row>
    <row r="264" spans="1:22" x14ac:dyDescent="0.2">
      <c r="A264" s="16"/>
      <c r="B264" s="4"/>
      <c r="C264" s="4"/>
      <c r="D264" s="4"/>
      <c r="E264" s="4"/>
      <c r="F264" s="4"/>
      <c r="R264" s="5"/>
      <c r="S264" s="4"/>
      <c r="T264" s="4"/>
      <c r="U264" s="4"/>
      <c r="V264" s="5"/>
    </row>
    <row r="265" spans="1:22" x14ac:dyDescent="0.2">
      <c r="A265" s="16"/>
      <c r="B265" s="4"/>
      <c r="C265" s="4"/>
      <c r="D265" s="4"/>
      <c r="E265" s="4"/>
      <c r="F265" s="4"/>
      <c r="R265" s="5"/>
      <c r="S265" s="4"/>
      <c r="T265" s="4"/>
      <c r="U265" s="4"/>
      <c r="V265" s="5"/>
    </row>
    <row r="266" spans="1:22" x14ac:dyDescent="0.2">
      <c r="A266" s="16"/>
      <c r="B266" s="4"/>
      <c r="C266" s="4"/>
      <c r="D266" s="4"/>
      <c r="E266" s="4"/>
      <c r="F266" s="4"/>
      <c r="R266" s="5"/>
      <c r="S266" s="4"/>
      <c r="T266" s="4"/>
      <c r="U266" s="4"/>
      <c r="V266" s="5"/>
    </row>
    <row r="267" spans="1:22" x14ac:dyDescent="0.2">
      <c r="A267" s="16"/>
      <c r="B267" s="4"/>
      <c r="C267" s="4"/>
      <c r="D267" s="4"/>
      <c r="E267" s="4"/>
      <c r="F267" s="4"/>
      <c r="R267" s="5"/>
      <c r="S267" s="4"/>
      <c r="T267" s="4"/>
      <c r="U267" s="4"/>
      <c r="V267" s="5"/>
    </row>
    <row r="268" spans="1:22" x14ac:dyDescent="0.2">
      <c r="A268" s="16"/>
      <c r="B268" s="4"/>
      <c r="C268" s="4"/>
      <c r="D268" s="4"/>
      <c r="E268" s="4"/>
      <c r="F268" s="4"/>
      <c r="R268" s="5"/>
      <c r="S268" s="4"/>
      <c r="T268" s="4"/>
      <c r="U268" s="4"/>
      <c r="V268" s="5"/>
    </row>
    <row r="269" spans="1:22" x14ac:dyDescent="0.2">
      <c r="A269" s="16"/>
      <c r="B269" s="4"/>
      <c r="C269" s="4"/>
      <c r="D269" s="4"/>
      <c r="E269" s="4"/>
      <c r="F269" s="4"/>
      <c r="R269" s="5"/>
      <c r="S269" s="4"/>
      <c r="T269" s="4"/>
      <c r="U269" s="4"/>
      <c r="V269" s="5"/>
    </row>
    <row r="270" spans="1:22" x14ac:dyDescent="0.2">
      <c r="A270" s="16"/>
      <c r="B270" s="4"/>
      <c r="C270" s="4"/>
      <c r="D270" s="4"/>
      <c r="E270" s="4"/>
      <c r="F270" s="4"/>
      <c r="R270" s="5"/>
      <c r="S270" s="4"/>
      <c r="T270" s="4"/>
      <c r="U270" s="4"/>
      <c r="V270" s="5"/>
    </row>
    <row r="271" spans="1:22" x14ac:dyDescent="0.2">
      <c r="A271" s="16"/>
      <c r="B271" s="4"/>
      <c r="C271" s="4"/>
      <c r="D271" s="4"/>
      <c r="E271" s="4"/>
      <c r="F271" s="4"/>
      <c r="R271" s="5"/>
      <c r="S271" s="4"/>
      <c r="T271" s="4"/>
      <c r="U271" s="4"/>
      <c r="V271" s="5"/>
    </row>
    <row r="272" spans="1:22" x14ac:dyDescent="0.2">
      <c r="A272" s="16"/>
      <c r="B272" s="4"/>
      <c r="C272" s="4"/>
      <c r="D272" s="4"/>
      <c r="E272" s="4"/>
      <c r="F272" s="4"/>
      <c r="R272" s="5"/>
      <c r="S272" s="4"/>
      <c r="T272" s="4"/>
      <c r="U272" s="4"/>
      <c r="V272" s="5"/>
    </row>
    <row r="273" spans="1:22" x14ac:dyDescent="0.2">
      <c r="A273" s="16"/>
      <c r="B273" s="4"/>
      <c r="C273" s="4"/>
      <c r="D273" s="4"/>
      <c r="E273" s="4"/>
      <c r="F273" s="4"/>
      <c r="R273" s="5"/>
      <c r="S273" s="4"/>
      <c r="T273" s="4"/>
      <c r="U273" s="4"/>
      <c r="V273" s="5"/>
    </row>
    <row r="274" spans="1:22" x14ac:dyDescent="0.2">
      <c r="A274" s="16"/>
      <c r="B274" s="4"/>
      <c r="C274" s="4"/>
      <c r="D274" s="4"/>
      <c r="E274" s="4"/>
      <c r="F274" s="4"/>
      <c r="R274" s="5"/>
      <c r="S274" s="4"/>
      <c r="T274" s="4"/>
      <c r="U274" s="4"/>
      <c r="V274" s="5"/>
    </row>
    <row r="275" spans="1:22" x14ac:dyDescent="0.2">
      <c r="A275" s="16"/>
      <c r="B275" s="4"/>
      <c r="C275" s="4"/>
      <c r="D275" s="4"/>
      <c r="E275" s="4"/>
      <c r="F275" s="4"/>
      <c r="R275" s="5"/>
      <c r="S275" s="4"/>
      <c r="T275" s="4"/>
      <c r="U275" s="4"/>
      <c r="V275" s="5"/>
    </row>
    <row r="276" spans="1:22" x14ac:dyDescent="0.2">
      <c r="A276" s="16"/>
      <c r="B276" s="4"/>
      <c r="C276" s="4"/>
      <c r="D276" s="4"/>
      <c r="E276" s="4"/>
      <c r="F276" s="4"/>
      <c r="R276" s="5"/>
      <c r="S276" s="4"/>
      <c r="T276" s="4"/>
      <c r="U276" s="4"/>
      <c r="V276" s="5"/>
    </row>
    <row r="277" spans="1:22" x14ac:dyDescent="0.2">
      <c r="A277" s="16"/>
      <c r="B277" s="4"/>
      <c r="C277" s="4"/>
      <c r="D277" s="4"/>
      <c r="E277" s="4"/>
      <c r="F277" s="4"/>
      <c r="R277" s="5"/>
      <c r="S277" s="4"/>
      <c r="T277" s="4"/>
      <c r="U277" s="4"/>
      <c r="V277" s="5"/>
    </row>
    <row r="278" spans="1:22" x14ac:dyDescent="0.2">
      <c r="A278" s="16"/>
      <c r="B278" s="4"/>
      <c r="C278" s="4"/>
      <c r="D278" s="4"/>
      <c r="E278" s="4"/>
      <c r="F278" s="4"/>
      <c r="R278" s="5"/>
      <c r="S278" s="4"/>
      <c r="T278" s="4"/>
      <c r="U278" s="4"/>
      <c r="V278" s="5"/>
    </row>
    <row r="279" spans="1:22" x14ac:dyDescent="0.2">
      <c r="A279" s="16"/>
      <c r="B279" s="4"/>
      <c r="C279" s="4"/>
      <c r="D279" s="4"/>
      <c r="E279" s="4"/>
      <c r="F279" s="4"/>
      <c r="R279" s="5"/>
      <c r="S279" s="4"/>
      <c r="T279" s="4"/>
      <c r="U279" s="4"/>
      <c r="V279" s="5"/>
    </row>
    <row r="280" spans="1:22" x14ac:dyDescent="0.2">
      <c r="A280" s="16"/>
      <c r="B280" s="4"/>
      <c r="C280" s="4"/>
      <c r="D280" s="4"/>
      <c r="E280" s="4"/>
      <c r="F280" s="4"/>
      <c r="R280" s="5"/>
      <c r="S280" s="4"/>
      <c r="T280" s="4"/>
      <c r="U280" s="4"/>
      <c r="V280" s="5"/>
    </row>
    <row r="281" spans="1:22" x14ac:dyDescent="0.2">
      <c r="A281" s="16"/>
      <c r="B281" s="4"/>
      <c r="C281" s="4"/>
      <c r="D281" s="4"/>
      <c r="E281" s="4"/>
      <c r="F281" s="4"/>
      <c r="R281" s="5"/>
      <c r="S281" s="4"/>
      <c r="T281" s="4"/>
      <c r="U281" s="4"/>
      <c r="V281" s="5"/>
    </row>
    <row r="282" spans="1:22" x14ac:dyDescent="0.2">
      <c r="A282" s="16"/>
      <c r="B282" s="4"/>
      <c r="C282" s="4"/>
      <c r="D282" s="4"/>
      <c r="E282" s="4"/>
      <c r="F282" s="4"/>
      <c r="R282" s="5"/>
      <c r="S282" s="4"/>
      <c r="T282" s="4"/>
      <c r="U282" s="4"/>
      <c r="V282" s="5"/>
    </row>
    <row r="283" spans="1:22" x14ac:dyDescent="0.2">
      <c r="A283" s="16"/>
      <c r="B283" s="4"/>
      <c r="C283" s="4"/>
      <c r="D283" s="4"/>
      <c r="E283" s="4"/>
      <c r="F283" s="4"/>
      <c r="R283" s="5"/>
      <c r="S283" s="4"/>
      <c r="T283" s="4"/>
      <c r="U283" s="4"/>
      <c r="V283" s="5"/>
    </row>
    <row r="284" spans="1:22" x14ac:dyDescent="0.2">
      <c r="A284" s="16"/>
      <c r="B284" s="4"/>
      <c r="C284" s="4"/>
      <c r="D284" s="4"/>
      <c r="E284" s="4"/>
      <c r="F284" s="4"/>
      <c r="R284" s="5"/>
      <c r="S284" s="4"/>
      <c r="T284" s="4"/>
      <c r="U284" s="4"/>
      <c r="V284" s="5"/>
    </row>
    <row r="285" spans="1:22" x14ac:dyDescent="0.2">
      <c r="A285" s="16"/>
      <c r="B285" s="4"/>
      <c r="C285" s="4"/>
      <c r="D285" s="4"/>
      <c r="E285" s="4"/>
      <c r="F285" s="4"/>
      <c r="R285" s="5"/>
      <c r="S285" s="4"/>
      <c r="T285" s="4"/>
      <c r="U285" s="4"/>
      <c r="V285" s="5"/>
    </row>
    <row r="286" spans="1:22" x14ac:dyDescent="0.2">
      <c r="A286" s="16"/>
      <c r="B286" s="4"/>
      <c r="C286" s="4"/>
      <c r="D286" s="4"/>
      <c r="E286" s="4"/>
      <c r="F286" s="4"/>
      <c r="R286" s="5"/>
      <c r="S286" s="4"/>
      <c r="T286" s="4"/>
      <c r="U286" s="4"/>
      <c r="V286" s="5"/>
    </row>
    <row r="287" spans="1:22" x14ac:dyDescent="0.2">
      <c r="A287" s="16"/>
      <c r="B287" s="4"/>
      <c r="C287" s="4"/>
      <c r="D287" s="4"/>
      <c r="E287" s="4"/>
      <c r="F287" s="4"/>
      <c r="R287" s="5"/>
      <c r="S287" s="4"/>
      <c r="T287" s="4"/>
      <c r="U287" s="4"/>
      <c r="V287" s="5"/>
    </row>
    <row r="288" spans="1:22" x14ac:dyDescent="0.2">
      <c r="A288" s="16"/>
      <c r="B288" s="4"/>
      <c r="C288" s="4"/>
      <c r="D288" s="4"/>
      <c r="E288" s="4"/>
      <c r="F288" s="4"/>
      <c r="R288" s="5"/>
      <c r="S288" s="4"/>
      <c r="U288" s="4"/>
      <c r="V288" s="5"/>
    </row>
    <row r="289" spans="1:22" x14ac:dyDescent="0.2">
      <c r="A289" s="16"/>
      <c r="B289" s="4"/>
      <c r="C289" s="4"/>
      <c r="D289" s="4"/>
      <c r="E289" s="4"/>
      <c r="F289" s="4"/>
      <c r="R289" s="5"/>
      <c r="S289" s="4"/>
      <c r="U289" s="4"/>
      <c r="V289" s="5"/>
    </row>
    <row r="290" spans="1:22" x14ac:dyDescent="0.2">
      <c r="A290" s="16"/>
      <c r="B290" s="4"/>
      <c r="C290" s="4"/>
      <c r="D290" s="4"/>
      <c r="E290" s="4"/>
      <c r="F290" s="4"/>
      <c r="R290" s="5"/>
      <c r="S290" s="4"/>
      <c r="U290" s="4"/>
      <c r="V290" s="5"/>
    </row>
    <row r="291" spans="1:22" x14ac:dyDescent="0.2">
      <c r="A291" s="16"/>
      <c r="B291" s="4"/>
      <c r="C291" s="4"/>
      <c r="D291" s="4"/>
      <c r="E291" s="4"/>
      <c r="F291" s="4"/>
      <c r="R291" s="5"/>
      <c r="S291" s="4"/>
      <c r="U291" s="4"/>
      <c r="V291" s="5"/>
    </row>
    <row r="292" spans="1:22" x14ac:dyDescent="0.2">
      <c r="A292" s="16"/>
      <c r="B292" s="4"/>
      <c r="C292" s="4"/>
      <c r="D292" s="4"/>
      <c r="E292" s="4"/>
      <c r="F292" s="4"/>
      <c r="R292" s="5"/>
      <c r="S292" s="4"/>
      <c r="U292" s="4"/>
      <c r="V292" s="5"/>
    </row>
    <row r="293" spans="1:22" x14ac:dyDescent="0.2">
      <c r="A293" s="16"/>
      <c r="B293" s="4"/>
      <c r="C293" s="4"/>
      <c r="D293" s="4"/>
      <c r="E293" s="4"/>
      <c r="F293" s="4"/>
      <c r="R293" s="5"/>
      <c r="S293" s="4"/>
      <c r="V293" s="5"/>
    </row>
    <row r="294" spans="1:22" x14ac:dyDescent="0.2">
      <c r="A294" s="16"/>
      <c r="B294" s="4"/>
      <c r="C294" s="4"/>
      <c r="D294" s="4"/>
      <c r="E294" s="4"/>
      <c r="F294" s="4"/>
      <c r="R294" s="5"/>
      <c r="S294" s="4"/>
      <c r="V294" s="5"/>
    </row>
    <row r="295" spans="1:22" x14ac:dyDescent="0.2">
      <c r="A295" s="16"/>
      <c r="B295" s="4"/>
      <c r="C295" s="4"/>
      <c r="D295" s="4"/>
      <c r="E295" s="4"/>
      <c r="F295" s="4"/>
      <c r="R295" s="5"/>
      <c r="S295" s="4"/>
      <c r="V295" s="5"/>
    </row>
    <row r="296" spans="1:22" x14ac:dyDescent="0.2">
      <c r="A296" s="16"/>
      <c r="B296" s="4"/>
      <c r="C296" s="4"/>
      <c r="D296" s="4"/>
      <c r="E296" s="4"/>
      <c r="F296" s="4"/>
      <c r="R296" s="5"/>
      <c r="S296" s="4"/>
      <c r="V296" s="5"/>
    </row>
    <row r="297" spans="1:22" x14ac:dyDescent="0.2">
      <c r="A297" s="16"/>
      <c r="B297" s="4"/>
      <c r="C297" s="4"/>
      <c r="D297" s="4"/>
      <c r="E297" s="4"/>
      <c r="F297" s="4"/>
      <c r="R297" s="5"/>
      <c r="S297" s="4"/>
      <c r="V297" s="5"/>
    </row>
    <row r="298" spans="1:22" x14ac:dyDescent="0.2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</row>
    <row r="299" spans="1:22" x14ac:dyDescent="0.2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</row>
    <row r="300" spans="1:22" x14ac:dyDescent="0.2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</row>
    <row r="301" spans="1:22" x14ac:dyDescent="0.2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</row>
    <row r="302" spans="1:22" x14ac:dyDescent="0.2">
      <c r="A302" s="36" t="s">
        <v>163</v>
      </c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47C4-2304-E84F-8BD6-BC79C46B8136}">
  <sheetPr codeName="Sheet115"/>
  <dimension ref="A1:V302"/>
  <sheetViews>
    <sheetView workbookViewId="0">
      <selection activeCell="U4" sqref="U3:U4"/>
    </sheetView>
  </sheetViews>
  <sheetFormatPr baseColWidth="10" defaultRowHeight="16" x14ac:dyDescent="0.2"/>
  <cols>
    <col min="5" max="5" customWidth="true" width="16.5"/>
    <col min="6" max="6" customWidth="true" width="14.66406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G3" t="n" s="4043">
        <v>0.0</v>
      </c>
      <c r="H3" t="n" s="4044">
        <v>0.0</v>
      </c>
      <c r="I3" t="n" s="4045">
        <v>0.0</v>
      </c>
      <c r="J3" t="n" s="4046">
        <v>0.0</v>
      </c>
      <c r="L3" t="n" s="4047">
        <v>13.0</v>
      </c>
      <c r="M3" t="n" s="4048">
        <v>11.0</v>
      </c>
      <c r="N3" t="n" s="4049">
        <v>0.0</v>
      </c>
      <c r="O3" t="n" s="4050">
        <v>1.0</v>
      </c>
      <c r="P3" t="n" s="4051">
        <v>3900.0</v>
      </c>
      <c r="Q3" t="n" s="4052">
        <v>10900.0</v>
      </c>
      <c r="R3" t="n" s="4041">
        <v>-0.006</v>
      </c>
      <c r="S3" t="n" s="4040">
        <v>24300.0</v>
      </c>
      <c r="V3" t="n" s="4042">
        <v>0.0121</v>
      </c>
    </row>
    <row r="4">
      <c r="G4" t="n" s="1971">
        <v>0.0</v>
      </c>
      <c r="H4" t="n" s="1972">
        <v>0.0</v>
      </c>
      <c r="I4" t="n" s="1973">
        <v>0.0</v>
      </c>
      <c r="J4" t="n" s="1974">
        <v>0.0</v>
      </c>
      <c r="L4" t="n" s="1975">
        <v>17.0</v>
      </c>
      <c r="M4" t="n" s="1976">
        <v>21.0</v>
      </c>
      <c r="N4" t="n" s="1977">
        <v>1.0</v>
      </c>
      <c r="O4" t="n" s="1978">
        <v>4.0</v>
      </c>
      <c r="P4" t="n" s="1979">
        <v>16700.0</v>
      </c>
      <c r="Q4" t="n" s="1980">
        <v>38700.0</v>
      </c>
      <c r="R4" t="n" s="1969">
        <v>-0.009000000000000001</v>
      </c>
      <c r="S4" t="n" s="1968">
        <v>61000.0</v>
      </c>
      <c r="V4" t="n" s="1970">
        <v>0.015</v>
      </c>
    </row>
    <row r="5" spans="1:22" x14ac:dyDescent="0.2">
      <c r="G5" s="4">
        <v>0</v>
      </c>
      <c r="H5" s="4">
        <v>0</v>
      </c>
      <c r="I5" s="4">
        <v>0</v>
      </c>
      <c r="J5" s="4">
        <v>0</v>
      </c>
      <c r="K5" s="24"/>
      <c r="L5" s="4">
        <v>24</v>
      </c>
      <c r="M5" s="4">
        <v>24</v>
      </c>
      <c r="N5" s="4">
        <v>1</v>
      </c>
      <c r="O5" s="4">
        <v>1</v>
      </c>
      <c r="P5" s="4">
        <v>16600</v>
      </c>
      <c r="Q5" s="4">
        <v>10900</v>
      </c>
      <c r="R5" s="5">
        <v>-2.8999999999999998E-3</v>
      </c>
      <c r="S5" s="4">
        <v>27500</v>
      </c>
      <c r="V5" s="5">
        <v>2.06E-2</v>
      </c>
    </row>
    <row r="6" spans="1:22" x14ac:dyDescent="0.2">
      <c r="G6" s="4">
        <v>0</v>
      </c>
      <c r="H6" s="4">
        <v>0</v>
      </c>
      <c r="I6" s="4">
        <v>0</v>
      </c>
      <c r="J6" s="4">
        <v>0</v>
      </c>
      <c r="K6" s="24"/>
      <c r="L6" s="4">
        <v>15</v>
      </c>
      <c r="M6" s="4">
        <v>13</v>
      </c>
      <c r="N6" s="4">
        <v>0</v>
      </c>
      <c r="O6" s="4">
        <v>1</v>
      </c>
      <c r="P6" s="4">
        <v>7200</v>
      </c>
      <c r="Q6" s="4">
        <v>15900</v>
      </c>
      <c r="R6" s="5">
        <v>-2.8999999999999998E-3</v>
      </c>
      <c r="S6" s="4">
        <v>26700</v>
      </c>
      <c r="V6" s="5">
        <v>1.78E-2</v>
      </c>
    </row>
    <row r="7" spans="1:22" x14ac:dyDescent="0.2">
      <c r="A7" s="16" t="s">
        <v>340</v>
      </c>
      <c r="B7" s="4">
        <v>0</v>
      </c>
      <c r="C7" s="4">
        <v>100</v>
      </c>
      <c r="D7" s="4">
        <v>-100</v>
      </c>
      <c r="E7" s="4">
        <v>-3356115</v>
      </c>
      <c r="G7" s="4">
        <v>0</v>
      </c>
      <c r="H7" s="4">
        <v>0</v>
      </c>
      <c r="I7" s="4">
        <v>0</v>
      </c>
      <c r="J7" s="4">
        <v>0</v>
      </c>
      <c r="K7" s="24"/>
      <c r="L7" s="4">
        <v>9</v>
      </c>
      <c r="M7" s="4">
        <v>27</v>
      </c>
      <c r="N7" s="4">
        <v>0</v>
      </c>
      <c r="O7" s="4">
        <v>0</v>
      </c>
      <c r="P7" s="4">
        <v>6700</v>
      </c>
      <c r="Q7" s="4">
        <v>14800</v>
      </c>
      <c r="R7" s="5">
        <v>-2.6600000000000002E-2</v>
      </c>
      <c r="S7" s="4">
        <v>26000</v>
      </c>
      <c r="V7" s="5">
        <v>1.4800000000000001E-2</v>
      </c>
    </row>
    <row r="8" spans="1:22" x14ac:dyDescent="0.2">
      <c r="G8" s="4">
        <v>0</v>
      </c>
      <c r="H8" s="4">
        <v>0</v>
      </c>
      <c r="I8" s="4">
        <v>0</v>
      </c>
      <c r="J8" s="4">
        <v>0</v>
      </c>
      <c r="K8" s="24"/>
      <c r="L8" s="4">
        <v>23</v>
      </c>
      <c r="M8" s="4">
        <v>48</v>
      </c>
      <c r="N8" s="4">
        <v>5</v>
      </c>
      <c r="O8" s="4">
        <v>10</v>
      </c>
      <c r="P8" s="4">
        <v>29600</v>
      </c>
      <c r="Q8" s="4">
        <v>74600</v>
      </c>
      <c r="R8" s="5">
        <v>-5.6999999999999993E-3</v>
      </c>
      <c r="S8" s="4">
        <v>109600</v>
      </c>
      <c r="V8" s="5">
        <v>2.0199999999999999E-2</v>
      </c>
    </row>
    <row r="9" spans="1:22" x14ac:dyDescent="0.2">
      <c r="G9" s="4">
        <v>0</v>
      </c>
      <c r="H9" s="4">
        <v>0</v>
      </c>
      <c r="I9" s="4">
        <v>0</v>
      </c>
      <c r="J9" s="4">
        <v>-348260000</v>
      </c>
      <c r="K9" s="24"/>
      <c r="L9" s="4">
        <v>13</v>
      </c>
      <c r="M9" s="4">
        <v>12</v>
      </c>
      <c r="N9" s="4">
        <v>0</v>
      </c>
      <c r="O9" s="4">
        <v>1</v>
      </c>
      <c r="P9" s="4">
        <v>4300</v>
      </c>
      <c r="Q9" s="4">
        <v>13200</v>
      </c>
      <c r="R9" s="5">
        <v>5.7999999999999996E-3</v>
      </c>
      <c r="S9" s="4">
        <v>28700</v>
      </c>
      <c r="V9" s="5">
        <v>1.7100000000000001E-2</v>
      </c>
    </row>
    <row r="10" spans="1:22" x14ac:dyDescent="0.2">
      <c r="G10" s="4">
        <v>0</v>
      </c>
      <c r="H10" s="4">
        <v>0</v>
      </c>
      <c r="I10" s="4">
        <v>0</v>
      </c>
      <c r="J10" s="4">
        <v>0</v>
      </c>
      <c r="K10" s="24"/>
      <c r="L10" s="4">
        <v>20</v>
      </c>
      <c r="M10" s="4">
        <v>32</v>
      </c>
      <c r="N10" s="4">
        <v>2</v>
      </c>
      <c r="O10" s="4">
        <v>2</v>
      </c>
      <c r="P10" s="4">
        <v>17700</v>
      </c>
      <c r="Q10" s="4">
        <v>29100</v>
      </c>
      <c r="R10" s="5">
        <v>0</v>
      </c>
      <c r="S10" s="4">
        <v>50700</v>
      </c>
      <c r="V10" s="5">
        <v>1.15E-2</v>
      </c>
    </row>
    <row r="11" spans="1:22" x14ac:dyDescent="0.2">
      <c r="G11" s="4">
        <v>0</v>
      </c>
      <c r="H11" s="4">
        <v>0</v>
      </c>
      <c r="I11" s="4">
        <v>0</v>
      </c>
      <c r="J11" s="4">
        <v>0</v>
      </c>
      <c r="K11" s="24"/>
      <c r="L11" s="4">
        <v>14</v>
      </c>
      <c r="M11" s="4">
        <v>8</v>
      </c>
      <c r="N11" s="4">
        <v>1</v>
      </c>
      <c r="O11" s="4">
        <v>0</v>
      </c>
      <c r="P11" s="4">
        <v>8600</v>
      </c>
      <c r="Q11" s="4">
        <v>8100</v>
      </c>
      <c r="R11" s="5">
        <v>-2.8000000000000004E-3</v>
      </c>
      <c r="S11" s="4">
        <v>18300</v>
      </c>
      <c r="V11" s="5">
        <v>1.9900000000000001E-2</v>
      </c>
    </row>
    <row r="12" spans="1:22" x14ac:dyDescent="0.2">
      <c r="G12" s="4">
        <v>0</v>
      </c>
      <c r="H12" s="4">
        <v>0</v>
      </c>
      <c r="I12" s="4">
        <v>0</v>
      </c>
      <c r="J12" s="4">
        <v>0</v>
      </c>
      <c r="K12" s="24"/>
      <c r="L12" s="4">
        <v>22</v>
      </c>
      <c r="M12" s="4">
        <v>59</v>
      </c>
      <c r="N12" s="4">
        <v>2</v>
      </c>
      <c r="O12" s="4">
        <v>0</v>
      </c>
      <c r="P12" s="4">
        <v>21100</v>
      </c>
      <c r="Q12" s="4">
        <v>16600</v>
      </c>
      <c r="R12" s="5">
        <v>5.7999999999999996E-3</v>
      </c>
      <c r="S12" s="4">
        <v>50900</v>
      </c>
      <c r="V12" s="5">
        <v>1.15E-2</v>
      </c>
    </row>
    <row r="13" spans="1:22" x14ac:dyDescent="0.2">
      <c r="G13" s="4">
        <v>0</v>
      </c>
      <c r="H13" s="4">
        <v>0</v>
      </c>
      <c r="I13" s="4">
        <v>0</v>
      </c>
      <c r="J13" s="4">
        <v>0</v>
      </c>
      <c r="K13" s="24"/>
      <c r="L13" s="4">
        <v>29</v>
      </c>
      <c r="M13" s="4">
        <v>18</v>
      </c>
      <c r="N13" s="4">
        <v>2</v>
      </c>
      <c r="O13" s="4">
        <v>5</v>
      </c>
      <c r="P13" s="4">
        <v>22200</v>
      </c>
      <c r="Q13" s="4">
        <v>26300</v>
      </c>
      <c r="R13" s="5">
        <v>0</v>
      </c>
      <c r="S13" s="4">
        <v>49600</v>
      </c>
      <c r="V13" s="5">
        <v>2.3E-2</v>
      </c>
    </row>
    <row r="14" spans="1:22" x14ac:dyDescent="0.2">
      <c r="G14" s="4">
        <v>0</v>
      </c>
      <c r="H14" s="4">
        <v>0</v>
      </c>
      <c r="I14" s="4">
        <v>0</v>
      </c>
      <c r="J14" s="4">
        <v>0</v>
      </c>
      <c r="K14" s="24"/>
      <c r="L14" s="4">
        <v>9</v>
      </c>
      <c r="M14" s="4">
        <v>29</v>
      </c>
      <c r="N14" s="4">
        <v>1</v>
      </c>
      <c r="O14" s="4">
        <v>3</v>
      </c>
      <c r="P14" s="4">
        <v>9800</v>
      </c>
      <c r="Q14" s="4">
        <v>29700</v>
      </c>
      <c r="R14" s="5">
        <v>-2.8000000000000004E-3</v>
      </c>
      <c r="S14" s="4">
        <v>40400</v>
      </c>
      <c r="V14" s="5">
        <v>1.7100000000000001E-2</v>
      </c>
    </row>
    <row r="15" spans="1:22" x14ac:dyDescent="0.2">
      <c r="G15" s="4">
        <v>0</v>
      </c>
      <c r="H15" s="4">
        <v>0</v>
      </c>
      <c r="I15" s="4">
        <v>0</v>
      </c>
      <c r="J15" s="4">
        <v>0</v>
      </c>
      <c r="K15" s="24"/>
      <c r="L15" s="4">
        <v>18</v>
      </c>
      <c r="M15" s="4">
        <v>20</v>
      </c>
      <c r="N15" s="4">
        <v>0</v>
      </c>
      <c r="O15" s="4">
        <v>3</v>
      </c>
      <c r="P15" s="4">
        <v>16100</v>
      </c>
      <c r="Q15" s="4">
        <v>36500</v>
      </c>
      <c r="R15" s="5">
        <v>-2.8000000000000004E-3</v>
      </c>
      <c r="S15" s="4">
        <v>56200</v>
      </c>
      <c r="V15" s="5">
        <v>1.9900000000000001E-2</v>
      </c>
    </row>
    <row r="16" spans="1:22" x14ac:dyDescent="0.2">
      <c r="G16" s="4">
        <v>0</v>
      </c>
      <c r="H16" s="4">
        <v>0</v>
      </c>
      <c r="I16" s="4">
        <v>0</v>
      </c>
      <c r="J16" s="4">
        <v>0</v>
      </c>
      <c r="K16" s="24"/>
      <c r="L16" s="4">
        <v>15</v>
      </c>
      <c r="M16" s="4">
        <v>26</v>
      </c>
      <c r="N16" s="4">
        <v>0</v>
      </c>
      <c r="O16" s="4">
        <v>0</v>
      </c>
      <c r="P16" s="4">
        <v>13800</v>
      </c>
      <c r="Q16" s="4">
        <v>26400</v>
      </c>
      <c r="R16" s="5">
        <v>-2.0099999999999996E-2</v>
      </c>
      <c r="S16" s="4">
        <v>43900</v>
      </c>
      <c r="V16" s="5">
        <v>3.3599999999999998E-2</v>
      </c>
    </row>
    <row r="17" spans="1:22" x14ac:dyDescent="0.2">
      <c r="G17" s="4">
        <v>0</v>
      </c>
      <c r="H17" s="4">
        <v>0</v>
      </c>
      <c r="I17" s="4">
        <v>0</v>
      </c>
      <c r="J17" s="4">
        <v>0</v>
      </c>
      <c r="K17" s="24"/>
      <c r="L17" s="4">
        <v>26</v>
      </c>
      <c r="M17" s="4">
        <v>53</v>
      </c>
      <c r="N17" s="4">
        <v>4</v>
      </c>
      <c r="O17" s="4">
        <v>6</v>
      </c>
      <c r="P17" s="4">
        <v>44900</v>
      </c>
      <c r="Q17" s="4">
        <v>63600</v>
      </c>
      <c r="R17" s="5">
        <v>8.6E-3</v>
      </c>
      <c r="S17" s="4">
        <v>119800</v>
      </c>
      <c r="V17" s="5">
        <v>2.7799999999999998E-2</v>
      </c>
    </row>
    <row r="18" spans="1:22" x14ac:dyDescent="0.2">
      <c r="G18" s="4">
        <v>0</v>
      </c>
      <c r="H18" s="4">
        <v>0</v>
      </c>
      <c r="I18" s="4">
        <v>0</v>
      </c>
      <c r="J18" s="4">
        <v>0</v>
      </c>
      <c r="K18" s="24"/>
      <c r="L18" s="4">
        <v>100</v>
      </c>
      <c r="M18" s="4">
        <v>39</v>
      </c>
      <c r="N18" s="4">
        <v>12</v>
      </c>
      <c r="O18" s="4">
        <v>5</v>
      </c>
      <c r="P18" s="4">
        <v>116100</v>
      </c>
      <c r="Q18" s="4">
        <v>43100</v>
      </c>
      <c r="R18" s="5">
        <v>2.9300000000000003E-2</v>
      </c>
      <c r="S18" s="4">
        <v>170100</v>
      </c>
      <c r="V18" s="5">
        <v>3.6699999999999997E-2</v>
      </c>
    </row>
    <row r="19" spans="7:22" x14ac:dyDescent="0.2">
      <c r="G19" s="4">
        <v>0</v>
      </c>
      <c r="H19" s="4">
        <v>0</v>
      </c>
      <c r="I19" s="4">
        <v>0</v>
      </c>
      <c r="J19" s="4">
        <v>0</v>
      </c>
      <c r="K19" s="24"/>
      <c r="L19" s="4">
        <v>34</v>
      </c>
      <c r="M19" s="4">
        <v>30</v>
      </c>
      <c r="N19" s="4">
        <v>4</v>
      </c>
      <c r="O19" s="4">
        <v>2</v>
      </c>
      <c r="P19" s="4">
        <v>42300</v>
      </c>
      <c r="Q19" s="4">
        <v>26500</v>
      </c>
      <c r="R19" s="5">
        <v>1.7899999999999999E-2</v>
      </c>
      <c r="S19" s="4">
        <v>69400</v>
      </c>
      <c r="V19" s="5">
        <v>1.1699999999999999E-2</v>
      </c>
    </row>
    <row r="20" spans="7:22" x14ac:dyDescent="0.2">
      <c r="G20" s="4">
        <v>0</v>
      </c>
      <c r="H20" s="4">
        <v>0</v>
      </c>
      <c r="I20" s="4">
        <v>0</v>
      </c>
      <c r="J20" s="4">
        <v>0</v>
      </c>
      <c r="K20" s="24"/>
      <c r="L20" s="4">
        <v>23</v>
      </c>
      <c r="M20" s="4">
        <v>11</v>
      </c>
      <c r="N20" s="4">
        <v>1</v>
      </c>
      <c r="O20" s="4">
        <v>0</v>
      </c>
      <c r="P20" s="4">
        <v>19700</v>
      </c>
      <c r="Q20" s="4">
        <v>8100</v>
      </c>
      <c r="R20" s="5">
        <v>1.21E-2</v>
      </c>
      <c r="S20" s="4">
        <v>34600</v>
      </c>
      <c r="V20" s="5">
        <v>2.6499999999999999E-2</v>
      </c>
    </row>
    <row r="21" spans="7:22" x14ac:dyDescent="0.2">
      <c r="G21" s="4">
        <v>0</v>
      </c>
      <c r="H21" s="4">
        <v>0</v>
      </c>
      <c r="I21" s="4">
        <v>0</v>
      </c>
      <c r="J21" s="4">
        <v>0</v>
      </c>
      <c r="K21" s="24"/>
      <c r="L21" s="4">
        <v>12</v>
      </c>
      <c r="M21" s="4">
        <v>15</v>
      </c>
      <c r="N21" s="4">
        <v>0</v>
      </c>
      <c r="O21" s="4">
        <v>1</v>
      </c>
      <c r="P21" s="4">
        <v>6800</v>
      </c>
      <c r="Q21" s="4">
        <v>12400</v>
      </c>
      <c r="R21" s="5">
        <v>0</v>
      </c>
      <c r="S21" s="4">
        <v>19200</v>
      </c>
      <c r="V21" s="5">
        <v>6.0999999999999995E-3</v>
      </c>
    </row>
    <row r="22" spans="7:22" x14ac:dyDescent="0.2">
      <c r="K22" s="24"/>
      <c r="L22" s="4">
        <v>9</v>
      </c>
      <c r="M22" s="4">
        <v>15</v>
      </c>
      <c r="N22" s="4">
        <v>0</v>
      </c>
      <c r="O22" s="4">
        <v>2</v>
      </c>
      <c r="P22" s="4">
        <v>7300</v>
      </c>
      <c r="Q22" s="4">
        <v>21400</v>
      </c>
      <c r="R22" s="5">
        <v>-9.0000000000000011E-3</v>
      </c>
      <c r="S22" s="4">
        <v>31400</v>
      </c>
      <c r="V22" s="5">
        <v>1.4999999999999999E-2</v>
      </c>
    </row>
    <row r="23" spans="7:22" x14ac:dyDescent="0.2">
      <c r="K23" s="24"/>
      <c r="L23" s="4">
        <v>2</v>
      </c>
      <c r="M23" s="4">
        <v>12</v>
      </c>
      <c r="N23" s="4">
        <v>0</v>
      </c>
      <c r="O23" s="4">
        <v>3</v>
      </c>
      <c r="P23" s="4">
        <v>2500</v>
      </c>
      <c r="Q23" s="4">
        <v>20800</v>
      </c>
      <c r="R23" s="5">
        <v>-2.8999999999999998E-3</v>
      </c>
      <c r="S23" s="4">
        <v>24300</v>
      </c>
      <c r="V23" s="5">
        <v>1.2E-2</v>
      </c>
    </row>
    <row r="24" spans="7:22" x14ac:dyDescent="0.2">
      <c r="K24" s="24"/>
      <c r="L24" s="4">
        <v>8</v>
      </c>
      <c r="M24" s="4">
        <v>10</v>
      </c>
      <c r="N24" s="4">
        <v>1</v>
      </c>
      <c r="O24" s="4">
        <v>1</v>
      </c>
      <c r="P24" s="4">
        <v>13600</v>
      </c>
      <c r="Q24" s="4">
        <v>15300</v>
      </c>
      <c r="R24" s="5">
        <v>1.21E-2</v>
      </c>
      <c r="S24" s="4">
        <v>30400</v>
      </c>
      <c r="V24" s="5">
        <v>1.78E-2</v>
      </c>
    </row>
    <row r="25" spans="7:22" x14ac:dyDescent="0.2">
      <c r="K25" s="24"/>
      <c r="L25" s="4">
        <v>10</v>
      </c>
      <c r="M25" s="4">
        <v>16</v>
      </c>
      <c r="N25" s="4">
        <v>1</v>
      </c>
      <c r="O25" s="4">
        <v>0</v>
      </c>
      <c r="P25" s="4">
        <v>10200</v>
      </c>
      <c r="Q25" s="4">
        <v>9600</v>
      </c>
      <c r="R25" s="5">
        <v>-9.0000000000000011E-3</v>
      </c>
      <c r="S25" s="4">
        <v>20200</v>
      </c>
      <c r="V25" s="5">
        <v>1.2E-2</v>
      </c>
    </row>
    <row r="26" spans="7:22" x14ac:dyDescent="0.2">
      <c r="K26" s="24"/>
      <c r="L26" s="4">
        <v>15</v>
      </c>
      <c r="M26" s="4">
        <v>14</v>
      </c>
      <c r="N26" s="4">
        <v>1</v>
      </c>
      <c r="O26" s="4">
        <v>3</v>
      </c>
      <c r="P26" s="4">
        <v>16600</v>
      </c>
      <c r="Q26" s="4">
        <v>43400</v>
      </c>
      <c r="R26" s="5">
        <v>-1.7899999999999999E-2</v>
      </c>
      <c r="S26" s="4">
        <v>60200</v>
      </c>
      <c r="V26" s="5">
        <v>3.2099999999999997E-2</v>
      </c>
    </row>
    <row r="27" spans="7:22" x14ac:dyDescent="0.2">
      <c r="K27" s="24"/>
      <c r="L27" s="4">
        <v>20</v>
      </c>
      <c r="M27" s="4">
        <v>25</v>
      </c>
      <c r="N27" s="4">
        <v>3</v>
      </c>
      <c r="O27" s="4">
        <v>4</v>
      </c>
      <c r="P27" s="4">
        <v>42700</v>
      </c>
      <c r="Q27" s="4">
        <v>70600</v>
      </c>
      <c r="R27" s="5">
        <v>4.9299999999999997E-2</v>
      </c>
      <c r="S27" s="4">
        <v>116500</v>
      </c>
      <c r="V27" s="5">
        <v>4.58E-2</v>
      </c>
    </row>
    <row r="28" spans="7:22" x14ac:dyDescent="0.2">
      <c r="K28" s="24"/>
      <c r="L28" s="4">
        <v>11</v>
      </c>
      <c r="M28" s="4">
        <v>10</v>
      </c>
      <c r="N28" s="4">
        <v>0</v>
      </c>
      <c r="O28" s="4">
        <v>0</v>
      </c>
      <c r="P28" s="4">
        <v>4000</v>
      </c>
      <c r="Q28" s="4">
        <v>8000</v>
      </c>
      <c r="R28" s="5">
        <v>-1.5300000000000001E-2</v>
      </c>
      <c r="S28" s="4">
        <v>14600</v>
      </c>
      <c r="V28" s="5">
        <v>2.4199999999999999E-2</v>
      </c>
    </row>
    <row r="29" spans="7:22" x14ac:dyDescent="0.2">
      <c r="K29" s="24"/>
      <c r="L29" s="4">
        <v>36</v>
      </c>
      <c r="M29" s="4">
        <v>22</v>
      </c>
      <c r="N29" s="4">
        <v>1</v>
      </c>
      <c r="O29" s="4">
        <v>0</v>
      </c>
      <c r="P29" s="4">
        <v>43900</v>
      </c>
      <c r="Q29" s="4">
        <v>9400</v>
      </c>
      <c r="R29" s="5">
        <v>3.4500000000000003E-2</v>
      </c>
      <c r="S29" s="4">
        <v>55900</v>
      </c>
      <c r="V29" s="5">
        <v>3.5900000000000001E-2</v>
      </c>
    </row>
    <row r="30" spans="7:22" x14ac:dyDescent="0.2">
      <c r="K30" s="24"/>
      <c r="L30" s="4">
        <v>24</v>
      </c>
      <c r="M30" s="4">
        <v>33</v>
      </c>
      <c r="N30" s="4">
        <v>0</v>
      </c>
      <c r="O30" s="4">
        <v>1</v>
      </c>
      <c r="P30" s="4">
        <v>14500</v>
      </c>
      <c r="Q30" s="4">
        <v>32600</v>
      </c>
      <c r="R30" s="5">
        <v>2.9100000000000001E-2</v>
      </c>
      <c r="S30" s="4">
        <v>54100</v>
      </c>
      <c r="V30" s="5">
        <v>4.6199999999999998E-2</v>
      </c>
    </row>
    <row r="31" spans="7:22" x14ac:dyDescent="0.2">
      <c r="K31" s="24"/>
      <c r="L31" s="4">
        <v>56</v>
      </c>
      <c r="M31" s="4">
        <v>128</v>
      </c>
      <c r="N31" s="4">
        <v>4</v>
      </c>
      <c r="O31" s="4">
        <v>8</v>
      </c>
      <c r="P31" s="4">
        <v>75500</v>
      </c>
      <c r="Q31" s="4">
        <v>102800</v>
      </c>
      <c r="R31" s="5">
        <v>-4.5100000000000001E-2</v>
      </c>
      <c r="S31" s="4">
        <v>179700</v>
      </c>
      <c r="V31" s="5">
        <v>7.1300000000000002E-2</v>
      </c>
    </row>
    <row r="32" spans="7:22" x14ac:dyDescent="0.2">
      <c r="K32" s="24"/>
      <c r="L32" s="4">
        <v>30</v>
      </c>
      <c r="M32" s="4">
        <v>25</v>
      </c>
      <c r="N32" s="4">
        <v>1</v>
      </c>
      <c r="O32" s="4">
        <v>3</v>
      </c>
      <c r="P32" s="4">
        <v>30000</v>
      </c>
      <c r="Q32" s="4">
        <v>27900</v>
      </c>
      <c r="R32" s="5">
        <v>6.3E-3</v>
      </c>
      <c r="S32" s="4">
        <v>63700</v>
      </c>
      <c r="V32" s="5">
        <v>2.4700000000000003E-2</v>
      </c>
    </row>
    <row r="33" spans="7:22" x14ac:dyDescent="0.2">
      <c r="K33" s="24"/>
      <c r="L33" s="4">
        <v>22</v>
      </c>
      <c r="M33" s="4">
        <v>32</v>
      </c>
      <c r="N33" s="4">
        <v>2</v>
      </c>
      <c r="O33" s="4">
        <v>3</v>
      </c>
      <c r="P33" s="4">
        <v>28600</v>
      </c>
      <c r="Q33" s="4">
        <v>39700</v>
      </c>
      <c r="R33" s="5">
        <v>-4.0300000000000002E-2</v>
      </c>
      <c r="S33" s="4">
        <v>76200</v>
      </c>
      <c r="V33" s="5">
        <v>4.4800000000000006E-2</v>
      </c>
    </row>
    <row r="34" spans="7:22" x14ac:dyDescent="0.2">
      <c r="K34" s="24"/>
      <c r="L34" s="4">
        <v>15</v>
      </c>
      <c r="M34" s="4">
        <v>19</v>
      </c>
      <c r="N34" s="4">
        <v>1</v>
      </c>
      <c r="O34" s="4">
        <v>4</v>
      </c>
      <c r="P34" s="4">
        <v>10100</v>
      </c>
      <c r="Q34" s="4">
        <v>28000</v>
      </c>
      <c r="R34" s="5">
        <v>0</v>
      </c>
      <c r="S34" s="4">
        <v>38200</v>
      </c>
      <c r="V34" s="5">
        <v>1.1899999999999999E-2</v>
      </c>
    </row>
    <row r="35" spans="11:22" x14ac:dyDescent="0.2">
      <c r="K35" s="24"/>
      <c r="L35" s="4">
        <v>9</v>
      </c>
      <c r="M35" s="4">
        <v>12</v>
      </c>
      <c r="N35" s="4">
        <v>0</v>
      </c>
      <c r="O35" s="4">
        <v>1</v>
      </c>
      <c r="P35" s="4">
        <v>1700</v>
      </c>
      <c r="Q35" s="4">
        <v>13400</v>
      </c>
      <c r="R35" s="5">
        <v>-2.8999999999999998E-3</v>
      </c>
      <c r="S35" s="4">
        <v>17300</v>
      </c>
      <c r="V35" s="5">
        <v>6.0000000000000001E-3</v>
      </c>
    </row>
    <row r="36" spans="11:22" x14ac:dyDescent="0.2">
      <c r="K36" s="24"/>
      <c r="L36" s="4">
        <v>5</v>
      </c>
      <c r="M36" s="4">
        <v>7</v>
      </c>
      <c r="N36" s="4">
        <v>0</v>
      </c>
      <c r="O36" s="4">
        <v>1</v>
      </c>
      <c r="P36" s="4">
        <v>3500</v>
      </c>
      <c r="Q36" s="4">
        <v>12300</v>
      </c>
      <c r="R36" s="5">
        <v>-5.8999999999999999E-3</v>
      </c>
      <c r="S36" s="4">
        <v>16300</v>
      </c>
      <c r="V36" s="5">
        <v>8.8999999999999999E-3</v>
      </c>
    </row>
    <row r="37" spans="11:22" x14ac:dyDescent="0.2">
      <c r="K37" s="24"/>
      <c r="L37" s="4">
        <v>13</v>
      </c>
      <c r="M37" s="4">
        <v>9</v>
      </c>
      <c r="N37" s="4">
        <v>1</v>
      </c>
      <c r="O37" s="4">
        <v>0</v>
      </c>
      <c r="P37" s="4">
        <v>7300</v>
      </c>
      <c r="Q37" s="4">
        <v>4100</v>
      </c>
      <c r="R37" s="5">
        <v>6.0000000000000001E-3</v>
      </c>
      <c r="S37" s="4">
        <v>12800</v>
      </c>
      <c r="V37" s="5">
        <v>8.8999999999999999E-3</v>
      </c>
    </row>
    <row r="38" spans="11:22" x14ac:dyDescent="0.2">
      <c r="K38" s="24"/>
      <c r="L38" s="4">
        <v>22</v>
      </c>
      <c r="M38" s="4">
        <v>16</v>
      </c>
      <c r="N38" s="4">
        <v>0</v>
      </c>
      <c r="O38" s="4">
        <v>1</v>
      </c>
      <c r="P38" s="4">
        <v>11100</v>
      </c>
      <c r="Q38" s="4">
        <v>16300</v>
      </c>
      <c r="R38" s="5">
        <v>0</v>
      </c>
      <c r="S38" s="4">
        <v>27800</v>
      </c>
      <c r="V38" s="5">
        <v>6.0000000000000001E-3</v>
      </c>
    </row>
    <row r="39" spans="11:22" x14ac:dyDescent="0.2">
      <c r="K39" s="24"/>
      <c r="L39" s="4">
        <v>34</v>
      </c>
      <c r="M39" s="4">
        <v>17</v>
      </c>
      <c r="N39" s="4">
        <v>3</v>
      </c>
      <c r="O39" s="4">
        <v>4</v>
      </c>
      <c r="P39" s="4">
        <v>37600</v>
      </c>
      <c r="Q39" s="4">
        <v>33500</v>
      </c>
      <c r="R39" s="5">
        <v>-2.8999999999999998E-3</v>
      </c>
      <c r="S39" s="4">
        <v>73500</v>
      </c>
      <c r="V39" s="5">
        <v>8.8999999999999999E-3</v>
      </c>
    </row>
    <row r="40" spans="11:22" x14ac:dyDescent="0.2">
      <c r="K40" s="24"/>
      <c r="L40" s="4">
        <v>26</v>
      </c>
      <c r="M40" s="4">
        <v>39</v>
      </c>
      <c r="N40" s="4">
        <v>4</v>
      </c>
      <c r="O40" s="4">
        <v>7</v>
      </c>
      <c r="P40" s="4">
        <v>28100</v>
      </c>
      <c r="Q40" s="4">
        <v>52300</v>
      </c>
      <c r="R40" s="5">
        <v>-1.18E-2</v>
      </c>
      <c r="S40" s="4">
        <v>87800</v>
      </c>
      <c r="V40" s="5">
        <v>8.8999999999999999E-3</v>
      </c>
    </row>
    <row r="41" spans="11:22" x14ac:dyDescent="0.2">
      <c r="K41" s="24"/>
      <c r="L41" s="4">
        <v>15</v>
      </c>
      <c r="M41" s="4">
        <v>18</v>
      </c>
      <c r="N41" s="4">
        <v>0</v>
      </c>
      <c r="O41" s="4">
        <v>2</v>
      </c>
      <c r="P41" s="4">
        <v>5800</v>
      </c>
      <c r="Q41" s="4">
        <v>18100</v>
      </c>
      <c r="R41" s="5">
        <v>-8.6999999999999994E-3</v>
      </c>
      <c r="S41" s="4">
        <v>27400</v>
      </c>
      <c r="V41" s="5">
        <v>1.1699999999999999E-2</v>
      </c>
    </row>
    <row r="42" spans="11:22" x14ac:dyDescent="0.2">
      <c r="K42" s="24"/>
      <c r="L42" s="4">
        <v>42</v>
      </c>
      <c r="M42" s="4">
        <v>21</v>
      </c>
      <c r="N42" s="4">
        <v>1</v>
      </c>
      <c r="O42" s="4">
        <v>3</v>
      </c>
      <c r="P42" s="4">
        <v>25500</v>
      </c>
      <c r="Q42" s="4">
        <v>42100</v>
      </c>
      <c r="R42" s="5">
        <v>3.0000000000000001E-3</v>
      </c>
      <c r="S42" s="4">
        <v>1372300</v>
      </c>
      <c r="V42" s="5">
        <v>1.1699999999999999E-2</v>
      </c>
    </row>
    <row r="43" spans="11:22" x14ac:dyDescent="0.2">
      <c r="K43" s="24"/>
      <c r="L43" s="4">
        <v>21</v>
      </c>
      <c r="M43" s="4">
        <v>13</v>
      </c>
      <c r="N43" s="4">
        <v>2</v>
      </c>
      <c r="O43" s="4">
        <v>3</v>
      </c>
      <c r="P43" s="4">
        <v>23300</v>
      </c>
      <c r="Q43" s="4">
        <v>28400</v>
      </c>
      <c r="R43" s="5">
        <v>0</v>
      </c>
      <c r="S43" s="4">
        <v>55800</v>
      </c>
      <c r="V43" s="5">
        <v>5.8999999999999999E-3</v>
      </c>
    </row>
    <row r="44" spans="11:22" x14ac:dyDescent="0.2">
      <c r="K44" s="24"/>
      <c r="L44" s="4">
        <v>21</v>
      </c>
      <c r="M44" s="4">
        <v>12</v>
      </c>
      <c r="N44" s="4">
        <v>2</v>
      </c>
      <c r="O44" s="4">
        <v>2</v>
      </c>
      <c r="P44" s="4">
        <v>11800</v>
      </c>
      <c r="Q44" s="4">
        <v>12700</v>
      </c>
      <c r="R44" s="5">
        <v>-8.6999999999999994E-3</v>
      </c>
      <c r="S44" s="4">
        <v>31700</v>
      </c>
      <c r="V44" s="5">
        <v>1.44E-2</v>
      </c>
    </row>
    <row r="45" spans="11:22" x14ac:dyDescent="0.2">
      <c r="K45" s="24"/>
      <c r="L45" s="4">
        <v>17</v>
      </c>
      <c r="M45" s="4">
        <v>17</v>
      </c>
      <c r="N45" s="4">
        <v>0</v>
      </c>
      <c r="O45" s="4">
        <v>2</v>
      </c>
      <c r="P45" s="4">
        <v>10200</v>
      </c>
      <c r="Q45" s="4">
        <v>20700</v>
      </c>
      <c r="R45" s="5">
        <v>2.8999999999999998E-3</v>
      </c>
      <c r="S45" s="4">
        <v>612100</v>
      </c>
      <c r="V45" s="5">
        <v>8.6999999999999994E-3</v>
      </c>
    </row>
    <row r="46" spans="11:22" x14ac:dyDescent="0.2">
      <c r="K46" s="24"/>
      <c r="L46" s="4">
        <v>8</v>
      </c>
      <c r="M46" s="4">
        <v>12</v>
      </c>
      <c r="N46" s="4">
        <v>1</v>
      </c>
      <c r="O46" s="4">
        <v>3</v>
      </c>
      <c r="P46" s="4">
        <v>7100</v>
      </c>
      <c r="Q46" s="4">
        <v>20800</v>
      </c>
      <c r="R46" s="5">
        <v>0</v>
      </c>
      <c r="S46" s="4">
        <v>36900</v>
      </c>
      <c r="V46" s="5">
        <v>1.44E-2</v>
      </c>
    </row>
    <row r="47" spans="11:22" x14ac:dyDescent="0.2">
      <c r="K47" s="24"/>
      <c r="L47" s="4">
        <v>15</v>
      </c>
      <c r="M47" s="4">
        <v>12</v>
      </c>
      <c r="N47" s="4">
        <v>1</v>
      </c>
      <c r="O47" s="4">
        <v>1</v>
      </c>
      <c r="P47" s="4">
        <v>7700</v>
      </c>
      <c r="Q47" s="4">
        <v>11100</v>
      </c>
      <c r="R47" s="5">
        <v>-2.8000000000000004E-3</v>
      </c>
      <c r="S47" s="4">
        <v>25400</v>
      </c>
      <c r="V47" s="5">
        <v>1.44E-2</v>
      </c>
    </row>
    <row r="48" spans="11:22" x14ac:dyDescent="0.2">
      <c r="K48" s="24"/>
      <c r="L48" s="4">
        <v>33</v>
      </c>
      <c r="M48" s="4">
        <v>20</v>
      </c>
      <c r="N48" s="4">
        <v>1</v>
      </c>
      <c r="O48" s="4">
        <v>2</v>
      </c>
      <c r="P48" s="4">
        <v>26000</v>
      </c>
      <c r="Q48" s="4">
        <v>18900</v>
      </c>
    </row>
    <row r="49" spans="11:22" x14ac:dyDescent="0.2">
      <c r="K49" s="24"/>
      <c r="L49" s="4">
        <v>22</v>
      </c>
      <c r="M49" s="4">
        <v>7</v>
      </c>
      <c r="N49" s="4">
        <v>0</v>
      </c>
      <c r="O49" s="4">
        <v>1</v>
      </c>
      <c r="P49" s="4">
        <v>8600</v>
      </c>
      <c r="Q49" s="4">
        <v>7400</v>
      </c>
    </row>
    <row r="50" spans="11:22" x14ac:dyDescent="0.2">
      <c r="K50" s="24"/>
      <c r="L50" s="4">
        <v>37</v>
      </c>
      <c r="M50" s="4">
        <v>10</v>
      </c>
      <c r="N50" s="4">
        <v>1</v>
      </c>
      <c r="O50" s="4">
        <v>0</v>
      </c>
      <c r="P50" s="4">
        <v>17200</v>
      </c>
      <c r="Q50" s="4">
        <v>4100</v>
      </c>
    </row>
    <row r="51" spans="11:17" x14ac:dyDescent="0.2">
      <c r="K51" s="24"/>
      <c r="L51" s="4">
        <v>25</v>
      </c>
      <c r="M51" s="4">
        <v>18</v>
      </c>
      <c r="N51" s="4">
        <v>1</v>
      </c>
      <c r="O51" s="4">
        <v>1</v>
      </c>
      <c r="P51" s="4">
        <v>17400</v>
      </c>
      <c r="Q51" s="4">
        <v>22600</v>
      </c>
    </row>
    <row r="52" spans="11:17" x14ac:dyDescent="0.2">
      <c r="K52" s="24"/>
      <c r="L52" s="4">
        <v>17</v>
      </c>
      <c r="M52" s="4">
        <v>21</v>
      </c>
      <c r="N52" s="4">
        <v>0</v>
      </c>
      <c r="O52" s="4">
        <v>1</v>
      </c>
      <c r="P52" s="4">
        <v>7600</v>
      </c>
      <c r="Q52" s="4">
        <v>31300</v>
      </c>
    </row>
    <row r="53" spans="11:17" x14ac:dyDescent="0.2">
      <c r="K53" s="24"/>
      <c r="L53" s="4">
        <v>27</v>
      </c>
      <c r="M53" s="4">
        <v>41</v>
      </c>
      <c r="N53" s="4">
        <v>0</v>
      </c>
      <c r="O53" s="4">
        <v>5</v>
      </c>
      <c r="P53" s="4">
        <v>15500</v>
      </c>
      <c r="Q53" s="4">
        <v>67700</v>
      </c>
    </row>
    <row r="54" spans="11:17" x14ac:dyDescent="0.2">
      <c r="K54" s="24"/>
      <c r="L54" s="4">
        <v>23</v>
      </c>
      <c r="M54" s="4">
        <v>29</v>
      </c>
      <c r="N54" s="4">
        <v>0</v>
      </c>
      <c r="O54" s="4">
        <v>7</v>
      </c>
      <c r="P54" s="4">
        <v>10800</v>
      </c>
      <c r="Q54" s="4">
        <v>51600</v>
      </c>
    </row>
    <row r="55" spans="11:17" x14ac:dyDescent="0.2">
      <c r="K55" s="24"/>
      <c r="L55" s="4">
        <v>18</v>
      </c>
      <c r="M55" s="4">
        <v>18</v>
      </c>
      <c r="N55" s="4">
        <v>2</v>
      </c>
      <c r="O55" s="4">
        <v>2</v>
      </c>
      <c r="P55" s="4">
        <v>14600</v>
      </c>
      <c r="Q55" s="4">
        <v>23000</v>
      </c>
    </row>
    <row r="56" spans="11:17" x14ac:dyDescent="0.2">
      <c r="K56" s="24"/>
      <c r="L56" s="4">
        <v>49</v>
      </c>
      <c r="M56" s="4">
        <v>17</v>
      </c>
      <c r="N56" s="4">
        <v>3</v>
      </c>
      <c r="O56" s="4">
        <v>0</v>
      </c>
      <c r="P56" s="4">
        <v>34100</v>
      </c>
      <c r="Q56" s="4">
        <v>10100</v>
      </c>
    </row>
    <row r="57" spans="11:17" x14ac:dyDescent="0.2">
      <c r="K57" s="24"/>
      <c r="L57" s="4">
        <v>22</v>
      </c>
      <c r="M57" s="4">
        <v>28</v>
      </c>
      <c r="N57" s="4">
        <v>1</v>
      </c>
      <c r="O57" s="4">
        <v>2</v>
      </c>
      <c r="P57" s="4">
        <v>33300</v>
      </c>
      <c r="Q57" s="4">
        <v>23800</v>
      </c>
    </row>
    <row r="58" spans="11:17" x14ac:dyDescent="0.2">
      <c r="K58" s="24"/>
      <c r="L58" s="4">
        <v>19</v>
      </c>
      <c r="M58" s="4">
        <v>38</v>
      </c>
      <c r="N58" s="4">
        <v>1</v>
      </c>
      <c r="O58" s="4">
        <v>4</v>
      </c>
      <c r="P58" s="4">
        <v>9600</v>
      </c>
      <c r="Q58" s="4">
        <v>47600</v>
      </c>
    </row>
    <row r="59" spans="11:17" x14ac:dyDescent="0.2">
      <c r="K59" s="24"/>
      <c r="L59" s="4">
        <v>23</v>
      </c>
      <c r="M59" s="4">
        <v>38</v>
      </c>
      <c r="N59" s="4">
        <v>1</v>
      </c>
      <c r="O59" s="4">
        <v>6</v>
      </c>
      <c r="P59" s="4">
        <v>12700</v>
      </c>
      <c r="Q59" s="4">
        <v>56000</v>
      </c>
    </row>
    <row r="60" spans="11:17" x14ac:dyDescent="0.2">
      <c r="K60" s="24"/>
      <c r="L60" s="4">
        <v>16</v>
      </c>
      <c r="M60" s="4">
        <v>20</v>
      </c>
      <c r="N60" s="4">
        <v>2</v>
      </c>
      <c r="O60" s="4">
        <v>8</v>
      </c>
      <c r="P60" s="4">
        <v>13800</v>
      </c>
      <c r="Q60" s="4">
        <v>55500</v>
      </c>
    </row>
    <row r="61" spans="11:17" x14ac:dyDescent="0.2">
      <c r="K61" s="24"/>
      <c r="L61" s="4">
        <v>8</v>
      </c>
      <c r="M61" s="4">
        <v>59</v>
      </c>
      <c r="N61" s="4">
        <v>0</v>
      </c>
      <c r="O61" s="4">
        <v>7</v>
      </c>
      <c r="P61" s="4">
        <v>6200</v>
      </c>
      <c r="Q61" s="4">
        <v>65700</v>
      </c>
    </row>
    <row r="62" spans="11:17" x14ac:dyDescent="0.2">
      <c r="K62" s="24"/>
      <c r="L62" s="4">
        <v>19</v>
      </c>
      <c r="M62" s="4">
        <v>25</v>
      </c>
      <c r="N62" s="4">
        <v>0</v>
      </c>
      <c r="O62" s="4">
        <v>2</v>
      </c>
      <c r="P62" s="4">
        <v>8800</v>
      </c>
      <c r="Q62" s="4">
        <v>25000</v>
      </c>
    </row>
    <row r="63" spans="11:17" x14ac:dyDescent="0.2">
      <c r="K63" s="24"/>
      <c r="L63" s="4">
        <v>30</v>
      </c>
      <c r="M63" s="4">
        <v>52</v>
      </c>
      <c r="N63" s="4">
        <v>4</v>
      </c>
      <c r="O63" s="4">
        <v>12</v>
      </c>
      <c r="P63" s="4">
        <v>31800</v>
      </c>
      <c r="Q63" s="4">
        <v>99300</v>
      </c>
    </row>
    <row r="64" spans="11:17" x14ac:dyDescent="0.2">
      <c r="K64" s="24"/>
      <c r="L64" s="4">
        <v>43</v>
      </c>
      <c r="M64" s="4">
        <v>44</v>
      </c>
      <c r="N64" s="4">
        <v>1</v>
      </c>
      <c r="O64" s="4">
        <v>6</v>
      </c>
      <c r="P64" s="4">
        <v>38500</v>
      </c>
      <c r="Q64" s="4">
        <v>41800</v>
      </c>
    </row>
    <row r="65" spans="11:17" x14ac:dyDescent="0.2">
      <c r="K65" s="24"/>
      <c r="L65" s="4">
        <v>30</v>
      </c>
      <c r="M65" s="4">
        <v>41</v>
      </c>
      <c r="N65" s="4">
        <v>0</v>
      </c>
      <c r="O65" s="4">
        <v>3</v>
      </c>
      <c r="P65" s="4">
        <v>14400</v>
      </c>
      <c r="Q65" s="4">
        <v>46000</v>
      </c>
    </row>
    <row r="66" spans="11:17" x14ac:dyDescent="0.2">
      <c r="K66" s="24"/>
      <c r="L66" s="4">
        <v>41</v>
      </c>
      <c r="M66" s="4">
        <v>22</v>
      </c>
      <c r="N66" s="4">
        <v>2</v>
      </c>
      <c r="O66" s="4">
        <v>1</v>
      </c>
      <c r="P66" s="4">
        <v>27200</v>
      </c>
      <c r="Q66" s="4">
        <v>22700</v>
      </c>
    </row>
    <row r="67" spans="1:22" x14ac:dyDescent="0.2">
      <c r="K67" s="24"/>
      <c r="L67" s="4">
        <v>21</v>
      </c>
      <c r="M67" s="4">
        <v>16</v>
      </c>
      <c r="N67" s="4">
        <v>0</v>
      </c>
      <c r="O67" s="4">
        <v>1</v>
      </c>
      <c r="P67" s="4">
        <v>14300</v>
      </c>
      <c r="Q67" s="4">
        <v>17600</v>
      </c>
    </row>
    <row r="68" spans="1:22" x14ac:dyDescent="0.2">
      <c r="K68" s="24"/>
      <c r="L68" s="4">
        <v>33</v>
      </c>
      <c r="M68" s="4">
        <v>45</v>
      </c>
      <c r="N68" s="4">
        <v>0</v>
      </c>
      <c r="O68" s="4">
        <v>5</v>
      </c>
      <c r="P68" s="4">
        <v>19900</v>
      </c>
      <c r="Q68" s="4">
        <v>49400</v>
      </c>
    </row>
    <row r="69" spans="1:22" x14ac:dyDescent="0.2">
      <c r="A69" s="16" t="s">
        <v>216</v>
      </c>
      <c r="B69" s="4">
        <v>0</v>
      </c>
      <c r="C69" s="4">
        <v>0</v>
      </c>
      <c r="D69" s="4">
        <v>0</v>
      </c>
      <c r="E69" s="4">
        <v>0</v>
      </c>
      <c r="K69" s="24"/>
      <c r="L69" s="4">
        <v>63</v>
      </c>
      <c r="M69" s="4">
        <v>54</v>
      </c>
      <c r="N69" s="4">
        <v>6</v>
      </c>
      <c r="O69" s="4">
        <v>5</v>
      </c>
      <c r="P69" s="4">
        <v>65300</v>
      </c>
      <c r="Q69" s="4">
        <v>56200</v>
      </c>
      <c r="R69" s="5">
        <v>-2.5399999999999999E-2</v>
      </c>
      <c r="S69" s="4">
        <v>133200</v>
      </c>
      <c r="V69" s="5">
        <v>3.0200000000000001E-2</v>
      </c>
    </row>
    <row r="70" spans="1:22" x14ac:dyDescent="0.2">
      <c r="A70" s="16" t="s">
        <v>215</v>
      </c>
      <c r="B70" s="4">
        <v>0</v>
      </c>
      <c r="C70" s="4">
        <v>0</v>
      </c>
      <c r="D70" s="4">
        <v>0</v>
      </c>
      <c r="E70" s="4">
        <v>0</v>
      </c>
      <c r="K70" s="24"/>
      <c r="L70" s="4">
        <v>37</v>
      </c>
      <c r="M70" s="4">
        <v>36</v>
      </c>
      <c r="N70" s="4">
        <v>2</v>
      </c>
      <c r="O70" s="4">
        <v>4</v>
      </c>
      <c r="P70" s="4">
        <v>25600</v>
      </c>
      <c r="Q70" s="4">
        <v>43000</v>
      </c>
      <c r="R70" s="5">
        <v>0</v>
      </c>
      <c r="S70" s="4">
        <v>73600</v>
      </c>
      <c r="V70" s="5">
        <v>1.9099999999999999E-2</v>
      </c>
    </row>
    <row r="71" spans="1:22" x14ac:dyDescent="0.2">
      <c r="A71" s="16" t="s">
        <v>214</v>
      </c>
      <c r="B71" s="4">
        <v>0</v>
      </c>
      <c r="C71" s="4">
        <v>0</v>
      </c>
      <c r="D71" s="4">
        <v>0</v>
      </c>
      <c r="E71" s="4">
        <v>0</v>
      </c>
      <c r="K71" s="24"/>
      <c r="L71" s="4">
        <v>44</v>
      </c>
      <c r="M71" s="4">
        <v>35</v>
      </c>
      <c r="N71" s="4">
        <v>1</v>
      </c>
      <c r="O71" s="4">
        <v>2</v>
      </c>
      <c r="P71" s="4">
        <v>32400</v>
      </c>
      <c r="Q71" s="4">
        <v>40800</v>
      </c>
      <c r="R71" s="5">
        <v>-2.7000000000000001E-3</v>
      </c>
      <c r="S71" s="4">
        <v>75800</v>
      </c>
      <c r="V71" s="5">
        <v>1.1000000000000001E-2</v>
      </c>
    </row>
    <row r="72" spans="1:22" x14ac:dyDescent="0.2">
      <c r="A72" s="16" t="s">
        <v>213</v>
      </c>
      <c r="B72" s="4">
        <v>0</v>
      </c>
      <c r="C72" s="4">
        <v>0</v>
      </c>
      <c r="D72" s="4">
        <v>0</v>
      </c>
      <c r="E72" s="4">
        <v>0</v>
      </c>
      <c r="K72" s="24"/>
      <c r="L72" s="4">
        <v>10</v>
      </c>
      <c r="M72" s="4">
        <v>26</v>
      </c>
      <c r="N72" s="4">
        <v>0</v>
      </c>
      <c r="O72" s="4">
        <v>5</v>
      </c>
      <c r="P72" s="4">
        <v>6000</v>
      </c>
      <c r="Q72" s="4">
        <v>35300</v>
      </c>
      <c r="R72" s="5">
        <v>-5.4000000000000003E-3</v>
      </c>
      <c r="S72" s="4">
        <v>43700</v>
      </c>
      <c r="V72" s="5">
        <v>1.9E-2</v>
      </c>
    </row>
    <row r="73" spans="1:22" x14ac:dyDescent="0.2">
      <c r="A73" s="16" t="s">
        <v>212</v>
      </c>
      <c r="B73" s="4">
        <v>0</v>
      </c>
      <c r="C73" s="4">
        <v>0</v>
      </c>
      <c r="D73" s="4">
        <v>0</v>
      </c>
      <c r="E73" s="4">
        <v>0</v>
      </c>
      <c r="K73" s="24"/>
      <c r="L73" s="4">
        <v>70</v>
      </c>
      <c r="M73" s="4">
        <v>34</v>
      </c>
      <c r="N73" s="4">
        <v>1</v>
      </c>
      <c r="O73" s="4">
        <v>5</v>
      </c>
      <c r="P73" s="4">
        <v>42400</v>
      </c>
      <c r="Q73" s="4">
        <v>35400</v>
      </c>
      <c r="R73" s="5">
        <v>-2.7000000000000001E-3</v>
      </c>
      <c r="S73" s="4">
        <v>99200</v>
      </c>
      <c r="V73" s="5">
        <v>3.2099999999999997E-2</v>
      </c>
    </row>
    <row r="74" spans="1:22" x14ac:dyDescent="0.2">
      <c r="A74" s="16" t="s">
        <v>211</v>
      </c>
      <c r="B74" s="4">
        <v>0</v>
      </c>
      <c r="C74" s="4">
        <v>0</v>
      </c>
      <c r="D74" s="4">
        <v>0</v>
      </c>
      <c r="E74" s="4">
        <v>0</v>
      </c>
      <c r="K74" s="24"/>
      <c r="L74" s="4">
        <v>17</v>
      </c>
      <c r="M74" s="4">
        <v>34</v>
      </c>
      <c r="N74" s="4">
        <v>0</v>
      </c>
      <c r="O74" s="4">
        <v>4</v>
      </c>
      <c r="P74" s="4">
        <v>9500</v>
      </c>
      <c r="Q74" s="4">
        <v>47900</v>
      </c>
      <c r="R74" s="5">
        <v>-5.4000000000000003E-3</v>
      </c>
      <c r="S74" s="4">
        <v>58800</v>
      </c>
      <c r="V74" s="5">
        <v>1.09E-2</v>
      </c>
    </row>
    <row r="75" spans="1:22" x14ac:dyDescent="0.2">
      <c r="A75" s="16" t="s">
        <v>210</v>
      </c>
      <c r="B75" s="4">
        <v>0</v>
      </c>
      <c r="C75" s="4">
        <v>0</v>
      </c>
      <c r="D75" s="4">
        <v>0</v>
      </c>
      <c r="E75" s="4">
        <v>0</v>
      </c>
      <c r="K75" s="24"/>
      <c r="L75" s="4">
        <v>51</v>
      </c>
      <c r="M75" s="4">
        <v>43</v>
      </c>
      <c r="N75" s="4">
        <v>10</v>
      </c>
      <c r="O75" s="4">
        <v>10</v>
      </c>
      <c r="P75" s="4">
        <v>84600</v>
      </c>
      <c r="Q75" s="4">
        <v>66800</v>
      </c>
      <c r="R75" s="5">
        <v>1.66E-2</v>
      </c>
      <c r="S75" s="4">
        <v>159000</v>
      </c>
      <c r="V75" s="5">
        <v>3.2300000000000002E-2</v>
      </c>
    </row>
    <row r="76" spans="1:22" x14ac:dyDescent="0.2">
      <c r="A76" s="16" t="s">
        <v>208</v>
      </c>
      <c r="B76" s="4">
        <v>0</v>
      </c>
      <c r="C76" s="4">
        <v>0</v>
      </c>
      <c r="D76" s="4">
        <v>0</v>
      </c>
      <c r="E76" s="4">
        <v>0</v>
      </c>
      <c r="K76" s="24"/>
      <c r="L76" s="4">
        <v>15</v>
      </c>
      <c r="M76" s="4">
        <v>21</v>
      </c>
      <c r="N76" s="4">
        <v>2</v>
      </c>
      <c r="O76" s="4">
        <v>1</v>
      </c>
      <c r="P76" s="4">
        <v>25900</v>
      </c>
      <c r="Q76" s="4">
        <v>19200</v>
      </c>
      <c r="R76" s="5">
        <v>0</v>
      </c>
      <c r="S76" s="4">
        <v>47700</v>
      </c>
      <c r="V76" s="5">
        <v>1.38E-2</v>
      </c>
    </row>
    <row r="77" spans="1:22" x14ac:dyDescent="0.2">
      <c r="A77" s="16" t="s">
        <v>207</v>
      </c>
      <c r="B77" s="4">
        <v>0</v>
      </c>
      <c r="C77" s="4">
        <v>0</v>
      </c>
      <c r="D77" s="4">
        <v>0</v>
      </c>
      <c r="E77" s="4">
        <v>0</v>
      </c>
      <c r="K77" s="24"/>
      <c r="L77" s="4">
        <v>27</v>
      </c>
      <c r="M77" s="4">
        <v>19</v>
      </c>
      <c r="N77" s="4">
        <v>3</v>
      </c>
      <c r="O77" s="4">
        <v>0</v>
      </c>
      <c r="P77" s="4">
        <v>31700</v>
      </c>
      <c r="Q77" s="4">
        <v>18200</v>
      </c>
      <c r="R77" s="5">
        <v>0</v>
      </c>
      <c r="S77" s="4">
        <v>50600</v>
      </c>
      <c r="V77" s="5">
        <v>1.11E-2</v>
      </c>
    </row>
    <row r="78" spans="1:22" x14ac:dyDescent="0.2">
      <c r="A78" s="16" t="s">
        <v>206</v>
      </c>
      <c r="B78" s="4">
        <v>0</v>
      </c>
      <c r="C78" s="4">
        <v>0</v>
      </c>
      <c r="D78" s="4">
        <v>0</v>
      </c>
      <c r="E78" s="4">
        <v>0</v>
      </c>
      <c r="K78" s="24"/>
      <c r="L78" s="4">
        <v>17</v>
      </c>
      <c r="M78" s="4">
        <v>30</v>
      </c>
      <c r="N78" s="4">
        <v>1</v>
      </c>
      <c r="O78" s="4">
        <v>4</v>
      </c>
      <c r="P78" s="4">
        <v>18900</v>
      </c>
      <c r="Q78" s="4">
        <v>40300</v>
      </c>
      <c r="R78" s="5">
        <v>2.8000000000000004E-3</v>
      </c>
      <c r="S78" s="4">
        <v>62000</v>
      </c>
      <c r="V78" s="5">
        <v>1.38E-2</v>
      </c>
    </row>
    <row r="79" spans="1:22" x14ac:dyDescent="0.2">
      <c r="A79" s="16" t="s">
        <v>205</v>
      </c>
      <c r="B79" s="4">
        <v>0</v>
      </c>
      <c r="C79" s="4">
        <v>0</v>
      </c>
      <c r="D79" s="4">
        <v>0</v>
      </c>
      <c r="E79" s="4">
        <v>0</v>
      </c>
      <c r="K79" s="24"/>
      <c r="L79" s="4">
        <v>27</v>
      </c>
      <c r="M79" s="4">
        <v>38</v>
      </c>
      <c r="N79" s="4">
        <v>6</v>
      </c>
      <c r="O79" s="4">
        <v>12</v>
      </c>
      <c r="P79" s="4">
        <v>56400</v>
      </c>
      <c r="Q79" s="4">
        <v>101500</v>
      </c>
      <c r="R79" s="5">
        <v>0</v>
      </c>
      <c r="S79" s="4">
        <v>163900</v>
      </c>
      <c r="V79" s="5">
        <v>5.6000000000000008E-3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K80" s="24"/>
      <c r="L80" s="4">
        <v>39</v>
      </c>
      <c r="M80" s="4">
        <v>23</v>
      </c>
      <c r="N80" s="4">
        <v>2</v>
      </c>
      <c r="O80" s="4">
        <v>10</v>
      </c>
      <c r="P80" s="4">
        <v>37900</v>
      </c>
      <c r="Q80" s="4">
        <v>73900</v>
      </c>
      <c r="R80" s="5">
        <v>-5.5000000000000005E-3</v>
      </c>
      <c r="S80" s="4">
        <v>280400</v>
      </c>
      <c r="V80" s="5">
        <v>1.1000000000000001E-2</v>
      </c>
    </row>
    <row r="81" spans="1:22" x14ac:dyDescent="0.2">
      <c r="A81" s="16" t="s">
        <v>203</v>
      </c>
      <c r="B81" s="4">
        <v>0</v>
      </c>
      <c r="C81" s="4">
        <v>0</v>
      </c>
      <c r="D81" s="4">
        <v>0</v>
      </c>
      <c r="E81" s="4">
        <v>0</v>
      </c>
      <c r="K81" s="24"/>
      <c r="L81" s="4">
        <v>11</v>
      </c>
      <c r="M81" s="4">
        <v>33</v>
      </c>
      <c r="N81" s="4">
        <v>0</v>
      </c>
      <c r="O81" s="4">
        <v>6</v>
      </c>
      <c r="P81" s="4">
        <v>9100</v>
      </c>
      <c r="Q81" s="4">
        <v>36300</v>
      </c>
      <c r="R81" s="5">
        <v>-8.199999999999999E-3</v>
      </c>
      <c r="S81" s="4">
        <v>48200</v>
      </c>
      <c r="V81" s="5">
        <v>1.9E-2</v>
      </c>
    </row>
    <row r="82" spans="1:22" x14ac:dyDescent="0.2">
      <c r="A82" s="16" t="s">
        <v>200</v>
      </c>
      <c r="B82" s="4">
        <v>0</v>
      </c>
      <c r="C82" s="4">
        <v>0</v>
      </c>
      <c r="D82" s="4">
        <v>0</v>
      </c>
      <c r="E82" s="4">
        <v>0</v>
      </c>
      <c r="K82" s="24"/>
      <c r="L82" s="4">
        <v>46</v>
      </c>
      <c r="M82" s="4">
        <v>40</v>
      </c>
      <c r="N82" s="4">
        <v>3</v>
      </c>
      <c r="O82" s="4">
        <v>5</v>
      </c>
      <c r="P82" s="4">
        <v>34900</v>
      </c>
      <c r="Q82" s="4">
        <v>49300</v>
      </c>
      <c r="R82" s="5">
        <v>8.3000000000000001E-3</v>
      </c>
      <c r="S82" s="4">
        <v>616700</v>
      </c>
      <c r="V82" s="5">
        <v>2.9900000000000003E-2</v>
      </c>
    </row>
    <row r="83" spans="1:22" x14ac:dyDescent="0.2">
      <c r="A83" s="16" t="s">
        <v>199</v>
      </c>
      <c r="B83" s="4">
        <v>0</v>
      </c>
      <c r="C83" s="4">
        <v>0</v>
      </c>
      <c r="D83" s="4">
        <v>0</v>
      </c>
      <c r="E83" s="4">
        <v>0</v>
      </c>
      <c r="K83" s="24"/>
      <c r="L83" s="4">
        <v>15</v>
      </c>
      <c r="M83" s="4">
        <v>24</v>
      </c>
      <c r="N83" s="4">
        <v>0</v>
      </c>
      <c r="O83" s="4">
        <v>1</v>
      </c>
      <c r="P83" s="4">
        <v>9700</v>
      </c>
      <c r="Q83" s="4">
        <v>18500</v>
      </c>
      <c r="R83" s="5">
        <v>8.3999999999999995E-3</v>
      </c>
      <c r="S83" s="4">
        <v>29100</v>
      </c>
      <c r="V83" s="5">
        <v>2.4500000000000001E-2</v>
      </c>
    </row>
    <row r="84" spans="1:22" x14ac:dyDescent="0.2">
      <c r="A84" s="16" t="s">
        <v>193</v>
      </c>
      <c r="B84" s="4">
        <v>0</v>
      </c>
      <c r="C84" s="4">
        <v>0</v>
      </c>
      <c r="D84" s="4">
        <v>0</v>
      </c>
      <c r="E84" s="4">
        <v>0</v>
      </c>
      <c r="K84" s="24"/>
      <c r="L84" s="4">
        <v>9</v>
      </c>
      <c r="M84" s="4">
        <v>12</v>
      </c>
      <c r="N84" s="4">
        <v>1</v>
      </c>
      <c r="O84" s="4">
        <v>1</v>
      </c>
      <c r="P84" s="4">
        <v>8800</v>
      </c>
      <c r="Q84" s="4">
        <v>13800</v>
      </c>
      <c r="R84" s="5">
        <v>-2.7000000000000001E-3</v>
      </c>
      <c r="S84" s="4">
        <v>998700</v>
      </c>
      <c r="V84" s="5">
        <v>1.9199999999999998E-2</v>
      </c>
    </row>
    <row r="85" spans="1:22" x14ac:dyDescent="0.2">
      <c r="A85" s="16" t="s">
        <v>192</v>
      </c>
      <c r="B85" s="4">
        <v>0</v>
      </c>
      <c r="C85" s="4">
        <v>0</v>
      </c>
      <c r="D85" s="4">
        <v>0</v>
      </c>
      <c r="E85" s="4">
        <v>0</v>
      </c>
      <c r="K85" s="24"/>
      <c r="L85" s="4">
        <v>11</v>
      </c>
      <c r="M85" s="4">
        <v>10</v>
      </c>
      <c r="N85" s="4">
        <v>3</v>
      </c>
      <c r="O85" s="4">
        <v>2</v>
      </c>
      <c r="P85" s="4">
        <v>24500</v>
      </c>
      <c r="Q85" s="4">
        <v>14700</v>
      </c>
      <c r="R85" s="5">
        <v>0</v>
      </c>
      <c r="S85" s="4">
        <v>45900</v>
      </c>
      <c r="V85" s="5">
        <v>5.6000000000000008E-3</v>
      </c>
    </row>
    <row r="86" spans="1:22" x14ac:dyDescent="0.2">
      <c r="A86" s="16" t="s">
        <v>191</v>
      </c>
      <c r="B86" s="4">
        <v>0</v>
      </c>
      <c r="C86" s="4">
        <v>0</v>
      </c>
      <c r="D86" s="4">
        <v>0</v>
      </c>
      <c r="E86" s="4">
        <v>0</v>
      </c>
      <c r="K86" s="24"/>
      <c r="L86" s="4">
        <v>11</v>
      </c>
      <c r="M86" s="4">
        <v>16</v>
      </c>
      <c r="N86" s="4">
        <v>1</v>
      </c>
      <c r="O86" s="4">
        <v>5</v>
      </c>
      <c r="P86" s="4">
        <v>16800</v>
      </c>
      <c r="Q86" s="4">
        <v>30900</v>
      </c>
      <c r="R86" s="5">
        <v>-2.7000000000000001E-3</v>
      </c>
      <c r="S86" s="4">
        <v>1023200</v>
      </c>
      <c r="V86" s="5">
        <v>8.3000000000000001E-3</v>
      </c>
    </row>
    <row r="87" spans="1:22" x14ac:dyDescent="0.2">
      <c r="A87" s="16" t="s">
        <v>190</v>
      </c>
      <c r="B87" s="4">
        <v>0</v>
      </c>
      <c r="C87" s="4">
        <v>0</v>
      </c>
      <c r="D87" s="4">
        <v>0</v>
      </c>
      <c r="E87" s="4">
        <v>0</v>
      </c>
      <c r="K87" s="24"/>
      <c r="L87" s="4">
        <v>2</v>
      </c>
      <c r="M87" s="4">
        <v>18</v>
      </c>
      <c r="N87" s="4">
        <v>0</v>
      </c>
      <c r="O87" s="4">
        <v>1</v>
      </c>
      <c r="P87" s="4">
        <v>200</v>
      </c>
      <c r="Q87" s="4">
        <v>16700</v>
      </c>
      <c r="R87" s="5">
        <v>-1.1000000000000001E-2</v>
      </c>
      <c r="S87" s="4">
        <v>17600</v>
      </c>
      <c r="V87" s="5">
        <v>5.5000000000000005E-3</v>
      </c>
    </row>
    <row r="88" spans="1:22" x14ac:dyDescent="0.2">
      <c r="A88" s="16" t="s">
        <v>189</v>
      </c>
      <c r="B88" s="4">
        <v>0</v>
      </c>
      <c r="C88" s="4">
        <v>0</v>
      </c>
      <c r="D88" s="4">
        <v>0</v>
      </c>
      <c r="E88" s="4">
        <v>0</v>
      </c>
      <c r="K88" s="24"/>
      <c r="L88" s="4">
        <v>15</v>
      </c>
      <c r="M88" s="4">
        <v>14</v>
      </c>
      <c r="N88" s="4">
        <v>1</v>
      </c>
      <c r="O88" s="4">
        <v>1</v>
      </c>
      <c r="P88" s="4">
        <v>15400</v>
      </c>
      <c r="Q88" s="4">
        <v>11100</v>
      </c>
      <c r="R88" s="5">
        <v>-5.4000000000000003E-3</v>
      </c>
      <c r="S88" s="4">
        <v>29400</v>
      </c>
      <c r="V88" s="5">
        <v>2.18E-2</v>
      </c>
    </row>
    <row r="89" spans="1:22" x14ac:dyDescent="0.2">
      <c r="A89" s="16" t="s">
        <v>188</v>
      </c>
      <c r="B89" s="4">
        <v>0</v>
      </c>
      <c r="C89" s="4">
        <v>0</v>
      </c>
      <c r="D89" s="4">
        <v>0</v>
      </c>
      <c r="E89" s="4">
        <v>0</v>
      </c>
      <c r="K89" s="24"/>
      <c r="L89" s="4">
        <v>31</v>
      </c>
      <c r="M89" s="4">
        <v>33</v>
      </c>
      <c r="N89" s="4">
        <v>4</v>
      </c>
      <c r="O89" s="4">
        <v>5</v>
      </c>
      <c r="P89" s="4">
        <v>33800</v>
      </c>
      <c r="Q89" s="4">
        <v>39400</v>
      </c>
      <c r="R89" s="5">
        <v>5.5000000000000005E-3</v>
      </c>
      <c r="S89" s="4">
        <v>77600</v>
      </c>
      <c r="V89" s="5">
        <v>1.6200000000000003E-2</v>
      </c>
    </row>
    <row r="90" spans="1:22" x14ac:dyDescent="0.2">
      <c r="A90" s="16" t="s">
        <v>187</v>
      </c>
      <c r="B90" s="4">
        <v>0</v>
      </c>
      <c r="C90" s="4">
        <v>0</v>
      </c>
      <c r="D90" s="4">
        <v>0</v>
      </c>
      <c r="E90" s="4">
        <v>0</v>
      </c>
      <c r="K90" s="24"/>
      <c r="L90" s="4">
        <v>23</v>
      </c>
      <c r="M90" s="4">
        <v>14</v>
      </c>
      <c r="N90" s="4">
        <v>2</v>
      </c>
      <c r="O90" s="4">
        <v>2</v>
      </c>
      <c r="P90" s="4">
        <v>18900</v>
      </c>
      <c r="Q90" s="4">
        <v>16800</v>
      </c>
      <c r="R90" s="5">
        <v>5.5000000000000005E-3</v>
      </c>
      <c r="S90" s="4">
        <v>45300</v>
      </c>
      <c r="V90" s="5">
        <v>1.09E-2</v>
      </c>
    </row>
    <row r="91" spans="1:22" x14ac:dyDescent="0.2">
      <c r="A91" s="16" t="s">
        <v>186</v>
      </c>
      <c r="B91" s="4">
        <v>0</v>
      </c>
      <c r="C91" s="4">
        <v>0</v>
      </c>
      <c r="D91" s="4">
        <v>0</v>
      </c>
      <c r="E91" s="4">
        <v>0</v>
      </c>
      <c r="G91" s="4">
        <v>0</v>
      </c>
      <c r="H91" s="4">
        <v>0</v>
      </c>
      <c r="I91" s="4">
        <v>0</v>
      </c>
      <c r="J91" s="4">
        <v>-146400000</v>
      </c>
      <c r="K91" s="24"/>
      <c r="L91" s="4">
        <v>14</v>
      </c>
      <c r="M91" s="4">
        <v>13</v>
      </c>
      <c r="N91" s="4">
        <v>1</v>
      </c>
      <c r="O91" s="4">
        <v>5</v>
      </c>
      <c r="P91" s="4">
        <v>10900</v>
      </c>
      <c r="Q91" s="4">
        <v>32800</v>
      </c>
      <c r="R91" s="5">
        <v>5.7999999999999996E-3</v>
      </c>
      <c r="S91" s="4">
        <v>54000</v>
      </c>
      <c r="V91" s="5">
        <v>1.6299999999999999E-2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K92" s="24"/>
      <c r="L92" s="4">
        <v>32</v>
      </c>
      <c r="M92" s="4">
        <v>7</v>
      </c>
      <c r="N92" s="4">
        <v>3</v>
      </c>
      <c r="O92" s="4">
        <v>0</v>
      </c>
      <c r="P92" s="4">
        <v>33000</v>
      </c>
      <c r="Q92" s="4">
        <v>3100</v>
      </c>
      <c r="R92" s="5">
        <v>7.7000000000000002E-3</v>
      </c>
      <c r="S92" s="4">
        <v>36413</v>
      </c>
      <c r="V92" s="5">
        <v>1.9199999999999998E-2</v>
      </c>
    </row>
    <row r="93" spans="1:22" x14ac:dyDescent="0.2">
      <c r="A93" s="16" t="s">
        <v>184</v>
      </c>
      <c r="B93" s="4">
        <v>0</v>
      </c>
      <c r="C93" s="4">
        <v>0</v>
      </c>
      <c r="D93" s="4">
        <v>0</v>
      </c>
      <c r="E93" s="4">
        <v>0</v>
      </c>
      <c r="K93" s="24"/>
      <c r="L93" s="4">
        <v>24</v>
      </c>
      <c r="M93" s="4">
        <v>20</v>
      </c>
      <c r="N93" s="4">
        <v>1</v>
      </c>
      <c r="O93" s="4">
        <v>6</v>
      </c>
      <c r="P93" s="4">
        <v>19600</v>
      </c>
      <c r="Q93" s="4">
        <v>40900</v>
      </c>
      <c r="R93" s="5">
        <v>-1.4000000000000002E-3</v>
      </c>
      <c r="S93" s="4">
        <v>61101</v>
      </c>
      <c r="V93" s="5">
        <v>5.6000000000000008E-3</v>
      </c>
    </row>
    <row r="94" spans="1:22" x14ac:dyDescent="0.2">
      <c r="A94" s="16" t="s">
        <v>183</v>
      </c>
      <c r="B94" s="4">
        <v>0</v>
      </c>
      <c r="C94" s="4">
        <v>0</v>
      </c>
      <c r="D94" s="4">
        <v>0</v>
      </c>
      <c r="E94" s="4">
        <v>0</v>
      </c>
      <c r="K94" s="24"/>
      <c r="L94" s="4">
        <v>25</v>
      </c>
      <c r="M94" s="4">
        <v>35</v>
      </c>
      <c r="N94" s="4">
        <v>1</v>
      </c>
      <c r="O94" s="4">
        <v>1</v>
      </c>
      <c r="P94" s="4">
        <v>20300</v>
      </c>
      <c r="Q94" s="4">
        <v>32900</v>
      </c>
      <c r="R94" s="5">
        <v>-1.9099999999999999E-2</v>
      </c>
      <c r="S94" s="4">
        <v>55300</v>
      </c>
      <c r="V94" s="5">
        <v>2.7300000000000001E-2</v>
      </c>
    </row>
    <row r="95" spans="1:22" x14ac:dyDescent="0.2">
      <c r="A95" s="16" t="s">
        <v>182</v>
      </c>
      <c r="B95" s="4">
        <v>0</v>
      </c>
      <c r="C95" s="4">
        <v>0</v>
      </c>
      <c r="D95" s="4">
        <v>0</v>
      </c>
      <c r="E95" s="4">
        <v>0</v>
      </c>
      <c r="K95" s="24"/>
      <c r="L95" s="4">
        <v>26</v>
      </c>
      <c r="M95" s="4">
        <v>26</v>
      </c>
      <c r="N95" s="4">
        <v>2</v>
      </c>
      <c r="O95" s="4">
        <v>2</v>
      </c>
      <c r="P95" s="4">
        <v>21100</v>
      </c>
      <c r="Q95" s="4">
        <v>21100</v>
      </c>
      <c r="R95" s="5">
        <v>7.3000000000000001E-3</v>
      </c>
      <c r="S95" s="4">
        <v>53701</v>
      </c>
      <c r="V95" s="5">
        <v>1.89E-2</v>
      </c>
    </row>
    <row r="96" spans="1:22" x14ac:dyDescent="0.2">
      <c r="A96" s="16" t="s">
        <v>177</v>
      </c>
      <c r="B96" s="4">
        <v>0</v>
      </c>
      <c r="C96" s="4">
        <v>0</v>
      </c>
      <c r="D96" s="4">
        <v>0</v>
      </c>
      <c r="E96" s="4">
        <v>0</v>
      </c>
      <c r="K96" s="24"/>
      <c r="L96" s="4">
        <v>14</v>
      </c>
      <c r="M96" s="4">
        <v>58</v>
      </c>
      <c r="N96" s="4">
        <v>2</v>
      </c>
      <c r="O96" s="4">
        <v>13</v>
      </c>
      <c r="P96" s="4">
        <v>17600</v>
      </c>
      <c r="Q96" s="4">
        <v>110400</v>
      </c>
      <c r="R96" s="5">
        <v>-3.8E-3</v>
      </c>
      <c r="S96" s="4">
        <v>128501</v>
      </c>
      <c r="V96" s="5">
        <v>1.37E-2</v>
      </c>
    </row>
    <row r="97" spans="1:22" x14ac:dyDescent="0.2">
      <c r="A97" s="16" t="s">
        <v>175</v>
      </c>
      <c r="B97" s="4">
        <v>0</v>
      </c>
      <c r="C97" s="4">
        <v>0</v>
      </c>
      <c r="D97" s="4">
        <v>0</v>
      </c>
      <c r="E97" s="4">
        <v>0</v>
      </c>
      <c r="K97" s="24"/>
      <c r="L97" s="4">
        <v>31</v>
      </c>
      <c r="M97" s="4">
        <v>31</v>
      </c>
      <c r="N97" s="4">
        <v>2</v>
      </c>
      <c r="O97" s="4">
        <v>1</v>
      </c>
      <c r="P97" s="4">
        <v>27000</v>
      </c>
      <c r="Q97" s="4">
        <v>22600</v>
      </c>
      <c r="R97" s="5">
        <v>1.9E-3</v>
      </c>
      <c r="S97" s="4">
        <v>51172</v>
      </c>
      <c r="V97" s="5">
        <v>1.9E-2</v>
      </c>
    </row>
    <row r="98" spans="1:22" x14ac:dyDescent="0.2">
      <c r="A98" s="16" t="s">
        <v>174</v>
      </c>
      <c r="B98" s="4">
        <v>0</v>
      </c>
      <c r="C98" s="4">
        <v>0</v>
      </c>
      <c r="D98" s="4">
        <v>0</v>
      </c>
      <c r="E98" s="4">
        <v>0</v>
      </c>
      <c r="K98" s="24"/>
      <c r="L98" s="4">
        <v>50</v>
      </c>
      <c r="M98" s="4">
        <v>37</v>
      </c>
      <c r="N98" s="4">
        <v>5</v>
      </c>
      <c r="O98" s="4">
        <v>4</v>
      </c>
      <c r="P98" s="4">
        <v>63200</v>
      </c>
      <c r="Q98" s="4">
        <v>43600</v>
      </c>
      <c r="R98" s="5">
        <v>7.000000000000001E-4</v>
      </c>
      <c r="S98" s="4">
        <v>114804</v>
      </c>
      <c r="V98" s="5">
        <v>1.06E-2</v>
      </c>
    </row>
    <row r="99" spans="1:22" x14ac:dyDescent="0.2">
      <c r="A99" s="16" t="s">
        <v>164</v>
      </c>
      <c r="B99" s="4">
        <v>0</v>
      </c>
      <c r="C99" s="4">
        <v>0</v>
      </c>
      <c r="D99" s="4">
        <v>0</v>
      </c>
      <c r="E99" s="4">
        <v>0</v>
      </c>
      <c r="K99" s="24"/>
      <c r="L99" s="4">
        <v>60</v>
      </c>
      <c r="M99" s="4">
        <v>34</v>
      </c>
      <c r="N99" s="4">
        <v>9</v>
      </c>
      <c r="O99" s="4">
        <v>4</v>
      </c>
      <c r="P99" s="4">
        <v>70700</v>
      </c>
      <c r="Q99" s="4">
        <v>59900</v>
      </c>
      <c r="R99" s="5">
        <v>-5.5000000000000005E-3</v>
      </c>
      <c r="S99" s="4">
        <v>140032</v>
      </c>
      <c r="V99" s="5">
        <v>3.6499999999999998E-2</v>
      </c>
    </row>
    <row r="100" spans="1:22" x14ac:dyDescent="0.2">
      <c r="A100" s="16" t="s">
        <v>156</v>
      </c>
      <c r="B100" s="4">
        <v>0</v>
      </c>
      <c r="C100" s="4">
        <v>0</v>
      </c>
      <c r="D100" s="4">
        <v>0</v>
      </c>
      <c r="E100" s="4">
        <v>0</v>
      </c>
      <c r="K100" s="24"/>
      <c r="L100" s="4">
        <v>30</v>
      </c>
      <c r="M100" s="4">
        <v>51</v>
      </c>
      <c r="N100" s="4">
        <v>1</v>
      </c>
      <c r="O100" s="4">
        <v>3</v>
      </c>
      <c r="P100" s="4">
        <v>17500</v>
      </c>
      <c r="Q100" s="4">
        <v>44700</v>
      </c>
      <c r="R100" s="5">
        <v>2.5000000000000001E-3</v>
      </c>
      <c r="S100" s="4">
        <v>69898</v>
      </c>
      <c r="V100" s="5">
        <v>1.84E-2</v>
      </c>
    </row>
    <row r="101" spans="1:22" x14ac:dyDescent="0.2">
      <c r="A101" s="16" t="s">
        <v>155</v>
      </c>
      <c r="B101" s="4">
        <v>0</v>
      </c>
      <c r="C101" s="4">
        <v>0</v>
      </c>
      <c r="D101" s="4">
        <v>0</v>
      </c>
      <c r="E101" s="4">
        <v>0</v>
      </c>
      <c r="K101" s="24"/>
      <c r="L101" s="4">
        <v>82</v>
      </c>
      <c r="M101" s="4">
        <v>86</v>
      </c>
      <c r="N101" s="4">
        <v>10</v>
      </c>
      <c r="O101" s="4">
        <v>8</v>
      </c>
      <c r="P101" s="4">
        <v>85800</v>
      </c>
      <c r="Q101" s="4">
        <v>92700</v>
      </c>
      <c r="R101" s="5">
        <v>4.58E-2</v>
      </c>
      <c r="S101" s="4">
        <v>187682</v>
      </c>
      <c r="V101" s="5">
        <v>6.7400000000000002E-2</v>
      </c>
    </row>
    <row r="102" spans="1:22" x14ac:dyDescent="0.2">
      <c r="A102" s="16" t="s">
        <v>154</v>
      </c>
      <c r="B102" s="4">
        <v>0</v>
      </c>
      <c r="C102" s="4">
        <v>0</v>
      </c>
      <c r="D102" s="4">
        <v>0</v>
      </c>
      <c r="E102" s="4">
        <v>0</v>
      </c>
      <c r="K102" s="24"/>
      <c r="L102" s="4">
        <v>27</v>
      </c>
      <c r="M102" s="4">
        <v>29</v>
      </c>
      <c r="N102" s="4">
        <v>0</v>
      </c>
      <c r="O102" s="4">
        <v>7</v>
      </c>
      <c r="P102" s="4">
        <v>15200</v>
      </c>
      <c r="Q102" s="4">
        <v>67300</v>
      </c>
      <c r="R102" s="5">
        <v>-4.0000000000000002E-4</v>
      </c>
      <c r="S102" s="4">
        <v>84801</v>
      </c>
      <c r="V102" s="5">
        <v>2.2000000000000002E-2</v>
      </c>
    </row>
    <row r="103" spans="1:22" x14ac:dyDescent="0.2">
      <c r="A103" s="16"/>
      <c r="B103" s="4"/>
      <c r="C103" s="4"/>
      <c r="D103" s="4"/>
      <c r="E103" s="4"/>
      <c r="L103" s="4"/>
      <c r="M103" s="4"/>
      <c r="N103" s="4"/>
      <c r="O103" s="4"/>
      <c r="P103" s="4"/>
      <c r="Q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F213" s="4"/>
      <c r="L213" s="4"/>
      <c r="M213" s="4"/>
      <c r="N213" s="4"/>
      <c r="O213" s="4"/>
      <c r="P213" s="4"/>
      <c r="Q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L214" s="4"/>
      <c r="M214" s="4"/>
      <c r="N214" s="4"/>
      <c r="O214" s="4"/>
      <c r="P214" s="4"/>
      <c r="Q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L215" s="4"/>
      <c r="M215" s="4"/>
      <c r="N215" s="4"/>
      <c r="O215" s="4"/>
      <c r="P215" s="4"/>
      <c r="Q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L216" s="4"/>
      <c r="M216" s="4"/>
      <c r="N216" s="4"/>
      <c r="O216" s="4"/>
      <c r="P216" s="4"/>
      <c r="Q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L217" s="4"/>
      <c r="M217" s="4"/>
      <c r="N217" s="4"/>
      <c r="O217" s="4"/>
      <c r="P217" s="4"/>
      <c r="Q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L218" s="4"/>
      <c r="M218" s="4"/>
      <c r="N218" s="4"/>
      <c r="O218" s="4"/>
      <c r="P218" s="4"/>
      <c r="Q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L219" s="4"/>
      <c r="M219" s="4"/>
      <c r="N219" s="4"/>
      <c r="O219" s="4"/>
      <c r="P219" s="4"/>
      <c r="Q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L220" s="4"/>
      <c r="M220" s="4"/>
      <c r="N220" s="4"/>
      <c r="O220" s="4"/>
      <c r="P220" s="4"/>
      <c r="Q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L221" s="4"/>
      <c r="M221" s="4"/>
      <c r="N221" s="4"/>
      <c r="O221" s="4"/>
      <c r="P221" s="4"/>
      <c r="Q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L222" s="4"/>
      <c r="M222" s="4"/>
      <c r="N222" s="4"/>
      <c r="O222" s="4"/>
      <c r="P222" s="4"/>
      <c r="Q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L223" s="4"/>
      <c r="M223" s="4"/>
      <c r="N223" s="4"/>
      <c r="O223" s="4"/>
      <c r="P223" s="4"/>
      <c r="Q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L224" s="4"/>
      <c r="M224" s="4"/>
      <c r="N224" s="4"/>
      <c r="O224" s="4"/>
      <c r="P224" s="4"/>
      <c r="Q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L225" s="4"/>
      <c r="M225" s="4"/>
      <c r="N225" s="4"/>
      <c r="O225" s="4"/>
      <c r="P225" s="4"/>
      <c r="Q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L226" s="4"/>
      <c r="M226" s="4"/>
      <c r="N226" s="4"/>
      <c r="O226" s="4"/>
      <c r="P226" s="4"/>
      <c r="Q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L227" s="4"/>
      <c r="M227" s="4"/>
      <c r="N227" s="4"/>
      <c r="O227" s="4"/>
      <c r="P227" s="4"/>
      <c r="Q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L228" s="4"/>
      <c r="M228" s="4"/>
      <c r="N228" s="4"/>
      <c r="O228" s="4"/>
      <c r="P228" s="4"/>
      <c r="Q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L229" s="4"/>
      <c r="M229" s="4"/>
      <c r="N229" s="4"/>
      <c r="O229" s="4"/>
      <c r="P229" s="4"/>
      <c r="Q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L230" s="4"/>
      <c r="M230" s="4"/>
      <c r="N230" s="4"/>
      <c r="O230" s="4"/>
      <c r="P230" s="4"/>
      <c r="Q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L231" s="4"/>
      <c r="M231" s="4"/>
      <c r="N231" s="4"/>
      <c r="O231" s="4"/>
      <c r="P231" s="4"/>
      <c r="Q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L232" s="4"/>
      <c r="M232" s="4"/>
      <c r="N232" s="4"/>
      <c r="O232" s="4"/>
      <c r="P232" s="4"/>
      <c r="Q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L233" s="4"/>
      <c r="M233" s="4"/>
      <c r="N233" s="4"/>
      <c r="O233" s="4"/>
      <c r="P233" s="4"/>
      <c r="Q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T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T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T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T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T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T258" s="4"/>
      <c r="U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T259" s="4"/>
      <c r="U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T260" s="4"/>
      <c r="U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T261" s="4"/>
      <c r="U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T262" s="4"/>
      <c r="U262" s="4"/>
      <c r="V262" s="5"/>
    </row>
    <row r="263" spans="1:22" x14ac:dyDescent="0.2">
      <c r="A263" s="16"/>
      <c r="B263" s="4"/>
      <c r="C263" s="4"/>
      <c r="D263" s="4"/>
      <c r="E263" s="4"/>
      <c r="F263" s="4"/>
      <c r="R263" s="5"/>
      <c r="S263" s="4"/>
      <c r="T263" s="4"/>
      <c r="U263" s="4"/>
      <c r="V263" s="5"/>
    </row>
    <row r="264" spans="1:22" x14ac:dyDescent="0.2">
      <c r="A264" s="16"/>
      <c r="B264" s="4"/>
      <c r="C264" s="4"/>
      <c r="D264" s="4"/>
      <c r="E264" s="4"/>
      <c r="F264" s="4"/>
      <c r="R264" s="5"/>
      <c r="S264" s="4"/>
      <c r="T264" s="4"/>
      <c r="U264" s="4"/>
      <c r="V264" s="5"/>
    </row>
    <row r="265" spans="1:22" x14ac:dyDescent="0.2">
      <c r="A265" s="16"/>
      <c r="B265" s="4"/>
      <c r="C265" s="4"/>
      <c r="D265" s="4"/>
      <c r="E265" s="4"/>
      <c r="F265" s="4"/>
      <c r="R265" s="5"/>
      <c r="S265" s="4"/>
      <c r="T265" s="4"/>
      <c r="U265" s="4"/>
      <c r="V265" s="5"/>
    </row>
    <row r="266" spans="1:22" x14ac:dyDescent="0.2">
      <c r="A266" s="16"/>
      <c r="B266" s="4"/>
      <c r="C266" s="4"/>
      <c r="D266" s="4"/>
      <c r="E266" s="4"/>
      <c r="F266" s="4"/>
      <c r="R266" s="5"/>
      <c r="S266" s="4"/>
      <c r="T266" s="4"/>
      <c r="U266" s="4"/>
      <c r="V266" s="5"/>
    </row>
    <row r="267" spans="1:22" x14ac:dyDescent="0.2">
      <c r="A267" s="16"/>
      <c r="B267" s="4"/>
      <c r="C267" s="4"/>
      <c r="D267" s="4"/>
      <c r="E267" s="4"/>
      <c r="F267" s="4"/>
      <c r="R267" s="5"/>
      <c r="S267" s="4"/>
      <c r="T267" s="4"/>
      <c r="U267" s="4"/>
      <c r="V267" s="5"/>
    </row>
    <row r="268" spans="1:22" x14ac:dyDescent="0.2">
      <c r="A268" s="16"/>
      <c r="B268" s="4"/>
      <c r="C268" s="4"/>
      <c r="D268" s="4"/>
      <c r="E268" s="4"/>
      <c r="F268" s="4"/>
      <c r="R268" s="5"/>
      <c r="S268" s="4"/>
      <c r="T268" s="4"/>
      <c r="U268" s="4"/>
      <c r="V268" s="5"/>
    </row>
    <row r="269" spans="1:22" x14ac:dyDescent="0.2">
      <c r="A269" s="16"/>
      <c r="B269" s="4"/>
      <c r="C269" s="4"/>
      <c r="D269" s="4"/>
      <c r="E269" s="4"/>
      <c r="F269" s="4"/>
      <c r="R269" s="5"/>
      <c r="S269" s="4"/>
      <c r="T269" s="4"/>
      <c r="U269" s="4"/>
      <c r="V269" s="5"/>
    </row>
    <row r="270" spans="1:22" x14ac:dyDescent="0.2">
      <c r="A270" s="16"/>
      <c r="B270" s="4"/>
      <c r="C270" s="4"/>
      <c r="D270" s="4"/>
      <c r="E270" s="4"/>
      <c r="F270" s="4"/>
      <c r="R270" s="5"/>
      <c r="S270" s="4"/>
      <c r="T270" s="4"/>
      <c r="U270" s="4"/>
      <c r="V270" s="5"/>
    </row>
    <row r="271" spans="1:22" x14ac:dyDescent="0.2">
      <c r="A271" s="16"/>
      <c r="B271" s="4"/>
      <c r="C271" s="4"/>
      <c r="D271" s="4"/>
      <c r="E271" s="4"/>
      <c r="F271" s="4"/>
      <c r="R271" s="5"/>
      <c r="S271" s="4"/>
      <c r="T271" s="4"/>
      <c r="U271" s="4"/>
      <c r="V271" s="5"/>
    </row>
    <row r="272" spans="1:22" x14ac:dyDescent="0.2">
      <c r="A272" s="16"/>
      <c r="B272" s="4"/>
      <c r="C272" s="4"/>
      <c r="D272" s="4"/>
      <c r="E272" s="4"/>
      <c r="F272" s="4"/>
      <c r="R272" s="5"/>
      <c r="S272" s="4"/>
      <c r="T272" s="4"/>
      <c r="U272" s="4"/>
      <c r="V272" s="5"/>
    </row>
    <row r="273" spans="1:22" x14ac:dyDescent="0.2">
      <c r="A273" s="16"/>
      <c r="B273" s="4"/>
      <c r="C273" s="4"/>
      <c r="D273" s="4"/>
      <c r="E273" s="4"/>
      <c r="F273" s="4"/>
      <c r="R273" s="5"/>
      <c r="S273" s="4"/>
      <c r="T273" s="4"/>
      <c r="U273" s="4"/>
      <c r="V273" s="5"/>
    </row>
    <row r="274" spans="1:22" x14ac:dyDescent="0.2">
      <c r="A274" s="16"/>
      <c r="B274" s="4"/>
      <c r="C274" s="4"/>
      <c r="D274" s="4"/>
      <c r="E274" s="4"/>
      <c r="F274" s="4"/>
      <c r="R274" s="5"/>
      <c r="S274" s="4"/>
      <c r="T274" s="4"/>
      <c r="U274" s="4"/>
      <c r="V274" s="5"/>
    </row>
    <row r="275" spans="1:22" x14ac:dyDescent="0.2">
      <c r="A275" s="16"/>
      <c r="B275" s="4"/>
      <c r="C275" s="4"/>
      <c r="D275" s="4"/>
      <c r="E275" s="4"/>
      <c r="F275" s="4"/>
      <c r="R275" s="5"/>
      <c r="S275" s="4"/>
      <c r="T275" s="4"/>
      <c r="U275" s="4"/>
      <c r="V275" s="5"/>
    </row>
    <row r="276" spans="1:22" x14ac:dyDescent="0.2">
      <c r="A276" s="16"/>
      <c r="B276" s="4"/>
      <c r="C276" s="4"/>
      <c r="D276" s="4"/>
      <c r="E276" s="4"/>
      <c r="F276" s="4"/>
      <c r="R276" s="5"/>
      <c r="S276" s="4"/>
      <c r="T276" s="4"/>
      <c r="U276" s="4"/>
      <c r="V276" s="5"/>
    </row>
    <row r="277" spans="1:22" x14ac:dyDescent="0.2">
      <c r="A277" s="16"/>
      <c r="B277" s="4"/>
      <c r="C277" s="4"/>
      <c r="D277" s="4"/>
      <c r="E277" s="4"/>
      <c r="F277" s="4"/>
      <c r="R277" s="5"/>
      <c r="S277" s="4"/>
      <c r="T277" s="4"/>
      <c r="U277" s="4"/>
      <c r="V277" s="5"/>
    </row>
    <row r="278" spans="1:22" x14ac:dyDescent="0.2">
      <c r="A278" s="16"/>
      <c r="B278" s="4"/>
      <c r="C278" s="4"/>
      <c r="D278" s="4"/>
      <c r="E278" s="4"/>
      <c r="F278" s="4"/>
      <c r="R278" s="5"/>
      <c r="S278" s="4"/>
      <c r="T278" s="4"/>
      <c r="U278" s="4"/>
      <c r="V278" s="5"/>
    </row>
    <row r="279" spans="1:22" x14ac:dyDescent="0.2">
      <c r="A279" s="16"/>
      <c r="B279" s="4"/>
      <c r="C279" s="4"/>
      <c r="D279" s="4"/>
      <c r="E279" s="4"/>
      <c r="F279" s="4"/>
      <c r="R279" s="5"/>
      <c r="S279" s="4"/>
      <c r="T279" s="4"/>
      <c r="U279" s="4"/>
      <c r="V279" s="5"/>
    </row>
    <row r="280" spans="1:22" x14ac:dyDescent="0.2">
      <c r="A280" s="16"/>
      <c r="B280" s="4"/>
      <c r="C280" s="4"/>
      <c r="D280" s="4"/>
      <c r="E280" s="4"/>
      <c r="F280" s="4"/>
      <c r="R280" s="5"/>
      <c r="S280" s="4"/>
      <c r="T280" s="4"/>
      <c r="U280" s="4"/>
      <c r="V280" s="5"/>
    </row>
    <row r="281" spans="1:22" x14ac:dyDescent="0.2">
      <c r="A281" s="16"/>
      <c r="B281" s="4"/>
      <c r="C281" s="4"/>
      <c r="D281" s="4"/>
      <c r="E281" s="4"/>
      <c r="F281" s="4"/>
      <c r="R281" s="5"/>
      <c r="S281" s="4"/>
      <c r="T281" s="4"/>
      <c r="U281" s="4"/>
      <c r="V281" s="5"/>
    </row>
    <row r="282" spans="1:22" x14ac:dyDescent="0.2">
      <c r="A282" s="16"/>
      <c r="B282" s="4"/>
      <c r="C282" s="4"/>
      <c r="D282" s="4"/>
      <c r="E282" s="4"/>
      <c r="F282" s="4"/>
      <c r="R282" s="5"/>
      <c r="S282" s="4"/>
      <c r="T282" s="4"/>
      <c r="U282" s="4"/>
      <c r="V282" s="5"/>
    </row>
    <row r="283" spans="1:22" x14ac:dyDescent="0.2">
      <c r="A283" s="16"/>
      <c r="B283" s="4"/>
      <c r="C283" s="4"/>
      <c r="D283" s="4"/>
      <c r="E283" s="4"/>
      <c r="F283" s="4"/>
      <c r="R283" s="5"/>
      <c r="S283" s="4"/>
      <c r="T283" s="4"/>
      <c r="U283" s="4"/>
      <c r="V283" s="5"/>
    </row>
    <row r="284" spans="1:22" x14ac:dyDescent="0.2">
      <c r="A284" s="16"/>
      <c r="B284" s="4"/>
      <c r="C284" s="4"/>
      <c r="D284" s="4"/>
      <c r="E284" s="4"/>
      <c r="F284" s="4"/>
      <c r="R284" s="5"/>
      <c r="S284" s="4"/>
      <c r="T284" s="4"/>
      <c r="U284" s="4"/>
      <c r="V284" s="5"/>
    </row>
    <row r="285" spans="1:22" x14ac:dyDescent="0.2">
      <c r="A285" s="16"/>
      <c r="B285" s="4"/>
      <c r="C285" s="4"/>
      <c r="D285" s="4"/>
      <c r="E285" s="4"/>
      <c r="F285" s="4"/>
      <c r="R285" s="5"/>
      <c r="S285" s="4"/>
      <c r="T285" s="4"/>
      <c r="U285" s="4"/>
      <c r="V285" s="5"/>
    </row>
    <row r="286" spans="1:22" x14ac:dyDescent="0.2">
      <c r="A286" s="16"/>
      <c r="B286" s="4"/>
      <c r="C286" s="4"/>
      <c r="D286" s="4"/>
      <c r="E286" s="4"/>
      <c r="F286" s="4"/>
      <c r="R286" s="5"/>
      <c r="S286" s="4"/>
      <c r="T286" s="4"/>
      <c r="U286" s="4"/>
      <c r="V286" s="5"/>
    </row>
    <row r="287" spans="1:22" x14ac:dyDescent="0.2">
      <c r="A287" s="16"/>
      <c r="B287" s="4"/>
      <c r="C287" s="4"/>
      <c r="D287" s="4"/>
      <c r="E287" s="4"/>
      <c r="F287" s="4"/>
      <c r="R287" s="5"/>
      <c r="S287" s="4"/>
      <c r="T287" s="4"/>
      <c r="U287" s="4"/>
      <c r="V287" s="5"/>
    </row>
    <row r="288" spans="1:22" x14ac:dyDescent="0.2">
      <c r="A288" s="16"/>
      <c r="B288" s="4"/>
      <c r="C288" s="4"/>
      <c r="D288" s="4"/>
      <c r="E288" s="4"/>
      <c r="F288" s="4"/>
      <c r="R288" s="5"/>
      <c r="S288" s="4"/>
      <c r="U288" s="4"/>
      <c r="V288" s="5"/>
    </row>
    <row r="289" spans="1:22" x14ac:dyDescent="0.2">
      <c r="A289" s="16"/>
      <c r="B289" s="4"/>
      <c r="C289" s="4"/>
      <c r="D289" s="4"/>
      <c r="E289" s="4"/>
      <c r="F289" s="4"/>
      <c r="R289" s="5"/>
      <c r="S289" s="4"/>
      <c r="U289" s="4"/>
      <c r="V289" s="5"/>
    </row>
    <row r="290" spans="1:22" x14ac:dyDescent="0.2">
      <c r="A290" s="16"/>
      <c r="B290" s="4"/>
      <c r="C290" s="4"/>
      <c r="D290" s="4"/>
      <c r="E290" s="4"/>
      <c r="F290" s="4"/>
      <c r="R290" s="5"/>
      <c r="S290" s="4"/>
      <c r="U290" s="4"/>
      <c r="V290" s="5"/>
    </row>
    <row r="291" spans="1:22" x14ac:dyDescent="0.2">
      <c r="A291" s="16"/>
      <c r="B291" s="4"/>
      <c r="C291" s="4"/>
      <c r="D291" s="4"/>
      <c r="E291" s="4"/>
      <c r="F291" s="4"/>
      <c r="R291" s="5"/>
      <c r="S291" s="4"/>
      <c r="U291" s="4"/>
      <c r="V291" s="5"/>
    </row>
    <row r="292" spans="1:22" x14ac:dyDescent="0.2">
      <c r="A292" s="16"/>
      <c r="B292" s="4"/>
      <c r="C292" s="4"/>
      <c r="D292" s="4"/>
      <c r="E292" s="4"/>
      <c r="F292" s="4"/>
      <c r="R292" s="5"/>
      <c r="S292" s="4"/>
      <c r="U292" s="4"/>
      <c r="V292" s="5"/>
    </row>
    <row r="293" spans="1:22" x14ac:dyDescent="0.2">
      <c r="A293" s="16"/>
      <c r="B293" s="4"/>
      <c r="C293" s="4"/>
      <c r="D293" s="4"/>
      <c r="E293" s="4"/>
      <c r="F293" s="4"/>
      <c r="R293" s="5"/>
      <c r="S293" s="4"/>
      <c r="V293" s="5"/>
    </row>
    <row r="294" spans="1:22" x14ac:dyDescent="0.2">
      <c r="A294" s="16"/>
      <c r="B294" s="4"/>
      <c r="C294" s="4"/>
      <c r="D294" s="4"/>
      <c r="E294" s="4"/>
      <c r="F294" s="4"/>
      <c r="R294" s="5"/>
      <c r="S294" s="4"/>
      <c r="V294" s="5"/>
    </row>
    <row r="295" spans="1:22" x14ac:dyDescent="0.2">
      <c r="A295" s="16"/>
      <c r="B295" s="4"/>
      <c r="C295" s="4"/>
      <c r="D295" s="4"/>
      <c r="E295" s="4"/>
      <c r="F295" s="4"/>
      <c r="R295" s="5"/>
      <c r="S295" s="4"/>
      <c r="V295" s="5"/>
    </row>
    <row r="296" spans="1:22" x14ac:dyDescent="0.2">
      <c r="A296" s="16"/>
      <c r="B296" s="4"/>
      <c r="C296" s="4"/>
      <c r="D296" s="4"/>
      <c r="E296" s="4"/>
      <c r="F296" s="4"/>
      <c r="R296" s="5"/>
      <c r="S296" s="4"/>
      <c r="V296" s="5"/>
    </row>
    <row r="297" spans="1:22" x14ac:dyDescent="0.2">
      <c r="A297" s="16"/>
      <c r="B297" s="4"/>
      <c r="C297" s="4"/>
      <c r="D297" s="4"/>
      <c r="E297" s="4"/>
      <c r="F297" s="4"/>
      <c r="R297" s="5"/>
      <c r="S297" s="4"/>
      <c r="V297" s="5"/>
    </row>
    <row r="298" spans="1:22" x14ac:dyDescent="0.2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</row>
    <row r="299" spans="1:22" x14ac:dyDescent="0.2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</row>
    <row r="300" spans="1:22" x14ac:dyDescent="0.2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</row>
    <row r="301" spans="1:22" x14ac:dyDescent="0.2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</row>
    <row r="302" spans="1:22" x14ac:dyDescent="0.2">
      <c r="A302" s="36" t="s">
        <v>163</v>
      </c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FF13-12E5-EB49-B41C-C991AB1395F2}">
  <sheetPr codeName="Sheet116"/>
  <dimension ref="A1:V302"/>
  <sheetViews>
    <sheetView workbookViewId="0">
      <selection activeCell="U4" sqref="U3:U4"/>
    </sheetView>
  </sheetViews>
  <sheetFormatPr baseColWidth="10" defaultRowHeight="16" x14ac:dyDescent="0.2"/>
  <cols>
    <col min="5" max="5" customWidth="true" width="16.5"/>
    <col min="6" max="6" customWidth="true" width="14.66406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4066">
        <v>344</v>
      </c>
      <c r="B3" t="n" s="4067">
        <v>400.0</v>
      </c>
      <c r="C3" t="n" s="4068">
        <v>3600.0</v>
      </c>
      <c r="D3" t="n" s="4069">
        <v>-3200.0</v>
      </c>
      <c r="E3" t="n" s="4070">
        <v>-1.4338E8</v>
      </c>
      <c r="G3" t="n" s="4056">
        <v>0.0</v>
      </c>
      <c r="H3" t="n" s="4057">
        <v>0.0</v>
      </c>
      <c r="I3" t="n" s="4058">
        <v>0.0</v>
      </c>
      <c r="J3" t="n" s="4059">
        <v>0.0</v>
      </c>
      <c r="L3" t="n" s="4060">
        <v>28.0</v>
      </c>
      <c r="M3" t="n" s="4061">
        <v>33.0</v>
      </c>
      <c r="N3" t="n" s="4062">
        <v>1.0</v>
      </c>
      <c r="O3" t="n" s="4063">
        <v>0.0</v>
      </c>
      <c r="P3" t="n" s="4064">
        <v>12300.0</v>
      </c>
      <c r="Q3" t="n" s="4065">
        <v>15700.0</v>
      </c>
      <c r="R3" t="n" s="4054">
        <v>-0.0</v>
      </c>
      <c r="S3" t="n" s="4053">
        <v>28200.0</v>
      </c>
      <c r="V3" t="n" s="4055">
        <v>0.0045000000000000005</v>
      </c>
    </row>
    <row r="4">
      <c r="A4" t="s" s="1994">
        <v>343</v>
      </c>
      <c r="B4" t="n" s="1995">
        <v>46800.0</v>
      </c>
      <c r="C4" t="n" s="1996">
        <v>1000.0</v>
      </c>
      <c r="D4" t="n" s="1997">
        <v>45800.0</v>
      </c>
      <c r="E4" t="n" s="1998">
        <v>2.02961E9</v>
      </c>
      <c r="G4" t="n" s="1984">
        <v>0.0</v>
      </c>
      <c r="H4" t="n" s="1985">
        <v>0.0</v>
      </c>
      <c r="I4" t="n" s="1986">
        <v>0.0</v>
      </c>
      <c r="J4" t="n" s="1987">
        <v>0.0</v>
      </c>
      <c r="L4" t="n" s="1988">
        <v>92.0</v>
      </c>
      <c r="M4" t="n" s="1989">
        <v>49.0</v>
      </c>
      <c r="N4" t="n" s="1990">
        <v>4.0</v>
      </c>
      <c r="O4" t="n" s="1991">
        <v>3.0</v>
      </c>
      <c r="P4" t="n" s="1992">
        <v>48900.0</v>
      </c>
      <c r="Q4" t="n" s="1993">
        <v>33900.0</v>
      </c>
      <c r="R4" t="n" s="1982">
        <v>0.0182</v>
      </c>
      <c r="S4" t="n" s="1981">
        <v>83500.0</v>
      </c>
      <c r="V4" t="n" s="1983">
        <v>0.0246</v>
      </c>
    </row>
    <row r="5" spans="1:22" x14ac:dyDescent="0.2">
      <c r="A5" s="16" t="s">
        <v>342</v>
      </c>
      <c r="B5" s="4">
        <v>2100</v>
      </c>
      <c r="C5" s="4">
        <v>0</v>
      </c>
      <c r="D5" s="4">
        <v>2100</v>
      </c>
      <c r="E5" s="4">
        <v>92400000</v>
      </c>
      <c r="F5" s="4">
        <f t="shared" ref="F5:F46" si="0">E5+F6</f>
        <v>2651659084</v>
      </c>
      <c r="G5" s="4">
        <v>0</v>
      </c>
      <c r="H5" s="4">
        <v>0</v>
      </c>
      <c r="I5" s="4">
        <v>0</v>
      </c>
      <c r="J5" s="4">
        <v>0</v>
      </c>
      <c r="K5" s="24"/>
      <c r="L5" s="4">
        <v>22</v>
      </c>
      <c r="M5" s="4">
        <v>52</v>
      </c>
      <c r="N5" s="4">
        <v>1</v>
      </c>
      <c r="O5" s="4">
        <v>2</v>
      </c>
      <c r="P5" s="4">
        <v>11200</v>
      </c>
      <c r="Q5" s="4">
        <v>25300</v>
      </c>
      <c r="R5" s="5">
        <v>0</v>
      </c>
      <c r="S5" s="4">
        <v>36900</v>
      </c>
      <c r="V5" s="5">
        <v>6.8999999999999999E-3</v>
      </c>
    </row>
    <row r="6" spans="1:22" x14ac:dyDescent="0.2">
      <c r="A6" s="16" t="s">
        <v>341</v>
      </c>
      <c r="B6" s="4">
        <v>11200</v>
      </c>
      <c r="C6" s="4">
        <v>9300</v>
      </c>
      <c r="D6" s="4">
        <v>1900</v>
      </c>
      <c r="E6" s="4">
        <v>83140000</v>
      </c>
      <c r="F6" s="4">
        <f t="shared" si="0"/>
        <v>2559259084</v>
      </c>
      <c r="G6" s="4">
        <v>0</v>
      </c>
      <c r="H6" s="4">
        <v>0</v>
      </c>
      <c r="I6" s="4">
        <v>0</v>
      </c>
      <c r="J6" s="4">
        <v>0</v>
      </c>
      <c r="K6" s="24"/>
      <c r="L6" s="4">
        <v>29</v>
      </c>
      <c r="M6" s="4">
        <v>33</v>
      </c>
      <c r="N6" s="4">
        <v>2</v>
      </c>
      <c r="O6" s="4">
        <v>2</v>
      </c>
      <c r="P6" s="4">
        <v>30000</v>
      </c>
      <c r="Q6" s="4">
        <v>24100</v>
      </c>
      <c r="R6" s="5">
        <v>2.3E-3</v>
      </c>
      <c r="S6" s="4">
        <v>54200</v>
      </c>
      <c r="V6" s="5">
        <v>2.0299999999999999E-2</v>
      </c>
    </row>
    <row r="7" spans="1:22" x14ac:dyDescent="0.2">
      <c r="A7" s="16" t="s">
        <v>340</v>
      </c>
      <c r="B7" s="4">
        <v>3000</v>
      </c>
      <c r="C7" s="4">
        <v>0</v>
      </c>
      <c r="D7" s="4">
        <v>3000</v>
      </c>
      <c r="E7" s="4">
        <v>131100000</v>
      </c>
      <c r="F7" s="4">
        <f t="shared" si="0"/>
        <v>2476119084</v>
      </c>
      <c r="G7" s="4">
        <v>0</v>
      </c>
      <c r="H7" s="4">
        <v>0</v>
      </c>
      <c r="I7" s="4">
        <v>0</v>
      </c>
      <c r="J7" s="4">
        <v>0</v>
      </c>
      <c r="K7" s="24"/>
      <c r="L7" s="4">
        <v>42</v>
      </c>
      <c r="M7" s="4">
        <v>41</v>
      </c>
      <c r="N7" s="4">
        <v>2</v>
      </c>
      <c r="O7" s="4">
        <v>1</v>
      </c>
      <c r="P7" s="4">
        <v>22500</v>
      </c>
      <c r="Q7" s="4">
        <v>17200</v>
      </c>
      <c r="R7" s="5">
        <v>-2.2000000000000001E-3</v>
      </c>
      <c r="S7" s="4">
        <v>39400</v>
      </c>
      <c r="V7" s="5">
        <v>1.6E-2</v>
      </c>
    </row>
    <row r="8" spans="1:22" x14ac:dyDescent="0.2">
      <c r="A8" s="16" t="s">
        <v>339</v>
      </c>
      <c r="B8" s="4">
        <v>6700</v>
      </c>
      <c r="C8" s="4">
        <v>4800</v>
      </c>
      <c r="D8" s="4">
        <v>1900</v>
      </c>
      <c r="E8" s="4">
        <v>83540000</v>
      </c>
      <c r="F8" s="4">
        <f t="shared" si="0"/>
        <v>2345019084</v>
      </c>
      <c r="G8" s="4">
        <v>0</v>
      </c>
      <c r="H8" s="4">
        <v>0</v>
      </c>
      <c r="I8" s="4">
        <v>0</v>
      </c>
      <c r="J8" s="4">
        <v>0</v>
      </c>
      <c r="K8" s="24"/>
      <c r="L8" s="4">
        <v>44</v>
      </c>
      <c r="M8" s="4">
        <v>149</v>
      </c>
      <c r="N8" s="4">
        <v>3</v>
      </c>
      <c r="O8" s="4">
        <v>3</v>
      </c>
      <c r="P8" s="4">
        <v>22600</v>
      </c>
      <c r="Q8" s="4">
        <v>59000</v>
      </c>
      <c r="R8" s="5">
        <v>-1.8100000000000002E-2</v>
      </c>
      <c r="S8" s="4">
        <v>83900</v>
      </c>
      <c r="V8" s="5">
        <v>2.2400000000000003E-2</v>
      </c>
    </row>
    <row r="9" spans="1:22" x14ac:dyDescent="0.2">
      <c r="A9" s="16" t="s">
        <v>338</v>
      </c>
      <c r="B9" s="4">
        <v>700</v>
      </c>
      <c r="C9" s="4">
        <v>7200</v>
      </c>
      <c r="D9" s="4">
        <v>-6500</v>
      </c>
      <c r="E9" s="4">
        <v>-290500000</v>
      </c>
      <c r="F9" s="4">
        <f t="shared" si="0"/>
        <v>2261479084</v>
      </c>
      <c r="G9" s="4">
        <v>0</v>
      </c>
      <c r="H9" s="4">
        <v>0</v>
      </c>
      <c r="I9" s="4">
        <v>0</v>
      </c>
      <c r="J9" s="4">
        <v>0</v>
      </c>
      <c r="K9" s="24"/>
      <c r="L9" s="4">
        <v>28</v>
      </c>
      <c r="M9" s="4">
        <v>94</v>
      </c>
      <c r="N9" s="4">
        <v>1</v>
      </c>
      <c r="O9" s="4">
        <v>3</v>
      </c>
      <c r="P9" s="4">
        <v>14800</v>
      </c>
      <c r="Q9" s="4">
        <v>34800</v>
      </c>
      <c r="R9" s="5">
        <v>-3.3E-3</v>
      </c>
      <c r="S9" s="4">
        <v>49600</v>
      </c>
      <c r="V9" s="5">
        <v>1.5600000000000001E-2</v>
      </c>
    </row>
    <row r="10" spans="1:22" x14ac:dyDescent="0.2">
      <c r="A10" s="16" t="s">
        <v>337</v>
      </c>
      <c r="B10" s="4">
        <v>4900</v>
      </c>
      <c r="C10" s="4">
        <v>1600</v>
      </c>
      <c r="D10" s="4">
        <v>3300</v>
      </c>
      <c r="E10" s="4">
        <v>148070000</v>
      </c>
      <c r="F10" s="4">
        <f t="shared" si="0"/>
        <v>2551979084</v>
      </c>
      <c r="G10" s="4">
        <v>0</v>
      </c>
      <c r="H10" s="4">
        <v>0</v>
      </c>
      <c r="I10" s="4">
        <v>0</v>
      </c>
      <c r="J10" s="4">
        <v>0</v>
      </c>
      <c r="K10" s="24"/>
      <c r="L10" s="4">
        <v>38</v>
      </c>
      <c r="M10" s="4">
        <v>98</v>
      </c>
      <c r="N10" s="4">
        <v>2</v>
      </c>
      <c r="O10" s="4">
        <v>3</v>
      </c>
      <c r="P10" s="4">
        <v>31800</v>
      </c>
      <c r="Q10" s="4">
        <v>49000</v>
      </c>
      <c r="R10" s="5">
        <v>0</v>
      </c>
      <c r="S10" s="4">
        <v>80800</v>
      </c>
      <c r="V10" s="5">
        <v>7.8000000000000005E-3</v>
      </c>
    </row>
    <row r="11" spans="1:22" x14ac:dyDescent="0.2">
      <c r="A11" s="16" t="s">
        <v>336</v>
      </c>
      <c r="B11" s="4">
        <v>9300</v>
      </c>
      <c r="C11" s="4">
        <v>1500</v>
      </c>
      <c r="D11" s="4">
        <v>7800</v>
      </c>
      <c r="E11" s="4">
        <v>351540000</v>
      </c>
      <c r="F11" s="4">
        <f t="shared" si="0"/>
        <v>2403909084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53</v>
      </c>
      <c r="M11" s="4">
        <v>94</v>
      </c>
      <c r="N11" s="4">
        <v>1</v>
      </c>
      <c r="O11" s="4">
        <v>4</v>
      </c>
      <c r="P11" s="4">
        <v>22000</v>
      </c>
      <c r="Q11" s="4">
        <v>44700</v>
      </c>
      <c r="R11" s="5">
        <v>-2.2000000000000001E-3</v>
      </c>
      <c r="S11" s="4">
        <v>68000</v>
      </c>
      <c r="V11" s="5">
        <v>1.3300000000000001E-2</v>
      </c>
    </row>
    <row r="12" spans="1:22" x14ac:dyDescent="0.2">
      <c r="A12" s="16" t="s">
        <v>335</v>
      </c>
      <c r="B12" s="4">
        <v>5800</v>
      </c>
      <c r="C12" s="4">
        <v>0</v>
      </c>
      <c r="D12" s="4">
        <v>5800</v>
      </c>
      <c r="E12" s="4">
        <v>261140000</v>
      </c>
      <c r="F12" s="4">
        <f t="shared" si="0"/>
        <v>2052369084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40</v>
      </c>
      <c r="M12" s="4">
        <v>72</v>
      </c>
      <c r="N12" s="4">
        <v>1</v>
      </c>
      <c r="O12" s="4">
        <v>1</v>
      </c>
      <c r="P12" s="4">
        <v>29000</v>
      </c>
      <c r="Q12" s="4">
        <v>35200</v>
      </c>
      <c r="R12" s="5">
        <v>1.1999999999999999E-3</v>
      </c>
      <c r="S12" s="4">
        <v>64200</v>
      </c>
      <c r="V12" s="5">
        <v>1.32E-2</v>
      </c>
    </row>
    <row r="13" spans="1:22" x14ac:dyDescent="0.2">
      <c r="A13" s="16" t="s">
        <v>333</v>
      </c>
      <c r="B13" s="4">
        <v>7600</v>
      </c>
      <c r="C13" s="4">
        <v>1000</v>
      </c>
      <c r="D13" s="4">
        <v>6600</v>
      </c>
      <c r="E13" s="4">
        <v>297290000</v>
      </c>
      <c r="F13" s="4">
        <f t="shared" si="0"/>
        <v>1791229084</v>
      </c>
      <c r="G13" s="4">
        <v>0</v>
      </c>
      <c r="H13" s="4">
        <v>0</v>
      </c>
      <c r="I13" s="4">
        <v>0</v>
      </c>
      <c r="J13" s="4">
        <v>0</v>
      </c>
      <c r="K13" s="24"/>
      <c r="L13" s="4">
        <v>85</v>
      </c>
      <c r="M13" s="4">
        <v>66</v>
      </c>
      <c r="N13" s="4">
        <v>0</v>
      </c>
      <c r="O13" s="4">
        <v>3</v>
      </c>
      <c r="P13" s="4">
        <v>41100</v>
      </c>
      <c r="Q13" s="4">
        <v>34700</v>
      </c>
      <c r="R13" s="5">
        <v>2.3E-3</v>
      </c>
      <c r="S13" s="4">
        <v>75800</v>
      </c>
      <c r="V13" s="5">
        <v>1.66E-2</v>
      </c>
    </row>
    <row r="14" spans="1:22" x14ac:dyDescent="0.2">
      <c r="A14" s="16" t="s">
        <v>332</v>
      </c>
      <c r="B14" s="4">
        <v>2800</v>
      </c>
      <c r="C14" s="4">
        <v>6000</v>
      </c>
      <c r="D14" s="4">
        <v>-3200</v>
      </c>
      <c r="E14" s="4">
        <v>-143840000</v>
      </c>
      <c r="F14" s="4">
        <f t="shared" si="0"/>
        <v>1493939084</v>
      </c>
      <c r="G14" s="4">
        <v>0</v>
      </c>
      <c r="H14" s="4">
        <v>0</v>
      </c>
      <c r="I14" s="4">
        <v>0</v>
      </c>
      <c r="J14" s="4">
        <v>0</v>
      </c>
      <c r="K14" s="24"/>
      <c r="L14" s="4">
        <v>60</v>
      </c>
      <c r="M14" s="4">
        <v>62</v>
      </c>
      <c r="N14" s="4">
        <v>1</v>
      </c>
      <c r="O14" s="4">
        <v>3</v>
      </c>
      <c r="P14" s="4">
        <v>36200</v>
      </c>
      <c r="Q14" s="4">
        <v>33000</v>
      </c>
      <c r="R14" s="5">
        <v>-1.1000000000000001E-3</v>
      </c>
      <c r="S14" s="4">
        <v>69300</v>
      </c>
      <c r="V14" s="5">
        <v>0.01</v>
      </c>
    </row>
    <row r="15" spans="1:22" x14ac:dyDescent="0.2">
      <c r="A15" s="16" t="s">
        <v>331</v>
      </c>
      <c r="B15" s="4">
        <v>2800</v>
      </c>
      <c r="C15" s="4">
        <v>1100</v>
      </c>
      <c r="D15" s="4">
        <v>1700</v>
      </c>
      <c r="E15" s="4">
        <v>76600000</v>
      </c>
      <c r="F15" s="4">
        <f t="shared" si="0"/>
        <v>1637779084</v>
      </c>
      <c r="G15" s="4">
        <v>0</v>
      </c>
      <c r="H15" s="4">
        <v>0</v>
      </c>
      <c r="I15" s="4">
        <v>0</v>
      </c>
      <c r="J15" s="4">
        <v>0</v>
      </c>
      <c r="K15" s="24"/>
      <c r="L15" s="4">
        <v>44</v>
      </c>
      <c r="M15" s="4">
        <v>48</v>
      </c>
      <c r="N15" s="4">
        <v>0</v>
      </c>
      <c r="O15" s="4">
        <v>2</v>
      </c>
      <c r="P15" s="4">
        <v>20200</v>
      </c>
      <c r="Q15" s="4">
        <v>23000</v>
      </c>
      <c r="R15" s="5">
        <v>1.0200000000000001E-2</v>
      </c>
      <c r="S15" s="4">
        <v>50700</v>
      </c>
      <c r="V15" s="5">
        <v>1.23E-2</v>
      </c>
    </row>
    <row r="16" spans="1:22" x14ac:dyDescent="0.2">
      <c r="A16" s="16" t="s">
        <v>330</v>
      </c>
      <c r="B16" s="4">
        <v>2100</v>
      </c>
      <c r="C16" s="4">
        <v>1800</v>
      </c>
      <c r="D16" s="4">
        <v>300</v>
      </c>
      <c r="E16" s="4">
        <v>13510000</v>
      </c>
      <c r="F16" s="4">
        <f t="shared" si="0"/>
        <v>1561179084</v>
      </c>
      <c r="G16" s="4">
        <v>0</v>
      </c>
      <c r="H16" s="4">
        <v>0</v>
      </c>
      <c r="I16" s="4">
        <v>0</v>
      </c>
      <c r="J16" s="4">
        <v>0</v>
      </c>
      <c r="K16" s="24"/>
      <c r="L16" s="4">
        <v>51</v>
      </c>
      <c r="M16" s="4">
        <v>39</v>
      </c>
      <c r="N16" s="4">
        <v>0</v>
      </c>
      <c r="O16" s="4">
        <v>0</v>
      </c>
      <c r="P16" s="4">
        <v>9300</v>
      </c>
      <c r="Q16" s="4">
        <v>13400</v>
      </c>
      <c r="R16" s="5">
        <v>0</v>
      </c>
      <c r="S16" s="4">
        <v>22800</v>
      </c>
      <c r="V16" s="5">
        <v>1.34E-2</v>
      </c>
    </row>
    <row r="17" spans="1:22" x14ac:dyDescent="0.2">
      <c r="A17" s="16" t="s">
        <v>329</v>
      </c>
      <c r="B17" s="4">
        <v>0</v>
      </c>
      <c r="C17" s="4">
        <v>8600</v>
      </c>
      <c r="D17" s="4">
        <v>-8600</v>
      </c>
      <c r="E17" s="4">
        <v>-382247184</v>
      </c>
      <c r="F17" s="4">
        <f t="shared" si="0"/>
        <v>1547669084</v>
      </c>
      <c r="G17" s="4">
        <v>0</v>
      </c>
      <c r="H17" s="4">
        <v>0</v>
      </c>
      <c r="I17" s="4">
        <v>0</v>
      </c>
      <c r="J17" s="4">
        <v>-450000</v>
      </c>
      <c r="K17" s="24"/>
      <c r="L17" s="4">
        <v>21</v>
      </c>
      <c r="M17" s="4">
        <v>58</v>
      </c>
      <c r="N17" s="4">
        <v>0</v>
      </c>
      <c r="O17" s="4">
        <v>0</v>
      </c>
      <c r="P17" s="4">
        <v>5300</v>
      </c>
      <c r="Q17" s="4">
        <v>18600</v>
      </c>
      <c r="R17" s="5">
        <v>-6.7000000000000002E-3</v>
      </c>
      <c r="S17" s="4">
        <v>24500</v>
      </c>
      <c r="V17" s="5">
        <v>1.23E-2</v>
      </c>
    </row>
    <row r="18" spans="1:22" x14ac:dyDescent="0.2">
      <c r="A18" s="16" t="s">
        <v>328</v>
      </c>
      <c r="B18" s="4">
        <v>0</v>
      </c>
      <c r="C18" s="4">
        <v>5500</v>
      </c>
      <c r="D18" s="4">
        <v>-5500</v>
      </c>
      <c r="E18" s="4">
        <v>-246700000</v>
      </c>
      <c r="F18" s="4">
        <f t="shared" si="0"/>
        <v>1929916268</v>
      </c>
      <c r="G18" s="4">
        <v>0</v>
      </c>
      <c r="H18" s="4">
        <v>0</v>
      </c>
      <c r="I18" s="4">
        <v>0</v>
      </c>
      <c r="J18" s="4">
        <v>0</v>
      </c>
      <c r="K18" s="24"/>
      <c r="L18" s="4">
        <v>45</v>
      </c>
      <c r="M18" s="4">
        <v>84</v>
      </c>
      <c r="N18" s="4">
        <v>0</v>
      </c>
      <c r="O18" s="4">
        <v>1</v>
      </c>
      <c r="P18" s="4">
        <v>12100</v>
      </c>
      <c r="Q18" s="4">
        <v>41900</v>
      </c>
      <c r="R18" s="5">
        <v>2.3E-3</v>
      </c>
      <c r="S18" s="4">
        <v>65300</v>
      </c>
      <c r="V18" s="5">
        <v>1.8799999999999997E-2</v>
      </c>
    </row>
    <row r="19" spans="1:22" x14ac:dyDescent="0.2">
      <c r="A19" s="16" t="s">
        <v>327</v>
      </c>
      <c r="B19" s="4">
        <v>900</v>
      </c>
      <c r="C19" s="4">
        <v>15800</v>
      </c>
      <c r="D19" s="4">
        <v>-14900</v>
      </c>
      <c r="E19" s="4">
        <v>-669560000</v>
      </c>
      <c r="F19" s="4">
        <f t="shared" si="0"/>
        <v>2176616268</v>
      </c>
      <c r="G19" s="4">
        <v>0</v>
      </c>
      <c r="H19" s="4">
        <v>0</v>
      </c>
      <c r="I19" s="4">
        <v>0</v>
      </c>
      <c r="J19" s="4">
        <v>0</v>
      </c>
      <c r="K19" s="24"/>
      <c r="L19" s="4">
        <v>40</v>
      </c>
      <c r="M19" s="4">
        <v>87</v>
      </c>
      <c r="N19" s="4">
        <v>1</v>
      </c>
      <c r="O19" s="4">
        <v>1</v>
      </c>
      <c r="P19" s="4">
        <v>15600</v>
      </c>
      <c r="Q19" s="4">
        <v>41000</v>
      </c>
      <c r="R19" s="5">
        <v>-5.5000000000000005E-3</v>
      </c>
      <c r="S19" s="4">
        <v>57000</v>
      </c>
      <c r="V19" s="5">
        <v>2.2000000000000002E-2</v>
      </c>
    </row>
    <row r="20" spans="1:22" x14ac:dyDescent="0.2">
      <c r="A20" s="16" t="s">
        <v>326</v>
      </c>
      <c r="B20" s="4">
        <v>6600</v>
      </c>
      <c r="C20" s="4">
        <v>6700</v>
      </c>
      <c r="D20" s="4">
        <v>-100</v>
      </c>
      <c r="E20" s="4">
        <v>-9450000</v>
      </c>
      <c r="F20" s="4">
        <f t="shared" si="0"/>
        <v>2846176268</v>
      </c>
      <c r="G20" s="4">
        <v>0</v>
      </c>
      <c r="H20" s="4">
        <v>0</v>
      </c>
      <c r="I20" s="4">
        <v>0</v>
      </c>
      <c r="J20" s="4">
        <v>0</v>
      </c>
      <c r="K20" s="24"/>
      <c r="L20" s="4">
        <v>149</v>
      </c>
      <c r="M20" s="4">
        <v>70</v>
      </c>
      <c r="N20" s="4">
        <v>0</v>
      </c>
      <c r="O20" s="4">
        <v>1</v>
      </c>
      <c r="P20" s="4">
        <v>52300</v>
      </c>
      <c r="Q20" s="4">
        <v>25100</v>
      </c>
      <c r="R20" s="5">
        <v>3.5799999999999998E-2</v>
      </c>
      <c r="S20" s="4">
        <v>80500</v>
      </c>
      <c r="V20" s="5">
        <v>4.4500000000000005E-2</v>
      </c>
    </row>
    <row r="21" spans="1:22" x14ac:dyDescent="0.2">
      <c r="A21" s="16" t="s">
        <v>325</v>
      </c>
      <c r="B21" s="4">
        <v>2400</v>
      </c>
      <c r="C21" s="4">
        <v>0</v>
      </c>
      <c r="D21" s="4">
        <v>2400</v>
      </c>
      <c r="E21" s="4">
        <v>103690000</v>
      </c>
      <c r="F21" s="4">
        <f t="shared" si="0"/>
        <v>2855626268</v>
      </c>
      <c r="G21" s="4">
        <v>0</v>
      </c>
      <c r="H21" s="4">
        <v>0</v>
      </c>
      <c r="I21" s="4">
        <v>0</v>
      </c>
      <c r="J21" s="4">
        <v>0</v>
      </c>
      <c r="K21" s="24"/>
      <c r="L21" s="4">
        <v>52</v>
      </c>
      <c r="M21" s="4">
        <v>77</v>
      </c>
      <c r="N21" s="4">
        <v>0</v>
      </c>
      <c r="O21" s="4">
        <v>2</v>
      </c>
      <c r="P21" s="4">
        <v>15900</v>
      </c>
      <c r="Q21" s="4">
        <v>25100</v>
      </c>
      <c r="R21" s="5">
        <v>4.6999999999999993E-3</v>
      </c>
      <c r="S21" s="4">
        <v>41600</v>
      </c>
      <c r="V21" s="5">
        <v>1.38E-2</v>
      </c>
    </row>
    <row r="22" spans="1:22" x14ac:dyDescent="0.2">
      <c r="A22" s="16" t="s">
        <v>324</v>
      </c>
      <c r="B22" s="4">
        <v>6300</v>
      </c>
      <c r="C22" s="4">
        <v>100</v>
      </c>
      <c r="D22" s="4">
        <v>6200</v>
      </c>
      <c r="E22" s="4">
        <v>266050000</v>
      </c>
      <c r="F22" s="4">
        <f t="shared" si="0"/>
        <v>2751936268</v>
      </c>
      <c r="K22" s="24"/>
      <c r="L22" s="4">
        <v>67</v>
      </c>
      <c r="M22" s="4">
        <v>35</v>
      </c>
      <c r="N22" s="4">
        <v>0</v>
      </c>
      <c r="O22" s="4">
        <v>0</v>
      </c>
      <c r="P22" s="4">
        <v>27600</v>
      </c>
      <c r="Q22" s="4">
        <v>7900</v>
      </c>
      <c r="R22" s="5">
        <v>1.5300000000000001E-2</v>
      </c>
      <c r="S22" s="4">
        <v>35500</v>
      </c>
      <c r="V22" s="5">
        <v>1.7399999999999999E-2</v>
      </c>
    </row>
    <row r="23" spans="1:22" x14ac:dyDescent="0.2">
      <c r="A23" s="16" t="s">
        <v>323</v>
      </c>
      <c r="B23" s="4">
        <v>0</v>
      </c>
      <c r="C23" s="4">
        <v>1800</v>
      </c>
      <c r="D23" s="4">
        <v>-1800</v>
      </c>
      <c r="E23" s="4">
        <v>-76490000</v>
      </c>
      <c r="F23" s="4">
        <f t="shared" si="0"/>
        <v>2485886268</v>
      </c>
      <c r="K23" s="24"/>
      <c r="L23" s="4">
        <v>30</v>
      </c>
      <c r="M23" s="4">
        <v>57</v>
      </c>
      <c r="N23" s="4">
        <v>0</v>
      </c>
      <c r="O23" s="4">
        <v>0</v>
      </c>
      <c r="P23" s="4">
        <v>6100</v>
      </c>
      <c r="Q23" s="4">
        <v>20900</v>
      </c>
      <c r="R23" s="5">
        <v>4.7999999999999996E-3</v>
      </c>
      <c r="S23" s="4">
        <v>30100</v>
      </c>
      <c r="V23" s="5">
        <v>7.0999999999999995E-3</v>
      </c>
    </row>
    <row r="24" spans="1:22" x14ac:dyDescent="0.2">
      <c r="A24" s="16" t="s">
        <v>322</v>
      </c>
      <c r="B24" s="4">
        <v>2000</v>
      </c>
      <c r="C24" s="4">
        <v>12330</v>
      </c>
      <c r="D24" s="4">
        <v>-10330</v>
      </c>
      <c r="E24" s="4">
        <v>-436730000</v>
      </c>
      <c r="F24" s="4">
        <f t="shared" si="0"/>
        <v>2562376268</v>
      </c>
      <c r="K24" s="24"/>
      <c r="L24" s="4">
        <v>41</v>
      </c>
      <c r="M24" s="4">
        <v>131</v>
      </c>
      <c r="N24" s="4">
        <v>1</v>
      </c>
      <c r="O24" s="4">
        <v>2</v>
      </c>
      <c r="P24" s="4">
        <v>14800</v>
      </c>
      <c r="Q24" s="4">
        <v>50900</v>
      </c>
      <c r="R24" s="5">
        <v>-1.5300000000000001E-2</v>
      </c>
      <c r="S24" s="4">
        <v>66100</v>
      </c>
      <c r="V24" s="5">
        <v>2.3300000000000001E-2</v>
      </c>
    </row>
    <row r="25" spans="1:22" x14ac:dyDescent="0.2">
      <c r="A25" s="16" t="s">
        <v>321</v>
      </c>
      <c r="B25" s="4">
        <v>0</v>
      </c>
      <c r="C25" s="4">
        <v>16800</v>
      </c>
      <c r="D25" s="4">
        <v>-16800</v>
      </c>
      <c r="E25" s="4">
        <v>-716150000</v>
      </c>
      <c r="F25" s="4">
        <f t="shared" si="0"/>
        <v>2999106268</v>
      </c>
      <c r="K25" s="24"/>
      <c r="L25" s="4">
        <v>56</v>
      </c>
      <c r="M25" s="4">
        <v>79</v>
      </c>
      <c r="N25" s="4">
        <v>0</v>
      </c>
      <c r="O25" s="4">
        <v>3</v>
      </c>
      <c r="P25" s="4">
        <v>18400</v>
      </c>
      <c r="Q25" s="4">
        <v>34900</v>
      </c>
      <c r="R25" s="5">
        <v>1.1999999999999999E-3</v>
      </c>
      <c r="S25" s="4">
        <v>57800</v>
      </c>
      <c r="V25" s="5">
        <v>2.3300000000000001E-2</v>
      </c>
    </row>
    <row r="26" spans="1:22" x14ac:dyDescent="0.2">
      <c r="A26" s="16" t="s">
        <v>320</v>
      </c>
      <c r="B26" s="4">
        <v>1000</v>
      </c>
      <c r="C26" s="4">
        <v>11100</v>
      </c>
      <c r="D26" s="4">
        <v>-10100</v>
      </c>
      <c r="E26" s="4">
        <v>-434480000</v>
      </c>
      <c r="F26" s="4">
        <f t="shared" si="0"/>
        <v>3715256268</v>
      </c>
      <c r="K26" s="24"/>
      <c r="L26" s="4">
        <v>40</v>
      </c>
      <c r="M26" s="4">
        <v>91</v>
      </c>
      <c r="N26" s="4">
        <v>0</v>
      </c>
      <c r="O26" s="4">
        <v>5</v>
      </c>
      <c r="P26" s="4">
        <v>14600</v>
      </c>
      <c r="Q26" s="4">
        <v>43300</v>
      </c>
      <c r="R26" s="5">
        <v>-1.7399999999999999E-2</v>
      </c>
      <c r="S26" s="4">
        <v>62200</v>
      </c>
      <c r="V26" s="5">
        <v>1.04E-2</v>
      </c>
    </row>
    <row r="27" spans="1:22" x14ac:dyDescent="0.2">
      <c r="A27" s="16" t="s">
        <v>319</v>
      </c>
      <c r="B27" s="4">
        <v>7100</v>
      </c>
      <c r="C27" s="4">
        <v>0</v>
      </c>
      <c r="D27" s="4">
        <v>7100</v>
      </c>
      <c r="E27" s="4">
        <v>306620000</v>
      </c>
      <c r="F27" s="4">
        <f t="shared" si="0"/>
        <v>4149736268</v>
      </c>
      <c r="K27" s="24"/>
      <c r="L27" s="4">
        <v>130</v>
      </c>
      <c r="M27" s="4">
        <v>33</v>
      </c>
      <c r="N27" s="4">
        <v>1</v>
      </c>
      <c r="O27" s="4">
        <v>2</v>
      </c>
      <c r="P27" s="4">
        <v>50400</v>
      </c>
      <c r="Q27" s="4">
        <v>18800</v>
      </c>
      <c r="R27" s="5">
        <v>4.0500000000000001E-2</v>
      </c>
      <c r="S27" s="4">
        <v>72800</v>
      </c>
      <c r="V27" s="5">
        <v>2.9700000000000001E-2</v>
      </c>
    </row>
    <row r="28" spans="1:22" x14ac:dyDescent="0.2">
      <c r="A28" s="16" t="s">
        <v>318</v>
      </c>
      <c r="B28" s="4">
        <v>39900</v>
      </c>
      <c r="C28" s="4">
        <v>10200</v>
      </c>
      <c r="D28" s="4">
        <v>29700</v>
      </c>
      <c r="E28" s="4">
        <v>1246490000</v>
      </c>
      <c r="F28" s="4">
        <f t="shared" si="0"/>
        <v>3843116268</v>
      </c>
      <c r="K28" s="24"/>
      <c r="L28" s="4">
        <v>112</v>
      </c>
      <c r="M28" s="4">
        <v>102</v>
      </c>
      <c r="N28" s="4">
        <v>4</v>
      </c>
      <c r="O28" s="4">
        <v>5</v>
      </c>
      <c r="P28" s="4">
        <v>61500</v>
      </c>
      <c r="Q28" s="4">
        <v>65400</v>
      </c>
      <c r="R28" s="5">
        <v>2.4399999999999998E-2</v>
      </c>
      <c r="S28" s="4">
        <v>146500</v>
      </c>
      <c r="V28" s="5">
        <v>3.0800000000000001E-2</v>
      </c>
    </row>
    <row r="29" spans="1:22" x14ac:dyDescent="0.2">
      <c r="A29" s="16" t="s">
        <v>317</v>
      </c>
      <c r="B29" s="4">
        <v>11700</v>
      </c>
      <c r="C29" s="4">
        <v>83530</v>
      </c>
      <c r="D29" s="4">
        <v>-71830</v>
      </c>
      <c r="E29" s="4">
        <v>-3012310000</v>
      </c>
      <c r="F29" s="4">
        <f t="shared" si="0"/>
        <v>2596626268</v>
      </c>
      <c r="K29" s="24"/>
      <c r="L29" s="4">
        <v>106</v>
      </c>
      <c r="M29" s="4">
        <v>131</v>
      </c>
      <c r="N29" s="4">
        <v>3</v>
      </c>
      <c r="O29" s="4">
        <v>3</v>
      </c>
      <c r="P29" s="4">
        <v>61800</v>
      </c>
      <c r="Q29" s="4">
        <v>68400</v>
      </c>
      <c r="R29" s="5">
        <v>-2.6800000000000001E-2</v>
      </c>
      <c r="S29" s="4">
        <v>155400</v>
      </c>
      <c r="V29" s="5">
        <v>5.5300000000000002E-2</v>
      </c>
    </row>
    <row r="30" spans="1:22" x14ac:dyDescent="0.2">
      <c r="A30" s="16" t="s">
        <v>316</v>
      </c>
      <c r="B30" s="4">
        <v>100</v>
      </c>
      <c r="C30" s="4">
        <v>0</v>
      </c>
      <c r="D30" s="4">
        <v>100</v>
      </c>
      <c r="E30" s="4">
        <v>4220000</v>
      </c>
      <c r="F30" s="4">
        <f t="shared" si="0"/>
        <v>5608936268</v>
      </c>
      <c r="K30" s="24"/>
      <c r="L30" s="4">
        <v>70</v>
      </c>
      <c r="M30" s="4">
        <v>154</v>
      </c>
      <c r="N30" s="4">
        <v>0</v>
      </c>
      <c r="O30" s="4">
        <v>2</v>
      </c>
      <c r="P30" s="4">
        <v>27800</v>
      </c>
      <c r="Q30" s="4">
        <v>61700</v>
      </c>
      <c r="R30" s="5">
        <v>-2.1299999999999999E-2</v>
      </c>
      <c r="S30" s="4">
        <v>89800</v>
      </c>
      <c r="V30" s="5">
        <v>3.27E-2</v>
      </c>
    </row>
    <row r="31" spans="1:22" x14ac:dyDescent="0.2">
      <c r="A31" s="16" t="s">
        <v>315</v>
      </c>
      <c r="B31" s="4">
        <v>800</v>
      </c>
      <c r="C31" s="4">
        <v>0</v>
      </c>
      <c r="D31" s="4">
        <v>800</v>
      </c>
      <c r="E31" s="4">
        <v>34720000</v>
      </c>
      <c r="F31" s="4">
        <f t="shared" si="0"/>
        <v>5604716268</v>
      </c>
      <c r="K31" s="24"/>
      <c r="L31" s="4">
        <v>42</v>
      </c>
      <c r="M31" s="4">
        <v>125</v>
      </c>
      <c r="N31" s="4">
        <v>0</v>
      </c>
      <c r="O31" s="4">
        <v>1</v>
      </c>
      <c r="P31" s="4">
        <v>15800</v>
      </c>
      <c r="Q31" s="4">
        <v>47500</v>
      </c>
      <c r="R31" s="5">
        <v>-6.8999999999999999E-3</v>
      </c>
      <c r="S31" s="4">
        <v>66800</v>
      </c>
      <c r="V31" s="5">
        <v>2.7300000000000001E-2</v>
      </c>
    </row>
    <row r="32" spans="1:22" x14ac:dyDescent="0.2">
      <c r="A32" s="16" t="s">
        <v>314</v>
      </c>
      <c r="B32" s="4">
        <v>6101</v>
      </c>
      <c r="C32" s="4">
        <v>1200</v>
      </c>
      <c r="D32" s="4">
        <v>4901</v>
      </c>
      <c r="E32" s="4">
        <v>211970000</v>
      </c>
      <c r="F32" s="4">
        <f t="shared" si="0"/>
        <v>5569996268</v>
      </c>
      <c r="K32" s="24"/>
      <c r="L32" s="4">
        <v>109</v>
      </c>
      <c r="M32" s="4">
        <v>194</v>
      </c>
      <c r="N32" s="4">
        <v>3</v>
      </c>
      <c r="O32" s="4">
        <v>5</v>
      </c>
      <c r="P32" s="4">
        <v>57900</v>
      </c>
      <c r="Q32" s="4">
        <v>95500</v>
      </c>
      <c r="R32" s="5">
        <v>0</v>
      </c>
      <c r="S32" s="4">
        <v>155400</v>
      </c>
      <c r="V32" s="5">
        <v>2.1700000000000001E-2</v>
      </c>
    </row>
    <row r="33" spans="1:22" x14ac:dyDescent="0.2">
      <c r="A33" s="16" t="s">
        <v>313</v>
      </c>
      <c r="B33" s="4">
        <v>3500</v>
      </c>
      <c r="C33" s="4">
        <v>48700</v>
      </c>
      <c r="D33" s="4">
        <v>-45200</v>
      </c>
      <c r="E33" s="4">
        <v>-2053730000</v>
      </c>
      <c r="F33" s="4">
        <f t="shared" si="0"/>
        <v>5358026268</v>
      </c>
      <c r="K33" s="24"/>
      <c r="L33" s="4">
        <v>137</v>
      </c>
      <c r="M33" s="4">
        <v>477</v>
      </c>
      <c r="N33" s="4">
        <v>2</v>
      </c>
      <c r="O33" s="4">
        <v>10</v>
      </c>
      <c r="P33" s="4">
        <v>48600</v>
      </c>
      <c r="Q33" s="4">
        <v>252800</v>
      </c>
      <c r="R33" s="5">
        <v>-7.1500000000000008E-2</v>
      </c>
      <c r="S33" s="4">
        <v>304100</v>
      </c>
      <c r="V33" s="5">
        <v>6.59E-2</v>
      </c>
    </row>
    <row r="34" spans="1:22" x14ac:dyDescent="0.2">
      <c r="A34" s="16" t="s">
        <v>270</v>
      </c>
      <c r="B34" s="4">
        <v>1500</v>
      </c>
      <c r="C34" s="4">
        <v>1200</v>
      </c>
      <c r="D34" s="4">
        <v>300</v>
      </c>
      <c r="E34" s="4">
        <v>13670000</v>
      </c>
      <c r="F34" s="4">
        <f t="shared" si="0"/>
        <v>7411756268</v>
      </c>
      <c r="K34" s="24"/>
      <c r="L34" s="4">
        <v>68</v>
      </c>
      <c r="M34" s="4">
        <v>217</v>
      </c>
      <c r="N34" s="4">
        <v>2</v>
      </c>
      <c r="O34" s="4">
        <v>16</v>
      </c>
      <c r="P34" s="4">
        <v>27300</v>
      </c>
      <c r="Q34" s="4">
        <v>128800</v>
      </c>
      <c r="R34" s="5">
        <v>6.6E-3</v>
      </c>
      <c r="S34" s="4">
        <v>166500</v>
      </c>
      <c r="V34" s="5">
        <v>1.1899999999999999E-2</v>
      </c>
    </row>
    <row r="35" spans="1:22" x14ac:dyDescent="0.2">
      <c r="A35" s="16" t="s">
        <v>269</v>
      </c>
      <c r="B35" s="4">
        <v>1300</v>
      </c>
      <c r="C35" s="4">
        <v>13000</v>
      </c>
      <c r="D35" s="4">
        <v>-11700</v>
      </c>
      <c r="E35" s="4">
        <v>-539160000</v>
      </c>
      <c r="F35" s="4">
        <f t="shared" si="0"/>
        <v>7398086268</v>
      </c>
      <c r="K35" s="24"/>
      <c r="L35" s="4">
        <v>86</v>
      </c>
      <c r="M35" s="4">
        <v>225</v>
      </c>
      <c r="N35" s="4">
        <v>0</v>
      </c>
      <c r="O35" s="4">
        <v>1</v>
      </c>
      <c r="P35" s="4">
        <v>27000</v>
      </c>
      <c r="Q35" s="4">
        <v>65600</v>
      </c>
      <c r="R35" s="5">
        <v>-1.1899999999999999E-2</v>
      </c>
      <c r="S35" s="4">
        <v>93400</v>
      </c>
      <c r="V35" s="5">
        <v>1.5100000000000001E-2</v>
      </c>
    </row>
    <row r="36" spans="1:22" x14ac:dyDescent="0.2">
      <c r="A36" s="16" t="s">
        <v>268</v>
      </c>
      <c r="B36" s="4">
        <v>65600</v>
      </c>
      <c r="C36" s="4">
        <v>0</v>
      </c>
      <c r="D36" s="4">
        <v>65600</v>
      </c>
      <c r="E36" s="4">
        <v>3054390000</v>
      </c>
      <c r="F36" s="4">
        <f t="shared" si="0"/>
        <v>7937246268</v>
      </c>
      <c r="K36" s="24"/>
      <c r="L36" s="4">
        <v>84</v>
      </c>
      <c r="M36" s="4">
        <v>407</v>
      </c>
      <c r="N36" s="4">
        <v>2</v>
      </c>
      <c r="O36" s="4">
        <v>26</v>
      </c>
      <c r="P36" s="4">
        <v>38500</v>
      </c>
      <c r="Q36" s="4">
        <v>312100</v>
      </c>
      <c r="R36" s="5">
        <v>-5.3E-3</v>
      </c>
      <c r="S36" s="4">
        <v>352000</v>
      </c>
      <c r="V36" s="5">
        <v>9.5999999999999992E-3</v>
      </c>
    </row>
    <row r="37" spans="1:22" x14ac:dyDescent="0.2">
      <c r="A37" s="16" t="s">
        <v>254</v>
      </c>
      <c r="B37" s="4">
        <v>8200</v>
      </c>
      <c r="C37" s="4">
        <v>900</v>
      </c>
      <c r="D37" s="4">
        <v>7300</v>
      </c>
      <c r="E37" s="4">
        <v>341590000</v>
      </c>
      <c r="F37" s="4">
        <f t="shared" si="0"/>
        <v>4882856268</v>
      </c>
      <c r="K37" s="24"/>
      <c r="L37" s="4">
        <v>98</v>
      </c>
      <c r="M37" s="4">
        <v>247</v>
      </c>
      <c r="N37" s="4">
        <v>0</v>
      </c>
      <c r="O37" s="4">
        <v>11</v>
      </c>
      <c r="P37" s="4">
        <v>35500</v>
      </c>
      <c r="Q37" s="4">
        <v>137700</v>
      </c>
      <c r="R37" s="5">
        <v>-9.4999999999999998E-3</v>
      </c>
      <c r="S37" s="4">
        <v>174100</v>
      </c>
      <c r="V37" s="5">
        <v>0.02</v>
      </c>
    </row>
    <row r="38" spans="1:22" x14ac:dyDescent="0.2">
      <c r="A38" s="16" t="s">
        <v>253</v>
      </c>
      <c r="B38" s="4">
        <v>27800</v>
      </c>
      <c r="C38" s="4">
        <v>11100</v>
      </c>
      <c r="D38" s="4">
        <v>16700</v>
      </c>
      <c r="E38" s="4">
        <v>795060000</v>
      </c>
      <c r="F38" s="4">
        <f t="shared" si="0"/>
        <v>4541266268</v>
      </c>
      <c r="G38" s="4">
        <v>0</v>
      </c>
      <c r="H38" s="4">
        <v>0</v>
      </c>
      <c r="I38" s="4">
        <v>0</v>
      </c>
      <c r="J38" s="4">
        <v>1191500000</v>
      </c>
      <c r="K38" s="24"/>
      <c r="L38" s="4">
        <v>44</v>
      </c>
      <c r="M38" s="4">
        <v>200</v>
      </c>
      <c r="N38" s="4">
        <v>0</v>
      </c>
      <c r="O38" s="4">
        <v>7</v>
      </c>
      <c r="P38" s="4">
        <v>13100</v>
      </c>
      <c r="Q38" s="4">
        <v>115200</v>
      </c>
      <c r="R38" s="5">
        <v>-1.0500000000000001E-2</v>
      </c>
      <c r="S38" s="4">
        <v>138400</v>
      </c>
      <c r="V38" s="5">
        <v>1.15E-2</v>
      </c>
    </row>
    <row r="39" spans="1:22" x14ac:dyDescent="0.2">
      <c r="A39" s="16" t="s">
        <v>252</v>
      </c>
      <c r="B39" s="4">
        <v>5600</v>
      </c>
      <c r="C39" s="4">
        <v>2600</v>
      </c>
      <c r="D39" s="4">
        <v>3000</v>
      </c>
      <c r="E39" s="4">
        <v>143200000</v>
      </c>
      <c r="F39" s="4">
        <f t="shared" si="0"/>
        <v>3746206268</v>
      </c>
      <c r="K39" s="24"/>
      <c r="L39" s="4">
        <v>119</v>
      </c>
      <c r="M39" s="4">
        <v>309</v>
      </c>
      <c r="N39" s="4">
        <v>2</v>
      </c>
      <c r="O39" s="4">
        <v>15</v>
      </c>
      <c r="P39" s="4">
        <v>49900</v>
      </c>
      <c r="Q39" s="4">
        <v>188700</v>
      </c>
      <c r="R39" s="5">
        <v>-1.3500000000000002E-2</v>
      </c>
      <c r="S39" s="4">
        <v>238600</v>
      </c>
      <c r="V39" s="5">
        <v>9.3999999999999986E-3</v>
      </c>
    </row>
    <row r="40" spans="1:22" x14ac:dyDescent="0.2">
      <c r="A40" s="16" t="s">
        <v>251</v>
      </c>
      <c r="B40" s="4">
        <v>2400</v>
      </c>
      <c r="C40" s="4">
        <v>1310</v>
      </c>
      <c r="D40" s="4">
        <v>1090</v>
      </c>
      <c r="E40" s="4">
        <v>52300000</v>
      </c>
      <c r="F40" s="4">
        <f t="shared" si="0"/>
        <v>3603006268</v>
      </c>
      <c r="K40" s="24"/>
      <c r="L40" s="4">
        <v>131</v>
      </c>
      <c r="M40" s="4">
        <v>349</v>
      </c>
      <c r="N40" s="4">
        <v>3</v>
      </c>
      <c r="O40" s="4">
        <v>6</v>
      </c>
      <c r="P40" s="4">
        <v>63800</v>
      </c>
      <c r="Q40" s="4">
        <v>158100</v>
      </c>
      <c r="R40" s="5">
        <v>-1.34E-2</v>
      </c>
      <c r="S40" s="4">
        <v>225900</v>
      </c>
      <c r="V40" s="5">
        <v>1.6299999999999999E-2</v>
      </c>
    </row>
    <row r="41" spans="1:22" x14ac:dyDescent="0.2">
      <c r="A41" s="16" t="s">
        <v>250</v>
      </c>
      <c r="B41" s="4">
        <v>22700</v>
      </c>
      <c r="C41" s="4">
        <v>500</v>
      </c>
      <c r="D41" s="4">
        <v>22200</v>
      </c>
      <c r="E41" s="4">
        <v>1095570000</v>
      </c>
      <c r="F41" s="4">
        <f t="shared" si="0"/>
        <v>3550706268</v>
      </c>
      <c r="K41" s="24"/>
      <c r="L41" s="4">
        <v>81</v>
      </c>
      <c r="M41" s="4">
        <v>111</v>
      </c>
      <c r="N41" s="4">
        <v>11</v>
      </c>
      <c r="O41" s="4">
        <v>4</v>
      </c>
      <c r="P41" s="4">
        <v>64500</v>
      </c>
      <c r="Q41" s="4">
        <v>60900</v>
      </c>
      <c r="R41" s="5">
        <v>1.1000000000000001E-3</v>
      </c>
      <c r="S41" s="4">
        <v>138300</v>
      </c>
      <c r="V41" s="5">
        <v>0.02</v>
      </c>
    </row>
    <row r="42" spans="1:22" x14ac:dyDescent="0.2">
      <c r="A42" s="16" t="s">
        <v>249</v>
      </c>
      <c r="B42" s="4">
        <v>2800</v>
      </c>
      <c r="C42" s="4">
        <v>3800</v>
      </c>
      <c r="D42" s="4">
        <v>-1000</v>
      </c>
      <c r="E42" s="4">
        <v>-49590000</v>
      </c>
      <c r="F42" s="4">
        <f t="shared" si="0"/>
        <v>2455136268</v>
      </c>
      <c r="K42" s="24"/>
      <c r="L42" s="4">
        <v>75</v>
      </c>
      <c r="M42" s="4">
        <v>132</v>
      </c>
      <c r="N42" s="4">
        <v>2</v>
      </c>
      <c r="O42" s="4">
        <v>5</v>
      </c>
      <c r="P42" s="4">
        <v>43200</v>
      </c>
      <c r="Q42" s="4">
        <v>74200</v>
      </c>
      <c r="R42" s="5">
        <v>-1E-3</v>
      </c>
      <c r="S42" s="4">
        <v>117400</v>
      </c>
      <c r="V42" s="5">
        <v>1.1200000000000002E-2</v>
      </c>
    </row>
    <row r="43" spans="1:22" x14ac:dyDescent="0.2">
      <c r="A43" s="16" t="s">
        <v>248</v>
      </c>
      <c r="B43" s="4">
        <v>2000</v>
      </c>
      <c r="C43" s="4">
        <v>5900</v>
      </c>
      <c r="D43" s="4">
        <v>-3900</v>
      </c>
      <c r="E43" s="4">
        <v>-192180000</v>
      </c>
      <c r="F43" s="4">
        <f t="shared" si="0"/>
        <v>2504726268</v>
      </c>
      <c r="K43" s="24"/>
      <c r="L43" s="4">
        <v>34</v>
      </c>
      <c r="M43" s="4">
        <v>167</v>
      </c>
      <c r="N43" s="4">
        <v>1</v>
      </c>
      <c r="O43" s="4">
        <v>2</v>
      </c>
      <c r="P43" s="4">
        <v>11700</v>
      </c>
      <c r="Q43" s="4">
        <v>55100</v>
      </c>
      <c r="R43" s="5">
        <v>-5.0000000000000001E-3</v>
      </c>
      <c r="S43" s="4">
        <v>66800</v>
      </c>
      <c r="V43" s="5">
        <v>1.0200000000000001E-2</v>
      </c>
    </row>
    <row r="44" spans="1:22" x14ac:dyDescent="0.2">
      <c r="A44" s="16" t="s">
        <v>247</v>
      </c>
      <c r="B44" s="4">
        <v>200</v>
      </c>
      <c r="C44" s="4">
        <v>1200</v>
      </c>
      <c r="D44" s="4">
        <v>-1000</v>
      </c>
      <c r="E44" s="4">
        <v>-50390000</v>
      </c>
      <c r="F44" s="4">
        <f t="shared" si="0"/>
        <v>2696906268</v>
      </c>
      <c r="K44" s="24"/>
      <c r="L44" s="4">
        <v>14</v>
      </c>
      <c r="M44" s="4">
        <v>62</v>
      </c>
      <c r="N44" s="4">
        <v>5</v>
      </c>
      <c r="O44" s="4">
        <v>2</v>
      </c>
      <c r="P44" s="4">
        <v>19600</v>
      </c>
      <c r="Q44" s="4">
        <v>24900</v>
      </c>
      <c r="R44" s="5">
        <v>-1.21E-2</v>
      </c>
      <c r="S44" s="4">
        <v>46000</v>
      </c>
      <c r="V44" s="5">
        <v>2.0899999999999998E-2</v>
      </c>
    </row>
    <row r="45" spans="1:22" x14ac:dyDescent="0.2">
      <c r="A45" s="16" t="s">
        <v>246</v>
      </c>
      <c r="B45" s="4">
        <v>2900</v>
      </c>
      <c r="C45" s="4">
        <v>0</v>
      </c>
      <c r="D45" s="4">
        <v>2900</v>
      </c>
      <c r="E45" s="4">
        <v>143360000</v>
      </c>
      <c r="F45" s="4">
        <f t="shared" si="0"/>
        <v>2747296268</v>
      </c>
      <c r="K45" s="24"/>
      <c r="L45" s="4">
        <v>32</v>
      </c>
      <c r="M45" s="4">
        <v>66</v>
      </c>
      <c r="N45" s="4">
        <v>2</v>
      </c>
      <c r="O45" s="4">
        <v>2</v>
      </c>
      <c r="P45" s="4">
        <v>17200</v>
      </c>
      <c r="Q45" s="4">
        <v>36300</v>
      </c>
      <c r="R45" s="5">
        <v>1.1200000000000002E-2</v>
      </c>
      <c r="S45" s="4">
        <v>52900</v>
      </c>
      <c r="V45" s="5">
        <v>1.6E-2</v>
      </c>
    </row>
    <row r="46" spans="1:22" x14ac:dyDescent="0.2">
      <c r="A46" s="16" t="s">
        <v>245</v>
      </c>
      <c r="B46" s="4">
        <v>3700</v>
      </c>
      <c r="C46" s="4">
        <v>1100</v>
      </c>
      <c r="D46" s="4">
        <v>2600</v>
      </c>
      <c r="E46" s="4">
        <v>129090000</v>
      </c>
      <c r="F46" s="4">
        <f t="shared" si="0"/>
        <v>2603936268</v>
      </c>
      <c r="K46" s="24"/>
      <c r="L46" s="4">
        <v>57</v>
      </c>
      <c r="M46" s="4">
        <v>189</v>
      </c>
      <c r="N46" s="4">
        <v>1</v>
      </c>
      <c r="O46" s="4">
        <v>10</v>
      </c>
      <c r="P46" s="4">
        <v>19000</v>
      </c>
      <c r="Q46" s="4">
        <v>110600</v>
      </c>
      <c r="R46" s="5">
        <v>-1.11E-2</v>
      </c>
      <c r="S46" s="4">
        <v>129600</v>
      </c>
      <c r="V46" s="5">
        <v>2.2000000000000002E-2</v>
      </c>
    </row>
    <row r="47" spans="1:22" x14ac:dyDescent="0.2">
      <c r="A47" s="16" t="s">
        <v>244</v>
      </c>
      <c r="B47" s="4">
        <v>600</v>
      </c>
      <c r="C47" s="4">
        <v>3700</v>
      </c>
      <c r="D47" s="4">
        <v>-3100</v>
      </c>
      <c r="E47" s="4">
        <v>-155150000</v>
      </c>
      <c r="F47" s="4">
        <f t="shared" ref="F47:F73" si="1">E47+F48</f>
        <v>2474846268</v>
      </c>
      <c r="G47" s="4">
        <v>0</v>
      </c>
      <c r="H47" s="4">
        <v>0</v>
      </c>
      <c r="I47" s="4">
        <v>0</v>
      </c>
      <c r="J47" s="4">
        <v>504000</v>
      </c>
      <c r="K47" s="24"/>
      <c r="L47" s="4">
        <v>36</v>
      </c>
      <c r="M47" s="4">
        <v>96</v>
      </c>
      <c r="N47" s="4">
        <v>0</v>
      </c>
      <c r="O47" s="4">
        <v>0</v>
      </c>
      <c r="P47" s="4">
        <v>15600</v>
      </c>
      <c r="Q47" s="4">
        <v>41900</v>
      </c>
      <c r="R47" s="5">
        <v>-2E-3</v>
      </c>
      <c r="S47" s="4">
        <v>57600</v>
      </c>
      <c r="V47" s="5">
        <v>0.01</v>
      </c>
    </row>
    <row r="48" spans="1:22" x14ac:dyDescent="0.2">
      <c r="A48" s="16" t="s">
        <v>243</v>
      </c>
      <c r="B48" s="4">
        <v>2000</v>
      </c>
      <c r="C48" s="4">
        <v>800</v>
      </c>
      <c r="D48" s="4">
        <v>1200</v>
      </c>
      <c r="E48" s="4">
        <v>60330000</v>
      </c>
      <c r="F48" s="4">
        <f t="shared" si="1"/>
        <v>2629996268</v>
      </c>
      <c r="K48" s="24"/>
      <c r="L48" s="4">
        <v>152</v>
      </c>
      <c r="M48" s="4">
        <v>173</v>
      </c>
      <c r="N48" s="4">
        <v>11</v>
      </c>
      <c r="O48" s="4">
        <v>12</v>
      </c>
      <c r="P48" s="4">
        <v>92400</v>
      </c>
      <c r="Q48" s="4">
        <v>96700</v>
      </c>
      <c r="R48" s="5">
        <v>2.0999999999999999E-3</v>
      </c>
      <c r="S48" s="4">
        <v>197800</v>
      </c>
      <c r="V48" s="5">
        <v>2.06E-2</v>
      </c>
    </row>
    <row r="49" spans="1:22" x14ac:dyDescent="0.2">
      <c r="A49" s="16" t="s">
        <v>236</v>
      </c>
      <c r="B49" s="4">
        <v>1300</v>
      </c>
      <c r="C49" s="4">
        <v>1300</v>
      </c>
      <c r="D49" s="4">
        <v>0</v>
      </c>
      <c r="E49" s="4">
        <v>-410000</v>
      </c>
      <c r="F49" s="4">
        <f t="shared" si="1"/>
        <v>2569666268</v>
      </c>
      <c r="K49" s="24"/>
      <c r="L49" s="4">
        <v>89</v>
      </c>
      <c r="M49" s="4">
        <v>122</v>
      </c>
      <c r="N49" s="4">
        <v>1</v>
      </c>
      <c r="O49" s="4">
        <v>4</v>
      </c>
      <c r="P49" s="4">
        <v>35400</v>
      </c>
      <c r="Q49" s="4">
        <v>66100</v>
      </c>
      <c r="R49" s="5">
        <v>3.0999999999999999E-3</v>
      </c>
      <c r="S49" s="4">
        <v>104300</v>
      </c>
      <c r="V49" s="5">
        <v>1.3000000000000001E-2</v>
      </c>
    </row>
    <row r="50" spans="1:22" x14ac:dyDescent="0.2">
      <c r="A50" s="16" t="s">
        <v>235</v>
      </c>
      <c r="B50" s="4">
        <v>6200</v>
      </c>
      <c r="C50" s="4">
        <v>1100</v>
      </c>
      <c r="D50" s="4">
        <v>5100</v>
      </c>
      <c r="E50" s="4">
        <v>251820000</v>
      </c>
      <c r="F50" s="4">
        <f t="shared" si="1"/>
        <v>2570076268</v>
      </c>
      <c r="K50" s="24"/>
      <c r="L50" s="4">
        <v>115</v>
      </c>
      <c r="M50" s="4">
        <v>94</v>
      </c>
      <c r="N50" s="4">
        <v>3</v>
      </c>
      <c r="O50" s="4">
        <v>4</v>
      </c>
      <c r="P50" s="4">
        <v>53700</v>
      </c>
      <c r="Q50" s="4">
        <v>49200</v>
      </c>
      <c r="R50" s="5">
        <v>1.7399999999999999E-2</v>
      </c>
      <c r="S50" s="4">
        <v>111200</v>
      </c>
      <c r="V50" s="5">
        <v>1.8100000000000002E-2</v>
      </c>
    </row>
    <row r="51" spans="1:22" x14ac:dyDescent="0.2">
      <c r="A51" s="16" t="s">
        <v>234</v>
      </c>
      <c r="B51" s="4">
        <v>10700</v>
      </c>
      <c r="C51" s="4">
        <v>200</v>
      </c>
      <c r="D51" s="4">
        <v>10500</v>
      </c>
      <c r="E51" s="4">
        <v>513990000</v>
      </c>
      <c r="F51" s="4">
        <f t="shared" si="1"/>
        <v>2318256268</v>
      </c>
      <c r="K51" s="24"/>
      <c r="L51" s="4">
        <v>70</v>
      </c>
      <c r="M51" s="4">
        <v>106</v>
      </c>
      <c r="N51" s="4">
        <v>2</v>
      </c>
      <c r="O51" s="4">
        <v>5</v>
      </c>
      <c r="P51" s="4">
        <v>24000</v>
      </c>
      <c r="Q51" s="4">
        <v>45300</v>
      </c>
      <c r="R51" s="5">
        <v>4.0999999999999995E-3</v>
      </c>
      <c r="S51" s="4">
        <v>72200</v>
      </c>
      <c r="V51" s="5">
        <v>1.3300000000000001E-2</v>
      </c>
    </row>
    <row r="52" spans="1:22" x14ac:dyDescent="0.2">
      <c r="A52" s="16" t="s">
        <v>233</v>
      </c>
      <c r="B52" s="4">
        <v>0</v>
      </c>
      <c r="C52" s="4">
        <v>8100</v>
      </c>
      <c r="D52" s="4">
        <v>-8100</v>
      </c>
      <c r="E52" s="4">
        <v>-398280000</v>
      </c>
      <c r="F52" s="4">
        <f t="shared" si="1"/>
        <v>1804266268</v>
      </c>
      <c r="K52" s="24"/>
      <c r="L52" s="4">
        <v>54</v>
      </c>
      <c r="M52" s="4">
        <v>128</v>
      </c>
      <c r="N52" s="4">
        <v>1</v>
      </c>
      <c r="O52" s="4">
        <v>1</v>
      </c>
      <c r="P52" s="4">
        <v>21200</v>
      </c>
      <c r="Q52" s="4">
        <v>50700</v>
      </c>
      <c r="R52" s="5">
        <v>-4.0000000000000001E-3</v>
      </c>
      <c r="S52" s="4">
        <v>72100</v>
      </c>
      <c r="V52" s="5">
        <v>1.2199999999999999E-2</v>
      </c>
    </row>
    <row r="53" spans="1:22" x14ac:dyDescent="0.2">
      <c r="A53" s="16" t="s">
        <v>232</v>
      </c>
      <c r="B53" s="4">
        <v>6100</v>
      </c>
      <c r="C53" s="4">
        <v>36900</v>
      </c>
      <c r="D53" s="4">
        <v>-30800</v>
      </c>
      <c r="E53" s="4">
        <v>-1537850000</v>
      </c>
      <c r="F53" s="4">
        <f t="shared" si="1"/>
        <v>2202546268</v>
      </c>
      <c r="K53" s="24"/>
      <c r="L53" s="4">
        <v>147</v>
      </c>
      <c r="M53" s="4">
        <v>245</v>
      </c>
      <c r="N53" s="4">
        <v>5</v>
      </c>
      <c r="O53" s="4">
        <v>10</v>
      </c>
      <c r="P53" s="4">
        <v>63800</v>
      </c>
      <c r="Q53" s="4">
        <v>123700</v>
      </c>
      <c r="R53" s="5">
        <v>-1.83E-2</v>
      </c>
      <c r="S53" s="4">
        <v>192500</v>
      </c>
      <c r="V53" s="5">
        <v>3.7499999999999999E-2</v>
      </c>
    </row>
    <row r="54" spans="1:22" x14ac:dyDescent="0.2">
      <c r="A54" s="16" t="s">
        <v>231</v>
      </c>
      <c r="B54" s="4">
        <v>0</v>
      </c>
      <c r="C54" s="4">
        <v>900</v>
      </c>
      <c r="D54" s="4">
        <v>-900</v>
      </c>
      <c r="E54" s="4">
        <v>-44780000</v>
      </c>
      <c r="F54" s="4">
        <f t="shared" si="1"/>
        <v>3740396268</v>
      </c>
      <c r="K54" s="24"/>
      <c r="L54" s="4">
        <v>110</v>
      </c>
      <c r="M54" s="4">
        <v>157</v>
      </c>
      <c r="N54" s="4">
        <v>4</v>
      </c>
      <c r="O54" s="4">
        <v>4</v>
      </c>
      <c r="P54" s="4">
        <v>60000</v>
      </c>
      <c r="Q54" s="4">
        <v>84500</v>
      </c>
      <c r="R54" s="5">
        <v>1.1200000000000002E-2</v>
      </c>
      <c r="S54" s="4">
        <v>160900</v>
      </c>
      <c r="V54" s="5">
        <v>2.5899999999999999E-2</v>
      </c>
    </row>
    <row r="55" spans="1:22" x14ac:dyDescent="0.2">
      <c r="A55" s="16" t="s">
        <v>230</v>
      </c>
      <c r="B55" s="4">
        <v>6400</v>
      </c>
      <c r="C55" s="4">
        <v>500</v>
      </c>
      <c r="D55" s="4">
        <v>5900</v>
      </c>
      <c r="E55" s="4">
        <v>291370000</v>
      </c>
      <c r="F55" s="4">
        <f t="shared" si="1"/>
        <v>3785176268</v>
      </c>
      <c r="K55" s="24"/>
      <c r="L55" s="4">
        <v>45</v>
      </c>
      <c r="M55" s="4">
        <v>117</v>
      </c>
      <c r="N55" s="4">
        <v>0</v>
      </c>
      <c r="O55" s="4">
        <v>2</v>
      </c>
      <c r="P55" s="4">
        <v>11800</v>
      </c>
      <c r="Q55" s="4">
        <v>48800</v>
      </c>
      <c r="R55" s="5">
        <v>-1.11E-2</v>
      </c>
      <c r="S55" s="4">
        <v>60600</v>
      </c>
      <c r="V55" s="5">
        <v>1.61E-2</v>
      </c>
    </row>
    <row r="56" spans="1:22" x14ac:dyDescent="0.2">
      <c r="A56" s="16" t="s">
        <v>229</v>
      </c>
      <c r="B56" s="4">
        <v>12800</v>
      </c>
      <c r="C56" s="4">
        <v>2000</v>
      </c>
      <c r="D56" s="4">
        <v>10800</v>
      </c>
      <c r="E56" s="4">
        <v>526690000</v>
      </c>
      <c r="F56" s="4">
        <f t="shared" si="1"/>
        <v>3493806268</v>
      </c>
      <c r="K56" s="24"/>
      <c r="L56" s="4">
        <v>159</v>
      </c>
      <c r="M56" s="4">
        <v>94</v>
      </c>
      <c r="N56" s="4">
        <v>4</v>
      </c>
      <c r="O56" s="4">
        <v>1</v>
      </c>
      <c r="P56" s="4">
        <v>66500</v>
      </c>
      <c r="Q56" s="4">
        <v>30100</v>
      </c>
      <c r="R56" s="5">
        <v>3.8599999999999995E-2</v>
      </c>
      <c r="S56" s="4">
        <v>100400</v>
      </c>
      <c r="V56" s="5">
        <v>3.7999999999999999E-2</v>
      </c>
    </row>
    <row r="57" spans="1:22" x14ac:dyDescent="0.2">
      <c r="A57" s="16" t="s">
        <v>228</v>
      </c>
      <c r="B57" s="4">
        <v>1800</v>
      </c>
      <c r="C57" s="4">
        <v>1400</v>
      </c>
      <c r="D57" s="4">
        <v>400</v>
      </c>
      <c r="E57" s="4">
        <v>19550000</v>
      </c>
      <c r="F57" s="4">
        <f t="shared" si="1"/>
        <v>2967116268</v>
      </c>
      <c r="K57" s="24"/>
      <c r="L57" s="4">
        <v>99</v>
      </c>
      <c r="M57" s="4">
        <v>169</v>
      </c>
      <c r="N57" s="4">
        <v>1</v>
      </c>
      <c r="O57" s="4">
        <v>5</v>
      </c>
      <c r="P57" s="4">
        <v>31800</v>
      </c>
      <c r="Q57" s="4">
        <v>70600</v>
      </c>
      <c r="R57" s="5">
        <v>-3.0999999999999999E-3</v>
      </c>
      <c r="S57" s="4">
        <v>103200</v>
      </c>
      <c r="V57" s="5">
        <v>1.4499999999999999E-2</v>
      </c>
    </row>
    <row r="58" spans="1:22" x14ac:dyDescent="0.2">
      <c r="A58" s="16" t="s">
        <v>227</v>
      </c>
      <c r="B58" s="4">
        <v>0</v>
      </c>
      <c r="C58" s="4">
        <v>8100</v>
      </c>
      <c r="D58" s="4">
        <v>-8100</v>
      </c>
      <c r="E58" s="4">
        <v>-395770000</v>
      </c>
      <c r="F58" s="4">
        <f t="shared" si="1"/>
        <v>2947566268</v>
      </c>
      <c r="K58" s="24"/>
      <c r="L58" s="4">
        <v>59</v>
      </c>
      <c r="M58" s="4">
        <v>262</v>
      </c>
      <c r="N58" s="4">
        <v>0</v>
      </c>
      <c r="O58" s="4">
        <v>2</v>
      </c>
      <c r="P58" s="4">
        <v>17200</v>
      </c>
      <c r="Q58" s="4">
        <v>94900</v>
      </c>
      <c r="R58" s="5">
        <v>-1.6500000000000001E-2</v>
      </c>
      <c r="S58" s="4">
        <v>112700</v>
      </c>
      <c r="V58" s="5">
        <v>2.4399999999999998E-2</v>
      </c>
    </row>
    <row r="59" spans="1:22" x14ac:dyDescent="0.2">
      <c r="A59" s="16" t="s">
        <v>226</v>
      </c>
      <c r="B59" s="4">
        <v>2600</v>
      </c>
      <c r="C59" s="4">
        <v>5400</v>
      </c>
      <c r="D59" s="4">
        <v>-2800</v>
      </c>
      <c r="E59" s="4">
        <v>-138240000</v>
      </c>
      <c r="F59" s="4">
        <f t="shared" si="1"/>
        <v>3343336268</v>
      </c>
      <c r="K59" s="24"/>
      <c r="L59" s="4">
        <v>78</v>
      </c>
      <c r="M59" s="4">
        <v>234</v>
      </c>
      <c r="N59" s="4">
        <v>2</v>
      </c>
      <c r="O59" s="4">
        <v>1</v>
      </c>
      <c r="P59" s="4">
        <v>30900</v>
      </c>
      <c r="Q59" s="4">
        <v>65100</v>
      </c>
      <c r="R59" s="5">
        <v>-1.5300000000000001E-2</v>
      </c>
      <c r="S59" s="4">
        <v>117500</v>
      </c>
      <c r="V59" s="5">
        <v>0.02</v>
      </c>
    </row>
    <row r="60" spans="1:22" x14ac:dyDescent="0.2">
      <c r="A60" s="16" t="s">
        <v>225</v>
      </c>
      <c r="B60" s="4">
        <v>1000</v>
      </c>
      <c r="C60" s="4">
        <v>1300</v>
      </c>
      <c r="D60" s="4">
        <v>-300</v>
      </c>
      <c r="E60" s="4">
        <v>-15070000</v>
      </c>
      <c r="F60" s="4">
        <f t="shared" si="1"/>
        <v>3481576268</v>
      </c>
      <c r="K60" s="24"/>
      <c r="L60" s="4">
        <v>52</v>
      </c>
      <c r="M60" s="4">
        <v>169</v>
      </c>
      <c r="N60" s="4">
        <v>1</v>
      </c>
      <c r="O60" s="4">
        <v>2</v>
      </c>
      <c r="P60" s="4">
        <v>18900</v>
      </c>
      <c r="Q60" s="4">
        <v>59300</v>
      </c>
      <c r="R60" s="5">
        <v>-1E-3</v>
      </c>
      <c r="S60" s="4">
        <v>76900</v>
      </c>
      <c r="V60" s="5">
        <v>9.1000000000000004E-3</v>
      </c>
    </row>
    <row r="61" spans="1:22" x14ac:dyDescent="0.2">
      <c r="A61" s="16" t="s">
        <v>224</v>
      </c>
      <c r="B61" s="4">
        <v>1500</v>
      </c>
      <c r="C61" s="4">
        <v>5100</v>
      </c>
      <c r="D61" s="4">
        <v>-3600</v>
      </c>
      <c r="E61" s="4">
        <v>-179970000</v>
      </c>
      <c r="F61" s="4">
        <f t="shared" si="1"/>
        <v>3496646268</v>
      </c>
      <c r="K61" s="24"/>
      <c r="L61" s="4">
        <v>41</v>
      </c>
      <c r="M61" s="4">
        <v>110</v>
      </c>
      <c r="N61" s="4">
        <v>2</v>
      </c>
      <c r="O61" s="4">
        <v>2</v>
      </c>
      <c r="P61" s="4">
        <v>18900</v>
      </c>
      <c r="Q61" s="4">
        <v>45900</v>
      </c>
      <c r="R61" s="5">
        <v>-6.0000000000000001E-3</v>
      </c>
      <c r="S61" s="4">
        <v>80000</v>
      </c>
      <c r="V61" s="5">
        <v>1.2E-2</v>
      </c>
    </row>
    <row r="62" spans="1:22" x14ac:dyDescent="0.2">
      <c r="A62" s="16" t="s">
        <v>223</v>
      </c>
      <c r="B62" s="4">
        <v>300</v>
      </c>
      <c r="C62" s="4">
        <v>1100</v>
      </c>
      <c r="D62" s="4">
        <v>-800</v>
      </c>
      <c r="E62" s="4">
        <v>-40130000</v>
      </c>
      <c r="F62" s="4">
        <f t="shared" si="1"/>
        <v>3676616268</v>
      </c>
      <c r="K62" s="24"/>
      <c r="L62" s="4">
        <v>63</v>
      </c>
      <c r="M62" s="4">
        <v>112</v>
      </c>
      <c r="N62" s="4">
        <v>0</v>
      </c>
      <c r="O62" s="4">
        <v>3</v>
      </c>
      <c r="P62" s="4">
        <v>19600</v>
      </c>
      <c r="Q62" s="4">
        <v>48100</v>
      </c>
      <c r="R62" s="5">
        <v>2.0999999999999999E-3</v>
      </c>
      <c r="S62" s="4">
        <v>69100</v>
      </c>
      <c r="V62" s="5">
        <v>6.0000000000000001E-3</v>
      </c>
    </row>
    <row r="63" spans="1:22" x14ac:dyDescent="0.2">
      <c r="A63" s="16" t="s">
        <v>222</v>
      </c>
      <c r="B63" s="4">
        <v>100</v>
      </c>
      <c r="C63" s="4">
        <v>29905</v>
      </c>
      <c r="D63" s="4">
        <v>-29805</v>
      </c>
      <c r="E63" s="4">
        <v>-1492380000</v>
      </c>
      <c r="F63" s="4">
        <f t="shared" si="1"/>
        <v>3716746268</v>
      </c>
      <c r="K63" s="24"/>
      <c r="L63" s="4">
        <v>76</v>
      </c>
      <c r="M63" s="4">
        <v>276</v>
      </c>
      <c r="N63" s="4">
        <v>6</v>
      </c>
      <c r="O63" s="4">
        <v>1</v>
      </c>
      <c r="P63" s="4">
        <v>40600</v>
      </c>
      <c r="Q63" s="4">
        <v>78700</v>
      </c>
      <c r="R63" s="5">
        <v>-5.8999999999999999E-3</v>
      </c>
      <c r="S63" s="4">
        <v>120400</v>
      </c>
      <c r="V63" s="5">
        <v>2.07E-2</v>
      </c>
    </row>
    <row r="64" spans="1:22" x14ac:dyDescent="0.2">
      <c r="A64" s="16" t="s">
        <v>221</v>
      </c>
      <c r="B64" s="4">
        <v>0</v>
      </c>
      <c r="C64" s="4">
        <v>2100</v>
      </c>
      <c r="D64" s="4">
        <v>-2100</v>
      </c>
      <c r="E64" s="4">
        <v>-104570000</v>
      </c>
      <c r="F64" s="4">
        <f t="shared" si="1"/>
        <v>5209126268</v>
      </c>
      <c r="K64" s="24"/>
      <c r="L64" s="4">
        <v>167</v>
      </c>
      <c r="M64" s="4">
        <v>123</v>
      </c>
      <c r="N64" s="4">
        <v>6</v>
      </c>
      <c r="O64" s="4">
        <v>3</v>
      </c>
      <c r="P64" s="4">
        <v>74000</v>
      </c>
      <c r="Q64" s="4">
        <v>37900</v>
      </c>
      <c r="R64" s="5">
        <v>1.6200000000000003E-2</v>
      </c>
      <c r="S64" s="4">
        <v>113000</v>
      </c>
      <c r="V64" s="5">
        <v>2.7699999999999999E-2</v>
      </c>
    </row>
    <row r="65" spans="1:22" x14ac:dyDescent="0.2">
      <c r="A65" s="16" t="s">
        <v>220</v>
      </c>
      <c r="B65" s="4">
        <v>1100</v>
      </c>
      <c r="C65" s="4">
        <v>5800</v>
      </c>
      <c r="D65" s="4">
        <v>-4700</v>
      </c>
      <c r="E65" s="4">
        <v>-231630000</v>
      </c>
      <c r="F65" s="4">
        <f t="shared" si="1"/>
        <v>5313696268</v>
      </c>
      <c r="K65" s="24"/>
      <c r="L65" s="4">
        <v>129</v>
      </c>
      <c r="M65" s="4">
        <v>379</v>
      </c>
      <c r="N65" s="4">
        <v>4</v>
      </c>
      <c r="O65" s="4">
        <v>7</v>
      </c>
      <c r="P65" s="4">
        <v>60000</v>
      </c>
      <c r="Q65" s="4">
        <v>164900</v>
      </c>
      <c r="R65" s="5">
        <v>-1.21E-2</v>
      </c>
      <c r="S65" s="4">
        <v>229300</v>
      </c>
      <c r="V65" s="5">
        <v>3.2000000000000001E-2</v>
      </c>
    </row>
    <row r="66" spans="1:22" x14ac:dyDescent="0.2">
      <c r="A66" s="16" t="s">
        <v>219</v>
      </c>
      <c r="B66" s="4">
        <v>3600</v>
      </c>
      <c r="C66" s="4">
        <v>600</v>
      </c>
      <c r="D66" s="4">
        <v>3000</v>
      </c>
      <c r="E66" s="4">
        <v>149630000</v>
      </c>
      <c r="F66" s="4">
        <f t="shared" si="1"/>
        <v>5545326268</v>
      </c>
      <c r="K66" s="24"/>
      <c r="L66" s="4">
        <v>123</v>
      </c>
      <c r="M66" s="4">
        <v>309</v>
      </c>
      <c r="N66" s="4">
        <v>9</v>
      </c>
      <c r="O66" s="4">
        <v>12</v>
      </c>
      <c r="P66" s="4">
        <v>77800</v>
      </c>
      <c r="Q66" s="4">
        <v>162000</v>
      </c>
      <c r="R66" s="5">
        <v>-3.9000000000000003E-3</v>
      </c>
      <c r="S66" s="4">
        <v>239800</v>
      </c>
      <c r="V66" s="5">
        <v>2.3599999999999999E-2</v>
      </c>
    </row>
    <row r="67" spans="1:22" x14ac:dyDescent="0.2">
      <c r="A67" s="16" t="s">
        <v>218</v>
      </c>
      <c r="B67" s="4">
        <v>4900</v>
      </c>
      <c r="C67" s="4">
        <v>0</v>
      </c>
      <c r="D67" s="4">
        <v>4900</v>
      </c>
      <c r="E67" s="4">
        <v>245450000</v>
      </c>
      <c r="F67" s="4">
        <f t="shared" si="1"/>
        <v>5395696268</v>
      </c>
      <c r="K67" s="24"/>
      <c r="L67" s="4">
        <v>69</v>
      </c>
      <c r="M67" s="4">
        <v>110</v>
      </c>
      <c r="N67" s="4">
        <v>2</v>
      </c>
      <c r="O67" s="4">
        <v>3</v>
      </c>
      <c r="P67" s="4">
        <v>33500</v>
      </c>
      <c r="Q67" s="4">
        <v>38600</v>
      </c>
      <c r="R67" s="5">
        <v>4.0000000000000001E-3</v>
      </c>
      <c r="S67" s="4">
        <v>75000</v>
      </c>
      <c r="V67" s="5">
        <v>2.1600000000000001E-2</v>
      </c>
    </row>
    <row r="68" spans="1:22" x14ac:dyDescent="0.2">
      <c r="A68" s="16" t="s">
        <v>217</v>
      </c>
      <c r="B68" s="4">
        <v>500</v>
      </c>
      <c r="C68" s="4">
        <v>300</v>
      </c>
      <c r="D68" s="4">
        <v>200</v>
      </c>
      <c r="E68" s="4">
        <v>9800000</v>
      </c>
      <c r="F68" s="4">
        <f t="shared" si="1"/>
        <v>5150246268</v>
      </c>
      <c r="K68" s="24"/>
      <c r="L68" s="4">
        <v>80</v>
      </c>
      <c r="M68" s="4">
        <v>162</v>
      </c>
      <c r="N68" s="4">
        <v>1</v>
      </c>
      <c r="O68" s="4">
        <v>3</v>
      </c>
      <c r="P68" s="4">
        <v>25400</v>
      </c>
      <c r="Q68" s="4">
        <v>54700</v>
      </c>
      <c r="R68" s="5">
        <v>-7.9000000000000008E-3</v>
      </c>
      <c r="S68" s="4">
        <v>80100</v>
      </c>
      <c r="V68" s="5">
        <v>1.29E-2</v>
      </c>
    </row>
    <row r="69" spans="1:22" x14ac:dyDescent="0.2">
      <c r="A69" s="16" t="s">
        <v>216</v>
      </c>
      <c r="B69" s="4">
        <v>1600</v>
      </c>
      <c r="C69" s="4">
        <v>0</v>
      </c>
      <c r="D69" s="4">
        <v>1600</v>
      </c>
      <c r="E69" s="4">
        <v>81040000</v>
      </c>
      <c r="F69" s="4">
        <f t="shared" si="1"/>
        <v>5140446268</v>
      </c>
      <c r="K69" s="24"/>
      <c r="L69" s="4">
        <v>62</v>
      </c>
      <c r="M69" s="4">
        <v>141</v>
      </c>
      <c r="N69" s="4">
        <v>2</v>
      </c>
      <c r="O69" s="4">
        <v>2</v>
      </c>
      <c r="P69" s="4">
        <v>24900</v>
      </c>
      <c r="Q69" s="4">
        <v>49500</v>
      </c>
      <c r="R69" s="5">
        <v>-5.8999999999999999E-3</v>
      </c>
      <c r="S69" s="4">
        <v>71100</v>
      </c>
      <c r="V69" s="5">
        <v>1.18E-2</v>
      </c>
    </row>
    <row r="70" spans="1:22" x14ac:dyDescent="0.2">
      <c r="A70" s="16" t="s">
        <v>215</v>
      </c>
      <c r="B70" s="4">
        <v>2400</v>
      </c>
      <c r="C70" s="4">
        <v>0</v>
      </c>
      <c r="D70" s="4">
        <v>2400</v>
      </c>
      <c r="E70" s="4">
        <v>122240000</v>
      </c>
      <c r="F70" s="4">
        <f t="shared" si="1"/>
        <v>5059406268</v>
      </c>
      <c r="K70" s="24"/>
      <c r="L70" s="4">
        <v>39</v>
      </c>
      <c r="M70" s="4">
        <v>118</v>
      </c>
      <c r="N70" s="4">
        <v>0</v>
      </c>
      <c r="O70" s="4">
        <v>8</v>
      </c>
      <c r="P70" s="4">
        <v>14200</v>
      </c>
      <c r="Q70" s="4">
        <v>61100</v>
      </c>
      <c r="R70" s="5">
        <v>-7.8000000000000005E-3</v>
      </c>
      <c r="S70" s="4">
        <v>76000</v>
      </c>
      <c r="V70" s="5">
        <v>7.9000000000000008E-3</v>
      </c>
    </row>
    <row r="71" spans="1:22" x14ac:dyDescent="0.2">
      <c r="A71" s="16" t="s">
        <v>214</v>
      </c>
      <c r="B71" s="4">
        <v>2900</v>
      </c>
      <c r="C71" s="4">
        <v>0</v>
      </c>
      <c r="D71" s="4">
        <v>2900</v>
      </c>
      <c r="E71" s="4">
        <v>147210000</v>
      </c>
      <c r="F71" s="4">
        <f t="shared" si="1"/>
        <v>4937166268</v>
      </c>
      <c r="K71" s="24"/>
      <c r="L71" s="4">
        <v>63</v>
      </c>
      <c r="M71" s="4">
        <v>155</v>
      </c>
      <c r="N71" s="4">
        <v>5</v>
      </c>
      <c r="O71" s="4">
        <v>3</v>
      </c>
      <c r="P71" s="4">
        <v>35900</v>
      </c>
      <c r="Q71" s="4">
        <v>55200</v>
      </c>
      <c r="R71" s="5">
        <v>5.8999999999999999E-3</v>
      </c>
      <c r="S71" s="4">
        <v>101000</v>
      </c>
      <c r="V71" s="5">
        <v>1.18E-2</v>
      </c>
    </row>
    <row r="72" spans="1:22" x14ac:dyDescent="0.2">
      <c r="A72" s="16" t="s">
        <v>213</v>
      </c>
      <c r="B72" s="4">
        <v>2900</v>
      </c>
      <c r="C72" s="4">
        <v>0</v>
      </c>
      <c r="D72" s="4">
        <v>2900</v>
      </c>
      <c r="E72" s="4">
        <v>148250000</v>
      </c>
      <c r="F72" s="4">
        <f t="shared" si="1"/>
        <v>4789956268</v>
      </c>
      <c r="K72" s="24"/>
      <c r="L72" s="4">
        <v>50</v>
      </c>
      <c r="M72" s="4">
        <v>165</v>
      </c>
      <c r="N72" s="4">
        <v>1</v>
      </c>
      <c r="O72" s="4">
        <v>2</v>
      </c>
      <c r="P72" s="4">
        <v>19000</v>
      </c>
      <c r="Q72" s="4">
        <v>66700</v>
      </c>
      <c r="R72" s="5">
        <v>-7.8000000000000005E-3</v>
      </c>
      <c r="S72" s="4">
        <v>88100</v>
      </c>
      <c r="V72" s="5">
        <v>1.37E-2</v>
      </c>
    </row>
    <row r="73" spans="1:22" x14ac:dyDescent="0.2">
      <c r="A73" s="16" t="s">
        <v>212</v>
      </c>
      <c r="B73" s="4">
        <v>12100</v>
      </c>
      <c r="C73" s="4">
        <v>4300</v>
      </c>
      <c r="D73" s="4">
        <v>7800</v>
      </c>
      <c r="E73" s="4">
        <v>399370000</v>
      </c>
      <c r="F73" s="4">
        <f t="shared" si="1"/>
        <v>4641706268</v>
      </c>
      <c r="K73" s="24"/>
      <c r="L73" s="4">
        <v>71</v>
      </c>
      <c r="M73" s="4">
        <v>140</v>
      </c>
      <c r="N73" s="4">
        <v>4</v>
      </c>
      <c r="O73" s="4">
        <v>3</v>
      </c>
      <c r="P73" s="4">
        <v>40200</v>
      </c>
      <c r="Q73" s="4">
        <v>64500</v>
      </c>
      <c r="R73" s="5">
        <v>2E-3</v>
      </c>
      <c r="S73" s="4">
        <v>104700</v>
      </c>
      <c r="V73" s="5">
        <v>7.8000000000000005E-3</v>
      </c>
    </row>
    <row r="74" spans="1:22" x14ac:dyDescent="0.2">
      <c r="A74" s="16" t="s">
        <v>211</v>
      </c>
      <c r="B74" s="4">
        <v>2000</v>
      </c>
      <c r="C74" s="4">
        <v>1500</v>
      </c>
      <c r="D74" s="4">
        <v>500</v>
      </c>
      <c r="E74" s="4">
        <v>25760000</v>
      </c>
      <c r="F74" s="4">
        <f t="shared" ref="F74:F102" si="2">E74+F75</f>
        <v>4242336268</v>
      </c>
      <c r="K74" s="24"/>
      <c r="L74" s="4">
        <v>69</v>
      </c>
      <c r="M74" s="4">
        <v>132</v>
      </c>
      <c r="N74" s="4">
        <v>0</v>
      </c>
      <c r="O74" s="4">
        <v>3</v>
      </c>
      <c r="P74" s="4">
        <v>30300</v>
      </c>
      <c r="Q74" s="4">
        <v>56600</v>
      </c>
      <c r="R74" s="5">
        <v>-9.7000000000000003E-3</v>
      </c>
      <c r="S74" s="4">
        <v>86900</v>
      </c>
      <c r="V74" s="5">
        <v>1.3500000000000002E-2</v>
      </c>
    </row>
    <row r="75" spans="1:22" x14ac:dyDescent="0.2">
      <c r="A75" s="16" t="s">
        <v>210</v>
      </c>
      <c r="B75" s="4">
        <v>4600</v>
      </c>
      <c r="C75" s="4">
        <v>0</v>
      </c>
      <c r="D75" s="4">
        <v>4600</v>
      </c>
      <c r="E75" s="4">
        <v>239540000</v>
      </c>
      <c r="F75" s="4">
        <f t="shared" si="2"/>
        <v>4216576268</v>
      </c>
      <c r="K75" s="24"/>
      <c r="L75" s="4">
        <v>124</v>
      </c>
      <c r="M75" s="4">
        <v>112</v>
      </c>
      <c r="N75" s="4">
        <v>4</v>
      </c>
      <c r="O75" s="4">
        <v>7</v>
      </c>
      <c r="P75" s="4">
        <v>54200</v>
      </c>
      <c r="Q75" s="4">
        <v>67900</v>
      </c>
      <c r="R75" s="5">
        <v>-1.1599999999999999E-2</v>
      </c>
      <c r="S75" s="4">
        <v>124400</v>
      </c>
      <c r="V75" s="5">
        <v>1.34E-2</v>
      </c>
    </row>
    <row r="76" spans="1:22" x14ac:dyDescent="0.2">
      <c r="A76" s="16" t="s">
        <v>208</v>
      </c>
      <c r="B76" s="4">
        <v>4800</v>
      </c>
      <c r="C76" s="4">
        <v>1600</v>
      </c>
      <c r="D76" s="4">
        <v>3200</v>
      </c>
      <c r="E76" s="4">
        <v>168160000</v>
      </c>
      <c r="F76" s="4">
        <f t="shared" si="2"/>
        <v>3977036268</v>
      </c>
      <c r="K76" s="24"/>
      <c r="L76" s="4">
        <v>92</v>
      </c>
      <c r="M76" s="4">
        <v>76</v>
      </c>
      <c r="N76" s="4">
        <v>6</v>
      </c>
      <c r="O76" s="4">
        <v>2</v>
      </c>
      <c r="P76" s="4">
        <v>55300</v>
      </c>
      <c r="Q76" s="4">
        <v>34200</v>
      </c>
      <c r="R76" s="5">
        <v>-3.8E-3</v>
      </c>
      <c r="S76" s="4">
        <v>89500</v>
      </c>
      <c r="V76" s="5">
        <v>1.3300000000000001E-2</v>
      </c>
    </row>
    <row r="77" spans="1:22" x14ac:dyDescent="0.2">
      <c r="A77" s="16" t="s">
        <v>207</v>
      </c>
      <c r="B77" s="4">
        <v>12300</v>
      </c>
      <c r="C77" s="4">
        <v>0</v>
      </c>
      <c r="D77" s="4">
        <v>12300</v>
      </c>
      <c r="E77" s="4">
        <v>636410000</v>
      </c>
      <c r="F77" s="4">
        <f t="shared" si="2"/>
        <v>3808876268</v>
      </c>
      <c r="K77" s="24"/>
      <c r="L77" s="4">
        <v>141</v>
      </c>
      <c r="M77" s="4">
        <v>89</v>
      </c>
      <c r="N77" s="4">
        <v>2</v>
      </c>
      <c r="O77" s="4">
        <v>3</v>
      </c>
      <c r="P77" s="4">
        <v>47400</v>
      </c>
      <c r="Q77" s="4">
        <v>34700</v>
      </c>
      <c r="R77" s="5">
        <v>2.9500000000000002E-2</v>
      </c>
      <c r="S77" s="4">
        <v>104300</v>
      </c>
      <c r="V77" s="5">
        <v>3.2400000000000005E-2</v>
      </c>
    </row>
    <row r="78" spans="1:22" x14ac:dyDescent="0.2">
      <c r="A78" s="16" t="s">
        <v>206</v>
      </c>
      <c r="B78" s="4">
        <v>4400</v>
      </c>
      <c r="C78" s="4">
        <v>300</v>
      </c>
      <c r="D78" s="4">
        <v>4100</v>
      </c>
      <c r="E78" s="4">
        <v>208870000</v>
      </c>
      <c r="F78" s="4">
        <f t="shared" si="2"/>
        <v>3172466268</v>
      </c>
      <c r="K78" s="24"/>
      <c r="L78" s="4">
        <v>58</v>
      </c>
      <c r="M78" s="4">
        <v>30</v>
      </c>
      <c r="N78" s="4">
        <v>3</v>
      </c>
      <c r="O78" s="4">
        <v>1</v>
      </c>
      <c r="P78" s="4">
        <v>31400</v>
      </c>
      <c r="Q78" s="4">
        <v>11800</v>
      </c>
      <c r="R78" s="5">
        <v>6.0000000000000001E-3</v>
      </c>
      <c r="S78" s="4">
        <v>44900</v>
      </c>
      <c r="V78" s="5">
        <v>7.9000000000000008E-3</v>
      </c>
    </row>
    <row r="79" spans="1:22" x14ac:dyDescent="0.2">
      <c r="A79" s="16" t="s">
        <v>205</v>
      </c>
      <c r="B79" s="4">
        <v>0</v>
      </c>
      <c r="C79" s="4">
        <v>1100</v>
      </c>
      <c r="D79" s="4">
        <v>-1100</v>
      </c>
      <c r="E79" s="4">
        <v>-56590000</v>
      </c>
      <c r="F79" s="4">
        <f t="shared" si="2"/>
        <v>2963596268</v>
      </c>
      <c r="K79" s="24"/>
      <c r="L79" s="4">
        <v>88</v>
      </c>
      <c r="M79" s="4">
        <v>71</v>
      </c>
      <c r="N79" s="4">
        <v>2</v>
      </c>
      <c r="O79" s="4">
        <v>1</v>
      </c>
      <c r="P79" s="4">
        <v>27200</v>
      </c>
      <c r="Q79" s="4">
        <v>27000</v>
      </c>
      <c r="R79" s="5">
        <v>-1.9E-3</v>
      </c>
      <c r="S79" s="4">
        <v>58800</v>
      </c>
      <c r="V79" s="5">
        <v>2.1299999999999999E-2</v>
      </c>
    </row>
    <row r="80" spans="1:22" x14ac:dyDescent="0.2">
      <c r="A80" s="16" t="s">
        <v>204</v>
      </c>
      <c r="B80" s="4">
        <v>5500</v>
      </c>
      <c r="C80" s="4">
        <v>200</v>
      </c>
      <c r="D80" s="4">
        <v>5300</v>
      </c>
      <c r="E80" s="4">
        <v>268603342</v>
      </c>
      <c r="F80" s="4">
        <f t="shared" si="2"/>
        <v>3020186268</v>
      </c>
      <c r="K80" s="24"/>
      <c r="L80" s="4">
        <v>88</v>
      </c>
      <c r="M80" s="4">
        <v>71</v>
      </c>
      <c r="N80" s="4">
        <v>1</v>
      </c>
      <c r="O80" s="4">
        <v>2</v>
      </c>
      <c r="P80" s="4">
        <v>31400</v>
      </c>
      <c r="Q80" s="4">
        <v>35100</v>
      </c>
      <c r="R80" s="5">
        <v>2E-3</v>
      </c>
      <c r="S80" s="4">
        <v>80500</v>
      </c>
      <c r="V80" s="5">
        <v>9.8999999999999991E-3</v>
      </c>
    </row>
    <row r="81" spans="1:22" x14ac:dyDescent="0.2">
      <c r="A81" s="16" t="s">
        <v>203</v>
      </c>
      <c r="B81" s="4">
        <v>3300</v>
      </c>
      <c r="C81" s="4">
        <v>1600</v>
      </c>
      <c r="D81" s="4">
        <v>1700</v>
      </c>
      <c r="E81" s="4">
        <v>86664945</v>
      </c>
      <c r="F81" s="4">
        <f t="shared" si="2"/>
        <v>2751582926</v>
      </c>
      <c r="K81" s="24"/>
      <c r="L81" s="4">
        <v>53</v>
      </c>
      <c r="M81" s="4">
        <v>84</v>
      </c>
      <c r="N81" s="4">
        <v>1</v>
      </c>
      <c r="O81" s="4">
        <v>5</v>
      </c>
      <c r="P81" s="4">
        <v>18400</v>
      </c>
      <c r="Q81" s="4">
        <v>45600</v>
      </c>
      <c r="R81" s="5">
        <v>-9.7999999999999997E-3</v>
      </c>
      <c r="S81" s="4">
        <v>64500</v>
      </c>
      <c r="V81" s="5">
        <v>1.1699999999999999E-2</v>
      </c>
    </row>
    <row r="82" spans="1:22" x14ac:dyDescent="0.2">
      <c r="A82" s="16" t="s">
        <v>200</v>
      </c>
      <c r="B82" s="4">
        <v>3600</v>
      </c>
      <c r="C82" s="4">
        <v>0</v>
      </c>
      <c r="D82" s="4">
        <v>3600</v>
      </c>
      <c r="E82" s="4">
        <v>182337981</v>
      </c>
      <c r="F82" s="4">
        <f t="shared" si="2"/>
        <v>2664917981</v>
      </c>
      <c r="K82" s="24"/>
      <c r="L82" s="4">
        <v>134</v>
      </c>
      <c r="M82" s="4">
        <v>79</v>
      </c>
      <c r="N82" s="4">
        <v>10</v>
      </c>
      <c r="O82" s="4">
        <v>0</v>
      </c>
      <c r="P82" s="4">
        <v>95800</v>
      </c>
      <c r="Q82" s="4">
        <v>27000</v>
      </c>
      <c r="R82" s="5">
        <v>2.6099999999999998E-2</v>
      </c>
      <c r="S82" s="4">
        <v>124800</v>
      </c>
      <c r="V82" s="5">
        <v>2.7400000000000001E-2</v>
      </c>
    </row>
    <row r="83" spans="1:22" x14ac:dyDescent="0.2">
      <c r="A83" s="16" t="s">
        <v>199</v>
      </c>
      <c r="B83" s="4">
        <v>1800</v>
      </c>
      <c r="C83" s="4">
        <v>4400</v>
      </c>
      <c r="D83" s="4">
        <v>-2600</v>
      </c>
      <c r="E83" s="4">
        <v>-131030000</v>
      </c>
      <c r="F83" s="4">
        <f t="shared" si="2"/>
        <v>2482580000</v>
      </c>
      <c r="K83" s="24"/>
      <c r="L83" s="4">
        <v>65</v>
      </c>
      <c r="M83" s="4">
        <v>38</v>
      </c>
      <c r="N83" s="4">
        <v>3</v>
      </c>
      <c r="O83" s="4">
        <v>0</v>
      </c>
      <c r="P83" s="4">
        <v>36400</v>
      </c>
      <c r="Q83" s="4">
        <v>18900</v>
      </c>
      <c r="R83" s="5">
        <v>1.1200000000000002E-2</v>
      </c>
      <c r="S83" s="4">
        <v>62200</v>
      </c>
      <c r="V83" s="5">
        <v>1.9900000000000001E-2</v>
      </c>
    </row>
    <row r="84" spans="1:22" x14ac:dyDescent="0.2">
      <c r="A84" s="16" t="s">
        <v>193</v>
      </c>
      <c r="B84" s="4">
        <v>1000</v>
      </c>
      <c r="C84" s="4">
        <v>200</v>
      </c>
      <c r="D84" s="4">
        <v>800</v>
      </c>
      <c r="E84" s="4">
        <v>39610000</v>
      </c>
      <c r="F84" s="4">
        <f t="shared" si="2"/>
        <v>2613610000</v>
      </c>
      <c r="K84" s="24"/>
      <c r="L84" s="4">
        <v>132</v>
      </c>
      <c r="M84" s="4">
        <v>267</v>
      </c>
      <c r="N84" s="4">
        <v>2</v>
      </c>
      <c r="O84" s="4">
        <v>5</v>
      </c>
      <c r="P84" s="4">
        <v>57700</v>
      </c>
      <c r="Q84" s="4">
        <v>128200</v>
      </c>
      <c r="R84" s="5">
        <v>-8.1000000000000013E-3</v>
      </c>
      <c r="S84" s="4">
        <v>195700</v>
      </c>
      <c r="V84" s="5">
        <v>2.2000000000000002E-2</v>
      </c>
    </row>
    <row r="85" spans="1:22" x14ac:dyDescent="0.2">
      <c r="A85" s="16" t="s">
        <v>192</v>
      </c>
      <c r="B85" s="4">
        <v>1600</v>
      </c>
      <c r="C85" s="4">
        <v>100</v>
      </c>
      <c r="D85" s="4">
        <v>1500</v>
      </c>
      <c r="E85" s="4">
        <v>75180000</v>
      </c>
      <c r="F85" s="4">
        <f t="shared" si="2"/>
        <v>2574000000</v>
      </c>
      <c r="K85" s="24"/>
      <c r="L85" s="4">
        <v>70</v>
      </c>
      <c r="M85" s="4">
        <v>216</v>
      </c>
      <c r="N85" s="4">
        <v>1</v>
      </c>
      <c r="O85" s="4">
        <v>5</v>
      </c>
      <c r="P85" s="4">
        <v>21500</v>
      </c>
      <c r="Q85" s="4">
        <v>87800</v>
      </c>
      <c r="R85" s="5">
        <v>-2.3099999999999999E-2</v>
      </c>
      <c r="S85" s="4">
        <v>119300</v>
      </c>
      <c r="V85" s="5">
        <v>2.07E-2</v>
      </c>
    </row>
    <row r="86" spans="1:22" x14ac:dyDescent="0.2">
      <c r="A86" s="16" t="s">
        <v>191</v>
      </c>
      <c r="B86" s="4">
        <v>41400</v>
      </c>
      <c r="C86" s="4">
        <v>9600</v>
      </c>
      <c r="D86" s="4">
        <v>31800</v>
      </c>
      <c r="E86" s="4">
        <v>1732370000</v>
      </c>
      <c r="F86" s="4">
        <f t="shared" si="2"/>
        <v>2498820000</v>
      </c>
      <c r="K86" s="24"/>
      <c r="L86" s="4">
        <v>32</v>
      </c>
      <c r="M86" s="4">
        <v>47</v>
      </c>
      <c r="N86" s="4">
        <v>0</v>
      </c>
      <c r="O86" s="4">
        <v>1</v>
      </c>
      <c r="P86" s="4">
        <v>9000</v>
      </c>
      <c r="Q86" s="4">
        <v>15300</v>
      </c>
      <c r="R86" s="5">
        <v>-1.9E-3</v>
      </c>
      <c r="S86" s="4">
        <v>66100</v>
      </c>
      <c r="V86" s="5">
        <v>9.8999999999999991E-3</v>
      </c>
    </row>
    <row r="87" spans="1:22" x14ac:dyDescent="0.2">
      <c r="A87" s="16" t="s">
        <v>190</v>
      </c>
      <c r="B87" s="4">
        <v>2700</v>
      </c>
      <c r="C87" s="4">
        <v>0</v>
      </c>
      <c r="D87" s="4">
        <v>2700</v>
      </c>
      <c r="E87" s="4">
        <v>137630000</v>
      </c>
      <c r="F87" s="4">
        <f t="shared" si="2"/>
        <v>766450000</v>
      </c>
      <c r="K87" s="24"/>
      <c r="L87" s="4">
        <v>81</v>
      </c>
      <c r="M87" s="4">
        <v>60</v>
      </c>
      <c r="N87" s="4">
        <v>2</v>
      </c>
      <c r="O87" s="4">
        <v>3</v>
      </c>
      <c r="P87" s="4">
        <v>29200</v>
      </c>
      <c r="Q87" s="4">
        <v>29300</v>
      </c>
      <c r="R87" s="5">
        <v>4.0000000000000001E-3</v>
      </c>
      <c r="S87" s="4">
        <v>58900</v>
      </c>
      <c r="V87" s="5">
        <v>7.9000000000000008E-3</v>
      </c>
    </row>
    <row r="88" spans="1:22" x14ac:dyDescent="0.2">
      <c r="A88" s="16" t="s">
        <v>189</v>
      </c>
      <c r="B88" s="4">
        <v>100</v>
      </c>
      <c r="C88" s="4">
        <v>42200</v>
      </c>
      <c r="D88" s="4">
        <v>-42100</v>
      </c>
      <c r="E88" s="4">
        <v>-2015420000</v>
      </c>
      <c r="F88" s="4">
        <f t="shared" si="2"/>
        <v>628820000</v>
      </c>
      <c r="K88" s="24"/>
      <c r="L88" s="4">
        <v>58</v>
      </c>
      <c r="M88" s="4">
        <v>89</v>
      </c>
      <c r="N88" s="4">
        <v>7</v>
      </c>
      <c r="O88" s="4">
        <v>1</v>
      </c>
      <c r="P88" s="4">
        <v>41600</v>
      </c>
      <c r="Q88" s="4">
        <v>30900</v>
      </c>
      <c r="R88" s="5">
        <v>-7.8000000000000005E-3</v>
      </c>
      <c r="S88" s="4">
        <v>121400</v>
      </c>
      <c r="V88" s="5">
        <v>1.37E-2</v>
      </c>
    </row>
    <row r="89" spans="1:22" x14ac:dyDescent="0.2">
      <c r="A89" s="16" t="s">
        <v>188</v>
      </c>
      <c r="B89" s="4">
        <v>1400</v>
      </c>
      <c r="C89" s="4">
        <v>5900</v>
      </c>
      <c r="D89" s="4">
        <v>-4500</v>
      </c>
      <c r="E89" s="4">
        <v>-231460000</v>
      </c>
      <c r="F89" s="4">
        <f t="shared" si="2"/>
        <v>2644240000</v>
      </c>
      <c r="K89" s="24"/>
      <c r="L89" s="4">
        <v>100</v>
      </c>
      <c r="M89" s="4">
        <v>177</v>
      </c>
      <c r="N89" s="4">
        <v>4</v>
      </c>
      <c r="O89" s="4">
        <v>5</v>
      </c>
      <c r="P89" s="4">
        <v>44600</v>
      </c>
      <c r="Q89" s="4">
        <v>59200</v>
      </c>
      <c r="R89" s="5">
        <v>2E-3</v>
      </c>
      <c r="S89" s="4">
        <v>109900</v>
      </c>
      <c r="V89" s="5">
        <v>2.1099999999999997E-2</v>
      </c>
    </row>
    <row r="90" spans="1:22" x14ac:dyDescent="0.2">
      <c r="A90" s="16" t="s">
        <v>187</v>
      </c>
      <c r="B90" s="4">
        <v>9100</v>
      </c>
      <c r="C90" s="4">
        <v>600</v>
      </c>
      <c r="D90" s="4">
        <v>8500</v>
      </c>
      <c r="E90" s="4">
        <v>431720000</v>
      </c>
      <c r="F90" s="4">
        <f t="shared" si="2"/>
        <v>2875700000</v>
      </c>
      <c r="K90" s="24"/>
      <c r="L90" s="4">
        <v>113</v>
      </c>
      <c r="M90" s="4">
        <v>84</v>
      </c>
      <c r="N90" s="4">
        <v>3</v>
      </c>
      <c r="O90" s="4">
        <v>8</v>
      </c>
      <c r="P90" s="4">
        <v>48700</v>
      </c>
      <c r="Q90" s="4">
        <v>52900</v>
      </c>
      <c r="R90" s="5">
        <v>1.6E-2</v>
      </c>
      <c r="S90" s="4">
        <v>107100</v>
      </c>
      <c r="V90" s="5">
        <v>2.1600000000000001E-2</v>
      </c>
    </row>
    <row r="91" spans="1:22" x14ac:dyDescent="0.2">
      <c r="A91" s="16" t="s">
        <v>186</v>
      </c>
      <c r="B91" s="4">
        <v>500</v>
      </c>
      <c r="C91" s="4">
        <v>0</v>
      </c>
      <c r="D91" s="4">
        <v>500</v>
      </c>
      <c r="E91" s="4">
        <v>25200000</v>
      </c>
      <c r="F91" s="4">
        <f t="shared" si="2"/>
        <v>2443980000</v>
      </c>
      <c r="K91" s="24"/>
      <c r="L91" s="4">
        <v>39</v>
      </c>
      <c r="M91" s="4">
        <v>63</v>
      </c>
      <c r="N91" s="4">
        <v>1</v>
      </c>
      <c r="O91" s="4">
        <v>0</v>
      </c>
      <c r="P91" s="4">
        <v>14700</v>
      </c>
      <c r="Q91" s="4">
        <v>23000</v>
      </c>
      <c r="R91" s="5">
        <v>-3.9000000000000003E-3</v>
      </c>
      <c r="S91" s="4">
        <v>37704</v>
      </c>
      <c r="V91" s="5">
        <v>7.9000000000000008E-3</v>
      </c>
    </row>
    <row r="92" spans="1:22" x14ac:dyDescent="0.2">
      <c r="A92" s="16" t="s">
        <v>185</v>
      </c>
      <c r="B92" s="4">
        <v>900</v>
      </c>
      <c r="C92" s="4">
        <v>0</v>
      </c>
      <c r="D92" s="4">
        <v>900</v>
      </c>
      <c r="E92" s="4">
        <v>45240000</v>
      </c>
      <c r="F92" s="4">
        <f t="shared" si="2"/>
        <v>2418780000</v>
      </c>
      <c r="K92" s="24"/>
      <c r="L92" s="4">
        <v>54</v>
      </c>
      <c r="M92" s="4">
        <v>31</v>
      </c>
      <c r="N92" s="4">
        <v>1</v>
      </c>
      <c r="O92" s="4">
        <v>0</v>
      </c>
      <c r="P92" s="4">
        <v>15500</v>
      </c>
      <c r="Q92" s="4">
        <v>10600</v>
      </c>
      <c r="R92" s="5">
        <v>1.61E-2</v>
      </c>
      <c r="S92" s="4">
        <v>26120</v>
      </c>
      <c r="V92" s="5">
        <v>1.7899999999999999E-2</v>
      </c>
    </row>
    <row r="93" spans="1:22" x14ac:dyDescent="0.2">
      <c r="A93" s="16" t="s">
        <v>184</v>
      </c>
      <c r="B93" s="4">
        <v>0</v>
      </c>
      <c r="C93" s="4">
        <v>3207</v>
      </c>
      <c r="D93" s="4">
        <v>-3207</v>
      </c>
      <c r="E93" s="4">
        <v>-159450000</v>
      </c>
      <c r="F93" s="4">
        <f t="shared" si="2"/>
        <v>2373540000</v>
      </c>
      <c r="K93" s="24"/>
      <c r="L93" s="4">
        <v>43</v>
      </c>
      <c r="M93" s="4">
        <v>53</v>
      </c>
      <c r="N93" s="4">
        <v>0</v>
      </c>
      <c r="O93" s="4">
        <v>0</v>
      </c>
      <c r="P93" s="4">
        <v>14800</v>
      </c>
      <c r="Q93" s="4">
        <v>16200</v>
      </c>
      <c r="R93" s="5">
        <v>0</v>
      </c>
      <c r="S93" s="4">
        <v>31131</v>
      </c>
      <c r="V93" s="5">
        <v>0.01</v>
      </c>
    </row>
    <row r="94" spans="1:22" x14ac:dyDescent="0.2">
      <c r="A94" s="16" t="s">
        <v>183</v>
      </c>
      <c r="B94" s="4">
        <v>6700</v>
      </c>
      <c r="C94" s="4">
        <v>1800</v>
      </c>
      <c r="D94" s="4">
        <v>4900</v>
      </c>
      <c r="E94" s="4">
        <v>244730000</v>
      </c>
      <c r="F94" s="4">
        <f t="shared" si="2"/>
        <v>2532990000</v>
      </c>
      <c r="K94" s="24"/>
      <c r="L94" s="4">
        <v>68</v>
      </c>
      <c r="M94" s="4">
        <v>189</v>
      </c>
      <c r="N94" s="4">
        <v>1</v>
      </c>
      <c r="O94" s="4">
        <v>2</v>
      </c>
      <c r="P94" s="4">
        <v>23200</v>
      </c>
      <c r="Q94" s="4">
        <v>69100</v>
      </c>
      <c r="R94" s="5">
        <v>-1.5800000000000002E-2</v>
      </c>
      <c r="S94" s="4">
        <v>93491</v>
      </c>
      <c r="V94" s="5">
        <v>1.9799999999999998E-2</v>
      </c>
    </row>
    <row r="95" spans="1:22" x14ac:dyDescent="0.2">
      <c r="A95" s="16" t="s">
        <v>182</v>
      </c>
      <c r="B95" s="4">
        <v>7100</v>
      </c>
      <c r="C95" s="4">
        <v>0</v>
      </c>
      <c r="D95" s="4">
        <v>7100</v>
      </c>
      <c r="E95" s="4">
        <v>360580000</v>
      </c>
      <c r="F95" s="4">
        <f t="shared" si="2"/>
        <v>2288260000</v>
      </c>
      <c r="K95" s="24"/>
      <c r="L95" s="4">
        <v>48</v>
      </c>
      <c r="M95" s="4">
        <v>69</v>
      </c>
      <c r="N95" s="4">
        <v>1</v>
      </c>
      <c r="O95" s="4">
        <v>2</v>
      </c>
      <c r="P95" s="4">
        <v>14700</v>
      </c>
      <c r="Q95" s="4">
        <v>27000</v>
      </c>
      <c r="R95" s="5">
        <v>0</v>
      </c>
      <c r="S95" s="4">
        <v>44925</v>
      </c>
      <c r="V95" s="5">
        <v>1.5600000000000001E-2</v>
      </c>
    </row>
    <row r="96" spans="1:22" x14ac:dyDescent="0.2">
      <c r="A96" s="16" t="s">
        <v>177</v>
      </c>
      <c r="B96" s="4">
        <v>9600</v>
      </c>
      <c r="C96" s="4">
        <v>0</v>
      </c>
      <c r="D96" s="4">
        <v>9600</v>
      </c>
      <c r="E96" s="4">
        <v>490860000</v>
      </c>
      <c r="F96" s="4">
        <f t="shared" si="2"/>
        <v>1927680000</v>
      </c>
      <c r="K96" s="24"/>
      <c r="L96" s="4">
        <v>38</v>
      </c>
      <c r="M96" s="4">
        <v>140</v>
      </c>
      <c r="N96" s="4">
        <v>0</v>
      </c>
      <c r="O96" s="4">
        <v>8</v>
      </c>
      <c r="P96" s="4">
        <v>10800</v>
      </c>
      <c r="Q96" s="4">
        <v>77700</v>
      </c>
      <c r="R96" s="5">
        <v>-7.8000000000000005E-3</v>
      </c>
      <c r="S96" s="4">
        <v>88507</v>
      </c>
      <c r="V96" s="5">
        <v>1.5600000000000001E-2</v>
      </c>
    </row>
    <row r="97" spans="1:22" x14ac:dyDescent="0.2">
      <c r="A97" s="16" t="s">
        <v>175</v>
      </c>
      <c r="B97" s="4">
        <v>3400</v>
      </c>
      <c r="C97" s="4">
        <v>0</v>
      </c>
      <c r="D97" s="4">
        <v>3400</v>
      </c>
      <c r="E97" s="4">
        <v>173210000</v>
      </c>
      <c r="F97" s="4">
        <f t="shared" si="2"/>
        <v>1436820000</v>
      </c>
      <c r="K97" s="24"/>
      <c r="L97" s="4">
        <v>49</v>
      </c>
      <c r="M97" s="4">
        <v>106</v>
      </c>
      <c r="N97" s="4">
        <v>0</v>
      </c>
      <c r="O97" s="4">
        <v>1</v>
      </c>
      <c r="P97" s="4">
        <v>10800</v>
      </c>
      <c r="Q97" s="4">
        <v>35500</v>
      </c>
      <c r="R97" s="5">
        <v>-3.9000000000000003E-3</v>
      </c>
      <c r="S97" s="4">
        <v>46400</v>
      </c>
      <c r="V97" s="5">
        <v>1.37E-2</v>
      </c>
    </row>
    <row r="98" spans="1:22" x14ac:dyDescent="0.2">
      <c r="A98" s="16" t="s">
        <v>174</v>
      </c>
      <c r="B98" s="4">
        <v>1200</v>
      </c>
      <c r="C98" s="4">
        <v>0</v>
      </c>
      <c r="D98" s="4">
        <v>1200</v>
      </c>
      <c r="E98" s="4">
        <v>60910000</v>
      </c>
      <c r="F98" s="4">
        <f t="shared" si="2"/>
        <v>1263610000</v>
      </c>
      <c r="K98" s="24"/>
      <c r="L98" s="4">
        <v>61</v>
      </c>
      <c r="M98" s="4">
        <v>78</v>
      </c>
      <c r="N98" s="4">
        <v>1</v>
      </c>
      <c r="O98" s="4">
        <v>0</v>
      </c>
      <c r="P98" s="4">
        <v>23600</v>
      </c>
      <c r="Q98" s="4">
        <v>20100</v>
      </c>
      <c r="R98" s="5">
        <v>7.9000000000000008E-3</v>
      </c>
      <c r="S98" s="4">
        <v>44773</v>
      </c>
      <c r="V98" s="5">
        <v>1.1699999999999999E-2</v>
      </c>
    </row>
    <row r="99" spans="1:22" x14ac:dyDescent="0.2">
      <c r="A99" s="16" t="s">
        <v>164</v>
      </c>
      <c r="B99" s="4">
        <v>2200</v>
      </c>
      <c r="C99" s="4">
        <v>1100</v>
      </c>
      <c r="D99" s="4">
        <v>1100</v>
      </c>
      <c r="E99" s="4">
        <v>55560000</v>
      </c>
      <c r="F99" s="4">
        <f t="shared" si="2"/>
        <v>1202700000</v>
      </c>
      <c r="K99" s="24"/>
      <c r="L99" s="4">
        <v>65</v>
      </c>
      <c r="M99" s="4">
        <v>113</v>
      </c>
      <c r="N99" s="4">
        <v>3</v>
      </c>
      <c r="O99" s="4">
        <v>6</v>
      </c>
      <c r="P99" s="4">
        <v>28600</v>
      </c>
      <c r="Q99" s="4">
        <v>68300</v>
      </c>
      <c r="R99" s="5">
        <v>-1.3600000000000001E-2</v>
      </c>
      <c r="S99" s="4">
        <v>96919</v>
      </c>
      <c r="V99" s="5">
        <v>4.2000000000000003E-2</v>
      </c>
    </row>
    <row r="100" spans="1:22" x14ac:dyDescent="0.2">
      <c r="A100" s="16" t="s">
        <v>156</v>
      </c>
      <c r="B100" s="4">
        <v>2900</v>
      </c>
      <c r="C100" s="4">
        <v>2100</v>
      </c>
      <c r="D100" s="4">
        <v>800</v>
      </c>
      <c r="E100" s="4">
        <v>42590000</v>
      </c>
      <c r="F100" s="4">
        <f t="shared" si="2"/>
        <v>1147140000</v>
      </c>
      <c r="K100" s="24"/>
      <c r="L100" s="4">
        <v>55</v>
      </c>
      <c r="M100" s="4">
        <v>127</v>
      </c>
      <c r="N100" s="4">
        <v>1</v>
      </c>
      <c r="O100" s="4">
        <v>0</v>
      </c>
      <c r="P100" s="4">
        <v>23600</v>
      </c>
      <c r="Q100" s="4">
        <v>39400</v>
      </c>
      <c r="R100" s="5">
        <v>-1.5300000000000001E-2</v>
      </c>
      <c r="S100" s="4">
        <v>65409</v>
      </c>
      <c r="V100" s="5">
        <v>1.9299999999999998E-2</v>
      </c>
    </row>
    <row r="101" spans="1:22" x14ac:dyDescent="0.2">
      <c r="A101" s="16" t="s">
        <v>155</v>
      </c>
      <c r="B101" s="4">
        <v>22200</v>
      </c>
      <c r="C101" s="4">
        <v>14000</v>
      </c>
      <c r="D101" s="4">
        <v>8200</v>
      </c>
      <c r="E101" s="4">
        <v>426330000</v>
      </c>
      <c r="F101" s="4">
        <f t="shared" si="2"/>
        <v>1104550000</v>
      </c>
      <c r="K101" s="24"/>
      <c r="L101" s="4">
        <v>281</v>
      </c>
      <c r="M101" s="4">
        <v>158</v>
      </c>
      <c r="N101" s="4">
        <v>5</v>
      </c>
      <c r="O101" s="4">
        <v>7</v>
      </c>
      <c r="P101" s="4">
        <v>114100</v>
      </c>
      <c r="Q101" s="4">
        <v>83900</v>
      </c>
      <c r="R101" s="5">
        <v>3.78E-2</v>
      </c>
      <c r="S101" s="4">
        <v>221332</v>
      </c>
      <c r="V101" s="5">
        <v>3.6400000000000002E-2</v>
      </c>
    </row>
    <row r="102" spans="1:22" x14ac:dyDescent="0.2">
      <c r="A102" s="16" t="s">
        <v>154</v>
      </c>
      <c r="B102" s="4">
        <v>13700</v>
      </c>
      <c r="C102" s="4">
        <v>0</v>
      </c>
      <c r="D102" s="4">
        <v>13700</v>
      </c>
      <c r="E102" s="4">
        <v>678220000</v>
      </c>
      <c r="F102" s="4">
        <f t="shared" si="2"/>
        <v>678220000</v>
      </c>
      <c r="K102" s="24"/>
      <c r="L102" s="4">
        <v>163</v>
      </c>
      <c r="M102" s="4">
        <v>66</v>
      </c>
      <c r="N102" s="4">
        <v>3</v>
      </c>
      <c r="O102" s="4">
        <v>1</v>
      </c>
      <c r="P102" s="4">
        <v>62700</v>
      </c>
      <c r="Q102" s="4">
        <v>30900</v>
      </c>
      <c r="R102" s="5">
        <v>2.76E-2</v>
      </c>
      <c r="S102" s="4">
        <v>98603</v>
      </c>
      <c r="V102" s="5">
        <v>3.3599999999999998E-2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F213" s="4"/>
      <c r="L213" s="4"/>
      <c r="M213" s="4"/>
      <c r="N213" s="4"/>
      <c r="O213" s="4"/>
      <c r="P213" s="4"/>
      <c r="Q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L214" s="4"/>
      <c r="M214" s="4"/>
      <c r="N214" s="4"/>
      <c r="O214" s="4"/>
      <c r="P214" s="4"/>
      <c r="Q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L215" s="4"/>
      <c r="M215" s="4"/>
      <c r="N215" s="4"/>
      <c r="O215" s="4"/>
      <c r="P215" s="4"/>
      <c r="Q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L216" s="4"/>
      <c r="M216" s="4"/>
      <c r="N216" s="4"/>
      <c r="O216" s="4"/>
      <c r="P216" s="4"/>
      <c r="Q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L217" s="4"/>
      <c r="M217" s="4"/>
      <c r="N217" s="4"/>
      <c r="O217" s="4"/>
      <c r="P217" s="4"/>
      <c r="Q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L218" s="4"/>
      <c r="M218" s="4"/>
      <c r="N218" s="4"/>
      <c r="O218" s="4"/>
      <c r="P218" s="4"/>
      <c r="Q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L219" s="4"/>
      <c r="M219" s="4"/>
      <c r="N219" s="4"/>
      <c r="O219" s="4"/>
      <c r="P219" s="4"/>
      <c r="Q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L220" s="4"/>
      <c r="M220" s="4"/>
      <c r="N220" s="4"/>
      <c r="O220" s="4"/>
      <c r="P220" s="4"/>
      <c r="Q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L221" s="4"/>
      <c r="M221" s="4"/>
      <c r="N221" s="4"/>
      <c r="O221" s="4"/>
      <c r="P221" s="4"/>
      <c r="Q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L222" s="4"/>
      <c r="M222" s="4"/>
      <c r="N222" s="4"/>
      <c r="O222" s="4"/>
      <c r="P222" s="4"/>
      <c r="Q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L223" s="4"/>
      <c r="M223" s="4"/>
      <c r="N223" s="4"/>
      <c r="O223" s="4"/>
      <c r="P223" s="4"/>
      <c r="Q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L224" s="4"/>
      <c r="M224" s="4"/>
      <c r="N224" s="4"/>
      <c r="O224" s="4"/>
      <c r="P224" s="4"/>
      <c r="Q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L225" s="4"/>
      <c r="M225" s="4"/>
      <c r="N225" s="4"/>
      <c r="O225" s="4"/>
      <c r="P225" s="4"/>
      <c r="Q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L226" s="4"/>
      <c r="M226" s="4"/>
      <c r="N226" s="4"/>
      <c r="O226" s="4"/>
      <c r="P226" s="4"/>
      <c r="Q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L227" s="4"/>
      <c r="M227" s="4"/>
      <c r="N227" s="4"/>
      <c r="O227" s="4"/>
      <c r="P227" s="4"/>
      <c r="Q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L228" s="4"/>
      <c r="M228" s="4"/>
      <c r="N228" s="4"/>
      <c r="O228" s="4"/>
      <c r="P228" s="4"/>
      <c r="Q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L229" s="4"/>
      <c r="M229" s="4"/>
      <c r="N229" s="4"/>
      <c r="O229" s="4"/>
      <c r="P229" s="4"/>
      <c r="Q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L230" s="4"/>
      <c r="M230" s="4"/>
      <c r="N230" s="4"/>
      <c r="O230" s="4"/>
      <c r="P230" s="4"/>
      <c r="Q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L231" s="4"/>
      <c r="M231" s="4"/>
      <c r="N231" s="4"/>
      <c r="O231" s="4"/>
      <c r="P231" s="4"/>
      <c r="Q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L232" s="4"/>
      <c r="M232" s="4"/>
      <c r="N232" s="4"/>
      <c r="O232" s="4"/>
      <c r="P232" s="4"/>
      <c r="Q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L233" s="4"/>
      <c r="M233" s="4"/>
      <c r="N233" s="4"/>
      <c r="O233" s="4"/>
      <c r="P233" s="4"/>
      <c r="Q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T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T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T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T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T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T258" s="4"/>
      <c r="U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T259" s="4"/>
      <c r="U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T260" s="4"/>
      <c r="U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T261" s="4"/>
      <c r="U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T262" s="4"/>
      <c r="U262" s="4"/>
      <c r="V262" s="5"/>
    </row>
    <row r="263" spans="1:22" x14ac:dyDescent="0.2">
      <c r="A263" s="16"/>
      <c r="B263" s="4"/>
      <c r="C263" s="4"/>
      <c r="D263" s="4"/>
      <c r="E263" s="4"/>
      <c r="F263" s="4"/>
      <c r="R263" s="5"/>
      <c r="S263" s="4"/>
      <c r="T263" s="4"/>
      <c r="U263" s="4"/>
      <c r="V263" s="5"/>
    </row>
    <row r="264" spans="1:22" x14ac:dyDescent="0.2">
      <c r="A264" s="16"/>
      <c r="B264" s="4"/>
      <c r="C264" s="4"/>
      <c r="D264" s="4"/>
      <c r="E264" s="4"/>
      <c r="F264" s="4"/>
      <c r="R264" s="5"/>
      <c r="S264" s="4"/>
      <c r="T264" s="4"/>
      <c r="U264" s="4"/>
      <c r="V264" s="5"/>
    </row>
    <row r="265" spans="1:22" x14ac:dyDescent="0.2">
      <c r="A265" s="16"/>
      <c r="B265" s="4"/>
      <c r="C265" s="4"/>
      <c r="D265" s="4"/>
      <c r="E265" s="4"/>
      <c r="F265" s="4"/>
      <c r="R265" s="5"/>
      <c r="S265" s="4"/>
      <c r="T265" s="4"/>
      <c r="U265" s="4"/>
      <c r="V265" s="5"/>
    </row>
    <row r="266" spans="1:22" x14ac:dyDescent="0.2">
      <c r="A266" s="16"/>
      <c r="B266" s="4"/>
      <c r="C266" s="4"/>
      <c r="D266" s="4"/>
      <c r="E266" s="4"/>
      <c r="F266" s="4"/>
      <c r="R266" s="5"/>
      <c r="S266" s="4"/>
      <c r="T266" s="4"/>
      <c r="U266" s="4"/>
      <c r="V266" s="5"/>
    </row>
    <row r="267" spans="1:22" x14ac:dyDescent="0.2">
      <c r="A267" s="16"/>
      <c r="B267" s="4"/>
      <c r="C267" s="4"/>
      <c r="D267" s="4"/>
      <c r="E267" s="4"/>
      <c r="F267" s="4"/>
      <c r="R267" s="5"/>
      <c r="S267" s="4"/>
      <c r="T267" s="4"/>
      <c r="U267" s="4"/>
      <c r="V267" s="5"/>
    </row>
    <row r="268" spans="1:22" x14ac:dyDescent="0.2">
      <c r="A268" s="16"/>
      <c r="B268" s="4"/>
      <c r="C268" s="4"/>
      <c r="D268" s="4"/>
      <c r="E268" s="4"/>
      <c r="F268" s="4"/>
      <c r="R268" s="5"/>
      <c r="S268" s="4"/>
      <c r="T268" s="4"/>
      <c r="U268" s="4"/>
      <c r="V268" s="5"/>
    </row>
    <row r="269" spans="1:22" x14ac:dyDescent="0.2">
      <c r="A269" s="16"/>
      <c r="B269" s="4"/>
      <c r="C269" s="4"/>
      <c r="D269" s="4"/>
      <c r="E269" s="4"/>
      <c r="F269" s="4"/>
      <c r="R269" s="5"/>
      <c r="S269" s="4"/>
      <c r="T269" s="4"/>
      <c r="U269" s="4"/>
      <c r="V269" s="5"/>
    </row>
    <row r="270" spans="1:22" x14ac:dyDescent="0.2">
      <c r="A270" s="16"/>
      <c r="B270" s="4"/>
      <c r="C270" s="4"/>
      <c r="D270" s="4"/>
      <c r="E270" s="4"/>
      <c r="F270" s="4"/>
      <c r="R270" s="5"/>
      <c r="S270" s="4"/>
      <c r="T270" s="4"/>
      <c r="U270" s="4"/>
      <c r="V270" s="5"/>
    </row>
    <row r="271" spans="1:22" x14ac:dyDescent="0.2">
      <c r="A271" s="16"/>
      <c r="B271" s="4"/>
      <c r="C271" s="4"/>
      <c r="D271" s="4"/>
      <c r="E271" s="4"/>
      <c r="F271" s="4"/>
      <c r="R271" s="5"/>
      <c r="S271" s="4"/>
      <c r="T271" s="4"/>
      <c r="U271" s="4"/>
      <c r="V271" s="5"/>
    </row>
    <row r="272" spans="1:22" x14ac:dyDescent="0.2">
      <c r="A272" s="16"/>
      <c r="B272" s="4"/>
      <c r="C272" s="4"/>
      <c r="D272" s="4"/>
      <c r="E272" s="4"/>
      <c r="F272" s="4"/>
      <c r="R272" s="5"/>
      <c r="S272" s="4"/>
      <c r="T272" s="4"/>
      <c r="U272" s="4"/>
      <c r="V272" s="5"/>
    </row>
    <row r="273" spans="1:22" x14ac:dyDescent="0.2">
      <c r="A273" s="16"/>
      <c r="B273" s="4"/>
      <c r="C273" s="4"/>
      <c r="D273" s="4"/>
      <c r="E273" s="4"/>
      <c r="F273" s="4"/>
      <c r="R273" s="5"/>
      <c r="S273" s="4"/>
      <c r="T273" s="4"/>
      <c r="U273" s="4"/>
      <c r="V273" s="5"/>
    </row>
    <row r="274" spans="1:22" x14ac:dyDescent="0.2">
      <c r="A274" s="16"/>
      <c r="B274" s="4"/>
      <c r="C274" s="4"/>
      <c r="D274" s="4"/>
      <c r="E274" s="4"/>
      <c r="F274" s="4"/>
      <c r="R274" s="5"/>
      <c r="S274" s="4"/>
      <c r="T274" s="4"/>
      <c r="U274" s="4"/>
      <c r="V274" s="5"/>
    </row>
    <row r="275" spans="1:22" x14ac:dyDescent="0.2">
      <c r="A275" s="16"/>
      <c r="B275" s="4"/>
      <c r="C275" s="4"/>
      <c r="D275" s="4"/>
      <c r="E275" s="4"/>
      <c r="F275" s="4"/>
      <c r="R275" s="5"/>
      <c r="S275" s="4"/>
      <c r="T275" s="4"/>
      <c r="U275" s="4"/>
      <c r="V275" s="5"/>
    </row>
    <row r="276" spans="1:22" x14ac:dyDescent="0.2">
      <c r="A276" s="16"/>
      <c r="B276" s="4"/>
      <c r="C276" s="4"/>
      <c r="D276" s="4"/>
      <c r="E276" s="4"/>
      <c r="F276" s="4"/>
      <c r="R276" s="5"/>
      <c r="S276" s="4"/>
      <c r="T276" s="4"/>
      <c r="U276" s="4"/>
      <c r="V276" s="5"/>
    </row>
    <row r="277" spans="1:22" x14ac:dyDescent="0.2">
      <c r="A277" s="16"/>
      <c r="B277" s="4"/>
      <c r="C277" s="4"/>
      <c r="D277" s="4"/>
      <c r="E277" s="4"/>
      <c r="F277" s="4"/>
      <c r="R277" s="5"/>
      <c r="S277" s="4"/>
      <c r="T277" s="4"/>
      <c r="U277" s="4"/>
      <c r="V277" s="5"/>
    </row>
    <row r="278" spans="1:22" x14ac:dyDescent="0.2">
      <c r="A278" s="16"/>
      <c r="B278" s="4"/>
      <c r="C278" s="4"/>
      <c r="D278" s="4"/>
      <c r="E278" s="4"/>
      <c r="F278" s="4"/>
      <c r="R278" s="5"/>
      <c r="S278" s="4"/>
      <c r="T278" s="4"/>
      <c r="U278" s="4"/>
      <c r="V278" s="5"/>
    </row>
    <row r="279" spans="1:22" x14ac:dyDescent="0.2">
      <c r="A279" s="16"/>
      <c r="B279" s="4"/>
      <c r="C279" s="4"/>
      <c r="D279" s="4"/>
      <c r="E279" s="4"/>
      <c r="F279" s="4"/>
      <c r="R279" s="5"/>
      <c r="S279" s="4"/>
      <c r="T279" s="4"/>
      <c r="U279" s="4"/>
      <c r="V279" s="5"/>
    </row>
    <row r="280" spans="1:22" x14ac:dyDescent="0.2">
      <c r="A280" s="16"/>
      <c r="B280" s="4"/>
      <c r="C280" s="4"/>
      <c r="D280" s="4"/>
      <c r="E280" s="4"/>
      <c r="F280" s="4"/>
      <c r="R280" s="5"/>
      <c r="S280" s="4"/>
      <c r="T280" s="4"/>
      <c r="U280" s="4"/>
      <c r="V280" s="5"/>
    </row>
    <row r="281" spans="1:22" x14ac:dyDescent="0.2">
      <c r="A281" s="16"/>
      <c r="B281" s="4"/>
      <c r="C281" s="4"/>
      <c r="D281" s="4"/>
      <c r="E281" s="4"/>
      <c r="F281" s="4"/>
      <c r="R281" s="5"/>
      <c r="S281" s="4"/>
      <c r="T281" s="4"/>
      <c r="U281" s="4"/>
      <c r="V281" s="5"/>
    </row>
    <row r="282" spans="1:22" x14ac:dyDescent="0.2">
      <c r="A282" s="16"/>
      <c r="B282" s="4"/>
      <c r="C282" s="4"/>
      <c r="D282" s="4"/>
      <c r="E282" s="4"/>
      <c r="F282" s="4"/>
      <c r="R282" s="5"/>
      <c r="S282" s="4"/>
      <c r="T282" s="4"/>
      <c r="U282" s="4"/>
      <c r="V282" s="5"/>
    </row>
    <row r="283" spans="1:22" x14ac:dyDescent="0.2">
      <c r="A283" s="16"/>
      <c r="B283" s="4"/>
      <c r="C283" s="4"/>
      <c r="D283" s="4"/>
      <c r="E283" s="4"/>
      <c r="F283" s="4"/>
      <c r="R283" s="5"/>
      <c r="S283" s="4"/>
      <c r="T283" s="4"/>
      <c r="U283" s="4"/>
      <c r="V283" s="5"/>
    </row>
    <row r="284" spans="1:22" x14ac:dyDescent="0.2">
      <c r="A284" s="16"/>
      <c r="B284" s="4"/>
      <c r="C284" s="4"/>
      <c r="D284" s="4"/>
      <c r="E284" s="4"/>
      <c r="F284" s="4"/>
      <c r="R284" s="5"/>
      <c r="S284" s="4"/>
      <c r="T284" s="4"/>
      <c r="U284" s="4"/>
      <c r="V284" s="5"/>
    </row>
    <row r="285" spans="1:22" x14ac:dyDescent="0.2">
      <c r="A285" s="16"/>
      <c r="B285" s="4"/>
      <c r="C285" s="4"/>
      <c r="D285" s="4"/>
      <c r="E285" s="4"/>
      <c r="F285" s="4"/>
      <c r="R285" s="5"/>
      <c r="S285" s="4"/>
      <c r="T285" s="4"/>
      <c r="U285" s="4"/>
      <c r="V285" s="5"/>
    </row>
    <row r="286" spans="1:22" x14ac:dyDescent="0.2">
      <c r="A286" s="16"/>
      <c r="B286" s="4"/>
      <c r="C286" s="4"/>
      <c r="D286" s="4"/>
      <c r="E286" s="4"/>
      <c r="F286" s="4"/>
      <c r="R286" s="5"/>
      <c r="S286" s="4"/>
      <c r="T286" s="4"/>
      <c r="U286" s="4"/>
      <c r="V286" s="5"/>
    </row>
    <row r="287" spans="1:22" x14ac:dyDescent="0.2">
      <c r="A287" s="16"/>
      <c r="B287" s="4"/>
      <c r="C287" s="4"/>
      <c r="D287" s="4"/>
      <c r="E287" s="4"/>
      <c r="F287" s="4"/>
      <c r="R287" s="5"/>
      <c r="S287" s="4"/>
      <c r="T287" s="4"/>
      <c r="U287" s="4"/>
      <c r="V287" s="5"/>
    </row>
    <row r="288" spans="1:22" x14ac:dyDescent="0.2">
      <c r="A288" s="16"/>
      <c r="B288" s="4"/>
      <c r="C288" s="4"/>
      <c r="D288" s="4"/>
      <c r="E288" s="4"/>
      <c r="F288" s="4"/>
      <c r="R288" s="5"/>
      <c r="S288" s="4"/>
      <c r="U288" s="4"/>
      <c r="V288" s="5"/>
    </row>
    <row r="289" spans="1:22" x14ac:dyDescent="0.2">
      <c r="A289" s="16"/>
      <c r="B289" s="4"/>
      <c r="C289" s="4"/>
      <c r="D289" s="4"/>
      <c r="E289" s="4"/>
      <c r="F289" s="4"/>
      <c r="R289" s="5"/>
      <c r="S289" s="4"/>
      <c r="U289" s="4"/>
      <c r="V289" s="5"/>
    </row>
    <row r="290" spans="1:22" x14ac:dyDescent="0.2">
      <c r="A290" s="16"/>
      <c r="B290" s="4"/>
      <c r="C290" s="4"/>
      <c r="D290" s="4"/>
      <c r="E290" s="4"/>
      <c r="F290" s="4"/>
      <c r="R290" s="5"/>
      <c r="S290" s="4"/>
      <c r="U290" s="4"/>
      <c r="V290" s="5"/>
    </row>
    <row r="291" spans="1:22" x14ac:dyDescent="0.2">
      <c r="A291" s="16"/>
      <c r="B291" s="4"/>
      <c r="C291" s="4"/>
      <c r="D291" s="4"/>
      <c r="E291" s="4"/>
      <c r="F291" s="4"/>
      <c r="R291" s="5"/>
      <c r="S291" s="4"/>
      <c r="U291" s="4"/>
      <c r="V291" s="5"/>
    </row>
    <row r="292" spans="1:22" x14ac:dyDescent="0.2">
      <c r="A292" s="16"/>
      <c r="B292" s="4"/>
      <c r="C292" s="4"/>
      <c r="D292" s="4"/>
      <c r="E292" s="4"/>
      <c r="F292" s="4"/>
      <c r="R292" s="5"/>
      <c r="S292" s="4"/>
      <c r="U292" s="4"/>
      <c r="V292" s="5"/>
    </row>
    <row r="293" spans="1:22" x14ac:dyDescent="0.2">
      <c r="A293" s="16"/>
      <c r="B293" s="4"/>
      <c r="C293" s="4"/>
      <c r="D293" s="4"/>
      <c r="E293" s="4"/>
      <c r="F293" s="4"/>
      <c r="R293" s="5"/>
      <c r="S293" s="4"/>
      <c r="V293" s="5"/>
    </row>
    <row r="294" spans="1:22" x14ac:dyDescent="0.2">
      <c r="A294" s="16"/>
      <c r="B294" s="4"/>
      <c r="C294" s="4"/>
      <c r="D294" s="4"/>
      <c r="E294" s="4"/>
      <c r="F294" s="4"/>
      <c r="R294" s="5"/>
      <c r="S294" s="4"/>
      <c r="V294" s="5"/>
    </row>
    <row r="295" spans="1:22" x14ac:dyDescent="0.2">
      <c r="A295" s="16"/>
      <c r="B295" s="4"/>
      <c r="C295" s="4"/>
      <c r="D295" s="4"/>
      <c r="E295" s="4"/>
      <c r="F295" s="4"/>
      <c r="R295" s="5"/>
      <c r="S295" s="4"/>
      <c r="V295" s="5"/>
    </row>
    <row r="296" spans="1:22" x14ac:dyDescent="0.2">
      <c r="A296" s="16"/>
      <c r="B296" s="4"/>
      <c r="C296" s="4"/>
      <c r="D296" s="4"/>
      <c r="E296" s="4"/>
      <c r="F296" s="4"/>
      <c r="R296" s="5"/>
      <c r="S296" s="4"/>
      <c r="V296" s="5"/>
    </row>
    <row r="297" spans="1:22" x14ac:dyDescent="0.2">
      <c r="A297" s="16"/>
      <c r="B297" s="4"/>
      <c r="C297" s="4"/>
      <c r="D297" s="4"/>
      <c r="E297" s="4"/>
      <c r="F297" s="4"/>
      <c r="R297" s="5"/>
      <c r="S297" s="4"/>
      <c r="V297" s="5"/>
    </row>
    <row r="298" spans="1:22" x14ac:dyDescent="0.2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</row>
    <row r="299" spans="1:22" x14ac:dyDescent="0.2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</row>
    <row r="300" spans="1:22" x14ac:dyDescent="0.2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</row>
    <row r="301" spans="1:22" x14ac:dyDescent="0.2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</row>
    <row r="302" spans="1:22" x14ac:dyDescent="0.2">
      <c r="A302" s="36" t="s">
        <v>163</v>
      </c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327E-BAB3-B246-A311-0904B556F3CD}">
  <sheetPr codeName="Sheet117"/>
  <dimension ref="A1:V253"/>
  <sheetViews>
    <sheetView workbookViewId="0">
      <selection activeCell="U4" sqref="U3:U4"/>
    </sheetView>
  </sheetViews>
  <sheetFormatPr baseColWidth="10" defaultRowHeight="16" x14ac:dyDescent="0.2"/>
  <cols>
    <col min="5" max="5" customWidth="true" width="16.5"/>
    <col min="6" max="6" customWidth="true" width="14.66406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4084">
        <v>344</v>
      </c>
      <c r="B3" t="n" s="4085">
        <v>6400.0</v>
      </c>
      <c r="C3" t="n" s="4086">
        <v>21300.0</v>
      </c>
      <c r="D3" t="n" s="4087">
        <v>-14900.0</v>
      </c>
      <c r="E3" t="n" s="4088">
        <v>-4.48503721E8</v>
      </c>
      <c r="G3" t="n" s="4074">
        <v>0.0</v>
      </c>
      <c r="H3" t="n" s="4075">
        <v>0.0</v>
      </c>
      <c r="I3" t="n" s="4076">
        <v>0.0</v>
      </c>
      <c r="J3" t="n" s="4077">
        <v>0.0</v>
      </c>
      <c r="L3" t="n" s="4078">
        <v>202.0</v>
      </c>
      <c r="M3" t="n" s="4079">
        <v>146.0</v>
      </c>
      <c r="N3" t="n" s="4080">
        <v>16.0</v>
      </c>
      <c r="O3" t="n" s="4081">
        <v>23.0</v>
      </c>
      <c r="P3" t="n" s="4082">
        <v>224000.0</v>
      </c>
      <c r="Q3" t="n" s="4083">
        <v>297700.0</v>
      </c>
      <c r="R3" t="n" s="4072">
        <v>-0.0033</v>
      </c>
      <c r="S3" t="n" s="4071">
        <v>532100.0</v>
      </c>
      <c r="V3" t="n" s="4073">
        <v>0.0358</v>
      </c>
    </row>
    <row r="4">
      <c r="A4" t="s" s="2012">
        <v>343</v>
      </c>
      <c r="B4" t="n" s="2013">
        <v>1100.0</v>
      </c>
      <c r="C4" t="n" s="2014">
        <v>65200.0</v>
      </c>
      <c r="D4" t="n" s="2015">
        <v>-64100.0</v>
      </c>
      <c r="E4" t="n" s="2016">
        <v>-1.947313399E9</v>
      </c>
      <c r="G4" t="n" s="2002">
        <v>0.0</v>
      </c>
      <c r="H4" t="n" s="2003">
        <v>0.0</v>
      </c>
      <c r="I4" t="n" s="2004">
        <v>0.0</v>
      </c>
      <c r="J4" t="n" s="2005">
        <v>0.0</v>
      </c>
      <c r="L4" t="n" s="2006">
        <v>302.0</v>
      </c>
      <c r="M4" t="n" s="2007">
        <v>165.0</v>
      </c>
      <c r="N4" t="n" s="2008">
        <v>18.0</v>
      </c>
      <c r="O4" t="n" s="2009">
        <v>36.0</v>
      </c>
      <c r="P4" t="n" s="2010">
        <v>305100.0</v>
      </c>
      <c r="Q4" t="n" s="2011">
        <v>341800.0</v>
      </c>
      <c r="R4" t="n" s="2000">
        <v>-0.0233</v>
      </c>
      <c r="S4" t="n" s="1999">
        <v>730100.0</v>
      </c>
      <c r="V4" t="n" s="2001">
        <v>0.051</v>
      </c>
    </row>
    <row r="5" spans="1:22" x14ac:dyDescent="0.2">
      <c r="A5" s="16" t="s">
        <v>342</v>
      </c>
      <c r="B5" s="4">
        <v>32500</v>
      </c>
      <c r="C5" s="4">
        <v>50670</v>
      </c>
      <c r="D5" s="4">
        <v>-18170</v>
      </c>
      <c r="E5" s="4">
        <v>-568081640</v>
      </c>
      <c r="F5" s="4">
        <f t="shared" ref="F5:F46" si="0">E5+F6</f>
        <v>-17823023809</v>
      </c>
      <c r="G5" s="4">
        <v>0</v>
      </c>
      <c r="H5" s="4">
        <v>0</v>
      </c>
      <c r="I5" s="4">
        <v>0</v>
      </c>
      <c r="J5" s="4">
        <v>0</v>
      </c>
      <c r="K5" s="24"/>
      <c r="L5" s="4">
        <v>135</v>
      </c>
      <c r="M5" s="4">
        <v>184</v>
      </c>
      <c r="N5" s="4">
        <v>18</v>
      </c>
      <c r="O5" s="4">
        <v>32</v>
      </c>
      <c r="P5" s="4">
        <v>246500</v>
      </c>
      <c r="Q5" s="4">
        <v>469400</v>
      </c>
      <c r="R5" s="5">
        <v>-1.3000000000000001E-2</v>
      </c>
      <c r="S5" s="4">
        <v>740600</v>
      </c>
      <c r="V5" s="5">
        <v>4.07E-2</v>
      </c>
    </row>
    <row r="6" spans="1:22" x14ac:dyDescent="0.2">
      <c r="A6" s="16" t="s">
        <v>341</v>
      </c>
      <c r="B6" s="4">
        <v>0</v>
      </c>
      <c r="C6" s="4">
        <v>67300</v>
      </c>
      <c r="D6" s="4">
        <v>-67300</v>
      </c>
      <c r="E6" s="4">
        <v>-2082844154</v>
      </c>
      <c r="F6" s="4">
        <f t="shared" si="0"/>
        <v>-17254942169</v>
      </c>
      <c r="G6" s="4">
        <v>0</v>
      </c>
      <c r="H6" s="4">
        <v>0</v>
      </c>
      <c r="I6" s="4">
        <v>0</v>
      </c>
      <c r="J6" s="4">
        <v>0</v>
      </c>
      <c r="K6" s="24"/>
      <c r="L6" s="4">
        <v>173</v>
      </c>
      <c r="M6" s="4">
        <v>119</v>
      </c>
      <c r="N6" s="4">
        <v>18</v>
      </c>
      <c r="O6" s="4">
        <v>16</v>
      </c>
      <c r="P6" s="4">
        <v>252600</v>
      </c>
      <c r="Q6" s="4">
        <v>260800</v>
      </c>
      <c r="R6" s="5">
        <v>9.7999999999999997E-3</v>
      </c>
      <c r="S6" s="4">
        <v>548200</v>
      </c>
      <c r="V6" s="5">
        <v>6.4100000000000004E-2</v>
      </c>
    </row>
    <row r="7" spans="1:22" x14ac:dyDescent="0.2">
      <c r="A7" s="16" t="s">
        <v>340</v>
      </c>
      <c r="B7" s="4">
        <v>43800</v>
      </c>
      <c r="C7" s="4">
        <v>300</v>
      </c>
      <c r="D7" s="4">
        <v>43500</v>
      </c>
      <c r="E7" s="4">
        <v>1355882777</v>
      </c>
      <c r="F7" s="4">
        <f t="shared" si="0"/>
        <v>-15172098015</v>
      </c>
      <c r="G7" s="4">
        <v>0</v>
      </c>
      <c r="H7" s="4">
        <v>0</v>
      </c>
      <c r="I7" s="4">
        <v>0</v>
      </c>
      <c r="J7" s="4">
        <v>0</v>
      </c>
      <c r="K7" s="24"/>
      <c r="L7" s="4">
        <v>159</v>
      </c>
      <c r="M7" s="4">
        <v>182</v>
      </c>
      <c r="N7" s="4">
        <v>11</v>
      </c>
      <c r="O7" s="4">
        <v>32</v>
      </c>
      <c r="P7" s="4">
        <v>205200</v>
      </c>
      <c r="Q7" s="4">
        <v>374800</v>
      </c>
      <c r="R7" s="5">
        <v>-6.4000000000000003E-3</v>
      </c>
      <c r="S7" s="4">
        <v>605000</v>
      </c>
      <c r="V7" s="5">
        <v>4.0800000000000003E-2</v>
      </c>
    </row>
    <row r="8" spans="1:22" x14ac:dyDescent="0.2">
      <c r="A8" s="16" t="s">
        <v>339</v>
      </c>
      <c r="B8" s="4">
        <v>30500</v>
      </c>
      <c r="C8" s="4">
        <v>8900</v>
      </c>
      <c r="D8" s="4">
        <v>21600</v>
      </c>
      <c r="E8" s="4">
        <v>688346937</v>
      </c>
      <c r="F8" s="4">
        <f t="shared" si="0"/>
        <v>-16527980792</v>
      </c>
      <c r="G8" s="4">
        <v>0</v>
      </c>
      <c r="H8" s="4">
        <v>0</v>
      </c>
      <c r="I8" s="4">
        <v>0</v>
      </c>
      <c r="J8" s="4">
        <v>0</v>
      </c>
      <c r="K8" s="24"/>
      <c r="L8" s="4">
        <v>300</v>
      </c>
      <c r="M8" s="4">
        <v>255</v>
      </c>
      <c r="N8" s="4">
        <v>37</v>
      </c>
      <c r="O8" s="4">
        <v>46</v>
      </c>
      <c r="P8" s="4">
        <v>509400</v>
      </c>
      <c r="Q8" s="4">
        <v>520700</v>
      </c>
      <c r="R8" s="5">
        <v>-1.9299999999999998E-2</v>
      </c>
      <c r="S8" s="4">
        <v>1122600</v>
      </c>
      <c r="V8" s="5">
        <v>8.1900000000000001E-2</v>
      </c>
    </row>
    <row r="9" spans="1:22" x14ac:dyDescent="0.2">
      <c r="A9" s="16" t="s">
        <v>338</v>
      </c>
      <c r="B9" s="4">
        <v>144400</v>
      </c>
      <c r="C9" s="4">
        <v>7800</v>
      </c>
      <c r="D9" s="4">
        <v>136600</v>
      </c>
      <c r="E9" s="4">
        <v>4225549695</v>
      </c>
      <c r="F9" s="4">
        <f t="shared" si="0"/>
        <v>-17216327729</v>
      </c>
      <c r="G9" s="4">
        <v>0</v>
      </c>
      <c r="H9" s="4">
        <v>0</v>
      </c>
      <c r="I9" s="4">
        <v>0</v>
      </c>
      <c r="J9" s="4">
        <v>0</v>
      </c>
      <c r="K9" s="24"/>
      <c r="L9" s="4">
        <v>391</v>
      </c>
      <c r="M9" s="4">
        <v>285</v>
      </c>
      <c r="N9" s="4">
        <v>96</v>
      </c>
      <c r="O9" s="4">
        <v>26</v>
      </c>
      <c r="P9" s="4">
        <v>1077300</v>
      </c>
      <c r="Q9" s="4">
        <v>438000</v>
      </c>
      <c r="R9" s="5">
        <v>7.1199999999999999E-2</v>
      </c>
      <c r="S9" s="4">
        <v>1599600</v>
      </c>
      <c r="V9" s="5">
        <v>6.9199999999999998E-2</v>
      </c>
    </row>
    <row r="10" spans="1:22" x14ac:dyDescent="0.2">
      <c r="A10" s="16" t="s">
        <v>337</v>
      </c>
      <c r="B10" s="4">
        <v>400</v>
      </c>
      <c r="C10" s="4">
        <v>16300</v>
      </c>
      <c r="D10" s="4">
        <v>-15900</v>
      </c>
      <c r="E10" s="4">
        <v>-470293145</v>
      </c>
      <c r="F10" s="4">
        <f t="shared" si="0"/>
        <v>-21441877424</v>
      </c>
      <c r="G10" s="4">
        <v>0</v>
      </c>
      <c r="H10" s="4">
        <v>0</v>
      </c>
      <c r="I10" s="4">
        <v>0</v>
      </c>
      <c r="J10" s="4">
        <v>0</v>
      </c>
      <c r="K10" s="24"/>
      <c r="L10" s="4">
        <v>179</v>
      </c>
      <c r="M10" s="4">
        <v>183</v>
      </c>
      <c r="N10" s="4">
        <v>11</v>
      </c>
      <c r="O10" s="4">
        <v>26</v>
      </c>
      <c r="P10" s="4">
        <v>198600</v>
      </c>
      <c r="Q10" s="4">
        <v>345800</v>
      </c>
      <c r="R10" s="5">
        <v>6.8999999999999999E-3</v>
      </c>
      <c r="S10" s="4">
        <v>586300</v>
      </c>
      <c r="V10" s="5">
        <v>2.9900000000000003E-2</v>
      </c>
    </row>
    <row r="11" spans="1:22" x14ac:dyDescent="0.2">
      <c r="A11" s="16" t="s">
        <v>336</v>
      </c>
      <c r="B11" s="4">
        <v>6100</v>
      </c>
      <c r="C11" s="4">
        <v>16700</v>
      </c>
      <c r="D11" s="4">
        <v>-10600</v>
      </c>
      <c r="E11" s="4">
        <v>-310896204</v>
      </c>
      <c r="F11" s="4">
        <f t="shared" si="0"/>
        <v>-20971584279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83</v>
      </c>
      <c r="M11" s="4">
        <v>114</v>
      </c>
      <c r="N11" s="4">
        <v>5</v>
      </c>
      <c r="O11" s="4">
        <v>16</v>
      </c>
      <c r="P11" s="4">
        <v>99100</v>
      </c>
      <c r="Q11" s="4">
        <v>211000</v>
      </c>
      <c r="R11" s="5">
        <v>-1.0200000000000001E-2</v>
      </c>
      <c r="S11" s="4">
        <v>318800</v>
      </c>
      <c r="V11" s="5">
        <v>3.0299999999999997E-2</v>
      </c>
    </row>
    <row r="12" spans="1:22" x14ac:dyDescent="0.2">
      <c r="A12" s="16" t="s">
        <v>335</v>
      </c>
      <c r="B12" s="4">
        <v>4000</v>
      </c>
      <c r="C12" s="4">
        <v>34600</v>
      </c>
      <c r="D12" s="4">
        <v>-30600</v>
      </c>
      <c r="E12" s="4">
        <v>-917188897</v>
      </c>
      <c r="F12" s="4">
        <f t="shared" si="0"/>
        <v>-20660688075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121</v>
      </c>
      <c r="M12" s="4">
        <v>173</v>
      </c>
      <c r="N12" s="4">
        <v>12</v>
      </c>
      <c r="O12" s="4">
        <v>18</v>
      </c>
      <c r="P12" s="4">
        <v>171500</v>
      </c>
      <c r="Q12" s="4">
        <v>223600</v>
      </c>
      <c r="R12" s="5">
        <v>1.72E-2</v>
      </c>
      <c r="S12" s="4">
        <v>408200</v>
      </c>
      <c r="V12" s="5">
        <v>4.5700000000000005E-2</v>
      </c>
    </row>
    <row r="13" spans="1:22" x14ac:dyDescent="0.2">
      <c r="A13" s="16" t="s">
        <v>333</v>
      </c>
      <c r="B13" s="4">
        <v>22700</v>
      </c>
      <c r="C13" s="4">
        <v>2800</v>
      </c>
      <c r="D13" s="4">
        <v>19900</v>
      </c>
      <c r="E13" s="4">
        <v>576953827</v>
      </c>
      <c r="F13" s="4">
        <f t="shared" si="0"/>
        <v>-19743499178</v>
      </c>
      <c r="G13" s="4">
        <v>0</v>
      </c>
      <c r="H13" s="4">
        <v>0</v>
      </c>
      <c r="I13" s="4">
        <v>0</v>
      </c>
      <c r="J13" s="4">
        <v>0</v>
      </c>
      <c r="K13" s="24"/>
      <c r="L13" s="4">
        <v>169</v>
      </c>
      <c r="M13" s="4">
        <v>122</v>
      </c>
      <c r="N13" s="4">
        <v>21</v>
      </c>
      <c r="O13" s="4">
        <v>20</v>
      </c>
      <c r="P13" s="4">
        <v>240200</v>
      </c>
      <c r="Q13" s="4">
        <v>277500</v>
      </c>
      <c r="R13" s="5">
        <v>1.7500000000000002E-2</v>
      </c>
      <c r="S13" s="4">
        <v>525500</v>
      </c>
      <c r="V13" s="5">
        <v>3.0600000000000002E-2</v>
      </c>
    </row>
    <row r="14" spans="1:22" x14ac:dyDescent="0.2">
      <c r="A14" s="16" t="s">
        <v>332</v>
      </c>
      <c r="B14" s="4">
        <v>2200</v>
      </c>
      <c r="C14" s="4">
        <v>0</v>
      </c>
      <c r="D14" s="4">
        <v>2200</v>
      </c>
      <c r="E14" s="4">
        <v>62872464</v>
      </c>
      <c r="F14" s="4">
        <f t="shared" si="0"/>
        <v>-20320453005</v>
      </c>
      <c r="G14" s="4">
        <v>0</v>
      </c>
      <c r="H14" s="4">
        <v>0</v>
      </c>
      <c r="I14" s="4">
        <v>0</v>
      </c>
      <c r="J14" s="4">
        <v>0</v>
      </c>
      <c r="K14" s="24"/>
      <c r="L14" s="4">
        <v>97</v>
      </c>
      <c r="M14" s="4">
        <v>87</v>
      </c>
      <c r="N14" s="4">
        <v>9</v>
      </c>
      <c r="O14" s="4">
        <v>13</v>
      </c>
      <c r="P14" s="4">
        <v>128600</v>
      </c>
      <c r="Q14" s="4">
        <v>177300</v>
      </c>
      <c r="R14" s="5">
        <v>1.4199999999999999E-2</v>
      </c>
      <c r="S14" s="4">
        <v>319800</v>
      </c>
      <c r="V14" s="5">
        <v>2.07E-2</v>
      </c>
    </row>
    <row r="15" spans="1:22" x14ac:dyDescent="0.2">
      <c r="A15" s="16" t="s">
        <v>331</v>
      </c>
      <c r="B15" s="4">
        <v>36300</v>
      </c>
      <c r="C15" s="4">
        <v>100</v>
      </c>
      <c r="D15" s="4">
        <v>36200</v>
      </c>
      <c r="E15" s="4">
        <v>1013667860</v>
      </c>
      <c r="F15" s="4">
        <f t="shared" si="0"/>
        <v>-20383325469</v>
      </c>
      <c r="G15" s="4">
        <v>0</v>
      </c>
      <c r="H15" s="4">
        <v>0</v>
      </c>
      <c r="I15" s="4">
        <v>0</v>
      </c>
      <c r="J15" s="4">
        <v>0</v>
      </c>
      <c r="K15" s="24"/>
      <c r="L15" s="4">
        <v>94</v>
      </c>
      <c r="M15" s="4">
        <v>148</v>
      </c>
      <c r="N15" s="4">
        <v>8</v>
      </c>
      <c r="O15" s="4">
        <v>7</v>
      </c>
      <c r="P15" s="4">
        <v>107000</v>
      </c>
      <c r="Q15" s="4">
        <v>179700</v>
      </c>
      <c r="R15" s="5">
        <v>1.0800000000000001E-2</v>
      </c>
      <c r="S15" s="4">
        <v>293400</v>
      </c>
      <c r="V15" s="5">
        <v>4.2300000000000004E-2</v>
      </c>
    </row>
    <row r="16" spans="1:22" x14ac:dyDescent="0.2">
      <c r="A16" s="16" t="s">
        <v>330</v>
      </c>
      <c r="B16" s="4">
        <v>0</v>
      </c>
      <c r="C16" s="4">
        <v>1360</v>
      </c>
      <c r="D16" s="4">
        <v>-1360</v>
      </c>
      <c r="E16" s="4">
        <v>-37951064</v>
      </c>
      <c r="F16" s="4">
        <f t="shared" si="0"/>
        <v>-21396993329</v>
      </c>
      <c r="G16" s="4">
        <v>0</v>
      </c>
      <c r="H16" s="4">
        <v>0</v>
      </c>
      <c r="I16" s="4">
        <v>0</v>
      </c>
      <c r="J16" s="4">
        <v>0</v>
      </c>
      <c r="K16" s="24"/>
      <c r="L16" s="4">
        <v>80</v>
      </c>
      <c r="M16" s="4">
        <v>58</v>
      </c>
      <c r="N16" s="4">
        <v>4</v>
      </c>
      <c r="O16" s="4">
        <v>6</v>
      </c>
      <c r="P16" s="4">
        <v>69300</v>
      </c>
      <c r="Q16" s="4">
        <v>110400</v>
      </c>
      <c r="R16" s="5">
        <v>0</v>
      </c>
      <c r="S16" s="4">
        <v>190600</v>
      </c>
      <c r="V16" s="5">
        <v>1.77E-2</v>
      </c>
    </row>
    <row r="17" spans="1:22" x14ac:dyDescent="0.2">
      <c r="A17" s="16" t="s">
        <v>329</v>
      </c>
      <c r="B17" s="4">
        <v>0</v>
      </c>
      <c r="C17" s="4">
        <v>18700</v>
      </c>
      <c r="D17" s="4">
        <v>-18700</v>
      </c>
      <c r="E17" s="4">
        <v>-523387645</v>
      </c>
      <c r="F17" s="4">
        <f t="shared" si="0"/>
        <v>-21359042265</v>
      </c>
      <c r="G17" s="4">
        <v>0</v>
      </c>
      <c r="H17" s="4">
        <v>0</v>
      </c>
      <c r="I17" s="4">
        <v>0</v>
      </c>
      <c r="J17" s="4">
        <v>0</v>
      </c>
      <c r="K17" s="24"/>
      <c r="L17" s="4">
        <v>73</v>
      </c>
      <c r="M17" s="4">
        <v>70</v>
      </c>
      <c r="N17" s="4">
        <v>6</v>
      </c>
      <c r="O17" s="4">
        <v>15</v>
      </c>
      <c r="P17" s="4">
        <v>86700</v>
      </c>
      <c r="Q17" s="4">
        <v>152800</v>
      </c>
      <c r="R17" s="5">
        <v>-1.0700000000000001E-2</v>
      </c>
      <c r="S17" s="4">
        <v>263300</v>
      </c>
      <c r="V17" s="5">
        <v>3.1600000000000003E-2</v>
      </c>
    </row>
    <row r="18" spans="1:22" x14ac:dyDescent="0.2">
      <c r="A18" s="16" t="s">
        <v>328</v>
      </c>
      <c r="B18" s="4">
        <v>100</v>
      </c>
      <c r="C18" s="4">
        <v>218500</v>
      </c>
      <c r="D18" s="4">
        <v>-218400</v>
      </c>
      <c r="E18" s="4">
        <v>-6125290747</v>
      </c>
      <c r="F18" s="4">
        <f t="shared" si="0"/>
        <v>-20835654620</v>
      </c>
      <c r="G18" s="4">
        <v>0</v>
      </c>
      <c r="H18" s="4">
        <v>0</v>
      </c>
      <c r="I18" s="4">
        <v>0</v>
      </c>
      <c r="J18" s="4">
        <v>0</v>
      </c>
      <c r="K18" s="24"/>
      <c r="L18" s="4">
        <v>150</v>
      </c>
      <c r="M18" s="4">
        <v>223</v>
      </c>
      <c r="N18" s="4">
        <v>8</v>
      </c>
      <c r="O18" s="4">
        <v>21</v>
      </c>
      <c r="P18" s="4">
        <v>147200</v>
      </c>
      <c r="Q18" s="4">
        <v>331400</v>
      </c>
      <c r="R18" s="5">
        <v>0</v>
      </c>
      <c r="S18" s="4">
        <v>484600</v>
      </c>
      <c r="V18" s="5">
        <v>4.4900000000000002E-2</v>
      </c>
    </row>
    <row r="19" spans="1:22" x14ac:dyDescent="0.2">
      <c r="A19" s="16" t="s">
        <v>327</v>
      </c>
      <c r="B19" s="4">
        <v>2800</v>
      </c>
      <c r="C19" s="4">
        <v>25900</v>
      </c>
      <c r="D19" s="4">
        <v>-23100</v>
      </c>
      <c r="E19" s="4">
        <v>-660418296</v>
      </c>
      <c r="F19" s="4">
        <f t="shared" si="0"/>
        <v>-14710363873</v>
      </c>
      <c r="G19" s="4">
        <v>0</v>
      </c>
      <c r="H19" s="4">
        <v>0</v>
      </c>
      <c r="I19" s="4">
        <v>0</v>
      </c>
      <c r="J19" s="4">
        <v>0</v>
      </c>
      <c r="K19" s="24"/>
      <c r="L19" s="4">
        <v>76</v>
      </c>
      <c r="M19" s="4">
        <v>55</v>
      </c>
      <c r="N19" s="4">
        <v>5</v>
      </c>
      <c r="O19" s="4">
        <v>14</v>
      </c>
      <c r="P19" s="4">
        <v>86000</v>
      </c>
      <c r="Q19" s="4">
        <v>155300</v>
      </c>
      <c r="R19" s="5">
        <v>-1.41E-2</v>
      </c>
      <c r="S19" s="4">
        <v>267600</v>
      </c>
      <c r="V19" s="5">
        <v>3.7599999999999995E-2</v>
      </c>
    </row>
    <row r="20" spans="1:22" x14ac:dyDescent="0.2">
      <c r="A20" s="16" t="s">
        <v>326</v>
      </c>
      <c r="B20" s="4">
        <v>20000</v>
      </c>
      <c r="C20" s="4">
        <v>120200</v>
      </c>
      <c r="D20" s="4">
        <v>-100200</v>
      </c>
      <c r="E20" s="4">
        <v>-2904016910</v>
      </c>
      <c r="F20" s="4">
        <f t="shared" si="0"/>
        <v>-14049945577</v>
      </c>
      <c r="G20" s="4">
        <v>0</v>
      </c>
      <c r="H20" s="4">
        <v>0</v>
      </c>
      <c r="I20" s="4">
        <v>0</v>
      </c>
      <c r="J20" s="4">
        <v>0</v>
      </c>
      <c r="K20" s="24"/>
      <c r="L20" s="4">
        <v>157</v>
      </c>
      <c r="M20" s="4">
        <v>116</v>
      </c>
      <c r="N20" s="4">
        <v>19</v>
      </c>
      <c r="O20" s="4">
        <v>16</v>
      </c>
      <c r="P20" s="4">
        <v>222300</v>
      </c>
      <c r="Q20" s="4">
        <v>219400</v>
      </c>
      <c r="R20" s="5">
        <v>-6.8999999999999999E-3</v>
      </c>
      <c r="S20" s="4">
        <v>456300</v>
      </c>
      <c r="V20" s="5">
        <v>4.3700000000000003E-2</v>
      </c>
    </row>
    <row r="21" spans="1:22" x14ac:dyDescent="0.2">
      <c r="A21" s="16" t="s">
        <v>325</v>
      </c>
      <c r="B21" s="4">
        <v>0</v>
      </c>
      <c r="C21" s="4">
        <v>3600</v>
      </c>
      <c r="D21" s="4">
        <v>-3600</v>
      </c>
      <c r="E21" s="4">
        <v>-104006505</v>
      </c>
      <c r="F21" s="4">
        <f t="shared" si="0"/>
        <v>-11145928667</v>
      </c>
      <c r="G21" s="4">
        <v>0</v>
      </c>
      <c r="H21" s="4">
        <v>0</v>
      </c>
      <c r="I21" s="4">
        <v>0</v>
      </c>
      <c r="J21" s="4">
        <v>0</v>
      </c>
      <c r="K21" s="24"/>
      <c r="L21" s="4">
        <v>62</v>
      </c>
      <c r="M21" s="4">
        <v>59</v>
      </c>
      <c r="N21" s="4">
        <v>4</v>
      </c>
      <c r="O21" s="4">
        <v>3</v>
      </c>
      <c r="P21" s="4">
        <v>59300</v>
      </c>
      <c r="Q21" s="4">
        <v>66200</v>
      </c>
      <c r="R21" s="5">
        <v>0</v>
      </c>
      <c r="S21" s="4">
        <v>127900</v>
      </c>
      <c r="V21" s="5">
        <v>1.04E-2</v>
      </c>
    </row>
    <row r="22" spans="1:22" x14ac:dyDescent="0.2">
      <c r="A22" s="16" t="s">
        <v>324</v>
      </c>
      <c r="B22" s="4">
        <v>33200</v>
      </c>
      <c r="C22" s="4">
        <v>3000</v>
      </c>
      <c r="D22" s="4">
        <v>30200</v>
      </c>
      <c r="E22" s="4">
        <v>854025513</v>
      </c>
      <c r="F22" s="4">
        <f t="shared" si="0"/>
        <v>-11041922162</v>
      </c>
      <c r="K22" s="24"/>
      <c r="L22" s="4">
        <v>110</v>
      </c>
      <c r="M22" s="4">
        <v>51</v>
      </c>
      <c r="N22" s="4">
        <v>14</v>
      </c>
      <c r="O22" s="4">
        <v>8</v>
      </c>
      <c r="P22" s="4">
        <v>179300</v>
      </c>
      <c r="Q22" s="4">
        <v>117900</v>
      </c>
      <c r="R22" s="5">
        <v>2.86E-2</v>
      </c>
      <c r="S22" s="4">
        <v>305100</v>
      </c>
      <c r="V22" s="5">
        <v>3.4799999999999998E-2</v>
      </c>
    </row>
    <row r="23" spans="1:22" x14ac:dyDescent="0.2">
      <c r="A23" s="16" t="s">
        <v>323</v>
      </c>
      <c r="B23" s="4">
        <v>5700</v>
      </c>
      <c r="C23" s="4">
        <v>5300</v>
      </c>
      <c r="D23" s="4">
        <v>400</v>
      </c>
      <c r="E23" s="4">
        <v>11224122</v>
      </c>
      <c r="F23" s="4">
        <f t="shared" si="0"/>
        <v>-11895947675</v>
      </c>
      <c r="K23" s="24"/>
      <c r="L23" s="4">
        <v>37</v>
      </c>
      <c r="M23" s="4">
        <v>50</v>
      </c>
      <c r="N23" s="4">
        <v>3</v>
      </c>
      <c r="O23" s="4">
        <v>7</v>
      </c>
      <c r="P23" s="4">
        <v>37500</v>
      </c>
      <c r="Q23" s="4">
        <v>126100</v>
      </c>
      <c r="R23" s="5">
        <v>0</v>
      </c>
      <c r="S23" s="4">
        <v>164500</v>
      </c>
      <c r="V23" s="5">
        <v>1.0700000000000001E-2</v>
      </c>
    </row>
    <row r="24" spans="1:22" x14ac:dyDescent="0.2">
      <c r="A24" s="16" t="s">
        <v>322</v>
      </c>
      <c r="B24" s="4">
        <v>0</v>
      </c>
      <c r="C24" s="4">
        <v>14300</v>
      </c>
      <c r="D24" s="4">
        <v>-14300</v>
      </c>
      <c r="E24" s="4">
        <v>-400631733</v>
      </c>
      <c r="F24" s="4">
        <f t="shared" si="0"/>
        <v>-11907171797</v>
      </c>
      <c r="K24" s="24"/>
      <c r="L24" s="4">
        <v>43</v>
      </c>
      <c r="M24" s="4">
        <v>34</v>
      </c>
      <c r="N24" s="4">
        <v>4</v>
      </c>
      <c r="O24" s="4">
        <v>3</v>
      </c>
      <c r="P24" s="4">
        <v>42400</v>
      </c>
      <c r="Q24" s="4">
        <v>41900</v>
      </c>
      <c r="R24" s="5">
        <v>-3.4999999999999996E-3</v>
      </c>
      <c r="S24" s="4">
        <v>97500</v>
      </c>
      <c r="V24" s="5">
        <v>1.77E-2</v>
      </c>
    </row>
    <row r="25" spans="1:22" x14ac:dyDescent="0.2">
      <c r="A25" s="16" t="s">
        <v>321</v>
      </c>
      <c r="B25" s="4">
        <v>0</v>
      </c>
      <c r="C25" s="4">
        <v>1800</v>
      </c>
      <c r="D25" s="4">
        <v>-1800</v>
      </c>
      <c r="E25" s="4">
        <v>-50213333</v>
      </c>
      <c r="F25" s="4">
        <f t="shared" si="0"/>
        <v>-11506540064</v>
      </c>
      <c r="K25" s="24"/>
      <c r="L25" s="4">
        <v>70</v>
      </c>
      <c r="M25" s="4">
        <v>41</v>
      </c>
      <c r="N25" s="4">
        <v>0</v>
      </c>
      <c r="O25" s="4">
        <v>5</v>
      </c>
      <c r="P25" s="4">
        <v>44100</v>
      </c>
      <c r="Q25" s="4">
        <v>55800</v>
      </c>
      <c r="R25" s="5">
        <v>-3.4999999999999996E-3</v>
      </c>
      <c r="S25" s="4">
        <v>110700</v>
      </c>
      <c r="V25" s="5">
        <v>2.1299999999999999E-2</v>
      </c>
    </row>
    <row r="26" spans="1:22" x14ac:dyDescent="0.2">
      <c r="A26" s="16" t="s">
        <v>320</v>
      </c>
      <c r="B26" s="4">
        <v>1600</v>
      </c>
      <c r="C26" s="4">
        <v>600</v>
      </c>
      <c r="D26" s="4">
        <v>1000</v>
      </c>
      <c r="E26" s="4">
        <v>28204799</v>
      </c>
      <c r="F26" s="4">
        <f t="shared" si="0"/>
        <v>-11456326731</v>
      </c>
      <c r="K26" s="24"/>
      <c r="L26" s="4">
        <v>34</v>
      </c>
      <c r="M26" s="4">
        <v>47</v>
      </c>
      <c r="N26" s="4">
        <v>2</v>
      </c>
      <c r="O26" s="4">
        <v>1</v>
      </c>
      <c r="P26" s="4">
        <v>31500</v>
      </c>
      <c r="Q26" s="4">
        <v>27400</v>
      </c>
      <c r="R26" s="5">
        <v>-6.9999999999999993E-3</v>
      </c>
      <c r="S26" s="4">
        <v>64600</v>
      </c>
      <c r="V26" s="5">
        <v>2.1099999999999997E-2</v>
      </c>
    </row>
    <row r="27" spans="1:22" x14ac:dyDescent="0.2">
      <c r="A27" s="16" t="s">
        <v>319</v>
      </c>
      <c r="B27" s="4">
        <v>27800</v>
      </c>
      <c r="C27" s="4">
        <v>0</v>
      </c>
      <c r="D27" s="4">
        <v>27800</v>
      </c>
      <c r="E27" s="4">
        <v>779607213</v>
      </c>
      <c r="F27" s="4">
        <f t="shared" si="0"/>
        <v>-11484531530</v>
      </c>
      <c r="K27" s="24"/>
      <c r="L27" s="4">
        <v>93</v>
      </c>
      <c r="M27" s="4">
        <v>43</v>
      </c>
      <c r="N27" s="4">
        <v>4</v>
      </c>
      <c r="O27" s="4">
        <v>7</v>
      </c>
      <c r="P27" s="4">
        <v>95900</v>
      </c>
      <c r="Q27" s="4">
        <v>95300</v>
      </c>
      <c r="R27" s="5">
        <v>4.4199999999999996E-2</v>
      </c>
      <c r="S27" s="4">
        <v>203800</v>
      </c>
      <c r="V27" s="5">
        <v>4.5700000000000005E-2</v>
      </c>
    </row>
    <row r="28" spans="1:22" x14ac:dyDescent="0.2">
      <c r="A28" s="16" t="s">
        <v>318</v>
      </c>
      <c r="B28" s="4">
        <v>22700</v>
      </c>
      <c r="C28" s="4">
        <v>93600</v>
      </c>
      <c r="D28" s="4">
        <v>-70900</v>
      </c>
      <c r="E28" s="4">
        <v>-1932305180</v>
      </c>
      <c r="F28" s="4">
        <f t="shared" si="0"/>
        <v>-12264138743</v>
      </c>
      <c r="K28" s="24"/>
      <c r="L28" s="4">
        <v>81</v>
      </c>
      <c r="M28" s="4">
        <v>279</v>
      </c>
      <c r="N28" s="4">
        <v>2</v>
      </c>
      <c r="O28" s="4">
        <v>10</v>
      </c>
      <c r="P28" s="4">
        <v>49800</v>
      </c>
      <c r="Q28" s="4">
        <v>200400</v>
      </c>
      <c r="R28" s="5">
        <v>-2.9399999999999999E-2</v>
      </c>
      <c r="S28" s="4">
        <v>269500</v>
      </c>
      <c r="V28" s="5">
        <v>4.9299999999999997E-2</v>
      </c>
    </row>
    <row r="29" spans="1:22" x14ac:dyDescent="0.2">
      <c r="A29" s="16" t="s">
        <v>317</v>
      </c>
      <c r="B29" s="4">
        <v>1200</v>
      </c>
      <c r="C29" s="4">
        <v>16100</v>
      </c>
      <c r="D29" s="4">
        <v>-14900</v>
      </c>
      <c r="E29" s="4">
        <v>-414588194</v>
      </c>
      <c r="F29" s="4">
        <f t="shared" si="0"/>
        <v>-10331833563</v>
      </c>
      <c r="K29" s="24"/>
      <c r="L29" s="4">
        <v>70</v>
      </c>
      <c r="M29" s="4">
        <v>41</v>
      </c>
      <c r="N29" s="4">
        <v>6</v>
      </c>
      <c r="O29" s="4">
        <v>1</v>
      </c>
      <c r="P29" s="4">
        <v>90900</v>
      </c>
      <c r="Q29" s="4">
        <v>38600</v>
      </c>
      <c r="R29" s="5">
        <v>4.4800000000000006E-2</v>
      </c>
      <c r="S29" s="4">
        <v>138400</v>
      </c>
      <c r="V29" s="5">
        <v>3.8900000000000004E-2</v>
      </c>
    </row>
    <row r="30" spans="1:22" x14ac:dyDescent="0.2">
      <c r="A30" s="16" t="s">
        <v>316</v>
      </c>
      <c r="B30" s="4">
        <v>8100</v>
      </c>
      <c r="C30" s="4">
        <v>133900</v>
      </c>
      <c r="D30" s="4">
        <v>-125800</v>
      </c>
      <c r="E30" s="4">
        <v>-3480655336</v>
      </c>
      <c r="F30" s="4">
        <f t="shared" si="0"/>
        <v>-9917245369</v>
      </c>
      <c r="K30" s="24"/>
      <c r="L30" s="4">
        <v>98</v>
      </c>
      <c r="M30" s="4">
        <v>128</v>
      </c>
      <c r="N30" s="4">
        <v>6</v>
      </c>
      <c r="O30" s="4">
        <v>17</v>
      </c>
      <c r="P30" s="4">
        <v>133500</v>
      </c>
      <c r="Q30" s="4">
        <v>268300</v>
      </c>
      <c r="R30" s="5">
        <v>-6.3399999999999998E-2</v>
      </c>
      <c r="S30" s="4">
        <v>413400</v>
      </c>
      <c r="V30" s="5">
        <v>5.9699999999999996E-2</v>
      </c>
    </row>
    <row r="31" spans="1:22" x14ac:dyDescent="0.2">
      <c r="A31" s="16" t="s">
        <v>315</v>
      </c>
      <c r="B31" s="4">
        <v>3000</v>
      </c>
      <c r="C31" s="4">
        <v>126600</v>
      </c>
      <c r="D31" s="4">
        <v>-123600</v>
      </c>
      <c r="E31" s="4">
        <v>-3587034321</v>
      </c>
      <c r="F31" s="4">
        <f t="shared" si="0"/>
        <v>-6436590033</v>
      </c>
      <c r="G31" s="4">
        <v>0</v>
      </c>
      <c r="H31" s="4">
        <v>20000</v>
      </c>
      <c r="I31" s="4">
        <v>-20000</v>
      </c>
      <c r="J31" s="4">
        <v>-571640000</v>
      </c>
      <c r="K31" s="24"/>
      <c r="L31" s="4">
        <v>59</v>
      </c>
      <c r="M31" s="4">
        <v>96</v>
      </c>
      <c r="N31" s="4">
        <v>2</v>
      </c>
      <c r="O31" s="4">
        <v>17</v>
      </c>
      <c r="P31" s="4">
        <v>48200</v>
      </c>
      <c r="Q31" s="4">
        <v>176800</v>
      </c>
      <c r="R31" s="5">
        <v>-2.7999999999999997E-2</v>
      </c>
      <c r="S31" s="4">
        <v>272600</v>
      </c>
      <c r="V31" s="5">
        <v>4.3700000000000003E-2</v>
      </c>
    </row>
    <row r="32" spans="1:22" x14ac:dyDescent="0.2">
      <c r="A32" s="16" t="s">
        <v>314</v>
      </c>
      <c r="B32" s="4">
        <v>39700</v>
      </c>
      <c r="C32" s="4">
        <v>18300</v>
      </c>
      <c r="D32" s="4">
        <v>21400</v>
      </c>
      <c r="E32" s="4">
        <v>619122398</v>
      </c>
      <c r="F32" s="4">
        <f t="shared" si="0"/>
        <v>-2849555712</v>
      </c>
      <c r="K32" s="24"/>
      <c r="L32" s="4">
        <v>247</v>
      </c>
      <c r="M32" s="4">
        <v>104</v>
      </c>
      <c r="N32" s="4">
        <v>7</v>
      </c>
      <c r="O32" s="4">
        <v>9</v>
      </c>
      <c r="P32" s="4">
        <v>140400</v>
      </c>
      <c r="Q32" s="4">
        <v>117500</v>
      </c>
      <c r="R32" s="5">
        <v>6.8999999999999999E-3</v>
      </c>
      <c r="S32" s="4">
        <v>288500</v>
      </c>
      <c r="V32" s="5">
        <v>5.4100000000000002E-2</v>
      </c>
    </row>
    <row r="33" spans="1:22" x14ac:dyDescent="0.2">
      <c r="A33" s="16" t="s">
        <v>313</v>
      </c>
      <c r="B33" s="4">
        <v>28500</v>
      </c>
      <c r="C33" s="4">
        <v>10700</v>
      </c>
      <c r="D33" s="4">
        <v>17800</v>
      </c>
      <c r="E33" s="4">
        <v>553045267</v>
      </c>
      <c r="F33" s="4">
        <f t="shared" si="0"/>
        <v>-3468678110</v>
      </c>
      <c r="K33" s="24"/>
      <c r="L33" s="4">
        <v>75</v>
      </c>
      <c r="M33" s="4">
        <v>100</v>
      </c>
      <c r="N33" s="4">
        <v>9</v>
      </c>
      <c r="O33" s="4">
        <v>12</v>
      </c>
      <c r="P33" s="4">
        <v>82600</v>
      </c>
      <c r="Q33" s="4">
        <v>164000</v>
      </c>
      <c r="R33" s="5">
        <v>-9.6199999999999994E-2</v>
      </c>
      <c r="S33" s="4">
        <v>315900</v>
      </c>
      <c r="V33" s="5">
        <v>0.1074</v>
      </c>
    </row>
    <row r="34" spans="1:22" x14ac:dyDescent="0.2">
      <c r="A34" s="16" t="s">
        <v>270</v>
      </c>
      <c r="B34" s="4">
        <v>0</v>
      </c>
      <c r="C34" s="4">
        <v>6500</v>
      </c>
      <c r="D34" s="4">
        <v>-6500</v>
      </c>
      <c r="E34" s="4">
        <v>-207227692</v>
      </c>
      <c r="F34" s="4">
        <f t="shared" si="0"/>
        <v>-4021723377</v>
      </c>
      <c r="K34" s="24"/>
      <c r="L34" s="4">
        <v>75</v>
      </c>
      <c r="M34" s="4">
        <v>59</v>
      </c>
      <c r="N34" s="4">
        <v>3</v>
      </c>
      <c r="O34" s="4">
        <v>7</v>
      </c>
      <c r="P34" s="4">
        <v>56200</v>
      </c>
      <c r="Q34" s="4">
        <v>111900</v>
      </c>
      <c r="R34" s="5">
        <v>-3.0999999999999999E-3</v>
      </c>
      <c r="S34" s="4">
        <v>187600</v>
      </c>
      <c r="V34" s="5">
        <v>3.0800000000000001E-2</v>
      </c>
    </row>
    <row r="35" spans="1:22" x14ac:dyDescent="0.2">
      <c r="A35" s="16" t="s">
        <v>269</v>
      </c>
      <c r="B35" s="4">
        <v>13300</v>
      </c>
      <c r="C35" s="4">
        <v>1600</v>
      </c>
      <c r="D35" s="4">
        <v>11700</v>
      </c>
      <c r="E35" s="4">
        <v>370806198</v>
      </c>
      <c r="F35" s="4">
        <f t="shared" si="0"/>
        <v>-3814495685</v>
      </c>
      <c r="K35" s="24"/>
      <c r="L35" s="4">
        <v>142</v>
      </c>
      <c r="M35" s="4">
        <v>56</v>
      </c>
      <c r="N35" s="4">
        <v>10</v>
      </c>
      <c r="O35" s="4">
        <v>11</v>
      </c>
      <c r="P35" s="4">
        <v>132400</v>
      </c>
      <c r="Q35" s="4">
        <v>82800</v>
      </c>
      <c r="R35" s="5">
        <v>-3.0999999999999999E-3</v>
      </c>
      <c r="S35" s="4">
        <v>217800</v>
      </c>
      <c r="V35" s="5">
        <v>2.4799999999999999E-2</v>
      </c>
    </row>
    <row r="36" spans="1:22" x14ac:dyDescent="0.2">
      <c r="A36" s="16" t="s">
        <v>268</v>
      </c>
      <c r="B36" s="4">
        <v>5400</v>
      </c>
      <c r="C36" s="4">
        <v>11800</v>
      </c>
      <c r="D36" s="4">
        <v>-6400</v>
      </c>
      <c r="E36" s="4">
        <v>-207092671</v>
      </c>
      <c r="F36" s="4">
        <f t="shared" si="0"/>
        <v>-4185301883</v>
      </c>
      <c r="K36" s="24"/>
      <c r="L36" s="4">
        <v>118</v>
      </c>
      <c r="M36" s="4">
        <v>75</v>
      </c>
      <c r="N36" s="4">
        <v>10</v>
      </c>
      <c r="O36" s="4">
        <v>7</v>
      </c>
      <c r="P36" s="4">
        <v>118300</v>
      </c>
      <c r="Q36" s="4">
        <v>117200</v>
      </c>
      <c r="R36" s="5">
        <v>-2.4900000000000002E-2</v>
      </c>
      <c r="S36" s="4">
        <v>241800</v>
      </c>
      <c r="V36" s="5">
        <v>3.04E-2</v>
      </c>
    </row>
    <row r="37" spans="1:22" x14ac:dyDescent="0.2">
      <c r="A37" s="16" t="s">
        <v>254</v>
      </c>
      <c r="B37" s="4">
        <v>5500</v>
      </c>
      <c r="C37" s="4">
        <v>5700</v>
      </c>
      <c r="D37" s="4">
        <v>-200</v>
      </c>
      <c r="E37" s="4">
        <v>-6502485</v>
      </c>
      <c r="F37" s="4">
        <f t="shared" si="0"/>
        <v>-3978209212</v>
      </c>
      <c r="K37" s="24"/>
      <c r="L37" s="4">
        <v>95</v>
      </c>
      <c r="M37" s="4">
        <v>69</v>
      </c>
      <c r="N37" s="4">
        <v>8</v>
      </c>
      <c r="O37" s="4">
        <v>5</v>
      </c>
      <c r="P37" s="4">
        <v>86200</v>
      </c>
      <c r="Q37" s="4">
        <v>85600</v>
      </c>
      <c r="R37" s="5">
        <v>9.300000000000001E-3</v>
      </c>
      <c r="S37" s="4">
        <v>198800</v>
      </c>
      <c r="V37" s="5">
        <v>2.1299999999999999E-2</v>
      </c>
    </row>
    <row r="38" spans="1:22" x14ac:dyDescent="0.2">
      <c r="A38" s="16" t="s">
        <v>253</v>
      </c>
      <c r="B38" s="4">
        <v>31600</v>
      </c>
      <c r="C38" s="4">
        <v>23900</v>
      </c>
      <c r="D38" s="4">
        <v>7700</v>
      </c>
      <c r="E38" s="4">
        <v>256933313</v>
      </c>
      <c r="F38" s="4">
        <f t="shared" si="0"/>
        <v>-3971706727</v>
      </c>
      <c r="G38" s="4">
        <v>20000</v>
      </c>
      <c r="H38" s="4">
        <v>0</v>
      </c>
      <c r="I38" s="4">
        <v>20000</v>
      </c>
      <c r="J38" s="4">
        <v>672000000</v>
      </c>
      <c r="K38" s="24"/>
      <c r="L38" s="4">
        <v>67</v>
      </c>
      <c r="M38" s="4">
        <v>88</v>
      </c>
      <c r="N38" s="4">
        <v>5</v>
      </c>
      <c r="O38" s="4">
        <v>19</v>
      </c>
      <c r="P38" s="4">
        <v>80100</v>
      </c>
      <c r="Q38" s="4">
        <v>229400</v>
      </c>
      <c r="R38" s="5">
        <v>-3.3700000000000001E-2</v>
      </c>
      <c r="S38" s="4">
        <v>311200</v>
      </c>
      <c r="V38" s="5">
        <v>4.1200000000000001E-2</v>
      </c>
    </row>
    <row r="39" spans="1:22" x14ac:dyDescent="0.2">
      <c r="A39" s="16" t="s">
        <v>252</v>
      </c>
      <c r="B39" s="4">
        <v>17400</v>
      </c>
      <c r="C39" s="4">
        <v>34000</v>
      </c>
      <c r="D39" s="4">
        <v>-16600</v>
      </c>
      <c r="E39" s="4">
        <v>-562118752</v>
      </c>
      <c r="F39" s="4">
        <f t="shared" si="0"/>
        <v>-4228640040</v>
      </c>
      <c r="K39" s="24"/>
      <c r="L39" s="4">
        <v>153</v>
      </c>
      <c r="M39" s="4">
        <v>119</v>
      </c>
      <c r="N39" s="4">
        <v>15</v>
      </c>
      <c r="O39" s="4">
        <v>12</v>
      </c>
      <c r="P39" s="4">
        <v>163800</v>
      </c>
      <c r="Q39" s="4">
        <v>159000</v>
      </c>
      <c r="R39" s="5">
        <v>0</v>
      </c>
      <c r="S39" s="4">
        <v>347900</v>
      </c>
      <c r="V39" s="5">
        <v>4.3400000000000001E-2</v>
      </c>
    </row>
    <row r="40" spans="1:22" x14ac:dyDescent="0.2">
      <c r="A40" s="16" t="s">
        <v>251</v>
      </c>
      <c r="B40" s="4">
        <v>10100</v>
      </c>
      <c r="C40" s="4">
        <v>5200</v>
      </c>
      <c r="D40" s="4">
        <v>4900</v>
      </c>
      <c r="E40" s="4">
        <v>166950619</v>
      </c>
      <c r="F40" s="4">
        <f t="shared" si="0"/>
        <v>-3666521288</v>
      </c>
      <c r="K40" s="24"/>
      <c r="L40" s="4">
        <v>120</v>
      </c>
      <c r="M40" s="4">
        <v>108</v>
      </c>
      <c r="N40" s="4">
        <v>7</v>
      </c>
      <c r="O40" s="4">
        <v>18</v>
      </c>
      <c r="P40" s="4">
        <v>96900</v>
      </c>
      <c r="Q40" s="4">
        <v>170200</v>
      </c>
      <c r="R40" s="5">
        <v>-1.78E-2</v>
      </c>
      <c r="S40" s="4">
        <v>293900</v>
      </c>
      <c r="V40" s="5">
        <v>3.4700000000000002E-2</v>
      </c>
    </row>
    <row r="41" spans="1:22" x14ac:dyDescent="0.2">
      <c r="A41" s="16" t="s">
        <v>250</v>
      </c>
      <c r="B41" s="4">
        <v>1100</v>
      </c>
      <c r="C41" s="4">
        <v>34600</v>
      </c>
      <c r="D41" s="4">
        <v>-33500</v>
      </c>
      <c r="E41" s="4">
        <v>-1176932361</v>
      </c>
      <c r="F41" s="4">
        <f t="shared" si="0"/>
        <v>-3833471907</v>
      </c>
      <c r="K41" s="24"/>
      <c r="L41" s="4">
        <v>132</v>
      </c>
      <c r="M41" s="4">
        <v>111</v>
      </c>
      <c r="N41" s="4">
        <v>15</v>
      </c>
      <c r="O41" s="4">
        <v>22</v>
      </c>
      <c r="P41" s="4">
        <v>175100</v>
      </c>
      <c r="Q41" s="4">
        <v>192600</v>
      </c>
      <c r="R41" s="5">
        <v>-2.6200000000000001E-2</v>
      </c>
      <c r="S41" s="4">
        <v>390600</v>
      </c>
      <c r="V41" s="5">
        <v>3.9300000000000002E-2</v>
      </c>
    </row>
    <row r="42" spans="1:22" x14ac:dyDescent="0.2">
      <c r="A42" s="16" t="s">
        <v>249</v>
      </c>
      <c r="B42" s="4">
        <v>57500</v>
      </c>
      <c r="C42" s="4">
        <v>12700</v>
      </c>
      <c r="D42" s="4">
        <v>44800</v>
      </c>
      <c r="E42" s="4">
        <v>1569888006</v>
      </c>
      <c r="F42" s="4">
        <f t="shared" si="0"/>
        <v>-2656539546</v>
      </c>
      <c r="K42" s="24"/>
      <c r="L42" s="4">
        <v>188</v>
      </c>
      <c r="M42" s="4">
        <v>141</v>
      </c>
      <c r="N42" s="4">
        <v>30</v>
      </c>
      <c r="O42" s="4">
        <v>23</v>
      </c>
      <c r="P42" s="4">
        <v>315600</v>
      </c>
      <c r="Q42" s="4">
        <v>186900</v>
      </c>
      <c r="R42" s="5">
        <v>2.3300000000000001E-2</v>
      </c>
      <c r="S42" s="4">
        <v>544100</v>
      </c>
      <c r="V42" s="5">
        <v>4.2199999999999994E-2</v>
      </c>
    </row>
    <row r="43" spans="1:22" x14ac:dyDescent="0.2">
      <c r="A43" s="16" t="s">
        <v>248</v>
      </c>
      <c r="B43" s="4">
        <v>2900</v>
      </c>
      <c r="C43" s="4">
        <v>19200</v>
      </c>
      <c r="D43" s="4">
        <v>-16300</v>
      </c>
      <c r="E43" s="4">
        <v>-556628942</v>
      </c>
      <c r="F43" s="4">
        <f t="shared" si="0"/>
        <v>-4226427552</v>
      </c>
      <c r="K43" s="24"/>
      <c r="L43" s="4">
        <v>105</v>
      </c>
      <c r="M43" s="4">
        <v>118</v>
      </c>
      <c r="N43" s="4">
        <v>12</v>
      </c>
      <c r="O43" s="4">
        <v>11</v>
      </c>
      <c r="P43" s="4">
        <v>134600</v>
      </c>
      <c r="Q43" s="4">
        <v>146800</v>
      </c>
      <c r="R43" s="5">
        <v>0</v>
      </c>
      <c r="S43" s="4">
        <v>289300</v>
      </c>
      <c r="V43" s="5">
        <v>3.1800000000000002E-2</v>
      </c>
    </row>
    <row r="44" spans="1:22" x14ac:dyDescent="0.2">
      <c r="A44" s="16" t="s">
        <v>247</v>
      </c>
      <c r="B44" s="4">
        <v>24100</v>
      </c>
      <c r="C44" s="4">
        <v>8500</v>
      </c>
      <c r="D44" s="4">
        <v>15600</v>
      </c>
      <c r="E44" s="4">
        <v>538107877</v>
      </c>
      <c r="F44" s="4">
        <f t="shared" si="0"/>
        <v>-3669798610</v>
      </c>
      <c r="K44" s="24"/>
      <c r="L44" s="4">
        <v>63</v>
      </c>
      <c r="M44" s="4">
        <v>103</v>
      </c>
      <c r="N44" s="4">
        <v>10</v>
      </c>
      <c r="O44" s="4">
        <v>20</v>
      </c>
      <c r="P44" s="4">
        <v>93500</v>
      </c>
      <c r="Q44" s="4">
        <v>150300</v>
      </c>
      <c r="R44" s="5">
        <v>5.8999999999999999E-3</v>
      </c>
      <c r="S44" s="4">
        <v>255700</v>
      </c>
      <c r="V44" s="5">
        <v>2.3E-2</v>
      </c>
    </row>
    <row r="45" spans="1:22" x14ac:dyDescent="0.2">
      <c r="A45" s="16" t="s">
        <v>246</v>
      </c>
      <c r="B45" s="4">
        <v>3700</v>
      </c>
      <c r="C45" s="4">
        <v>29400</v>
      </c>
      <c r="D45" s="4">
        <v>-25700</v>
      </c>
      <c r="E45" s="4">
        <v>-882443971</v>
      </c>
      <c r="F45" s="4">
        <f t="shared" si="0"/>
        <v>-4207906487</v>
      </c>
      <c r="K45" s="24"/>
      <c r="L45" s="4">
        <v>97</v>
      </c>
      <c r="M45" s="4">
        <v>108</v>
      </c>
      <c r="N45" s="4">
        <v>6</v>
      </c>
      <c r="O45" s="4">
        <v>17</v>
      </c>
      <c r="P45" s="4">
        <v>84000</v>
      </c>
      <c r="Q45" s="4">
        <v>197000</v>
      </c>
      <c r="R45" s="5">
        <v>-1.46E-2</v>
      </c>
      <c r="S45" s="4">
        <v>284800</v>
      </c>
      <c r="V45" s="5">
        <v>2.58E-2</v>
      </c>
    </row>
    <row r="46" spans="1:22" x14ac:dyDescent="0.2">
      <c r="A46" s="16" t="s">
        <v>245</v>
      </c>
      <c r="B46" s="4">
        <v>4100</v>
      </c>
      <c r="C46" s="4">
        <v>29400</v>
      </c>
      <c r="D46" s="4">
        <v>-25300</v>
      </c>
      <c r="E46" s="4">
        <v>-882307561</v>
      </c>
      <c r="F46" s="4">
        <f t="shared" si="0"/>
        <v>-3325462516</v>
      </c>
      <c r="K46" s="24"/>
      <c r="L46" s="4">
        <v>68</v>
      </c>
      <c r="M46" s="4">
        <v>113</v>
      </c>
      <c r="N46" s="4">
        <v>10</v>
      </c>
      <c r="O46" s="4">
        <v>16</v>
      </c>
      <c r="P46" s="4">
        <v>115100</v>
      </c>
      <c r="Q46" s="4">
        <v>167800</v>
      </c>
      <c r="R46" s="5">
        <v>0</v>
      </c>
      <c r="S46" s="4">
        <v>302100</v>
      </c>
      <c r="V46" s="5">
        <v>2.2799999999999997E-2</v>
      </c>
    </row>
    <row r="47" spans="1:22" x14ac:dyDescent="0.2">
      <c r="F47" s="4">
        <f t="shared" ref="F47:F73" si="1">E47+F48</f>
        <v>-2443154955</v>
      </c>
      <c r="K47" s="24"/>
      <c r="L47" s="4">
        <v>134</v>
      </c>
      <c r="M47" s="4">
        <v>136</v>
      </c>
      <c r="N47" s="4">
        <v>14</v>
      </c>
      <c r="O47" s="4">
        <v>29</v>
      </c>
      <c r="P47" s="4">
        <v>145500</v>
      </c>
      <c r="Q47" s="4">
        <v>266700</v>
      </c>
      <c r="R47" s="5">
        <v>0</v>
      </c>
      <c r="S47" s="4">
        <v>426700</v>
      </c>
      <c r="V47" s="5">
        <v>3.1E-2</v>
      </c>
    </row>
    <row r="48" spans="1:22" x14ac:dyDescent="0.2">
      <c r="F48" s="4">
        <f t="shared" si="1"/>
        <v>-2443154955</v>
      </c>
      <c r="K48" s="24"/>
      <c r="L48" s="4">
        <v>204</v>
      </c>
      <c r="M48" s="4">
        <v>192</v>
      </c>
      <c r="N48" s="4">
        <v>37</v>
      </c>
      <c r="O48" s="4">
        <v>36</v>
      </c>
      <c r="P48" s="4">
        <v>418200</v>
      </c>
      <c r="Q48" s="4">
        <v>325300</v>
      </c>
    </row>
    <row r="49" spans="1:22" x14ac:dyDescent="0.2">
      <c r="A49" s="16" t="s">
        <v>236</v>
      </c>
      <c r="B49" s="4">
        <v>82700</v>
      </c>
      <c r="C49" s="4">
        <v>0</v>
      </c>
      <c r="D49" s="4">
        <v>82700</v>
      </c>
      <c r="E49" s="4">
        <v>2728344032</v>
      </c>
      <c r="F49" s="4">
        <f t="shared" si="1"/>
        <v>-2443154955</v>
      </c>
      <c r="K49" s="24"/>
      <c r="L49" s="4">
        <v>256</v>
      </c>
      <c r="M49" s="4">
        <v>174</v>
      </c>
      <c r="N49" s="4">
        <v>51</v>
      </c>
      <c r="O49" s="4">
        <v>32</v>
      </c>
      <c r="P49" s="4">
        <v>580200</v>
      </c>
      <c r="Q49" s="4">
        <v>308900</v>
      </c>
      <c r="R49" s="5">
        <v>6.6100000000000006E-2</v>
      </c>
      <c r="S49" s="4">
        <v>905800</v>
      </c>
      <c r="V49" s="5">
        <v>5.9000000000000004E-2</v>
      </c>
    </row>
    <row r="50" spans="1:22" x14ac:dyDescent="0.2">
      <c r="F50" s="4">
        <f t="shared" si="1"/>
        <v>-5171498987</v>
      </c>
      <c r="K50" s="24"/>
      <c r="L50" s="4">
        <v>53</v>
      </c>
      <c r="M50" s="4">
        <v>39</v>
      </c>
      <c r="N50" s="4">
        <v>7</v>
      </c>
      <c r="O50" s="4">
        <v>4</v>
      </c>
      <c r="P50" s="4">
        <v>60200</v>
      </c>
      <c r="Q50" s="4">
        <v>59800</v>
      </c>
    </row>
    <row r="51" spans="1:22" x14ac:dyDescent="0.2">
      <c r="F51" s="4">
        <f t="shared" si="1"/>
        <v>-5171498987</v>
      </c>
      <c r="K51" s="24"/>
      <c r="L51" s="4">
        <v>35</v>
      </c>
      <c r="M51" s="4">
        <v>51</v>
      </c>
      <c r="N51" s="4">
        <v>0</v>
      </c>
      <c r="O51" s="4">
        <v>3</v>
      </c>
      <c r="P51" s="4">
        <v>19800</v>
      </c>
      <c r="Q51" s="4">
        <v>62700</v>
      </c>
    </row>
    <row r="52" spans="1:22" x14ac:dyDescent="0.2">
      <c r="F52" s="4">
        <f t="shared" si="1"/>
        <v>-5171498987</v>
      </c>
      <c r="K52" s="24"/>
      <c r="L52" s="4">
        <v>66</v>
      </c>
      <c r="M52" s="4">
        <v>53</v>
      </c>
      <c r="N52" s="4">
        <v>3</v>
      </c>
      <c r="O52" s="4">
        <v>6</v>
      </c>
      <c r="P52" s="4">
        <v>52700</v>
      </c>
      <c r="Q52" s="4">
        <v>68900</v>
      </c>
    </row>
    <row r="53" spans="1:22" x14ac:dyDescent="0.2">
      <c r="A53" s="16" t="s">
        <v>232</v>
      </c>
      <c r="B53" s="4">
        <v>0</v>
      </c>
      <c r="C53" s="4">
        <v>3700</v>
      </c>
      <c r="D53" s="4">
        <v>-3700</v>
      </c>
      <c r="E53" s="4">
        <v>-116661299</v>
      </c>
      <c r="F53" s="4">
        <f t="shared" si="1"/>
        <v>-5171498987</v>
      </c>
      <c r="K53" s="24"/>
      <c r="L53" s="4">
        <v>122</v>
      </c>
      <c r="M53" s="4">
        <v>92</v>
      </c>
      <c r="N53" s="4">
        <v>2</v>
      </c>
      <c r="O53" s="4">
        <v>21</v>
      </c>
      <c r="P53" s="4">
        <v>83000</v>
      </c>
      <c r="Q53" s="4">
        <v>209000</v>
      </c>
      <c r="R53" s="5">
        <v>-3.8300000000000001E-2</v>
      </c>
      <c r="S53" s="4">
        <v>297200</v>
      </c>
      <c r="V53" s="5">
        <v>6.1200000000000004E-2</v>
      </c>
    </row>
    <row r="54" spans="1:22" x14ac:dyDescent="0.2">
      <c r="A54" s="16" t="s">
        <v>231</v>
      </c>
      <c r="B54" s="4">
        <v>0</v>
      </c>
      <c r="C54" s="4">
        <v>6900</v>
      </c>
      <c r="D54" s="4">
        <v>-6900</v>
      </c>
      <c r="E54" s="4">
        <v>-223594212</v>
      </c>
      <c r="F54" s="4">
        <f t="shared" si="1"/>
        <v>-5054837688</v>
      </c>
      <c r="K54" s="24"/>
      <c r="L54" s="4">
        <v>82</v>
      </c>
      <c r="M54" s="4">
        <v>76</v>
      </c>
      <c r="N54" s="4">
        <v>8</v>
      </c>
      <c r="O54" s="4">
        <v>3</v>
      </c>
      <c r="P54" s="4">
        <v>111200</v>
      </c>
      <c r="Q54" s="4">
        <v>67200</v>
      </c>
      <c r="R54" s="5">
        <v>1.2500000000000001E-2</v>
      </c>
      <c r="S54" s="4">
        <v>191600</v>
      </c>
      <c r="V54" s="5">
        <v>2.1499999999999998E-2</v>
      </c>
    </row>
    <row r="55" spans="1:22" x14ac:dyDescent="0.2">
      <c r="F55" s="4">
        <f t="shared" si="1"/>
        <v>-4831243476</v>
      </c>
      <c r="K55" s="24"/>
      <c r="L55" s="4">
        <v>85</v>
      </c>
      <c r="M55" s="4">
        <v>99</v>
      </c>
      <c r="N55" s="4">
        <v>5</v>
      </c>
      <c r="O55" s="4">
        <v>7</v>
      </c>
      <c r="P55" s="4">
        <v>99800</v>
      </c>
      <c r="Q55" s="4">
        <v>114900</v>
      </c>
    </row>
    <row r="56" spans="1:22" x14ac:dyDescent="0.2">
      <c r="F56" s="4">
        <f t="shared" si="1"/>
        <v>-4831243476</v>
      </c>
      <c r="K56" s="24"/>
      <c r="L56" s="4">
        <v>83</v>
      </c>
      <c r="M56" s="4">
        <v>65</v>
      </c>
      <c r="N56" s="4">
        <v>4</v>
      </c>
      <c r="O56" s="4">
        <v>0</v>
      </c>
      <c r="P56" s="4">
        <v>68200</v>
      </c>
      <c r="Q56" s="4">
        <v>35500</v>
      </c>
    </row>
    <row r="57" spans="1:22" x14ac:dyDescent="0.2">
      <c r="F57" s="4">
        <f t="shared" si="1"/>
        <v>-4831243476</v>
      </c>
      <c r="K57" s="24"/>
      <c r="L57" s="4">
        <v>80</v>
      </c>
      <c r="M57" s="4">
        <v>60</v>
      </c>
      <c r="N57" s="4">
        <v>8</v>
      </c>
      <c r="O57" s="4">
        <v>5</v>
      </c>
      <c r="P57" s="4">
        <v>79500</v>
      </c>
      <c r="Q57" s="4">
        <v>61700</v>
      </c>
    </row>
    <row r="58" spans="1:22" x14ac:dyDescent="0.2">
      <c r="A58" s="16" t="s">
        <v>227</v>
      </c>
      <c r="B58" s="4">
        <v>0</v>
      </c>
      <c r="C58" s="4">
        <v>100</v>
      </c>
      <c r="D58" s="4">
        <v>-100</v>
      </c>
      <c r="E58" s="4">
        <v>-3152267</v>
      </c>
      <c r="F58" s="4">
        <f t="shared" si="1"/>
        <v>-4831243476</v>
      </c>
      <c r="K58" s="24"/>
      <c r="L58" s="4">
        <v>67</v>
      </c>
      <c r="M58" s="4">
        <v>65</v>
      </c>
      <c r="N58" s="4">
        <v>1</v>
      </c>
      <c r="O58" s="4">
        <v>9</v>
      </c>
      <c r="P58" s="4">
        <v>31200</v>
      </c>
      <c r="Q58" s="4">
        <v>93700</v>
      </c>
      <c r="R58" s="5">
        <v>-3.0999999999999999E-3</v>
      </c>
      <c r="S58" s="4">
        <v>126600</v>
      </c>
      <c r="V58" s="5">
        <v>1.5700000000000002E-2</v>
      </c>
    </row>
    <row r="59" spans="1:22" x14ac:dyDescent="0.2">
      <c r="F59" s="4">
        <f t="shared" si="1"/>
        <v>-4828091209</v>
      </c>
      <c r="K59" s="24"/>
      <c r="L59" s="4">
        <v>88</v>
      </c>
      <c r="M59" s="4">
        <v>69</v>
      </c>
      <c r="N59" s="4">
        <v>7</v>
      </c>
      <c r="O59" s="4">
        <v>11</v>
      </c>
      <c r="P59" s="4">
        <v>92000</v>
      </c>
      <c r="Q59" s="4">
        <v>143400</v>
      </c>
    </row>
    <row r="60" spans="1:22" x14ac:dyDescent="0.2">
      <c r="A60" s="16" t="s">
        <v>225</v>
      </c>
      <c r="B60" s="4">
        <v>0</v>
      </c>
      <c r="C60" s="4">
        <v>1900</v>
      </c>
      <c r="D60" s="4">
        <v>-1900</v>
      </c>
      <c r="E60" s="4">
        <v>-61255844</v>
      </c>
      <c r="F60" s="4">
        <f t="shared" si="1"/>
        <v>-4828091209</v>
      </c>
      <c r="K60" s="24"/>
      <c r="L60" s="4">
        <v>80</v>
      </c>
      <c r="M60" s="4">
        <v>49</v>
      </c>
      <c r="N60" s="4">
        <v>6</v>
      </c>
      <c r="O60" s="4">
        <v>6</v>
      </c>
      <c r="P60" s="4">
        <v>109500</v>
      </c>
      <c r="Q60" s="4">
        <v>80300</v>
      </c>
      <c r="R60" s="5">
        <v>-3.0999999999999999E-3</v>
      </c>
      <c r="S60" s="4">
        <v>194400</v>
      </c>
      <c r="V60" s="5">
        <v>1.24E-2</v>
      </c>
    </row>
    <row r="61" spans="1:22" x14ac:dyDescent="0.2">
      <c r="A61" s="16" t="s">
        <v>224</v>
      </c>
      <c r="B61" s="4">
        <v>100</v>
      </c>
      <c r="C61" s="4">
        <v>0</v>
      </c>
      <c r="D61" s="4">
        <v>100</v>
      </c>
      <c r="E61" s="4">
        <v>3226825</v>
      </c>
      <c r="F61" s="4">
        <f t="shared" si="1"/>
        <v>-4766835365</v>
      </c>
      <c r="K61" s="24"/>
      <c r="L61" s="4">
        <v>66</v>
      </c>
      <c r="M61" s="4">
        <v>82</v>
      </c>
      <c r="N61" s="4">
        <v>3</v>
      </c>
      <c r="O61" s="4">
        <v>14</v>
      </c>
      <c r="P61" s="4">
        <v>56500</v>
      </c>
      <c r="Q61" s="4">
        <v>212100</v>
      </c>
      <c r="R61" s="5">
        <v>-1.8600000000000002E-2</v>
      </c>
      <c r="S61" s="4">
        <v>323100</v>
      </c>
      <c r="V61" s="5">
        <v>3.04E-2</v>
      </c>
    </row>
    <row r="62" spans="1:22" x14ac:dyDescent="0.2">
      <c r="A62" s="16" t="s">
        <v>223</v>
      </c>
      <c r="B62" s="4">
        <v>0</v>
      </c>
      <c r="C62" s="4">
        <v>100</v>
      </c>
      <c r="D62" s="4">
        <v>-100</v>
      </c>
      <c r="E62" s="4">
        <v>-3291934</v>
      </c>
      <c r="F62" s="4">
        <f t="shared" si="1"/>
        <v>-4770062190</v>
      </c>
      <c r="K62" s="24"/>
      <c r="L62" s="4">
        <v>114</v>
      </c>
      <c r="M62" s="4">
        <v>66</v>
      </c>
      <c r="N62" s="4">
        <v>8</v>
      </c>
      <c r="O62" s="4">
        <v>13</v>
      </c>
      <c r="P62" s="4">
        <v>91100</v>
      </c>
      <c r="Q62" s="4">
        <v>153400</v>
      </c>
      <c r="R62" s="5">
        <v>-1.8200000000000001E-2</v>
      </c>
      <c r="S62" s="4">
        <v>250300</v>
      </c>
      <c r="V62" s="5">
        <v>2.98E-2</v>
      </c>
    </row>
    <row r="63" spans="1:22" x14ac:dyDescent="0.2">
      <c r="F63" s="4">
        <f t="shared" si="1"/>
        <v>-4766770256</v>
      </c>
      <c r="K63" s="24"/>
      <c r="L63" s="4">
        <v>75</v>
      </c>
      <c r="M63" s="4">
        <v>87</v>
      </c>
      <c r="N63" s="4">
        <v>7</v>
      </c>
      <c r="O63" s="4">
        <v>8</v>
      </c>
      <c r="P63" s="4">
        <v>77700</v>
      </c>
      <c r="Q63" s="4">
        <v>108100</v>
      </c>
    </row>
    <row r="64" spans="1:22" x14ac:dyDescent="0.2">
      <c r="A64" s="16" t="s">
        <v>221</v>
      </c>
      <c r="B64" s="4">
        <v>13100</v>
      </c>
      <c r="C64" s="4">
        <v>200</v>
      </c>
      <c r="D64" s="4">
        <v>12900</v>
      </c>
      <c r="E64" s="4">
        <v>422023528</v>
      </c>
      <c r="F64" s="4">
        <f t="shared" si="1"/>
        <v>-4766770256</v>
      </c>
      <c r="K64" s="24"/>
      <c r="L64" s="4">
        <v>147</v>
      </c>
      <c r="M64" s="4">
        <v>83</v>
      </c>
      <c r="N64" s="4">
        <v>22</v>
      </c>
      <c r="O64" s="4">
        <v>14</v>
      </c>
      <c r="P64" s="4">
        <v>238800</v>
      </c>
      <c r="Q64" s="4">
        <v>222000</v>
      </c>
      <c r="R64" s="5">
        <v>3.7599999999999995E-2</v>
      </c>
      <c r="S64" s="4">
        <v>462600</v>
      </c>
      <c r="V64" s="5">
        <v>4.2000000000000003E-2</v>
      </c>
    </row>
    <row r="65" spans="1:22" x14ac:dyDescent="0.2">
      <c r="A65" s="16" t="s">
        <v>220</v>
      </c>
      <c r="B65" s="4">
        <v>0</v>
      </c>
      <c r="C65" s="4">
        <v>100</v>
      </c>
      <c r="D65" s="4">
        <v>-100</v>
      </c>
      <c r="E65" s="4">
        <v>-3218069</v>
      </c>
      <c r="F65" s="4">
        <f t="shared" si="1"/>
        <v>-5188793784</v>
      </c>
      <c r="K65" s="24"/>
      <c r="L65" s="4">
        <v>44</v>
      </c>
      <c r="M65" s="4">
        <v>55</v>
      </c>
      <c r="N65" s="4">
        <v>0</v>
      </c>
      <c r="O65" s="4">
        <v>4</v>
      </c>
      <c r="P65" s="4">
        <v>28000</v>
      </c>
      <c r="Q65" s="4">
        <v>72600</v>
      </c>
      <c r="R65" s="5">
        <v>-1.8700000000000001E-2</v>
      </c>
      <c r="S65" s="4">
        <v>104600</v>
      </c>
      <c r="V65" s="5">
        <v>2.4399999999999998E-2</v>
      </c>
    </row>
    <row r="66" spans="1:22" x14ac:dyDescent="0.2">
      <c r="A66" s="16" t="s">
        <v>219</v>
      </c>
      <c r="B66" s="4">
        <v>1800</v>
      </c>
      <c r="C66" s="4">
        <v>0</v>
      </c>
      <c r="D66" s="4">
        <v>1800</v>
      </c>
      <c r="E66" s="4">
        <v>58740805</v>
      </c>
      <c r="F66" s="4">
        <f t="shared" si="1"/>
        <v>-5185575715</v>
      </c>
      <c r="K66" s="24"/>
      <c r="L66" s="4">
        <v>82</v>
      </c>
      <c r="M66" s="4">
        <v>86</v>
      </c>
      <c r="N66" s="4">
        <v>5</v>
      </c>
      <c r="O66" s="4">
        <v>10</v>
      </c>
      <c r="P66" s="4">
        <v>90900</v>
      </c>
      <c r="Q66" s="4">
        <v>148000</v>
      </c>
      <c r="R66" s="5">
        <v>1.2500000000000001E-2</v>
      </c>
      <c r="S66" s="4">
        <v>253400</v>
      </c>
      <c r="V66" s="5">
        <v>3.0200000000000001E-2</v>
      </c>
    </row>
    <row r="67" spans="1:22" x14ac:dyDescent="0.2">
      <c r="A67" s="16" t="s">
        <v>218</v>
      </c>
      <c r="B67" s="4">
        <v>5300</v>
      </c>
      <c r="C67" s="4">
        <v>0</v>
      </c>
      <c r="D67" s="4">
        <v>5300</v>
      </c>
      <c r="E67" s="4">
        <v>169260785</v>
      </c>
      <c r="F67" s="4">
        <f t="shared" si="1"/>
        <v>-5244316520</v>
      </c>
      <c r="K67" s="24"/>
      <c r="L67" s="4">
        <v>53</v>
      </c>
      <c r="M67" s="4">
        <v>59</v>
      </c>
      <c r="N67" s="4">
        <v>2</v>
      </c>
      <c r="O67" s="4">
        <v>5</v>
      </c>
      <c r="P67" s="4">
        <v>60100</v>
      </c>
      <c r="Q67" s="4">
        <v>69100</v>
      </c>
      <c r="R67" s="5">
        <v>1.26E-2</v>
      </c>
      <c r="S67" s="4">
        <v>143900</v>
      </c>
      <c r="V67" s="5">
        <v>1.8600000000000002E-2</v>
      </c>
    </row>
    <row r="68" spans="1:22" x14ac:dyDescent="0.2">
      <c r="A68" s="16" t="s">
        <v>217</v>
      </c>
      <c r="B68" s="4">
        <v>200</v>
      </c>
      <c r="C68" s="4">
        <v>0</v>
      </c>
      <c r="D68" s="4">
        <v>200</v>
      </c>
      <c r="E68" s="4">
        <v>6360534</v>
      </c>
      <c r="F68" s="4">
        <f t="shared" si="1"/>
        <v>-5413577305</v>
      </c>
      <c r="K68" s="24"/>
      <c r="L68" s="4">
        <v>48</v>
      </c>
      <c r="M68" s="4">
        <v>46</v>
      </c>
      <c r="N68" s="4">
        <v>7</v>
      </c>
      <c r="O68" s="4">
        <v>5</v>
      </c>
      <c r="P68" s="4">
        <v>75700</v>
      </c>
      <c r="Q68" s="4">
        <v>73800</v>
      </c>
      <c r="R68" s="5">
        <v>-6.1999999999999998E-3</v>
      </c>
      <c r="S68" s="4">
        <v>149800</v>
      </c>
      <c r="V68" s="5">
        <v>1.2500000000000001E-2</v>
      </c>
    </row>
    <row r="69" spans="1:22" x14ac:dyDescent="0.2">
      <c r="A69" s="16" t="s">
        <v>216</v>
      </c>
      <c r="B69" s="4">
        <v>100</v>
      </c>
      <c r="C69" s="4">
        <v>3920</v>
      </c>
      <c r="D69" s="4">
        <v>-3820</v>
      </c>
      <c r="E69" s="4">
        <v>-123043832</v>
      </c>
      <c r="F69" s="4">
        <f t="shared" si="1"/>
        <v>-5419937839</v>
      </c>
      <c r="K69" s="24"/>
      <c r="L69" s="4">
        <v>81</v>
      </c>
      <c r="M69" s="4">
        <v>196</v>
      </c>
      <c r="N69" s="4">
        <v>9</v>
      </c>
      <c r="O69" s="4">
        <v>17</v>
      </c>
      <c r="P69" s="4">
        <v>136700</v>
      </c>
      <c r="Q69" s="4">
        <v>189200</v>
      </c>
      <c r="R69" s="5">
        <v>-2.18E-2</v>
      </c>
      <c r="S69" s="4">
        <v>329900</v>
      </c>
      <c r="V69" s="5">
        <v>4.2599999999999999E-2</v>
      </c>
    </row>
    <row r="70" spans="1:22" x14ac:dyDescent="0.2">
      <c r="A70" s="16" t="s">
        <v>215</v>
      </c>
      <c r="B70" s="4">
        <v>0</v>
      </c>
      <c r="C70" s="4">
        <v>0</v>
      </c>
      <c r="D70" s="4">
        <v>0</v>
      </c>
      <c r="E70" s="4">
        <v>0</v>
      </c>
      <c r="F70" s="4">
        <f t="shared" si="1"/>
        <v>-5296894007</v>
      </c>
      <c r="K70" s="24"/>
      <c r="L70" s="4">
        <v>107</v>
      </c>
      <c r="M70" s="4">
        <v>38</v>
      </c>
      <c r="N70" s="4">
        <v>5</v>
      </c>
      <c r="O70" s="4">
        <v>5</v>
      </c>
      <c r="P70" s="4">
        <v>77000</v>
      </c>
      <c r="Q70" s="4">
        <v>76100</v>
      </c>
      <c r="R70" s="5">
        <v>-3.0000000000000001E-3</v>
      </c>
      <c r="S70" s="4">
        <v>156200</v>
      </c>
      <c r="V70" s="5">
        <v>1.8200000000000001E-2</v>
      </c>
    </row>
    <row r="71" spans="1:22" x14ac:dyDescent="0.2">
      <c r="A71" s="16" t="s">
        <v>214</v>
      </c>
      <c r="B71" s="4">
        <v>700</v>
      </c>
      <c r="C71" s="4">
        <v>1110</v>
      </c>
      <c r="D71" s="4">
        <v>-410</v>
      </c>
      <c r="E71" s="4">
        <v>-13388769</v>
      </c>
      <c r="F71" s="4">
        <f t="shared" si="1"/>
        <v>-5296894007</v>
      </c>
      <c r="K71" s="24"/>
      <c r="L71" s="4">
        <v>74</v>
      </c>
      <c r="M71" s="4">
        <v>53</v>
      </c>
      <c r="N71" s="4">
        <v>2</v>
      </c>
      <c r="O71" s="4">
        <v>1</v>
      </c>
      <c r="P71" s="4">
        <v>46800</v>
      </c>
      <c r="Q71" s="4">
        <v>56300</v>
      </c>
      <c r="R71" s="5">
        <v>-3.0000000000000001E-3</v>
      </c>
      <c r="S71" s="4">
        <v>109300</v>
      </c>
      <c r="V71" s="5">
        <v>2.41E-2</v>
      </c>
    </row>
    <row r="72" spans="1:22" x14ac:dyDescent="0.2">
      <c r="A72" s="16" t="s">
        <v>213</v>
      </c>
      <c r="B72" s="4">
        <v>200</v>
      </c>
      <c r="C72" s="4">
        <v>500</v>
      </c>
      <c r="D72" s="4">
        <v>-300</v>
      </c>
      <c r="E72" s="4">
        <v>-9840223</v>
      </c>
      <c r="F72" s="4">
        <f t="shared" si="1"/>
        <v>-5283505238</v>
      </c>
      <c r="K72" s="24"/>
      <c r="L72" s="4">
        <v>100</v>
      </c>
      <c r="M72" s="4">
        <v>59</v>
      </c>
      <c r="N72" s="4">
        <v>1</v>
      </c>
      <c r="O72" s="4">
        <v>8</v>
      </c>
      <c r="P72" s="4">
        <v>70200</v>
      </c>
      <c r="Q72" s="4">
        <v>109200</v>
      </c>
      <c r="R72" s="5">
        <v>-9.1000000000000004E-3</v>
      </c>
      <c r="S72" s="4">
        <v>188700</v>
      </c>
      <c r="V72" s="5">
        <v>2.69E-2</v>
      </c>
    </row>
    <row r="73" spans="1:22" x14ac:dyDescent="0.2">
      <c r="A73" s="16" t="s">
        <v>212</v>
      </c>
      <c r="B73" s="4">
        <v>0</v>
      </c>
      <c r="C73" s="4">
        <v>35600</v>
      </c>
      <c r="D73" s="4">
        <v>-35600</v>
      </c>
      <c r="E73" s="4">
        <v>-1176030033</v>
      </c>
      <c r="F73" s="4">
        <f t="shared" si="1"/>
        <v>-5273665015</v>
      </c>
      <c r="K73" s="24"/>
      <c r="L73" s="4">
        <v>105</v>
      </c>
      <c r="M73" s="4">
        <v>215</v>
      </c>
      <c r="N73" s="4">
        <v>12</v>
      </c>
      <c r="O73" s="4">
        <v>18</v>
      </c>
      <c r="P73" s="4">
        <v>146800</v>
      </c>
      <c r="Q73" s="4">
        <v>257300</v>
      </c>
      <c r="R73" s="5">
        <v>2.4700000000000003E-2</v>
      </c>
      <c r="S73" s="4">
        <v>421400</v>
      </c>
      <c r="V73" s="5">
        <v>3.85E-2</v>
      </c>
    </row>
    <row r="74" spans="1:22" x14ac:dyDescent="0.2">
      <c r="A74" s="16" t="s">
        <v>211</v>
      </c>
      <c r="B74" s="4">
        <v>0</v>
      </c>
      <c r="C74" s="4">
        <v>0</v>
      </c>
      <c r="D74" s="4">
        <v>0</v>
      </c>
      <c r="E74" s="4">
        <v>0</v>
      </c>
      <c r="F74" s="4">
        <f t="shared" ref="F74:F96" si="2">E74+F75</f>
        <v>-4097634982</v>
      </c>
      <c r="K74" s="24"/>
      <c r="L74" s="4">
        <v>46</v>
      </c>
      <c r="M74" s="4">
        <v>84</v>
      </c>
      <c r="N74" s="4">
        <v>3</v>
      </c>
      <c r="O74" s="4">
        <v>9</v>
      </c>
      <c r="P74" s="4">
        <v>61100</v>
      </c>
      <c r="Q74" s="4">
        <v>116700</v>
      </c>
      <c r="R74" s="5">
        <v>0</v>
      </c>
      <c r="S74" s="4">
        <v>178900</v>
      </c>
      <c r="V74" s="5">
        <v>1.23E-2</v>
      </c>
    </row>
    <row r="75" spans="1:22" x14ac:dyDescent="0.2">
      <c r="A75" s="16" t="s">
        <v>210</v>
      </c>
      <c r="B75" s="4">
        <v>2900</v>
      </c>
      <c r="C75" s="4">
        <v>20000</v>
      </c>
      <c r="D75" s="4">
        <v>-17100</v>
      </c>
      <c r="E75" s="4">
        <v>-550501343</v>
      </c>
      <c r="F75" s="4">
        <f t="shared" si="2"/>
        <v>-4097634982</v>
      </c>
      <c r="K75" s="24"/>
      <c r="L75" s="4">
        <v>113</v>
      </c>
      <c r="M75" s="4">
        <v>94</v>
      </c>
      <c r="N75" s="4">
        <v>9</v>
      </c>
      <c r="O75" s="4">
        <v>13</v>
      </c>
      <c r="P75" s="4">
        <v>183600</v>
      </c>
      <c r="Q75" s="4">
        <v>160700</v>
      </c>
      <c r="R75" s="5">
        <v>2.5399999999999999E-2</v>
      </c>
      <c r="S75" s="4">
        <v>357400</v>
      </c>
      <c r="V75" s="5">
        <v>3.0699999999999998E-2</v>
      </c>
    </row>
    <row r="76" spans="1:22" x14ac:dyDescent="0.2">
      <c r="A76" s="16" t="s">
        <v>208</v>
      </c>
      <c r="B76" s="4">
        <v>0</v>
      </c>
      <c r="C76" s="4">
        <v>20000</v>
      </c>
      <c r="D76" s="4">
        <v>-20000</v>
      </c>
      <c r="E76" s="4">
        <v>-629381323</v>
      </c>
      <c r="F76" s="4">
        <f t="shared" si="2"/>
        <v>-3547133639</v>
      </c>
      <c r="K76" s="24"/>
      <c r="L76" s="4">
        <v>39</v>
      </c>
      <c r="M76" s="4">
        <v>40</v>
      </c>
      <c r="N76" s="4">
        <v>5</v>
      </c>
      <c r="O76" s="4">
        <v>4</v>
      </c>
      <c r="P76" s="4">
        <v>58000</v>
      </c>
      <c r="Q76" s="4">
        <v>42200</v>
      </c>
      <c r="R76" s="5">
        <v>1.29E-2</v>
      </c>
      <c r="S76" s="4">
        <v>102800</v>
      </c>
      <c r="V76" s="5">
        <v>1.5800000000000002E-2</v>
      </c>
    </row>
    <row r="77" spans="1:22" x14ac:dyDescent="0.2">
      <c r="A77" s="16" t="s">
        <v>207</v>
      </c>
      <c r="B77" s="4">
        <v>0</v>
      </c>
      <c r="C77" s="4">
        <v>1300</v>
      </c>
      <c r="D77" s="4">
        <v>-1300</v>
      </c>
      <c r="E77" s="4">
        <v>-40573013</v>
      </c>
      <c r="F77" s="4">
        <f t="shared" si="2"/>
        <v>-2917752316</v>
      </c>
      <c r="K77" s="24"/>
      <c r="L77" s="4">
        <v>60</v>
      </c>
      <c r="M77" s="4">
        <v>32</v>
      </c>
      <c r="N77" s="4">
        <v>2</v>
      </c>
      <c r="O77" s="4">
        <v>5</v>
      </c>
      <c r="P77" s="4">
        <v>44400</v>
      </c>
      <c r="Q77" s="4">
        <v>50900</v>
      </c>
      <c r="R77" s="5">
        <v>-9.5999999999999992E-3</v>
      </c>
      <c r="S77" s="4">
        <v>97900</v>
      </c>
      <c r="V77" s="5">
        <v>1.9E-2</v>
      </c>
    </row>
    <row r="78" spans="1:22" x14ac:dyDescent="0.2">
      <c r="A78" s="16" t="s">
        <v>206</v>
      </c>
      <c r="B78" s="4">
        <v>0</v>
      </c>
      <c r="C78" s="4">
        <v>600</v>
      </c>
      <c r="D78" s="4">
        <v>-600</v>
      </c>
      <c r="E78" s="4">
        <v>-18771895</v>
      </c>
      <c r="F78" s="4">
        <f t="shared" si="2"/>
        <v>-2877179303</v>
      </c>
      <c r="K78" s="24"/>
      <c r="L78" s="4">
        <v>27</v>
      </c>
      <c r="M78" s="4">
        <v>40</v>
      </c>
      <c r="N78" s="4">
        <v>4</v>
      </c>
      <c r="O78" s="4">
        <v>4</v>
      </c>
      <c r="P78" s="4">
        <v>57700</v>
      </c>
      <c r="Q78" s="4">
        <v>72000</v>
      </c>
      <c r="R78" s="5">
        <v>0</v>
      </c>
      <c r="S78" s="4">
        <v>145100</v>
      </c>
      <c r="V78" s="5">
        <v>1.9E-2</v>
      </c>
    </row>
    <row r="79" spans="1:22" x14ac:dyDescent="0.2">
      <c r="A79" s="16" t="s">
        <v>205</v>
      </c>
      <c r="B79" s="4">
        <v>0</v>
      </c>
      <c r="C79" s="4">
        <v>20000</v>
      </c>
      <c r="D79" s="4">
        <v>-20000</v>
      </c>
      <c r="E79" s="4">
        <v>-639661558</v>
      </c>
      <c r="F79" s="4">
        <f t="shared" si="2"/>
        <v>-2858407408</v>
      </c>
      <c r="K79" s="24"/>
      <c r="L79" s="4">
        <v>49</v>
      </c>
      <c r="M79" s="4">
        <v>69</v>
      </c>
      <c r="N79" s="4">
        <v>6</v>
      </c>
      <c r="O79" s="4">
        <v>6</v>
      </c>
      <c r="P79" s="4">
        <v>71600</v>
      </c>
      <c r="Q79" s="4">
        <v>76600</v>
      </c>
      <c r="R79" s="5">
        <v>-6.3E-3</v>
      </c>
      <c r="S79" s="4">
        <v>156600</v>
      </c>
      <c r="V79" s="5">
        <v>3.0800000000000001E-2</v>
      </c>
    </row>
    <row r="80" spans="1:22" x14ac:dyDescent="0.2">
      <c r="A80" s="16" t="s">
        <v>204</v>
      </c>
      <c r="B80" s="4">
        <v>0</v>
      </c>
      <c r="C80" s="4">
        <v>50000</v>
      </c>
      <c r="D80" s="4">
        <v>-50000</v>
      </c>
      <c r="E80" s="4">
        <v>-1577306712</v>
      </c>
      <c r="F80" s="4">
        <f t="shared" si="2"/>
        <v>-2218745850</v>
      </c>
      <c r="K80" s="24"/>
      <c r="L80" s="4">
        <v>50</v>
      </c>
      <c r="M80" s="4">
        <v>29</v>
      </c>
      <c r="N80" s="4">
        <v>3</v>
      </c>
      <c r="O80" s="4">
        <v>1</v>
      </c>
      <c r="P80" s="4">
        <v>69400</v>
      </c>
      <c r="Q80" s="4">
        <v>45800</v>
      </c>
      <c r="R80" s="5">
        <v>3.2000000000000002E-3</v>
      </c>
      <c r="S80" s="4">
        <v>117700</v>
      </c>
      <c r="V80" s="5">
        <v>1.89E-2</v>
      </c>
    </row>
    <row r="81" spans="1:22" x14ac:dyDescent="0.2">
      <c r="A81" s="16" t="s">
        <v>203</v>
      </c>
      <c r="B81" s="4">
        <v>3000</v>
      </c>
      <c r="C81" s="4">
        <v>200</v>
      </c>
      <c r="D81" s="4">
        <v>2800</v>
      </c>
      <c r="E81" s="4">
        <v>88909831</v>
      </c>
      <c r="F81" s="4">
        <f t="shared" si="2"/>
        <v>-641439138</v>
      </c>
      <c r="K81" s="24"/>
      <c r="L81" s="4">
        <v>145</v>
      </c>
      <c r="M81" s="4">
        <v>123</v>
      </c>
      <c r="N81" s="4">
        <v>10</v>
      </c>
      <c r="O81" s="4">
        <v>14</v>
      </c>
      <c r="P81" s="4">
        <v>157000</v>
      </c>
      <c r="Q81" s="4">
        <v>163600</v>
      </c>
      <c r="R81" s="5">
        <v>1.9400000000000001E-2</v>
      </c>
      <c r="S81" s="4">
        <v>330400</v>
      </c>
      <c r="V81" s="5">
        <v>3.4099999999999998E-2</v>
      </c>
    </row>
    <row r="82" spans="1:22" x14ac:dyDescent="0.2">
      <c r="A82" s="16" t="s">
        <v>200</v>
      </c>
      <c r="B82" s="4">
        <v>2300</v>
      </c>
      <c r="C82" s="4">
        <v>200</v>
      </c>
      <c r="D82" s="4">
        <v>2100</v>
      </c>
      <c r="E82" s="4">
        <v>64818169</v>
      </c>
      <c r="F82" s="4">
        <f t="shared" si="2"/>
        <v>-730348969</v>
      </c>
      <c r="K82" s="24"/>
      <c r="L82" s="4">
        <v>39</v>
      </c>
      <c r="M82" s="4">
        <v>20</v>
      </c>
      <c r="N82" s="4">
        <v>4</v>
      </c>
      <c r="O82" s="4">
        <v>2</v>
      </c>
      <c r="P82" s="4">
        <v>41800</v>
      </c>
      <c r="Q82" s="4">
        <v>20500</v>
      </c>
      <c r="R82" s="5">
        <v>6.5000000000000006E-3</v>
      </c>
      <c r="S82" s="4">
        <v>103200</v>
      </c>
      <c r="V82" s="5">
        <v>1.3000000000000001E-2</v>
      </c>
    </row>
    <row r="83" spans="1:22" x14ac:dyDescent="0.2">
      <c r="A83" s="16" t="s">
        <v>199</v>
      </c>
      <c r="B83" s="4">
        <v>700</v>
      </c>
      <c r="C83" s="4">
        <v>7000</v>
      </c>
      <c r="D83" s="4">
        <v>-6300</v>
      </c>
      <c r="E83" s="4">
        <v>-194202052</v>
      </c>
      <c r="F83" s="4">
        <f t="shared" si="2"/>
        <v>-795167138</v>
      </c>
      <c r="K83" s="24"/>
      <c r="L83" s="4">
        <v>22</v>
      </c>
      <c r="M83" s="4">
        <v>44</v>
      </c>
      <c r="N83" s="4">
        <v>0</v>
      </c>
      <c r="O83" s="4">
        <v>0</v>
      </c>
      <c r="P83" s="4">
        <v>10900</v>
      </c>
      <c r="Q83" s="4">
        <v>14900</v>
      </c>
      <c r="R83" s="5">
        <v>3.3E-3</v>
      </c>
      <c r="S83" s="4">
        <v>34600</v>
      </c>
      <c r="V83" s="5">
        <v>1.3000000000000001E-2</v>
      </c>
    </row>
    <row r="84" spans="1:22" x14ac:dyDescent="0.2">
      <c r="A84" s="16" t="s">
        <v>193</v>
      </c>
      <c r="B84" s="4">
        <v>0</v>
      </c>
      <c r="C84" s="4">
        <v>2100</v>
      </c>
      <c r="D84" s="4">
        <v>-2100</v>
      </c>
      <c r="E84" s="4">
        <v>-64575393</v>
      </c>
      <c r="F84" s="4">
        <f t="shared" si="2"/>
        <v>-600965086</v>
      </c>
      <c r="K84" s="24"/>
      <c r="L84" s="4">
        <v>37</v>
      </c>
      <c r="M84" s="4">
        <v>42</v>
      </c>
      <c r="N84" s="4">
        <v>0</v>
      </c>
      <c r="O84" s="4">
        <v>7</v>
      </c>
      <c r="P84" s="4">
        <v>13900</v>
      </c>
      <c r="Q84" s="4">
        <v>91800</v>
      </c>
      <c r="R84" s="5">
        <v>-9.7000000000000003E-3</v>
      </c>
      <c r="S84" s="4">
        <v>107000</v>
      </c>
      <c r="V84" s="5">
        <v>6.1100000000000002E-2</v>
      </c>
    </row>
    <row r="85" spans="1:22" x14ac:dyDescent="0.2">
      <c r="A85" s="16" t="s">
        <v>192</v>
      </c>
      <c r="B85" s="4">
        <v>0</v>
      </c>
      <c r="C85" s="4">
        <v>0</v>
      </c>
      <c r="D85" s="4">
        <v>0</v>
      </c>
      <c r="E85" s="4">
        <v>0</v>
      </c>
      <c r="F85" s="4">
        <f t="shared" si="2"/>
        <v>-536389693</v>
      </c>
      <c r="K85" s="24"/>
      <c r="L85" s="4">
        <v>15</v>
      </c>
      <c r="M85" s="4">
        <v>4</v>
      </c>
      <c r="N85" s="4">
        <v>0</v>
      </c>
      <c r="O85" s="4">
        <v>1</v>
      </c>
      <c r="P85" s="4">
        <v>8100</v>
      </c>
      <c r="Q85" s="4">
        <v>4900</v>
      </c>
      <c r="R85" s="5">
        <v>-3.2000000000000002E-3</v>
      </c>
      <c r="S85" s="4">
        <v>15900</v>
      </c>
      <c r="V85" s="5">
        <v>1.9099999999999999E-2</v>
      </c>
    </row>
    <row r="86" spans="1:22" x14ac:dyDescent="0.2">
      <c r="A86" s="16" t="s">
        <v>191</v>
      </c>
      <c r="B86" s="4">
        <v>0</v>
      </c>
      <c r="C86" s="4">
        <v>900</v>
      </c>
      <c r="D86" s="4">
        <v>-900</v>
      </c>
      <c r="E86" s="4">
        <v>-28100590</v>
      </c>
      <c r="F86" s="4">
        <f t="shared" si="2"/>
        <v>-536389693</v>
      </c>
      <c r="K86" s="24"/>
      <c r="L86" s="4">
        <v>19</v>
      </c>
      <c r="M86" s="4">
        <v>30</v>
      </c>
      <c r="N86" s="4">
        <v>1</v>
      </c>
      <c r="O86" s="4">
        <v>0</v>
      </c>
      <c r="P86" s="4">
        <v>13900</v>
      </c>
      <c r="Q86" s="4">
        <v>27100</v>
      </c>
      <c r="R86" s="5">
        <v>-9.5999999999999992E-3</v>
      </c>
      <c r="S86" s="4">
        <v>42400</v>
      </c>
      <c r="V86" s="5">
        <v>1.9E-2</v>
      </c>
    </row>
    <row r="87" spans="1:22" x14ac:dyDescent="0.2">
      <c r="A87" s="16" t="s">
        <v>190</v>
      </c>
      <c r="B87" s="4">
        <v>0</v>
      </c>
      <c r="C87" s="4">
        <v>0</v>
      </c>
      <c r="D87" s="4">
        <v>0</v>
      </c>
      <c r="E87" s="4">
        <v>0</v>
      </c>
      <c r="F87" s="4">
        <f t="shared" si="2"/>
        <v>-508289103</v>
      </c>
      <c r="K87" s="24"/>
      <c r="L87" s="4">
        <v>50</v>
      </c>
      <c r="M87" s="4">
        <v>25</v>
      </c>
      <c r="N87" s="4">
        <v>3</v>
      </c>
      <c r="O87" s="4">
        <v>2</v>
      </c>
      <c r="P87" s="4">
        <v>38800</v>
      </c>
      <c r="Q87" s="4">
        <v>47900</v>
      </c>
      <c r="R87" s="5">
        <v>6.5000000000000006E-3</v>
      </c>
      <c r="S87" s="4">
        <v>91600</v>
      </c>
      <c r="V87" s="5">
        <v>3.1400000000000004E-2</v>
      </c>
    </row>
    <row r="88" spans="1:22" x14ac:dyDescent="0.2">
      <c r="A88" s="16" t="s">
        <v>189</v>
      </c>
      <c r="B88" s="4">
        <v>0</v>
      </c>
      <c r="C88" s="4">
        <v>0</v>
      </c>
      <c r="D88" s="4">
        <v>0</v>
      </c>
      <c r="E88" s="4">
        <v>0</v>
      </c>
      <c r="F88" s="4">
        <f t="shared" si="2"/>
        <v>-508289103</v>
      </c>
      <c r="K88" s="24"/>
      <c r="L88" s="4">
        <v>22</v>
      </c>
      <c r="M88" s="4">
        <v>22</v>
      </c>
      <c r="N88" s="4">
        <v>1</v>
      </c>
      <c r="O88" s="4">
        <v>3</v>
      </c>
      <c r="P88" s="4">
        <v>10900</v>
      </c>
      <c r="Q88" s="4">
        <v>36300</v>
      </c>
      <c r="R88" s="5">
        <v>3.3E-3</v>
      </c>
      <c r="S88" s="4">
        <v>49600</v>
      </c>
      <c r="V88" s="5">
        <v>1.9199999999999998E-2</v>
      </c>
    </row>
    <row r="89" spans="1:22" x14ac:dyDescent="0.2">
      <c r="A89" s="16" t="s">
        <v>188</v>
      </c>
      <c r="B89" s="4">
        <v>400</v>
      </c>
      <c r="C89" s="4">
        <v>200</v>
      </c>
      <c r="D89" s="4">
        <v>200</v>
      </c>
      <c r="E89" s="4">
        <v>6242278</v>
      </c>
      <c r="F89" s="4">
        <f t="shared" si="2"/>
        <v>-508289103</v>
      </c>
      <c r="K89" s="24"/>
      <c r="L89" s="4">
        <v>48</v>
      </c>
      <c r="M89" s="4">
        <v>22</v>
      </c>
      <c r="N89" s="4">
        <v>1</v>
      </c>
      <c r="O89" s="4">
        <v>2</v>
      </c>
      <c r="P89" s="4">
        <v>21500</v>
      </c>
      <c r="Q89" s="4">
        <v>21300</v>
      </c>
      <c r="R89" s="5">
        <v>-3.2000000000000002E-3</v>
      </c>
      <c r="S89" s="4">
        <v>43900</v>
      </c>
      <c r="V89" s="5">
        <v>9.5999999999999992E-3</v>
      </c>
    </row>
    <row r="90" spans="1:22" x14ac:dyDescent="0.2">
      <c r="A90" s="16" t="s">
        <v>187</v>
      </c>
      <c r="B90" s="4">
        <v>1000</v>
      </c>
      <c r="C90" s="4">
        <v>100</v>
      </c>
      <c r="D90" s="4">
        <v>900</v>
      </c>
      <c r="E90" s="4">
        <v>27967547</v>
      </c>
      <c r="F90" s="4">
        <f t="shared" si="2"/>
        <v>-514531381</v>
      </c>
      <c r="K90" s="24"/>
      <c r="R90" s="5">
        <v>6.5000000000000006E-3</v>
      </c>
      <c r="S90" s="4">
        <v>47700</v>
      </c>
      <c r="V90" s="5">
        <v>9.7000000000000003E-3</v>
      </c>
    </row>
    <row r="91" spans="1:22" x14ac:dyDescent="0.2">
      <c r="A91" s="16" t="s">
        <v>186</v>
      </c>
      <c r="B91" s="4">
        <v>600</v>
      </c>
      <c r="C91" s="4">
        <v>5500</v>
      </c>
      <c r="D91" s="4">
        <v>-4900</v>
      </c>
      <c r="E91" s="4">
        <v>-152590292</v>
      </c>
      <c r="F91" s="4">
        <f t="shared" si="2"/>
        <v>-542498928</v>
      </c>
      <c r="K91" s="24"/>
      <c r="R91" s="5">
        <v>-6.4000000000000003E-3</v>
      </c>
      <c r="S91" s="4">
        <v>54855</v>
      </c>
      <c r="V91" s="5">
        <v>1.5900000000000001E-2</v>
      </c>
    </row>
    <row r="92" spans="1:22" x14ac:dyDescent="0.2">
      <c r="A92" s="16" t="s">
        <v>185</v>
      </c>
      <c r="B92" s="4">
        <v>0</v>
      </c>
      <c r="C92" s="4">
        <v>200</v>
      </c>
      <c r="D92" s="4">
        <v>-200</v>
      </c>
      <c r="E92" s="4">
        <v>-6221323</v>
      </c>
      <c r="F92" s="4">
        <f t="shared" si="2"/>
        <v>-389908636</v>
      </c>
      <c r="K92" s="24"/>
      <c r="R92" s="5">
        <v>6.5000000000000006E-3</v>
      </c>
      <c r="S92" s="4">
        <v>37814</v>
      </c>
      <c r="V92" s="5">
        <v>6.5000000000000006E-3</v>
      </c>
    </row>
    <row r="93" spans="1:22" x14ac:dyDescent="0.2">
      <c r="A93" s="16" t="s">
        <v>184</v>
      </c>
      <c r="B93" s="4">
        <v>0</v>
      </c>
      <c r="C93" s="4">
        <v>0</v>
      </c>
      <c r="D93" s="4">
        <v>0</v>
      </c>
      <c r="E93" s="4">
        <v>0</v>
      </c>
      <c r="F93" s="4">
        <f t="shared" si="2"/>
        <v>-383687313</v>
      </c>
      <c r="K93" s="24"/>
      <c r="R93" s="5">
        <v>6.5000000000000006E-3</v>
      </c>
      <c r="S93" s="4">
        <v>34196</v>
      </c>
      <c r="V93" s="5">
        <v>2.86E-2</v>
      </c>
    </row>
    <row r="94" spans="1:22" x14ac:dyDescent="0.2">
      <c r="A94" s="16" t="s">
        <v>183</v>
      </c>
      <c r="B94" s="4">
        <v>0</v>
      </c>
      <c r="C94" s="4">
        <v>0</v>
      </c>
      <c r="D94" s="4">
        <v>0</v>
      </c>
      <c r="E94" s="4">
        <v>0</v>
      </c>
      <c r="F94" s="4">
        <f t="shared" si="2"/>
        <v>-383687313</v>
      </c>
      <c r="K94" s="24"/>
      <c r="R94" s="5">
        <v>-2.2200000000000001E-2</v>
      </c>
      <c r="S94" s="4">
        <v>169679</v>
      </c>
      <c r="V94" s="5">
        <v>3.15E-2</v>
      </c>
    </row>
    <row r="95" spans="1:22" x14ac:dyDescent="0.2">
      <c r="A95" s="16" t="s">
        <v>182</v>
      </c>
      <c r="B95" s="4">
        <v>0</v>
      </c>
      <c r="C95" s="4">
        <v>0</v>
      </c>
      <c r="D95" s="4">
        <v>0</v>
      </c>
      <c r="E95" s="4">
        <v>0</v>
      </c>
      <c r="F95" s="4">
        <f t="shared" si="2"/>
        <v>-383687313</v>
      </c>
      <c r="K95" s="24"/>
      <c r="R95" s="5">
        <v>-1.2500000000000001E-2</v>
      </c>
      <c r="S95" s="4">
        <v>87535</v>
      </c>
      <c r="V95" s="5">
        <v>1.8799999999999997E-2</v>
      </c>
    </row>
    <row r="96" spans="1:22" x14ac:dyDescent="0.2">
      <c r="A96" s="16" t="s">
        <v>177</v>
      </c>
      <c r="B96" s="4">
        <v>0</v>
      </c>
      <c r="C96" s="4">
        <v>11110</v>
      </c>
      <c r="D96" s="4">
        <v>-11110</v>
      </c>
      <c r="E96" s="4">
        <v>-351526677</v>
      </c>
      <c r="F96" s="4">
        <f t="shared" si="2"/>
        <v>-383687313</v>
      </c>
      <c r="K96" s="24"/>
      <c r="R96" s="5">
        <v>0</v>
      </c>
      <c r="S96" s="4">
        <v>88505</v>
      </c>
      <c r="V96" s="5">
        <v>2.8300000000000002E-2</v>
      </c>
    </row>
    <row r="97" spans="1:22" x14ac:dyDescent="0.2">
      <c r="A97" s="16" t="s">
        <v>175</v>
      </c>
      <c r="B97" s="4">
        <v>0</v>
      </c>
      <c r="C97" s="4">
        <v>1000</v>
      </c>
      <c r="D97" s="4">
        <v>-1000</v>
      </c>
      <c r="E97" s="4">
        <v>-32160636</v>
      </c>
      <c r="F97" s="4">
        <f>E97+F98</f>
        <v>-32160636</v>
      </c>
      <c r="K97" s="24"/>
      <c r="R97" s="5">
        <v>-1.54E-2</v>
      </c>
      <c r="S97" s="4">
        <v>91271</v>
      </c>
      <c r="V97" s="5">
        <v>2.1499999999999998E-2</v>
      </c>
    </row>
    <row r="98" spans="1:22" x14ac:dyDescent="0.2">
      <c r="A98" s="16" t="s">
        <v>174</v>
      </c>
      <c r="B98" s="4">
        <v>0</v>
      </c>
      <c r="C98" s="4">
        <v>0</v>
      </c>
      <c r="D98" s="4">
        <v>0</v>
      </c>
      <c r="E98" s="4">
        <v>0</v>
      </c>
      <c r="F98" s="4">
        <f>E98</f>
        <v>0</v>
      </c>
      <c r="K98" s="24"/>
      <c r="R98" s="5">
        <v>9.3999999999999986E-3</v>
      </c>
      <c r="S98" s="4">
        <v>182626</v>
      </c>
      <c r="V98" s="5">
        <v>2.4399999999999998E-2</v>
      </c>
    </row>
    <row r="99" spans="1:22" x14ac:dyDescent="0.2">
      <c r="A99" s="16"/>
      <c r="B99" s="4"/>
      <c r="C99" s="4"/>
      <c r="D99" s="4"/>
      <c r="E99" s="4"/>
      <c r="F99" s="4"/>
      <c r="K99" s="2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K100" s="24"/>
      <c r="L100" s="4"/>
      <c r="M100" s="4"/>
      <c r="N100" s="4"/>
      <c r="O100" s="4"/>
      <c r="P100" s="4"/>
      <c r="Q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K101" s="24"/>
      <c r="L101" s="4"/>
      <c r="M101" s="4"/>
      <c r="N101" s="4"/>
      <c r="O101" s="4"/>
      <c r="P101" s="4"/>
      <c r="Q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K102" s="24"/>
      <c r="L102" s="4"/>
      <c r="M102" s="4"/>
      <c r="N102" s="4"/>
      <c r="O102" s="4"/>
      <c r="P102" s="4"/>
      <c r="Q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V248" s="5"/>
    </row>
    <row r="249" spans="1:2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</row>
    <row r="250" spans="1:2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</row>
    <row r="251" spans="1:2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</row>
    <row r="252" spans="1:22" x14ac:dyDescent="0.2">
      <c r="A252" s="36"/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</row>
    <row r="253" spans="1:22" x14ac:dyDescent="0.2">
      <c r="A253" s="36" t="s">
        <v>163</v>
      </c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4C8AE-A22D-FD48-BA4F-B0DEEEC8C7AB}">
  <sheetPr codeName="Sheet118"/>
  <dimension ref="A1:V302"/>
  <sheetViews>
    <sheetView workbookViewId="0">
      <selection activeCell="U4" sqref="U3:U4"/>
    </sheetView>
  </sheetViews>
  <sheetFormatPr baseColWidth="10" defaultRowHeight="16" x14ac:dyDescent="0.2"/>
  <cols>
    <col min="5" max="5" customWidth="true" width="16.5"/>
    <col min="6" max="6" customWidth="true" width="18.5"/>
    <col min="10" max="10" customWidth="true" width="13.5"/>
    <col min="11" max="11" bestFit="true" customWidth="true" width="16.0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4102">
        <v>344</v>
      </c>
      <c r="B3" t="n" s="4103">
        <v>12700.0</v>
      </c>
      <c r="C3" t="n" s="4104">
        <v>332994.0</v>
      </c>
      <c r="D3" t="n" s="4105">
        <v>-320294.0</v>
      </c>
      <c r="E3" t="n" s="4106">
        <v>-2.575533E10</v>
      </c>
      <c r="G3" t="n" s="4092">
        <v>0.0</v>
      </c>
      <c r="H3" t="n" s="4093">
        <v>0.0</v>
      </c>
      <c r="I3" t="n" s="4094">
        <v>0.0</v>
      </c>
      <c r="J3" t="n" s="4095">
        <v>-2.1600648E10</v>
      </c>
      <c r="L3" t="n" s="4096">
        <v>393.0</v>
      </c>
      <c r="M3" t="n" s="4097">
        <v>1311.0</v>
      </c>
      <c r="N3" t="n" s="4098">
        <v>73.0</v>
      </c>
      <c r="O3" t="n" s="4099">
        <v>130.0</v>
      </c>
      <c r="P3" t="n" s="4100">
        <v>340600.0</v>
      </c>
      <c r="Q3" t="n" s="4101">
        <v>841500.0</v>
      </c>
      <c r="R3" t="n" s="4090">
        <v>-0.0124</v>
      </c>
      <c r="S3" t="n" s="4089">
        <v>1429754.0</v>
      </c>
      <c r="V3" t="n" s="4091">
        <v>0.0196</v>
      </c>
    </row>
    <row r="4">
      <c r="A4" t="s" s="2030">
        <v>343</v>
      </c>
      <c r="B4" t="n" s="2031">
        <v>135100.0</v>
      </c>
      <c r="C4" t="n" s="2032">
        <v>469225.0</v>
      </c>
      <c r="D4" t="n" s="2033">
        <v>-334125.0</v>
      </c>
      <c r="E4" t="n" s="2034">
        <v>-2.709016E10</v>
      </c>
      <c r="G4" t="n" s="2020">
        <v>0.0</v>
      </c>
      <c r="H4" t="n" s="2021">
        <v>0.0</v>
      </c>
      <c r="I4" t="n" s="2022">
        <v>0.0</v>
      </c>
      <c r="J4" t="n" s="2023">
        <v>-5.87041E8</v>
      </c>
      <c r="L4" t="n" s="2024">
        <v>1087.0</v>
      </c>
      <c r="M4" t="n" s="2025">
        <v>1930.0</v>
      </c>
      <c r="N4" t="n" s="2026">
        <v>109.0</v>
      </c>
      <c r="O4" t="n" s="2027">
        <v>215.0</v>
      </c>
      <c r="P4" t="n" s="2028">
        <v>720000.0</v>
      </c>
      <c r="Q4" t="n" s="2029">
        <v>1512400.0</v>
      </c>
      <c r="R4" t="n" s="2018">
        <v>-0.013500000000000002</v>
      </c>
      <c r="S4" t="n" s="2017">
        <v>2355429.0</v>
      </c>
      <c r="V4" t="n" s="2019">
        <v>0.0268</v>
      </c>
    </row>
    <row r="5" spans="1:22" x14ac:dyDescent="0.2">
      <c r="A5" s="16" t="s">
        <v>342</v>
      </c>
      <c r="B5" s="4">
        <v>48040</v>
      </c>
      <c r="C5" s="4">
        <v>321649</v>
      </c>
      <c r="D5" s="4">
        <v>-273609</v>
      </c>
      <c r="E5" s="4">
        <v>-22764910000</v>
      </c>
      <c r="F5" s="4">
        <f t="shared" ref="F5:F46" si="0">E5+F6</f>
        <v>-994022963085</v>
      </c>
      <c r="G5" s="4">
        <v>0</v>
      </c>
      <c r="H5" s="4">
        <v>0</v>
      </c>
      <c r="I5" s="4">
        <v>0</v>
      </c>
      <c r="J5" s="4">
        <v>-22192195000</v>
      </c>
      <c r="K5" s="24">
        <f t="shared" ref="K5:K46" si="1">J5+K6</f>
        <v>283901261000</v>
      </c>
      <c r="L5" s="4">
        <v>1683</v>
      </c>
      <c r="M5" s="4">
        <v>2290</v>
      </c>
      <c r="N5" s="4">
        <v>308</v>
      </c>
      <c r="O5" s="4">
        <v>354</v>
      </c>
      <c r="P5" s="4">
        <v>1603000</v>
      </c>
      <c r="Q5" s="4">
        <v>1887600</v>
      </c>
      <c r="R5" s="5">
        <v>3.7000000000000002E-3</v>
      </c>
      <c r="S5" s="4">
        <v>3752029</v>
      </c>
      <c r="T5" s="4">
        <f t="shared" ref="T5:T73" si="2">AVERAGE(S6:S15)</f>
        <v>1757978.6</v>
      </c>
      <c r="U5" s="4">
        <f t="shared" ref="U5:U46" si="3">MIN(S6:S10)</f>
        <v>832369</v>
      </c>
      <c r="V5" s="5">
        <v>4.0300000000000002E-2</v>
      </c>
    </row>
    <row r="6" spans="1:22" x14ac:dyDescent="0.2">
      <c r="A6" s="16" t="s">
        <v>341</v>
      </c>
      <c r="B6" s="4">
        <v>205600</v>
      </c>
      <c r="C6" s="4">
        <v>370613</v>
      </c>
      <c r="D6" s="4">
        <v>-165013</v>
      </c>
      <c r="E6" s="4">
        <v>-13414740000</v>
      </c>
      <c r="F6" s="4">
        <f t="shared" si="0"/>
        <v>-971258053085</v>
      </c>
      <c r="G6" s="4">
        <v>0</v>
      </c>
      <c r="H6" s="4">
        <v>0</v>
      </c>
      <c r="I6" s="4">
        <v>0</v>
      </c>
      <c r="J6" s="4">
        <v>-22192195000</v>
      </c>
      <c r="K6" s="24">
        <f t="shared" si="1"/>
        <v>306093456000</v>
      </c>
      <c r="L6" s="4">
        <v>1217</v>
      </c>
      <c r="M6" s="4">
        <v>1213</v>
      </c>
      <c r="N6" s="4">
        <v>171</v>
      </c>
      <c r="O6" s="4">
        <v>193</v>
      </c>
      <c r="P6" s="4">
        <v>1154000</v>
      </c>
      <c r="Q6" s="4">
        <v>1010800</v>
      </c>
      <c r="R6" s="5">
        <v>1.1200000000000002E-2</v>
      </c>
      <c r="S6" s="4">
        <v>2252889</v>
      </c>
      <c r="T6" s="4">
        <f t="shared" si="2"/>
        <v>1611227.4</v>
      </c>
      <c r="U6" s="4">
        <f t="shared" si="3"/>
        <v>832369</v>
      </c>
      <c r="V6" s="5">
        <v>1.7000000000000001E-2</v>
      </c>
    </row>
    <row r="7" spans="1:22" x14ac:dyDescent="0.2">
      <c r="A7" s="16" t="s">
        <v>340</v>
      </c>
      <c r="B7" s="4">
        <v>40453</v>
      </c>
      <c r="C7" s="4">
        <v>385168</v>
      </c>
      <c r="D7" s="4">
        <v>-344715</v>
      </c>
      <c r="E7" s="4">
        <v>-27472790000</v>
      </c>
      <c r="F7" s="4">
        <f t="shared" si="0"/>
        <v>-957843313085</v>
      </c>
      <c r="G7" s="4">
        <v>31200</v>
      </c>
      <c r="H7" s="4">
        <v>53568</v>
      </c>
      <c r="I7" s="4">
        <v>-22368</v>
      </c>
      <c r="J7" s="4">
        <v>-1838932000</v>
      </c>
      <c r="K7" s="24">
        <f t="shared" si="1"/>
        <v>328285651000</v>
      </c>
      <c r="L7" s="4">
        <v>1359</v>
      </c>
      <c r="M7" s="4">
        <v>1391</v>
      </c>
      <c r="N7" s="4">
        <v>158</v>
      </c>
      <c r="O7" s="4">
        <v>179</v>
      </c>
      <c r="P7" s="4">
        <v>966000</v>
      </c>
      <c r="Q7" s="4">
        <v>1058400</v>
      </c>
      <c r="R7" s="5">
        <v>2.5399999999999999E-2</v>
      </c>
      <c r="S7" s="4">
        <v>2133968</v>
      </c>
      <c r="T7" s="4">
        <f t="shared" si="2"/>
        <v>1460910.4</v>
      </c>
      <c r="U7" s="4">
        <f t="shared" si="3"/>
        <v>832369</v>
      </c>
      <c r="V7" s="5">
        <v>3.9399999999999998E-2</v>
      </c>
    </row>
    <row r="8" spans="1:22" x14ac:dyDescent="0.2">
      <c r="A8" s="16" t="s">
        <v>339</v>
      </c>
      <c r="B8" s="4">
        <v>108900</v>
      </c>
      <c r="C8" s="4">
        <v>294642</v>
      </c>
      <c r="D8" s="4">
        <v>-185742</v>
      </c>
      <c r="E8" s="4">
        <v>-14784890000</v>
      </c>
      <c r="F8" s="4">
        <f t="shared" si="0"/>
        <v>-930370523085</v>
      </c>
      <c r="G8" s="4">
        <v>330900</v>
      </c>
      <c r="H8" s="4">
        <v>180842</v>
      </c>
      <c r="I8" s="4">
        <v>150058</v>
      </c>
      <c r="J8" s="4">
        <v>11510294000</v>
      </c>
      <c r="K8" s="24">
        <f t="shared" si="1"/>
        <v>330124583000</v>
      </c>
      <c r="L8" s="4">
        <v>908</v>
      </c>
      <c r="M8" s="4">
        <v>1900</v>
      </c>
      <c r="N8" s="4">
        <v>149</v>
      </c>
      <c r="O8" s="4">
        <v>259</v>
      </c>
      <c r="P8" s="4">
        <v>878300</v>
      </c>
      <c r="Q8" s="4">
        <v>1694500</v>
      </c>
      <c r="R8" s="5">
        <v>-1.1299999999999999E-2</v>
      </c>
      <c r="S8" s="4">
        <v>2572842</v>
      </c>
      <c r="T8" s="4">
        <f t="shared" si="2"/>
        <v>1268719.8999999999</v>
      </c>
      <c r="U8" s="4">
        <f t="shared" si="3"/>
        <v>832369</v>
      </c>
      <c r="V8" s="5">
        <v>4.5400000000000003E-2</v>
      </c>
    </row>
    <row r="9" spans="1:22" x14ac:dyDescent="0.2">
      <c r="A9" s="16" t="s">
        <v>338</v>
      </c>
      <c r="B9" s="4">
        <v>147900</v>
      </c>
      <c r="C9" s="4">
        <v>629960</v>
      </c>
      <c r="D9" s="4">
        <v>-482060</v>
      </c>
      <c r="E9" s="4">
        <v>-37896080000</v>
      </c>
      <c r="F9" s="4">
        <f t="shared" si="0"/>
        <v>-915585633085</v>
      </c>
      <c r="G9" s="4">
        <v>103000</v>
      </c>
      <c r="H9" s="4">
        <v>165900</v>
      </c>
      <c r="I9" s="4">
        <v>-62900</v>
      </c>
      <c r="J9" s="4">
        <v>-4973500000</v>
      </c>
      <c r="K9" s="24">
        <f t="shared" si="1"/>
        <v>318614289000</v>
      </c>
      <c r="L9" s="4">
        <v>2036</v>
      </c>
      <c r="M9" s="4">
        <v>1506</v>
      </c>
      <c r="N9" s="4">
        <v>418</v>
      </c>
      <c r="O9" s="4">
        <v>258</v>
      </c>
      <c r="P9" s="4">
        <v>2292100</v>
      </c>
      <c r="Q9" s="4">
        <v>1536000</v>
      </c>
      <c r="R9" s="5">
        <v>4.3099999999999999E-2</v>
      </c>
      <c r="S9" s="4">
        <v>4014800</v>
      </c>
      <c r="T9" s="4">
        <f t="shared" si="2"/>
        <v>944479.9</v>
      </c>
      <c r="U9" s="4">
        <f t="shared" si="3"/>
        <v>832369</v>
      </c>
      <c r="V9" s="5">
        <v>4.3899999999999995E-2</v>
      </c>
    </row>
    <row r="10" spans="1:22" x14ac:dyDescent="0.2">
      <c r="A10" s="16" t="s">
        <v>337</v>
      </c>
      <c r="B10" s="4">
        <v>7800</v>
      </c>
      <c r="C10" s="4">
        <v>26337</v>
      </c>
      <c r="D10" s="4">
        <v>-18537</v>
      </c>
      <c r="E10" s="4">
        <v>-1425830000</v>
      </c>
      <c r="F10" s="4">
        <f t="shared" si="0"/>
        <v>-877689553085</v>
      </c>
      <c r="G10" s="4">
        <v>0</v>
      </c>
      <c r="H10" s="4">
        <v>0</v>
      </c>
      <c r="I10" s="4">
        <v>0</v>
      </c>
      <c r="J10" s="4">
        <v>2664228000</v>
      </c>
      <c r="K10" s="24">
        <f t="shared" si="1"/>
        <v>323587789000</v>
      </c>
      <c r="L10" s="4">
        <v>447</v>
      </c>
      <c r="M10" s="4">
        <v>610</v>
      </c>
      <c r="N10" s="4">
        <v>54</v>
      </c>
      <c r="O10" s="4">
        <v>87</v>
      </c>
      <c r="P10" s="4">
        <v>316200</v>
      </c>
      <c r="Q10" s="4">
        <v>515900</v>
      </c>
      <c r="R10" s="5">
        <v>-1.2999999999999999E-3</v>
      </c>
      <c r="S10" s="4">
        <v>832369</v>
      </c>
      <c r="T10" s="4">
        <f t="shared" si="2"/>
        <v>999553</v>
      </c>
      <c r="U10" s="4">
        <f t="shared" si="3"/>
        <v>883370</v>
      </c>
      <c r="V10" s="5">
        <v>1.04E-2</v>
      </c>
    </row>
    <row r="11" spans="1:22" x14ac:dyDescent="0.2">
      <c r="A11" s="16" t="s">
        <v>336</v>
      </c>
      <c r="B11" s="4">
        <v>5600</v>
      </c>
      <c r="C11" s="4">
        <v>241578</v>
      </c>
      <c r="D11" s="4">
        <v>-235978</v>
      </c>
      <c r="E11" s="4">
        <v>-18121870000</v>
      </c>
      <c r="F11" s="4">
        <f t="shared" si="0"/>
        <v>-876263723085</v>
      </c>
      <c r="G11" s="4">
        <v>0</v>
      </c>
      <c r="H11" s="4">
        <v>0</v>
      </c>
      <c r="I11" s="4">
        <v>0</v>
      </c>
      <c r="J11" s="4">
        <v>7667242000</v>
      </c>
      <c r="K11" s="24">
        <f t="shared" si="1"/>
        <v>320923561000</v>
      </c>
      <c r="L11" s="4">
        <v>1167</v>
      </c>
      <c r="M11" s="4">
        <v>978</v>
      </c>
      <c r="N11" s="4">
        <v>170</v>
      </c>
      <c r="O11" s="4">
        <v>131</v>
      </c>
      <c r="P11" s="4">
        <v>869100</v>
      </c>
      <c r="Q11" s="4">
        <v>764300</v>
      </c>
      <c r="R11" s="5">
        <v>9.300000000000001E-3</v>
      </c>
      <c r="S11" s="4">
        <v>1696938</v>
      </c>
      <c r="T11" s="4">
        <f t="shared" si="2"/>
        <v>979509.2</v>
      </c>
      <c r="U11" s="4">
        <f t="shared" si="3"/>
        <v>785377</v>
      </c>
      <c r="V11" s="5">
        <v>2.07E-2</v>
      </c>
    </row>
    <row r="12" spans="1:22" x14ac:dyDescent="0.2">
      <c r="A12" s="16" t="s">
        <v>335</v>
      </c>
      <c r="B12" s="4">
        <v>101200</v>
      </c>
      <c r="C12" s="4">
        <v>313969</v>
      </c>
      <c r="D12" s="4">
        <v>-212769</v>
      </c>
      <c r="E12" s="4">
        <v>-16236160000</v>
      </c>
      <c r="F12" s="4">
        <f t="shared" si="0"/>
        <v>-858141853085</v>
      </c>
      <c r="G12" s="4">
        <v>0</v>
      </c>
      <c r="H12" s="4">
        <v>0</v>
      </c>
      <c r="I12" s="4">
        <v>0</v>
      </c>
      <c r="J12" s="4">
        <v>-1876966000</v>
      </c>
      <c r="K12" s="24">
        <f t="shared" si="1"/>
        <v>313256319000</v>
      </c>
      <c r="L12" s="4">
        <v>515</v>
      </c>
      <c r="M12" s="4">
        <v>719</v>
      </c>
      <c r="N12" s="4">
        <v>68</v>
      </c>
      <c r="O12" s="4">
        <v>115</v>
      </c>
      <c r="P12" s="4">
        <v>383500</v>
      </c>
      <c r="Q12" s="4">
        <v>619200</v>
      </c>
      <c r="R12" s="5">
        <v>4.0000000000000001E-3</v>
      </c>
      <c r="S12" s="4">
        <v>1110709</v>
      </c>
      <c r="T12" s="4">
        <f t="shared" si="2"/>
        <v>957468.3</v>
      </c>
      <c r="U12" s="4">
        <f t="shared" si="3"/>
        <v>630798</v>
      </c>
      <c r="V12" s="5">
        <v>1.0500000000000001E-2</v>
      </c>
    </row>
    <row r="13" spans="1:22" x14ac:dyDescent="0.2">
      <c r="A13" s="16" t="s">
        <v>333</v>
      </c>
      <c r="B13" s="4">
        <v>9400</v>
      </c>
      <c r="C13" s="4">
        <v>442602</v>
      </c>
      <c r="D13" s="4">
        <v>-433202</v>
      </c>
      <c r="E13" s="4">
        <v>-32806290000</v>
      </c>
      <c r="F13" s="4">
        <f t="shared" si="0"/>
        <v>-841905693085</v>
      </c>
      <c r="G13" s="4">
        <v>0</v>
      </c>
      <c r="H13" s="4">
        <v>0</v>
      </c>
      <c r="I13" s="4">
        <v>0</v>
      </c>
      <c r="J13" s="4">
        <v>4557649000</v>
      </c>
      <c r="K13" s="24">
        <f t="shared" si="1"/>
        <v>315133285000</v>
      </c>
      <c r="L13" s="4">
        <v>602</v>
      </c>
      <c r="M13" s="4">
        <v>969</v>
      </c>
      <c r="N13" s="4">
        <v>57</v>
      </c>
      <c r="O13" s="4">
        <v>78</v>
      </c>
      <c r="P13" s="4">
        <v>333300</v>
      </c>
      <c r="Q13" s="4">
        <v>569300</v>
      </c>
      <c r="R13" s="5">
        <v>-2.5999999999999999E-3</v>
      </c>
      <c r="S13" s="4">
        <v>965162</v>
      </c>
      <c r="T13" s="4">
        <f t="shared" si="2"/>
        <v>912422.1</v>
      </c>
      <c r="U13" s="4">
        <f t="shared" si="3"/>
        <v>630798</v>
      </c>
      <c r="V13" s="5">
        <v>9.1999999999999998E-3</v>
      </c>
    </row>
    <row r="14" spans="1:22" x14ac:dyDescent="0.2">
      <c r="A14" s="16" t="s">
        <v>332</v>
      </c>
      <c r="B14" s="4">
        <v>45800</v>
      </c>
      <c r="C14" s="4">
        <v>246740</v>
      </c>
      <c r="D14" s="4">
        <v>-200940</v>
      </c>
      <c r="E14" s="4">
        <v>-15285799284</v>
      </c>
      <c r="F14" s="4">
        <f t="shared" si="0"/>
        <v>-809099403085</v>
      </c>
      <c r="G14" s="4">
        <v>112900</v>
      </c>
      <c r="H14" s="4">
        <v>15669</v>
      </c>
      <c r="I14" s="4">
        <v>97231</v>
      </c>
      <c r="J14" s="4">
        <v>7370415000</v>
      </c>
      <c r="K14" s="24">
        <f t="shared" si="1"/>
        <v>310575636000</v>
      </c>
      <c r="L14" s="4">
        <v>827</v>
      </c>
      <c r="M14" s="4">
        <v>532</v>
      </c>
      <c r="N14" s="4">
        <v>76</v>
      </c>
      <c r="O14" s="4">
        <v>59</v>
      </c>
      <c r="P14" s="4">
        <v>582800</v>
      </c>
      <c r="Q14" s="4">
        <v>418000</v>
      </c>
      <c r="R14" s="5">
        <v>5.3E-3</v>
      </c>
      <c r="S14" s="4">
        <v>1116739</v>
      </c>
      <c r="T14" s="4">
        <f t="shared" si="2"/>
        <v>869948.2</v>
      </c>
      <c r="U14" s="4">
        <f t="shared" si="3"/>
        <v>630798</v>
      </c>
      <c r="V14" s="5">
        <v>7.9000000000000008E-3</v>
      </c>
    </row>
    <row r="15" spans="1:22" x14ac:dyDescent="0.2">
      <c r="A15" s="16" t="s">
        <v>331</v>
      </c>
      <c r="B15" s="4">
        <v>21300</v>
      </c>
      <c r="C15" s="4">
        <v>313770</v>
      </c>
      <c r="D15" s="4">
        <v>-292470</v>
      </c>
      <c r="E15" s="4">
        <v>-21921090000</v>
      </c>
      <c r="F15" s="4">
        <f t="shared" si="0"/>
        <v>-793813603801</v>
      </c>
      <c r="G15" s="4">
        <v>37800</v>
      </c>
      <c r="H15" s="4">
        <v>470</v>
      </c>
      <c r="I15" s="4">
        <v>37330</v>
      </c>
      <c r="J15" s="4">
        <v>2812766000</v>
      </c>
      <c r="K15" s="24">
        <f t="shared" si="1"/>
        <v>303205221000</v>
      </c>
      <c r="L15" s="4">
        <v>562</v>
      </c>
      <c r="M15" s="4">
        <v>722</v>
      </c>
      <c r="N15" s="4">
        <v>49</v>
      </c>
      <c r="O15" s="4">
        <v>77</v>
      </c>
      <c r="P15" s="4">
        <v>354400</v>
      </c>
      <c r="Q15" s="4">
        <v>509300</v>
      </c>
      <c r="R15" s="5">
        <v>4.0000000000000001E-3</v>
      </c>
      <c r="S15" s="4">
        <v>883370</v>
      </c>
      <c r="T15" s="4">
        <f t="shared" si="2"/>
        <v>859011.2</v>
      </c>
      <c r="U15" s="4">
        <f t="shared" si="3"/>
        <v>630798</v>
      </c>
      <c r="V15" s="5">
        <v>1.1899999999999999E-2</v>
      </c>
    </row>
    <row r="16" spans="1:22" x14ac:dyDescent="0.2">
      <c r="A16" s="16" t="s">
        <v>330</v>
      </c>
      <c r="B16" s="4">
        <v>52100</v>
      </c>
      <c r="C16" s="4">
        <v>508580</v>
      </c>
      <c r="D16" s="4">
        <v>-456480</v>
      </c>
      <c r="E16" s="4">
        <v>-34350396109</v>
      </c>
      <c r="F16" s="4">
        <f t="shared" si="0"/>
        <v>-771892513801</v>
      </c>
      <c r="G16" s="4">
        <v>0</v>
      </c>
      <c r="H16" s="4">
        <v>0</v>
      </c>
      <c r="I16" s="4">
        <v>0</v>
      </c>
      <c r="J16" s="4">
        <v>-434224000</v>
      </c>
      <c r="K16" s="24">
        <f t="shared" si="1"/>
        <v>300392455000</v>
      </c>
      <c r="L16" s="4">
        <v>336</v>
      </c>
      <c r="M16" s="4">
        <v>952</v>
      </c>
      <c r="N16" s="4">
        <v>38</v>
      </c>
      <c r="O16" s="4">
        <v>63</v>
      </c>
      <c r="P16" s="4">
        <v>192900</v>
      </c>
      <c r="Q16" s="4">
        <v>592400</v>
      </c>
      <c r="R16" s="5">
        <v>0</v>
      </c>
      <c r="S16" s="4">
        <v>785377</v>
      </c>
      <c r="T16" s="4">
        <f t="shared" si="2"/>
        <v>861323.5</v>
      </c>
      <c r="U16" s="4">
        <f t="shared" si="3"/>
        <v>630798</v>
      </c>
      <c r="V16" s="5">
        <v>1.32E-2</v>
      </c>
    </row>
    <row r="17" spans="1:22" x14ac:dyDescent="0.2">
      <c r="A17" s="16" t="s">
        <v>329</v>
      </c>
      <c r="B17" s="4">
        <v>46560</v>
      </c>
      <c r="C17" s="4">
        <v>319198</v>
      </c>
      <c r="D17" s="4">
        <v>-272638</v>
      </c>
      <c r="E17" s="4">
        <v>-20540760000</v>
      </c>
      <c r="F17" s="4">
        <f t="shared" si="0"/>
        <v>-737542117692</v>
      </c>
      <c r="G17" s="4">
        <v>20400</v>
      </c>
      <c r="H17" s="4">
        <v>17298</v>
      </c>
      <c r="I17" s="4">
        <v>3102</v>
      </c>
      <c r="J17" s="4">
        <v>228691000</v>
      </c>
      <c r="K17" s="24">
        <f t="shared" si="1"/>
        <v>300826679000</v>
      </c>
      <c r="L17" s="4">
        <v>325</v>
      </c>
      <c r="M17" s="4">
        <v>590</v>
      </c>
      <c r="N17" s="4">
        <v>25</v>
      </c>
      <c r="O17" s="4">
        <v>65</v>
      </c>
      <c r="P17" s="4">
        <v>197400</v>
      </c>
      <c r="Q17" s="4">
        <v>424300</v>
      </c>
      <c r="R17" s="5">
        <v>-3.9000000000000003E-3</v>
      </c>
      <c r="S17" s="4">
        <v>630798</v>
      </c>
      <c r="T17" s="4">
        <f t="shared" si="2"/>
        <v>883473.7</v>
      </c>
      <c r="U17" s="4">
        <f t="shared" si="3"/>
        <v>650937</v>
      </c>
      <c r="V17" s="5">
        <v>1.4499999999999999E-2</v>
      </c>
    </row>
    <row r="18" spans="1:22" x14ac:dyDescent="0.2">
      <c r="A18" s="16" t="s">
        <v>328</v>
      </c>
      <c r="B18" s="4">
        <v>17811</v>
      </c>
      <c r="C18" s="4">
        <v>152437</v>
      </c>
      <c r="D18" s="4">
        <v>-134626</v>
      </c>
      <c r="E18" s="4">
        <v>-10209240000</v>
      </c>
      <c r="F18" s="4">
        <f t="shared" si="0"/>
        <v>-717001357692</v>
      </c>
      <c r="G18" s="4">
        <v>0</v>
      </c>
      <c r="H18" s="4">
        <v>0</v>
      </c>
      <c r="I18" s="4">
        <v>0</v>
      </c>
      <c r="J18" s="4">
        <v>1417180000</v>
      </c>
      <c r="K18" s="24">
        <f t="shared" si="1"/>
        <v>300597988000</v>
      </c>
      <c r="L18" s="4">
        <v>340</v>
      </c>
      <c r="M18" s="4">
        <v>828</v>
      </c>
      <c r="N18" s="4">
        <v>30</v>
      </c>
      <c r="O18" s="4">
        <v>52</v>
      </c>
      <c r="P18" s="4">
        <v>193300</v>
      </c>
      <c r="Q18" s="4">
        <v>427700</v>
      </c>
      <c r="R18" s="5">
        <v>-7.9000000000000008E-3</v>
      </c>
      <c r="S18" s="4">
        <v>650937</v>
      </c>
      <c r="T18" s="4">
        <f t="shared" si="2"/>
        <v>865830</v>
      </c>
      <c r="U18" s="4">
        <f t="shared" si="3"/>
        <v>514700</v>
      </c>
      <c r="V18" s="5">
        <v>2.4799999999999999E-2</v>
      </c>
    </row>
    <row r="19" spans="1:22" x14ac:dyDescent="0.2">
      <c r="A19" s="16" t="s">
        <v>327</v>
      </c>
      <c r="B19" s="4">
        <v>32300</v>
      </c>
      <c r="C19" s="4">
        <v>15500</v>
      </c>
      <c r="D19" s="4">
        <v>16800</v>
      </c>
      <c r="E19" s="4">
        <v>1300390000</v>
      </c>
      <c r="F19" s="4">
        <f t="shared" si="0"/>
        <v>-706792117692</v>
      </c>
      <c r="G19" s="4">
        <v>21400</v>
      </c>
      <c r="H19" s="4">
        <v>3000</v>
      </c>
      <c r="I19" s="4">
        <v>18400</v>
      </c>
      <c r="J19" s="4">
        <v>1417180000</v>
      </c>
      <c r="K19" s="24">
        <f t="shared" si="1"/>
        <v>299180808000</v>
      </c>
      <c r="L19" s="4">
        <v>480</v>
      </c>
      <c r="M19" s="4">
        <v>700</v>
      </c>
      <c r="N19" s="4">
        <v>37</v>
      </c>
      <c r="O19" s="4">
        <v>64</v>
      </c>
      <c r="P19" s="4">
        <v>243500</v>
      </c>
      <c r="Q19" s="4">
        <v>465600</v>
      </c>
      <c r="R19" s="5">
        <v>-1.7000000000000001E-2</v>
      </c>
      <c r="S19" s="4">
        <v>772400</v>
      </c>
      <c r="T19" s="4">
        <f t="shared" si="2"/>
        <v>873110</v>
      </c>
      <c r="U19" s="4">
        <f t="shared" si="3"/>
        <v>514700</v>
      </c>
      <c r="V19" s="5">
        <v>1.8100000000000002E-2</v>
      </c>
    </row>
    <row r="20" spans="1:22" x14ac:dyDescent="0.2">
      <c r="A20" s="16" t="s">
        <v>326</v>
      </c>
      <c r="B20" s="4">
        <v>4000</v>
      </c>
      <c r="C20" s="4">
        <v>157400</v>
      </c>
      <c r="D20" s="4">
        <v>-153400</v>
      </c>
      <c r="E20" s="4">
        <v>-11826240000</v>
      </c>
      <c r="F20" s="4">
        <f t="shared" si="0"/>
        <v>-708092507692</v>
      </c>
      <c r="G20" s="4">
        <v>543300</v>
      </c>
      <c r="H20" s="4">
        <v>16200</v>
      </c>
      <c r="I20" s="4">
        <v>527100</v>
      </c>
      <c r="J20" s="4">
        <v>40687681000</v>
      </c>
      <c r="K20" s="24">
        <f t="shared" si="1"/>
        <v>297763628000</v>
      </c>
      <c r="L20" s="4">
        <v>963</v>
      </c>
      <c r="M20" s="4">
        <v>772</v>
      </c>
      <c r="N20" s="4">
        <v>167</v>
      </c>
      <c r="O20" s="4">
        <v>100</v>
      </c>
      <c r="P20" s="4">
        <v>864900</v>
      </c>
      <c r="Q20" s="4">
        <v>467100</v>
      </c>
      <c r="R20" s="5">
        <v>1.4499999999999999E-2</v>
      </c>
      <c r="S20" s="4">
        <v>1383100</v>
      </c>
      <c r="T20" s="4">
        <f t="shared" si="2"/>
        <v>823210</v>
      </c>
      <c r="U20" s="4">
        <f t="shared" si="3"/>
        <v>514700</v>
      </c>
      <c r="V20" s="5">
        <v>3.1E-2</v>
      </c>
    </row>
    <row r="21" spans="1:22" x14ac:dyDescent="0.2">
      <c r="A21" s="16" t="s">
        <v>325</v>
      </c>
      <c r="B21" s="4">
        <v>27500</v>
      </c>
      <c r="C21" s="4">
        <v>154520</v>
      </c>
      <c r="D21" s="4">
        <v>-127020</v>
      </c>
      <c r="E21" s="4">
        <v>-9623510000</v>
      </c>
      <c r="F21" s="4">
        <f t="shared" si="0"/>
        <v>-696266267692</v>
      </c>
      <c r="G21" s="4">
        <v>450500</v>
      </c>
      <c r="H21" s="4">
        <v>141000</v>
      </c>
      <c r="I21" s="4">
        <v>309500</v>
      </c>
      <c r="J21" s="4">
        <v>23571580000</v>
      </c>
      <c r="K21" s="24">
        <f t="shared" si="1"/>
        <v>257075947000</v>
      </c>
      <c r="L21" s="4">
        <v>1044</v>
      </c>
      <c r="M21" s="4">
        <v>704</v>
      </c>
      <c r="N21" s="4">
        <v>192</v>
      </c>
      <c r="O21" s="4">
        <v>93</v>
      </c>
      <c r="P21" s="4">
        <v>937500</v>
      </c>
      <c r="Q21" s="4">
        <v>506200</v>
      </c>
      <c r="R21" s="5">
        <v>2.0099999999999996E-2</v>
      </c>
      <c r="S21" s="4">
        <v>1496500</v>
      </c>
      <c r="T21" s="4">
        <f t="shared" si="2"/>
        <v>742160</v>
      </c>
      <c r="U21" s="4">
        <f t="shared" si="3"/>
        <v>514700</v>
      </c>
      <c r="V21" s="5">
        <v>2.1000000000000001E-2</v>
      </c>
    </row>
    <row r="22" spans="1:22" x14ac:dyDescent="0.2">
      <c r="A22" s="16" t="s">
        <v>324</v>
      </c>
      <c r="B22" s="4">
        <v>68900</v>
      </c>
      <c r="C22" s="4">
        <v>222900</v>
      </c>
      <c r="D22" s="4">
        <v>-154000</v>
      </c>
      <c r="E22" s="4">
        <v>-11510450000</v>
      </c>
      <c r="F22" s="4">
        <f t="shared" si="0"/>
        <v>-686642757692</v>
      </c>
      <c r="G22" s="4">
        <v>12200</v>
      </c>
      <c r="H22" s="4">
        <v>61800</v>
      </c>
      <c r="I22" s="4">
        <v>-49600</v>
      </c>
      <c r="J22" s="4">
        <v>-3717800000</v>
      </c>
      <c r="K22" s="24">
        <f t="shared" si="1"/>
        <v>233504367000</v>
      </c>
      <c r="L22" s="4">
        <v>561</v>
      </c>
      <c r="M22" s="4">
        <v>595</v>
      </c>
      <c r="N22" s="4">
        <v>66</v>
      </c>
      <c r="O22" s="4">
        <v>35</v>
      </c>
      <c r="P22" s="4">
        <v>429600</v>
      </c>
      <c r="Q22" s="4">
        <v>341000</v>
      </c>
      <c r="R22" s="5">
        <v>8.1000000000000013E-3</v>
      </c>
      <c r="S22" s="4">
        <v>890300</v>
      </c>
      <c r="T22" s="4">
        <f t="shared" si="2"/>
        <v>764730</v>
      </c>
      <c r="U22" s="4">
        <f t="shared" si="3"/>
        <v>514700</v>
      </c>
      <c r="V22" s="5">
        <v>9.3999999999999986E-3</v>
      </c>
    </row>
    <row r="23" spans="1:22" x14ac:dyDescent="0.2">
      <c r="A23" s="16" t="s">
        <v>323</v>
      </c>
      <c r="B23" s="4">
        <v>14600</v>
      </c>
      <c r="C23" s="4">
        <v>10500</v>
      </c>
      <c r="D23" s="4">
        <v>4100</v>
      </c>
      <c r="E23" s="4">
        <v>304390000</v>
      </c>
      <c r="F23" s="4">
        <f t="shared" si="0"/>
        <v>-675132307692</v>
      </c>
      <c r="G23" s="4">
        <v>0</v>
      </c>
      <c r="H23" s="4">
        <v>0</v>
      </c>
      <c r="I23" s="4">
        <v>0</v>
      </c>
      <c r="J23" s="4">
        <v>-697300000</v>
      </c>
      <c r="K23" s="24">
        <f t="shared" si="1"/>
        <v>237222167000</v>
      </c>
      <c r="L23" s="4">
        <v>379</v>
      </c>
      <c r="M23" s="4">
        <v>468</v>
      </c>
      <c r="N23" s="4">
        <v>40</v>
      </c>
      <c r="O23" s="4">
        <v>37</v>
      </c>
      <c r="P23" s="4">
        <v>250300</v>
      </c>
      <c r="Q23" s="4">
        <v>256100</v>
      </c>
      <c r="R23" s="5">
        <v>4.0999999999999995E-3</v>
      </c>
      <c r="S23" s="4">
        <v>514700</v>
      </c>
      <c r="T23" s="4">
        <f t="shared" si="2"/>
        <v>822910</v>
      </c>
      <c r="U23" s="4">
        <f t="shared" si="3"/>
        <v>474500</v>
      </c>
      <c r="V23" s="5">
        <v>9.3999999999999986E-3</v>
      </c>
    </row>
    <row r="24" spans="1:22" x14ac:dyDescent="0.2">
      <c r="A24" s="16" t="s">
        <v>322</v>
      </c>
      <c r="B24" s="4">
        <v>66100</v>
      </c>
      <c r="C24" s="4">
        <v>238284</v>
      </c>
      <c r="D24" s="4">
        <v>-172184</v>
      </c>
      <c r="E24" s="4">
        <v>-12693420000</v>
      </c>
      <c r="F24" s="4">
        <f t="shared" si="0"/>
        <v>-675436697692</v>
      </c>
      <c r="G24" s="4">
        <v>0</v>
      </c>
      <c r="H24" s="4">
        <v>0</v>
      </c>
      <c r="I24" s="4">
        <v>0</v>
      </c>
      <c r="J24" s="4">
        <v>-427860000</v>
      </c>
      <c r="K24" s="24">
        <f t="shared" si="1"/>
        <v>237919467000</v>
      </c>
      <c r="L24" s="4">
        <v>330</v>
      </c>
      <c r="M24" s="4">
        <v>667</v>
      </c>
      <c r="N24" s="4">
        <v>39</v>
      </c>
      <c r="O24" s="4">
        <v>97</v>
      </c>
      <c r="P24" s="4">
        <v>225300</v>
      </c>
      <c r="Q24" s="4">
        <v>385300</v>
      </c>
      <c r="R24" s="5">
        <v>5.5000000000000005E-3</v>
      </c>
      <c r="S24" s="4">
        <v>692000</v>
      </c>
      <c r="T24" s="4">
        <f t="shared" si="2"/>
        <v>789710</v>
      </c>
      <c r="U24" s="4">
        <f t="shared" si="3"/>
        <v>474500</v>
      </c>
      <c r="V24" s="5">
        <v>1.7500000000000002E-2</v>
      </c>
    </row>
    <row r="25" spans="1:22" x14ac:dyDescent="0.2">
      <c r="A25" s="16" t="s">
        <v>321</v>
      </c>
      <c r="B25" s="4">
        <v>56300</v>
      </c>
      <c r="C25" s="4">
        <v>199700</v>
      </c>
      <c r="D25" s="4">
        <v>-143400</v>
      </c>
      <c r="E25" s="4">
        <v>-10595420000</v>
      </c>
      <c r="F25" s="4">
        <f t="shared" si="0"/>
        <v>-662743277692</v>
      </c>
      <c r="G25" s="4">
        <v>0</v>
      </c>
      <c r="H25" s="4">
        <v>0</v>
      </c>
      <c r="I25" s="4">
        <v>0</v>
      </c>
      <c r="J25" s="4">
        <v>-8033670000</v>
      </c>
      <c r="K25" s="24">
        <f t="shared" si="1"/>
        <v>238347327000</v>
      </c>
      <c r="L25" s="4">
        <v>373</v>
      </c>
      <c r="M25" s="4">
        <v>799</v>
      </c>
      <c r="N25" s="4">
        <v>24</v>
      </c>
      <c r="O25" s="4">
        <v>52</v>
      </c>
      <c r="P25" s="4">
        <v>168600</v>
      </c>
      <c r="Q25" s="4">
        <v>346800</v>
      </c>
      <c r="R25" s="5">
        <v>-6.8000000000000005E-3</v>
      </c>
      <c r="S25" s="4">
        <v>774000</v>
      </c>
      <c r="T25" s="4">
        <f t="shared" si="2"/>
        <v>776860</v>
      </c>
      <c r="U25" s="4">
        <f t="shared" si="3"/>
        <v>474500</v>
      </c>
      <c r="V25" s="5">
        <v>9.4999999999999998E-3</v>
      </c>
    </row>
    <row r="26" spans="1:22" x14ac:dyDescent="0.2">
      <c r="A26" s="16" t="s">
        <v>320</v>
      </c>
      <c r="B26" s="4">
        <v>14900</v>
      </c>
      <c r="C26" s="4">
        <v>555600</v>
      </c>
      <c r="D26" s="4">
        <v>-540700</v>
      </c>
      <c r="E26" s="4">
        <v>-40154010000</v>
      </c>
      <c r="F26" s="4">
        <f t="shared" si="0"/>
        <v>-652147857692</v>
      </c>
      <c r="G26" s="4">
        <v>11200</v>
      </c>
      <c r="H26" s="4">
        <v>27200</v>
      </c>
      <c r="I26" s="4">
        <v>-16000</v>
      </c>
      <c r="J26" s="4">
        <v>-1191320000</v>
      </c>
      <c r="K26" s="24">
        <f t="shared" si="1"/>
        <v>246380997000</v>
      </c>
      <c r="L26" s="4">
        <v>288</v>
      </c>
      <c r="M26" s="4">
        <v>831</v>
      </c>
      <c r="N26" s="4">
        <v>27</v>
      </c>
      <c r="O26" s="4">
        <v>101</v>
      </c>
      <c r="P26" s="4">
        <v>148700</v>
      </c>
      <c r="Q26" s="4">
        <v>580700</v>
      </c>
      <c r="R26" s="5">
        <v>-8.1000000000000013E-3</v>
      </c>
      <c r="S26" s="4">
        <v>808500</v>
      </c>
      <c r="T26" s="4">
        <f t="shared" si="2"/>
        <v>764800</v>
      </c>
      <c r="U26" s="4">
        <f t="shared" si="3"/>
        <v>474500</v>
      </c>
      <c r="V26" s="5">
        <v>1.21E-2</v>
      </c>
    </row>
    <row r="27" spans="1:22" x14ac:dyDescent="0.2">
      <c r="A27" s="16" t="s">
        <v>319</v>
      </c>
      <c r="B27" s="4">
        <v>53400</v>
      </c>
      <c r="C27" s="4">
        <v>550840</v>
      </c>
      <c r="D27" s="4">
        <v>-497440</v>
      </c>
      <c r="E27" s="4">
        <v>-37123900000</v>
      </c>
      <c r="F27" s="4">
        <f t="shared" si="0"/>
        <v>-611993847692</v>
      </c>
      <c r="G27" s="4">
        <v>80400</v>
      </c>
      <c r="H27" s="4">
        <v>16763</v>
      </c>
      <c r="I27" s="4">
        <v>63637</v>
      </c>
      <c r="J27" s="4">
        <v>4748511000</v>
      </c>
      <c r="K27" s="24">
        <f t="shared" si="1"/>
        <v>247572317000</v>
      </c>
      <c r="L27" s="4">
        <v>486</v>
      </c>
      <c r="M27" s="4">
        <v>462</v>
      </c>
      <c r="N27" s="4">
        <v>59</v>
      </c>
      <c r="O27" s="4">
        <v>52</v>
      </c>
      <c r="P27" s="4">
        <v>363700</v>
      </c>
      <c r="Q27" s="4">
        <v>403900</v>
      </c>
      <c r="R27" s="5">
        <v>5.4000000000000003E-3</v>
      </c>
      <c r="S27" s="4">
        <v>852300</v>
      </c>
      <c r="T27" s="4">
        <f t="shared" si="2"/>
        <v>741930</v>
      </c>
      <c r="U27" s="4">
        <f t="shared" si="3"/>
        <v>474500</v>
      </c>
      <c r="V27" s="5">
        <v>9.3999999999999986E-3</v>
      </c>
    </row>
    <row r="28" spans="1:22" x14ac:dyDescent="0.2">
      <c r="A28" s="16" t="s">
        <v>318</v>
      </c>
      <c r="B28" s="4">
        <v>4900</v>
      </c>
      <c r="C28" s="4">
        <v>132760</v>
      </c>
      <c r="D28" s="4">
        <v>-127860</v>
      </c>
      <c r="E28" s="4">
        <v>-9566020000</v>
      </c>
      <c r="F28" s="4">
        <f t="shared" si="0"/>
        <v>-574869947692</v>
      </c>
      <c r="G28" s="4">
        <v>57900</v>
      </c>
      <c r="H28" s="4">
        <v>89637</v>
      </c>
      <c r="I28" s="4">
        <v>-31737</v>
      </c>
      <c r="J28" s="4">
        <v>-2363321000</v>
      </c>
      <c r="K28" s="24">
        <f t="shared" si="1"/>
        <v>242823806000</v>
      </c>
      <c r="L28" s="4">
        <v>189</v>
      </c>
      <c r="M28" s="4">
        <v>851</v>
      </c>
      <c r="N28" s="4">
        <v>11</v>
      </c>
      <c r="O28" s="4">
        <v>28</v>
      </c>
      <c r="P28" s="4">
        <v>74300</v>
      </c>
      <c r="Q28" s="4">
        <v>377000</v>
      </c>
      <c r="R28" s="5">
        <v>-1.0700000000000001E-2</v>
      </c>
      <c r="S28" s="4">
        <v>474500</v>
      </c>
      <c r="T28" s="4">
        <f t="shared" si="2"/>
        <v>762050</v>
      </c>
      <c r="U28" s="4">
        <f t="shared" si="3"/>
        <v>686000</v>
      </c>
      <c r="V28" s="5">
        <v>1.9900000000000001E-2</v>
      </c>
    </row>
    <row r="29" spans="1:22" x14ac:dyDescent="0.2">
      <c r="A29" s="16" t="s">
        <v>317</v>
      </c>
      <c r="B29" s="4">
        <v>24100</v>
      </c>
      <c r="C29" s="4">
        <v>358192</v>
      </c>
      <c r="D29" s="4">
        <v>-334092</v>
      </c>
      <c r="E29" s="4">
        <v>-25087790000</v>
      </c>
      <c r="F29" s="4">
        <f t="shared" si="0"/>
        <v>-565303927692</v>
      </c>
      <c r="G29" s="4">
        <v>0</v>
      </c>
      <c r="H29" s="4">
        <v>0</v>
      </c>
      <c r="I29" s="4">
        <v>0</v>
      </c>
      <c r="J29" s="4">
        <v>-1867210000</v>
      </c>
      <c r="K29" s="24">
        <f t="shared" si="1"/>
        <v>245187127000</v>
      </c>
      <c r="L29" s="4">
        <v>461</v>
      </c>
      <c r="M29" s="4">
        <v>571</v>
      </c>
      <c r="N29" s="4">
        <v>51</v>
      </c>
      <c r="O29" s="4">
        <v>82</v>
      </c>
      <c r="P29" s="4">
        <v>287800</v>
      </c>
      <c r="Q29" s="4">
        <v>531900</v>
      </c>
      <c r="R29" s="5">
        <v>0</v>
      </c>
      <c r="S29" s="4">
        <v>845200</v>
      </c>
      <c r="T29" s="4">
        <f t="shared" si="2"/>
        <v>815960</v>
      </c>
      <c r="U29" s="4">
        <f t="shared" si="3"/>
        <v>360000</v>
      </c>
      <c r="V29" s="5">
        <v>9.300000000000001E-3</v>
      </c>
    </row>
    <row r="30" spans="1:22" x14ac:dyDescent="0.2">
      <c r="A30" s="16" t="s">
        <v>316</v>
      </c>
      <c r="B30" s="4">
        <v>63550</v>
      </c>
      <c r="C30" s="4">
        <v>106576</v>
      </c>
      <c r="D30" s="4">
        <v>-43026</v>
      </c>
      <c r="E30" s="4">
        <v>-3231740000</v>
      </c>
      <c r="F30" s="4">
        <f t="shared" si="0"/>
        <v>-540216137692</v>
      </c>
      <c r="G30" s="4">
        <v>84000</v>
      </c>
      <c r="H30" s="4">
        <v>41800</v>
      </c>
      <c r="I30" s="4">
        <v>42200</v>
      </c>
      <c r="J30" s="4">
        <v>3166650000</v>
      </c>
      <c r="K30" s="24">
        <f t="shared" si="1"/>
        <v>247054337000</v>
      </c>
      <c r="L30" s="4">
        <v>583</v>
      </c>
      <c r="M30" s="4">
        <v>930</v>
      </c>
      <c r="N30" s="4">
        <v>41</v>
      </c>
      <c r="O30" s="4">
        <v>66</v>
      </c>
      <c r="P30" s="4">
        <v>372700</v>
      </c>
      <c r="Q30" s="4">
        <v>510500</v>
      </c>
      <c r="R30" s="5">
        <v>-1.2999999999999999E-3</v>
      </c>
      <c r="S30" s="4">
        <v>884100</v>
      </c>
      <c r="T30" s="4">
        <f t="shared" si="2"/>
        <v>802740</v>
      </c>
      <c r="U30" s="4">
        <f t="shared" si="3"/>
        <v>360000</v>
      </c>
      <c r="V30" s="5">
        <v>1.9699999999999999E-2</v>
      </c>
    </row>
    <row r="31" spans="1:22" x14ac:dyDescent="0.2">
      <c r="A31" s="16" t="s">
        <v>315</v>
      </c>
      <c r="B31" s="4">
        <v>82481</v>
      </c>
      <c r="C31" s="4">
        <v>60696</v>
      </c>
      <c r="D31" s="4">
        <v>21785</v>
      </c>
      <c r="E31" s="4">
        <v>1646790000</v>
      </c>
      <c r="F31" s="4">
        <f t="shared" si="0"/>
        <v>-536984397692</v>
      </c>
      <c r="G31" s="4">
        <v>0</v>
      </c>
      <c r="H31" s="4">
        <v>0</v>
      </c>
      <c r="I31" s="4">
        <v>0</v>
      </c>
      <c r="J31" s="4">
        <v>8543170000</v>
      </c>
      <c r="K31" s="24">
        <f t="shared" si="1"/>
        <v>243887687000</v>
      </c>
      <c r="L31" s="4">
        <v>263</v>
      </c>
      <c r="M31" s="4">
        <v>832</v>
      </c>
      <c r="N31" s="4">
        <v>15</v>
      </c>
      <c r="O31" s="4">
        <v>54</v>
      </c>
      <c r="P31" s="4">
        <v>127200</v>
      </c>
      <c r="Q31" s="4">
        <v>521300</v>
      </c>
      <c r="R31" s="5">
        <v>-1.1899999999999999E-2</v>
      </c>
      <c r="S31" s="4">
        <v>686000</v>
      </c>
      <c r="T31" s="4">
        <f t="shared" si="2"/>
        <v>910310</v>
      </c>
      <c r="U31" s="4">
        <f t="shared" si="3"/>
        <v>360000</v>
      </c>
      <c r="V31" s="5">
        <v>1.84E-2</v>
      </c>
    </row>
    <row r="32" spans="1:22" x14ac:dyDescent="0.2">
      <c r="A32" s="16" t="s">
        <v>314</v>
      </c>
      <c r="B32" s="4">
        <v>51301</v>
      </c>
      <c r="C32" s="4">
        <v>64100</v>
      </c>
      <c r="D32" s="4">
        <v>-12799</v>
      </c>
      <c r="E32" s="4">
        <v>-975510000</v>
      </c>
      <c r="F32" s="4">
        <f t="shared" si="0"/>
        <v>-538631187692</v>
      </c>
      <c r="G32" s="4">
        <v>137500</v>
      </c>
      <c r="H32" s="4">
        <v>25000</v>
      </c>
      <c r="I32" s="4">
        <v>112500</v>
      </c>
      <c r="J32" s="4">
        <v>8543170000</v>
      </c>
      <c r="K32" s="24">
        <f t="shared" si="1"/>
        <v>235344517000</v>
      </c>
      <c r="L32" s="4">
        <v>856</v>
      </c>
      <c r="M32" s="4">
        <v>1327</v>
      </c>
      <c r="N32" s="4">
        <v>65</v>
      </c>
      <c r="O32" s="4">
        <v>98</v>
      </c>
      <c r="P32" s="4">
        <v>434400</v>
      </c>
      <c r="Q32" s="4">
        <v>677400</v>
      </c>
      <c r="R32" s="5">
        <v>0</v>
      </c>
      <c r="S32" s="4">
        <v>1116000</v>
      </c>
      <c r="T32" s="4">
        <f t="shared" si="2"/>
        <v>972930</v>
      </c>
      <c r="U32" s="4">
        <f t="shared" si="3"/>
        <v>360000</v>
      </c>
      <c r="V32" s="5">
        <v>2.4799999999999999E-2</v>
      </c>
    </row>
    <row r="33" spans="1:22" x14ac:dyDescent="0.2">
      <c r="A33" s="16" t="s">
        <v>313</v>
      </c>
      <c r="B33" s="4">
        <v>16000</v>
      </c>
      <c r="C33" s="4">
        <v>67320</v>
      </c>
      <c r="D33" s="4">
        <v>-51320</v>
      </c>
      <c r="E33" s="4">
        <v>-4067080000</v>
      </c>
      <c r="F33" s="4">
        <f t="shared" si="0"/>
        <v>-537655677692</v>
      </c>
      <c r="G33" s="4">
        <v>52500</v>
      </c>
      <c r="H33" s="4">
        <v>15200</v>
      </c>
      <c r="I33" s="4">
        <v>37300</v>
      </c>
      <c r="J33" s="4">
        <v>2893090000</v>
      </c>
      <c r="K33" s="24">
        <f t="shared" si="1"/>
        <v>226801347000</v>
      </c>
      <c r="L33" s="4">
        <v>389</v>
      </c>
      <c r="M33" s="4">
        <v>1031</v>
      </c>
      <c r="N33" s="4">
        <v>44</v>
      </c>
      <c r="O33" s="4">
        <v>95</v>
      </c>
      <c r="P33" s="4">
        <v>262900</v>
      </c>
      <c r="Q33" s="4">
        <v>815100</v>
      </c>
      <c r="R33" s="5">
        <v>-4.8600000000000004E-2</v>
      </c>
      <c r="S33" s="4">
        <v>1096500</v>
      </c>
      <c r="T33" s="4">
        <f t="shared" si="2"/>
        <v>938050</v>
      </c>
      <c r="U33" s="4">
        <f t="shared" si="3"/>
        <v>360000</v>
      </c>
      <c r="V33" s="5">
        <v>7.9500000000000001E-2</v>
      </c>
    </row>
    <row r="34" spans="1:22" x14ac:dyDescent="0.2">
      <c r="A34" s="16" t="s">
        <v>270</v>
      </c>
      <c r="B34" s="4">
        <v>28300</v>
      </c>
      <c r="C34" s="4">
        <v>22000</v>
      </c>
      <c r="D34" s="4">
        <v>6300</v>
      </c>
      <c r="E34" s="4">
        <v>502080000</v>
      </c>
      <c r="F34" s="4">
        <f t="shared" si="0"/>
        <v>-533588597692</v>
      </c>
      <c r="G34" s="4">
        <v>48400</v>
      </c>
      <c r="H34" s="4">
        <v>3900</v>
      </c>
      <c r="I34" s="4">
        <v>44500</v>
      </c>
      <c r="J34" s="4">
        <v>3537800000</v>
      </c>
      <c r="K34" s="24">
        <f t="shared" si="1"/>
        <v>223908257000</v>
      </c>
      <c r="L34" s="4">
        <v>333</v>
      </c>
      <c r="M34" s="4">
        <v>382</v>
      </c>
      <c r="N34" s="4">
        <v>21</v>
      </c>
      <c r="O34" s="4">
        <v>20</v>
      </c>
      <c r="P34" s="4">
        <v>171400</v>
      </c>
      <c r="Q34" s="4">
        <v>162200</v>
      </c>
      <c r="R34" s="5">
        <v>1.15E-2</v>
      </c>
      <c r="S34" s="4">
        <v>360000</v>
      </c>
      <c r="T34" s="4">
        <f t="shared" si="2"/>
        <v>963690</v>
      </c>
      <c r="U34" s="4">
        <f t="shared" si="3"/>
        <v>623600</v>
      </c>
      <c r="V34" s="5">
        <v>1.26E-2</v>
      </c>
    </row>
    <row r="35" spans="1:22" x14ac:dyDescent="0.2">
      <c r="A35" s="16" t="s">
        <v>269</v>
      </c>
      <c r="B35" s="4">
        <v>13100</v>
      </c>
      <c r="C35" s="4">
        <v>32300</v>
      </c>
      <c r="D35" s="4">
        <v>-19200</v>
      </c>
      <c r="E35" s="4">
        <v>-1516380000</v>
      </c>
      <c r="F35" s="4">
        <f t="shared" si="0"/>
        <v>-534090677692</v>
      </c>
      <c r="G35" s="4">
        <v>35900</v>
      </c>
      <c r="H35" s="4">
        <v>5000</v>
      </c>
      <c r="I35" s="4">
        <v>30900</v>
      </c>
      <c r="J35" s="4">
        <v>2437500000</v>
      </c>
      <c r="K35" s="24">
        <f t="shared" si="1"/>
        <v>220370457000</v>
      </c>
      <c r="L35" s="4">
        <v>342</v>
      </c>
      <c r="M35" s="4">
        <v>555</v>
      </c>
      <c r="N35" s="4">
        <v>40</v>
      </c>
      <c r="O35" s="4">
        <v>45</v>
      </c>
      <c r="P35" s="4">
        <v>210500</v>
      </c>
      <c r="Q35" s="4">
        <v>321300</v>
      </c>
      <c r="R35" s="5">
        <v>-5.0000000000000001E-3</v>
      </c>
      <c r="S35" s="4">
        <v>645500</v>
      </c>
      <c r="T35" s="4">
        <f t="shared" si="2"/>
        <v>976620</v>
      </c>
      <c r="U35" s="4">
        <f t="shared" si="3"/>
        <v>623600</v>
      </c>
      <c r="V35" s="5">
        <v>8.8999999999999999E-3</v>
      </c>
    </row>
    <row r="36" spans="1:22" x14ac:dyDescent="0.2">
      <c r="A36" s="16" t="s">
        <v>268</v>
      </c>
      <c r="B36" s="4">
        <v>3100</v>
      </c>
      <c r="C36" s="4">
        <v>62900</v>
      </c>
      <c r="D36" s="4">
        <v>-59800</v>
      </c>
      <c r="E36" s="4">
        <v>-4767620000</v>
      </c>
      <c r="F36" s="4">
        <f t="shared" si="0"/>
        <v>-532574297692</v>
      </c>
      <c r="G36" s="4">
        <v>0</v>
      </c>
      <c r="H36" s="4">
        <v>0</v>
      </c>
      <c r="I36" s="4">
        <v>0</v>
      </c>
      <c r="J36" s="4">
        <v>368580000</v>
      </c>
      <c r="K36" s="24">
        <f t="shared" si="1"/>
        <v>217932957000</v>
      </c>
      <c r="L36" s="4">
        <v>273</v>
      </c>
      <c r="M36" s="4">
        <v>872</v>
      </c>
      <c r="N36" s="4">
        <v>22</v>
      </c>
      <c r="O36" s="4">
        <v>58</v>
      </c>
      <c r="P36" s="4">
        <v>153100</v>
      </c>
      <c r="Q36" s="4">
        <v>440200</v>
      </c>
      <c r="R36" s="5">
        <v>-8.8000000000000005E-3</v>
      </c>
      <c r="S36" s="4">
        <v>687900</v>
      </c>
      <c r="T36" s="4">
        <f t="shared" si="2"/>
        <v>992160</v>
      </c>
      <c r="U36" s="4">
        <f t="shared" si="3"/>
        <v>623600</v>
      </c>
      <c r="V36" s="5">
        <v>1.6200000000000003E-2</v>
      </c>
    </row>
    <row r="37" spans="1:22" x14ac:dyDescent="0.2">
      <c r="A37" s="16" t="s">
        <v>254</v>
      </c>
      <c r="B37" s="4">
        <v>4300</v>
      </c>
      <c r="C37" s="4">
        <v>7603</v>
      </c>
      <c r="D37" s="4">
        <v>-3303</v>
      </c>
      <c r="E37" s="4">
        <v>-264890000</v>
      </c>
      <c r="F37" s="4">
        <f t="shared" si="0"/>
        <v>-527806677692</v>
      </c>
      <c r="G37" s="4">
        <v>0</v>
      </c>
      <c r="H37" s="4">
        <v>0</v>
      </c>
      <c r="I37" s="4">
        <v>0</v>
      </c>
      <c r="J37" s="4">
        <v>368580000</v>
      </c>
      <c r="K37" s="24">
        <f t="shared" si="1"/>
        <v>217564377000</v>
      </c>
      <c r="L37" s="4">
        <v>297</v>
      </c>
      <c r="M37" s="4">
        <v>505</v>
      </c>
      <c r="N37" s="4">
        <v>26</v>
      </c>
      <c r="O37" s="4">
        <v>61</v>
      </c>
      <c r="P37" s="4">
        <v>175600</v>
      </c>
      <c r="Q37" s="4">
        <v>352500</v>
      </c>
      <c r="R37" s="5">
        <v>1.2999999999999999E-3</v>
      </c>
      <c r="S37" s="4">
        <v>623600</v>
      </c>
      <c r="T37" s="4">
        <f t="shared" si="2"/>
        <v>989450</v>
      </c>
      <c r="U37" s="4">
        <f t="shared" si="3"/>
        <v>675700</v>
      </c>
      <c r="V37" s="5">
        <v>1.2500000000000001E-2</v>
      </c>
    </row>
    <row r="38" spans="1:22" x14ac:dyDescent="0.2">
      <c r="A38" s="16" t="s">
        <v>253</v>
      </c>
      <c r="B38" s="4">
        <v>5700</v>
      </c>
      <c r="C38" s="4">
        <v>36340</v>
      </c>
      <c r="D38" s="4">
        <v>-30640</v>
      </c>
      <c r="E38" s="4">
        <v>-2473810000</v>
      </c>
      <c r="F38" s="4">
        <f t="shared" si="0"/>
        <v>-527541787692</v>
      </c>
      <c r="G38" s="4">
        <v>0</v>
      </c>
      <c r="H38" s="4">
        <v>0</v>
      </c>
      <c r="I38" s="4">
        <v>0</v>
      </c>
      <c r="J38" s="4">
        <v>-3083200000</v>
      </c>
      <c r="K38" s="24">
        <f t="shared" si="1"/>
        <v>217195797000</v>
      </c>
      <c r="L38" s="4">
        <v>236</v>
      </c>
      <c r="M38" s="4">
        <v>626</v>
      </c>
      <c r="N38" s="4">
        <v>26</v>
      </c>
      <c r="O38" s="4">
        <v>52</v>
      </c>
      <c r="P38" s="4">
        <v>170900</v>
      </c>
      <c r="Q38" s="4">
        <v>392200</v>
      </c>
      <c r="R38" s="5">
        <v>-1.37E-2</v>
      </c>
      <c r="S38" s="4">
        <v>675700</v>
      </c>
      <c r="T38" s="4">
        <f t="shared" si="2"/>
        <v>1019170</v>
      </c>
      <c r="U38" s="4">
        <f t="shared" si="3"/>
        <v>747700</v>
      </c>
      <c r="V38" s="5">
        <v>1.49E-2</v>
      </c>
    </row>
    <row r="39" spans="1:22" x14ac:dyDescent="0.2">
      <c r="A39" s="16" t="s">
        <v>252</v>
      </c>
      <c r="B39" s="4">
        <v>23500</v>
      </c>
      <c r="C39" s="4">
        <v>65900</v>
      </c>
      <c r="D39" s="4">
        <v>-42400</v>
      </c>
      <c r="E39" s="4">
        <v>-3458020000</v>
      </c>
      <c r="F39" s="4">
        <f t="shared" si="0"/>
        <v>-525067977692</v>
      </c>
      <c r="G39" s="4">
        <v>31400</v>
      </c>
      <c r="H39" s="4">
        <v>20900</v>
      </c>
      <c r="I39" s="4">
        <v>10500</v>
      </c>
      <c r="J39" s="4">
        <v>832330000</v>
      </c>
      <c r="K39" s="24">
        <f t="shared" si="1"/>
        <v>220278997000</v>
      </c>
      <c r="L39" s="4">
        <v>722</v>
      </c>
      <c r="M39" s="4">
        <v>713</v>
      </c>
      <c r="N39" s="4">
        <v>104</v>
      </c>
      <c r="O39" s="4">
        <v>121</v>
      </c>
      <c r="P39" s="4">
        <v>691600</v>
      </c>
      <c r="Q39" s="4">
        <v>685300</v>
      </c>
      <c r="R39" s="5">
        <v>-7.4000000000000003E-3</v>
      </c>
      <c r="S39" s="4">
        <v>1384300</v>
      </c>
      <c r="T39" s="4">
        <f t="shared" si="2"/>
        <v>1004240</v>
      </c>
      <c r="U39" s="4">
        <f t="shared" si="3"/>
        <v>616400</v>
      </c>
      <c r="V39" s="5">
        <v>3.3700000000000001E-2</v>
      </c>
    </row>
    <row r="40" spans="1:22" x14ac:dyDescent="0.2">
      <c r="A40" s="16" t="s">
        <v>251</v>
      </c>
      <c r="B40" s="4">
        <v>35800</v>
      </c>
      <c r="C40" s="4">
        <v>57000</v>
      </c>
      <c r="D40" s="4">
        <v>-21200</v>
      </c>
      <c r="E40" s="4">
        <v>-1737730000</v>
      </c>
      <c r="F40" s="4">
        <f t="shared" si="0"/>
        <v>-521609957692</v>
      </c>
      <c r="G40" s="4">
        <v>110000</v>
      </c>
      <c r="H40" s="4">
        <v>12700</v>
      </c>
      <c r="I40" s="4">
        <v>97300</v>
      </c>
      <c r="J40" s="4">
        <v>7946650000</v>
      </c>
      <c r="K40" s="24">
        <f t="shared" si="1"/>
        <v>219446667000</v>
      </c>
      <c r="L40" s="4">
        <v>773</v>
      </c>
      <c r="M40" s="4">
        <v>561</v>
      </c>
      <c r="N40" s="4">
        <v>50</v>
      </c>
      <c r="O40" s="4">
        <v>50</v>
      </c>
      <c r="P40" s="4">
        <v>388100</v>
      </c>
      <c r="Q40" s="4">
        <v>311600</v>
      </c>
      <c r="R40" s="5">
        <v>-3.5999999999999999E-3</v>
      </c>
      <c r="S40" s="4">
        <v>751900</v>
      </c>
      <c r="T40" s="4">
        <f t="shared" si="2"/>
        <v>1022920</v>
      </c>
      <c r="U40" s="4">
        <f t="shared" si="3"/>
        <v>616400</v>
      </c>
      <c r="V40" s="5">
        <v>1.5800000000000002E-2</v>
      </c>
    </row>
    <row r="41" spans="1:22" x14ac:dyDescent="0.2">
      <c r="A41" s="16" t="s">
        <v>250</v>
      </c>
      <c r="B41" s="4">
        <v>6816</v>
      </c>
      <c r="C41" s="4">
        <v>89300</v>
      </c>
      <c r="D41" s="4">
        <v>-82484</v>
      </c>
      <c r="E41" s="4">
        <v>-6802800000</v>
      </c>
      <c r="F41" s="4">
        <f t="shared" si="0"/>
        <v>-519872227692</v>
      </c>
      <c r="G41" s="4">
        <v>515800</v>
      </c>
      <c r="H41" s="4">
        <v>70600</v>
      </c>
      <c r="I41" s="4">
        <v>445200</v>
      </c>
      <c r="J41" s="4">
        <v>36638926000</v>
      </c>
      <c r="K41" s="24">
        <f t="shared" si="1"/>
        <v>211500017000</v>
      </c>
      <c r="L41" s="4">
        <v>870</v>
      </c>
      <c r="M41" s="4">
        <v>989</v>
      </c>
      <c r="N41" s="4">
        <v>185</v>
      </c>
      <c r="O41" s="4">
        <v>118</v>
      </c>
      <c r="P41" s="4">
        <v>905700</v>
      </c>
      <c r="Q41" s="4">
        <v>690100</v>
      </c>
      <c r="R41" s="5">
        <v>-8.5000000000000006E-3</v>
      </c>
      <c r="S41" s="4">
        <v>1761700</v>
      </c>
      <c r="T41" s="4">
        <f t="shared" si="2"/>
        <v>992980</v>
      </c>
      <c r="U41" s="4">
        <f t="shared" si="3"/>
        <v>616400</v>
      </c>
      <c r="V41" s="5">
        <v>1.9199999999999998E-2</v>
      </c>
    </row>
    <row r="42" spans="1:22" x14ac:dyDescent="0.2">
      <c r="A42" s="16" t="s">
        <v>249</v>
      </c>
      <c r="B42" s="4">
        <v>43404</v>
      </c>
      <c r="C42" s="4">
        <v>155900</v>
      </c>
      <c r="D42" s="4">
        <v>-112496</v>
      </c>
      <c r="E42" s="4">
        <v>-9211290000</v>
      </c>
      <c r="F42" s="4">
        <f t="shared" si="0"/>
        <v>-513069427692</v>
      </c>
      <c r="G42" s="4">
        <v>75504</v>
      </c>
      <c r="H42" s="4">
        <v>126300</v>
      </c>
      <c r="I42" s="4">
        <v>-50796</v>
      </c>
      <c r="J42" s="4">
        <v>-4068038000</v>
      </c>
      <c r="K42" s="24">
        <f t="shared" si="1"/>
        <v>174861091000</v>
      </c>
      <c r="L42" s="4">
        <v>1067</v>
      </c>
      <c r="M42" s="4">
        <v>805</v>
      </c>
      <c r="N42" s="4">
        <v>150</v>
      </c>
      <c r="O42" s="4">
        <v>102</v>
      </c>
      <c r="P42" s="4">
        <v>863800</v>
      </c>
      <c r="Q42" s="4">
        <v>637900</v>
      </c>
      <c r="R42" s="5">
        <v>2.3599999999999999E-2</v>
      </c>
      <c r="S42" s="4">
        <v>1742200</v>
      </c>
      <c r="T42" s="4">
        <f t="shared" si="2"/>
        <v>917410</v>
      </c>
      <c r="U42" s="4">
        <f t="shared" si="3"/>
        <v>596500</v>
      </c>
      <c r="V42" s="5">
        <v>3.27E-2</v>
      </c>
    </row>
    <row r="43" spans="1:22" x14ac:dyDescent="0.2">
      <c r="A43" s="16" t="s">
        <v>248</v>
      </c>
      <c r="B43" s="4">
        <v>19900</v>
      </c>
      <c r="C43" s="4">
        <v>17796</v>
      </c>
      <c r="D43" s="4">
        <v>2104</v>
      </c>
      <c r="E43" s="4">
        <v>172310000</v>
      </c>
      <c r="F43" s="4">
        <f t="shared" si="0"/>
        <v>-503858137692</v>
      </c>
      <c r="G43" s="4">
        <v>25900</v>
      </c>
      <c r="H43" s="4">
        <v>11200</v>
      </c>
      <c r="I43" s="4">
        <v>14700</v>
      </c>
      <c r="J43" s="4">
        <v>1182460000</v>
      </c>
      <c r="K43" s="24">
        <f t="shared" si="1"/>
        <v>178929129000</v>
      </c>
      <c r="L43" s="4">
        <v>495</v>
      </c>
      <c r="M43" s="4">
        <v>504</v>
      </c>
      <c r="N43" s="4">
        <v>63</v>
      </c>
      <c r="O43" s="4">
        <v>47</v>
      </c>
      <c r="P43" s="4">
        <v>346100</v>
      </c>
      <c r="Q43" s="4">
        <v>329400</v>
      </c>
      <c r="R43" s="5">
        <v>5.0000000000000001E-3</v>
      </c>
      <c r="S43" s="4">
        <v>747700</v>
      </c>
      <c r="T43" s="4">
        <f t="shared" si="2"/>
        <v>1092060</v>
      </c>
      <c r="U43" s="4">
        <f t="shared" si="3"/>
        <v>596500</v>
      </c>
      <c r="V43" s="5">
        <v>1.1200000000000002E-2</v>
      </c>
    </row>
    <row r="44" spans="1:22" x14ac:dyDescent="0.2">
      <c r="A44" s="16" t="s">
        <v>247</v>
      </c>
      <c r="B44" s="4">
        <v>33300</v>
      </c>
      <c r="C44" s="4">
        <v>23778</v>
      </c>
      <c r="D44" s="4">
        <v>9522</v>
      </c>
      <c r="E44" s="4">
        <v>769260000</v>
      </c>
      <c r="F44" s="4">
        <f t="shared" si="0"/>
        <v>-504030447692</v>
      </c>
      <c r="G44" s="4">
        <v>15600</v>
      </c>
      <c r="H44" s="4">
        <v>9000</v>
      </c>
      <c r="I44" s="4">
        <v>6600</v>
      </c>
      <c r="J44" s="4">
        <v>529570000</v>
      </c>
      <c r="K44" s="24">
        <f t="shared" si="1"/>
        <v>177746669000</v>
      </c>
      <c r="L44" s="4">
        <v>276</v>
      </c>
      <c r="M44" s="4">
        <v>584</v>
      </c>
      <c r="N44" s="4">
        <v>37</v>
      </c>
      <c r="O44" s="4">
        <v>44</v>
      </c>
      <c r="P44" s="4">
        <v>207300</v>
      </c>
      <c r="Q44" s="4">
        <v>342000</v>
      </c>
      <c r="R44" s="5">
        <v>-1.1999999999999999E-3</v>
      </c>
      <c r="S44" s="4">
        <v>616400</v>
      </c>
      <c r="T44" s="4">
        <f t="shared" si="2"/>
        <v>1270310</v>
      </c>
      <c r="U44" s="4">
        <f t="shared" si="3"/>
        <v>596500</v>
      </c>
      <c r="V44" s="5">
        <v>1.24E-2</v>
      </c>
    </row>
    <row r="45" spans="1:22" x14ac:dyDescent="0.2">
      <c r="A45" s="16" t="s">
        <v>246</v>
      </c>
      <c r="B45" s="4">
        <v>14000</v>
      </c>
      <c r="C45" s="4">
        <v>17900</v>
      </c>
      <c r="D45" s="4">
        <v>-3900</v>
      </c>
      <c r="E45" s="4">
        <v>-312616208</v>
      </c>
      <c r="F45" s="4">
        <f t="shared" si="0"/>
        <v>-504799707692</v>
      </c>
      <c r="G45" s="4">
        <v>0</v>
      </c>
      <c r="H45" s="4">
        <v>0</v>
      </c>
      <c r="I45" s="4">
        <v>0</v>
      </c>
      <c r="J45" s="4">
        <v>545761000</v>
      </c>
      <c r="K45" s="24">
        <f t="shared" si="1"/>
        <v>177217099000</v>
      </c>
      <c r="L45" s="4">
        <v>381</v>
      </c>
      <c r="M45" s="4">
        <v>916</v>
      </c>
      <c r="N45" s="4">
        <v>32</v>
      </c>
      <c r="O45" s="4">
        <v>68</v>
      </c>
      <c r="P45" s="4">
        <v>244100</v>
      </c>
      <c r="Q45" s="4">
        <v>495100</v>
      </c>
      <c r="R45" s="5">
        <v>0</v>
      </c>
      <c r="S45" s="4">
        <v>774800</v>
      </c>
      <c r="T45" s="4">
        <f t="shared" si="2"/>
        <v>1576530</v>
      </c>
      <c r="U45" s="4">
        <f t="shared" si="3"/>
        <v>596500</v>
      </c>
      <c r="V45" s="5">
        <v>0.01</v>
      </c>
    </row>
    <row r="46" spans="1:22" x14ac:dyDescent="0.2">
      <c r="A46" s="16" t="s">
        <v>245</v>
      </c>
      <c r="B46" s="4">
        <v>12214</v>
      </c>
      <c r="C46" s="4">
        <v>73920</v>
      </c>
      <c r="D46" s="4">
        <v>-61706</v>
      </c>
      <c r="E46" s="4">
        <v>-4987640000</v>
      </c>
      <c r="F46" s="4">
        <f t="shared" si="0"/>
        <v>-504487091484</v>
      </c>
      <c r="G46" s="4">
        <v>0</v>
      </c>
      <c r="H46" s="4">
        <v>0</v>
      </c>
      <c r="I46" s="4">
        <v>0</v>
      </c>
      <c r="J46" s="4">
        <v>-3395485000</v>
      </c>
      <c r="K46" s="24">
        <f t="shared" si="1"/>
        <v>176671338000</v>
      </c>
      <c r="L46" s="4">
        <v>299</v>
      </c>
      <c r="M46" s="4">
        <v>789</v>
      </c>
      <c r="N46" s="4">
        <v>39</v>
      </c>
      <c r="O46" s="4">
        <v>105</v>
      </c>
      <c r="P46" s="4">
        <v>182200</v>
      </c>
      <c r="Q46" s="4">
        <v>646400</v>
      </c>
      <c r="R46" s="5">
        <v>-4.8999999999999998E-3</v>
      </c>
      <c r="S46" s="4">
        <v>843300</v>
      </c>
      <c r="T46" s="4">
        <f t="shared" si="2"/>
        <v>1615230</v>
      </c>
      <c r="U46" s="4">
        <f t="shared" si="3"/>
        <v>596500</v>
      </c>
      <c r="V46" s="5">
        <v>1.9599999999999999E-2</v>
      </c>
    </row>
    <row r="47" spans="1:22" x14ac:dyDescent="0.2">
      <c r="A47" s="16" t="s">
        <v>244</v>
      </c>
      <c r="B47" s="4">
        <v>21600</v>
      </c>
      <c r="C47" s="4">
        <v>16460</v>
      </c>
      <c r="D47" s="4">
        <v>5140</v>
      </c>
      <c r="E47" s="4">
        <v>413330000</v>
      </c>
      <c r="F47" s="4">
        <f t="shared" ref="F47:F73" si="4">E47+F48</f>
        <v>-499499451484</v>
      </c>
      <c r="G47" s="4">
        <v>30200</v>
      </c>
      <c r="H47" s="4">
        <v>39600</v>
      </c>
      <c r="I47" s="4">
        <v>-9400</v>
      </c>
      <c r="J47" s="4">
        <v>-751890000</v>
      </c>
      <c r="K47" s="24">
        <f t="shared" ref="K47:K73" si="5">J47+K48</f>
        <v>180066823000</v>
      </c>
      <c r="L47" s="4">
        <v>415</v>
      </c>
      <c r="M47" s="4">
        <v>456</v>
      </c>
      <c r="N47" s="4">
        <v>43</v>
      </c>
      <c r="O47" s="4">
        <v>55</v>
      </c>
      <c r="P47" s="4">
        <v>226000</v>
      </c>
      <c r="Q47" s="4">
        <v>370500</v>
      </c>
      <c r="R47" s="5">
        <v>3.8E-3</v>
      </c>
      <c r="S47" s="4">
        <v>596500</v>
      </c>
      <c r="T47" s="4">
        <f t="shared" si="2"/>
        <v>1673040</v>
      </c>
      <c r="U47" s="4">
        <f t="shared" ref="U47:U73" si="6">MIN(S48:S52)</f>
        <v>938700</v>
      </c>
      <c r="V47" s="5">
        <v>1.1200000000000002E-2</v>
      </c>
    </row>
    <row r="48" spans="1:22" x14ac:dyDescent="0.2">
      <c r="A48" s="16" t="s">
        <v>243</v>
      </c>
      <c r="B48" s="4">
        <v>28000</v>
      </c>
      <c r="C48" s="4">
        <v>31477</v>
      </c>
      <c r="D48" s="4">
        <v>-3477</v>
      </c>
      <c r="E48" s="4">
        <v>-284800000</v>
      </c>
      <c r="F48" s="4">
        <f t="shared" si="4"/>
        <v>-499912781484</v>
      </c>
      <c r="G48" s="4">
        <v>0</v>
      </c>
      <c r="H48" s="4">
        <v>0</v>
      </c>
      <c r="I48" s="4">
        <v>0</v>
      </c>
      <c r="J48" s="4">
        <v>5093970000</v>
      </c>
      <c r="K48" s="24">
        <f t="shared" si="5"/>
        <v>180818713000</v>
      </c>
      <c r="L48" s="4">
        <v>459</v>
      </c>
      <c r="M48" s="4">
        <v>836</v>
      </c>
      <c r="N48" s="4">
        <v>54</v>
      </c>
      <c r="O48" s="4">
        <v>84</v>
      </c>
      <c r="P48" s="4">
        <v>323900</v>
      </c>
      <c r="Q48" s="4">
        <v>590600</v>
      </c>
      <c r="R48" s="5">
        <v>-1.1999999999999999E-3</v>
      </c>
      <c r="S48" s="4">
        <v>972900</v>
      </c>
      <c r="T48" s="4">
        <f t="shared" si="2"/>
        <v>1727160</v>
      </c>
      <c r="U48" s="4">
        <f t="shared" si="6"/>
        <v>938700</v>
      </c>
      <c r="V48" s="5">
        <v>1.6E-2</v>
      </c>
    </row>
    <row r="49" spans="1:22" x14ac:dyDescent="0.2">
      <c r="A49" s="16" t="s">
        <v>236</v>
      </c>
      <c r="B49" s="4">
        <v>20015</v>
      </c>
      <c r="C49" s="4">
        <v>19600</v>
      </c>
      <c r="D49" s="4">
        <v>415</v>
      </c>
      <c r="E49" s="4">
        <v>29890000</v>
      </c>
      <c r="F49" s="4">
        <f t="shared" si="4"/>
        <v>-499627981484</v>
      </c>
      <c r="G49" s="4">
        <v>128500</v>
      </c>
      <c r="H49" s="4">
        <v>65600</v>
      </c>
      <c r="I49" s="4">
        <v>62900</v>
      </c>
      <c r="J49" s="4">
        <v>5093970000</v>
      </c>
      <c r="K49" s="24">
        <f t="shared" si="5"/>
        <v>175724743000</v>
      </c>
      <c r="L49" s="4">
        <v>460</v>
      </c>
      <c r="M49" s="4">
        <v>1007</v>
      </c>
      <c r="N49" s="4">
        <v>71</v>
      </c>
      <c r="O49" s="4">
        <v>121</v>
      </c>
      <c r="P49" s="4">
        <v>407200</v>
      </c>
      <c r="Q49" s="4">
        <v>774400</v>
      </c>
      <c r="R49" s="5">
        <v>-6.1999999999999998E-3</v>
      </c>
      <c r="S49" s="4">
        <v>1235000</v>
      </c>
      <c r="T49" s="4">
        <f t="shared" si="2"/>
        <v>1814240</v>
      </c>
      <c r="U49" s="4">
        <f t="shared" si="6"/>
        <v>938700</v>
      </c>
      <c r="V49" s="5">
        <v>1.3500000000000002E-2</v>
      </c>
    </row>
    <row r="50" spans="1:22" x14ac:dyDescent="0.2">
      <c r="A50" s="16" t="s">
        <v>235</v>
      </c>
      <c r="B50" s="4">
        <v>6975</v>
      </c>
      <c r="C50" s="4">
        <v>23400</v>
      </c>
      <c r="D50" s="4">
        <v>-16425</v>
      </c>
      <c r="E50" s="4">
        <v>-1328910000</v>
      </c>
      <c r="F50" s="4">
        <f t="shared" si="4"/>
        <v>-499657871484</v>
      </c>
      <c r="G50" s="4">
        <v>131300</v>
      </c>
      <c r="H50" s="4">
        <v>34000</v>
      </c>
      <c r="I50" s="4">
        <v>97300</v>
      </c>
      <c r="J50" s="4">
        <v>7890180000</v>
      </c>
      <c r="K50" s="24">
        <f t="shared" si="5"/>
        <v>170630773000</v>
      </c>
      <c r="L50" s="4">
        <v>620</v>
      </c>
      <c r="M50" s="4">
        <v>727</v>
      </c>
      <c r="N50" s="4">
        <v>56</v>
      </c>
      <c r="O50" s="4">
        <v>89</v>
      </c>
      <c r="P50" s="4">
        <v>325600</v>
      </c>
      <c r="Q50" s="4">
        <v>585300</v>
      </c>
      <c r="R50" s="5">
        <v>0</v>
      </c>
      <c r="S50" s="4">
        <v>938700</v>
      </c>
      <c r="T50" s="4">
        <f t="shared" si="2"/>
        <v>1849080</v>
      </c>
      <c r="U50" s="4">
        <f t="shared" si="6"/>
        <v>986500</v>
      </c>
      <c r="V50" s="5">
        <v>1.7100000000000001E-2</v>
      </c>
    </row>
    <row r="51" spans="1:22" x14ac:dyDescent="0.2">
      <c r="A51" s="16" t="s">
        <v>234</v>
      </c>
      <c r="B51" s="4">
        <v>80170</v>
      </c>
      <c r="C51" s="4">
        <v>102400</v>
      </c>
      <c r="D51" s="4">
        <v>-22230</v>
      </c>
      <c r="E51" s="4">
        <v>-1779150000</v>
      </c>
      <c r="F51" s="4">
        <f t="shared" si="4"/>
        <v>-498328961484</v>
      </c>
      <c r="G51" s="4">
        <v>659100</v>
      </c>
      <c r="H51" s="4">
        <v>60400</v>
      </c>
      <c r="I51" s="4">
        <v>598700</v>
      </c>
      <c r="J51" s="4">
        <v>48322170000</v>
      </c>
      <c r="K51" s="24">
        <f t="shared" si="5"/>
        <v>162740593000</v>
      </c>
      <c r="L51" s="4">
        <v>917</v>
      </c>
      <c r="M51" s="4">
        <v>728</v>
      </c>
      <c r="N51" s="4">
        <v>186</v>
      </c>
      <c r="O51" s="4">
        <v>82</v>
      </c>
      <c r="P51" s="4">
        <v>942700</v>
      </c>
      <c r="Q51" s="4">
        <v>483300</v>
      </c>
      <c r="R51" s="5">
        <v>1.6399999999999998E-2</v>
      </c>
      <c r="S51" s="4">
        <v>1462300</v>
      </c>
      <c r="T51" s="4">
        <f t="shared" si="2"/>
        <v>1931750</v>
      </c>
      <c r="U51" s="4">
        <f t="shared" si="6"/>
        <v>986500</v>
      </c>
      <c r="V51" s="5">
        <v>1.9799999999999998E-2</v>
      </c>
    </row>
    <row r="52" spans="1:22" x14ac:dyDescent="0.2">
      <c r="A52" s="16" t="s">
        <v>233</v>
      </c>
      <c r="B52" s="4">
        <v>12900</v>
      </c>
      <c r="C52" s="4">
        <v>32880</v>
      </c>
      <c r="D52" s="4">
        <v>-19980</v>
      </c>
      <c r="E52" s="4">
        <v>-1609700000</v>
      </c>
      <c r="F52" s="4">
        <f t="shared" si="4"/>
        <v>-496549811484</v>
      </c>
      <c r="G52" s="4">
        <v>53800</v>
      </c>
      <c r="H52" s="4">
        <v>39000</v>
      </c>
      <c r="I52" s="4">
        <v>14800</v>
      </c>
      <c r="J52" s="4">
        <v>1189570000</v>
      </c>
      <c r="K52" s="24">
        <f t="shared" si="5"/>
        <v>114418423000</v>
      </c>
      <c r="L52" s="4">
        <v>384</v>
      </c>
      <c r="M52" s="4">
        <v>831</v>
      </c>
      <c r="N52" s="4">
        <v>51</v>
      </c>
      <c r="O52" s="4">
        <v>98</v>
      </c>
      <c r="P52" s="4">
        <v>285700</v>
      </c>
      <c r="Q52" s="4">
        <v>608000</v>
      </c>
      <c r="R52" s="5">
        <v>-6.1999999999999998E-3</v>
      </c>
      <c r="S52" s="4">
        <v>986500</v>
      </c>
      <c r="T52" s="4">
        <f t="shared" si="2"/>
        <v>2040060</v>
      </c>
      <c r="U52" s="4">
        <f t="shared" si="6"/>
        <v>1174600</v>
      </c>
      <c r="V52" s="5">
        <v>1.61E-2</v>
      </c>
    </row>
    <row r="53" spans="1:22" x14ac:dyDescent="0.2">
      <c r="A53" s="16" t="s">
        <v>232</v>
      </c>
      <c r="B53" s="4">
        <v>102600</v>
      </c>
      <c r="C53" s="4">
        <v>51100</v>
      </c>
      <c r="D53" s="4">
        <v>51500</v>
      </c>
      <c r="E53" s="4">
        <v>4157140000</v>
      </c>
      <c r="F53" s="4">
        <f t="shared" si="4"/>
        <v>-494940111484</v>
      </c>
      <c r="G53" s="4">
        <v>495000</v>
      </c>
      <c r="H53" s="4">
        <v>33100</v>
      </c>
      <c r="I53" s="4">
        <v>461900</v>
      </c>
      <c r="J53" s="4">
        <v>37358030000</v>
      </c>
      <c r="K53" s="24">
        <f t="shared" si="5"/>
        <v>113228853000</v>
      </c>
      <c r="L53" s="4">
        <v>1641</v>
      </c>
      <c r="M53" s="4">
        <v>1734</v>
      </c>
      <c r="N53" s="4">
        <v>225</v>
      </c>
      <c r="O53" s="4">
        <v>192</v>
      </c>
      <c r="P53" s="4">
        <v>1204100</v>
      </c>
      <c r="Q53" s="4">
        <v>1281100</v>
      </c>
      <c r="R53" s="5">
        <v>-2.6099999999999998E-2</v>
      </c>
      <c r="S53" s="4">
        <v>2494200</v>
      </c>
      <c r="T53" s="4">
        <f t="shared" si="2"/>
        <v>1907510</v>
      </c>
      <c r="U53" s="4">
        <f t="shared" si="6"/>
        <v>1174600</v>
      </c>
      <c r="V53" s="5">
        <v>3.6200000000000003E-2</v>
      </c>
    </row>
    <row r="54" spans="1:22" x14ac:dyDescent="0.2">
      <c r="A54" s="16" t="s">
        <v>231</v>
      </c>
      <c r="B54" s="4">
        <v>69230</v>
      </c>
      <c r="C54" s="4">
        <v>22300</v>
      </c>
      <c r="D54" s="4">
        <v>46930</v>
      </c>
      <c r="E54" s="4">
        <v>3845170000</v>
      </c>
      <c r="F54" s="4">
        <f t="shared" si="4"/>
        <v>-499097251484</v>
      </c>
      <c r="G54" s="4">
        <v>297800</v>
      </c>
      <c r="H54" s="4">
        <v>52700</v>
      </c>
      <c r="I54" s="4">
        <v>245100</v>
      </c>
      <c r="J54" s="4">
        <v>20147980000</v>
      </c>
      <c r="K54" s="24">
        <f t="shared" si="5"/>
        <v>75870823000</v>
      </c>
      <c r="L54" s="4">
        <v>1713</v>
      </c>
      <c r="M54" s="4">
        <v>1094</v>
      </c>
      <c r="N54" s="4">
        <v>226</v>
      </c>
      <c r="O54" s="4">
        <v>165</v>
      </c>
      <c r="P54" s="4">
        <v>1462800</v>
      </c>
      <c r="Q54" s="4">
        <v>817700</v>
      </c>
      <c r="R54" s="5">
        <v>1.61E-2</v>
      </c>
      <c r="S54" s="4">
        <v>2398900</v>
      </c>
      <c r="T54" s="4">
        <f t="shared" si="2"/>
        <v>1766720</v>
      </c>
      <c r="U54" s="4">
        <f t="shared" si="6"/>
        <v>1174600</v>
      </c>
      <c r="V54" s="5">
        <v>2.6600000000000002E-2</v>
      </c>
    </row>
    <row r="55" spans="1:22" x14ac:dyDescent="0.2">
      <c r="A55" s="16" t="s">
        <v>230</v>
      </c>
      <c r="B55" s="4">
        <v>156400</v>
      </c>
      <c r="C55" s="4">
        <v>265202</v>
      </c>
      <c r="D55" s="4">
        <v>-108802</v>
      </c>
      <c r="E55" s="4">
        <v>-8783000000</v>
      </c>
      <c r="F55" s="4">
        <f t="shared" si="4"/>
        <v>-502942421484</v>
      </c>
      <c r="G55" s="4">
        <v>619800</v>
      </c>
      <c r="H55" s="4">
        <v>198500</v>
      </c>
      <c r="I55" s="4">
        <v>421300</v>
      </c>
      <c r="J55" s="4">
        <v>34120630000</v>
      </c>
      <c r="K55" s="24">
        <f t="shared" si="5"/>
        <v>55722843000</v>
      </c>
      <c r="L55" s="4">
        <v>2731</v>
      </c>
      <c r="M55" s="4">
        <v>1871</v>
      </c>
      <c r="N55" s="4">
        <v>413</v>
      </c>
      <c r="O55" s="4">
        <v>231</v>
      </c>
      <c r="P55" s="4">
        <v>2421600</v>
      </c>
      <c r="Q55" s="4">
        <v>1341800</v>
      </c>
      <c r="R55" s="5">
        <v>2.5399999999999999E-2</v>
      </c>
      <c r="S55" s="4">
        <v>3837000</v>
      </c>
      <c r="T55" s="4">
        <f t="shared" si="2"/>
        <v>1511700</v>
      </c>
      <c r="U55" s="4">
        <f t="shared" si="6"/>
        <v>1174600</v>
      </c>
      <c r="V55" s="5">
        <v>2.46E-2</v>
      </c>
    </row>
    <row r="56" spans="1:22" x14ac:dyDescent="0.2">
      <c r="A56" s="16" t="s">
        <v>229</v>
      </c>
      <c r="B56" s="4">
        <v>74400</v>
      </c>
      <c r="C56" s="4">
        <v>47600</v>
      </c>
      <c r="D56" s="4">
        <v>26800</v>
      </c>
      <c r="E56" s="4">
        <v>2114510000</v>
      </c>
      <c r="F56" s="4">
        <f t="shared" si="4"/>
        <v>-494159421484</v>
      </c>
      <c r="G56" s="4">
        <v>56400</v>
      </c>
      <c r="H56" s="4">
        <v>70200</v>
      </c>
      <c r="I56" s="4">
        <v>-13800</v>
      </c>
      <c r="J56" s="4">
        <v>-1083010000</v>
      </c>
      <c r="K56" s="24">
        <f t="shared" si="5"/>
        <v>21602213000</v>
      </c>
      <c r="L56" s="4">
        <v>990</v>
      </c>
      <c r="M56" s="4">
        <v>682</v>
      </c>
      <c r="N56" s="4">
        <v>97</v>
      </c>
      <c r="O56" s="4">
        <v>86</v>
      </c>
      <c r="P56" s="4">
        <v>671800</v>
      </c>
      <c r="Q56" s="4">
        <v>469000</v>
      </c>
      <c r="R56" s="5">
        <v>1.4199999999999999E-2</v>
      </c>
      <c r="S56" s="4">
        <v>1230300</v>
      </c>
      <c r="T56" s="4">
        <f t="shared" si="2"/>
        <v>1545730</v>
      </c>
      <c r="U56" s="4">
        <f t="shared" si="6"/>
        <v>1174600</v>
      </c>
      <c r="V56" s="5">
        <v>1.52E-2</v>
      </c>
    </row>
    <row r="57" spans="1:22" x14ac:dyDescent="0.2">
      <c r="A57" s="16" t="s">
        <v>228</v>
      </c>
      <c r="B57" s="4">
        <v>115100</v>
      </c>
      <c r="C57" s="4">
        <v>72080</v>
      </c>
      <c r="D57" s="4">
        <v>43020</v>
      </c>
      <c r="E57" s="4">
        <v>3333770000</v>
      </c>
      <c r="F57" s="4">
        <f t="shared" si="4"/>
        <v>-496273931484</v>
      </c>
      <c r="G57" s="4">
        <v>53000</v>
      </c>
      <c r="H57" s="4">
        <v>42900</v>
      </c>
      <c r="I57" s="4">
        <v>10100</v>
      </c>
      <c r="J57" s="4">
        <v>791154000</v>
      </c>
      <c r="K57" s="24">
        <f t="shared" si="5"/>
        <v>22685223000</v>
      </c>
      <c r="L57" s="4">
        <v>1145</v>
      </c>
      <c r="M57" s="4">
        <v>858</v>
      </c>
      <c r="N57" s="4">
        <v>85</v>
      </c>
      <c r="O57" s="4">
        <v>97</v>
      </c>
      <c r="P57" s="4">
        <v>592800</v>
      </c>
      <c r="Q57" s="4">
        <v>561200</v>
      </c>
      <c r="R57" s="5">
        <v>1.2999999999999999E-3</v>
      </c>
      <c r="S57" s="4">
        <v>1174600</v>
      </c>
      <c r="T57" s="4">
        <f t="shared" si="2"/>
        <v>1543700</v>
      </c>
      <c r="U57" s="4">
        <f t="shared" si="6"/>
        <v>1287100</v>
      </c>
      <c r="V57" s="5">
        <v>1.0200000000000001E-2</v>
      </c>
    </row>
    <row r="58" spans="1:22" x14ac:dyDescent="0.2">
      <c r="A58" s="16" t="s">
        <v>227</v>
      </c>
      <c r="B58" s="4">
        <v>21200</v>
      </c>
      <c r="C58" s="4">
        <v>228500</v>
      </c>
      <c r="D58" s="4">
        <v>-207300</v>
      </c>
      <c r="E58" s="4">
        <v>-16239800000</v>
      </c>
      <c r="F58" s="4">
        <f t="shared" si="4"/>
        <v>-499607701484</v>
      </c>
      <c r="G58" s="4">
        <v>80500</v>
      </c>
      <c r="H58" s="4">
        <v>16600</v>
      </c>
      <c r="I58" s="4">
        <v>63900</v>
      </c>
      <c r="J58" s="4">
        <v>5030780000</v>
      </c>
      <c r="K58" s="24">
        <f t="shared" si="5"/>
        <v>21894069000</v>
      </c>
      <c r="L58" s="4">
        <v>783</v>
      </c>
      <c r="M58" s="4">
        <v>1537</v>
      </c>
      <c r="N58" s="4">
        <v>68</v>
      </c>
      <c r="O58" s="4">
        <v>164</v>
      </c>
      <c r="P58" s="4">
        <v>424000</v>
      </c>
      <c r="Q58" s="4">
        <v>969600</v>
      </c>
      <c r="R58" s="5">
        <v>-2.18E-2</v>
      </c>
      <c r="S58" s="4">
        <v>1514100</v>
      </c>
      <c r="T58" s="4">
        <f t="shared" si="2"/>
        <v>1501770</v>
      </c>
      <c r="U58" s="4">
        <f t="shared" si="6"/>
        <v>1168700</v>
      </c>
      <c r="V58" s="5">
        <v>2.1400000000000002E-2</v>
      </c>
    </row>
    <row r="59" spans="1:22" x14ac:dyDescent="0.2">
      <c r="A59" s="16" t="s">
        <v>226</v>
      </c>
      <c r="B59" s="4">
        <v>13600</v>
      </c>
      <c r="C59" s="4">
        <v>66200</v>
      </c>
      <c r="D59" s="4">
        <v>-52600</v>
      </c>
      <c r="E59" s="4">
        <v>-4249370000</v>
      </c>
      <c r="F59" s="4">
        <f t="shared" si="4"/>
        <v>-483367901484</v>
      </c>
      <c r="G59" s="4">
        <v>188500</v>
      </c>
      <c r="H59" s="4">
        <v>18200</v>
      </c>
      <c r="I59" s="4">
        <v>170300</v>
      </c>
      <c r="J59" s="4">
        <v>13640960000</v>
      </c>
      <c r="K59" s="24">
        <f t="shared" si="5"/>
        <v>16863289000</v>
      </c>
      <c r="L59" s="4">
        <v>960</v>
      </c>
      <c r="M59" s="4">
        <v>1426</v>
      </c>
      <c r="N59" s="4">
        <v>139</v>
      </c>
      <c r="O59" s="4">
        <v>201</v>
      </c>
      <c r="P59" s="4">
        <v>835700</v>
      </c>
      <c r="Q59" s="4">
        <v>1246600</v>
      </c>
      <c r="R59" s="5">
        <v>-1.1299999999999999E-2</v>
      </c>
      <c r="S59" s="4">
        <v>2105800</v>
      </c>
      <c r="T59" s="4">
        <f t="shared" si="2"/>
        <v>1486700</v>
      </c>
      <c r="U59" s="4">
        <f t="shared" si="6"/>
        <v>991000</v>
      </c>
      <c r="V59" s="5">
        <v>2.58E-2</v>
      </c>
    </row>
    <row r="60" spans="1:22" x14ac:dyDescent="0.2">
      <c r="A60" s="16" t="s">
        <v>225</v>
      </c>
      <c r="B60" s="4">
        <v>28500</v>
      </c>
      <c r="C60" s="4">
        <v>102764</v>
      </c>
      <c r="D60" s="4">
        <v>-74264</v>
      </c>
      <c r="E60" s="4">
        <v>-5949410000</v>
      </c>
      <c r="F60" s="4">
        <f t="shared" si="4"/>
        <v>-479118531484</v>
      </c>
      <c r="G60" s="4">
        <v>54200</v>
      </c>
      <c r="H60" s="4">
        <v>11200</v>
      </c>
      <c r="I60" s="4">
        <v>43000</v>
      </c>
      <c r="J60" s="4">
        <v>3435280000</v>
      </c>
      <c r="K60" s="24">
        <f t="shared" si="5"/>
        <v>3222329000</v>
      </c>
      <c r="L60" s="4">
        <v>788</v>
      </c>
      <c r="M60" s="4">
        <v>1264</v>
      </c>
      <c r="N60" s="4">
        <v>94</v>
      </c>
      <c r="O60" s="4">
        <v>101</v>
      </c>
      <c r="P60" s="4">
        <v>548200</v>
      </c>
      <c r="Q60" s="4">
        <v>615600</v>
      </c>
      <c r="R60" s="5">
        <v>3.8E-3</v>
      </c>
      <c r="S60" s="4">
        <v>1287100</v>
      </c>
      <c r="T60" s="4">
        <f t="shared" si="2"/>
        <v>1465450</v>
      </c>
      <c r="U60" s="4">
        <f t="shared" si="6"/>
        <v>991000</v>
      </c>
      <c r="V60" s="5">
        <v>1.37E-2</v>
      </c>
    </row>
    <row r="61" spans="1:22" x14ac:dyDescent="0.2">
      <c r="A61" s="16" t="s">
        <v>224</v>
      </c>
      <c r="B61" s="4">
        <v>104100</v>
      </c>
      <c r="C61" s="4">
        <v>35000</v>
      </c>
      <c r="D61" s="4">
        <v>69100</v>
      </c>
      <c r="E61" s="4">
        <v>5564760000</v>
      </c>
      <c r="F61" s="4">
        <f t="shared" si="4"/>
        <v>-473169121484</v>
      </c>
      <c r="G61" s="4">
        <v>0</v>
      </c>
      <c r="H61" s="4">
        <v>0</v>
      </c>
      <c r="I61" s="4">
        <v>0</v>
      </c>
      <c r="J61" s="4">
        <v>-12800960000</v>
      </c>
      <c r="K61" s="24">
        <f t="shared" si="5"/>
        <v>-212951000</v>
      </c>
      <c r="L61" s="4">
        <v>1518</v>
      </c>
      <c r="M61" s="4">
        <v>1252</v>
      </c>
      <c r="N61" s="4">
        <v>167</v>
      </c>
      <c r="O61" s="4">
        <v>171</v>
      </c>
      <c r="P61" s="4">
        <v>1079900</v>
      </c>
      <c r="Q61" s="4">
        <v>976400</v>
      </c>
      <c r="R61" s="5">
        <v>1.3999999999999999E-2</v>
      </c>
      <c r="S61" s="4">
        <v>2289000</v>
      </c>
      <c r="T61" s="4">
        <f t="shared" si="2"/>
        <v>1347740</v>
      </c>
      <c r="U61" s="4">
        <f t="shared" si="6"/>
        <v>991000</v>
      </c>
      <c r="V61" s="5">
        <v>2.7000000000000003E-2</v>
      </c>
    </row>
    <row r="62" spans="1:22" x14ac:dyDescent="0.2">
      <c r="A62" s="16" t="s">
        <v>223</v>
      </c>
      <c r="B62" s="4">
        <v>33400</v>
      </c>
      <c r="C62" s="4">
        <v>213684</v>
      </c>
      <c r="D62" s="4">
        <v>-180284</v>
      </c>
      <c r="E62" s="4">
        <v>-14136000000</v>
      </c>
      <c r="F62" s="4">
        <f t="shared" si="4"/>
        <v>-478733881484</v>
      </c>
      <c r="G62" s="4">
        <v>27000</v>
      </c>
      <c r="H62" s="4">
        <v>169900</v>
      </c>
      <c r="I62" s="4">
        <v>-142900</v>
      </c>
      <c r="J62" s="4">
        <v>-11262570000</v>
      </c>
      <c r="K62" s="24">
        <f t="shared" si="5"/>
        <v>12588009000</v>
      </c>
      <c r="L62" s="4">
        <v>1361</v>
      </c>
      <c r="M62" s="4">
        <v>1140</v>
      </c>
      <c r="N62" s="4">
        <v>177</v>
      </c>
      <c r="O62" s="4">
        <v>132</v>
      </c>
      <c r="P62" s="4">
        <v>1057100</v>
      </c>
      <c r="Q62" s="4">
        <v>745200</v>
      </c>
      <c r="R62" s="5">
        <v>1.55E-2</v>
      </c>
      <c r="S62" s="4">
        <v>2069600</v>
      </c>
      <c r="T62" s="4">
        <f t="shared" si="2"/>
        <v>1241510</v>
      </c>
      <c r="U62" s="4">
        <f t="shared" si="6"/>
        <v>991000</v>
      </c>
      <c r="V62" s="5">
        <v>1.77E-2</v>
      </c>
    </row>
    <row r="63" spans="1:22" x14ac:dyDescent="0.2">
      <c r="A63" s="16" t="s">
        <v>222</v>
      </c>
      <c r="B63" s="4">
        <v>18200</v>
      </c>
      <c r="C63" s="4">
        <v>230724</v>
      </c>
      <c r="D63" s="4">
        <v>-212524</v>
      </c>
      <c r="E63" s="4">
        <v>-16559720000</v>
      </c>
      <c r="F63" s="4">
        <f t="shared" si="4"/>
        <v>-464597881484</v>
      </c>
      <c r="G63" s="4">
        <v>51000</v>
      </c>
      <c r="H63" s="4">
        <v>31800</v>
      </c>
      <c r="I63" s="4">
        <v>19200</v>
      </c>
      <c r="J63" s="4">
        <v>1492200000</v>
      </c>
      <c r="K63" s="24">
        <f t="shared" si="5"/>
        <v>23850579000</v>
      </c>
      <c r="L63" s="4">
        <v>681</v>
      </c>
      <c r="M63" s="4">
        <v>1016</v>
      </c>
      <c r="N63" s="4">
        <v>79</v>
      </c>
      <c r="O63" s="4">
        <v>105</v>
      </c>
      <c r="P63" s="4">
        <v>437800</v>
      </c>
      <c r="Q63" s="4">
        <v>669300</v>
      </c>
      <c r="R63" s="5">
        <v>2.5999999999999999E-3</v>
      </c>
      <c r="S63" s="4">
        <v>1168700</v>
      </c>
      <c r="T63" s="4">
        <f t="shared" si="2"/>
        <v>1361940</v>
      </c>
      <c r="U63" s="4">
        <f t="shared" si="6"/>
        <v>991000</v>
      </c>
      <c r="V63" s="5">
        <v>1.0200000000000001E-2</v>
      </c>
    </row>
    <row r="64" spans="1:22" x14ac:dyDescent="0.2">
      <c r="A64" s="16" t="s">
        <v>221</v>
      </c>
      <c r="B64" s="4">
        <v>29200</v>
      </c>
      <c r="C64" s="4">
        <v>218800</v>
      </c>
      <c r="D64" s="4">
        <v>-189600</v>
      </c>
      <c r="E64" s="4">
        <v>-14691210000</v>
      </c>
      <c r="F64" s="4">
        <f t="shared" si="4"/>
        <v>-448038161484</v>
      </c>
      <c r="G64" s="4">
        <v>85600</v>
      </c>
      <c r="H64" s="4">
        <v>5000</v>
      </c>
      <c r="I64" s="4">
        <v>80600</v>
      </c>
      <c r="J64" s="4">
        <v>6242210000</v>
      </c>
      <c r="K64" s="24">
        <f t="shared" si="5"/>
        <v>22358379000</v>
      </c>
      <c r="L64" s="4">
        <v>437</v>
      </c>
      <c r="M64" s="4">
        <v>1037</v>
      </c>
      <c r="N64" s="4">
        <v>75</v>
      </c>
      <c r="O64" s="4">
        <v>90</v>
      </c>
      <c r="P64" s="4">
        <v>389000</v>
      </c>
      <c r="Q64" s="4">
        <v>574400</v>
      </c>
      <c r="R64" s="5">
        <v>2.5999999999999999E-3</v>
      </c>
      <c r="S64" s="4">
        <v>991000</v>
      </c>
      <c r="T64" s="4">
        <f t="shared" si="2"/>
        <v>1364190</v>
      </c>
      <c r="U64" s="4">
        <f t="shared" si="6"/>
        <v>1094800</v>
      </c>
      <c r="V64" s="5">
        <v>6.5000000000000006E-3</v>
      </c>
    </row>
    <row r="65" spans="1:22" x14ac:dyDescent="0.2">
      <c r="A65" s="16" t="s">
        <v>220</v>
      </c>
      <c r="B65" s="4">
        <v>31700</v>
      </c>
      <c r="C65" s="4">
        <v>290400</v>
      </c>
      <c r="D65" s="4">
        <v>-258700</v>
      </c>
      <c r="E65" s="4">
        <v>-20042970000</v>
      </c>
      <c r="F65" s="4">
        <f t="shared" si="4"/>
        <v>-433346951484</v>
      </c>
      <c r="G65" s="4">
        <v>215400</v>
      </c>
      <c r="H65" s="4">
        <v>6200</v>
      </c>
      <c r="I65" s="4">
        <v>209200</v>
      </c>
      <c r="J65" s="4">
        <v>16286840000</v>
      </c>
      <c r="K65" s="24">
        <f t="shared" si="5"/>
        <v>16116169000</v>
      </c>
      <c r="L65" s="4">
        <v>524</v>
      </c>
      <c r="M65" s="4">
        <v>1084</v>
      </c>
      <c r="N65" s="4">
        <v>59</v>
      </c>
      <c r="O65" s="4">
        <v>172</v>
      </c>
      <c r="P65" s="4">
        <v>345100</v>
      </c>
      <c r="Q65" s="4">
        <v>806500</v>
      </c>
      <c r="R65" s="5">
        <v>-7.7000000000000002E-3</v>
      </c>
      <c r="S65" s="4">
        <v>1286800</v>
      </c>
      <c r="T65" s="4">
        <f t="shared" si="2"/>
        <v>1290480</v>
      </c>
      <c r="U65" s="4">
        <f t="shared" si="6"/>
        <v>1074600</v>
      </c>
      <c r="V65" s="5">
        <v>1.66E-2</v>
      </c>
    </row>
    <row r="66" spans="1:22" x14ac:dyDescent="0.2">
      <c r="A66" s="16" t="s">
        <v>219</v>
      </c>
      <c r="B66" s="4">
        <v>11900</v>
      </c>
      <c r="C66" s="4">
        <v>325420</v>
      </c>
      <c r="D66" s="4">
        <v>-313520</v>
      </c>
      <c r="E66" s="4">
        <v>-24501110000</v>
      </c>
      <c r="F66" s="4">
        <f t="shared" si="4"/>
        <v>-413303981484</v>
      </c>
      <c r="G66" s="4">
        <v>25700</v>
      </c>
      <c r="H66" s="4">
        <v>22300</v>
      </c>
      <c r="I66" s="4">
        <v>3400</v>
      </c>
      <c r="J66" s="4">
        <v>267870000</v>
      </c>
      <c r="K66" s="24">
        <f t="shared" si="5"/>
        <v>-170671000</v>
      </c>
      <c r="L66" s="4">
        <v>952</v>
      </c>
      <c r="M66" s="4">
        <v>1163</v>
      </c>
      <c r="N66" s="4">
        <v>119</v>
      </c>
      <c r="O66" s="4">
        <v>156</v>
      </c>
      <c r="P66" s="4">
        <v>689400</v>
      </c>
      <c r="Q66" s="4">
        <v>836700</v>
      </c>
      <c r="R66" s="5">
        <v>5.1999999999999998E-3</v>
      </c>
      <c r="S66" s="4">
        <v>1570600</v>
      </c>
      <c r="T66" s="4">
        <f t="shared" si="2"/>
        <v>1180850</v>
      </c>
      <c r="U66" s="4">
        <f t="shared" si="6"/>
        <v>1074600</v>
      </c>
      <c r="V66" s="5">
        <v>1.9E-2</v>
      </c>
    </row>
    <row r="67" spans="1:22" x14ac:dyDescent="0.2">
      <c r="A67" s="16" t="s">
        <v>218</v>
      </c>
      <c r="B67" s="4">
        <v>1100</v>
      </c>
      <c r="C67" s="4">
        <v>316200</v>
      </c>
      <c r="D67" s="4">
        <v>-315100</v>
      </c>
      <c r="E67" s="4">
        <v>-24249070000</v>
      </c>
      <c r="F67" s="4">
        <f t="shared" si="4"/>
        <v>-388802871484</v>
      </c>
      <c r="G67" s="4">
        <v>0</v>
      </c>
      <c r="H67" s="4">
        <v>0</v>
      </c>
      <c r="I67" s="4">
        <v>0</v>
      </c>
      <c r="J67" s="4">
        <v>-3454740000</v>
      </c>
      <c r="K67" s="24">
        <f t="shared" si="5"/>
        <v>-438541000</v>
      </c>
      <c r="L67" s="4">
        <v>977</v>
      </c>
      <c r="M67" s="4">
        <v>634</v>
      </c>
      <c r="N67" s="4">
        <v>144</v>
      </c>
      <c r="O67" s="4">
        <v>78</v>
      </c>
      <c r="P67" s="4">
        <v>708400</v>
      </c>
      <c r="Q67" s="4">
        <v>371300</v>
      </c>
      <c r="R67" s="5">
        <v>1.84E-2</v>
      </c>
      <c r="S67" s="4">
        <v>1154300</v>
      </c>
      <c r="T67" s="4">
        <f t="shared" si="2"/>
        <v>1145110</v>
      </c>
      <c r="U67" s="4">
        <f t="shared" si="6"/>
        <v>1007300</v>
      </c>
      <c r="V67" s="5">
        <v>2.06E-2</v>
      </c>
    </row>
    <row r="68" spans="1:22" x14ac:dyDescent="0.2">
      <c r="A68" s="16" t="s">
        <v>217</v>
      </c>
      <c r="B68" s="4">
        <v>12200</v>
      </c>
      <c r="C68" s="4">
        <v>229300</v>
      </c>
      <c r="D68" s="4">
        <v>-217100</v>
      </c>
      <c r="E68" s="4">
        <v>-16540050000</v>
      </c>
      <c r="F68" s="4">
        <f t="shared" si="4"/>
        <v>-364553801484</v>
      </c>
      <c r="G68" s="4">
        <v>34600</v>
      </c>
      <c r="H68" s="4">
        <v>2200</v>
      </c>
      <c r="I68" s="4">
        <v>32400</v>
      </c>
      <c r="J68" s="4">
        <v>2467020000</v>
      </c>
      <c r="K68" s="24">
        <f t="shared" si="5"/>
        <v>3016199000</v>
      </c>
      <c r="L68" s="4">
        <v>666</v>
      </c>
      <c r="M68" s="4">
        <v>999</v>
      </c>
      <c r="N68" s="4">
        <v>50</v>
      </c>
      <c r="O68" s="4">
        <v>73</v>
      </c>
      <c r="P68" s="4">
        <v>436400</v>
      </c>
      <c r="Q68" s="4">
        <v>635800</v>
      </c>
      <c r="R68" s="5">
        <v>-2.5999999999999999E-3</v>
      </c>
      <c r="S68" s="4">
        <v>1094800</v>
      </c>
      <c r="T68" s="4">
        <f t="shared" si="2"/>
        <v>1099510</v>
      </c>
      <c r="U68" s="4">
        <f t="shared" si="6"/>
        <v>1007300</v>
      </c>
      <c r="V68" s="5">
        <v>1.3100000000000001E-2</v>
      </c>
    </row>
    <row r="69" spans="1:22" x14ac:dyDescent="0.2">
      <c r="A69" s="16" t="s">
        <v>216</v>
      </c>
      <c r="B69" s="4">
        <v>46500</v>
      </c>
      <c r="C69" s="4">
        <v>372000</v>
      </c>
      <c r="D69" s="4">
        <v>-325500</v>
      </c>
      <c r="E69" s="4">
        <v>-25283830000</v>
      </c>
      <c r="F69" s="4">
        <f t="shared" si="4"/>
        <v>-348013751484</v>
      </c>
      <c r="G69" s="4">
        <v>71200</v>
      </c>
      <c r="H69" s="4">
        <v>135500</v>
      </c>
      <c r="I69" s="4">
        <v>-64300</v>
      </c>
      <c r="J69" s="4">
        <v>-5045240000</v>
      </c>
      <c r="K69" s="24">
        <f t="shared" si="5"/>
        <v>549179000</v>
      </c>
      <c r="L69" s="4">
        <v>545</v>
      </c>
      <c r="M69" s="4">
        <v>1395</v>
      </c>
      <c r="N69" s="4">
        <v>73</v>
      </c>
      <c r="O69" s="4">
        <v>235</v>
      </c>
      <c r="P69" s="4">
        <v>457200</v>
      </c>
      <c r="Q69" s="4">
        <v>1496800</v>
      </c>
      <c r="R69" s="5">
        <v>-1.9599999999999999E-2</v>
      </c>
      <c r="S69" s="4">
        <v>1955100</v>
      </c>
      <c r="T69" s="4">
        <f t="shared" si="2"/>
        <v>971540</v>
      </c>
      <c r="U69" s="4">
        <f t="shared" si="6"/>
        <v>1007300</v>
      </c>
      <c r="V69" s="5">
        <v>2.4300000000000002E-2</v>
      </c>
    </row>
    <row r="70" spans="1:22" x14ac:dyDescent="0.2">
      <c r="A70" s="16" t="s">
        <v>215</v>
      </c>
      <c r="B70" s="4">
        <v>9700</v>
      </c>
      <c r="C70" s="4">
        <v>299500</v>
      </c>
      <c r="D70" s="4">
        <v>-289800</v>
      </c>
      <c r="E70" s="4">
        <v>-22621620000</v>
      </c>
      <c r="F70" s="4">
        <f t="shared" si="4"/>
        <v>-322729921484</v>
      </c>
      <c r="G70" s="4">
        <v>32800</v>
      </c>
      <c r="H70" s="4">
        <v>88340</v>
      </c>
      <c r="I70" s="4">
        <v>-55540</v>
      </c>
      <c r="J70" s="4">
        <v>-4337187000</v>
      </c>
      <c r="K70" s="24">
        <f t="shared" si="5"/>
        <v>5594419000</v>
      </c>
      <c r="L70" s="4">
        <v>678</v>
      </c>
      <c r="M70" s="4">
        <v>949</v>
      </c>
      <c r="N70" s="4">
        <v>57</v>
      </c>
      <c r="O70" s="4">
        <v>93</v>
      </c>
      <c r="P70" s="4">
        <v>357900</v>
      </c>
      <c r="Q70" s="4">
        <v>677800</v>
      </c>
      <c r="R70" s="5">
        <v>2.5999999999999999E-3</v>
      </c>
      <c r="S70" s="4">
        <v>1074600</v>
      </c>
      <c r="T70" s="4">
        <f t="shared" si="2"/>
        <v>915550</v>
      </c>
      <c r="U70" s="4">
        <f t="shared" si="6"/>
        <v>549700</v>
      </c>
      <c r="V70" s="5">
        <v>1.5300000000000001E-2</v>
      </c>
    </row>
    <row r="71" spans="1:22" x14ac:dyDescent="0.2">
      <c r="A71" s="16" t="s">
        <v>214</v>
      </c>
      <c r="B71" s="4">
        <v>5200</v>
      </c>
      <c r="C71" s="4">
        <v>90920</v>
      </c>
      <c r="D71" s="4">
        <v>-85720</v>
      </c>
      <c r="E71" s="4">
        <v>-6665070000</v>
      </c>
      <c r="F71" s="4">
        <f t="shared" si="4"/>
        <v>-300108301484</v>
      </c>
      <c r="G71" s="4">
        <v>58500</v>
      </c>
      <c r="H71" s="4">
        <v>38900</v>
      </c>
      <c r="I71" s="4">
        <v>19600</v>
      </c>
      <c r="J71" s="4">
        <v>1511240000</v>
      </c>
      <c r="K71" s="24">
        <f t="shared" si="5"/>
        <v>9931606000</v>
      </c>
      <c r="L71" s="4">
        <v>702</v>
      </c>
      <c r="M71" s="4">
        <v>1065</v>
      </c>
      <c r="N71" s="4">
        <v>80</v>
      </c>
      <c r="O71" s="4">
        <v>93</v>
      </c>
      <c r="P71" s="4">
        <v>483100</v>
      </c>
      <c r="Q71" s="4">
        <v>593300</v>
      </c>
      <c r="R71" s="5">
        <v>-1.15E-2</v>
      </c>
      <c r="S71" s="4">
        <v>1111900</v>
      </c>
      <c r="T71" s="4">
        <f t="shared" si="2"/>
        <v>863930</v>
      </c>
      <c r="U71" s="4">
        <f t="shared" si="6"/>
        <v>474300</v>
      </c>
      <c r="V71" s="5">
        <v>1.3999999999999999E-2</v>
      </c>
    </row>
    <row r="72" spans="1:22" x14ac:dyDescent="0.2">
      <c r="A72" s="16" t="s">
        <v>213</v>
      </c>
      <c r="B72" s="4">
        <v>44310</v>
      </c>
      <c r="C72" s="4">
        <v>86232</v>
      </c>
      <c r="D72" s="4">
        <v>-41922</v>
      </c>
      <c r="E72" s="4">
        <v>-3292060000</v>
      </c>
      <c r="F72" s="4">
        <f t="shared" si="4"/>
        <v>-293443231484</v>
      </c>
      <c r="G72" s="4">
        <v>0</v>
      </c>
      <c r="H72" s="4">
        <v>0</v>
      </c>
      <c r="I72" s="4">
        <v>0</v>
      </c>
      <c r="J72" s="4">
        <v>-3627700000</v>
      </c>
      <c r="K72" s="24">
        <f t="shared" si="5"/>
        <v>8420366000</v>
      </c>
      <c r="L72" s="4">
        <v>580</v>
      </c>
      <c r="M72" s="4">
        <v>1106</v>
      </c>
      <c r="N72" s="4">
        <v>48</v>
      </c>
      <c r="O72" s="4">
        <v>102</v>
      </c>
      <c r="P72" s="4">
        <v>296900</v>
      </c>
      <c r="Q72" s="4">
        <v>634600</v>
      </c>
      <c r="R72" s="5">
        <v>-8.8999999999999999E-3</v>
      </c>
      <c r="S72" s="4">
        <v>1007300</v>
      </c>
      <c r="T72" s="4">
        <f t="shared" si="2"/>
        <v>813630</v>
      </c>
      <c r="U72" s="4">
        <f t="shared" si="6"/>
        <v>474300</v>
      </c>
      <c r="V72" s="5">
        <v>1.89E-2</v>
      </c>
    </row>
    <row r="73" spans="1:22" x14ac:dyDescent="0.2">
      <c r="A73" s="16" t="s">
        <v>212</v>
      </c>
      <c r="B73" s="4">
        <v>501209</v>
      </c>
      <c r="C73" s="4">
        <v>46800</v>
      </c>
      <c r="D73" s="4">
        <v>454409</v>
      </c>
      <c r="E73" s="4">
        <v>35711350000</v>
      </c>
      <c r="F73" s="4">
        <f t="shared" si="4"/>
        <v>-290151171484</v>
      </c>
      <c r="G73" s="4">
        <v>0</v>
      </c>
      <c r="H73" s="4">
        <v>0</v>
      </c>
      <c r="I73" s="4">
        <v>0</v>
      </c>
      <c r="J73" s="4">
        <v>-5073220000</v>
      </c>
      <c r="K73" s="24">
        <f t="shared" si="5"/>
        <v>12048066000</v>
      </c>
      <c r="L73" s="4">
        <v>1923</v>
      </c>
      <c r="M73" s="4">
        <v>1261</v>
      </c>
      <c r="N73" s="4">
        <v>257</v>
      </c>
      <c r="O73" s="4">
        <v>147</v>
      </c>
      <c r="P73" s="4">
        <v>1458900</v>
      </c>
      <c r="Q73" s="4">
        <v>913000</v>
      </c>
      <c r="R73" s="5">
        <v>3.5299999999999998E-2</v>
      </c>
      <c r="S73" s="4">
        <v>2373000</v>
      </c>
      <c r="T73" s="4">
        <f t="shared" si="2"/>
        <v>668790</v>
      </c>
      <c r="U73" s="4">
        <f t="shared" si="6"/>
        <v>474300</v>
      </c>
      <c r="V73" s="5">
        <v>3.15E-2</v>
      </c>
    </row>
    <row r="74" spans="1:22" x14ac:dyDescent="0.2">
      <c r="A74" s="16" t="s">
        <v>211</v>
      </c>
      <c r="B74" s="4">
        <v>63200</v>
      </c>
      <c r="C74" s="4">
        <v>48000</v>
      </c>
      <c r="D74" s="4">
        <v>15200</v>
      </c>
      <c r="E74" s="4">
        <v>1165720000</v>
      </c>
      <c r="F74" s="4">
        <f t="shared" ref="F74:F79" si="7">E74+F75</f>
        <v>-325862521484</v>
      </c>
      <c r="G74" s="4">
        <v>0</v>
      </c>
      <c r="H74" s="4">
        <v>0</v>
      </c>
      <c r="I74" s="4">
        <v>0</v>
      </c>
      <c r="J74" s="4">
        <v>-2450572000</v>
      </c>
      <c r="K74" s="24">
        <f t="shared" ref="K74:K79" si="8">J74+K75</f>
        <v>17121286000</v>
      </c>
      <c r="L74" s="4">
        <v>790</v>
      </c>
      <c r="M74" s="4">
        <v>680</v>
      </c>
      <c r="N74" s="4">
        <v>97</v>
      </c>
      <c r="O74" s="4">
        <v>79</v>
      </c>
      <c r="P74" s="4">
        <v>543700</v>
      </c>
      <c r="Q74" s="4">
        <v>441200</v>
      </c>
      <c r="R74" s="5">
        <v>1.1899999999999999E-2</v>
      </c>
      <c r="S74" s="4">
        <v>1013500</v>
      </c>
      <c r="T74" s="4">
        <f t="shared" ref="T74:T79" si="9">AVERAGE(S75:S84)</f>
        <v>640340</v>
      </c>
      <c r="U74" s="4">
        <f t="shared" ref="U74:U79" si="10">MIN(S75:S79)</f>
        <v>474300</v>
      </c>
      <c r="V74" s="5">
        <v>1.6899999999999998E-2</v>
      </c>
    </row>
    <row r="75" spans="1:22" x14ac:dyDescent="0.2">
      <c r="A75" s="16" t="s">
        <v>210</v>
      </c>
      <c r="B75" s="4">
        <v>68700</v>
      </c>
      <c r="C75" s="4">
        <v>105200</v>
      </c>
      <c r="D75" s="4">
        <v>-36500</v>
      </c>
      <c r="E75" s="4">
        <v>-2767840000</v>
      </c>
      <c r="F75" s="4">
        <f t="shared" si="7"/>
        <v>-327028241484</v>
      </c>
      <c r="G75" s="4">
        <v>30400</v>
      </c>
      <c r="H75" s="4">
        <v>62760</v>
      </c>
      <c r="I75" s="4">
        <v>-32360</v>
      </c>
      <c r="J75" s="4">
        <v>-2450572000</v>
      </c>
      <c r="K75" s="24">
        <f t="shared" si="8"/>
        <v>19571858000</v>
      </c>
      <c r="L75" s="4">
        <v>290</v>
      </c>
      <c r="M75" s="4">
        <v>690</v>
      </c>
      <c r="N75" s="4">
        <v>36</v>
      </c>
      <c r="O75" s="4">
        <v>56</v>
      </c>
      <c r="P75" s="4">
        <v>178500</v>
      </c>
      <c r="Q75" s="4">
        <v>371200</v>
      </c>
      <c r="R75" s="5">
        <v>0</v>
      </c>
      <c r="S75" s="4">
        <v>549700</v>
      </c>
      <c r="T75" s="4">
        <f t="shared" si="9"/>
        <v>640170</v>
      </c>
      <c r="U75" s="4">
        <f t="shared" si="10"/>
        <v>474300</v>
      </c>
      <c r="V75" s="5">
        <v>4.0000000000000001E-3</v>
      </c>
    </row>
    <row r="76" spans="1:22" x14ac:dyDescent="0.2">
      <c r="A76" s="16" t="s">
        <v>208</v>
      </c>
      <c r="B76" s="4">
        <v>21100</v>
      </c>
      <c r="C76" s="4">
        <v>99320</v>
      </c>
      <c r="D76" s="4">
        <v>-78220</v>
      </c>
      <c r="E76" s="4">
        <v>-5917310000</v>
      </c>
      <c r="F76" s="4">
        <f t="shared" si="7"/>
        <v>-324260401484</v>
      </c>
      <c r="G76" s="4">
        <v>20200</v>
      </c>
      <c r="H76" s="4">
        <v>18800</v>
      </c>
      <c r="I76" s="4">
        <v>1400</v>
      </c>
      <c r="J76" s="4">
        <v>105360000</v>
      </c>
      <c r="K76" s="24">
        <f t="shared" si="8"/>
        <v>22022430000</v>
      </c>
      <c r="L76" s="4">
        <v>311</v>
      </c>
      <c r="M76" s="4">
        <v>542</v>
      </c>
      <c r="N76" s="4">
        <v>24</v>
      </c>
      <c r="O76" s="4">
        <v>41</v>
      </c>
      <c r="P76" s="4">
        <v>153500</v>
      </c>
      <c r="Q76" s="4">
        <v>289200</v>
      </c>
      <c r="R76" s="5">
        <v>0</v>
      </c>
      <c r="S76" s="4">
        <v>474300</v>
      </c>
      <c r="T76" s="4">
        <f t="shared" si="9"/>
        <v>640700</v>
      </c>
      <c r="U76" s="4">
        <f t="shared" si="10"/>
        <v>514700</v>
      </c>
      <c r="V76" s="5">
        <v>4.0000000000000001E-3</v>
      </c>
    </row>
    <row r="77" spans="1:22" x14ac:dyDescent="0.2">
      <c r="A77" s="16" t="s">
        <v>207</v>
      </c>
      <c r="B77" s="4">
        <v>27300</v>
      </c>
      <c r="C77" s="4">
        <v>418500</v>
      </c>
      <c r="D77" s="4">
        <v>-391200</v>
      </c>
      <c r="E77" s="4">
        <v>-29594890000</v>
      </c>
      <c r="F77" s="4">
        <f t="shared" si="7"/>
        <v>-318343091484</v>
      </c>
      <c r="G77" s="4">
        <v>0</v>
      </c>
      <c r="H77" s="4">
        <v>0</v>
      </c>
      <c r="I77" s="4">
        <v>0</v>
      </c>
      <c r="J77" s="4">
        <v>-786200000</v>
      </c>
      <c r="K77" s="24">
        <f t="shared" si="8"/>
        <v>21917070000</v>
      </c>
      <c r="L77" s="4">
        <v>637</v>
      </c>
      <c r="M77" s="4">
        <v>946</v>
      </c>
      <c r="N77" s="4">
        <v>56</v>
      </c>
      <c r="O77" s="4">
        <v>67</v>
      </c>
      <c r="P77" s="4">
        <v>335300</v>
      </c>
      <c r="Q77" s="4">
        <v>428100</v>
      </c>
      <c r="R77" s="5">
        <v>6.7000000000000002E-3</v>
      </c>
      <c r="S77" s="4">
        <v>796900</v>
      </c>
      <c r="T77" s="4">
        <f t="shared" si="9"/>
        <v>637310</v>
      </c>
      <c r="U77" s="4">
        <f t="shared" si="10"/>
        <v>504300</v>
      </c>
      <c r="V77" s="5">
        <v>6.6E-3</v>
      </c>
    </row>
    <row r="78" spans="1:22" x14ac:dyDescent="0.2">
      <c r="A78" s="16" t="s">
        <v>206</v>
      </c>
      <c r="B78" s="4">
        <v>62400</v>
      </c>
      <c r="C78" s="4">
        <v>333500</v>
      </c>
      <c r="D78" s="4">
        <v>-271100</v>
      </c>
      <c r="E78" s="4">
        <v>-20410210000</v>
      </c>
      <c r="F78" s="4">
        <f t="shared" si="7"/>
        <v>-288748201484</v>
      </c>
      <c r="G78" s="4">
        <v>30200</v>
      </c>
      <c r="H78" s="4">
        <v>24600</v>
      </c>
      <c r="I78" s="4">
        <v>5600</v>
      </c>
      <c r="J78" s="4">
        <v>428890000</v>
      </c>
      <c r="K78" s="24">
        <f t="shared" si="8"/>
        <v>22703270000</v>
      </c>
      <c r="L78" s="4">
        <v>323</v>
      </c>
      <c r="M78" s="4">
        <v>1130</v>
      </c>
      <c r="N78" s="4">
        <v>23</v>
      </c>
      <c r="O78" s="4">
        <v>26</v>
      </c>
      <c r="P78" s="4">
        <v>195800</v>
      </c>
      <c r="Q78" s="4">
        <v>443000</v>
      </c>
      <c r="R78" s="5">
        <v>0</v>
      </c>
      <c r="S78" s="4">
        <v>638800</v>
      </c>
      <c r="T78" s="4">
        <f t="shared" si="9"/>
        <v>621700</v>
      </c>
      <c r="U78" s="4">
        <f t="shared" si="10"/>
        <v>504300</v>
      </c>
      <c r="V78" s="5">
        <v>9.300000000000001E-3</v>
      </c>
    </row>
    <row r="79" spans="1:22" x14ac:dyDescent="0.2">
      <c r="A79" s="16" t="s">
        <v>205</v>
      </c>
      <c r="B79" s="4">
        <v>18700</v>
      </c>
      <c r="C79" s="4">
        <v>341100</v>
      </c>
      <c r="D79" s="4">
        <v>-322400</v>
      </c>
      <c r="E79" s="4">
        <v>-24299600000</v>
      </c>
      <c r="F79" s="4">
        <f t="shared" si="7"/>
        <v>-268337991484</v>
      </c>
      <c r="G79" s="4">
        <v>0</v>
      </c>
      <c r="H79" s="4">
        <v>0</v>
      </c>
      <c r="I79" s="4">
        <v>0</v>
      </c>
      <c r="J79" s="4">
        <v>128340000</v>
      </c>
      <c r="K79" s="24">
        <f t="shared" si="8"/>
        <v>22274380000</v>
      </c>
      <c r="L79" s="4">
        <v>444</v>
      </c>
      <c r="M79" s="4">
        <v>989</v>
      </c>
      <c r="N79" s="4">
        <v>17</v>
      </c>
      <c r="O79" s="4">
        <v>54</v>
      </c>
      <c r="P79" s="4">
        <v>180800</v>
      </c>
      <c r="Q79" s="4">
        <v>489700</v>
      </c>
      <c r="R79" s="5">
        <v>-3.9000000000000003E-3</v>
      </c>
      <c r="S79" s="4">
        <v>675400</v>
      </c>
      <c r="T79" s="4">
        <f t="shared" si="9"/>
        <v>654580</v>
      </c>
      <c r="U79" s="4">
        <f t="shared" si="10"/>
        <v>504300</v>
      </c>
      <c r="V79" s="5">
        <v>9.300000000000001E-3</v>
      </c>
    </row>
    <row r="80" spans="1:22" x14ac:dyDescent="0.2">
      <c r="A80" s="16" t="s">
        <v>204</v>
      </c>
      <c r="B80" s="4">
        <v>21020</v>
      </c>
      <c r="C80" s="4">
        <v>301420</v>
      </c>
      <c r="D80" s="4">
        <v>-280400</v>
      </c>
      <c r="E80" s="4">
        <v>-21162959829</v>
      </c>
      <c r="F80" s="4">
        <f t="shared" ref="F80:F102" si="11">E80+F81</f>
        <v>-244038391484</v>
      </c>
      <c r="G80" s="4">
        <v>0</v>
      </c>
      <c r="H80" s="4">
        <v>0</v>
      </c>
      <c r="I80" s="4">
        <v>0</v>
      </c>
      <c r="J80" s="4">
        <v>519130000</v>
      </c>
      <c r="K80" s="24">
        <f t="shared" ref="K80:K102" si="12">J80+K81</f>
        <v>22146040000</v>
      </c>
      <c r="L80" s="4">
        <v>368</v>
      </c>
      <c r="M80" s="4">
        <v>696</v>
      </c>
      <c r="N80" s="4">
        <v>21</v>
      </c>
      <c r="O80" s="4">
        <v>45</v>
      </c>
      <c r="P80" s="4">
        <v>157300</v>
      </c>
      <c r="Q80" s="4">
        <v>330300</v>
      </c>
      <c r="R80" s="5">
        <v>1.4000000000000002E-3</v>
      </c>
      <c r="S80" s="4">
        <v>514700</v>
      </c>
      <c r="T80" s="4">
        <f t="shared" ref="T80:T102" si="13">AVERAGE(S81:S90)</f>
        <v>648820</v>
      </c>
      <c r="U80" s="4">
        <f t="shared" ref="U80:U102" si="14">MIN(S81:S85)</f>
        <v>504300</v>
      </c>
      <c r="V80" s="5">
        <v>5.3E-3</v>
      </c>
    </row>
    <row r="81" spans="1:22" x14ac:dyDescent="0.2">
      <c r="A81" s="16" t="s">
        <v>203</v>
      </c>
      <c r="B81" s="4">
        <v>60120</v>
      </c>
      <c r="C81" s="4">
        <v>214700</v>
      </c>
      <c r="D81" s="4">
        <v>-154580</v>
      </c>
      <c r="E81" s="4">
        <v>-11718671655</v>
      </c>
      <c r="F81" s="4">
        <f t="shared" si="11"/>
        <v>-222875431655</v>
      </c>
      <c r="G81" s="4">
        <v>25600</v>
      </c>
      <c r="H81" s="4">
        <v>18800</v>
      </c>
      <c r="I81" s="4">
        <v>6800</v>
      </c>
      <c r="J81" s="4">
        <v>519130000</v>
      </c>
      <c r="K81" s="24">
        <f t="shared" si="12"/>
        <v>21626910000</v>
      </c>
      <c r="L81" s="4">
        <v>318</v>
      </c>
      <c r="M81" s="4">
        <v>1005</v>
      </c>
      <c r="N81" s="4">
        <v>6</v>
      </c>
      <c r="O81" s="4">
        <v>34</v>
      </c>
      <c r="P81" s="4">
        <v>114500</v>
      </c>
      <c r="Q81" s="4">
        <v>432300</v>
      </c>
      <c r="R81" s="5">
        <v>-1.32E-2</v>
      </c>
      <c r="S81" s="4">
        <v>595700</v>
      </c>
      <c r="T81" s="4">
        <f t="shared" si="13"/>
        <v>672487.2</v>
      </c>
      <c r="U81" s="4">
        <f t="shared" si="14"/>
        <v>479600</v>
      </c>
      <c r="V81" s="5">
        <v>1.44E-2</v>
      </c>
    </row>
    <row r="82" spans="1:22" x14ac:dyDescent="0.2">
      <c r="A82" s="16" t="s">
        <v>200</v>
      </c>
      <c r="B82" s="4">
        <v>298500</v>
      </c>
      <c r="C82" s="4">
        <v>144740</v>
      </c>
      <c r="D82" s="4">
        <v>153760</v>
      </c>
      <c r="E82" s="4">
        <v>11739310000</v>
      </c>
      <c r="F82" s="4">
        <f t="shared" si="11"/>
        <v>-211156760000</v>
      </c>
      <c r="G82" s="4">
        <v>24700</v>
      </c>
      <c r="H82" s="4">
        <v>600</v>
      </c>
      <c r="I82" s="4">
        <v>24100</v>
      </c>
      <c r="J82" s="4">
        <v>1838790000</v>
      </c>
      <c r="K82" s="24">
        <f t="shared" si="12"/>
        <v>21107780000</v>
      </c>
      <c r="L82" s="4">
        <v>303</v>
      </c>
      <c r="M82" s="4">
        <v>662</v>
      </c>
      <c r="N82" s="4">
        <v>23</v>
      </c>
      <c r="O82" s="4">
        <v>18</v>
      </c>
      <c r="P82" s="4">
        <v>160900</v>
      </c>
      <c r="Q82" s="4">
        <v>343300</v>
      </c>
      <c r="R82" s="5">
        <v>-2.5999999999999999E-3</v>
      </c>
      <c r="S82" s="4">
        <v>504300</v>
      </c>
      <c r="T82" s="4">
        <f t="shared" si="13"/>
        <v>667859.1</v>
      </c>
      <c r="U82" s="4">
        <f t="shared" si="14"/>
        <v>479600</v>
      </c>
      <c r="V82" s="5">
        <v>6.6E-3</v>
      </c>
    </row>
    <row r="83" spans="1:22" x14ac:dyDescent="0.2">
      <c r="A83" s="16" t="s">
        <v>199</v>
      </c>
      <c r="B83" s="4">
        <v>365050</v>
      </c>
      <c r="C83" s="4">
        <v>28500</v>
      </c>
      <c r="D83" s="4">
        <v>336550</v>
      </c>
      <c r="E83" s="4">
        <v>25671060000</v>
      </c>
      <c r="F83" s="4">
        <f t="shared" si="11"/>
        <v>-222896070000</v>
      </c>
      <c r="G83" s="4">
        <v>12200</v>
      </c>
      <c r="H83" s="4">
        <v>22800</v>
      </c>
      <c r="I83" s="4">
        <v>-10600</v>
      </c>
      <c r="J83" s="4">
        <v>-809130000</v>
      </c>
      <c r="K83" s="24">
        <f t="shared" si="12"/>
        <v>19268990000</v>
      </c>
      <c r="L83" s="4">
        <v>1617</v>
      </c>
      <c r="M83" s="4">
        <v>341</v>
      </c>
      <c r="N83" s="4">
        <v>84</v>
      </c>
      <c r="O83" s="4">
        <v>48</v>
      </c>
      <c r="P83" s="4">
        <v>604100</v>
      </c>
      <c r="Q83" s="4">
        <v>286100</v>
      </c>
      <c r="R83" s="5">
        <v>1.8700000000000001E-2</v>
      </c>
      <c r="S83" s="4">
        <v>924600</v>
      </c>
      <c r="T83" s="4">
        <f t="shared" si="13"/>
        <v>619562.5</v>
      </c>
      <c r="U83" s="4">
        <f t="shared" si="14"/>
        <v>479600</v>
      </c>
      <c r="V83" s="5">
        <v>1.83E-2</v>
      </c>
    </row>
    <row r="84" spans="1:22" x14ac:dyDescent="0.2">
      <c r="A84" s="16" t="s">
        <v>193</v>
      </c>
      <c r="B84" s="4">
        <v>49500</v>
      </c>
      <c r="C84" s="4">
        <v>347800</v>
      </c>
      <c r="D84" s="4">
        <v>-298300</v>
      </c>
      <c r="E84" s="4">
        <v>-22485720000</v>
      </c>
      <c r="F84" s="4">
        <f t="shared" si="11"/>
        <v>-248567130000</v>
      </c>
      <c r="G84" s="4">
        <v>57100</v>
      </c>
      <c r="H84" s="4">
        <v>200</v>
      </c>
      <c r="I84" s="4">
        <v>56900</v>
      </c>
      <c r="J84" s="4">
        <v>4295660000</v>
      </c>
      <c r="K84" s="24">
        <f t="shared" si="12"/>
        <v>20078120000</v>
      </c>
      <c r="L84" s="4">
        <v>489</v>
      </c>
      <c r="M84" s="4">
        <v>710</v>
      </c>
      <c r="N84" s="4">
        <v>19</v>
      </c>
      <c r="O84" s="4">
        <v>59</v>
      </c>
      <c r="P84" s="4">
        <v>210200</v>
      </c>
      <c r="Q84" s="4">
        <v>400000</v>
      </c>
      <c r="R84" s="5">
        <v>-2.5999999999999999E-3</v>
      </c>
      <c r="S84" s="4">
        <v>729000</v>
      </c>
      <c r="T84" s="4">
        <f t="shared" si="13"/>
        <v>627715.6</v>
      </c>
      <c r="U84" s="4">
        <f t="shared" si="14"/>
        <v>479600</v>
      </c>
      <c r="V84" s="5">
        <v>1.7000000000000001E-2</v>
      </c>
    </row>
    <row r="85" spans="1:22" x14ac:dyDescent="0.2">
      <c r="A85" s="16" t="s">
        <v>192</v>
      </c>
      <c r="B85" s="4">
        <v>4700</v>
      </c>
      <c r="C85" s="4">
        <v>273700</v>
      </c>
      <c r="D85" s="4">
        <v>-269000</v>
      </c>
      <c r="E85" s="4">
        <v>-20321740000</v>
      </c>
      <c r="F85" s="4">
        <f t="shared" si="11"/>
        <v>-226081410000</v>
      </c>
      <c r="G85" s="4">
        <v>9000</v>
      </c>
      <c r="H85" s="4">
        <v>7600</v>
      </c>
      <c r="I85" s="4">
        <v>1400</v>
      </c>
      <c r="J85" s="4">
        <v>104510000</v>
      </c>
      <c r="K85" s="24">
        <f t="shared" si="12"/>
        <v>15782460000</v>
      </c>
      <c r="L85" s="4">
        <v>248</v>
      </c>
      <c r="M85" s="4">
        <v>736</v>
      </c>
      <c r="N85" s="4">
        <v>14</v>
      </c>
      <c r="O85" s="4">
        <v>67</v>
      </c>
      <c r="P85" s="4">
        <v>96300</v>
      </c>
      <c r="Q85" s="4">
        <v>433100</v>
      </c>
      <c r="R85" s="5">
        <v>-5.3E-3</v>
      </c>
      <c r="S85" s="4">
        <v>548000</v>
      </c>
      <c r="T85" s="4">
        <f t="shared" si="13"/>
        <v>622415.4</v>
      </c>
      <c r="U85" s="4">
        <f t="shared" si="14"/>
        <v>457100</v>
      </c>
      <c r="V85" s="5">
        <v>9.1999999999999998E-3</v>
      </c>
    </row>
    <row r="86" spans="1:22" x14ac:dyDescent="0.2">
      <c r="A86" s="16" t="s">
        <v>191</v>
      </c>
      <c r="B86" s="4">
        <v>57100</v>
      </c>
      <c r="C86" s="4">
        <v>230200</v>
      </c>
      <c r="D86" s="4">
        <v>-173100</v>
      </c>
      <c r="E86" s="4">
        <v>-13147500000</v>
      </c>
      <c r="F86" s="4">
        <f t="shared" si="11"/>
        <v>-205759670000</v>
      </c>
      <c r="G86" s="4">
        <v>30000</v>
      </c>
      <c r="H86" s="4">
        <v>23700</v>
      </c>
      <c r="I86" s="4">
        <v>6300</v>
      </c>
      <c r="J86" s="4">
        <v>483720000</v>
      </c>
      <c r="K86" s="24">
        <f t="shared" si="12"/>
        <v>15677950000</v>
      </c>
      <c r="L86" s="4">
        <v>339</v>
      </c>
      <c r="M86" s="4">
        <v>809</v>
      </c>
      <c r="N86" s="4">
        <v>16</v>
      </c>
      <c r="O86" s="4">
        <v>40</v>
      </c>
      <c r="P86" s="4">
        <v>116900</v>
      </c>
      <c r="Q86" s="4">
        <v>318800</v>
      </c>
      <c r="R86" s="5">
        <v>-3.9000000000000003E-3</v>
      </c>
      <c r="S86" s="4">
        <v>479600</v>
      </c>
      <c r="T86" s="4">
        <f t="shared" si="13"/>
        <v>677315.9</v>
      </c>
      <c r="U86" s="4">
        <f t="shared" si="14"/>
        <v>457100</v>
      </c>
      <c r="V86" s="5">
        <v>9.1999999999999998E-3</v>
      </c>
    </row>
    <row r="87" spans="1:22" x14ac:dyDescent="0.2">
      <c r="A87" s="16" t="s">
        <v>190</v>
      </c>
      <c r="B87" s="4">
        <v>120800</v>
      </c>
      <c r="C87" s="4">
        <v>372080</v>
      </c>
      <c r="D87" s="4">
        <v>-251280</v>
      </c>
      <c r="E87" s="4">
        <v>-19165400000</v>
      </c>
      <c r="F87" s="4">
        <f t="shared" si="11"/>
        <v>-192612170000</v>
      </c>
      <c r="G87" s="4">
        <v>10800</v>
      </c>
      <c r="H87" s="4">
        <v>96700</v>
      </c>
      <c r="I87" s="4">
        <v>-85900</v>
      </c>
      <c r="J87" s="4">
        <v>-6545000000</v>
      </c>
      <c r="K87" s="24">
        <f t="shared" si="12"/>
        <v>15194230000</v>
      </c>
      <c r="L87" s="4">
        <v>365</v>
      </c>
      <c r="M87" s="4">
        <v>1040</v>
      </c>
      <c r="N87" s="4">
        <v>40</v>
      </c>
      <c r="O87" s="4">
        <v>66</v>
      </c>
      <c r="P87" s="4">
        <v>230000</v>
      </c>
      <c r="Q87" s="4">
        <v>498700</v>
      </c>
      <c r="R87" s="5">
        <v>-2.5999999999999999E-3</v>
      </c>
      <c r="S87" s="4">
        <v>763000</v>
      </c>
      <c r="T87" s="4">
        <f t="shared" si="13"/>
        <v>690165.9</v>
      </c>
      <c r="U87" s="4">
        <f t="shared" si="14"/>
        <v>457100</v>
      </c>
      <c r="V87" s="5">
        <v>9.1999999999999998E-3</v>
      </c>
    </row>
    <row r="88" spans="1:22" x14ac:dyDescent="0.2">
      <c r="A88" s="16" t="s">
        <v>189</v>
      </c>
      <c r="B88" s="4">
        <v>52700</v>
      </c>
      <c r="C88" s="4">
        <v>16680</v>
      </c>
      <c r="D88" s="4">
        <v>36020</v>
      </c>
      <c r="E88" s="4">
        <v>2757980000</v>
      </c>
      <c r="F88" s="4">
        <f t="shared" si="11"/>
        <v>-173446770000</v>
      </c>
      <c r="G88" s="4">
        <v>19400</v>
      </c>
      <c r="H88" s="4">
        <v>4600</v>
      </c>
      <c r="I88" s="4">
        <v>14800</v>
      </c>
      <c r="J88" s="4">
        <v>1131260000</v>
      </c>
      <c r="K88" s="24">
        <f t="shared" si="12"/>
        <v>21739230000</v>
      </c>
      <c r="L88" s="4">
        <v>284</v>
      </c>
      <c r="M88" s="4">
        <v>540</v>
      </c>
      <c r="N88" s="4">
        <v>20</v>
      </c>
      <c r="O88" s="4">
        <v>41</v>
      </c>
      <c r="P88" s="4">
        <v>141700</v>
      </c>
      <c r="Q88" s="4">
        <v>336200</v>
      </c>
      <c r="R88" s="5">
        <v>-5.1999999999999998E-3</v>
      </c>
      <c r="S88" s="4">
        <v>482700</v>
      </c>
      <c r="T88" s="4">
        <f t="shared" si="13"/>
        <v>744292.9</v>
      </c>
      <c r="U88" s="4">
        <f t="shared" si="14"/>
        <v>441634</v>
      </c>
      <c r="V88" s="5">
        <v>9.1999999999999998E-3</v>
      </c>
    </row>
    <row r="89" spans="1:22" x14ac:dyDescent="0.2">
      <c r="A89" s="16" t="s">
        <v>188</v>
      </c>
      <c r="B89" s="4">
        <v>245320</v>
      </c>
      <c r="C89" s="4">
        <v>29000</v>
      </c>
      <c r="D89" s="4">
        <v>216320</v>
      </c>
      <c r="E89" s="4">
        <v>16557440000</v>
      </c>
      <c r="F89" s="4">
        <f t="shared" si="11"/>
        <v>-176204750000</v>
      </c>
      <c r="G89" s="4">
        <v>26600</v>
      </c>
      <c r="H89" s="4">
        <v>19900</v>
      </c>
      <c r="I89" s="4">
        <v>6700</v>
      </c>
      <c r="J89" s="4">
        <v>502460000</v>
      </c>
      <c r="K89" s="24">
        <f t="shared" si="12"/>
        <v>20607970000</v>
      </c>
      <c r="L89" s="4">
        <v>830</v>
      </c>
      <c r="M89" s="4">
        <v>705</v>
      </c>
      <c r="N89" s="4">
        <v>59</v>
      </c>
      <c r="O89" s="4">
        <v>54</v>
      </c>
      <c r="P89" s="4">
        <v>462200</v>
      </c>
      <c r="Q89" s="4">
        <v>386000</v>
      </c>
      <c r="R89" s="5">
        <v>1.8600000000000002E-2</v>
      </c>
      <c r="S89" s="4">
        <v>1004200</v>
      </c>
      <c r="T89" s="4">
        <f t="shared" si="13"/>
        <v>751695.7</v>
      </c>
      <c r="U89" s="4">
        <f t="shared" si="14"/>
        <v>441634</v>
      </c>
      <c r="V89" s="5">
        <v>1.7000000000000001E-2</v>
      </c>
    </row>
    <row r="90" spans="1:22" x14ac:dyDescent="0.2">
      <c r="A90" s="16" t="s">
        <v>187</v>
      </c>
      <c r="B90" s="4">
        <v>32900</v>
      </c>
      <c r="C90" s="4">
        <v>254356</v>
      </c>
      <c r="D90" s="4">
        <v>-221456</v>
      </c>
      <c r="E90" s="4">
        <v>-16685930000</v>
      </c>
      <c r="F90" s="4">
        <f t="shared" si="11"/>
        <v>-192762190000</v>
      </c>
      <c r="G90" s="4">
        <v>34800</v>
      </c>
      <c r="H90" s="4">
        <v>8600</v>
      </c>
      <c r="I90" s="4">
        <v>26200</v>
      </c>
      <c r="J90" s="4">
        <v>1976000000</v>
      </c>
      <c r="K90" s="24">
        <f t="shared" si="12"/>
        <v>20105510000</v>
      </c>
      <c r="L90" s="4">
        <v>285</v>
      </c>
      <c r="M90" s="4">
        <v>342</v>
      </c>
      <c r="N90" s="4">
        <v>39</v>
      </c>
      <c r="O90" s="4">
        <v>31</v>
      </c>
      <c r="P90" s="4">
        <v>190100</v>
      </c>
      <c r="Q90" s="4">
        <v>194000</v>
      </c>
      <c r="R90" s="5">
        <v>1.4000000000000002E-3</v>
      </c>
      <c r="S90" s="4">
        <v>457100</v>
      </c>
      <c r="T90" s="4">
        <f t="shared" si="13"/>
        <v>856920.2</v>
      </c>
      <c r="U90" s="4">
        <f t="shared" si="14"/>
        <v>441634</v>
      </c>
      <c r="V90" s="5">
        <v>5.3E-3</v>
      </c>
    </row>
    <row r="91" spans="1:22" x14ac:dyDescent="0.2">
      <c r="A91" s="16" t="s">
        <v>186</v>
      </c>
      <c r="B91" s="4">
        <v>79800</v>
      </c>
      <c r="C91" s="4">
        <v>390300</v>
      </c>
      <c r="D91" s="4">
        <v>-310500</v>
      </c>
      <c r="E91" s="4">
        <v>-23414470000</v>
      </c>
      <c r="F91" s="4">
        <f t="shared" si="11"/>
        <v>-176076260000</v>
      </c>
      <c r="G91" s="4">
        <v>37200</v>
      </c>
      <c r="H91" s="4">
        <v>94700</v>
      </c>
      <c r="I91" s="4">
        <v>-57500</v>
      </c>
      <c r="J91" s="4">
        <v>-4329750000</v>
      </c>
      <c r="K91" s="24">
        <f t="shared" si="12"/>
        <v>18129510000</v>
      </c>
      <c r="L91" s="4">
        <v>531</v>
      </c>
      <c r="M91" s="4">
        <v>1041</v>
      </c>
      <c r="N91" s="4">
        <v>29</v>
      </c>
      <c r="O91" s="4">
        <v>60</v>
      </c>
      <c r="P91" s="4">
        <v>244900</v>
      </c>
      <c r="Q91" s="4">
        <v>528600</v>
      </c>
      <c r="R91" s="5">
        <v>-5.1999999999999998E-3</v>
      </c>
      <c r="S91" s="4">
        <v>832372</v>
      </c>
      <c r="T91" s="4">
        <f t="shared" si="13"/>
        <v>830671.2</v>
      </c>
      <c r="U91" s="4">
        <f t="shared" si="14"/>
        <v>441634</v>
      </c>
      <c r="V91" s="5">
        <v>1.1899999999999999E-2</v>
      </c>
    </row>
    <row r="92" spans="1:22" x14ac:dyDescent="0.2">
      <c r="A92" s="16" t="s">
        <v>185</v>
      </c>
      <c r="B92" s="4">
        <v>2200</v>
      </c>
      <c r="C92" s="4">
        <v>265672</v>
      </c>
      <c r="D92" s="4">
        <v>-263472</v>
      </c>
      <c r="E92" s="4">
        <v>-19873280000</v>
      </c>
      <c r="F92" s="4">
        <f t="shared" si="11"/>
        <v>-152661790000</v>
      </c>
      <c r="G92" s="4">
        <v>9800</v>
      </c>
      <c r="H92" s="4">
        <v>12700</v>
      </c>
      <c r="I92" s="4">
        <v>-2900</v>
      </c>
      <c r="J92" s="4">
        <v>-217910000</v>
      </c>
      <c r="K92" s="24">
        <f t="shared" si="12"/>
        <v>22459260000</v>
      </c>
      <c r="L92" s="4">
        <v>404</v>
      </c>
      <c r="M92" s="4">
        <v>267</v>
      </c>
      <c r="N92" s="4">
        <v>29</v>
      </c>
      <c r="O92" s="4">
        <v>23</v>
      </c>
      <c r="P92" s="4">
        <v>293500</v>
      </c>
      <c r="Q92" s="4">
        <v>163100</v>
      </c>
      <c r="R92" s="5">
        <v>-1.2999999999999999E-3</v>
      </c>
      <c r="S92" s="4">
        <v>458019</v>
      </c>
      <c r="T92" s="4">
        <f t="shared" si="13"/>
        <v>854293.2</v>
      </c>
      <c r="U92" s="4">
        <f t="shared" si="14"/>
        <v>441634</v>
      </c>
      <c r="V92" s="5">
        <v>9.300000000000001E-3</v>
      </c>
    </row>
    <row r="93" spans="1:22" x14ac:dyDescent="0.2">
      <c r="A93" s="16" t="s">
        <v>184</v>
      </c>
      <c r="B93" s="4">
        <v>6200</v>
      </c>
      <c r="C93" s="4">
        <v>17124</v>
      </c>
      <c r="D93" s="4">
        <v>-10924</v>
      </c>
      <c r="E93" s="4">
        <v>-826930000</v>
      </c>
      <c r="F93" s="4">
        <f t="shared" si="11"/>
        <v>-132788510000</v>
      </c>
      <c r="G93" s="4">
        <v>24500</v>
      </c>
      <c r="H93" s="4">
        <v>4700</v>
      </c>
      <c r="I93" s="4">
        <v>19800</v>
      </c>
      <c r="J93" s="4">
        <v>1499390000</v>
      </c>
      <c r="K93" s="24">
        <f t="shared" si="12"/>
        <v>22677170000</v>
      </c>
      <c r="L93" s="4">
        <v>726</v>
      </c>
      <c r="M93" s="4">
        <v>246</v>
      </c>
      <c r="N93" s="4">
        <v>18</v>
      </c>
      <c r="O93" s="4">
        <v>26</v>
      </c>
      <c r="P93" s="4">
        <v>277900</v>
      </c>
      <c r="Q93" s="4">
        <v>158700</v>
      </c>
      <c r="R93" s="5">
        <v>8.0000000000000002E-3</v>
      </c>
      <c r="S93" s="4">
        <v>441634</v>
      </c>
      <c r="T93" s="4">
        <f t="shared" si="13"/>
        <v>900144.22222222225</v>
      </c>
      <c r="U93" s="4">
        <f t="shared" si="14"/>
        <v>494998</v>
      </c>
      <c r="V93" s="5">
        <v>5.3E-3</v>
      </c>
    </row>
    <row r="94" spans="1:22" x14ac:dyDescent="0.2">
      <c r="A94" s="16" t="s">
        <v>183</v>
      </c>
      <c r="B94" s="4">
        <v>7400</v>
      </c>
      <c r="C94" s="4">
        <v>182200</v>
      </c>
      <c r="D94" s="4">
        <v>-174800</v>
      </c>
      <c r="E94" s="4">
        <v>-13179610000</v>
      </c>
      <c r="F94" s="4">
        <f t="shared" si="11"/>
        <v>-131961580000</v>
      </c>
      <c r="G94" s="4">
        <v>0</v>
      </c>
      <c r="H94" s="4">
        <v>0</v>
      </c>
      <c r="I94" s="4">
        <v>0</v>
      </c>
      <c r="J94" s="4">
        <v>908910000</v>
      </c>
      <c r="K94" s="24">
        <f t="shared" si="12"/>
        <v>21177780000</v>
      </c>
      <c r="L94" s="4">
        <v>552</v>
      </c>
      <c r="M94" s="4">
        <v>1307</v>
      </c>
      <c r="N94" s="4">
        <v>32</v>
      </c>
      <c r="O94" s="4">
        <v>79</v>
      </c>
      <c r="P94" s="4">
        <v>229800</v>
      </c>
      <c r="Q94" s="4">
        <v>544200</v>
      </c>
      <c r="R94" s="5">
        <v>-1.18E-2</v>
      </c>
      <c r="S94" s="4">
        <v>810531</v>
      </c>
      <c r="T94" s="4">
        <f t="shared" si="13"/>
        <v>911345.875</v>
      </c>
      <c r="U94" s="4">
        <f t="shared" si="14"/>
        <v>494998</v>
      </c>
      <c r="V94" s="5">
        <v>1.4499999999999999E-2</v>
      </c>
    </row>
    <row r="95" spans="1:22" x14ac:dyDescent="0.2">
      <c r="A95" s="16" t="s">
        <v>182</v>
      </c>
      <c r="B95" s="4">
        <v>50200</v>
      </c>
      <c r="C95" s="4">
        <v>73500</v>
      </c>
      <c r="D95" s="4">
        <v>-23300</v>
      </c>
      <c r="E95" s="4">
        <v>-1767720000</v>
      </c>
      <c r="F95" s="4">
        <f t="shared" si="11"/>
        <v>-118781970000</v>
      </c>
      <c r="G95" s="4">
        <v>20400</v>
      </c>
      <c r="H95" s="4">
        <v>8400</v>
      </c>
      <c r="I95" s="4">
        <v>12000</v>
      </c>
      <c r="J95" s="4">
        <v>908910000</v>
      </c>
      <c r="K95" s="24">
        <f t="shared" si="12"/>
        <v>20268870000</v>
      </c>
      <c r="L95" s="4">
        <v>433</v>
      </c>
      <c r="M95" s="4">
        <v>653</v>
      </c>
      <c r="N95" s="4">
        <v>25</v>
      </c>
      <c r="O95" s="4">
        <v>44</v>
      </c>
      <c r="P95" s="4">
        <v>191400</v>
      </c>
      <c r="Q95" s="4">
        <v>302600</v>
      </c>
      <c r="R95" s="5">
        <v>6.7000000000000002E-3</v>
      </c>
      <c r="S95" s="4">
        <v>494998</v>
      </c>
      <c r="T95" s="4">
        <f t="shared" si="13"/>
        <v>970824.14285714284</v>
      </c>
      <c r="U95" s="4">
        <f t="shared" si="14"/>
        <v>891500</v>
      </c>
      <c r="V95" s="5">
        <v>7.9000000000000008E-3</v>
      </c>
    </row>
    <row r="96" spans="1:22" x14ac:dyDescent="0.2">
      <c r="A96" s="16" t="s">
        <v>177</v>
      </c>
      <c r="B96" s="4">
        <v>35922</v>
      </c>
      <c r="C96" s="4">
        <v>439400</v>
      </c>
      <c r="D96" s="4">
        <v>-403478</v>
      </c>
      <c r="E96" s="4">
        <v>-30574310000</v>
      </c>
      <c r="F96" s="4">
        <f t="shared" si="11"/>
        <v>-117014250000</v>
      </c>
      <c r="G96" s="4">
        <v>11700</v>
      </c>
      <c r="H96" s="4">
        <v>28100</v>
      </c>
      <c r="I96" s="4">
        <v>-16400</v>
      </c>
      <c r="J96" s="4">
        <v>-1245580000</v>
      </c>
      <c r="K96" s="24">
        <f t="shared" si="12"/>
        <v>19359960000</v>
      </c>
      <c r="L96" s="4">
        <v>478</v>
      </c>
      <c r="M96" s="4">
        <v>1487</v>
      </c>
      <c r="N96" s="4">
        <v>65</v>
      </c>
      <c r="O96" s="4">
        <v>87</v>
      </c>
      <c r="P96" s="4">
        <v>327900</v>
      </c>
      <c r="Q96" s="4">
        <v>627200</v>
      </c>
      <c r="R96" s="5">
        <v>-5.1999999999999998E-3</v>
      </c>
      <c r="S96" s="4">
        <v>1028605</v>
      </c>
      <c r="T96" s="4">
        <f t="shared" si="13"/>
        <v>961194</v>
      </c>
      <c r="U96" s="4">
        <f t="shared" si="14"/>
        <v>569882</v>
      </c>
      <c r="V96" s="5">
        <v>1.18E-2</v>
      </c>
    </row>
    <row r="97" spans="1:22" x14ac:dyDescent="0.2">
      <c r="A97" s="16" t="s">
        <v>175</v>
      </c>
      <c r="B97" s="4">
        <v>60800</v>
      </c>
      <c r="C97" s="4">
        <v>249000</v>
      </c>
      <c r="D97" s="4">
        <v>-188200</v>
      </c>
      <c r="E97" s="4">
        <v>-14346290000</v>
      </c>
      <c r="F97" s="4">
        <f t="shared" si="11"/>
        <v>-86439940000</v>
      </c>
      <c r="G97" s="4">
        <v>46900</v>
      </c>
      <c r="H97" s="4">
        <v>3000</v>
      </c>
      <c r="I97" s="4">
        <v>43900</v>
      </c>
      <c r="J97" s="4">
        <v>3339110000</v>
      </c>
      <c r="K97" s="24">
        <f t="shared" si="12"/>
        <v>20605540000</v>
      </c>
      <c r="L97" s="4">
        <v>673</v>
      </c>
      <c r="M97" s="4">
        <v>1168</v>
      </c>
      <c r="N97" s="4">
        <v>37</v>
      </c>
      <c r="O97" s="4">
        <v>62</v>
      </c>
      <c r="P97" s="4">
        <v>286500</v>
      </c>
      <c r="Q97" s="4">
        <v>605000</v>
      </c>
      <c r="R97" s="5">
        <v>-1.1699999999999999E-2</v>
      </c>
      <c r="S97" s="4">
        <v>891500</v>
      </c>
      <c r="T97" s="4">
        <f t="shared" si="13"/>
        <v>975132.8</v>
      </c>
      <c r="U97" s="4">
        <f t="shared" si="14"/>
        <v>569882</v>
      </c>
      <c r="V97" s="5">
        <v>1.43E-2</v>
      </c>
    </row>
    <row r="98" spans="1:22" x14ac:dyDescent="0.2">
      <c r="A98" s="16" t="s">
        <v>174</v>
      </c>
      <c r="B98" s="4">
        <v>6000</v>
      </c>
      <c r="C98" s="4">
        <v>302800</v>
      </c>
      <c r="D98" s="4">
        <v>-296800</v>
      </c>
      <c r="E98" s="4">
        <v>-22840700000</v>
      </c>
      <c r="F98" s="4">
        <f t="shared" si="11"/>
        <v>-72093650000</v>
      </c>
      <c r="G98" s="4">
        <v>75900</v>
      </c>
      <c r="H98" s="4">
        <v>8800</v>
      </c>
      <c r="I98" s="4">
        <v>67100</v>
      </c>
      <c r="J98" s="4">
        <v>5161290000</v>
      </c>
      <c r="K98" s="24">
        <f t="shared" si="12"/>
        <v>17266430000</v>
      </c>
      <c r="L98" s="4">
        <v>577</v>
      </c>
      <c r="M98" s="4">
        <v>1171</v>
      </c>
      <c r="N98" s="4">
        <v>48</v>
      </c>
      <c r="O98" s="4">
        <v>113</v>
      </c>
      <c r="P98" s="4">
        <v>325000</v>
      </c>
      <c r="Q98" s="4">
        <v>697900</v>
      </c>
      <c r="R98" s="5">
        <v>-5.1000000000000004E-3</v>
      </c>
      <c r="S98" s="4">
        <v>1023970</v>
      </c>
      <c r="T98" s="4">
        <f t="shared" si="13"/>
        <v>962923.5</v>
      </c>
      <c r="U98" s="4">
        <f t="shared" si="14"/>
        <v>569882</v>
      </c>
      <c r="V98" s="5">
        <v>1.6799999999999999E-2</v>
      </c>
    </row>
    <row r="99" spans="1:22" x14ac:dyDescent="0.2">
      <c r="A99" s="16" t="s">
        <v>164</v>
      </c>
      <c r="B99" s="4">
        <v>60200</v>
      </c>
      <c r="C99" s="4">
        <v>277484</v>
      </c>
      <c r="D99" s="4">
        <v>-217284</v>
      </c>
      <c r="E99" s="4">
        <v>-16769430000</v>
      </c>
      <c r="F99" s="4">
        <f t="shared" si="11"/>
        <v>-49252950000</v>
      </c>
      <c r="G99" s="4">
        <v>28900</v>
      </c>
      <c r="H99" s="4">
        <v>57300</v>
      </c>
      <c r="I99" s="4">
        <v>-28400</v>
      </c>
      <c r="J99" s="4">
        <v>-2189550000</v>
      </c>
      <c r="K99" s="24">
        <f t="shared" si="12"/>
        <v>12105140000</v>
      </c>
      <c r="L99" s="4">
        <v>851</v>
      </c>
      <c r="M99" s="4">
        <v>631</v>
      </c>
      <c r="N99" s="4">
        <v>104</v>
      </c>
      <c r="O99" s="4">
        <v>86</v>
      </c>
      <c r="P99" s="4">
        <v>588900</v>
      </c>
      <c r="Q99" s="4">
        <v>433800</v>
      </c>
      <c r="R99" s="5">
        <v>6.6E-3</v>
      </c>
      <c r="S99" s="4">
        <v>1078228</v>
      </c>
      <c r="T99" s="4">
        <f t="shared" si="13"/>
        <v>924488.66666666663</v>
      </c>
      <c r="U99" s="4">
        <f t="shared" si="14"/>
        <v>569882</v>
      </c>
      <c r="V99" s="5">
        <v>5.1999999999999998E-3</v>
      </c>
    </row>
    <row r="100" spans="1:22" x14ac:dyDescent="0.2">
      <c r="A100" s="16" t="s">
        <v>156</v>
      </c>
      <c r="B100" s="4">
        <v>6600</v>
      </c>
      <c r="C100" s="4">
        <v>297600</v>
      </c>
      <c r="D100" s="4">
        <v>-291000</v>
      </c>
      <c r="E100" s="4">
        <v>-22204600000</v>
      </c>
      <c r="F100" s="4">
        <f t="shared" si="11"/>
        <v>-32483520000</v>
      </c>
      <c r="G100" s="4">
        <v>137400</v>
      </c>
      <c r="H100" s="4">
        <v>41900</v>
      </c>
      <c r="I100" s="4">
        <v>95500</v>
      </c>
      <c r="J100" s="4">
        <v>7276330000</v>
      </c>
      <c r="K100" s="24">
        <f t="shared" si="12"/>
        <v>14294690000</v>
      </c>
      <c r="L100" s="4">
        <v>1201</v>
      </c>
      <c r="M100" s="4">
        <v>996</v>
      </c>
      <c r="N100" s="4">
        <v>139</v>
      </c>
      <c r="O100" s="4">
        <v>122</v>
      </c>
      <c r="P100" s="4">
        <v>801900</v>
      </c>
      <c r="Q100" s="4">
        <v>668900</v>
      </c>
      <c r="R100" s="5">
        <v>9.300000000000001E-3</v>
      </c>
      <c r="S100" s="4">
        <v>1509345</v>
      </c>
      <c r="T100" s="4">
        <f t="shared" si="13"/>
        <v>632060.5</v>
      </c>
      <c r="U100" s="4">
        <f t="shared" si="14"/>
        <v>569882</v>
      </c>
      <c r="V100" s="5">
        <v>1.8100000000000002E-2</v>
      </c>
    </row>
    <row r="101" spans="1:22" x14ac:dyDescent="0.2">
      <c r="A101" s="16" t="s">
        <v>155</v>
      </c>
      <c r="B101" s="4">
        <v>14200</v>
      </c>
      <c r="C101" s="4">
        <v>118840</v>
      </c>
      <c r="D101" s="4">
        <v>-104640</v>
      </c>
      <c r="E101" s="4">
        <v>-7922500000</v>
      </c>
      <c r="F101" s="4">
        <f t="shared" si="11"/>
        <v>-10278920000</v>
      </c>
      <c r="G101" s="4">
        <v>51700</v>
      </c>
      <c r="H101" s="4">
        <v>23600</v>
      </c>
      <c r="I101" s="4">
        <v>28100</v>
      </c>
      <c r="J101" s="4">
        <v>2129300000</v>
      </c>
      <c r="K101" s="24">
        <f t="shared" si="12"/>
        <v>7018360000</v>
      </c>
      <c r="L101" s="4">
        <v>350</v>
      </c>
      <c r="M101" s="4">
        <v>549</v>
      </c>
      <c r="N101" s="4">
        <v>47</v>
      </c>
      <c r="O101" s="4">
        <v>37</v>
      </c>
      <c r="P101" s="4">
        <v>264300</v>
      </c>
      <c r="Q101" s="4">
        <v>240000</v>
      </c>
      <c r="R101" s="5">
        <v>5.3E-3</v>
      </c>
      <c r="S101" s="4">
        <v>569882</v>
      </c>
      <c r="T101" s="4">
        <f t="shared" si="13"/>
        <v>694239</v>
      </c>
      <c r="U101" s="4">
        <f t="shared" si="14"/>
        <v>694239</v>
      </c>
      <c r="V101" s="5">
        <v>7.9000000000000008E-3</v>
      </c>
    </row>
    <row r="102" spans="1:22" x14ac:dyDescent="0.2">
      <c r="A102" s="16" t="s">
        <v>154</v>
      </c>
      <c r="B102" s="4">
        <v>18600</v>
      </c>
      <c r="C102" s="4">
        <v>49580</v>
      </c>
      <c r="D102" s="4">
        <v>-30980</v>
      </c>
      <c r="E102" s="4">
        <v>-2356420000</v>
      </c>
      <c r="F102" s="4">
        <f t="shared" si="11"/>
        <v>-2356420000</v>
      </c>
      <c r="G102" s="4">
        <v>83800</v>
      </c>
      <c r="H102" s="4">
        <v>19300</v>
      </c>
      <c r="I102" s="4">
        <v>64500</v>
      </c>
      <c r="J102" s="4">
        <v>4889060000</v>
      </c>
      <c r="K102" s="24">
        <f t="shared" si="12"/>
        <v>4889060000</v>
      </c>
      <c r="L102" s="4">
        <v>474</v>
      </c>
      <c r="M102" s="4">
        <v>674</v>
      </c>
      <c r="N102" s="4">
        <v>36</v>
      </c>
      <c r="O102" s="4">
        <v>59</v>
      </c>
      <c r="P102" s="4">
        <v>254300</v>
      </c>
      <c r="Q102" s="4">
        <v>403700</v>
      </c>
      <c r="R102" s="5">
        <v>1.4000000000000002E-3</v>
      </c>
      <c r="S102" s="4">
        <v>694239</v>
      </c>
      <c r="T102" s="4" t="e">
        <f t="shared" si="13"/>
        <v>#DIV/0!</v>
      </c>
      <c r="U102" s="4">
        <f t="shared" si="14"/>
        <v>0</v>
      </c>
      <c r="V102" s="5">
        <v>1.0500000000000001E-2</v>
      </c>
    </row>
    <row r="103" spans="1:22" x14ac:dyDescent="0.2">
      <c r="A103" s="1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G104" s="4"/>
      <c r="H104" s="4"/>
      <c r="I104" s="4"/>
      <c r="J104" s="4"/>
      <c r="K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G105" s="4"/>
      <c r="H105" s="4"/>
      <c r="I105" s="4"/>
      <c r="J105" s="4"/>
      <c r="K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G106" s="4"/>
      <c r="H106" s="4"/>
      <c r="I106" s="4"/>
      <c r="J106" s="4"/>
      <c r="K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G107" s="4"/>
      <c r="H107" s="4"/>
      <c r="I107" s="4"/>
      <c r="J107" s="4"/>
      <c r="K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G108" s="4"/>
      <c r="H108" s="4"/>
      <c r="I108" s="4"/>
      <c r="J108" s="4"/>
      <c r="K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G109" s="4"/>
      <c r="H109" s="4"/>
      <c r="I109" s="4"/>
      <c r="J109" s="4"/>
      <c r="K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G110" s="4"/>
      <c r="H110" s="4"/>
      <c r="I110" s="4"/>
      <c r="J110" s="4"/>
      <c r="K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G111" s="4"/>
      <c r="H111" s="4"/>
      <c r="I111" s="4"/>
      <c r="J111" s="4"/>
      <c r="K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G112" s="4"/>
      <c r="H112" s="4"/>
      <c r="I112" s="4"/>
      <c r="J112" s="4"/>
      <c r="K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G113" s="4"/>
      <c r="H113" s="4"/>
      <c r="I113" s="4"/>
      <c r="J113" s="4"/>
      <c r="K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K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G115" s="4"/>
      <c r="H115" s="4"/>
      <c r="I115" s="4"/>
      <c r="J115" s="4"/>
      <c r="K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F213" s="4"/>
      <c r="L213" s="4"/>
      <c r="M213" s="4"/>
      <c r="N213" s="4"/>
      <c r="O213" s="4"/>
      <c r="P213" s="4"/>
      <c r="Q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L214" s="4"/>
      <c r="M214" s="4"/>
      <c r="N214" s="4"/>
      <c r="O214" s="4"/>
      <c r="P214" s="4"/>
      <c r="Q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L215" s="4"/>
      <c r="M215" s="4"/>
      <c r="N215" s="4"/>
      <c r="O215" s="4"/>
      <c r="P215" s="4"/>
      <c r="Q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L216" s="4"/>
      <c r="M216" s="4"/>
      <c r="N216" s="4"/>
      <c r="O216" s="4"/>
      <c r="P216" s="4"/>
      <c r="Q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L217" s="4"/>
      <c r="M217" s="4"/>
      <c r="N217" s="4"/>
      <c r="O217" s="4"/>
      <c r="P217" s="4"/>
      <c r="Q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L218" s="4"/>
      <c r="M218" s="4"/>
      <c r="N218" s="4"/>
      <c r="O218" s="4"/>
      <c r="P218" s="4"/>
      <c r="Q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L219" s="4"/>
      <c r="M219" s="4"/>
      <c r="N219" s="4"/>
      <c r="O219" s="4"/>
      <c r="P219" s="4"/>
      <c r="Q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L220" s="4"/>
      <c r="M220" s="4"/>
      <c r="N220" s="4"/>
      <c r="O220" s="4"/>
      <c r="P220" s="4"/>
      <c r="Q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L221" s="4"/>
      <c r="M221" s="4"/>
      <c r="N221" s="4"/>
      <c r="O221" s="4"/>
      <c r="P221" s="4"/>
      <c r="Q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L222" s="4"/>
      <c r="M222" s="4"/>
      <c r="N222" s="4"/>
      <c r="O222" s="4"/>
      <c r="P222" s="4"/>
      <c r="Q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L223" s="4"/>
      <c r="M223" s="4"/>
      <c r="N223" s="4"/>
      <c r="O223" s="4"/>
      <c r="P223" s="4"/>
      <c r="Q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L224" s="4"/>
      <c r="M224" s="4"/>
      <c r="N224" s="4"/>
      <c r="O224" s="4"/>
      <c r="P224" s="4"/>
      <c r="Q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L225" s="4"/>
      <c r="M225" s="4"/>
      <c r="N225" s="4"/>
      <c r="O225" s="4"/>
      <c r="P225" s="4"/>
      <c r="Q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L226" s="4"/>
      <c r="M226" s="4"/>
      <c r="N226" s="4"/>
      <c r="O226" s="4"/>
      <c r="P226" s="4"/>
      <c r="Q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L227" s="4"/>
      <c r="M227" s="4"/>
      <c r="N227" s="4"/>
      <c r="O227" s="4"/>
      <c r="P227" s="4"/>
      <c r="Q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L228" s="4"/>
      <c r="M228" s="4"/>
      <c r="N228" s="4"/>
      <c r="O228" s="4"/>
      <c r="P228" s="4"/>
      <c r="Q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L229" s="4"/>
      <c r="M229" s="4"/>
      <c r="N229" s="4"/>
      <c r="O229" s="4"/>
      <c r="P229" s="4"/>
      <c r="Q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L230" s="4"/>
      <c r="M230" s="4"/>
      <c r="N230" s="4"/>
      <c r="O230" s="4"/>
      <c r="P230" s="4"/>
      <c r="Q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L231" s="4"/>
      <c r="M231" s="4"/>
      <c r="N231" s="4"/>
      <c r="O231" s="4"/>
      <c r="P231" s="4"/>
      <c r="Q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L232" s="4"/>
      <c r="M232" s="4"/>
      <c r="N232" s="4"/>
      <c r="O232" s="4"/>
      <c r="P232" s="4"/>
      <c r="Q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L233" s="4"/>
      <c r="M233" s="4"/>
      <c r="N233" s="4"/>
      <c r="O233" s="4"/>
      <c r="P233" s="4"/>
      <c r="Q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T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T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T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T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T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T258" s="4"/>
      <c r="U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T259" s="4"/>
      <c r="U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T260" s="4"/>
      <c r="U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T261" s="4"/>
      <c r="U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T262" s="4"/>
      <c r="U262" s="4"/>
      <c r="V262" s="5"/>
    </row>
    <row r="263" spans="1:22" x14ac:dyDescent="0.2">
      <c r="A263" s="16"/>
      <c r="B263" s="4"/>
      <c r="C263" s="4"/>
      <c r="D263" s="4"/>
      <c r="E263" s="4"/>
      <c r="F263" s="4"/>
      <c r="R263" s="5"/>
      <c r="S263" s="4"/>
      <c r="T263" s="4"/>
      <c r="U263" s="4"/>
      <c r="V263" s="5"/>
    </row>
    <row r="264" spans="1:22" x14ac:dyDescent="0.2">
      <c r="A264" s="16"/>
      <c r="B264" s="4"/>
      <c r="C264" s="4"/>
      <c r="D264" s="4"/>
      <c r="E264" s="4"/>
      <c r="F264" s="4"/>
      <c r="R264" s="5"/>
      <c r="S264" s="4"/>
      <c r="T264" s="4"/>
      <c r="U264" s="4"/>
      <c r="V264" s="5"/>
    </row>
    <row r="265" spans="1:22" x14ac:dyDescent="0.2">
      <c r="A265" s="16"/>
      <c r="B265" s="4"/>
      <c r="C265" s="4"/>
      <c r="D265" s="4"/>
      <c r="E265" s="4"/>
      <c r="F265" s="4"/>
      <c r="R265" s="5"/>
      <c r="S265" s="4"/>
      <c r="T265" s="4"/>
      <c r="U265" s="4"/>
      <c r="V265" s="5"/>
    </row>
    <row r="266" spans="1:22" x14ac:dyDescent="0.2">
      <c r="A266" s="16"/>
      <c r="B266" s="4"/>
      <c r="C266" s="4"/>
      <c r="D266" s="4"/>
      <c r="E266" s="4"/>
      <c r="F266" s="4"/>
      <c r="R266" s="5"/>
      <c r="S266" s="4"/>
      <c r="T266" s="4"/>
      <c r="U266" s="4"/>
      <c r="V266" s="5"/>
    </row>
    <row r="267" spans="1:22" x14ac:dyDescent="0.2">
      <c r="A267" s="16"/>
      <c r="B267" s="4"/>
      <c r="C267" s="4"/>
      <c r="D267" s="4"/>
      <c r="E267" s="4"/>
      <c r="F267" s="4"/>
      <c r="R267" s="5"/>
      <c r="S267" s="4"/>
      <c r="T267" s="4"/>
      <c r="U267" s="4"/>
      <c r="V267" s="5"/>
    </row>
    <row r="268" spans="1:22" x14ac:dyDescent="0.2">
      <c r="A268" s="16"/>
      <c r="B268" s="4"/>
      <c r="C268" s="4"/>
      <c r="D268" s="4"/>
      <c r="E268" s="4"/>
      <c r="F268" s="4"/>
      <c r="R268" s="5"/>
      <c r="S268" s="4"/>
      <c r="T268" s="4"/>
      <c r="U268" s="4"/>
      <c r="V268" s="5"/>
    </row>
    <row r="269" spans="1:22" x14ac:dyDescent="0.2">
      <c r="A269" s="16"/>
      <c r="B269" s="4"/>
      <c r="C269" s="4"/>
      <c r="D269" s="4"/>
      <c r="E269" s="4"/>
      <c r="F269" s="4"/>
      <c r="R269" s="5"/>
      <c r="S269" s="4"/>
      <c r="T269" s="4"/>
      <c r="U269" s="4"/>
      <c r="V269" s="5"/>
    </row>
    <row r="270" spans="1:22" x14ac:dyDescent="0.2">
      <c r="A270" s="16"/>
      <c r="B270" s="4"/>
      <c r="C270" s="4"/>
      <c r="D270" s="4"/>
      <c r="E270" s="4"/>
      <c r="F270" s="4"/>
      <c r="R270" s="5"/>
      <c r="S270" s="4"/>
      <c r="T270" s="4"/>
      <c r="U270" s="4"/>
      <c r="V270" s="5"/>
    </row>
    <row r="271" spans="1:22" x14ac:dyDescent="0.2">
      <c r="A271" s="16"/>
      <c r="B271" s="4"/>
      <c r="C271" s="4"/>
      <c r="D271" s="4"/>
      <c r="E271" s="4"/>
      <c r="F271" s="4"/>
      <c r="R271" s="5"/>
      <c r="S271" s="4"/>
      <c r="T271" s="4"/>
      <c r="U271" s="4"/>
      <c r="V271" s="5"/>
    </row>
    <row r="272" spans="1:22" x14ac:dyDescent="0.2">
      <c r="A272" s="16"/>
      <c r="B272" s="4"/>
      <c r="C272" s="4"/>
      <c r="D272" s="4"/>
      <c r="E272" s="4"/>
      <c r="F272" s="4"/>
      <c r="R272" s="5"/>
      <c r="S272" s="4"/>
      <c r="T272" s="4"/>
      <c r="U272" s="4"/>
      <c r="V272" s="5"/>
    </row>
    <row r="273" spans="1:22" x14ac:dyDescent="0.2">
      <c r="A273" s="16"/>
      <c r="B273" s="4"/>
      <c r="C273" s="4"/>
      <c r="D273" s="4"/>
      <c r="E273" s="4"/>
      <c r="F273" s="4"/>
      <c r="R273" s="5"/>
      <c r="S273" s="4"/>
      <c r="T273" s="4"/>
      <c r="U273" s="4"/>
      <c r="V273" s="5"/>
    </row>
    <row r="274" spans="1:22" x14ac:dyDescent="0.2">
      <c r="A274" s="16"/>
      <c r="B274" s="4"/>
      <c r="C274" s="4"/>
      <c r="D274" s="4"/>
      <c r="E274" s="4"/>
      <c r="F274" s="4"/>
      <c r="R274" s="5"/>
      <c r="S274" s="4"/>
      <c r="T274" s="4"/>
      <c r="U274" s="4"/>
      <c r="V274" s="5"/>
    </row>
    <row r="275" spans="1:22" x14ac:dyDescent="0.2">
      <c r="A275" s="16"/>
      <c r="B275" s="4"/>
      <c r="C275" s="4"/>
      <c r="D275" s="4"/>
      <c r="E275" s="4"/>
      <c r="F275" s="4"/>
      <c r="R275" s="5"/>
      <c r="S275" s="4"/>
      <c r="T275" s="4"/>
      <c r="U275" s="4"/>
      <c r="V275" s="5"/>
    </row>
    <row r="276" spans="1:22" x14ac:dyDescent="0.2">
      <c r="A276" s="16"/>
      <c r="B276" s="4"/>
      <c r="C276" s="4"/>
      <c r="D276" s="4"/>
      <c r="E276" s="4"/>
      <c r="F276" s="4"/>
      <c r="R276" s="5"/>
      <c r="S276" s="4"/>
      <c r="T276" s="4"/>
      <c r="U276" s="4"/>
      <c r="V276" s="5"/>
    </row>
    <row r="277" spans="1:22" x14ac:dyDescent="0.2">
      <c r="A277" s="16"/>
      <c r="B277" s="4"/>
      <c r="C277" s="4"/>
      <c r="D277" s="4"/>
      <c r="E277" s="4"/>
      <c r="F277" s="4"/>
      <c r="R277" s="5"/>
      <c r="S277" s="4"/>
      <c r="T277" s="4"/>
      <c r="U277" s="4"/>
      <c r="V277" s="5"/>
    </row>
    <row r="278" spans="1:22" x14ac:dyDescent="0.2">
      <c r="A278" s="16"/>
      <c r="B278" s="4"/>
      <c r="C278" s="4"/>
      <c r="D278" s="4"/>
      <c r="E278" s="4"/>
      <c r="F278" s="4"/>
      <c r="R278" s="5"/>
      <c r="S278" s="4"/>
      <c r="T278" s="4"/>
      <c r="U278" s="4"/>
      <c r="V278" s="5"/>
    </row>
    <row r="279" spans="1:22" x14ac:dyDescent="0.2">
      <c r="A279" s="16"/>
      <c r="B279" s="4"/>
      <c r="C279" s="4"/>
      <c r="D279" s="4"/>
      <c r="E279" s="4"/>
      <c r="F279" s="4"/>
      <c r="R279" s="5"/>
      <c r="S279" s="4"/>
      <c r="T279" s="4"/>
      <c r="U279" s="4"/>
      <c r="V279" s="5"/>
    </row>
    <row r="280" spans="1:22" x14ac:dyDescent="0.2">
      <c r="A280" s="16"/>
      <c r="B280" s="4"/>
      <c r="C280" s="4"/>
      <c r="D280" s="4"/>
      <c r="E280" s="4"/>
      <c r="F280" s="4"/>
      <c r="R280" s="5"/>
      <c r="S280" s="4"/>
      <c r="T280" s="4"/>
      <c r="U280" s="4"/>
      <c r="V280" s="5"/>
    </row>
    <row r="281" spans="1:22" x14ac:dyDescent="0.2">
      <c r="A281" s="16"/>
      <c r="B281" s="4"/>
      <c r="C281" s="4"/>
      <c r="D281" s="4"/>
      <c r="E281" s="4"/>
      <c r="F281" s="4"/>
      <c r="R281" s="5"/>
      <c r="S281" s="4"/>
      <c r="T281" s="4"/>
      <c r="U281" s="4"/>
      <c r="V281" s="5"/>
    </row>
    <row r="282" spans="1:22" x14ac:dyDescent="0.2">
      <c r="A282" s="16"/>
      <c r="B282" s="4"/>
      <c r="C282" s="4"/>
      <c r="D282" s="4"/>
      <c r="E282" s="4"/>
      <c r="F282" s="4"/>
      <c r="R282" s="5"/>
      <c r="S282" s="4"/>
      <c r="T282" s="4"/>
      <c r="U282" s="4"/>
      <c r="V282" s="5"/>
    </row>
    <row r="283" spans="1:22" x14ac:dyDescent="0.2">
      <c r="A283" s="16"/>
      <c r="B283" s="4"/>
      <c r="C283" s="4"/>
      <c r="D283" s="4"/>
      <c r="E283" s="4"/>
      <c r="F283" s="4"/>
      <c r="R283" s="5"/>
      <c r="S283" s="4"/>
      <c r="T283" s="4"/>
      <c r="U283" s="4"/>
      <c r="V283" s="5"/>
    </row>
    <row r="284" spans="1:22" x14ac:dyDescent="0.2">
      <c r="A284" s="16"/>
      <c r="B284" s="4"/>
      <c r="C284" s="4"/>
      <c r="D284" s="4"/>
      <c r="E284" s="4"/>
      <c r="F284" s="4"/>
      <c r="R284" s="5"/>
      <c r="S284" s="4"/>
      <c r="T284" s="4"/>
      <c r="U284" s="4"/>
      <c r="V284" s="5"/>
    </row>
    <row r="285" spans="1:22" x14ac:dyDescent="0.2">
      <c r="A285" s="16"/>
      <c r="B285" s="4"/>
      <c r="C285" s="4"/>
      <c r="D285" s="4"/>
      <c r="E285" s="4"/>
      <c r="F285" s="4"/>
      <c r="R285" s="5"/>
      <c r="S285" s="4"/>
      <c r="T285" s="4"/>
      <c r="U285" s="4"/>
      <c r="V285" s="5"/>
    </row>
    <row r="286" spans="1:22" x14ac:dyDescent="0.2">
      <c r="A286" s="16"/>
      <c r="B286" s="4"/>
      <c r="C286" s="4"/>
      <c r="D286" s="4"/>
      <c r="E286" s="4"/>
      <c r="F286" s="4"/>
      <c r="R286" s="5"/>
      <c r="S286" s="4"/>
      <c r="T286" s="4"/>
      <c r="U286" s="4"/>
      <c r="V286" s="5"/>
    </row>
    <row r="287" spans="1:22" x14ac:dyDescent="0.2">
      <c r="A287" s="16"/>
      <c r="B287" s="4"/>
      <c r="C287" s="4"/>
      <c r="D287" s="4"/>
      <c r="E287" s="4"/>
      <c r="F287" s="4"/>
      <c r="R287" s="5"/>
      <c r="S287" s="4"/>
      <c r="T287" s="4"/>
      <c r="U287" s="4"/>
      <c r="V287" s="5"/>
    </row>
    <row r="288" spans="1:22" x14ac:dyDescent="0.2">
      <c r="A288" s="16"/>
      <c r="B288" s="4"/>
      <c r="C288" s="4"/>
      <c r="D288" s="4"/>
      <c r="E288" s="4"/>
      <c r="F288" s="4"/>
      <c r="R288" s="5"/>
      <c r="S288" s="4"/>
      <c r="U288" s="4"/>
      <c r="V288" s="5"/>
    </row>
    <row r="289" spans="1:22" x14ac:dyDescent="0.2">
      <c r="A289" s="16"/>
      <c r="B289" s="4"/>
      <c r="C289" s="4"/>
      <c r="D289" s="4"/>
      <c r="E289" s="4"/>
      <c r="F289" s="4"/>
      <c r="R289" s="5"/>
      <c r="S289" s="4"/>
      <c r="U289" s="4"/>
      <c r="V289" s="5"/>
    </row>
    <row r="290" spans="1:22" x14ac:dyDescent="0.2">
      <c r="A290" s="16"/>
      <c r="B290" s="4"/>
      <c r="C290" s="4"/>
      <c r="D290" s="4"/>
      <c r="E290" s="4"/>
      <c r="F290" s="4"/>
      <c r="R290" s="5"/>
      <c r="S290" s="4"/>
      <c r="U290" s="4"/>
      <c r="V290" s="5"/>
    </row>
    <row r="291" spans="1:22" x14ac:dyDescent="0.2">
      <c r="A291" s="16"/>
      <c r="B291" s="4"/>
      <c r="C291" s="4"/>
      <c r="D291" s="4"/>
      <c r="E291" s="4"/>
      <c r="F291" s="4"/>
      <c r="R291" s="5"/>
      <c r="S291" s="4"/>
      <c r="U291" s="4"/>
      <c r="V291" s="5"/>
    </row>
    <row r="292" spans="1:22" x14ac:dyDescent="0.2">
      <c r="A292" s="16"/>
      <c r="B292" s="4"/>
      <c r="C292" s="4"/>
      <c r="D292" s="4"/>
      <c r="E292" s="4"/>
      <c r="F292" s="4"/>
      <c r="R292" s="5"/>
      <c r="S292" s="4"/>
      <c r="U292" s="4"/>
      <c r="V292" s="5"/>
    </row>
    <row r="293" spans="1:22" x14ac:dyDescent="0.2">
      <c r="A293" s="16"/>
      <c r="B293" s="4"/>
      <c r="C293" s="4"/>
      <c r="D293" s="4"/>
      <c r="E293" s="4"/>
      <c r="F293" s="4"/>
      <c r="R293" s="5"/>
      <c r="S293" s="4"/>
      <c r="V293" s="5"/>
    </row>
    <row r="294" spans="1:22" x14ac:dyDescent="0.2">
      <c r="A294" s="16"/>
      <c r="B294" s="4"/>
      <c r="C294" s="4"/>
      <c r="D294" s="4"/>
      <c r="E294" s="4"/>
      <c r="F294" s="4"/>
      <c r="R294" s="5"/>
      <c r="S294" s="4"/>
      <c r="V294" s="5"/>
    </row>
    <row r="295" spans="1:22" x14ac:dyDescent="0.2">
      <c r="A295" s="16"/>
      <c r="B295" s="4"/>
      <c r="C295" s="4"/>
      <c r="D295" s="4"/>
      <c r="E295" s="4"/>
      <c r="F295" s="4"/>
      <c r="R295" s="5"/>
      <c r="S295" s="4"/>
      <c r="V295" s="5"/>
    </row>
    <row r="296" spans="1:22" x14ac:dyDescent="0.2">
      <c r="A296" s="16"/>
      <c r="B296" s="4"/>
      <c r="C296" s="4"/>
      <c r="D296" s="4"/>
      <c r="E296" s="4"/>
      <c r="F296" s="4"/>
      <c r="R296" s="5"/>
      <c r="S296" s="4"/>
      <c r="V296" s="5"/>
    </row>
    <row r="297" spans="1:22" x14ac:dyDescent="0.2">
      <c r="A297" s="16"/>
      <c r="B297" s="4"/>
      <c r="C297" s="4"/>
      <c r="D297" s="4"/>
      <c r="E297" s="4"/>
      <c r="F297" s="4"/>
      <c r="R297" s="5"/>
      <c r="S297" s="4"/>
      <c r="V297" s="5"/>
    </row>
    <row r="298" spans="1:22" x14ac:dyDescent="0.2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</row>
    <row r="299" spans="1:22" x14ac:dyDescent="0.2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</row>
    <row r="300" spans="1:22" x14ac:dyDescent="0.2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</row>
    <row r="301" spans="1:22" x14ac:dyDescent="0.2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</row>
    <row r="302" spans="1:22" x14ac:dyDescent="0.2">
      <c r="A302" s="36" t="s">
        <v>163</v>
      </c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B9127-5D22-4846-A9E3-7FC9F5FFBDB1}">
  <sheetPr codeName="Sheet119"/>
  <dimension ref="A1:V302"/>
  <sheetViews>
    <sheetView workbookViewId="0">
      <selection activeCell="U4" sqref="U3:U4"/>
    </sheetView>
  </sheetViews>
  <sheetFormatPr baseColWidth="10" defaultRowHeight="16" x14ac:dyDescent="0.2"/>
  <cols>
    <col min="5" max="5" customWidth="true" width="16.5"/>
    <col min="6" max="6" customWidth="true" width="14.6640625"/>
    <col min="10" max="10" customWidth="true" width="14.832031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4120">
        <v>344</v>
      </c>
      <c r="B3" t="n" s="4121">
        <v>62600.0</v>
      </c>
      <c r="C3" t="n" s="4122">
        <v>5700.0</v>
      </c>
      <c r="D3" t="n" s="4123">
        <v>56900.0</v>
      </c>
      <c r="E3" t="n" s="4124">
        <v>1.90623E9</v>
      </c>
      <c r="G3" t="n" s="4110">
        <v>0.0</v>
      </c>
      <c r="H3" t="n" s="4111">
        <v>0.0</v>
      </c>
      <c r="I3" t="n" s="4112">
        <v>0.0</v>
      </c>
      <c r="J3" t="n" s="4113">
        <v>0.0</v>
      </c>
      <c r="L3" t="n" s="4114">
        <v>425.0</v>
      </c>
      <c r="M3" t="n" s="4115">
        <v>408.0</v>
      </c>
      <c r="N3" t="n" s="4116">
        <v>21.0</v>
      </c>
      <c r="O3" t="n" s="4117">
        <v>28.0</v>
      </c>
      <c r="P3" t="n" s="4118">
        <v>324500.0</v>
      </c>
      <c r="Q3" t="n" s="4119">
        <v>323100.0</v>
      </c>
      <c r="R3" t="n" s="4108">
        <v>-0.0149</v>
      </c>
      <c r="S3" t="n" s="4107">
        <v>692300.0</v>
      </c>
      <c r="V3" t="n" s="4109">
        <v>0.022099999999999998</v>
      </c>
    </row>
    <row r="4">
      <c r="A4" t="s" s="2048">
        <v>343</v>
      </c>
      <c r="B4" t="n" s="2049">
        <v>145200.0</v>
      </c>
      <c r="C4" t="n" s="2050">
        <v>292100.0</v>
      </c>
      <c r="D4" t="n" s="2051">
        <v>-146900.0</v>
      </c>
      <c r="E4" t="n" s="2052">
        <v>-4.84039E9</v>
      </c>
      <c r="G4" t="n" s="2038">
        <v>0.0</v>
      </c>
      <c r="H4" t="n" s="2039">
        <v>0.0</v>
      </c>
      <c r="I4" t="n" s="2040">
        <v>0.0</v>
      </c>
      <c r="J4" t="n" s="2041">
        <v>0.0</v>
      </c>
      <c r="L4" t="n" s="2042">
        <v>605.0</v>
      </c>
      <c r="M4" t="n" s="2043">
        <v>1138.0</v>
      </c>
      <c r="N4" t="n" s="2044">
        <v>53.0</v>
      </c>
      <c r="O4" t="n" s="2045">
        <v>93.0</v>
      </c>
      <c r="P4" t="n" s="2046">
        <v>641500.0</v>
      </c>
      <c r="Q4" t="n" s="2047">
        <v>1210900.0</v>
      </c>
      <c r="R4" t="n" s="2036">
        <v>0.013500000000000002</v>
      </c>
      <c r="S4" t="n" s="2035">
        <v>1985300.0</v>
      </c>
      <c r="V4" t="n" s="2037">
        <v>0.0516</v>
      </c>
    </row>
    <row r="5" spans="1:22" x14ac:dyDescent="0.2">
      <c r="A5" s="16" t="s">
        <v>342</v>
      </c>
      <c r="B5" s="4">
        <v>62100</v>
      </c>
      <c r="C5" s="4">
        <v>124159</v>
      </c>
      <c r="D5" s="4">
        <v>-62059</v>
      </c>
      <c r="E5" s="4">
        <v>-2101560000</v>
      </c>
      <c r="F5" s="4">
        <f t="shared" ref="F5:F46" si="0">E5+F6</f>
        <v>-46282449454</v>
      </c>
      <c r="G5" s="4">
        <v>0</v>
      </c>
      <c r="H5" s="4">
        <v>0</v>
      </c>
      <c r="I5" s="4">
        <v>0</v>
      </c>
      <c r="J5" s="4">
        <v>0</v>
      </c>
      <c r="K5" s="24"/>
      <c r="L5" s="4">
        <v>670</v>
      </c>
      <c r="M5" s="4">
        <v>869</v>
      </c>
      <c r="N5" s="4">
        <v>63</v>
      </c>
      <c r="O5" s="4">
        <v>113</v>
      </c>
      <c r="P5" s="4">
        <v>819800</v>
      </c>
      <c r="Q5" s="4">
        <v>1122800</v>
      </c>
      <c r="R5" s="5">
        <v>-1.1899999999999999E-2</v>
      </c>
      <c r="S5" s="4">
        <v>1943700</v>
      </c>
      <c r="T5" s="4">
        <f t="shared" ref="T5:T73" si="1">AVERAGE(S6:S15)</f>
        <v>1661900</v>
      </c>
      <c r="U5" s="4">
        <f t="shared" ref="U5:U46" si="2">MIN(S6:S10)</f>
        <v>951100</v>
      </c>
      <c r="V5" s="5">
        <v>4.6199999999999998E-2</v>
      </c>
    </row>
    <row r="6" spans="1:22" x14ac:dyDescent="0.2">
      <c r="A6" s="16" t="s">
        <v>341</v>
      </c>
      <c r="B6" s="4">
        <v>12700</v>
      </c>
      <c r="C6" s="4">
        <v>152100</v>
      </c>
      <c r="D6" s="4">
        <v>-139400</v>
      </c>
      <c r="E6" s="4">
        <v>-4719170000</v>
      </c>
      <c r="F6" s="4">
        <f t="shared" si="0"/>
        <v>-44180889454</v>
      </c>
      <c r="G6" s="4">
        <v>0</v>
      </c>
      <c r="H6" s="4">
        <v>0</v>
      </c>
      <c r="I6" s="4">
        <v>0</v>
      </c>
      <c r="J6" s="4">
        <v>0</v>
      </c>
      <c r="K6" s="24"/>
      <c r="L6" s="4">
        <v>505</v>
      </c>
      <c r="M6" s="4">
        <v>562</v>
      </c>
      <c r="N6" s="4">
        <v>25</v>
      </c>
      <c r="O6" s="4">
        <v>64</v>
      </c>
      <c r="P6" s="4">
        <v>376500</v>
      </c>
      <c r="Q6" s="4">
        <v>656100</v>
      </c>
      <c r="R6" s="5">
        <v>-2.8999999999999998E-3</v>
      </c>
      <c r="S6" s="4">
        <v>1074000</v>
      </c>
      <c r="T6" s="4">
        <f t="shared" si="1"/>
        <v>1689940</v>
      </c>
      <c r="U6" s="4">
        <f t="shared" si="2"/>
        <v>951100</v>
      </c>
      <c r="V6" s="5">
        <v>2.1899999999999999E-2</v>
      </c>
    </row>
    <row r="7" spans="1:22" x14ac:dyDescent="0.2">
      <c r="A7" s="16" t="s">
        <v>340</v>
      </c>
      <c r="B7" s="4">
        <v>41100</v>
      </c>
      <c r="C7" s="4">
        <v>35400</v>
      </c>
      <c r="D7" s="4">
        <v>5700</v>
      </c>
      <c r="E7" s="4">
        <v>192050000</v>
      </c>
      <c r="F7" s="4">
        <f t="shared" si="0"/>
        <v>-39461719454</v>
      </c>
      <c r="G7" s="4">
        <v>0</v>
      </c>
      <c r="H7" s="4">
        <v>0</v>
      </c>
      <c r="I7" s="4">
        <v>0</v>
      </c>
      <c r="J7" s="4">
        <v>0</v>
      </c>
      <c r="K7" s="24"/>
      <c r="L7" s="4">
        <v>542</v>
      </c>
      <c r="M7" s="4">
        <v>526</v>
      </c>
      <c r="N7" s="4">
        <v>48</v>
      </c>
      <c r="O7" s="4">
        <v>40</v>
      </c>
      <c r="P7" s="4">
        <v>564100</v>
      </c>
      <c r="Q7" s="4">
        <v>522100</v>
      </c>
      <c r="R7" s="5">
        <v>1.8000000000000002E-2</v>
      </c>
      <c r="S7" s="4">
        <v>1121200</v>
      </c>
      <c r="T7" s="4">
        <f t="shared" si="1"/>
        <v>1639940</v>
      </c>
      <c r="U7" s="4">
        <f t="shared" si="2"/>
        <v>951100</v>
      </c>
      <c r="V7" s="5">
        <v>4.4900000000000002E-2</v>
      </c>
    </row>
    <row r="8" spans="1:22" x14ac:dyDescent="0.2">
      <c r="A8" s="16" t="s">
        <v>339</v>
      </c>
      <c r="B8" s="4">
        <v>98300</v>
      </c>
      <c r="C8" s="4">
        <v>91900</v>
      </c>
      <c r="D8" s="4">
        <v>6400</v>
      </c>
      <c r="E8" s="4">
        <v>162010000</v>
      </c>
      <c r="F8" s="4">
        <f t="shared" si="0"/>
        <v>-39653769454</v>
      </c>
      <c r="G8" s="4">
        <v>0</v>
      </c>
      <c r="H8" s="4">
        <v>0</v>
      </c>
      <c r="I8" s="4">
        <v>0</v>
      </c>
      <c r="J8" s="4">
        <v>0</v>
      </c>
      <c r="K8" s="24"/>
      <c r="L8" s="4">
        <v>1095</v>
      </c>
      <c r="M8" s="4">
        <v>1128</v>
      </c>
      <c r="N8" s="4">
        <v>113</v>
      </c>
      <c r="O8" s="4">
        <v>139</v>
      </c>
      <c r="P8" s="4">
        <v>1396700</v>
      </c>
      <c r="Q8" s="4">
        <v>1421000</v>
      </c>
      <c r="R8" s="5">
        <v>-5.8999999999999999E-3</v>
      </c>
      <c r="S8" s="4">
        <v>2820400</v>
      </c>
      <c r="T8" s="4">
        <f t="shared" si="1"/>
        <v>1414650</v>
      </c>
      <c r="U8" s="4">
        <f t="shared" si="2"/>
        <v>951100</v>
      </c>
      <c r="V8" s="5">
        <v>4.8899999999999999E-2</v>
      </c>
    </row>
    <row r="9" spans="1:22" x14ac:dyDescent="0.2">
      <c r="A9" s="16" t="s">
        <v>338</v>
      </c>
      <c r="B9" s="4">
        <v>140500</v>
      </c>
      <c r="C9" s="4">
        <v>50000</v>
      </c>
      <c r="D9" s="4">
        <v>90500</v>
      </c>
      <c r="E9" s="4">
        <v>3036480000</v>
      </c>
      <c r="F9" s="4">
        <f t="shared" si="0"/>
        <v>-39815779454</v>
      </c>
      <c r="G9" s="4">
        <v>0</v>
      </c>
      <c r="H9" s="4">
        <v>0</v>
      </c>
      <c r="I9" s="4">
        <v>0</v>
      </c>
      <c r="J9" s="4">
        <v>0</v>
      </c>
      <c r="K9" s="24"/>
      <c r="L9" s="4">
        <v>380</v>
      </c>
      <c r="M9" s="4">
        <v>512</v>
      </c>
      <c r="N9" s="4">
        <v>40</v>
      </c>
      <c r="O9" s="4">
        <v>39</v>
      </c>
      <c r="P9" s="4">
        <v>407800</v>
      </c>
      <c r="Q9" s="4">
        <v>536700</v>
      </c>
      <c r="R9" s="5">
        <v>-1.4000000000000002E-3</v>
      </c>
      <c r="S9" s="4">
        <v>951100</v>
      </c>
      <c r="T9" s="4">
        <f t="shared" si="1"/>
        <v>1413980</v>
      </c>
      <c r="U9" s="4">
        <f t="shared" si="2"/>
        <v>1084700</v>
      </c>
      <c r="V9" s="5">
        <v>1.78E-2</v>
      </c>
    </row>
    <row r="10" spans="1:22" x14ac:dyDescent="0.2">
      <c r="A10" s="16" t="s">
        <v>337</v>
      </c>
      <c r="B10" s="4">
        <v>105000</v>
      </c>
      <c r="C10" s="4">
        <v>154900</v>
      </c>
      <c r="D10" s="4">
        <v>-49900</v>
      </c>
      <c r="E10" s="4">
        <v>-1774480000</v>
      </c>
      <c r="F10" s="4">
        <f t="shared" si="0"/>
        <v>-42852259454</v>
      </c>
      <c r="G10" s="4">
        <v>0</v>
      </c>
      <c r="H10" s="4">
        <v>0</v>
      </c>
      <c r="I10" s="4">
        <v>0</v>
      </c>
      <c r="J10" s="4">
        <v>-1008390000</v>
      </c>
      <c r="K10" s="24"/>
      <c r="L10" s="4">
        <v>790</v>
      </c>
      <c r="M10" s="4">
        <v>1347</v>
      </c>
      <c r="N10" s="4">
        <v>42</v>
      </c>
      <c r="O10" s="4">
        <v>99</v>
      </c>
      <c r="P10" s="4">
        <v>804200</v>
      </c>
      <c r="Q10" s="4">
        <v>1375700</v>
      </c>
      <c r="R10" s="5">
        <v>-1.3300000000000001E-2</v>
      </c>
      <c r="S10" s="4">
        <v>2276700</v>
      </c>
      <c r="T10" s="4">
        <f t="shared" si="1"/>
        <v>1294690</v>
      </c>
      <c r="U10" s="4">
        <f t="shared" si="2"/>
        <v>1084700</v>
      </c>
      <c r="V10" s="5">
        <v>4.58E-2</v>
      </c>
    </row>
    <row r="11" spans="1:22" x14ac:dyDescent="0.2">
      <c r="A11" s="16" t="s">
        <v>336</v>
      </c>
      <c r="B11" s="4">
        <v>84800</v>
      </c>
      <c r="C11" s="4">
        <v>59500</v>
      </c>
      <c r="D11" s="4">
        <v>25300</v>
      </c>
      <c r="E11" s="4">
        <v>849500000</v>
      </c>
      <c r="F11" s="4">
        <f t="shared" si="0"/>
        <v>-41077779454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608</v>
      </c>
      <c r="M11" s="4">
        <v>699</v>
      </c>
      <c r="N11" s="4">
        <v>86</v>
      </c>
      <c r="O11" s="4">
        <v>52</v>
      </c>
      <c r="P11" s="4">
        <v>860700</v>
      </c>
      <c r="Q11" s="4">
        <v>738200</v>
      </c>
      <c r="R11" s="5">
        <v>1.8000000000000002E-2</v>
      </c>
      <c r="S11" s="4">
        <v>1764100</v>
      </c>
      <c r="T11" s="4">
        <f t="shared" si="1"/>
        <v>1226250</v>
      </c>
      <c r="U11" s="4">
        <f t="shared" si="2"/>
        <v>1084700</v>
      </c>
      <c r="V11" s="5">
        <v>2.9399999999999999E-2</v>
      </c>
    </row>
    <row r="12" spans="1:22" x14ac:dyDescent="0.2">
      <c r="A12" s="16" t="s">
        <v>335</v>
      </c>
      <c r="B12" s="4">
        <v>46900</v>
      </c>
      <c r="C12" s="4">
        <v>97200</v>
      </c>
      <c r="D12" s="4">
        <v>-50300</v>
      </c>
      <c r="E12" s="4">
        <v>-1696730000</v>
      </c>
      <c r="F12" s="4">
        <f t="shared" si="0"/>
        <v>-41927279454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426</v>
      </c>
      <c r="M12" s="4">
        <v>491</v>
      </c>
      <c r="N12" s="4">
        <v>47</v>
      </c>
      <c r="O12" s="4">
        <v>47</v>
      </c>
      <c r="P12" s="4">
        <v>486900</v>
      </c>
      <c r="Q12" s="4">
        <v>540400</v>
      </c>
      <c r="R12" s="5">
        <v>3.0000000000000001E-3</v>
      </c>
      <c r="S12" s="4">
        <v>1084700</v>
      </c>
      <c r="T12" s="4">
        <f t="shared" si="1"/>
        <v>1258940</v>
      </c>
      <c r="U12" s="4">
        <f t="shared" si="2"/>
        <v>621200</v>
      </c>
      <c r="V12" s="5">
        <v>2.9500000000000002E-2</v>
      </c>
    </row>
    <row r="13" spans="1:22" x14ac:dyDescent="0.2">
      <c r="A13" s="16" t="s">
        <v>333</v>
      </c>
      <c r="B13" s="4">
        <v>17800</v>
      </c>
      <c r="C13" s="4">
        <v>69100</v>
      </c>
      <c r="D13" s="4">
        <v>-51300</v>
      </c>
      <c r="E13" s="4">
        <v>-1712420000</v>
      </c>
      <c r="F13" s="4">
        <f t="shared" si="0"/>
        <v>-40230549454</v>
      </c>
      <c r="G13" s="4">
        <v>0</v>
      </c>
      <c r="H13" s="4">
        <v>0</v>
      </c>
      <c r="I13" s="4">
        <v>0</v>
      </c>
      <c r="J13" s="4">
        <v>1118475000</v>
      </c>
      <c r="K13" s="24"/>
      <c r="L13" s="4">
        <v>716</v>
      </c>
      <c r="M13" s="4">
        <v>830</v>
      </c>
      <c r="N13" s="4">
        <v>66</v>
      </c>
      <c r="O13" s="4">
        <v>84</v>
      </c>
      <c r="P13" s="4">
        <v>845400</v>
      </c>
      <c r="Q13" s="4">
        <v>990000</v>
      </c>
      <c r="R13" s="5">
        <v>-2.8999999999999998E-3</v>
      </c>
      <c r="S13" s="4">
        <v>1869200</v>
      </c>
      <c r="T13" s="4">
        <f t="shared" si="1"/>
        <v>1147020</v>
      </c>
      <c r="U13" s="4">
        <f t="shared" si="2"/>
        <v>567500</v>
      </c>
      <c r="V13" s="5">
        <v>3.3799999999999997E-2</v>
      </c>
    </row>
    <row r="14" spans="1:22" x14ac:dyDescent="0.2">
      <c r="A14" s="16" t="s">
        <v>332</v>
      </c>
      <c r="B14" s="4">
        <v>13400</v>
      </c>
      <c r="C14" s="4">
        <v>87800</v>
      </c>
      <c r="D14" s="4">
        <v>-74400</v>
      </c>
      <c r="E14" s="4">
        <v>-2514590000</v>
      </c>
      <c r="F14" s="4">
        <f t="shared" si="0"/>
        <v>-38518129454</v>
      </c>
      <c r="G14" s="4">
        <v>0</v>
      </c>
      <c r="H14" s="4">
        <v>0</v>
      </c>
      <c r="I14" s="4">
        <v>0</v>
      </c>
      <c r="J14" s="4">
        <v>1118475000</v>
      </c>
      <c r="K14" s="24"/>
      <c r="L14" s="4">
        <v>623</v>
      </c>
      <c r="M14" s="4">
        <v>1035</v>
      </c>
      <c r="N14" s="4">
        <v>59</v>
      </c>
      <c r="O14" s="4">
        <v>122</v>
      </c>
      <c r="P14" s="4">
        <v>820300</v>
      </c>
      <c r="Q14" s="4">
        <v>1262200</v>
      </c>
      <c r="R14" s="5">
        <v>-5.8999999999999999E-3</v>
      </c>
      <c r="S14" s="4">
        <v>2083000</v>
      </c>
      <c r="T14" s="4">
        <f t="shared" si="1"/>
        <v>995850</v>
      </c>
      <c r="U14" s="4">
        <f t="shared" si="2"/>
        <v>567500</v>
      </c>
      <c r="V14" s="5">
        <v>3.3799999999999997E-2</v>
      </c>
    </row>
    <row r="15" spans="1:22" x14ac:dyDescent="0.2">
      <c r="A15" s="16" t="s">
        <v>331</v>
      </c>
      <c r="B15" s="4">
        <v>86000</v>
      </c>
      <c r="C15" s="4">
        <v>86700</v>
      </c>
      <c r="D15" s="4">
        <v>-700</v>
      </c>
      <c r="E15" s="4">
        <v>-3550000</v>
      </c>
      <c r="F15" s="4">
        <f t="shared" si="0"/>
        <v>-36003539454</v>
      </c>
      <c r="G15" s="4">
        <v>0</v>
      </c>
      <c r="H15" s="4">
        <v>0</v>
      </c>
      <c r="I15" s="4">
        <v>0</v>
      </c>
      <c r="J15" s="4">
        <v>-1577910000</v>
      </c>
      <c r="K15" s="24"/>
      <c r="L15" s="4">
        <v>943</v>
      </c>
      <c r="M15" s="4">
        <v>423</v>
      </c>
      <c r="N15" s="4">
        <v>67</v>
      </c>
      <c r="O15" s="4">
        <v>38</v>
      </c>
      <c r="P15" s="4">
        <v>945600</v>
      </c>
      <c r="Q15" s="4">
        <v>548400</v>
      </c>
      <c r="R15" s="5">
        <v>2.4399999999999998E-2</v>
      </c>
      <c r="S15" s="4">
        <v>1574600</v>
      </c>
      <c r="T15" s="4">
        <f t="shared" si="1"/>
        <v>884860</v>
      </c>
      <c r="U15" s="4">
        <f t="shared" si="2"/>
        <v>567500</v>
      </c>
      <c r="V15" s="5">
        <v>3.5400000000000001E-2</v>
      </c>
    </row>
    <row r="16" spans="1:22" x14ac:dyDescent="0.2">
      <c r="A16" s="16" t="s">
        <v>330</v>
      </c>
      <c r="B16" s="4">
        <v>52600</v>
      </c>
      <c r="C16" s="4">
        <v>96700</v>
      </c>
      <c r="D16" s="4">
        <v>-44100</v>
      </c>
      <c r="E16" s="4">
        <v>-1436350000</v>
      </c>
      <c r="F16" s="4">
        <f t="shared" si="0"/>
        <v>-35999989454</v>
      </c>
      <c r="G16" s="4">
        <v>100000</v>
      </c>
      <c r="H16" s="4">
        <v>26300</v>
      </c>
      <c r="I16" s="4">
        <v>73700</v>
      </c>
      <c r="J16" s="4">
        <v>2413470000</v>
      </c>
      <c r="K16" s="24"/>
      <c r="L16" s="4">
        <v>840</v>
      </c>
      <c r="M16" s="4">
        <v>554</v>
      </c>
      <c r="N16" s="4">
        <v>36</v>
      </c>
      <c r="O16" s="4">
        <v>26</v>
      </c>
      <c r="P16" s="4">
        <v>781700</v>
      </c>
      <c r="Q16" s="4">
        <v>524000</v>
      </c>
      <c r="R16" s="5">
        <v>2.8199999999999999E-2</v>
      </c>
      <c r="S16" s="4">
        <v>1354400</v>
      </c>
      <c r="T16" s="4">
        <f t="shared" si="1"/>
        <v>805780</v>
      </c>
      <c r="U16" s="4">
        <f t="shared" si="2"/>
        <v>567500</v>
      </c>
      <c r="V16" s="5">
        <v>4.3899999999999995E-2</v>
      </c>
    </row>
    <row r="17" spans="1:22" x14ac:dyDescent="0.2">
      <c r="A17" s="16" t="s">
        <v>329</v>
      </c>
      <c r="B17" s="4">
        <v>13400</v>
      </c>
      <c r="C17" s="4">
        <v>70300</v>
      </c>
      <c r="D17" s="4">
        <v>-56900</v>
      </c>
      <c r="E17" s="4">
        <v>-1821510000</v>
      </c>
      <c r="F17" s="4">
        <f t="shared" si="0"/>
        <v>-34563639454</v>
      </c>
      <c r="G17" s="4">
        <v>0</v>
      </c>
      <c r="H17" s="4">
        <v>0</v>
      </c>
      <c r="I17" s="4">
        <v>0</v>
      </c>
      <c r="J17" s="4">
        <v>0</v>
      </c>
      <c r="K17" s="24"/>
      <c r="L17" s="4">
        <v>283</v>
      </c>
      <c r="M17" s="4">
        <v>328</v>
      </c>
      <c r="N17" s="4">
        <v>13</v>
      </c>
      <c r="O17" s="4">
        <v>22</v>
      </c>
      <c r="P17" s="4">
        <v>262500</v>
      </c>
      <c r="Q17" s="4">
        <v>319300</v>
      </c>
      <c r="R17" s="5">
        <v>3.2000000000000002E-3</v>
      </c>
      <c r="S17" s="4">
        <v>621200</v>
      </c>
      <c r="T17" s="4">
        <f t="shared" si="1"/>
        <v>1026110</v>
      </c>
      <c r="U17" s="4">
        <f t="shared" si="2"/>
        <v>567500</v>
      </c>
      <c r="V17" s="5">
        <v>1.7100000000000001E-2</v>
      </c>
    </row>
    <row r="18" spans="1:22" x14ac:dyDescent="0.2">
      <c r="A18" s="16" t="s">
        <v>328</v>
      </c>
      <c r="B18" s="4">
        <v>88200</v>
      </c>
      <c r="C18" s="4">
        <v>33400</v>
      </c>
      <c r="D18" s="4">
        <v>54800</v>
      </c>
      <c r="E18" s="4">
        <v>1736890000</v>
      </c>
      <c r="F18" s="4">
        <f t="shared" si="0"/>
        <v>-32742129454</v>
      </c>
      <c r="G18" s="4">
        <v>0</v>
      </c>
      <c r="H18" s="4">
        <v>0</v>
      </c>
      <c r="I18" s="4">
        <v>0</v>
      </c>
      <c r="J18" s="4">
        <v>410220000</v>
      </c>
      <c r="K18" s="24"/>
      <c r="L18" s="4">
        <v>183</v>
      </c>
      <c r="M18" s="4">
        <v>318</v>
      </c>
      <c r="N18" s="4">
        <v>12</v>
      </c>
      <c r="O18" s="4">
        <v>29</v>
      </c>
      <c r="P18" s="4">
        <v>173900</v>
      </c>
      <c r="Q18" s="4">
        <v>351000</v>
      </c>
      <c r="R18" s="5">
        <v>0</v>
      </c>
      <c r="S18" s="4">
        <v>567500</v>
      </c>
      <c r="T18" s="4">
        <f t="shared" si="1"/>
        <v>1010050</v>
      </c>
      <c r="U18" s="4">
        <f t="shared" si="2"/>
        <v>750000</v>
      </c>
      <c r="V18" s="5">
        <v>1.8799999999999997E-2</v>
      </c>
    </row>
    <row r="19" spans="1:22" x14ac:dyDescent="0.2">
      <c r="A19" s="16" t="s">
        <v>327</v>
      </c>
      <c r="B19" s="4">
        <v>93300</v>
      </c>
      <c r="C19" s="4">
        <v>110400</v>
      </c>
      <c r="D19" s="4">
        <v>-17100</v>
      </c>
      <c r="E19" s="4">
        <v>-570860000</v>
      </c>
      <c r="F19" s="4">
        <f t="shared" si="0"/>
        <v>-34479019454</v>
      </c>
      <c r="G19" s="4">
        <v>0</v>
      </c>
      <c r="H19" s="4">
        <v>0</v>
      </c>
      <c r="I19" s="4">
        <v>0</v>
      </c>
      <c r="J19" s="4">
        <v>1600000000</v>
      </c>
      <c r="K19" s="24"/>
      <c r="L19" s="4">
        <v>395</v>
      </c>
      <c r="M19" s="4">
        <v>519</v>
      </c>
      <c r="N19" s="4">
        <v>13</v>
      </c>
      <c r="O19" s="4">
        <v>45</v>
      </c>
      <c r="P19" s="4">
        <v>319000</v>
      </c>
      <c r="Q19" s="4">
        <v>588900</v>
      </c>
      <c r="R19" s="5">
        <v>-9.3999999999999986E-3</v>
      </c>
      <c r="S19" s="4">
        <v>944400</v>
      </c>
      <c r="T19" s="4">
        <f t="shared" si="1"/>
        <v>1163620</v>
      </c>
      <c r="U19" s="4">
        <f t="shared" si="2"/>
        <v>571300</v>
      </c>
      <c r="V19" s="5">
        <v>2.6200000000000001E-2</v>
      </c>
    </row>
    <row r="20" spans="1:22" x14ac:dyDescent="0.2">
      <c r="A20" s="16" t="s">
        <v>326</v>
      </c>
      <c r="B20" s="4">
        <v>106800</v>
      </c>
      <c r="C20" s="4">
        <v>72400</v>
      </c>
      <c r="D20" s="4">
        <v>34400</v>
      </c>
      <c r="E20" s="4">
        <v>1115210000</v>
      </c>
      <c r="F20" s="4">
        <f t="shared" si="0"/>
        <v>-33908159454</v>
      </c>
      <c r="G20" s="4">
        <v>50000</v>
      </c>
      <c r="H20" s="4">
        <v>0</v>
      </c>
      <c r="I20" s="4">
        <v>50000</v>
      </c>
      <c r="J20" s="4">
        <v>1600000000</v>
      </c>
      <c r="K20" s="24"/>
      <c r="L20" s="4">
        <v>377</v>
      </c>
      <c r="M20" s="4">
        <v>407</v>
      </c>
      <c r="N20" s="4">
        <v>34</v>
      </c>
      <c r="O20" s="4">
        <v>46</v>
      </c>
      <c r="P20" s="4">
        <v>449300</v>
      </c>
      <c r="Q20" s="4">
        <v>533200</v>
      </c>
      <c r="R20" s="5">
        <v>6.3E-3</v>
      </c>
      <c r="S20" s="4">
        <v>1083800</v>
      </c>
      <c r="T20" s="4">
        <f t="shared" si="1"/>
        <v>1190550</v>
      </c>
      <c r="U20" s="4">
        <f t="shared" si="2"/>
        <v>464700</v>
      </c>
      <c r="V20" s="5">
        <v>2.9600000000000001E-2</v>
      </c>
    </row>
    <row r="21" spans="1:22" x14ac:dyDescent="0.2">
      <c r="A21" s="16" t="s">
        <v>325</v>
      </c>
      <c r="B21" s="4">
        <v>79300</v>
      </c>
      <c r="C21" s="4">
        <v>73500</v>
      </c>
      <c r="D21" s="4">
        <v>5800</v>
      </c>
      <c r="E21" s="4">
        <v>203430000</v>
      </c>
      <c r="F21" s="4">
        <f t="shared" si="0"/>
        <v>-35023369454</v>
      </c>
      <c r="G21" s="4">
        <v>117100</v>
      </c>
      <c r="H21" s="4">
        <v>0</v>
      </c>
      <c r="I21" s="4">
        <v>117100</v>
      </c>
      <c r="J21" s="4">
        <v>3697635000</v>
      </c>
      <c r="K21" s="24"/>
      <c r="L21" s="4">
        <v>601</v>
      </c>
      <c r="M21" s="4">
        <v>426</v>
      </c>
      <c r="N21" s="4">
        <v>36</v>
      </c>
      <c r="O21" s="4">
        <v>25</v>
      </c>
      <c r="P21" s="4">
        <v>609900</v>
      </c>
      <c r="Q21" s="4">
        <v>469700</v>
      </c>
      <c r="R21" s="5">
        <v>1.7500000000000002E-2</v>
      </c>
      <c r="S21" s="4">
        <v>1079700</v>
      </c>
      <c r="T21" s="4">
        <f t="shared" si="1"/>
        <v>1151810</v>
      </c>
      <c r="U21" s="4">
        <f t="shared" si="2"/>
        <v>464700</v>
      </c>
      <c r="V21" s="5">
        <v>2.8199999999999999E-2</v>
      </c>
    </row>
    <row r="22" spans="1:22" x14ac:dyDescent="0.2">
      <c r="A22" s="16" t="s">
        <v>324</v>
      </c>
      <c r="B22" s="4">
        <v>193300</v>
      </c>
      <c r="C22" s="4">
        <v>64300</v>
      </c>
      <c r="D22" s="4">
        <v>129000</v>
      </c>
      <c r="E22" s="4">
        <v>4059720000</v>
      </c>
      <c r="F22" s="4">
        <f t="shared" si="0"/>
        <v>-35226799454</v>
      </c>
      <c r="K22" s="24"/>
      <c r="L22" s="4">
        <v>847</v>
      </c>
      <c r="M22" s="4">
        <v>493</v>
      </c>
      <c r="N22" s="4">
        <v>67</v>
      </c>
      <c r="O22" s="4">
        <v>27</v>
      </c>
      <c r="P22" s="4">
        <v>903700</v>
      </c>
      <c r="Q22" s="4">
        <v>448600</v>
      </c>
      <c r="R22" s="5">
        <v>4.1399999999999999E-2</v>
      </c>
      <c r="S22" s="4">
        <v>1411600</v>
      </c>
      <c r="T22" s="4">
        <f t="shared" si="1"/>
        <v>1198670</v>
      </c>
      <c r="U22" s="4">
        <f t="shared" si="2"/>
        <v>464700</v>
      </c>
      <c r="V22" s="5">
        <v>4.1100000000000005E-2</v>
      </c>
    </row>
    <row r="23" spans="1:22" x14ac:dyDescent="0.2">
      <c r="A23" s="16" t="s">
        <v>323</v>
      </c>
      <c r="B23" s="4">
        <v>149700</v>
      </c>
      <c r="C23" s="4">
        <v>37100</v>
      </c>
      <c r="D23" s="4">
        <v>112600</v>
      </c>
      <c r="E23" s="4">
        <v>3407220000</v>
      </c>
      <c r="F23" s="4">
        <f t="shared" si="0"/>
        <v>-39286519454</v>
      </c>
      <c r="K23" s="24"/>
      <c r="L23" s="4">
        <v>310</v>
      </c>
      <c r="M23" s="4">
        <v>406</v>
      </c>
      <c r="N23" s="4">
        <v>16</v>
      </c>
      <c r="O23" s="4">
        <v>27</v>
      </c>
      <c r="P23" s="4">
        <v>288700</v>
      </c>
      <c r="Q23" s="4">
        <v>414100</v>
      </c>
      <c r="R23" s="5">
        <v>5.0000000000000001E-3</v>
      </c>
      <c r="S23" s="4">
        <v>750000</v>
      </c>
      <c r="T23" s="4">
        <f t="shared" si="1"/>
        <v>1297960</v>
      </c>
      <c r="U23" s="4">
        <f t="shared" si="2"/>
        <v>406900</v>
      </c>
      <c r="V23" s="5">
        <v>1.9599999999999999E-2</v>
      </c>
    </row>
    <row r="24" spans="1:22" x14ac:dyDescent="0.2">
      <c r="A24" s="16" t="s">
        <v>322</v>
      </c>
      <c r="B24" s="4">
        <v>14700</v>
      </c>
      <c r="C24" s="4">
        <v>43100</v>
      </c>
      <c r="D24" s="4">
        <v>-28400</v>
      </c>
      <c r="E24" s="4">
        <v>-842900000</v>
      </c>
      <c r="F24" s="4">
        <f t="shared" si="0"/>
        <v>-42693739454</v>
      </c>
      <c r="K24" s="24"/>
      <c r="L24" s="4">
        <v>316</v>
      </c>
      <c r="M24" s="4">
        <v>371</v>
      </c>
      <c r="N24" s="4">
        <v>13</v>
      </c>
      <c r="O24" s="4">
        <v>14</v>
      </c>
      <c r="P24" s="4">
        <v>246700</v>
      </c>
      <c r="Q24" s="4">
        <v>324500</v>
      </c>
      <c r="R24" s="5">
        <v>2.0400000000000001E-2</v>
      </c>
      <c r="S24" s="4">
        <v>571300</v>
      </c>
      <c r="T24" s="4">
        <f t="shared" si="1"/>
        <v>1298490</v>
      </c>
      <c r="U24" s="4">
        <f t="shared" si="2"/>
        <v>406900</v>
      </c>
      <c r="V24" s="5">
        <v>2.6499999999999999E-2</v>
      </c>
    </row>
    <row r="25" spans="1:22" x14ac:dyDescent="0.2">
      <c r="A25" s="16" t="s">
        <v>321</v>
      </c>
      <c r="B25" s="4">
        <v>57300</v>
      </c>
      <c r="C25" s="4">
        <v>25100</v>
      </c>
      <c r="D25" s="4">
        <v>32200</v>
      </c>
      <c r="E25" s="4">
        <v>949500000</v>
      </c>
      <c r="F25" s="4">
        <f t="shared" si="0"/>
        <v>-41850839454</v>
      </c>
      <c r="G25" s="4">
        <v>28900</v>
      </c>
      <c r="H25" s="4">
        <v>0</v>
      </c>
      <c r="I25" s="4">
        <v>28900</v>
      </c>
      <c r="J25" s="4">
        <v>850660000</v>
      </c>
      <c r="K25" s="24"/>
      <c r="L25" s="4">
        <v>219</v>
      </c>
      <c r="M25" s="4">
        <v>236</v>
      </c>
      <c r="N25" s="4">
        <v>13</v>
      </c>
      <c r="O25" s="4">
        <v>18</v>
      </c>
      <c r="P25" s="4">
        <v>209800</v>
      </c>
      <c r="Q25" s="4">
        <v>249400</v>
      </c>
      <c r="R25" s="5">
        <v>-8.3999999999999995E-3</v>
      </c>
      <c r="S25" s="4">
        <v>464700</v>
      </c>
      <c r="T25" s="4">
        <f t="shared" si="1"/>
        <v>1366780</v>
      </c>
      <c r="U25" s="4">
        <f t="shared" si="2"/>
        <v>406900</v>
      </c>
      <c r="V25" s="5">
        <v>2.0199999999999999E-2</v>
      </c>
    </row>
    <row r="26" spans="1:22" x14ac:dyDescent="0.2">
      <c r="A26" s="16" t="s">
        <v>320</v>
      </c>
      <c r="B26" s="4">
        <v>1100</v>
      </c>
      <c r="C26" s="4">
        <v>97300</v>
      </c>
      <c r="D26" s="4">
        <v>-96200</v>
      </c>
      <c r="E26" s="4">
        <v>-2857470000</v>
      </c>
      <c r="F26" s="4">
        <f t="shared" si="0"/>
        <v>-42800339454</v>
      </c>
      <c r="G26" s="4">
        <v>163800</v>
      </c>
      <c r="H26" s="4">
        <v>0</v>
      </c>
      <c r="I26" s="4">
        <v>163800</v>
      </c>
      <c r="J26" s="4">
        <v>4867815000</v>
      </c>
      <c r="K26" s="24"/>
      <c r="L26" s="4">
        <v>251</v>
      </c>
      <c r="M26" s="4">
        <v>432</v>
      </c>
      <c r="N26" s="4">
        <v>9</v>
      </c>
      <c r="O26" s="4">
        <v>25</v>
      </c>
      <c r="P26" s="4">
        <v>166400</v>
      </c>
      <c r="Q26" s="4">
        <v>373300</v>
      </c>
      <c r="R26" s="5">
        <v>-1.1699999999999999E-2</v>
      </c>
      <c r="S26" s="4">
        <v>563600</v>
      </c>
      <c r="T26" s="4">
        <f t="shared" si="1"/>
        <v>1402250</v>
      </c>
      <c r="U26" s="4">
        <f t="shared" si="2"/>
        <v>406900</v>
      </c>
      <c r="V26" s="5">
        <v>3.6499999999999998E-2</v>
      </c>
    </row>
    <row r="27" spans="1:22" x14ac:dyDescent="0.2">
      <c r="A27" s="16" t="s">
        <v>319</v>
      </c>
      <c r="B27" s="4">
        <v>139600</v>
      </c>
      <c r="C27" s="4">
        <v>37700</v>
      </c>
      <c r="D27" s="4">
        <v>101900</v>
      </c>
      <c r="E27" s="4">
        <v>3042640000</v>
      </c>
      <c r="F27" s="4">
        <f t="shared" si="0"/>
        <v>-39942869454</v>
      </c>
      <c r="K27" s="24"/>
      <c r="L27" s="4">
        <v>593</v>
      </c>
      <c r="M27" s="4">
        <v>255</v>
      </c>
      <c r="N27" s="4">
        <v>25</v>
      </c>
      <c r="O27" s="4">
        <v>11</v>
      </c>
      <c r="P27" s="4">
        <v>517800</v>
      </c>
      <c r="Q27" s="4">
        <v>221500</v>
      </c>
      <c r="R27" s="5">
        <v>3.4500000000000003E-2</v>
      </c>
      <c r="S27" s="4">
        <v>2824500</v>
      </c>
      <c r="T27" s="4">
        <f t="shared" si="1"/>
        <v>1263180</v>
      </c>
      <c r="U27" s="4">
        <f t="shared" si="2"/>
        <v>406900</v>
      </c>
      <c r="V27" s="5">
        <v>3.1600000000000003E-2</v>
      </c>
    </row>
    <row r="28" spans="1:22" x14ac:dyDescent="0.2">
      <c r="A28" s="16" t="s">
        <v>318</v>
      </c>
      <c r="B28" s="4">
        <v>22500</v>
      </c>
      <c r="C28" s="4">
        <v>94800</v>
      </c>
      <c r="D28" s="4">
        <v>-72300</v>
      </c>
      <c r="E28" s="4">
        <v>-2086450000</v>
      </c>
      <c r="F28" s="4">
        <f t="shared" si="0"/>
        <v>-42985509454</v>
      </c>
      <c r="K28" s="24"/>
      <c r="L28" s="4">
        <v>135</v>
      </c>
      <c r="M28" s="4">
        <v>293</v>
      </c>
      <c r="N28" s="4">
        <v>13</v>
      </c>
      <c r="O28" s="4">
        <v>16</v>
      </c>
      <c r="P28" s="4">
        <v>163300</v>
      </c>
      <c r="Q28" s="4">
        <v>241100</v>
      </c>
      <c r="R28" s="5">
        <v>-6.8000000000000005E-3</v>
      </c>
      <c r="S28" s="4">
        <v>406900</v>
      </c>
      <c r="T28" s="4">
        <f t="shared" si="1"/>
        <v>1502250</v>
      </c>
      <c r="U28" s="4">
        <f t="shared" si="2"/>
        <v>692300</v>
      </c>
      <c r="V28" s="5">
        <v>2.5600000000000001E-2</v>
      </c>
    </row>
    <row r="29" spans="1:22" x14ac:dyDescent="0.2">
      <c r="A29" s="16" t="s">
        <v>317</v>
      </c>
      <c r="B29" s="4">
        <v>41200</v>
      </c>
      <c r="C29" s="4">
        <v>87300</v>
      </c>
      <c r="D29" s="4">
        <v>-46100</v>
      </c>
      <c r="E29" s="4">
        <v>-1352090000</v>
      </c>
      <c r="F29" s="4">
        <f t="shared" si="0"/>
        <v>-40899059454</v>
      </c>
      <c r="K29" s="24"/>
      <c r="L29" s="4">
        <v>279</v>
      </c>
      <c r="M29" s="4">
        <v>261</v>
      </c>
      <c r="N29" s="4">
        <v>11</v>
      </c>
      <c r="O29" s="4">
        <v>17</v>
      </c>
      <c r="P29" s="4">
        <v>214500</v>
      </c>
      <c r="Q29" s="4">
        <v>238100</v>
      </c>
      <c r="R29" s="5">
        <v>8.6999999999999994E-3</v>
      </c>
      <c r="S29" s="4">
        <v>2480100</v>
      </c>
      <c r="T29" s="4">
        <f t="shared" si="1"/>
        <v>1921120</v>
      </c>
      <c r="U29" s="4">
        <f t="shared" si="2"/>
        <v>576600</v>
      </c>
      <c r="V29" s="5">
        <v>1.7000000000000001E-2</v>
      </c>
    </row>
    <row r="30" spans="1:22" x14ac:dyDescent="0.2">
      <c r="A30" s="16" t="s">
        <v>316</v>
      </c>
      <c r="B30" s="4">
        <v>230600</v>
      </c>
      <c r="C30" s="4">
        <v>105100</v>
      </c>
      <c r="D30" s="4">
        <v>125500</v>
      </c>
      <c r="E30" s="4">
        <v>3652550000</v>
      </c>
      <c r="F30" s="4">
        <f t="shared" si="0"/>
        <v>-39546969454</v>
      </c>
      <c r="K30" s="24"/>
      <c r="L30" s="4">
        <v>458</v>
      </c>
      <c r="M30" s="4">
        <v>833</v>
      </c>
      <c r="N30" s="4">
        <v>23</v>
      </c>
      <c r="O30" s="4">
        <v>57</v>
      </c>
      <c r="P30" s="4">
        <v>435000</v>
      </c>
      <c r="Q30" s="4">
        <v>913300</v>
      </c>
      <c r="R30" s="5">
        <v>-1.2E-2</v>
      </c>
      <c r="S30" s="4">
        <v>1353100</v>
      </c>
      <c r="T30" s="4">
        <f t="shared" si="1"/>
        <v>1982630</v>
      </c>
      <c r="U30" s="4">
        <f t="shared" si="2"/>
        <v>576600</v>
      </c>
      <c r="V30" s="5">
        <v>4.5999999999999999E-2</v>
      </c>
    </row>
    <row r="31" spans="1:22" x14ac:dyDescent="0.2">
      <c r="A31" s="16" t="s">
        <v>315</v>
      </c>
      <c r="B31" s="4">
        <v>139700</v>
      </c>
      <c r="C31" s="4">
        <v>48600</v>
      </c>
      <c r="D31" s="4">
        <v>91100</v>
      </c>
      <c r="E31" s="4">
        <v>2694370000</v>
      </c>
      <c r="F31" s="4">
        <f t="shared" si="0"/>
        <v>-43199519454</v>
      </c>
      <c r="K31" s="24"/>
      <c r="L31" s="4">
        <v>279</v>
      </c>
      <c r="M31" s="4">
        <v>395</v>
      </c>
      <c r="N31" s="4">
        <v>19</v>
      </c>
      <c r="O31" s="4">
        <v>19</v>
      </c>
      <c r="P31" s="4">
        <v>277000</v>
      </c>
      <c r="Q31" s="4">
        <v>332100</v>
      </c>
      <c r="R31" s="5">
        <v>-1.0200000000000001E-2</v>
      </c>
      <c r="S31" s="4">
        <v>692300</v>
      </c>
      <c r="T31" s="4">
        <f t="shared" si="1"/>
        <v>2155550</v>
      </c>
      <c r="U31" s="4">
        <f t="shared" si="2"/>
        <v>576600</v>
      </c>
      <c r="V31" s="5">
        <v>0.03</v>
      </c>
    </row>
    <row r="32" spans="1:22" x14ac:dyDescent="0.2">
      <c r="A32" s="16" t="s">
        <v>314</v>
      </c>
      <c r="B32" s="4">
        <v>567100</v>
      </c>
      <c r="C32" s="4">
        <v>162100</v>
      </c>
      <c r="D32" s="4">
        <v>405000</v>
      </c>
      <c r="E32" s="4">
        <v>11684510000</v>
      </c>
      <c r="F32" s="4">
        <f t="shared" si="0"/>
        <v>-45893889454</v>
      </c>
      <c r="K32" s="24"/>
      <c r="L32" s="4">
        <v>673</v>
      </c>
      <c r="M32" s="4">
        <v>664</v>
      </c>
      <c r="N32" s="4">
        <v>75</v>
      </c>
      <c r="O32" s="4">
        <v>65</v>
      </c>
      <c r="P32" s="4">
        <v>990400</v>
      </c>
      <c r="Q32" s="4">
        <v>813500</v>
      </c>
      <c r="R32" s="5">
        <v>2.9600000000000001E-2</v>
      </c>
      <c r="S32" s="4">
        <v>1880200</v>
      </c>
      <c r="T32" s="4">
        <f t="shared" si="1"/>
        <v>2477650</v>
      </c>
      <c r="U32" s="4">
        <f t="shared" si="2"/>
        <v>576600</v>
      </c>
      <c r="V32" s="5">
        <v>5.3699999999999998E-2</v>
      </c>
    </row>
    <row r="33" spans="1:22" x14ac:dyDescent="0.2">
      <c r="A33" s="16" t="s">
        <v>313</v>
      </c>
      <c r="B33" s="4">
        <v>343600</v>
      </c>
      <c r="C33" s="4">
        <v>192300</v>
      </c>
      <c r="D33" s="4">
        <v>151300</v>
      </c>
      <c r="E33" s="4">
        <v>4317960000</v>
      </c>
      <c r="F33" s="4">
        <f t="shared" si="0"/>
        <v>-57578399454</v>
      </c>
      <c r="K33" s="24"/>
      <c r="L33" s="4">
        <v>362</v>
      </c>
      <c r="M33" s="4">
        <v>1160</v>
      </c>
      <c r="N33" s="4">
        <v>22</v>
      </c>
      <c r="O33" s="4">
        <v>76</v>
      </c>
      <c r="P33" s="4">
        <v>302000</v>
      </c>
      <c r="Q33" s="4">
        <v>1436400</v>
      </c>
      <c r="R33" s="5">
        <v>-6.9400000000000003E-2</v>
      </c>
      <c r="S33" s="4">
        <v>1742900</v>
      </c>
      <c r="T33" s="4">
        <f t="shared" si="1"/>
        <v>2410470</v>
      </c>
      <c r="U33" s="4">
        <f t="shared" si="2"/>
        <v>576600</v>
      </c>
      <c r="V33" s="5">
        <v>6.5199999999999994E-2</v>
      </c>
    </row>
    <row r="34" spans="1:22" x14ac:dyDescent="0.2">
      <c r="A34" s="16" t="s">
        <v>270</v>
      </c>
      <c r="B34" s="4">
        <v>97000</v>
      </c>
      <c r="C34" s="4">
        <v>47100</v>
      </c>
      <c r="D34" s="4">
        <v>49900</v>
      </c>
      <c r="E34" s="4">
        <v>1520380000</v>
      </c>
      <c r="F34" s="4">
        <f t="shared" si="0"/>
        <v>-61896359454</v>
      </c>
      <c r="K34" s="24"/>
      <c r="L34" s="4">
        <v>346</v>
      </c>
      <c r="M34" s="4">
        <v>355</v>
      </c>
      <c r="N34" s="4">
        <v>16</v>
      </c>
      <c r="O34" s="4">
        <v>15</v>
      </c>
      <c r="P34" s="4">
        <v>277200</v>
      </c>
      <c r="Q34" s="4">
        <v>271100</v>
      </c>
      <c r="R34" s="5">
        <v>1.15E-2</v>
      </c>
      <c r="S34" s="4">
        <v>576600</v>
      </c>
      <c r="T34" s="4">
        <f t="shared" si="1"/>
        <v>2835880</v>
      </c>
      <c r="U34" s="4">
        <f t="shared" si="2"/>
        <v>918300</v>
      </c>
      <c r="V34" s="5">
        <v>2.12E-2</v>
      </c>
    </row>
    <row r="35" spans="1:22" x14ac:dyDescent="0.2">
      <c r="A35" s="16" t="s">
        <v>269</v>
      </c>
      <c r="B35" s="4">
        <v>200400</v>
      </c>
      <c r="C35" s="4">
        <v>107300</v>
      </c>
      <c r="D35" s="4">
        <v>93100</v>
      </c>
      <c r="E35" s="4">
        <v>2760330000</v>
      </c>
      <c r="F35" s="4">
        <f t="shared" si="0"/>
        <v>-63416739454</v>
      </c>
      <c r="K35" s="24"/>
      <c r="L35" s="4">
        <v>491</v>
      </c>
      <c r="M35" s="4">
        <v>654</v>
      </c>
      <c r="N35" s="4">
        <v>19</v>
      </c>
      <c r="O35" s="4">
        <v>38</v>
      </c>
      <c r="P35" s="4">
        <v>444100</v>
      </c>
      <c r="Q35" s="4">
        <v>682400</v>
      </c>
      <c r="R35" s="5">
        <v>1.1699999999999999E-2</v>
      </c>
      <c r="S35" s="4">
        <v>1147600</v>
      </c>
      <c r="T35" s="4">
        <f t="shared" si="1"/>
        <v>2796450</v>
      </c>
      <c r="U35" s="4">
        <f t="shared" si="2"/>
        <v>918300</v>
      </c>
      <c r="V35" s="5">
        <v>5.8499999999999996E-2</v>
      </c>
    </row>
    <row r="36" spans="1:22" x14ac:dyDescent="0.2">
      <c r="A36" s="16" t="s">
        <v>268</v>
      </c>
      <c r="B36" s="4">
        <v>40200</v>
      </c>
      <c r="C36" s="4">
        <v>37200</v>
      </c>
      <c r="D36" s="4">
        <v>3000</v>
      </c>
      <c r="E36" s="4">
        <v>68610000</v>
      </c>
      <c r="F36" s="4">
        <f t="shared" si="0"/>
        <v>-66177069454</v>
      </c>
      <c r="K36" s="24"/>
      <c r="L36" s="4">
        <v>230</v>
      </c>
      <c r="M36" s="4">
        <v>695</v>
      </c>
      <c r="N36" s="4">
        <v>12</v>
      </c>
      <c r="O36" s="4">
        <v>37</v>
      </c>
      <c r="P36" s="4">
        <v>188800</v>
      </c>
      <c r="Q36" s="4">
        <v>729000</v>
      </c>
      <c r="R36" s="5">
        <v>-2.8199999999999999E-2</v>
      </c>
      <c r="S36" s="4">
        <v>918300</v>
      </c>
      <c r="T36" s="4">
        <f t="shared" si="1"/>
        <v>2830090</v>
      </c>
      <c r="U36" s="4">
        <f t="shared" si="2"/>
        <v>1433800</v>
      </c>
      <c r="V36" s="5">
        <v>2.9100000000000001E-2</v>
      </c>
    </row>
    <row r="37" spans="1:22" x14ac:dyDescent="0.2">
      <c r="A37" s="16" t="s">
        <v>254</v>
      </c>
      <c r="B37" s="4">
        <v>147600</v>
      </c>
      <c r="C37" s="4">
        <v>407300</v>
      </c>
      <c r="D37" s="4">
        <v>-259700</v>
      </c>
      <c r="E37" s="4">
        <v>-7895940000</v>
      </c>
      <c r="F37" s="4">
        <f t="shared" si="0"/>
        <v>-66245679454</v>
      </c>
      <c r="K37" s="24"/>
      <c r="L37" s="4">
        <v>649</v>
      </c>
      <c r="M37" s="4">
        <v>904</v>
      </c>
      <c r="N37" s="4">
        <v>37</v>
      </c>
      <c r="O37" s="4">
        <v>38</v>
      </c>
      <c r="P37" s="4">
        <v>648000</v>
      </c>
      <c r="Q37" s="4">
        <v>697600</v>
      </c>
      <c r="R37" s="5">
        <v>2.1499999999999998E-2</v>
      </c>
      <c r="S37" s="4">
        <v>1433800</v>
      </c>
      <c r="T37" s="4">
        <f t="shared" si="1"/>
        <v>2815180</v>
      </c>
      <c r="U37" s="4">
        <f t="shared" si="2"/>
        <v>1968200</v>
      </c>
      <c r="V37" s="5">
        <v>3.7000000000000005E-2</v>
      </c>
    </row>
    <row r="38" spans="1:22" x14ac:dyDescent="0.2">
      <c r="A38" s="16" t="s">
        <v>253</v>
      </c>
      <c r="B38" s="4">
        <v>506000</v>
      </c>
      <c r="C38" s="4">
        <v>141800</v>
      </c>
      <c r="D38" s="4">
        <v>364200</v>
      </c>
      <c r="E38" s="4">
        <v>11140670000</v>
      </c>
      <c r="F38" s="4">
        <f t="shared" si="0"/>
        <v>-58349739454</v>
      </c>
      <c r="G38" s="4">
        <v>0</v>
      </c>
      <c r="H38" s="4">
        <v>0</v>
      </c>
      <c r="I38" s="4">
        <v>0</v>
      </c>
      <c r="J38" s="4">
        <v>1535000000</v>
      </c>
      <c r="K38" s="24"/>
      <c r="L38" s="4">
        <v>874</v>
      </c>
      <c r="M38" s="4">
        <v>1660</v>
      </c>
      <c r="N38" s="4">
        <v>61</v>
      </c>
      <c r="O38" s="4">
        <v>74</v>
      </c>
      <c r="P38" s="4">
        <v>993800</v>
      </c>
      <c r="Q38" s="4">
        <v>1754000</v>
      </c>
      <c r="R38" s="5">
        <v>-4.7800000000000002E-2</v>
      </c>
      <c r="S38" s="4">
        <v>2797600</v>
      </c>
      <c r="T38" s="4">
        <f t="shared" si="1"/>
        <v>2662460</v>
      </c>
      <c r="U38" s="4">
        <f t="shared" si="2"/>
        <v>1071100</v>
      </c>
      <c r="V38" s="5">
        <v>5.0799999999999998E-2</v>
      </c>
    </row>
    <row r="39" spans="1:22" x14ac:dyDescent="0.2">
      <c r="A39" s="16" t="s">
        <v>252</v>
      </c>
      <c r="B39" s="4">
        <v>407901</v>
      </c>
      <c r="C39" s="4">
        <v>520800</v>
      </c>
      <c r="D39" s="4">
        <v>-112899</v>
      </c>
      <c r="E39" s="4">
        <v>-3929630000</v>
      </c>
      <c r="F39" s="4">
        <f t="shared" si="0"/>
        <v>-69490409454</v>
      </c>
      <c r="G39" s="4">
        <v>100000</v>
      </c>
      <c r="H39" s="4">
        <v>0</v>
      </c>
      <c r="I39" s="4">
        <v>100000</v>
      </c>
      <c r="J39" s="4">
        <v>3284000000</v>
      </c>
      <c r="K39" s="24"/>
      <c r="L39" s="4">
        <v>1649</v>
      </c>
      <c r="M39" s="4">
        <v>3761</v>
      </c>
      <c r="N39" s="4">
        <v>116</v>
      </c>
      <c r="O39" s="4">
        <v>331</v>
      </c>
      <c r="P39" s="4">
        <v>1904300</v>
      </c>
      <c r="Q39" s="4">
        <v>4731100</v>
      </c>
      <c r="R39" s="5">
        <v>-7.400000000000001E-2</v>
      </c>
      <c r="S39" s="4">
        <v>6668800</v>
      </c>
      <c r="T39" s="4">
        <f t="shared" si="1"/>
        <v>2160490</v>
      </c>
      <c r="U39" s="4">
        <f t="shared" si="2"/>
        <v>1071100</v>
      </c>
      <c r="V39" s="5">
        <v>5.6500000000000002E-2</v>
      </c>
    </row>
    <row r="40" spans="1:22" x14ac:dyDescent="0.2">
      <c r="A40" s="16" t="s">
        <v>251</v>
      </c>
      <c r="B40" s="4">
        <v>158500</v>
      </c>
      <c r="C40" s="4">
        <v>220300</v>
      </c>
      <c r="D40" s="4">
        <v>-61800</v>
      </c>
      <c r="E40" s="4">
        <v>-2163240000</v>
      </c>
      <c r="F40" s="4">
        <f t="shared" si="0"/>
        <v>-65560779454</v>
      </c>
      <c r="K40" s="24"/>
      <c r="L40" s="4">
        <v>654</v>
      </c>
      <c r="M40" s="4">
        <v>1022</v>
      </c>
      <c r="N40" s="4">
        <v>45</v>
      </c>
      <c r="O40" s="4">
        <v>101</v>
      </c>
      <c r="P40" s="4">
        <v>646800</v>
      </c>
      <c r="Q40" s="4">
        <v>1086900</v>
      </c>
      <c r="R40" s="5">
        <v>-1.61E-2</v>
      </c>
      <c r="S40" s="4">
        <v>1968200</v>
      </c>
      <c r="T40" s="4">
        <f t="shared" si="1"/>
        <v>2059670</v>
      </c>
      <c r="U40" s="4">
        <f t="shared" si="2"/>
        <v>753300</v>
      </c>
      <c r="V40" s="5">
        <v>2.58E-2</v>
      </c>
    </row>
    <row r="41" spans="1:22" x14ac:dyDescent="0.2">
      <c r="A41" s="16" t="s">
        <v>250</v>
      </c>
      <c r="B41" s="4">
        <v>43100</v>
      </c>
      <c r="C41" s="4">
        <v>383400</v>
      </c>
      <c r="D41" s="4">
        <v>-340300</v>
      </c>
      <c r="E41" s="4">
        <v>-12043150000</v>
      </c>
      <c r="F41" s="4">
        <f t="shared" si="0"/>
        <v>-63397539454</v>
      </c>
      <c r="K41" s="24"/>
      <c r="L41" s="4">
        <v>797</v>
      </c>
      <c r="M41" s="4">
        <v>1425</v>
      </c>
      <c r="N41" s="4">
        <v>75</v>
      </c>
      <c r="O41" s="4">
        <v>136</v>
      </c>
      <c r="P41" s="4">
        <v>803200</v>
      </c>
      <c r="Q41" s="4">
        <v>1413700</v>
      </c>
      <c r="R41" s="5">
        <v>-3.3099999999999997E-2</v>
      </c>
      <c r="S41" s="4">
        <v>2421500</v>
      </c>
      <c r="T41" s="4">
        <f t="shared" si="1"/>
        <v>1966410</v>
      </c>
      <c r="U41" s="4">
        <f t="shared" si="2"/>
        <v>753300</v>
      </c>
      <c r="V41" s="5">
        <v>3.49E-2</v>
      </c>
    </row>
    <row r="42" spans="1:22" x14ac:dyDescent="0.2">
      <c r="A42" s="16" t="s">
        <v>249</v>
      </c>
      <c r="B42" s="4">
        <v>23500</v>
      </c>
      <c r="C42" s="4">
        <v>163800</v>
      </c>
      <c r="D42" s="4">
        <v>-140300</v>
      </c>
      <c r="E42" s="4">
        <v>-4879000000</v>
      </c>
      <c r="F42" s="4">
        <f t="shared" si="0"/>
        <v>-51354389454</v>
      </c>
      <c r="K42" s="24"/>
      <c r="L42" s="4">
        <v>2244</v>
      </c>
      <c r="M42" s="4">
        <v>1360</v>
      </c>
      <c r="N42" s="4">
        <v>310</v>
      </c>
      <c r="O42" s="4">
        <v>177</v>
      </c>
      <c r="P42" s="4">
        <v>3274900</v>
      </c>
      <c r="Q42" s="4">
        <v>1776800</v>
      </c>
      <c r="R42" s="5">
        <v>6.8699999999999997E-2</v>
      </c>
      <c r="S42" s="4">
        <v>5101200</v>
      </c>
      <c r="T42" s="4">
        <f t="shared" si="1"/>
        <v>1567090</v>
      </c>
      <c r="U42" s="4">
        <f t="shared" si="2"/>
        <v>753300</v>
      </c>
      <c r="V42" s="5">
        <v>7.690000000000001E-2</v>
      </c>
    </row>
    <row r="43" spans="1:22" x14ac:dyDescent="0.2">
      <c r="A43" s="16" t="s">
        <v>248</v>
      </c>
      <c r="B43" s="4">
        <v>30900</v>
      </c>
      <c r="C43" s="4">
        <v>112800</v>
      </c>
      <c r="D43" s="4">
        <v>-81900</v>
      </c>
      <c r="E43" s="4">
        <v>-2736300000</v>
      </c>
      <c r="F43" s="4">
        <f t="shared" si="0"/>
        <v>-46475389454</v>
      </c>
      <c r="K43" s="24"/>
      <c r="L43" s="4">
        <v>487</v>
      </c>
      <c r="M43" s="4">
        <v>807</v>
      </c>
      <c r="N43" s="4">
        <v>26</v>
      </c>
      <c r="O43" s="4">
        <v>34</v>
      </c>
      <c r="P43" s="4">
        <v>436200</v>
      </c>
      <c r="Q43" s="4">
        <v>622300</v>
      </c>
      <c r="R43" s="5">
        <v>0</v>
      </c>
      <c r="S43" s="4">
        <v>1071100</v>
      </c>
      <c r="T43" s="4">
        <f t="shared" si="1"/>
        <v>1683630</v>
      </c>
      <c r="U43" s="4">
        <f t="shared" si="2"/>
        <v>753300</v>
      </c>
      <c r="V43" s="5">
        <v>2.3599999999999999E-2</v>
      </c>
    </row>
    <row r="44" spans="1:22" x14ac:dyDescent="0.2">
      <c r="A44" s="16" t="s">
        <v>247</v>
      </c>
      <c r="B44" s="4">
        <v>773800</v>
      </c>
      <c r="C44" s="4">
        <v>58300</v>
      </c>
      <c r="D44" s="4">
        <v>715500</v>
      </c>
      <c r="E44" s="4">
        <v>24022220000</v>
      </c>
      <c r="F44" s="4">
        <f t="shared" si="0"/>
        <v>-43739089454</v>
      </c>
      <c r="G44" s="4">
        <v>0</v>
      </c>
      <c r="H44" s="4">
        <v>0</v>
      </c>
      <c r="I44" s="4">
        <v>0</v>
      </c>
      <c r="J44" s="4">
        <v>-417045000</v>
      </c>
      <c r="K44" s="24"/>
      <c r="L44" s="4">
        <v>2216</v>
      </c>
      <c r="M44" s="4">
        <v>1568</v>
      </c>
      <c r="N44" s="4">
        <v>215</v>
      </c>
      <c r="O44" s="4">
        <v>145</v>
      </c>
      <c r="P44" s="4">
        <v>2494400</v>
      </c>
      <c r="Q44" s="4">
        <v>1871200</v>
      </c>
      <c r="R44" s="5">
        <v>3.0800000000000001E-2</v>
      </c>
      <c r="S44" s="4">
        <v>4830700</v>
      </c>
      <c r="T44" s="4">
        <f t="shared" si="1"/>
        <v>1495150</v>
      </c>
      <c r="U44" s="4">
        <f t="shared" si="2"/>
        <v>753300</v>
      </c>
      <c r="V44" s="5">
        <v>5.6600000000000004E-2</v>
      </c>
    </row>
    <row r="45" spans="1:22" x14ac:dyDescent="0.2">
      <c r="A45" s="16" t="s">
        <v>246</v>
      </c>
      <c r="B45" s="4">
        <v>17300</v>
      </c>
      <c r="C45" s="4">
        <v>23100</v>
      </c>
      <c r="D45" s="4">
        <v>-5800</v>
      </c>
      <c r="E45" s="4">
        <v>-187649403</v>
      </c>
      <c r="F45" s="4">
        <f t="shared" si="0"/>
        <v>-67761309454</v>
      </c>
      <c r="G45" s="4">
        <v>0</v>
      </c>
      <c r="H45" s="4">
        <v>0</v>
      </c>
      <c r="I45" s="4">
        <v>0</v>
      </c>
      <c r="J45" s="4">
        <v>-417045000</v>
      </c>
      <c r="K45" s="24"/>
      <c r="L45" s="4">
        <v>233</v>
      </c>
      <c r="M45" s="4">
        <v>522</v>
      </c>
      <c r="N45" s="4">
        <v>15</v>
      </c>
      <c r="O45" s="4">
        <v>31</v>
      </c>
      <c r="P45" s="4">
        <v>202000</v>
      </c>
      <c r="Q45" s="4">
        <v>492500</v>
      </c>
      <c r="R45" s="5">
        <v>-3.0000000000000001E-3</v>
      </c>
      <c r="S45" s="4">
        <v>753300</v>
      </c>
      <c r="T45" s="4">
        <f t="shared" si="1"/>
        <v>1558100</v>
      </c>
      <c r="U45" s="4">
        <f t="shared" si="2"/>
        <v>960000</v>
      </c>
      <c r="V45" s="5">
        <v>2.2799999999999997E-2</v>
      </c>
    </row>
    <row r="46" spans="1:22" x14ac:dyDescent="0.2">
      <c r="A46" s="16" t="s">
        <v>245</v>
      </c>
      <c r="B46" s="4">
        <v>202300</v>
      </c>
      <c r="C46" s="4">
        <v>57700</v>
      </c>
      <c r="D46" s="4">
        <v>144600</v>
      </c>
      <c r="E46" s="4">
        <v>4718540000</v>
      </c>
      <c r="F46" s="4">
        <f t="shared" si="0"/>
        <v>-67573660051</v>
      </c>
      <c r="G46" s="4">
        <v>0</v>
      </c>
      <c r="H46" s="4">
        <v>0</v>
      </c>
      <c r="I46" s="4">
        <v>0</v>
      </c>
      <c r="J46" s="4">
        <v>-5214080000</v>
      </c>
      <c r="K46" s="24"/>
      <c r="L46" s="4">
        <v>353</v>
      </c>
      <c r="M46" s="4">
        <v>539</v>
      </c>
      <c r="N46" s="4">
        <v>19</v>
      </c>
      <c r="O46" s="4">
        <v>42</v>
      </c>
      <c r="P46" s="4">
        <v>333400</v>
      </c>
      <c r="Q46" s="4">
        <v>621400</v>
      </c>
      <c r="R46" s="5">
        <v>-6.0999999999999995E-3</v>
      </c>
      <c r="S46" s="4">
        <v>1254700</v>
      </c>
      <c r="T46" s="4">
        <f t="shared" si="1"/>
        <v>1907630</v>
      </c>
      <c r="U46" s="4">
        <f t="shared" si="2"/>
        <v>960000</v>
      </c>
      <c r="V46" s="5">
        <v>1.37E-2</v>
      </c>
    </row>
    <row r="47" spans="1:22" x14ac:dyDescent="0.2">
      <c r="A47" s="16" t="s">
        <v>244</v>
      </c>
      <c r="B47" s="4">
        <v>122700</v>
      </c>
      <c r="C47" s="4">
        <v>65400</v>
      </c>
      <c r="D47" s="4">
        <v>57300</v>
      </c>
      <c r="E47" s="4">
        <v>1876710000</v>
      </c>
      <c r="F47" s="4">
        <f t="shared" ref="F47:F73" si="3">E47+F48</f>
        <v>-72292200051</v>
      </c>
      <c r="G47" s="4">
        <v>0</v>
      </c>
      <c r="H47" s="4">
        <v>0</v>
      </c>
      <c r="I47" s="4">
        <v>0</v>
      </c>
      <c r="J47" s="4">
        <v>-15148265000</v>
      </c>
      <c r="K47" s="24"/>
      <c r="L47" s="4">
        <v>489</v>
      </c>
      <c r="M47" s="4">
        <v>503</v>
      </c>
      <c r="N47" s="4">
        <v>30</v>
      </c>
      <c r="O47" s="4">
        <v>50</v>
      </c>
      <c r="P47" s="4">
        <v>612400</v>
      </c>
      <c r="Q47" s="4">
        <v>663500</v>
      </c>
      <c r="R47" s="5">
        <v>2.8300000000000002E-2</v>
      </c>
      <c r="S47" s="4">
        <v>1284700</v>
      </c>
      <c r="T47" s="4">
        <f t="shared" si="1"/>
        <v>2039460</v>
      </c>
      <c r="U47" s="4">
        <f t="shared" ref="U47:U73" si="4">MIN(S48:S52)</f>
        <v>960000</v>
      </c>
      <c r="V47" s="5">
        <v>3.0499999999999999E-2</v>
      </c>
    </row>
    <row r="48" spans="1:22" x14ac:dyDescent="0.2">
      <c r="A48" s="16" t="s">
        <v>243</v>
      </c>
      <c r="B48" s="4">
        <v>151900</v>
      </c>
      <c r="C48" s="4">
        <v>44100</v>
      </c>
      <c r="D48" s="4">
        <v>107800</v>
      </c>
      <c r="E48" s="4">
        <v>3422640000</v>
      </c>
      <c r="F48" s="4">
        <f t="shared" si="3"/>
        <v>-74168910051</v>
      </c>
      <c r="K48" s="24"/>
      <c r="L48" s="4">
        <v>356</v>
      </c>
      <c r="M48" s="4">
        <v>987</v>
      </c>
      <c r="N48" s="4">
        <v>22</v>
      </c>
      <c r="O48" s="4">
        <v>61</v>
      </c>
      <c r="P48" s="4">
        <v>304400</v>
      </c>
      <c r="Q48" s="4">
        <v>924300</v>
      </c>
      <c r="R48" s="5">
        <v>-1.41E-2</v>
      </c>
      <c r="S48" s="4">
        <v>1270400</v>
      </c>
      <c r="T48" s="4">
        <f t="shared" si="1"/>
        <v>2048450</v>
      </c>
      <c r="U48" s="4">
        <f t="shared" si="4"/>
        <v>960000</v>
      </c>
      <c r="V48" s="5">
        <v>2.3199999999999998E-2</v>
      </c>
    </row>
    <row r="49" spans="1:22" x14ac:dyDescent="0.2">
      <c r="A49" s="16" t="s">
        <v>236</v>
      </c>
      <c r="B49" s="4">
        <v>17100</v>
      </c>
      <c r="C49" s="4">
        <v>11200</v>
      </c>
      <c r="D49" s="4">
        <v>5900</v>
      </c>
      <c r="E49" s="4">
        <v>188090000</v>
      </c>
      <c r="F49" s="4">
        <f t="shared" si="3"/>
        <v>-77591550051</v>
      </c>
      <c r="K49" s="24"/>
      <c r="L49" s="4">
        <v>450</v>
      </c>
      <c r="M49" s="4">
        <v>1033</v>
      </c>
      <c r="N49" s="4">
        <v>30</v>
      </c>
      <c r="O49" s="4">
        <v>81</v>
      </c>
      <c r="P49" s="4">
        <v>500500</v>
      </c>
      <c r="Q49" s="4">
        <v>1095300</v>
      </c>
      <c r="R49" s="5">
        <v>-0.02</v>
      </c>
      <c r="S49" s="4">
        <v>1649100</v>
      </c>
      <c r="T49" s="4">
        <f t="shared" si="1"/>
        <v>2293430</v>
      </c>
      <c r="U49" s="4">
        <f t="shared" si="4"/>
        <v>960000</v>
      </c>
      <c r="V49" s="5">
        <v>3.4500000000000003E-2</v>
      </c>
    </row>
    <row r="50" spans="1:22" x14ac:dyDescent="0.2">
      <c r="A50" s="16" t="s">
        <v>235</v>
      </c>
      <c r="B50" s="4">
        <v>18600</v>
      </c>
      <c r="C50" s="4">
        <v>65800</v>
      </c>
      <c r="D50" s="4">
        <v>-47200</v>
      </c>
      <c r="E50" s="4">
        <v>-1551230000</v>
      </c>
      <c r="F50" s="4">
        <f t="shared" si="3"/>
        <v>-77779640051</v>
      </c>
      <c r="K50" s="24"/>
      <c r="L50" s="4">
        <v>367</v>
      </c>
      <c r="M50" s="4">
        <v>576</v>
      </c>
      <c r="N50" s="4">
        <v>16</v>
      </c>
      <c r="O50" s="4">
        <v>32</v>
      </c>
      <c r="P50" s="4">
        <v>332400</v>
      </c>
      <c r="Q50" s="4">
        <v>542700</v>
      </c>
      <c r="R50" s="5">
        <v>1.0800000000000001E-2</v>
      </c>
      <c r="S50" s="4">
        <v>960000</v>
      </c>
      <c r="T50" s="4">
        <f t="shared" si="1"/>
        <v>2285110</v>
      </c>
      <c r="U50" s="4">
        <f t="shared" si="4"/>
        <v>1108000</v>
      </c>
      <c r="V50" s="5">
        <v>2.12E-2</v>
      </c>
    </row>
    <row r="51" spans="1:22" x14ac:dyDescent="0.2">
      <c r="A51" s="16" t="s">
        <v>234</v>
      </c>
      <c r="B51" s="4">
        <v>30400</v>
      </c>
      <c r="C51" s="4">
        <v>204200</v>
      </c>
      <c r="D51" s="4">
        <v>-173800</v>
      </c>
      <c r="E51" s="4">
        <v>-5567390000</v>
      </c>
      <c r="F51" s="4">
        <f t="shared" si="3"/>
        <v>-76228410051</v>
      </c>
      <c r="K51" s="24"/>
      <c r="L51" s="4">
        <v>483</v>
      </c>
      <c r="M51" s="4">
        <v>942</v>
      </c>
      <c r="N51" s="4">
        <v>24</v>
      </c>
      <c r="O51" s="4">
        <v>50</v>
      </c>
      <c r="P51" s="4">
        <v>457200</v>
      </c>
      <c r="Q51" s="4">
        <v>895500</v>
      </c>
      <c r="R51" s="5">
        <v>4.6999999999999993E-3</v>
      </c>
      <c r="S51" s="4">
        <v>1488900</v>
      </c>
      <c r="T51" s="4">
        <f t="shared" si="1"/>
        <v>2206540</v>
      </c>
      <c r="U51" s="4">
        <f t="shared" si="4"/>
        <v>1108000</v>
      </c>
      <c r="V51" s="5">
        <v>3.2199999999999999E-2</v>
      </c>
    </row>
    <row r="52" spans="1:22" x14ac:dyDescent="0.2">
      <c r="A52" s="16" t="s">
        <v>233</v>
      </c>
      <c r="B52" s="4">
        <v>51700</v>
      </c>
      <c r="C52" s="4">
        <v>72100</v>
      </c>
      <c r="D52" s="4">
        <v>-20400</v>
      </c>
      <c r="E52" s="4">
        <v>-680480000</v>
      </c>
      <c r="F52" s="4">
        <f t="shared" si="3"/>
        <v>-70661020051</v>
      </c>
      <c r="K52" s="24"/>
      <c r="L52" s="4">
        <v>338</v>
      </c>
      <c r="M52" s="4">
        <v>805</v>
      </c>
      <c r="N52" s="4">
        <v>14</v>
      </c>
      <c r="O52" s="4">
        <v>37</v>
      </c>
      <c r="P52" s="4">
        <v>253900</v>
      </c>
      <c r="Q52" s="4">
        <v>719200</v>
      </c>
      <c r="R52" s="5">
        <v>-1.23E-2</v>
      </c>
      <c r="S52" s="4">
        <v>1108000</v>
      </c>
      <c r="T52" s="4">
        <f t="shared" si="1"/>
        <v>2173850</v>
      </c>
      <c r="U52" s="4">
        <f t="shared" si="4"/>
        <v>1382800</v>
      </c>
      <c r="V52" s="5">
        <v>3.1600000000000003E-2</v>
      </c>
    </row>
    <row r="53" spans="1:22" x14ac:dyDescent="0.2">
      <c r="A53" s="16" t="s">
        <v>232</v>
      </c>
      <c r="B53" s="4">
        <v>33300</v>
      </c>
      <c r="C53" s="4">
        <v>14300</v>
      </c>
      <c r="D53" s="4">
        <v>19000</v>
      </c>
      <c r="E53" s="4">
        <v>616130000</v>
      </c>
      <c r="F53" s="4">
        <f t="shared" si="3"/>
        <v>-69980540051</v>
      </c>
      <c r="K53" s="24"/>
      <c r="L53" s="4">
        <v>673</v>
      </c>
      <c r="M53" s="4">
        <v>1214</v>
      </c>
      <c r="N53" s="4">
        <v>54</v>
      </c>
      <c r="O53" s="4">
        <v>131</v>
      </c>
      <c r="P53" s="4">
        <v>667700</v>
      </c>
      <c r="Q53" s="4">
        <v>1494200</v>
      </c>
      <c r="R53" s="5">
        <v>-4.0999999999999995E-2</v>
      </c>
      <c r="S53" s="4">
        <v>2236500</v>
      </c>
      <c r="T53" s="4">
        <f t="shared" si="1"/>
        <v>2046540</v>
      </c>
      <c r="U53" s="4">
        <f t="shared" si="4"/>
        <v>1360300</v>
      </c>
      <c r="V53" s="5">
        <v>7.5399999999999995E-2</v>
      </c>
    </row>
    <row r="54" spans="1:22" x14ac:dyDescent="0.2">
      <c r="A54" s="16" t="s">
        <v>231</v>
      </c>
      <c r="B54" s="4">
        <v>534500</v>
      </c>
      <c r="C54" s="4">
        <v>185690</v>
      </c>
      <c r="D54" s="4">
        <v>348810</v>
      </c>
      <c r="E54" s="4">
        <v>11956600000</v>
      </c>
      <c r="F54" s="4">
        <f t="shared" si="3"/>
        <v>-70596670051</v>
      </c>
      <c r="G54" s="4">
        <v>0</v>
      </c>
      <c r="H54" s="4">
        <v>0</v>
      </c>
      <c r="I54" s="4">
        <v>0</v>
      </c>
      <c r="J54" s="4">
        <v>-3426055000</v>
      </c>
      <c r="K54" s="24"/>
      <c r="L54" s="4">
        <v>1445</v>
      </c>
      <c r="M54" s="4">
        <v>1013</v>
      </c>
      <c r="N54" s="4">
        <v>134</v>
      </c>
      <c r="O54" s="4">
        <v>122</v>
      </c>
      <c r="P54" s="4">
        <v>1544800</v>
      </c>
      <c r="Q54" s="4">
        <v>1302000</v>
      </c>
      <c r="R54" s="5">
        <v>1.34E-2</v>
      </c>
      <c r="S54" s="4">
        <v>2945900</v>
      </c>
      <c r="T54" s="4">
        <f t="shared" si="1"/>
        <v>1842030</v>
      </c>
      <c r="U54" s="4">
        <f t="shared" si="4"/>
        <v>1360300</v>
      </c>
      <c r="V54" s="5">
        <v>3.1800000000000002E-2</v>
      </c>
    </row>
    <row r="55" spans="1:22" x14ac:dyDescent="0.2">
      <c r="A55" s="16" t="s">
        <v>230</v>
      </c>
      <c r="B55" s="4">
        <v>272100</v>
      </c>
      <c r="C55" s="4">
        <v>207702</v>
      </c>
      <c r="D55" s="4">
        <v>64398</v>
      </c>
      <c r="E55" s="4">
        <v>2199980000</v>
      </c>
      <c r="F55" s="4">
        <f t="shared" si="3"/>
        <v>-82553270051</v>
      </c>
      <c r="K55" s="24"/>
      <c r="L55" s="4">
        <v>545</v>
      </c>
      <c r="M55" s="4">
        <v>868</v>
      </c>
      <c r="N55" s="4">
        <v>36</v>
      </c>
      <c r="O55" s="4">
        <v>61</v>
      </c>
      <c r="P55" s="4">
        <v>480400</v>
      </c>
      <c r="Q55" s="4">
        <v>845800</v>
      </c>
      <c r="R55" s="5">
        <v>-5.8999999999999999E-3</v>
      </c>
      <c r="S55" s="4">
        <v>1382800</v>
      </c>
      <c r="T55" s="4">
        <f t="shared" si="1"/>
        <v>1778220</v>
      </c>
      <c r="U55" s="4">
        <f t="shared" si="4"/>
        <v>876800</v>
      </c>
      <c r="V55" s="5">
        <v>3.1800000000000002E-2</v>
      </c>
    </row>
    <row r="56" spans="1:22" x14ac:dyDescent="0.2">
      <c r="A56" s="16" t="s">
        <v>229</v>
      </c>
      <c r="B56" s="4">
        <v>154300</v>
      </c>
      <c r="C56" s="4">
        <v>926700</v>
      </c>
      <c r="D56" s="4">
        <v>-772400</v>
      </c>
      <c r="E56" s="4">
        <v>-25673290000</v>
      </c>
      <c r="F56" s="4">
        <f t="shared" si="3"/>
        <v>-84753250051</v>
      </c>
      <c r="K56" s="24"/>
      <c r="L56" s="4">
        <v>1285</v>
      </c>
      <c r="M56" s="4">
        <v>1962</v>
      </c>
      <c r="N56" s="4">
        <v>146</v>
      </c>
      <c r="O56" s="4">
        <v>226</v>
      </c>
      <c r="P56" s="4">
        <v>1773700</v>
      </c>
      <c r="Q56" s="4">
        <v>2796800</v>
      </c>
      <c r="R56" s="5">
        <v>1.6500000000000001E-2</v>
      </c>
      <c r="S56" s="4">
        <v>4750000</v>
      </c>
      <c r="T56" s="4">
        <f t="shared" si="1"/>
        <v>1401460</v>
      </c>
      <c r="U56" s="4">
        <f t="shared" si="4"/>
        <v>703200</v>
      </c>
      <c r="V56" s="5">
        <v>6.2E-2</v>
      </c>
    </row>
    <row r="57" spans="1:22" x14ac:dyDescent="0.2">
      <c r="A57" s="16" t="s">
        <v>228</v>
      </c>
      <c r="B57" s="4">
        <v>25200</v>
      </c>
      <c r="C57" s="4">
        <v>222800</v>
      </c>
      <c r="D57" s="4">
        <v>-197600</v>
      </c>
      <c r="E57" s="4">
        <v>-6751890000</v>
      </c>
      <c r="F57" s="4">
        <f t="shared" si="3"/>
        <v>-59079960051</v>
      </c>
      <c r="K57" s="24"/>
      <c r="L57" s="4">
        <v>896</v>
      </c>
      <c r="M57" s="4">
        <v>1103</v>
      </c>
      <c r="N57" s="4">
        <v>86</v>
      </c>
      <c r="O57" s="4">
        <v>147</v>
      </c>
      <c r="P57" s="4">
        <v>1026700</v>
      </c>
      <c r="Q57" s="4">
        <v>1407900</v>
      </c>
      <c r="R57" s="5">
        <v>-1.34E-2</v>
      </c>
      <c r="S57" s="4">
        <v>2603000</v>
      </c>
      <c r="T57" s="4">
        <f t="shared" si="1"/>
        <v>1375410</v>
      </c>
      <c r="U57" s="4">
        <f t="shared" si="4"/>
        <v>703200</v>
      </c>
      <c r="V57" s="5">
        <v>5.5099999999999996E-2</v>
      </c>
    </row>
    <row r="58" spans="1:22" x14ac:dyDescent="0.2">
      <c r="A58" s="16" t="s">
        <v>227</v>
      </c>
      <c r="B58" s="4">
        <v>321900</v>
      </c>
      <c r="C58" s="4">
        <v>212100</v>
      </c>
      <c r="D58" s="4">
        <v>109800</v>
      </c>
      <c r="E58" s="4">
        <v>3765020000</v>
      </c>
      <c r="F58" s="4">
        <f t="shared" si="3"/>
        <v>-52328070051</v>
      </c>
      <c r="G58" s="4">
        <v>0</v>
      </c>
      <c r="H58" s="4">
        <v>0</v>
      </c>
      <c r="I58" s="4">
        <v>0</v>
      </c>
      <c r="J58" s="4">
        <v>-511350000</v>
      </c>
      <c r="K58" s="24"/>
      <c r="L58" s="4">
        <v>1418</v>
      </c>
      <c r="M58" s="4">
        <v>621</v>
      </c>
      <c r="N58" s="4">
        <v>42</v>
      </c>
      <c r="O58" s="4">
        <v>31</v>
      </c>
      <c r="P58" s="4">
        <v>804200</v>
      </c>
      <c r="Q58" s="4">
        <v>465800</v>
      </c>
      <c r="R58" s="5">
        <v>-1.1699999999999999E-2</v>
      </c>
      <c r="S58" s="4">
        <v>1360300</v>
      </c>
      <c r="T58" s="4">
        <f t="shared" si="1"/>
        <v>1343970</v>
      </c>
      <c r="U58" s="4">
        <f t="shared" si="4"/>
        <v>703200</v>
      </c>
      <c r="V58" s="5">
        <v>2.18E-2</v>
      </c>
    </row>
    <row r="59" spans="1:22" x14ac:dyDescent="0.2">
      <c r="A59" s="16" t="s">
        <v>226</v>
      </c>
      <c r="B59" s="4">
        <v>949100</v>
      </c>
      <c r="C59" s="4">
        <v>3800</v>
      </c>
      <c r="D59" s="4">
        <v>945300</v>
      </c>
      <c r="E59" s="4">
        <v>31559430000</v>
      </c>
      <c r="F59" s="4">
        <f t="shared" si="3"/>
        <v>-56093090051</v>
      </c>
      <c r="K59" s="24"/>
      <c r="L59" s="4">
        <v>1744</v>
      </c>
      <c r="M59" s="4">
        <v>1269</v>
      </c>
      <c r="N59" s="4">
        <v>215</v>
      </c>
      <c r="O59" s="4">
        <v>119</v>
      </c>
      <c r="P59" s="4">
        <v>2512500</v>
      </c>
      <c r="Q59" s="4">
        <v>1464300</v>
      </c>
      <c r="R59" s="5">
        <v>5.7099999999999998E-2</v>
      </c>
      <c r="S59" s="4">
        <v>4098900</v>
      </c>
      <c r="T59" s="4">
        <f t="shared" si="1"/>
        <v>1240150</v>
      </c>
      <c r="U59" s="4">
        <f t="shared" si="4"/>
        <v>703200</v>
      </c>
      <c r="V59" s="5">
        <v>7.7899999999999997E-2</v>
      </c>
    </row>
    <row r="60" spans="1:22" x14ac:dyDescent="0.2">
      <c r="A60" s="16" t="s">
        <v>225</v>
      </c>
      <c r="B60" s="4">
        <v>17600</v>
      </c>
      <c r="C60" s="4">
        <v>300</v>
      </c>
      <c r="D60" s="4">
        <v>17300</v>
      </c>
      <c r="E60" s="4">
        <v>552900000</v>
      </c>
      <c r="F60" s="4">
        <f t="shared" si="3"/>
        <v>-87652520051</v>
      </c>
      <c r="G60" s="4">
        <v>0</v>
      </c>
      <c r="H60" s="4">
        <v>0</v>
      </c>
      <c r="I60" s="4">
        <v>0</v>
      </c>
      <c r="J60" s="4">
        <v>319500000</v>
      </c>
      <c r="K60" s="24"/>
      <c r="L60" s="4">
        <v>335</v>
      </c>
      <c r="M60" s="4">
        <v>388</v>
      </c>
      <c r="N60" s="4">
        <v>25</v>
      </c>
      <c r="O60" s="4">
        <v>36</v>
      </c>
      <c r="P60" s="4">
        <v>361700</v>
      </c>
      <c r="Q60" s="4">
        <v>454700</v>
      </c>
      <c r="R60" s="5">
        <v>1.2500000000000001E-2</v>
      </c>
      <c r="S60" s="4">
        <v>876800</v>
      </c>
      <c r="T60" s="4">
        <f t="shared" si="1"/>
        <v>1250020</v>
      </c>
      <c r="U60" s="4">
        <f t="shared" si="4"/>
        <v>703200</v>
      </c>
      <c r="V60" s="5">
        <v>2.8999999999999998E-2</v>
      </c>
    </row>
    <row r="61" spans="1:22" x14ac:dyDescent="0.2">
      <c r="A61" s="16" t="s">
        <v>224</v>
      </c>
      <c r="B61" s="4">
        <v>18900</v>
      </c>
      <c r="C61" s="4">
        <v>7000</v>
      </c>
      <c r="D61" s="4">
        <v>11900</v>
      </c>
      <c r="E61" s="4">
        <v>383620000</v>
      </c>
      <c r="F61" s="4">
        <f t="shared" si="3"/>
        <v>-88205420051</v>
      </c>
      <c r="K61" s="24"/>
      <c r="L61" s="4">
        <v>240</v>
      </c>
      <c r="M61" s="4">
        <v>518</v>
      </c>
      <c r="N61" s="4">
        <v>10</v>
      </c>
      <c r="O61" s="4">
        <v>26</v>
      </c>
      <c r="P61" s="4">
        <v>199100</v>
      </c>
      <c r="Q61" s="4">
        <v>427100</v>
      </c>
      <c r="R61" s="5">
        <v>-1.3999999999999999E-2</v>
      </c>
      <c r="S61" s="4">
        <v>703200</v>
      </c>
      <c r="T61" s="4">
        <f t="shared" si="1"/>
        <v>1501190</v>
      </c>
      <c r="U61" s="4">
        <f t="shared" si="4"/>
        <v>744700</v>
      </c>
      <c r="V61" s="5">
        <v>2.8900000000000002E-2</v>
      </c>
    </row>
    <row r="62" spans="1:22" x14ac:dyDescent="0.2">
      <c r="A62" s="16" t="s">
        <v>223</v>
      </c>
      <c r="B62" s="4">
        <v>0</v>
      </c>
      <c r="C62" s="4">
        <v>21600</v>
      </c>
      <c r="D62" s="4">
        <v>-21600</v>
      </c>
      <c r="E62" s="4">
        <v>-698150000</v>
      </c>
      <c r="F62" s="4">
        <f t="shared" si="3"/>
        <v>-88589040051</v>
      </c>
      <c r="K62" s="24"/>
      <c r="L62" s="4">
        <v>233</v>
      </c>
      <c r="M62" s="4">
        <v>512</v>
      </c>
      <c r="N62" s="4">
        <v>19</v>
      </c>
      <c r="O62" s="4">
        <v>34</v>
      </c>
      <c r="P62" s="4">
        <v>296300</v>
      </c>
      <c r="Q62" s="4">
        <v>480900</v>
      </c>
      <c r="R62" s="5">
        <v>-1.5E-3</v>
      </c>
      <c r="S62" s="4">
        <v>781100</v>
      </c>
      <c r="T62" s="4">
        <f t="shared" si="1"/>
        <v>1538490</v>
      </c>
      <c r="U62" s="4">
        <f t="shared" si="4"/>
        <v>744700</v>
      </c>
      <c r="V62" s="5">
        <v>1.0800000000000001E-2</v>
      </c>
    </row>
    <row r="63" spans="1:22" x14ac:dyDescent="0.2">
      <c r="A63" s="16" t="s">
        <v>222</v>
      </c>
      <c r="B63" s="4">
        <v>300</v>
      </c>
      <c r="C63" s="4">
        <v>73200</v>
      </c>
      <c r="D63" s="4">
        <v>-72900</v>
      </c>
      <c r="E63" s="4">
        <v>-2378930000</v>
      </c>
      <c r="F63" s="4">
        <f t="shared" si="3"/>
        <v>-87890890051</v>
      </c>
      <c r="K63" s="24"/>
      <c r="L63" s="4">
        <v>222</v>
      </c>
      <c r="M63" s="4">
        <v>743</v>
      </c>
      <c r="N63" s="4">
        <v>25</v>
      </c>
      <c r="O63" s="4">
        <v>40</v>
      </c>
      <c r="P63" s="4">
        <v>329300</v>
      </c>
      <c r="Q63" s="4">
        <v>618600</v>
      </c>
      <c r="R63" s="5">
        <v>-4.5999999999999999E-3</v>
      </c>
      <c r="S63" s="4">
        <v>963400</v>
      </c>
      <c r="T63" s="4">
        <f t="shared" si="1"/>
        <v>1524960</v>
      </c>
      <c r="U63" s="4">
        <f t="shared" si="4"/>
        <v>744700</v>
      </c>
      <c r="V63" s="5">
        <v>1.52E-2</v>
      </c>
    </row>
    <row r="64" spans="1:22" x14ac:dyDescent="0.2">
      <c r="A64" s="16" t="s">
        <v>221</v>
      </c>
      <c r="B64" s="4">
        <v>9400</v>
      </c>
      <c r="C64" s="4">
        <v>24400</v>
      </c>
      <c r="D64" s="4">
        <v>-15000</v>
      </c>
      <c r="E64" s="4">
        <v>-495260000</v>
      </c>
      <c r="F64" s="4">
        <f t="shared" si="3"/>
        <v>-85511960051</v>
      </c>
      <c r="K64" s="24"/>
      <c r="L64" s="4">
        <v>383</v>
      </c>
      <c r="M64" s="4">
        <v>475</v>
      </c>
      <c r="N64" s="4">
        <v>35</v>
      </c>
      <c r="O64" s="4">
        <v>30</v>
      </c>
      <c r="P64" s="4">
        <v>414400</v>
      </c>
      <c r="Q64" s="4">
        <v>450800</v>
      </c>
      <c r="R64" s="5">
        <v>-3.0000000000000001E-3</v>
      </c>
      <c r="S64" s="4">
        <v>900800</v>
      </c>
      <c r="T64" s="4">
        <f t="shared" si="1"/>
        <v>1519460</v>
      </c>
      <c r="U64" s="4">
        <f t="shared" si="4"/>
        <v>744700</v>
      </c>
      <c r="V64" s="5">
        <v>2.4E-2</v>
      </c>
    </row>
    <row r="65" spans="1:22" x14ac:dyDescent="0.2">
      <c r="A65" s="16" t="s">
        <v>220</v>
      </c>
      <c r="B65" s="4">
        <v>135000</v>
      </c>
      <c r="C65" s="4">
        <v>20100</v>
      </c>
      <c r="D65" s="4">
        <v>114900</v>
      </c>
      <c r="E65" s="4">
        <v>3701990000</v>
      </c>
      <c r="F65" s="4">
        <f t="shared" si="3"/>
        <v>-85016700051</v>
      </c>
      <c r="K65" s="24"/>
      <c r="L65" s="4">
        <v>224</v>
      </c>
      <c r="M65" s="4">
        <v>387</v>
      </c>
      <c r="N65" s="4">
        <v>7</v>
      </c>
      <c r="O65" s="4">
        <v>33</v>
      </c>
      <c r="P65" s="4">
        <v>162000</v>
      </c>
      <c r="Q65" s="4">
        <v>456600</v>
      </c>
      <c r="R65" s="5">
        <v>1.24E-2</v>
      </c>
      <c r="S65" s="4">
        <v>744700</v>
      </c>
      <c r="T65" s="4">
        <f t="shared" si="1"/>
        <v>1613560</v>
      </c>
      <c r="U65" s="4">
        <f t="shared" si="4"/>
        <v>975500</v>
      </c>
      <c r="V65" s="5">
        <v>3.0499999999999999E-2</v>
      </c>
    </row>
    <row r="66" spans="1:22" x14ac:dyDescent="0.2">
      <c r="A66" s="16" t="s">
        <v>219</v>
      </c>
      <c r="B66" s="4">
        <v>118300</v>
      </c>
      <c r="C66" s="4">
        <v>36800</v>
      </c>
      <c r="D66" s="4">
        <v>81500</v>
      </c>
      <c r="E66" s="4">
        <v>2628990000</v>
      </c>
      <c r="F66" s="4">
        <f t="shared" si="3"/>
        <v>-88718690051</v>
      </c>
      <c r="K66" s="24"/>
      <c r="L66" s="4">
        <v>254</v>
      </c>
      <c r="M66" s="4">
        <v>597</v>
      </c>
      <c r="N66" s="4">
        <v>19</v>
      </c>
      <c r="O66" s="4">
        <v>45</v>
      </c>
      <c r="P66" s="4">
        <v>286600</v>
      </c>
      <c r="Q66" s="4">
        <v>618100</v>
      </c>
      <c r="R66" s="5">
        <v>-1.6899999999999998E-2</v>
      </c>
      <c r="S66" s="4">
        <v>982400</v>
      </c>
      <c r="T66" s="4">
        <f t="shared" si="1"/>
        <v>1660340</v>
      </c>
      <c r="U66" s="4">
        <f t="shared" si="4"/>
        <v>975500</v>
      </c>
      <c r="V66" s="5">
        <v>2.1299999999999999E-2</v>
      </c>
    </row>
    <row r="67" spans="1:22" x14ac:dyDescent="0.2">
      <c r="A67" s="16" t="s">
        <v>218</v>
      </c>
      <c r="B67" s="4">
        <v>29500</v>
      </c>
      <c r="C67" s="4">
        <v>170800</v>
      </c>
      <c r="D67" s="4">
        <v>-141300</v>
      </c>
      <c r="E67" s="4">
        <v>-4653150000</v>
      </c>
      <c r="F67" s="4">
        <f t="shared" si="3"/>
        <v>-91347680051</v>
      </c>
      <c r="K67" s="24"/>
      <c r="L67" s="4">
        <v>605</v>
      </c>
      <c r="M67" s="4">
        <v>558</v>
      </c>
      <c r="N67" s="4">
        <v>73</v>
      </c>
      <c r="O67" s="4">
        <v>54</v>
      </c>
      <c r="P67" s="4">
        <v>874900</v>
      </c>
      <c r="Q67" s="4">
        <v>674200</v>
      </c>
      <c r="R67" s="5">
        <v>2.0199999999999999E-2</v>
      </c>
      <c r="S67" s="4">
        <v>2342500</v>
      </c>
      <c r="T67" s="4">
        <f t="shared" si="1"/>
        <v>1514730</v>
      </c>
      <c r="U67" s="4">
        <f t="shared" si="4"/>
        <v>975500</v>
      </c>
      <c r="V67" s="5">
        <v>3.2899999999999999E-2</v>
      </c>
    </row>
    <row r="68" spans="1:22" x14ac:dyDescent="0.2">
      <c r="A68" s="16" t="s">
        <v>217</v>
      </c>
      <c r="B68" s="4">
        <v>38700</v>
      </c>
      <c r="C68" s="4">
        <v>190700</v>
      </c>
      <c r="D68" s="4">
        <v>-152000</v>
      </c>
      <c r="E68" s="4">
        <v>-4843740000</v>
      </c>
      <c r="F68" s="4">
        <f t="shared" si="3"/>
        <v>-86694530051</v>
      </c>
      <c r="G68" s="4">
        <v>0</v>
      </c>
      <c r="H68" s="4">
        <v>0</v>
      </c>
      <c r="I68" s="4">
        <v>0</v>
      </c>
      <c r="J68" s="4">
        <v>290700000</v>
      </c>
      <c r="K68" s="24"/>
      <c r="L68" s="4">
        <v>311</v>
      </c>
      <c r="M68" s="4">
        <v>402</v>
      </c>
      <c r="N68" s="4">
        <v>35</v>
      </c>
      <c r="O68" s="4">
        <v>37</v>
      </c>
      <c r="P68" s="4">
        <v>364700</v>
      </c>
      <c r="Q68" s="4">
        <v>498900</v>
      </c>
      <c r="R68" s="5">
        <v>9.3999999999999986E-3</v>
      </c>
      <c r="S68" s="4">
        <v>1045900</v>
      </c>
      <c r="T68" s="4">
        <f t="shared" si="1"/>
        <v>1531490</v>
      </c>
      <c r="U68" s="4">
        <f t="shared" si="4"/>
        <v>828100</v>
      </c>
      <c r="V68" s="5">
        <v>2.7900000000000001E-2</v>
      </c>
    </row>
    <row r="69" spans="1:22" x14ac:dyDescent="0.2">
      <c r="A69" s="16" t="s">
        <v>216</v>
      </c>
      <c r="B69" s="4">
        <v>35900</v>
      </c>
      <c r="C69" s="4">
        <v>282200</v>
      </c>
      <c r="D69" s="4">
        <v>-246300</v>
      </c>
      <c r="E69" s="4">
        <v>-7888600000</v>
      </c>
      <c r="F69" s="4">
        <f t="shared" si="3"/>
        <v>-81850790051</v>
      </c>
      <c r="K69" s="24"/>
      <c r="L69" s="4">
        <v>295</v>
      </c>
      <c r="M69" s="4">
        <v>860</v>
      </c>
      <c r="N69" s="4">
        <v>32</v>
      </c>
      <c r="O69" s="4">
        <v>87</v>
      </c>
      <c r="P69" s="4">
        <v>552700</v>
      </c>
      <c r="Q69" s="4">
        <v>1081700</v>
      </c>
      <c r="R69" s="5">
        <v>-1.3999999999999999E-2</v>
      </c>
      <c r="S69" s="4">
        <v>3060700</v>
      </c>
      <c r="T69" s="4">
        <f t="shared" si="1"/>
        <v>1351340</v>
      </c>
      <c r="U69" s="4">
        <f t="shared" si="4"/>
        <v>828100</v>
      </c>
      <c r="V69" s="5">
        <v>5.0300000000000004E-2</v>
      </c>
    </row>
    <row r="70" spans="1:22" x14ac:dyDescent="0.2">
      <c r="A70" s="16" t="s">
        <v>215</v>
      </c>
      <c r="B70" s="4">
        <v>55200</v>
      </c>
      <c r="C70" s="4">
        <v>304200</v>
      </c>
      <c r="D70" s="4">
        <v>-249000</v>
      </c>
      <c r="E70" s="4">
        <v>-8132890000</v>
      </c>
      <c r="F70" s="4">
        <f t="shared" si="3"/>
        <v>-73962190051</v>
      </c>
      <c r="G70" s="4">
        <v>0</v>
      </c>
      <c r="H70" s="4">
        <v>0</v>
      </c>
      <c r="I70" s="4">
        <v>0</v>
      </c>
      <c r="J70" s="4">
        <v>-367840000</v>
      </c>
      <c r="K70" s="24"/>
      <c r="L70" s="4">
        <v>372</v>
      </c>
      <c r="M70" s="4">
        <v>563</v>
      </c>
      <c r="N70" s="4">
        <v>15</v>
      </c>
      <c r="O70" s="4">
        <v>46</v>
      </c>
      <c r="P70" s="4">
        <v>285100</v>
      </c>
      <c r="Q70" s="4">
        <v>663700</v>
      </c>
      <c r="R70" s="5">
        <v>-1.54E-2</v>
      </c>
      <c r="S70" s="4">
        <v>975500</v>
      </c>
      <c r="T70" s="4">
        <f t="shared" si="1"/>
        <v>1347780</v>
      </c>
      <c r="U70" s="4">
        <f t="shared" si="4"/>
        <v>828100</v>
      </c>
      <c r="V70" s="5">
        <v>2.41E-2</v>
      </c>
    </row>
    <row r="71" spans="1:22" x14ac:dyDescent="0.2">
      <c r="A71" s="16" t="s">
        <v>214</v>
      </c>
      <c r="B71" s="4">
        <v>344100</v>
      </c>
      <c r="C71" s="4">
        <v>272200</v>
      </c>
      <c r="D71" s="4">
        <v>71900</v>
      </c>
      <c r="E71" s="4">
        <v>2401800000</v>
      </c>
      <c r="F71" s="4">
        <f t="shared" si="3"/>
        <v>-65829300051</v>
      </c>
      <c r="G71" s="4">
        <v>116100</v>
      </c>
      <c r="H71" s="4">
        <v>60000</v>
      </c>
      <c r="I71" s="4">
        <v>56100</v>
      </c>
      <c r="J71" s="4">
        <v>1688845000</v>
      </c>
      <c r="K71" s="24"/>
      <c r="L71" s="4">
        <v>1007</v>
      </c>
      <c r="M71" s="4">
        <v>729</v>
      </c>
      <c r="N71" s="4">
        <v>129</v>
      </c>
      <c r="O71" s="4">
        <v>67</v>
      </c>
      <c r="P71" s="4">
        <v>1462300</v>
      </c>
      <c r="Q71" s="4">
        <v>872600</v>
      </c>
      <c r="R71" s="5">
        <v>4.2800000000000005E-2</v>
      </c>
      <c r="S71" s="4">
        <v>3214900</v>
      </c>
      <c r="T71" s="4">
        <f t="shared" si="1"/>
        <v>1244270</v>
      </c>
      <c r="U71" s="4">
        <f t="shared" si="4"/>
        <v>828100</v>
      </c>
      <c r="V71" s="5">
        <v>6.0499999999999998E-2</v>
      </c>
    </row>
    <row r="72" spans="1:22" x14ac:dyDescent="0.2">
      <c r="A72" s="16" t="s">
        <v>213</v>
      </c>
      <c r="B72" s="4">
        <v>23000</v>
      </c>
      <c r="C72" s="4">
        <v>102800</v>
      </c>
      <c r="D72" s="4">
        <v>-79800</v>
      </c>
      <c r="E72" s="4">
        <v>-2518880000</v>
      </c>
      <c r="F72" s="4">
        <f t="shared" si="3"/>
        <v>-68231100051</v>
      </c>
      <c r="G72" s="4">
        <v>100000</v>
      </c>
      <c r="H72" s="4">
        <v>0</v>
      </c>
      <c r="I72" s="4">
        <v>100000</v>
      </c>
      <c r="J72" s="4">
        <v>3158250000</v>
      </c>
      <c r="K72" s="24"/>
      <c r="L72" s="4">
        <v>221</v>
      </c>
      <c r="M72" s="4">
        <v>489</v>
      </c>
      <c r="N72" s="4">
        <v>18</v>
      </c>
      <c r="O72" s="4">
        <v>59</v>
      </c>
      <c r="P72" s="4">
        <v>245800</v>
      </c>
      <c r="Q72" s="4">
        <v>722500</v>
      </c>
      <c r="R72" s="5">
        <v>-1.5E-3</v>
      </c>
      <c r="S72" s="4">
        <v>1154100</v>
      </c>
      <c r="T72" s="4">
        <f t="shared" si="1"/>
        <v>1430510</v>
      </c>
      <c r="U72" s="4">
        <f t="shared" si="4"/>
        <v>828100</v>
      </c>
      <c r="V72" s="5">
        <v>3.5499999999999997E-2</v>
      </c>
    </row>
    <row r="73" spans="1:22" x14ac:dyDescent="0.2">
      <c r="A73" s="16" t="s">
        <v>212</v>
      </c>
      <c r="B73" s="4">
        <v>56100</v>
      </c>
      <c r="C73" s="4">
        <v>36500</v>
      </c>
      <c r="D73" s="4">
        <v>19600</v>
      </c>
      <c r="E73" s="4">
        <v>622470000</v>
      </c>
      <c r="F73" s="4">
        <f t="shared" si="3"/>
        <v>-65712220051</v>
      </c>
      <c r="K73" s="24"/>
      <c r="L73" s="4">
        <v>425</v>
      </c>
      <c r="M73" s="4">
        <v>480</v>
      </c>
      <c r="N73" s="4">
        <v>18</v>
      </c>
      <c r="O73" s="4">
        <v>44</v>
      </c>
      <c r="P73" s="4">
        <v>324900</v>
      </c>
      <c r="Q73" s="4">
        <v>503000</v>
      </c>
      <c r="R73" s="5">
        <v>-1.1000000000000001E-2</v>
      </c>
      <c r="S73" s="4">
        <v>828100</v>
      </c>
      <c r="T73" s="4">
        <f t="shared" si="1"/>
        <v>1468380</v>
      </c>
      <c r="U73" s="4">
        <f t="shared" si="4"/>
        <v>845800</v>
      </c>
      <c r="V73" s="5">
        <v>2.18E-2</v>
      </c>
    </row>
    <row r="74" spans="1:22" x14ac:dyDescent="0.2">
      <c r="A74" s="16" t="s">
        <v>211</v>
      </c>
      <c r="B74" s="4">
        <v>200</v>
      </c>
      <c r="C74" s="4">
        <v>123400</v>
      </c>
      <c r="D74" s="4">
        <v>-123200</v>
      </c>
      <c r="E74" s="4">
        <v>-3952070000</v>
      </c>
      <c r="F74" s="4">
        <f t="shared" ref="F74:F79" si="5">E74+F75</f>
        <v>-66334690051</v>
      </c>
      <c r="G74" s="4">
        <v>0</v>
      </c>
      <c r="H74" s="4">
        <v>0</v>
      </c>
      <c r="I74" s="4">
        <v>0</v>
      </c>
      <c r="J74" s="4">
        <v>1964670000</v>
      </c>
      <c r="K74" s="24"/>
      <c r="L74" s="4">
        <v>218</v>
      </c>
      <c r="M74" s="4">
        <v>361</v>
      </c>
      <c r="N74" s="4">
        <v>19</v>
      </c>
      <c r="O74" s="4">
        <v>32</v>
      </c>
      <c r="P74" s="4">
        <v>402700</v>
      </c>
      <c r="Q74" s="4">
        <v>437000</v>
      </c>
      <c r="R74" s="5">
        <v>0</v>
      </c>
      <c r="S74" s="4">
        <v>845800</v>
      </c>
      <c r="T74" s="4">
        <f t="shared" ref="T74:T79" si="6">AVERAGE(S75:S84)</f>
        <v>1633080</v>
      </c>
      <c r="U74" s="4">
        <f t="shared" ref="U74:U79" si="7">MIN(S75:S79)</f>
        <v>886400</v>
      </c>
      <c r="V74" s="5">
        <v>4.0999999999999995E-2</v>
      </c>
    </row>
    <row r="75" spans="1:22" x14ac:dyDescent="0.2">
      <c r="A75" s="16" t="s">
        <v>210</v>
      </c>
      <c r="B75" s="4">
        <v>101800</v>
      </c>
      <c r="C75" s="4">
        <v>314500</v>
      </c>
      <c r="D75" s="4">
        <v>-212700</v>
      </c>
      <c r="E75" s="4">
        <v>-6794590000</v>
      </c>
      <c r="F75" s="4">
        <f t="shared" si="5"/>
        <v>-62382620051</v>
      </c>
      <c r="G75" s="4">
        <v>61100</v>
      </c>
      <c r="H75" s="4">
        <v>0</v>
      </c>
      <c r="I75" s="4">
        <v>61100</v>
      </c>
      <c r="J75" s="4">
        <v>1964670000</v>
      </c>
      <c r="K75" s="24"/>
      <c r="L75" s="4">
        <v>577</v>
      </c>
      <c r="M75" s="4">
        <v>555</v>
      </c>
      <c r="N75" s="4">
        <v>79</v>
      </c>
      <c r="O75" s="4">
        <v>79</v>
      </c>
      <c r="P75" s="4">
        <v>786100</v>
      </c>
      <c r="Q75" s="4">
        <v>808900</v>
      </c>
      <c r="R75" s="5">
        <v>1.5900000000000001E-2</v>
      </c>
      <c r="S75" s="4">
        <v>1685700</v>
      </c>
      <c r="T75" s="4">
        <f t="shared" si="6"/>
        <v>1515160</v>
      </c>
      <c r="U75" s="4">
        <f t="shared" si="7"/>
        <v>886400</v>
      </c>
      <c r="V75" s="5">
        <v>3.6699999999999997E-2</v>
      </c>
    </row>
    <row r="76" spans="1:22" x14ac:dyDescent="0.2">
      <c r="A76" s="16" t="s">
        <v>208</v>
      </c>
      <c r="B76" s="4">
        <v>39600</v>
      </c>
      <c r="C76" s="4">
        <v>126300</v>
      </c>
      <c r="D76" s="4">
        <v>-86700</v>
      </c>
      <c r="E76" s="4">
        <v>-2720440000</v>
      </c>
      <c r="F76" s="4">
        <f t="shared" si="5"/>
        <v>-55588030051</v>
      </c>
      <c r="G76" s="4">
        <v>25900</v>
      </c>
      <c r="H76" s="4">
        <v>0</v>
      </c>
      <c r="I76" s="4">
        <v>25900</v>
      </c>
      <c r="J76" s="4">
        <v>815850000</v>
      </c>
      <c r="K76" s="24"/>
      <c r="L76" s="4">
        <v>518</v>
      </c>
      <c r="M76" s="4">
        <v>443</v>
      </c>
      <c r="N76" s="4">
        <v>72</v>
      </c>
      <c r="O76" s="4">
        <v>35</v>
      </c>
      <c r="P76" s="4">
        <v>788900</v>
      </c>
      <c r="Q76" s="4">
        <v>537100</v>
      </c>
      <c r="R76" s="5">
        <v>2.6099999999999998E-2</v>
      </c>
      <c r="S76" s="4">
        <v>1450200</v>
      </c>
      <c r="T76" s="4">
        <f t="shared" si="6"/>
        <v>1439060</v>
      </c>
      <c r="U76" s="4">
        <f t="shared" si="7"/>
        <v>886400</v>
      </c>
      <c r="V76" s="5">
        <v>3.3000000000000002E-2</v>
      </c>
    </row>
    <row r="77" spans="1:22" x14ac:dyDescent="0.2">
      <c r="A77" s="16" t="s">
        <v>207</v>
      </c>
      <c r="B77" s="4">
        <v>76800</v>
      </c>
      <c r="C77" s="4">
        <v>17461</v>
      </c>
      <c r="D77" s="4">
        <v>59339</v>
      </c>
      <c r="E77" s="4">
        <v>1832660000</v>
      </c>
      <c r="F77" s="4">
        <f t="shared" si="5"/>
        <v>-52867590051</v>
      </c>
      <c r="G77" s="4">
        <v>248000</v>
      </c>
      <c r="H77" s="4">
        <v>0</v>
      </c>
      <c r="I77" s="4">
        <v>248000</v>
      </c>
      <c r="J77" s="4">
        <v>7636100000</v>
      </c>
      <c r="K77" s="24"/>
      <c r="L77" s="4">
        <v>237</v>
      </c>
      <c r="M77" s="4">
        <v>425</v>
      </c>
      <c r="N77" s="4">
        <v>14</v>
      </c>
      <c r="O77" s="4">
        <v>43</v>
      </c>
      <c r="P77" s="4">
        <v>188600</v>
      </c>
      <c r="Q77" s="4">
        <v>695200</v>
      </c>
      <c r="R77" s="5">
        <v>-3.2000000000000002E-3</v>
      </c>
      <c r="S77" s="4">
        <v>886400</v>
      </c>
      <c r="T77" s="4">
        <f t="shared" si="6"/>
        <v>1386190</v>
      </c>
      <c r="U77" s="4">
        <f t="shared" si="7"/>
        <v>939900</v>
      </c>
      <c r="V77" s="5">
        <v>2.0799999999999999E-2</v>
      </c>
    </row>
    <row r="78" spans="1:22" x14ac:dyDescent="0.2">
      <c r="A78" s="16" t="s">
        <v>206</v>
      </c>
      <c r="B78" s="4">
        <v>39800</v>
      </c>
      <c r="C78" s="4">
        <v>50400</v>
      </c>
      <c r="D78" s="4">
        <v>-10600</v>
      </c>
      <c r="E78" s="4">
        <v>-337850000</v>
      </c>
      <c r="F78" s="4">
        <f t="shared" si="5"/>
        <v>-54700250051</v>
      </c>
      <c r="G78" s="4">
        <v>0</v>
      </c>
      <c r="H78" s="4">
        <v>0</v>
      </c>
      <c r="I78" s="4">
        <v>0</v>
      </c>
      <c r="J78" s="4">
        <v>-77650000</v>
      </c>
      <c r="K78" s="24"/>
      <c r="L78" s="4">
        <v>292</v>
      </c>
      <c r="M78" s="4">
        <v>525</v>
      </c>
      <c r="N78" s="4">
        <v>29</v>
      </c>
      <c r="O78" s="4">
        <v>49</v>
      </c>
      <c r="P78" s="4">
        <v>325600</v>
      </c>
      <c r="Q78" s="4">
        <v>785300</v>
      </c>
      <c r="R78" s="5">
        <v>-2.2700000000000001E-2</v>
      </c>
      <c r="S78" s="4">
        <v>1213500</v>
      </c>
      <c r="T78" s="4">
        <f t="shared" si="6"/>
        <v>1319470</v>
      </c>
      <c r="U78" s="4">
        <f t="shared" si="7"/>
        <v>939900</v>
      </c>
      <c r="V78" s="5">
        <v>3.61E-2</v>
      </c>
    </row>
    <row r="79" spans="1:22" x14ac:dyDescent="0.2">
      <c r="A79" s="16" t="s">
        <v>205</v>
      </c>
      <c r="B79" s="4">
        <v>38100</v>
      </c>
      <c r="C79" s="4">
        <v>279500</v>
      </c>
      <c r="D79" s="4">
        <v>-241400</v>
      </c>
      <c r="E79" s="4">
        <v>-7694240000</v>
      </c>
      <c r="F79" s="4">
        <f t="shared" si="5"/>
        <v>-54362400051</v>
      </c>
      <c r="K79" s="24"/>
      <c r="L79" s="4">
        <v>324</v>
      </c>
      <c r="M79" s="4">
        <v>565</v>
      </c>
      <c r="N79" s="4">
        <v>20</v>
      </c>
      <c r="O79" s="4">
        <v>77</v>
      </c>
      <c r="P79" s="4">
        <v>332300</v>
      </c>
      <c r="Q79" s="4">
        <v>868000</v>
      </c>
      <c r="R79" s="5">
        <v>-3.0999999999999999E-3</v>
      </c>
      <c r="S79" s="4">
        <v>1259200</v>
      </c>
      <c r="T79" s="4">
        <f t="shared" si="6"/>
        <v>1256900</v>
      </c>
      <c r="U79" s="4">
        <f t="shared" si="7"/>
        <v>939900</v>
      </c>
      <c r="V79" s="5">
        <v>4.5700000000000005E-2</v>
      </c>
    </row>
    <row r="80" spans="1:22" x14ac:dyDescent="0.2">
      <c r="A80" s="16" t="s">
        <v>204</v>
      </c>
      <c r="B80" s="4">
        <v>36500</v>
      </c>
      <c r="C80" s="4">
        <v>237600</v>
      </c>
      <c r="D80" s="4">
        <v>-201100</v>
      </c>
      <c r="E80" s="4">
        <v>-6404732248</v>
      </c>
      <c r="F80" s="4">
        <f t="shared" ref="F80:F102" si="8">E80+F81</f>
        <v>-46668160051</v>
      </c>
      <c r="G80" s="4">
        <v>0</v>
      </c>
      <c r="H80" s="4">
        <v>0</v>
      </c>
      <c r="I80" s="4">
        <v>0</v>
      </c>
      <c r="J80" s="4">
        <v>-94800000</v>
      </c>
      <c r="K80" s="24"/>
      <c r="L80" s="4">
        <v>346</v>
      </c>
      <c r="M80" s="4">
        <v>454</v>
      </c>
      <c r="N80" s="4">
        <v>25</v>
      </c>
      <c r="O80" s="4">
        <v>36</v>
      </c>
      <c r="P80" s="4">
        <v>375500</v>
      </c>
      <c r="Q80" s="4">
        <v>562300</v>
      </c>
      <c r="R80" s="5">
        <v>-1.26E-2</v>
      </c>
      <c r="S80" s="4">
        <v>939900</v>
      </c>
      <c r="T80" s="4">
        <f t="shared" ref="T80:T102" si="9">AVERAGE(S81:S90)</f>
        <v>1231260</v>
      </c>
      <c r="U80" s="4">
        <f t="shared" ref="U80:U102" si="10">MIN(S81:S85)</f>
        <v>506500</v>
      </c>
      <c r="V80" s="5">
        <v>2.0299999999999999E-2</v>
      </c>
    </row>
    <row r="81" spans="1:22" x14ac:dyDescent="0.2">
      <c r="A81" s="16" t="s">
        <v>203</v>
      </c>
      <c r="B81" s="4">
        <v>190700</v>
      </c>
      <c r="C81" s="4">
        <v>314100</v>
      </c>
      <c r="D81" s="4">
        <v>-123400</v>
      </c>
      <c r="E81" s="4">
        <v>-3919679174</v>
      </c>
      <c r="F81" s="4">
        <f t="shared" si="8"/>
        <v>-40263427803</v>
      </c>
      <c r="G81" s="4">
        <v>0</v>
      </c>
      <c r="H81" s="4">
        <v>0</v>
      </c>
      <c r="I81" s="4">
        <v>0</v>
      </c>
      <c r="J81" s="4">
        <v>913500000</v>
      </c>
      <c r="K81" s="24"/>
      <c r="L81" s="4">
        <v>659</v>
      </c>
      <c r="M81" s="4">
        <v>765</v>
      </c>
      <c r="N81" s="4">
        <v>81</v>
      </c>
      <c r="O81" s="4">
        <v>99</v>
      </c>
      <c r="P81" s="4">
        <v>1055500</v>
      </c>
      <c r="Q81" s="4">
        <v>1121200</v>
      </c>
      <c r="R81" s="5">
        <v>4.7999999999999996E-3</v>
      </c>
      <c r="S81" s="4">
        <v>2179800</v>
      </c>
      <c r="T81" s="4">
        <f t="shared" si="9"/>
        <v>1055972.7</v>
      </c>
      <c r="U81" s="4">
        <f t="shared" si="10"/>
        <v>506500</v>
      </c>
      <c r="V81" s="5">
        <v>3.1E-2</v>
      </c>
    </row>
    <row r="82" spans="1:22" x14ac:dyDescent="0.2">
      <c r="A82" s="16" t="s">
        <v>200</v>
      </c>
      <c r="B82" s="4">
        <v>393100</v>
      </c>
      <c r="C82" s="4">
        <v>350800</v>
      </c>
      <c r="D82" s="4">
        <v>42300</v>
      </c>
      <c r="E82" s="4">
        <v>1314721371</v>
      </c>
      <c r="F82" s="4">
        <f t="shared" si="8"/>
        <v>-36343748629</v>
      </c>
      <c r="G82" s="4">
        <v>30000</v>
      </c>
      <c r="H82" s="4">
        <v>0</v>
      </c>
      <c r="I82" s="4">
        <v>30000</v>
      </c>
      <c r="J82" s="4">
        <v>913500000</v>
      </c>
      <c r="K82" s="24"/>
      <c r="L82" s="4">
        <v>1015</v>
      </c>
      <c r="M82" s="4">
        <v>518</v>
      </c>
      <c r="N82" s="4">
        <v>158</v>
      </c>
      <c r="O82" s="4">
        <v>83</v>
      </c>
      <c r="P82" s="4">
        <v>1941100</v>
      </c>
      <c r="Q82" s="4">
        <v>1052400</v>
      </c>
      <c r="R82" s="5">
        <v>6.88E-2</v>
      </c>
      <c r="S82" s="4">
        <v>3016500</v>
      </c>
      <c r="T82" s="4">
        <f t="shared" si="9"/>
        <v>777364.3</v>
      </c>
      <c r="U82" s="4">
        <f t="shared" si="10"/>
        <v>357700</v>
      </c>
      <c r="V82" s="5">
        <v>6.4399999999999999E-2</v>
      </c>
    </row>
    <row r="83" spans="1:22" x14ac:dyDescent="0.2">
      <c r="A83" s="16" t="s">
        <v>199</v>
      </c>
      <c r="B83" s="4">
        <v>16700</v>
      </c>
      <c r="C83" s="4">
        <v>535399</v>
      </c>
      <c r="D83" s="4">
        <v>-518699</v>
      </c>
      <c r="E83" s="4">
        <v>-15431670000</v>
      </c>
      <c r="F83" s="4">
        <f t="shared" si="8"/>
        <v>-37658470000</v>
      </c>
      <c r="G83" s="4">
        <v>60000</v>
      </c>
      <c r="H83" s="4">
        <v>0</v>
      </c>
      <c r="I83" s="4">
        <v>60000</v>
      </c>
      <c r="J83" s="4">
        <v>1779500000</v>
      </c>
      <c r="K83" s="24"/>
      <c r="L83" s="4">
        <v>385</v>
      </c>
      <c r="M83" s="4">
        <v>403</v>
      </c>
      <c r="N83" s="4">
        <v>42</v>
      </c>
      <c r="O83" s="4">
        <v>59</v>
      </c>
      <c r="P83" s="4">
        <v>513400</v>
      </c>
      <c r="Q83" s="4">
        <v>641900</v>
      </c>
      <c r="R83" s="5">
        <v>5.1000000000000004E-3</v>
      </c>
      <c r="S83" s="4">
        <v>1206800</v>
      </c>
      <c r="T83" s="4">
        <f t="shared" si="9"/>
        <v>727288.6</v>
      </c>
      <c r="U83" s="4">
        <f t="shared" si="10"/>
        <v>357700</v>
      </c>
      <c r="V83" s="5">
        <v>2.7999999999999997E-2</v>
      </c>
    </row>
    <row r="84" spans="1:22" x14ac:dyDescent="0.2">
      <c r="A84" s="16" t="s">
        <v>193</v>
      </c>
      <c r="B84" s="4">
        <v>121300</v>
      </c>
      <c r="C84" s="4">
        <v>432200</v>
      </c>
      <c r="D84" s="4">
        <v>-310900</v>
      </c>
      <c r="E84" s="4">
        <v>-8985710000</v>
      </c>
      <c r="F84" s="4">
        <f t="shared" si="8"/>
        <v>-22226800000</v>
      </c>
      <c r="K84" s="24"/>
      <c r="L84" s="4">
        <v>1271</v>
      </c>
      <c r="M84" s="4">
        <v>506</v>
      </c>
      <c r="N84" s="4">
        <v>121</v>
      </c>
      <c r="O84" s="4">
        <v>56</v>
      </c>
      <c r="P84" s="4">
        <v>1742800</v>
      </c>
      <c r="Q84" s="4">
        <v>697300</v>
      </c>
      <c r="R84" s="5">
        <v>6.8499999999999991E-2</v>
      </c>
      <c r="S84" s="4">
        <v>2492800</v>
      </c>
      <c r="T84" s="4">
        <f t="shared" si="9"/>
        <v>628044.9</v>
      </c>
      <c r="U84" s="4">
        <f t="shared" si="10"/>
        <v>357700</v>
      </c>
      <c r="V84" s="5">
        <v>7.5899999999999995E-2</v>
      </c>
    </row>
    <row r="85" spans="1:22" x14ac:dyDescent="0.2">
      <c r="A85" s="16" t="s">
        <v>192</v>
      </c>
      <c r="B85" s="4">
        <v>40700</v>
      </c>
      <c r="C85" s="4">
        <v>203800</v>
      </c>
      <c r="D85" s="4">
        <v>-163100</v>
      </c>
      <c r="E85" s="4">
        <v>-4450090000</v>
      </c>
      <c r="F85" s="4">
        <f t="shared" si="8"/>
        <v>-13241090000</v>
      </c>
      <c r="K85" s="24"/>
      <c r="L85" s="4">
        <v>214</v>
      </c>
      <c r="M85" s="4">
        <v>287</v>
      </c>
      <c r="N85" s="4">
        <v>9</v>
      </c>
      <c r="O85" s="4">
        <v>7</v>
      </c>
      <c r="P85" s="4">
        <v>161700</v>
      </c>
      <c r="Q85" s="4">
        <v>264900</v>
      </c>
      <c r="R85" s="5">
        <v>-1.8E-3</v>
      </c>
      <c r="S85" s="4">
        <v>506500</v>
      </c>
      <c r="T85" s="4">
        <f t="shared" si="9"/>
        <v>606025.1</v>
      </c>
      <c r="U85" s="4">
        <f t="shared" si="10"/>
        <v>357700</v>
      </c>
      <c r="V85" s="5">
        <v>2.69E-2</v>
      </c>
    </row>
    <row r="86" spans="1:22" x14ac:dyDescent="0.2">
      <c r="A86" s="16" t="s">
        <v>191</v>
      </c>
      <c r="B86" s="4">
        <v>36700</v>
      </c>
      <c r="C86" s="4">
        <v>213000</v>
      </c>
      <c r="D86" s="4">
        <v>-176300</v>
      </c>
      <c r="E86" s="4">
        <v>-4828570000</v>
      </c>
      <c r="F86" s="4">
        <f t="shared" si="8"/>
        <v>-8791000000</v>
      </c>
      <c r="G86" s="4">
        <v>0</v>
      </c>
      <c r="H86" s="4">
        <v>0</v>
      </c>
      <c r="I86" s="4">
        <v>0</v>
      </c>
      <c r="J86" s="4">
        <v>-3934900000</v>
      </c>
      <c r="K86" s="24"/>
      <c r="L86" s="4">
        <v>367</v>
      </c>
      <c r="M86" s="4">
        <v>336</v>
      </c>
      <c r="N86" s="4">
        <v>11</v>
      </c>
      <c r="O86" s="4">
        <v>12</v>
      </c>
      <c r="P86" s="4">
        <v>227300</v>
      </c>
      <c r="Q86" s="4">
        <v>250700</v>
      </c>
      <c r="R86" s="5">
        <v>1.84E-2</v>
      </c>
      <c r="S86" s="4">
        <v>689200</v>
      </c>
      <c r="T86" s="4">
        <f t="shared" si="9"/>
        <v>654751.69999999995</v>
      </c>
      <c r="U86" s="4">
        <f t="shared" si="10"/>
        <v>357700</v>
      </c>
      <c r="V86" s="5">
        <v>2.87E-2</v>
      </c>
    </row>
    <row r="87" spans="1:22" x14ac:dyDescent="0.2">
      <c r="A87" s="16" t="s">
        <v>190</v>
      </c>
      <c r="B87" s="4">
        <v>25000</v>
      </c>
      <c r="C87" s="4">
        <v>2100</v>
      </c>
      <c r="D87" s="4">
        <v>22900</v>
      </c>
      <c r="E87" s="4">
        <v>626590000</v>
      </c>
      <c r="F87" s="4">
        <f t="shared" si="8"/>
        <v>-3962430000</v>
      </c>
      <c r="G87" s="4">
        <v>0</v>
      </c>
      <c r="H87" s="4">
        <v>0</v>
      </c>
      <c r="I87" s="4">
        <v>0</v>
      </c>
      <c r="J87" s="4">
        <v>54500000</v>
      </c>
      <c r="K87" s="24"/>
      <c r="L87" s="4">
        <v>373</v>
      </c>
      <c r="M87" s="4">
        <v>207</v>
      </c>
      <c r="N87" s="4">
        <v>1</v>
      </c>
      <c r="O87" s="4">
        <v>9</v>
      </c>
      <c r="P87" s="4">
        <v>117800</v>
      </c>
      <c r="Q87" s="4">
        <v>199200</v>
      </c>
      <c r="R87" s="5">
        <v>-1.83E-2</v>
      </c>
      <c r="S87" s="4">
        <v>357700</v>
      </c>
      <c r="T87" s="4">
        <f t="shared" si="9"/>
        <v>679081.7</v>
      </c>
      <c r="U87" s="4">
        <f t="shared" si="10"/>
        <v>230416</v>
      </c>
      <c r="V87" s="5">
        <v>1.9799999999999998E-2</v>
      </c>
    </row>
    <row r="88" spans="1:22" x14ac:dyDescent="0.2">
      <c r="A88" s="16" t="s">
        <v>189</v>
      </c>
      <c r="B88" s="4">
        <v>32000</v>
      </c>
      <c r="C88" s="4">
        <v>44200</v>
      </c>
      <c r="D88" s="4">
        <v>-12200</v>
      </c>
      <c r="E88" s="4">
        <v>-335320000</v>
      </c>
      <c r="F88" s="4">
        <f t="shared" si="8"/>
        <v>-4589020000</v>
      </c>
      <c r="G88" s="4">
        <v>50000</v>
      </c>
      <c r="H88" s="4">
        <v>0</v>
      </c>
      <c r="I88" s="4">
        <v>50000</v>
      </c>
      <c r="J88" s="4">
        <v>1388150000</v>
      </c>
      <c r="K88" s="24"/>
      <c r="L88" s="4">
        <v>170</v>
      </c>
      <c r="M88" s="4">
        <v>285</v>
      </c>
      <c r="N88" s="4">
        <v>9</v>
      </c>
      <c r="O88" s="4">
        <v>12</v>
      </c>
      <c r="P88" s="4">
        <v>184900</v>
      </c>
      <c r="Q88" s="4">
        <v>315600</v>
      </c>
      <c r="R88" s="5">
        <v>-7.0999999999999995E-3</v>
      </c>
      <c r="S88" s="4">
        <v>546300</v>
      </c>
      <c r="T88" s="4">
        <f t="shared" si="9"/>
        <v>686882.3</v>
      </c>
      <c r="U88" s="4">
        <f t="shared" si="10"/>
        <v>230416</v>
      </c>
      <c r="V88" s="5">
        <v>3.5799999999999998E-2</v>
      </c>
    </row>
    <row r="89" spans="1:22" x14ac:dyDescent="0.2">
      <c r="A89" s="16" t="s">
        <v>188</v>
      </c>
      <c r="B89" s="4">
        <v>86000</v>
      </c>
      <c r="C89" s="4">
        <v>321000</v>
      </c>
      <c r="D89" s="4">
        <v>-235000</v>
      </c>
      <c r="E89" s="4">
        <v>-6531840000</v>
      </c>
      <c r="F89" s="4">
        <f t="shared" si="8"/>
        <v>-4253700000</v>
      </c>
      <c r="K89" s="24"/>
      <c r="L89" s="4">
        <v>185</v>
      </c>
      <c r="M89" s="4">
        <v>345</v>
      </c>
      <c r="N89" s="4">
        <v>10</v>
      </c>
      <c r="O89" s="4">
        <v>33</v>
      </c>
      <c r="P89" s="4">
        <v>150300</v>
      </c>
      <c r="Q89" s="4">
        <v>403600</v>
      </c>
      <c r="R89" s="5">
        <v>1.8E-3</v>
      </c>
      <c r="S89" s="4">
        <v>633500</v>
      </c>
      <c r="T89" s="4">
        <f t="shared" si="9"/>
        <v>695319.4</v>
      </c>
      <c r="U89" s="4">
        <f t="shared" si="10"/>
        <v>230416</v>
      </c>
      <c r="V89" s="5">
        <v>1.61E-2</v>
      </c>
    </row>
    <row r="90" spans="1:22" x14ac:dyDescent="0.2">
      <c r="A90" s="16" t="s">
        <v>187</v>
      </c>
      <c r="B90" s="4">
        <v>37600</v>
      </c>
      <c r="C90" s="4">
        <v>3700</v>
      </c>
      <c r="D90" s="4">
        <v>33900</v>
      </c>
      <c r="E90" s="4">
        <v>927000000</v>
      </c>
      <c r="F90" s="4">
        <f t="shared" si="8"/>
        <v>2278140000</v>
      </c>
      <c r="G90" s="4">
        <v>0</v>
      </c>
      <c r="H90" s="4">
        <v>0</v>
      </c>
      <c r="I90" s="4">
        <v>0</v>
      </c>
      <c r="J90" s="4">
        <v>546430000</v>
      </c>
      <c r="K90" s="24"/>
      <c r="L90" s="4">
        <v>277</v>
      </c>
      <c r="M90" s="4">
        <v>283</v>
      </c>
      <c r="N90" s="4">
        <v>21</v>
      </c>
      <c r="O90" s="4">
        <v>10</v>
      </c>
      <c r="P90" s="4">
        <v>362500</v>
      </c>
      <c r="Q90" s="4">
        <v>285100</v>
      </c>
      <c r="R90" s="5">
        <v>2.3900000000000001E-2</v>
      </c>
      <c r="S90" s="4">
        <v>683500</v>
      </c>
      <c r="T90" s="4">
        <f t="shared" si="9"/>
        <v>686493.4</v>
      </c>
      <c r="U90" s="4">
        <f t="shared" si="10"/>
        <v>230416</v>
      </c>
      <c r="V90" s="5">
        <v>4.58E-2</v>
      </c>
    </row>
    <row r="91" spans="1:22" x14ac:dyDescent="0.2">
      <c r="A91" s="16" t="s">
        <v>186</v>
      </c>
      <c r="B91" s="4">
        <v>53800</v>
      </c>
      <c r="C91" s="4">
        <v>0</v>
      </c>
      <c r="D91" s="4">
        <v>53800</v>
      </c>
      <c r="E91" s="4">
        <v>1456740000</v>
      </c>
      <c r="F91" s="4">
        <f t="shared" si="8"/>
        <v>1351140000</v>
      </c>
      <c r="G91" s="4">
        <v>80000</v>
      </c>
      <c r="H91" s="4">
        <v>0</v>
      </c>
      <c r="I91" s="4">
        <v>80000</v>
      </c>
      <c r="J91" s="4">
        <v>2182090000</v>
      </c>
      <c r="K91" s="24"/>
      <c r="L91" s="4">
        <v>195</v>
      </c>
      <c r="M91" s="4">
        <v>230</v>
      </c>
      <c r="N91" s="4">
        <v>9</v>
      </c>
      <c r="O91" s="4">
        <v>9</v>
      </c>
      <c r="P91" s="4">
        <v>183100</v>
      </c>
      <c r="Q91" s="4">
        <v>222600</v>
      </c>
      <c r="R91" s="5">
        <v>3.7000000000000002E-3</v>
      </c>
      <c r="S91" s="4">
        <v>426927</v>
      </c>
      <c r="T91" s="4">
        <f t="shared" si="9"/>
        <v>687721.3</v>
      </c>
      <c r="U91" s="4">
        <f t="shared" si="10"/>
        <v>230416</v>
      </c>
      <c r="V91" s="5">
        <v>1.83E-2</v>
      </c>
    </row>
    <row r="92" spans="1:22" x14ac:dyDescent="0.2">
      <c r="A92" s="16" t="s">
        <v>185</v>
      </c>
      <c r="B92" s="4">
        <v>4400</v>
      </c>
      <c r="C92" s="4">
        <v>0</v>
      </c>
      <c r="D92" s="4">
        <v>4400</v>
      </c>
      <c r="E92" s="4">
        <v>118880000</v>
      </c>
      <c r="F92" s="4">
        <f t="shared" si="8"/>
        <v>-105600000</v>
      </c>
      <c r="K92" s="24"/>
      <c r="L92" s="4">
        <v>120</v>
      </c>
      <c r="M92" s="4">
        <v>115</v>
      </c>
      <c r="N92" s="4">
        <v>7</v>
      </c>
      <c r="O92" s="4">
        <v>3</v>
      </c>
      <c r="P92" s="4">
        <v>124000</v>
      </c>
      <c r="Q92" s="4">
        <v>89200</v>
      </c>
      <c r="R92" s="5">
        <v>1.9E-3</v>
      </c>
      <c r="S92" s="4">
        <v>230416</v>
      </c>
      <c r="T92" s="4">
        <f t="shared" si="9"/>
        <v>742187</v>
      </c>
      <c r="U92" s="4">
        <f t="shared" si="10"/>
        <v>286302</v>
      </c>
      <c r="V92" s="5">
        <v>1.47E-2</v>
      </c>
    </row>
    <row r="93" spans="1:22" x14ac:dyDescent="0.2">
      <c r="A93" s="16" t="s">
        <v>184</v>
      </c>
      <c r="B93" s="4">
        <v>233300</v>
      </c>
      <c r="C93" s="4">
        <v>0</v>
      </c>
      <c r="D93" s="4">
        <v>233300</v>
      </c>
      <c r="E93" s="4">
        <v>6304140000</v>
      </c>
      <c r="F93" s="4">
        <f t="shared" si="8"/>
        <v>-224480000</v>
      </c>
      <c r="K93" s="24"/>
      <c r="L93" s="4">
        <v>244</v>
      </c>
      <c r="M93" s="4">
        <v>352</v>
      </c>
      <c r="N93" s="4">
        <v>19</v>
      </c>
      <c r="O93" s="4">
        <v>19</v>
      </c>
      <c r="P93" s="4">
        <v>363400</v>
      </c>
      <c r="Q93" s="4">
        <v>342500</v>
      </c>
      <c r="R93" s="5">
        <v>1.4999999999999999E-2</v>
      </c>
      <c r="S93" s="4">
        <v>706043</v>
      </c>
      <c r="T93" s="4">
        <f t="shared" si="9"/>
        <v>746203</v>
      </c>
      <c r="U93" s="4">
        <f t="shared" si="10"/>
        <v>286302</v>
      </c>
      <c r="V93" s="5">
        <v>2.2099999999999998E-2</v>
      </c>
    </row>
    <row r="94" spans="1:22" x14ac:dyDescent="0.2">
      <c r="A94" s="16" t="s">
        <v>183</v>
      </c>
      <c r="B94" s="4">
        <v>51300</v>
      </c>
      <c r="C94" s="4">
        <v>5600</v>
      </c>
      <c r="D94" s="4">
        <v>45700</v>
      </c>
      <c r="E94" s="4">
        <v>1193530000</v>
      </c>
      <c r="F94" s="4">
        <f t="shared" si="8"/>
        <v>-6528620000</v>
      </c>
      <c r="G94" s="4">
        <v>0</v>
      </c>
      <c r="H94" s="4">
        <v>0</v>
      </c>
      <c r="I94" s="4">
        <v>0</v>
      </c>
      <c r="J94" s="4">
        <v>135250000</v>
      </c>
      <c r="K94" s="24"/>
      <c r="L94" s="4">
        <v>262</v>
      </c>
      <c r="M94" s="4">
        <v>796</v>
      </c>
      <c r="N94" s="4">
        <v>18</v>
      </c>
      <c r="O94" s="4">
        <v>68</v>
      </c>
      <c r="P94" s="4">
        <v>413300</v>
      </c>
      <c r="Q94" s="4">
        <v>1079200</v>
      </c>
      <c r="R94" s="5">
        <v>-1.47E-2</v>
      </c>
      <c r="S94" s="4">
        <v>1500363</v>
      </c>
      <c r="T94" s="4">
        <f t="shared" si="9"/>
        <v>651933</v>
      </c>
      <c r="U94" s="4">
        <f t="shared" si="10"/>
        <v>286302</v>
      </c>
      <c r="V94" s="5">
        <v>5.5399999999999998E-2</v>
      </c>
    </row>
    <row r="95" spans="1:22" x14ac:dyDescent="0.2">
      <c r="A95" s="16" t="s">
        <v>182</v>
      </c>
      <c r="B95" s="4">
        <v>11500</v>
      </c>
      <c r="C95" s="4">
        <v>0</v>
      </c>
      <c r="D95" s="4">
        <v>11500</v>
      </c>
      <c r="E95" s="4">
        <v>313180000</v>
      </c>
      <c r="F95" s="4">
        <f t="shared" si="8"/>
        <v>-7722150000</v>
      </c>
      <c r="K95" s="24"/>
      <c r="L95" s="4">
        <v>57</v>
      </c>
      <c r="M95" s="4">
        <v>222</v>
      </c>
      <c r="N95" s="4">
        <v>6</v>
      </c>
      <c r="O95" s="4">
        <v>7</v>
      </c>
      <c r="P95" s="4">
        <v>65600</v>
      </c>
      <c r="Q95" s="4">
        <v>202000</v>
      </c>
      <c r="R95" s="5">
        <v>-7.3000000000000001E-3</v>
      </c>
      <c r="S95" s="4">
        <v>286302</v>
      </c>
      <c r="T95" s="4">
        <f t="shared" si="9"/>
        <v>704166</v>
      </c>
      <c r="U95" s="4">
        <f t="shared" si="10"/>
        <v>595240</v>
      </c>
      <c r="V95" s="5">
        <v>2.0099999999999996E-2</v>
      </c>
    </row>
    <row r="96" spans="1:22" x14ac:dyDescent="0.2">
      <c r="A96" s="16" t="s">
        <v>177</v>
      </c>
      <c r="B96" s="4">
        <v>30700</v>
      </c>
      <c r="C96" s="4">
        <v>300300</v>
      </c>
      <c r="D96" s="4">
        <v>-269600</v>
      </c>
      <c r="E96" s="4">
        <v>-7504110000</v>
      </c>
      <c r="F96" s="4">
        <f t="shared" si="8"/>
        <v>-8035330000</v>
      </c>
      <c r="K96" s="24"/>
      <c r="L96" s="4">
        <v>541</v>
      </c>
      <c r="M96" s="4">
        <v>381</v>
      </c>
      <c r="N96" s="4">
        <v>41</v>
      </c>
      <c r="O96" s="4">
        <v>42</v>
      </c>
      <c r="P96" s="4">
        <v>603500</v>
      </c>
      <c r="Q96" s="4">
        <v>545100</v>
      </c>
      <c r="R96" s="5">
        <v>9.300000000000001E-3</v>
      </c>
      <c r="S96" s="4">
        <v>1176466</v>
      </c>
      <c r="T96" s="4">
        <f t="shared" si="9"/>
        <v>625449.33333333337</v>
      </c>
      <c r="U96" s="4">
        <f t="shared" si="10"/>
        <v>439206</v>
      </c>
      <c r="V96" s="5">
        <v>5.4299999999999994E-2</v>
      </c>
    </row>
    <row r="97" spans="1:22" x14ac:dyDescent="0.2">
      <c r="A97" s="16" t="s">
        <v>175</v>
      </c>
      <c r="B97" s="4">
        <v>44300</v>
      </c>
      <c r="C97" s="4">
        <v>2000</v>
      </c>
      <c r="D97" s="4">
        <v>42300</v>
      </c>
      <c r="E97" s="4">
        <v>1144590000</v>
      </c>
      <c r="F97" s="4">
        <f t="shared" si="8"/>
        <v>-531220000</v>
      </c>
      <c r="K97" s="24"/>
      <c r="L97" s="4">
        <v>328</v>
      </c>
      <c r="M97" s="4">
        <v>183</v>
      </c>
      <c r="N97" s="4">
        <v>7</v>
      </c>
      <c r="O97" s="4">
        <v>20</v>
      </c>
      <c r="P97" s="4">
        <v>257400</v>
      </c>
      <c r="Q97" s="4">
        <v>247400</v>
      </c>
      <c r="R97" s="5">
        <v>9.3999999999999986E-3</v>
      </c>
      <c r="S97" s="4">
        <v>601000</v>
      </c>
      <c r="T97" s="4">
        <f t="shared" si="9"/>
        <v>630339.19999999995</v>
      </c>
      <c r="U97" s="4">
        <f t="shared" si="10"/>
        <v>439206</v>
      </c>
      <c r="V97" s="5">
        <v>2.3799999999999998E-2</v>
      </c>
    </row>
    <row r="98" spans="1:22" x14ac:dyDescent="0.2">
      <c r="A98" s="16" t="s">
        <v>174</v>
      </c>
      <c r="B98" s="4">
        <v>28200</v>
      </c>
      <c r="C98" s="4">
        <v>100</v>
      </c>
      <c r="D98" s="4">
        <v>28100</v>
      </c>
      <c r="E98" s="4">
        <v>757830000</v>
      </c>
      <c r="F98" s="4">
        <f t="shared" si="8"/>
        <v>-1675810000</v>
      </c>
      <c r="K98" s="24"/>
      <c r="L98" s="4">
        <v>106</v>
      </c>
      <c r="M98" s="4">
        <v>203</v>
      </c>
      <c r="N98" s="4">
        <v>13</v>
      </c>
      <c r="O98" s="4">
        <v>22</v>
      </c>
      <c r="P98" s="4">
        <v>183800</v>
      </c>
      <c r="Q98" s="4">
        <v>372500</v>
      </c>
      <c r="R98" s="5">
        <v>-1.2800000000000001E-2</v>
      </c>
      <c r="S98" s="4">
        <v>624306</v>
      </c>
      <c r="T98" s="4">
        <f t="shared" si="9"/>
        <v>631847.5</v>
      </c>
      <c r="U98" s="4">
        <f t="shared" si="10"/>
        <v>439206</v>
      </c>
      <c r="V98" s="5">
        <v>2.0199999999999999E-2</v>
      </c>
    </row>
    <row r="99" spans="1:22" x14ac:dyDescent="0.2">
      <c r="A99" s="16" t="s">
        <v>164</v>
      </c>
      <c r="B99" s="4">
        <v>14000</v>
      </c>
      <c r="C99" s="4">
        <v>150000</v>
      </c>
      <c r="D99" s="4">
        <v>-136000</v>
      </c>
      <c r="E99" s="4">
        <v>-3674170000</v>
      </c>
      <c r="F99" s="4">
        <f t="shared" si="8"/>
        <v>-2433640000</v>
      </c>
      <c r="K99" s="24"/>
      <c r="L99" s="4">
        <v>208</v>
      </c>
      <c r="M99" s="4">
        <v>518</v>
      </c>
      <c r="N99" s="4">
        <v>12</v>
      </c>
      <c r="O99" s="4">
        <v>31</v>
      </c>
      <c r="P99" s="4">
        <v>192000</v>
      </c>
      <c r="Q99" s="4">
        <v>468000</v>
      </c>
      <c r="R99" s="5">
        <v>5.6000000000000008E-3</v>
      </c>
      <c r="S99" s="4">
        <v>717871</v>
      </c>
      <c r="T99" s="4">
        <f t="shared" si="9"/>
        <v>603173</v>
      </c>
      <c r="U99" s="4">
        <f t="shared" si="10"/>
        <v>439206</v>
      </c>
      <c r="V99" s="5">
        <v>2.7300000000000001E-2</v>
      </c>
    </row>
    <row r="100" spans="1:22" x14ac:dyDescent="0.2">
      <c r="A100" s="16" t="s">
        <v>156</v>
      </c>
      <c r="B100" s="4">
        <v>21800</v>
      </c>
      <c r="C100" s="4">
        <v>13900</v>
      </c>
      <c r="D100" s="4">
        <v>7900</v>
      </c>
      <c r="E100" s="4">
        <v>216500000</v>
      </c>
      <c r="F100" s="4">
        <f t="shared" si="8"/>
        <v>1240530000</v>
      </c>
      <c r="K100" s="24"/>
      <c r="L100" s="4">
        <v>187</v>
      </c>
      <c r="M100" s="4">
        <v>1158</v>
      </c>
      <c r="N100" s="4">
        <v>4</v>
      </c>
      <c r="O100" s="4">
        <v>17</v>
      </c>
      <c r="P100" s="4">
        <v>115400</v>
      </c>
      <c r="Q100" s="4">
        <v>479400</v>
      </c>
      <c r="R100" s="5">
        <v>-1.2699999999999999E-2</v>
      </c>
      <c r="S100" s="4">
        <v>595240</v>
      </c>
      <c r="T100" s="4">
        <f t="shared" si="9"/>
        <v>607139.5</v>
      </c>
      <c r="U100" s="4">
        <f t="shared" si="10"/>
        <v>439206</v>
      </c>
      <c r="V100" s="5">
        <v>2.7000000000000003E-2</v>
      </c>
    </row>
    <row r="101" spans="1:22" x14ac:dyDescent="0.2">
      <c r="A101" s="16" t="s">
        <v>155</v>
      </c>
      <c r="B101" s="4">
        <v>9700</v>
      </c>
      <c r="C101" s="4">
        <v>1500</v>
      </c>
      <c r="D101" s="4">
        <v>8200</v>
      </c>
      <c r="E101" s="4">
        <v>224360000</v>
      </c>
      <c r="F101" s="4">
        <f t="shared" si="8"/>
        <v>1024030000</v>
      </c>
      <c r="K101" s="24"/>
      <c r="L101" s="4">
        <v>271</v>
      </c>
      <c r="M101" s="4">
        <v>210</v>
      </c>
      <c r="N101" s="4">
        <v>8</v>
      </c>
      <c r="O101" s="4">
        <v>15</v>
      </c>
      <c r="P101" s="4">
        <v>197500</v>
      </c>
      <c r="Q101" s="4">
        <v>240500</v>
      </c>
      <c r="R101" s="5">
        <v>-9.0000000000000011E-3</v>
      </c>
      <c r="S101" s="4">
        <v>439206</v>
      </c>
      <c r="T101" s="4">
        <f t="shared" si="9"/>
        <v>775073</v>
      </c>
      <c r="U101" s="4">
        <f t="shared" si="10"/>
        <v>775073</v>
      </c>
      <c r="V101" s="5">
        <v>1.4499999999999999E-2</v>
      </c>
    </row>
    <row r="102" spans="1:22" x14ac:dyDescent="0.2">
      <c r="A102" s="16" t="s">
        <v>154</v>
      </c>
      <c r="B102" s="4">
        <v>33200</v>
      </c>
      <c r="C102" s="4">
        <v>3400</v>
      </c>
      <c r="D102" s="4">
        <v>29800</v>
      </c>
      <c r="E102" s="4">
        <v>799670000</v>
      </c>
      <c r="F102" s="4">
        <f t="shared" si="8"/>
        <v>799670000</v>
      </c>
      <c r="K102" s="24"/>
      <c r="L102" s="4">
        <v>370</v>
      </c>
      <c r="M102" s="4">
        <v>400</v>
      </c>
      <c r="N102" s="4">
        <v>15</v>
      </c>
      <c r="O102" s="4">
        <v>16</v>
      </c>
      <c r="P102" s="4">
        <v>332800</v>
      </c>
      <c r="Q102" s="4">
        <v>365900</v>
      </c>
      <c r="R102" s="5">
        <v>4.3400000000000001E-2</v>
      </c>
      <c r="S102" s="4">
        <v>775073</v>
      </c>
      <c r="T102" s="4" t="e">
        <f t="shared" si="9"/>
        <v>#DIV/0!</v>
      </c>
      <c r="U102" s="4">
        <f t="shared" si="10"/>
        <v>0</v>
      </c>
      <c r="V102" s="5">
        <v>5.7599999999999998E-2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F213" s="4"/>
      <c r="L213" s="4"/>
      <c r="M213" s="4"/>
      <c r="N213" s="4"/>
      <c r="O213" s="4"/>
      <c r="P213" s="4"/>
      <c r="Q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L214" s="4"/>
      <c r="M214" s="4"/>
      <c r="N214" s="4"/>
      <c r="O214" s="4"/>
      <c r="P214" s="4"/>
      <c r="Q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L215" s="4"/>
      <c r="M215" s="4"/>
      <c r="N215" s="4"/>
      <c r="O215" s="4"/>
      <c r="P215" s="4"/>
      <c r="Q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L216" s="4"/>
      <c r="M216" s="4"/>
      <c r="N216" s="4"/>
      <c r="O216" s="4"/>
      <c r="P216" s="4"/>
      <c r="Q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L217" s="4"/>
      <c r="M217" s="4"/>
      <c r="N217" s="4"/>
      <c r="O217" s="4"/>
      <c r="P217" s="4"/>
      <c r="Q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L218" s="4"/>
      <c r="M218" s="4"/>
      <c r="N218" s="4"/>
      <c r="O218" s="4"/>
      <c r="P218" s="4"/>
      <c r="Q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L219" s="4"/>
      <c r="M219" s="4"/>
      <c r="N219" s="4"/>
      <c r="O219" s="4"/>
      <c r="P219" s="4"/>
      <c r="Q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L220" s="4"/>
      <c r="M220" s="4"/>
      <c r="N220" s="4"/>
      <c r="O220" s="4"/>
      <c r="P220" s="4"/>
      <c r="Q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L221" s="4"/>
      <c r="M221" s="4"/>
      <c r="N221" s="4"/>
      <c r="O221" s="4"/>
      <c r="P221" s="4"/>
      <c r="Q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L222" s="4"/>
      <c r="M222" s="4"/>
      <c r="N222" s="4"/>
      <c r="O222" s="4"/>
      <c r="P222" s="4"/>
      <c r="Q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L223" s="4"/>
      <c r="M223" s="4"/>
      <c r="N223" s="4"/>
      <c r="O223" s="4"/>
      <c r="P223" s="4"/>
      <c r="Q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L224" s="4"/>
      <c r="M224" s="4"/>
      <c r="N224" s="4"/>
      <c r="O224" s="4"/>
      <c r="P224" s="4"/>
      <c r="Q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L225" s="4"/>
      <c r="M225" s="4"/>
      <c r="N225" s="4"/>
      <c r="O225" s="4"/>
      <c r="P225" s="4"/>
      <c r="Q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L226" s="4"/>
      <c r="M226" s="4"/>
      <c r="N226" s="4"/>
      <c r="O226" s="4"/>
      <c r="P226" s="4"/>
      <c r="Q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L227" s="4"/>
      <c r="M227" s="4"/>
      <c r="N227" s="4"/>
      <c r="O227" s="4"/>
      <c r="P227" s="4"/>
      <c r="Q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L228" s="4"/>
      <c r="M228" s="4"/>
      <c r="N228" s="4"/>
      <c r="O228" s="4"/>
      <c r="P228" s="4"/>
      <c r="Q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L229" s="4"/>
      <c r="M229" s="4"/>
      <c r="N229" s="4"/>
      <c r="O229" s="4"/>
      <c r="P229" s="4"/>
      <c r="Q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L230" s="4"/>
      <c r="M230" s="4"/>
      <c r="N230" s="4"/>
      <c r="O230" s="4"/>
      <c r="P230" s="4"/>
      <c r="Q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L231" s="4"/>
      <c r="M231" s="4"/>
      <c r="N231" s="4"/>
      <c r="O231" s="4"/>
      <c r="P231" s="4"/>
      <c r="Q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L232" s="4"/>
      <c r="M232" s="4"/>
      <c r="N232" s="4"/>
      <c r="O232" s="4"/>
      <c r="P232" s="4"/>
      <c r="Q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L233" s="4"/>
      <c r="M233" s="4"/>
      <c r="N233" s="4"/>
      <c r="O233" s="4"/>
      <c r="P233" s="4"/>
      <c r="Q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T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T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T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T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T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T258" s="4"/>
      <c r="U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T259" s="4"/>
      <c r="U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T260" s="4"/>
      <c r="U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T261" s="4"/>
      <c r="U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T262" s="4"/>
      <c r="U262" s="4"/>
      <c r="V262" s="5"/>
    </row>
    <row r="263" spans="1:22" x14ac:dyDescent="0.2">
      <c r="A263" s="16"/>
      <c r="B263" s="4"/>
      <c r="C263" s="4"/>
      <c r="D263" s="4"/>
      <c r="E263" s="4"/>
      <c r="F263" s="4"/>
      <c r="R263" s="5"/>
      <c r="S263" s="4"/>
      <c r="T263" s="4"/>
      <c r="U263" s="4"/>
      <c r="V263" s="5"/>
    </row>
    <row r="264" spans="1:22" x14ac:dyDescent="0.2">
      <c r="A264" s="16"/>
      <c r="B264" s="4"/>
      <c r="C264" s="4"/>
      <c r="D264" s="4"/>
      <c r="E264" s="4"/>
      <c r="F264" s="4"/>
      <c r="R264" s="5"/>
      <c r="S264" s="4"/>
      <c r="T264" s="4"/>
      <c r="U264" s="4"/>
      <c r="V264" s="5"/>
    </row>
    <row r="265" spans="1:22" x14ac:dyDescent="0.2">
      <c r="A265" s="16"/>
      <c r="B265" s="4"/>
      <c r="C265" s="4"/>
      <c r="D265" s="4"/>
      <c r="E265" s="4"/>
      <c r="F265" s="4"/>
      <c r="R265" s="5"/>
      <c r="S265" s="4"/>
      <c r="T265" s="4"/>
      <c r="U265" s="4"/>
      <c r="V265" s="5"/>
    </row>
    <row r="266" spans="1:22" x14ac:dyDescent="0.2">
      <c r="A266" s="16"/>
      <c r="B266" s="4"/>
      <c r="C266" s="4"/>
      <c r="D266" s="4"/>
      <c r="E266" s="4"/>
      <c r="F266" s="4"/>
      <c r="R266" s="5"/>
      <c r="S266" s="4"/>
      <c r="T266" s="4"/>
      <c r="U266" s="4"/>
      <c r="V266" s="5"/>
    </row>
    <row r="267" spans="1:22" x14ac:dyDescent="0.2">
      <c r="A267" s="16"/>
      <c r="B267" s="4"/>
      <c r="C267" s="4"/>
      <c r="D267" s="4"/>
      <c r="E267" s="4"/>
      <c r="F267" s="4"/>
      <c r="R267" s="5"/>
      <c r="S267" s="4"/>
      <c r="T267" s="4"/>
      <c r="U267" s="4"/>
      <c r="V267" s="5"/>
    </row>
    <row r="268" spans="1:22" x14ac:dyDescent="0.2">
      <c r="A268" s="16"/>
      <c r="B268" s="4"/>
      <c r="C268" s="4"/>
      <c r="D268" s="4"/>
      <c r="E268" s="4"/>
      <c r="F268" s="4"/>
      <c r="R268" s="5"/>
      <c r="S268" s="4"/>
      <c r="T268" s="4"/>
      <c r="U268" s="4"/>
      <c r="V268" s="5"/>
    </row>
    <row r="269" spans="1:22" x14ac:dyDescent="0.2">
      <c r="A269" s="16"/>
      <c r="B269" s="4"/>
      <c r="C269" s="4"/>
      <c r="D269" s="4"/>
      <c r="E269" s="4"/>
      <c r="F269" s="4"/>
      <c r="R269" s="5"/>
      <c r="S269" s="4"/>
      <c r="T269" s="4"/>
      <c r="U269" s="4"/>
      <c r="V269" s="5"/>
    </row>
    <row r="270" spans="1:22" x14ac:dyDescent="0.2">
      <c r="A270" s="16"/>
      <c r="B270" s="4"/>
      <c r="C270" s="4"/>
      <c r="D270" s="4"/>
      <c r="E270" s="4"/>
      <c r="F270" s="4"/>
      <c r="R270" s="5"/>
      <c r="S270" s="4"/>
      <c r="T270" s="4"/>
      <c r="U270" s="4"/>
      <c r="V270" s="5"/>
    </row>
    <row r="271" spans="1:22" x14ac:dyDescent="0.2">
      <c r="A271" s="16"/>
      <c r="B271" s="4"/>
      <c r="C271" s="4"/>
      <c r="D271" s="4"/>
      <c r="E271" s="4"/>
      <c r="F271" s="4"/>
      <c r="R271" s="5"/>
      <c r="S271" s="4"/>
      <c r="T271" s="4"/>
      <c r="U271" s="4"/>
      <c r="V271" s="5"/>
    </row>
    <row r="272" spans="1:22" x14ac:dyDescent="0.2">
      <c r="A272" s="16"/>
      <c r="B272" s="4"/>
      <c r="C272" s="4"/>
      <c r="D272" s="4"/>
      <c r="E272" s="4"/>
      <c r="F272" s="4"/>
      <c r="R272" s="5"/>
      <c r="S272" s="4"/>
      <c r="T272" s="4"/>
      <c r="U272" s="4"/>
      <c r="V272" s="5"/>
    </row>
    <row r="273" spans="1:22" x14ac:dyDescent="0.2">
      <c r="A273" s="16"/>
      <c r="B273" s="4"/>
      <c r="C273" s="4"/>
      <c r="D273" s="4"/>
      <c r="E273" s="4"/>
      <c r="F273" s="4"/>
      <c r="R273" s="5"/>
      <c r="S273" s="4"/>
      <c r="T273" s="4"/>
      <c r="U273" s="4"/>
      <c r="V273" s="5"/>
    </row>
    <row r="274" spans="1:22" x14ac:dyDescent="0.2">
      <c r="A274" s="16"/>
      <c r="B274" s="4"/>
      <c r="C274" s="4"/>
      <c r="D274" s="4"/>
      <c r="E274" s="4"/>
      <c r="F274" s="4"/>
      <c r="R274" s="5"/>
      <c r="S274" s="4"/>
      <c r="T274" s="4"/>
      <c r="U274" s="4"/>
      <c r="V274" s="5"/>
    </row>
    <row r="275" spans="1:22" x14ac:dyDescent="0.2">
      <c r="A275" s="16"/>
      <c r="B275" s="4"/>
      <c r="C275" s="4"/>
      <c r="D275" s="4"/>
      <c r="E275" s="4"/>
      <c r="F275" s="4"/>
      <c r="R275" s="5"/>
      <c r="S275" s="4"/>
      <c r="T275" s="4"/>
      <c r="U275" s="4"/>
      <c r="V275" s="5"/>
    </row>
    <row r="276" spans="1:22" x14ac:dyDescent="0.2">
      <c r="A276" s="16"/>
      <c r="B276" s="4"/>
      <c r="C276" s="4"/>
      <c r="D276" s="4"/>
      <c r="E276" s="4"/>
      <c r="F276" s="4"/>
      <c r="R276" s="5"/>
      <c r="S276" s="4"/>
      <c r="T276" s="4"/>
      <c r="U276" s="4"/>
      <c r="V276" s="5"/>
    </row>
    <row r="277" spans="1:22" x14ac:dyDescent="0.2">
      <c r="A277" s="16"/>
      <c r="B277" s="4"/>
      <c r="C277" s="4"/>
      <c r="D277" s="4"/>
      <c r="E277" s="4"/>
      <c r="F277" s="4"/>
      <c r="R277" s="5"/>
      <c r="S277" s="4"/>
      <c r="T277" s="4"/>
      <c r="U277" s="4"/>
      <c r="V277" s="5"/>
    </row>
    <row r="278" spans="1:22" x14ac:dyDescent="0.2">
      <c r="A278" s="16"/>
      <c r="B278" s="4"/>
      <c r="C278" s="4"/>
      <c r="D278" s="4"/>
      <c r="E278" s="4"/>
      <c r="F278" s="4"/>
      <c r="R278" s="5"/>
      <c r="S278" s="4"/>
      <c r="T278" s="4"/>
      <c r="U278" s="4"/>
      <c r="V278" s="5"/>
    </row>
    <row r="279" spans="1:22" x14ac:dyDescent="0.2">
      <c r="A279" s="16"/>
      <c r="B279" s="4"/>
      <c r="C279" s="4"/>
      <c r="D279" s="4"/>
      <c r="E279" s="4"/>
      <c r="F279" s="4"/>
      <c r="R279" s="5"/>
      <c r="S279" s="4"/>
      <c r="T279" s="4"/>
      <c r="U279" s="4"/>
      <c r="V279" s="5"/>
    </row>
    <row r="280" spans="1:22" x14ac:dyDescent="0.2">
      <c r="A280" s="16"/>
      <c r="B280" s="4"/>
      <c r="C280" s="4"/>
      <c r="D280" s="4"/>
      <c r="E280" s="4"/>
      <c r="F280" s="4"/>
      <c r="R280" s="5"/>
      <c r="S280" s="4"/>
      <c r="T280" s="4"/>
      <c r="U280" s="4"/>
      <c r="V280" s="5"/>
    </row>
    <row r="281" spans="1:22" x14ac:dyDescent="0.2">
      <c r="A281" s="16"/>
      <c r="B281" s="4"/>
      <c r="C281" s="4"/>
      <c r="D281" s="4"/>
      <c r="E281" s="4"/>
      <c r="F281" s="4"/>
      <c r="R281" s="5"/>
      <c r="S281" s="4"/>
      <c r="T281" s="4"/>
      <c r="U281" s="4"/>
      <c r="V281" s="5"/>
    </row>
    <row r="282" spans="1:22" x14ac:dyDescent="0.2">
      <c r="A282" s="16"/>
      <c r="B282" s="4"/>
      <c r="C282" s="4"/>
      <c r="D282" s="4"/>
      <c r="E282" s="4"/>
      <c r="F282" s="4"/>
      <c r="R282" s="5"/>
      <c r="S282" s="4"/>
      <c r="T282" s="4"/>
      <c r="U282" s="4"/>
      <c r="V282" s="5"/>
    </row>
    <row r="283" spans="1:22" x14ac:dyDescent="0.2">
      <c r="A283" s="16"/>
      <c r="B283" s="4"/>
      <c r="C283" s="4"/>
      <c r="D283" s="4"/>
      <c r="E283" s="4"/>
      <c r="F283" s="4"/>
      <c r="R283" s="5"/>
      <c r="S283" s="4"/>
      <c r="T283" s="4"/>
      <c r="U283" s="4"/>
      <c r="V283" s="5"/>
    </row>
    <row r="284" spans="1:22" x14ac:dyDescent="0.2">
      <c r="A284" s="16"/>
      <c r="B284" s="4"/>
      <c r="C284" s="4"/>
      <c r="D284" s="4"/>
      <c r="E284" s="4"/>
      <c r="F284" s="4"/>
      <c r="R284" s="5"/>
      <c r="S284" s="4"/>
      <c r="T284" s="4"/>
      <c r="U284" s="4"/>
      <c r="V284" s="5"/>
    </row>
    <row r="285" spans="1:22" x14ac:dyDescent="0.2">
      <c r="A285" s="16"/>
      <c r="B285" s="4"/>
      <c r="C285" s="4"/>
      <c r="D285" s="4"/>
      <c r="E285" s="4"/>
      <c r="F285" s="4"/>
      <c r="R285" s="5"/>
      <c r="S285" s="4"/>
      <c r="T285" s="4"/>
      <c r="U285" s="4"/>
      <c r="V285" s="5"/>
    </row>
    <row r="286" spans="1:22" x14ac:dyDescent="0.2">
      <c r="A286" s="16"/>
      <c r="B286" s="4"/>
      <c r="C286" s="4"/>
      <c r="D286" s="4"/>
      <c r="E286" s="4"/>
      <c r="F286" s="4"/>
      <c r="R286" s="5"/>
      <c r="S286" s="4"/>
      <c r="T286" s="4"/>
      <c r="U286" s="4"/>
      <c r="V286" s="5"/>
    </row>
    <row r="287" spans="1:22" x14ac:dyDescent="0.2">
      <c r="A287" s="16"/>
      <c r="B287" s="4"/>
      <c r="C287" s="4"/>
      <c r="D287" s="4"/>
      <c r="E287" s="4"/>
      <c r="F287" s="4"/>
      <c r="R287" s="5"/>
      <c r="S287" s="4"/>
      <c r="T287" s="4"/>
      <c r="U287" s="4"/>
      <c r="V287" s="5"/>
    </row>
    <row r="288" spans="1:22" x14ac:dyDescent="0.2">
      <c r="A288" s="16"/>
      <c r="B288" s="4"/>
      <c r="C288" s="4"/>
      <c r="D288" s="4"/>
      <c r="E288" s="4"/>
      <c r="F288" s="4"/>
      <c r="R288" s="5"/>
      <c r="S288" s="4"/>
      <c r="U288" s="4"/>
      <c r="V288" s="5"/>
    </row>
    <row r="289" spans="1:22" x14ac:dyDescent="0.2">
      <c r="A289" s="16"/>
      <c r="B289" s="4"/>
      <c r="C289" s="4"/>
      <c r="D289" s="4"/>
      <c r="E289" s="4"/>
      <c r="F289" s="4"/>
      <c r="R289" s="5"/>
      <c r="S289" s="4"/>
      <c r="U289" s="4"/>
      <c r="V289" s="5"/>
    </row>
    <row r="290" spans="1:22" x14ac:dyDescent="0.2">
      <c r="A290" s="16"/>
      <c r="B290" s="4"/>
      <c r="C290" s="4"/>
      <c r="D290" s="4"/>
      <c r="E290" s="4"/>
      <c r="F290" s="4"/>
      <c r="R290" s="5"/>
      <c r="S290" s="4"/>
      <c r="U290" s="4"/>
      <c r="V290" s="5"/>
    </row>
    <row r="291" spans="1:22" x14ac:dyDescent="0.2">
      <c r="A291" s="16"/>
      <c r="B291" s="4"/>
      <c r="C291" s="4"/>
      <c r="D291" s="4"/>
      <c r="E291" s="4"/>
      <c r="F291" s="4"/>
      <c r="R291" s="5"/>
      <c r="S291" s="4"/>
      <c r="U291" s="4"/>
      <c r="V291" s="5"/>
    </row>
    <row r="292" spans="1:22" x14ac:dyDescent="0.2">
      <c r="A292" s="16"/>
      <c r="B292" s="4"/>
      <c r="C292" s="4"/>
      <c r="D292" s="4"/>
      <c r="E292" s="4"/>
      <c r="F292" s="4"/>
      <c r="R292" s="5"/>
      <c r="S292" s="4"/>
      <c r="U292" s="4"/>
      <c r="V292" s="5"/>
    </row>
    <row r="293" spans="1:22" x14ac:dyDescent="0.2">
      <c r="A293" s="16"/>
      <c r="B293" s="4"/>
      <c r="C293" s="4"/>
      <c r="D293" s="4"/>
      <c r="E293" s="4"/>
      <c r="F293" s="4"/>
      <c r="R293" s="5"/>
      <c r="S293" s="4"/>
      <c r="V293" s="5"/>
    </row>
    <row r="294" spans="1:22" x14ac:dyDescent="0.2">
      <c r="A294" s="16"/>
      <c r="B294" s="4"/>
      <c r="C294" s="4"/>
      <c r="D294" s="4"/>
      <c r="E294" s="4"/>
      <c r="F294" s="4"/>
      <c r="R294" s="5"/>
      <c r="S294" s="4"/>
      <c r="V294" s="5"/>
    </row>
    <row r="295" spans="1:22" x14ac:dyDescent="0.2">
      <c r="A295" s="16"/>
      <c r="B295" s="4"/>
      <c r="C295" s="4"/>
      <c r="D295" s="4"/>
      <c r="E295" s="4"/>
      <c r="F295" s="4"/>
      <c r="R295" s="5"/>
      <c r="S295" s="4"/>
      <c r="V295" s="5"/>
    </row>
    <row r="296" spans="1:22" x14ac:dyDescent="0.2">
      <c r="A296" s="16"/>
      <c r="B296" s="4"/>
      <c r="C296" s="4"/>
      <c r="D296" s="4"/>
      <c r="E296" s="4"/>
      <c r="F296" s="4"/>
      <c r="R296" s="5"/>
      <c r="S296" s="4"/>
      <c r="V296" s="5"/>
    </row>
    <row r="297" spans="1:22" x14ac:dyDescent="0.2">
      <c r="A297" s="16"/>
      <c r="B297" s="4"/>
      <c r="C297" s="4"/>
      <c r="D297" s="4"/>
      <c r="E297" s="4"/>
      <c r="F297" s="4"/>
      <c r="R297" s="5"/>
      <c r="S297" s="4"/>
      <c r="V297" s="5"/>
    </row>
    <row r="298" spans="1:22" x14ac:dyDescent="0.2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</row>
    <row r="299" spans="1:22" x14ac:dyDescent="0.2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</row>
    <row r="300" spans="1:22" x14ac:dyDescent="0.2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</row>
    <row r="301" spans="1:22" x14ac:dyDescent="0.2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</row>
    <row r="302" spans="1:22" x14ac:dyDescent="0.2">
      <c r="A302" s="36" t="s">
        <v>163</v>
      </c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EB4CC-5404-0F49-9D40-437A7C7B9204}">
  <sheetPr codeName="Sheet120"/>
  <dimension ref="A1:V302"/>
  <sheetViews>
    <sheetView workbookViewId="0">
      <selection activeCell="U4" sqref="U3:U4"/>
    </sheetView>
  </sheetViews>
  <sheetFormatPr baseColWidth="10" defaultRowHeight="16" x14ac:dyDescent="0.2"/>
  <cols>
    <col min="5" max="5" customWidth="true" width="16.5"/>
    <col min="6" max="6" customWidth="true" width="14.6640625"/>
    <col min="10" max="10" customWidth="true" width="14.6640625"/>
    <col min="11" max="11" customWidth="true" width="16.0"/>
    <col min="20" max="20" customWidth="true" width="13.332031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4138">
        <v>344</v>
      </c>
      <c r="B3" t="n" s="4139">
        <v>20200.0</v>
      </c>
      <c r="C3" t="n" s="4140">
        <v>10100.0</v>
      </c>
      <c r="D3" t="n" s="4141">
        <v>10100.0</v>
      </c>
      <c r="E3" t="n" s="4142">
        <v>3.5821E8</v>
      </c>
      <c r="G3" t="n" s="4128">
        <v>0.0</v>
      </c>
      <c r="H3" t="n" s="4129">
        <v>0.0</v>
      </c>
      <c r="I3" t="n" s="4130">
        <v>0.0</v>
      </c>
      <c r="J3" t="n" s="4131">
        <v>3.7559E8</v>
      </c>
      <c r="L3" t="n" s="4132">
        <v>836.0</v>
      </c>
      <c r="M3" t="n" s="4133">
        <v>1449.0</v>
      </c>
      <c r="N3" t="n" s="4134">
        <v>60.0</v>
      </c>
      <c r="O3" t="n" s="4135">
        <v>107.0</v>
      </c>
      <c r="P3" t="n" s="4136">
        <v>718900.0</v>
      </c>
      <c r="Q3" t="n" s="4137">
        <v>1380000.0</v>
      </c>
      <c r="R3" t="n" s="4126">
        <v>-0.0241</v>
      </c>
      <c r="S3" t="n" s="4125">
        <v>2634500.0</v>
      </c>
      <c r="V3" t="n" s="4127">
        <v>0.0291</v>
      </c>
    </row>
    <row r="4">
      <c r="A4" t="s" s="2066">
        <v>343</v>
      </c>
      <c r="B4" t="n" s="2067">
        <v>672400.0</v>
      </c>
      <c r="C4" t="n" s="2068">
        <v>52000.0</v>
      </c>
      <c r="D4" t="n" s="2069">
        <v>620400.0</v>
      </c>
      <c r="E4" t="n" s="2070">
        <v>2.146938E10</v>
      </c>
      <c r="G4" t="n" s="2056">
        <v>0.0</v>
      </c>
      <c r="H4" t="n" s="2057">
        <v>0.0</v>
      </c>
      <c r="I4" t="n" s="2058">
        <v>0.0</v>
      </c>
      <c r="J4" t="n" s="2059">
        <v>-1.946575E9</v>
      </c>
      <c r="L4" t="n" s="2060">
        <v>2704.0</v>
      </c>
      <c r="M4" t="n" s="2061">
        <v>2973.0</v>
      </c>
      <c r="N4" t="n" s="2062">
        <v>345.0</v>
      </c>
      <c r="O4" t="n" s="2063">
        <v>350.0</v>
      </c>
      <c r="P4" t="n" s="2064">
        <v>3998100.0</v>
      </c>
      <c r="Q4" t="n" s="2065">
        <v>3874700.0</v>
      </c>
      <c r="R4" t="n" s="2054">
        <v>0.0316</v>
      </c>
      <c r="S4" t="n" s="2053">
        <v>8152400.0</v>
      </c>
      <c r="V4" t="n" s="2055">
        <v>0.060700000000000004</v>
      </c>
    </row>
    <row r="5" spans="1:22" x14ac:dyDescent="0.2">
      <c r="A5" s="16" t="s">
        <v>342</v>
      </c>
      <c r="B5" s="4">
        <v>212200</v>
      </c>
      <c r="C5" s="4">
        <v>930009</v>
      </c>
      <c r="D5" s="4">
        <v>-717809</v>
      </c>
      <c r="E5" s="4">
        <v>-25998430000</v>
      </c>
      <c r="F5" s="4">
        <f t="shared" ref="F5:F46" si="0">E5+F6</f>
        <v>192330589673</v>
      </c>
      <c r="G5" s="4">
        <v>0</v>
      </c>
      <c r="H5" s="4">
        <v>0</v>
      </c>
      <c r="I5" s="4">
        <v>0</v>
      </c>
      <c r="J5" s="4">
        <v>-807645000</v>
      </c>
      <c r="K5" s="24">
        <f t="shared" ref="K5:K46" si="1">J5+K6</f>
        <v>-4817836000</v>
      </c>
      <c r="L5" s="4">
        <v>2104</v>
      </c>
      <c r="M5" s="4">
        <v>3019</v>
      </c>
      <c r="N5" s="4">
        <v>228</v>
      </c>
      <c r="O5" s="4">
        <v>339</v>
      </c>
      <c r="P5" s="4">
        <v>2469500</v>
      </c>
      <c r="Q5" s="4">
        <v>3837900</v>
      </c>
      <c r="R5" s="5">
        <v>-0.02</v>
      </c>
      <c r="S5" s="4">
        <v>6868300</v>
      </c>
      <c r="T5" s="4">
        <f t="shared" ref="T5:T73" si="2">AVERAGE(S6:S15)</f>
        <v>5784910</v>
      </c>
      <c r="U5" s="4">
        <f t="shared" ref="U5:U46" si="3">MIN(S6:S10)</f>
        <v>4457900</v>
      </c>
      <c r="V5" s="5">
        <v>5.7000000000000002E-2</v>
      </c>
    </row>
    <row r="6" spans="1:22" x14ac:dyDescent="0.2">
      <c r="A6" s="16" t="s">
        <v>341</v>
      </c>
      <c r="B6" s="4">
        <v>57200</v>
      </c>
      <c r="C6" s="4">
        <v>145200</v>
      </c>
      <c r="D6" s="4">
        <v>-88000</v>
      </c>
      <c r="E6" s="4">
        <v>-3111290000</v>
      </c>
      <c r="F6" s="4">
        <f t="shared" si="0"/>
        <v>218329019673</v>
      </c>
      <c r="G6" s="4">
        <v>0</v>
      </c>
      <c r="H6" s="4">
        <v>0</v>
      </c>
      <c r="I6" s="4">
        <v>0</v>
      </c>
      <c r="J6" s="4">
        <v>-807645000</v>
      </c>
      <c r="K6" s="24">
        <f t="shared" si="1"/>
        <v>-4010191000</v>
      </c>
      <c r="L6" s="4">
        <v>1695</v>
      </c>
      <c r="M6" s="4">
        <v>1702</v>
      </c>
      <c r="N6" s="4">
        <v>167</v>
      </c>
      <c r="O6" s="4">
        <v>151</v>
      </c>
      <c r="P6" s="4">
        <v>2592300</v>
      </c>
      <c r="Q6" s="4">
        <v>1855200</v>
      </c>
      <c r="R6" s="5">
        <v>0.01</v>
      </c>
      <c r="S6" s="4">
        <v>4463400</v>
      </c>
      <c r="T6" s="4">
        <f t="shared" si="2"/>
        <v>5760030</v>
      </c>
      <c r="U6" s="4">
        <f t="shared" si="3"/>
        <v>4039900</v>
      </c>
      <c r="V6" s="5">
        <v>1.83E-2</v>
      </c>
    </row>
    <row r="7" spans="1:22" x14ac:dyDescent="0.2">
      <c r="A7" s="16" t="s">
        <v>340</v>
      </c>
      <c r="B7" s="4">
        <v>34400</v>
      </c>
      <c r="C7" s="4">
        <v>33600</v>
      </c>
      <c r="D7" s="4">
        <v>800</v>
      </c>
      <c r="E7" s="4">
        <v>-5410000</v>
      </c>
      <c r="F7" s="4">
        <f t="shared" si="0"/>
        <v>221440309673</v>
      </c>
      <c r="G7" s="4">
        <v>0</v>
      </c>
      <c r="H7" s="4">
        <v>0</v>
      </c>
      <c r="I7" s="4">
        <v>0</v>
      </c>
      <c r="J7" s="4">
        <v>-278070000</v>
      </c>
      <c r="K7" s="24">
        <f t="shared" si="1"/>
        <v>-3202546000</v>
      </c>
      <c r="L7" s="4">
        <v>2905</v>
      </c>
      <c r="M7" s="4">
        <v>2732</v>
      </c>
      <c r="N7" s="4">
        <v>288</v>
      </c>
      <c r="O7" s="4">
        <v>276</v>
      </c>
      <c r="P7" s="4">
        <v>3946900</v>
      </c>
      <c r="Q7" s="4">
        <v>3255800</v>
      </c>
      <c r="R7" s="5">
        <v>2.92E-2</v>
      </c>
      <c r="S7" s="4">
        <v>7430800</v>
      </c>
      <c r="T7" s="4">
        <f t="shared" si="2"/>
        <v>5354340</v>
      </c>
      <c r="U7" s="4">
        <f t="shared" si="3"/>
        <v>4039900</v>
      </c>
      <c r="V7" s="5">
        <v>6.6799999999999998E-2</v>
      </c>
    </row>
    <row r="8" spans="1:22" x14ac:dyDescent="0.2">
      <c r="A8" s="16" t="s">
        <v>339</v>
      </c>
      <c r="B8" s="4">
        <v>583401</v>
      </c>
      <c r="C8" s="4">
        <v>21249</v>
      </c>
      <c r="D8" s="4">
        <v>562152</v>
      </c>
      <c r="E8" s="4">
        <v>18942750000</v>
      </c>
      <c r="F8" s="4">
        <f t="shared" si="0"/>
        <v>221445719673</v>
      </c>
      <c r="G8" s="4">
        <v>0</v>
      </c>
      <c r="H8" s="4">
        <v>0</v>
      </c>
      <c r="I8" s="4">
        <v>0</v>
      </c>
      <c r="J8" s="4">
        <v>-14082780000</v>
      </c>
      <c r="K8" s="24">
        <f t="shared" si="1"/>
        <v>-2924476000</v>
      </c>
      <c r="L8" s="4">
        <v>4313</v>
      </c>
      <c r="M8" s="4">
        <v>3706</v>
      </c>
      <c r="N8" s="4">
        <v>534</v>
      </c>
      <c r="O8" s="4">
        <v>423</v>
      </c>
      <c r="P8" s="4">
        <v>6705800</v>
      </c>
      <c r="Q8" s="4">
        <v>4941500</v>
      </c>
      <c r="R8" s="5">
        <v>2.5499999999999998E-2</v>
      </c>
      <c r="S8" s="4">
        <v>12307800</v>
      </c>
      <c r="T8" s="4">
        <f t="shared" si="2"/>
        <v>4479690</v>
      </c>
      <c r="U8" s="4">
        <f t="shared" si="3"/>
        <v>4039900</v>
      </c>
      <c r="V8" s="5">
        <v>6.2899999999999998E-2</v>
      </c>
    </row>
    <row r="9" spans="1:22" x14ac:dyDescent="0.2">
      <c r="A9" s="16" t="s">
        <v>338</v>
      </c>
      <c r="B9" s="4">
        <v>471300</v>
      </c>
      <c r="C9" s="4">
        <v>16800</v>
      </c>
      <c r="D9" s="4">
        <v>454500</v>
      </c>
      <c r="E9" s="4">
        <v>14997490000</v>
      </c>
      <c r="F9" s="4">
        <f t="shared" si="0"/>
        <v>202502969673</v>
      </c>
      <c r="G9" s="4">
        <v>0</v>
      </c>
      <c r="H9" s="4">
        <v>0</v>
      </c>
      <c r="I9" s="4">
        <v>0</v>
      </c>
      <c r="J9" s="4">
        <v>28541500000</v>
      </c>
      <c r="K9" s="24">
        <f t="shared" si="1"/>
        <v>11158304000</v>
      </c>
      <c r="L9" s="4">
        <v>1379</v>
      </c>
      <c r="M9" s="4">
        <v>1573</v>
      </c>
      <c r="N9" s="4">
        <v>157</v>
      </c>
      <c r="O9" s="4">
        <v>179</v>
      </c>
      <c r="P9" s="4">
        <v>1947400</v>
      </c>
      <c r="Q9" s="4">
        <v>2215700</v>
      </c>
      <c r="R9" s="5">
        <v>1.83E-2</v>
      </c>
      <c r="S9" s="4">
        <v>4457900</v>
      </c>
      <c r="T9" s="4">
        <f t="shared" si="2"/>
        <v>4611920</v>
      </c>
      <c r="U9" s="4">
        <f t="shared" si="3"/>
        <v>4039900</v>
      </c>
      <c r="V9" s="5">
        <v>3.1400000000000004E-2</v>
      </c>
    </row>
    <row r="10" spans="1:22" x14ac:dyDescent="0.2">
      <c r="A10" s="16" t="s">
        <v>337</v>
      </c>
      <c r="B10" s="4">
        <v>22358</v>
      </c>
      <c r="C10" s="4">
        <v>43500</v>
      </c>
      <c r="D10" s="4">
        <v>-21142</v>
      </c>
      <c r="E10" s="4">
        <v>-721880000</v>
      </c>
      <c r="F10" s="4">
        <f t="shared" si="0"/>
        <v>187505479673</v>
      </c>
      <c r="G10" s="4">
        <v>0</v>
      </c>
      <c r="H10" s="4">
        <v>0</v>
      </c>
      <c r="I10" s="4">
        <v>0</v>
      </c>
      <c r="J10" s="4">
        <v>14119075000</v>
      </c>
      <c r="K10" s="24">
        <f t="shared" si="1"/>
        <v>-17383196000</v>
      </c>
      <c r="L10" s="4">
        <v>1247</v>
      </c>
      <c r="M10" s="4">
        <v>2398</v>
      </c>
      <c r="N10" s="4">
        <v>126</v>
      </c>
      <c r="O10" s="4">
        <v>263</v>
      </c>
      <c r="P10" s="4">
        <v>1773700</v>
      </c>
      <c r="Q10" s="4">
        <v>3421600</v>
      </c>
      <c r="R10" s="5">
        <v>-1.67E-2</v>
      </c>
      <c r="S10" s="4">
        <v>5201400</v>
      </c>
      <c r="T10" s="4">
        <f t="shared" si="2"/>
        <v>4622100</v>
      </c>
      <c r="U10" s="4">
        <f t="shared" si="3"/>
        <v>3872800</v>
      </c>
      <c r="V10" s="5">
        <v>3.9800000000000002E-2</v>
      </c>
    </row>
    <row r="11" spans="1:22" x14ac:dyDescent="0.2">
      <c r="A11" s="16" t="s">
        <v>336</v>
      </c>
      <c r="B11" s="4">
        <v>1801</v>
      </c>
      <c r="C11" s="4">
        <v>27500</v>
      </c>
      <c r="D11" s="4">
        <v>-25699</v>
      </c>
      <c r="E11" s="4">
        <v>-852240000</v>
      </c>
      <c r="F11" s="4">
        <f t="shared" si="0"/>
        <v>188227359673</v>
      </c>
      <c r="G11" s="4">
        <v>0</v>
      </c>
      <c r="H11" s="4">
        <v>0</v>
      </c>
      <c r="I11" s="4">
        <v>0</v>
      </c>
      <c r="J11" s="4">
        <v>912490000</v>
      </c>
      <c r="K11" s="24">
        <f t="shared" si="1"/>
        <v>-31502271000</v>
      </c>
      <c r="L11" s="4">
        <v>1178</v>
      </c>
      <c r="M11" s="4">
        <v>2652</v>
      </c>
      <c r="N11" s="4">
        <v>92</v>
      </c>
      <c r="O11" s="4">
        <v>173</v>
      </c>
      <c r="P11" s="4">
        <v>1237100</v>
      </c>
      <c r="Q11" s="4">
        <v>2683300</v>
      </c>
      <c r="R11" s="5">
        <v>-7.4000000000000003E-3</v>
      </c>
      <c r="S11" s="4">
        <v>4039900</v>
      </c>
      <c r="T11" s="4">
        <f t="shared" si="2"/>
        <v>4603270</v>
      </c>
      <c r="U11" s="4">
        <f t="shared" si="3"/>
        <v>3872800</v>
      </c>
      <c r="V11" s="5">
        <v>2.52E-2</v>
      </c>
    </row>
    <row r="12" spans="1:22" x14ac:dyDescent="0.2">
      <c r="A12" s="16" t="s">
        <v>335</v>
      </c>
      <c r="B12" s="4">
        <v>33000</v>
      </c>
      <c r="C12" s="4">
        <v>177700</v>
      </c>
      <c r="D12" s="4">
        <v>-144700</v>
      </c>
      <c r="E12" s="4">
        <v>-4954110000</v>
      </c>
      <c r="F12" s="4">
        <f t="shared" si="0"/>
        <v>189079599673</v>
      </c>
      <c r="G12" s="4">
        <v>0</v>
      </c>
      <c r="H12" s="4">
        <v>0</v>
      </c>
      <c r="I12" s="4">
        <v>0</v>
      </c>
      <c r="J12" s="4">
        <v>1300205000</v>
      </c>
      <c r="K12" s="24">
        <f t="shared" si="1"/>
        <v>-32414761000</v>
      </c>
      <c r="L12" s="4">
        <v>2060</v>
      </c>
      <c r="M12" s="4">
        <v>1832</v>
      </c>
      <c r="N12" s="4">
        <v>240</v>
      </c>
      <c r="O12" s="4">
        <v>209</v>
      </c>
      <c r="P12" s="4">
        <v>2860000</v>
      </c>
      <c r="Q12" s="4">
        <v>2425200</v>
      </c>
      <c r="R12" s="5">
        <v>7.4999999999999997E-3</v>
      </c>
      <c r="S12" s="4">
        <v>5485900</v>
      </c>
      <c r="T12" s="4">
        <f t="shared" si="2"/>
        <v>4702970</v>
      </c>
      <c r="U12" s="4">
        <f t="shared" si="3"/>
        <v>3373900</v>
      </c>
      <c r="V12" s="5">
        <v>2.8999999999999998E-2</v>
      </c>
    </row>
    <row r="13" spans="1:22" x14ac:dyDescent="0.2">
      <c r="A13" s="16" t="s">
        <v>333</v>
      </c>
      <c r="B13" s="4">
        <v>32100</v>
      </c>
      <c r="C13" s="4">
        <v>393450</v>
      </c>
      <c r="D13" s="4">
        <v>-361350</v>
      </c>
      <c r="E13" s="4">
        <v>-12067390000</v>
      </c>
      <c r="F13" s="4">
        <f t="shared" si="0"/>
        <v>194033709673</v>
      </c>
      <c r="G13" s="4">
        <v>0</v>
      </c>
      <c r="H13" s="4">
        <v>0</v>
      </c>
      <c r="I13" s="4">
        <v>0</v>
      </c>
      <c r="J13" s="4">
        <v>6328065000</v>
      </c>
      <c r="K13" s="24">
        <f t="shared" si="1"/>
        <v>-33714966000</v>
      </c>
      <c r="L13" s="4">
        <v>2715</v>
      </c>
      <c r="M13" s="4">
        <v>2730</v>
      </c>
      <c r="N13" s="4">
        <v>233</v>
      </c>
      <c r="O13" s="4">
        <v>228</v>
      </c>
      <c r="P13" s="4">
        <v>3107100</v>
      </c>
      <c r="Q13" s="4">
        <v>3009700</v>
      </c>
      <c r="R13" s="5">
        <v>2.46E-2</v>
      </c>
      <c r="S13" s="4">
        <v>6321300</v>
      </c>
      <c r="T13" s="4">
        <f t="shared" si="2"/>
        <v>4471130</v>
      </c>
      <c r="U13" s="4">
        <f t="shared" si="3"/>
        <v>3373900</v>
      </c>
      <c r="V13" s="5">
        <v>5.4199999999999998E-2</v>
      </c>
    </row>
    <row r="14" spans="1:22" x14ac:dyDescent="0.2">
      <c r="A14" s="16" t="s">
        <v>332</v>
      </c>
      <c r="B14" s="4">
        <v>16000</v>
      </c>
      <c r="C14" s="4">
        <v>100000</v>
      </c>
      <c r="D14" s="4">
        <v>-84000</v>
      </c>
      <c r="E14" s="4">
        <v>-2756850000</v>
      </c>
      <c r="F14" s="4">
        <f t="shared" si="0"/>
        <v>206101099673</v>
      </c>
      <c r="G14" s="4">
        <v>0</v>
      </c>
      <c r="H14" s="4">
        <v>0</v>
      </c>
      <c r="I14" s="4">
        <v>0</v>
      </c>
      <c r="J14" s="4">
        <v>6328065000</v>
      </c>
      <c r="K14" s="24">
        <f t="shared" si="1"/>
        <v>-40043031000</v>
      </c>
      <c r="L14" s="4">
        <v>1359</v>
      </c>
      <c r="M14" s="4">
        <v>2002</v>
      </c>
      <c r="N14" s="4">
        <v>118</v>
      </c>
      <c r="O14" s="4">
        <v>168</v>
      </c>
      <c r="P14" s="4">
        <v>1773800</v>
      </c>
      <c r="Q14" s="4">
        <v>2299800</v>
      </c>
      <c r="R14" s="5">
        <v>-6.0999999999999995E-3</v>
      </c>
      <c r="S14" s="4">
        <v>4267900</v>
      </c>
      <c r="T14" s="4">
        <f t="shared" si="2"/>
        <v>4426800</v>
      </c>
      <c r="U14" s="4">
        <f t="shared" si="3"/>
        <v>3373900</v>
      </c>
      <c r="V14" s="5">
        <v>2.7000000000000003E-2</v>
      </c>
    </row>
    <row r="15" spans="1:22" x14ac:dyDescent="0.2">
      <c r="A15" s="16" t="s">
        <v>331</v>
      </c>
      <c r="B15" s="4">
        <v>538800</v>
      </c>
      <c r="C15" s="4">
        <v>50500</v>
      </c>
      <c r="D15" s="4">
        <v>488300</v>
      </c>
      <c r="E15" s="4">
        <v>15927120000</v>
      </c>
      <c r="F15" s="4">
        <f t="shared" si="0"/>
        <v>208857949673</v>
      </c>
      <c r="G15" s="4">
        <v>0</v>
      </c>
      <c r="H15" s="4">
        <v>0</v>
      </c>
      <c r="I15" s="4">
        <v>0</v>
      </c>
      <c r="J15" s="4">
        <v>3000675000</v>
      </c>
      <c r="K15" s="24">
        <f t="shared" si="1"/>
        <v>-46371096000</v>
      </c>
      <c r="L15" s="4">
        <v>1380</v>
      </c>
      <c r="M15" s="4">
        <v>1585</v>
      </c>
      <c r="N15" s="4">
        <v>116</v>
      </c>
      <c r="O15" s="4">
        <v>124</v>
      </c>
      <c r="P15" s="4">
        <v>1992700</v>
      </c>
      <c r="Q15" s="4">
        <v>1845300</v>
      </c>
      <c r="R15" s="5">
        <v>7.7000000000000002E-3</v>
      </c>
      <c r="S15" s="4">
        <v>3872800</v>
      </c>
      <c r="T15" s="4">
        <f t="shared" si="2"/>
        <v>4436540</v>
      </c>
      <c r="U15" s="4">
        <f t="shared" si="3"/>
        <v>3373900</v>
      </c>
      <c r="V15" s="5">
        <v>1.6799999999999999E-2</v>
      </c>
    </row>
    <row r="16" spans="1:22" x14ac:dyDescent="0.2">
      <c r="A16" s="16" t="s">
        <v>330</v>
      </c>
      <c r="B16" s="4">
        <v>133400</v>
      </c>
      <c r="C16" s="4">
        <v>57801</v>
      </c>
      <c r="D16" s="4">
        <v>75599</v>
      </c>
      <c r="E16" s="4">
        <v>2475430000</v>
      </c>
      <c r="F16" s="4">
        <f t="shared" si="0"/>
        <v>192930829673</v>
      </c>
      <c r="G16" s="4">
        <v>0</v>
      </c>
      <c r="H16" s="4">
        <v>0</v>
      </c>
      <c r="I16" s="4">
        <v>0</v>
      </c>
      <c r="J16" s="4">
        <v>5187845000</v>
      </c>
      <c r="K16" s="24">
        <f t="shared" si="1"/>
        <v>-49371771000</v>
      </c>
      <c r="L16" s="4">
        <v>2104</v>
      </c>
      <c r="M16" s="4">
        <v>1485</v>
      </c>
      <c r="N16" s="4">
        <v>161</v>
      </c>
      <c r="O16" s="4">
        <v>124</v>
      </c>
      <c r="P16" s="4">
        <v>2210800</v>
      </c>
      <c r="Q16" s="4">
        <v>1791300</v>
      </c>
      <c r="R16" s="5">
        <v>1.5700000000000002E-2</v>
      </c>
      <c r="S16" s="4">
        <v>4214600</v>
      </c>
      <c r="T16" s="4">
        <f t="shared" si="2"/>
        <v>4359110</v>
      </c>
      <c r="U16" s="4">
        <f t="shared" si="3"/>
        <v>3373900</v>
      </c>
      <c r="V16" s="5">
        <v>2.29E-2</v>
      </c>
    </row>
    <row r="17" spans="1:22" x14ac:dyDescent="0.2">
      <c r="A17" s="16" t="s">
        <v>329</v>
      </c>
      <c r="B17" s="4">
        <v>20300</v>
      </c>
      <c r="C17" s="4">
        <v>504100</v>
      </c>
      <c r="D17" s="4">
        <v>-483800</v>
      </c>
      <c r="E17" s="4">
        <v>-15380542456</v>
      </c>
      <c r="F17" s="4">
        <f t="shared" si="0"/>
        <v>190455399673</v>
      </c>
      <c r="G17" s="4">
        <v>0</v>
      </c>
      <c r="H17" s="4">
        <v>0</v>
      </c>
      <c r="I17" s="4">
        <v>0</v>
      </c>
      <c r="J17" s="4">
        <v>-243220000</v>
      </c>
      <c r="K17" s="24">
        <f t="shared" si="1"/>
        <v>-54559616000</v>
      </c>
      <c r="L17" s="4">
        <v>1026</v>
      </c>
      <c r="M17" s="4">
        <v>1520</v>
      </c>
      <c r="N17" s="4">
        <v>97</v>
      </c>
      <c r="O17" s="4">
        <v>114</v>
      </c>
      <c r="P17" s="4">
        <v>1284700</v>
      </c>
      <c r="Q17" s="4">
        <v>1787100</v>
      </c>
      <c r="R17" s="5">
        <v>1.11E-2</v>
      </c>
      <c r="S17" s="4">
        <v>3373900</v>
      </c>
      <c r="T17" s="4">
        <f t="shared" si="2"/>
        <v>4645310</v>
      </c>
      <c r="U17" s="4">
        <f t="shared" si="3"/>
        <v>3561300</v>
      </c>
      <c r="V17" s="5">
        <v>2.9500000000000002E-2</v>
      </c>
    </row>
    <row r="18" spans="1:22" x14ac:dyDescent="0.2">
      <c r="A18" s="16" t="s">
        <v>328</v>
      </c>
      <c r="B18" s="4">
        <v>199700</v>
      </c>
      <c r="C18" s="4">
        <v>45900</v>
      </c>
      <c r="D18" s="4">
        <v>153800</v>
      </c>
      <c r="E18" s="4">
        <v>4852240000</v>
      </c>
      <c r="F18" s="4">
        <f t="shared" si="0"/>
        <v>205835942129</v>
      </c>
      <c r="G18" s="4">
        <v>0</v>
      </c>
      <c r="H18" s="4">
        <v>0</v>
      </c>
      <c r="I18" s="4">
        <v>0</v>
      </c>
      <c r="J18" s="4">
        <v>69315000</v>
      </c>
      <c r="K18" s="24">
        <f t="shared" si="1"/>
        <v>-54316396000</v>
      </c>
      <c r="L18" s="4">
        <v>1235</v>
      </c>
      <c r="M18" s="4">
        <v>1685</v>
      </c>
      <c r="N18" s="4">
        <v>87</v>
      </c>
      <c r="O18" s="4">
        <v>131</v>
      </c>
      <c r="P18" s="4">
        <v>1379600</v>
      </c>
      <c r="Q18" s="4">
        <v>1990500</v>
      </c>
      <c r="R18" s="5">
        <v>-3.0999999999999999E-3</v>
      </c>
      <c r="S18" s="4">
        <v>3561300</v>
      </c>
      <c r="T18" s="4">
        <f t="shared" si="2"/>
        <v>4700500</v>
      </c>
      <c r="U18" s="4">
        <f t="shared" si="3"/>
        <v>3851600</v>
      </c>
      <c r="V18" s="5">
        <v>2.2000000000000002E-2</v>
      </c>
    </row>
    <row r="19" spans="1:22" x14ac:dyDescent="0.2">
      <c r="A19" s="16" t="s">
        <v>327</v>
      </c>
      <c r="B19" s="4">
        <v>109700</v>
      </c>
      <c r="C19" s="4">
        <v>967400</v>
      </c>
      <c r="D19" s="4">
        <v>-857700</v>
      </c>
      <c r="E19" s="4">
        <v>-27616610000</v>
      </c>
      <c r="F19" s="4">
        <f t="shared" si="0"/>
        <v>200983702129</v>
      </c>
      <c r="G19" s="4">
        <v>0</v>
      </c>
      <c r="H19" s="4">
        <v>0</v>
      </c>
      <c r="I19" s="4">
        <v>0</v>
      </c>
      <c r="J19" s="4">
        <v>-617720000</v>
      </c>
      <c r="K19" s="24">
        <f t="shared" si="1"/>
        <v>-54385711000</v>
      </c>
      <c r="L19" s="4">
        <v>2065</v>
      </c>
      <c r="M19" s="4">
        <v>1964</v>
      </c>
      <c r="N19" s="4">
        <v>188</v>
      </c>
      <c r="O19" s="4">
        <v>210</v>
      </c>
      <c r="P19" s="4">
        <v>2656500</v>
      </c>
      <c r="Q19" s="4">
        <v>2918000</v>
      </c>
      <c r="R19" s="5">
        <v>1.6000000000000001E-3</v>
      </c>
      <c r="S19" s="4">
        <v>5780200</v>
      </c>
      <c r="T19" s="4">
        <f t="shared" si="2"/>
        <v>4374710</v>
      </c>
      <c r="U19" s="4">
        <f t="shared" si="3"/>
        <v>3824600</v>
      </c>
      <c r="V19" s="5">
        <v>3.3700000000000001E-2</v>
      </c>
    </row>
    <row r="20" spans="1:22" x14ac:dyDescent="0.2">
      <c r="A20" s="16" t="s">
        <v>326</v>
      </c>
      <c r="B20" s="4">
        <v>351400</v>
      </c>
      <c r="C20" s="4">
        <v>509920</v>
      </c>
      <c r="D20" s="4">
        <v>-158520</v>
      </c>
      <c r="E20" s="4">
        <v>-5106070000</v>
      </c>
      <c r="F20" s="4">
        <f t="shared" si="0"/>
        <v>228600312129</v>
      </c>
      <c r="G20" s="4">
        <v>0</v>
      </c>
      <c r="H20" s="4">
        <v>0</v>
      </c>
      <c r="I20" s="4">
        <v>0</v>
      </c>
      <c r="J20" s="4">
        <v>-617720000</v>
      </c>
      <c r="K20" s="24">
        <f t="shared" si="1"/>
        <v>-53767991000</v>
      </c>
      <c r="L20" s="4">
        <v>1861</v>
      </c>
      <c r="M20" s="4">
        <v>2352</v>
      </c>
      <c r="N20" s="4">
        <v>162</v>
      </c>
      <c r="O20" s="4">
        <v>199</v>
      </c>
      <c r="P20" s="4">
        <v>2321600</v>
      </c>
      <c r="Q20" s="4">
        <v>2762000</v>
      </c>
      <c r="R20" s="5">
        <v>8.0000000000000002E-3</v>
      </c>
      <c r="S20" s="4">
        <v>5303200</v>
      </c>
      <c r="T20" s="4">
        <f t="shared" si="2"/>
        <v>4432450</v>
      </c>
      <c r="U20" s="4">
        <f t="shared" si="3"/>
        <v>3824600</v>
      </c>
      <c r="V20" s="5">
        <v>5.1399999999999994E-2</v>
      </c>
    </row>
    <row r="21" spans="1:22" x14ac:dyDescent="0.2">
      <c r="A21" s="16" t="s">
        <v>325</v>
      </c>
      <c r="B21" s="4">
        <v>649500</v>
      </c>
      <c r="C21" s="4">
        <v>340511</v>
      </c>
      <c r="D21" s="4">
        <v>308989</v>
      </c>
      <c r="E21" s="4">
        <v>9724620000</v>
      </c>
      <c r="F21" s="4">
        <f t="shared" si="0"/>
        <v>233706382129</v>
      </c>
      <c r="G21" s="4">
        <v>0</v>
      </c>
      <c r="H21" s="4">
        <v>0</v>
      </c>
      <c r="I21" s="4">
        <v>0</v>
      </c>
      <c r="J21" s="4">
        <v>-109775000</v>
      </c>
      <c r="K21" s="24">
        <f t="shared" si="1"/>
        <v>-53150271000</v>
      </c>
      <c r="L21" s="4">
        <v>1710</v>
      </c>
      <c r="M21" s="4">
        <v>1360</v>
      </c>
      <c r="N21" s="4">
        <v>125</v>
      </c>
      <c r="O21" s="4">
        <v>127</v>
      </c>
      <c r="P21" s="4">
        <v>1941800</v>
      </c>
      <c r="Q21" s="4">
        <v>1731300</v>
      </c>
      <c r="R21" s="5">
        <v>8.1000000000000013E-3</v>
      </c>
      <c r="S21" s="4">
        <v>3851600</v>
      </c>
      <c r="T21" s="4">
        <f t="shared" si="2"/>
        <v>4518400</v>
      </c>
      <c r="U21" s="4">
        <f t="shared" si="3"/>
        <v>3440300</v>
      </c>
      <c r="V21" s="5">
        <v>0.03</v>
      </c>
    </row>
    <row r="22" spans="1:22" x14ac:dyDescent="0.2">
      <c r="A22" s="16" t="s">
        <v>324</v>
      </c>
      <c r="B22" s="4">
        <v>1098800</v>
      </c>
      <c r="C22" s="4">
        <v>219830</v>
      </c>
      <c r="D22" s="4">
        <v>878970</v>
      </c>
      <c r="E22" s="4">
        <v>27199920000</v>
      </c>
      <c r="F22" s="4">
        <f t="shared" si="0"/>
        <v>223981762129</v>
      </c>
      <c r="G22" s="4">
        <v>0</v>
      </c>
      <c r="H22" s="4">
        <v>0</v>
      </c>
      <c r="I22" s="4">
        <v>0</v>
      </c>
      <c r="J22" s="4">
        <v>171675000</v>
      </c>
      <c r="K22" s="24">
        <f t="shared" si="1"/>
        <v>-53040496000</v>
      </c>
      <c r="L22" s="4">
        <v>2683</v>
      </c>
      <c r="M22" s="4">
        <v>1818</v>
      </c>
      <c r="N22" s="4">
        <v>255</v>
      </c>
      <c r="O22" s="4">
        <v>160</v>
      </c>
      <c r="P22" s="4">
        <v>3876600</v>
      </c>
      <c r="Q22" s="4">
        <v>2354700</v>
      </c>
      <c r="R22" s="5">
        <v>6.13E-2</v>
      </c>
      <c r="S22" s="4">
        <v>6482900</v>
      </c>
      <c r="T22" s="4">
        <f t="shared" si="2"/>
        <v>4397020</v>
      </c>
      <c r="U22" s="4">
        <f t="shared" si="3"/>
        <v>3440300</v>
      </c>
      <c r="V22" s="5">
        <v>5.6100000000000004E-2</v>
      </c>
    </row>
    <row r="23" spans="1:22" x14ac:dyDescent="0.2">
      <c r="A23" s="16" t="s">
        <v>323</v>
      </c>
      <c r="B23" s="4">
        <v>16830</v>
      </c>
      <c r="C23" s="4">
        <v>839300</v>
      </c>
      <c r="D23" s="4">
        <v>-822470</v>
      </c>
      <c r="E23" s="4">
        <v>-24531500000</v>
      </c>
      <c r="F23" s="4">
        <f t="shared" si="0"/>
        <v>196781842129</v>
      </c>
      <c r="G23" s="4">
        <v>0</v>
      </c>
      <c r="H23" s="4">
        <v>0</v>
      </c>
      <c r="I23" s="4">
        <v>0</v>
      </c>
      <c r="J23" s="4">
        <v>-478485000</v>
      </c>
      <c r="K23" s="24">
        <f t="shared" si="1"/>
        <v>-53212171000</v>
      </c>
      <c r="L23" s="4">
        <v>1075</v>
      </c>
      <c r="M23" s="4">
        <v>2120</v>
      </c>
      <c r="N23" s="4">
        <v>83</v>
      </c>
      <c r="O23" s="4">
        <v>171</v>
      </c>
      <c r="P23" s="4">
        <v>1170600</v>
      </c>
      <c r="Q23" s="4">
        <v>2774500</v>
      </c>
      <c r="R23" s="5">
        <v>-2.0400000000000001E-2</v>
      </c>
      <c r="S23" s="4">
        <v>4002900</v>
      </c>
      <c r="T23" s="4">
        <f t="shared" si="2"/>
        <v>4736590</v>
      </c>
      <c r="U23" s="4">
        <f t="shared" si="3"/>
        <v>3440300</v>
      </c>
      <c r="V23" s="5">
        <v>3.1400000000000004E-2</v>
      </c>
    </row>
    <row r="24" spans="1:22" x14ac:dyDescent="0.2">
      <c r="A24" s="16" t="s">
        <v>322</v>
      </c>
      <c r="B24" s="4">
        <v>214201</v>
      </c>
      <c r="C24" s="4">
        <v>755609</v>
      </c>
      <c r="D24" s="4">
        <v>-541408</v>
      </c>
      <c r="E24" s="4">
        <v>-16064670000</v>
      </c>
      <c r="F24" s="4">
        <f t="shared" si="0"/>
        <v>221313342129</v>
      </c>
      <c r="G24" s="4">
        <v>0</v>
      </c>
      <c r="H24" s="4">
        <v>0</v>
      </c>
      <c r="I24" s="4">
        <v>0</v>
      </c>
      <c r="J24" s="4">
        <v>-248820000</v>
      </c>
      <c r="K24" s="24">
        <f t="shared" si="1"/>
        <v>-52733686000</v>
      </c>
      <c r="L24" s="4">
        <v>1629</v>
      </c>
      <c r="M24" s="4">
        <v>1602</v>
      </c>
      <c r="N24" s="4">
        <v>118</v>
      </c>
      <c r="O24" s="4">
        <v>154</v>
      </c>
      <c r="P24" s="4">
        <v>1634500</v>
      </c>
      <c r="Q24" s="4">
        <v>2041200</v>
      </c>
      <c r="R24" s="5">
        <v>0</v>
      </c>
      <c r="S24" s="4">
        <v>3824600</v>
      </c>
      <c r="T24" s="4">
        <f t="shared" si="2"/>
        <v>4653040</v>
      </c>
      <c r="U24" s="4">
        <f t="shared" si="3"/>
        <v>2522300</v>
      </c>
      <c r="V24" s="5">
        <v>3.6299999999999999E-2</v>
      </c>
    </row>
    <row r="25" spans="1:22" x14ac:dyDescent="0.2">
      <c r="A25" s="16" t="s">
        <v>321</v>
      </c>
      <c r="B25" s="4">
        <v>199800</v>
      </c>
      <c r="C25" s="4">
        <v>462800</v>
      </c>
      <c r="D25" s="4">
        <v>-263000</v>
      </c>
      <c r="E25" s="4">
        <v>-7969030000</v>
      </c>
      <c r="F25" s="4">
        <f t="shared" si="0"/>
        <v>237378012129</v>
      </c>
      <c r="G25" s="4">
        <v>0</v>
      </c>
      <c r="H25" s="4">
        <v>0</v>
      </c>
      <c r="I25" s="4">
        <v>0</v>
      </c>
      <c r="J25" s="4">
        <v>2597935000</v>
      </c>
      <c r="K25" s="24">
        <f t="shared" si="1"/>
        <v>-52484866000</v>
      </c>
      <c r="L25" s="4">
        <v>1639</v>
      </c>
      <c r="M25" s="4">
        <v>1574</v>
      </c>
      <c r="N25" s="4">
        <v>135</v>
      </c>
      <c r="O25" s="4">
        <v>132</v>
      </c>
      <c r="P25" s="4">
        <v>2120700</v>
      </c>
      <c r="Q25" s="4">
        <v>1848200</v>
      </c>
      <c r="R25" s="5">
        <v>2.0499999999999997E-2</v>
      </c>
      <c r="S25" s="4">
        <v>3970200</v>
      </c>
      <c r="T25" s="4">
        <f t="shared" si="2"/>
        <v>4528230</v>
      </c>
      <c r="U25" s="4">
        <f t="shared" si="3"/>
        <v>2522300</v>
      </c>
      <c r="V25" s="5">
        <v>4.5999999999999999E-2</v>
      </c>
    </row>
    <row r="26" spans="1:22" x14ac:dyDescent="0.2">
      <c r="A26" s="16" t="s">
        <v>320</v>
      </c>
      <c r="B26" s="4">
        <v>206800</v>
      </c>
      <c r="C26" s="4">
        <v>434100</v>
      </c>
      <c r="D26" s="4">
        <v>-227300</v>
      </c>
      <c r="E26" s="4">
        <v>-6778680000</v>
      </c>
      <c r="F26" s="4">
        <f t="shared" si="0"/>
        <v>245347042129</v>
      </c>
      <c r="G26" s="4">
        <v>0</v>
      </c>
      <c r="H26" s="4">
        <v>0</v>
      </c>
      <c r="I26" s="4">
        <v>0</v>
      </c>
      <c r="J26" s="4">
        <v>133680000</v>
      </c>
      <c r="K26" s="24">
        <f t="shared" si="1"/>
        <v>-55082801000</v>
      </c>
      <c r="L26" s="4">
        <v>1223</v>
      </c>
      <c r="M26" s="4">
        <v>1480</v>
      </c>
      <c r="N26" s="4">
        <v>119</v>
      </c>
      <c r="O26" s="4">
        <v>105</v>
      </c>
      <c r="P26" s="4">
        <v>1603400</v>
      </c>
      <c r="Q26" s="4">
        <v>1618900</v>
      </c>
      <c r="R26" s="5">
        <v>-3.4000000000000002E-3</v>
      </c>
      <c r="S26" s="4">
        <v>3440300</v>
      </c>
      <c r="T26" s="4">
        <f t="shared" si="2"/>
        <v>4439690</v>
      </c>
      <c r="U26" s="4">
        <f t="shared" si="3"/>
        <v>2522300</v>
      </c>
      <c r="V26" s="5">
        <v>2.8399999999999998E-2</v>
      </c>
    </row>
    <row r="27" spans="1:22" x14ac:dyDescent="0.2">
      <c r="A27" s="16" t="s">
        <v>319</v>
      </c>
      <c r="B27" s="4">
        <v>767503</v>
      </c>
      <c r="C27" s="4">
        <v>191400</v>
      </c>
      <c r="D27" s="4">
        <v>576103</v>
      </c>
      <c r="E27" s="4">
        <v>16682610000</v>
      </c>
      <c r="F27" s="4">
        <f t="shared" si="0"/>
        <v>252125722129</v>
      </c>
      <c r="G27" s="4">
        <v>0</v>
      </c>
      <c r="H27" s="4">
        <v>0</v>
      </c>
      <c r="I27" s="4">
        <v>0</v>
      </c>
      <c r="J27" s="4">
        <v>-1737510000</v>
      </c>
      <c r="K27" s="24">
        <f t="shared" si="1"/>
        <v>-55216481000</v>
      </c>
      <c r="L27" s="4">
        <v>2529</v>
      </c>
      <c r="M27" s="4">
        <v>1651</v>
      </c>
      <c r="N27" s="4">
        <v>270</v>
      </c>
      <c r="O27" s="4">
        <v>157</v>
      </c>
      <c r="P27" s="4">
        <v>3759000</v>
      </c>
      <c r="Q27" s="4">
        <v>2432900</v>
      </c>
      <c r="R27" s="5">
        <v>6.8900000000000003E-2</v>
      </c>
      <c r="S27" s="4">
        <v>6235900</v>
      </c>
      <c r="T27" s="4">
        <f t="shared" si="2"/>
        <v>4019070</v>
      </c>
      <c r="U27" s="4">
        <f t="shared" si="3"/>
        <v>2522300</v>
      </c>
      <c r="V27" s="5">
        <v>5.5999999999999994E-2</v>
      </c>
    </row>
    <row r="28" spans="1:22" x14ac:dyDescent="0.2">
      <c r="A28" s="16" t="s">
        <v>318</v>
      </c>
      <c r="B28" s="4">
        <v>233019</v>
      </c>
      <c r="C28" s="4">
        <v>326700</v>
      </c>
      <c r="D28" s="4">
        <v>-93681</v>
      </c>
      <c r="E28" s="4">
        <v>-2824370000</v>
      </c>
      <c r="F28" s="4">
        <f t="shared" si="0"/>
        <v>235443112129</v>
      </c>
      <c r="G28" s="4">
        <v>0</v>
      </c>
      <c r="H28" s="4">
        <v>0</v>
      </c>
      <c r="I28" s="4">
        <v>0</v>
      </c>
      <c r="J28" s="4">
        <v>-1737510000</v>
      </c>
      <c r="K28" s="24">
        <f t="shared" si="1"/>
        <v>-53478971000</v>
      </c>
      <c r="L28" s="4">
        <v>935</v>
      </c>
      <c r="M28" s="4">
        <v>2128</v>
      </c>
      <c r="N28" s="4">
        <v>93</v>
      </c>
      <c r="O28" s="4">
        <v>190</v>
      </c>
      <c r="P28" s="4">
        <v>1254500</v>
      </c>
      <c r="Q28" s="4">
        <v>2824800</v>
      </c>
      <c r="R28" s="5">
        <v>-3.9800000000000002E-2</v>
      </c>
      <c r="S28" s="4">
        <v>4113200</v>
      </c>
      <c r="T28" s="4">
        <f t="shared" si="2"/>
        <v>3969550</v>
      </c>
      <c r="U28" s="4">
        <f t="shared" si="3"/>
        <v>2522300</v>
      </c>
      <c r="V28" s="5">
        <v>6.4100000000000004E-2</v>
      </c>
    </row>
    <row r="29" spans="1:22" x14ac:dyDescent="0.2">
      <c r="A29" s="16" t="s">
        <v>317</v>
      </c>
      <c r="B29" s="4">
        <v>175233</v>
      </c>
      <c r="C29" s="4">
        <v>248300</v>
      </c>
      <c r="D29" s="4">
        <v>-73067</v>
      </c>
      <c r="E29" s="4">
        <v>-2099800000</v>
      </c>
      <c r="F29" s="4">
        <f t="shared" si="0"/>
        <v>238267482129</v>
      </c>
      <c r="G29" s="4">
        <v>0</v>
      </c>
      <c r="H29" s="4">
        <v>0</v>
      </c>
      <c r="I29" s="4">
        <v>0</v>
      </c>
      <c r="J29" s="4">
        <v>-534795000</v>
      </c>
      <c r="K29" s="24">
        <f t="shared" si="1"/>
        <v>-51741461000</v>
      </c>
      <c r="L29" s="4">
        <v>901</v>
      </c>
      <c r="M29" s="4">
        <v>1008</v>
      </c>
      <c r="N29" s="4">
        <v>75</v>
      </c>
      <c r="O29" s="4">
        <v>86</v>
      </c>
      <c r="P29" s="4">
        <v>1056700</v>
      </c>
      <c r="Q29" s="4">
        <v>1271900</v>
      </c>
      <c r="R29" s="5">
        <v>2.1400000000000002E-2</v>
      </c>
      <c r="S29" s="4">
        <v>2522300</v>
      </c>
      <c r="T29" s="4">
        <f t="shared" si="2"/>
        <v>4452470</v>
      </c>
      <c r="U29" s="4">
        <f t="shared" si="3"/>
        <v>2989100</v>
      </c>
      <c r="V29" s="5">
        <v>2.9300000000000003E-2</v>
      </c>
    </row>
    <row r="30" spans="1:22" x14ac:dyDescent="0.2">
      <c r="A30" s="16" t="s">
        <v>316</v>
      </c>
      <c r="B30" s="4">
        <v>1301300</v>
      </c>
      <c r="C30" s="4">
        <v>318200</v>
      </c>
      <c r="D30" s="4">
        <v>983100</v>
      </c>
      <c r="E30" s="4">
        <v>27844640000</v>
      </c>
      <c r="F30" s="4">
        <f t="shared" si="0"/>
        <v>240367282129</v>
      </c>
      <c r="G30" s="4">
        <v>0</v>
      </c>
      <c r="H30" s="4">
        <v>0</v>
      </c>
      <c r="I30" s="4">
        <v>0</v>
      </c>
      <c r="J30" s="4">
        <v>217935000</v>
      </c>
      <c r="K30" s="24">
        <f t="shared" si="1"/>
        <v>-51206666000</v>
      </c>
      <c r="L30" s="4">
        <v>1908</v>
      </c>
      <c r="M30" s="4">
        <v>2142</v>
      </c>
      <c r="N30" s="4">
        <v>186</v>
      </c>
      <c r="O30" s="4">
        <v>171</v>
      </c>
      <c r="P30" s="4">
        <v>2657300</v>
      </c>
      <c r="Q30" s="4">
        <v>3111000</v>
      </c>
      <c r="R30" s="5">
        <v>-1.95E-2</v>
      </c>
      <c r="S30" s="4">
        <v>5880600</v>
      </c>
      <c r="T30" s="4">
        <f t="shared" si="2"/>
        <v>4386560</v>
      </c>
      <c r="U30" s="4">
        <f t="shared" si="3"/>
        <v>2722100</v>
      </c>
      <c r="V30" s="5">
        <v>6.4699999999999994E-2</v>
      </c>
    </row>
    <row r="31" spans="1:22" x14ac:dyDescent="0.2">
      <c r="A31" s="16" t="s">
        <v>315</v>
      </c>
      <c r="B31" s="4">
        <v>257100</v>
      </c>
      <c r="C31" s="4">
        <v>918400</v>
      </c>
      <c r="D31" s="4">
        <v>-661300</v>
      </c>
      <c r="E31" s="4">
        <v>-19838980000</v>
      </c>
      <c r="F31" s="4">
        <f t="shared" si="0"/>
        <v>212522642129</v>
      </c>
      <c r="G31" s="4">
        <v>0</v>
      </c>
      <c r="H31" s="4">
        <v>0</v>
      </c>
      <c r="I31" s="4">
        <v>0</v>
      </c>
      <c r="J31" s="4">
        <v>1086770000</v>
      </c>
      <c r="K31" s="24">
        <f t="shared" si="1"/>
        <v>-51424601000</v>
      </c>
      <c r="L31" s="4">
        <v>1166</v>
      </c>
      <c r="M31" s="4">
        <v>3054</v>
      </c>
      <c r="N31" s="4">
        <v>85</v>
      </c>
      <c r="O31" s="4">
        <v>174</v>
      </c>
      <c r="P31" s="4">
        <v>1258600</v>
      </c>
      <c r="Q31" s="4">
        <v>3417600</v>
      </c>
      <c r="R31" s="5">
        <v>-5.9299999999999999E-2</v>
      </c>
      <c r="S31" s="4">
        <v>4711100</v>
      </c>
      <c r="T31" s="4">
        <f t="shared" si="2"/>
        <v>4305180</v>
      </c>
      <c r="U31" s="4">
        <f t="shared" si="3"/>
        <v>2554900</v>
      </c>
      <c r="V31" s="5">
        <v>6.6799999999999998E-2</v>
      </c>
    </row>
    <row r="32" spans="1:22" x14ac:dyDescent="0.2">
      <c r="A32" s="16" t="s">
        <v>314</v>
      </c>
      <c r="B32" s="4">
        <v>859600</v>
      </c>
      <c r="C32" s="4">
        <v>473200</v>
      </c>
      <c r="D32" s="4">
        <v>386400</v>
      </c>
      <c r="E32" s="4">
        <v>11491200000</v>
      </c>
      <c r="F32" s="4">
        <f t="shared" si="0"/>
        <v>232361622129</v>
      </c>
      <c r="G32" s="4">
        <v>0</v>
      </c>
      <c r="H32" s="4">
        <v>0</v>
      </c>
      <c r="I32" s="4">
        <v>0</v>
      </c>
      <c r="J32" s="4">
        <v>1086770000</v>
      </c>
      <c r="K32" s="24">
        <f t="shared" si="1"/>
        <v>-52511371000</v>
      </c>
      <c r="L32" s="4">
        <v>1998</v>
      </c>
      <c r="M32" s="4">
        <v>2490</v>
      </c>
      <c r="N32" s="4">
        <v>191</v>
      </c>
      <c r="O32" s="4">
        <v>155</v>
      </c>
      <c r="P32" s="4">
        <v>2669400</v>
      </c>
      <c r="Q32" s="4">
        <v>2592900</v>
      </c>
      <c r="R32" s="5">
        <v>1.8500000000000003E-2</v>
      </c>
      <c r="S32" s="4">
        <v>5269100</v>
      </c>
      <c r="T32" s="4">
        <f t="shared" si="2"/>
        <v>4796440</v>
      </c>
      <c r="U32" s="4">
        <f t="shared" si="3"/>
        <v>2029700</v>
      </c>
      <c r="V32" s="5">
        <v>3.4599999999999999E-2</v>
      </c>
    </row>
    <row r="33" spans="1:22" x14ac:dyDescent="0.2">
      <c r="A33" s="16" t="s">
        <v>313</v>
      </c>
      <c r="B33" s="4">
        <v>515300</v>
      </c>
      <c r="C33" s="4">
        <v>443800</v>
      </c>
      <c r="D33" s="4">
        <v>71500</v>
      </c>
      <c r="E33" s="4">
        <v>1747310000</v>
      </c>
      <c r="F33" s="4">
        <f t="shared" si="0"/>
        <v>220870422129</v>
      </c>
      <c r="G33" s="4">
        <v>0</v>
      </c>
      <c r="H33" s="4">
        <v>0</v>
      </c>
      <c r="I33" s="4">
        <v>0</v>
      </c>
      <c r="J33" s="4">
        <v>101700000</v>
      </c>
      <c r="K33" s="24">
        <f t="shared" si="1"/>
        <v>-53598141000</v>
      </c>
      <c r="L33" s="4">
        <v>2200</v>
      </c>
      <c r="M33" s="4">
        <v>2709</v>
      </c>
      <c r="N33" s="4">
        <v>199</v>
      </c>
      <c r="O33" s="4">
        <v>270</v>
      </c>
      <c r="P33" s="4">
        <v>2723300</v>
      </c>
      <c r="Q33" s="4">
        <v>4651200</v>
      </c>
      <c r="R33" s="5">
        <v>-7.3800000000000004E-2</v>
      </c>
      <c r="S33" s="4">
        <v>7398600</v>
      </c>
      <c r="T33" s="4">
        <f t="shared" si="2"/>
        <v>4432880</v>
      </c>
      <c r="U33" s="4">
        <f t="shared" si="3"/>
        <v>2029700</v>
      </c>
      <c r="V33" s="5">
        <v>0.1038</v>
      </c>
    </row>
    <row r="34" spans="1:22" x14ac:dyDescent="0.2">
      <c r="A34" s="16" t="s">
        <v>270</v>
      </c>
      <c r="B34" s="4">
        <v>56742</v>
      </c>
      <c r="C34" s="4">
        <v>644500</v>
      </c>
      <c r="D34" s="4">
        <v>-587758</v>
      </c>
      <c r="E34" s="4">
        <v>-18784320000</v>
      </c>
      <c r="F34" s="4">
        <f t="shared" si="0"/>
        <v>219123112129</v>
      </c>
      <c r="G34" s="4">
        <v>0</v>
      </c>
      <c r="H34" s="4">
        <v>0</v>
      </c>
      <c r="I34" s="4">
        <v>0</v>
      </c>
      <c r="J34" s="4">
        <v>-161990000</v>
      </c>
      <c r="K34" s="24">
        <f t="shared" si="1"/>
        <v>-53699841000</v>
      </c>
      <c r="L34" s="4">
        <v>1301</v>
      </c>
      <c r="M34" s="4">
        <v>1358</v>
      </c>
      <c r="N34" s="4">
        <v>63</v>
      </c>
      <c r="O34" s="4">
        <v>109</v>
      </c>
      <c r="P34" s="4">
        <v>1163600</v>
      </c>
      <c r="Q34" s="4">
        <v>1600000</v>
      </c>
      <c r="R34" s="5">
        <v>3.2000000000000002E-3</v>
      </c>
      <c r="S34" s="4">
        <v>2989100</v>
      </c>
      <c r="T34" s="4">
        <f t="shared" si="2"/>
        <v>4456790</v>
      </c>
      <c r="U34" s="4">
        <f t="shared" si="3"/>
        <v>2029700</v>
      </c>
      <c r="V34" s="5">
        <v>1.8700000000000001E-2</v>
      </c>
    </row>
    <row r="35" spans="1:22" x14ac:dyDescent="0.2">
      <c r="A35" s="16" t="s">
        <v>269</v>
      </c>
      <c r="B35" s="4">
        <v>324000</v>
      </c>
      <c r="C35" s="4">
        <v>169500</v>
      </c>
      <c r="D35" s="4">
        <v>154500</v>
      </c>
      <c r="E35" s="4">
        <v>4831240000</v>
      </c>
      <c r="F35" s="4">
        <f t="shared" si="0"/>
        <v>237907432129</v>
      </c>
      <c r="G35" s="4">
        <v>0</v>
      </c>
      <c r="H35" s="4">
        <v>0</v>
      </c>
      <c r="I35" s="4">
        <v>0</v>
      </c>
      <c r="J35" s="4">
        <v>-374460000</v>
      </c>
      <c r="K35" s="24">
        <f t="shared" si="1"/>
        <v>-53537851000</v>
      </c>
      <c r="L35" s="4">
        <v>1187</v>
      </c>
      <c r="M35" s="4">
        <v>1147</v>
      </c>
      <c r="N35" s="4">
        <v>97</v>
      </c>
      <c r="O35" s="4">
        <v>79</v>
      </c>
      <c r="P35" s="4">
        <v>1419100</v>
      </c>
      <c r="Q35" s="4">
        <v>1225300</v>
      </c>
      <c r="R35" s="5">
        <v>7.9000000000000008E-3</v>
      </c>
      <c r="S35" s="4">
        <v>2722100</v>
      </c>
      <c r="T35" s="4">
        <f t="shared" si="2"/>
        <v>4504040</v>
      </c>
      <c r="U35" s="4">
        <f t="shared" si="3"/>
        <v>2029700</v>
      </c>
      <c r="V35" s="5">
        <v>3.5699999999999996E-2</v>
      </c>
    </row>
    <row r="36" spans="1:22" x14ac:dyDescent="0.2">
      <c r="A36" s="16" t="s">
        <v>268</v>
      </c>
      <c r="B36" s="4">
        <v>5600</v>
      </c>
      <c r="C36" s="4">
        <v>413380</v>
      </c>
      <c r="D36" s="4">
        <v>-407780</v>
      </c>
      <c r="E36" s="4">
        <v>-13018873277</v>
      </c>
      <c r="F36" s="4">
        <f t="shared" si="0"/>
        <v>233076192129</v>
      </c>
      <c r="G36" s="4">
        <v>0</v>
      </c>
      <c r="H36" s="4">
        <v>0</v>
      </c>
      <c r="I36" s="4">
        <v>0</v>
      </c>
      <c r="J36" s="4">
        <v>287985000</v>
      </c>
      <c r="K36" s="24">
        <f t="shared" si="1"/>
        <v>-53163391000</v>
      </c>
      <c r="L36" s="4">
        <v>803</v>
      </c>
      <c r="M36" s="4">
        <v>1590</v>
      </c>
      <c r="N36" s="4">
        <v>35</v>
      </c>
      <c r="O36" s="4">
        <v>125</v>
      </c>
      <c r="P36" s="4">
        <v>659900</v>
      </c>
      <c r="Q36" s="4">
        <v>1881000</v>
      </c>
      <c r="R36" s="5">
        <v>-2.0499999999999997E-2</v>
      </c>
      <c r="S36" s="4">
        <v>2554900</v>
      </c>
      <c r="T36" s="4">
        <f t="shared" si="2"/>
        <v>4506560</v>
      </c>
      <c r="U36" s="4">
        <f t="shared" si="3"/>
        <v>2029700</v>
      </c>
      <c r="V36" s="5">
        <v>2.7699999999999999E-2</v>
      </c>
    </row>
    <row r="37" spans="1:22" x14ac:dyDescent="0.2">
      <c r="A37" s="16" t="s">
        <v>254</v>
      </c>
      <c r="B37" s="4">
        <v>23100</v>
      </c>
      <c r="C37" s="4">
        <v>222400</v>
      </c>
      <c r="D37" s="4">
        <v>-199300</v>
      </c>
      <c r="E37" s="4">
        <v>-6363180000</v>
      </c>
      <c r="F37" s="4">
        <f t="shared" si="0"/>
        <v>246095065406</v>
      </c>
      <c r="G37" s="4">
        <v>0</v>
      </c>
      <c r="H37" s="4">
        <v>0</v>
      </c>
      <c r="I37" s="4">
        <v>0</v>
      </c>
      <c r="J37" s="4">
        <v>287985000</v>
      </c>
      <c r="K37" s="24">
        <f t="shared" si="1"/>
        <v>-53451376000</v>
      </c>
      <c r="L37" s="4">
        <v>876</v>
      </c>
      <c r="M37" s="4">
        <v>989</v>
      </c>
      <c r="N37" s="4">
        <v>50</v>
      </c>
      <c r="O37" s="4">
        <v>61</v>
      </c>
      <c r="P37" s="4">
        <v>881900</v>
      </c>
      <c r="Q37" s="4">
        <v>1023800</v>
      </c>
      <c r="R37" s="5">
        <v>1.9E-2</v>
      </c>
      <c r="S37" s="4">
        <v>2029700</v>
      </c>
      <c r="T37" s="4">
        <f t="shared" si="2"/>
        <v>4807590</v>
      </c>
      <c r="U37" s="4">
        <f t="shared" si="3"/>
        <v>3618000</v>
      </c>
      <c r="V37" s="5">
        <v>2.3199999999999998E-2</v>
      </c>
    </row>
    <row r="38" spans="1:22" x14ac:dyDescent="0.2">
      <c r="A38" s="16" t="s">
        <v>253</v>
      </c>
      <c r="B38" s="4">
        <v>428845</v>
      </c>
      <c r="C38" s="4">
        <v>415100</v>
      </c>
      <c r="D38" s="4">
        <v>13745</v>
      </c>
      <c r="E38" s="4">
        <v>354740000</v>
      </c>
      <c r="F38" s="4">
        <f t="shared" si="0"/>
        <v>252458245406</v>
      </c>
      <c r="G38" s="4">
        <v>0</v>
      </c>
      <c r="H38" s="4">
        <v>0</v>
      </c>
      <c r="I38" s="4">
        <v>0</v>
      </c>
      <c r="J38" s="4">
        <v>125555000</v>
      </c>
      <c r="K38" s="24">
        <f t="shared" si="1"/>
        <v>-53739361000</v>
      </c>
      <c r="L38" s="4">
        <v>1368</v>
      </c>
      <c r="M38" s="4">
        <v>1616</v>
      </c>
      <c r="N38" s="4">
        <v>126</v>
      </c>
      <c r="O38" s="4">
        <v>122</v>
      </c>
      <c r="P38" s="4">
        <v>1663600</v>
      </c>
      <c r="Q38" s="4">
        <v>1708000</v>
      </c>
      <c r="R38" s="5">
        <v>6.4000000000000003E-3</v>
      </c>
      <c r="S38" s="4">
        <v>3618000</v>
      </c>
      <c r="T38" s="4">
        <f t="shared" si="2"/>
        <v>5057760</v>
      </c>
      <c r="U38" s="4">
        <f t="shared" si="3"/>
        <v>3763000</v>
      </c>
      <c r="V38" s="5">
        <v>3.4000000000000002E-2</v>
      </c>
    </row>
    <row r="39" spans="1:22" x14ac:dyDescent="0.2">
      <c r="A39" s="16" t="s">
        <v>252</v>
      </c>
      <c r="B39" s="4">
        <v>76900</v>
      </c>
      <c r="C39" s="4">
        <v>706300</v>
      </c>
      <c r="D39" s="4">
        <v>-629400</v>
      </c>
      <c r="E39" s="4">
        <v>-20500510000</v>
      </c>
      <c r="F39" s="4">
        <f t="shared" si="0"/>
        <v>252103505406</v>
      </c>
      <c r="G39" s="4">
        <v>0</v>
      </c>
      <c r="H39" s="4">
        <v>0</v>
      </c>
      <c r="I39" s="4">
        <v>0</v>
      </c>
      <c r="J39" s="4">
        <v>-67335000</v>
      </c>
      <c r="K39" s="24">
        <f t="shared" si="1"/>
        <v>-53864916000</v>
      </c>
      <c r="L39" s="4">
        <v>1818</v>
      </c>
      <c r="M39" s="4">
        <v>3770</v>
      </c>
      <c r="N39" s="4">
        <v>125</v>
      </c>
      <c r="O39" s="4">
        <v>262</v>
      </c>
      <c r="P39" s="4">
        <v>3023600</v>
      </c>
      <c r="Q39" s="4">
        <v>4311700</v>
      </c>
      <c r="R39" s="5">
        <v>-5.0700000000000002E-2</v>
      </c>
      <c r="S39" s="4">
        <v>7351500</v>
      </c>
      <c r="T39" s="4">
        <f t="shared" si="2"/>
        <v>4887350</v>
      </c>
      <c r="U39" s="4">
        <f t="shared" si="3"/>
        <v>3228200</v>
      </c>
      <c r="V39" s="5">
        <v>4.5499999999999999E-2</v>
      </c>
    </row>
    <row r="40" spans="1:22" x14ac:dyDescent="0.2">
      <c r="A40" s="16" t="s">
        <v>251</v>
      </c>
      <c r="B40" s="4">
        <v>187300</v>
      </c>
      <c r="C40" s="4">
        <v>222910</v>
      </c>
      <c r="D40" s="4">
        <v>-35610</v>
      </c>
      <c r="E40" s="4">
        <v>-1272950000</v>
      </c>
      <c r="F40" s="4">
        <f t="shared" si="0"/>
        <v>272604015406</v>
      </c>
      <c r="G40" s="4">
        <v>0</v>
      </c>
      <c r="H40" s="4">
        <v>0</v>
      </c>
      <c r="I40" s="4">
        <v>0</v>
      </c>
      <c r="J40" s="4">
        <v>-67335000</v>
      </c>
      <c r="K40" s="24">
        <f t="shared" si="1"/>
        <v>-53797581000</v>
      </c>
      <c r="L40" s="4">
        <v>1328</v>
      </c>
      <c r="M40" s="4">
        <v>2313</v>
      </c>
      <c r="N40" s="4">
        <v>134</v>
      </c>
      <c r="O40" s="4">
        <v>255</v>
      </c>
      <c r="P40" s="4">
        <v>1576600</v>
      </c>
      <c r="Q40" s="4">
        <v>3621900</v>
      </c>
      <c r="R40" s="5">
        <v>-3.4700000000000002E-2</v>
      </c>
      <c r="S40" s="4">
        <v>5221500</v>
      </c>
      <c r="T40" s="4">
        <f t="shared" si="2"/>
        <v>4771650</v>
      </c>
      <c r="U40" s="4">
        <f t="shared" si="3"/>
        <v>3194600</v>
      </c>
      <c r="V40" s="5">
        <v>3.78E-2</v>
      </c>
    </row>
    <row r="41" spans="1:22" x14ac:dyDescent="0.2">
      <c r="A41" s="16" t="s">
        <v>250</v>
      </c>
      <c r="B41" s="4">
        <v>557050</v>
      </c>
      <c r="C41" s="4">
        <v>115800</v>
      </c>
      <c r="D41" s="4">
        <v>441250</v>
      </c>
      <c r="E41" s="4">
        <v>15355030000</v>
      </c>
      <c r="F41" s="4">
        <f t="shared" si="0"/>
        <v>273876965406</v>
      </c>
      <c r="G41" s="4">
        <v>0</v>
      </c>
      <c r="H41" s="4">
        <v>0</v>
      </c>
      <c r="I41" s="4">
        <v>0</v>
      </c>
      <c r="J41" s="4">
        <v>-1102041000</v>
      </c>
      <c r="K41" s="24">
        <f t="shared" si="1"/>
        <v>-53730246000</v>
      </c>
      <c r="L41" s="4">
        <v>1385</v>
      </c>
      <c r="M41" s="4">
        <v>2507</v>
      </c>
      <c r="N41" s="4">
        <v>118</v>
      </c>
      <c r="O41" s="4">
        <v>179</v>
      </c>
      <c r="P41" s="4">
        <v>1347800</v>
      </c>
      <c r="Q41" s="4">
        <v>2540700</v>
      </c>
      <c r="R41" s="5">
        <v>-2.9100000000000001E-2</v>
      </c>
      <c r="S41" s="4">
        <v>3897300</v>
      </c>
      <c r="T41" s="4">
        <f t="shared" si="2"/>
        <v>4784380</v>
      </c>
      <c r="U41" s="4">
        <f t="shared" si="3"/>
        <v>2580100</v>
      </c>
      <c r="V41" s="5">
        <v>2.7000000000000003E-2</v>
      </c>
    </row>
    <row r="42" spans="1:22" x14ac:dyDescent="0.2">
      <c r="A42" s="16" t="s">
        <v>249</v>
      </c>
      <c r="B42" s="4">
        <v>2022800</v>
      </c>
      <c r="C42" s="4">
        <v>71300</v>
      </c>
      <c r="D42" s="4">
        <v>1951500</v>
      </c>
      <c r="E42" s="4">
        <v>65933640000</v>
      </c>
      <c r="F42" s="4">
        <f t="shared" si="0"/>
        <v>258521935406</v>
      </c>
      <c r="G42" s="4">
        <v>0</v>
      </c>
      <c r="H42" s="4">
        <v>0</v>
      </c>
      <c r="I42" s="4">
        <v>0</v>
      </c>
      <c r="J42" s="4">
        <v>-184760000</v>
      </c>
      <c r="K42" s="24">
        <f t="shared" si="1"/>
        <v>-52628205000</v>
      </c>
      <c r="L42" s="4">
        <v>3797</v>
      </c>
      <c r="M42" s="4">
        <v>2278</v>
      </c>
      <c r="N42" s="4">
        <v>541</v>
      </c>
      <c r="O42" s="4">
        <v>245</v>
      </c>
      <c r="P42" s="4">
        <v>6495400</v>
      </c>
      <c r="Q42" s="4">
        <v>3060000</v>
      </c>
      <c r="R42" s="5">
        <v>6.9900000000000004E-2</v>
      </c>
      <c r="S42" s="4">
        <v>10181700</v>
      </c>
      <c r="T42" s="4">
        <f t="shared" si="2"/>
        <v>4309970</v>
      </c>
      <c r="U42" s="4">
        <f t="shared" si="3"/>
        <v>2580100</v>
      </c>
      <c r="V42" s="5">
        <v>7.0999999999999994E-2</v>
      </c>
    </row>
    <row r="43" spans="1:22" x14ac:dyDescent="0.2">
      <c r="A43" s="16" t="s">
        <v>248</v>
      </c>
      <c r="B43" s="4">
        <v>474000</v>
      </c>
      <c r="C43" s="4">
        <v>89500</v>
      </c>
      <c r="D43" s="4">
        <v>384500</v>
      </c>
      <c r="E43" s="4">
        <v>12679000000</v>
      </c>
      <c r="F43" s="4">
        <f t="shared" si="0"/>
        <v>192588295406</v>
      </c>
      <c r="G43" s="4">
        <v>0</v>
      </c>
      <c r="H43" s="4">
        <v>0</v>
      </c>
      <c r="I43" s="4">
        <v>0</v>
      </c>
      <c r="J43" s="4">
        <v>86500000</v>
      </c>
      <c r="K43" s="24">
        <f t="shared" si="1"/>
        <v>-52443445000</v>
      </c>
      <c r="L43" s="4">
        <v>1031</v>
      </c>
      <c r="M43" s="4">
        <v>1596</v>
      </c>
      <c r="N43" s="4">
        <v>102</v>
      </c>
      <c r="O43" s="4">
        <v>133</v>
      </c>
      <c r="P43" s="4">
        <v>1428900</v>
      </c>
      <c r="Q43" s="4">
        <v>2051300</v>
      </c>
      <c r="R43" s="5">
        <v>-6.0000000000000001E-3</v>
      </c>
      <c r="S43" s="4">
        <v>3763000</v>
      </c>
      <c r="T43" s="4">
        <f t="shared" si="2"/>
        <v>5325320</v>
      </c>
      <c r="U43" s="4">
        <f t="shared" si="3"/>
        <v>2580100</v>
      </c>
      <c r="V43" s="5">
        <v>2.1000000000000001E-2</v>
      </c>
    </row>
    <row r="44" spans="1:22" x14ac:dyDescent="0.2">
      <c r="A44" s="16" t="s">
        <v>247</v>
      </c>
      <c r="B44" s="4">
        <v>392310</v>
      </c>
      <c r="C44" s="4">
        <v>144200</v>
      </c>
      <c r="D44" s="4">
        <v>248110</v>
      </c>
      <c r="E44" s="4">
        <v>8271730000</v>
      </c>
      <c r="F44" s="4">
        <f t="shared" si="0"/>
        <v>179909295406</v>
      </c>
      <c r="G44" s="4">
        <v>0</v>
      </c>
      <c r="H44" s="4">
        <v>0</v>
      </c>
      <c r="I44" s="4">
        <v>0</v>
      </c>
      <c r="J44" s="4">
        <v>-16105735000</v>
      </c>
      <c r="K44" s="24">
        <f t="shared" si="1"/>
        <v>-52529945000</v>
      </c>
      <c r="L44" s="4">
        <v>1380</v>
      </c>
      <c r="M44" s="4">
        <v>1352</v>
      </c>
      <c r="N44" s="4">
        <v>113</v>
      </c>
      <c r="O44" s="4">
        <v>114</v>
      </c>
      <c r="P44" s="4">
        <v>1500900</v>
      </c>
      <c r="Q44" s="4">
        <v>1528700</v>
      </c>
      <c r="R44" s="5">
        <v>3.0999999999999999E-3</v>
      </c>
      <c r="S44" s="4">
        <v>3228200</v>
      </c>
      <c r="T44" s="4">
        <f t="shared" si="2"/>
        <v>5570290</v>
      </c>
      <c r="U44" s="4">
        <f t="shared" si="3"/>
        <v>2580100</v>
      </c>
      <c r="V44" s="5">
        <v>2.3799999999999998E-2</v>
      </c>
    </row>
    <row r="45" spans="1:22" x14ac:dyDescent="0.2">
      <c r="A45" s="16" t="s">
        <v>246</v>
      </c>
      <c r="B45" s="4">
        <v>368400</v>
      </c>
      <c r="C45" s="4">
        <v>64800</v>
      </c>
      <c r="D45" s="4">
        <v>303600</v>
      </c>
      <c r="E45" s="4">
        <v>10042830000</v>
      </c>
      <c r="F45" s="4">
        <f t="shared" si="0"/>
        <v>171637565406</v>
      </c>
      <c r="G45" s="4">
        <v>0</v>
      </c>
      <c r="H45" s="4">
        <v>0</v>
      </c>
      <c r="I45" s="4">
        <v>0</v>
      </c>
      <c r="J45" s="4">
        <v>-16105735000</v>
      </c>
      <c r="K45" s="24">
        <f t="shared" si="1"/>
        <v>-36424210000</v>
      </c>
      <c r="L45" s="4">
        <v>671</v>
      </c>
      <c r="M45" s="4">
        <v>1845</v>
      </c>
      <c r="N45" s="4">
        <v>68</v>
      </c>
      <c r="O45" s="4">
        <v>97</v>
      </c>
      <c r="P45" s="4">
        <v>977800</v>
      </c>
      <c r="Q45" s="4">
        <v>2083700</v>
      </c>
      <c r="R45" s="5">
        <v>-1.0500000000000001E-2</v>
      </c>
      <c r="S45" s="4">
        <v>3194600</v>
      </c>
      <c r="T45" s="4">
        <f t="shared" si="2"/>
        <v>5733580</v>
      </c>
      <c r="U45" s="4">
        <f t="shared" si="3"/>
        <v>2580100</v>
      </c>
      <c r="V45" s="5">
        <v>1.7899999999999999E-2</v>
      </c>
    </row>
    <row r="46" spans="1:22" x14ac:dyDescent="0.2">
      <c r="A46" s="16" t="s">
        <v>245</v>
      </c>
      <c r="B46" s="4">
        <v>203300</v>
      </c>
      <c r="C46" s="4">
        <v>114100</v>
      </c>
      <c r="D46" s="4">
        <v>89200</v>
      </c>
      <c r="E46" s="4">
        <v>2954960000</v>
      </c>
      <c r="F46" s="4">
        <f t="shared" si="0"/>
        <v>161594735406</v>
      </c>
      <c r="G46" s="4">
        <v>0</v>
      </c>
      <c r="H46" s="4">
        <v>0</v>
      </c>
      <c r="I46" s="4">
        <v>0</v>
      </c>
      <c r="J46" s="4">
        <v>-402700000</v>
      </c>
      <c r="K46" s="24">
        <f t="shared" si="1"/>
        <v>-20318475000</v>
      </c>
      <c r="L46" s="4">
        <v>974</v>
      </c>
      <c r="M46" s="4">
        <v>1682</v>
      </c>
      <c r="N46" s="4">
        <v>55</v>
      </c>
      <c r="O46" s="4">
        <v>123</v>
      </c>
      <c r="P46" s="4">
        <v>799800</v>
      </c>
      <c r="Q46" s="4">
        <v>1777200</v>
      </c>
      <c r="R46" s="5">
        <v>-1.49E-2</v>
      </c>
      <c r="S46" s="4">
        <v>2580100</v>
      </c>
      <c r="T46" s="4">
        <f t="shared" si="2"/>
        <v>5846390</v>
      </c>
      <c r="U46" s="4">
        <f t="shared" si="3"/>
        <v>4024600</v>
      </c>
      <c r="V46" s="5">
        <v>2.6600000000000002E-2</v>
      </c>
    </row>
    <row r="47" spans="1:22" x14ac:dyDescent="0.2">
      <c r="A47" s="16" t="s">
        <v>244</v>
      </c>
      <c r="B47" s="4">
        <v>771600</v>
      </c>
      <c r="C47" s="4">
        <v>47000</v>
      </c>
      <c r="D47" s="4">
        <v>724600</v>
      </c>
      <c r="E47" s="4">
        <v>23899780000</v>
      </c>
      <c r="F47" s="4">
        <f t="shared" ref="F47:F73" si="4">E47+F48</f>
        <v>158639775406</v>
      </c>
      <c r="G47" s="4">
        <v>0</v>
      </c>
      <c r="H47" s="4">
        <v>0</v>
      </c>
      <c r="I47" s="4">
        <v>0</v>
      </c>
      <c r="J47" s="4">
        <v>555855000</v>
      </c>
      <c r="K47" s="24">
        <f t="shared" ref="K47:K73" si="5">J47+K48</f>
        <v>-19915775000</v>
      </c>
      <c r="L47" s="4">
        <v>2831</v>
      </c>
      <c r="M47" s="4">
        <v>1467</v>
      </c>
      <c r="N47" s="4">
        <v>187</v>
      </c>
      <c r="O47" s="4">
        <v>96</v>
      </c>
      <c r="P47" s="4">
        <v>3028500</v>
      </c>
      <c r="Q47" s="4">
        <v>1688400</v>
      </c>
      <c r="R47" s="5">
        <v>6.2699999999999992E-2</v>
      </c>
      <c r="S47" s="4">
        <v>5040000</v>
      </c>
      <c r="T47" s="4">
        <f t="shared" si="2"/>
        <v>6291430</v>
      </c>
      <c r="U47" s="4">
        <f t="shared" ref="U47:U73" si="6">MIN(S48:S52)</f>
        <v>4024600</v>
      </c>
      <c r="V47" s="5">
        <v>6.4699999999999994E-2</v>
      </c>
    </row>
    <row r="48" spans="1:22" x14ac:dyDescent="0.2">
      <c r="A48" s="16" t="s">
        <v>243</v>
      </c>
      <c r="B48" s="4">
        <v>200000</v>
      </c>
      <c r="C48" s="4">
        <v>258600</v>
      </c>
      <c r="D48" s="4">
        <v>-58600</v>
      </c>
      <c r="E48" s="4">
        <v>-1810910000</v>
      </c>
      <c r="F48" s="4">
        <f t="shared" si="4"/>
        <v>134739995406</v>
      </c>
      <c r="G48" s="4">
        <v>0</v>
      </c>
      <c r="H48" s="4">
        <v>0</v>
      </c>
      <c r="I48" s="4">
        <v>0</v>
      </c>
      <c r="J48" s="4">
        <v>-567685000</v>
      </c>
      <c r="K48" s="24">
        <f t="shared" si="5"/>
        <v>-20471630000</v>
      </c>
      <c r="L48" s="4">
        <v>1808</v>
      </c>
      <c r="M48" s="4">
        <v>3686</v>
      </c>
      <c r="N48" s="4">
        <v>97</v>
      </c>
      <c r="O48" s="4">
        <v>264</v>
      </c>
      <c r="P48" s="4">
        <v>1691900</v>
      </c>
      <c r="Q48" s="4">
        <v>3999800</v>
      </c>
      <c r="R48" s="5">
        <v>-4.2300000000000004E-2</v>
      </c>
      <c r="S48" s="4">
        <v>6119700</v>
      </c>
      <c r="T48" s="4">
        <f t="shared" si="2"/>
        <v>6256060</v>
      </c>
      <c r="U48" s="4">
        <f t="shared" si="6"/>
        <v>4024600</v>
      </c>
      <c r="V48" s="5">
        <v>4.82E-2</v>
      </c>
    </row>
    <row r="49" spans="1:22" x14ac:dyDescent="0.2">
      <c r="A49" s="16" t="s">
        <v>236</v>
      </c>
      <c r="B49" s="4">
        <v>1104000</v>
      </c>
      <c r="C49" s="4">
        <v>312200</v>
      </c>
      <c r="D49" s="4">
        <v>791800</v>
      </c>
      <c r="E49" s="4">
        <v>26286590000</v>
      </c>
      <c r="F49" s="4">
        <f t="shared" si="4"/>
        <v>136550905406</v>
      </c>
      <c r="G49" s="4">
        <v>0</v>
      </c>
      <c r="H49" s="4">
        <v>0</v>
      </c>
      <c r="I49" s="4">
        <v>0</v>
      </c>
      <c r="J49" s="4">
        <v>-567685000</v>
      </c>
      <c r="K49" s="24">
        <f t="shared" si="5"/>
        <v>-19903945000</v>
      </c>
      <c r="L49" s="4">
        <v>1659</v>
      </c>
      <c r="M49" s="4">
        <v>2202</v>
      </c>
      <c r="N49" s="4">
        <v>186</v>
      </c>
      <c r="O49" s="4">
        <v>242</v>
      </c>
      <c r="P49" s="4">
        <v>2340900</v>
      </c>
      <c r="Q49" s="4">
        <v>3135000</v>
      </c>
      <c r="R49" s="5">
        <v>0</v>
      </c>
      <c r="S49" s="4">
        <v>5647400</v>
      </c>
      <c r="T49" s="4">
        <f t="shared" si="2"/>
        <v>6244290</v>
      </c>
      <c r="U49" s="4">
        <f t="shared" si="6"/>
        <v>4024600</v>
      </c>
      <c r="V49" s="5">
        <v>2.8199999999999999E-2</v>
      </c>
    </row>
    <row r="50" spans="1:22" x14ac:dyDescent="0.2">
      <c r="A50" s="16" t="s">
        <v>235</v>
      </c>
      <c r="B50" s="4">
        <v>27400</v>
      </c>
      <c r="C50" s="4">
        <v>74200</v>
      </c>
      <c r="D50" s="4">
        <v>-46800</v>
      </c>
      <c r="E50" s="4">
        <v>-1533920000</v>
      </c>
      <c r="F50" s="4">
        <f t="shared" si="4"/>
        <v>110264315406</v>
      </c>
      <c r="G50" s="4">
        <v>0</v>
      </c>
      <c r="H50" s="4">
        <v>0</v>
      </c>
      <c r="I50" s="4">
        <v>0</v>
      </c>
      <c r="J50" s="4">
        <v>17220660000</v>
      </c>
      <c r="K50" s="24">
        <f t="shared" si="5"/>
        <v>-19336260000</v>
      </c>
      <c r="L50" s="4">
        <v>1660</v>
      </c>
      <c r="M50" s="4">
        <v>1659</v>
      </c>
      <c r="N50" s="4">
        <v>154</v>
      </c>
      <c r="O50" s="4">
        <v>157</v>
      </c>
      <c r="P50" s="4">
        <v>1824200</v>
      </c>
      <c r="Q50" s="4">
        <v>2116000</v>
      </c>
      <c r="R50" s="5">
        <v>1.38E-2</v>
      </c>
      <c r="S50" s="4">
        <v>4064500</v>
      </c>
      <c r="T50" s="4">
        <f t="shared" si="2"/>
        <v>6179320</v>
      </c>
      <c r="U50" s="4">
        <f t="shared" si="6"/>
        <v>4024600</v>
      </c>
      <c r="V50" s="5">
        <v>2.4E-2</v>
      </c>
    </row>
    <row r="51" spans="1:22" x14ac:dyDescent="0.2">
      <c r="A51" s="16" t="s">
        <v>234</v>
      </c>
      <c r="B51" s="4">
        <v>137000</v>
      </c>
      <c r="C51" s="4">
        <v>233700</v>
      </c>
      <c r="D51" s="4">
        <v>-96700</v>
      </c>
      <c r="E51" s="4">
        <v>-3129340000</v>
      </c>
      <c r="F51" s="4">
        <f t="shared" si="4"/>
        <v>111798235406</v>
      </c>
      <c r="G51" s="4">
        <v>0</v>
      </c>
      <c r="H51" s="4">
        <v>0</v>
      </c>
      <c r="I51" s="4">
        <v>0</v>
      </c>
      <c r="J51" s="4">
        <v>-2605000</v>
      </c>
      <c r="K51" s="24">
        <f t="shared" si="5"/>
        <v>-36556920000</v>
      </c>
      <c r="L51" s="4">
        <v>1596</v>
      </c>
      <c r="M51" s="4">
        <v>1644</v>
      </c>
      <c r="N51" s="4">
        <v>148</v>
      </c>
      <c r="O51" s="4">
        <v>152</v>
      </c>
      <c r="P51" s="4">
        <v>1933100</v>
      </c>
      <c r="Q51" s="4">
        <v>1979100</v>
      </c>
      <c r="R51" s="5">
        <v>7.7000000000000002E-3</v>
      </c>
      <c r="S51" s="4">
        <v>4024600</v>
      </c>
      <c r="T51" s="4">
        <f t="shared" si="2"/>
        <v>6128180</v>
      </c>
      <c r="U51" s="4">
        <f t="shared" si="6"/>
        <v>3708200</v>
      </c>
      <c r="V51" s="5">
        <v>2.4300000000000002E-2</v>
      </c>
    </row>
    <row r="52" spans="1:22" x14ac:dyDescent="0.2">
      <c r="A52" s="16" t="s">
        <v>233</v>
      </c>
      <c r="B52" s="4">
        <v>955200</v>
      </c>
      <c r="C52" s="4">
        <v>40760</v>
      </c>
      <c r="D52" s="4">
        <v>914440</v>
      </c>
      <c r="E52" s="4">
        <v>30609800000</v>
      </c>
      <c r="F52" s="4">
        <f t="shared" si="4"/>
        <v>114927575406</v>
      </c>
      <c r="G52" s="4">
        <v>0</v>
      </c>
      <c r="H52" s="4">
        <v>0</v>
      </c>
      <c r="I52" s="4">
        <v>0</v>
      </c>
      <c r="J52" s="4">
        <v>-577980000</v>
      </c>
      <c r="K52" s="24">
        <f t="shared" si="5"/>
        <v>-36554315000</v>
      </c>
      <c r="L52" s="4">
        <v>2236</v>
      </c>
      <c r="M52" s="4">
        <v>2142</v>
      </c>
      <c r="N52" s="4">
        <v>193</v>
      </c>
      <c r="O52" s="4">
        <v>168</v>
      </c>
      <c r="P52" s="4">
        <v>2488200</v>
      </c>
      <c r="Q52" s="4">
        <v>2545400</v>
      </c>
      <c r="R52" s="5">
        <v>0</v>
      </c>
      <c r="S52" s="4">
        <v>5437600</v>
      </c>
      <c r="T52" s="4">
        <f t="shared" si="2"/>
        <v>5813140</v>
      </c>
      <c r="U52" s="4">
        <f t="shared" si="6"/>
        <v>3708200</v>
      </c>
      <c r="V52" s="5">
        <v>5.9000000000000004E-2</v>
      </c>
    </row>
    <row r="53" spans="1:22" x14ac:dyDescent="0.2">
      <c r="A53" s="16" t="s">
        <v>232</v>
      </c>
      <c r="B53" s="4">
        <v>1116700</v>
      </c>
      <c r="C53" s="4">
        <v>1225000</v>
      </c>
      <c r="D53" s="4">
        <v>-108300</v>
      </c>
      <c r="E53" s="4">
        <v>-4485870000</v>
      </c>
      <c r="F53" s="4">
        <f t="shared" si="4"/>
        <v>84317775406</v>
      </c>
      <c r="G53" s="4">
        <v>0</v>
      </c>
      <c r="H53" s="4">
        <v>0</v>
      </c>
      <c r="I53" s="4">
        <v>0</v>
      </c>
      <c r="J53" s="4">
        <v>48435000</v>
      </c>
      <c r="K53" s="24">
        <f t="shared" si="5"/>
        <v>-35976335000</v>
      </c>
      <c r="L53" s="4">
        <v>3843</v>
      </c>
      <c r="M53" s="4">
        <v>5069</v>
      </c>
      <c r="N53" s="4">
        <v>358</v>
      </c>
      <c r="O53" s="4">
        <v>583</v>
      </c>
      <c r="P53" s="4">
        <v>5239100</v>
      </c>
      <c r="Q53" s="4">
        <v>8196600</v>
      </c>
      <c r="R53" s="5">
        <v>-6.2899999999999998E-2</v>
      </c>
      <c r="S53" s="4">
        <v>13916500</v>
      </c>
      <c r="T53" s="4">
        <f t="shared" si="2"/>
        <v>5024120</v>
      </c>
      <c r="U53" s="4">
        <f t="shared" si="6"/>
        <v>3708200</v>
      </c>
      <c r="V53" s="5">
        <v>0.10060000000000001</v>
      </c>
    </row>
    <row r="54" spans="1:22" x14ac:dyDescent="0.2">
      <c r="A54" s="16" t="s">
        <v>231</v>
      </c>
      <c r="B54" s="4">
        <v>828500</v>
      </c>
      <c r="C54" s="4">
        <v>435500</v>
      </c>
      <c r="D54" s="4">
        <v>393000</v>
      </c>
      <c r="E54" s="4">
        <v>13323560000</v>
      </c>
      <c r="F54" s="4">
        <f t="shared" si="4"/>
        <v>88803645406</v>
      </c>
      <c r="G54" s="4">
        <v>0</v>
      </c>
      <c r="H54" s="4">
        <v>0</v>
      </c>
      <c r="I54" s="4">
        <v>0</v>
      </c>
      <c r="J54" s="4">
        <v>62860000</v>
      </c>
      <c r="K54" s="24">
        <f t="shared" si="5"/>
        <v>-36024770000</v>
      </c>
      <c r="L54" s="4">
        <v>2404</v>
      </c>
      <c r="M54" s="4">
        <v>1815</v>
      </c>
      <c r="N54" s="4">
        <v>228</v>
      </c>
      <c r="O54" s="4">
        <v>166</v>
      </c>
      <c r="P54" s="4">
        <v>3140200</v>
      </c>
      <c r="Q54" s="4">
        <v>2268500</v>
      </c>
      <c r="R54" s="5">
        <v>5.4900000000000004E-2</v>
      </c>
      <c r="S54" s="4">
        <v>5677900</v>
      </c>
      <c r="T54" s="4">
        <f t="shared" si="2"/>
        <v>4875150</v>
      </c>
      <c r="U54" s="4">
        <f t="shared" si="6"/>
        <v>3708200</v>
      </c>
      <c r="V54" s="5">
        <v>6.3600000000000004E-2</v>
      </c>
    </row>
    <row r="55" spans="1:22" x14ac:dyDescent="0.2">
      <c r="A55" s="16" t="s">
        <v>230</v>
      </c>
      <c r="B55" s="4">
        <v>1023200</v>
      </c>
      <c r="C55" s="4">
        <v>400600</v>
      </c>
      <c r="D55" s="4">
        <v>622600</v>
      </c>
      <c r="E55" s="4">
        <v>20378640000</v>
      </c>
      <c r="F55" s="4">
        <f t="shared" si="4"/>
        <v>75480085406</v>
      </c>
      <c r="G55" s="4">
        <v>0</v>
      </c>
      <c r="H55" s="4">
        <v>0</v>
      </c>
      <c r="I55" s="4">
        <v>0</v>
      </c>
      <c r="J55" s="4">
        <v>203160000</v>
      </c>
      <c r="K55" s="24">
        <f t="shared" si="5"/>
        <v>-36087630000</v>
      </c>
      <c r="L55" s="4">
        <v>1785</v>
      </c>
      <c r="M55" s="4">
        <v>1893</v>
      </c>
      <c r="N55" s="4">
        <v>176</v>
      </c>
      <c r="O55" s="4">
        <v>231</v>
      </c>
      <c r="P55" s="4">
        <v>2184200</v>
      </c>
      <c r="Q55" s="4">
        <v>2476300</v>
      </c>
      <c r="R55" s="5">
        <v>1.55E-2</v>
      </c>
      <c r="S55" s="4">
        <v>4827500</v>
      </c>
      <c r="T55" s="4">
        <f t="shared" si="2"/>
        <v>4892230</v>
      </c>
      <c r="U55" s="4">
        <f t="shared" si="6"/>
        <v>3414800</v>
      </c>
      <c r="V55" s="5">
        <v>4.0800000000000003E-2</v>
      </c>
    </row>
    <row r="56" spans="1:22" x14ac:dyDescent="0.2">
      <c r="A56" s="16" t="s">
        <v>229</v>
      </c>
      <c r="B56" s="4">
        <v>45200</v>
      </c>
      <c r="C56" s="4">
        <v>7600</v>
      </c>
      <c r="D56" s="4">
        <v>37600</v>
      </c>
      <c r="E56" s="4">
        <v>1208210000</v>
      </c>
      <c r="F56" s="4">
        <f t="shared" si="4"/>
        <v>55101445406</v>
      </c>
      <c r="G56" s="4">
        <v>0</v>
      </c>
      <c r="H56" s="4">
        <v>0</v>
      </c>
      <c r="I56" s="4">
        <v>0</v>
      </c>
      <c r="J56" s="4">
        <v>203160000</v>
      </c>
      <c r="K56" s="24">
        <f t="shared" si="5"/>
        <v>-36290790000</v>
      </c>
      <c r="L56" s="4">
        <v>1456</v>
      </c>
      <c r="M56" s="4">
        <v>1658</v>
      </c>
      <c r="N56" s="4">
        <v>122</v>
      </c>
      <c r="O56" s="4">
        <v>117</v>
      </c>
      <c r="P56" s="4">
        <v>1657700</v>
      </c>
      <c r="Q56" s="4">
        <v>1856400</v>
      </c>
      <c r="R56" s="5">
        <v>2.2200000000000001E-2</v>
      </c>
      <c r="S56" s="4">
        <v>3708200</v>
      </c>
      <c r="T56" s="4">
        <f t="shared" si="2"/>
        <v>5076670</v>
      </c>
      <c r="U56" s="4">
        <f t="shared" si="6"/>
        <v>3414800</v>
      </c>
      <c r="V56" s="5">
        <v>3.6400000000000002E-2</v>
      </c>
    </row>
    <row r="57" spans="1:22" x14ac:dyDescent="0.2">
      <c r="A57" s="16" t="s">
        <v>228</v>
      </c>
      <c r="B57" s="4">
        <v>748500</v>
      </c>
      <c r="C57" s="4">
        <v>40600</v>
      </c>
      <c r="D57" s="4">
        <v>707900</v>
      </c>
      <c r="E57" s="4">
        <v>22197000000</v>
      </c>
      <c r="F57" s="4">
        <f t="shared" si="4"/>
        <v>53893235406</v>
      </c>
      <c r="K57" s="24">
        <f t="shared" si="5"/>
        <v>-36493950000</v>
      </c>
      <c r="L57" s="4">
        <v>3703</v>
      </c>
      <c r="M57" s="4">
        <v>2454</v>
      </c>
      <c r="N57" s="4">
        <v>374</v>
      </c>
      <c r="O57" s="4">
        <v>275</v>
      </c>
      <c r="P57" s="4">
        <v>5889300</v>
      </c>
      <c r="Q57" s="4">
        <v>3551600</v>
      </c>
      <c r="R57" s="5">
        <v>6.9400000000000003E-2</v>
      </c>
      <c r="S57" s="4">
        <v>9490400</v>
      </c>
      <c r="T57" s="4">
        <f t="shared" si="2"/>
        <v>4459480</v>
      </c>
      <c r="U57" s="4">
        <f t="shared" si="6"/>
        <v>2287200</v>
      </c>
      <c r="V57" s="5">
        <v>6.6500000000000004E-2</v>
      </c>
    </row>
    <row r="58" spans="1:22" x14ac:dyDescent="0.2">
      <c r="A58" s="16" t="s">
        <v>227</v>
      </c>
      <c r="B58" s="4">
        <v>437600</v>
      </c>
      <c r="C58" s="4">
        <v>28400</v>
      </c>
      <c r="D58" s="4">
        <v>409200</v>
      </c>
      <c r="E58" s="4">
        <v>12255920000</v>
      </c>
      <c r="F58" s="4">
        <f t="shared" si="4"/>
        <v>31696235406</v>
      </c>
      <c r="G58" s="4">
        <v>0</v>
      </c>
      <c r="H58" s="4">
        <v>0</v>
      </c>
      <c r="I58" s="4">
        <v>0</v>
      </c>
      <c r="J58" s="4">
        <v>-15190000</v>
      </c>
      <c r="K58" s="24">
        <f t="shared" si="5"/>
        <v>-36493950000</v>
      </c>
      <c r="L58" s="4">
        <v>2321</v>
      </c>
      <c r="M58" s="4">
        <v>1864</v>
      </c>
      <c r="N58" s="4">
        <v>186</v>
      </c>
      <c r="O58" s="4">
        <v>164</v>
      </c>
      <c r="P58" s="4">
        <v>3067100</v>
      </c>
      <c r="Q58" s="4">
        <v>2562000</v>
      </c>
      <c r="R58" s="5">
        <v>1.9E-2</v>
      </c>
      <c r="S58" s="4">
        <v>5766000</v>
      </c>
      <c r="T58" s="4">
        <f t="shared" si="2"/>
        <v>4585740</v>
      </c>
      <c r="U58" s="4">
        <f t="shared" si="6"/>
        <v>2287200</v>
      </c>
      <c r="V58" s="5">
        <v>4.4500000000000005E-2</v>
      </c>
    </row>
    <row r="59" spans="1:22" x14ac:dyDescent="0.2">
      <c r="A59" s="16" t="s">
        <v>226</v>
      </c>
      <c r="B59" s="4">
        <v>3300</v>
      </c>
      <c r="C59" s="4">
        <v>17400</v>
      </c>
      <c r="D59" s="4">
        <v>-14100</v>
      </c>
      <c r="E59" s="4">
        <v>-414900000</v>
      </c>
      <c r="F59" s="4">
        <f t="shared" si="4"/>
        <v>19440315406</v>
      </c>
      <c r="K59" s="24">
        <f t="shared" si="5"/>
        <v>-36478760000</v>
      </c>
      <c r="L59" s="4">
        <v>1927</v>
      </c>
      <c r="M59" s="4">
        <v>2177</v>
      </c>
      <c r="N59" s="4">
        <v>166</v>
      </c>
      <c r="O59" s="4">
        <v>172</v>
      </c>
      <c r="P59" s="4">
        <v>2604800</v>
      </c>
      <c r="Q59" s="4">
        <v>2909700</v>
      </c>
      <c r="R59" s="5">
        <v>-3.4000000000000002E-3</v>
      </c>
      <c r="S59" s="4">
        <v>5529700</v>
      </c>
      <c r="T59" s="4">
        <f t="shared" si="2"/>
        <v>4615360</v>
      </c>
      <c r="U59" s="4">
        <f t="shared" si="6"/>
        <v>2287200</v>
      </c>
      <c r="V59" s="5">
        <v>4.3700000000000003E-2</v>
      </c>
    </row>
    <row r="60" spans="1:22" x14ac:dyDescent="0.2">
      <c r="A60" s="16" t="s">
        <v>225</v>
      </c>
      <c r="B60" s="4">
        <v>29900</v>
      </c>
      <c r="C60" s="4">
        <v>291400</v>
      </c>
      <c r="D60" s="4">
        <v>-261500</v>
      </c>
      <c r="E60" s="4">
        <v>-7547870000</v>
      </c>
      <c r="F60" s="4">
        <f t="shared" si="4"/>
        <v>19855215406</v>
      </c>
      <c r="G60" s="4">
        <v>0</v>
      </c>
      <c r="H60" s="4">
        <v>0</v>
      </c>
      <c r="I60" s="4">
        <v>0</v>
      </c>
      <c r="J60" s="4">
        <v>-132725000</v>
      </c>
      <c r="K60" s="24">
        <f t="shared" si="5"/>
        <v>-36478760000</v>
      </c>
      <c r="L60" s="4">
        <v>1101</v>
      </c>
      <c r="M60" s="4">
        <v>1551</v>
      </c>
      <c r="N60" s="4">
        <v>96</v>
      </c>
      <c r="O60" s="4">
        <v>109</v>
      </c>
      <c r="P60" s="4">
        <v>1338000</v>
      </c>
      <c r="Q60" s="4">
        <v>1715800</v>
      </c>
      <c r="R60" s="5">
        <v>6.9999999999999993E-3</v>
      </c>
      <c r="S60" s="4">
        <v>3414800</v>
      </c>
      <c r="T60" s="4">
        <f t="shared" si="2"/>
        <v>4547960</v>
      </c>
      <c r="U60" s="4">
        <f t="shared" si="6"/>
        <v>2287200</v>
      </c>
      <c r="V60" s="5">
        <v>1.89E-2</v>
      </c>
    </row>
    <row r="61" spans="1:22" x14ac:dyDescent="0.2">
      <c r="A61" s="16" t="s">
        <v>224</v>
      </c>
      <c r="B61" s="4">
        <v>31000</v>
      </c>
      <c r="C61" s="4">
        <v>79900</v>
      </c>
      <c r="D61" s="4">
        <v>-48900</v>
      </c>
      <c r="E61" s="4">
        <v>-1446520000</v>
      </c>
      <c r="F61" s="4">
        <f t="shared" si="4"/>
        <v>27403085406</v>
      </c>
      <c r="G61" s="4">
        <v>0</v>
      </c>
      <c r="H61" s="4">
        <v>0</v>
      </c>
      <c r="I61" s="4">
        <v>0</v>
      </c>
      <c r="J61" s="4">
        <v>-190755000</v>
      </c>
      <c r="K61" s="24">
        <f t="shared" si="5"/>
        <v>-36346035000</v>
      </c>
      <c r="L61" s="4">
        <v>949</v>
      </c>
      <c r="M61" s="4">
        <v>1940</v>
      </c>
      <c r="N61" s="4">
        <v>72</v>
      </c>
      <c r="O61" s="4">
        <v>103</v>
      </c>
      <c r="P61" s="4">
        <v>1052800</v>
      </c>
      <c r="Q61" s="4">
        <v>1841300</v>
      </c>
      <c r="R61" s="5">
        <v>-2.76E-2</v>
      </c>
      <c r="S61" s="4">
        <v>3513200</v>
      </c>
      <c r="T61" s="4">
        <f t="shared" si="2"/>
        <v>4594270</v>
      </c>
      <c r="U61" s="4">
        <f t="shared" si="6"/>
        <v>2287200</v>
      </c>
      <c r="V61" s="5">
        <v>2.87E-2</v>
      </c>
    </row>
    <row r="62" spans="1:22" x14ac:dyDescent="0.2">
      <c r="A62" s="16" t="s">
        <v>223</v>
      </c>
      <c r="B62" s="4">
        <v>2100</v>
      </c>
      <c r="C62" s="4">
        <v>2100</v>
      </c>
      <c r="D62" s="4">
        <v>0</v>
      </c>
      <c r="E62" s="4">
        <v>0</v>
      </c>
      <c r="F62" s="4">
        <f t="shared" si="4"/>
        <v>28849605406</v>
      </c>
      <c r="K62" s="24">
        <f t="shared" si="5"/>
        <v>-36155280000</v>
      </c>
      <c r="L62" s="4">
        <v>819</v>
      </c>
      <c r="M62" s="4">
        <v>1388</v>
      </c>
      <c r="N62" s="4">
        <v>61</v>
      </c>
      <c r="O62" s="4">
        <v>78</v>
      </c>
      <c r="P62" s="4">
        <v>969200</v>
      </c>
      <c r="Q62" s="4">
        <v>1316600</v>
      </c>
      <c r="R62" s="5">
        <v>-3.3E-3</v>
      </c>
      <c r="S62" s="4">
        <v>2287200</v>
      </c>
      <c r="T62" s="4">
        <f t="shared" si="2"/>
        <v>4909530</v>
      </c>
      <c r="U62" s="4">
        <f t="shared" si="6"/>
        <v>3318500</v>
      </c>
      <c r="V62" s="5">
        <v>2.0099999999999996E-2</v>
      </c>
    </row>
    <row r="63" spans="1:22" x14ac:dyDescent="0.2">
      <c r="A63" s="16" t="s">
        <v>222</v>
      </c>
      <c r="B63" s="4">
        <v>613600</v>
      </c>
      <c r="C63" s="4">
        <v>54300</v>
      </c>
      <c r="D63" s="4">
        <v>559300</v>
      </c>
      <c r="E63" s="4">
        <v>16900230000</v>
      </c>
      <c r="F63" s="4">
        <f t="shared" si="4"/>
        <v>28849605406</v>
      </c>
      <c r="G63" s="4">
        <v>0</v>
      </c>
      <c r="H63" s="4">
        <v>0</v>
      </c>
      <c r="I63" s="4">
        <v>0</v>
      </c>
      <c r="J63" s="4">
        <v>-23290000</v>
      </c>
      <c r="K63" s="24">
        <f t="shared" si="5"/>
        <v>-36155280000</v>
      </c>
      <c r="L63" s="4">
        <v>2375</v>
      </c>
      <c r="M63" s="4">
        <v>2095</v>
      </c>
      <c r="N63" s="4">
        <v>191</v>
      </c>
      <c r="O63" s="4">
        <v>190</v>
      </c>
      <c r="P63" s="4">
        <v>3055000</v>
      </c>
      <c r="Q63" s="4">
        <v>2694100</v>
      </c>
      <c r="R63" s="5">
        <v>2.23E-2</v>
      </c>
      <c r="S63" s="4">
        <v>6026300</v>
      </c>
      <c r="T63" s="4">
        <f t="shared" si="2"/>
        <v>4842180</v>
      </c>
      <c r="U63" s="4">
        <f t="shared" si="6"/>
        <v>3318500</v>
      </c>
      <c r="V63" s="5">
        <v>4.2300000000000004E-2</v>
      </c>
    </row>
    <row r="64" spans="1:22" x14ac:dyDescent="0.2">
      <c r="A64" s="16" t="s">
        <v>221</v>
      </c>
      <c r="B64" s="4">
        <v>73400</v>
      </c>
      <c r="C64" s="4">
        <v>7500</v>
      </c>
      <c r="D64" s="4">
        <v>65900</v>
      </c>
      <c r="E64" s="4">
        <v>1892710000</v>
      </c>
      <c r="F64" s="4">
        <f t="shared" si="4"/>
        <v>11949375406</v>
      </c>
      <c r="G64" s="4">
        <v>0</v>
      </c>
      <c r="H64" s="4">
        <v>0</v>
      </c>
      <c r="I64" s="4">
        <v>0</v>
      </c>
      <c r="J64" s="4">
        <v>-234615000</v>
      </c>
      <c r="K64" s="24">
        <f t="shared" si="5"/>
        <v>-36131990000</v>
      </c>
      <c r="L64" s="4">
        <v>1494</v>
      </c>
      <c r="M64" s="4">
        <v>1500</v>
      </c>
      <c r="N64" s="4">
        <v>127</v>
      </c>
      <c r="O64" s="4">
        <v>153</v>
      </c>
      <c r="P64" s="4">
        <v>1864200</v>
      </c>
      <c r="Q64" s="4">
        <v>2212800</v>
      </c>
      <c r="R64" s="5">
        <v>1.9299999999999998E-2</v>
      </c>
      <c r="S64" s="4">
        <v>4188200</v>
      </c>
      <c r="T64" s="4">
        <f t="shared" si="2"/>
        <v>5180700</v>
      </c>
      <c r="U64" s="4">
        <f t="shared" si="6"/>
        <v>3318500</v>
      </c>
      <c r="V64" s="5">
        <v>4.2800000000000005E-2</v>
      </c>
    </row>
    <row r="65" spans="1:22" x14ac:dyDescent="0.2">
      <c r="A65" s="16" t="s">
        <v>220</v>
      </c>
      <c r="B65" s="4">
        <v>12600</v>
      </c>
      <c r="C65" s="4">
        <v>868300</v>
      </c>
      <c r="D65" s="4">
        <v>-855700</v>
      </c>
      <c r="E65" s="4">
        <v>-24447880000</v>
      </c>
      <c r="F65" s="4">
        <f t="shared" si="4"/>
        <v>10056665406</v>
      </c>
      <c r="G65" s="4">
        <v>0</v>
      </c>
      <c r="H65" s="4">
        <v>0</v>
      </c>
      <c r="I65" s="4">
        <v>0</v>
      </c>
      <c r="J65" s="4">
        <v>-1866160000</v>
      </c>
      <c r="K65" s="24">
        <f t="shared" si="5"/>
        <v>-35897375000</v>
      </c>
      <c r="L65" s="4">
        <v>1379</v>
      </c>
      <c r="M65" s="4">
        <v>2672</v>
      </c>
      <c r="N65" s="4">
        <v>93</v>
      </c>
      <c r="O65" s="4">
        <v>220</v>
      </c>
      <c r="P65" s="4">
        <v>1424000</v>
      </c>
      <c r="Q65" s="4">
        <v>3412400</v>
      </c>
      <c r="R65" s="5">
        <v>-1.04E-2</v>
      </c>
      <c r="S65" s="4">
        <v>4998300</v>
      </c>
      <c r="T65" s="4">
        <f t="shared" si="2"/>
        <v>5144800</v>
      </c>
      <c r="U65" s="4">
        <f t="shared" si="6"/>
        <v>2740800</v>
      </c>
      <c r="V65" s="5">
        <v>2.6000000000000002E-2</v>
      </c>
    </row>
    <row r="66" spans="1:22" x14ac:dyDescent="0.2">
      <c r="A66" s="16" t="s">
        <v>219</v>
      </c>
      <c r="B66" s="4">
        <v>40600</v>
      </c>
      <c r="C66" s="4">
        <v>130600</v>
      </c>
      <c r="D66" s="4">
        <v>-90000</v>
      </c>
      <c r="E66" s="4">
        <v>-2579340000</v>
      </c>
      <c r="F66" s="4">
        <f t="shared" si="4"/>
        <v>34504545406</v>
      </c>
      <c r="G66" s="4">
        <v>0</v>
      </c>
      <c r="H66" s="4">
        <v>0</v>
      </c>
      <c r="I66" s="4">
        <v>0</v>
      </c>
      <c r="J66" s="4">
        <v>-216500000</v>
      </c>
      <c r="K66" s="24">
        <f t="shared" si="5"/>
        <v>-34031215000</v>
      </c>
      <c r="L66" s="4">
        <v>1598</v>
      </c>
      <c r="M66" s="4">
        <v>1843</v>
      </c>
      <c r="N66" s="4">
        <v>157</v>
      </c>
      <c r="O66" s="4">
        <v>190</v>
      </c>
      <c r="P66" s="4">
        <v>2490600</v>
      </c>
      <c r="Q66" s="4">
        <v>2769500</v>
      </c>
      <c r="R66" s="5">
        <v>0</v>
      </c>
      <c r="S66" s="4">
        <v>5552600</v>
      </c>
      <c r="T66" s="4">
        <f t="shared" si="2"/>
        <v>4865250</v>
      </c>
      <c r="U66" s="4">
        <f t="shared" si="6"/>
        <v>2740800</v>
      </c>
      <c r="V66" s="5">
        <v>4.8499999999999995E-2</v>
      </c>
    </row>
    <row r="67" spans="1:22" x14ac:dyDescent="0.2">
      <c r="A67" s="16" t="s">
        <v>218</v>
      </c>
      <c r="B67" s="4">
        <v>5600</v>
      </c>
      <c r="C67" s="4">
        <v>69200</v>
      </c>
      <c r="D67" s="4">
        <v>-63600</v>
      </c>
      <c r="E67" s="4">
        <v>-1843740000</v>
      </c>
      <c r="F67" s="4">
        <f t="shared" si="4"/>
        <v>37083885406</v>
      </c>
      <c r="G67" s="4">
        <v>0</v>
      </c>
      <c r="H67" s="4">
        <v>0</v>
      </c>
      <c r="I67" s="4">
        <v>0</v>
      </c>
      <c r="J67" s="4">
        <v>-216500000</v>
      </c>
      <c r="K67" s="24">
        <f t="shared" si="5"/>
        <v>-33814715000</v>
      </c>
      <c r="L67" s="4">
        <v>1349</v>
      </c>
      <c r="M67" s="4">
        <v>1301</v>
      </c>
      <c r="N67" s="4">
        <v>102</v>
      </c>
      <c r="O67" s="4">
        <v>112</v>
      </c>
      <c r="P67" s="4">
        <v>1521100</v>
      </c>
      <c r="Q67" s="4">
        <v>1693600</v>
      </c>
      <c r="R67" s="5">
        <v>3.4999999999999996E-3</v>
      </c>
      <c r="S67" s="4">
        <v>3318500</v>
      </c>
      <c r="T67" s="4">
        <f t="shared" si="2"/>
        <v>4802700</v>
      </c>
      <c r="U67" s="4">
        <f t="shared" si="6"/>
        <v>2740800</v>
      </c>
      <c r="V67" s="5">
        <v>2.5600000000000001E-2</v>
      </c>
    </row>
    <row r="68" spans="1:22" x14ac:dyDescent="0.2">
      <c r="A68" s="16" t="s">
        <v>217</v>
      </c>
      <c r="B68" s="4">
        <v>918200</v>
      </c>
      <c r="C68" s="4">
        <v>69000</v>
      </c>
      <c r="D68" s="4">
        <v>849200</v>
      </c>
      <c r="E68" s="4">
        <v>23981960000</v>
      </c>
      <c r="F68" s="4">
        <f t="shared" si="4"/>
        <v>38927625406</v>
      </c>
      <c r="G68" s="4">
        <v>0</v>
      </c>
      <c r="H68" s="4">
        <v>0</v>
      </c>
      <c r="I68" s="4">
        <v>0</v>
      </c>
      <c r="J68" s="4">
        <v>262860000</v>
      </c>
      <c r="K68" s="24">
        <f t="shared" si="5"/>
        <v>-33598215000</v>
      </c>
      <c r="L68" s="4">
        <v>2288</v>
      </c>
      <c r="M68" s="4">
        <v>1920</v>
      </c>
      <c r="N68" s="4">
        <v>257</v>
      </c>
      <c r="O68" s="4">
        <v>184</v>
      </c>
      <c r="P68" s="4">
        <v>3824600</v>
      </c>
      <c r="Q68" s="4">
        <v>2842500</v>
      </c>
      <c r="R68" s="5">
        <v>4.5400000000000003E-2</v>
      </c>
      <c r="S68" s="4">
        <v>7028600</v>
      </c>
      <c r="T68" s="4">
        <f t="shared" si="2"/>
        <v>4613930</v>
      </c>
      <c r="U68" s="4">
        <f t="shared" si="6"/>
        <v>2740800</v>
      </c>
      <c r="V68" s="5">
        <v>6.1900000000000004E-2</v>
      </c>
    </row>
    <row r="69" spans="1:22" x14ac:dyDescent="0.2">
      <c r="A69" s="16" t="s">
        <v>216</v>
      </c>
      <c r="B69" s="4">
        <v>102400</v>
      </c>
      <c r="C69" s="4">
        <v>213900</v>
      </c>
      <c r="D69" s="4">
        <v>-111500</v>
      </c>
      <c r="E69" s="4">
        <v>-3117270000</v>
      </c>
      <c r="F69" s="4">
        <f t="shared" si="4"/>
        <v>14945665406</v>
      </c>
      <c r="G69" s="4">
        <v>0</v>
      </c>
      <c r="H69" s="4">
        <v>0</v>
      </c>
      <c r="I69" s="4">
        <v>0</v>
      </c>
      <c r="J69" s="4">
        <v>-681135000</v>
      </c>
      <c r="K69" s="24">
        <f t="shared" si="5"/>
        <v>-33861075000</v>
      </c>
      <c r="L69" s="4">
        <v>1334</v>
      </c>
      <c r="M69" s="4">
        <v>2207</v>
      </c>
      <c r="N69" s="4">
        <v>137</v>
      </c>
      <c r="O69" s="4">
        <v>242</v>
      </c>
      <c r="P69" s="4">
        <v>2212900</v>
      </c>
      <c r="Q69" s="4">
        <v>3579900</v>
      </c>
      <c r="R69" s="5">
        <v>-1.4499999999999999E-2</v>
      </c>
      <c r="S69" s="4">
        <v>5825900</v>
      </c>
      <c r="T69" s="4">
        <f t="shared" si="2"/>
        <v>4598210</v>
      </c>
      <c r="U69" s="4">
        <f t="shared" si="6"/>
        <v>2740800</v>
      </c>
      <c r="V69" s="5">
        <v>5.3099999999999994E-2</v>
      </c>
    </row>
    <row r="70" spans="1:22" x14ac:dyDescent="0.2">
      <c r="A70" s="16" t="s">
        <v>215</v>
      </c>
      <c r="B70" s="4">
        <v>67300</v>
      </c>
      <c r="C70" s="4">
        <v>247500</v>
      </c>
      <c r="D70" s="4">
        <v>-180200</v>
      </c>
      <c r="E70" s="4">
        <v>-5016290000</v>
      </c>
      <c r="F70" s="4">
        <f t="shared" si="4"/>
        <v>18062935406</v>
      </c>
      <c r="G70" s="4">
        <v>0</v>
      </c>
      <c r="H70" s="4">
        <v>0</v>
      </c>
      <c r="I70" s="4">
        <v>0</v>
      </c>
      <c r="J70" s="4">
        <v>-1436450000</v>
      </c>
      <c r="K70" s="24">
        <f t="shared" si="5"/>
        <v>-33179940000</v>
      </c>
      <c r="L70" s="4">
        <v>1069</v>
      </c>
      <c r="M70" s="4">
        <v>1203</v>
      </c>
      <c r="N70" s="4">
        <v>64</v>
      </c>
      <c r="O70" s="4">
        <v>91</v>
      </c>
      <c r="P70" s="4">
        <v>1023800</v>
      </c>
      <c r="Q70" s="4">
        <v>1674700</v>
      </c>
      <c r="R70" s="5">
        <v>-7.0999999999999995E-3</v>
      </c>
      <c r="S70" s="4">
        <v>2740800</v>
      </c>
      <c r="T70" s="4">
        <f t="shared" si="2"/>
        <v>4919070</v>
      </c>
      <c r="U70" s="4">
        <f t="shared" si="6"/>
        <v>3976300</v>
      </c>
      <c r="V70" s="5">
        <v>1.95E-2</v>
      </c>
    </row>
    <row r="71" spans="1:22" x14ac:dyDescent="0.2">
      <c r="A71" s="16" t="s">
        <v>214</v>
      </c>
      <c r="B71" s="4">
        <v>67000</v>
      </c>
      <c r="C71" s="4">
        <v>564500</v>
      </c>
      <c r="D71" s="4">
        <v>-497500</v>
      </c>
      <c r="E71" s="4">
        <v>-14029810000</v>
      </c>
      <c r="F71" s="4">
        <f t="shared" si="4"/>
        <v>23079225406</v>
      </c>
      <c r="G71" s="4">
        <v>0</v>
      </c>
      <c r="H71" s="4">
        <v>0</v>
      </c>
      <c r="I71" s="4">
        <v>0</v>
      </c>
      <c r="J71" s="4">
        <v>-7833455000</v>
      </c>
      <c r="K71" s="24">
        <f t="shared" si="5"/>
        <v>-31743490000</v>
      </c>
      <c r="L71" s="4">
        <v>1407</v>
      </c>
      <c r="M71" s="4">
        <v>1576</v>
      </c>
      <c r="N71" s="4">
        <v>129</v>
      </c>
      <c r="O71" s="4">
        <v>127</v>
      </c>
      <c r="P71" s="4">
        <v>1697800</v>
      </c>
      <c r="Q71" s="4">
        <v>2041800</v>
      </c>
      <c r="R71" s="5">
        <v>-1.7000000000000001E-3</v>
      </c>
      <c r="S71" s="4">
        <v>3976300</v>
      </c>
      <c r="T71" s="4">
        <f t="shared" si="2"/>
        <v>4928830</v>
      </c>
      <c r="U71" s="4">
        <f t="shared" si="6"/>
        <v>2757100</v>
      </c>
      <c r="V71" s="5">
        <v>2.81E-2</v>
      </c>
    </row>
    <row r="72" spans="1:22" x14ac:dyDescent="0.2">
      <c r="A72" s="16" t="s">
        <v>213</v>
      </c>
      <c r="B72" s="4">
        <v>130100</v>
      </c>
      <c r="C72" s="4">
        <v>190200</v>
      </c>
      <c r="D72" s="4">
        <v>-60100</v>
      </c>
      <c r="E72" s="4">
        <v>-1638110000</v>
      </c>
      <c r="F72" s="4">
        <f t="shared" si="4"/>
        <v>37109035406</v>
      </c>
      <c r="G72" s="4">
        <v>0</v>
      </c>
      <c r="H72" s="4">
        <v>0</v>
      </c>
      <c r="I72" s="4">
        <v>0</v>
      </c>
      <c r="J72" s="4">
        <v>-12496935000</v>
      </c>
      <c r="K72" s="24">
        <f t="shared" si="5"/>
        <v>-23910035000</v>
      </c>
      <c r="L72" s="4">
        <v>1669</v>
      </c>
      <c r="M72" s="4">
        <v>1918</v>
      </c>
      <c r="N72" s="4">
        <v>192</v>
      </c>
      <c r="O72" s="4">
        <v>143</v>
      </c>
      <c r="P72" s="4">
        <v>2461600</v>
      </c>
      <c r="Q72" s="4">
        <v>2167900</v>
      </c>
      <c r="R72" s="5">
        <v>5.2300000000000006E-2</v>
      </c>
      <c r="S72" s="4">
        <v>5439800</v>
      </c>
      <c r="T72" s="4">
        <f t="shared" si="2"/>
        <v>4754650</v>
      </c>
      <c r="U72" s="4">
        <f t="shared" si="6"/>
        <v>2693000</v>
      </c>
      <c r="V72" s="5">
        <v>6.5700000000000008E-2</v>
      </c>
    </row>
    <row r="73" spans="1:22" x14ac:dyDescent="0.2">
      <c r="A73" s="16" t="s">
        <v>212</v>
      </c>
      <c r="B73" s="4">
        <v>209500</v>
      </c>
      <c r="C73" s="4">
        <v>169030</v>
      </c>
      <c r="D73" s="4">
        <v>40470</v>
      </c>
      <c r="E73" s="4">
        <v>1068320000</v>
      </c>
      <c r="F73" s="4">
        <f t="shared" si="4"/>
        <v>38747145406</v>
      </c>
      <c r="G73" s="4">
        <v>0</v>
      </c>
      <c r="H73" s="4">
        <v>0</v>
      </c>
      <c r="I73" s="4">
        <v>0</v>
      </c>
      <c r="J73" s="4">
        <v>-6680060000</v>
      </c>
      <c r="K73" s="24">
        <f t="shared" si="5"/>
        <v>-11413100000</v>
      </c>
      <c r="L73" s="4">
        <v>1643</v>
      </c>
      <c r="M73" s="4">
        <v>2380</v>
      </c>
      <c r="N73" s="4">
        <v>151</v>
      </c>
      <c r="O73" s="4">
        <v>186</v>
      </c>
      <c r="P73" s="4">
        <v>2306700</v>
      </c>
      <c r="Q73" s="4">
        <v>3042200</v>
      </c>
      <c r="R73" s="5">
        <v>5.6999999999999993E-3</v>
      </c>
      <c r="S73" s="4">
        <v>5352800</v>
      </c>
      <c r="T73" s="4">
        <f t="shared" si="2"/>
        <v>4892260</v>
      </c>
      <c r="U73" s="4">
        <f t="shared" si="6"/>
        <v>2693000</v>
      </c>
      <c r="V73" s="5">
        <v>4.9699999999999994E-2</v>
      </c>
    </row>
    <row r="74" spans="1:22" x14ac:dyDescent="0.2">
      <c r="A74" s="16" t="s">
        <v>211</v>
      </c>
      <c r="B74" s="4">
        <v>1776400</v>
      </c>
      <c r="C74" s="4">
        <v>369900</v>
      </c>
      <c r="D74" s="4">
        <v>1406500</v>
      </c>
      <c r="E74" s="4">
        <v>37012200000</v>
      </c>
      <c r="F74" s="4">
        <f t="shared" ref="F74:F79" si="7">E74+F75</f>
        <v>37678825406</v>
      </c>
      <c r="G74" s="4">
        <v>0</v>
      </c>
      <c r="H74" s="4">
        <v>0</v>
      </c>
      <c r="I74" s="4">
        <v>0</v>
      </c>
      <c r="J74" s="4">
        <v>1466850000</v>
      </c>
      <c r="K74" s="24">
        <f t="shared" ref="K74:K79" si="8">J74+K75</f>
        <v>-4733040000</v>
      </c>
      <c r="L74" s="4">
        <v>2260</v>
      </c>
      <c r="M74" s="4">
        <v>1438</v>
      </c>
      <c r="N74" s="4">
        <v>255</v>
      </c>
      <c r="O74" s="4">
        <v>183</v>
      </c>
      <c r="P74" s="4">
        <v>4074400</v>
      </c>
      <c r="Q74" s="4">
        <v>2957800</v>
      </c>
      <c r="R74" s="5">
        <v>6.8199999999999997E-2</v>
      </c>
      <c r="S74" s="4">
        <v>7573400</v>
      </c>
      <c r="T74" s="4">
        <f t="shared" ref="T74:T79" si="9">AVERAGE(S75:S84)</f>
        <v>4378520</v>
      </c>
      <c r="U74" s="4">
        <f t="shared" ref="U74:U79" si="10">MIN(S75:S79)</f>
        <v>2693000</v>
      </c>
      <c r="V74" s="5">
        <v>6.7599999999999993E-2</v>
      </c>
    </row>
    <row r="75" spans="1:22" x14ac:dyDescent="0.2">
      <c r="A75" s="16" t="s">
        <v>210</v>
      </c>
      <c r="B75" s="4">
        <v>21700</v>
      </c>
      <c r="C75" s="4">
        <v>285000</v>
      </c>
      <c r="D75" s="4">
        <v>-263300</v>
      </c>
      <c r="E75" s="4">
        <v>-6612580000</v>
      </c>
      <c r="F75" s="4">
        <f t="shared" si="7"/>
        <v>666625406</v>
      </c>
      <c r="G75" s="4">
        <v>0</v>
      </c>
      <c r="H75" s="4">
        <v>0</v>
      </c>
      <c r="I75" s="4">
        <v>0</v>
      </c>
      <c r="J75" s="4">
        <v>1466850000</v>
      </c>
      <c r="K75" s="24">
        <f t="shared" si="8"/>
        <v>-6199890000</v>
      </c>
      <c r="L75" s="4">
        <v>949</v>
      </c>
      <c r="M75" s="4">
        <v>1852</v>
      </c>
      <c r="N75" s="4">
        <v>102</v>
      </c>
      <c r="O75" s="4">
        <v>183</v>
      </c>
      <c r="P75" s="4">
        <v>1435400</v>
      </c>
      <c r="Q75" s="4">
        <v>3172300</v>
      </c>
      <c r="R75" s="5">
        <v>-1.6E-2</v>
      </c>
      <c r="S75" s="4">
        <v>4639300</v>
      </c>
      <c r="T75" s="4">
        <f t="shared" si="9"/>
        <v>3980990</v>
      </c>
      <c r="U75" s="4">
        <f t="shared" si="10"/>
        <v>2693000</v>
      </c>
      <c r="V75" s="5">
        <v>3.1400000000000004E-2</v>
      </c>
    </row>
    <row r="76" spans="1:22" x14ac:dyDescent="0.2">
      <c r="A76" s="16" t="s">
        <v>208</v>
      </c>
      <c r="B76" s="4">
        <v>303900</v>
      </c>
      <c r="C76" s="4">
        <v>92000</v>
      </c>
      <c r="D76" s="4">
        <v>211900</v>
      </c>
      <c r="E76" s="4">
        <v>5338880000</v>
      </c>
      <c r="F76" s="4">
        <f t="shared" si="7"/>
        <v>7279205406</v>
      </c>
      <c r="G76" s="4">
        <v>0</v>
      </c>
      <c r="H76" s="4">
        <v>0</v>
      </c>
      <c r="I76" s="4">
        <v>0</v>
      </c>
      <c r="J76" s="4">
        <v>-75150000</v>
      </c>
      <c r="K76" s="24">
        <f t="shared" si="8"/>
        <v>-7666740000</v>
      </c>
      <c r="L76" s="4">
        <v>720</v>
      </c>
      <c r="M76" s="4">
        <v>932</v>
      </c>
      <c r="N76" s="4">
        <v>78</v>
      </c>
      <c r="O76" s="4">
        <v>91</v>
      </c>
      <c r="P76" s="4">
        <v>1220400</v>
      </c>
      <c r="Q76" s="4">
        <v>1535200</v>
      </c>
      <c r="R76" s="5">
        <v>6.0000000000000001E-3</v>
      </c>
      <c r="S76" s="4">
        <v>2757100</v>
      </c>
      <c r="T76" s="4">
        <f t="shared" si="9"/>
        <v>3812690</v>
      </c>
      <c r="U76" s="4">
        <f t="shared" si="10"/>
        <v>2693000</v>
      </c>
      <c r="V76" s="5">
        <v>1.78E-2</v>
      </c>
    </row>
    <row r="77" spans="1:22" x14ac:dyDescent="0.2">
      <c r="A77" s="16" t="s">
        <v>207</v>
      </c>
      <c r="B77" s="4">
        <v>88000</v>
      </c>
      <c r="C77" s="4">
        <v>276422</v>
      </c>
      <c r="D77" s="4">
        <v>-188422</v>
      </c>
      <c r="E77" s="4">
        <v>-4707240000</v>
      </c>
      <c r="F77" s="4">
        <f t="shared" si="7"/>
        <v>1940325406</v>
      </c>
      <c r="G77" s="4">
        <v>0</v>
      </c>
      <c r="H77" s="4">
        <v>0</v>
      </c>
      <c r="I77" s="4">
        <v>0</v>
      </c>
      <c r="J77" s="4">
        <v>-1076290000</v>
      </c>
      <c r="K77" s="24">
        <f t="shared" si="8"/>
        <v>-7591590000</v>
      </c>
      <c r="L77" s="4">
        <v>879</v>
      </c>
      <c r="M77" s="4">
        <v>861</v>
      </c>
      <c r="N77" s="4">
        <v>72</v>
      </c>
      <c r="O77" s="4">
        <v>100</v>
      </c>
      <c r="P77" s="4">
        <v>1131700</v>
      </c>
      <c r="Q77" s="4">
        <v>1516100</v>
      </c>
      <c r="R77" s="5">
        <v>6.0000000000000001E-3</v>
      </c>
      <c r="S77" s="4">
        <v>2693000</v>
      </c>
      <c r="T77" s="4">
        <f t="shared" si="9"/>
        <v>3691920</v>
      </c>
      <c r="U77" s="4">
        <f t="shared" si="10"/>
        <v>3698000</v>
      </c>
      <c r="V77" s="5">
        <v>2.9399999999999999E-2</v>
      </c>
    </row>
    <row r="78" spans="1:22" x14ac:dyDescent="0.2">
      <c r="A78" s="16" t="s">
        <v>206</v>
      </c>
      <c r="B78" s="4">
        <v>138500</v>
      </c>
      <c r="C78" s="4">
        <v>131200</v>
      </c>
      <c r="D78" s="4">
        <v>7300</v>
      </c>
      <c r="E78" s="4">
        <v>159340000</v>
      </c>
      <c r="F78" s="4">
        <f t="shared" si="7"/>
        <v>6647565406</v>
      </c>
      <c r="G78" s="4">
        <v>0</v>
      </c>
      <c r="H78" s="4">
        <v>0</v>
      </c>
      <c r="I78" s="4">
        <v>0</v>
      </c>
      <c r="J78" s="4">
        <v>-19735025000</v>
      </c>
      <c r="K78" s="24">
        <f t="shared" si="8"/>
        <v>-6515300000</v>
      </c>
      <c r="L78" s="4">
        <v>1442</v>
      </c>
      <c r="M78" s="4">
        <v>1259</v>
      </c>
      <c r="N78" s="4">
        <v>143</v>
      </c>
      <c r="O78" s="4">
        <v>173</v>
      </c>
      <c r="P78" s="4">
        <v>2300900</v>
      </c>
      <c r="Q78" s="4">
        <v>2656300</v>
      </c>
      <c r="R78" s="5">
        <v>1.83E-2</v>
      </c>
      <c r="S78" s="4">
        <v>5140900</v>
      </c>
      <c r="T78" s="4">
        <f t="shared" si="9"/>
        <v>3392130</v>
      </c>
      <c r="U78" s="4">
        <f t="shared" si="10"/>
        <v>3698000</v>
      </c>
      <c r="V78" s="5">
        <v>4.1500000000000002E-2</v>
      </c>
    </row>
    <row r="79" spans="1:22" x14ac:dyDescent="0.2">
      <c r="A79" s="16" t="s">
        <v>205</v>
      </c>
      <c r="B79" s="4">
        <v>122200</v>
      </c>
      <c r="C79" s="4">
        <v>264200</v>
      </c>
      <c r="D79" s="4">
        <v>-142000</v>
      </c>
      <c r="E79" s="4">
        <v>-3505550000</v>
      </c>
      <c r="F79" s="4">
        <f t="shared" si="7"/>
        <v>6488225406</v>
      </c>
      <c r="G79" s="4">
        <v>0</v>
      </c>
      <c r="H79" s="4">
        <v>0</v>
      </c>
      <c r="I79" s="4">
        <v>0</v>
      </c>
      <c r="J79" s="4">
        <v>-27840000</v>
      </c>
      <c r="K79" s="24">
        <f t="shared" si="8"/>
        <v>13219725000</v>
      </c>
      <c r="L79" s="4">
        <v>1560</v>
      </c>
      <c r="M79" s="4">
        <v>1767</v>
      </c>
      <c r="N79" s="4">
        <v>146</v>
      </c>
      <c r="O79" s="4">
        <v>166</v>
      </c>
      <c r="P79" s="4">
        <v>2627400</v>
      </c>
      <c r="Q79" s="4">
        <v>2781600</v>
      </c>
      <c r="R79" s="5">
        <v>2.7200000000000002E-2</v>
      </c>
      <c r="S79" s="4">
        <v>5668700</v>
      </c>
      <c r="T79" s="4">
        <f t="shared" si="9"/>
        <v>3028710</v>
      </c>
      <c r="U79" s="4">
        <f t="shared" si="10"/>
        <v>2436000</v>
      </c>
      <c r="V79" s="5">
        <v>2.6200000000000001E-2</v>
      </c>
    </row>
    <row r="80" spans="1:22" x14ac:dyDescent="0.2">
      <c r="A80" s="16" t="s">
        <v>204</v>
      </c>
      <c r="B80" s="4">
        <v>472600</v>
      </c>
      <c r="C80" s="4">
        <v>501900</v>
      </c>
      <c r="D80" s="4">
        <v>-29300</v>
      </c>
      <c r="E80" s="4">
        <v>-687753895</v>
      </c>
      <c r="F80" s="4">
        <f t="shared" ref="F80:F102" si="11">E80+F81</f>
        <v>9993775406</v>
      </c>
      <c r="G80" s="4">
        <v>0</v>
      </c>
      <c r="H80" s="4">
        <v>0</v>
      </c>
      <c r="I80" s="4">
        <v>0</v>
      </c>
      <c r="J80" s="4">
        <v>62870000</v>
      </c>
      <c r="K80" s="24">
        <f t="shared" ref="K80:K92" si="12">J80+K81</f>
        <v>13247565000</v>
      </c>
      <c r="L80" s="4">
        <v>1972</v>
      </c>
      <c r="M80" s="4">
        <v>1574</v>
      </c>
      <c r="N80" s="4">
        <v>171</v>
      </c>
      <c r="O80" s="4">
        <v>150</v>
      </c>
      <c r="P80" s="4">
        <v>3283100</v>
      </c>
      <c r="Q80" s="4">
        <v>2648700</v>
      </c>
      <c r="R80" s="5">
        <v>6.9199999999999998E-2</v>
      </c>
      <c r="S80" s="4">
        <v>5949400</v>
      </c>
      <c r="T80" s="4">
        <f t="shared" ref="T80:T102" si="13">AVERAGE(S81:S90)</f>
        <v>2612240</v>
      </c>
      <c r="U80" s="4">
        <f t="shared" ref="U80:U102" si="14">MIN(S81:S85)</f>
        <v>664000</v>
      </c>
      <c r="V80" s="5">
        <v>6.2699999999999992E-2</v>
      </c>
    </row>
    <row r="81" spans="1:22" x14ac:dyDescent="0.2">
      <c r="A81" s="16" t="s">
        <v>203</v>
      </c>
      <c r="B81" s="4">
        <v>62430</v>
      </c>
      <c r="C81" s="4">
        <v>97700</v>
      </c>
      <c r="D81" s="4">
        <v>-35270</v>
      </c>
      <c r="E81" s="4">
        <v>-818030000</v>
      </c>
      <c r="F81" s="4">
        <f t="shared" si="11"/>
        <v>10681529301</v>
      </c>
      <c r="G81" s="4">
        <v>0</v>
      </c>
      <c r="H81" s="4">
        <v>0</v>
      </c>
      <c r="I81" s="4">
        <v>0</v>
      </c>
      <c r="J81" s="4">
        <v>-11755000</v>
      </c>
      <c r="K81" s="24">
        <f t="shared" si="12"/>
        <v>13184695000</v>
      </c>
      <c r="L81" s="4">
        <v>833</v>
      </c>
      <c r="M81" s="4">
        <v>1705</v>
      </c>
      <c r="N81" s="4">
        <v>70</v>
      </c>
      <c r="O81" s="4">
        <v>134</v>
      </c>
      <c r="P81" s="4">
        <v>1073600</v>
      </c>
      <c r="Q81" s="4">
        <v>2751900</v>
      </c>
      <c r="R81" s="5">
        <v>-2.4500000000000001E-2</v>
      </c>
      <c r="S81" s="4">
        <v>4073900</v>
      </c>
      <c r="T81" s="4">
        <f t="shared" si="13"/>
        <v>2411253.7999999998</v>
      </c>
      <c r="U81" s="4">
        <f t="shared" si="14"/>
        <v>664000</v>
      </c>
      <c r="V81" s="5">
        <v>4.7699999999999992E-2</v>
      </c>
    </row>
    <row r="82" spans="1:22" x14ac:dyDescent="0.2">
      <c r="A82" s="16" t="s">
        <v>200</v>
      </c>
      <c r="B82" s="4">
        <v>239500</v>
      </c>
      <c r="C82" s="4">
        <v>11700</v>
      </c>
      <c r="D82" s="4">
        <v>227800</v>
      </c>
      <c r="E82" s="4">
        <v>5205299301</v>
      </c>
      <c r="F82" s="4">
        <f t="shared" si="11"/>
        <v>11499559301</v>
      </c>
      <c r="G82" s="4">
        <v>0</v>
      </c>
      <c r="H82" s="4">
        <v>0</v>
      </c>
      <c r="I82" s="4">
        <v>0</v>
      </c>
      <c r="J82" s="4">
        <v>-11755000</v>
      </c>
      <c r="K82" s="24">
        <f t="shared" si="12"/>
        <v>13196450000</v>
      </c>
      <c r="L82" s="4">
        <v>1559</v>
      </c>
      <c r="M82" s="4">
        <v>1064</v>
      </c>
      <c r="N82" s="4">
        <v>113</v>
      </c>
      <c r="O82" s="4">
        <v>80</v>
      </c>
      <c r="P82" s="4">
        <v>2039500</v>
      </c>
      <c r="Q82" s="4">
        <v>1472000</v>
      </c>
      <c r="R82" s="5">
        <v>0.02</v>
      </c>
      <c r="S82" s="4">
        <v>3698000</v>
      </c>
      <c r="T82" s="4">
        <f t="shared" si="13"/>
        <v>2173490</v>
      </c>
      <c r="U82" s="4">
        <f t="shared" si="14"/>
        <v>664000</v>
      </c>
      <c r="V82" s="5">
        <v>4.5100000000000001E-2</v>
      </c>
    </row>
    <row r="83" spans="1:22" x14ac:dyDescent="0.2">
      <c r="A83" s="16" t="s">
        <v>199</v>
      </c>
      <c r="B83" s="4">
        <v>146360</v>
      </c>
      <c r="C83" s="4">
        <v>37100</v>
      </c>
      <c r="D83" s="4">
        <v>109260</v>
      </c>
      <c r="E83" s="4">
        <v>2433930000</v>
      </c>
      <c r="F83" s="4">
        <f t="shared" si="11"/>
        <v>6294260000</v>
      </c>
      <c r="G83" s="4">
        <v>0</v>
      </c>
      <c r="H83" s="4">
        <v>0</v>
      </c>
      <c r="I83" s="4">
        <v>0</v>
      </c>
      <c r="J83" s="4">
        <v>53940000</v>
      </c>
      <c r="K83" s="24">
        <f t="shared" si="12"/>
        <v>13208205000</v>
      </c>
      <c r="L83" s="4">
        <v>2533</v>
      </c>
      <c r="M83" s="4">
        <v>2110</v>
      </c>
      <c r="N83" s="4">
        <v>213</v>
      </c>
      <c r="O83" s="4">
        <v>142</v>
      </c>
      <c r="P83" s="4">
        <v>3716300</v>
      </c>
      <c r="Q83" s="4">
        <v>2862700</v>
      </c>
      <c r="R83" s="5">
        <v>4.9000000000000002E-2</v>
      </c>
      <c r="S83" s="4">
        <v>6728900</v>
      </c>
      <c r="T83" s="4">
        <f t="shared" si="13"/>
        <v>1702422.5</v>
      </c>
      <c r="U83" s="4">
        <f t="shared" si="14"/>
        <v>664000</v>
      </c>
      <c r="V83" s="5">
        <v>4.8499999999999995E-2</v>
      </c>
    </row>
    <row r="84" spans="1:22" x14ac:dyDescent="0.2">
      <c r="A84" s="16" t="s">
        <v>193</v>
      </c>
      <c r="B84" s="4">
        <v>108400</v>
      </c>
      <c r="C84" s="4">
        <v>15000</v>
      </c>
      <c r="D84" s="4">
        <v>93400</v>
      </c>
      <c r="E84" s="4">
        <v>1993440000</v>
      </c>
      <c r="F84" s="4">
        <f t="shared" si="11"/>
        <v>3860330000</v>
      </c>
      <c r="G84" s="4">
        <v>0</v>
      </c>
      <c r="H84" s="4">
        <v>0</v>
      </c>
      <c r="I84" s="4">
        <v>0</v>
      </c>
      <c r="J84" s="4">
        <v>546335000</v>
      </c>
      <c r="K84" s="24">
        <f t="shared" si="12"/>
        <v>13154265000</v>
      </c>
      <c r="L84" s="4">
        <v>814</v>
      </c>
      <c r="M84" s="4">
        <v>614</v>
      </c>
      <c r="N84" s="4">
        <v>75</v>
      </c>
      <c r="O84" s="4">
        <v>40</v>
      </c>
      <c r="P84" s="4">
        <v>1295500</v>
      </c>
      <c r="Q84" s="4">
        <v>723200</v>
      </c>
      <c r="R84" s="5">
        <v>2.64E-2</v>
      </c>
      <c r="S84" s="4">
        <v>2436000</v>
      </c>
      <c r="T84" s="4">
        <f t="shared" si="13"/>
        <v>1813532.5</v>
      </c>
      <c r="U84" s="4">
        <f t="shared" si="14"/>
        <v>664000</v>
      </c>
      <c r="V84" s="5">
        <v>2.3399999999999997E-2</v>
      </c>
    </row>
    <row r="85" spans="1:22" x14ac:dyDescent="0.2">
      <c r="A85" s="16" t="s">
        <v>192</v>
      </c>
      <c r="B85" s="4">
        <v>11000</v>
      </c>
      <c r="C85" s="4">
        <v>800</v>
      </c>
      <c r="D85" s="4">
        <v>10200</v>
      </c>
      <c r="E85" s="4">
        <v>213180000</v>
      </c>
      <c r="F85" s="4">
        <f t="shared" si="11"/>
        <v>1866890000</v>
      </c>
      <c r="G85" s="4">
        <v>0</v>
      </c>
      <c r="H85" s="4">
        <v>0</v>
      </c>
      <c r="I85" s="4">
        <v>0</v>
      </c>
      <c r="J85" s="4">
        <v>15000</v>
      </c>
      <c r="K85" s="24">
        <f t="shared" si="12"/>
        <v>12607930000</v>
      </c>
      <c r="L85" s="4">
        <v>172</v>
      </c>
      <c r="M85" s="4">
        <v>357</v>
      </c>
      <c r="N85" s="4">
        <v>3</v>
      </c>
      <c r="O85" s="4">
        <v>26</v>
      </c>
      <c r="P85" s="4">
        <v>167000</v>
      </c>
      <c r="Q85" s="4">
        <v>455600</v>
      </c>
      <c r="R85" s="5">
        <v>0</v>
      </c>
      <c r="S85" s="4">
        <v>664000</v>
      </c>
      <c r="T85" s="4">
        <f t="shared" si="13"/>
        <v>1917144.7</v>
      </c>
      <c r="U85" s="4">
        <f t="shared" si="14"/>
        <v>1074100</v>
      </c>
      <c r="V85" s="5">
        <v>9.5999999999999992E-3</v>
      </c>
    </row>
    <row r="86" spans="1:22" x14ac:dyDescent="0.2">
      <c r="A86" s="16" t="s">
        <v>191</v>
      </c>
      <c r="B86" s="4">
        <v>2000</v>
      </c>
      <c r="C86" s="4">
        <v>56500</v>
      </c>
      <c r="D86" s="4">
        <v>-54500</v>
      </c>
      <c r="E86" s="4">
        <v>-1158570000</v>
      </c>
      <c r="F86" s="4">
        <f t="shared" si="11"/>
        <v>1653710000</v>
      </c>
      <c r="G86" s="4">
        <v>0</v>
      </c>
      <c r="H86" s="4">
        <v>0</v>
      </c>
      <c r="I86" s="4">
        <v>0</v>
      </c>
      <c r="J86" s="4">
        <v>358085000</v>
      </c>
      <c r="K86" s="24">
        <f t="shared" si="12"/>
        <v>12607915000</v>
      </c>
      <c r="L86" s="4">
        <v>360</v>
      </c>
      <c r="M86" s="4">
        <v>420</v>
      </c>
      <c r="N86" s="4">
        <v>26</v>
      </c>
      <c r="O86" s="4">
        <v>29</v>
      </c>
      <c r="P86" s="4">
        <v>493500</v>
      </c>
      <c r="Q86" s="4">
        <v>559800</v>
      </c>
      <c r="R86" s="5">
        <v>0</v>
      </c>
      <c r="S86" s="4">
        <v>1074100</v>
      </c>
      <c r="T86" s="4">
        <f t="shared" si="13"/>
        <v>1975115</v>
      </c>
      <c r="U86" s="4">
        <f t="shared" si="14"/>
        <v>1485300</v>
      </c>
      <c r="V86" s="5">
        <v>2.12E-2</v>
      </c>
    </row>
    <row r="87" spans="1:22" x14ac:dyDescent="0.2">
      <c r="A87" s="16" t="s">
        <v>190</v>
      </c>
      <c r="B87" s="4">
        <v>213400</v>
      </c>
      <c r="C87" s="4">
        <v>647500</v>
      </c>
      <c r="D87" s="4">
        <v>-434100</v>
      </c>
      <c r="E87" s="4">
        <v>-9092310000</v>
      </c>
      <c r="F87" s="4">
        <f t="shared" si="11"/>
        <v>2812280000</v>
      </c>
      <c r="G87" s="4">
        <v>0</v>
      </c>
      <c r="H87" s="4">
        <v>0</v>
      </c>
      <c r="I87" s="4">
        <v>0</v>
      </c>
      <c r="J87" s="4">
        <v>2882760000</v>
      </c>
      <c r="K87" s="24">
        <f t="shared" si="12"/>
        <v>12249830000</v>
      </c>
      <c r="L87" s="4">
        <v>518</v>
      </c>
      <c r="M87" s="4">
        <v>684</v>
      </c>
      <c r="N87" s="4">
        <v>25</v>
      </c>
      <c r="O87" s="4">
        <v>52</v>
      </c>
      <c r="P87" s="4">
        <v>547800</v>
      </c>
      <c r="Q87" s="4">
        <v>868900</v>
      </c>
      <c r="R87" s="5">
        <v>-7.0999999999999995E-3</v>
      </c>
      <c r="S87" s="4">
        <v>1485300</v>
      </c>
      <c r="T87" s="4">
        <f t="shared" si="13"/>
        <v>2139275</v>
      </c>
      <c r="U87" s="4">
        <f t="shared" si="14"/>
        <v>1320362</v>
      </c>
      <c r="V87" s="5">
        <v>1.1899999999999999E-2</v>
      </c>
    </row>
    <row r="88" spans="1:22" x14ac:dyDescent="0.2">
      <c r="A88" s="16" t="s">
        <v>189</v>
      </c>
      <c r="B88" s="4">
        <v>7300</v>
      </c>
      <c r="C88" s="4">
        <v>320900</v>
      </c>
      <c r="D88" s="4">
        <v>-313600</v>
      </c>
      <c r="E88" s="4">
        <v>-6567580000</v>
      </c>
      <c r="F88" s="4">
        <f t="shared" si="11"/>
        <v>11904590000</v>
      </c>
      <c r="G88" s="4">
        <v>0</v>
      </c>
      <c r="H88" s="4">
        <v>0</v>
      </c>
      <c r="I88" s="4">
        <v>0</v>
      </c>
      <c r="J88" s="4">
        <v>2268540000</v>
      </c>
      <c r="K88" s="24">
        <f t="shared" si="12"/>
        <v>9367070000</v>
      </c>
      <c r="L88" s="4">
        <v>462</v>
      </c>
      <c r="M88" s="4">
        <v>1232</v>
      </c>
      <c r="N88" s="4">
        <v>42</v>
      </c>
      <c r="O88" s="4">
        <v>72</v>
      </c>
      <c r="P88" s="4">
        <v>687600</v>
      </c>
      <c r="Q88" s="4">
        <v>1455400</v>
      </c>
      <c r="R88" s="5">
        <v>-1.18E-2</v>
      </c>
      <c r="S88" s="4">
        <v>2143000</v>
      </c>
      <c r="T88" s="4">
        <f t="shared" si="13"/>
        <v>2112900.5</v>
      </c>
      <c r="U88" s="4">
        <f t="shared" si="14"/>
        <v>1320362</v>
      </c>
      <c r="V88" s="5">
        <v>2.7999999999999997E-2</v>
      </c>
    </row>
    <row r="89" spans="1:22" x14ac:dyDescent="0.2">
      <c r="A89" s="16" t="s">
        <v>188</v>
      </c>
      <c r="B89" s="4">
        <v>301200</v>
      </c>
      <c r="C89" s="4">
        <v>31400</v>
      </c>
      <c r="D89" s="4">
        <v>269800</v>
      </c>
      <c r="E89" s="4">
        <v>5788540000</v>
      </c>
      <c r="F89" s="4">
        <f t="shared" si="11"/>
        <v>18472170000</v>
      </c>
      <c r="K89" s="24">
        <f t="shared" si="12"/>
        <v>7098530000</v>
      </c>
      <c r="L89" s="4">
        <v>686</v>
      </c>
      <c r="M89" s="4">
        <v>971</v>
      </c>
      <c r="N89" s="4">
        <v>49</v>
      </c>
      <c r="O89" s="4">
        <v>41</v>
      </c>
      <c r="P89" s="4">
        <v>981000</v>
      </c>
      <c r="Q89" s="4">
        <v>1053100</v>
      </c>
      <c r="R89" s="5">
        <v>9.4999999999999998E-3</v>
      </c>
      <c r="S89" s="4">
        <v>2034500</v>
      </c>
      <c r="T89" s="4">
        <f t="shared" si="13"/>
        <v>2196392.2000000002</v>
      </c>
      <c r="U89" s="4">
        <f t="shared" si="14"/>
        <v>1320362</v>
      </c>
      <c r="V89" s="5">
        <v>2.5499999999999998E-2</v>
      </c>
    </row>
    <row r="90" spans="1:22" x14ac:dyDescent="0.2">
      <c r="A90" s="16" t="s">
        <v>187</v>
      </c>
      <c r="B90" s="4">
        <v>300500</v>
      </c>
      <c r="C90" s="4">
        <v>445300</v>
      </c>
      <c r="D90" s="4">
        <v>-144800</v>
      </c>
      <c r="E90" s="4">
        <v>-3040770000</v>
      </c>
      <c r="F90" s="4">
        <f t="shared" si="11"/>
        <v>12683630000</v>
      </c>
      <c r="G90" s="4">
        <v>0</v>
      </c>
      <c r="H90" s="4">
        <v>0</v>
      </c>
      <c r="I90" s="4">
        <v>0</v>
      </c>
      <c r="J90" s="4">
        <v>1195960000</v>
      </c>
      <c r="K90" s="24">
        <f t="shared" si="12"/>
        <v>7098530000</v>
      </c>
      <c r="L90" s="4">
        <v>675</v>
      </c>
      <c r="M90" s="4">
        <v>963</v>
      </c>
      <c r="N90" s="4">
        <v>28</v>
      </c>
      <c r="O90" s="4">
        <v>41</v>
      </c>
      <c r="P90" s="4">
        <v>749400</v>
      </c>
      <c r="Q90" s="4">
        <v>954200</v>
      </c>
      <c r="R90" s="5">
        <v>-4.6999999999999993E-3</v>
      </c>
      <c r="S90" s="4">
        <v>1784700</v>
      </c>
      <c r="T90" s="4">
        <f t="shared" si="13"/>
        <v>2309241.7000000002</v>
      </c>
      <c r="U90" s="4">
        <f t="shared" si="14"/>
        <v>1320362</v>
      </c>
      <c r="V90" s="5">
        <v>2.1099999999999997E-2</v>
      </c>
    </row>
    <row r="91" spans="1:22" x14ac:dyDescent="0.2">
      <c r="A91" s="16" t="s">
        <v>186</v>
      </c>
      <c r="B91" s="4">
        <v>371100</v>
      </c>
      <c r="C91" s="4">
        <v>13700</v>
      </c>
      <c r="D91" s="4">
        <v>357400</v>
      </c>
      <c r="E91" s="4">
        <v>7545470000</v>
      </c>
      <c r="F91" s="4">
        <f t="shared" si="11"/>
        <v>15724400000</v>
      </c>
      <c r="G91" s="4">
        <v>0</v>
      </c>
      <c r="H91" s="4">
        <v>0</v>
      </c>
      <c r="I91" s="4">
        <v>0</v>
      </c>
      <c r="J91" s="4">
        <v>-26955000</v>
      </c>
      <c r="K91" s="24">
        <f t="shared" si="12"/>
        <v>5902570000</v>
      </c>
      <c r="L91" s="4">
        <v>871</v>
      </c>
      <c r="M91" s="4">
        <v>808</v>
      </c>
      <c r="N91" s="4">
        <v>59</v>
      </c>
      <c r="O91" s="4">
        <v>35</v>
      </c>
      <c r="P91" s="4">
        <v>1167900</v>
      </c>
      <c r="Q91" s="4">
        <v>811800</v>
      </c>
      <c r="R91" s="5">
        <v>1.2E-2</v>
      </c>
      <c r="S91" s="4">
        <v>2064038</v>
      </c>
      <c r="T91" s="4">
        <f t="shared" si="13"/>
        <v>2535036.7000000002</v>
      </c>
      <c r="U91" s="4">
        <f t="shared" si="14"/>
        <v>1320362</v>
      </c>
      <c r="V91" s="5">
        <v>2.5699999999999997E-2</v>
      </c>
    </row>
    <row r="92" spans="1:22" x14ac:dyDescent="0.2">
      <c r="A92" s="16" t="s">
        <v>185</v>
      </c>
      <c r="B92" s="4">
        <v>91900</v>
      </c>
      <c r="C92" s="4">
        <v>5000</v>
      </c>
      <c r="D92" s="4">
        <v>86900</v>
      </c>
      <c r="E92" s="4">
        <v>1801330000</v>
      </c>
      <c r="F92" s="4">
        <f t="shared" si="11"/>
        <v>8178930000</v>
      </c>
      <c r="G92" s="4">
        <v>0</v>
      </c>
      <c r="H92" s="4">
        <v>0</v>
      </c>
      <c r="I92" s="4">
        <v>0</v>
      </c>
      <c r="J92" s="4">
        <v>476535000</v>
      </c>
      <c r="K92" s="24">
        <f t="shared" si="12"/>
        <v>5929525000</v>
      </c>
      <c r="L92" s="4">
        <v>408</v>
      </c>
      <c r="M92" s="4">
        <v>408</v>
      </c>
      <c r="N92" s="4">
        <v>25</v>
      </c>
      <c r="O92" s="4">
        <v>27</v>
      </c>
      <c r="P92" s="4">
        <v>734800</v>
      </c>
      <c r="Q92" s="4">
        <v>585000</v>
      </c>
      <c r="R92" s="5">
        <v>1.95E-2</v>
      </c>
      <c r="S92" s="4">
        <v>1320362</v>
      </c>
      <c r="T92" s="4">
        <f t="shared" si="13"/>
        <v>2671189.5</v>
      </c>
      <c r="U92" s="4">
        <f t="shared" si="14"/>
        <v>1653803</v>
      </c>
      <c r="V92" s="5">
        <v>2.1499999999999998E-2</v>
      </c>
    </row>
    <row r="93" spans="1:22" x14ac:dyDescent="0.2">
      <c r="A93" s="16" t="s">
        <v>184</v>
      </c>
      <c r="B93" s="4">
        <v>4700</v>
      </c>
      <c r="C93" s="4">
        <v>2000</v>
      </c>
      <c r="D93" s="4">
        <v>2700</v>
      </c>
      <c r="E93" s="4">
        <v>55260000</v>
      </c>
      <c r="F93" s="4">
        <f t="shared" si="11"/>
        <v>6377600000</v>
      </c>
      <c r="K93" s="24">
        <f>J93+K94</f>
        <v>5452990000</v>
      </c>
      <c r="L93" s="4">
        <v>523</v>
      </c>
      <c r="M93" s="4">
        <v>527</v>
      </c>
      <c r="N93" s="4">
        <v>59</v>
      </c>
      <c r="O93" s="4">
        <v>57</v>
      </c>
      <c r="P93" s="4">
        <v>996500</v>
      </c>
      <c r="Q93" s="4">
        <v>1016500</v>
      </c>
      <c r="R93" s="5">
        <v>7.4000000000000003E-3</v>
      </c>
      <c r="S93" s="4">
        <v>2018225</v>
      </c>
      <c r="T93" s="4">
        <f t="shared" si="13"/>
        <v>2743741.111111111</v>
      </c>
      <c r="U93" s="4">
        <f t="shared" si="14"/>
        <v>1653803</v>
      </c>
      <c r="V93" s="5">
        <v>2.4E-2</v>
      </c>
    </row>
    <row r="94" spans="1:22" x14ac:dyDescent="0.2">
      <c r="A94" s="16" t="s">
        <v>183</v>
      </c>
      <c r="B94" s="4">
        <v>25900</v>
      </c>
      <c r="C94" s="4">
        <v>200</v>
      </c>
      <c r="D94" s="4">
        <v>25700</v>
      </c>
      <c r="E94" s="4">
        <v>537410000</v>
      </c>
      <c r="F94" s="4">
        <f t="shared" si="11"/>
        <v>6322340000</v>
      </c>
      <c r="G94" s="4">
        <v>0</v>
      </c>
      <c r="H94" s="4">
        <v>0</v>
      </c>
      <c r="I94" s="4">
        <v>0</v>
      </c>
      <c r="J94" s="4">
        <v>5452990000</v>
      </c>
      <c r="K94" s="24">
        <f>J94</f>
        <v>5452990000</v>
      </c>
      <c r="L94" s="4">
        <v>861</v>
      </c>
      <c r="M94" s="4">
        <v>1697</v>
      </c>
      <c r="N94" s="4">
        <v>67</v>
      </c>
      <c r="O94" s="4">
        <v>108</v>
      </c>
      <c r="P94" s="4">
        <v>1213700</v>
      </c>
      <c r="Q94" s="4">
        <v>2029000</v>
      </c>
      <c r="R94" s="5">
        <v>-3.7699999999999997E-2</v>
      </c>
      <c r="S94" s="4">
        <v>3547100</v>
      </c>
      <c r="T94" s="4">
        <f t="shared" si="13"/>
        <v>2643321.25</v>
      </c>
      <c r="U94" s="4">
        <f t="shared" si="14"/>
        <v>1653803</v>
      </c>
      <c r="V94" s="5">
        <v>4.2500000000000003E-2</v>
      </c>
    </row>
    <row r="95" spans="1:22" x14ac:dyDescent="0.2">
      <c r="A95" s="16" t="s">
        <v>182</v>
      </c>
      <c r="B95" s="4">
        <v>800</v>
      </c>
      <c r="C95" s="4">
        <v>500</v>
      </c>
      <c r="D95" s="4">
        <v>300</v>
      </c>
      <c r="E95" s="4">
        <v>6420000</v>
      </c>
      <c r="F95" s="4">
        <f t="shared" si="11"/>
        <v>5784930000</v>
      </c>
      <c r="K95" s="24"/>
      <c r="L95" s="4">
        <v>494</v>
      </c>
      <c r="M95" s="4">
        <v>765</v>
      </c>
      <c r="N95" s="4">
        <v>20</v>
      </c>
      <c r="O95" s="4">
        <v>57</v>
      </c>
      <c r="P95" s="4">
        <v>498200</v>
      </c>
      <c r="Q95" s="4">
        <v>1145700</v>
      </c>
      <c r="R95" s="5">
        <v>-1.8500000000000003E-2</v>
      </c>
      <c r="S95" s="4">
        <v>1700122</v>
      </c>
      <c r="T95" s="4">
        <f t="shared" si="13"/>
        <v>2778064</v>
      </c>
      <c r="U95" s="4">
        <f t="shared" si="14"/>
        <v>1653803</v>
      </c>
      <c r="V95" s="5">
        <v>2.3099999999999999E-2</v>
      </c>
    </row>
    <row r="96" spans="1:22" x14ac:dyDescent="0.2">
      <c r="A96" s="16" t="s">
        <v>177</v>
      </c>
      <c r="B96" s="4">
        <v>4300</v>
      </c>
      <c r="C96" s="4">
        <v>25800</v>
      </c>
      <c r="D96" s="4">
        <v>-21500</v>
      </c>
      <c r="E96" s="4">
        <v>-457340000</v>
      </c>
      <c r="F96" s="4">
        <f t="shared" si="11"/>
        <v>5778510000</v>
      </c>
      <c r="K96" s="24"/>
      <c r="L96" s="4">
        <v>499</v>
      </c>
      <c r="M96" s="4">
        <v>797</v>
      </c>
      <c r="N96" s="4">
        <v>30</v>
      </c>
      <c r="O96" s="4">
        <v>37</v>
      </c>
      <c r="P96" s="4">
        <v>614800</v>
      </c>
      <c r="Q96" s="4">
        <v>849100</v>
      </c>
      <c r="R96" s="5">
        <v>9.3999999999999986E-3</v>
      </c>
      <c r="S96" s="4">
        <v>1653803</v>
      </c>
      <c r="T96" s="4">
        <f t="shared" si="13"/>
        <v>2965440.8333333335</v>
      </c>
      <c r="U96" s="4">
        <f t="shared" si="14"/>
        <v>1879255</v>
      </c>
      <c r="V96" s="5">
        <v>2.3199999999999998E-2</v>
      </c>
    </row>
    <row r="97" spans="1:22" x14ac:dyDescent="0.2">
      <c r="A97" s="16" t="s">
        <v>175</v>
      </c>
      <c r="B97" s="4">
        <v>14100</v>
      </c>
      <c r="C97" s="4">
        <v>0</v>
      </c>
      <c r="D97" s="4">
        <v>14100</v>
      </c>
      <c r="E97" s="4">
        <v>301730000</v>
      </c>
      <c r="F97" s="4">
        <f t="shared" si="11"/>
        <v>6235850000</v>
      </c>
      <c r="K97" s="24"/>
      <c r="L97" s="4">
        <v>828</v>
      </c>
      <c r="M97" s="4">
        <v>1236</v>
      </c>
      <c r="N97" s="4">
        <v>66</v>
      </c>
      <c r="O97" s="4">
        <v>114</v>
      </c>
      <c r="P97" s="4">
        <v>1224800</v>
      </c>
      <c r="Q97" s="4">
        <v>1901700</v>
      </c>
      <c r="R97" s="5">
        <v>-4.5999999999999999E-3</v>
      </c>
      <c r="S97" s="4">
        <v>3126900</v>
      </c>
      <c r="T97" s="4">
        <f t="shared" si="13"/>
        <v>2933149</v>
      </c>
      <c r="U97" s="4">
        <f t="shared" si="14"/>
        <v>1879255</v>
      </c>
      <c r="V97" s="5">
        <v>3.0099999999999998E-2</v>
      </c>
    </row>
    <row r="98" spans="1:22" x14ac:dyDescent="0.2">
      <c r="A98" s="16" t="s">
        <v>174</v>
      </c>
      <c r="B98" s="4">
        <v>1300</v>
      </c>
      <c r="C98" s="4">
        <v>48000</v>
      </c>
      <c r="D98" s="4">
        <v>-46700</v>
      </c>
      <c r="E98" s="4">
        <v>-1007340000</v>
      </c>
      <c r="F98" s="4">
        <f t="shared" si="11"/>
        <v>5934120000</v>
      </c>
      <c r="K98" s="24"/>
      <c r="L98" s="4">
        <v>421</v>
      </c>
      <c r="M98" s="4">
        <v>921</v>
      </c>
      <c r="N98" s="4">
        <v>18</v>
      </c>
      <c r="O98" s="4">
        <v>59</v>
      </c>
      <c r="P98" s="4">
        <v>525600</v>
      </c>
      <c r="Q98" s="4">
        <v>1278100</v>
      </c>
      <c r="R98" s="5">
        <v>-1.37E-2</v>
      </c>
      <c r="S98" s="4">
        <v>1879255</v>
      </c>
      <c r="T98" s="4">
        <f t="shared" si="13"/>
        <v>3196622.5</v>
      </c>
      <c r="U98" s="4">
        <f t="shared" si="14"/>
        <v>2681890</v>
      </c>
      <c r="V98" s="5">
        <v>2.2799999999999997E-2</v>
      </c>
    </row>
    <row r="99" spans="1:22" x14ac:dyDescent="0.2">
      <c r="A99" s="16" t="s">
        <v>164</v>
      </c>
      <c r="B99" s="4">
        <v>32700</v>
      </c>
      <c r="C99" s="4">
        <v>34500</v>
      </c>
      <c r="D99" s="4">
        <v>-1800</v>
      </c>
      <c r="E99" s="4">
        <v>-41570000</v>
      </c>
      <c r="F99" s="4">
        <f t="shared" si="11"/>
        <v>6941460000</v>
      </c>
      <c r="K99" s="24"/>
      <c r="L99" s="4">
        <v>1339</v>
      </c>
      <c r="M99" s="4">
        <v>702</v>
      </c>
      <c r="N99" s="4">
        <v>94</v>
      </c>
      <c r="O99" s="4">
        <v>48</v>
      </c>
      <c r="P99" s="4">
        <v>1829700</v>
      </c>
      <c r="Q99" s="4">
        <v>968800</v>
      </c>
      <c r="R99" s="5">
        <v>1.8700000000000001E-2</v>
      </c>
      <c r="S99" s="4">
        <v>2869417</v>
      </c>
      <c r="T99" s="4">
        <f t="shared" si="13"/>
        <v>3305691</v>
      </c>
      <c r="U99" s="4">
        <f t="shared" si="14"/>
        <v>2681890</v>
      </c>
      <c r="V99" s="5">
        <v>2.2799999999999997E-2</v>
      </c>
    </row>
    <row r="100" spans="1:22" x14ac:dyDescent="0.2">
      <c r="A100" s="16" t="s">
        <v>156</v>
      </c>
      <c r="B100" s="4">
        <v>360900</v>
      </c>
      <c r="C100" s="4">
        <v>19800</v>
      </c>
      <c r="D100" s="4">
        <v>341100</v>
      </c>
      <c r="E100" s="4">
        <v>7377710000</v>
      </c>
      <c r="F100" s="4">
        <f t="shared" si="11"/>
        <v>6983030000</v>
      </c>
      <c r="K100" s="24"/>
      <c r="L100" s="4">
        <v>978</v>
      </c>
      <c r="M100" s="4">
        <v>1392</v>
      </c>
      <c r="N100" s="4">
        <v>47</v>
      </c>
      <c r="O100" s="4">
        <v>85</v>
      </c>
      <c r="P100" s="4">
        <v>1193800</v>
      </c>
      <c r="Q100" s="4">
        <v>1643600</v>
      </c>
      <c r="R100" s="5">
        <v>-9.1999999999999998E-3</v>
      </c>
      <c r="S100" s="4">
        <v>2913195</v>
      </c>
      <c r="T100" s="4">
        <f t="shared" si="13"/>
        <v>3501939</v>
      </c>
      <c r="U100" s="4">
        <f t="shared" si="14"/>
        <v>2681890</v>
      </c>
      <c r="V100" s="5">
        <v>1.61E-2</v>
      </c>
    </row>
    <row r="101" spans="1:22" x14ac:dyDescent="0.2">
      <c r="A101" s="16" t="s">
        <v>155</v>
      </c>
      <c r="B101" s="4">
        <v>4300</v>
      </c>
      <c r="C101" s="4">
        <v>24000</v>
      </c>
      <c r="D101" s="4">
        <v>-19700</v>
      </c>
      <c r="E101" s="4">
        <v>-424090000</v>
      </c>
      <c r="F101" s="4">
        <f t="shared" si="11"/>
        <v>-394680000</v>
      </c>
      <c r="K101" s="24"/>
      <c r="L101" s="4">
        <v>1636</v>
      </c>
      <c r="M101" s="4">
        <v>1486</v>
      </c>
      <c r="N101" s="4">
        <v>122</v>
      </c>
      <c r="O101" s="4">
        <v>126</v>
      </c>
      <c r="P101" s="4">
        <v>2196800</v>
      </c>
      <c r="Q101" s="4">
        <v>2049500</v>
      </c>
      <c r="R101" s="5">
        <v>3.1099999999999999E-2</v>
      </c>
      <c r="S101" s="4">
        <v>4321988</v>
      </c>
      <c r="T101" s="4">
        <f t="shared" si="13"/>
        <v>2681890</v>
      </c>
      <c r="U101" s="4">
        <f t="shared" si="14"/>
        <v>2681890</v>
      </c>
      <c r="V101" s="5">
        <v>5.0300000000000004E-2</v>
      </c>
    </row>
    <row r="102" spans="1:22" x14ac:dyDescent="0.2">
      <c r="A102" s="16" t="s">
        <v>154</v>
      </c>
      <c r="B102" s="4">
        <v>21100</v>
      </c>
      <c r="C102" s="4">
        <v>19700</v>
      </c>
      <c r="D102" s="4">
        <v>1400</v>
      </c>
      <c r="E102" s="4">
        <v>29410000</v>
      </c>
      <c r="F102" s="4">
        <f t="shared" si="11"/>
        <v>29410000</v>
      </c>
      <c r="K102" s="24"/>
      <c r="L102" s="4">
        <v>1069</v>
      </c>
      <c r="M102" s="4">
        <v>1162</v>
      </c>
      <c r="N102" s="4">
        <v>44</v>
      </c>
      <c r="O102" s="4">
        <v>60</v>
      </c>
      <c r="P102" s="4">
        <v>1107300</v>
      </c>
      <c r="Q102" s="4">
        <v>1506000</v>
      </c>
      <c r="R102" s="5">
        <v>-1.1699999999999999E-2</v>
      </c>
      <c r="S102" s="4">
        <v>2681890</v>
      </c>
      <c r="T102" s="4" t="e">
        <f t="shared" si="13"/>
        <v>#DIV/0!</v>
      </c>
      <c r="U102" s="4">
        <f t="shared" si="14"/>
        <v>0</v>
      </c>
      <c r="V102" s="5">
        <v>2.5699999999999997E-2</v>
      </c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F213" s="4"/>
      <c r="L213" s="4"/>
      <c r="M213" s="4"/>
      <c r="N213" s="4"/>
      <c r="O213" s="4"/>
      <c r="P213" s="4"/>
      <c r="Q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L214" s="4"/>
      <c r="M214" s="4"/>
      <c r="N214" s="4"/>
      <c r="O214" s="4"/>
      <c r="P214" s="4"/>
      <c r="Q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L215" s="4"/>
      <c r="M215" s="4"/>
      <c r="N215" s="4"/>
      <c r="O215" s="4"/>
      <c r="P215" s="4"/>
      <c r="Q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L216" s="4"/>
      <c r="M216" s="4"/>
      <c r="N216" s="4"/>
      <c r="O216" s="4"/>
      <c r="P216" s="4"/>
      <c r="Q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L217" s="4"/>
      <c r="M217" s="4"/>
      <c r="N217" s="4"/>
      <c r="O217" s="4"/>
      <c r="P217" s="4"/>
      <c r="Q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L218" s="4"/>
      <c r="M218" s="4"/>
      <c r="N218" s="4"/>
      <c r="O218" s="4"/>
      <c r="P218" s="4"/>
      <c r="Q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L219" s="4"/>
      <c r="M219" s="4"/>
      <c r="N219" s="4"/>
      <c r="O219" s="4"/>
      <c r="P219" s="4"/>
      <c r="Q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L220" s="4"/>
      <c r="M220" s="4"/>
      <c r="N220" s="4"/>
      <c r="O220" s="4"/>
      <c r="P220" s="4"/>
      <c r="Q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L221" s="4"/>
      <c r="M221" s="4"/>
      <c r="N221" s="4"/>
      <c r="O221" s="4"/>
      <c r="P221" s="4"/>
      <c r="Q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L222" s="4"/>
      <c r="M222" s="4"/>
      <c r="N222" s="4"/>
      <c r="O222" s="4"/>
      <c r="P222" s="4"/>
      <c r="Q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L223" s="4"/>
      <c r="M223" s="4"/>
      <c r="N223" s="4"/>
      <c r="O223" s="4"/>
      <c r="P223" s="4"/>
      <c r="Q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L224" s="4"/>
      <c r="M224" s="4"/>
      <c r="N224" s="4"/>
      <c r="O224" s="4"/>
      <c r="P224" s="4"/>
      <c r="Q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L225" s="4"/>
      <c r="M225" s="4"/>
      <c r="N225" s="4"/>
      <c r="O225" s="4"/>
      <c r="P225" s="4"/>
      <c r="Q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L226" s="4"/>
      <c r="M226" s="4"/>
      <c r="N226" s="4"/>
      <c r="O226" s="4"/>
      <c r="P226" s="4"/>
      <c r="Q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L227" s="4"/>
      <c r="M227" s="4"/>
      <c r="N227" s="4"/>
      <c r="O227" s="4"/>
      <c r="P227" s="4"/>
      <c r="Q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L228" s="4"/>
      <c r="M228" s="4"/>
      <c r="N228" s="4"/>
      <c r="O228" s="4"/>
      <c r="P228" s="4"/>
      <c r="Q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L229" s="4"/>
      <c r="M229" s="4"/>
      <c r="N229" s="4"/>
      <c r="O229" s="4"/>
      <c r="P229" s="4"/>
      <c r="Q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L230" s="4"/>
      <c r="M230" s="4"/>
      <c r="N230" s="4"/>
      <c r="O230" s="4"/>
      <c r="P230" s="4"/>
      <c r="Q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L231" s="4"/>
      <c r="M231" s="4"/>
      <c r="N231" s="4"/>
      <c r="O231" s="4"/>
      <c r="P231" s="4"/>
      <c r="Q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L232" s="4"/>
      <c r="M232" s="4"/>
      <c r="N232" s="4"/>
      <c r="O232" s="4"/>
      <c r="P232" s="4"/>
      <c r="Q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L233" s="4"/>
      <c r="M233" s="4"/>
      <c r="N233" s="4"/>
      <c r="O233" s="4"/>
      <c r="P233" s="4"/>
      <c r="Q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T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T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T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T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T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T258" s="4"/>
      <c r="U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T259" s="4"/>
      <c r="U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T260" s="4"/>
      <c r="U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T261" s="4"/>
      <c r="U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T262" s="4"/>
      <c r="U262" s="4"/>
      <c r="V262" s="5"/>
    </row>
    <row r="263" spans="1:22" x14ac:dyDescent="0.2">
      <c r="A263" s="16"/>
      <c r="B263" s="4"/>
      <c r="C263" s="4"/>
      <c r="D263" s="4"/>
      <c r="E263" s="4"/>
      <c r="F263" s="4"/>
      <c r="R263" s="5"/>
      <c r="S263" s="4"/>
      <c r="T263" s="4"/>
      <c r="U263" s="4"/>
      <c r="V263" s="5"/>
    </row>
    <row r="264" spans="1:22" x14ac:dyDescent="0.2">
      <c r="A264" s="16"/>
      <c r="B264" s="4"/>
      <c r="C264" s="4"/>
      <c r="D264" s="4"/>
      <c r="E264" s="4"/>
      <c r="F264" s="4"/>
      <c r="R264" s="5"/>
      <c r="S264" s="4"/>
      <c r="T264" s="4"/>
      <c r="U264" s="4"/>
      <c r="V264" s="5"/>
    </row>
    <row r="265" spans="1:22" x14ac:dyDescent="0.2">
      <c r="A265" s="16"/>
      <c r="B265" s="4"/>
      <c r="C265" s="4"/>
      <c r="D265" s="4"/>
      <c r="E265" s="4"/>
      <c r="F265" s="4"/>
      <c r="R265" s="5"/>
      <c r="S265" s="4"/>
      <c r="T265" s="4"/>
      <c r="U265" s="4"/>
      <c r="V265" s="5"/>
    </row>
    <row r="266" spans="1:22" x14ac:dyDescent="0.2">
      <c r="A266" s="16"/>
      <c r="B266" s="4"/>
      <c r="C266" s="4"/>
      <c r="D266" s="4"/>
      <c r="E266" s="4"/>
      <c r="F266" s="4"/>
      <c r="R266" s="5"/>
      <c r="S266" s="4"/>
      <c r="T266" s="4"/>
      <c r="U266" s="4"/>
      <c r="V266" s="5"/>
    </row>
    <row r="267" spans="1:22" x14ac:dyDescent="0.2">
      <c r="A267" s="16"/>
      <c r="B267" s="4"/>
      <c r="C267" s="4"/>
      <c r="D267" s="4"/>
      <c r="E267" s="4"/>
      <c r="F267" s="4"/>
      <c r="R267" s="5"/>
      <c r="S267" s="4"/>
      <c r="T267" s="4"/>
      <c r="U267" s="4"/>
      <c r="V267" s="5"/>
    </row>
    <row r="268" spans="1:22" x14ac:dyDescent="0.2">
      <c r="A268" s="16"/>
      <c r="B268" s="4"/>
      <c r="C268" s="4"/>
      <c r="D268" s="4"/>
      <c r="E268" s="4"/>
      <c r="F268" s="4"/>
      <c r="R268" s="5"/>
      <c r="S268" s="4"/>
      <c r="T268" s="4"/>
      <c r="U268" s="4"/>
      <c r="V268" s="5"/>
    </row>
    <row r="269" spans="1:22" x14ac:dyDescent="0.2">
      <c r="A269" s="16"/>
      <c r="B269" s="4"/>
      <c r="C269" s="4"/>
      <c r="D269" s="4"/>
      <c r="E269" s="4"/>
      <c r="F269" s="4"/>
      <c r="R269" s="5"/>
      <c r="S269" s="4"/>
      <c r="T269" s="4"/>
      <c r="U269" s="4"/>
      <c r="V269" s="5"/>
    </row>
    <row r="270" spans="1:22" x14ac:dyDescent="0.2">
      <c r="A270" s="16"/>
      <c r="B270" s="4"/>
      <c r="C270" s="4"/>
      <c r="D270" s="4"/>
      <c r="E270" s="4"/>
      <c r="F270" s="4"/>
      <c r="R270" s="5"/>
      <c r="S270" s="4"/>
      <c r="T270" s="4"/>
      <c r="U270" s="4"/>
      <c r="V270" s="5"/>
    </row>
    <row r="271" spans="1:22" x14ac:dyDescent="0.2">
      <c r="A271" s="16"/>
      <c r="B271" s="4"/>
      <c r="C271" s="4"/>
      <c r="D271" s="4"/>
      <c r="E271" s="4"/>
      <c r="F271" s="4"/>
      <c r="R271" s="5"/>
      <c r="S271" s="4"/>
      <c r="T271" s="4"/>
      <c r="U271" s="4"/>
      <c r="V271" s="5"/>
    </row>
    <row r="272" spans="1:22" x14ac:dyDescent="0.2">
      <c r="A272" s="16"/>
      <c r="B272" s="4"/>
      <c r="C272" s="4"/>
      <c r="D272" s="4"/>
      <c r="E272" s="4"/>
      <c r="F272" s="4"/>
      <c r="R272" s="5"/>
      <c r="S272" s="4"/>
      <c r="T272" s="4"/>
      <c r="U272" s="4"/>
      <c r="V272" s="5"/>
    </row>
    <row r="273" spans="1:22" x14ac:dyDescent="0.2">
      <c r="A273" s="16"/>
      <c r="B273" s="4"/>
      <c r="C273" s="4"/>
      <c r="D273" s="4"/>
      <c r="E273" s="4"/>
      <c r="F273" s="4"/>
      <c r="R273" s="5"/>
      <c r="S273" s="4"/>
      <c r="T273" s="4"/>
      <c r="U273" s="4"/>
      <c r="V273" s="5"/>
    </row>
    <row r="274" spans="1:22" x14ac:dyDescent="0.2">
      <c r="A274" s="16"/>
      <c r="B274" s="4"/>
      <c r="C274" s="4"/>
      <c r="D274" s="4"/>
      <c r="E274" s="4"/>
      <c r="F274" s="4"/>
      <c r="R274" s="5"/>
      <c r="S274" s="4"/>
      <c r="T274" s="4"/>
      <c r="U274" s="4"/>
      <c r="V274" s="5"/>
    </row>
    <row r="275" spans="1:22" x14ac:dyDescent="0.2">
      <c r="A275" s="16"/>
      <c r="B275" s="4"/>
      <c r="C275" s="4"/>
      <c r="D275" s="4"/>
      <c r="E275" s="4"/>
      <c r="F275" s="4"/>
      <c r="R275" s="5"/>
      <c r="S275" s="4"/>
      <c r="T275" s="4"/>
      <c r="U275" s="4"/>
      <c r="V275" s="5"/>
    </row>
    <row r="276" spans="1:22" x14ac:dyDescent="0.2">
      <c r="A276" s="16"/>
      <c r="B276" s="4"/>
      <c r="C276" s="4"/>
      <c r="D276" s="4"/>
      <c r="E276" s="4"/>
      <c r="F276" s="4"/>
      <c r="R276" s="5"/>
      <c r="S276" s="4"/>
      <c r="T276" s="4"/>
      <c r="U276" s="4"/>
      <c r="V276" s="5"/>
    </row>
    <row r="277" spans="1:22" x14ac:dyDescent="0.2">
      <c r="A277" s="16"/>
      <c r="B277" s="4"/>
      <c r="C277" s="4"/>
      <c r="D277" s="4"/>
      <c r="E277" s="4"/>
      <c r="F277" s="4"/>
      <c r="R277" s="5"/>
      <c r="S277" s="4"/>
      <c r="T277" s="4"/>
      <c r="U277" s="4"/>
      <c r="V277" s="5"/>
    </row>
    <row r="278" spans="1:22" x14ac:dyDescent="0.2">
      <c r="A278" s="16"/>
      <c r="B278" s="4"/>
      <c r="C278" s="4"/>
      <c r="D278" s="4"/>
      <c r="E278" s="4"/>
      <c r="F278" s="4"/>
      <c r="R278" s="5"/>
      <c r="S278" s="4"/>
      <c r="T278" s="4"/>
      <c r="U278" s="4"/>
      <c r="V278" s="5"/>
    </row>
    <row r="279" spans="1:22" x14ac:dyDescent="0.2">
      <c r="A279" s="16"/>
      <c r="B279" s="4"/>
      <c r="C279" s="4"/>
      <c r="D279" s="4"/>
      <c r="E279" s="4"/>
      <c r="F279" s="4"/>
      <c r="R279" s="5"/>
      <c r="S279" s="4"/>
      <c r="T279" s="4"/>
      <c r="U279" s="4"/>
      <c r="V279" s="5"/>
    </row>
    <row r="280" spans="1:22" x14ac:dyDescent="0.2">
      <c r="A280" s="16"/>
      <c r="B280" s="4"/>
      <c r="C280" s="4"/>
      <c r="D280" s="4"/>
      <c r="E280" s="4"/>
      <c r="F280" s="4"/>
      <c r="R280" s="5"/>
      <c r="S280" s="4"/>
      <c r="T280" s="4"/>
      <c r="U280" s="4"/>
      <c r="V280" s="5"/>
    </row>
    <row r="281" spans="1:22" x14ac:dyDescent="0.2">
      <c r="A281" s="16"/>
      <c r="B281" s="4"/>
      <c r="C281" s="4"/>
      <c r="D281" s="4"/>
      <c r="E281" s="4"/>
      <c r="F281" s="4"/>
      <c r="R281" s="5"/>
      <c r="S281" s="4"/>
      <c r="T281" s="4"/>
      <c r="U281" s="4"/>
      <c r="V281" s="5"/>
    </row>
    <row r="282" spans="1:22" x14ac:dyDescent="0.2">
      <c r="A282" s="16"/>
      <c r="B282" s="4"/>
      <c r="C282" s="4"/>
      <c r="D282" s="4"/>
      <c r="E282" s="4"/>
      <c r="F282" s="4"/>
      <c r="R282" s="5"/>
      <c r="S282" s="4"/>
      <c r="T282" s="4"/>
      <c r="U282" s="4"/>
      <c r="V282" s="5"/>
    </row>
    <row r="283" spans="1:22" x14ac:dyDescent="0.2">
      <c r="A283" s="16"/>
      <c r="B283" s="4"/>
      <c r="C283" s="4"/>
      <c r="D283" s="4"/>
      <c r="E283" s="4"/>
      <c r="F283" s="4"/>
      <c r="R283" s="5"/>
      <c r="S283" s="4"/>
      <c r="T283" s="4"/>
      <c r="U283" s="4"/>
      <c r="V283" s="5"/>
    </row>
    <row r="284" spans="1:22" x14ac:dyDescent="0.2">
      <c r="A284" s="16"/>
      <c r="B284" s="4"/>
      <c r="C284" s="4"/>
      <c r="D284" s="4"/>
      <c r="E284" s="4"/>
      <c r="F284" s="4"/>
      <c r="R284" s="5"/>
      <c r="S284" s="4"/>
      <c r="T284" s="4"/>
      <c r="U284" s="4"/>
      <c r="V284" s="5"/>
    </row>
    <row r="285" spans="1:22" x14ac:dyDescent="0.2">
      <c r="A285" s="16"/>
      <c r="B285" s="4"/>
      <c r="C285" s="4"/>
      <c r="D285" s="4"/>
      <c r="E285" s="4"/>
      <c r="F285" s="4"/>
      <c r="R285" s="5"/>
      <c r="S285" s="4"/>
      <c r="T285" s="4"/>
      <c r="U285" s="4"/>
      <c r="V285" s="5"/>
    </row>
    <row r="286" spans="1:22" x14ac:dyDescent="0.2">
      <c r="A286" s="16"/>
      <c r="B286" s="4"/>
      <c r="C286" s="4"/>
      <c r="D286" s="4"/>
      <c r="E286" s="4"/>
      <c r="F286" s="4"/>
      <c r="R286" s="5"/>
      <c r="S286" s="4"/>
      <c r="T286" s="4"/>
      <c r="U286" s="4"/>
      <c r="V286" s="5"/>
    </row>
    <row r="287" spans="1:22" x14ac:dyDescent="0.2">
      <c r="A287" s="16"/>
      <c r="B287" s="4"/>
      <c r="C287" s="4"/>
      <c r="D287" s="4"/>
      <c r="E287" s="4"/>
      <c r="F287" s="4"/>
      <c r="R287" s="5"/>
      <c r="S287" s="4"/>
      <c r="T287" s="4"/>
      <c r="U287" s="4"/>
      <c r="V287" s="5"/>
    </row>
    <row r="288" spans="1:22" x14ac:dyDescent="0.2">
      <c r="A288" s="16"/>
      <c r="B288" s="4"/>
      <c r="C288" s="4"/>
      <c r="D288" s="4"/>
      <c r="E288" s="4"/>
      <c r="F288" s="4"/>
      <c r="R288" s="5"/>
      <c r="S288" s="4"/>
      <c r="U288" s="4"/>
      <c r="V288" s="5"/>
    </row>
    <row r="289" spans="1:22" x14ac:dyDescent="0.2">
      <c r="A289" s="16"/>
      <c r="B289" s="4"/>
      <c r="C289" s="4"/>
      <c r="D289" s="4"/>
      <c r="E289" s="4"/>
      <c r="F289" s="4"/>
      <c r="R289" s="5"/>
      <c r="S289" s="4"/>
      <c r="U289" s="4"/>
      <c r="V289" s="5"/>
    </row>
    <row r="290" spans="1:22" x14ac:dyDescent="0.2">
      <c r="A290" s="16"/>
      <c r="B290" s="4"/>
      <c r="C290" s="4"/>
      <c r="D290" s="4"/>
      <c r="E290" s="4"/>
      <c r="F290" s="4"/>
      <c r="R290" s="5"/>
      <c r="S290" s="4"/>
      <c r="U290" s="4"/>
      <c r="V290" s="5"/>
    </row>
    <row r="291" spans="1:22" x14ac:dyDescent="0.2">
      <c r="A291" s="16"/>
      <c r="B291" s="4"/>
      <c r="C291" s="4"/>
      <c r="D291" s="4"/>
      <c r="E291" s="4"/>
      <c r="F291" s="4"/>
      <c r="R291" s="5"/>
      <c r="S291" s="4"/>
      <c r="U291" s="4"/>
      <c r="V291" s="5"/>
    </row>
    <row r="292" spans="1:22" x14ac:dyDescent="0.2">
      <c r="A292" s="16"/>
      <c r="B292" s="4"/>
      <c r="C292" s="4"/>
      <c r="D292" s="4"/>
      <c r="E292" s="4"/>
      <c r="F292" s="4"/>
      <c r="R292" s="5"/>
      <c r="S292" s="4"/>
      <c r="U292" s="4"/>
      <c r="V292" s="5"/>
    </row>
    <row r="293" spans="1:22" x14ac:dyDescent="0.2">
      <c r="A293" s="16"/>
      <c r="B293" s="4"/>
      <c r="C293" s="4"/>
      <c r="D293" s="4"/>
      <c r="E293" s="4"/>
      <c r="F293" s="4"/>
      <c r="R293" s="5"/>
      <c r="S293" s="4"/>
      <c r="V293" s="5"/>
    </row>
    <row r="294" spans="1:22" x14ac:dyDescent="0.2">
      <c r="A294" s="16"/>
      <c r="B294" s="4"/>
      <c r="C294" s="4"/>
      <c r="D294" s="4"/>
      <c r="E294" s="4"/>
      <c r="F294" s="4"/>
      <c r="R294" s="5"/>
      <c r="S294" s="4"/>
      <c r="V294" s="5"/>
    </row>
    <row r="295" spans="1:22" x14ac:dyDescent="0.2">
      <c r="A295" s="16"/>
      <c r="B295" s="4"/>
      <c r="C295" s="4"/>
      <c r="D295" s="4"/>
      <c r="E295" s="4"/>
      <c r="F295" s="4"/>
      <c r="R295" s="5"/>
      <c r="S295" s="4"/>
      <c r="V295" s="5"/>
    </row>
    <row r="296" spans="1:22" x14ac:dyDescent="0.2">
      <c r="A296" s="16"/>
      <c r="B296" s="4"/>
      <c r="C296" s="4"/>
      <c r="D296" s="4"/>
      <c r="E296" s="4"/>
      <c r="F296" s="4"/>
      <c r="R296" s="5"/>
      <c r="S296" s="4"/>
      <c r="V296" s="5"/>
    </row>
    <row r="297" spans="1:22" x14ac:dyDescent="0.2">
      <c r="A297" s="16"/>
      <c r="B297" s="4"/>
      <c r="C297" s="4"/>
      <c r="D297" s="4"/>
      <c r="E297" s="4"/>
      <c r="F297" s="4"/>
      <c r="R297" s="5"/>
      <c r="S297" s="4"/>
      <c r="V297" s="5"/>
    </row>
    <row r="298" spans="1:22" x14ac:dyDescent="0.2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</row>
    <row r="299" spans="1:22" x14ac:dyDescent="0.2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</row>
    <row r="300" spans="1:22" x14ac:dyDescent="0.2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</row>
    <row r="301" spans="1:22" x14ac:dyDescent="0.2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</row>
    <row r="302" spans="1:22" x14ac:dyDescent="0.2">
      <c r="A302" s="36" t="s">
        <v>163</v>
      </c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82E3A-8B3E-5A4E-9FC9-326C1090AB96}">
  <sheetPr codeName="Sheet122"/>
  <dimension ref="A1:V102"/>
  <sheetViews>
    <sheetView workbookViewId="0">
      <selection activeCell="U4" sqref="U3:U4"/>
    </sheetView>
  </sheetViews>
  <sheetFormatPr baseColWidth="10" defaultRowHeight="16" x14ac:dyDescent="0.2"/>
  <cols>
    <col min="5" max="5" customWidth="true" width="16.33203125"/>
    <col min="6" max="6" customWidth="true" width="16.6640625"/>
    <col min="10" max="10" customWidth="true" width="15.832031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4150">
        <v>344</v>
      </c>
      <c r="B3" t="n" s="4151">
        <v>6000.0</v>
      </c>
      <c r="C3" t="n" s="4152">
        <v>631319.0</v>
      </c>
      <c r="D3" t="n" s="4153">
        <v>-625319.0</v>
      </c>
      <c r="E3" t="n" s="4154">
        <v>-1.25322E10</v>
      </c>
      <c r="G3" t="n" s="4146">
        <v>0.0</v>
      </c>
      <c r="H3" t="n" s="4147">
        <v>0.0</v>
      </c>
      <c r="I3" t="n" s="4148">
        <v>0.0</v>
      </c>
      <c r="J3" t="n" s="4149">
        <v>5.4806E8</v>
      </c>
      <c r="R3" t="n" s="4144">
        <v>-0.0101</v>
      </c>
      <c r="S3" t="n" s="4143">
        <v>1.04103E7</v>
      </c>
      <c r="V3" t="n" s="4145">
        <v>0.036699999999999997</v>
      </c>
    </row>
    <row r="4">
      <c r="A4" t="s" s="2078">
        <v>343</v>
      </c>
      <c r="B4" t="n" s="2079">
        <v>1036910.0</v>
      </c>
      <c r="C4" t="n" s="2080">
        <v>1147785.0</v>
      </c>
      <c r="D4" t="n" s="2081">
        <v>-110875.0</v>
      </c>
      <c r="E4" t="n" s="2082">
        <v>-2.29566E9</v>
      </c>
      <c r="G4" t="n" s="2074">
        <v>0.0</v>
      </c>
      <c r="H4" t="n" s="2075">
        <v>0.0</v>
      </c>
      <c r="I4" t="n" s="2076">
        <v>0.0</v>
      </c>
      <c r="J4" t="n" s="2077">
        <v>7.72E7</v>
      </c>
      <c r="R4" t="n" s="2072">
        <v>0.0051</v>
      </c>
      <c r="S4" t="n" s="2071">
        <v>1.37138E7</v>
      </c>
      <c r="V4" t="n" s="2073">
        <v>0.04019999999999999</v>
      </c>
    </row>
    <row r="5" spans="1:22" x14ac:dyDescent="0.2">
      <c r="A5" s="16" t="s">
        <v>342</v>
      </c>
      <c r="B5" s="4">
        <v>2389100</v>
      </c>
      <c r="C5" s="4">
        <v>143836</v>
      </c>
      <c r="D5" s="4">
        <v>2245264</v>
      </c>
      <c r="E5" s="4">
        <v>44226590000</v>
      </c>
      <c r="F5" s="4">
        <f t="shared" ref="F5:F72" si="0">E5+F6</f>
        <v>172127197673</v>
      </c>
      <c r="G5" s="4">
        <v>0</v>
      </c>
      <c r="H5" s="4">
        <v>0</v>
      </c>
      <c r="I5" s="4">
        <v>0</v>
      </c>
      <c r="J5" s="4">
        <v>-4939160000</v>
      </c>
      <c r="K5" s="24"/>
      <c r="R5" s="5">
        <v>2.07E-2</v>
      </c>
      <c r="S5" s="4">
        <v>18944300</v>
      </c>
      <c r="V5" s="5">
        <v>5.8700000000000002E-2</v>
      </c>
    </row>
    <row r="6" spans="1:22" x14ac:dyDescent="0.2">
      <c r="A6" s="16" t="s">
        <v>341</v>
      </c>
      <c r="B6" s="4">
        <v>168300</v>
      </c>
      <c r="C6" s="4">
        <v>304800</v>
      </c>
      <c r="D6" s="4">
        <v>-136500</v>
      </c>
      <c r="E6" s="4">
        <v>-2638860000</v>
      </c>
      <c r="F6" s="4">
        <f t="shared" si="0"/>
        <v>127900607673</v>
      </c>
      <c r="G6" s="4">
        <v>0</v>
      </c>
      <c r="H6" s="4">
        <v>0</v>
      </c>
      <c r="I6" s="4">
        <v>0</v>
      </c>
      <c r="J6" s="4">
        <v>-4939160000</v>
      </c>
      <c r="K6" s="24"/>
      <c r="R6" s="5">
        <v>1.3100000000000001E-2</v>
      </c>
      <c r="S6" s="4">
        <v>9463100</v>
      </c>
      <c r="V6" s="5">
        <v>1.8000000000000002E-2</v>
      </c>
    </row>
    <row r="7" spans="1:22" x14ac:dyDescent="0.2">
      <c r="A7" s="16" t="s">
        <v>340</v>
      </c>
      <c r="B7" s="4">
        <v>1751954</v>
      </c>
      <c r="C7" s="4">
        <v>25300</v>
      </c>
      <c r="D7" s="4">
        <v>1726654</v>
      </c>
      <c r="E7" s="4">
        <v>32580580000</v>
      </c>
      <c r="F7" s="4">
        <f t="shared" si="0"/>
        <v>130539467673</v>
      </c>
      <c r="G7" s="4">
        <v>0</v>
      </c>
      <c r="H7" s="4">
        <v>0</v>
      </c>
      <c r="I7" s="4">
        <v>0</v>
      </c>
      <c r="J7" s="4">
        <v>-4754450000</v>
      </c>
      <c r="K7" s="24"/>
      <c r="R7" s="5">
        <v>4.0800000000000003E-2</v>
      </c>
      <c r="S7" s="4">
        <v>12958900</v>
      </c>
      <c r="V7" s="5">
        <v>4.6799999999999994E-2</v>
      </c>
    </row>
    <row r="8" spans="1:22" x14ac:dyDescent="0.2">
      <c r="A8" s="16" t="s">
        <v>339</v>
      </c>
      <c r="B8" s="4">
        <v>72887</v>
      </c>
      <c r="C8" s="4">
        <v>1630712</v>
      </c>
      <c r="D8" s="4">
        <v>-1557825</v>
      </c>
      <c r="E8" s="4">
        <v>-29680600000</v>
      </c>
      <c r="F8" s="4">
        <f t="shared" si="0"/>
        <v>97958887673</v>
      </c>
      <c r="G8" s="4">
        <v>0</v>
      </c>
      <c r="H8" s="4">
        <v>0</v>
      </c>
      <c r="I8" s="4">
        <v>0</v>
      </c>
      <c r="J8" s="4">
        <v>-4022560000</v>
      </c>
      <c r="K8" s="24"/>
      <c r="R8" s="5">
        <v>-6.5199999999999994E-2</v>
      </c>
      <c r="S8" s="4">
        <v>25811800</v>
      </c>
      <c r="V8" s="5">
        <v>6.6500000000000004E-2</v>
      </c>
    </row>
    <row r="9" spans="1:22" x14ac:dyDescent="0.2">
      <c r="A9" s="16" t="s">
        <v>338</v>
      </c>
      <c r="B9" s="4">
        <v>567350</v>
      </c>
      <c r="C9" s="4">
        <v>731555</v>
      </c>
      <c r="D9" s="4">
        <v>-164205</v>
      </c>
      <c r="E9" s="4">
        <v>-3186360000</v>
      </c>
      <c r="F9" s="4">
        <f t="shared" si="0"/>
        <v>127639487673</v>
      </c>
      <c r="G9" s="4">
        <v>0</v>
      </c>
      <c r="H9" s="4">
        <v>0</v>
      </c>
      <c r="I9" s="4">
        <v>0</v>
      </c>
      <c r="J9" s="4">
        <v>-27675385000</v>
      </c>
      <c r="K9" s="24"/>
      <c r="R9" s="5">
        <v>1.5600000000000001E-2</v>
      </c>
      <c r="S9" s="4">
        <v>11740700</v>
      </c>
      <c r="V9" s="5">
        <v>2.5499999999999998E-2</v>
      </c>
    </row>
    <row r="10" spans="1:22" x14ac:dyDescent="0.2">
      <c r="A10" s="16" t="s">
        <v>337</v>
      </c>
      <c r="B10" s="4">
        <v>118260</v>
      </c>
      <c r="C10" s="4">
        <v>1418600</v>
      </c>
      <c r="D10" s="4">
        <v>-1300340</v>
      </c>
      <c r="E10" s="4">
        <v>-25516030000</v>
      </c>
      <c r="F10" s="4">
        <f t="shared" si="0"/>
        <v>130825847673</v>
      </c>
      <c r="G10" s="4">
        <v>0</v>
      </c>
      <c r="H10" s="4">
        <v>0</v>
      </c>
      <c r="I10" s="4">
        <v>0</v>
      </c>
      <c r="J10" s="4">
        <v>-27435165000</v>
      </c>
      <c r="K10" s="24"/>
      <c r="R10" s="5">
        <v>-2.8399999999999998E-2</v>
      </c>
      <c r="S10" s="4">
        <v>15375000</v>
      </c>
      <c r="V10" s="5">
        <v>4.0099999999999997E-2</v>
      </c>
    </row>
    <row r="11" spans="1:22" x14ac:dyDescent="0.2">
      <c r="A11" s="16" t="s">
        <v>336</v>
      </c>
      <c r="B11" s="4">
        <v>988555</v>
      </c>
      <c r="C11" s="4">
        <v>165300</v>
      </c>
      <c r="D11" s="4">
        <v>823255</v>
      </c>
      <c r="E11" s="4">
        <v>15794450000</v>
      </c>
      <c r="F11" s="4">
        <f t="shared" si="0"/>
        <v>156341877673</v>
      </c>
      <c r="G11" s="4">
        <v>0</v>
      </c>
      <c r="H11" s="4">
        <v>0</v>
      </c>
      <c r="I11" s="4">
        <v>0</v>
      </c>
      <c r="J11" s="4">
        <v>-689500000</v>
      </c>
      <c r="K11" s="24"/>
      <c r="R11" s="5">
        <v>4.4800000000000006E-2</v>
      </c>
      <c r="S11" s="4">
        <v>18261500</v>
      </c>
      <c r="V11" s="5">
        <v>6.5099999999999991E-2</v>
      </c>
    </row>
    <row r="12" spans="1:22" x14ac:dyDescent="0.2">
      <c r="A12" s="16" t="s">
        <v>335</v>
      </c>
      <c r="B12" s="4">
        <v>1172800</v>
      </c>
      <c r="C12" s="4">
        <v>1135000</v>
      </c>
      <c r="D12" s="4">
        <v>37800</v>
      </c>
      <c r="E12" s="4">
        <v>845930000</v>
      </c>
      <c r="F12" s="4">
        <f t="shared" si="0"/>
        <v>140547427673</v>
      </c>
      <c r="G12" s="4">
        <v>0</v>
      </c>
      <c r="H12" s="4">
        <v>0</v>
      </c>
      <c r="I12" s="4">
        <v>0</v>
      </c>
      <c r="J12" s="4">
        <v>-7435910000</v>
      </c>
      <c r="K12" s="24"/>
      <c r="R12" s="5">
        <v>0</v>
      </c>
      <c r="S12" s="4">
        <v>18439000</v>
      </c>
      <c r="V12" s="5">
        <v>5.7099999999999998E-2</v>
      </c>
    </row>
    <row r="13" spans="1:22" x14ac:dyDescent="0.2">
      <c r="A13" s="16" t="s">
        <v>333</v>
      </c>
      <c r="B13" s="4">
        <v>107500</v>
      </c>
      <c r="C13" s="4">
        <v>341000</v>
      </c>
      <c r="D13" s="4">
        <v>-233500</v>
      </c>
      <c r="E13" s="4">
        <v>-4471370000</v>
      </c>
      <c r="F13" s="4">
        <f t="shared" si="0"/>
        <v>139701497673</v>
      </c>
      <c r="G13" s="4">
        <v>0</v>
      </c>
      <c r="H13" s="4">
        <v>0</v>
      </c>
      <c r="I13" s="4">
        <v>0</v>
      </c>
      <c r="J13" s="4">
        <v>48462665000</v>
      </c>
      <c r="K13" s="24"/>
      <c r="R13" s="5">
        <v>1.8799999999999997E-2</v>
      </c>
      <c r="S13" s="4">
        <v>9818200</v>
      </c>
      <c r="V13" s="5">
        <v>3.39E-2</v>
      </c>
    </row>
    <row r="14" spans="1:22" x14ac:dyDescent="0.2">
      <c r="A14" s="16" t="s">
        <v>332</v>
      </c>
      <c r="B14" s="4">
        <v>25000</v>
      </c>
      <c r="C14" s="4">
        <v>2535400</v>
      </c>
      <c r="D14" s="4">
        <v>-2510400</v>
      </c>
      <c r="E14" s="4">
        <v>-47434720000</v>
      </c>
      <c r="F14" s="4">
        <f t="shared" si="0"/>
        <v>144172867673</v>
      </c>
      <c r="G14" s="4">
        <v>0</v>
      </c>
      <c r="H14" s="4">
        <v>0</v>
      </c>
      <c r="I14" s="4">
        <v>0</v>
      </c>
      <c r="J14" s="4">
        <v>48462665000</v>
      </c>
      <c r="K14" s="24"/>
      <c r="R14" s="5">
        <v>-2.5999999999999999E-3</v>
      </c>
      <c r="S14" s="4">
        <v>13378100</v>
      </c>
      <c r="V14" s="5">
        <v>2.8799999999999999E-2</v>
      </c>
    </row>
    <row r="15" spans="1:22" x14ac:dyDescent="0.2">
      <c r="A15" s="16" t="s">
        <v>331</v>
      </c>
      <c r="B15" s="4">
        <v>1873400</v>
      </c>
      <c r="C15" s="4">
        <v>309440</v>
      </c>
      <c r="D15" s="4">
        <v>1563960</v>
      </c>
      <c r="E15" s="4">
        <v>29201870000</v>
      </c>
      <c r="F15" s="4">
        <f t="shared" si="0"/>
        <v>191607587673</v>
      </c>
      <c r="G15" s="4">
        <v>0</v>
      </c>
      <c r="H15" s="4">
        <v>0</v>
      </c>
      <c r="I15" s="4">
        <v>0</v>
      </c>
      <c r="J15" s="4">
        <v>-4691960000</v>
      </c>
      <c r="K15" s="24"/>
      <c r="R15" s="5">
        <v>1.9099999999999999E-2</v>
      </c>
      <c r="S15" s="4">
        <v>11555900</v>
      </c>
      <c r="V15" s="5">
        <v>3.6900000000000002E-2</v>
      </c>
    </row>
    <row r="16" spans="1:22" x14ac:dyDescent="0.2">
      <c r="A16" s="16" t="s">
        <v>330</v>
      </c>
      <c r="B16" s="4">
        <v>378770</v>
      </c>
      <c r="C16" s="4">
        <v>676700</v>
      </c>
      <c r="D16" s="4">
        <v>-297930</v>
      </c>
      <c r="E16" s="4">
        <v>-5462294790</v>
      </c>
      <c r="F16" s="4">
        <f t="shared" si="0"/>
        <v>162405717673</v>
      </c>
      <c r="G16" s="4">
        <v>0</v>
      </c>
      <c r="H16" s="4">
        <v>0</v>
      </c>
      <c r="I16" s="4">
        <v>0</v>
      </c>
      <c r="J16" s="4">
        <v>2584110000</v>
      </c>
      <c r="K16" s="24"/>
      <c r="R16" s="5">
        <v>8.3000000000000001E-3</v>
      </c>
      <c r="S16" s="4">
        <v>9217400</v>
      </c>
      <c r="V16" s="5">
        <v>2.9500000000000002E-2</v>
      </c>
    </row>
    <row r="17" spans="1:22" x14ac:dyDescent="0.2">
      <c r="A17" s="16" t="s">
        <v>329</v>
      </c>
      <c r="B17" s="4">
        <v>96740</v>
      </c>
      <c r="C17" s="4">
        <v>2392100</v>
      </c>
      <c r="D17" s="4">
        <v>-2295360</v>
      </c>
      <c r="E17" s="4">
        <v>-41845951350</v>
      </c>
      <c r="F17" s="4">
        <f t="shared" si="0"/>
        <v>167868012463</v>
      </c>
      <c r="G17" s="4">
        <v>0</v>
      </c>
      <c r="H17" s="4">
        <v>0</v>
      </c>
      <c r="I17" s="4">
        <v>0</v>
      </c>
      <c r="J17" s="4">
        <v>3185360000</v>
      </c>
      <c r="K17" s="24"/>
      <c r="R17" s="5">
        <v>-2.1899999999999999E-2</v>
      </c>
      <c r="S17" s="4">
        <v>12594600</v>
      </c>
      <c r="V17" s="5">
        <v>5.5800000000000002E-2</v>
      </c>
    </row>
    <row r="18" spans="1:22" x14ac:dyDescent="0.2">
      <c r="A18" s="16" t="s">
        <v>328</v>
      </c>
      <c r="B18" s="4">
        <v>355679</v>
      </c>
      <c r="C18" s="4">
        <v>1082780</v>
      </c>
      <c r="D18" s="4">
        <v>-727101</v>
      </c>
      <c r="E18" s="4">
        <v>-13807620000</v>
      </c>
      <c r="F18" s="4">
        <f t="shared" si="0"/>
        <v>209713963813</v>
      </c>
      <c r="G18" s="4">
        <v>0</v>
      </c>
      <c r="H18" s="4">
        <v>0</v>
      </c>
      <c r="I18" s="4">
        <v>0</v>
      </c>
      <c r="J18" s="4">
        <v>7282445000</v>
      </c>
      <c r="K18" s="24"/>
      <c r="R18" s="5">
        <v>2.2000000000000002E-2</v>
      </c>
      <c r="S18" s="4">
        <v>15894500</v>
      </c>
      <c r="V18" s="5">
        <v>5.96E-2</v>
      </c>
    </row>
    <row r="19" spans="1:22" x14ac:dyDescent="0.2">
      <c r="A19" s="16" t="s">
        <v>327</v>
      </c>
      <c r="B19" s="4">
        <v>2288606</v>
      </c>
      <c r="C19" s="4">
        <v>463900</v>
      </c>
      <c r="D19" s="4">
        <v>1824706</v>
      </c>
      <c r="E19" s="4">
        <v>33132700000</v>
      </c>
      <c r="F19" s="4">
        <f t="shared" si="0"/>
        <v>223521583813</v>
      </c>
      <c r="G19" s="4">
        <v>0</v>
      </c>
      <c r="H19" s="4">
        <v>0</v>
      </c>
      <c r="I19" s="4">
        <v>0</v>
      </c>
      <c r="J19" s="4">
        <v>-1127020000</v>
      </c>
      <c r="K19" s="24"/>
      <c r="R19" s="5">
        <v>-8.199999999999999E-3</v>
      </c>
      <c r="S19" s="4">
        <v>13169300</v>
      </c>
      <c r="V19" s="5">
        <v>2.98E-2</v>
      </c>
    </row>
    <row r="20" spans="1:22" x14ac:dyDescent="0.2">
      <c r="A20" s="16" t="s">
        <v>326</v>
      </c>
      <c r="B20" s="4">
        <v>3642400</v>
      </c>
      <c r="C20" s="4">
        <v>594000</v>
      </c>
      <c r="D20" s="4">
        <v>3048400</v>
      </c>
      <c r="E20" s="4">
        <v>55207440000</v>
      </c>
      <c r="F20" s="4">
        <f t="shared" si="0"/>
        <v>190388883813</v>
      </c>
      <c r="G20" s="4">
        <v>0</v>
      </c>
      <c r="H20" s="4">
        <v>0</v>
      </c>
      <c r="I20" s="4">
        <v>0</v>
      </c>
      <c r="J20" s="4">
        <v>-1127020000</v>
      </c>
      <c r="K20" s="24"/>
      <c r="R20" s="5">
        <v>1.67E-2</v>
      </c>
      <c r="S20" s="4">
        <v>19327800</v>
      </c>
      <c r="V20" s="5">
        <v>5.3399999999999996E-2</v>
      </c>
    </row>
    <row r="21" spans="1:22" x14ac:dyDescent="0.2">
      <c r="A21" s="16" t="s">
        <v>325</v>
      </c>
      <c r="B21" s="4">
        <v>960800</v>
      </c>
      <c r="C21" s="4">
        <v>582900</v>
      </c>
      <c r="D21" s="4">
        <v>377900</v>
      </c>
      <c r="E21" s="4">
        <v>6663500000</v>
      </c>
      <c r="F21" s="4">
        <f t="shared" si="0"/>
        <v>135181443813</v>
      </c>
      <c r="G21" s="4">
        <v>0</v>
      </c>
      <c r="H21" s="4">
        <v>0</v>
      </c>
      <c r="I21" s="4">
        <v>0</v>
      </c>
      <c r="J21" s="4">
        <v>0</v>
      </c>
      <c r="K21" s="24"/>
      <c r="R21" s="5">
        <v>4.0399999999999998E-2</v>
      </c>
      <c r="S21" s="4">
        <v>17191000</v>
      </c>
      <c r="V21" s="5">
        <v>4.6100000000000002E-2</v>
      </c>
    </row>
    <row r="22" spans="1:22" x14ac:dyDescent="0.2">
      <c r="A22" s="16" t="s">
        <v>324</v>
      </c>
      <c r="B22" s="4">
        <v>366400</v>
      </c>
      <c r="C22" s="4">
        <v>154200</v>
      </c>
      <c r="D22" s="4">
        <v>212200</v>
      </c>
      <c r="E22" s="4">
        <v>3479210000</v>
      </c>
      <c r="F22" s="4">
        <f t="shared" si="0"/>
        <v>128517943813</v>
      </c>
      <c r="G22" s="4">
        <v>0</v>
      </c>
      <c r="H22" s="4">
        <v>0</v>
      </c>
      <c r="I22" s="4">
        <v>0</v>
      </c>
      <c r="J22" s="4">
        <v>-2525820000</v>
      </c>
      <c r="K22" s="24"/>
      <c r="R22" s="5">
        <v>6.7699999999999996E-2</v>
      </c>
      <c r="S22" s="4">
        <v>15360800</v>
      </c>
      <c r="V22" s="5">
        <v>6.6299999999999998E-2</v>
      </c>
    </row>
    <row r="23" spans="1:22" x14ac:dyDescent="0.2">
      <c r="A23" s="16" t="s">
        <v>323</v>
      </c>
      <c r="B23" s="4">
        <v>1047500</v>
      </c>
      <c r="C23" s="4">
        <v>369500</v>
      </c>
      <c r="D23" s="4">
        <v>678000</v>
      </c>
      <c r="E23" s="4">
        <v>11001810000</v>
      </c>
      <c r="F23" s="4">
        <f t="shared" si="0"/>
        <v>125038733813</v>
      </c>
      <c r="G23" s="4">
        <v>0</v>
      </c>
      <c r="H23" s="4">
        <v>0</v>
      </c>
      <c r="I23" s="4">
        <v>0</v>
      </c>
      <c r="J23" s="4">
        <v>2019160000</v>
      </c>
      <c r="K23" s="24"/>
      <c r="R23" s="5">
        <v>-3.0000000000000001E-3</v>
      </c>
      <c r="S23" s="4">
        <v>12796200</v>
      </c>
      <c r="V23" s="5">
        <v>2.4399999999999998E-2</v>
      </c>
    </row>
    <row r="24" spans="1:22" x14ac:dyDescent="0.2">
      <c r="A24" s="16" t="s">
        <v>322</v>
      </c>
      <c r="B24" s="4">
        <v>38300</v>
      </c>
      <c r="C24" s="4">
        <v>945900</v>
      </c>
      <c r="D24" s="4">
        <v>-907600</v>
      </c>
      <c r="E24" s="4">
        <v>-14891320000</v>
      </c>
      <c r="F24" s="4">
        <f t="shared" si="0"/>
        <v>114036923813</v>
      </c>
      <c r="G24" s="4">
        <v>0</v>
      </c>
      <c r="H24" s="4">
        <v>0</v>
      </c>
      <c r="I24" s="4">
        <v>0</v>
      </c>
      <c r="J24" s="4">
        <v>-1070930000</v>
      </c>
      <c r="K24" s="24"/>
      <c r="R24" s="5">
        <v>1.8799999999999997E-2</v>
      </c>
      <c r="S24" s="4">
        <v>13423400</v>
      </c>
      <c r="V24" s="5">
        <v>3.0099999999999998E-2</v>
      </c>
    </row>
    <row r="25" spans="1:22" x14ac:dyDescent="0.2">
      <c r="A25" s="16" t="s">
        <v>321</v>
      </c>
      <c r="B25" s="4">
        <v>628600</v>
      </c>
      <c r="C25" s="4">
        <v>167951</v>
      </c>
      <c r="D25" s="4">
        <v>460649</v>
      </c>
      <c r="E25" s="4">
        <v>7350150000</v>
      </c>
      <c r="F25" s="4">
        <f t="shared" si="0"/>
        <v>128928243813</v>
      </c>
      <c r="G25" s="4">
        <v>0</v>
      </c>
      <c r="H25" s="4">
        <v>0</v>
      </c>
      <c r="I25" s="4">
        <v>0</v>
      </c>
      <c r="J25" s="4">
        <v>50120000</v>
      </c>
      <c r="K25" s="24"/>
      <c r="R25" s="5">
        <v>1.2699999999999999E-2</v>
      </c>
      <c r="S25" s="4">
        <v>11171300</v>
      </c>
      <c r="V25" s="5">
        <v>4.2999999999999997E-2</v>
      </c>
    </row>
    <row r="26" spans="1:22" x14ac:dyDescent="0.2">
      <c r="A26" s="16" t="s">
        <v>320</v>
      </c>
      <c r="B26" s="4">
        <v>605000</v>
      </c>
      <c r="C26" s="4">
        <v>592639</v>
      </c>
      <c r="D26" s="4">
        <v>12361</v>
      </c>
      <c r="E26" s="4">
        <v>119080000</v>
      </c>
      <c r="F26" s="4">
        <f t="shared" si="0"/>
        <v>121578093813</v>
      </c>
      <c r="G26" s="4">
        <v>0</v>
      </c>
      <c r="H26" s="4">
        <v>0</v>
      </c>
      <c r="I26" s="4">
        <v>0</v>
      </c>
      <c r="J26" s="4">
        <v>-3376720000</v>
      </c>
      <c r="K26" s="24"/>
      <c r="R26" s="5">
        <v>1.61E-2</v>
      </c>
      <c r="S26" s="4">
        <v>14603400</v>
      </c>
      <c r="V26" s="5">
        <v>3.1400000000000004E-2</v>
      </c>
    </row>
    <row r="27" spans="1:22" x14ac:dyDescent="0.2">
      <c r="A27" s="16" t="s">
        <v>319</v>
      </c>
      <c r="B27" s="4">
        <v>3546400</v>
      </c>
      <c r="C27" s="4">
        <v>315400</v>
      </c>
      <c r="D27" s="4">
        <v>3231000</v>
      </c>
      <c r="E27" s="4">
        <v>49151280000</v>
      </c>
      <c r="F27" s="4">
        <f t="shared" si="0"/>
        <v>121459013813</v>
      </c>
      <c r="G27" s="4">
        <v>0</v>
      </c>
      <c r="H27" s="4">
        <v>0</v>
      </c>
      <c r="I27" s="4">
        <v>0</v>
      </c>
      <c r="J27" s="4">
        <v>653800000</v>
      </c>
      <c r="K27" s="24"/>
      <c r="R27" s="5">
        <v>6.88E-2</v>
      </c>
      <c r="S27" s="4">
        <v>17167100</v>
      </c>
      <c r="V27" s="5">
        <v>5.79E-2</v>
      </c>
    </row>
    <row r="28" spans="1:22" x14ac:dyDescent="0.2">
      <c r="A28" s="16" t="s">
        <v>318</v>
      </c>
      <c r="B28" s="4">
        <v>126900</v>
      </c>
      <c r="C28" s="4">
        <v>1430827</v>
      </c>
      <c r="D28" s="4">
        <v>-1303927</v>
      </c>
      <c r="E28" s="4">
        <v>-19599650000</v>
      </c>
      <c r="F28" s="4">
        <f t="shared" si="0"/>
        <v>72307733813</v>
      </c>
      <c r="G28" s="4">
        <v>0</v>
      </c>
      <c r="H28" s="4">
        <v>0</v>
      </c>
      <c r="I28" s="4">
        <v>0</v>
      </c>
      <c r="J28" s="4">
        <v>653800000</v>
      </c>
      <c r="K28" s="24"/>
      <c r="R28" s="5">
        <v>-4.4600000000000001E-2</v>
      </c>
      <c r="S28" s="4">
        <v>12192700</v>
      </c>
      <c r="V28" s="5">
        <v>5.5599999999999997E-2</v>
      </c>
    </row>
    <row r="29" spans="1:22" x14ac:dyDescent="0.2">
      <c r="A29" s="16" t="s">
        <v>317</v>
      </c>
      <c r="B29" s="4">
        <v>1045502</v>
      </c>
      <c r="C29" s="4">
        <v>650027</v>
      </c>
      <c r="D29" s="4">
        <v>395475</v>
      </c>
      <c r="E29" s="4">
        <v>5989670000</v>
      </c>
      <c r="F29" s="4">
        <f t="shared" si="0"/>
        <v>91907383813</v>
      </c>
      <c r="G29" s="4">
        <v>0</v>
      </c>
      <c r="H29" s="4">
        <v>0</v>
      </c>
      <c r="I29" s="4">
        <v>0</v>
      </c>
      <c r="J29" s="4">
        <v>-375560000</v>
      </c>
      <c r="K29" s="24"/>
      <c r="R29" s="5">
        <v>2.3599999999999999E-2</v>
      </c>
      <c r="S29" s="4">
        <v>11187700</v>
      </c>
      <c r="V29" s="5">
        <v>2.9300000000000003E-2</v>
      </c>
    </row>
    <row r="30" spans="1:22" x14ac:dyDescent="0.2">
      <c r="A30" s="16" t="s">
        <v>316</v>
      </c>
      <c r="B30" s="4">
        <v>2702418</v>
      </c>
      <c r="C30" s="4">
        <v>2195360</v>
      </c>
      <c r="D30" s="4">
        <v>507058</v>
      </c>
      <c r="E30" s="4">
        <v>7249570000</v>
      </c>
      <c r="F30" s="4">
        <f t="shared" si="0"/>
        <v>85917713813</v>
      </c>
      <c r="G30" s="4">
        <v>0</v>
      </c>
      <c r="H30" s="4">
        <v>0</v>
      </c>
      <c r="I30" s="4">
        <v>0</v>
      </c>
      <c r="J30" s="4">
        <v>2487220000</v>
      </c>
      <c r="K30" s="24"/>
      <c r="R30" s="5">
        <v>-5.0499999999999996E-2</v>
      </c>
      <c r="S30" s="4">
        <v>24555200</v>
      </c>
      <c r="V30" s="5">
        <v>6.1100000000000002E-2</v>
      </c>
    </row>
    <row r="31" spans="1:22" x14ac:dyDescent="0.2">
      <c r="A31" s="16" t="s">
        <v>315</v>
      </c>
      <c r="B31" s="4">
        <v>1747300</v>
      </c>
      <c r="C31" s="4">
        <v>2758844</v>
      </c>
      <c r="D31" s="4">
        <v>-1011544</v>
      </c>
      <c r="E31" s="4">
        <v>-16212520000</v>
      </c>
      <c r="F31" s="4">
        <f t="shared" si="0"/>
        <v>78668143813</v>
      </c>
      <c r="G31" s="4">
        <v>0</v>
      </c>
      <c r="H31" s="4">
        <v>0</v>
      </c>
      <c r="I31" s="4">
        <v>0</v>
      </c>
      <c r="J31" s="4">
        <v>699470000</v>
      </c>
      <c r="K31" s="24"/>
      <c r="R31" s="5">
        <v>-1.2800000000000001E-2</v>
      </c>
      <c r="S31" s="4">
        <v>17313000</v>
      </c>
      <c r="V31" s="5">
        <v>5.5399999999999998E-2</v>
      </c>
    </row>
    <row r="32" spans="1:22" x14ac:dyDescent="0.2">
      <c r="A32" s="16" t="s">
        <v>314</v>
      </c>
      <c r="B32" s="4">
        <v>1608979</v>
      </c>
      <c r="C32" s="4">
        <v>3631100</v>
      </c>
      <c r="D32" s="4">
        <v>-2022121</v>
      </c>
      <c r="E32" s="4">
        <v>-31486720000</v>
      </c>
      <c r="F32" s="4">
        <f t="shared" si="0"/>
        <v>94880663813</v>
      </c>
      <c r="G32" s="4">
        <v>0</v>
      </c>
      <c r="H32" s="4">
        <v>0</v>
      </c>
      <c r="I32" s="4">
        <v>0</v>
      </c>
      <c r="J32" s="4">
        <v>699470000</v>
      </c>
      <c r="K32" s="24"/>
      <c r="R32" s="5">
        <v>-6.3E-3</v>
      </c>
      <c r="S32" s="4">
        <v>30248900</v>
      </c>
      <c r="V32" s="5">
        <v>5.67E-2</v>
      </c>
    </row>
    <row r="33" spans="1:22" x14ac:dyDescent="0.2">
      <c r="A33" s="16" t="s">
        <v>313</v>
      </c>
      <c r="B33" s="4">
        <v>2053444</v>
      </c>
      <c r="C33" s="4">
        <v>201100</v>
      </c>
      <c r="D33" s="4">
        <v>1852344</v>
      </c>
      <c r="E33" s="4">
        <v>30395810000</v>
      </c>
      <c r="F33" s="4">
        <f t="shared" si="0"/>
        <v>126367383813</v>
      </c>
      <c r="G33" s="4">
        <v>0</v>
      </c>
      <c r="H33" s="4">
        <v>0</v>
      </c>
      <c r="I33" s="4">
        <v>0</v>
      </c>
      <c r="J33" s="4">
        <v>-8411880000</v>
      </c>
      <c r="K33" s="24"/>
      <c r="R33" s="5">
        <v>-7.2300000000000003E-2</v>
      </c>
      <c r="S33" s="4">
        <v>25287100</v>
      </c>
      <c r="V33" s="5">
        <v>7.2900000000000006E-2</v>
      </c>
    </row>
    <row r="34" spans="1:22" x14ac:dyDescent="0.2">
      <c r="A34" s="16" t="s">
        <v>270</v>
      </c>
      <c r="B34" s="4">
        <v>149100</v>
      </c>
      <c r="C34" s="4">
        <v>1087100</v>
      </c>
      <c r="D34" s="4">
        <v>-938000</v>
      </c>
      <c r="E34" s="4">
        <v>-16050420000</v>
      </c>
      <c r="F34" s="4">
        <f t="shared" si="0"/>
        <v>95971573813</v>
      </c>
      <c r="G34" s="4">
        <v>0</v>
      </c>
      <c r="H34" s="4">
        <v>0</v>
      </c>
      <c r="I34" s="4">
        <v>0</v>
      </c>
      <c r="J34" s="4">
        <v>-3688091000</v>
      </c>
      <c r="K34" s="24"/>
      <c r="R34" s="5">
        <v>3.0000000000000001E-3</v>
      </c>
      <c r="S34" s="4">
        <v>9302400</v>
      </c>
      <c r="V34" s="5">
        <v>2.6099999999999998E-2</v>
      </c>
    </row>
    <row r="35" spans="1:22" x14ac:dyDescent="0.2">
      <c r="A35" s="16" t="s">
        <v>269</v>
      </c>
      <c r="B35" s="4">
        <v>5909300</v>
      </c>
      <c r="C35" s="4">
        <v>251200</v>
      </c>
      <c r="D35" s="4">
        <v>5658100</v>
      </c>
      <c r="E35" s="4">
        <v>94040600000</v>
      </c>
      <c r="F35" s="4">
        <f t="shared" si="0"/>
        <v>112021993813</v>
      </c>
      <c r="G35" s="4">
        <v>0</v>
      </c>
      <c r="H35" s="4">
        <v>0</v>
      </c>
      <c r="I35" s="4">
        <v>0</v>
      </c>
      <c r="J35" s="4">
        <v>-2707040000</v>
      </c>
      <c r="K35" s="24"/>
      <c r="R35" s="5">
        <v>5.9200000000000003E-2</v>
      </c>
      <c r="S35" s="4">
        <v>22648200</v>
      </c>
      <c r="V35" s="5">
        <v>8.1699999999999995E-2</v>
      </c>
    </row>
    <row r="36" spans="1:22" x14ac:dyDescent="0.2">
      <c r="A36" s="16" t="s">
        <v>268</v>
      </c>
      <c r="B36" s="4">
        <v>215700</v>
      </c>
      <c r="C36" s="4">
        <v>1657138</v>
      </c>
      <c r="D36" s="4">
        <v>-1441438</v>
      </c>
      <c r="E36" s="4">
        <v>-23580830000</v>
      </c>
      <c r="F36" s="4">
        <f t="shared" si="0"/>
        <v>17981393813</v>
      </c>
      <c r="G36" s="4">
        <v>0</v>
      </c>
      <c r="H36" s="4">
        <v>0</v>
      </c>
      <c r="I36" s="4">
        <v>0</v>
      </c>
      <c r="J36" s="4">
        <v>-1160270000</v>
      </c>
      <c r="K36" s="24"/>
      <c r="R36" s="5">
        <v>-6.1999999999999998E-3</v>
      </c>
      <c r="S36" s="4">
        <v>8635200</v>
      </c>
      <c r="V36" s="5">
        <v>3.9E-2</v>
      </c>
    </row>
    <row r="37" spans="1:22" x14ac:dyDescent="0.2">
      <c r="A37" s="16" t="s">
        <v>254</v>
      </c>
      <c r="B37" s="4">
        <v>442700</v>
      </c>
      <c r="C37" s="4">
        <v>1642900</v>
      </c>
      <c r="D37" s="4">
        <v>-1200200</v>
      </c>
      <c r="E37" s="4">
        <v>-19092080000</v>
      </c>
      <c r="F37" s="4">
        <f t="shared" si="0"/>
        <v>41562223813</v>
      </c>
      <c r="G37" s="4">
        <v>0</v>
      </c>
      <c r="H37" s="4">
        <v>0</v>
      </c>
      <c r="I37" s="4">
        <v>0</v>
      </c>
      <c r="J37" s="4">
        <v>-1160270000</v>
      </c>
      <c r="K37" s="24"/>
      <c r="R37" s="5">
        <v>-3.0000000000000001E-3</v>
      </c>
      <c r="S37" s="4">
        <v>17157400</v>
      </c>
      <c r="V37" s="5">
        <v>4.2999999999999997E-2</v>
      </c>
    </row>
    <row r="38" spans="1:22" x14ac:dyDescent="0.2">
      <c r="A38" s="16" t="s">
        <v>253</v>
      </c>
      <c r="B38" s="4">
        <v>157838</v>
      </c>
      <c r="C38" s="4">
        <v>73800</v>
      </c>
      <c r="D38" s="4">
        <v>84038</v>
      </c>
      <c r="E38" s="4">
        <v>1352280000</v>
      </c>
      <c r="F38" s="4">
        <f t="shared" si="0"/>
        <v>60654303813</v>
      </c>
      <c r="G38" s="4">
        <v>0</v>
      </c>
      <c r="H38" s="4">
        <v>0</v>
      </c>
      <c r="I38" s="4">
        <v>0</v>
      </c>
      <c r="J38" s="4">
        <v>715300000</v>
      </c>
      <c r="K38" s="24"/>
      <c r="R38" s="5">
        <v>-1.8500000000000003E-2</v>
      </c>
      <c r="S38" s="4">
        <v>8857600</v>
      </c>
      <c r="V38" s="5">
        <v>2.12E-2</v>
      </c>
    </row>
    <row r="39" spans="1:22" x14ac:dyDescent="0.2">
      <c r="A39" s="16" t="s">
        <v>252</v>
      </c>
      <c r="B39" s="4">
        <v>1271600</v>
      </c>
      <c r="C39" s="4">
        <v>2168000</v>
      </c>
      <c r="D39" s="4">
        <v>-896400</v>
      </c>
      <c r="E39" s="4">
        <v>-14939620000</v>
      </c>
      <c r="F39" s="4">
        <f t="shared" si="0"/>
        <v>59302023813</v>
      </c>
      <c r="G39" s="4">
        <v>0</v>
      </c>
      <c r="H39" s="4">
        <v>0</v>
      </c>
      <c r="I39" s="4">
        <v>0</v>
      </c>
      <c r="J39" s="4">
        <v>-19847005000</v>
      </c>
      <c r="K39" s="24"/>
      <c r="R39" s="5">
        <v>3.0999999999999999E-3</v>
      </c>
      <c r="S39" s="4">
        <v>14080700</v>
      </c>
      <c r="V39" s="5">
        <v>4.7400000000000005E-2</v>
      </c>
    </row>
    <row r="40" spans="1:22" x14ac:dyDescent="0.2">
      <c r="A40" s="16" t="s">
        <v>251</v>
      </c>
      <c r="B40" s="4">
        <v>5276600</v>
      </c>
      <c r="C40" s="4">
        <v>425100</v>
      </c>
      <c r="D40" s="4">
        <v>4851500</v>
      </c>
      <c r="E40" s="4">
        <v>78242590000</v>
      </c>
      <c r="F40" s="4">
        <f t="shared" si="0"/>
        <v>74241643813</v>
      </c>
      <c r="G40" s="4">
        <v>0</v>
      </c>
      <c r="H40" s="4">
        <v>0</v>
      </c>
      <c r="I40" s="4">
        <v>0</v>
      </c>
      <c r="J40" s="4">
        <v>-19847005000</v>
      </c>
      <c r="K40" s="24"/>
      <c r="R40" s="5">
        <v>4.7800000000000002E-2</v>
      </c>
      <c r="S40" s="4">
        <v>21851100</v>
      </c>
      <c r="V40" s="5">
        <v>8.0600000000000005E-2</v>
      </c>
    </row>
    <row r="41" spans="1:22" x14ac:dyDescent="0.2">
      <c r="A41" s="16" t="s">
        <v>250</v>
      </c>
      <c r="B41" s="4">
        <v>1008300</v>
      </c>
      <c r="C41" s="4">
        <v>1794800</v>
      </c>
      <c r="D41" s="4">
        <v>-786500</v>
      </c>
      <c r="E41" s="4">
        <v>-12564850000</v>
      </c>
      <c r="F41" s="4">
        <f t="shared" si="0"/>
        <v>-4000946187</v>
      </c>
      <c r="G41" s="4">
        <v>0</v>
      </c>
      <c r="H41" s="4">
        <v>0</v>
      </c>
      <c r="I41" s="4">
        <v>0</v>
      </c>
      <c r="J41" s="4">
        <v>-8156495000</v>
      </c>
      <c r="K41" s="24"/>
      <c r="R41" s="5">
        <v>-2.5399999999999999E-2</v>
      </c>
      <c r="S41" s="4">
        <v>12821100</v>
      </c>
      <c r="V41" s="5">
        <v>3.4000000000000002E-2</v>
      </c>
    </row>
    <row r="42" spans="1:22" x14ac:dyDescent="0.2">
      <c r="A42" s="16" t="s">
        <v>249</v>
      </c>
      <c r="B42" s="4">
        <v>876900</v>
      </c>
      <c r="C42" s="4">
        <v>794800</v>
      </c>
      <c r="D42" s="4">
        <v>82100</v>
      </c>
      <c r="E42" s="4">
        <v>1228880000</v>
      </c>
      <c r="F42" s="4">
        <f t="shared" si="0"/>
        <v>8563903813</v>
      </c>
      <c r="G42" s="4">
        <v>0</v>
      </c>
      <c r="H42" s="4">
        <v>0</v>
      </c>
      <c r="I42" s="4">
        <v>0</v>
      </c>
      <c r="J42" s="4">
        <v>2215770000</v>
      </c>
      <c r="K42" s="24"/>
      <c r="R42" s="5">
        <v>9.4999999999999998E-3</v>
      </c>
      <c r="S42" s="4">
        <v>10429700</v>
      </c>
      <c r="V42" s="5">
        <v>3.7100000000000001E-2</v>
      </c>
    </row>
    <row r="43" spans="1:22" x14ac:dyDescent="0.2">
      <c r="A43" s="16" t="s">
        <v>248</v>
      </c>
      <c r="B43" s="4">
        <v>89300</v>
      </c>
      <c r="C43" s="4">
        <v>2050800</v>
      </c>
      <c r="D43" s="4">
        <v>-1961500</v>
      </c>
      <c r="E43" s="4">
        <v>-31247030000</v>
      </c>
      <c r="F43" s="4">
        <f t="shared" si="0"/>
        <v>7335023813</v>
      </c>
      <c r="G43" s="4">
        <v>0</v>
      </c>
      <c r="H43" s="4">
        <v>0</v>
      </c>
      <c r="I43" s="4">
        <v>0</v>
      </c>
      <c r="J43" s="4">
        <v>-912480000</v>
      </c>
      <c r="K43" s="24"/>
      <c r="R43" s="5">
        <v>1.6E-2</v>
      </c>
      <c r="S43" s="4">
        <v>11830800</v>
      </c>
      <c r="V43" s="5">
        <v>3.4200000000000001E-2</v>
      </c>
    </row>
    <row r="44" spans="1:22" x14ac:dyDescent="0.2">
      <c r="A44" s="16" t="s">
        <v>247</v>
      </c>
      <c r="B44" s="4">
        <v>1958400</v>
      </c>
      <c r="C44" s="4">
        <v>410770</v>
      </c>
      <c r="D44" s="4">
        <v>1547630</v>
      </c>
      <c r="E44" s="4">
        <v>23909310000</v>
      </c>
      <c r="F44" s="4">
        <f t="shared" si="0"/>
        <v>38582053813</v>
      </c>
      <c r="G44" s="4">
        <v>0</v>
      </c>
      <c r="H44" s="4">
        <v>0</v>
      </c>
      <c r="I44" s="4">
        <v>0</v>
      </c>
      <c r="J44" s="4">
        <v>15716880000</v>
      </c>
      <c r="K44" s="24"/>
      <c r="R44" s="5">
        <v>3.2899999999999999E-2</v>
      </c>
      <c r="S44" s="4">
        <v>11893800</v>
      </c>
      <c r="V44" s="5">
        <v>5.04E-2</v>
      </c>
    </row>
    <row r="45" spans="1:22" x14ac:dyDescent="0.2">
      <c r="A45" s="16" t="s">
        <v>246</v>
      </c>
      <c r="B45" s="4">
        <v>399200</v>
      </c>
      <c r="C45" s="4">
        <v>296000</v>
      </c>
      <c r="D45" s="4">
        <v>103200</v>
      </c>
      <c r="E45" s="4">
        <v>1582873813</v>
      </c>
      <c r="F45" s="4">
        <f t="shared" si="0"/>
        <v>14672743813</v>
      </c>
      <c r="G45" s="4">
        <v>0</v>
      </c>
      <c r="H45" s="4">
        <v>0</v>
      </c>
      <c r="I45" s="4">
        <v>0</v>
      </c>
      <c r="J45" s="4">
        <v>15716880000</v>
      </c>
      <c r="K45" s="24"/>
      <c r="R45" s="5">
        <v>-1.6399999999999998E-2</v>
      </c>
      <c r="S45" s="4">
        <v>12570300</v>
      </c>
      <c r="V45" s="5">
        <v>2.8900000000000002E-2</v>
      </c>
    </row>
    <row r="46" spans="1:22" x14ac:dyDescent="0.2">
      <c r="A46" s="16" t="s">
        <v>245</v>
      </c>
      <c r="B46" s="4">
        <v>46000</v>
      </c>
      <c r="C46" s="4">
        <v>1561900</v>
      </c>
      <c r="D46" s="4">
        <v>-1515900</v>
      </c>
      <c r="E46" s="4">
        <v>-23516630000</v>
      </c>
      <c r="F46" s="4">
        <f t="shared" si="0"/>
        <v>13089870000</v>
      </c>
      <c r="G46" s="4">
        <v>0</v>
      </c>
      <c r="H46" s="4">
        <v>0</v>
      </c>
      <c r="I46" s="4">
        <v>0</v>
      </c>
      <c r="J46" s="4">
        <v>2546735000</v>
      </c>
      <c r="K46" s="24"/>
      <c r="R46" s="5">
        <v>3.3E-3</v>
      </c>
      <c r="S46" s="4">
        <v>9959300</v>
      </c>
      <c r="V46" s="5">
        <v>2.5499999999999998E-2</v>
      </c>
    </row>
    <row r="47" spans="1:22" x14ac:dyDescent="0.2">
      <c r="A47" s="16" t="s">
        <v>244</v>
      </c>
      <c r="B47" s="4">
        <v>2320600</v>
      </c>
      <c r="C47" s="4">
        <v>48800</v>
      </c>
      <c r="D47" s="4">
        <v>2271800</v>
      </c>
      <c r="E47" s="4">
        <v>34439110000</v>
      </c>
      <c r="F47" s="4">
        <f t="shared" si="0"/>
        <v>36606500000</v>
      </c>
      <c r="G47" s="4">
        <v>0</v>
      </c>
      <c r="H47" s="4">
        <v>0</v>
      </c>
      <c r="I47" s="4">
        <v>0</v>
      </c>
      <c r="J47" s="4">
        <v>1593520000</v>
      </c>
      <c r="K47" s="24"/>
      <c r="R47" s="5">
        <v>4.7699999999999992E-2</v>
      </c>
      <c r="S47" s="4">
        <v>13785000</v>
      </c>
      <c r="V47" s="5">
        <v>5.5099999999999996E-2</v>
      </c>
    </row>
    <row r="48" spans="1:22" x14ac:dyDescent="0.2">
      <c r="A48" s="16" t="s">
        <v>243</v>
      </c>
      <c r="B48" s="4">
        <v>564200</v>
      </c>
      <c r="C48" s="4">
        <v>2231645</v>
      </c>
      <c r="D48" s="4">
        <v>-1667445</v>
      </c>
      <c r="E48" s="4">
        <v>-25015180000</v>
      </c>
      <c r="F48" s="4">
        <f t="shared" si="0"/>
        <v>2167390000</v>
      </c>
      <c r="G48" s="4">
        <v>0</v>
      </c>
      <c r="H48" s="4">
        <v>0</v>
      </c>
      <c r="I48" s="4">
        <v>0</v>
      </c>
      <c r="J48" s="4">
        <v>237560000</v>
      </c>
      <c r="K48" s="24"/>
      <c r="R48" s="5">
        <v>-1.3600000000000001E-2</v>
      </c>
      <c r="S48" s="4">
        <v>15099500</v>
      </c>
      <c r="V48" s="5">
        <v>4.5700000000000005E-2</v>
      </c>
    </row>
    <row r="49" spans="1:22" x14ac:dyDescent="0.2">
      <c r="A49" s="16" t="s">
        <v>236</v>
      </c>
      <c r="B49" s="4">
        <v>2033200</v>
      </c>
      <c r="C49" s="4">
        <v>831500</v>
      </c>
      <c r="D49" s="4">
        <v>1201700</v>
      </c>
      <c r="E49" s="4">
        <v>17948380000</v>
      </c>
      <c r="F49" s="4">
        <f t="shared" si="0"/>
        <v>27182570000</v>
      </c>
      <c r="G49" s="4">
        <v>0</v>
      </c>
      <c r="H49" s="4">
        <v>0</v>
      </c>
      <c r="I49" s="4">
        <v>0</v>
      </c>
      <c r="J49" s="4">
        <v>237560000</v>
      </c>
      <c r="K49" s="24"/>
      <c r="R49" s="5">
        <v>-6.7000000000000002E-3</v>
      </c>
      <c r="S49" s="4">
        <v>16593900</v>
      </c>
      <c r="V49" s="5">
        <v>2.9700000000000001E-2</v>
      </c>
    </row>
    <row r="50" spans="1:22" x14ac:dyDescent="0.2">
      <c r="A50" s="16" t="s">
        <v>235</v>
      </c>
      <c r="B50" s="4">
        <v>495800</v>
      </c>
      <c r="C50" s="4">
        <v>4735100</v>
      </c>
      <c r="D50" s="4">
        <v>-4239300</v>
      </c>
      <c r="E50" s="4">
        <v>-63725040000</v>
      </c>
      <c r="F50" s="4">
        <f t="shared" si="0"/>
        <v>9234190000</v>
      </c>
      <c r="G50" s="4">
        <v>0</v>
      </c>
      <c r="H50" s="4">
        <v>0</v>
      </c>
      <c r="I50" s="4">
        <v>0</v>
      </c>
      <c r="J50" s="4">
        <v>1784660000</v>
      </c>
      <c r="K50" s="24"/>
      <c r="R50" s="5">
        <v>3.4000000000000002E-3</v>
      </c>
      <c r="S50" s="4">
        <v>21653300</v>
      </c>
      <c r="V50" s="5">
        <v>3.9300000000000002E-2</v>
      </c>
    </row>
    <row r="51" spans="1:22" x14ac:dyDescent="0.2">
      <c r="A51" s="16" t="s">
        <v>234</v>
      </c>
      <c r="B51" s="4">
        <v>2551700</v>
      </c>
      <c r="C51" s="4">
        <v>11804</v>
      </c>
      <c r="D51" s="4">
        <v>2539896</v>
      </c>
      <c r="E51" s="4">
        <v>36817100000</v>
      </c>
      <c r="F51" s="4">
        <f t="shared" si="0"/>
        <v>72959230000</v>
      </c>
      <c r="G51" s="4">
        <v>0</v>
      </c>
      <c r="H51" s="4">
        <v>0</v>
      </c>
      <c r="I51" s="4">
        <v>0</v>
      </c>
      <c r="J51" s="4">
        <v>-948530000</v>
      </c>
      <c r="K51" s="24"/>
      <c r="R51" s="5">
        <v>5.6600000000000004E-2</v>
      </c>
      <c r="S51" s="4">
        <v>21913100</v>
      </c>
      <c r="V51" s="5">
        <v>6.0299999999999999E-2</v>
      </c>
    </row>
    <row r="52" spans="1:22" x14ac:dyDescent="0.2">
      <c r="A52" s="16" t="s">
        <v>233</v>
      </c>
      <c r="B52" s="4">
        <v>59600</v>
      </c>
      <c r="C52" s="4">
        <v>6500</v>
      </c>
      <c r="D52" s="4">
        <v>53100</v>
      </c>
      <c r="E52" s="4">
        <v>766510000</v>
      </c>
      <c r="F52" s="4">
        <f t="shared" si="0"/>
        <v>36142130000</v>
      </c>
      <c r="G52" s="4">
        <v>0</v>
      </c>
      <c r="H52" s="4">
        <v>0</v>
      </c>
      <c r="I52" s="4">
        <v>0</v>
      </c>
      <c r="J52" s="4">
        <v>-570040000</v>
      </c>
      <c r="K52" s="24"/>
      <c r="R52" s="5">
        <v>-3.4999999999999996E-3</v>
      </c>
      <c r="S52" s="4">
        <v>14016000</v>
      </c>
      <c r="V52" s="5">
        <v>3.7499999999999999E-2</v>
      </c>
    </row>
    <row r="53" spans="1:22" x14ac:dyDescent="0.2">
      <c r="A53" s="16" t="s">
        <v>232</v>
      </c>
      <c r="B53" s="4">
        <v>5428900</v>
      </c>
      <c r="C53" s="4">
        <v>828400</v>
      </c>
      <c r="D53" s="4">
        <v>4600500</v>
      </c>
      <c r="E53" s="4">
        <v>63774350000</v>
      </c>
      <c r="F53" s="4">
        <f t="shared" si="0"/>
        <v>35375620000</v>
      </c>
      <c r="G53" s="4">
        <v>0</v>
      </c>
      <c r="H53" s="4">
        <v>0</v>
      </c>
      <c r="I53" s="4">
        <v>0</v>
      </c>
      <c r="J53" s="4">
        <v>-11313865000</v>
      </c>
      <c r="K53" s="24"/>
      <c r="R53" s="5">
        <v>6.7699999999999996E-2</v>
      </c>
      <c r="S53" s="4">
        <v>45506300</v>
      </c>
      <c r="V53" s="5">
        <v>5.6399999999999999E-2</v>
      </c>
    </row>
    <row r="54" spans="1:22" x14ac:dyDescent="0.2">
      <c r="A54" s="16" t="s">
        <v>231</v>
      </c>
      <c r="B54" s="4">
        <v>310200</v>
      </c>
      <c r="C54" s="4">
        <v>582900</v>
      </c>
      <c r="D54" s="4">
        <v>-272700</v>
      </c>
      <c r="E54" s="4">
        <v>-3597820000</v>
      </c>
      <c r="F54" s="4">
        <f t="shared" si="0"/>
        <v>-28398730000</v>
      </c>
      <c r="G54" s="4">
        <v>0</v>
      </c>
      <c r="H54" s="4">
        <v>0</v>
      </c>
      <c r="I54" s="4">
        <v>0</v>
      </c>
      <c r="J54" s="4">
        <v>-5398520000</v>
      </c>
      <c r="K54" s="24"/>
      <c r="R54" s="5">
        <v>1.5300000000000001E-2</v>
      </c>
      <c r="S54" s="4">
        <v>16272800</v>
      </c>
      <c r="V54" s="5">
        <v>4.4000000000000004E-2</v>
      </c>
    </row>
    <row r="55" spans="1:22" x14ac:dyDescent="0.2">
      <c r="A55" s="16" t="s">
        <v>230</v>
      </c>
      <c r="B55" s="4">
        <v>15400</v>
      </c>
      <c r="C55" s="4">
        <v>392522</v>
      </c>
      <c r="D55" s="4">
        <v>-377122</v>
      </c>
      <c r="E55" s="4">
        <v>-4926140000</v>
      </c>
      <c r="F55" s="4">
        <f t="shared" si="0"/>
        <v>-24800910000</v>
      </c>
      <c r="G55" s="4">
        <v>0</v>
      </c>
      <c r="H55" s="4">
        <v>0</v>
      </c>
      <c r="I55" s="4">
        <v>0</v>
      </c>
      <c r="J55" s="4">
        <v>-641980000</v>
      </c>
      <c r="K55" s="24"/>
      <c r="R55" s="5">
        <v>0</v>
      </c>
      <c r="S55" s="4">
        <v>9058800</v>
      </c>
      <c r="V55" s="5">
        <v>2.64E-2</v>
      </c>
    </row>
    <row r="56" spans="1:22" x14ac:dyDescent="0.2">
      <c r="A56" s="16" t="s">
        <v>229</v>
      </c>
      <c r="B56" s="4">
        <v>490500</v>
      </c>
      <c r="C56" s="4">
        <v>19100</v>
      </c>
      <c r="D56" s="4">
        <v>471400</v>
      </c>
      <c r="E56" s="4">
        <v>6140110000</v>
      </c>
      <c r="F56" s="4">
        <f t="shared" si="0"/>
        <v>-19874770000</v>
      </c>
      <c r="G56" s="4">
        <v>0</v>
      </c>
      <c r="H56" s="4">
        <v>0</v>
      </c>
      <c r="I56" s="4">
        <v>0</v>
      </c>
      <c r="J56" s="4">
        <v>-641980000</v>
      </c>
      <c r="K56" s="24"/>
      <c r="R56" s="5">
        <v>2.35E-2</v>
      </c>
      <c r="S56" s="4">
        <v>5639000</v>
      </c>
      <c r="V56" s="5">
        <v>2.3E-2</v>
      </c>
    </row>
    <row r="57" spans="1:22" x14ac:dyDescent="0.2">
      <c r="A57" s="16" t="s">
        <v>228</v>
      </c>
      <c r="B57" s="4">
        <v>43100</v>
      </c>
      <c r="C57" s="4">
        <v>426100</v>
      </c>
      <c r="D57" s="4">
        <v>-383000</v>
      </c>
      <c r="E57" s="4">
        <v>-4895970000</v>
      </c>
      <c r="F57" s="4">
        <f t="shared" si="0"/>
        <v>-26014880000</v>
      </c>
      <c r="K57" s="24"/>
      <c r="R57" s="5">
        <v>0</v>
      </c>
      <c r="S57" s="4">
        <v>6520400</v>
      </c>
      <c r="V57" s="5">
        <v>1.9400000000000001E-2</v>
      </c>
    </row>
    <row r="58" spans="1:22" x14ac:dyDescent="0.2">
      <c r="A58" s="16" t="s">
        <v>227</v>
      </c>
      <c r="B58" s="4">
        <v>7000</v>
      </c>
      <c r="C58" s="4">
        <v>415900</v>
      </c>
      <c r="D58" s="4">
        <v>-408900</v>
      </c>
      <c r="E58" s="4">
        <v>-5245610000</v>
      </c>
      <c r="F58" s="4">
        <f t="shared" si="0"/>
        <v>-21118910000</v>
      </c>
      <c r="G58" s="4">
        <v>0</v>
      </c>
      <c r="H58" s="4">
        <v>0</v>
      </c>
      <c r="I58" s="4">
        <v>0</v>
      </c>
      <c r="J58" s="4">
        <v>377105000</v>
      </c>
      <c r="K58" s="24"/>
      <c r="R58" s="5">
        <v>-7.8000000000000005E-3</v>
      </c>
      <c r="S58" s="4">
        <v>5578500</v>
      </c>
      <c r="V58" s="5">
        <v>2.69E-2</v>
      </c>
    </row>
    <row r="59" spans="1:22" x14ac:dyDescent="0.2">
      <c r="A59" s="16" t="s">
        <v>226</v>
      </c>
      <c r="B59" s="4">
        <v>55500</v>
      </c>
      <c r="C59" s="4">
        <v>550000</v>
      </c>
      <c r="D59" s="4">
        <v>-494500</v>
      </c>
      <c r="E59" s="4">
        <v>-6397300000</v>
      </c>
      <c r="F59" s="4">
        <f t="shared" si="0"/>
        <v>-15873300000</v>
      </c>
      <c r="K59" s="24"/>
      <c r="R59" s="5">
        <v>-1.55E-2</v>
      </c>
      <c r="S59" s="4">
        <v>10674300</v>
      </c>
      <c r="V59" s="5">
        <v>3.0200000000000001E-2</v>
      </c>
    </row>
    <row r="60" spans="1:22" x14ac:dyDescent="0.2">
      <c r="A60" s="16" t="s">
        <v>225</v>
      </c>
      <c r="B60" s="4">
        <v>87900</v>
      </c>
      <c r="C60" s="4">
        <v>805700</v>
      </c>
      <c r="D60" s="4">
        <v>-717800</v>
      </c>
      <c r="E60" s="4">
        <v>-9391300000</v>
      </c>
      <c r="F60" s="4">
        <f t="shared" si="0"/>
        <v>-9476000000</v>
      </c>
      <c r="G60" s="4">
        <v>0</v>
      </c>
      <c r="H60" s="4">
        <v>0</v>
      </c>
      <c r="I60" s="4">
        <v>0</v>
      </c>
      <c r="J60" s="4">
        <v>1105280000</v>
      </c>
      <c r="K60" s="24"/>
      <c r="R60" s="5">
        <v>0</v>
      </c>
      <c r="S60" s="4">
        <v>8555900</v>
      </c>
      <c r="V60" s="5">
        <v>1.89E-2</v>
      </c>
    </row>
    <row r="61" spans="1:22" x14ac:dyDescent="0.2">
      <c r="A61" s="16" t="s">
        <v>224</v>
      </c>
      <c r="B61" s="4">
        <v>94000</v>
      </c>
      <c r="C61" s="4">
        <v>0</v>
      </c>
      <c r="D61" s="4">
        <v>94000</v>
      </c>
      <c r="E61" s="4">
        <v>1245740000</v>
      </c>
      <c r="F61" s="4">
        <f t="shared" si="0"/>
        <v>-84700000</v>
      </c>
      <c r="G61" s="4">
        <v>0</v>
      </c>
      <c r="H61" s="4">
        <v>0</v>
      </c>
      <c r="I61" s="4">
        <v>0</v>
      </c>
      <c r="J61" s="4">
        <v>1506040000</v>
      </c>
      <c r="K61" s="24"/>
      <c r="R61" s="5">
        <v>-2.6699999999999998E-2</v>
      </c>
      <c r="S61" s="4">
        <v>8057000</v>
      </c>
      <c r="V61" s="5">
        <v>3.3399999999999999E-2</v>
      </c>
    </row>
    <row r="62" spans="1:22" x14ac:dyDescent="0.2">
      <c r="A62" s="16" t="s">
        <v>223</v>
      </c>
      <c r="B62" s="4">
        <v>35100</v>
      </c>
      <c r="C62" s="4">
        <v>0</v>
      </c>
      <c r="D62" s="4">
        <v>35100</v>
      </c>
      <c r="E62" s="4">
        <v>472710000</v>
      </c>
      <c r="F62" s="4">
        <f t="shared" si="0"/>
        <v>-1330440000</v>
      </c>
      <c r="G62" s="4">
        <v>0</v>
      </c>
      <c r="H62" s="4">
        <v>0</v>
      </c>
      <c r="I62" s="4">
        <v>0</v>
      </c>
      <c r="J62" s="4">
        <v>62220000</v>
      </c>
      <c r="K62" s="24"/>
      <c r="R62" s="5">
        <v>3.8E-3</v>
      </c>
      <c r="S62" s="4">
        <v>5525300</v>
      </c>
      <c r="V62" s="5">
        <v>1.4800000000000001E-2</v>
      </c>
    </row>
    <row r="63" spans="1:22" x14ac:dyDescent="0.2">
      <c r="A63" s="16" t="s">
        <v>222</v>
      </c>
      <c r="B63" s="4">
        <v>1281100</v>
      </c>
      <c r="C63" s="4">
        <v>46993</v>
      </c>
      <c r="D63" s="4">
        <v>1234107</v>
      </c>
      <c r="E63" s="4">
        <v>16703900000</v>
      </c>
      <c r="F63" s="4">
        <f t="shared" si="0"/>
        <v>-1803150000</v>
      </c>
      <c r="G63" s="4">
        <v>0</v>
      </c>
      <c r="H63" s="4">
        <v>0</v>
      </c>
      <c r="I63" s="4">
        <v>0</v>
      </c>
      <c r="J63" s="4">
        <v>-2262660000</v>
      </c>
      <c r="K63" s="24"/>
      <c r="R63" s="5">
        <v>1.52E-2</v>
      </c>
      <c r="S63" s="4">
        <v>15024600</v>
      </c>
      <c r="V63" s="5">
        <v>3.6299999999999999E-2</v>
      </c>
    </row>
    <row r="64" spans="1:22" x14ac:dyDescent="0.2">
      <c r="A64" s="16" t="s">
        <v>221</v>
      </c>
      <c r="B64" s="4">
        <v>14500</v>
      </c>
      <c r="C64" s="4">
        <v>155100</v>
      </c>
      <c r="D64" s="4">
        <v>-140600</v>
      </c>
      <c r="E64" s="4">
        <v>-1860110000</v>
      </c>
      <c r="F64" s="4">
        <f t="shared" si="0"/>
        <v>-18507050000</v>
      </c>
      <c r="G64" s="4">
        <v>0</v>
      </c>
      <c r="H64" s="4">
        <v>0</v>
      </c>
      <c r="I64" s="4">
        <v>0</v>
      </c>
      <c r="J64" s="4">
        <v>359180000</v>
      </c>
      <c r="K64" s="24"/>
      <c r="R64" s="5">
        <v>7.7000000000000002E-3</v>
      </c>
      <c r="S64" s="4">
        <v>5464900</v>
      </c>
      <c r="V64" s="5">
        <v>2.2599999999999999E-2</v>
      </c>
    </row>
    <row r="65" spans="1:22" x14ac:dyDescent="0.2">
      <c r="A65" s="16" t="s">
        <v>220</v>
      </c>
      <c r="B65" s="4">
        <v>71400</v>
      </c>
      <c r="C65" s="4">
        <v>504308</v>
      </c>
      <c r="D65" s="4">
        <v>-432908</v>
      </c>
      <c r="E65" s="4">
        <v>-5659470000</v>
      </c>
      <c r="F65" s="4">
        <f t="shared" si="0"/>
        <v>-16646940000</v>
      </c>
      <c r="G65" s="4">
        <v>0</v>
      </c>
      <c r="H65" s="4">
        <v>0</v>
      </c>
      <c r="I65" s="4">
        <v>0</v>
      </c>
      <c r="J65" s="4">
        <v>2468480000</v>
      </c>
      <c r="K65" s="24"/>
      <c r="R65" s="5">
        <v>0</v>
      </c>
      <c r="S65" s="4">
        <v>6934400</v>
      </c>
      <c r="V65" s="5">
        <v>1.9E-2</v>
      </c>
    </row>
    <row r="66" spans="1:22" x14ac:dyDescent="0.2">
      <c r="A66" s="16" t="s">
        <v>219</v>
      </c>
      <c r="B66" s="4">
        <v>197700</v>
      </c>
      <c r="C66" s="4">
        <v>20200</v>
      </c>
      <c r="D66" s="4">
        <v>177500</v>
      </c>
      <c r="E66" s="4">
        <v>2324230000</v>
      </c>
      <c r="F66" s="4">
        <f t="shared" si="0"/>
        <v>-10987470000</v>
      </c>
      <c r="G66" s="4">
        <v>0</v>
      </c>
      <c r="H66" s="4">
        <v>0</v>
      </c>
      <c r="I66" s="4">
        <v>0</v>
      </c>
      <c r="J66" s="4">
        <v>-1167880000</v>
      </c>
      <c r="K66" s="24"/>
      <c r="R66" s="5">
        <v>-7.6E-3</v>
      </c>
      <c r="S66" s="4">
        <v>4613300</v>
      </c>
      <c r="V66" s="5">
        <v>2.63E-2</v>
      </c>
    </row>
    <row r="67" spans="1:22" x14ac:dyDescent="0.2">
      <c r="A67" s="16" t="s">
        <v>218</v>
      </c>
      <c r="B67" s="4">
        <v>241100</v>
      </c>
      <c r="C67" s="4">
        <v>230201</v>
      </c>
      <c r="D67" s="4">
        <v>10899</v>
      </c>
      <c r="E67" s="4">
        <v>158030000</v>
      </c>
      <c r="F67" s="4">
        <f t="shared" si="0"/>
        <v>-13311700000</v>
      </c>
      <c r="G67" s="4">
        <v>0</v>
      </c>
      <c r="H67" s="4">
        <v>0</v>
      </c>
      <c r="I67" s="4">
        <v>0</v>
      </c>
      <c r="J67" s="4">
        <v>-1167880000</v>
      </c>
      <c r="K67" s="24"/>
      <c r="R67" s="5">
        <v>1.54E-2</v>
      </c>
      <c r="S67" s="4">
        <v>4532700</v>
      </c>
      <c r="V67" s="5">
        <v>2.2700000000000001E-2</v>
      </c>
    </row>
    <row r="68" spans="1:22" x14ac:dyDescent="0.2">
      <c r="A68" s="16" t="s">
        <v>217</v>
      </c>
      <c r="B68" s="4">
        <v>52800</v>
      </c>
      <c r="C68" s="4">
        <v>58400</v>
      </c>
      <c r="D68" s="4">
        <v>-5600</v>
      </c>
      <c r="E68" s="4">
        <v>-77980000</v>
      </c>
      <c r="F68" s="4">
        <f t="shared" si="0"/>
        <v>-13469730000</v>
      </c>
      <c r="G68" s="4">
        <v>0</v>
      </c>
      <c r="H68" s="4">
        <v>0</v>
      </c>
      <c r="I68" s="4">
        <v>0</v>
      </c>
      <c r="J68" s="4">
        <v>-278520000</v>
      </c>
      <c r="K68" s="24"/>
      <c r="R68" s="5">
        <v>1.1699999999999999E-2</v>
      </c>
      <c r="S68" s="4">
        <v>5689500</v>
      </c>
      <c r="V68" s="5">
        <v>2.3E-2</v>
      </c>
    </row>
    <row r="69" spans="1:22" x14ac:dyDescent="0.2">
      <c r="A69" s="16" t="s">
        <v>216</v>
      </c>
      <c r="B69" s="4">
        <v>75600</v>
      </c>
      <c r="C69" s="4">
        <v>995500</v>
      </c>
      <c r="D69" s="4">
        <v>-919900</v>
      </c>
      <c r="E69" s="4">
        <v>-12137240000</v>
      </c>
      <c r="F69" s="4">
        <f t="shared" si="0"/>
        <v>-13391750000</v>
      </c>
      <c r="G69" s="4">
        <v>0</v>
      </c>
      <c r="H69" s="4">
        <v>0</v>
      </c>
      <c r="I69" s="4">
        <v>0</v>
      </c>
      <c r="J69" s="4">
        <v>4472580000</v>
      </c>
      <c r="K69" s="24"/>
      <c r="R69" s="5">
        <v>-3.8900000000000004E-2</v>
      </c>
      <c r="S69" s="4">
        <v>13350200</v>
      </c>
      <c r="V69" s="5">
        <v>4.4699999999999997E-2</v>
      </c>
    </row>
    <row r="70" spans="1:22" x14ac:dyDescent="0.2">
      <c r="A70" s="16" t="s">
        <v>215</v>
      </c>
      <c r="B70" s="4">
        <v>82800</v>
      </c>
      <c r="C70" s="4">
        <v>26500</v>
      </c>
      <c r="D70" s="4">
        <v>56300</v>
      </c>
      <c r="E70" s="4">
        <v>760580000</v>
      </c>
      <c r="F70" s="4">
        <f t="shared" si="0"/>
        <v>-1254510000</v>
      </c>
      <c r="G70" s="4">
        <v>0</v>
      </c>
      <c r="H70" s="4">
        <v>0</v>
      </c>
      <c r="I70" s="4">
        <v>0</v>
      </c>
      <c r="J70" s="4">
        <v>586660000</v>
      </c>
      <c r="K70" s="24"/>
      <c r="R70" s="5">
        <v>-3.7000000000000002E-3</v>
      </c>
      <c r="S70" s="4">
        <v>6029100</v>
      </c>
      <c r="V70" s="5">
        <v>2.2099999999999998E-2</v>
      </c>
    </row>
    <row r="71" spans="1:22" x14ac:dyDescent="0.2">
      <c r="A71" s="16" t="s">
        <v>214</v>
      </c>
      <c r="B71" s="4">
        <v>56400</v>
      </c>
      <c r="C71" s="4">
        <v>323300</v>
      </c>
      <c r="D71" s="4">
        <v>-266900</v>
      </c>
      <c r="E71" s="4">
        <v>-3611280000</v>
      </c>
      <c r="F71" s="4">
        <f t="shared" si="0"/>
        <v>-2015090000</v>
      </c>
      <c r="G71" s="4">
        <v>0</v>
      </c>
      <c r="H71" s="4">
        <v>0</v>
      </c>
      <c r="I71" s="4">
        <v>0</v>
      </c>
      <c r="J71" s="4">
        <v>97880000</v>
      </c>
      <c r="K71" s="24"/>
      <c r="R71" s="5">
        <v>-7.4000000000000003E-3</v>
      </c>
      <c r="S71" s="4">
        <v>5851900</v>
      </c>
      <c r="V71" s="5">
        <v>1.4800000000000001E-2</v>
      </c>
    </row>
    <row r="72" spans="1:22" x14ac:dyDescent="0.2">
      <c r="A72" s="16" t="s">
        <v>213</v>
      </c>
      <c r="B72" s="4">
        <v>179200</v>
      </c>
      <c r="C72" s="4">
        <v>42700</v>
      </c>
      <c r="D72" s="4">
        <v>136500</v>
      </c>
      <c r="E72" s="4">
        <v>1853260000</v>
      </c>
      <c r="F72" s="4">
        <f t="shared" si="0"/>
        <v>1596190000</v>
      </c>
      <c r="G72" s="4">
        <v>0</v>
      </c>
      <c r="H72" s="4">
        <v>0</v>
      </c>
      <c r="I72" s="4">
        <v>0</v>
      </c>
      <c r="J72" s="4">
        <v>1360000000</v>
      </c>
      <c r="K72" s="24"/>
      <c r="R72" s="5">
        <v>-3.7000000000000002E-3</v>
      </c>
      <c r="S72" s="4">
        <v>7445900</v>
      </c>
      <c r="V72" s="5">
        <v>1.46E-2</v>
      </c>
    </row>
    <row r="73" spans="1:22" x14ac:dyDescent="0.2">
      <c r="A73" s="16" t="s">
        <v>212</v>
      </c>
      <c r="B73" s="4">
        <v>47898</v>
      </c>
      <c r="C73" s="4">
        <v>37200</v>
      </c>
      <c r="D73" s="4">
        <v>10698</v>
      </c>
      <c r="E73" s="4">
        <v>145330000</v>
      </c>
      <c r="F73" s="4">
        <f t="shared" ref="F73:F77" si="1">E73+F74</f>
        <v>-257070000</v>
      </c>
      <c r="G73" s="4">
        <v>0</v>
      </c>
      <c r="H73" s="4">
        <v>0</v>
      </c>
      <c r="I73" s="4">
        <v>0</v>
      </c>
      <c r="J73" s="4">
        <v>864880000</v>
      </c>
      <c r="K73" s="24"/>
      <c r="R73" s="5">
        <v>-1.1000000000000001E-2</v>
      </c>
      <c r="S73" s="4">
        <v>6279420</v>
      </c>
      <c r="V73" s="5">
        <v>2.18E-2</v>
      </c>
    </row>
    <row r="74" spans="1:22" x14ac:dyDescent="0.2">
      <c r="A74" s="16" t="s">
        <v>211</v>
      </c>
      <c r="B74" s="4">
        <v>553900</v>
      </c>
      <c r="C74" s="4">
        <v>25900</v>
      </c>
      <c r="D74" s="4">
        <v>528000</v>
      </c>
      <c r="E74" s="4">
        <v>7259640000</v>
      </c>
      <c r="F74" s="4">
        <f t="shared" si="1"/>
        <v>-402400000</v>
      </c>
      <c r="G74" s="4">
        <v>0</v>
      </c>
      <c r="H74" s="4">
        <v>0</v>
      </c>
      <c r="I74" s="4">
        <v>0</v>
      </c>
      <c r="J74" s="4">
        <v>3884465000</v>
      </c>
      <c r="K74" s="24"/>
      <c r="R74" s="5">
        <v>7.4000000000000003E-3</v>
      </c>
      <c r="S74" s="4">
        <v>8455600</v>
      </c>
      <c r="V74" s="5">
        <v>2.1600000000000001E-2</v>
      </c>
    </row>
    <row r="75" spans="1:22" x14ac:dyDescent="0.2">
      <c r="A75" s="16" t="s">
        <v>210</v>
      </c>
      <c r="B75" s="4">
        <v>67800</v>
      </c>
      <c r="C75" s="4">
        <v>231700</v>
      </c>
      <c r="D75" s="4">
        <v>-163900</v>
      </c>
      <c r="E75" s="4">
        <v>-2265390000</v>
      </c>
      <c r="F75" s="4">
        <f t="shared" si="1"/>
        <v>-7662040000</v>
      </c>
      <c r="G75" s="4">
        <v>0</v>
      </c>
      <c r="H75" s="4">
        <v>0</v>
      </c>
      <c r="I75" s="4">
        <v>0</v>
      </c>
      <c r="J75" s="4">
        <v>3884465000</v>
      </c>
      <c r="K75" s="24"/>
      <c r="R75" s="5">
        <v>1.4999999999999999E-2</v>
      </c>
      <c r="S75" s="4">
        <v>8853288</v>
      </c>
      <c r="V75" s="5">
        <v>2.8999999999999998E-2</v>
      </c>
    </row>
    <row r="76" spans="1:22" x14ac:dyDescent="0.2">
      <c r="A76" s="16" t="s">
        <v>208</v>
      </c>
      <c r="B76" s="4">
        <v>7800</v>
      </c>
      <c r="C76" s="4">
        <v>18900</v>
      </c>
      <c r="D76" s="4">
        <v>-11100</v>
      </c>
      <c r="E76" s="4">
        <v>-149830000</v>
      </c>
      <c r="F76" s="4">
        <f t="shared" si="1"/>
        <v>-5396650000</v>
      </c>
      <c r="G76" s="4">
        <v>0</v>
      </c>
      <c r="H76" s="4">
        <v>0</v>
      </c>
      <c r="I76" s="4">
        <v>0</v>
      </c>
      <c r="J76" s="4">
        <v>737220000</v>
      </c>
      <c r="K76" s="24"/>
      <c r="R76" s="5">
        <v>-7.4000000000000003E-3</v>
      </c>
      <c r="S76" s="4">
        <v>6302500</v>
      </c>
      <c r="V76" s="5">
        <v>1.4800000000000001E-2</v>
      </c>
    </row>
    <row r="77" spans="1:22" x14ac:dyDescent="0.2">
      <c r="A77" s="16" t="s">
        <v>207</v>
      </c>
      <c r="B77" s="4">
        <v>321000</v>
      </c>
      <c r="C77" s="4">
        <v>641100</v>
      </c>
      <c r="D77" s="4">
        <v>-320100</v>
      </c>
      <c r="E77" s="4">
        <v>-4352790000</v>
      </c>
      <c r="F77" s="4">
        <f t="shared" si="1"/>
        <v>-5246820000</v>
      </c>
      <c r="G77" s="4">
        <v>0</v>
      </c>
      <c r="H77" s="4">
        <v>0</v>
      </c>
      <c r="I77" s="4">
        <v>0</v>
      </c>
      <c r="J77" s="4">
        <v>21920000</v>
      </c>
      <c r="K77" s="24"/>
      <c r="R77" s="5">
        <v>-1.4800000000000001E-2</v>
      </c>
      <c r="S77" s="4">
        <v>6800000</v>
      </c>
      <c r="V77" s="5">
        <v>2.8999999999999998E-2</v>
      </c>
    </row>
    <row r="78" spans="1:22" x14ac:dyDescent="0.2">
      <c r="A78" s="16" t="s">
        <v>206</v>
      </c>
      <c r="B78" s="4">
        <v>87600</v>
      </c>
      <c r="C78" s="4">
        <v>63000</v>
      </c>
      <c r="D78" s="4">
        <v>24600</v>
      </c>
      <c r="E78" s="4">
        <v>331660000</v>
      </c>
      <c r="F78" s="4">
        <f>E78+F79</f>
        <v>-894030000</v>
      </c>
      <c r="G78" s="4">
        <v>0</v>
      </c>
      <c r="H78" s="4">
        <v>0</v>
      </c>
      <c r="I78" s="4">
        <v>0</v>
      </c>
      <c r="J78" s="4">
        <v>3910970000</v>
      </c>
      <c r="K78" s="24"/>
      <c r="R78" s="5">
        <v>3.7000000000000002E-3</v>
      </c>
      <c r="S78" s="4">
        <v>10047900</v>
      </c>
      <c r="V78" s="5">
        <v>3.2199999999999999E-2</v>
      </c>
    </row>
    <row r="79" spans="1:22" x14ac:dyDescent="0.2">
      <c r="A79" s="16" t="s">
        <v>205</v>
      </c>
      <c r="B79" s="4">
        <v>2400</v>
      </c>
      <c r="C79" s="4">
        <v>91700</v>
      </c>
      <c r="D79" s="4">
        <v>-89300</v>
      </c>
      <c r="E79" s="4">
        <v>-1225690000</v>
      </c>
      <c r="F79" s="4">
        <f>E79</f>
        <v>-1225690000</v>
      </c>
      <c r="G79" s="4">
        <v>0</v>
      </c>
      <c r="H79" s="4">
        <v>0</v>
      </c>
      <c r="I79" s="4">
        <v>0</v>
      </c>
      <c r="J79" s="4">
        <v>5421220000</v>
      </c>
      <c r="K79" s="24"/>
      <c r="R79" s="5">
        <v>0</v>
      </c>
      <c r="S79" s="4">
        <v>8383300</v>
      </c>
      <c r="V79" s="5">
        <v>2.52E-2</v>
      </c>
    </row>
    <row r="80" spans="1:22" x14ac:dyDescent="0.2">
      <c r="K80" s="24"/>
    </row>
    <row r="81" spans="1:22" x14ac:dyDescent="0.2">
      <c r="K81" s="24"/>
    </row>
    <row r="82" spans="1:22" x14ac:dyDescent="0.2">
      <c r="K82" s="24"/>
    </row>
    <row r="83" spans="11:11" x14ac:dyDescent="0.2">
      <c r="K83" s="24"/>
    </row>
    <row r="84" spans="11:11" x14ac:dyDescent="0.2">
      <c r="K84" s="24"/>
    </row>
    <row r="85" spans="11:11" x14ac:dyDescent="0.2">
      <c r="K85" s="24"/>
    </row>
    <row r="86" spans="11:11" x14ac:dyDescent="0.2">
      <c r="K86" s="24"/>
    </row>
    <row r="87" spans="11:11" x14ac:dyDescent="0.2">
      <c r="K87" s="24"/>
    </row>
    <row r="88" spans="11:11" x14ac:dyDescent="0.2">
      <c r="K88" s="24"/>
    </row>
    <row r="89" spans="11:11" x14ac:dyDescent="0.2">
      <c r="K89" s="24"/>
    </row>
    <row r="90" spans="11:11" x14ac:dyDescent="0.2">
      <c r="K90" s="24"/>
    </row>
    <row r="91" spans="11:11" x14ac:dyDescent="0.2">
      <c r="K91" s="24"/>
    </row>
    <row r="92" spans="11:11" x14ac:dyDescent="0.2">
      <c r="K92" s="24"/>
    </row>
    <row r="93" spans="11:11" x14ac:dyDescent="0.2">
      <c r="K93" s="24"/>
    </row>
    <row r="94" spans="11:11" x14ac:dyDescent="0.2">
      <c r="K94" s="24"/>
    </row>
    <row r="95" spans="11:11" x14ac:dyDescent="0.2">
      <c r="K95" s="24"/>
    </row>
    <row r="96" spans="11:11" x14ac:dyDescent="0.2">
      <c r="K96" s="24"/>
    </row>
    <row r="97" spans="11:11" x14ac:dyDescent="0.2">
      <c r="K97" s="24"/>
    </row>
    <row r="98" spans="11:11" x14ac:dyDescent="0.2">
      <c r="K98" s="24"/>
    </row>
    <row r="99" spans="11:11" x14ac:dyDescent="0.2">
      <c r="K99" s="24"/>
    </row>
    <row r="100" spans="11:11" x14ac:dyDescent="0.2">
      <c r="K100" s="24"/>
    </row>
    <row r="101" spans="11:11" x14ac:dyDescent="0.2">
      <c r="K101" s="24"/>
    </row>
    <row r="102" spans="11:11" x14ac:dyDescent="0.2">
      <c r="K102" s="2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51D9-8226-9D43-BF62-52DF9624CD9E}">
  <sheetPr codeName="Sheet123"/>
  <dimension ref="A1:V102"/>
  <sheetViews>
    <sheetView workbookViewId="0">
      <selection activeCell="U4" sqref="U3:U4"/>
    </sheetView>
  </sheetViews>
  <sheetFormatPr baseColWidth="10" defaultRowHeight="16" x14ac:dyDescent="0.2"/>
  <cols>
    <col min="5" max="5" customWidth="true" width="14.6640625"/>
    <col min="10" max="10" customWidth="true" width="13.6640625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4168">
        <v>344</v>
      </c>
      <c r="B3" t="n" s="4169">
        <v>0.0</v>
      </c>
      <c r="C3" t="n" s="4170">
        <v>19900.0</v>
      </c>
      <c r="D3" t="n" s="4171">
        <v>-19900.0</v>
      </c>
      <c r="E3" t="n" s="4172">
        <v>-1.735438283E9</v>
      </c>
      <c r="G3" t="n" s="4158">
        <v>0.0</v>
      </c>
      <c r="H3" t="n" s="4159">
        <v>0.0</v>
      </c>
      <c r="I3" t="n" s="4160">
        <v>0.0</v>
      </c>
      <c r="J3" t="n" s="4161">
        <v>0.0</v>
      </c>
      <c r="L3" t="n" s="4162">
        <v>378.0</v>
      </c>
      <c r="M3" t="n" s="4163">
        <v>374.0</v>
      </c>
      <c r="N3" t="n" s="4164">
        <v>42.0</v>
      </c>
      <c r="O3" t="n" s="4165">
        <v>63.0</v>
      </c>
      <c r="P3" t="n" s="4166">
        <v>233100.0</v>
      </c>
      <c r="Q3" t="n" s="4167">
        <v>314200.0</v>
      </c>
      <c r="R3" t="n" s="4156">
        <v>-0.0011</v>
      </c>
      <c r="S3" t="n" s="4155">
        <v>555700.0</v>
      </c>
      <c r="V3" t="n" s="4157">
        <v>0.0349</v>
      </c>
    </row>
    <row r="4">
      <c r="A4" t="s" s="2096">
        <v>343</v>
      </c>
      <c r="B4" t="n" s="2097">
        <v>0.0</v>
      </c>
      <c r="C4" t="n" s="2098">
        <v>3100.0</v>
      </c>
      <c r="D4" t="n" s="2099">
        <v>-3100.0</v>
      </c>
      <c r="E4" t="n" s="2100">
        <v>-2.66950009E8</v>
      </c>
      <c r="G4" t="n" s="2086">
        <v>0.0</v>
      </c>
      <c r="H4" t="n" s="2087">
        <v>0.0</v>
      </c>
      <c r="I4" t="n" s="2088">
        <v>0.0</v>
      </c>
      <c r="J4" t="n" s="2089">
        <v>0.0</v>
      </c>
      <c r="L4" t="n" s="2090">
        <v>537.0</v>
      </c>
      <c r="M4" t="n" s="2091">
        <v>445.0</v>
      </c>
      <c r="N4" t="n" s="2092">
        <v>53.0</v>
      </c>
      <c r="O4" t="n" s="2093">
        <v>95.0</v>
      </c>
      <c r="P4" t="n" s="2094">
        <v>317200.0</v>
      </c>
      <c r="Q4" t="n" s="2095">
        <v>425400.0</v>
      </c>
      <c r="R4" t="n" s="2084">
        <v>0.0046</v>
      </c>
      <c r="S4" t="n" s="2083">
        <v>778700.0</v>
      </c>
      <c r="V4" t="n" s="2085">
        <v>0.0319</v>
      </c>
    </row>
    <row r="5" spans="1:22" x14ac:dyDescent="0.2">
      <c r="A5" s="16" t="s">
        <v>342</v>
      </c>
      <c r="B5" s="4">
        <v>0</v>
      </c>
      <c r="C5" s="4">
        <v>1590</v>
      </c>
      <c r="D5" s="4">
        <v>-1590</v>
      </c>
      <c r="E5" s="4">
        <v>-141084593</v>
      </c>
      <c r="G5" s="4">
        <v>0</v>
      </c>
      <c r="H5" s="4">
        <v>0</v>
      </c>
      <c r="I5" s="4">
        <v>0</v>
      </c>
      <c r="J5" s="4">
        <v>0</v>
      </c>
      <c r="K5" s="24"/>
      <c r="L5" s="4">
        <v>594</v>
      </c>
      <c r="M5" s="4">
        <v>412</v>
      </c>
      <c r="N5" s="4">
        <v>63</v>
      </c>
      <c r="O5" s="4">
        <v>107</v>
      </c>
      <c r="P5" s="4">
        <v>423300</v>
      </c>
      <c r="Q5" s="4">
        <v>569900</v>
      </c>
      <c r="R5" s="5">
        <v>-4.0199999999999993E-2</v>
      </c>
      <c r="S5" s="4">
        <v>1055800</v>
      </c>
      <c r="V5" s="5">
        <v>6.5700000000000008E-2</v>
      </c>
    </row>
    <row r="6" spans="1:22" x14ac:dyDescent="0.2">
      <c r="A6" s="16" t="s">
        <v>341</v>
      </c>
      <c r="B6" s="4">
        <v>0</v>
      </c>
      <c r="C6" s="4">
        <v>172060</v>
      </c>
      <c r="D6" s="4">
        <v>-172060</v>
      </c>
      <c r="E6" s="4">
        <v>-15346269353</v>
      </c>
      <c r="G6" s="4">
        <v>0</v>
      </c>
      <c r="H6" s="4">
        <v>0</v>
      </c>
      <c r="I6" s="4">
        <v>0</v>
      </c>
      <c r="J6" s="4">
        <v>0</v>
      </c>
      <c r="K6" s="24"/>
      <c r="L6" s="4">
        <v>1076</v>
      </c>
      <c r="M6" s="4">
        <v>454</v>
      </c>
      <c r="N6" s="4">
        <v>130</v>
      </c>
      <c r="O6" s="4">
        <v>140</v>
      </c>
      <c r="P6" s="4">
        <v>898000</v>
      </c>
      <c r="Q6" s="4">
        <v>752000</v>
      </c>
      <c r="R6" s="5">
        <v>3.0800000000000001E-2</v>
      </c>
      <c r="S6" s="4">
        <v>1697800</v>
      </c>
      <c r="V6" s="5">
        <v>3.5200000000000002E-2</v>
      </c>
    </row>
    <row r="7" spans="1:22" x14ac:dyDescent="0.2">
      <c r="A7" s="16" t="s">
        <v>340</v>
      </c>
      <c r="B7" s="4">
        <v>0</v>
      </c>
      <c r="C7" s="4">
        <v>1200</v>
      </c>
      <c r="D7" s="4">
        <v>-1200</v>
      </c>
      <c r="E7" s="4">
        <v>-102321513</v>
      </c>
      <c r="G7" s="4">
        <v>0</v>
      </c>
      <c r="H7" s="4">
        <v>0</v>
      </c>
      <c r="I7" s="4">
        <v>0</v>
      </c>
      <c r="J7" s="4">
        <v>0</v>
      </c>
      <c r="K7" s="24"/>
      <c r="L7" s="4">
        <v>736</v>
      </c>
      <c r="M7" s="4">
        <v>583</v>
      </c>
      <c r="N7" s="4">
        <v>119</v>
      </c>
      <c r="O7" s="4">
        <v>137</v>
      </c>
      <c r="P7" s="4">
        <v>666800</v>
      </c>
      <c r="Q7" s="4">
        <v>740600</v>
      </c>
      <c r="R7" s="5">
        <v>1.6299999999999999E-2</v>
      </c>
      <c r="S7" s="4">
        <v>1735500</v>
      </c>
      <c r="V7" s="5">
        <v>3.9900000000000005E-2</v>
      </c>
    </row>
    <row r="8" spans="1:22" x14ac:dyDescent="0.2">
      <c r="A8" s="16" t="s">
        <v>339</v>
      </c>
      <c r="B8" s="4">
        <v>0</v>
      </c>
      <c r="C8" s="4">
        <v>600</v>
      </c>
      <c r="D8" s="4">
        <v>-600</v>
      </c>
      <c r="E8" s="4">
        <v>-52663948</v>
      </c>
      <c r="G8" s="4">
        <v>0</v>
      </c>
      <c r="H8" s="4">
        <v>0</v>
      </c>
      <c r="I8" s="4">
        <v>0</v>
      </c>
      <c r="J8" s="4">
        <v>0</v>
      </c>
      <c r="K8" s="24"/>
      <c r="L8" s="4">
        <v>1211</v>
      </c>
      <c r="M8" s="4">
        <v>737</v>
      </c>
      <c r="N8" s="4">
        <v>153</v>
      </c>
      <c r="O8" s="4">
        <v>208</v>
      </c>
      <c r="P8" s="4">
        <v>829800</v>
      </c>
      <c r="Q8" s="4">
        <v>1152900</v>
      </c>
      <c r="R8" s="5">
        <v>-6.480000000000001E-2</v>
      </c>
      <c r="S8" s="4">
        <v>2098400</v>
      </c>
      <c r="V8" s="5">
        <v>7.0699999999999999E-2</v>
      </c>
    </row>
    <row r="9" spans="1:22" x14ac:dyDescent="0.2">
      <c r="A9" s="16" t="s">
        <v>338</v>
      </c>
      <c r="B9" s="4">
        <v>0</v>
      </c>
      <c r="C9" s="4">
        <v>11800</v>
      </c>
      <c r="D9" s="4">
        <v>-11800</v>
      </c>
      <c r="E9" s="4">
        <v>-1086809615</v>
      </c>
      <c r="G9" s="4">
        <v>0</v>
      </c>
      <c r="H9" s="4">
        <v>0</v>
      </c>
      <c r="I9" s="4">
        <v>0</v>
      </c>
      <c r="J9" s="4">
        <v>0</v>
      </c>
      <c r="K9" s="24"/>
      <c r="L9" s="4">
        <v>793</v>
      </c>
      <c r="M9" s="4">
        <v>582</v>
      </c>
      <c r="N9" s="4">
        <v>96</v>
      </c>
      <c r="O9" s="4">
        <v>135</v>
      </c>
      <c r="P9" s="4">
        <v>490900</v>
      </c>
      <c r="Q9" s="4">
        <v>717900</v>
      </c>
      <c r="R9" s="5">
        <v>-2.3900000000000001E-2</v>
      </c>
      <c r="S9" s="4">
        <v>1231200</v>
      </c>
      <c r="V9" s="5">
        <v>8.2299999999999998E-2</v>
      </c>
    </row>
    <row r="10" spans="1:22" x14ac:dyDescent="0.2">
      <c r="A10" s="16" t="s">
        <v>337</v>
      </c>
      <c r="B10" s="4">
        <v>0</v>
      </c>
      <c r="C10" s="4">
        <v>5100</v>
      </c>
      <c r="D10" s="4">
        <v>-5100</v>
      </c>
      <c r="E10" s="4">
        <v>-479265177</v>
      </c>
      <c r="G10" s="4">
        <v>0</v>
      </c>
      <c r="H10" s="4">
        <v>0</v>
      </c>
      <c r="I10" s="4">
        <v>0</v>
      </c>
      <c r="J10" s="4">
        <v>0</v>
      </c>
      <c r="K10" s="24"/>
      <c r="L10" s="4">
        <v>665</v>
      </c>
      <c r="M10" s="4">
        <v>454</v>
      </c>
      <c r="N10" s="4">
        <v>101</v>
      </c>
      <c r="O10" s="4">
        <v>78</v>
      </c>
      <c r="P10" s="4">
        <v>533700</v>
      </c>
      <c r="Q10" s="4">
        <v>372300</v>
      </c>
      <c r="R10" s="5">
        <v>2.5099999999999997E-2</v>
      </c>
      <c r="S10" s="4">
        <v>924500</v>
      </c>
      <c r="V10" s="5">
        <v>6.25E-2</v>
      </c>
    </row>
    <row r="11" spans="1:22" x14ac:dyDescent="0.2">
      <c r="A11" s="16" t="s">
        <v>336</v>
      </c>
      <c r="B11" s="4">
        <v>0</v>
      </c>
      <c r="C11" s="4">
        <v>500</v>
      </c>
      <c r="D11" s="4">
        <v>-500</v>
      </c>
      <c r="E11" s="4">
        <v>-44378731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1232</v>
      </c>
      <c r="M11" s="4">
        <v>871</v>
      </c>
      <c r="N11" s="4">
        <v>206</v>
      </c>
      <c r="O11" s="4">
        <v>220</v>
      </c>
      <c r="P11" s="4">
        <v>1026800</v>
      </c>
      <c r="Q11" s="4">
        <v>1081700</v>
      </c>
      <c r="R11" s="5">
        <v>-7.6E-3</v>
      </c>
      <c r="S11" s="4">
        <v>2131700</v>
      </c>
      <c r="V11" s="5">
        <v>7.5899999999999995E-2</v>
      </c>
    </row>
    <row r="12" spans="1:22" x14ac:dyDescent="0.2">
      <c r="A12" s="16" t="s">
        <v>335</v>
      </c>
      <c r="B12" s="4">
        <v>0</v>
      </c>
      <c r="C12" s="4">
        <v>20140</v>
      </c>
      <c r="D12" s="4">
        <v>-20140</v>
      </c>
      <c r="E12" s="4">
        <v>-1851331193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955</v>
      </c>
      <c r="M12" s="4">
        <v>571</v>
      </c>
      <c r="N12" s="4">
        <v>127</v>
      </c>
      <c r="O12" s="4">
        <v>140</v>
      </c>
      <c r="P12" s="4">
        <v>693900</v>
      </c>
      <c r="Q12" s="4">
        <v>680800</v>
      </c>
      <c r="R12" s="5">
        <v>4.0500000000000001E-2</v>
      </c>
      <c r="S12" s="4">
        <v>1778400</v>
      </c>
      <c r="V12" s="5">
        <v>6.3200000000000006E-2</v>
      </c>
    </row>
    <row r="13" spans="1:22" x14ac:dyDescent="0.2">
      <c r="A13" s="16" t="s">
        <v>333</v>
      </c>
      <c r="B13" s="4">
        <v>0</v>
      </c>
      <c r="C13" s="4">
        <v>200</v>
      </c>
      <c r="D13" s="4">
        <v>-200</v>
      </c>
      <c r="E13" s="4">
        <v>-17361690</v>
      </c>
      <c r="G13" s="4">
        <v>0</v>
      </c>
      <c r="H13" s="4">
        <v>0</v>
      </c>
      <c r="I13" s="4">
        <v>0</v>
      </c>
      <c r="J13" s="4">
        <v>0</v>
      </c>
      <c r="K13" s="24"/>
      <c r="L13" s="4">
        <v>1045</v>
      </c>
      <c r="M13" s="4">
        <v>507</v>
      </c>
      <c r="N13" s="4">
        <v>169</v>
      </c>
      <c r="O13" s="4">
        <v>120</v>
      </c>
      <c r="P13" s="4">
        <v>842400</v>
      </c>
      <c r="Q13" s="4">
        <v>624500</v>
      </c>
      <c r="R13" s="5">
        <v>9.6099999999999991E-2</v>
      </c>
      <c r="S13" s="4">
        <v>1482700</v>
      </c>
      <c r="V13" s="5">
        <v>0.1026</v>
      </c>
    </row>
    <row r="14" spans="1:22" x14ac:dyDescent="0.2">
      <c r="A14" s="16" t="s">
        <v>332</v>
      </c>
      <c r="B14" s="4">
        <v>0</v>
      </c>
      <c r="C14" s="4">
        <v>300</v>
      </c>
      <c r="D14" s="4">
        <v>-300</v>
      </c>
      <c r="E14" s="4">
        <v>-24083884</v>
      </c>
      <c r="G14" s="4">
        <v>0</v>
      </c>
      <c r="H14" s="4">
        <v>0</v>
      </c>
      <c r="I14" s="4">
        <v>0</v>
      </c>
      <c r="J14" s="4">
        <v>0</v>
      </c>
      <c r="K14" s="24"/>
      <c r="L14" s="4">
        <v>934</v>
      </c>
      <c r="M14" s="4">
        <v>480</v>
      </c>
      <c r="N14" s="4">
        <v>147</v>
      </c>
      <c r="O14" s="4">
        <v>107</v>
      </c>
      <c r="P14" s="4">
        <v>790700</v>
      </c>
      <c r="Q14" s="4">
        <v>622600</v>
      </c>
      <c r="R14" s="5">
        <v>4.7800000000000002E-2</v>
      </c>
      <c r="S14" s="4">
        <v>1444100</v>
      </c>
      <c r="V14" s="5">
        <v>5.2600000000000001E-2</v>
      </c>
    </row>
    <row r="15" spans="1:22" x14ac:dyDescent="0.2">
      <c r="A15" s="16" t="s">
        <v>331</v>
      </c>
      <c r="B15" s="4">
        <v>0</v>
      </c>
      <c r="C15" s="4">
        <v>19990</v>
      </c>
      <c r="D15" s="4">
        <v>-19990</v>
      </c>
      <c r="E15" s="4">
        <v>-1508426552</v>
      </c>
      <c r="G15" s="4">
        <v>0</v>
      </c>
      <c r="H15" s="4">
        <v>0</v>
      </c>
      <c r="I15" s="4">
        <v>0</v>
      </c>
      <c r="J15" s="4">
        <v>0</v>
      </c>
      <c r="K15" s="24"/>
      <c r="L15" s="4">
        <v>803</v>
      </c>
      <c r="M15" s="4">
        <v>466</v>
      </c>
      <c r="N15" s="4">
        <v>170</v>
      </c>
      <c r="O15" s="4">
        <v>118</v>
      </c>
      <c r="P15" s="4">
        <v>972600</v>
      </c>
      <c r="Q15" s="4">
        <v>566000</v>
      </c>
      <c r="R15" s="5">
        <v>6.1699999999999998E-2</v>
      </c>
      <c r="S15" s="4">
        <v>1573900</v>
      </c>
      <c r="V15" s="5">
        <v>7.4900000000000008E-2</v>
      </c>
    </row>
    <row r="16" spans="1:22" x14ac:dyDescent="0.2">
      <c r="A16" s="16" t="s">
        <v>330</v>
      </c>
      <c r="B16" s="4">
        <v>0</v>
      </c>
      <c r="C16" s="4">
        <v>21990</v>
      </c>
      <c r="D16" s="4">
        <v>-21990</v>
      </c>
      <c r="E16" s="4">
        <v>-1580416251</v>
      </c>
      <c r="G16" s="4">
        <v>0</v>
      </c>
      <c r="H16" s="4">
        <v>0</v>
      </c>
      <c r="I16" s="4">
        <v>0</v>
      </c>
      <c r="J16" s="4">
        <v>0</v>
      </c>
      <c r="K16" s="24"/>
      <c r="L16" s="4">
        <v>491</v>
      </c>
      <c r="M16" s="4">
        <v>469</v>
      </c>
      <c r="N16" s="4">
        <v>105</v>
      </c>
      <c r="O16" s="4">
        <v>87</v>
      </c>
      <c r="P16" s="4">
        <v>574300</v>
      </c>
      <c r="Q16" s="4">
        <v>507800</v>
      </c>
      <c r="R16" s="5">
        <v>2.2499999999999999E-2</v>
      </c>
      <c r="S16" s="4">
        <v>1110500</v>
      </c>
      <c r="V16" s="5">
        <v>3.5699999999999996E-2</v>
      </c>
    </row>
    <row r="17" spans="1:22" x14ac:dyDescent="0.2">
      <c r="A17" s="16" t="s">
        <v>329</v>
      </c>
      <c r="B17" s="4">
        <v>0</v>
      </c>
      <c r="C17" s="4">
        <v>64800</v>
      </c>
      <c r="D17" s="4">
        <v>-64800</v>
      </c>
      <c r="E17" s="4">
        <v>-4591921643</v>
      </c>
      <c r="G17" s="4">
        <v>0</v>
      </c>
      <c r="H17" s="4">
        <v>0</v>
      </c>
      <c r="I17" s="4">
        <v>0</v>
      </c>
      <c r="J17" s="4">
        <v>0</v>
      </c>
      <c r="K17" s="24"/>
      <c r="L17" s="4">
        <v>648</v>
      </c>
      <c r="M17" s="4">
        <v>449</v>
      </c>
      <c r="N17" s="4">
        <v>139</v>
      </c>
      <c r="O17" s="4">
        <v>99</v>
      </c>
      <c r="P17" s="4">
        <v>910600</v>
      </c>
      <c r="Q17" s="4">
        <v>525200</v>
      </c>
      <c r="R17" s="5">
        <v>2.5899999999999999E-2</v>
      </c>
      <c r="S17" s="4">
        <v>1446300</v>
      </c>
      <c r="V17" s="5">
        <v>3.4799999999999998E-2</v>
      </c>
    </row>
    <row r="18" spans="1:22" x14ac:dyDescent="0.2">
      <c r="A18" s="16" t="s">
        <v>328</v>
      </c>
      <c r="B18" s="4">
        <v>0</v>
      </c>
      <c r="C18" s="4">
        <v>290</v>
      </c>
      <c r="D18" s="4">
        <v>-290</v>
      </c>
      <c r="E18" s="4">
        <v>-19825841</v>
      </c>
      <c r="G18" s="4">
        <v>0</v>
      </c>
      <c r="H18" s="4">
        <v>0</v>
      </c>
      <c r="I18" s="4">
        <v>0</v>
      </c>
      <c r="J18" s="4">
        <v>0</v>
      </c>
      <c r="K18" s="24"/>
      <c r="L18" s="4">
        <v>620</v>
      </c>
      <c r="M18" s="4">
        <v>438</v>
      </c>
      <c r="N18" s="4">
        <v>116</v>
      </c>
      <c r="O18" s="4">
        <v>114</v>
      </c>
      <c r="P18" s="4">
        <v>700800</v>
      </c>
      <c r="Q18" s="4">
        <v>767200</v>
      </c>
      <c r="R18" s="5">
        <v>2.9600000000000001E-2</v>
      </c>
      <c r="S18" s="4">
        <v>1496400</v>
      </c>
      <c r="V18" s="5">
        <v>5.0999999999999997E-2</v>
      </c>
    </row>
    <row r="19" spans="1:22" x14ac:dyDescent="0.2">
      <c r="A19" s="16" t="s">
        <v>327</v>
      </c>
      <c r="B19" s="4">
        <v>0</v>
      </c>
      <c r="C19" s="4">
        <v>95990</v>
      </c>
      <c r="D19" s="4">
        <v>-95990</v>
      </c>
      <c r="E19" s="4">
        <v>-6584690003</v>
      </c>
      <c r="G19" s="4">
        <v>0</v>
      </c>
      <c r="H19" s="4">
        <v>0</v>
      </c>
      <c r="I19" s="4">
        <v>0</v>
      </c>
      <c r="J19" s="4">
        <v>0</v>
      </c>
      <c r="K19" s="24"/>
      <c r="L19" s="4">
        <v>684</v>
      </c>
      <c r="M19" s="4">
        <v>451</v>
      </c>
      <c r="N19" s="4">
        <v>74</v>
      </c>
      <c r="O19" s="4">
        <v>135</v>
      </c>
      <c r="P19" s="4">
        <v>580500</v>
      </c>
      <c r="Q19" s="4">
        <v>979200</v>
      </c>
      <c r="R19" s="5">
        <v>-3.5499999999999997E-2</v>
      </c>
      <c r="S19" s="4">
        <v>1607000</v>
      </c>
      <c r="V19" s="5">
        <v>4.1200000000000001E-2</v>
      </c>
    </row>
    <row r="20" spans="1:22" x14ac:dyDescent="0.2">
      <c r="A20" s="16" t="s">
        <v>326</v>
      </c>
      <c r="B20" s="4">
        <v>0</v>
      </c>
      <c r="C20" s="4">
        <v>109680</v>
      </c>
      <c r="D20" s="4">
        <v>-109680</v>
      </c>
      <c r="E20" s="4">
        <v>-7632038099</v>
      </c>
      <c r="G20" s="4">
        <v>0</v>
      </c>
      <c r="H20" s="4">
        <v>0</v>
      </c>
      <c r="I20" s="4">
        <v>0</v>
      </c>
      <c r="J20" s="4">
        <v>0</v>
      </c>
      <c r="K20" s="24"/>
      <c r="L20" s="4">
        <v>618</v>
      </c>
      <c r="M20" s="4">
        <v>452</v>
      </c>
      <c r="N20" s="4">
        <v>99</v>
      </c>
      <c r="O20" s="4">
        <v>135</v>
      </c>
      <c r="P20" s="4">
        <v>591500</v>
      </c>
      <c r="Q20" s="4">
        <v>624800</v>
      </c>
      <c r="R20" s="5">
        <v>1.4499999999999999E-2</v>
      </c>
      <c r="S20" s="4">
        <v>1240300</v>
      </c>
      <c r="V20" s="5">
        <v>3.1E-2</v>
      </c>
    </row>
    <row r="21" spans="1:22" x14ac:dyDescent="0.2">
      <c r="A21" s="16" t="s">
        <v>325</v>
      </c>
      <c r="B21" s="4">
        <v>0</v>
      </c>
      <c r="C21" s="4">
        <v>72080</v>
      </c>
      <c r="D21" s="4">
        <v>-72080</v>
      </c>
      <c r="E21" s="4">
        <v>-4941047730</v>
      </c>
      <c r="G21" s="4">
        <v>0</v>
      </c>
      <c r="H21" s="4">
        <v>0</v>
      </c>
      <c r="I21" s="4">
        <v>0</v>
      </c>
      <c r="J21" s="4">
        <v>0</v>
      </c>
      <c r="K21" s="24"/>
      <c r="L21" s="4">
        <v>452</v>
      </c>
      <c r="M21" s="4">
        <v>413</v>
      </c>
      <c r="N21" s="4">
        <v>97</v>
      </c>
      <c r="O21" s="4">
        <v>91</v>
      </c>
      <c r="P21" s="4">
        <v>557700</v>
      </c>
      <c r="Q21" s="4">
        <v>444500</v>
      </c>
      <c r="R21" s="5">
        <v>3.9199999999999999E-2</v>
      </c>
      <c r="S21" s="4">
        <v>1033400</v>
      </c>
      <c r="V21" s="5">
        <v>4.8799999999999996E-2</v>
      </c>
    </row>
    <row r="22" spans="1:22" x14ac:dyDescent="0.2">
      <c r="A22" s="16" t="s">
        <v>324</v>
      </c>
      <c r="B22" s="4">
        <v>0</v>
      </c>
      <c r="C22" s="4">
        <v>10000</v>
      </c>
      <c r="D22" s="4">
        <v>-10000</v>
      </c>
      <c r="E22" s="4">
        <v>-665598714</v>
      </c>
      <c r="K22" s="24"/>
      <c r="L22" s="4">
        <v>627</v>
      </c>
      <c r="M22" s="4">
        <v>438</v>
      </c>
      <c r="N22" s="4">
        <v>100</v>
      </c>
      <c r="O22" s="4">
        <v>127</v>
      </c>
      <c r="P22" s="4">
        <v>612000</v>
      </c>
      <c r="Q22" s="4">
        <v>758200</v>
      </c>
      <c r="R22" s="5">
        <v>6.0999999999999995E-3</v>
      </c>
      <c r="S22" s="4">
        <v>1394300</v>
      </c>
      <c r="V22" s="5">
        <v>3.6799999999999999E-2</v>
      </c>
    </row>
    <row r="23" spans="1:22" x14ac:dyDescent="0.2">
      <c r="A23" s="16" t="s">
        <v>323</v>
      </c>
      <c r="B23" s="4">
        <v>0</v>
      </c>
      <c r="C23" s="4">
        <v>10500</v>
      </c>
      <c r="D23" s="4">
        <v>-10500</v>
      </c>
      <c r="E23" s="4">
        <v>-704396371</v>
      </c>
      <c r="K23" s="24"/>
      <c r="L23" s="4">
        <v>703</v>
      </c>
      <c r="M23" s="4">
        <v>749</v>
      </c>
      <c r="N23" s="4">
        <v>126</v>
      </c>
      <c r="O23" s="4">
        <v>228</v>
      </c>
      <c r="P23" s="4">
        <v>841500</v>
      </c>
      <c r="Q23" s="4">
        <v>1395100</v>
      </c>
      <c r="R23" s="5">
        <v>-4.24E-2</v>
      </c>
      <c r="S23" s="4">
        <v>2256800</v>
      </c>
      <c r="V23" s="5">
        <v>9.8800000000000013E-2</v>
      </c>
    </row>
    <row r="24" spans="1:22" x14ac:dyDescent="0.2">
      <c r="A24" s="16" t="s">
        <v>322</v>
      </c>
      <c r="B24" s="4">
        <v>0</v>
      </c>
      <c r="C24" s="4">
        <v>4500</v>
      </c>
      <c r="D24" s="4">
        <v>-4500</v>
      </c>
      <c r="E24" s="4">
        <v>-305348551</v>
      </c>
      <c r="K24" s="24"/>
      <c r="L24" s="4">
        <v>714</v>
      </c>
      <c r="M24" s="4">
        <v>453</v>
      </c>
      <c r="N24" s="4">
        <v>134</v>
      </c>
      <c r="O24" s="4">
        <v>175</v>
      </c>
      <c r="P24" s="4">
        <v>773500</v>
      </c>
      <c r="Q24" s="4">
        <v>1000500</v>
      </c>
      <c r="R24" s="5">
        <v>1.78E-2</v>
      </c>
      <c r="S24" s="4">
        <v>1791300</v>
      </c>
      <c r="V24" s="5">
        <v>3.04E-2</v>
      </c>
    </row>
    <row r="25" spans="1:22" x14ac:dyDescent="0.2">
      <c r="A25" s="16" t="s">
        <v>321</v>
      </c>
      <c r="B25" s="4">
        <v>0</v>
      </c>
      <c r="C25" s="4">
        <v>100</v>
      </c>
      <c r="D25" s="4">
        <v>-100</v>
      </c>
      <c r="E25" s="4">
        <v>-6590386</v>
      </c>
      <c r="K25" s="24"/>
      <c r="L25" s="4">
        <v>613</v>
      </c>
      <c r="M25" s="4">
        <v>505</v>
      </c>
      <c r="N25" s="4">
        <v>116</v>
      </c>
      <c r="O25" s="4">
        <v>96</v>
      </c>
      <c r="P25" s="4">
        <v>968500</v>
      </c>
      <c r="Q25" s="4">
        <v>834500</v>
      </c>
      <c r="R25" s="5">
        <v>6.8000000000000005E-2</v>
      </c>
      <c r="S25" s="4">
        <v>1884100</v>
      </c>
      <c r="V25" s="5">
        <v>8.8300000000000003E-2</v>
      </c>
    </row>
    <row r="26" spans="1:22" x14ac:dyDescent="0.2">
      <c r="A26" s="16" t="s">
        <v>320</v>
      </c>
      <c r="B26" s="4">
        <v>0</v>
      </c>
      <c r="C26" s="4">
        <v>29980</v>
      </c>
      <c r="D26" s="4">
        <v>-29980</v>
      </c>
      <c r="E26" s="4">
        <v>-1899065406</v>
      </c>
      <c r="K26" s="24"/>
      <c r="L26" s="4">
        <v>677</v>
      </c>
      <c r="M26" s="4">
        <v>679</v>
      </c>
      <c r="N26" s="4">
        <v>126</v>
      </c>
      <c r="O26" s="4">
        <v>149</v>
      </c>
      <c r="P26" s="4">
        <v>973800</v>
      </c>
      <c r="Q26" s="4">
        <v>1091300</v>
      </c>
      <c r="R26" s="5">
        <v>3.1E-2</v>
      </c>
      <c r="S26" s="4">
        <v>2150200</v>
      </c>
      <c r="V26" s="5">
        <v>5.5399999999999998E-2</v>
      </c>
    </row>
    <row r="27" spans="1:22" x14ac:dyDescent="0.2">
      <c r="A27" s="16" t="s">
        <v>319</v>
      </c>
      <c r="B27" s="4">
        <v>0</v>
      </c>
      <c r="C27" s="4">
        <v>9990</v>
      </c>
      <c r="D27" s="4">
        <v>-9990</v>
      </c>
      <c r="E27" s="4">
        <v>-601576615</v>
      </c>
      <c r="K27" s="24"/>
      <c r="L27" s="4">
        <v>576</v>
      </c>
      <c r="M27" s="4">
        <v>386</v>
      </c>
      <c r="N27" s="4">
        <v>104</v>
      </c>
      <c r="O27" s="4">
        <v>82</v>
      </c>
      <c r="P27" s="4">
        <v>744600</v>
      </c>
      <c r="Q27" s="4">
        <v>522700</v>
      </c>
      <c r="R27" s="5">
        <v>6.2300000000000001E-2</v>
      </c>
      <c r="S27" s="4">
        <v>1301500</v>
      </c>
      <c r="V27" s="5">
        <v>8.0700000000000008E-2</v>
      </c>
    </row>
    <row r="28" spans="1:22" x14ac:dyDescent="0.2">
      <c r="A28" s="16" t="s">
        <v>318</v>
      </c>
      <c r="B28" s="4">
        <v>0</v>
      </c>
      <c r="C28" s="4">
        <v>4000</v>
      </c>
      <c r="D28" s="4">
        <v>-4000</v>
      </c>
      <c r="E28" s="4">
        <v>-222386926</v>
      </c>
      <c r="K28" s="24"/>
      <c r="L28" s="4">
        <v>824</v>
      </c>
      <c r="M28" s="4">
        <v>566</v>
      </c>
      <c r="N28" s="4">
        <v>166</v>
      </c>
      <c r="O28" s="4">
        <v>127</v>
      </c>
      <c r="P28" s="4">
        <v>1532900</v>
      </c>
      <c r="Q28" s="4">
        <v>796400</v>
      </c>
      <c r="R28" s="5">
        <v>8.2400000000000001E-2</v>
      </c>
      <c r="S28" s="4">
        <v>2358900</v>
      </c>
      <c r="V28" s="5">
        <v>7.5999999999999998E-2</v>
      </c>
    </row>
    <row r="29" spans="1:22" x14ac:dyDescent="0.2">
      <c r="A29" s="16" t="s">
        <v>317</v>
      </c>
      <c r="B29" s="4">
        <v>0</v>
      </c>
      <c r="C29" s="4">
        <v>5000</v>
      </c>
      <c r="D29" s="4">
        <v>-5000</v>
      </c>
      <c r="E29" s="4">
        <v>-264305121</v>
      </c>
      <c r="K29" s="24"/>
      <c r="L29" s="4">
        <v>358</v>
      </c>
      <c r="M29" s="4">
        <v>316</v>
      </c>
      <c r="N29" s="4">
        <v>86</v>
      </c>
      <c r="O29" s="4">
        <v>82</v>
      </c>
      <c r="P29" s="4">
        <v>582300</v>
      </c>
      <c r="Q29" s="4">
        <v>534100</v>
      </c>
      <c r="R29" s="5">
        <v>2.3E-2</v>
      </c>
      <c r="S29" s="4">
        <v>1144300</v>
      </c>
      <c r="V29" s="5">
        <v>3.1600000000000003E-2</v>
      </c>
    </row>
    <row r="30" spans="1:22" x14ac:dyDescent="0.2">
      <c r="A30" s="16" t="s">
        <v>316</v>
      </c>
      <c r="B30" s="4">
        <v>0</v>
      </c>
      <c r="C30" s="4">
        <v>27980</v>
      </c>
      <c r="D30" s="4">
        <v>-27980</v>
      </c>
      <c r="E30" s="4">
        <v>-1453660757</v>
      </c>
      <c r="K30" s="24"/>
      <c r="L30" s="4">
        <v>469</v>
      </c>
      <c r="M30" s="4">
        <v>553</v>
      </c>
      <c r="N30" s="4">
        <v>88</v>
      </c>
      <c r="O30" s="4">
        <v>116</v>
      </c>
      <c r="P30" s="4">
        <v>731400</v>
      </c>
      <c r="Q30" s="4">
        <v>757800</v>
      </c>
      <c r="R30" s="5">
        <v>7.8000000000000005E-3</v>
      </c>
      <c r="S30" s="4">
        <v>1526800</v>
      </c>
      <c r="V30" s="5">
        <v>5.28E-2</v>
      </c>
    </row>
    <row r="31" spans="1:22" x14ac:dyDescent="0.2">
      <c r="A31" s="16" t="s">
        <v>315</v>
      </c>
      <c r="B31" s="4">
        <v>0</v>
      </c>
      <c r="C31" s="4">
        <v>100</v>
      </c>
      <c r="D31" s="4">
        <v>-100</v>
      </c>
      <c r="E31" s="4">
        <v>-5165428</v>
      </c>
      <c r="K31" s="24"/>
      <c r="L31" s="4">
        <v>305</v>
      </c>
      <c r="M31" s="4">
        <v>388</v>
      </c>
      <c r="N31" s="4">
        <v>73</v>
      </c>
      <c r="O31" s="4">
        <v>95</v>
      </c>
      <c r="P31" s="4">
        <v>442300</v>
      </c>
      <c r="Q31" s="4">
        <v>651300</v>
      </c>
      <c r="R31" s="5">
        <v>-3.8E-3</v>
      </c>
      <c r="S31" s="4">
        <v>1142000</v>
      </c>
      <c r="V31" s="5">
        <v>5.7599999999999998E-2</v>
      </c>
    </row>
    <row r="32" spans="1:22" x14ac:dyDescent="0.2">
      <c r="A32" s="16" t="s">
        <v>314</v>
      </c>
      <c r="B32" s="4">
        <v>0</v>
      </c>
      <c r="C32" s="4">
        <v>3000</v>
      </c>
      <c r="D32" s="4">
        <v>-3000</v>
      </c>
      <c r="E32" s="4">
        <v>-151606253</v>
      </c>
      <c r="K32" s="24"/>
      <c r="L32" s="4">
        <v>562</v>
      </c>
      <c r="M32" s="4">
        <v>547</v>
      </c>
      <c r="N32" s="4">
        <v>112</v>
      </c>
      <c r="O32" s="4">
        <v>125</v>
      </c>
      <c r="P32" s="4">
        <v>923800</v>
      </c>
      <c r="Q32" s="4">
        <v>1030300</v>
      </c>
      <c r="R32" s="5">
        <v>4.8399999999999999E-2</v>
      </c>
      <c r="S32" s="4">
        <v>1999000</v>
      </c>
      <c r="V32" s="5">
        <v>5.9400000000000001E-2</v>
      </c>
    </row>
    <row r="33" spans="1:22" x14ac:dyDescent="0.2">
      <c r="K33" s="24"/>
      <c r="L33" s="4">
        <v>518</v>
      </c>
      <c r="M33" s="4">
        <v>699</v>
      </c>
      <c r="N33" s="4">
        <v>116</v>
      </c>
      <c r="O33" s="4">
        <v>171</v>
      </c>
      <c r="P33" s="4">
        <v>855100</v>
      </c>
      <c r="Q33" s="4">
        <v>1615300</v>
      </c>
      <c r="R33" s="5">
        <v>-6.8499999999999991E-2</v>
      </c>
      <c r="S33" s="4">
        <v>2507800</v>
      </c>
      <c r="V33" s="5">
        <v>0.1056</v>
      </c>
    </row>
    <row r="34" spans="1:22" x14ac:dyDescent="0.2">
      <c r="A34" s="16" t="s">
        <v>270</v>
      </c>
      <c r="B34" s="4">
        <v>0</v>
      </c>
      <c r="C34" s="4">
        <v>5500</v>
      </c>
      <c r="D34" s="4">
        <v>-5500</v>
      </c>
      <c r="E34" s="4">
        <v>-290727398</v>
      </c>
      <c r="K34" s="24"/>
      <c r="L34" s="4">
        <v>454</v>
      </c>
      <c r="M34" s="4">
        <v>458</v>
      </c>
      <c r="N34" s="4">
        <v>100</v>
      </c>
      <c r="O34" s="4">
        <v>67</v>
      </c>
      <c r="P34" s="4">
        <v>669500</v>
      </c>
      <c r="Q34" s="4">
        <v>459100</v>
      </c>
      <c r="R34" s="5">
        <v>1.54E-2</v>
      </c>
      <c r="S34" s="4">
        <v>1166700</v>
      </c>
      <c r="V34" s="5">
        <v>4.8499999999999995E-2</v>
      </c>
    </row>
    <row r="35" spans="1:22" x14ac:dyDescent="0.2">
      <c r="K35" s="24"/>
      <c r="L35" s="4">
        <v>526</v>
      </c>
      <c r="M35" s="4">
        <v>474</v>
      </c>
      <c r="N35" s="4">
        <v>94</v>
      </c>
      <c r="O35" s="4">
        <v>102</v>
      </c>
      <c r="P35" s="4">
        <v>881800</v>
      </c>
      <c r="Q35" s="4">
        <v>788000</v>
      </c>
      <c r="R35" s="5">
        <v>5.8899999999999994E-2</v>
      </c>
      <c r="S35" s="4">
        <v>1717100</v>
      </c>
      <c r="V35" s="5">
        <v>8.2299999999999998E-2</v>
      </c>
    </row>
    <row r="36" spans="1:22" x14ac:dyDescent="0.2">
      <c r="A36" s="16" t="s">
        <v>268</v>
      </c>
      <c r="B36" s="4">
        <v>0</v>
      </c>
      <c r="C36" s="4">
        <v>25900</v>
      </c>
      <c r="D36" s="4">
        <v>-25900</v>
      </c>
      <c r="E36" s="4">
        <v>-1307687071</v>
      </c>
      <c r="K36" s="24"/>
      <c r="L36" s="4">
        <v>593</v>
      </c>
      <c r="M36" s="4">
        <v>411</v>
      </c>
      <c r="N36" s="4">
        <v>84</v>
      </c>
      <c r="O36" s="4">
        <v>111</v>
      </c>
      <c r="P36" s="4">
        <v>781000</v>
      </c>
      <c r="Q36" s="4">
        <v>1068100</v>
      </c>
      <c r="R36" s="5">
        <v>6.1999999999999998E-3</v>
      </c>
      <c r="S36" s="4">
        <v>1885400</v>
      </c>
      <c r="V36" s="5">
        <v>8.5000000000000006E-2</v>
      </c>
    </row>
    <row r="37" spans="1:22" x14ac:dyDescent="0.2">
      <c r="A37" s="16" t="s">
        <v>254</v>
      </c>
      <c r="B37" s="4">
        <v>0</v>
      </c>
      <c r="C37" s="4">
        <v>1000</v>
      </c>
      <c r="D37" s="4">
        <v>-1000</v>
      </c>
      <c r="E37" s="4">
        <v>-48364881</v>
      </c>
      <c r="K37" s="24"/>
      <c r="L37" s="4">
        <v>778</v>
      </c>
      <c r="M37" s="4">
        <v>613</v>
      </c>
      <c r="N37" s="4">
        <v>93</v>
      </c>
      <c r="O37" s="4">
        <v>129</v>
      </c>
      <c r="P37" s="4">
        <v>877100</v>
      </c>
      <c r="Q37" s="4">
        <v>1134100</v>
      </c>
      <c r="R37" s="5">
        <v>1.04E-2</v>
      </c>
      <c r="S37" s="4">
        <v>2277700</v>
      </c>
      <c r="V37" s="5">
        <v>8.6500000000000007E-2</v>
      </c>
    </row>
    <row r="38" spans="1:22" x14ac:dyDescent="0.2">
      <c r="K38" s="24"/>
      <c r="L38" s="4">
        <v>713</v>
      </c>
      <c r="M38" s="4">
        <v>927</v>
      </c>
      <c r="N38" s="4">
        <v>124</v>
      </c>
      <c r="O38" s="4">
        <v>232</v>
      </c>
      <c r="P38" s="4">
        <v>1104400</v>
      </c>
      <c r="Q38" s="4">
        <v>1966900</v>
      </c>
      <c r="R38" s="5">
        <v>-0.1298</v>
      </c>
      <c r="S38" s="4">
        <v>3137800</v>
      </c>
      <c r="V38" s="5">
        <v>0.11380000000000001</v>
      </c>
    </row>
    <row r="39" spans="1:22" x14ac:dyDescent="0.2">
      <c r="A39" s="16" t="s">
        <v>252</v>
      </c>
      <c r="B39" s="4">
        <v>0</v>
      </c>
      <c r="C39" s="4">
        <v>300</v>
      </c>
      <c r="D39" s="4">
        <v>-300</v>
      </c>
      <c r="E39" s="4">
        <v>-16461645</v>
      </c>
      <c r="K39" s="24"/>
      <c r="L39" s="4">
        <v>733</v>
      </c>
      <c r="M39" s="4">
        <v>726</v>
      </c>
      <c r="N39" s="4">
        <v>168</v>
      </c>
      <c r="O39" s="4">
        <v>151</v>
      </c>
      <c r="P39" s="4">
        <v>1353000</v>
      </c>
      <c r="Q39" s="4">
        <v>1040400</v>
      </c>
      <c r="R39" s="5">
        <v>7.4000000000000003E-3</v>
      </c>
      <c r="S39" s="4">
        <v>2443700</v>
      </c>
      <c r="V39" s="5">
        <v>0.14119999999999999</v>
      </c>
    </row>
    <row r="40" spans="1:22" x14ac:dyDescent="0.2">
      <c r="A40" s="16" t="s">
        <v>251</v>
      </c>
      <c r="B40" s="4">
        <v>0</v>
      </c>
      <c r="C40" s="4">
        <v>100</v>
      </c>
      <c r="D40" s="4">
        <v>-100</v>
      </c>
      <c r="E40" s="4">
        <v>-5540968</v>
      </c>
      <c r="K40" s="24"/>
      <c r="L40" s="4">
        <v>1286</v>
      </c>
      <c r="M40" s="4">
        <v>950</v>
      </c>
      <c r="N40" s="4">
        <v>221</v>
      </c>
      <c r="O40" s="4">
        <v>195</v>
      </c>
      <c r="P40" s="4">
        <v>1654200</v>
      </c>
      <c r="Q40" s="4">
        <v>1382700</v>
      </c>
      <c r="R40" s="5">
        <v>1.8799999999999997E-2</v>
      </c>
      <c r="S40" s="4">
        <v>3081500</v>
      </c>
      <c r="V40" s="5">
        <v>0.1167</v>
      </c>
    </row>
    <row r="41" spans="1:22" x14ac:dyDescent="0.2">
      <c r="A41" s="16" t="s">
        <v>250</v>
      </c>
      <c r="B41" s="4">
        <v>0</v>
      </c>
      <c r="C41" s="4">
        <v>100200</v>
      </c>
      <c r="D41" s="4">
        <v>-100200</v>
      </c>
      <c r="E41" s="4">
        <v>-5295771459</v>
      </c>
      <c r="K41" s="24"/>
      <c r="L41" s="4">
        <v>503</v>
      </c>
      <c r="M41" s="4">
        <v>800</v>
      </c>
      <c r="N41" s="4">
        <v>98</v>
      </c>
      <c r="O41" s="4">
        <v>143</v>
      </c>
      <c r="P41" s="4">
        <v>1033700</v>
      </c>
      <c r="Q41" s="4">
        <v>1174900</v>
      </c>
      <c r="R41" s="5">
        <v>8.7599999999999997E-2</v>
      </c>
      <c r="S41" s="4">
        <v>2233200</v>
      </c>
      <c r="V41" s="5">
        <v>8.0600000000000005E-2</v>
      </c>
    </row>
    <row r="42" spans="1:22" x14ac:dyDescent="0.2">
      <c r="A42" s="16" t="s">
        <v>249</v>
      </c>
      <c r="B42" s="4">
        <v>0</v>
      </c>
      <c r="C42" s="4">
        <v>11700</v>
      </c>
      <c r="D42" s="4">
        <v>-11700</v>
      </c>
      <c r="E42" s="4">
        <v>-544194044</v>
      </c>
      <c r="K42" s="24"/>
      <c r="L42" s="4">
        <v>728</v>
      </c>
      <c r="M42" s="4">
        <v>691</v>
      </c>
      <c r="N42" s="4">
        <v>159</v>
      </c>
      <c r="O42" s="4">
        <v>137</v>
      </c>
      <c r="P42" s="4">
        <v>1662800</v>
      </c>
      <c r="Q42" s="4">
        <v>1471500</v>
      </c>
      <c r="R42" s="5">
        <v>9.1199999999999989E-2</v>
      </c>
      <c r="S42" s="4">
        <v>3169400</v>
      </c>
      <c r="V42" s="5">
        <v>0.13140000000000002</v>
      </c>
    </row>
    <row r="43" spans="1:22" x14ac:dyDescent="0.2">
      <c r="A43" s="16" t="s">
        <v>248</v>
      </c>
      <c r="B43" s="4">
        <v>0</v>
      </c>
      <c r="C43" s="4">
        <v>10000</v>
      </c>
      <c r="D43" s="4">
        <v>-10000</v>
      </c>
      <c r="E43" s="4">
        <v>-444408183</v>
      </c>
      <c r="K43" s="24"/>
      <c r="L43" s="4">
        <v>493</v>
      </c>
      <c r="M43" s="4">
        <v>524</v>
      </c>
      <c r="N43" s="4">
        <v>99</v>
      </c>
      <c r="O43" s="4">
        <v>112</v>
      </c>
      <c r="P43" s="4">
        <v>1094600</v>
      </c>
      <c r="Q43" s="4">
        <v>1007100</v>
      </c>
      <c r="R43" s="5">
        <v>1.8100000000000002E-2</v>
      </c>
      <c r="S43" s="4">
        <v>2121600</v>
      </c>
      <c r="V43" s="5">
        <v>5.0300000000000004E-2</v>
      </c>
    </row>
    <row r="44" spans="1:22" x14ac:dyDescent="0.2">
      <c r="A44" s="16" t="s">
        <v>247</v>
      </c>
      <c r="B44" s="4">
        <v>0</v>
      </c>
      <c r="C44" s="4">
        <v>2000</v>
      </c>
      <c r="D44" s="4">
        <v>-2000</v>
      </c>
      <c r="E44" s="4">
        <v>-86451320</v>
      </c>
      <c r="K44" s="24"/>
      <c r="L44" s="4">
        <v>754</v>
      </c>
      <c r="M44" s="4">
        <v>692</v>
      </c>
      <c r="N44" s="4">
        <v>186</v>
      </c>
      <c r="O44" s="4">
        <v>112</v>
      </c>
      <c r="P44" s="4">
        <v>1651300</v>
      </c>
      <c r="Q44" s="4">
        <v>1173100</v>
      </c>
      <c r="R44" s="5">
        <v>5.2400000000000002E-2</v>
      </c>
      <c r="S44" s="4">
        <v>2851900</v>
      </c>
      <c r="V44" s="5">
        <v>6.3E-2</v>
      </c>
    </row>
    <row r="45" spans="1:22" x14ac:dyDescent="0.2">
      <c r="A45" s="16" t="s">
        <v>246</v>
      </c>
      <c r="B45" s="4">
        <v>0</v>
      </c>
      <c r="C45" s="4">
        <v>400</v>
      </c>
      <c r="D45" s="4">
        <v>-400</v>
      </c>
      <c r="E45" s="4">
        <v>-16701583</v>
      </c>
      <c r="K45" s="24"/>
      <c r="L45" s="4">
        <v>466</v>
      </c>
      <c r="M45" s="4">
        <v>578</v>
      </c>
      <c r="N45" s="4">
        <v>84</v>
      </c>
      <c r="O45" s="4">
        <v>76</v>
      </c>
      <c r="P45" s="4">
        <v>981700</v>
      </c>
      <c r="Q45" s="4">
        <v>949100</v>
      </c>
      <c r="R45" s="5">
        <v>0.05</v>
      </c>
      <c r="S45" s="4">
        <v>1935000</v>
      </c>
      <c r="V45" s="5">
        <v>5.67E-2</v>
      </c>
    </row>
    <row r="46" spans="1:22" x14ac:dyDescent="0.2">
      <c r="A46" s="16" t="s">
        <v>245</v>
      </c>
      <c r="B46" s="4">
        <v>0</v>
      </c>
      <c r="C46" s="4">
        <v>4000</v>
      </c>
      <c r="D46" s="4">
        <v>-4000</v>
      </c>
      <c r="E46" s="4">
        <v>-155830001</v>
      </c>
      <c r="K46" s="24"/>
      <c r="L46" s="4">
        <v>961</v>
      </c>
      <c r="M46" s="4">
        <v>820</v>
      </c>
      <c r="N46" s="4">
        <v>205</v>
      </c>
      <c r="O46" s="4">
        <v>128</v>
      </c>
      <c r="P46" s="4">
        <v>2233700</v>
      </c>
      <c r="Q46" s="4">
        <v>1643300</v>
      </c>
      <c r="R46" s="5">
        <v>7.8200000000000006E-2</v>
      </c>
      <c r="S46" s="4">
        <v>3886600</v>
      </c>
      <c r="V46" s="5">
        <v>8.6300000000000002E-2</v>
      </c>
    </row>
    <row r="47" spans="1:22" x14ac:dyDescent="0.2">
      <c r="K47" s="24"/>
      <c r="L47" s="4">
        <v>298</v>
      </c>
      <c r="M47" s="4">
        <v>273</v>
      </c>
      <c r="N47" s="4">
        <v>38</v>
      </c>
      <c r="O47" s="4">
        <v>32</v>
      </c>
      <c r="P47" s="4">
        <v>398400</v>
      </c>
      <c r="Q47" s="4">
        <v>299700</v>
      </c>
      <c r="R47" s="5">
        <v>3.3500000000000002E-2</v>
      </c>
      <c r="S47" s="4">
        <v>712200</v>
      </c>
      <c r="V47" s="5">
        <v>5.3499999999999999E-2</v>
      </c>
    </row>
    <row r="48" spans="1:22" x14ac:dyDescent="0.2">
      <c r="K48" s="24"/>
      <c r="L48" s="4">
        <v>400</v>
      </c>
      <c r="M48" s="4">
        <v>325</v>
      </c>
      <c r="N48" s="4">
        <v>32</v>
      </c>
      <c r="O48" s="4">
        <v>78</v>
      </c>
      <c r="P48" s="4">
        <v>461600</v>
      </c>
      <c r="Q48" s="4">
        <v>658000</v>
      </c>
    </row>
    <row r="49" spans="1:22" x14ac:dyDescent="0.2">
      <c r="A49" s="16" t="s">
        <v>236</v>
      </c>
      <c r="B49" s="4">
        <v>0</v>
      </c>
      <c r="C49" s="4">
        <v>3000</v>
      </c>
      <c r="D49" s="4">
        <v>-3000</v>
      </c>
      <c r="E49" s="4">
        <v>-111200977</v>
      </c>
      <c r="K49" s="24"/>
      <c r="L49" s="4">
        <v>337</v>
      </c>
      <c r="M49" s="4">
        <v>331</v>
      </c>
      <c r="N49" s="4">
        <v>33</v>
      </c>
      <c r="O49" s="4">
        <v>52</v>
      </c>
      <c r="P49" s="4">
        <v>366700</v>
      </c>
      <c r="Q49" s="4">
        <v>597200</v>
      </c>
      <c r="R49" s="5">
        <v>-2.7000000000000001E-3</v>
      </c>
      <c r="S49" s="4">
        <v>972500</v>
      </c>
      <c r="V49" s="5">
        <v>3.44E-2</v>
      </c>
    </row>
    <row r="50" spans="1:22" x14ac:dyDescent="0.2">
      <c r="A50" s="16" t="s">
        <v>235</v>
      </c>
      <c r="B50" s="4">
        <v>0</v>
      </c>
      <c r="C50" s="4">
        <v>200</v>
      </c>
      <c r="D50" s="4">
        <v>-200</v>
      </c>
      <c r="E50" s="4">
        <v>-7322339</v>
      </c>
      <c r="K50" s="24"/>
      <c r="L50" s="4">
        <v>404</v>
      </c>
      <c r="M50" s="4">
        <v>434</v>
      </c>
      <c r="N50" s="4">
        <v>71</v>
      </c>
      <c r="O50" s="4">
        <v>49</v>
      </c>
      <c r="P50" s="4">
        <v>683800</v>
      </c>
      <c r="Q50" s="4">
        <v>538900</v>
      </c>
      <c r="R50" s="5">
        <v>3.3599999999999998E-2</v>
      </c>
      <c r="S50" s="4">
        <v>1233900</v>
      </c>
      <c r="V50" s="5">
        <v>4.0300000000000002E-2</v>
      </c>
    </row>
    <row r="51" spans="1:22" x14ac:dyDescent="0.2">
      <c r="K51" s="24"/>
      <c r="L51" s="4">
        <v>385</v>
      </c>
      <c r="M51" s="4">
        <v>277</v>
      </c>
      <c r="N51" s="4">
        <v>31</v>
      </c>
      <c r="O51" s="4">
        <v>41</v>
      </c>
      <c r="P51" s="4">
        <v>357100</v>
      </c>
      <c r="Q51" s="4">
        <v>484400</v>
      </c>
    </row>
    <row r="52" spans="1:22" x14ac:dyDescent="0.2">
      <c r="K52" s="24"/>
      <c r="L52" s="4">
        <v>334</v>
      </c>
      <c r="M52" s="4">
        <v>267</v>
      </c>
      <c r="N52" s="4">
        <v>38</v>
      </c>
      <c r="O52" s="4">
        <v>52</v>
      </c>
      <c r="P52" s="4">
        <v>395500</v>
      </c>
      <c r="Q52" s="4">
        <v>472900</v>
      </c>
    </row>
    <row r="53" spans="1:22" x14ac:dyDescent="0.2">
      <c r="K53" s="24"/>
      <c r="L53" s="4">
        <v>961</v>
      </c>
      <c r="M53" s="4">
        <v>657</v>
      </c>
      <c r="N53" s="4">
        <v>104</v>
      </c>
      <c r="O53" s="4">
        <v>149</v>
      </c>
      <c r="P53" s="4">
        <v>1276600</v>
      </c>
      <c r="Q53" s="4">
        <v>1541000</v>
      </c>
    </row>
    <row r="54" spans="1:22" x14ac:dyDescent="0.2">
      <c r="A54" s="16" t="s">
        <v>231</v>
      </c>
      <c r="B54" s="4">
        <v>0</v>
      </c>
      <c r="C54" s="4">
        <v>5000</v>
      </c>
      <c r="D54" s="4">
        <v>-5000</v>
      </c>
      <c r="E54" s="4">
        <v>-188289597</v>
      </c>
      <c r="K54" s="24"/>
      <c r="L54" s="4">
        <v>512</v>
      </c>
      <c r="M54" s="4">
        <v>542</v>
      </c>
      <c r="N54" s="4">
        <v>70</v>
      </c>
      <c r="O54" s="4">
        <v>108</v>
      </c>
      <c r="P54" s="4">
        <v>663800</v>
      </c>
      <c r="Q54" s="4">
        <v>1261200</v>
      </c>
      <c r="R54" s="5">
        <v>-2.12E-2</v>
      </c>
      <c r="S54" s="4">
        <v>1935100</v>
      </c>
      <c r="V54" s="5">
        <v>3.6499999999999998E-2</v>
      </c>
    </row>
    <row r="55" spans="1:22" x14ac:dyDescent="0.2">
      <c r="A55" s="16" t="s">
        <v>230</v>
      </c>
      <c r="B55" s="4">
        <v>0</v>
      </c>
      <c r="C55" s="4">
        <v>5200</v>
      </c>
      <c r="D55" s="4">
        <v>-5200</v>
      </c>
      <c r="E55" s="4">
        <v>-199685129</v>
      </c>
      <c r="K55" s="24"/>
      <c r="L55" s="4">
        <v>636</v>
      </c>
      <c r="M55" s="4">
        <v>475</v>
      </c>
      <c r="N55" s="4">
        <v>86</v>
      </c>
      <c r="O55" s="4">
        <v>114</v>
      </c>
      <c r="P55" s="4">
        <v>831300</v>
      </c>
      <c r="Q55" s="4">
        <v>1280100</v>
      </c>
      <c r="R55" s="5">
        <v>-1.8200000000000001E-2</v>
      </c>
      <c r="S55" s="4">
        <v>2128900</v>
      </c>
      <c r="V55" s="5">
        <v>4.3200000000000002E-2</v>
      </c>
    </row>
    <row r="56" spans="1:22" x14ac:dyDescent="0.2">
      <c r="A56" s="16" t="s">
        <v>229</v>
      </c>
      <c r="B56" s="4">
        <v>0</v>
      </c>
      <c r="C56" s="4">
        <v>10000</v>
      </c>
      <c r="D56" s="4">
        <v>-10000</v>
      </c>
      <c r="E56" s="4">
        <v>-390393338</v>
      </c>
      <c r="K56" s="24"/>
      <c r="L56" s="4">
        <v>803</v>
      </c>
      <c r="M56" s="4">
        <v>547</v>
      </c>
      <c r="N56" s="4">
        <v>105</v>
      </c>
      <c r="O56" s="4">
        <v>144</v>
      </c>
      <c r="P56" s="4">
        <v>1050400</v>
      </c>
      <c r="Q56" s="4">
        <v>1522500</v>
      </c>
      <c r="R56" s="5">
        <v>-1.2699999999999999E-2</v>
      </c>
      <c r="S56" s="4">
        <v>2584800</v>
      </c>
      <c r="V56" s="5">
        <v>3.9900000000000005E-2</v>
      </c>
    </row>
    <row r="57" spans="1:22" x14ac:dyDescent="0.2">
      <c r="A57" s="16" t="s">
        <v>228</v>
      </c>
      <c r="B57" s="4">
        <v>0</v>
      </c>
      <c r="C57" s="4">
        <v>41400</v>
      </c>
      <c r="D57" s="4">
        <v>-41400</v>
      </c>
      <c r="E57" s="4">
        <v>-1648100733</v>
      </c>
      <c r="K57" s="24"/>
      <c r="L57" s="4">
        <v>847</v>
      </c>
      <c r="M57" s="4">
        <v>571</v>
      </c>
      <c r="N57" s="4">
        <v>174</v>
      </c>
      <c r="O57" s="4">
        <v>124</v>
      </c>
      <c r="P57" s="4">
        <v>1723200</v>
      </c>
      <c r="Q57" s="4">
        <v>1243300</v>
      </c>
      <c r="R57" s="5">
        <v>2.86E-2</v>
      </c>
      <c r="S57" s="4">
        <v>2980500</v>
      </c>
      <c r="V57" s="5">
        <v>5.4100000000000002E-2</v>
      </c>
    </row>
    <row r="58" spans="1:22" x14ac:dyDescent="0.2">
      <c r="A58" s="16" t="s">
        <v>227</v>
      </c>
      <c r="B58" s="4">
        <v>0</v>
      </c>
      <c r="C58" s="4">
        <v>13600</v>
      </c>
      <c r="D58" s="4">
        <v>-13600</v>
      </c>
      <c r="E58" s="4">
        <v>-518773666</v>
      </c>
      <c r="K58" s="24"/>
      <c r="L58" s="4">
        <v>493</v>
      </c>
      <c r="M58" s="4">
        <v>603</v>
      </c>
      <c r="N58" s="4">
        <v>105</v>
      </c>
      <c r="O58" s="4">
        <v>75</v>
      </c>
      <c r="P58" s="4">
        <v>1177300</v>
      </c>
      <c r="Q58" s="4">
        <v>891600</v>
      </c>
      <c r="R58" s="5">
        <v>6.6500000000000004E-2</v>
      </c>
      <c r="S58" s="4">
        <v>2094300</v>
      </c>
      <c r="V58" s="5">
        <v>8.9099999999999999E-2</v>
      </c>
    </row>
    <row r="59" spans="1:22" x14ac:dyDescent="0.2">
      <c r="K59" s="24"/>
      <c r="L59" s="4">
        <v>695</v>
      </c>
      <c r="M59" s="4">
        <v>543</v>
      </c>
      <c r="N59" s="4">
        <v>82</v>
      </c>
      <c r="O59" s="4">
        <v>117</v>
      </c>
      <c r="P59" s="4">
        <v>953200</v>
      </c>
      <c r="Q59" s="4">
        <v>1449700</v>
      </c>
    </row>
    <row r="60" spans="1:22" x14ac:dyDescent="0.2">
      <c r="G60" s="4">
        <v>0</v>
      </c>
      <c r="H60" s="4">
        <v>0</v>
      </c>
      <c r="I60" s="4">
        <v>0</v>
      </c>
      <c r="J60" s="4">
        <v>-5642850000</v>
      </c>
      <c r="K60" s="24"/>
      <c r="L60" s="4">
        <v>644</v>
      </c>
      <c r="M60" s="4">
        <v>469</v>
      </c>
      <c r="N60" s="4">
        <v>92</v>
      </c>
      <c r="O60" s="4">
        <v>118</v>
      </c>
      <c r="P60" s="4">
        <v>945300</v>
      </c>
      <c r="Q60" s="4">
        <v>1333100</v>
      </c>
    </row>
    <row r="61" spans="1:22" x14ac:dyDescent="0.2">
      <c r="A61" s="16" t="s">
        <v>224</v>
      </c>
      <c r="B61" s="4">
        <v>0</v>
      </c>
      <c r="C61" s="4">
        <v>125650</v>
      </c>
      <c r="D61" s="4">
        <v>-125650</v>
      </c>
      <c r="E61" s="4">
        <v>-4885182781</v>
      </c>
      <c r="G61" s="4">
        <v>0</v>
      </c>
      <c r="H61" s="4">
        <v>0</v>
      </c>
      <c r="I61" s="4">
        <v>0</v>
      </c>
      <c r="J61" s="4">
        <v>-3958500000</v>
      </c>
      <c r="K61" s="24"/>
      <c r="L61" s="4">
        <v>1081</v>
      </c>
      <c r="M61" s="4">
        <v>589</v>
      </c>
      <c r="N61" s="4">
        <v>137</v>
      </c>
      <c r="O61" s="4">
        <v>131</v>
      </c>
      <c r="P61" s="4">
        <v>1508900</v>
      </c>
      <c r="Q61" s="4">
        <v>1373500</v>
      </c>
      <c r="R61" s="5">
        <v>2.5999999999999999E-3</v>
      </c>
      <c r="S61" s="4">
        <v>2906800</v>
      </c>
      <c r="V61" s="5">
        <v>7.4099999999999999E-2</v>
      </c>
    </row>
    <row r="62" spans="1:22" x14ac:dyDescent="0.2">
      <c r="K62" s="24"/>
      <c r="L62" s="4">
        <v>730</v>
      </c>
      <c r="M62" s="4">
        <v>523</v>
      </c>
      <c r="N62" s="4">
        <v>107</v>
      </c>
      <c r="O62" s="4">
        <v>86</v>
      </c>
      <c r="P62" s="4">
        <v>1373400</v>
      </c>
      <c r="Q62" s="4">
        <v>871400</v>
      </c>
    </row>
    <row r="63" spans="1:22" x14ac:dyDescent="0.2">
      <c r="K63" s="24"/>
      <c r="L63" s="4">
        <v>534</v>
      </c>
      <c r="M63" s="4">
        <v>428</v>
      </c>
      <c r="N63" s="4">
        <v>113</v>
      </c>
      <c r="O63" s="4">
        <v>96</v>
      </c>
      <c r="P63" s="4">
        <v>1142200</v>
      </c>
      <c r="Q63" s="4">
        <v>981300</v>
      </c>
    </row>
    <row r="64" spans="1:22" x14ac:dyDescent="0.2">
      <c r="A64" s="16" t="s">
        <v>221</v>
      </c>
      <c r="B64" s="4">
        <v>0</v>
      </c>
      <c r="C64" s="4">
        <v>100</v>
      </c>
      <c r="D64" s="4">
        <v>-100</v>
      </c>
      <c r="E64" s="4">
        <v>-3386320</v>
      </c>
      <c r="K64" s="24"/>
      <c r="L64" s="4">
        <v>404</v>
      </c>
      <c r="M64" s="4">
        <v>336</v>
      </c>
      <c r="N64" s="4">
        <v>67</v>
      </c>
      <c r="O64" s="4">
        <v>68</v>
      </c>
      <c r="P64" s="4">
        <v>756400</v>
      </c>
      <c r="Q64" s="4">
        <v>668600</v>
      </c>
      <c r="R64" s="5">
        <v>3.6499999999999998E-2</v>
      </c>
      <c r="S64" s="4">
        <v>1432300</v>
      </c>
      <c r="V64" s="5">
        <v>4.0899999999999999E-2</v>
      </c>
    </row>
    <row r="65" spans="1:22" x14ac:dyDescent="0.2">
      <c r="K65" s="24"/>
      <c r="L65" s="4">
        <v>298</v>
      </c>
      <c r="M65" s="4">
        <v>299</v>
      </c>
      <c r="N65" s="4">
        <v>57</v>
      </c>
      <c r="O65" s="4">
        <v>59</v>
      </c>
      <c r="P65" s="4">
        <v>672800</v>
      </c>
      <c r="Q65" s="4">
        <v>690000</v>
      </c>
    </row>
    <row r="66" spans="1:22" x14ac:dyDescent="0.2">
      <c r="A66" s="16" t="s">
        <v>219</v>
      </c>
      <c r="B66" s="4">
        <v>0</v>
      </c>
      <c r="C66" s="4">
        <v>13500</v>
      </c>
      <c r="D66" s="4">
        <v>-13500</v>
      </c>
      <c r="E66" s="4">
        <v>-439423042</v>
      </c>
      <c r="K66" s="24"/>
      <c r="L66" s="4">
        <v>367</v>
      </c>
      <c r="M66" s="4">
        <v>343</v>
      </c>
      <c r="N66" s="4">
        <v>59</v>
      </c>
      <c r="O66" s="4">
        <v>55</v>
      </c>
      <c r="P66" s="4">
        <v>640500</v>
      </c>
      <c r="Q66" s="4">
        <v>720100</v>
      </c>
      <c r="R66" s="5">
        <v>6.1999999999999998E-3</v>
      </c>
      <c r="S66" s="4">
        <v>1379000</v>
      </c>
      <c r="V66" s="5">
        <v>3.9100000000000003E-2</v>
      </c>
    </row>
    <row r="67" spans="1:22" x14ac:dyDescent="0.2">
      <c r="A67" s="16" t="s">
        <v>218</v>
      </c>
      <c r="B67" s="4">
        <v>0</v>
      </c>
      <c r="C67" s="4">
        <v>100</v>
      </c>
      <c r="D67" s="4">
        <v>-100</v>
      </c>
      <c r="E67" s="4">
        <v>-3178572</v>
      </c>
      <c r="K67" s="24"/>
      <c r="L67" s="4">
        <v>397</v>
      </c>
      <c r="M67" s="4">
        <v>466</v>
      </c>
      <c r="N67" s="4">
        <v>80</v>
      </c>
      <c r="O67" s="4">
        <v>71</v>
      </c>
      <c r="P67" s="4">
        <v>1067500</v>
      </c>
      <c r="Q67" s="4">
        <v>882700</v>
      </c>
      <c r="R67" s="5">
        <v>7.3099999999999998E-2</v>
      </c>
      <c r="S67" s="4">
        <v>1963000</v>
      </c>
      <c r="V67" s="5">
        <v>9.4899999999999998E-2</v>
      </c>
    </row>
    <row r="68" spans="1:22" x14ac:dyDescent="0.2">
      <c r="K68" s="24"/>
      <c r="L68" s="4">
        <v>220</v>
      </c>
      <c r="M68" s="4">
        <v>217</v>
      </c>
      <c r="N68" s="4">
        <v>46</v>
      </c>
      <c r="O68" s="4">
        <v>40</v>
      </c>
      <c r="P68" s="4">
        <v>649600</v>
      </c>
      <c r="Q68" s="4">
        <v>492100</v>
      </c>
    </row>
    <row r="69" spans="1:22" x14ac:dyDescent="0.2">
      <c r="A69" s="16" t="s">
        <v>216</v>
      </c>
      <c r="B69" s="4">
        <v>0</v>
      </c>
      <c r="C69" s="4">
        <v>0</v>
      </c>
      <c r="D69" s="4">
        <v>0</v>
      </c>
      <c r="E69" s="4">
        <v>0</v>
      </c>
      <c r="K69" s="24"/>
      <c r="L69" s="4">
        <v>282</v>
      </c>
      <c r="M69" s="4">
        <v>416</v>
      </c>
      <c r="N69" s="4">
        <v>53</v>
      </c>
      <c r="O69" s="4">
        <v>71</v>
      </c>
      <c r="P69" s="4">
        <v>755700</v>
      </c>
      <c r="Q69" s="4">
        <v>933900</v>
      </c>
      <c r="R69" s="5">
        <v>0</v>
      </c>
      <c r="S69" s="4">
        <v>1702500</v>
      </c>
      <c r="V69" s="5">
        <v>5.6900000000000006E-2</v>
      </c>
    </row>
    <row r="70" spans="1:22" x14ac:dyDescent="0.2">
      <c r="A70" s="16" t="s">
        <v>215</v>
      </c>
      <c r="B70" s="4">
        <v>0</v>
      </c>
      <c r="C70" s="4">
        <v>0</v>
      </c>
      <c r="D70" s="4">
        <v>0</v>
      </c>
      <c r="E70" s="4">
        <v>0</v>
      </c>
      <c r="K70" s="24"/>
      <c r="L70" s="4">
        <v>140</v>
      </c>
      <c r="M70" s="4">
        <v>185</v>
      </c>
      <c r="N70" s="4">
        <v>29</v>
      </c>
      <c r="O70" s="4">
        <v>32</v>
      </c>
      <c r="P70" s="4">
        <v>346900</v>
      </c>
      <c r="Q70" s="4">
        <v>409500</v>
      </c>
      <c r="R70" s="5">
        <v>1.4199999999999999E-2</v>
      </c>
      <c r="S70" s="4">
        <v>759900</v>
      </c>
      <c r="V70" s="5">
        <v>2.4199999999999999E-2</v>
      </c>
    </row>
    <row r="71" spans="1:22" x14ac:dyDescent="0.2">
      <c r="A71" s="16" t="s">
        <v>214</v>
      </c>
      <c r="B71" s="4">
        <v>0</v>
      </c>
      <c r="C71" s="4">
        <v>15000</v>
      </c>
      <c r="D71" s="4">
        <v>-15000</v>
      </c>
      <c r="E71" s="4">
        <v>-425790709</v>
      </c>
      <c r="K71" s="24"/>
      <c r="L71" s="4">
        <v>144</v>
      </c>
      <c r="M71" s="4">
        <v>188</v>
      </c>
      <c r="N71" s="4">
        <v>17</v>
      </c>
      <c r="O71" s="4">
        <v>27</v>
      </c>
      <c r="P71" s="4">
        <v>209500</v>
      </c>
      <c r="Q71" s="4">
        <v>433700</v>
      </c>
      <c r="R71" s="5">
        <v>-1.7600000000000001E-2</v>
      </c>
      <c r="S71" s="4">
        <v>643600</v>
      </c>
      <c r="V71" s="5">
        <v>3.1200000000000002E-2</v>
      </c>
    </row>
    <row r="72" spans="1:22" x14ac:dyDescent="0.2">
      <c r="A72" s="16" t="s">
        <v>213</v>
      </c>
      <c r="B72" s="4">
        <v>0</v>
      </c>
      <c r="C72" s="4">
        <v>0</v>
      </c>
      <c r="D72" s="4">
        <v>0</v>
      </c>
      <c r="E72" s="4">
        <v>0</v>
      </c>
      <c r="G72" s="4">
        <v>0</v>
      </c>
      <c r="H72" s="4">
        <v>0</v>
      </c>
      <c r="I72" s="4">
        <v>0</v>
      </c>
      <c r="J72" s="4">
        <v>2875000000</v>
      </c>
      <c r="K72" s="24"/>
      <c r="L72" s="4">
        <v>233</v>
      </c>
      <c r="M72" s="4">
        <v>376</v>
      </c>
      <c r="N72" s="4">
        <v>53</v>
      </c>
      <c r="O72" s="4">
        <v>65</v>
      </c>
      <c r="P72" s="4">
        <v>682900</v>
      </c>
      <c r="Q72" s="4">
        <v>923900</v>
      </c>
      <c r="R72" s="5">
        <v>2.86E-2</v>
      </c>
      <c r="S72" s="4">
        <v>1606900</v>
      </c>
      <c r="V72" s="5">
        <v>4.1100000000000005E-2</v>
      </c>
    </row>
    <row r="73" spans="1:22" x14ac:dyDescent="0.2">
      <c r="A73" s="16" t="s">
        <v>212</v>
      </c>
      <c r="B73" s="4">
        <v>0</v>
      </c>
      <c r="C73" s="4">
        <v>0</v>
      </c>
      <c r="D73" s="4">
        <v>0</v>
      </c>
      <c r="E73" s="4">
        <v>0</v>
      </c>
      <c r="K73" s="24"/>
      <c r="L73" s="4">
        <v>177</v>
      </c>
      <c r="M73" s="4">
        <v>168</v>
      </c>
      <c r="N73" s="4">
        <v>27</v>
      </c>
      <c r="O73" s="4">
        <v>32</v>
      </c>
      <c r="P73" s="4">
        <v>380100</v>
      </c>
      <c r="Q73" s="4">
        <v>365900</v>
      </c>
      <c r="R73" s="5">
        <v>1.8200000000000001E-2</v>
      </c>
      <c r="S73" s="4">
        <v>749900</v>
      </c>
      <c r="V73" s="5">
        <v>2.1400000000000002E-2</v>
      </c>
    </row>
    <row r="74" spans="1:22" x14ac:dyDescent="0.2">
      <c r="A74" s="16" t="s">
        <v>211</v>
      </c>
      <c r="B74" s="4">
        <v>0</v>
      </c>
      <c r="C74" s="4">
        <v>0</v>
      </c>
      <c r="D74" s="4">
        <v>0</v>
      </c>
      <c r="E74" s="4">
        <v>0</v>
      </c>
      <c r="K74" s="24"/>
      <c r="L74" s="4">
        <v>171</v>
      </c>
      <c r="M74" s="4">
        <v>124</v>
      </c>
      <c r="N74" s="4">
        <v>13</v>
      </c>
      <c r="O74" s="4">
        <v>30</v>
      </c>
      <c r="P74" s="4">
        <v>205800</v>
      </c>
      <c r="Q74" s="4">
        <v>328000</v>
      </c>
      <c r="R74" s="5">
        <v>-3.5999999999999999E-3</v>
      </c>
      <c r="S74" s="4">
        <v>534500</v>
      </c>
      <c r="V74" s="5">
        <v>1.4499999999999999E-2</v>
      </c>
    </row>
    <row r="75" spans="1:22" x14ac:dyDescent="0.2">
      <c r="A75" s="16" t="s">
        <v>210</v>
      </c>
      <c r="B75" s="4">
        <v>0</v>
      </c>
      <c r="C75" s="4">
        <v>0</v>
      </c>
      <c r="D75" s="4">
        <v>0</v>
      </c>
      <c r="E75" s="4">
        <v>0</v>
      </c>
      <c r="K75" s="24"/>
      <c r="L75" s="4">
        <v>106</v>
      </c>
      <c r="M75" s="4">
        <v>102</v>
      </c>
      <c r="N75" s="4">
        <v>12</v>
      </c>
      <c r="O75" s="4">
        <v>22</v>
      </c>
      <c r="P75" s="4">
        <v>163600</v>
      </c>
      <c r="Q75" s="4">
        <v>340600</v>
      </c>
      <c r="R75" s="5">
        <v>3.7000000000000002E-3</v>
      </c>
      <c r="S75" s="4">
        <v>509400</v>
      </c>
      <c r="V75" s="5">
        <v>1.09E-2</v>
      </c>
    </row>
    <row r="76" spans="1:22" x14ac:dyDescent="0.2">
      <c r="A76" s="16" t="s">
        <v>208</v>
      </c>
      <c r="B76" s="4">
        <v>0</v>
      </c>
      <c r="C76" s="4">
        <v>0</v>
      </c>
      <c r="D76" s="4">
        <v>0</v>
      </c>
      <c r="E76" s="4">
        <v>0</v>
      </c>
      <c r="K76" s="24"/>
      <c r="L76" s="4">
        <v>162</v>
      </c>
      <c r="M76" s="4">
        <v>124</v>
      </c>
      <c r="N76" s="4">
        <v>20</v>
      </c>
      <c r="O76" s="4">
        <v>19</v>
      </c>
      <c r="P76" s="4">
        <v>250300</v>
      </c>
      <c r="Q76" s="4">
        <v>255300</v>
      </c>
      <c r="R76" s="5">
        <v>-7.1999999999999998E-3</v>
      </c>
      <c r="S76" s="4">
        <v>505600</v>
      </c>
      <c r="V76" s="5">
        <v>1.44E-2</v>
      </c>
    </row>
    <row r="77" spans="1:22" x14ac:dyDescent="0.2">
      <c r="A77" s="16" t="s">
        <v>207</v>
      </c>
      <c r="B77" s="4">
        <v>0</v>
      </c>
      <c r="C77" s="4">
        <v>0</v>
      </c>
      <c r="D77" s="4">
        <v>0</v>
      </c>
      <c r="E77" s="4">
        <v>0</v>
      </c>
      <c r="G77" s="4">
        <v>0</v>
      </c>
      <c r="H77" s="4">
        <v>0</v>
      </c>
      <c r="I77" s="4">
        <v>0</v>
      </c>
      <c r="J77" s="4">
        <v>1108000000</v>
      </c>
      <c r="K77" s="24"/>
      <c r="L77" s="4">
        <v>74</v>
      </c>
      <c r="M77" s="4">
        <v>118</v>
      </c>
      <c r="N77" s="4">
        <v>11</v>
      </c>
      <c r="O77" s="4">
        <v>26</v>
      </c>
      <c r="P77" s="4">
        <v>182900</v>
      </c>
      <c r="Q77" s="4">
        <v>286000</v>
      </c>
      <c r="R77" s="5">
        <v>0</v>
      </c>
      <c r="S77" s="4">
        <v>470500</v>
      </c>
      <c r="V77" s="5">
        <v>1.43E-2</v>
      </c>
    </row>
    <row r="78" spans="1:22" x14ac:dyDescent="0.2">
      <c r="A78" s="16" t="s">
        <v>206</v>
      </c>
      <c r="B78" s="4">
        <v>0</v>
      </c>
      <c r="C78" s="4">
        <v>60</v>
      </c>
      <c r="D78" s="4">
        <v>-60</v>
      </c>
      <c r="E78" s="4">
        <v>-1648827</v>
      </c>
      <c r="K78" s="24"/>
      <c r="L78" s="4">
        <v>234</v>
      </c>
      <c r="M78" s="4">
        <v>180</v>
      </c>
      <c r="N78" s="4">
        <v>29</v>
      </c>
      <c r="O78" s="4">
        <v>48</v>
      </c>
      <c r="P78" s="4">
        <v>434200</v>
      </c>
      <c r="Q78" s="4">
        <v>546600</v>
      </c>
      <c r="R78" s="5">
        <v>3.7000000000000002E-3</v>
      </c>
      <c r="S78" s="4">
        <v>982800</v>
      </c>
      <c r="V78" s="5">
        <v>1.4499999999999999E-2</v>
      </c>
    </row>
    <row r="79" spans="1:22" x14ac:dyDescent="0.2">
      <c r="A79" s="16" t="s">
        <v>205</v>
      </c>
      <c r="B79" s="4">
        <v>0</v>
      </c>
      <c r="C79" s="4">
        <v>0</v>
      </c>
      <c r="D79" s="4">
        <v>0</v>
      </c>
      <c r="E79" s="4">
        <v>0</v>
      </c>
      <c r="K79" s="24"/>
      <c r="L79" s="4">
        <v>181</v>
      </c>
      <c r="M79" s="4">
        <v>166</v>
      </c>
      <c r="N79" s="4">
        <v>22</v>
      </c>
      <c r="O79" s="4">
        <v>40</v>
      </c>
      <c r="P79" s="4">
        <v>302300</v>
      </c>
      <c r="Q79" s="4">
        <v>557200</v>
      </c>
      <c r="R79" s="5">
        <v>-1.8100000000000002E-2</v>
      </c>
      <c r="S79" s="4">
        <v>874900</v>
      </c>
      <c r="V79" s="5">
        <v>2.8199999999999999E-2</v>
      </c>
    </row>
    <row r="80" spans="1:22" x14ac:dyDescent="0.2">
      <c r="A80" s="16" t="s">
        <v>204</v>
      </c>
      <c r="B80" s="4">
        <v>0</v>
      </c>
      <c r="C80" s="4">
        <v>0</v>
      </c>
      <c r="D80" s="4">
        <v>0</v>
      </c>
      <c r="E80" s="4">
        <v>0</v>
      </c>
      <c r="K80" s="24"/>
      <c r="L80" s="4">
        <v>245</v>
      </c>
      <c r="M80" s="4">
        <v>206</v>
      </c>
      <c r="N80" s="4">
        <v>53</v>
      </c>
      <c r="O80" s="4">
        <v>31</v>
      </c>
      <c r="P80" s="4">
        <v>609200</v>
      </c>
      <c r="Q80" s="4">
        <v>418400</v>
      </c>
      <c r="R80" s="5">
        <v>1.4499999999999999E-2</v>
      </c>
      <c r="S80" s="4">
        <v>1033100</v>
      </c>
      <c r="V80" s="5">
        <v>3.85E-2</v>
      </c>
    </row>
    <row r="81" spans="1:22" x14ac:dyDescent="0.2">
      <c r="A81" s="16" t="s">
        <v>203</v>
      </c>
      <c r="B81" s="4">
        <v>0</v>
      </c>
      <c r="C81" s="4">
        <v>9500</v>
      </c>
      <c r="D81" s="4">
        <v>-9500</v>
      </c>
      <c r="E81" s="4">
        <v>-263660124</v>
      </c>
      <c r="K81" s="24"/>
      <c r="L81" s="4">
        <v>489</v>
      </c>
      <c r="M81" s="4">
        <v>391</v>
      </c>
      <c r="N81" s="4">
        <v>106</v>
      </c>
      <c r="O81" s="4">
        <v>91</v>
      </c>
      <c r="P81" s="4">
        <v>1340100</v>
      </c>
      <c r="Q81" s="4">
        <v>1089300</v>
      </c>
      <c r="R81" s="5">
        <v>2.98E-2</v>
      </c>
      <c r="S81" s="4">
        <v>2434200</v>
      </c>
      <c r="V81" s="5">
        <v>4.2500000000000003E-2</v>
      </c>
    </row>
    <row r="82" spans="1:22" x14ac:dyDescent="0.2">
      <c r="A82" s="16" t="s">
        <v>200</v>
      </c>
      <c r="B82" s="4">
        <v>0</v>
      </c>
      <c r="C82" s="4">
        <v>20000</v>
      </c>
      <c r="D82" s="4">
        <v>-20000</v>
      </c>
      <c r="E82" s="4">
        <v>-537514178</v>
      </c>
      <c r="K82" s="24"/>
      <c r="L82" s="4">
        <v>101</v>
      </c>
      <c r="M82" s="4">
        <v>105</v>
      </c>
      <c r="N82" s="4">
        <v>11</v>
      </c>
      <c r="O82" s="4">
        <v>19</v>
      </c>
      <c r="P82" s="4">
        <v>111500</v>
      </c>
      <c r="Q82" s="4">
        <v>197700</v>
      </c>
      <c r="R82" s="5">
        <v>-3.7000000000000002E-3</v>
      </c>
      <c r="S82" s="4">
        <v>317400</v>
      </c>
      <c r="V82" s="5">
        <v>3.9599999999999996E-2</v>
      </c>
    </row>
    <row r="83" spans="1:22" x14ac:dyDescent="0.2">
      <c r="A83" s="16" t="s">
        <v>199</v>
      </c>
      <c r="B83" s="4">
        <v>0</v>
      </c>
      <c r="C83" s="4">
        <v>0</v>
      </c>
      <c r="D83" s="4">
        <v>0</v>
      </c>
      <c r="E83" s="4">
        <v>0</v>
      </c>
      <c r="K83" s="24"/>
      <c r="L83" s="4">
        <v>113</v>
      </c>
      <c r="M83" s="4">
        <v>93</v>
      </c>
      <c r="N83" s="4">
        <v>14</v>
      </c>
      <c r="O83" s="4">
        <v>14</v>
      </c>
      <c r="P83" s="4">
        <v>161700</v>
      </c>
      <c r="Q83" s="4">
        <v>174800</v>
      </c>
      <c r="R83" s="5">
        <v>3.8E-3</v>
      </c>
      <c r="S83" s="4">
        <v>345100</v>
      </c>
      <c r="V83" s="5">
        <v>2.9500000000000002E-2</v>
      </c>
    </row>
    <row r="84" spans="1:22" x14ac:dyDescent="0.2">
      <c r="A84" s="16" t="s">
        <v>193</v>
      </c>
      <c r="B84" s="4">
        <v>0</v>
      </c>
      <c r="C84" s="4">
        <v>0</v>
      </c>
      <c r="D84" s="4">
        <v>0</v>
      </c>
      <c r="E84" s="4">
        <v>0</v>
      </c>
      <c r="K84" s="24"/>
      <c r="L84" s="4">
        <v>70</v>
      </c>
      <c r="M84" s="4">
        <v>98</v>
      </c>
      <c r="N84" s="4">
        <v>7</v>
      </c>
      <c r="O84" s="4">
        <v>20</v>
      </c>
      <c r="P84" s="4">
        <v>104300</v>
      </c>
      <c r="Q84" s="4">
        <v>240500</v>
      </c>
      <c r="R84" s="5">
        <v>-3.7000000000000002E-3</v>
      </c>
      <c r="S84" s="4">
        <v>349200</v>
      </c>
      <c r="V84" s="5">
        <v>1.4800000000000001E-2</v>
      </c>
    </row>
    <row r="85" spans="1:22" x14ac:dyDescent="0.2">
      <c r="A85" s="16" t="s">
        <v>192</v>
      </c>
      <c r="B85" s="4">
        <v>0</v>
      </c>
      <c r="C85" s="4">
        <v>0</v>
      </c>
      <c r="D85" s="4">
        <v>0</v>
      </c>
      <c r="E85" s="4">
        <v>0</v>
      </c>
      <c r="K85" s="24"/>
      <c r="L85" s="4">
        <v>143</v>
      </c>
      <c r="M85" s="4">
        <v>58</v>
      </c>
      <c r="N85" s="4">
        <v>13</v>
      </c>
      <c r="O85" s="4">
        <v>11</v>
      </c>
      <c r="P85" s="4">
        <v>190300</v>
      </c>
      <c r="Q85" s="4">
        <v>175900</v>
      </c>
      <c r="R85" s="5">
        <v>-3.7000000000000002E-3</v>
      </c>
      <c r="S85" s="4">
        <v>368100</v>
      </c>
      <c r="V85" s="5">
        <v>1.4800000000000001E-2</v>
      </c>
    </row>
    <row r="86" spans="1:22" x14ac:dyDescent="0.2">
      <c r="A86" s="16" t="s">
        <v>191</v>
      </c>
      <c r="B86" s="4">
        <v>0</v>
      </c>
      <c r="C86" s="4">
        <v>120</v>
      </c>
      <c r="D86" s="4">
        <v>-120</v>
      </c>
      <c r="E86" s="4">
        <v>-3255819</v>
      </c>
      <c r="G86" s="4">
        <v>0</v>
      </c>
      <c r="H86" s="4">
        <v>0</v>
      </c>
      <c r="I86" s="4">
        <v>0</v>
      </c>
      <c r="J86" s="4">
        <v>2983500000</v>
      </c>
      <c r="K86" s="24"/>
      <c r="L86" s="4">
        <v>102</v>
      </c>
      <c r="M86" s="4">
        <v>124</v>
      </c>
      <c r="N86" s="4">
        <v>10</v>
      </c>
      <c r="O86" s="4">
        <v>24</v>
      </c>
      <c r="P86" s="4">
        <v>144200</v>
      </c>
      <c r="Q86" s="4">
        <v>280600</v>
      </c>
      <c r="R86" s="5">
        <v>-1.1000000000000001E-2</v>
      </c>
      <c r="S86" s="4">
        <v>436800</v>
      </c>
      <c r="V86" s="5">
        <v>2.18E-2</v>
      </c>
    </row>
    <row r="87" spans="1:22" x14ac:dyDescent="0.2">
      <c r="A87" s="16" t="s">
        <v>190</v>
      </c>
      <c r="B87" s="4">
        <v>0</v>
      </c>
      <c r="C87" s="4">
        <v>0</v>
      </c>
      <c r="D87" s="4">
        <v>0</v>
      </c>
      <c r="E87" s="4">
        <v>0</v>
      </c>
      <c r="K87" s="24"/>
      <c r="L87" s="4">
        <v>291</v>
      </c>
      <c r="M87" s="4">
        <v>246</v>
      </c>
      <c r="N87" s="4">
        <v>63</v>
      </c>
      <c r="O87" s="4">
        <v>29</v>
      </c>
      <c r="P87" s="4">
        <v>730100</v>
      </c>
      <c r="Q87" s="4">
        <v>463300</v>
      </c>
      <c r="R87" s="5">
        <v>7.4000000000000003E-3</v>
      </c>
      <c r="S87" s="4">
        <v>1207300</v>
      </c>
      <c r="V87" s="5">
        <v>2.5000000000000001E-2</v>
      </c>
    </row>
    <row r="88" spans="1:22" x14ac:dyDescent="0.2">
      <c r="A88" s="16" t="s">
        <v>189</v>
      </c>
      <c r="B88" s="4">
        <v>0</v>
      </c>
      <c r="C88" s="4">
        <v>0</v>
      </c>
      <c r="D88" s="4">
        <v>0</v>
      </c>
      <c r="E88" s="4">
        <v>0</v>
      </c>
      <c r="K88" s="24"/>
      <c r="L88" s="4">
        <v>272</v>
      </c>
      <c r="M88" s="4">
        <v>238</v>
      </c>
      <c r="N88" s="4">
        <v>73</v>
      </c>
      <c r="O88" s="4">
        <v>44</v>
      </c>
      <c r="P88" s="4">
        <v>792300</v>
      </c>
      <c r="Q88" s="4">
        <v>556300</v>
      </c>
      <c r="R88" s="5">
        <v>1.8799999999999997E-2</v>
      </c>
      <c r="S88" s="4">
        <v>1364800</v>
      </c>
      <c r="V88" s="5">
        <v>2.5600000000000001E-2</v>
      </c>
    </row>
    <row r="89" spans="1:22" x14ac:dyDescent="0.2">
      <c r="A89" s="16" t="s">
        <v>188</v>
      </c>
      <c r="B89" s="4">
        <v>0</v>
      </c>
      <c r="C89" s="4">
        <v>0</v>
      </c>
      <c r="D89" s="4">
        <v>0</v>
      </c>
      <c r="E89" s="4">
        <v>0</v>
      </c>
      <c r="K89" s="24"/>
      <c r="L89" s="4">
        <v>86</v>
      </c>
      <c r="M89" s="4">
        <v>124</v>
      </c>
      <c r="N89" s="4">
        <v>6</v>
      </c>
      <c r="O89" s="4">
        <v>21</v>
      </c>
      <c r="P89" s="4">
        <v>121400</v>
      </c>
      <c r="Q89" s="4">
        <v>286800</v>
      </c>
      <c r="R89" s="5">
        <v>3.8E-3</v>
      </c>
      <c r="S89" s="4">
        <v>408900</v>
      </c>
      <c r="V89" s="5">
        <v>1.49E-2</v>
      </c>
    </row>
    <row r="90" spans="1:22" x14ac:dyDescent="0.2">
      <c r="A90" s="16" t="s">
        <v>187</v>
      </c>
      <c r="B90" s="4">
        <v>0</v>
      </c>
      <c r="C90" s="4">
        <v>9033</v>
      </c>
      <c r="D90" s="4">
        <v>-9033</v>
      </c>
      <c r="E90" s="4">
        <v>-240414883</v>
      </c>
      <c r="K90" s="24"/>
      <c r="R90" s="5">
        <v>0</v>
      </c>
      <c r="S90" s="4">
        <v>224700</v>
      </c>
      <c r="V90" s="5">
        <v>1.49E-2</v>
      </c>
    </row>
    <row r="91" spans="1:22" x14ac:dyDescent="0.2">
      <c r="A91" s="16" t="s">
        <v>186</v>
      </c>
      <c r="B91" s="4">
        <v>0</v>
      </c>
      <c r="C91" s="4">
        <v>0</v>
      </c>
      <c r="D91" s="4">
        <v>0</v>
      </c>
      <c r="E91" s="4">
        <v>0</v>
      </c>
      <c r="K91" s="24"/>
      <c r="R91" s="5">
        <v>1.8000000000000002E-2</v>
      </c>
      <c r="S91" s="4">
        <v>559185</v>
      </c>
      <c r="V91" s="5">
        <v>1.49E-2</v>
      </c>
    </row>
    <row r="92" spans="1:22" x14ac:dyDescent="0.2">
      <c r="A92" s="16" t="s">
        <v>185</v>
      </c>
      <c r="B92" s="4">
        <v>0</v>
      </c>
      <c r="C92" s="4">
        <v>0</v>
      </c>
      <c r="D92" s="4">
        <v>0</v>
      </c>
      <c r="E92" s="4">
        <v>0</v>
      </c>
      <c r="K92" s="24"/>
      <c r="R92" s="5">
        <v>4.3E-3</v>
      </c>
      <c r="S92" s="4">
        <v>301106</v>
      </c>
      <c r="V92" s="5">
        <v>2.63E-2</v>
      </c>
    </row>
    <row r="93" spans="1:22" x14ac:dyDescent="0.2">
      <c r="A93" s="16" t="s">
        <v>184</v>
      </c>
      <c r="B93" s="4">
        <v>0</v>
      </c>
      <c r="C93" s="4">
        <v>0</v>
      </c>
      <c r="D93" s="4">
        <v>0</v>
      </c>
      <c r="E93" s="4">
        <v>0</v>
      </c>
      <c r="K93" s="24"/>
      <c r="R93" s="5">
        <v>4.5000000000000005E-3</v>
      </c>
      <c r="S93" s="4">
        <v>267970</v>
      </c>
      <c r="V93" s="5">
        <v>1.89E-2</v>
      </c>
    </row>
    <row r="94" spans="1:22" x14ac:dyDescent="0.2">
      <c r="A94" s="16" t="s">
        <v>183</v>
      </c>
      <c r="B94" s="4">
        <v>0</v>
      </c>
      <c r="C94" s="4">
        <v>0</v>
      </c>
      <c r="D94" s="4">
        <v>0</v>
      </c>
      <c r="E94" s="4">
        <v>0</v>
      </c>
      <c r="K94" s="24"/>
      <c r="R94" s="5">
        <v>-1.9400000000000001E-2</v>
      </c>
      <c r="S94" s="4">
        <v>893901</v>
      </c>
      <c r="V94" s="5">
        <v>2.2700000000000001E-2</v>
      </c>
    </row>
    <row r="95" spans="1:22" x14ac:dyDescent="0.2">
      <c r="A95" s="16" t="s">
        <v>182</v>
      </c>
      <c r="B95" s="4">
        <v>0</v>
      </c>
      <c r="C95" s="4">
        <v>0</v>
      </c>
      <c r="D95" s="4">
        <v>0</v>
      </c>
      <c r="E95" s="4">
        <v>0</v>
      </c>
      <c r="K95" s="24"/>
      <c r="R95" s="5">
        <v>-1.1999999999999999E-3</v>
      </c>
      <c r="S95" s="4">
        <v>410589</v>
      </c>
      <c r="V95" s="5">
        <v>2.2400000000000003E-2</v>
      </c>
    </row>
    <row r="96" spans="1:22" x14ac:dyDescent="0.2">
      <c r="A96" s="16" t="s">
        <v>177</v>
      </c>
      <c r="B96" s="4">
        <v>0</v>
      </c>
      <c r="C96" s="4">
        <v>0</v>
      </c>
      <c r="D96" s="4">
        <v>0</v>
      </c>
      <c r="E96" s="4">
        <v>0</v>
      </c>
      <c r="K96" s="24"/>
      <c r="R96" s="5">
        <v>-1.6799999999999999E-2</v>
      </c>
      <c r="S96" s="4">
        <v>657772</v>
      </c>
      <c r="V96" s="5">
        <v>2.9500000000000002E-2</v>
      </c>
    </row>
    <row r="97" spans="1:22" x14ac:dyDescent="0.2">
      <c r="A97" s="16" t="s">
        <v>175</v>
      </c>
      <c r="B97" s="4">
        <v>0</v>
      </c>
      <c r="C97" s="4">
        <v>0</v>
      </c>
      <c r="D97" s="4">
        <v>0</v>
      </c>
      <c r="E97" s="4">
        <v>0</v>
      </c>
      <c r="K97" s="24"/>
      <c r="R97" s="5">
        <v>1.38E-2</v>
      </c>
      <c r="S97" s="4">
        <v>796498</v>
      </c>
      <c r="V97" s="5">
        <v>2.1899999999999999E-2</v>
      </c>
    </row>
    <row r="98" spans="1:22" x14ac:dyDescent="0.2">
      <c r="A98" s="16" t="s">
        <v>174</v>
      </c>
      <c r="B98" s="4">
        <v>0</v>
      </c>
      <c r="C98" s="4">
        <v>0</v>
      </c>
      <c r="D98" s="4">
        <v>0</v>
      </c>
      <c r="E98" s="4">
        <v>0</v>
      </c>
      <c r="K98" s="24"/>
      <c r="R98" s="5">
        <v>1E-4</v>
      </c>
      <c r="S98" s="4">
        <v>702296</v>
      </c>
      <c r="V98" s="5">
        <v>1.49E-2</v>
      </c>
    </row>
    <row r="99" spans="11:11" x14ac:dyDescent="0.2">
      <c r="K99" s="24"/>
    </row>
    <row r="100" spans="11:11" x14ac:dyDescent="0.2">
      <c r="K100" s="24"/>
    </row>
    <row r="101" spans="11:11" x14ac:dyDescent="0.2">
      <c r="K101" s="24"/>
    </row>
    <row r="102" spans="11:11" x14ac:dyDescent="0.2">
      <c r="K102" s="2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D59D8-BB73-854A-B6F4-EF05648ED735}">
  <sheetPr codeName="Sheet124"/>
  <dimension ref="A1:V102"/>
  <sheetViews>
    <sheetView workbookViewId="0">
      <selection activeCell="U4" sqref="U3:U4"/>
    </sheetView>
  </sheetViews>
  <sheetFormatPr baseColWidth="10" defaultRowHeight="16" x14ac:dyDescent="0.2"/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4180">
        <v>344</v>
      </c>
      <c r="B3" t="n" s="4181">
        <v>218800.0</v>
      </c>
      <c r="C3" t="n" s="4182">
        <v>651400.0</v>
      </c>
      <c r="D3" t="n" s="4183">
        <v>-432600.0</v>
      </c>
      <c r="E3" t="n" s="4184">
        <v>-8.2791735776E10</v>
      </c>
      <c r="G3" t="n" s="4176">
        <v>0.0</v>
      </c>
      <c r="H3" t="n" s="4177">
        <v>0.0</v>
      </c>
      <c r="I3" t="n" s="4178">
        <v>0.0</v>
      </c>
      <c r="J3" t="n" s="4179">
        <v>1.54127E9</v>
      </c>
      <c r="R3" t="n" s="4174">
        <v>0.0567</v>
      </c>
      <c r="S3" t="n" s="4173">
        <v>740500.0</v>
      </c>
      <c r="V3" t="n" s="4175">
        <v>0.0638</v>
      </c>
    </row>
    <row r="4">
      <c r="A4" t="s" s="2108">
        <v>343</v>
      </c>
      <c r="B4" t="n" s="2109">
        <v>99000.0</v>
      </c>
      <c r="C4" t="n" s="2110">
        <v>42000.0</v>
      </c>
      <c r="D4" t="n" s="2111">
        <v>57000.0</v>
      </c>
      <c r="E4" t="n" s="2112">
        <v>1.0438753203E10</v>
      </c>
      <c r="G4" t="n" s="2104">
        <v>0.0</v>
      </c>
      <c r="H4" t="n" s="2105">
        <v>0.0</v>
      </c>
      <c r="I4" t="n" s="2106">
        <v>0.0</v>
      </c>
      <c r="J4" t="n" s="2107">
        <v>0.0</v>
      </c>
      <c r="R4" t="n" s="2102">
        <v>0.0137</v>
      </c>
      <c r="S4" t="n" s="2101">
        <v>132700.0</v>
      </c>
      <c r="V4" t="n" s="2103">
        <v>0.0351</v>
      </c>
    </row>
    <row r="5" spans="1:22" x14ac:dyDescent="0.2">
      <c r="A5" s="16" t="s">
        <v>342</v>
      </c>
      <c r="B5" s="4">
        <v>99600</v>
      </c>
      <c r="C5" s="4">
        <v>15930</v>
      </c>
      <c r="D5" s="4">
        <v>83670</v>
      </c>
      <c r="E5" s="4">
        <v>15425151192</v>
      </c>
      <c r="G5" s="4">
        <v>0</v>
      </c>
      <c r="H5" s="4">
        <v>0</v>
      </c>
      <c r="I5" s="4">
        <v>0</v>
      </c>
      <c r="J5" s="4">
        <v>1830710000</v>
      </c>
      <c r="K5" s="24"/>
      <c r="R5" s="5">
        <v>-1.1399999999999999E-2</v>
      </c>
      <c r="S5" s="4">
        <v>141900</v>
      </c>
      <c r="V5" s="5">
        <v>2.1000000000000001E-2</v>
      </c>
    </row>
    <row r="6" spans="1:22" x14ac:dyDescent="0.2">
      <c r="A6" s="16" t="s">
        <v>341</v>
      </c>
      <c r="B6" s="4">
        <v>192600</v>
      </c>
      <c r="C6" s="4">
        <v>135200</v>
      </c>
      <c r="D6" s="4">
        <v>57400</v>
      </c>
      <c r="E6" s="4">
        <v>10579792961</v>
      </c>
      <c r="G6" s="4">
        <v>0</v>
      </c>
      <c r="H6" s="4">
        <v>0</v>
      </c>
      <c r="I6" s="4">
        <v>0</v>
      </c>
      <c r="J6" s="4">
        <v>1830710000</v>
      </c>
      <c r="K6" s="24"/>
      <c r="R6" s="5">
        <v>3.4099999999999998E-2</v>
      </c>
      <c r="S6" s="4">
        <v>246600</v>
      </c>
      <c r="V6" s="5">
        <v>2.92E-2</v>
      </c>
    </row>
    <row r="7" spans="1:22" x14ac:dyDescent="0.2">
      <c r="A7" s="16" t="s">
        <v>340</v>
      </c>
      <c r="B7" s="4">
        <v>112300</v>
      </c>
      <c r="C7" s="4">
        <v>0</v>
      </c>
      <c r="D7" s="4">
        <v>112300</v>
      </c>
      <c r="E7" s="4">
        <v>20194188097</v>
      </c>
      <c r="G7" s="4">
        <v>0</v>
      </c>
      <c r="H7" s="4">
        <v>0</v>
      </c>
      <c r="I7" s="4">
        <v>0</v>
      </c>
      <c r="J7" s="4">
        <v>0</v>
      </c>
      <c r="K7" s="24"/>
      <c r="R7" s="5">
        <v>-3.2899999999999999E-2</v>
      </c>
      <c r="S7" s="4">
        <v>195500</v>
      </c>
      <c r="V7" s="5">
        <v>5.3600000000000002E-2</v>
      </c>
    </row>
    <row r="8" spans="1:22" x14ac:dyDescent="0.2">
      <c r="A8" s="16" t="s">
        <v>339</v>
      </c>
      <c r="B8" s="4">
        <v>380000</v>
      </c>
      <c r="C8" s="4">
        <v>474610</v>
      </c>
      <c r="D8" s="4">
        <v>-94610</v>
      </c>
      <c r="E8" s="4">
        <v>-17492449710</v>
      </c>
      <c r="G8" s="4">
        <v>0</v>
      </c>
      <c r="H8" s="4">
        <v>0</v>
      </c>
      <c r="I8" s="4">
        <v>0</v>
      </c>
      <c r="J8" s="4">
        <v>0</v>
      </c>
      <c r="K8" s="24"/>
      <c r="R8" s="5">
        <v>2.1600000000000001E-2</v>
      </c>
      <c r="S8" s="4">
        <v>552900</v>
      </c>
      <c r="V8" s="5">
        <v>2.7099999999999999E-2</v>
      </c>
    </row>
    <row r="9" spans="1:22" x14ac:dyDescent="0.2">
      <c r="A9" s="16" t="s">
        <v>338</v>
      </c>
      <c r="B9" s="4">
        <v>65400</v>
      </c>
      <c r="C9" s="4">
        <v>170550</v>
      </c>
      <c r="D9" s="4">
        <v>-105150</v>
      </c>
      <c r="E9" s="4">
        <v>-18929961971</v>
      </c>
      <c r="G9" s="4">
        <v>0</v>
      </c>
      <c r="H9" s="4">
        <v>0</v>
      </c>
      <c r="I9" s="4">
        <v>0</v>
      </c>
      <c r="J9" s="4">
        <v>0</v>
      </c>
      <c r="K9" s="24"/>
      <c r="R9" s="5">
        <v>1.6899999999999998E-2</v>
      </c>
      <c r="S9" s="4">
        <v>248500</v>
      </c>
      <c r="V9" s="5">
        <v>3.3000000000000002E-2</v>
      </c>
    </row>
    <row r="10" spans="1:22" x14ac:dyDescent="0.2">
      <c r="A10" s="16" t="s">
        <v>337</v>
      </c>
      <c r="B10" s="4">
        <v>237200</v>
      </c>
      <c r="C10" s="4">
        <v>75300</v>
      </c>
      <c r="D10" s="4">
        <v>161900</v>
      </c>
      <c r="E10" s="4">
        <v>28754533655</v>
      </c>
      <c r="G10" s="4">
        <v>0</v>
      </c>
      <c r="H10" s="4">
        <v>0</v>
      </c>
      <c r="I10" s="4">
        <v>0</v>
      </c>
      <c r="J10" s="4">
        <v>0</v>
      </c>
      <c r="K10" s="24"/>
      <c r="R10" s="5">
        <v>1.72E-2</v>
      </c>
      <c r="S10" s="4">
        <v>331600</v>
      </c>
      <c r="V10" s="5">
        <v>3.0800000000000001E-2</v>
      </c>
    </row>
    <row r="11" spans="1:22" x14ac:dyDescent="0.2">
      <c r="A11" s="16" t="s">
        <v>336</v>
      </c>
      <c r="B11" s="4">
        <v>262400</v>
      </c>
      <c r="C11" s="4">
        <v>78200</v>
      </c>
      <c r="D11" s="4">
        <v>184200</v>
      </c>
      <c r="E11" s="4">
        <v>32537151941</v>
      </c>
      <c r="G11" s="4">
        <v>0</v>
      </c>
      <c r="H11" s="4">
        <v>0</v>
      </c>
      <c r="I11" s="4">
        <v>0</v>
      </c>
      <c r="J11" s="4">
        <v>0</v>
      </c>
      <c r="K11" s="24"/>
      <c r="R11" s="5">
        <v>-1.8799999999999997E-2</v>
      </c>
      <c r="S11" s="4">
        <v>374500</v>
      </c>
      <c r="V11" s="5">
        <v>3.3000000000000002E-2</v>
      </c>
    </row>
    <row r="12" spans="1:22" x14ac:dyDescent="0.2">
      <c r="A12" s="16" t="s">
        <v>335</v>
      </c>
      <c r="B12" s="4">
        <v>201000</v>
      </c>
      <c r="C12" s="4">
        <v>312000</v>
      </c>
      <c r="D12" s="4">
        <v>-111000</v>
      </c>
      <c r="E12" s="4">
        <v>-19674669673</v>
      </c>
      <c r="G12" s="4">
        <v>0</v>
      </c>
      <c r="H12" s="4">
        <v>0</v>
      </c>
      <c r="I12" s="4">
        <v>0</v>
      </c>
      <c r="J12" s="4">
        <v>0</v>
      </c>
      <c r="K12" s="24"/>
      <c r="R12" s="5">
        <v>2.18E-2</v>
      </c>
      <c r="S12" s="4">
        <v>449100</v>
      </c>
      <c r="V12" s="5">
        <v>3.8900000000000004E-2</v>
      </c>
    </row>
    <row r="13" spans="1:22" x14ac:dyDescent="0.2">
      <c r="A13" s="16" t="s">
        <v>333</v>
      </c>
      <c r="B13" s="4">
        <v>26300</v>
      </c>
      <c r="C13" s="4">
        <v>134300</v>
      </c>
      <c r="D13" s="4">
        <v>-108000</v>
      </c>
      <c r="E13" s="4">
        <v>-18717704388</v>
      </c>
      <c r="G13" s="4">
        <v>0</v>
      </c>
      <c r="H13" s="4">
        <v>0</v>
      </c>
      <c r="I13" s="4">
        <v>0</v>
      </c>
      <c r="J13" s="4">
        <v>-7186750000</v>
      </c>
      <c r="K13" s="24"/>
      <c r="R13" s="5">
        <v>7.0599999999999996E-2</v>
      </c>
      <c r="S13" s="4">
        <v>257500</v>
      </c>
      <c r="V13" s="5">
        <v>7.7100000000000002E-2</v>
      </c>
    </row>
    <row r="14" spans="1:22" x14ac:dyDescent="0.2">
      <c r="A14" s="16" t="s">
        <v>332</v>
      </c>
      <c r="B14" s="4">
        <v>60000</v>
      </c>
      <c r="C14" s="4">
        <v>293900</v>
      </c>
      <c r="D14" s="4">
        <v>-233900</v>
      </c>
      <c r="E14" s="4">
        <v>-36898528796</v>
      </c>
      <c r="G14" s="4">
        <v>0</v>
      </c>
      <c r="H14" s="4">
        <v>0</v>
      </c>
      <c r="I14" s="4">
        <v>0</v>
      </c>
      <c r="J14" s="4">
        <v>-7186750000</v>
      </c>
      <c r="K14" s="24"/>
      <c r="R14" s="5">
        <v>7.2400000000000006E-2</v>
      </c>
      <c r="S14" s="4">
        <v>497600</v>
      </c>
      <c r="V14" s="5">
        <v>6.0999999999999999E-2</v>
      </c>
    </row>
    <row r="15" spans="1:22" x14ac:dyDescent="0.2">
      <c r="A15" s="16" t="s">
        <v>331</v>
      </c>
      <c r="B15" s="4">
        <v>1400</v>
      </c>
      <c r="C15" s="4">
        <v>164400</v>
      </c>
      <c r="D15" s="4">
        <v>-163000</v>
      </c>
      <c r="E15" s="4">
        <v>-24878795444</v>
      </c>
      <c r="G15" s="4">
        <v>0</v>
      </c>
      <c r="H15" s="4">
        <v>0</v>
      </c>
      <c r="I15" s="4">
        <v>0</v>
      </c>
      <c r="J15" s="4">
        <v>0</v>
      </c>
      <c r="K15" s="24"/>
      <c r="R15" s="5">
        <v>5.1200000000000002E-2</v>
      </c>
      <c r="S15" s="4">
        <v>371000</v>
      </c>
      <c r="V15" s="5">
        <v>5.8099999999999999E-2</v>
      </c>
    </row>
    <row r="16" spans="1:22" x14ac:dyDescent="0.2">
      <c r="A16" s="16" t="s">
        <v>330</v>
      </c>
      <c r="B16" s="4">
        <v>0</v>
      </c>
      <c r="C16" s="4">
        <v>47100</v>
      </c>
      <c r="D16" s="4">
        <v>-47100</v>
      </c>
      <c r="E16" s="4">
        <v>-6821046503</v>
      </c>
      <c r="G16" s="4">
        <v>0</v>
      </c>
      <c r="H16" s="4">
        <v>0</v>
      </c>
      <c r="I16" s="4">
        <v>0</v>
      </c>
      <c r="J16" s="4">
        <v>0</v>
      </c>
      <c r="K16" s="24"/>
      <c r="R16" s="5">
        <v>-5.5000000000000005E-3</v>
      </c>
      <c r="S16" s="4">
        <v>69200</v>
      </c>
      <c r="V16" s="5">
        <v>9.7000000000000003E-3</v>
      </c>
    </row>
    <row r="17" spans="1:22" x14ac:dyDescent="0.2">
      <c r="A17" s="16" t="s">
        <v>329</v>
      </c>
      <c r="B17" s="4">
        <v>1000</v>
      </c>
      <c r="C17" s="4">
        <v>18800</v>
      </c>
      <c r="D17" s="4">
        <v>-17800</v>
      </c>
      <c r="E17" s="4">
        <v>-2582484682</v>
      </c>
      <c r="G17" s="4">
        <v>0</v>
      </c>
      <c r="H17" s="4">
        <v>0</v>
      </c>
      <c r="I17" s="4">
        <v>0</v>
      </c>
      <c r="J17" s="4">
        <v>0</v>
      </c>
      <c r="K17" s="24"/>
      <c r="R17" s="5">
        <v>-1.1000000000000001E-2</v>
      </c>
      <c r="S17" s="4">
        <v>88000</v>
      </c>
      <c r="V17" s="5">
        <v>2.3799999999999998E-2</v>
      </c>
    </row>
    <row r="18" spans="1:22" x14ac:dyDescent="0.2">
      <c r="A18" s="16" t="s">
        <v>328</v>
      </c>
      <c r="B18" s="4">
        <v>500</v>
      </c>
      <c r="C18" s="4">
        <v>39100</v>
      </c>
      <c r="D18" s="4">
        <v>-38600</v>
      </c>
      <c r="E18" s="4">
        <v>-5674607746</v>
      </c>
      <c r="G18" s="4">
        <v>0</v>
      </c>
      <c r="H18" s="4">
        <v>0</v>
      </c>
      <c r="I18" s="4">
        <v>0</v>
      </c>
      <c r="J18" s="4">
        <v>0</v>
      </c>
      <c r="K18" s="24"/>
      <c r="R18" s="5">
        <v>-4.0000000000000001E-3</v>
      </c>
      <c r="S18" s="4">
        <v>71000</v>
      </c>
      <c r="V18" s="5">
        <v>1.29E-2</v>
      </c>
    </row>
    <row r="19" spans="1:22" x14ac:dyDescent="0.2">
      <c r="A19" s="16" t="s">
        <v>327</v>
      </c>
      <c r="B19" s="4">
        <v>0</v>
      </c>
      <c r="C19" s="4">
        <v>51500</v>
      </c>
      <c r="D19" s="4">
        <v>-51500</v>
      </c>
      <c r="E19" s="4">
        <v>-7624712045</v>
      </c>
      <c r="G19" s="4">
        <v>0</v>
      </c>
      <c r="H19" s="4">
        <v>0</v>
      </c>
      <c r="I19" s="4">
        <v>0</v>
      </c>
      <c r="J19" s="4">
        <v>-2498240000</v>
      </c>
      <c r="K19" s="24"/>
      <c r="R19" s="5">
        <v>-2.7000000000000001E-3</v>
      </c>
      <c r="S19" s="4">
        <v>107100</v>
      </c>
      <c r="V19" s="5">
        <v>1.01E-2</v>
      </c>
    </row>
    <row r="20" spans="1:22" x14ac:dyDescent="0.2">
      <c r="A20" s="16" t="s">
        <v>326</v>
      </c>
      <c r="B20" s="4">
        <v>3700</v>
      </c>
      <c r="C20" s="4">
        <v>50900</v>
      </c>
      <c r="D20" s="4">
        <v>-47200</v>
      </c>
      <c r="E20" s="4">
        <v>-6944975324</v>
      </c>
      <c r="G20" s="4">
        <v>0</v>
      </c>
      <c r="H20" s="4">
        <v>0</v>
      </c>
      <c r="I20" s="4">
        <v>0</v>
      </c>
      <c r="J20" s="4">
        <v>-2498240000</v>
      </c>
      <c r="K20" s="24"/>
      <c r="R20" s="5">
        <v>2.7099999999999999E-2</v>
      </c>
      <c r="S20" s="4">
        <v>130000</v>
      </c>
      <c r="V20" s="5">
        <v>3.7000000000000005E-2</v>
      </c>
    </row>
    <row r="21" spans="1:22" x14ac:dyDescent="0.2">
      <c r="A21" s="16" t="s">
        <v>325</v>
      </c>
      <c r="B21" s="4">
        <v>3000</v>
      </c>
      <c r="C21" s="4">
        <v>95100</v>
      </c>
      <c r="D21" s="4">
        <v>-92100</v>
      </c>
      <c r="E21" s="4">
        <v>-13416710943</v>
      </c>
      <c r="G21" s="4">
        <v>0</v>
      </c>
      <c r="H21" s="4">
        <v>0</v>
      </c>
      <c r="I21" s="4">
        <v>0</v>
      </c>
      <c r="J21" s="4">
        <v>-2781530000</v>
      </c>
      <c r="K21" s="24"/>
      <c r="R21" s="5">
        <v>-3.2599999999999997E-2</v>
      </c>
      <c r="S21" s="4">
        <v>441600</v>
      </c>
      <c r="V21" s="5">
        <v>3.3000000000000002E-2</v>
      </c>
    </row>
    <row r="22" spans="1:22" x14ac:dyDescent="0.2">
      <c r="A22" s="16" t="s">
        <v>324</v>
      </c>
      <c r="B22" s="4">
        <v>6900</v>
      </c>
      <c r="C22" s="4">
        <v>72000</v>
      </c>
      <c r="D22" s="4">
        <v>-65100</v>
      </c>
      <c r="E22" s="4">
        <v>-9687571175</v>
      </c>
      <c r="K22" s="24"/>
      <c r="R22" s="5">
        <v>2.5499999999999998E-2</v>
      </c>
      <c r="S22" s="4">
        <v>150700</v>
      </c>
      <c r="V22" s="5">
        <v>2.86E-2</v>
      </c>
    </row>
    <row r="23" spans="1:22" x14ac:dyDescent="0.2">
      <c r="A23" s="16" t="s">
        <v>323</v>
      </c>
      <c r="B23" s="4">
        <v>3300</v>
      </c>
      <c r="C23" s="4">
        <v>171400</v>
      </c>
      <c r="D23" s="4">
        <v>-168100</v>
      </c>
      <c r="E23" s="4">
        <v>-25152658200</v>
      </c>
      <c r="G23" s="4">
        <v>0</v>
      </c>
      <c r="H23" s="4">
        <v>0</v>
      </c>
      <c r="I23" s="4">
        <v>0</v>
      </c>
      <c r="J23" s="4">
        <v>-3686410000</v>
      </c>
      <c r="K23" s="24"/>
      <c r="R23" s="5">
        <v>-9.5999999999999992E-3</v>
      </c>
      <c r="S23" s="4">
        <v>282100</v>
      </c>
      <c r="V23" s="5">
        <v>5.3600000000000002E-2</v>
      </c>
    </row>
    <row r="24" spans="1:22" x14ac:dyDescent="0.2">
      <c r="A24" s="16" t="s">
        <v>322</v>
      </c>
      <c r="B24" s="4">
        <v>3700</v>
      </c>
      <c r="C24" s="4">
        <v>115100</v>
      </c>
      <c r="D24" s="4">
        <v>-111400</v>
      </c>
      <c r="E24" s="4">
        <v>-16016901182</v>
      </c>
      <c r="K24" s="24"/>
      <c r="R24" s="5">
        <v>4.6500000000000007E-2</v>
      </c>
      <c r="S24" s="4">
        <v>165800</v>
      </c>
      <c r="V24" s="5">
        <v>4.7800000000000002E-2</v>
      </c>
    </row>
    <row r="25" spans="1:22" x14ac:dyDescent="0.2">
      <c r="A25" s="16" t="s">
        <v>321</v>
      </c>
      <c r="B25" s="4">
        <v>0</v>
      </c>
      <c r="C25" s="4">
        <v>12300</v>
      </c>
      <c r="D25" s="4">
        <v>-12300</v>
      </c>
      <c r="E25" s="4">
        <v>-1713601966</v>
      </c>
      <c r="K25" s="24"/>
      <c r="R25" s="5">
        <v>8.0000000000000004E-4</v>
      </c>
      <c r="S25" s="4">
        <v>41200</v>
      </c>
      <c r="V25" s="5">
        <v>7.1999999999999998E-3</v>
      </c>
    </row>
    <row r="26" spans="1:22" x14ac:dyDescent="0.2">
      <c r="A26" s="16" t="s">
        <v>320</v>
      </c>
      <c r="B26" s="4">
        <v>1700</v>
      </c>
      <c r="C26" s="4">
        <v>24000</v>
      </c>
      <c r="D26" s="4">
        <v>-22300</v>
      </c>
      <c r="E26" s="4">
        <v>-3111609149</v>
      </c>
      <c r="K26" s="24"/>
      <c r="R26" s="5">
        <v>6.5000000000000006E-3</v>
      </c>
      <c r="S26" s="4">
        <v>51700</v>
      </c>
      <c r="V26" s="5">
        <v>3.2099999999999997E-2</v>
      </c>
    </row>
    <row r="27" spans="1:22" x14ac:dyDescent="0.2">
      <c r="A27" s="16" t="s">
        <v>319</v>
      </c>
      <c r="B27" s="4">
        <v>100</v>
      </c>
      <c r="C27" s="4">
        <v>30800</v>
      </c>
      <c r="D27" s="4">
        <v>-30700</v>
      </c>
      <c r="E27" s="4">
        <v>-4285720000</v>
      </c>
      <c r="G27" s="4">
        <v>0</v>
      </c>
      <c r="H27" s="4">
        <v>0</v>
      </c>
      <c r="I27" s="4">
        <v>0</v>
      </c>
      <c r="J27" s="4">
        <v>552600000</v>
      </c>
      <c r="K27" s="24"/>
      <c r="R27" s="5">
        <v>0</v>
      </c>
      <c r="S27" s="4">
        <v>33600</v>
      </c>
      <c r="V27" s="5">
        <v>2.7699999999999999E-2</v>
      </c>
    </row>
    <row r="28" spans="1:22" x14ac:dyDescent="0.2">
      <c r="A28" s="16" t="s">
        <v>318</v>
      </c>
      <c r="B28" s="4">
        <v>500</v>
      </c>
      <c r="C28" s="4">
        <v>700</v>
      </c>
      <c r="D28" s="4">
        <v>-200</v>
      </c>
      <c r="E28" s="4">
        <v>-28085849</v>
      </c>
      <c r="K28" s="24"/>
      <c r="R28" s="5">
        <v>-2.87E-2</v>
      </c>
      <c r="S28" s="4">
        <v>25300</v>
      </c>
      <c r="V28" s="5">
        <v>2.6000000000000002E-2</v>
      </c>
    </row>
    <row r="29" spans="1:22" x14ac:dyDescent="0.2">
      <c r="A29" s="16" t="s">
        <v>317</v>
      </c>
      <c r="B29" s="4">
        <v>2100</v>
      </c>
      <c r="C29" s="4">
        <v>22670</v>
      </c>
      <c r="D29" s="4">
        <v>-20570</v>
      </c>
      <c r="E29" s="4">
        <v>-2928154715</v>
      </c>
      <c r="G29" s="4">
        <v>0</v>
      </c>
      <c r="H29" s="4">
        <v>0</v>
      </c>
      <c r="I29" s="4">
        <v>0</v>
      </c>
      <c r="J29" s="4">
        <v>8456700000</v>
      </c>
      <c r="K29" s="24"/>
      <c r="R29" s="5">
        <v>2.5099999999999997E-2</v>
      </c>
      <c r="S29" s="4">
        <v>67600</v>
      </c>
      <c r="V29" s="5">
        <v>3.4799999999999998E-2</v>
      </c>
    </row>
    <row r="30" spans="1:22" x14ac:dyDescent="0.2">
      <c r="A30" s="16" t="s">
        <v>316</v>
      </c>
      <c r="B30" s="4">
        <v>160</v>
      </c>
      <c r="C30" s="4">
        <v>26100</v>
      </c>
      <c r="D30" s="4">
        <v>-25940</v>
      </c>
      <c r="E30" s="4">
        <v>-3685465531</v>
      </c>
      <c r="G30" s="4">
        <v>0</v>
      </c>
      <c r="H30" s="4">
        <v>0</v>
      </c>
      <c r="I30" s="4">
        <v>0</v>
      </c>
      <c r="J30" s="4">
        <v>1391000000</v>
      </c>
      <c r="K30" s="24"/>
      <c r="R30" s="5">
        <v>4.4000000000000003E-3</v>
      </c>
      <c r="S30" s="4">
        <v>56700</v>
      </c>
      <c r="V30" s="5">
        <v>7.3399999999999993E-2</v>
      </c>
    </row>
    <row r="31" spans="1:22" x14ac:dyDescent="0.2">
      <c r="A31" s="16" t="s">
        <v>315</v>
      </c>
      <c r="B31" s="4">
        <v>30</v>
      </c>
      <c r="C31" s="4">
        <v>8800</v>
      </c>
      <c r="D31" s="4">
        <v>-8770</v>
      </c>
      <c r="E31" s="4">
        <v>-1210773175</v>
      </c>
      <c r="G31" s="4">
        <v>0</v>
      </c>
      <c r="H31" s="4">
        <v>0</v>
      </c>
      <c r="I31" s="4">
        <v>0</v>
      </c>
      <c r="J31" s="4">
        <v>2650800000</v>
      </c>
      <c r="K31" s="24"/>
      <c r="R31" s="5">
        <v>6.6E-3</v>
      </c>
      <c r="S31" s="4">
        <v>78100</v>
      </c>
      <c r="V31" s="5">
        <v>2.3E-2</v>
      </c>
    </row>
    <row r="32" spans="1:22" x14ac:dyDescent="0.2">
      <c r="A32" s="16" t="s">
        <v>314</v>
      </c>
      <c r="B32" s="4">
        <v>1900</v>
      </c>
      <c r="C32" s="4">
        <v>2300</v>
      </c>
      <c r="D32" s="4">
        <v>-400</v>
      </c>
      <c r="E32" s="4">
        <v>-53256882</v>
      </c>
      <c r="G32" s="4">
        <v>0</v>
      </c>
      <c r="H32" s="4">
        <v>0</v>
      </c>
      <c r="I32" s="4">
        <v>0</v>
      </c>
      <c r="J32" s="4">
        <v>2650800000</v>
      </c>
      <c r="K32" s="24"/>
      <c r="R32" s="5">
        <v>7.8200000000000006E-2</v>
      </c>
      <c r="S32" s="4">
        <v>105200</v>
      </c>
      <c r="V32" s="5">
        <v>7.980000000000001E-2</v>
      </c>
    </row>
    <row r="33" spans="1:22" x14ac:dyDescent="0.2">
      <c r="A33" s="16" t="s">
        <v>313</v>
      </c>
      <c r="B33" s="4">
        <v>3100</v>
      </c>
      <c r="C33" s="4">
        <v>100</v>
      </c>
      <c r="D33" s="4">
        <v>3000</v>
      </c>
      <c r="E33" s="4">
        <v>389830328</v>
      </c>
      <c r="K33" s="24"/>
      <c r="R33" s="5">
        <v>-2.4900000000000002E-2</v>
      </c>
      <c r="S33" s="4">
        <v>12200</v>
      </c>
      <c r="V33" s="5">
        <v>3.04E-2</v>
      </c>
    </row>
    <row r="34" spans="1:22" x14ac:dyDescent="0.2">
      <c r="A34" s="16" t="s">
        <v>270</v>
      </c>
      <c r="B34" s="4">
        <v>0</v>
      </c>
      <c r="C34" s="4">
        <v>20100</v>
      </c>
      <c r="D34" s="4">
        <v>-20100</v>
      </c>
      <c r="E34" s="4">
        <v>-2695537513</v>
      </c>
      <c r="K34" s="24"/>
      <c r="R34" s="5">
        <v>-1.44E-2</v>
      </c>
      <c r="S34" s="4">
        <v>59900</v>
      </c>
      <c r="V34" s="5">
        <v>4.2099999999999999E-2</v>
      </c>
    </row>
    <row r="35" spans="1:22" x14ac:dyDescent="0.2">
      <c r="A35" s="16" t="s">
        <v>269</v>
      </c>
      <c r="B35" s="4">
        <v>1000</v>
      </c>
      <c r="C35" s="4">
        <v>1200</v>
      </c>
      <c r="D35" s="4">
        <v>-200</v>
      </c>
      <c r="E35" s="4">
        <v>-26936782</v>
      </c>
      <c r="K35" s="24"/>
      <c r="R35" s="5">
        <v>6.4000000000000001E-2</v>
      </c>
      <c r="S35" s="4">
        <v>49100</v>
      </c>
      <c r="V35" s="5">
        <v>8.0299999999999996E-2</v>
      </c>
    </row>
    <row r="36" spans="1:22" x14ac:dyDescent="0.2">
      <c r="A36" s="16" t="s">
        <v>268</v>
      </c>
      <c r="B36" s="4">
        <v>2000</v>
      </c>
      <c r="C36" s="4">
        <v>8500</v>
      </c>
      <c r="D36" s="4">
        <v>-6500</v>
      </c>
      <c r="E36" s="4">
        <v>-834145160</v>
      </c>
      <c r="G36" s="4">
        <v>0</v>
      </c>
      <c r="H36" s="4">
        <v>0</v>
      </c>
      <c r="I36" s="4">
        <v>0</v>
      </c>
      <c r="J36" s="4">
        <v>-2620550000</v>
      </c>
      <c r="K36" s="24"/>
      <c r="R36" s="5">
        <v>-7.1099999999999997E-2</v>
      </c>
      <c r="S36" s="4">
        <v>121900</v>
      </c>
      <c r="V36" s="5">
        <v>8.6899999999999991E-2</v>
      </c>
    </row>
    <row r="37" spans="1:22" x14ac:dyDescent="0.2">
      <c r="A37" s="16" t="s">
        <v>254</v>
      </c>
      <c r="B37" s="4">
        <v>2100</v>
      </c>
      <c r="C37" s="4">
        <v>2000</v>
      </c>
      <c r="D37" s="4">
        <v>100</v>
      </c>
      <c r="E37" s="4">
        <v>13388720</v>
      </c>
      <c r="G37" s="4">
        <v>0</v>
      </c>
      <c r="H37" s="4">
        <v>0</v>
      </c>
      <c r="I37" s="4">
        <v>0</v>
      </c>
      <c r="J37" s="4">
        <v>-2620550000</v>
      </c>
      <c r="K37" s="24"/>
      <c r="R37" s="5">
        <v>-2.98E-2</v>
      </c>
      <c r="S37" s="4">
        <v>59400</v>
      </c>
      <c r="V37" s="5">
        <v>5.0799999999999998E-2</v>
      </c>
    </row>
    <row r="38" spans="1:22" x14ac:dyDescent="0.2">
      <c r="A38" s="16" t="s">
        <v>253</v>
      </c>
      <c r="B38" s="4">
        <v>3600</v>
      </c>
      <c r="C38" s="4">
        <v>2600</v>
      </c>
      <c r="D38" s="4">
        <v>1000</v>
      </c>
      <c r="E38" s="4">
        <v>138010930</v>
      </c>
      <c r="K38" s="24"/>
      <c r="R38" s="5">
        <v>1.3999999999999999E-2</v>
      </c>
      <c r="S38" s="4">
        <v>43000</v>
      </c>
      <c r="V38" s="5">
        <v>1.3000000000000001E-2</v>
      </c>
    </row>
    <row r="39" spans="1:22" x14ac:dyDescent="0.2">
      <c r="A39" s="16" t="s">
        <v>252</v>
      </c>
      <c r="B39" s="4">
        <v>7000</v>
      </c>
      <c r="C39" s="4">
        <v>0</v>
      </c>
      <c r="D39" s="4">
        <v>7000</v>
      </c>
      <c r="E39" s="4">
        <v>949694468</v>
      </c>
      <c r="K39" s="24"/>
      <c r="R39" s="5">
        <v>-1.0200000000000001E-2</v>
      </c>
      <c r="S39" s="4">
        <v>23500</v>
      </c>
      <c r="V39" s="5">
        <v>1.61E-2</v>
      </c>
    </row>
    <row r="40" spans="1:22" x14ac:dyDescent="0.2">
      <c r="K40" s="24"/>
      <c r="R40" s="5">
        <v>1.11E-2</v>
      </c>
      <c r="S40" s="4">
        <v>31000</v>
      </c>
      <c r="V40" s="5">
        <v>2.8399999999999998E-2</v>
      </c>
    </row>
    <row r="41" spans="1:22" x14ac:dyDescent="0.2">
      <c r="A41" s="16" t="s">
        <v>250</v>
      </c>
      <c r="B41" s="4">
        <v>9400</v>
      </c>
      <c r="C41" s="4">
        <v>0</v>
      </c>
      <c r="D41" s="4">
        <v>9400</v>
      </c>
      <c r="E41" s="4">
        <v>1283102773</v>
      </c>
      <c r="K41" s="24"/>
      <c r="R41" s="5">
        <v>-1.3899999999999999E-2</v>
      </c>
      <c r="S41" s="4">
        <v>33900</v>
      </c>
      <c r="V41" s="5">
        <v>1.89E-2</v>
      </c>
    </row>
    <row r="42" spans="1:22" x14ac:dyDescent="0.2">
      <c r="A42" s="16" t="s">
        <v>249</v>
      </c>
      <c r="B42" s="4">
        <v>4600</v>
      </c>
      <c r="C42" s="4">
        <v>500</v>
      </c>
      <c r="D42" s="4">
        <v>4100</v>
      </c>
      <c r="E42" s="4">
        <v>562092916</v>
      </c>
      <c r="K42" s="24"/>
      <c r="R42" s="5">
        <v>6.6E-3</v>
      </c>
      <c r="S42" s="4">
        <v>16800</v>
      </c>
      <c r="V42" s="5">
        <v>1.89E-2</v>
      </c>
    </row>
    <row r="43" spans="1:22" x14ac:dyDescent="0.2">
      <c r="A43" s="16" t="s">
        <v>248</v>
      </c>
      <c r="B43" s="4">
        <v>0</v>
      </c>
      <c r="C43" s="4">
        <v>140</v>
      </c>
      <c r="D43" s="4">
        <v>-140</v>
      </c>
      <c r="E43" s="4">
        <v>-19045128</v>
      </c>
      <c r="K43" s="24"/>
      <c r="R43" s="5">
        <v>2.86E-2</v>
      </c>
      <c r="S43" s="4">
        <v>34400</v>
      </c>
      <c r="V43" s="5">
        <v>3.1300000000000001E-2</v>
      </c>
    </row>
    <row r="44" spans="1:22" x14ac:dyDescent="0.2">
      <c r="A44" s="16" t="s">
        <v>247</v>
      </c>
      <c r="B44" s="4">
        <v>1200</v>
      </c>
      <c r="C44" s="4">
        <v>3800</v>
      </c>
      <c r="D44" s="4">
        <v>-2600</v>
      </c>
      <c r="E44" s="4">
        <v>-350297576</v>
      </c>
      <c r="K44" s="24"/>
      <c r="R44" s="5">
        <v>2.07E-2</v>
      </c>
      <c r="S44" s="4">
        <v>42900</v>
      </c>
      <c r="V44" s="5">
        <v>3.73E-2</v>
      </c>
    </row>
    <row r="45" spans="1:22" x14ac:dyDescent="0.2">
      <c r="A45" s="16" t="s">
        <v>246</v>
      </c>
      <c r="B45" s="4">
        <v>5200</v>
      </c>
      <c r="C45" s="4">
        <v>2400</v>
      </c>
      <c r="D45" s="4">
        <v>2800</v>
      </c>
      <c r="E45" s="4">
        <v>364332933</v>
      </c>
      <c r="K45" s="24"/>
      <c r="R45" s="5">
        <v>3.8199999999999998E-2</v>
      </c>
      <c r="S45" s="4">
        <v>56600</v>
      </c>
      <c r="V45" s="5">
        <v>4.7800000000000002E-2</v>
      </c>
    </row>
    <row r="46" spans="1:22" x14ac:dyDescent="0.2">
      <c r="A46" s="16" t="s">
        <v>245</v>
      </c>
      <c r="B46" s="4">
        <v>0</v>
      </c>
      <c r="C46" s="4">
        <v>2100</v>
      </c>
      <c r="D46" s="4">
        <v>-2100</v>
      </c>
      <c r="E46" s="4">
        <v>-264829385</v>
      </c>
      <c r="K46" s="24"/>
      <c r="R46" s="5">
        <v>-7.000000000000001E-4</v>
      </c>
      <c r="S46" s="4">
        <v>6500</v>
      </c>
      <c r="V46" s="5">
        <v>1.03E-2</v>
      </c>
    </row>
    <row r="47" spans="1:22" x14ac:dyDescent="0.2">
      <c r="A47" s="16" t="s">
        <v>244</v>
      </c>
      <c r="B47" s="4">
        <v>2000</v>
      </c>
      <c r="C47" s="4">
        <v>0</v>
      </c>
      <c r="D47" s="4">
        <v>2000</v>
      </c>
      <c r="E47" s="4">
        <v>251208850</v>
      </c>
      <c r="K47" s="24"/>
      <c r="R47" s="5">
        <v>-1.5E-3</v>
      </c>
      <c r="S47" s="4">
        <v>22600</v>
      </c>
      <c r="V47" s="5">
        <v>1.04E-2</v>
      </c>
    </row>
    <row r="48" spans="1:22" x14ac:dyDescent="0.2">
      <c r="K48" s="24"/>
    </row>
    <row r="49" spans="1:22" x14ac:dyDescent="0.2">
      <c r="A49" s="16" t="s">
        <v>236</v>
      </c>
      <c r="B49" s="4">
        <v>200</v>
      </c>
      <c r="C49" s="4">
        <v>1000</v>
      </c>
      <c r="D49" s="4">
        <v>-800</v>
      </c>
      <c r="E49" s="4">
        <v>-103230156</v>
      </c>
      <c r="K49" s="24"/>
      <c r="R49" s="5">
        <v>-2.58E-2</v>
      </c>
      <c r="S49" s="4">
        <v>32100</v>
      </c>
      <c r="V49" s="5">
        <v>2.6000000000000002E-2</v>
      </c>
    </row>
    <row r="50" spans="1:22" x14ac:dyDescent="0.2">
      <c r="A50" s="16" t="s">
        <v>235</v>
      </c>
      <c r="B50" s="4">
        <v>3400</v>
      </c>
      <c r="C50" s="4">
        <v>400</v>
      </c>
      <c r="D50" s="4">
        <v>3000</v>
      </c>
      <c r="E50" s="4">
        <v>392986487</v>
      </c>
      <c r="K50" s="24"/>
      <c r="R50" s="5">
        <v>-3.0000000000000001E-3</v>
      </c>
      <c r="S50" s="4">
        <v>33300</v>
      </c>
      <c r="V50" s="5">
        <v>2.06E-2</v>
      </c>
    </row>
    <row r="51" spans="1:22" x14ac:dyDescent="0.2">
      <c r="A51" s="16" t="s">
        <v>234</v>
      </c>
      <c r="B51" s="4">
        <v>6000</v>
      </c>
      <c r="C51" s="4">
        <v>0</v>
      </c>
      <c r="D51" s="4">
        <v>6000</v>
      </c>
      <c r="E51" s="4">
        <v>787710121</v>
      </c>
      <c r="K51" s="24"/>
      <c r="R51" s="5">
        <v>7.7000000000000002E-3</v>
      </c>
      <c r="S51" s="4">
        <v>49400</v>
      </c>
      <c r="V51" s="5">
        <v>1.37E-2</v>
      </c>
    </row>
    <row r="52" spans="1:22" x14ac:dyDescent="0.2">
      <c r="A52" s="16" t="s">
        <v>233</v>
      </c>
      <c r="B52" s="4">
        <v>0</v>
      </c>
      <c r="C52" s="4">
        <v>9100</v>
      </c>
      <c r="D52" s="4">
        <v>-9100</v>
      </c>
      <c r="E52" s="4">
        <v>-1185228453</v>
      </c>
      <c r="K52" s="24"/>
      <c r="R52" s="5">
        <v>4.4000000000000004E-2</v>
      </c>
      <c r="S52" s="4">
        <v>78200</v>
      </c>
      <c r="V52" s="5">
        <v>5.0700000000000002E-2</v>
      </c>
    </row>
    <row r="53" spans="1:22" x14ac:dyDescent="0.2">
      <c r="A53" s="16" t="s">
        <v>232</v>
      </c>
      <c r="B53" s="4">
        <v>8400</v>
      </c>
      <c r="C53" s="4">
        <v>9880</v>
      </c>
      <c r="D53" s="4">
        <v>-1480</v>
      </c>
      <c r="E53" s="4">
        <v>-185969678</v>
      </c>
      <c r="K53" s="24"/>
      <c r="R53" s="5">
        <v>-4.8000000000000001E-2</v>
      </c>
      <c r="S53" s="4">
        <v>183600</v>
      </c>
      <c r="V53" s="5">
        <v>8.0799999999999997E-2</v>
      </c>
    </row>
    <row r="54" spans="1:22" x14ac:dyDescent="0.2">
      <c r="A54" s="16" t="s">
        <v>231</v>
      </c>
      <c r="B54" s="4">
        <v>2100</v>
      </c>
      <c r="C54" s="4">
        <v>400</v>
      </c>
      <c r="D54" s="4">
        <v>1700</v>
      </c>
      <c r="E54" s="4">
        <v>221889797</v>
      </c>
      <c r="K54" s="24"/>
      <c r="R54" s="5">
        <v>-3.9599999999999996E-2</v>
      </c>
      <c r="S54" s="4">
        <v>482800</v>
      </c>
      <c r="V54" s="5">
        <v>6.5700000000000008E-2</v>
      </c>
    </row>
    <row r="55" spans="1:22" x14ac:dyDescent="0.2">
      <c r="A55" s="16" t="s">
        <v>230</v>
      </c>
      <c r="B55" s="4">
        <v>500</v>
      </c>
      <c r="C55" s="4">
        <v>4270</v>
      </c>
      <c r="D55" s="4">
        <v>-3770</v>
      </c>
      <c r="E55" s="4">
        <v>-517054949</v>
      </c>
      <c r="K55" s="24"/>
      <c r="R55" s="5">
        <v>-2.0499999999999997E-2</v>
      </c>
      <c r="S55" s="4">
        <v>68400</v>
      </c>
      <c r="V55" s="5">
        <v>2.0899999999999998E-2</v>
      </c>
    </row>
    <row r="56" spans="1:22" x14ac:dyDescent="0.2">
      <c r="A56" s="16" t="s">
        <v>229</v>
      </c>
      <c r="B56" s="4">
        <v>0</v>
      </c>
      <c r="C56" s="4">
        <v>1200</v>
      </c>
      <c r="D56" s="4">
        <v>-1200</v>
      </c>
      <c r="E56" s="4">
        <v>-165479525</v>
      </c>
      <c r="K56" s="24"/>
      <c r="R56" s="5">
        <v>-1.5100000000000001E-2</v>
      </c>
      <c r="S56" s="4">
        <v>101000</v>
      </c>
      <c r="V56" s="5">
        <v>6.1399999999999996E-2</v>
      </c>
    </row>
    <row r="57" spans="1:22" x14ac:dyDescent="0.2">
      <c r="A57" s="16" t="s">
        <v>228</v>
      </c>
      <c r="B57" s="4">
        <v>100000</v>
      </c>
      <c r="C57" s="4">
        <v>3800</v>
      </c>
      <c r="D57" s="4">
        <v>96200</v>
      </c>
      <c r="E57" s="4">
        <v>13972715061</v>
      </c>
      <c r="K57" s="24"/>
      <c r="R57" s="5">
        <v>-2.76E-2</v>
      </c>
      <c r="S57" s="4">
        <v>139300</v>
      </c>
      <c r="V57" s="5">
        <v>3.8199999999999998E-2</v>
      </c>
    </row>
    <row r="58" spans="1:22" x14ac:dyDescent="0.2">
      <c r="A58" s="16" t="s">
        <v>227</v>
      </c>
      <c r="B58" s="4">
        <v>39700</v>
      </c>
      <c r="C58" s="4">
        <v>12630</v>
      </c>
      <c r="D58" s="4">
        <v>27070</v>
      </c>
      <c r="E58" s="4">
        <v>3964618614</v>
      </c>
      <c r="K58" s="24"/>
      <c r="R58" s="5">
        <v>3.4999999999999996E-3</v>
      </c>
      <c r="S58" s="4">
        <v>146500</v>
      </c>
      <c r="V58" s="5">
        <v>3.8800000000000001E-2</v>
      </c>
    </row>
    <row r="59" spans="1:22" x14ac:dyDescent="0.2">
      <c r="A59" s="16" t="s">
        <v>226</v>
      </c>
      <c r="B59" s="4">
        <v>58900</v>
      </c>
      <c r="C59" s="4">
        <v>134100</v>
      </c>
      <c r="D59" s="4">
        <v>-75200</v>
      </c>
      <c r="E59" s="4">
        <v>-10755440260</v>
      </c>
      <c r="K59" s="24"/>
      <c r="R59" s="5">
        <v>3.9599999999999996E-2</v>
      </c>
      <c r="S59" s="4">
        <v>246000</v>
      </c>
      <c r="V59" s="5">
        <v>4.4900000000000002E-2</v>
      </c>
    </row>
    <row r="60" spans="1:22" x14ac:dyDescent="0.2">
      <c r="A60" s="16" t="s">
        <v>225</v>
      </c>
      <c r="B60" s="4">
        <v>5900</v>
      </c>
      <c r="C60" s="4">
        <v>17900</v>
      </c>
      <c r="D60" s="4">
        <v>-12000</v>
      </c>
      <c r="E60" s="4">
        <v>-1650588727</v>
      </c>
      <c r="K60" s="24"/>
      <c r="R60" s="5">
        <v>2.2099999999999998E-2</v>
      </c>
      <c r="S60" s="4">
        <v>95800</v>
      </c>
      <c r="V60" s="5">
        <v>2.8799999999999999E-2</v>
      </c>
    </row>
    <row r="61" spans="1:22" x14ac:dyDescent="0.2">
      <c r="A61" s="16" t="s">
        <v>224</v>
      </c>
      <c r="B61" s="4">
        <v>8600</v>
      </c>
      <c r="C61" s="4">
        <v>2300</v>
      </c>
      <c r="D61" s="4">
        <v>6300</v>
      </c>
      <c r="E61" s="4">
        <v>853578265</v>
      </c>
      <c r="G61" s="4">
        <v>0</v>
      </c>
      <c r="H61" s="4">
        <v>0</v>
      </c>
      <c r="I61" s="4">
        <v>0</v>
      </c>
      <c r="J61" s="4">
        <v>-10806980000</v>
      </c>
      <c r="K61" s="24"/>
      <c r="R61" s="5">
        <v>7.4999999999999997E-3</v>
      </c>
      <c r="S61" s="4">
        <v>129100</v>
      </c>
      <c r="V61" s="5">
        <v>4.9800000000000004E-2</v>
      </c>
    </row>
    <row r="62" spans="1:22" x14ac:dyDescent="0.2">
      <c r="A62" s="16" t="s">
        <v>223</v>
      </c>
      <c r="B62" s="4">
        <v>3300</v>
      </c>
      <c r="C62" s="4">
        <v>1920</v>
      </c>
      <c r="D62" s="4">
        <v>1380</v>
      </c>
      <c r="E62" s="4">
        <v>180950879</v>
      </c>
      <c r="K62" s="24"/>
      <c r="R62" s="5">
        <v>0.08</v>
      </c>
      <c r="S62" s="4">
        <v>119200</v>
      </c>
      <c r="V62" s="5">
        <v>6.3E-2</v>
      </c>
    </row>
    <row r="63" spans="1:22" x14ac:dyDescent="0.2">
      <c r="A63" s="16" t="s">
        <v>222</v>
      </c>
      <c r="B63" s="4">
        <v>4600</v>
      </c>
      <c r="C63" s="4">
        <v>31900</v>
      </c>
      <c r="D63" s="4">
        <v>-27300</v>
      </c>
      <c r="E63" s="4">
        <v>-3392573367</v>
      </c>
      <c r="K63" s="24"/>
      <c r="R63" s="5">
        <v>1.6299999999999999E-2</v>
      </c>
      <c r="S63" s="4">
        <v>69200</v>
      </c>
      <c r="V63" s="5">
        <v>0.02</v>
      </c>
    </row>
    <row r="64" spans="1:22" x14ac:dyDescent="0.2">
      <c r="A64" s="16" t="s">
        <v>221</v>
      </c>
      <c r="B64" s="4">
        <v>3000</v>
      </c>
      <c r="C64" s="4">
        <v>4000</v>
      </c>
      <c r="D64" s="4">
        <v>-1000</v>
      </c>
      <c r="E64" s="4">
        <v>-122616747</v>
      </c>
      <c r="K64" s="24"/>
      <c r="R64" s="5">
        <v>1.66E-2</v>
      </c>
      <c r="S64" s="4">
        <v>41800</v>
      </c>
      <c r="V64" s="5">
        <v>2.6000000000000002E-2</v>
      </c>
    </row>
    <row r="65" spans="1:22" x14ac:dyDescent="0.2">
      <c r="A65" s="16" t="s">
        <v>220</v>
      </c>
      <c r="B65" s="4">
        <v>3400</v>
      </c>
      <c r="C65" s="4">
        <v>3000</v>
      </c>
      <c r="D65" s="4">
        <v>400</v>
      </c>
      <c r="E65" s="4">
        <v>48103848</v>
      </c>
      <c r="K65" s="24"/>
      <c r="R65" s="5">
        <v>8.9999999999999998E-4</v>
      </c>
      <c r="S65" s="4">
        <v>52500</v>
      </c>
      <c r="V65" s="5">
        <v>1.49E-2</v>
      </c>
    </row>
    <row r="66" spans="1:22" x14ac:dyDescent="0.2">
      <c r="A66" s="16" t="s">
        <v>219</v>
      </c>
      <c r="B66" s="4">
        <v>1400</v>
      </c>
      <c r="C66" s="4">
        <v>12000</v>
      </c>
      <c r="D66" s="4">
        <v>-10600</v>
      </c>
      <c r="E66" s="4">
        <v>-1265718858</v>
      </c>
      <c r="K66" s="24"/>
      <c r="R66" s="5">
        <v>4.2300000000000004E-2</v>
      </c>
      <c r="S66" s="4">
        <v>115600</v>
      </c>
      <c r="V66" s="5">
        <v>4.0599999999999997E-2</v>
      </c>
    </row>
    <row r="67" spans="1:22" x14ac:dyDescent="0.2">
      <c r="A67" s="16" t="s">
        <v>218</v>
      </c>
      <c r="B67" s="4">
        <v>1400</v>
      </c>
      <c r="C67" s="4">
        <v>1500</v>
      </c>
      <c r="D67" s="4">
        <v>-100</v>
      </c>
      <c r="E67" s="4">
        <v>-11527908</v>
      </c>
      <c r="K67" s="24"/>
      <c r="R67" s="5">
        <v>7.9000000000000008E-3</v>
      </c>
      <c r="S67" s="4">
        <v>47800</v>
      </c>
      <c r="V67" s="5">
        <v>1.21E-2</v>
      </c>
    </row>
    <row r="68" spans="1:22" x14ac:dyDescent="0.2">
      <c r="A68" s="16" t="s">
        <v>217</v>
      </c>
      <c r="B68" s="4">
        <v>5200</v>
      </c>
      <c r="C68" s="4">
        <v>51800</v>
      </c>
      <c r="D68" s="4">
        <v>-46600</v>
      </c>
      <c r="E68" s="4">
        <v>-5340826000</v>
      </c>
      <c r="K68" s="24"/>
      <c r="R68" s="5">
        <v>9.7000000000000003E-3</v>
      </c>
      <c r="S68" s="4">
        <v>78000</v>
      </c>
      <c r="V68" s="5">
        <v>1.5600000000000001E-2</v>
      </c>
    </row>
    <row r="69" spans="1:22" x14ac:dyDescent="0.2">
      <c r="A69" s="16" t="s">
        <v>216</v>
      </c>
      <c r="B69" s="4">
        <v>12000</v>
      </c>
      <c r="C69" s="4">
        <v>31800</v>
      </c>
      <c r="D69" s="4">
        <v>-19800</v>
      </c>
      <c r="E69" s="4">
        <v>-2257127228</v>
      </c>
      <c r="K69" s="24"/>
      <c r="R69" s="5">
        <v>8.8999999999999999E-3</v>
      </c>
      <c r="S69" s="4">
        <v>130600</v>
      </c>
      <c r="V69" s="5">
        <v>3.1899999999999998E-2</v>
      </c>
    </row>
    <row r="70" spans="1:22" x14ac:dyDescent="0.2">
      <c r="A70" s="16" t="s">
        <v>215</v>
      </c>
      <c r="B70" s="4">
        <v>1400</v>
      </c>
      <c r="C70" s="4">
        <v>400</v>
      </c>
      <c r="D70" s="4">
        <v>1000</v>
      </c>
      <c r="E70" s="4">
        <v>112310000</v>
      </c>
      <c r="K70" s="24"/>
      <c r="R70" s="5">
        <v>-7.9000000000000008E-3</v>
      </c>
      <c r="S70" s="4">
        <v>19000</v>
      </c>
      <c r="V70" s="5">
        <v>1.67E-2</v>
      </c>
    </row>
    <row r="71" spans="1:22" x14ac:dyDescent="0.2">
      <c r="A71" s="16" t="s">
        <v>214</v>
      </c>
      <c r="B71" s="4">
        <v>4400</v>
      </c>
      <c r="C71" s="4">
        <v>10700</v>
      </c>
      <c r="D71" s="4">
        <v>-6300</v>
      </c>
      <c r="E71" s="4">
        <v>-703532637</v>
      </c>
      <c r="K71" s="24"/>
      <c r="R71" s="5">
        <v>1.7000000000000001E-2</v>
      </c>
      <c r="S71" s="4">
        <v>78500</v>
      </c>
      <c r="V71" s="5">
        <v>2.64E-2</v>
      </c>
    </row>
    <row r="72" spans="1:22" x14ac:dyDescent="0.2">
      <c r="A72" s="16" t="s">
        <v>213</v>
      </c>
      <c r="B72" s="4">
        <v>7400</v>
      </c>
      <c r="C72" s="4">
        <v>5700</v>
      </c>
      <c r="D72" s="4">
        <v>1700</v>
      </c>
      <c r="E72" s="4">
        <v>188915520</v>
      </c>
      <c r="G72" s="4">
        <v>0</v>
      </c>
      <c r="H72" s="4">
        <v>0</v>
      </c>
      <c r="I72" s="4">
        <v>0</v>
      </c>
      <c r="J72" s="4">
        <v>-57482900000</v>
      </c>
      <c r="K72" s="24"/>
      <c r="R72" s="5">
        <v>8.9999999999999998E-4</v>
      </c>
      <c r="S72" s="4">
        <v>722400</v>
      </c>
      <c r="V72" s="5">
        <v>9.0000000000000011E-3</v>
      </c>
    </row>
    <row r="73" spans="1:22" x14ac:dyDescent="0.2">
      <c r="A73" s="16" t="s">
        <v>212</v>
      </c>
      <c r="B73" s="4">
        <v>1800</v>
      </c>
      <c r="C73" s="4">
        <v>400</v>
      </c>
      <c r="D73" s="4">
        <v>1400</v>
      </c>
      <c r="E73" s="4">
        <v>155971634</v>
      </c>
      <c r="K73" s="24"/>
      <c r="R73" s="5">
        <v>3.1400000000000004E-2</v>
      </c>
      <c r="S73" s="4">
        <v>105900</v>
      </c>
      <c r="V73" s="5">
        <v>6.9599999999999995E-2</v>
      </c>
    </row>
    <row r="74" spans="1:22" x14ac:dyDescent="0.2">
      <c r="A74" s="16" t="s">
        <v>211</v>
      </c>
      <c r="B74" s="4">
        <v>4800</v>
      </c>
      <c r="C74" s="4">
        <v>15700</v>
      </c>
      <c r="D74" s="4">
        <v>-10900</v>
      </c>
      <c r="E74" s="4">
        <v>-1169485682</v>
      </c>
      <c r="K74" s="24"/>
      <c r="R74" s="5">
        <v>5.6000000000000008E-3</v>
      </c>
      <c r="S74" s="4">
        <v>71100</v>
      </c>
      <c r="V74" s="5">
        <v>0.10830000000000001</v>
      </c>
    </row>
    <row r="75" spans="1:22" x14ac:dyDescent="0.2">
      <c r="A75" s="16" t="s">
        <v>210</v>
      </c>
      <c r="B75" s="4">
        <v>6900</v>
      </c>
      <c r="C75" s="4">
        <v>51700</v>
      </c>
      <c r="D75" s="4">
        <v>-44800</v>
      </c>
      <c r="E75" s="4">
        <v>-4847577946</v>
      </c>
      <c r="K75" s="24"/>
      <c r="R75" s="5">
        <v>0</v>
      </c>
      <c r="S75" s="4">
        <v>92500</v>
      </c>
      <c r="V75" s="5">
        <v>2.7300000000000001E-2</v>
      </c>
    </row>
    <row r="76" spans="1:22" x14ac:dyDescent="0.2">
      <c r="A76" s="16" t="s">
        <v>208</v>
      </c>
      <c r="B76" s="4">
        <v>4900</v>
      </c>
      <c r="C76" s="4">
        <v>17000</v>
      </c>
      <c r="D76" s="4">
        <v>-12100</v>
      </c>
      <c r="E76" s="4">
        <v>-1320822159</v>
      </c>
      <c r="K76" s="24"/>
      <c r="R76" s="5">
        <v>-8.9999999999999998E-4</v>
      </c>
      <c r="S76" s="4">
        <v>54200</v>
      </c>
      <c r="V76" s="5">
        <v>2.46E-2</v>
      </c>
    </row>
    <row r="77" spans="1:22" x14ac:dyDescent="0.2">
      <c r="A77" s="16" t="s">
        <v>207</v>
      </c>
      <c r="B77" s="4">
        <v>4100</v>
      </c>
      <c r="C77" s="4">
        <v>2100</v>
      </c>
      <c r="D77" s="4">
        <v>2000</v>
      </c>
      <c r="E77" s="4">
        <v>213659970</v>
      </c>
      <c r="G77" s="4">
        <v>0</v>
      </c>
      <c r="H77" s="4">
        <v>0</v>
      </c>
      <c r="I77" s="4">
        <v>0</v>
      </c>
      <c r="J77" s="4">
        <v>740420000</v>
      </c>
      <c r="K77" s="24"/>
      <c r="R77" s="5">
        <v>1.9900000000000001E-2</v>
      </c>
      <c r="S77" s="4">
        <v>67700</v>
      </c>
      <c r="V77" s="5">
        <v>2.6000000000000002E-2</v>
      </c>
    </row>
    <row r="78" spans="1:22" x14ac:dyDescent="0.2">
      <c r="A78" s="16" t="s">
        <v>206</v>
      </c>
      <c r="B78" s="4">
        <v>8400</v>
      </c>
      <c r="C78" s="4">
        <v>67600</v>
      </c>
      <c r="D78" s="4">
        <v>-59200</v>
      </c>
      <c r="E78" s="4">
        <v>-6224978041</v>
      </c>
      <c r="K78" s="24"/>
      <c r="R78" s="5">
        <v>2.3199999999999998E-2</v>
      </c>
      <c r="S78" s="4">
        <v>141900</v>
      </c>
      <c r="V78" s="5">
        <v>2.5499999999999998E-2</v>
      </c>
    </row>
    <row r="79" spans="1:22" x14ac:dyDescent="0.2">
      <c r="K79" s="24"/>
    </row>
    <row r="80" spans="1:22" x14ac:dyDescent="0.2">
      <c r="K80" s="24"/>
    </row>
    <row r="81" spans="1:22" x14ac:dyDescent="0.2">
      <c r="A81" t="s" s="0">
        <v>209</v>
      </c>
      <c r="K81" s="24"/>
    </row>
    <row r="82" spans="1:22" x14ac:dyDescent="0.2">
      <c r="K82" s="24"/>
    </row>
    <row r="83" spans="11:11" x14ac:dyDescent="0.2">
      <c r="K83" s="24"/>
    </row>
    <row r="84" spans="11:11" x14ac:dyDescent="0.2">
      <c r="K84" s="24"/>
    </row>
    <row r="85" spans="11:11" x14ac:dyDescent="0.2">
      <c r="K85" s="24"/>
    </row>
    <row r="86" spans="11:11" x14ac:dyDescent="0.2">
      <c r="K86" s="24"/>
    </row>
    <row r="87" spans="11:11" x14ac:dyDescent="0.2">
      <c r="K87" s="24"/>
    </row>
    <row r="88" spans="11:11" x14ac:dyDescent="0.2">
      <c r="K88" s="24"/>
    </row>
    <row r="89" spans="11:11" x14ac:dyDescent="0.2">
      <c r="K89" s="24"/>
    </row>
    <row r="90" spans="11:11" x14ac:dyDescent="0.2">
      <c r="K90" s="24"/>
    </row>
    <row r="91" spans="11:11" x14ac:dyDescent="0.2">
      <c r="K91" s="24"/>
    </row>
    <row r="92" spans="11:11" x14ac:dyDescent="0.2">
      <c r="K92" s="24"/>
    </row>
    <row r="93" spans="11:11" x14ac:dyDescent="0.2">
      <c r="K93" s="24"/>
    </row>
    <row r="94" spans="11:11" x14ac:dyDescent="0.2">
      <c r="K94" s="24"/>
    </row>
    <row r="95" spans="11:11" x14ac:dyDescent="0.2">
      <c r="K95" s="24"/>
    </row>
    <row r="96" spans="11:11" x14ac:dyDescent="0.2">
      <c r="K96" s="24"/>
    </row>
    <row r="97" spans="11:11" x14ac:dyDescent="0.2">
      <c r="K97" s="24"/>
    </row>
    <row r="98" spans="11:11" x14ac:dyDescent="0.2">
      <c r="K98" s="24"/>
    </row>
    <row r="99" spans="11:11" x14ac:dyDescent="0.2">
      <c r="K99" s="24"/>
    </row>
    <row r="100" spans="11:11" x14ac:dyDescent="0.2">
      <c r="K100" s="24"/>
    </row>
    <row r="101" spans="11:11" x14ac:dyDescent="0.2">
      <c r="K101" s="24"/>
    </row>
    <row r="102" spans="11:11" x14ac:dyDescent="0.2">
      <c r="K102" s="2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8DB4-5894-6B46-9975-614F094C3767}">
  <sheetPr codeName="Sheet125"/>
  <dimension ref="A1:V102"/>
  <sheetViews>
    <sheetView workbookViewId="0">
      <selection activeCell="U4" sqref="U3:U4"/>
    </sheetView>
  </sheetViews>
  <sheetFormatPr baseColWidth="10" defaultRowHeight="16" x14ac:dyDescent="0.2"/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4198">
        <v>344</v>
      </c>
      <c r="B3" t="n" s="4199">
        <v>3500.0</v>
      </c>
      <c r="C3" t="n" s="4200">
        <v>15000.0</v>
      </c>
      <c r="D3" t="n" s="4201">
        <v>-11500.0</v>
      </c>
      <c r="E3" t="n" s="4202">
        <v>-1.8516E8</v>
      </c>
      <c r="G3" t="n" s="4188">
        <v>0.0</v>
      </c>
      <c r="H3" t="n" s="4189">
        <v>0.0</v>
      </c>
      <c r="I3" t="n" s="4190">
        <v>0.0</v>
      </c>
      <c r="J3" t="n" s="4191">
        <v>0.0</v>
      </c>
      <c r="L3" t="n" s="4192">
        <v>396.0</v>
      </c>
      <c r="M3" t="n" s="4193">
        <v>610.0</v>
      </c>
      <c r="N3" t="n" s="4194">
        <v>14.0</v>
      </c>
      <c r="O3" t="n" s="4195">
        <v>19.0</v>
      </c>
      <c r="P3" t="n" s="4196">
        <v>557100.0</v>
      </c>
      <c r="Q3" t="n" s="4197">
        <v>728500.0</v>
      </c>
      <c r="R3" t="n" s="4186">
        <v>-0.0548</v>
      </c>
      <c r="S3" t="n" s="4185">
        <v>1386500.0</v>
      </c>
      <c r="V3" t="n" s="4187">
        <v>0.08410000000000001</v>
      </c>
    </row>
    <row r="4">
      <c r="A4" t="s" s="2126">
        <v>343</v>
      </c>
      <c r="B4" t="n" s="2127">
        <v>69100.0</v>
      </c>
      <c r="C4" t="n" s="2128">
        <v>25300.0</v>
      </c>
      <c r="D4" t="n" s="2129">
        <v>43800.0</v>
      </c>
      <c r="E4" t="n" s="2130">
        <v>6.6702E8</v>
      </c>
      <c r="G4" t="n" s="2116">
        <v>0.0</v>
      </c>
      <c r="H4" t="n" s="2117">
        <v>0.0</v>
      </c>
      <c r="I4" t="n" s="2118">
        <v>0.0</v>
      </c>
      <c r="J4" t="n" s="2119">
        <v>0.0</v>
      </c>
      <c r="L4" t="n" s="2120">
        <v>672.0</v>
      </c>
      <c r="M4" t="n" s="2121">
        <v>540.0</v>
      </c>
      <c r="N4" t="n" s="2122">
        <v>31.0</v>
      </c>
      <c r="O4" t="n" s="2123">
        <v>25.0</v>
      </c>
      <c r="P4" t="n" s="2124">
        <v>1372100.0</v>
      </c>
      <c r="Q4" t="n" s="2125">
        <v>861800.0</v>
      </c>
      <c r="R4" t="n" s="2114">
        <v>0.0687</v>
      </c>
      <c r="S4" t="n" s="2113">
        <v>2238100.0</v>
      </c>
      <c r="V4" t="n" s="2115">
        <v>0.0796</v>
      </c>
    </row>
    <row r="5" spans="1:22" x14ac:dyDescent="0.2">
      <c r="A5" s="16" t="s">
        <v>342</v>
      </c>
      <c r="B5" s="4">
        <v>2100</v>
      </c>
      <c r="C5" s="4">
        <v>1500</v>
      </c>
      <c r="D5" s="4">
        <v>600</v>
      </c>
      <c r="E5" s="4">
        <v>9320000</v>
      </c>
      <c r="G5" s="4">
        <v>0</v>
      </c>
      <c r="H5" s="4">
        <v>0</v>
      </c>
      <c r="I5" s="4">
        <v>0</v>
      </c>
      <c r="J5" s="4">
        <v>0</v>
      </c>
      <c r="K5" s="24"/>
      <c r="L5" s="4">
        <v>446</v>
      </c>
      <c r="M5" s="4">
        <v>441</v>
      </c>
      <c r="N5" s="4">
        <v>40</v>
      </c>
      <c r="O5" s="4">
        <v>34</v>
      </c>
      <c r="P5" s="4">
        <v>1779200</v>
      </c>
      <c r="Q5" s="4">
        <v>1152600</v>
      </c>
      <c r="R5" s="5">
        <v>7.0000000000000007E-2</v>
      </c>
      <c r="S5" s="4">
        <v>2935300</v>
      </c>
      <c r="V5" s="5">
        <v>2.6200000000000001E-2</v>
      </c>
    </row>
    <row r="6" spans="1:22" x14ac:dyDescent="0.2">
      <c r="G6" s="4">
        <v>0</v>
      </c>
      <c r="H6" s="4">
        <v>0</v>
      </c>
      <c r="I6" s="4">
        <v>0</v>
      </c>
      <c r="J6" s="4">
        <v>0</v>
      </c>
      <c r="K6" s="24"/>
      <c r="L6" s="4">
        <v>0</v>
      </c>
      <c r="M6" s="4">
        <v>182</v>
      </c>
      <c r="N6" s="4">
        <v>0</v>
      </c>
      <c r="O6" s="4">
        <v>13</v>
      </c>
      <c r="P6" s="4">
        <v>0</v>
      </c>
      <c r="Q6" s="4">
        <v>911600</v>
      </c>
      <c r="R6" s="5">
        <v>6.7199999999999996E-2</v>
      </c>
      <c r="S6" s="4">
        <v>911600</v>
      </c>
      <c r="V6" s="5">
        <v>0</v>
      </c>
    </row>
    <row r="7" spans="1:22" x14ac:dyDescent="0.2">
      <c r="A7" s="16" t="s">
        <v>340</v>
      </c>
      <c r="B7" s="4">
        <v>25300</v>
      </c>
      <c r="C7" s="4">
        <v>50700</v>
      </c>
      <c r="D7" s="4">
        <v>-25400</v>
      </c>
      <c r="E7" s="4">
        <v>-343520000</v>
      </c>
      <c r="G7" s="4">
        <v>0</v>
      </c>
      <c r="H7" s="4">
        <v>0</v>
      </c>
      <c r="I7" s="4">
        <v>0</v>
      </c>
      <c r="J7" s="4">
        <v>0</v>
      </c>
      <c r="K7" s="24"/>
      <c r="L7" s="4">
        <v>471</v>
      </c>
      <c r="M7" s="4">
        <v>453</v>
      </c>
      <c r="N7" s="4">
        <v>39</v>
      </c>
      <c r="O7" s="4">
        <v>48</v>
      </c>
      <c r="P7" s="4">
        <v>1307900</v>
      </c>
      <c r="Q7" s="4">
        <v>1765600</v>
      </c>
      <c r="R7" s="5">
        <v>6.7799999999999999E-2</v>
      </c>
      <c r="S7" s="4">
        <v>3073600</v>
      </c>
      <c r="V7" s="5">
        <v>6.7199999999999996E-2</v>
      </c>
    </row>
    <row r="8" spans="1:22" x14ac:dyDescent="0.2">
      <c r="A8" s="16" t="s">
        <v>339</v>
      </c>
      <c r="B8" s="4">
        <v>1400</v>
      </c>
      <c r="C8" s="4">
        <v>130200</v>
      </c>
      <c r="D8" s="4">
        <v>-128800</v>
      </c>
      <c r="E8" s="4">
        <v>-1609430000</v>
      </c>
      <c r="G8" s="4">
        <v>0</v>
      </c>
      <c r="H8" s="4">
        <v>0</v>
      </c>
      <c r="I8" s="4">
        <v>0</v>
      </c>
      <c r="J8" s="4">
        <v>0</v>
      </c>
      <c r="K8" s="24"/>
      <c r="L8" s="4">
        <v>223</v>
      </c>
      <c r="M8" s="4">
        <v>423</v>
      </c>
      <c r="N8" s="4">
        <v>5</v>
      </c>
      <c r="O8" s="4">
        <v>10</v>
      </c>
      <c r="P8" s="4">
        <v>396600</v>
      </c>
      <c r="Q8" s="4">
        <v>545200</v>
      </c>
      <c r="R8" s="5">
        <v>-3.9000000000000003E-3</v>
      </c>
      <c r="S8" s="4">
        <v>949300</v>
      </c>
      <c r="V8" s="5">
        <v>4.2999999999999997E-2</v>
      </c>
    </row>
    <row r="9" spans="1:22" x14ac:dyDescent="0.2">
      <c r="A9" s="16" t="s">
        <v>338</v>
      </c>
      <c r="B9" s="4">
        <v>8600</v>
      </c>
      <c r="C9" s="4">
        <v>100000</v>
      </c>
      <c r="D9" s="4">
        <v>-91400</v>
      </c>
      <c r="E9" s="4">
        <v>-1151960000</v>
      </c>
      <c r="G9" s="4">
        <v>0</v>
      </c>
      <c r="H9" s="4">
        <v>0</v>
      </c>
      <c r="I9" s="4">
        <v>0</v>
      </c>
      <c r="J9" s="4">
        <v>0</v>
      </c>
      <c r="K9" s="24"/>
      <c r="L9" s="4">
        <v>208</v>
      </c>
      <c r="M9" s="4">
        <v>218</v>
      </c>
      <c r="N9" s="4">
        <v>4</v>
      </c>
      <c r="O9" s="4">
        <v>4</v>
      </c>
      <c r="P9" s="4">
        <v>282200</v>
      </c>
      <c r="Q9" s="4">
        <v>285900</v>
      </c>
      <c r="R9" s="5">
        <v>-1.5800000000000002E-2</v>
      </c>
      <c r="S9" s="4">
        <v>632200</v>
      </c>
      <c r="V9" s="5">
        <v>1.5800000000000002E-2</v>
      </c>
    </row>
    <row r="10" spans="1:22" x14ac:dyDescent="0.2">
      <c r="A10" s="16" t="s">
        <v>337</v>
      </c>
      <c r="B10" s="4">
        <v>22700</v>
      </c>
      <c r="C10" s="4">
        <v>101400</v>
      </c>
      <c r="D10" s="4">
        <v>-78700</v>
      </c>
      <c r="E10" s="4">
        <v>-999440000</v>
      </c>
      <c r="G10" s="4">
        <v>0</v>
      </c>
      <c r="H10" s="4">
        <v>0</v>
      </c>
      <c r="I10" s="4">
        <v>0</v>
      </c>
      <c r="J10" s="4">
        <v>0</v>
      </c>
      <c r="K10" s="24"/>
      <c r="L10" s="4">
        <v>288</v>
      </c>
      <c r="M10" s="4">
        <v>478</v>
      </c>
      <c r="N10" s="4">
        <v>18</v>
      </c>
      <c r="O10" s="4">
        <v>13</v>
      </c>
      <c r="P10" s="4">
        <v>576300</v>
      </c>
      <c r="Q10" s="4">
        <v>801400</v>
      </c>
      <c r="R10" s="5">
        <v>1.5900000000000001E-2</v>
      </c>
      <c r="S10" s="4">
        <v>1414100</v>
      </c>
      <c r="V10" s="5">
        <v>1.9599999999999999E-2</v>
      </c>
    </row>
    <row r="11" spans="1:22" x14ac:dyDescent="0.2">
      <c r="A11" s="16" t="s">
        <v>336</v>
      </c>
      <c r="B11" s="4">
        <v>34000</v>
      </c>
      <c r="C11" s="4">
        <v>100000</v>
      </c>
      <c r="D11" s="4">
        <v>-66000</v>
      </c>
      <c r="E11" s="4">
        <v>-822430000</v>
      </c>
      <c r="G11" s="4">
        <v>0</v>
      </c>
      <c r="H11" s="4">
        <v>0</v>
      </c>
      <c r="I11" s="4">
        <v>0</v>
      </c>
      <c r="J11" s="4">
        <v>0</v>
      </c>
      <c r="K11" s="24"/>
      <c r="L11" s="4">
        <v>244</v>
      </c>
      <c r="M11" s="4">
        <v>310</v>
      </c>
      <c r="N11" s="4">
        <v>12</v>
      </c>
      <c r="O11" s="4">
        <v>9</v>
      </c>
      <c r="P11" s="4">
        <v>497200</v>
      </c>
      <c r="Q11" s="4">
        <v>488600</v>
      </c>
      <c r="R11" s="5">
        <v>1.6200000000000003E-2</v>
      </c>
      <c r="S11" s="4">
        <v>1118700</v>
      </c>
      <c r="V11" s="5">
        <v>2.75E-2</v>
      </c>
    </row>
    <row r="12" spans="1:22" x14ac:dyDescent="0.2">
      <c r="A12" s="16" t="s">
        <v>335</v>
      </c>
      <c r="B12" s="4">
        <v>17300</v>
      </c>
      <c r="C12" s="4">
        <v>37300</v>
      </c>
      <c r="D12" s="4">
        <v>-20000</v>
      </c>
      <c r="E12" s="4">
        <v>-253040000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140</v>
      </c>
      <c r="M12" s="4">
        <v>277</v>
      </c>
      <c r="N12" s="4">
        <v>0</v>
      </c>
      <c r="O12" s="4">
        <v>6</v>
      </c>
      <c r="P12" s="4">
        <v>102500</v>
      </c>
      <c r="Q12" s="4">
        <v>332000</v>
      </c>
      <c r="R12" s="5">
        <v>0</v>
      </c>
      <c r="S12" s="4">
        <v>476200</v>
      </c>
      <c r="V12" s="5">
        <v>2.7799999999999998E-2</v>
      </c>
    </row>
    <row r="13" spans="1:22" x14ac:dyDescent="0.2">
      <c r="A13" s="16" t="s">
        <v>333</v>
      </c>
      <c r="B13" s="4">
        <v>8100</v>
      </c>
      <c r="C13" s="4">
        <v>22200</v>
      </c>
      <c r="D13" s="4">
        <v>-14100</v>
      </c>
      <c r="E13" s="4">
        <v>-178440000</v>
      </c>
      <c r="G13" s="4">
        <v>0</v>
      </c>
      <c r="H13" s="4">
        <v>0</v>
      </c>
      <c r="I13" s="4">
        <v>0</v>
      </c>
      <c r="J13" s="4">
        <v>0</v>
      </c>
      <c r="K13" s="24"/>
      <c r="L13" s="4">
        <v>289</v>
      </c>
      <c r="M13" s="4">
        <v>300</v>
      </c>
      <c r="N13" s="4">
        <v>16</v>
      </c>
      <c r="O13" s="4">
        <v>11</v>
      </c>
      <c r="P13" s="4">
        <v>503300</v>
      </c>
      <c r="Q13" s="4">
        <v>487300</v>
      </c>
      <c r="R13" s="5">
        <v>-2.0099999999999996E-2</v>
      </c>
      <c r="S13" s="4">
        <v>990700</v>
      </c>
      <c r="V13" s="5">
        <v>3.5799999999999998E-2</v>
      </c>
    </row>
    <row r="14" spans="1:22" x14ac:dyDescent="0.2">
      <c r="A14" s="16" t="s">
        <v>332</v>
      </c>
      <c r="B14" s="4">
        <v>0</v>
      </c>
      <c r="C14" s="4">
        <v>50000</v>
      </c>
      <c r="D14" s="4">
        <v>-50000</v>
      </c>
      <c r="E14" s="4">
        <v>-625850000</v>
      </c>
      <c r="G14" s="4">
        <v>0</v>
      </c>
      <c r="H14" s="4">
        <v>0</v>
      </c>
      <c r="I14" s="4">
        <v>0</v>
      </c>
      <c r="J14" s="4">
        <v>0</v>
      </c>
      <c r="K14" s="24"/>
      <c r="L14" s="4">
        <v>182</v>
      </c>
      <c r="M14" s="4">
        <v>197</v>
      </c>
      <c r="N14" s="4">
        <v>11</v>
      </c>
      <c r="O14" s="4">
        <v>3</v>
      </c>
      <c r="P14" s="4">
        <v>338900</v>
      </c>
      <c r="Q14" s="4">
        <v>246000</v>
      </c>
      <c r="R14" s="5">
        <v>4.0000000000000001E-3</v>
      </c>
      <c r="S14" s="4">
        <v>587200</v>
      </c>
      <c r="V14" s="5">
        <v>2.7400000000000001E-2</v>
      </c>
    </row>
    <row r="15" spans="1:22" x14ac:dyDescent="0.2">
      <c r="A15" s="16" t="s">
        <v>331</v>
      </c>
      <c r="B15" s="4">
        <v>39700</v>
      </c>
      <c r="C15" s="4">
        <v>24000</v>
      </c>
      <c r="D15" s="4">
        <v>15700</v>
      </c>
      <c r="E15" s="4">
        <v>182020000</v>
      </c>
      <c r="G15" s="4">
        <v>0</v>
      </c>
      <c r="H15" s="4">
        <v>0</v>
      </c>
      <c r="I15" s="4">
        <v>0</v>
      </c>
      <c r="J15" s="4">
        <v>0</v>
      </c>
      <c r="K15" s="24"/>
      <c r="L15" s="4">
        <v>687</v>
      </c>
      <c r="M15" s="4">
        <v>305</v>
      </c>
      <c r="N15" s="4">
        <v>38</v>
      </c>
      <c r="O15" s="4">
        <v>25</v>
      </c>
      <c r="P15" s="4">
        <v>1421400</v>
      </c>
      <c r="Q15" s="4">
        <v>780400</v>
      </c>
      <c r="R15" s="5">
        <v>6.7799999999999999E-2</v>
      </c>
      <c r="S15" s="4">
        <v>2204900</v>
      </c>
      <c r="V15" s="5">
        <v>6.3500000000000001E-2</v>
      </c>
    </row>
    <row r="16" spans="1:22" x14ac:dyDescent="0.2">
      <c r="A16" s="16" t="s">
        <v>330</v>
      </c>
      <c r="B16" s="4">
        <v>21800</v>
      </c>
      <c r="C16" s="4">
        <v>0</v>
      </c>
      <c r="D16" s="4">
        <v>21800</v>
      </c>
      <c r="E16" s="4">
        <v>254470000</v>
      </c>
      <c r="G16" s="4">
        <v>0</v>
      </c>
      <c r="H16" s="4">
        <v>0</v>
      </c>
      <c r="I16" s="4">
        <v>0</v>
      </c>
      <c r="J16" s="4">
        <v>0</v>
      </c>
      <c r="K16" s="24"/>
      <c r="L16" s="4">
        <v>117</v>
      </c>
      <c r="M16" s="4">
        <v>92</v>
      </c>
      <c r="N16" s="4">
        <v>3</v>
      </c>
      <c r="O16" s="4">
        <v>5</v>
      </c>
      <c r="P16" s="4">
        <v>141400</v>
      </c>
      <c r="Q16" s="4">
        <v>159500</v>
      </c>
      <c r="R16" s="5">
        <v>4.3E-3</v>
      </c>
      <c r="S16" s="4">
        <v>300900</v>
      </c>
      <c r="V16" s="5">
        <v>1.7000000000000001E-2</v>
      </c>
    </row>
    <row r="17" spans="1:22" x14ac:dyDescent="0.2">
      <c r="A17" s="16" t="s">
        <v>329</v>
      </c>
      <c r="B17" s="4">
        <v>10900</v>
      </c>
      <c r="C17" s="4">
        <v>0</v>
      </c>
      <c r="D17" s="4">
        <v>10900</v>
      </c>
      <c r="E17" s="4">
        <v>127815922</v>
      </c>
      <c r="G17" s="4">
        <v>0</v>
      </c>
      <c r="H17" s="4">
        <v>0</v>
      </c>
      <c r="I17" s="4">
        <v>0</v>
      </c>
      <c r="J17" s="4">
        <v>0</v>
      </c>
      <c r="K17" s="24"/>
      <c r="L17" s="4">
        <v>86</v>
      </c>
      <c r="M17" s="4">
        <v>92</v>
      </c>
      <c r="N17" s="4">
        <v>2</v>
      </c>
      <c r="O17" s="4">
        <v>1</v>
      </c>
      <c r="P17" s="4">
        <v>91600</v>
      </c>
      <c r="Q17" s="4">
        <v>123600</v>
      </c>
      <c r="R17" s="5">
        <v>0</v>
      </c>
      <c r="S17" s="4">
        <v>215200</v>
      </c>
      <c r="V17" s="5">
        <v>1.6899999999999998E-2</v>
      </c>
    </row>
    <row r="18" spans="1:22" x14ac:dyDescent="0.2">
      <c r="A18" s="16" t="s">
        <v>328</v>
      </c>
      <c r="B18" s="4">
        <v>0</v>
      </c>
      <c r="C18" s="4">
        <v>4000</v>
      </c>
      <c r="D18" s="4">
        <v>-4000</v>
      </c>
      <c r="E18" s="4">
        <v>-47010000</v>
      </c>
      <c r="G18" s="4">
        <v>0</v>
      </c>
      <c r="H18" s="4">
        <v>0</v>
      </c>
      <c r="I18" s="4">
        <v>0</v>
      </c>
      <c r="J18" s="4">
        <v>0</v>
      </c>
      <c r="K18" s="24"/>
      <c r="L18" s="4">
        <v>62</v>
      </c>
      <c r="M18" s="4">
        <v>83</v>
      </c>
      <c r="N18" s="4">
        <v>0</v>
      </c>
      <c r="O18" s="4">
        <v>1</v>
      </c>
      <c r="P18" s="4">
        <v>74900</v>
      </c>
      <c r="Q18" s="4">
        <v>105700</v>
      </c>
      <c r="R18" s="5">
        <v>-4.1999999999999997E-3</v>
      </c>
      <c r="S18" s="4">
        <v>185600</v>
      </c>
      <c r="V18" s="5">
        <v>2.1099999999999997E-2</v>
      </c>
    </row>
    <row r="19" spans="1:22" x14ac:dyDescent="0.2">
      <c r="A19" s="16" t="s">
        <v>327</v>
      </c>
      <c r="B19" s="4">
        <v>1300</v>
      </c>
      <c r="C19" s="4">
        <v>13100</v>
      </c>
      <c r="D19" s="4">
        <v>-11800</v>
      </c>
      <c r="E19" s="4">
        <v>-140010000</v>
      </c>
      <c r="G19" s="4">
        <v>0</v>
      </c>
      <c r="H19" s="4">
        <v>0</v>
      </c>
      <c r="I19" s="4">
        <v>0</v>
      </c>
      <c r="J19" s="4">
        <v>0</v>
      </c>
      <c r="K19" s="24"/>
      <c r="L19" s="4">
        <v>91</v>
      </c>
      <c r="M19" s="4">
        <v>123</v>
      </c>
      <c r="N19" s="4">
        <v>1</v>
      </c>
      <c r="O19" s="4">
        <v>8</v>
      </c>
      <c r="P19" s="4">
        <v>128900</v>
      </c>
      <c r="Q19" s="4">
        <v>237100</v>
      </c>
      <c r="R19" s="5">
        <v>4.3E-3</v>
      </c>
      <c r="S19" s="4">
        <v>389800</v>
      </c>
      <c r="V19" s="5">
        <v>2.1000000000000001E-2</v>
      </c>
    </row>
    <row r="20" spans="1:22" x14ac:dyDescent="0.2">
      <c r="A20" s="16" t="s">
        <v>326</v>
      </c>
      <c r="B20" s="4">
        <v>9600</v>
      </c>
      <c r="C20" s="4">
        <v>3300</v>
      </c>
      <c r="D20" s="4">
        <v>6300</v>
      </c>
      <c r="E20" s="4">
        <v>73470000</v>
      </c>
      <c r="G20" s="4">
        <v>0</v>
      </c>
      <c r="H20" s="4">
        <v>0</v>
      </c>
      <c r="I20" s="4">
        <v>0</v>
      </c>
      <c r="J20" s="4">
        <v>0</v>
      </c>
      <c r="K20" s="24"/>
      <c r="L20" s="4">
        <v>304</v>
      </c>
      <c r="M20" s="4">
        <v>184</v>
      </c>
      <c r="N20" s="4">
        <v>3</v>
      </c>
      <c r="O20" s="4">
        <v>8</v>
      </c>
      <c r="P20" s="4">
        <v>375000</v>
      </c>
      <c r="Q20" s="4">
        <v>298900</v>
      </c>
      <c r="R20" s="5">
        <v>2.18E-2</v>
      </c>
      <c r="S20" s="4">
        <v>714900</v>
      </c>
      <c r="V20" s="5">
        <v>4.2099999999999999E-2</v>
      </c>
    </row>
    <row r="21" spans="1:22" x14ac:dyDescent="0.2">
      <c r="A21" s="16" t="s">
        <v>325</v>
      </c>
      <c r="B21" s="4">
        <v>17700</v>
      </c>
      <c r="C21" s="4">
        <v>0</v>
      </c>
      <c r="D21" s="4">
        <v>17700</v>
      </c>
      <c r="E21" s="4">
        <v>201630000</v>
      </c>
      <c r="G21" s="4">
        <v>0</v>
      </c>
      <c r="H21" s="4">
        <v>0</v>
      </c>
      <c r="I21" s="4">
        <v>0</v>
      </c>
      <c r="J21" s="4">
        <v>0</v>
      </c>
      <c r="K21" s="24"/>
      <c r="L21" s="4">
        <v>92</v>
      </c>
      <c r="M21" s="4">
        <v>76</v>
      </c>
      <c r="N21" s="4">
        <v>3</v>
      </c>
      <c r="O21" s="4">
        <v>2</v>
      </c>
      <c r="P21" s="4">
        <v>146100</v>
      </c>
      <c r="Q21" s="4">
        <v>108100</v>
      </c>
      <c r="R21" s="5">
        <v>4.4000000000000003E-3</v>
      </c>
      <c r="S21" s="4">
        <v>254300</v>
      </c>
      <c r="V21" s="5">
        <v>1.3100000000000001E-2</v>
      </c>
    </row>
    <row r="22" spans="1:22" x14ac:dyDescent="0.2">
      <c r="A22" s="16" t="s">
        <v>324</v>
      </c>
      <c r="B22" s="4">
        <v>18000</v>
      </c>
      <c r="C22" s="4">
        <v>5200</v>
      </c>
      <c r="D22" s="4">
        <v>12800</v>
      </c>
      <c r="E22" s="4">
        <v>143650000</v>
      </c>
      <c r="K22" s="24"/>
      <c r="L22" s="4">
        <v>164</v>
      </c>
      <c r="M22" s="4">
        <v>90</v>
      </c>
      <c r="N22" s="4">
        <v>2</v>
      </c>
      <c r="O22" s="4">
        <v>8</v>
      </c>
      <c r="P22" s="4">
        <v>181400</v>
      </c>
      <c r="Q22" s="4">
        <v>182900</v>
      </c>
      <c r="R22" s="5">
        <v>2.2400000000000003E-2</v>
      </c>
      <c r="S22" s="4">
        <v>378300</v>
      </c>
      <c r="V22" s="5">
        <v>3.4500000000000003E-2</v>
      </c>
    </row>
    <row r="23" spans="1:22" x14ac:dyDescent="0.2">
      <c r="A23" s="16" t="s">
        <v>323</v>
      </c>
      <c r="B23" s="4">
        <v>3300</v>
      </c>
      <c r="C23" s="4">
        <v>0</v>
      </c>
      <c r="D23" s="4">
        <v>3300</v>
      </c>
      <c r="E23" s="4">
        <v>36630000</v>
      </c>
      <c r="K23" s="24"/>
      <c r="L23" s="4">
        <v>56</v>
      </c>
      <c r="M23" s="4">
        <v>44</v>
      </c>
      <c r="N23" s="4">
        <v>2</v>
      </c>
      <c r="O23" s="4">
        <v>0</v>
      </c>
      <c r="P23" s="4">
        <v>78000</v>
      </c>
      <c r="Q23" s="4">
        <v>68900</v>
      </c>
      <c r="R23" s="5">
        <v>4.5000000000000005E-3</v>
      </c>
      <c r="S23" s="4">
        <v>146900</v>
      </c>
      <c r="V23" s="5">
        <v>1.34E-2</v>
      </c>
    </row>
    <row r="24" spans="1:22" x14ac:dyDescent="0.2">
      <c r="A24" s="16" t="s">
        <v>322</v>
      </c>
      <c r="B24" s="4">
        <v>100</v>
      </c>
      <c r="C24" s="4">
        <v>0</v>
      </c>
      <c r="D24" s="4">
        <v>100</v>
      </c>
      <c r="E24" s="4">
        <v>1110000</v>
      </c>
      <c r="K24" s="24"/>
      <c r="L24" s="4">
        <v>18</v>
      </c>
      <c r="M24" s="4">
        <v>41</v>
      </c>
      <c r="N24" s="4">
        <v>0</v>
      </c>
      <c r="O24" s="4">
        <v>3</v>
      </c>
      <c r="P24" s="4">
        <v>23200</v>
      </c>
      <c r="Q24" s="4">
        <v>52400</v>
      </c>
      <c r="R24" s="5">
        <v>0</v>
      </c>
      <c r="S24" s="4">
        <v>75600</v>
      </c>
      <c r="V24" s="5">
        <v>9.0000000000000011E-3</v>
      </c>
    </row>
    <row r="25" spans="1:22" x14ac:dyDescent="0.2">
      <c r="A25" s="16" t="s">
        <v>321</v>
      </c>
      <c r="B25" s="4">
        <v>0</v>
      </c>
      <c r="C25" s="4">
        <v>4200</v>
      </c>
      <c r="D25" s="4">
        <v>-4200</v>
      </c>
      <c r="E25" s="4">
        <v>-46830000</v>
      </c>
      <c r="K25" s="24"/>
      <c r="L25" s="4">
        <v>30</v>
      </c>
      <c r="M25" s="4">
        <v>44</v>
      </c>
      <c r="N25" s="4">
        <v>2</v>
      </c>
      <c r="O25" s="4">
        <v>2</v>
      </c>
      <c r="P25" s="4">
        <v>77200</v>
      </c>
      <c r="Q25" s="4">
        <v>56900</v>
      </c>
      <c r="R25" s="5">
        <v>0</v>
      </c>
      <c r="S25" s="4">
        <v>145500</v>
      </c>
      <c r="V25" s="5">
        <v>1.3500000000000002E-2</v>
      </c>
    </row>
    <row r="26" spans="1:22" x14ac:dyDescent="0.2">
      <c r="K26" s="24"/>
      <c r="L26" s="4">
        <v>67</v>
      </c>
      <c r="M26" s="4">
        <v>28</v>
      </c>
      <c r="N26" s="4">
        <v>0</v>
      </c>
      <c r="O26" s="4">
        <v>1</v>
      </c>
      <c r="P26" s="4">
        <v>78300</v>
      </c>
      <c r="Q26" s="4">
        <v>46700</v>
      </c>
      <c r="R26" s="5">
        <v>4.5999999999999999E-3</v>
      </c>
      <c r="S26" s="4">
        <v>125000</v>
      </c>
      <c r="V26" s="5">
        <v>1.3500000000000002E-2</v>
      </c>
    </row>
    <row r="27" spans="1:22" x14ac:dyDescent="0.2">
      <c r="A27" s="16" t="s">
        <v>319</v>
      </c>
      <c r="B27" s="4">
        <v>4200</v>
      </c>
      <c r="C27" s="4">
        <v>45600</v>
      </c>
      <c r="D27" s="4">
        <v>-41400</v>
      </c>
      <c r="E27" s="4">
        <v>-453070000</v>
      </c>
      <c r="K27" s="24"/>
      <c r="L27" s="4">
        <v>64</v>
      </c>
      <c r="M27" s="4">
        <v>51</v>
      </c>
      <c r="N27" s="4">
        <v>0</v>
      </c>
      <c r="O27" s="4">
        <v>5</v>
      </c>
      <c r="P27" s="4">
        <v>70100</v>
      </c>
      <c r="Q27" s="4">
        <v>88000</v>
      </c>
      <c r="R27" s="5">
        <v>9.1000000000000004E-3</v>
      </c>
      <c r="S27" s="4">
        <v>159600</v>
      </c>
      <c r="V27" s="5">
        <v>1.8100000000000002E-2</v>
      </c>
    </row>
    <row r="28" spans="1:22" x14ac:dyDescent="0.2">
      <c r="A28" s="16" t="s">
        <v>318</v>
      </c>
      <c r="B28" s="4">
        <v>0</v>
      </c>
      <c r="C28" s="4">
        <v>200</v>
      </c>
      <c r="D28" s="4">
        <v>-200</v>
      </c>
      <c r="E28" s="4">
        <v>-2190000</v>
      </c>
      <c r="K28" s="24"/>
      <c r="L28" s="4">
        <v>24</v>
      </c>
      <c r="M28" s="4">
        <v>44</v>
      </c>
      <c r="N28" s="4">
        <v>2</v>
      </c>
      <c r="O28" s="4">
        <v>1</v>
      </c>
      <c r="P28" s="4">
        <v>48700</v>
      </c>
      <c r="Q28" s="4">
        <v>60800</v>
      </c>
      <c r="R28" s="5">
        <v>-4.5000000000000005E-3</v>
      </c>
      <c r="S28" s="4">
        <v>109500</v>
      </c>
      <c r="V28" s="5">
        <v>9.1000000000000004E-3</v>
      </c>
    </row>
    <row r="29" spans="1:22" x14ac:dyDescent="0.2">
      <c r="K29" s="24"/>
      <c r="L29" s="4">
        <v>38</v>
      </c>
      <c r="M29" s="4">
        <v>30</v>
      </c>
      <c r="N29" s="4">
        <v>2</v>
      </c>
      <c r="O29" s="4">
        <v>2</v>
      </c>
      <c r="P29" s="4">
        <v>50800</v>
      </c>
      <c r="Q29" s="4">
        <v>64900</v>
      </c>
      <c r="R29" s="5">
        <v>4.5999999999999999E-3</v>
      </c>
      <c r="S29" s="4">
        <v>115700</v>
      </c>
      <c r="V29" s="5">
        <v>1.3600000000000001E-2</v>
      </c>
    </row>
    <row r="30" spans="1:22" x14ac:dyDescent="0.2">
      <c r="A30" s="16" t="s">
        <v>316</v>
      </c>
      <c r="B30" s="4">
        <v>4500</v>
      </c>
      <c r="C30" s="4">
        <v>0</v>
      </c>
      <c r="D30" s="4">
        <v>4500</v>
      </c>
      <c r="E30" s="4">
        <v>49500000</v>
      </c>
      <c r="K30" s="24"/>
      <c r="L30" s="4">
        <v>53</v>
      </c>
      <c r="M30" s="4">
        <v>86</v>
      </c>
      <c r="N30" s="4">
        <v>1</v>
      </c>
      <c r="O30" s="4">
        <v>1</v>
      </c>
      <c r="P30" s="4">
        <v>65800</v>
      </c>
      <c r="Q30" s="4">
        <v>100100</v>
      </c>
      <c r="R30" s="5">
        <v>-4.5000000000000005E-3</v>
      </c>
      <c r="S30" s="4">
        <v>166100</v>
      </c>
      <c r="V30" s="5">
        <v>1.8200000000000001E-2</v>
      </c>
    </row>
    <row r="31" spans="1:22" x14ac:dyDescent="0.2">
      <c r="A31" s="16" t="s">
        <v>315</v>
      </c>
      <c r="B31" s="4">
        <v>0</v>
      </c>
      <c r="C31" s="4">
        <v>3000</v>
      </c>
      <c r="D31" s="4">
        <v>-3000</v>
      </c>
      <c r="E31" s="4">
        <v>-33150000</v>
      </c>
      <c r="K31" s="24"/>
      <c r="L31" s="4">
        <v>28</v>
      </c>
      <c r="M31" s="4">
        <v>74</v>
      </c>
      <c r="N31" s="4">
        <v>2</v>
      </c>
      <c r="O31" s="4">
        <v>5</v>
      </c>
      <c r="P31" s="4">
        <v>85300</v>
      </c>
      <c r="Q31" s="4">
        <v>130100</v>
      </c>
      <c r="R31" s="5">
        <v>9.1999999999999998E-3</v>
      </c>
      <c r="S31" s="4">
        <v>215400</v>
      </c>
      <c r="V31" s="5">
        <v>1.3600000000000001E-2</v>
      </c>
    </row>
    <row r="32" spans="1:22" x14ac:dyDescent="0.2">
      <c r="A32" s="16" t="s">
        <v>314</v>
      </c>
      <c r="B32" s="4">
        <v>600</v>
      </c>
      <c r="C32" s="4">
        <v>126200</v>
      </c>
      <c r="D32" s="4">
        <v>-125600</v>
      </c>
      <c r="E32" s="4">
        <v>-1385490000</v>
      </c>
      <c r="K32" s="24"/>
      <c r="L32" s="4">
        <v>71</v>
      </c>
      <c r="M32" s="4">
        <v>189</v>
      </c>
      <c r="N32" s="4">
        <v>5</v>
      </c>
      <c r="O32" s="4">
        <v>3</v>
      </c>
      <c r="P32" s="4">
        <v>148200</v>
      </c>
      <c r="Q32" s="4">
        <v>325900</v>
      </c>
      <c r="R32" s="5">
        <v>-1.8200000000000001E-2</v>
      </c>
      <c r="S32" s="4">
        <v>474300</v>
      </c>
      <c r="V32" s="5">
        <v>1.8000000000000002E-2</v>
      </c>
    </row>
    <row r="33" spans="1:22" x14ac:dyDescent="0.2">
      <c r="A33" s="16" t="s">
        <v>313</v>
      </c>
      <c r="B33" s="4">
        <v>0</v>
      </c>
      <c r="C33" s="4">
        <v>12100</v>
      </c>
      <c r="D33" s="4">
        <v>-12100</v>
      </c>
      <c r="E33" s="4">
        <v>-135100000</v>
      </c>
      <c r="K33" s="24"/>
      <c r="L33" s="4">
        <v>41</v>
      </c>
      <c r="M33" s="4">
        <v>109</v>
      </c>
      <c r="N33" s="4">
        <v>2</v>
      </c>
      <c r="O33" s="4">
        <v>4</v>
      </c>
      <c r="P33" s="4">
        <v>96400</v>
      </c>
      <c r="Q33" s="4">
        <v>178400</v>
      </c>
      <c r="R33" s="5">
        <v>-8.8999999999999999E-3</v>
      </c>
      <c r="S33" s="4">
        <v>274800</v>
      </c>
      <c r="V33" s="5">
        <v>1.34E-2</v>
      </c>
    </row>
    <row r="34" spans="1:22" x14ac:dyDescent="0.2">
      <c r="A34" s="16" t="s">
        <v>270</v>
      </c>
      <c r="B34" s="4">
        <v>0</v>
      </c>
      <c r="C34" s="4">
        <v>100</v>
      </c>
      <c r="D34" s="4">
        <v>-100</v>
      </c>
      <c r="E34" s="4">
        <v>-1120000</v>
      </c>
      <c r="K34" s="24"/>
      <c r="L34" s="4">
        <v>21</v>
      </c>
      <c r="M34" s="4">
        <v>45</v>
      </c>
      <c r="N34" s="4">
        <v>1</v>
      </c>
      <c r="O34" s="4">
        <v>0</v>
      </c>
      <c r="P34" s="4">
        <v>52600</v>
      </c>
      <c r="Q34" s="4">
        <v>50200</v>
      </c>
      <c r="R34" s="5">
        <v>0</v>
      </c>
      <c r="S34" s="4">
        <v>103000</v>
      </c>
      <c r="V34" s="5">
        <v>8.8999999999999999E-3</v>
      </c>
    </row>
    <row r="35" spans="1:22" x14ac:dyDescent="0.2">
      <c r="A35" s="16" t="s">
        <v>269</v>
      </c>
      <c r="B35" s="4">
        <v>0</v>
      </c>
      <c r="C35" s="4">
        <v>4600</v>
      </c>
      <c r="D35" s="4">
        <v>-4600</v>
      </c>
      <c r="E35" s="4">
        <v>-51520000</v>
      </c>
      <c r="K35" s="24"/>
      <c r="L35" s="4">
        <v>61</v>
      </c>
      <c r="M35" s="4">
        <v>47</v>
      </c>
      <c r="N35" s="4">
        <v>0</v>
      </c>
      <c r="O35" s="4">
        <v>1</v>
      </c>
      <c r="P35" s="4">
        <v>53300</v>
      </c>
      <c r="Q35" s="4">
        <v>58400</v>
      </c>
      <c r="R35" s="5">
        <v>4.5000000000000005E-3</v>
      </c>
      <c r="S35" s="4">
        <v>116700</v>
      </c>
      <c r="V35" s="5">
        <v>8.8999999999999999E-3</v>
      </c>
    </row>
    <row r="36" spans="1:22" x14ac:dyDescent="0.2">
      <c r="A36" s="16" t="s">
        <v>268</v>
      </c>
      <c r="B36" s="4">
        <v>0</v>
      </c>
      <c r="C36" s="4">
        <v>100</v>
      </c>
      <c r="D36" s="4">
        <v>-100</v>
      </c>
      <c r="E36" s="4">
        <v>-1130000</v>
      </c>
      <c r="K36" s="24"/>
      <c r="L36" s="4">
        <v>32</v>
      </c>
      <c r="M36" s="4">
        <v>42</v>
      </c>
      <c r="N36" s="4">
        <v>0</v>
      </c>
      <c r="O36" s="4">
        <v>2</v>
      </c>
      <c r="P36" s="4">
        <v>32700</v>
      </c>
      <c r="Q36" s="4">
        <v>82100</v>
      </c>
      <c r="R36" s="5">
        <v>-1.3300000000000001E-2</v>
      </c>
      <c r="S36" s="4">
        <v>115500</v>
      </c>
      <c r="V36" s="5">
        <v>1.3300000000000001E-2</v>
      </c>
    </row>
    <row r="37" spans="1:22" x14ac:dyDescent="0.2">
      <c r="K37" s="24"/>
      <c r="L37" s="4">
        <v>39</v>
      </c>
      <c r="M37" s="4">
        <v>27</v>
      </c>
      <c r="N37" s="4">
        <v>3</v>
      </c>
      <c r="O37" s="4">
        <v>1</v>
      </c>
      <c r="P37" s="4">
        <v>72600</v>
      </c>
      <c r="Q37" s="4">
        <v>37100</v>
      </c>
      <c r="R37" s="5">
        <v>0</v>
      </c>
      <c r="S37" s="4">
        <v>109700</v>
      </c>
      <c r="V37" s="5">
        <v>8.8999999999999999E-3</v>
      </c>
    </row>
    <row r="38" spans="1:22" x14ac:dyDescent="0.2">
      <c r="A38" s="16" t="s">
        <v>253</v>
      </c>
      <c r="B38" s="4">
        <v>200</v>
      </c>
      <c r="C38" s="4">
        <v>4500</v>
      </c>
      <c r="D38" s="4">
        <v>-4300</v>
      </c>
      <c r="E38" s="4">
        <v>-48780000</v>
      </c>
      <c r="K38" s="24"/>
      <c r="L38" s="4">
        <v>76</v>
      </c>
      <c r="M38" s="4">
        <v>32</v>
      </c>
      <c r="N38" s="4">
        <v>4</v>
      </c>
      <c r="O38" s="4">
        <v>3</v>
      </c>
      <c r="P38" s="4">
        <v>138300</v>
      </c>
      <c r="Q38" s="4">
        <v>53200</v>
      </c>
      <c r="R38" s="5">
        <v>4.5000000000000005E-3</v>
      </c>
      <c r="S38" s="4">
        <v>191500</v>
      </c>
      <c r="V38" s="5">
        <v>1.3300000000000001E-2</v>
      </c>
    </row>
    <row r="39" spans="1:22" x14ac:dyDescent="0.2">
      <c r="A39" s="16" t="s">
        <v>252</v>
      </c>
      <c r="B39" s="4">
        <v>0</v>
      </c>
      <c r="C39" s="4">
        <v>7800</v>
      </c>
      <c r="D39" s="4">
        <v>-7800</v>
      </c>
      <c r="E39" s="4">
        <v>-88110000</v>
      </c>
      <c r="K39" s="24"/>
      <c r="L39" s="4">
        <v>41</v>
      </c>
      <c r="M39" s="4">
        <v>46</v>
      </c>
      <c r="N39" s="4">
        <v>1</v>
      </c>
      <c r="O39" s="4">
        <v>2</v>
      </c>
      <c r="P39" s="4">
        <v>63600</v>
      </c>
      <c r="Q39" s="4">
        <v>94700</v>
      </c>
      <c r="R39" s="5">
        <v>-4.4000000000000003E-3</v>
      </c>
      <c r="S39" s="4">
        <v>158300</v>
      </c>
      <c r="V39" s="5">
        <v>1.77E-2</v>
      </c>
    </row>
    <row r="40" spans="1:22" x14ac:dyDescent="0.2">
      <c r="K40" s="24"/>
      <c r="L40" s="4">
        <v>76</v>
      </c>
      <c r="M40" s="4">
        <v>29</v>
      </c>
      <c r="N40" s="4">
        <v>3</v>
      </c>
      <c r="O40" s="4">
        <v>1</v>
      </c>
      <c r="P40" s="4">
        <v>144300</v>
      </c>
      <c r="Q40" s="4">
        <v>43700</v>
      </c>
      <c r="R40" s="5">
        <v>4.5000000000000005E-3</v>
      </c>
      <c r="S40" s="4">
        <v>189000</v>
      </c>
      <c r="V40" s="5">
        <v>1.77E-2</v>
      </c>
    </row>
    <row r="41" spans="1:22" x14ac:dyDescent="0.2">
      <c r="A41" s="16" t="s">
        <v>250</v>
      </c>
      <c r="B41" s="4">
        <v>9200</v>
      </c>
      <c r="C41" s="4">
        <v>0</v>
      </c>
      <c r="D41" s="4">
        <v>9200</v>
      </c>
      <c r="E41" s="4">
        <v>103500000</v>
      </c>
      <c r="K41" s="24"/>
      <c r="L41" s="4">
        <v>88</v>
      </c>
      <c r="M41" s="4">
        <v>29</v>
      </c>
      <c r="N41" s="4">
        <v>4</v>
      </c>
      <c r="O41" s="4">
        <v>1</v>
      </c>
      <c r="P41" s="4">
        <v>136800</v>
      </c>
      <c r="Q41" s="4">
        <v>63300</v>
      </c>
      <c r="R41" s="5">
        <v>4.5000000000000005E-3</v>
      </c>
      <c r="S41" s="4">
        <v>202600</v>
      </c>
      <c r="V41" s="5">
        <v>1.3300000000000001E-2</v>
      </c>
    </row>
    <row r="42" spans="1:22" x14ac:dyDescent="0.2">
      <c r="A42" s="16" t="s">
        <v>249</v>
      </c>
      <c r="B42" s="4">
        <v>4200</v>
      </c>
      <c r="C42" s="4">
        <v>2000</v>
      </c>
      <c r="D42" s="4">
        <v>2200</v>
      </c>
      <c r="E42" s="4">
        <v>24670000</v>
      </c>
      <c r="K42" s="24"/>
      <c r="L42" s="4">
        <v>60</v>
      </c>
      <c r="M42" s="4">
        <v>93</v>
      </c>
      <c r="N42" s="4">
        <v>1</v>
      </c>
      <c r="O42" s="4">
        <v>3</v>
      </c>
      <c r="P42" s="4">
        <v>58800</v>
      </c>
      <c r="Q42" s="4">
        <v>114700</v>
      </c>
      <c r="R42" s="5">
        <v>0</v>
      </c>
      <c r="S42" s="4">
        <v>173500</v>
      </c>
      <c r="V42" s="5">
        <v>1.34E-2</v>
      </c>
    </row>
    <row r="43" spans="1:22" x14ac:dyDescent="0.2">
      <c r="A43" s="16" t="s">
        <v>248</v>
      </c>
      <c r="B43" s="4">
        <v>0</v>
      </c>
      <c r="C43" s="4">
        <v>700</v>
      </c>
      <c r="D43" s="4">
        <v>-700</v>
      </c>
      <c r="E43" s="4">
        <v>-7880000</v>
      </c>
      <c r="K43" s="24"/>
      <c r="L43" s="4">
        <v>51</v>
      </c>
      <c r="M43" s="4">
        <v>36</v>
      </c>
      <c r="N43" s="4">
        <v>3</v>
      </c>
      <c r="O43" s="4">
        <v>1</v>
      </c>
      <c r="P43" s="4">
        <v>88200</v>
      </c>
      <c r="Q43" s="4">
        <v>58500</v>
      </c>
      <c r="R43" s="5">
        <v>-4.4000000000000003E-3</v>
      </c>
      <c r="S43" s="4">
        <v>146800</v>
      </c>
      <c r="V43" s="5">
        <v>8.8999999999999999E-3</v>
      </c>
    </row>
    <row r="44" spans="1:22" x14ac:dyDescent="0.2">
      <c r="A44" s="16" t="s">
        <v>247</v>
      </c>
      <c r="B44" s="4">
        <v>200</v>
      </c>
      <c r="C44" s="4">
        <v>0</v>
      </c>
      <c r="D44" s="4">
        <v>200</v>
      </c>
      <c r="E44" s="4">
        <v>2230000</v>
      </c>
      <c r="K44" s="24"/>
      <c r="L44" s="4">
        <v>33</v>
      </c>
      <c r="M44" s="4">
        <v>68</v>
      </c>
      <c r="N44" s="4">
        <v>2</v>
      </c>
      <c r="O44" s="4">
        <v>1</v>
      </c>
      <c r="P44" s="4">
        <v>82000</v>
      </c>
      <c r="Q44" s="4">
        <v>77100</v>
      </c>
      <c r="R44" s="5">
        <v>4.5000000000000005E-3</v>
      </c>
      <c r="S44" s="4">
        <v>159300</v>
      </c>
      <c r="V44" s="5">
        <v>1.77E-2</v>
      </c>
    </row>
    <row r="45" spans="1:22" x14ac:dyDescent="0.2">
      <c r="K45" s="24"/>
      <c r="L45" s="4">
        <v>66</v>
      </c>
      <c r="M45" s="4">
        <v>56</v>
      </c>
      <c r="N45" s="4">
        <v>2</v>
      </c>
      <c r="O45" s="4">
        <v>2</v>
      </c>
      <c r="P45" s="4">
        <v>102000</v>
      </c>
      <c r="Q45" s="4">
        <v>103600</v>
      </c>
      <c r="R45" s="5">
        <v>0</v>
      </c>
      <c r="S45" s="4">
        <v>205600</v>
      </c>
      <c r="V45" s="5">
        <v>8.8999999999999999E-3</v>
      </c>
    </row>
    <row r="46" spans="1:22" x14ac:dyDescent="0.2">
      <c r="A46" s="16" t="s">
        <v>245</v>
      </c>
      <c r="B46" s="4">
        <v>3200</v>
      </c>
      <c r="C46" s="4">
        <v>0</v>
      </c>
      <c r="D46" s="4">
        <v>3200</v>
      </c>
      <c r="E46" s="4">
        <v>35840000</v>
      </c>
      <c r="K46" s="24"/>
      <c r="L46" s="4">
        <v>63</v>
      </c>
      <c r="M46" s="4">
        <v>51</v>
      </c>
      <c r="N46" s="4">
        <v>1</v>
      </c>
      <c r="O46" s="4">
        <v>1</v>
      </c>
      <c r="P46" s="4">
        <v>71600</v>
      </c>
      <c r="Q46" s="4">
        <v>41800</v>
      </c>
      <c r="R46" s="5">
        <v>0</v>
      </c>
      <c r="S46" s="4">
        <v>115900</v>
      </c>
      <c r="V46" s="5">
        <v>8.8999999999999999E-3</v>
      </c>
    </row>
    <row r="47" spans="1:22" x14ac:dyDescent="0.2">
      <c r="A47" s="16" t="s">
        <v>244</v>
      </c>
      <c r="B47" s="4">
        <v>1500</v>
      </c>
      <c r="C47" s="4">
        <v>0</v>
      </c>
      <c r="D47" s="4">
        <v>1500</v>
      </c>
      <c r="E47" s="4">
        <v>16730000</v>
      </c>
      <c r="K47" s="24"/>
      <c r="L47" s="4">
        <v>41</v>
      </c>
      <c r="M47" s="4">
        <v>48</v>
      </c>
      <c r="N47" s="4">
        <v>4</v>
      </c>
      <c r="O47" s="4">
        <v>2</v>
      </c>
      <c r="P47" s="4">
        <v>100800</v>
      </c>
      <c r="Q47" s="4">
        <v>104700</v>
      </c>
      <c r="R47" s="5">
        <v>4.5000000000000005E-3</v>
      </c>
      <c r="S47" s="4">
        <v>235200</v>
      </c>
      <c r="V47" s="5">
        <v>1.78E-2</v>
      </c>
    </row>
    <row r="48" spans="1:22" x14ac:dyDescent="0.2">
      <c r="A48" s="16" t="s">
        <v>243</v>
      </c>
      <c r="B48" s="4">
        <v>5000</v>
      </c>
      <c r="C48" s="4">
        <v>8</v>
      </c>
      <c r="D48" s="4">
        <v>4992</v>
      </c>
      <c r="E48" s="4">
        <v>55330000</v>
      </c>
      <c r="K48" s="24"/>
      <c r="L48" s="4">
        <v>31</v>
      </c>
      <c r="M48" s="4">
        <v>200</v>
      </c>
      <c r="N48" s="4">
        <v>2</v>
      </c>
      <c r="O48" s="4">
        <v>8</v>
      </c>
      <c r="P48" s="4">
        <v>72500</v>
      </c>
      <c r="Q48" s="4">
        <v>268000</v>
      </c>
      <c r="R48" s="5">
        <v>-4.4000000000000003E-3</v>
      </c>
      <c r="S48" s="4">
        <v>340600</v>
      </c>
      <c r="V48" s="5">
        <v>2.23E-2</v>
      </c>
    </row>
    <row r="49" spans="1:22" x14ac:dyDescent="0.2">
      <c r="A49" s="16" t="s">
        <v>236</v>
      </c>
      <c r="B49" s="4">
        <v>12200</v>
      </c>
      <c r="C49" s="4">
        <v>0</v>
      </c>
      <c r="D49" s="4">
        <v>12200</v>
      </c>
      <c r="E49" s="4">
        <v>136640000</v>
      </c>
      <c r="K49" s="24"/>
      <c r="L49" s="4">
        <v>33</v>
      </c>
      <c r="M49" s="4">
        <v>71</v>
      </c>
      <c r="N49" s="4">
        <v>2</v>
      </c>
      <c r="O49" s="4">
        <v>1</v>
      </c>
      <c r="P49" s="4">
        <v>70800</v>
      </c>
      <c r="Q49" s="4">
        <v>104000</v>
      </c>
      <c r="R49" s="5">
        <v>-4.4000000000000003E-3</v>
      </c>
      <c r="S49" s="4">
        <v>174800</v>
      </c>
      <c r="V49" s="5">
        <v>1.3300000000000001E-2</v>
      </c>
    </row>
    <row r="50" spans="1:22" x14ac:dyDescent="0.2">
      <c r="A50" s="16" t="s">
        <v>235</v>
      </c>
      <c r="B50" s="4">
        <v>1000</v>
      </c>
      <c r="C50" s="4">
        <v>0</v>
      </c>
      <c r="D50" s="4">
        <v>1000</v>
      </c>
      <c r="E50" s="4">
        <v>11200000</v>
      </c>
      <c r="K50" s="24"/>
      <c r="L50" s="4">
        <v>82</v>
      </c>
      <c r="M50" s="4">
        <v>83</v>
      </c>
      <c r="N50" s="4">
        <v>0</v>
      </c>
      <c r="O50" s="4">
        <v>4</v>
      </c>
      <c r="P50" s="4">
        <v>83000</v>
      </c>
      <c r="Q50" s="4">
        <v>125200</v>
      </c>
      <c r="R50" s="5">
        <v>4.5000000000000005E-3</v>
      </c>
      <c r="S50" s="4">
        <v>230500</v>
      </c>
      <c r="V50" s="5">
        <v>1.3300000000000001E-2</v>
      </c>
    </row>
    <row r="51" spans="1:22" x14ac:dyDescent="0.2">
      <c r="K51" s="24"/>
      <c r="L51" s="4">
        <v>35</v>
      </c>
      <c r="M51" s="4">
        <v>48</v>
      </c>
      <c r="N51" s="4">
        <v>1</v>
      </c>
      <c r="O51" s="4">
        <v>0</v>
      </c>
      <c r="P51" s="4">
        <v>48600</v>
      </c>
      <c r="Q51" s="4">
        <v>42100</v>
      </c>
    </row>
    <row r="52" spans="1:22" x14ac:dyDescent="0.2">
      <c r="A52" s="16" t="s">
        <v>233</v>
      </c>
      <c r="B52" s="4">
        <v>0</v>
      </c>
      <c r="C52" s="4">
        <v>500</v>
      </c>
      <c r="D52" s="4">
        <v>-500</v>
      </c>
      <c r="E52" s="4">
        <v>-5580000</v>
      </c>
      <c r="K52" s="24"/>
      <c r="L52" s="4">
        <v>25</v>
      </c>
      <c r="M52" s="4">
        <v>75</v>
      </c>
      <c r="N52" s="4">
        <v>0</v>
      </c>
      <c r="O52" s="4">
        <v>1</v>
      </c>
      <c r="P52" s="4">
        <v>19000</v>
      </c>
      <c r="Q52" s="4">
        <v>113300</v>
      </c>
      <c r="R52" s="5">
        <v>-4.4000000000000003E-3</v>
      </c>
      <c r="S52" s="4">
        <v>157300</v>
      </c>
      <c r="V52" s="5">
        <v>1.34E-2</v>
      </c>
    </row>
    <row r="53" spans="1:22" x14ac:dyDescent="0.2">
      <c r="A53" s="16" t="s">
        <v>232</v>
      </c>
      <c r="B53" s="4">
        <v>0</v>
      </c>
      <c r="C53" s="4">
        <v>21100</v>
      </c>
      <c r="D53" s="4">
        <v>-21100</v>
      </c>
      <c r="E53" s="4">
        <v>-237300000</v>
      </c>
      <c r="K53" s="24"/>
      <c r="L53" s="4">
        <v>141</v>
      </c>
      <c r="M53" s="4">
        <v>191</v>
      </c>
      <c r="N53" s="4">
        <v>5</v>
      </c>
      <c r="O53" s="4">
        <v>8</v>
      </c>
      <c r="P53" s="4">
        <v>207100</v>
      </c>
      <c r="Q53" s="4">
        <v>268300</v>
      </c>
      <c r="R53" s="5">
        <v>-1.3300000000000001E-2</v>
      </c>
      <c r="S53" s="4">
        <v>486700</v>
      </c>
      <c r="V53" s="5">
        <v>3.0800000000000001E-2</v>
      </c>
    </row>
    <row r="54" spans="1:22" x14ac:dyDescent="0.2">
      <c r="K54" s="24"/>
      <c r="L54" s="4">
        <v>59</v>
      </c>
      <c r="M54" s="4">
        <v>107</v>
      </c>
      <c r="N54" s="4">
        <v>2</v>
      </c>
      <c r="O54" s="4">
        <v>0</v>
      </c>
      <c r="P54" s="4">
        <v>89800</v>
      </c>
      <c r="Q54" s="4">
        <v>95600</v>
      </c>
    </row>
    <row r="55" spans="1:22" x14ac:dyDescent="0.2">
      <c r="A55" s="16" t="s">
        <v>230</v>
      </c>
      <c r="B55" s="4">
        <v>20800</v>
      </c>
      <c r="C55" s="4">
        <v>4800</v>
      </c>
      <c r="D55" s="4">
        <v>16000</v>
      </c>
      <c r="E55" s="4">
        <v>180140000</v>
      </c>
      <c r="K55" s="24"/>
      <c r="L55" s="4">
        <v>293</v>
      </c>
      <c r="M55" s="4">
        <v>201</v>
      </c>
      <c r="N55" s="4">
        <v>9</v>
      </c>
      <c r="O55" s="4">
        <v>3</v>
      </c>
      <c r="P55" s="4">
        <v>434800</v>
      </c>
      <c r="Q55" s="4">
        <v>287800</v>
      </c>
      <c r="R55" s="5">
        <v>2.2400000000000003E-2</v>
      </c>
      <c r="S55" s="4">
        <v>742100</v>
      </c>
      <c r="V55" s="5">
        <v>3.8800000000000001E-2</v>
      </c>
    </row>
    <row r="56" spans="1:22" x14ac:dyDescent="0.2">
      <c r="A56" s="16" t="s">
        <v>229</v>
      </c>
      <c r="B56" s="4">
        <v>1000</v>
      </c>
      <c r="C56" s="4">
        <v>0</v>
      </c>
      <c r="D56" s="4">
        <v>1000</v>
      </c>
      <c r="E56" s="4">
        <v>11100000</v>
      </c>
      <c r="K56" s="24"/>
      <c r="L56" s="4">
        <v>50</v>
      </c>
      <c r="M56" s="4">
        <v>70</v>
      </c>
      <c r="N56" s="4">
        <v>4</v>
      </c>
      <c r="O56" s="4">
        <v>1</v>
      </c>
      <c r="P56" s="4">
        <v>132700</v>
      </c>
      <c r="Q56" s="4">
        <v>60600</v>
      </c>
      <c r="R56" s="5">
        <v>4.5000000000000005E-3</v>
      </c>
      <c r="S56" s="4">
        <v>193300</v>
      </c>
      <c r="V56" s="5">
        <v>1.34E-2</v>
      </c>
    </row>
    <row r="57" spans="1:22" x14ac:dyDescent="0.2">
      <c r="A57" s="16" t="s">
        <v>228</v>
      </c>
      <c r="B57" s="4">
        <v>0</v>
      </c>
      <c r="C57" s="4">
        <v>9900</v>
      </c>
      <c r="D57" s="4">
        <v>-9900</v>
      </c>
      <c r="E57" s="4">
        <v>-110390000</v>
      </c>
      <c r="K57" s="24"/>
      <c r="L57" s="4">
        <v>56</v>
      </c>
      <c r="M57" s="4">
        <v>63</v>
      </c>
      <c r="N57" s="4">
        <v>5</v>
      </c>
      <c r="O57" s="4">
        <v>1</v>
      </c>
      <c r="P57" s="4">
        <v>112100</v>
      </c>
      <c r="Q57" s="4">
        <v>70400</v>
      </c>
      <c r="R57" s="5">
        <v>0</v>
      </c>
      <c r="S57" s="4">
        <v>182500</v>
      </c>
      <c r="V57" s="5">
        <v>9.0000000000000011E-3</v>
      </c>
    </row>
    <row r="58" spans="1:22" x14ac:dyDescent="0.2">
      <c r="A58" s="16" t="s">
        <v>227</v>
      </c>
      <c r="B58" s="4">
        <v>0</v>
      </c>
      <c r="C58" s="4">
        <v>8300</v>
      </c>
      <c r="D58" s="4">
        <v>-8300</v>
      </c>
      <c r="E58" s="4">
        <v>-92130000</v>
      </c>
      <c r="K58" s="24"/>
      <c r="L58" s="4">
        <v>38</v>
      </c>
      <c r="M58" s="4">
        <v>73</v>
      </c>
      <c r="N58" s="4">
        <v>1</v>
      </c>
      <c r="O58" s="4">
        <v>1</v>
      </c>
      <c r="P58" s="4">
        <v>79500</v>
      </c>
      <c r="Q58" s="4">
        <v>114900</v>
      </c>
      <c r="R58" s="5">
        <v>4.5999999999999999E-3</v>
      </c>
      <c r="S58" s="4">
        <v>194900</v>
      </c>
      <c r="V58" s="5">
        <v>1.3500000000000002E-2</v>
      </c>
    </row>
    <row r="59" spans="1:22" x14ac:dyDescent="0.2">
      <c r="A59" s="16" t="s">
        <v>226</v>
      </c>
      <c r="B59" s="4">
        <v>0</v>
      </c>
      <c r="C59" s="4">
        <v>17200</v>
      </c>
      <c r="D59" s="4">
        <v>-17200</v>
      </c>
      <c r="E59" s="4">
        <v>-190710000</v>
      </c>
      <c r="K59" s="24"/>
      <c r="L59" s="4">
        <v>36</v>
      </c>
      <c r="M59" s="4">
        <v>84</v>
      </c>
      <c r="N59" s="4">
        <v>0</v>
      </c>
      <c r="O59" s="4">
        <v>2</v>
      </c>
      <c r="P59" s="4">
        <v>46500</v>
      </c>
      <c r="Q59" s="4">
        <v>107700</v>
      </c>
      <c r="R59" s="5">
        <v>-9.0000000000000011E-3</v>
      </c>
      <c r="S59" s="4">
        <v>154200</v>
      </c>
      <c r="V59" s="5">
        <v>1.34E-2</v>
      </c>
    </row>
    <row r="60" spans="1:22" x14ac:dyDescent="0.2">
      <c r="A60" s="16" t="s">
        <v>225</v>
      </c>
      <c r="B60" s="4">
        <v>0</v>
      </c>
      <c r="C60" s="4">
        <v>2400</v>
      </c>
      <c r="D60" s="4">
        <v>-2400</v>
      </c>
      <c r="E60" s="4">
        <v>-26880000</v>
      </c>
      <c r="K60" s="24"/>
      <c r="L60" s="4">
        <v>44</v>
      </c>
      <c r="M60" s="4">
        <v>67</v>
      </c>
      <c r="N60" s="4">
        <v>4</v>
      </c>
      <c r="O60" s="4">
        <v>4</v>
      </c>
      <c r="P60" s="4">
        <v>120200</v>
      </c>
      <c r="Q60" s="4">
        <v>121600</v>
      </c>
      <c r="R60" s="5">
        <v>0</v>
      </c>
      <c r="S60" s="4">
        <v>241800</v>
      </c>
      <c r="V60" s="5">
        <v>1.34E-2</v>
      </c>
    </row>
    <row r="61" spans="1:22" x14ac:dyDescent="0.2">
      <c r="A61" s="16" t="s">
        <v>224</v>
      </c>
      <c r="B61" s="4">
        <v>0</v>
      </c>
      <c r="C61" s="4">
        <v>10000</v>
      </c>
      <c r="D61" s="4">
        <v>-10000</v>
      </c>
      <c r="E61" s="4">
        <v>-111500000</v>
      </c>
      <c r="K61" s="24"/>
      <c r="L61" s="4">
        <v>12</v>
      </c>
      <c r="M61" s="4">
        <v>75</v>
      </c>
      <c r="N61" s="4">
        <v>0</v>
      </c>
      <c r="O61" s="4">
        <v>0</v>
      </c>
      <c r="P61" s="4">
        <v>18100</v>
      </c>
      <c r="Q61" s="4">
        <v>72500</v>
      </c>
      <c r="R61" s="5">
        <v>-8.8999999999999999E-3</v>
      </c>
      <c r="S61" s="4">
        <v>109800</v>
      </c>
      <c r="V61" s="5">
        <v>1.34E-2</v>
      </c>
    </row>
    <row r="62" spans="1:22" x14ac:dyDescent="0.2">
      <c r="A62" s="16" t="s">
        <v>223</v>
      </c>
      <c r="B62" s="4">
        <v>164100</v>
      </c>
      <c r="C62" s="4">
        <v>88900</v>
      </c>
      <c r="D62" s="4">
        <v>75200</v>
      </c>
      <c r="E62" s="4">
        <v>841710000</v>
      </c>
      <c r="K62" s="24"/>
      <c r="L62" s="4">
        <v>45</v>
      </c>
      <c r="M62" s="4">
        <v>85</v>
      </c>
      <c r="N62" s="4">
        <v>1</v>
      </c>
      <c r="O62" s="4">
        <v>7</v>
      </c>
      <c r="P62" s="4">
        <v>90800</v>
      </c>
      <c r="Q62" s="4">
        <v>294000</v>
      </c>
      <c r="R62" s="5">
        <v>9.0000000000000011E-3</v>
      </c>
      <c r="S62" s="4">
        <v>390800</v>
      </c>
      <c r="V62" s="5">
        <v>1.77E-2</v>
      </c>
    </row>
    <row r="63" spans="1:22" x14ac:dyDescent="0.2">
      <c r="A63" s="16" t="s">
        <v>222</v>
      </c>
      <c r="B63" s="4">
        <v>0</v>
      </c>
      <c r="C63" s="4">
        <v>81700</v>
      </c>
      <c r="D63" s="4">
        <v>-81700</v>
      </c>
      <c r="E63" s="4">
        <v>-912050000</v>
      </c>
      <c r="K63" s="24"/>
      <c r="L63" s="4">
        <v>147</v>
      </c>
      <c r="M63" s="4">
        <v>102</v>
      </c>
      <c r="N63" s="4">
        <v>4</v>
      </c>
      <c r="O63" s="4">
        <v>6</v>
      </c>
      <c r="P63" s="4">
        <v>239400</v>
      </c>
      <c r="Q63" s="4">
        <v>170100</v>
      </c>
      <c r="R63" s="5">
        <v>0</v>
      </c>
      <c r="S63" s="4">
        <v>436700</v>
      </c>
      <c r="V63" s="5">
        <v>1.34E-2</v>
      </c>
    </row>
    <row r="64" spans="1:22" x14ac:dyDescent="0.2">
      <c r="A64" s="16" t="s">
        <v>221</v>
      </c>
      <c r="B64" s="4">
        <v>3900</v>
      </c>
      <c r="C64" s="4">
        <v>17000</v>
      </c>
      <c r="D64" s="4">
        <v>-13100</v>
      </c>
      <c r="E64" s="4">
        <v>-146450000</v>
      </c>
      <c r="K64" s="24"/>
      <c r="L64" s="4">
        <v>75</v>
      </c>
      <c r="M64" s="4">
        <v>56</v>
      </c>
      <c r="N64" s="4">
        <v>3</v>
      </c>
      <c r="O64" s="4">
        <v>1</v>
      </c>
      <c r="P64" s="4">
        <v>125800</v>
      </c>
      <c r="Q64" s="4">
        <v>87700</v>
      </c>
      <c r="R64" s="5">
        <v>0</v>
      </c>
      <c r="S64" s="4">
        <v>256100</v>
      </c>
      <c r="V64" s="5">
        <v>1.34E-2</v>
      </c>
    </row>
    <row r="65" spans="1:22" x14ac:dyDescent="0.2">
      <c r="A65" s="16" t="s">
        <v>220</v>
      </c>
      <c r="B65" s="4">
        <v>2800</v>
      </c>
      <c r="C65" s="4">
        <v>3600</v>
      </c>
      <c r="D65" s="4">
        <v>-800</v>
      </c>
      <c r="E65" s="4">
        <v>-9150000</v>
      </c>
      <c r="K65" s="24"/>
      <c r="L65" s="4">
        <v>52</v>
      </c>
      <c r="M65" s="4">
        <v>101</v>
      </c>
      <c r="N65" s="4">
        <v>1</v>
      </c>
      <c r="O65" s="4">
        <v>3</v>
      </c>
      <c r="P65" s="4">
        <v>67900</v>
      </c>
      <c r="Q65" s="4">
        <v>131400</v>
      </c>
      <c r="R65" s="5">
        <v>9.1000000000000004E-3</v>
      </c>
      <c r="S65" s="4">
        <v>203600</v>
      </c>
      <c r="V65" s="5">
        <v>1.7899999999999999E-2</v>
      </c>
    </row>
    <row r="66" spans="1:22" x14ac:dyDescent="0.2">
      <c r="A66" s="16" t="s">
        <v>219</v>
      </c>
      <c r="B66" s="4">
        <v>900</v>
      </c>
      <c r="C66" s="4">
        <v>0</v>
      </c>
      <c r="D66" s="4">
        <v>900</v>
      </c>
      <c r="E66" s="4">
        <v>10080000</v>
      </c>
      <c r="K66" s="24"/>
      <c r="L66" s="4">
        <v>62</v>
      </c>
      <c r="M66" s="4">
        <v>72</v>
      </c>
      <c r="N66" s="4">
        <v>1</v>
      </c>
      <c r="O66" s="4">
        <v>4</v>
      </c>
      <c r="P66" s="4">
        <v>83800</v>
      </c>
      <c r="Q66" s="4">
        <v>175300</v>
      </c>
      <c r="R66" s="5">
        <v>-1.3500000000000002E-2</v>
      </c>
      <c r="S66" s="4">
        <v>259100</v>
      </c>
      <c r="V66" s="5">
        <v>1.77E-2</v>
      </c>
    </row>
    <row r="67" spans="1:22" x14ac:dyDescent="0.2">
      <c r="A67" s="16" t="s">
        <v>218</v>
      </c>
      <c r="B67" s="4">
        <v>18000</v>
      </c>
      <c r="C67" s="4">
        <v>9000</v>
      </c>
      <c r="D67" s="4">
        <v>9000</v>
      </c>
      <c r="E67" s="4">
        <v>99790000</v>
      </c>
      <c r="K67" s="24"/>
      <c r="L67" s="4">
        <v>176</v>
      </c>
      <c r="M67" s="4">
        <v>97</v>
      </c>
      <c r="N67" s="4">
        <v>3</v>
      </c>
      <c r="O67" s="4">
        <v>6</v>
      </c>
      <c r="P67" s="4">
        <v>236100</v>
      </c>
      <c r="Q67" s="4">
        <v>180300</v>
      </c>
      <c r="R67" s="5">
        <v>1.8100000000000002E-2</v>
      </c>
      <c r="S67" s="4">
        <v>416400</v>
      </c>
      <c r="V67" s="5">
        <v>2.23E-2</v>
      </c>
    </row>
    <row r="68" spans="1:22" x14ac:dyDescent="0.2">
      <c r="A68" s="16" t="s">
        <v>217</v>
      </c>
      <c r="B68" s="4">
        <v>100</v>
      </c>
      <c r="C68" s="4">
        <v>4833</v>
      </c>
      <c r="D68" s="4">
        <v>-4733</v>
      </c>
      <c r="E68" s="4">
        <v>-52140000</v>
      </c>
      <c r="K68" s="24"/>
      <c r="L68" s="4">
        <v>51</v>
      </c>
      <c r="M68" s="4">
        <v>107</v>
      </c>
      <c r="N68" s="4">
        <v>0</v>
      </c>
      <c r="O68" s="4">
        <v>3</v>
      </c>
      <c r="P68" s="4">
        <v>66000</v>
      </c>
      <c r="Q68" s="4">
        <v>117000</v>
      </c>
      <c r="R68" s="5">
        <v>-9.0000000000000011E-3</v>
      </c>
      <c r="S68" s="4">
        <v>183000</v>
      </c>
      <c r="V68" s="5">
        <v>1.8100000000000002E-2</v>
      </c>
    </row>
    <row r="69" spans="1:22" x14ac:dyDescent="0.2">
      <c r="A69" s="16" t="s">
        <v>216</v>
      </c>
      <c r="B69" s="4">
        <v>0</v>
      </c>
      <c r="C69" s="4">
        <v>15700</v>
      </c>
      <c r="D69" s="4">
        <v>-15700</v>
      </c>
      <c r="E69" s="4">
        <v>-173130000</v>
      </c>
      <c r="K69" s="24"/>
      <c r="L69" s="4">
        <v>68</v>
      </c>
      <c r="M69" s="4">
        <v>154</v>
      </c>
      <c r="N69" s="4">
        <v>1</v>
      </c>
      <c r="O69" s="4">
        <v>5</v>
      </c>
      <c r="P69" s="4">
        <v>99600</v>
      </c>
      <c r="Q69" s="4">
        <v>191000</v>
      </c>
      <c r="R69" s="5">
        <v>0</v>
      </c>
      <c r="S69" s="4">
        <v>295600</v>
      </c>
      <c r="V69" s="5">
        <v>1.8000000000000002E-2</v>
      </c>
    </row>
    <row r="70" spans="1:22" x14ac:dyDescent="0.2">
      <c r="A70" s="16" t="s">
        <v>215</v>
      </c>
      <c r="B70" s="4">
        <v>0</v>
      </c>
      <c r="C70" s="4">
        <v>5600</v>
      </c>
      <c r="D70" s="4">
        <v>-5600</v>
      </c>
      <c r="E70" s="4">
        <v>-62380000</v>
      </c>
      <c r="K70" s="24"/>
      <c r="L70" s="4">
        <v>76</v>
      </c>
      <c r="M70" s="4">
        <v>141</v>
      </c>
      <c r="N70" s="4">
        <v>1</v>
      </c>
      <c r="O70" s="4">
        <v>5</v>
      </c>
      <c r="P70" s="4">
        <v>117500</v>
      </c>
      <c r="Q70" s="4">
        <v>184800</v>
      </c>
      <c r="R70" s="5">
        <v>0</v>
      </c>
      <c r="S70" s="4">
        <v>302300</v>
      </c>
      <c r="V70" s="5">
        <v>1.3500000000000002E-2</v>
      </c>
    </row>
    <row r="71" spans="1:22" x14ac:dyDescent="0.2">
      <c r="A71" s="16" t="s">
        <v>214</v>
      </c>
      <c r="B71" s="4">
        <v>4000</v>
      </c>
      <c r="C71" s="4">
        <v>103300</v>
      </c>
      <c r="D71" s="4">
        <v>-99300</v>
      </c>
      <c r="E71" s="4">
        <v>-1102300000</v>
      </c>
      <c r="K71" s="24"/>
      <c r="L71" s="4">
        <v>111</v>
      </c>
      <c r="M71" s="4">
        <v>247</v>
      </c>
      <c r="N71" s="4">
        <v>1</v>
      </c>
      <c r="O71" s="4">
        <v>9</v>
      </c>
      <c r="P71" s="4">
        <v>154000</v>
      </c>
      <c r="Q71" s="4">
        <v>368500</v>
      </c>
      <c r="R71" s="5">
        <v>-4.4000000000000003E-3</v>
      </c>
      <c r="S71" s="4">
        <v>523000</v>
      </c>
      <c r="V71" s="5">
        <v>1.8000000000000002E-2</v>
      </c>
    </row>
    <row r="72" spans="1:22" x14ac:dyDescent="0.2">
      <c r="A72" s="16" t="s">
        <v>213</v>
      </c>
      <c r="B72" s="4">
        <v>1400</v>
      </c>
      <c r="C72" s="4">
        <v>1000</v>
      </c>
      <c r="D72" s="4">
        <v>400</v>
      </c>
      <c r="E72" s="4">
        <v>4410000</v>
      </c>
      <c r="K72" s="24"/>
      <c r="L72" s="4">
        <v>41</v>
      </c>
      <c r="M72" s="4">
        <v>96</v>
      </c>
      <c r="N72" s="4">
        <v>2</v>
      </c>
      <c r="O72" s="4">
        <v>3</v>
      </c>
      <c r="P72" s="4">
        <v>62100</v>
      </c>
      <c r="Q72" s="4">
        <v>131600</v>
      </c>
      <c r="R72" s="5">
        <v>-4.4000000000000003E-3</v>
      </c>
      <c r="S72" s="4">
        <v>199800</v>
      </c>
      <c r="V72" s="5">
        <v>1.34E-2</v>
      </c>
    </row>
    <row r="73" spans="1:22" x14ac:dyDescent="0.2">
      <c r="A73" s="16" t="s">
        <v>212</v>
      </c>
      <c r="B73" s="4">
        <v>21800</v>
      </c>
      <c r="C73" s="4">
        <v>22400</v>
      </c>
      <c r="D73" s="4">
        <v>-600</v>
      </c>
      <c r="E73" s="4">
        <v>-6120000</v>
      </c>
      <c r="K73" s="24"/>
      <c r="L73" s="4">
        <v>121</v>
      </c>
      <c r="M73" s="4">
        <v>201</v>
      </c>
      <c r="N73" s="4">
        <v>4</v>
      </c>
      <c r="O73" s="4">
        <v>3</v>
      </c>
      <c r="P73" s="4">
        <v>234000</v>
      </c>
      <c r="Q73" s="4">
        <v>210100</v>
      </c>
      <c r="R73" s="5">
        <v>0</v>
      </c>
      <c r="S73" s="4">
        <v>467100</v>
      </c>
      <c r="V73" s="5">
        <v>1.34E-2</v>
      </c>
    </row>
    <row r="74" spans="1:22" x14ac:dyDescent="0.2">
      <c r="A74" s="16" t="s">
        <v>211</v>
      </c>
      <c r="B74" s="4">
        <v>2000</v>
      </c>
      <c r="C74" s="4">
        <v>0</v>
      </c>
      <c r="D74" s="4">
        <v>2000</v>
      </c>
      <c r="E74" s="4">
        <v>22300000</v>
      </c>
      <c r="K74" s="24"/>
      <c r="L74" s="4">
        <v>49</v>
      </c>
      <c r="M74" s="4">
        <v>122</v>
      </c>
      <c r="N74" s="4">
        <v>1</v>
      </c>
      <c r="O74" s="4">
        <v>1</v>
      </c>
      <c r="P74" s="4">
        <v>60300</v>
      </c>
      <c r="Q74" s="4">
        <v>86900</v>
      </c>
      <c r="R74" s="5">
        <v>4.5000000000000005E-3</v>
      </c>
      <c r="S74" s="4">
        <v>147100</v>
      </c>
      <c r="V74" s="5">
        <v>1.34E-2</v>
      </c>
    </row>
    <row r="75" spans="1:22" x14ac:dyDescent="0.2">
      <c r="A75" s="16" t="s">
        <v>210</v>
      </c>
      <c r="B75" s="4">
        <v>9700</v>
      </c>
      <c r="C75" s="4">
        <v>1700</v>
      </c>
      <c r="D75" s="4">
        <v>8000</v>
      </c>
      <c r="E75" s="4">
        <v>89460000</v>
      </c>
      <c r="K75" s="24"/>
      <c r="L75" s="4">
        <v>82</v>
      </c>
      <c r="M75" s="4">
        <v>114</v>
      </c>
      <c r="N75" s="4">
        <v>3</v>
      </c>
      <c r="O75" s="4">
        <v>5</v>
      </c>
      <c r="P75" s="4">
        <v>88600</v>
      </c>
      <c r="Q75" s="4">
        <v>226500</v>
      </c>
      <c r="R75" s="5">
        <v>-4.4000000000000003E-3</v>
      </c>
      <c r="S75" s="4">
        <v>315100</v>
      </c>
      <c r="V75" s="5">
        <v>1.77E-2</v>
      </c>
    </row>
    <row r="76" spans="1:22" x14ac:dyDescent="0.2">
      <c r="K76" s="24"/>
    </row>
    <row r="77" spans="1:22" x14ac:dyDescent="0.2">
      <c r="K77" s="24"/>
    </row>
    <row r="78" spans="1:22" x14ac:dyDescent="0.2">
      <c r="A78" t="s" s="0">
        <v>209</v>
      </c>
      <c r="K78" s="24"/>
    </row>
    <row r="79" spans="1:22" x14ac:dyDescent="0.2">
      <c r="K79" s="24"/>
    </row>
    <row r="80" spans="1:22" x14ac:dyDescent="0.2">
      <c r="K80" s="24"/>
    </row>
    <row r="81" spans="1:22" x14ac:dyDescent="0.2">
      <c r="K81" s="24"/>
    </row>
    <row r="82" spans="1:22" x14ac:dyDescent="0.2">
      <c r="K82" s="24"/>
    </row>
    <row r="83" spans="11:11" x14ac:dyDescent="0.2">
      <c r="K83" s="24"/>
    </row>
    <row r="84" spans="11:11" x14ac:dyDescent="0.2">
      <c r="K84" s="24"/>
    </row>
    <row r="85" spans="11:11" x14ac:dyDescent="0.2">
      <c r="K85" s="24"/>
    </row>
    <row r="86" spans="11:11" x14ac:dyDescent="0.2">
      <c r="K86" s="24"/>
    </row>
    <row r="87" spans="11:11" x14ac:dyDescent="0.2">
      <c r="K87" s="24"/>
    </row>
    <row r="88" spans="11:11" x14ac:dyDescent="0.2">
      <c r="K88" s="24"/>
    </row>
    <row r="89" spans="11:11" x14ac:dyDescent="0.2">
      <c r="K89" s="24"/>
    </row>
    <row r="90" spans="11:11" x14ac:dyDescent="0.2">
      <c r="K90" s="24"/>
    </row>
    <row r="91" spans="11:11" x14ac:dyDescent="0.2">
      <c r="K91" s="24"/>
    </row>
    <row r="92" spans="11:11" x14ac:dyDescent="0.2">
      <c r="K92" s="24"/>
    </row>
    <row r="93" spans="11:11" x14ac:dyDescent="0.2">
      <c r="K93" s="24"/>
    </row>
    <row r="94" spans="11:11" x14ac:dyDescent="0.2">
      <c r="K94" s="24"/>
    </row>
    <row r="95" spans="11:11" x14ac:dyDescent="0.2">
      <c r="K95" s="24"/>
    </row>
    <row r="96" spans="11:11" x14ac:dyDescent="0.2">
      <c r="K96" s="24"/>
    </row>
    <row r="97" spans="11:11" x14ac:dyDescent="0.2">
      <c r="K97" s="24"/>
    </row>
    <row r="98" spans="11:11" x14ac:dyDescent="0.2">
      <c r="K98" s="24"/>
    </row>
    <row r="99" spans="11:11" x14ac:dyDescent="0.2">
      <c r="K99" s="24"/>
    </row>
    <row r="100" spans="11:11" x14ac:dyDescent="0.2">
      <c r="K100" s="24"/>
    </row>
    <row r="101" spans="11:11" x14ac:dyDescent="0.2">
      <c r="K101" s="24"/>
    </row>
    <row r="102" spans="11:11" x14ac:dyDescent="0.2">
      <c r="K102" s="2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B84CD-F963-7A41-9A2D-DBEBD7072659}">
  <sheetPr codeName="Sheet126"/>
  <dimension ref="A1:V102"/>
  <sheetViews>
    <sheetView workbookViewId="0">
      <selection activeCell="U4" sqref="U3:U4"/>
    </sheetView>
  </sheetViews>
  <sheetFormatPr baseColWidth="10" defaultRowHeight="16" x14ac:dyDescent="0.2"/>
  <cols>
    <col min="5" max="5" customWidth="true" width="15.0"/>
    <col min="6" max="6" customWidth="true" width="19.0"/>
  </cols>
  <sheetData>
    <row r="1" spans="1:22" x14ac:dyDescent="0.2">
      <c r="A1" s="36"/>
      <c r="B1" s="84" t="s">
        <v>5</v>
      </c>
      <c r="C1" s="84"/>
      <c r="D1" s="84"/>
      <c r="E1" s="84"/>
      <c r="F1" s="84"/>
      <c r="G1" s="85" t="s">
        <v>6</v>
      </c>
      <c r="H1" s="85"/>
      <c r="I1" s="85"/>
      <c r="J1" s="85"/>
      <c r="K1" s="85"/>
      <c r="L1" s="86" t="s">
        <v>15</v>
      </c>
      <c r="M1" s="86"/>
      <c r="N1" s="86"/>
      <c r="O1" s="86"/>
      <c r="P1" s="86"/>
      <c r="Q1" s="86"/>
      <c r="R1" s="86"/>
      <c r="S1" s="86"/>
      <c r="T1" s="86"/>
      <c r="U1" s="86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151</v>
      </c>
      <c r="O2" s="38" t="s">
        <v>152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167</v>
      </c>
      <c r="U2" s="38" t="s">
        <v>168</v>
      </c>
      <c r="V2" s="38" t="s">
        <v>153</v>
      </c>
    </row>
    <row r="3">
      <c r="A3" t="s" s="4216">
        <v>344</v>
      </c>
      <c r="B3" t="n" s="4217">
        <v>9400.0</v>
      </c>
      <c r="C3" t="n" s="4218">
        <v>3200.0</v>
      </c>
      <c r="D3" t="n" s="4219">
        <v>6200.0</v>
      </c>
      <c r="E3" t="n" s="4220">
        <v>5.5389E8</v>
      </c>
      <c r="G3" t="n" s="4206">
        <v>0.0</v>
      </c>
      <c r="H3" t="n" s="4207">
        <v>0.0</v>
      </c>
      <c r="I3" t="n" s="4208">
        <v>0.0</v>
      </c>
      <c r="J3" t="n" s="4209">
        <v>0.0</v>
      </c>
      <c r="L3" t="n" s="4210">
        <v>45.0</v>
      </c>
      <c r="M3" t="n" s="4211">
        <v>194.0</v>
      </c>
      <c r="N3" t="n" s="4212">
        <v>3.0</v>
      </c>
      <c r="O3" t="n" s="4213">
        <v>8.0</v>
      </c>
      <c r="P3" t="n" s="4214">
        <v>17200.0</v>
      </c>
      <c r="Q3" t="n" s="4215">
        <v>74500.0</v>
      </c>
      <c r="R3" t="n" s="4204">
        <v>-0.0011</v>
      </c>
      <c r="S3" t="n" s="4203">
        <v>107700.0</v>
      </c>
      <c r="V3" t="n" s="4205">
        <v>0.0167</v>
      </c>
    </row>
    <row r="4">
      <c r="A4" t="s" s="2144">
        <v>343</v>
      </c>
      <c r="B4" t="n" s="2145">
        <v>0.0</v>
      </c>
      <c r="C4" t="n" s="2146">
        <v>1100.0</v>
      </c>
      <c r="D4" t="n" s="2147">
        <v>-1100.0</v>
      </c>
      <c r="E4" t="n" s="2148">
        <v>-9.845E7</v>
      </c>
      <c r="G4" t="n" s="2134">
        <v>0.0</v>
      </c>
      <c r="H4" t="n" s="2135">
        <v>0.0</v>
      </c>
      <c r="I4" t="n" s="2136">
        <v>0.0</v>
      </c>
      <c r="J4" t="n" s="2137">
        <v>0.0</v>
      </c>
      <c r="L4" t="n" s="2138">
        <v>212.0</v>
      </c>
      <c r="M4" t="n" s="2139">
        <v>409.0</v>
      </c>
      <c r="N4" t="n" s="2140">
        <v>6.0</v>
      </c>
      <c r="O4" t="n" s="2141">
        <v>43.0</v>
      </c>
      <c r="P4" t="n" s="2142">
        <v>70800.0</v>
      </c>
      <c r="Q4" t="n" s="2143">
        <v>193900.0</v>
      </c>
      <c r="R4" t="n" s="2132">
        <v>-0.0033</v>
      </c>
      <c r="S4" t="n" s="2131">
        <v>285300.0</v>
      </c>
      <c r="V4" t="n" s="2133">
        <v>0.0366</v>
      </c>
    </row>
    <row r="5" spans="1:22" x14ac:dyDescent="0.2">
      <c r="A5" s="16" t="s">
        <v>342</v>
      </c>
      <c r="B5" s="4">
        <v>88700</v>
      </c>
      <c r="C5" s="4">
        <v>43700</v>
      </c>
      <c r="D5" s="4">
        <v>45000</v>
      </c>
      <c r="E5" s="4">
        <v>4128480000</v>
      </c>
      <c r="F5" s="4">
        <f t="shared" ref="F5:F46" si="0">E5+F6</f>
        <v>143626719641</v>
      </c>
      <c r="G5" s="4">
        <v>0</v>
      </c>
      <c r="H5" s="4">
        <v>0</v>
      </c>
      <c r="I5" s="4">
        <v>0</v>
      </c>
      <c r="J5" s="4">
        <v>0</v>
      </c>
      <c r="K5" s="24"/>
      <c r="L5" s="4">
        <v>254</v>
      </c>
      <c r="M5" s="4">
        <v>505</v>
      </c>
      <c r="N5" s="4">
        <v>30</v>
      </c>
      <c r="O5" s="4">
        <v>70</v>
      </c>
      <c r="P5" s="4">
        <v>155700</v>
      </c>
      <c r="Q5" s="4">
        <v>378200</v>
      </c>
      <c r="R5" s="5">
        <v>-9.8999999999999991E-3</v>
      </c>
      <c r="S5" s="4">
        <v>534100</v>
      </c>
      <c r="V5" s="5">
        <v>2.3900000000000001E-2</v>
      </c>
    </row>
    <row r="6" spans="1:22" x14ac:dyDescent="0.2">
      <c r="A6" s="16" t="s">
        <v>341</v>
      </c>
      <c r="B6" s="4">
        <v>8600</v>
      </c>
      <c r="C6" s="4">
        <v>2000</v>
      </c>
      <c r="D6" s="4">
        <v>6600</v>
      </c>
      <c r="E6" s="4">
        <v>596770000</v>
      </c>
      <c r="F6" s="4">
        <f t="shared" si="0"/>
        <v>139498239641</v>
      </c>
      <c r="G6" s="4">
        <v>0</v>
      </c>
      <c r="H6" s="4">
        <v>0</v>
      </c>
      <c r="I6" s="4">
        <v>0</v>
      </c>
      <c r="J6" s="4">
        <v>0</v>
      </c>
      <c r="K6" s="24"/>
      <c r="L6" s="4">
        <v>350</v>
      </c>
      <c r="M6" s="4">
        <v>218</v>
      </c>
      <c r="N6" s="4">
        <v>49</v>
      </c>
      <c r="O6" s="4">
        <v>12</v>
      </c>
      <c r="P6" s="4">
        <v>262600</v>
      </c>
      <c r="Q6" s="4">
        <v>91500</v>
      </c>
      <c r="R6" s="5">
        <v>2.2499999999999999E-2</v>
      </c>
      <c r="S6" s="4">
        <v>424800</v>
      </c>
      <c r="V6" s="5">
        <v>3.0800000000000001E-2</v>
      </c>
    </row>
    <row r="7" spans="1:22" x14ac:dyDescent="0.2">
      <c r="A7" s="16" t="s">
        <v>340</v>
      </c>
      <c r="B7" s="4">
        <v>11500</v>
      </c>
      <c r="C7" s="4">
        <v>2500</v>
      </c>
      <c r="D7" s="4">
        <v>9000</v>
      </c>
      <c r="E7" s="4">
        <v>799780000</v>
      </c>
      <c r="F7" s="4">
        <f t="shared" si="0"/>
        <v>138901469641</v>
      </c>
      <c r="G7" s="4">
        <v>0</v>
      </c>
      <c r="H7" s="4">
        <v>0</v>
      </c>
      <c r="I7" s="4">
        <v>0</v>
      </c>
      <c r="J7" s="4">
        <v>88400000</v>
      </c>
      <c r="K7" s="24"/>
      <c r="L7" s="4">
        <v>162</v>
      </c>
      <c r="M7" s="4">
        <v>193</v>
      </c>
      <c r="N7" s="4">
        <v>9</v>
      </c>
      <c r="O7" s="4">
        <v>12</v>
      </c>
      <c r="P7" s="4">
        <v>50000</v>
      </c>
      <c r="Q7" s="4">
        <v>80800</v>
      </c>
      <c r="R7" s="5">
        <v>-2.2000000000000001E-3</v>
      </c>
      <c r="S7" s="4">
        <v>133200</v>
      </c>
      <c r="V7" s="5">
        <v>3.0099999999999998E-2</v>
      </c>
    </row>
    <row r="8" spans="1:22" x14ac:dyDescent="0.2">
      <c r="A8" s="16" t="s">
        <v>339</v>
      </c>
      <c r="B8" s="4">
        <v>70000</v>
      </c>
      <c r="C8" s="4">
        <v>6700</v>
      </c>
      <c r="D8" s="4">
        <v>63300</v>
      </c>
      <c r="E8" s="4">
        <v>5801290000</v>
      </c>
      <c r="F8" s="4">
        <f t="shared" si="0"/>
        <v>138101689641</v>
      </c>
      <c r="G8" s="4">
        <v>0</v>
      </c>
      <c r="H8" s="4">
        <v>0</v>
      </c>
      <c r="I8" s="4">
        <v>0</v>
      </c>
      <c r="J8" s="4">
        <v>0</v>
      </c>
      <c r="K8" s="24"/>
      <c r="L8" s="4">
        <v>472</v>
      </c>
      <c r="M8" s="4">
        <v>470</v>
      </c>
      <c r="N8" s="4">
        <v>26</v>
      </c>
      <c r="O8" s="4">
        <v>41</v>
      </c>
      <c r="P8" s="4">
        <v>163600</v>
      </c>
      <c r="Q8" s="4">
        <v>247700</v>
      </c>
      <c r="R8" s="5">
        <v>-2.5699999999999997E-2</v>
      </c>
      <c r="S8" s="4">
        <v>427400</v>
      </c>
      <c r="V8" s="5">
        <v>5.4800000000000001E-2</v>
      </c>
    </row>
    <row r="9" spans="1:22" x14ac:dyDescent="0.2">
      <c r="A9" s="16" t="s">
        <v>338</v>
      </c>
      <c r="B9" s="4">
        <v>74000</v>
      </c>
      <c r="C9" s="4">
        <v>0</v>
      </c>
      <c r="D9" s="4">
        <v>74000</v>
      </c>
      <c r="E9" s="4">
        <v>6708740000</v>
      </c>
      <c r="F9" s="4">
        <f t="shared" si="0"/>
        <v>132300399641</v>
      </c>
      <c r="G9" s="4">
        <v>0</v>
      </c>
      <c r="H9" s="4">
        <v>0</v>
      </c>
      <c r="I9" s="4">
        <v>0</v>
      </c>
      <c r="J9" s="4">
        <v>90200000</v>
      </c>
      <c r="K9" s="24"/>
      <c r="L9" s="4">
        <v>158</v>
      </c>
      <c r="M9" s="4">
        <v>154</v>
      </c>
      <c r="N9" s="4">
        <v>18</v>
      </c>
      <c r="O9" s="4">
        <v>20</v>
      </c>
      <c r="P9" s="4">
        <v>113200</v>
      </c>
      <c r="Q9" s="4">
        <v>88700</v>
      </c>
      <c r="R9" s="5">
        <v>1.11E-2</v>
      </c>
      <c r="S9" s="4">
        <v>202100</v>
      </c>
      <c r="V9" s="5">
        <v>1.7500000000000002E-2</v>
      </c>
    </row>
    <row r="10" spans="1:22" x14ac:dyDescent="0.2">
      <c r="A10" s="16" t="s">
        <v>337</v>
      </c>
      <c r="B10" s="4">
        <v>207200</v>
      </c>
      <c r="C10" s="4">
        <v>27600</v>
      </c>
      <c r="D10" s="4">
        <v>179600</v>
      </c>
      <c r="E10" s="4">
        <v>16166400000</v>
      </c>
      <c r="F10" s="4">
        <f t="shared" si="0"/>
        <v>125591659641</v>
      </c>
      <c r="G10" s="4">
        <v>0</v>
      </c>
      <c r="H10" s="4">
        <v>0</v>
      </c>
      <c r="I10" s="4">
        <v>0</v>
      </c>
      <c r="J10" s="4">
        <v>134700000</v>
      </c>
      <c r="K10" s="24"/>
      <c r="L10" s="4">
        <v>182</v>
      </c>
      <c r="M10" s="4">
        <v>300</v>
      </c>
      <c r="N10" s="4">
        <v>39</v>
      </c>
      <c r="O10" s="4">
        <v>46</v>
      </c>
      <c r="P10" s="4">
        <v>139500</v>
      </c>
      <c r="Q10" s="4">
        <v>208700</v>
      </c>
      <c r="R10" s="5">
        <v>1.01E-2</v>
      </c>
      <c r="S10" s="4">
        <v>350300</v>
      </c>
      <c r="V10" s="5">
        <v>1.43E-2</v>
      </c>
    </row>
    <row r="11" spans="1:22" x14ac:dyDescent="0.2">
      <c r="A11" s="16" t="s">
        <v>336</v>
      </c>
      <c r="B11" s="4">
        <v>0</v>
      </c>
      <c r="C11" s="4">
        <v>64400</v>
      </c>
      <c r="D11" s="4">
        <v>-64400</v>
      </c>
      <c r="E11" s="4">
        <v>-5803490000</v>
      </c>
      <c r="F11" s="4">
        <f t="shared" si="0"/>
        <v>109425259641</v>
      </c>
      <c r="G11" s="4">
        <v>0</v>
      </c>
      <c r="H11" s="4">
        <v>0</v>
      </c>
      <c r="I11" s="4">
        <v>0</v>
      </c>
      <c r="J11" s="4">
        <v>134350000</v>
      </c>
      <c r="K11" s="24"/>
      <c r="L11" s="4">
        <v>158</v>
      </c>
      <c r="M11" s="4">
        <v>400</v>
      </c>
      <c r="N11" s="4">
        <v>6</v>
      </c>
      <c r="O11" s="4">
        <v>30</v>
      </c>
      <c r="P11" s="4">
        <v>52100</v>
      </c>
      <c r="Q11" s="4">
        <v>198500</v>
      </c>
      <c r="R11" s="5">
        <v>-2.5600000000000001E-2</v>
      </c>
      <c r="S11" s="4">
        <v>250600</v>
      </c>
      <c r="V11" s="5">
        <v>2.52E-2</v>
      </c>
    </row>
    <row r="12" spans="1:22" x14ac:dyDescent="0.2">
      <c r="A12" s="16" t="s">
        <v>335</v>
      </c>
      <c r="B12" s="4">
        <v>0</v>
      </c>
      <c r="C12" s="4">
        <v>14900</v>
      </c>
      <c r="D12" s="4">
        <v>-14900</v>
      </c>
      <c r="E12" s="4">
        <v>-1361790000</v>
      </c>
      <c r="F12" s="4">
        <f t="shared" si="0"/>
        <v>115228749641</v>
      </c>
      <c r="G12" s="4">
        <v>0</v>
      </c>
      <c r="H12" s="4">
        <v>0</v>
      </c>
      <c r="I12" s="4">
        <v>0</v>
      </c>
      <c r="J12" s="4">
        <v>0</v>
      </c>
      <c r="K12" s="24"/>
      <c r="L12" s="4">
        <v>293</v>
      </c>
      <c r="M12" s="4">
        <v>317</v>
      </c>
      <c r="N12" s="4">
        <v>42</v>
      </c>
      <c r="O12" s="4">
        <v>23</v>
      </c>
      <c r="P12" s="4">
        <v>187500</v>
      </c>
      <c r="Q12" s="4">
        <v>136800</v>
      </c>
      <c r="R12" s="5">
        <v>1.89E-2</v>
      </c>
      <c r="S12" s="4">
        <v>375300</v>
      </c>
      <c r="V12" s="5">
        <v>3.5299999999999998E-2</v>
      </c>
    </row>
    <row r="13" spans="1:22" x14ac:dyDescent="0.2">
      <c r="A13" s="16" t="s">
        <v>333</v>
      </c>
      <c r="B13" s="4">
        <v>5900</v>
      </c>
      <c r="C13" s="4">
        <v>400</v>
      </c>
      <c r="D13" s="4">
        <v>5500</v>
      </c>
      <c r="E13" s="4">
        <v>495220000</v>
      </c>
      <c r="F13" s="4">
        <f t="shared" si="0"/>
        <v>116590539641</v>
      </c>
      <c r="G13" s="4">
        <v>0</v>
      </c>
      <c r="H13" s="4">
        <v>0</v>
      </c>
      <c r="I13" s="4">
        <v>0</v>
      </c>
      <c r="J13" s="4">
        <v>263300000</v>
      </c>
      <c r="K13" s="24"/>
      <c r="L13" s="4">
        <v>183</v>
      </c>
      <c r="M13" s="4">
        <v>312</v>
      </c>
      <c r="N13" s="4">
        <v>15</v>
      </c>
      <c r="O13" s="4">
        <v>15</v>
      </c>
      <c r="P13" s="4">
        <v>80800</v>
      </c>
      <c r="Q13" s="4">
        <v>125400</v>
      </c>
      <c r="R13" s="5">
        <v>-1.1000000000000001E-2</v>
      </c>
      <c r="S13" s="4">
        <v>216400</v>
      </c>
      <c r="V13" s="5">
        <v>1.7600000000000001E-2</v>
      </c>
    </row>
    <row r="14" spans="1:22" x14ac:dyDescent="0.2">
      <c r="A14" s="16" t="s">
        <v>332</v>
      </c>
      <c r="B14" s="4">
        <v>246900</v>
      </c>
      <c r="C14" s="4">
        <v>51900</v>
      </c>
      <c r="D14" s="4">
        <v>195000</v>
      </c>
      <c r="E14" s="4">
        <v>17518150000</v>
      </c>
      <c r="F14" s="4">
        <f t="shared" si="0"/>
        <v>116095319641</v>
      </c>
      <c r="G14" s="4">
        <v>0</v>
      </c>
      <c r="H14" s="4">
        <v>0</v>
      </c>
      <c r="I14" s="4">
        <v>0</v>
      </c>
      <c r="J14" s="4">
        <v>263300000</v>
      </c>
      <c r="K14" s="24"/>
      <c r="L14" s="4">
        <v>743</v>
      </c>
      <c r="M14" s="4">
        <v>237</v>
      </c>
      <c r="N14" s="4">
        <v>84</v>
      </c>
      <c r="O14" s="4">
        <v>25</v>
      </c>
      <c r="P14" s="4">
        <v>466500</v>
      </c>
      <c r="Q14" s="4">
        <v>140500</v>
      </c>
      <c r="R14" s="5">
        <v>4.4699999999999997E-2</v>
      </c>
      <c r="S14" s="4">
        <v>630200</v>
      </c>
      <c r="V14" s="5">
        <v>4.58E-2</v>
      </c>
    </row>
    <row r="15" spans="1:22" x14ac:dyDescent="0.2">
      <c r="A15" s="16" t="s">
        <v>331</v>
      </c>
      <c r="B15" s="4">
        <v>6000</v>
      </c>
      <c r="C15" s="4">
        <v>200</v>
      </c>
      <c r="D15" s="4">
        <v>5800</v>
      </c>
      <c r="E15" s="4">
        <v>506250000</v>
      </c>
      <c r="F15" s="4">
        <f t="shared" si="0"/>
        <v>98577169641</v>
      </c>
      <c r="G15" s="4">
        <v>0</v>
      </c>
      <c r="H15" s="4">
        <v>0</v>
      </c>
      <c r="I15" s="4">
        <v>0</v>
      </c>
      <c r="J15" s="4">
        <v>0</v>
      </c>
      <c r="K15" s="24"/>
      <c r="L15" s="4">
        <v>116</v>
      </c>
      <c r="M15" s="4">
        <v>112</v>
      </c>
      <c r="N15" s="4">
        <v>15</v>
      </c>
      <c r="O15" s="4">
        <v>7</v>
      </c>
      <c r="P15" s="4">
        <v>86000</v>
      </c>
      <c r="Q15" s="4">
        <v>47100</v>
      </c>
      <c r="R15" s="5">
        <v>3.4999999999999996E-3</v>
      </c>
      <c r="S15" s="4">
        <v>138100</v>
      </c>
      <c r="V15" s="5">
        <v>1.26E-2</v>
      </c>
    </row>
    <row r="16" spans="1:22" x14ac:dyDescent="0.2">
      <c r="A16" s="16" t="s">
        <v>330</v>
      </c>
      <c r="B16" s="4">
        <v>15000</v>
      </c>
      <c r="C16" s="4">
        <v>3600</v>
      </c>
      <c r="D16" s="4">
        <v>11400</v>
      </c>
      <c r="E16" s="4">
        <v>991650000</v>
      </c>
      <c r="F16" s="4">
        <f t="shared" si="0"/>
        <v>98070919641</v>
      </c>
      <c r="G16" s="4">
        <v>0</v>
      </c>
      <c r="H16" s="4">
        <v>0</v>
      </c>
      <c r="I16" s="4">
        <v>0</v>
      </c>
      <c r="J16" s="4">
        <v>0</v>
      </c>
      <c r="K16" s="24"/>
      <c r="L16" s="4">
        <v>122</v>
      </c>
      <c r="M16" s="4">
        <v>146</v>
      </c>
      <c r="N16" s="4">
        <v>11</v>
      </c>
      <c r="O16" s="4">
        <v>6</v>
      </c>
      <c r="P16" s="4">
        <v>65600</v>
      </c>
      <c r="Q16" s="4">
        <v>69200</v>
      </c>
      <c r="R16" s="5">
        <v>1.0500000000000001E-2</v>
      </c>
      <c r="S16" s="4">
        <v>139700</v>
      </c>
      <c r="V16" s="5">
        <v>1.83E-2</v>
      </c>
    </row>
    <row r="17" spans="1:22" x14ac:dyDescent="0.2">
      <c r="A17" s="16" t="s">
        <v>329</v>
      </c>
      <c r="B17" s="4">
        <v>0</v>
      </c>
      <c r="C17" s="4">
        <v>3750</v>
      </c>
      <c r="D17" s="4">
        <v>-3750</v>
      </c>
      <c r="E17" s="4">
        <v>-327689483</v>
      </c>
      <c r="F17" s="4">
        <f t="shared" si="0"/>
        <v>97079269641</v>
      </c>
      <c r="G17" s="4">
        <v>0</v>
      </c>
      <c r="H17" s="4">
        <v>0</v>
      </c>
      <c r="I17" s="4">
        <v>0</v>
      </c>
      <c r="J17" s="4">
        <v>0</v>
      </c>
      <c r="K17" s="24"/>
      <c r="L17" s="4">
        <v>128</v>
      </c>
      <c r="M17" s="4">
        <v>123</v>
      </c>
      <c r="N17" s="4">
        <v>6</v>
      </c>
      <c r="O17" s="4">
        <v>8</v>
      </c>
      <c r="P17" s="4">
        <v>54000</v>
      </c>
      <c r="Q17" s="4">
        <v>51300</v>
      </c>
      <c r="R17" s="5">
        <v>-1.04E-2</v>
      </c>
      <c r="S17" s="4">
        <v>110300</v>
      </c>
      <c r="V17" s="5">
        <v>2.7200000000000002E-2</v>
      </c>
    </row>
    <row r="18" spans="1:22" x14ac:dyDescent="0.2">
      <c r="A18" s="16" t="s">
        <v>328</v>
      </c>
      <c r="B18" s="4">
        <v>2500</v>
      </c>
      <c r="C18" s="4">
        <v>1200</v>
      </c>
      <c r="D18" s="4">
        <v>1300</v>
      </c>
      <c r="E18" s="4">
        <v>114420000</v>
      </c>
      <c r="F18" s="4">
        <f t="shared" si="0"/>
        <v>97406959124</v>
      </c>
      <c r="G18" s="4">
        <v>0</v>
      </c>
      <c r="H18" s="4">
        <v>0</v>
      </c>
      <c r="I18" s="4">
        <v>0</v>
      </c>
      <c r="J18" s="4">
        <v>0</v>
      </c>
      <c r="K18" s="24"/>
      <c r="L18" s="4">
        <v>155</v>
      </c>
      <c r="M18" s="4">
        <v>133</v>
      </c>
      <c r="N18" s="4">
        <v>13</v>
      </c>
      <c r="O18" s="4">
        <v>4</v>
      </c>
      <c r="P18" s="4">
        <v>88400</v>
      </c>
      <c r="Q18" s="4">
        <v>50600</v>
      </c>
      <c r="R18" s="5">
        <v>1.3999999999999999E-2</v>
      </c>
      <c r="S18" s="4">
        <v>164200</v>
      </c>
      <c r="V18" s="5">
        <v>2.07E-2</v>
      </c>
    </row>
    <row r="19" spans="1:22" x14ac:dyDescent="0.2">
      <c r="A19" s="16" t="s">
        <v>327</v>
      </c>
      <c r="B19" s="4">
        <v>0</v>
      </c>
      <c r="C19" s="4">
        <v>200</v>
      </c>
      <c r="D19" s="4">
        <v>-200</v>
      </c>
      <c r="E19" s="4">
        <v>-17360000</v>
      </c>
      <c r="F19" s="4">
        <f t="shared" si="0"/>
        <v>97292539124</v>
      </c>
      <c r="G19" s="4">
        <v>0</v>
      </c>
      <c r="H19" s="4">
        <v>0</v>
      </c>
      <c r="I19" s="4">
        <v>0</v>
      </c>
      <c r="J19" s="4">
        <v>0</v>
      </c>
      <c r="K19" s="24"/>
      <c r="L19" s="4">
        <v>147</v>
      </c>
      <c r="M19" s="4">
        <v>149</v>
      </c>
      <c r="N19" s="4">
        <v>5</v>
      </c>
      <c r="O19" s="4">
        <v>9</v>
      </c>
      <c r="P19" s="4">
        <v>60200</v>
      </c>
      <c r="Q19" s="4">
        <v>80900</v>
      </c>
      <c r="R19" s="5">
        <v>0</v>
      </c>
      <c r="S19" s="4">
        <v>141300</v>
      </c>
      <c r="V19" s="5">
        <v>1.61E-2</v>
      </c>
    </row>
    <row r="20" spans="1:22" x14ac:dyDescent="0.2">
      <c r="A20" s="16" t="s">
        <v>326</v>
      </c>
      <c r="B20" s="4">
        <v>1500</v>
      </c>
      <c r="C20" s="4">
        <v>2300</v>
      </c>
      <c r="D20" s="4">
        <v>-800</v>
      </c>
      <c r="E20" s="4">
        <v>-69970000</v>
      </c>
      <c r="F20" s="4">
        <f t="shared" si="0"/>
        <v>97309899124</v>
      </c>
      <c r="G20" s="4">
        <v>0</v>
      </c>
      <c r="H20" s="4">
        <v>0</v>
      </c>
      <c r="I20" s="4">
        <v>0</v>
      </c>
      <c r="J20" s="4">
        <v>0</v>
      </c>
      <c r="K20" s="24"/>
      <c r="L20" s="4">
        <v>180</v>
      </c>
      <c r="M20" s="4">
        <v>245</v>
      </c>
      <c r="N20" s="4">
        <v>12</v>
      </c>
      <c r="O20" s="4">
        <v>8</v>
      </c>
      <c r="P20" s="4">
        <v>72300</v>
      </c>
      <c r="Q20" s="4">
        <v>88400</v>
      </c>
      <c r="R20" s="5">
        <v>-2.0899999999999998E-2</v>
      </c>
      <c r="S20" s="4">
        <v>162500</v>
      </c>
      <c r="V20" s="5">
        <v>6.54E-2</v>
      </c>
    </row>
    <row r="21" spans="1:22" x14ac:dyDescent="0.2">
      <c r="A21" s="16" t="s">
        <v>325</v>
      </c>
      <c r="B21" s="4">
        <v>47900</v>
      </c>
      <c r="C21" s="4">
        <v>16900</v>
      </c>
      <c r="D21" s="4">
        <v>31000</v>
      </c>
      <c r="E21" s="4">
        <v>2713480000</v>
      </c>
      <c r="F21" s="4">
        <f t="shared" si="0"/>
        <v>97379869124</v>
      </c>
      <c r="G21" s="4">
        <v>0</v>
      </c>
      <c r="H21" s="4">
        <v>0</v>
      </c>
      <c r="I21" s="4">
        <v>0</v>
      </c>
      <c r="J21" s="4">
        <v>0</v>
      </c>
      <c r="K21" s="24"/>
      <c r="L21" s="4">
        <v>242</v>
      </c>
      <c r="M21" s="4">
        <v>165</v>
      </c>
      <c r="N21" s="4">
        <v>13</v>
      </c>
      <c r="O21" s="4">
        <v>6</v>
      </c>
      <c r="P21" s="4">
        <v>113100</v>
      </c>
      <c r="Q21" s="4">
        <v>65500</v>
      </c>
      <c r="R21" s="5">
        <v>-1.1000000000000001E-3</v>
      </c>
      <c r="S21" s="4">
        <v>183600</v>
      </c>
      <c r="V21" s="5">
        <v>1.49E-2</v>
      </c>
    </row>
    <row r="22" spans="1:22" x14ac:dyDescent="0.2">
      <c r="A22" s="16" t="s">
        <v>324</v>
      </c>
      <c r="B22" s="4">
        <v>84100</v>
      </c>
      <c r="C22" s="4">
        <v>3700</v>
      </c>
      <c r="D22" s="4">
        <v>80400</v>
      </c>
      <c r="E22" s="4">
        <v>6958600000</v>
      </c>
      <c r="F22" s="4">
        <f t="shared" si="0"/>
        <v>94666389124</v>
      </c>
      <c r="K22" s="24"/>
      <c r="L22" s="4">
        <v>462</v>
      </c>
      <c r="M22" s="4">
        <v>179</v>
      </c>
      <c r="N22" s="4">
        <v>56</v>
      </c>
      <c r="O22" s="4">
        <v>20</v>
      </c>
      <c r="P22" s="4">
        <v>289300</v>
      </c>
      <c r="Q22" s="4">
        <v>108600</v>
      </c>
      <c r="R22" s="5">
        <v>5.16E-2</v>
      </c>
      <c r="S22" s="4">
        <v>447800</v>
      </c>
      <c r="V22" s="5">
        <v>5.2499999999999998E-2</v>
      </c>
    </row>
    <row r="23" spans="1:22" x14ac:dyDescent="0.2">
      <c r="A23" s="16" t="s">
        <v>323</v>
      </c>
      <c r="B23" s="4">
        <v>0</v>
      </c>
      <c r="C23" s="4">
        <v>19500</v>
      </c>
      <c r="D23" s="4">
        <v>-19500</v>
      </c>
      <c r="E23" s="4">
        <v>-1641790000</v>
      </c>
      <c r="F23" s="4">
        <f t="shared" si="0"/>
        <v>87707789124</v>
      </c>
      <c r="K23" s="24"/>
      <c r="L23" s="4">
        <v>124</v>
      </c>
      <c r="M23" s="4">
        <v>99</v>
      </c>
      <c r="N23" s="4">
        <v>9</v>
      </c>
      <c r="O23" s="4">
        <v>13</v>
      </c>
      <c r="P23" s="4">
        <v>52800</v>
      </c>
      <c r="Q23" s="4">
        <v>64800</v>
      </c>
      <c r="R23" s="5">
        <v>0</v>
      </c>
      <c r="S23" s="4">
        <v>118600</v>
      </c>
      <c r="V23" s="5">
        <v>2.1299999999999999E-2</v>
      </c>
    </row>
    <row r="24" spans="1:22" x14ac:dyDescent="0.2">
      <c r="A24" s="16" t="s">
        <v>322</v>
      </c>
      <c r="B24" s="4">
        <v>7200</v>
      </c>
      <c r="C24" s="4">
        <v>38800</v>
      </c>
      <c r="D24" s="4">
        <v>-31600</v>
      </c>
      <c r="E24" s="4">
        <v>-2627250000</v>
      </c>
      <c r="F24" s="4">
        <f t="shared" si="0"/>
        <v>89349579124</v>
      </c>
      <c r="K24" s="24"/>
      <c r="L24" s="4">
        <v>284</v>
      </c>
      <c r="M24" s="4">
        <v>229</v>
      </c>
      <c r="N24" s="4">
        <v>22</v>
      </c>
      <c r="O24" s="4">
        <v>10</v>
      </c>
      <c r="P24" s="4">
        <v>139300</v>
      </c>
      <c r="Q24" s="4">
        <v>217100</v>
      </c>
      <c r="R24" s="5">
        <v>2.9700000000000001E-2</v>
      </c>
      <c r="S24" s="4">
        <v>363900</v>
      </c>
      <c r="V24" s="5">
        <v>3.7000000000000005E-2</v>
      </c>
    </row>
    <row r="25" spans="1:22" x14ac:dyDescent="0.2">
      <c r="A25" s="16" t="s">
        <v>321</v>
      </c>
      <c r="B25" s="4">
        <v>0</v>
      </c>
      <c r="C25" s="4">
        <v>8700</v>
      </c>
      <c r="D25" s="4">
        <v>-8700</v>
      </c>
      <c r="E25" s="4">
        <v>-703620000</v>
      </c>
      <c r="F25" s="4">
        <f t="shared" si="0"/>
        <v>91976829124</v>
      </c>
      <c r="K25" s="24"/>
      <c r="L25" s="4">
        <v>107</v>
      </c>
      <c r="M25" s="4">
        <v>130</v>
      </c>
      <c r="N25" s="4">
        <v>11</v>
      </c>
      <c r="O25" s="4">
        <v>8</v>
      </c>
      <c r="P25" s="4">
        <v>53700</v>
      </c>
      <c r="Q25" s="4">
        <v>66700</v>
      </c>
      <c r="R25" s="5">
        <v>-1.1999999999999999E-3</v>
      </c>
      <c r="S25" s="4">
        <v>137400</v>
      </c>
      <c r="V25" s="5">
        <v>1.72E-2</v>
      </c>
    </row>
    <row r="26" spans="1:22" x14ac:dyDescent="0.2">
      <c r="A26" s="16" t="s">
        <v>320</v>
      </c>
      <c r="B26" s="4">
        <v>5600</v>
      </c>
      <c r="C26" s="4">
        <v>1400</v>
      </c>
      <c r="D26" s="4">
        <v>4200</v>
      </c>
      <c r="E26" s="4">
        <v>339100000</v>
      </c>
      <c r="F26" s="4">
        <f t="shared" si="0"/>
        <v>92680449124</v>
      </c>
      <c r="K26" s="24"/>
      <c r="L26" s="4">
        <v>89</v>
      </c>
      <c r="M26" s="4">
        <v>137</v>
      </c>
      <c r="N26" s="4">
        <v>7</v>
      </c>
      <c r="O26" s="4">
        <v>16</v>
      </c>
      <c r="P26" s="4">
        <v>48400</v>
      </c>
      <c r="Q26" s="4">
        <v>78100</v>
      </c>
      <c r="R26" s="5">
        <v>-1.1000000000000001E-2</v>
      </c>
      <c r="S26" s="4">
        <v>133800</v>
      </c>
      <c r="V26" s="5">
        <v>1.47E-2</v>
      </c>
    </row>
    <row r="27" spans="1:22" x14ac:dyDescent="0.2">
      <c r="A27" s="16" t="s">
        <v>319</v>
      </c>
      <c r="B27" s="4">
        <v>5100</v>
      </c>
      <c r="C27" s="4">
        <v>18000</v>
      </c>
      <c r="D27" s="4">
        <v>-12900</v>
      </c>
      <c r="E27" s="4">
        <v>-1055990000</v>
      </c>
      <c r="F27" s="4">
        <f t="shared" si="0"/>
        <v>92341349124</v>
      </c>
      <c r="K27" s="24"/>
      <c r="L27" s="4">
        <v>406</v>
      </c>
      <c r="M27" s="4">
        <v>192</v>
      </c>
      <c r="N27" s="4">
        <v>13</v>
      </c>
      <c r="O27" s="4">
        <v>12</v>
      </c>
      <c r="P27" s="4">
        <v>163400</v>
      </c>
      <c r="Q27" s="4">
        <v>99500</v>
      </c>
      <c r="R27" s="5">
        <v>5.8099999999999999E-2</v>
      </c>
      <c r="S27" s="4">
        <v>276200</v>
      </c>
      <c r="V27" s="5">
        <v>5.1100000000000007E-2</v>
      </c>
    </row>
    <row r="28" spans="1:22" x14ac:dyDescent="0.2">
      <c r="A28" s="16" t="s">
        <v>318</v>
      </c>
      <c r="B28" s="4">
        <v>0</v>
      </c>
      <c r="C28" s="4">
        <v>9283</v>
      </c>
      <c r="D28" s="4">
        <v>-9283</v>
      </c>
      <c r="E28" s="4">
        <v>-718450000</v>
      </c>
      <c r="F28" s="4">
        <f t="shared" si="0"/>
        <v>93397339124</v>
      </c>
      <c r="K28" s="24"/>
      <c r="L28" s="4">
        <v>45</v>
      </c>
      <c r="M28" s="4">
        <v>166</v>
      </c>
      <c r="N28" s="4">
        <v>2</v>
      </c>
      <c r="O28" s="4">
        <v>9</v>
      </c>
      <c r="P28" s="4">
        <v>17100</v>
      </c>
      <c r="Q28" s="4">
        <v>65800</v>
      </c>
      <c r="R28" s="5">
        <v>-2.5000000000000001E-3</v>
      </c>
      <c r="S28" s="4">
        <v>104100</v>
      </c>
      <c r="V28" s="5">
        <v>1.4199999999999999E-2</v>
      </c>
    </row>
    <row r="29" spans="1:22" x14ac:dyDescent="0.2">
      <c r="A29" s="16" t="s">
        <v>317</v>
      </c>
      <c r="B29" s="4">
        <v>2300</v>
      </c>
      <c r="C29" s="4">
        <v>10483</v>
      </c>
      <c r="D29" s="4">
        <v>-8183</v>
      </c>
      <c r="E29" s="4">
        <v>-634630000</v>
      </c>
      <c r="F29" s="4">
        <f t="shared" si="0"/>
        <v>94115789124</v>
      </c>
      <c r="K29" s="24"/>
      <c r="L29" s="4">
        <v>86</v>
      </c>
      <c r="M29" s="4">
        <v>130</v>
      </c>
      <c r="N29" s="4">
        <v>8</v>
      </c>
      <c r="O29" s="4">
        <v>14</v>
      </c>
      <c r="P29" s="4">
        <v>47400</v>
      </c>
      <c r="Q29" s="4">
        <v>68800</v>
      </c>
      <c r="R29" s="5">
        <v>1.5700000000000002E-2</v>
      </c>
      <c r="S29" s="4">
        <v>120900</v>
      </c>
      <c r="V29" s="5">
        <v>1.15E-2</v>
      </c>
    </row>
    <row r="30" spans="1:22" x14ac:dyDescent="0.2">
      <c r="A30" s="16" t="s">
        <v>316</v>
      </c>
      <c r="B30" s="4">
        <v>2010</v>
      </c>
      <c r="C30" s="4">
        <v>18517</v>
      </c>
      <c r="D30" s="4">
        <v>-16507</v>
      </c>
      <c r="E30" s="4">
        <v>-1281530000</v>
      </c>
      <c r="F30" s="4">
        <f t="shared" si="0"/>
        <v>94750419124</v>
      </c>
      <c r="K30" s="24"/>
      <c r="L30" s="4">
        <v>132</v>
      </c>
      <c r="M30" s="4">
        <v>252</v>
      </c>
      <c r="N30" s="4">
        <v>11</v>
      </c>
      <c r="O30" s="4">
        <v>24</v>
      </c>
      <c r="P30" s="4">
        <v>69100</v>
      </c>
      <c r="Q30" s="4">
        <v>181900</v>
      </c>
      <c r="R30" s="5">
        <v>-1.43E-2</v>
      </c>
      <c r="S30" s="4">
        <v>253600</v>
      </c>
      <c r="V30" s="5">
        <v>2.5499999999999998E-2</v>
      </c>
    </row>
    <row r="31" spans="1:22" x14ac:dyDescent="0.2">
      <c r="A31" s="16" t="s">
        <v>315</v>
      </c>
      <c r="B31" s="4">
        <v>11000</v>
      </c>
      <c r="C31" s="4">
        <v>12746</v>
      </c>
      <c r="D31" s="4">
        <v>-1746</v>
      </c>
      <c r="E31" s="4">
        <v>-140300000</v>
      </c>
      <c r="F31" s="4">
        <f t="shared" si="0"/>
        <v>96031949124</v>
      </c>
      <c r="K31" s="24"/>
      <c r="L31" s="4">
        <v>195</v>
      </c>
      <c r="M31" s="4">
        <v>202</v>
      </c>
      <c r="N31" s="4">
        <v>27</v>
      </c>
      <c r="O31" s="4">
        <v>20</v>
      </c>
      <c r="P31" s="4">
        <v>200000</v>
      </c>
      <c r="Q31" s="4">
        <v>111500</v>
      </c>
      <c r="R31" s="5">
        <v>-7.7000000000000002E-3</v>
      </c>
      <c r="S31" s="4">
        <v>312200</v>
      </c>
      <c r="V31" s="5">
        <v>3.6299999999999999E-2</v>
      </c>
    </row>
    <row r="32" spans="1:22" x14ac:dyDescent="0.2">
      <c r="A32" s="16" t="s">
        <v>314</v>
      </c>
      <c r="B32" s="4">
        <v>383910</v>
      </c>
      <c r="C32" s="4">
        <v>33700</v>
      </c>
      <c r="D32" s="4">
        <v>350210</v>
      </c>
      <c r="E32" s="4">
        <v>27263300000</v>
      </c>
      <c r="F32" s="4">
        <f t="shared" si="0"/>
        <v>96172249124</v>
      </c>
      <c r="K32" s="24"/>
      <c r="L32" s="4">
        <v>590</v>
      </c>
      <c r="M32" s="4">
        <v>463</v>
      </c>
      <c r="N32" s="4">
        <v>91</v>
      </c>
      <c r="O32" s="4">
        <v>54</v>
      </c>
      <c r="P32" s="4">
        <v>482700</v>
      </c>
      <c r="Q32" s="4">
        <v>321100</v>
      </c>
      <c r="R32" s="5">
        <v>2.23E-2</v>
      </c>
      <c r="S32" s="4">
        <v>846200</v>
      </c>
      <c r="V32" s="5">
        <v>6.3299999999999995E-2</v>
      </c>
    </row>
    <row r="33" spans="1:22" x14ac:dyDescent="0.2">
      <c r="A33" s="16" t="s">
        <v>313</v>
      </c>
      <c r="B33" s="4">
        <v>19400</v>
      </c>
      <c r="C33" s="4">
        <v>53200</v>
      </c>
      <c r="D33" s="4">
        <v>-33800</v>
      </c>
      <c r="E33" s="4">
        <v>-2796710000</v>
      </c>
      <c r="F33" s="4">
        <f t="shared" si="0"/>
        <v>68908949124</v>
      </c>
      <c r="K33" s="24"/>
      <c r="L33" s="4">
        <v>184</v>
      </c>
      <c r="M33" s="4">
        <v>454</v>
      </c>
      <c r="N33" s="4">
        <v>18</v>
      </c>
      <c r="O33" s="4">
        <v>41</v>
      </c>
      <c r="P33" s="4">
        <v>267500</v>
      </c>
      <c r="Q33" s="4">
        <v>265100</v>
      </c>
      <c r="R33" s="5">
        <v>-7.4499999999999997E-2</v>
      </c>
      <c r="S33" s="4">
        <v>534000</v>
      </c>
      <c r="V33" s="5">
        <v>6.9400000000000003E-2</v>
      </c>
    </row>
    <row r="34" spans="1:22" x14ac:dyDescent="0.2">
      <c r="A34" s="16" t="s">
        <v>270</v>
      </c>
      <c r="B34" s="4">
        <v>3400</v>
      </c>
      <c r="C34" s="4">
        <v>3900</v>
      </c>
      <c r="D34" s="4">
        <v>-500</v>
      </c>
      <c r="E34" s="4">
        <v>-39570000</v>
      </c>
      <c r="F34" s="4">
        <f t="shared" si="0"/>
        <v>71705659124</v>
      </c>
      <c r="K34" s="24"/>
      <c r="L34" s="4">
        <v>92</v>
      </c>
      <c r="M34" s="4">
        <v>86</v>
      </c>
      <c r="N34" s="4">
        <v>5</v>
      </c>
      <c r="O34" s="4">
        <v>7</v>
      </c>
      <c r="P34" s="4">
        <v>39400</v>
      </c>
      <c r="Q34" s="4">
        <v>43600</v>
      </c>
      <c r="R34" s="5">
        <v>1.3600000000000001E-2</v>
      </c>
      <c r="S34" s="4">
        <v>83000</v>
      </c>
      <c r="V34" s="5">
        <v>1.46E-2</v>
      </c>
    </row>
    <row r="35" spans="1:22" x14ac:dyDescent="0.2">
      <c r="A35" s="16" t="s">
        <v>269</v>
      </c>
      <c r="B35" s="4">
        <v>15900</v>
      </c>
      <c r="C35" s="4">
        <v>8500</v>
      </c>
      <c r="D35" s="4">
        <v>7400</v>
      </c>
      <c r="E35" s="4">
        <v>595630000</v>
      </c>
      <c r="F35" s="4">
        <f t="shared" si="0"/>
        <v>71745229124</v>
      </c>
      <c r="K35" s="24"/>
      <c r="L35" s="4">
        <v>104</v>
      </c>
      <c r="M35" s="4">
        <v>219</v>
      </c>
      <c r="N35" s="4">
        <v>13</v>
      </c>
      <c r="O35" s="4">
        <v>7</v>
      </c>
      <c r="P35" s="4">
        <v>73200</v>
      </c>
      <c r="Q35" s="4">
        <v>79500</v>
      </c>
      <c r="R35" s="5">
        <v>-2.3999999999999998E-3</v>
      </c>
      <c r="S35" s="4">
        <v>161200</v>
      </c>
      <c r="V35" s="5">
        <v>2.81E-2</v>
      </c>
    </row>
    <row r="36" spans="1:22" x14ac:dyDescent="0.2">
      <c r="A36" s="16" t="s">
        <v>268</v>
      </c>
      <c r="B36" s="4">
        <v>100</v>
      </c>
      <c r="C36" s="4">
        <v>66700</v>
      </c>
      <c r="D36" s="4">
        <v>-66600</v>
      </c>
      <c r="E36" s="4">
        <v>-5443427348</v>
      </c>
      <c r="F36" s="4">
        <f t="shared" si="0"/>
        <v>71149599124</v>
      </c>
      <c r="K36" s="24"/>
      <c r="L36" s="4">
        <v>85</v>
      </c>
      <c r="M36" s="4">
        <v>346</v>
      </c>
      <c r="N36" s="4">
        <v>3</v>
      </c>
      <c r="O36" s="4">
        <v>32</v>
      </c>
      <c r="P36" s="4">
        <v>31400</v>
      </c>
      <c r="Q36" s="4">
        <v>195800</v>
      </c>
      <c r="R36" s="5">
        <v>-9.7999999999999997E-3</v>
      </c>
      <c r="S36" s="4">
        <v>228100</v>
      </c>
      <c r="V36" s="5">
        <v>2.4199999999999999E-2</v>
      </c>
    </row>
    <row r="37" spans="1:22" x14ac:dyDescent="0.2">
      <c r="A37" s="16" t="s">
        <v>254</v>
      </c>
      <c r="B37" s="4">
        <v>21700</v>
      </c>
      <c r="C37" s="4">
        <v>0</v>
      </c>
      <c r="D37" s="4">
        <v>21700</v>
      </c>
      <c r="E37" s="4">
        <v>1773130000</v>
      </c>
      <c r="F37" s="4">
        <f t="shared" si="0"/>
        <v>76593026472</v>
      </c>
      <c r="K37" s="24"/>
      <c r="L37" s="4">
        <v>199</v>
      </c>
      <c r="M37" s="4">
        <v>221</v>
      </c>
      <c r="N37" s="4">
        <v>17</v>
      </c>
      <c r="O37" s="4">
        <v>16</v>
      </c>
      <c r="P37" s="4">
        <v>106500</v>
      </c>
      <c r="Q37" s="4">
        <v>125100</v>
      </c>
      <c r="R37" s="5">
        <v>1.3600000000000001E-2</v>
      </c>
      <c r="S37" s="4">
        <v>278700</v>
      </c>
      <c r="V37" s="5">
        <v>2.9100000000000001E-2</v>
      </c>
    </row>
    <row r="38" spans="1:22" x14ac:dyDescent="0.2">
      <c r="A38" s="16" t="s">
        <v>253</v>
      </c>
      <c r="B38" s="4">
        <v>17500</v>
      </c>
      <c r="C38" s="4">
        <v>5500</v>
      </c>
      <c r="D38" s="4">
        <v>12000</v>
      </c>
      <c r="E38" s="4">
        <v>989390000</v>
      </c>
      <c r="F38" s="4">
        <f t="shared" si="0"/>
        <v>74819896472</v>
      </c>
      <c r="K38" s="24"/>
      <c r="L38" s="4">
        <v>284</v>
      </c>
      <c r="M38" s="4">
        <v>628</v>
      </c>
      <c r="N38" s="4">
        <v>34</v>
      </c>
      <c r="O38" s="4">
        <v>60</v>
      </c>
      <c r="P38" s="4">
        <v>175100</v>
      </c>
      <c r="Q38" s="4">
        <v>398900</v>
      </c>
      <c r="R38" s="5">
        <v>-4.5599999999999995E-2</v>
      </c>
      <c r="S38" s="4">
        <v>575500</v>
      </c>
      <c r="V38" s="5">
        <v>4.7100000000000003E-2</v>
      </c>
    </row>
    <row r="39" spans="1:22" x14ac:dyDescent="0.2">
      <c r="A39" s="16" t="s">
        <v>252</v>
      </c>
      <c r="B39" s="4">
        <v>26100</v>
      </c>
      <c r="C39" s="4">
        <v>1900</v>
      </c>
      <c r="D39" s="4">
        <v>24200</v>
      </c>
      <c r="E39" s="4">
        <v>2048910000</v>
      </c>
      <c r="F39" s="4">
        <f t="shared" si="0"/>
        <v>73830506472</v>
      </c>
      <c r="K39" s="24"/>
      <c r="L39" s="4">
        <v>240</v>
      </c>
      <c r="M39" s="4">
        <v>416</v>
      </c>
      <c r="N39" s="4">
        <v>26</v>
      </c>
      <c r="O39" s="4">
        <v>34</v>
      </c>
      <c r="P39" s="4">
        <v>123700</v>
      </c>
      <c r="Q39" s="4">
        <v>243900</v>
      </c>
      <c r="R39" s="5">
        <v>-2.3E-3</v>
      </c>
      <c r="S39" s="4">
        <v>369000</v>
      </c>
      <c r="V39" s="5">
        <v>4.1100000000000005E-2</v>
      </c>
    </row>
    <row r="40" spans="1:22" x14ac:dyDescent="0.2">
      <c r="A40" s="16" t="s">
        <v>251</v>
      </c>
      <c r="B40" s="4">
        <v>49400</v>
      </c>
      <c r="C40" s="4">
        <v>48553</v>
      </c>
      <c r="D40" s="4">
        <v>847</v>
      </c>
      <c r="E40" s="4">
        <v>39200000</v>
      </c>
      <c r="F40" s="4">
        <f t="shared" si="0"/>
        <v>71781596472</v>
      </c>
      <c r="K40" s="24"/>
      <c r="L40" s="4">
        <v>364</v>
      </c>
      <c r="M40" s="4">
        <v>1099</v>
      </c>
      <c r="N40" s="4">
        <v>37</v>
      </c>
      <c r="O40" s="4">
        <v>117</v>
      </c>
      <c r="P40" s="4">
        <v>188700</v>
      </c>
      <c r="Q40" s="4">
        <v>704100</v>
      </c>
      <c r="R40" s="5">
        <v>-4.1200000000000001E-2</v>
      </c>
      <c r="S40" s="4">
        <v>885100</v>
      </c>
      <c r="V40" s="5">
        <v>5.4000000000000006E-2</v>
      </c>
    </row>
    <row r="41" spans="1:22" x14ac:dyDescent="0.2">
      <c r="A41" s="16" t="s">
        <v>250</v>
      </c>
      <c r="B41" s="4">
        <v>100200</v>
      </c>
      <c r="C41" s="4">
        <v>117400</v>
      </c>
      <c r="D41" s="4">
        <v>-17200</v>
      </c>
      <c r="E41" s="4">
        <v>-1588100000</v>
      </c>
      <c r="F41" s="4">
        <f t="shared" si="0"/>
        <v>71742396472</v>
      </c>
      <c r="K41" s="24"/>
      <c r="L41" s="4">
        <v>308</v>
      </c>
      <c r="M41" s="4">
        <v>1182</v>
      </c>
      <c r="N41" s="4">
        <v>30</v>
      </c>
      <c r="O41" s="4">
        <v>119</v>
      </c>
      <c r="P41" s="4">
        <v>183900</v>
      </c>
      <c r="Q41" s="4">
        <v>734900</v>
      </c>
      <c r="R41" s="5">
        <v>-2.4799999999999999E-2</v>
      </c>
      <c r="S41" s="4">
        <v>923700</v>
      </c>
      <c r="V41" s="5">
        <v>2.87E-2</v>
      </c>
    </row>
    <row r="42" spans="1:22" x14ac:dyDescent="0.2">
      <c r="A42" s="16" t="s">
        <v>249</v>
      </c>
      <c r="B42" s="4">
        <v>1900</v>
      </c>
      <c r="C42" s="4">
        <v>50400</v>
      </c>
      <c r="D42" s="4">
        <v>-48500</v>
      </c>
      <c r="E42" s="4">
        <v>-4397630000</v>
      </c>
      <c r="F42" s="4">
        <f t="shared" si="0"/>
        <v>73330496472</v>
      </c>
      <c r="K42" s="24"/>
      <c r="L42" s="4">
        <v>187</v>
      </c>
      <c r="M42" s="4">
        <v>364</v>
      </c>
      <c r="N42" s="4">
        <v>15</v>
      </c>
      <c r="O42" s="4">
        <v>31</v>
      </c>
      <c r="P42" s="4">
        <v>90400</v>
      </c>
      <c r="Q42" s="4">
        <v>169600</v>
      </c>
      <c r="R42" s="5">
        <v>-1.32E-2</v>
      </c>
      <c r="S42" s="4">
        <v>276100</v>
      </c>
      <c r="V42" s="5">
        <v>3.8300000000000001E-2</v>
      </c>
    </row>
    <row r="43" spans="1:22" x14ac:dyDescent="0.2">
      <c r="A43" s="16" t="s">
        <v>248</v>
      </c>
      <c r="B43" s="4">
        <v>1300</v>
      </c>
      <c r="C43" s="4">
        <v>12600</v>
      </c>
      <c r="D43" s="4">
        <v>-11300</v>
      </c>
      <c r="E43" s="4">
        <v>-1046050000</v>
      </c>
      <c r="F43" s="4">
        <f t="shared" si="0"/>
        <v>77728126472</v>
      </c>
      <c r="K43" s="24"/>
      <c r="L43" s="4">
        <v>169</v>
      </c>
      <c r="M43" s="4">
        <v>321</v>
      </c>
      <c r="N43" s="4">
        <v>13</v>
      </c>
      <c r="O43" s="4">
        <v>35</v>
      </c>
      <c r="P43" s="4">
        <v>78200</v>
      </c>
      <c r="Q43" s="4">
        <v>186600</v>
      </c>
      <c r="R43" s="5">
        <v>-2.3900000000000001E-2</v>
      </c>
      <c r="S43" s="4">
        <v>264900</v>
      </c>
      <c r="V43" s="5">
        <v>2.6600000000000002E-2</v>
      </c>
    </row>
    <row r="44" spans="1:22" x14ac:dyDescent="0.2">
      <c r="A44" s="16" t="s">
        <v>247</v>
      </c>
      <c r="B44" s="4">
        <v>122210</v>
      </c>
      <c r="C44" s="4">
        <v>7000</v>
      </c>
      <c r="D44" s="4">
        <v>115210</v>
      </c>
      <c r="E44" s="4">
        <v>10727910000</v>
      </c>
      <c r="F44" s="4">
        <f t="shared" si="0"/>
        <v>78774176472</v>
      </c>
      <c r="K44" s="24"/>
      <c r="L44" s="4">
        <v>600</v>
      </c>
      <c r="M44" s="4">
        <v>446</v>
      </c>
      <c r="N44" s="4">
        <v>94</v>
      </c>
      <c r="O44" s="4">
        <v>38</v>
      </c>
      <c r="P44" s="4">
        <v>426600</v>
      </c>
      <c r="Q44" s="4">
        <v>241800</v>
      </c>
      <c r="R44" s="5">
        <v>3.4200000000000001E-2</v>
      </c>
      <c r="S44" s="4">
        <v>668900</v>
      </c>
      <c r="V44" s="5">
        <v>6.8400000000000002E-2</v>
      </c>
    </row>
    <row r="45" spans="1:22" x14ac:dyDescent="0.2">
      <c r="A45" s="16" t="s">
        <v>246</v>
      </c>
      <c r="B45" s="4">
        <v>44100</v>
      </c>
      <c r="C45" s="4">
        <v>6400</v>
      </c>
      <c r="D45" s="4">
        <v>37700</v>
      </c>
      <c r="E45" s="4">
        <v>3401383976</v>
      </c>
      <c r="F45" s="4">
        <f t="shared" si="0"/>
        <v>68046266472</v>
      </c>
      <c r="K45" s="24"/>
      <c r="L45" s="4">
        <v>303</v>
      </c>
      <c r="M45" s="4">
        <v>176</v>
      </c>
      <c r="N45" s="4">
        <v>36</v>
      </c>
      <c r="O45" s="4">
        <v>18</v>
      </c>
      <c r="P45" s="4">
        <v>187500</v>
      </c>
      <c r="Q45" s="4">
        <v>123400</v>
      </c>
      <c r="R45" s="5">
        <v>2.1400000000000002E-2</v>
      </c>
      <c r="S45" s="4">
        <v>486580</v>
      </c>
      <c r="V45" s="5">
        <v>2.75E-2</v>
      </c>
    </row>
    <row r="46" spans="1:22" x14ac:dyDescent="0.2">
      <c r="A46" s="16" t="s">
        <v>245</v>
      </c>
      <c r="B46" s="4">
        <v>900</v>
      </c>
      <c r="C46" s="4">
        <v>6000</v>
      </c>
      <c r="D46" s="4">
        <v>-5100</v>
      </c>
      <c r="E46" s="4">
        <v>-452850000</v>
      </c>
      <c r="F46" s="4">
        <f t="shared" si="0"/>
        <v>64644882496</v>
      </c>
      <c r="K46" s="24"/>
      <c r="L46" s="4">
        <v>95</v>
      </c>
      <c r="M46" s="4">
        <v>376</v>
      </c>
      <c r="N46" s="4">
        <v>5</v>
      </c>
      <c r="O46" s="4">
        <v>17</v>
      </c>
      <c r="P46" s="4">
        <v>50200</v>
      </c>
      <c r="Q46" s="4">
        <v>160300</v>
      </c>
      <c r="R46" s="5">
        <v>-1.6799999999999999E-2</v>
      </c>
      <c r="S46" s="4">
        <v>212500</v>
      </c>
      <c r="V46" s="5">
        <v>2.6600000000000002E-2</v>
      </c>
    </row>
    <row r="47" spans="1:22" x14ac:dyDescent="0.2">
      <c r="A47" s="16" t="s">
        <v>244</v>
      </c>
      <c r="B47" s="4">
        <v>300</v>
      </c>
      <c r="C47" s="4">
        <v>0</v>
      </c>
      <c r="D47" s="4">
        <v>300</v>
      </c>
      <c r="E47" s="4">
        <v>26280000</v>
      </c>
      <c r="F47" s="4">
        <f t="shared" ref="F47:F73" si="1">E47+F48</f>
        <v>65097732496</v>
      </c>
      <c r="G47" s="4">
        <v>0</v>
      </c>
      <c r="H47" s="4">
        <v>0</v>
      </c>
      <c r="I47" s="4">
        <v>0</v>
      </c>
      <c r="J47" s="4">
        <v>892000</v>
      </c>
      <c r="K47" s="24"/>
      <c r="L47" s="4">
        <v>167</v>
      </c>
      <c r="M47" s="4">
        <v>140</v>
      </c>
      <c r="N47" s="4">
        <v>19</v>
      </c>
      <c r="O47" s="4">
        <v>7</v>
      </c>
      <c r="P47" s="4">
        <v>122800</v>
      </c>
      <c r="Q47" s="4">
        <v>66700</v>
      </c>
      <c r="R47" s="5">
        <v>1.6899999999999998E-2</v>
      </c>
      <c r="S47" s="4">
        <v>191900</v>
      </c>
      <c r="V47" s="5">
        <v>4.2999999999999997E-2</v>
      </c>
    </row>
    <row r="48" spans="1:22" x14ac:dyDescent="0.2">
      <c r="A48" s="16" t="s">
        <v>243</v>
      </c>
      <c r="B48" s="4">
        <v>32600</v>
      </c>
      <c r="C48" s="4">
        <v>1300</v>
      </c>
      <c r="D48" s="4">
        <v>31300</v>
      </c>
      <c r="E48" s="4">
        <v>2747820000</v>
      </c>
      <c r="F48" s="4">
        <f t="shared" si="1"/>
        <v>65071452496</v>
      </c>
      <c r="K48" s="24"/>
      <c r="L48" s="4">
        <v>164</v>
      </c>
      <c r="M48" s="4">
        <v>575</v>
      </c>
      <c r="N48" s="4">
        <v>8</v>
      </c>
      <c r="O48" s="4">
        <v>44</v>
      </c>
      <c r="P48" s="4">
        <v>70400</v>
      </c>
      <c r="Q48" s="4">
        <v>298300</v>
      </c>
      <c r="R48" s="5">
        <v>-1.1200000000000002E-2</v>
      </c>
      <c r="S48" s="4">
        <v>404300</v>
      </c>
      <c r="V48" s="5">
        <v>3.8900000000000004E-2</v>
      </c>
    </row>
    <row r="49" spans="1:22" x14ac:dyDescent="0.2">
      <c r="A49" s="16" t="s">
        <v>236</v>
      </c>
      <c r="B49" s="4">
        <v>3000</v>
      </c>
      <c r="C49" s="4">
        <v>39113</v>
      </c>
      <c r="D49" s="4">
        <v>-36113</v>
      </c>
      <c r="E49" s="4">
        <v>-3230290000</v>
      </c>
      <c r="F49" s="4">
        <f t="shared" si="1"/>
        <v>62323632496</v>
      </c>
      <c r="K49" s="24"/>
      <c r="L49" s="4">
        <v>131</v>
      </c>
      <c r="M49" s="4">
        <v>433</v>
      </c>
      <c r="N49" s="4">
        <v>8</v>
      </c>
      <c r="O49" s="4">
        <v>56</v>
      </c>
      <c r="P49" s="4">
        <v>66100</v>
      </c>
      <c r="Q49" s="4">
        <v>257900</v>
      </c>
      <c r="R49" s="5">
        <v>-0.01</v>
      </c>
      <c r="S49" s="4">
        <v>333100</v>
      </c>
      <c r="V49" s="5">
        <v>2.3099999999999999E-2</v>
      </c>
    </row>
    <row r="50" spans="1:22" x14ac:dyDescent="0.2">
      <c r="A50" s="16" t="s">
        <v>235</v>
      </c>
      <c r="B50" s="4">
        <v>14000</v>
      </c>
      <c r="C50" s="4">
        <v>82400</v>
      </c>
      <c r="D50" s="4">
        <v>-68400</v>
      </c>
      <c r="E50" s="4">
        <v>-6167180000</v>
      </c>
      <c r="F50" s="4">
        <f t="shared" si="1"/>
        <v>65553922496</v>
      </c>
      <c r="K50" s="24"/>
      <c r="L50" s="4">
        <v>134</v>
      </c>
      <c r="M50" s="4">
        <v>344</v>
      </c>
      <c r="N50" s="4">
        <v>13</v>
      </c>
      <c r="O50" s="4">
        <v>8</v>
      </c>
      <c r="P50" s="4">
        <v>110700</v>
      </c>
      <c r="Q50" s="4">
        <v>127000</v>
      </c>
      <c r="R50" s="5">
        <v>1.1999999999999999E-3</v>
      </c>
      <c r="S50" s="4">
        <v>237900</v>
      </c>
      <c r="V50" s="5">
        <v>1.2199999999999999E-2</v>
      </c>
    </row>
    <row r="51" spans="1:22" x14ac:dyDescent="0.2">
      <c r="A51" s="16" t="s">
        <v>234</v>
      </c>
      <c r="B51" s="4">
        <v>2100</v>
      </c>
      <c r="C51" s="4">
        <v>11500</v>
      </c>
      <c r="D51" s="4">
        <v>-9400</v>
      </c>
      <c r="E51" s="4">
        <v>-853570000</v>
      </c>
      <c r="F51" s="4">
        <f t="shared" si="1"/>
        <v>71721102496</v>
      </c>
      <c r="K51" s="24"/>
      <c r="L51" s="4">
        <v>134</v>
      </c>
      <c r="M51" s="4">
        <v>141</v>
      </c>
      <c r="N51" s="4">
        <v>10</v>
      </c>
      <c r="O51" s="4">
        <v>11</v>
      </c>
      <c r="P51" s="4">
        <v>61700</v>
      </c>
      <c r="Q51" s="4">
        <v>87100</v>
      </c>
      <c r="R51" s="5">
        <v>-6.6E-3</v>
      </c>
      <c r="S51" s="4">
        <v>150800</v>
      </c>
      <c r="V51" s="5">
        <v>3.0600000000000002E-2</v>
      </c>
    </row>
    <row r="52" spans="1:22" x14ac:dyDescent="0.2">
      <c r="A52" s="16" t="s">
        <v>233</v>
      </c>
      <c r="B52" s="4">
        <v>118900</v>
      </c>
      <c r="C52" s="4">
        <v>29000</v>
      </c>
      <c r="D52" s="4">
        <v>89900</v>
      </c>
      <c r="E52" s="4">
        <v>8160370000</v>
      </c>
      <c r="F52" s="4">
        <f t="shared" si="1"/>
        <v>72574672496</v>
      </c>
      <c r="K52" s="24"/>
      <c r="L52" s="4">
        <v>287</v>
      </c>
      <c r="M52" s="4">
        <v>232</v>
      </c>
      <c r="N52" s="4">
        <v>15</v>
      </c>
      <c r="O52" s="4">
        <v>5</v>
      </c>
      <c r="P52" s="4">
        <v>119600</v>
      </c>
      <c r="Q52" s="4">
        <v>89500</v>
      </c>
      <c r="R52" s="5">
        <v>1.5600000000000001E-2</v>
      </c>
      <c r="S52" s="4">
        <v>221900</v>
      </c>
      <c r="V52" s="5">
        <v>3.61E-2</v>
      </c>
    </row>
    <row r="53" spans="1:22" x14ac:dyDescent="0.2">
      <c r="A53" s="16" t="s">
        <v>232</v>
      </c>
      <c r="B53" s="4">
        <v>87200</v>
      </c>
      <c r="C53" s="4">
        <v>49900</v>
      </c>
      <c r="D53" s="4">
        <v>37300</v>
      </c>
      <c r="E53" s="4">
        <v>3151660000</v>
      </c>
      <c r="F53" s="4">
        <f t="shared" si="1"/>
        <v>64414302496</v>
      </c>
      <c r="K53" s="24"/>
      <c r="L53" s="4">
        <v>437</v>
      </c>
      <c r="M53" s="4">
        <v>627</v>
      </c>
      <c r="N53" s="4">
        <v>32</v>
      </c>
      <c r="O53" s="4">
        <v>67</v>
      </c>
      <c r="P53" s="4">
        <v>246300</v>
      </c>
      <c r="Q53" s="4">
        <v>358300</v>
      </c>
      <c r="R53" s="5">
        <v>-3.3300000000000003E-2</v>
      </c>
      <c r="S53" s="4">
        <v>620300</v>
      </c>
      <c r="V53" s="5">
        <v>7.7899999999999997E-2</v>
      </c>
    </row>
    <row r="54" spans="1:22" x14ac:dyDescent="0.2">
      <c r="A54" s="16" t="s">
        <v>231</v>
      </c>
      <c r="B54" s="4">
        <v>4700</v>
      </c>
      <c r="C54" s="4">
        <v>81900</v>
      </c>
      <c r="D54" s="4">
        <v>-77200</v>
      </c>
      <c r="E54" s="4">
        <v>-7147750000</v>
      </c>
      <c r="F54" s="4">
        <f t="shared" si="1"/>
        <v>61262642496</v>
      </c>
      <c r="K54" s="24"/>
      <c r="L54" s="4">
        <v>272</v>
      </c>
      <c r="M54" s="4">
        <v>423</v>
      </c>
      <c r="N54" s="4">
        <v>40</v>
      </c>
      <c r="O54" s="4">
        <v>40</v>
      </c>
      <c r="P54" s="4">
        <v>182800</v>
      </c>
      <c r="Q54" s="4">
        <v>223800</v>
      </c>
      <c r="R54" s="5">
        <v>-2.0999999999999999E-3</v>
      </c>
      <c r="S54" s="4">
        <v>410800</v>
      </c>
      <c r="V54" s="5">
        <v>4.4500000000000005E-2</v>
      </c>
    </row>
    <row r="55" spans="1:22" x14ac:dyDescent="0.2">
      <c r="A55" s="16" t="s">
        <v>230</v>
      </c>
      <c r="B55" s="4">
        <v>52100</v>
      </c>
      <c r="C55" s="4">
        <v>14000</v>
      </c>
      <c r="D55" s="4">
        <v>38100</v>
      </c>
      <c r="E55" s="4">
        <v>3565240000</v>
      </c>
      <c r="F55" s="4">
        <f t="shared" si="1"/>
        <v>68410392496</v>
      </c>
      <c r="K55" s="24"/>
      <c r="L55" s="4">
        <v>168</v>
      </c>
      <c r="M55" s="4">
        <v>327</v>
      </c>
      <c r="N55" s="4">
        <v>12</v>
      </c>
      <c r="O55" s="4">
        <v>34</v>
      </c>
      <c r="P55" s="4">
        <v>81100</v>
      </c>
      <c r="Q55" s="4">
        <v>214600</v>
      </c>
      <c r="R55" s="5">
        <v>-6.4000000000000003E-3</v>
      </c>
      <c r="S55" s="4">
        <v>295800</v>
      </c>
      <c r="V55" s="5">
        <v>1.5900000000000001E-2</v>
      </c>
    </row>
    <row r="56" spans="1:22" x14ac:dyDescent="0.2">
      <c r="A56" s="16" t="s">
        <v>229</v>
      </c>
      <c r="B56" s="4">
        <v>62200</v>
      </c>
      <c r="C56" s="4">
        <v>25100</v>
      </c>
      <c r="D56" s="4">
        <v>37100</v>
      </c>
      <c r="E56" s="4">
        <v>3459200000</v>
      </c>
      <c r="F56" s="4">
        <f t="shared" si="1"/>
        <v>64845152496</v>
      </c>
      <c r="K56" s="24"/>
      <c r="L56" s="4">
        <v>281</v>
      </c>
      <c r="M56" s="4">
        <v>339</v>
      </c>
      <c r="N56" s="4">
        <v>22</v>
      </c>
      <c r="O56" s="4">
        <v>39</v>
      </c>
      <c r="P56" s="4">
        <v>163700</v>
      </c>
      <c r="Q56" s="4">
        <v>191300</v>
      </c>
      <c r="R56" s="5">
        <v>3.0800000000000001E-2</v>
      </c>
      <c r="S56" s="4">
        <v>355600</v>
      </c>
      <c r="V56" s="5">
        <v>3.5000000000000003E-2</v>
      </c>
    </row>
    <row r="57" spans="1:22" x14ac:dyDescent="0.2">
      <c r="A57" s="16" t="s">
        <v>228</v>
      </c>
      <c r="B57" s="4">
        <v>119900</v>
      </c>
      <c r="C57" s="4">
        <v>25100</v>
      </c>
      <c r="D57" s="4">
        <v>94800</v>
      </c>
      <c r="E57" s="4">
        <v>8504540000</v>
      </c>
      <c r="F57" s="4">
        <f t="shared" si="1"/>
        <v>61385952496</v>
      </c>
      <c r="K57" s="24"/>
      <c r="L57" s="4">
        <v>679</v>
      </c>
      <c r="M57" s="4">
        <v>274</v>
      </c>
      <c r="N57" s="4">
        <v>88</v>
      </c>
      <c r="O57" s="4">
        <v>42</v>
      </c>
      <c r="P57" s="4">
        <v>506100</v>
      </c>
      <c r="Q57" s="4">
        <v>244800</v>
      </c>
      <c r="R57" s="5">
        <v>6.9400000000000003E-2</v>
      </c>
      <c r="S57" s="4">
        <v>752000</v>
      </c>
      <c r="V57" s="5">
        <v>5.9400000000000001E-2</v>
      </c>
    </row>
    <row r="58" spans="1:22" x14ac:dyDescent="0.2">
      <c r="A58" s="16" t="s">
        <v>227</v>
      </c>
      <c r="B58" s="4">
        <v>81800</v>
      </c>
      <c r="C58" s="4">
        <v>6100</v>
      </c>
      <c r="D58" s="4">
        <v>75700</v>
      </c>
      <c r="E58" s="4">
        <v>6482220000</v>
      </c>
      <c r="F58" s="4">
        <f t="shared" si="1"/>
        <v>52881412496</v>
      </c>
      <c r="G58" s="4">
        <v>0</v>
      </c>
      <c r="H58" s="4">
        <v>0</v>
      </c>
      <c r="I58" s="4">
        <v>0</v>
      </c>
      <c r="J58" s="4">
        <v>-1234185000</v>
      </c>
      <c r="K58" s="24"/>
      <c r="L58" s="4">
        <v>501</v>
      </c>
      <c r="M58" s="4">
        <v>364</v>
      </c>
      <c r="N58" s="4">
        <v>72</v>
      </c>
      <c r="O58" s="4">
        <v>27</v>
      </c>
      <c r="P58" s="4">
        <v>341600</v>
      </c>
      <c r="Q58" s="4">
        <v>177200</v>
      </c>
      <c r="R58" s="5">
        <v>1.8000000000000002E-2</v>
      </c>
      <c r="S58" s="4">
        <v>545700</v>
      </c>
      <c r="V58" s="5">
        <v>4.0399999999999998E-2</v>
      </c>
    </row>
    <row r="59" spans="1:22" x14ac:dyDescent="0.2">
      <c r="A59" s="16" t="s">
        <v>226</v>
      </c>
      <c r="B59" s="4">
        <v>1800</v>
      </c>
      <c r="C59" s="4">
        <v>100</v>
      </c>
      <c r="D59" s="4">
        <v>1700</v>
      </c>
      <c r="E59" s="4">
        <v>140170000</v>
      </c>
      <c r="F59" s="4">
        <f t="shared" si="1"/>
        <v>46399192496</v>
      </c>
      <c r="K59" s="24"/>
      <c r="L59" s="4">
        <v>200</v>
      </c>
      <c r="M59" s="4">
        <v>319</v>
      </c>
      <c r="N59" s="4">
        <v>23</v>
      </c>
      <c r="O59" s="4">
        <v>20</v>
      </c>
      <c r="P59" s="4">
        <v>140900</v>
      </c>
      <c r="Q59" s="4">
        <v>159400</v>
      </c>
      <c r="R59" s="5">
        <v>4.8999999999999998E-3</v>
      </c>
      <c r="S59" s="4">
        <v>301600</v>
      </c>
      <c r="V59" s="5">
        <v>2.3900000000000001E-2</v>
      </c>
    </row>
    <row r="60" spans="1:22" x14ac:dyDescent="0.2">
      <c r="A60" s="16" t="s">
        <v>225</v>
      </c>
      <c r="B60" s="4">
        <v>12900</v>
      </c>
      <c r="C60" s="4">
        <v>0</v>
      </c>
      <c r="D60" s="4">
        <v>12900</v>
      </c>
      <c r="E60" s="4">
        <v>1071970000</v>
      </c>
      <c r="F60" s="4">
        <f t="shared" si="1"/>
        <v>46259022496</v>
      </c>
      <c r="K60" s="24"/>
      <c r="L60" s="4">
        <v>187</v>
      </c>
      <c r="M60" s="4">
        <v>168</v>
      </c>
      <c r="N60" s="4">
        <v>8</v>
      </c>
      <c r="O60" s="4">
        <v>20</v>
      </c>
      <c r="P60" s="4">
        <v>66300</v>
      </c>
      <c r="Q60" s="4">
        <v>105800</v>
      </c>
      <c r="R60" s="5">
        <v>9.7999999999999997E-3</v>
      </c>
      <c r="S60" s="4">
        <v>221800</v>
      </c>
      <c r="V60" s="5">
        <v>1.6799999999999999E-2</v>
      </c>
    </row>
    <row r="61" spans="1:22" x14ac:dyDescent="0.2">
      <c r="A61" s="16" t="s">
        <v>224</v>
      </c>
      <c r="B61" s="4">
        <v>200</v>
      </c>
      <c r="C61" s="4">
        <v>0</v>
      </c>
      <c r="D61" s="4">
        <v>200</v>
      </c>
      <c r="E61" s="4">
        <v>16500000</v>
      </c>
      <c r="F61" s="4">
        <f t="shared" si="1"/>
        <v>45187052496</v>
      </c>
      <c r="K61" s="24"/>
      <c r="L61" s="4">
        <v>124</v>
      </c>
      <c r="M61" s="4">
        <v>153</v>
      </c>
      <c r="N61" s="4">
        <v>7</v>
      </c>
      <c r="O61" s="4">
        <v>17</v>
      </c>
      <c r="P61" s="4">
        <v>55800</v>
      </c>
      <c r="Q61" s="4">
        <v>86900</v>
      </c>
      <c r="R61" s="5">
        <v>-1.9400000000000001E-2</v>
      </c>
      <c r="S61" s="4">
        <v>188500</v>
      </c>
      <c r="V61" s="5">
        <v>1.09E-2</v>
      </c>
    </row>
    <row r="62" spans="1:22" x14ac:dyDescent="0.2">
      <c r="A62" s="16" t="s">
        <v>223</v>
      </c>
      <c r="B62" s="4">
        <v>7400</v>
      </c>
      <c r="C62" s="4">
        <v>0</v>
      </c>
      <c r="D62" s="4">
        <v>7400</v>
      </c>
      <c r="E62" s="4">
        <v>613850000</v>
      </c>
      <c r="F62" s="4">
        <f t="shared" si="1"/>
        <v>45170552496</v>
      </c>
      <c r="K62" s="24"/>
      <c r="L62" s="4">
        <v>142</v>
      </c>
      <c r="M62" s="4">
        <v>339</v>
      </c>
      <c r="N62" s="4">
        <v>13</v>
      </c>
      <c r="O62" s="4">
        <v>26</v>
      </c>
      <c r="P62" s="4">
        <v>89500</v>
      </c>
      <c r="Q62" s="4">
        <v>165500</v>
      </c>
      <c r="R62" s="5">
        <v>-1.1000000000000001E-3</v>
      </c>
      <c r="S62" s="4">
        <v>257300</v>
      </c>
      <c r="V62" s="5">
        <v>2.1400000000000002E-2</v>
      </c>
    </row>
    <row r="63" spans="1:22" x14ac:dyDescent="0.2">
      <c r="A63" s="16" t="s">
        <v>222</v>
      </c>
      <c r="B63" s="4">
        <v>5300</v>
      </c>
      <c r="C63" s="4">
        <v>5100</v>
      </c>
      <c r="D63" s="4">
        <v>200</v>
      </c>
      <c r="E63" s="4">
        <v>16420000</v>
      </c>
      <c r="F63" s="4">
        <f t="shared" si="1"/>
        <v>44556702496</v>
      </c>
      <c r="K63" s="24"/>
      <c r="L63" s="4">
        <v>121</v>
      </c>
      <c r="M63" s="4">
        <v>166</v>
      </c>
      <c r="N63" s="4">
        <v>19</v>
      </c>
      <c r="O63" s="4">
        <v>20</v>
      </c>
      <c r="P63" s="4">
        <v>92500</v>
      </c>
      <c r="Q63" s="4">
        <v>110200</v>
      </c>
      <c r="R63" s="5">
        <v>-1.0700000000000001E-2</v>
      </c>
      <c r="S63" s="4">
        <v>203200</v>
      </c>
      <c r="V63" s="5">
        <v>1.41E-2</v>
      </c>
    </row>
    <row r="64" spans="1:22" x14ac:dyDescent="0.2">
      <c r="A64" s="16" t="s">
        <v>221</v>
      </c>
      <c r="B64" s="4">
        <v>7200</v>
      </c>
      <c r="C64" s="4">
        <v>50000</v>
      </c>
      <c r="D64" s="4">
        <v>-42800</v>
      </c>
      <c r="E64" s="4">
        <v>-3599260000</v>
      </c>
      <c r="F64" s="4">
        <f t="shared" si="1"/>
        <v>44540282496</v>
      </c>
      <c r="K64" s="24"/>
      <c r="L64" s="4">
        <v>163</v>
      </c>
      <c r="M64" s="4">
        <v>186</v>
      </c>
      <c r="N64" s="4">
        <v>16</v>
      </c>
      <c r="O64" s="4">
        <v>18</v>
      </c>
      <c r="P64" s="4">
        <v>110500</v>
      </c>
      <c r="Q64" s="4">
        <v>93500</v>
      </c>
      <c r="R64" s="5">
        <v>1.2E-2</v>
      </c>
      <c r="S64" s="4">
        <v>279000</v>
      </c>
      <c r="V64" s="5">
        <v>1.89E-2</v>
      </c>
    </row>
    <row r="65" spans="1:22" x14ac:dyDescent="0.2">
      <c r="A65" s="16" t="s">
        <v>220</v>
      </c>
      <c r="B65" s="4">
        <v>238400</v>
      </c>
      <c r="C65" s="4">
        <v>73400</v>
      </c>
      <c r="D65" s="4">
        <v>165000</v>
      </c>
      <c r="E65" s="4">
        <v>13717280000</v>
      </c>
      <c r="F65" s="4">
        <f t="shared" si="1"/>
        <v>48139542496</v>
      </c>
      <c r="K65" s="24"/>
      <c r="L65" s="4">
        <v>225</v>
      </c>
      <c r="M65" s="4">
        <v>366</v>
      </c>
      <c r="N65" s="4">
        <v>32</v>
      </c>
      <c r="O65" s="4">
        <v>47</v>
      </c>
      <c r="P65" s="4">
        <v>156500</v>
      </c>
      <c r="Q65" s="4">
        <v>213700</v>
      </c>
      <c r="R65" s="5">
        <v>1.21E-2</v>
      </c>
      <c r="S65" s="4">
        <v>438800</v>
      </c>
      <c r="V65" s="5">
        <v>2.86E-2</v>
      </c>
    </row>
    <row r="66" spans="1:22" x14ac:dyDescent="0.2">
      <c r="A66" s="16" t="s">
        <v>219</v>
      </c>
      <c r="B66" s="4">
        <v>0</v>
      </c>
      <c r="C66" s="4">
        <v>19400</v>
      </c>
      <c r="D66" s="4">
        <v>-19400</v>
      </c>
      <c r="E66" s="4">
        <v>-1609750000</v>
      </c>
      <c r="F66" s="4">
        <f t="shared" si="1"/>
        <v>34422262496</v>
      </c>
      <c r="K66" s="24"/>
      <c r="L66" s="4">
        <v>127</v>
      </c>
      <c r="M66" s="4">
        <v>223</v>
      </c>
      <c r="N66" s="4">
        <v>5</v>
      </c>
      <c r="O66" s="4">
        <v>5</v>
      </c>
      <c r="P66" s="4">
        <v>54000</v>
      </c>
      <c r="Q66" s="4">
        <v>89000</v>
      </c>
      <c r="R66" s="5">
        <v>-2.3999999999999998E-3</v>
      </c>
      <c r="S66" s="4">
        <v>144300</v>
      </c>
      <c r="V66" s="5">
        <v>1.9199999999999998E-2</v>
      </c>
    </row>
    <row r="67" spans="1:22" x14ac:dyDescent="0.2">
      <c r="A67" s="16" t="s">
        <v>218</v>
      </c>
      <c r="B67" s="4">
        <v>50700</v>
      </c>
      <c r="C67" s="4">
        <v>37900</v>
      </c>
      <c r="D67" s="4">
        <v>12800</v>
      </c>
      <c r="E67" s="4">
        <v>1090840000</v>
      </c>
      <c r="F67" s="4">
        <f t="shared" si="1"/>
        <v>36032012496</v>
      </c>
      <c r="K67" s="24"/>
      <c r="L67" s="4">
        <v>239</v>
      </c>
      <c r="M67" s="4">
        <v>414</v>
      </c>
      <c r="N67" s="4">
        <v>46</v>
      </c>
      <c r="O67" s="4">
        <v>54</v>
      </c>
      <c r="P67" s="4">
        <v>233500</v>
      </c>
      <c r="Q67" s="4">
        <v>303100</v>
      </c>
      <c r="R67" s="5">
        <v>8.5000000000000006E-3</v>
      </c>
      <c r="S67" s="4">
        <v>538900</v>
      </c>
      <c r="V67" s="5">
        <v>2.86E-2</v>
      </c>
    </row>
    <row r="68" spans="1:22" x14ac:dyDescent="0.2">
      <c r="A68" s="16" t="s">
        <v>217</v>
      </c>
      <c r="B68" s="4">
        <v>34600</v>
      </c>
      <c r="C68" s="4">
        <v>21500</v>
      </c>
      <c r="D68" s="4">
        <v>13100</v>
      </c>
      <c r="E68" s="4">
        <v>1049940000</v>
      </c>
      <c r="F68" s="4">
        <f t="shared" si="1"/>
        <v>34941172496</v>
      </c>
      <c r="K68" s="24"/>
      <c r="L68" s="4">
        <v>210</v>
      </c>
      <c r="M68" s="4">
        <v>230</v>
      </c>
      <c r="N68" s="4">
        <v>26</v>
      </c>
      <c r="O68" s="4">
        <v>36</v>
      </c>
      <c r="P68" s="4">
        <v>138800</v>
      </c>
      <c r="Q68" s="4">
        <v>658600</v>
      </c>
      <c r="R68" s="5">
        <v>2.87E-2</v>
      </c>
      <c r="S68" s="4">
        <v>822700</v>
      </c>
      <c r="V68" s="5">
        <v>4.36E-2</v>
      </c>
    </row>
    <row r="69" spans="1:22" x14ac:dyDescent="0.2">
      <c r="A69" s="16" t="s">
        <v>216</v>
      </c>
      <c r="B69" s="4">
        <v>37000</v>
      </c>
      <c r="C69" s="4">
        <v>10500</v>
      </c>
      <c r="D69" s="4">
        <v>26500</v>
      </c>
      <c r="E69" s="4">
        <v>2179330000</v>
      </c>
      <c r="F69" s="4">
        <f t="shared" si="1"/>
        <v>33891232496</v>
      </c>
      <c r="K69" s="24"/>
      <c r="L69" s="4">
        <v>138</v>
      </c>
      <c r="M69" s="4">
        <v>364</v>
      </c>
      <c r="N69" s="4">
        <v>23</v>
      </c>
      <c r="O69" s="4">
        <v>55</v>
      </c>
      <c r="P69" s="4">
        <v>148400</v>
      </c>
      <c r="Q69" s="4">
        <v>299100</v>
      </c>
      <c r="R69" s="5">
        <v>-2.2400000000000003E-2</v>
      </c>
      <c r="S69" s="4">
        <v>447400</v>
      </c>
      <c r="V69" s="5">
        <v>3.9599999999999996E-2</v>
      </c>
    </row>
    <row r="70" spans="1:22" x14ac:dyDescent="0.2">
      <c r="A70" s="16" t="s">
        <v>215</v>
      </c>
      <c r="B70" s="4">
        <v>22200</v>
      </c>
      <c r="C70" s="4">
        <v>7100</v>
      </c>
      <c r="D70" s="4">
        <v>15100</v>
      </c>
      <c r="E70" s="4">
        <v>1238290000</v>
      </c>
      <c r="F70" s="4">
        <f t="shared" si="1"/>
        <v>31711902496</v>
      </c>
      <c r="K70" s="24"/>
      <c r="L70" s="4">
        <v>125</v>
      </c>
      <c r="M70" s="4">
        <v>237</v>
      </c>
      <c r="N70" s="4">
        <v>11</v>
      </c>
      <c r="O70" s="4">
        <v>22</v>
      </c>
      <c r="P70" s="4">
        <v>67100</v>
      </c>
      <c r="Q70" s="4">
        <v>122900</v>
      </c>
      <c r="R70" s="5">
        <v>0</v>
      </c>
      <c r="S70" s="4">
        <v>200000</v>
      </c>
      <c r="V70" s="5">
        <v>1.4499999999999999E-2</v>
      </c>
    </row>
    <row r="71" spans="1:22" x14ac:dyDescent="0.2">
      <c r="A71" s="16" t="s">
        <v>214</v>
      </c>
      <c r="B71" s="4">
        <v>1700</v>
      </c>
      <c r="C71" s="4">
        <v>70100</v>
      </c>
      <c r="D71" s="4">
        <v>-68400</v>
      </c>
      <c r="E71" s="4">
        <v>-5698380000</v>
      </c>
      <c r="F71" s="4">
        <f t="shared" si="1"/>
        <v>30473612496</v>
      </c>
      <c r="G71" s="4">
        <v>0</v>
      </c>
      <c r="H71" s="4">
        <v>0</v>
      </c>
      <c r="I71" s="4">
        <v>0</v>
      </c>
      <c r="J71" s="4">
        <v>-1706000</v>
      </c>
      <c r="K71" s="24"/>
      <c r="L71" s="4">
        <v>202</v>
      </c>
      <c r="M71" s="4">
        <v>228</v>
      </c>
      <c r="N71" s="4">
        <v>28</v>
      </c>
      <c r="O71" s="4">
        <v>46</v>
      </c>
      <c r="P71" s="4">
        <v>143900</v>
      </c>
      <c r="Q71" s="4">
        <v>219300</v>
      </c>
      <c r="R71" s="5">
        <v>0</v>
      </c>
      <c r="S71" s="4">
        <v>369400</v>
      </c>
      <c r="V71" s="5">
        <v>2.7300000000000001E-2</v>
      </c>
    </row>
    <row r="72" spans="1:22" x14ac:dyDescent="0.2">
      <c r="A72" s="16" t="s">
        <v>213</v>
      </c>
      <c r="B72" s="4">
        <v>123000</v>
      </c>
      <c r="C72" s="4">
        <v>34700</v>
      </c>
      <c r="D72" s="4">
        <v>88300</v>
      </c>
      <c r="E72" s="4">
        <v>7123050000</v>
      </c>
      <c r="F72" s="4">
        <f t="shared" si="1"/>
        <v>36171992496</v>
      </c>
      <c r="K72" s="24"/>
      <c r="L72" s="4">
        <v>518</v>
      </c>
      <c r="M72" s="4">
        <v>212</v>
      </c>
      <c r="N72" s="4">
        <v>73</v>
      </c>
      <c r="O72" s="4">
        <v>23</v>
      </c>
      <c r="P72" s="4">
        <v>367900</v>
      </c>
      <c r="Q72" s="4">
        <v>142700</v>
      </c>
      <c r="R72" s="5">
        <v>4.3299999999999998E-2</v>
      </c>
      <c r="S72" s="4">
        <v>578200</v>
      </c>
      <c r="V72" s="5">
        <v>4.8799999999999996E-2</v>
      </c>
    </row>
    <row r="73" spans="1:22" x14ac:dyDescent="0.2">
      <c r="A73" s="16" t="s">
        <v>212</v>
      </c>
      <c r="B73" s="4">
        <v>19364</v>
      </c>
      <c r="C73" s="4">
        <v>32800</v>
      </c>
      <c r="D73" s="4">
        <v>-13436</v>
      </c>
      <c r="E73" s="4">
        <v>-1052610000</v>
      </c>
      <c r="F73" s="4">
        <f t="shared" si="1"/>
        <v>29048942496</v>
      </c>
      <c r="K73" s="24"/>
      <c r="L73" s="4">
        <v>133</v>
      </c>
      <c r="M73" s="4">
        <v>307</v>
      </c>
      <c r="N73" s="4">
        <v>16</v>
      </c>
      <c r="O73" s="4">
        <v>41</v>
      </c>
      <c r="P73" s="4">
        <v>83300</v>
      </c>
      <c r="Q73" s="4">
        <v>211600</v>
      </c>
      <c r="R73" s="5">
        <v>-1.78E-2</v>
      </c>
      <c r="S73" s="4">
        <v>287900</v>
      </c>
      <c r="V73" s="5">
        <v>2.2499999999999999E-2</v>
      </c>
    </row>
    <row r="74" spans="1:22" x14ac:dyDescent="0.2">
      <c r="A74" s="16" t="s">
        <v>211</v>
      </c>
      <c r="B74" s="4">
        <v>156000</v>
      </c>
      <c r="C74" s="4">
        <v>9700</v>
      </c>
      <c r="D74" s="4">
        <v>146300</v>
      </c>
      <c r="E74" s="4">
        <v>11680680000</v>
      </c>
      <c r="F74" s="4">
        <f t="shared" ref="F74:F96" si="2">E74+F75</f>
        <v>30101552496</v>
      </c>
      <c r="K74" s="24"/>
      <c r="L74" s="4">
        <v>244</v>
      </c>
      <c r="M74" s="4">
        <v>199</v>
      </c>
      <c r="N74" s="4">
        <v>43</v>
      </c>
      <c r="O74" s="4">
        <v>27</v>
      </c>
      <c r="P74" s="4">
        <v>186300</v>
      </c>
      <c r="Q74" s="4">
        <v>138000</v>
      </c>
      <c r="R74" s="5">
        <v>2.5699999999999997E-2</v>
      </c>
      <c r="S74" s="4">
        <v>324600</v>
      </c>
      <c r="V74" s="5">
        <v>3.5900000000000001E-2</v>
      </c>
    </row>
    <row r="75" spans="1:22" x14ac:dyDescent="0.2">
      <c r="A75" s="16" t="s">
        <v>210</v>
      </c>
      <c r="B75" s="4">
        <v>10900</v>
      </c>
      <c r="C75" s="4">
        <v>32400</v>
      </c>
      <c r="D75" s="4">
        <v>-21500</v>
      </c>
      <c r="E75" s="4">
        <v>-1698110000</v>
      </c>
      <c r="F75" s="4">
        <f t="shared" si="2"/>
        <v>18420872496</v>
      </c>
      <c r="K75" s="24"/>
      <c r="L75" s="4">
        <v>147</v>
      </c>
      <c r="M75" s="4">
        <v>359</v>
      </c>
      <c r="N75" s="4">
        <v>8</v>
      </c>
      <c r="O75" s="4">
        <v>24</v>
      </c>
      <c r="P75" s="4">
        <v>72600</v>
      </c>
      <c r="Q75" s="4">
        <v>171400</v>
      </c>
      <c r="R75" s="5">
        <v>-2.5600000000000001E-2</v>
      </c>
      <c r="S75" s="4">
        <v>361100</v>
      </c>
      <c r="V75" s="5">
        <v>2.8799999999999999E-2</v>
      </c>
    </row>
    <row r="76" spans="1:22" x14ac:dyDescent="0.2">
      <c r="A76" s="16" t="s">
        <v>208</v>
      </c>
      <c r="B76" s="4">
        <v>54600</v>
      </c>
      <c r="C76" s="4">
        <v>3000</v>
      </c>
      <c r="D76" s="4">
        <v>51600</v>
      </c>
      <c r="E76" s="4">
        <v>4118070000</v>
      </c>
      <c r="F76" s="4">
        <f t="shared" si="2"/>
        <v>20118982496</v>
      </c>
      <c r="K76" s="24"/>
      <c r="L76" s="4">
        <v>135</v>
      </c>
      <c r="M76" s="4">
        <v>112</v>
      </c>
      <c r="N76" s="4">
        <v>20</v>
      </c>
      <c r="O76" s="4">
        <v>8</v>
      </c>
      <c r="P76" s="4">
        <v>108900</v>
      </c>
      <c r="Q76" s="4">
        <v>62200</v>
      </c>
      <c r="R76" s="5">
        <v>3.8E-3</v>
      </c>
      <c r="S76" s="4">
        <v>175000</v>
      </c>
      <c r="V76" s="5">
        <v>1.7399999999999999E-2</v>
      </c>
    </row>
    <row r="77" spans="1:22" x14ac:dyDescent="0.2">
      <c r="A77" s="16" t="s">
        <v>207</v>
      </c>
      <c r="B77" s="4">
        <v>2700</v>
      </c>
      <c r="C77" s="4">
        <v>0</v>
      </c>
      <c r="D77" s="4">
        <v>2700</v>
      </c>
      <c r="E77" s="4">
        <v>213440000</v>
      </c>
      <c r="F77" s="4">
        <f t="shared" si="2"/>
        <v>16000912496</v>
      </c>
      <c r="K77" s="24"/>
      <c r="L77" s="4">
        <v>70</v>
      </c>
      <c r="M77" s="4">
        <v>231</v>
      </c>
      <c r="N77" s="4">
        <v>7</v>
      </c>
      <c r="O77" s="4">
        <v>30</v>
      </c>
      <c r="P77" s="4">
        <v>37000</v>
      </c>
      <c r="Q77" s="4">
        <v>152400</v>
      </c>
      <c r="R77" s="5">
        <v>-1.1999999999999999E-3</v>
      </c>
      <c r="S77" s="4">
        <v>196800</v>
      </c>
      <c r="V77" s="5">
        <v>2.3700000000000002E-2</v>
      </c>
    </row>
    <row r="78" spans="1:22" x14ac:dyDescent="0.2">
      <c r="A78" s="16" t="s">
        <v>206</v>
      </c>
      <c r="B78" s="4">
        <v>132400</v>
      </c>
      <c r="C78" s="4">
        <v>16000</v>
      </c>
      <c r="D78" s="4">
        <v>116400</v>
      </c>
      <c r="E78" s="4">
        <v>9254210000</v>
      </c>
      <c r="F78" s="4">
        <f t="shared" si="2"/>
        <v>15787472496</v>
      </c>
      <c r="K78" s="24"/>
      <c r="L78" s="4">
        <v>269</v>
      </c>
      <c r="M78" s="4">
        <v>193</v>
      </c>
      <c r="N78" s="4">
        <v>32</v>
      </c>
      <c r="O78" s="4">
        <v>15</v>
      </c>
      <c r="P78" s="4">
        <v>157200</v>
      </c>
      <c r="Q78" s="4">
        <v>101000</v>
      </c>
      <c r="R78" s="5">
        <v>2.58E-2</v>
      </c>
      <c r="S78" s="4">
        <v>262200</v>
      </c>
      <c r="V78" s="5">
        <v>3.85E-2</v>
      </c>
    </row>
    <row r="79" spans="1:22" x14ac:dyDescent="0.2">
      <c r="A79" s="16" t="s">
        <v>205</v>
      </c>
      <c r="B79" s="4">
        <v>51400</v>
      </c>
      <c r="C79" s="4">
        <v>15900</v>
      </c>
      <c r="D79" s="4">
        <v>35500</v>
      </c>
      <c r="E79" s="4">
        <v>2799200000</v>
      </c>
      <c r="F79" s="4">
        <f t="shared" si="2"/>
        <v>6533262496</v>
      </c>
      <c r="K79" s="24"/>
      <c r="L79" s="4">
        <v>219</v>
      </c>
      <c r="M79" s="4">
        <v>307</v>
      </c>
      <c r="N79" s="4">
        <v>18</v>
      </c>
      <c r="O79" s="4">
        <v>40</v>
      </c>
      <c r="P79" s="4">
        <v>136000</v>
      </c>
      <c r="Q79" s="4">
        <v>250000</v>
      </c>
      <c r="R79" s="5">
        <v>-1.54E-2</v>
      </c>
      <c r="S79" s="4">
        <v>386000</v>
      </c>
      <c r="V79" s="5">
        <v>3.27E-2</v>
      </c>
    </row>
    <row r="80" spans="1:22" x14ac:dyDescent="0.2">
      <c r="A80" s="16" t="s">
        <v>204</v>
      </c>
      <c r="B80" s="4">
        <v>13330</v>
      </c>
      <c r="C80" s="4">
        <v>7700</v>
      </c>
      <c r="D80" s="4">
        <v>5630</v>
      </c>
      <c r="E80" s="4">
        <v>445306685</v>
      </c>
      <c r="F80" s="4">
        <f t="shared" si="2"/>
        <v>3734062496</v>
      </c>
      <c r="K80" s="24"/>
      <c r="L80" s="4">
        <v>265</v>
      </c>
      <c r="M80" s="4">
        <v>118</v>
      </c>
      <c r="N80" s="4">
        <v>30</v>
      </c>
      <c r="O80" s="4">
        <v>5</v>
      </c>
      <c r="P80" s="4">
        <v>163200</v>
      </c>
      <c r="Q80" s="4">
        <v>40800</v>
      </c>
      <c r="R80" s="5">
        <v>1.9400000000000001E-2</v>
      </c>
      <c r="S80" s="4">
        <v>243900</v>
      </c>
      <c r="V80" s="5">
        <v>3.7499999999999999E-2</v>
      </c>
    </row>
    <row r="81" spans="1:22" x14ac:dyDescent="0.2">
      <c r="A81" s="16" t="s">
        <v>203</v>
      </c>
      <c r="B81" s="4">
        <v>19100</v>
      </c>
      <c r="C81" s="4">
        <v>10400</v>
      </c>
      <c r="D81" s="4">
        <v>8700</v>
      </c>
      <c r="E81" s="4">
        <v>669675811</v>
      </c>
      <c r="F81" s="4">
        <f t="shared" si="2"/>
        <v>3288755811</v>
      </c>
      <c r="K81" s="24"/>
      <c r="L81" s="4">
        <v>271</v>
      </c>
      <c r="M81" s="4">
        <v>330</v>
      </c>
      <c r="N81" s="4">
        <v>21</v>
      </c>
      <c r="O81" s="4">
        <v>50</v>
      </c>
      <c r="P81" s="4">
        <v>141900</v>
      </c>
      <c r="Q81" s="4">
        <v>239600</v>
      </c>
      <c r="R81" s="5">
        <v>2.52E-2</v>
      </c>
      <c r="S81" s="4">
        <v>429200</v>
      </c>
      <c r="V81" s="5">
        <v>3.8300000000000001E-2</v>
      </c>
    </row>
    <row r="82" spans="1:22" x14ac:dyDescent="0.2">
      <c r="A82" s="16" t="s">
        <v>200</v>
      </c>
      <c r="B82" s="4">
        <v>77300</v>
      </c>
      <c r="C82" s="4">
        <v>25600</v>
      </c>
      <c r="D82" s="4">
        <v>51700</v>
      </c>
      <c r="E82" s="4">
        <v>3847870000</v>
      </c>
      <c r="F82" s="4">
        <f t="shared" si="2"/>
        <v>2619080000</v>
      </c>
      <c r="K82" s="24"/>
      <c r="L82" s="4">
        <v>350</v>
      </c>
      <c r="M82" s="4">
        <v>173</v>
      </c>
      <c r="N82" s="4">
        <v>56</v>
      </c>
      <c r="O82" s="4">
        <v>18</v>
      </c>
      <c r="P82" s="4">
        <v>295000</v>
      </c>
      <c r="Q82" s="4">
        <v>128600</v>
      </c>
      <c r="R82" s="5">
        <v>2.4399999999999998E-2</v>
      </c>
      <c r="S82" s="4">
        <v>423700</v>
      </c>
      <c r="V82" s="5">
        <v>4.2999999999999997E-2</v>
      </c>
    </row>
    <row r="83" spans="1:22" x14ac:dyDescent="0.2">
      <c r="A83" s="16" t="s">
        <v>199</v>
      </c>
      <c r="B83" s="4">
        <v>156000</v>
      </c>
      <c r="C83" s="4">
        <v>28100</v>
      </c>
      <c r="D83" s="4">
        <v>127900</v>
      </c>
      <c r="E83" s="4">
        <v>9417450000</v>
      </c>
      <c r="F83" s="4">
        <f t="shared" si="2"/>
        <v>-1228790000</v>
      </c>
      <c r="K83" s="24"/>
      <c r="L83" s="4">
        <v>374</v>
      </c>
      <c r="M83" s="4">
        <v>184</v>
      </c>
      <c r="N83" s="4">
        <v>59</v>
      </c>
      <c r="O83" s="4">
        <v>20</v>
      </c>
      <c r="P83" s="4">
        <v>250500</v>
      </c>
      <c r="Q83" s="4">
        <v>140300</v>
      </c>
      <c r="R83" s="5">
        <v>2.3599999999999999E-2</v>
      </c>
      <c r="S83" s="4">
        <v>392600</v>
      </c>
      <c r="V83" s="5">
        <v>2.9700000000000001E-2</v>
      </c>
    </row>
    <row r="84" spans="1:22" x14ac:dyDescent="0.2">
      <c r="A84" s="16" t="s">
        <v>193</v>
      </c>
      <c r="B84" s="4">
        <v>8500</v>
      </c>
      <c r="C84" s="4">
        <v>400</v>
      </c>
      <c r="D84" s="4">
        <v>8100</v>
      </c>
      <c r="E84" s="4">
        <v>586390000</v>
      </c>
      <c r="F84" s="4">
        <f t="shared" si="2"/>
        <v>-10646240000</v>
      </c>
      <c r="K84" s="24"/>
      <c r="L84" s="4">
        <v>519</v>
      </c>
      <c r="M84" s="4">
        <v>268</v>
      </c>
      <c r="N84" s="4">
        <v>71</v>
      </c>
      <c r="O84" s="4">
        <v>28</v>
      </c>
      <c r="P84" s="4">
        <v>456200</v>
      </c>
      <c r="Q84" s="4">
        <v>167900</v>
      </c>
      <c r="R84" s="5">
        <v>3.7499999999999999E-2</v>
      </c>
      <c r="S84" s="4">
        <v>630500</v>
      </c>
      <c r="V84" s="5">
        <v>3.9800000000000002E-2</v>
      </c>
    </row>
    <row r="85" spans="1:22" x14ac:dyDescent="0.2">
      <c r="A85" s="16" t="s">
        <v>192</v>
      </c>
      <c r="B85" s="4">
        <v>3500</v>
      </c>
      <c r="C85" s="4">
        <v>3800</v>
      </c>
      <c r="D85" s="4">
        <v>-300</v>
      </c>
      <c r="E85" s="4">
        <v>-16410000</v>
      </c>
      <c r="F85" s="4">
        <f t="shared" si="2"/>
        <v>-11232630000</v>
      </c>
      <c r="K85" s="24"/>
      <c r="L85" s="4">
        <v>168</v>
      </c>
      <c r="M85" s="4">
        <v>105</v>
      </c>
      <c r="N85" s="4">
        <v>11</v>
      </c>
      <c r="O85" s="4">
        <v>8</v>
      </c>
      <c r="P85" s="4">
        <v>89700</v>
      </c>
      <c r="Q85" s="4">
        <v>86300</v>
      </c>
      <c r="R85" s="5">
        <v>2.8199999999999999E-2</v>
      </c>
      <c r="S85" s="4">
        <v>176100</v>
      </c>
      <c r="V85" s="5">
        <v>3.6000000000000004E-2</v>
      </c>
    </row>
    <row r="86" spans="1:22" x14ac:dyDescent="0.2">
      <c r="A86" s="16" t="s">
        <v>191</v>
      </c>
      <c r="B86" s="4">
        <v>0</v>
      </c>
      <c r="C86" s="4">
        <v>800</v>
      </c>
      <c r="D86" s="4">
        <v>-800</v>
      </c>
      <c r="E86" s="4">
        <v>-54910000</v>
      </c>
      <c r="F86" s="4">
        <f t="shared" si="2"/>
        <v>-11216220000</v>
      </c>
      <c r="K86" s="24"/>
      <c r="L86" s="4">
        <v>89</v>
      </c>
      <c r="M86" s="4">
        <v>189</v>
      </c>
      <c r="N86" s="4">
        <v>16</v>
      </c>
      <c r="O86" s="4">
        <v>19</v>
      </c>
      <c r="P86" s="4">
        <v>74000</v>
      </c>
      <c r="Q86" s="4">
        <v>139500</v>
      </c>
      <c r="R86" s="5">
        <v>-1.77E-2</v>
      </c>
      <c r="S86" s="4">
        <v>213900</v>
      </c>
      <c r="V86" s="5">
        <v>2.3199999999999998E-2</v>
      </c>
    </row>
    <row r="87" spans="1:22" x14ac:dyDescent="0.2">
      <c r="A87" s="16" t="s">
        <v>190</v>
      </c>
      <c r="B87" s="4">
        <v>0</v>
      </c>
      <c r="C87" s="4">
        <v>2600</v>
      </c>
      <c r="D87" s="4">
        <v>-2600</v>
      </c>
      <c r="E87" s="4">
        <v>-180340000</v>
      </c>
      <c r="F87" s="4">
        <f t="shared" si="2"/>
        <v>-11161310000</v>
      </c>
      <c r="K87" s="24"/>
      <c r="L87" s="4">
        <v>288</v>
      </c>
      <c r="M87" s="4">
        <v>256</v>
      </c>
      <c r="N87" s="4">
        <v>20</v>
      </c>
      <c r="O87" s="4">
        <v>15</v>
      </c>
      <c r="P87" s="4">
        <v>154800</v>
      </c>
      <c r="Q87" s="4">
        <v>146000</v>
      </c>
      <c r="R87" s="5">
        <v>-2.8999999999999998E-3</v>
      </c>
      <c r="S87" s="4">
        <v>305800</v>
      </c>
      <c r="V87" s="5">
        <v>3.2400000000000005E-2</v>
      </c>
    </row>
    <row r="88" spans="1:22" x14ac:dyDescent="0.2">
      <c r="A88" s="16" t="s">
        <v>189</v>
      </c>
      <c r="B88" s="4">
        <v>1700</v>
      </c>
      <c r="C88" s="4">
        <v>3000</v>
      </c>
      <c r="D88" s="4">
        <v>-1300</v>
      </c>
      <c r="E88" s="4">
        <v>-91080000</v>
      </c>
      <c r="F88" s="4">
        <f t="shared" si="2"/>
        <v>-10980970000</v>
      </c>
      <c r="K88" s="24"/>
      <c r="R88" s="5">
        <v>6.1600000000000002E-2</v>
      </c>
      <c r="S88" s="4">
        <v>453000</v>
      </c>
      <c r="V88" s="5">
        <v>5.7999999999999996E-2</v>
      </c>
    </row>
    <row r="89" spans="1:22" x14ac:dyDescent="0.2">
      <c r="A89" s="16" t="s">
        <v>188</v>
      </c>
      <c r="B89" s="4">
        <v>14000</v>
      </c>
      <c r="C89" s="4">
        <v>1200</v>
      </c>
      <c r="D89" s="4">
        <v>12800</v>
      </c>
      <c r="E89" s="4">
        <v>836690000</v>
      </c>
      <c r="F89" s="4">
        <f t="shared" si="2"/>
        <v>-10889890000</v>
      </c>
      <c r="K89" s="24"/>
      <c r="L89" s="4">
        <v>213</v>
      </c>
      <c r="M89" s="4">
        <v>173</v>
      </c>
      <c r="N89" s="4">
        <v>26</v>
      </c>
      <c r="O89" s="4">
        <v>19</v>
      </c>
      <c r="P89" s="4">
        <v>177600</v>
      </c>
      <c r="Q89" s="4">
        <v>122600</v>
      </c>
      <c r="R89" s="5">
        <v>1.41E-2</v>
      </c>
      <c r="S89" s="4">
        <v>300500</v>
      </c>
      <c r="V89" s="5">
        <v>3.7900000000000003E-2</v>
      </c>
    </row>
    <row r="90" spans="1:22" x14ac:dyDescent="0.2">
      <c r="A90" s="16" t="s">
        <v>187</v>
      </c>
      <c r="B90" s="4">
        <v>0</v>
      </c>
      <c r="C90" s="4">
        <v>500</v>
      </c>
      <c r="D90" s="4">
        <v>-500</v>
      </c>
      <c r="E90" s="4">
        <v>-31900000</v>
      </c>
      <c r="F90" s="4">
        <f t="shared" si="2"/>
        <v>-11726580000</v>
      </c>
      <c r="K90" s="24"/>
      <c r="L90" s="4">
        <v>107</v>
      </c>
      <c r="M90" s="4">
        <v>83</v>
      </c>
      <c r="N90" s="4">
        <v>7</v>
      </c>
      <c r="O90" s="4">
        <v>6</v>
      </c>
      <c r="P90" s="4">
        <v>60400</v>
      </c>
      <c r="Q90" s="4">
        <v>52400</v>
      </c>
      <c r="R90" s="5">
        <v>2.2400000000000003E-2</v>
      </c>
      <c r="S90" s="4">
        <v>115800</v>
      </c>
      <c r="V90" s="5">
        <v>2.7999999999999997E-2</v>
      </c>
    </row>
    <row r="91" spans="1:22" x14ac:dyDescent="0.2">
      <c r="A91" s="16" t="s">
        <v>186</v>
      </c>
      <c r="B91" s="4">
        <v>0</v>
      </c>
      <c r="C91" s="4">
        <v>150000</v>
      </c>
      <c r="D91" s="4">
        <v>-150000</v>
      </c>
      <c r="E91" s="4">
        <v>-9473640000</v>
      </c>
      <c r="F91" s="4">
        <f t="shared" si="2"/>
        <v>-11694680000</v>
      </c>
      <c r="K91" s="24"/>
      <c r="R91" s="5">
        <v>-9.3999999999999986E-3</v>
      </c>
      <c r="S91" s="4">
        <v>185105</v>
      </c>
      <c r="V91" s="5">
        <v>2.0400000000000001E-2</v>
      </c>
    </row>
    <row r="92" spans="1:22" x14ac:dyDescent="0.2">
      <c r="A92" s="16" t="s">
        <v>185</v>
      </c>
      <c r="B92" s="4">
        <v>0</v>
      </c>
      <c r="C92" s="4">
        <v>52800</v>
      </c>
      <c r="D92" s="4">
        <v>-52800</v>
      </c>
      <c r="E92" s="4">
        <v>-3327100000</v>
      </c>
      <c r="F92" s="4">
        <f t="shared" si="2"/>
        <v>-2221040000</v>
      </c>
      <c r="K92" s="24"/>
      <c r="R92" s="5">
        <v>1.2800000000000001E-2</v>
      </c>
      <c r="S92" s="4">
        <v>757953</v>
      </c>
      <c r="V92" s="5">
        <v>2.5000000000000001E-2</v>
      </c>
    </row>
    <row r="93" spans="1:22" x14ac:dyDescent="0.2">
      <c r="A93" s="16" t="s">
        <v>184</v>
      </c>
      <c r="B93" s="4">
        <v>0</v>
      </c>
      <c r="C93" s="4">
        <v>100</v>
      </c>
      <c r="D93" s="4">
        <v>-100</v>
      </c>
      <c r="E93" s="4">
        <v>-6280000</v>
      </c>
      <c r="F93" s="4">
        <f t="shared" si="2"/>
        <v>1106060000</v>
      </c>
      <c r="K93" s="24"/>
      <c r="R93" s="5">
        <v>-4.6999999999999993E-3</v>
      </c>
      <c r="S93" s="4">
        <v>140027</v>
      </c>
      <c r="V93" s="5">
        <v>2.2000000000000002E-2</v>
      </c>
    </row>
    <row r="94" spans="1:22" x14ac:dyDescent="0.2">
      <c r="A94" s="16" t="s">
        <v>183</v>
      </c>
      <c r="B94" s="4">
        <v>0</v>
      </c>
      <c r="C94" s="4">
        <v>0</v>
      </c>
      <c r="D94" s="4">
        <v>0</v>
      </c>
      <c r="E94" s="4">
        <v>0</v>
      </c>
      <c r="F94" s="4">
        <f t="shared" si="2"/>
        <v>1112340000</v>
      </c>
      <c r="K94" s="24"/>
      <c r="R94" s="5">
        <v>-7.8000000000000005E-3</v>
      </c>
      <c r="S94" s="4">
        <v>277721</v>
      </c>
      <c r="V94" s="5">
        <v>3.1099999999999999E-2</v>
      </c>
    </row>
    <row r="95" spans="1:22" x14ac:dyDescent="0.2">
      <c r="A95" s="16" t="s">
        <v>182</v>
      </c>
      <c r="B95" s="4">
        <v>0</v>
      </c>
      <c r="C95" s="4">
        <v>0</v>
      </c>
      <c r="D95" s="4">
        <v>0</v>
      </c>
      <c r="E95" s="4">
        <v>0</v>
      </c>
      <c r="F95" s="4">
        <f t="shared" si="2"/>
        <v>1112340000</v>
      </c>
      <c r="K95" s="24"/>
      <c r="R95" s="5">
        <v>-3.3500000000000002E-2</v>
      </c>
      <c r="S95" s="4">
        <v>491872</v>
      </c>
      <c r="V95" s="5">
        <v>3.8199999999999998E-2</v>
      </c>
    </row>
    <row r="96" spans="1:22" x14ac:dyDescent="0.2">
      <c r="A96" s="16" t="s">
        <v>177</v>
      </c>
      <c r="B96" s="4">
        <v>1600</v>
      </c>
      <c r="C96" s="4">
        <v>0</v>
      </c>
      <c r="D96" s="4">
        <v>1600</v>
      </c>
      <c r="E96" s="4">
        <v>106920000</v>
      </c>
      <c r="F96" s="4">
        <f t="shared" si="2"/>
        <v>1112340000</v>
      </c>
      <c r="K96" s="24"/>
      <c r="R96" s="5">
        <v>-2.23E-2</v>
      </c>
      <c r="S96" s="4">
        <v>127700</v>
      </c>
      <c r="V96" s="5">
        <v>2.9700000000000001E-2</v>
      </c>
    </row>
    <row r="97" spans="1:22" x14ac:dyDescent="0.2">
      <c r="A97" s="16" t="s">
        <v>175</v>
      </c>
      <c r="B97" s="4">
        <v>14800</v>
      </c>
      <c r="C97" s="4">
        <v>0</v>
      </c>
      <c r="D97" s="4">
        <v>14800</v>
      </c>
      <c r="E97" s="4">
        <v>972970000</v>
      </c>
      <c r="F97" s="4">
        <f>E97+F98</f>
        <v>1005420000</v>
      </c>
      <c r="K97" s="24"/>
      <c r="R97" s="5">
        <v>4.0399999999999998E-2</v>
      </c>
      <c r="S97" s="4">
        <v>271700</v>
      </c>
      <c r="V97" s="5">
        <v>4.1700000000000001E-2</v>
      </c>
    </row>
    <row r="98" spans="1:22" x14ac:dyDescent="0.2">
      <c r="A98" s="16" t="s">
        <v>174</v>
      </c>
      <c r="B98" s="4">
        <v>500</v>
      </c>
      <c r="C98" s="4">
        <v>0</v>
      </c>
      <c r="D98" s="4">
        <v>500</v>
      </c>
      <c r="E98" s="4">
        <v>32450000</v>
      </c>
      <c r="F98" s="4">
        <f>E98</f>
        <v>32450000</v>
      </c>
      <c r="K98" s="24"/>
      <c r="R98" s="5">
        <v>-4.5999999999999999E-3</v>
      </c>
      <c r="S98" s="4">
        <v>75401</v>
      </c>
      <c r="V98" s="5">
        <v>1.9900000000000001E-2</v>
      </c>
    </row>
    <row r="99" spans="11:11" x14ac:dyDescent="0.2">
      <c r="K99" s="24"/>
    </row>
    <row r="100" spans="11:11" x14ac:dyDescent="0.2">
      <c r="K100" s="24"/>
    </row>
    <row r="101" spans="11:11" x14ac:dyDescent="0.2">
      <c r="K101" s="24"/>
    </row>
    <row r="102" spans="11:11" x14ac:dyDescent="0.2">
      <c r="K102" s="2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125</vt:i4>
      </vt:variant>
    </vt:vector>
  </HeadingPairs>
  <TitlesOfParts>
    <vt:vector size="125" baseType="lpstr">
      <vt:lpstr>RS</vt:lpstr>
      <vt:lpstr>GDNN</vt:lpstr>
      <vt:lpstr>GDTD</vt:lpstr>
      <vt:lpstr>Top</vt:lpstr>
      <vt:lpstr>Shortcuts</vt:lpstr>
      <vt:lpstr>VN30</vt:lpstr>
      <vt:lpstr>VNINDEX</vt:lpstr>
      <vt:lpstr>SSI</vt:lpstr>
      <vt:lpstr>VND</vt:lpstr>
      <vt:lpstr>BSI</vt:lpstr>
      <vt:lpstr>VCI</vt:lpstr>
      <vt:lpstr>HCM</vt:lpstr>
      <vt:lpstr>MBS</vt:lpstr>
      <vt:lpstr>VIX</vt:lpstr>
      <vt:lpstr>SHS</vt:lpstr>
      <vt:lpstr>FTS</vt:lpstr>
      <vt:lpstr>TPB</vt:lpstr>
      <vt:lpstr>VCB</vt:lpstr>
      <vt:lpstr>VPB</vt:lpstr>
      <vt:lpstr>MSB</vt:lpstr>
      <vt:lpstr>LPB</vt:lpstr>
      <vt:lpstr>VIB</vt:lpstr>
      <vt:lpstr>ACB</vt:lpstr>
      <vt:lpstr>CTG</vt:lpstr>
      <vt:lpstr>TCB</vt:lpstr>
      <vt:lpstr>MBB</vt:lpstr>
      <vt:lpstr>STB</vt:lpstr>
      <vt:lpstr>HPG</vt:lpstr>
      <vt:lpstr>HSG</vt:lpstr>
      <vt:lpstr>NKG</vt:lpstr>
      <vt:lpstr>VHM</vt:lpstr>
      <vt:lpstr>DXG</vt:lpstr>
      <vt:lpstr>NLG</vt:lpstr>
      <vt:lpstr>DIG</vt:lpstr>
      <vt:lpstr>KDH</vt:lpstr>
      <vt:lpstr>NTL</vt:lpstr>
      <vt:lpstr>CEO</vt:lpstr>
      <vt:lpstr>PDR</vt:lpstr>
      <vt:lpstr>NVL</vt:lpstr>
      <vt:lpstr>VGC</vt:lpstr>
      <vt:lpstr>DPR</vt:lpstr>
      <vt:lpstr>SZC</vt:lpstr>
      <vt:lpstr>PHR</vt:lpstr>
      <vt:lpstr>LHG</vt:lpstr>
      <vt:lpstr>IDC</vt:lpstr>
      <vt:lpstr>KBC</vt:lpstr>
      <vt:lpstr>VRE</vt:lpstr>
      <vt:lpstr>MSN</vt:lpstr>
      <vt:lpstr>MWG</vt:lpstr>
      <vt:lpstr>DGW</vt:lpstr>
      <vt:lpstr>VNM</vt:lpstr>
      <vt:lpstr>PNJ</vt:lpstr>
      <vt:lpstr>FRT</vt:lpstr>
      <vt:lpstr>PET</vt:lpstr>
      <vt:lpstr>BWE</vt:lpstr>
      <vt:lpstr>GMD</vt:lpstr>
      <vt:lpstr>VOS</vt:lpstr>
      <vt:lpstr>VSC</vt:lpstr>
      <vt:lpstr>SGP</vt:lpstr>
      <vt:lpstr>HAH</vt:lpstr>
      <vt:lpstr>LAS</vt:lpstr>
      <vt:lpstr>DDV</vt:lpstr>
      <vt:lpstr>CSV</vt:lpstr>
      <vt:lpstr>DPM</vt:lpstr>
      <vt:lpstr>DCM</vt:lpstr>
      <vt:lpstr>DGC</vt:lpstr>
      <vt:lpstr>GEX</vt:lpstr>
      <vt:lpstr>ANV</vt:lpstr>
      <vt:lpstr>IDI</vt:lpstr>
      <vt:lpstr>FMC</vt:lpstr>
      <vt:lpstr>VHC</vt:lpstr>
      <vt:lpstr>FCN</vt:lpstr>
      <vt:lpstr>DTD</vt:lpstr>
      <vt:lpstr>HHV</vt:lpstr>
      <vt:lpstr>CTR</vt:lpstr>
      <vt:lpstr>C4G</vt:lpstr>
      <vt:lpstr>CTD</vt:lpstr>
      <vt:lpstr>THG</vt:lpstr>
      <vt:lpstr>VCG</vt:lpstr>
      <vt:lpstr>VCS</vt:lpstr>
      <vt:lpstr>PTB</vt:lpstr>
      <vt:lpstr>HDG</vt:lpstr>
      <vt:lpstr>REE</vt:lpstr>
      <vt:lpstr>PC1</vt:lpstr>
      <vt:lpstr>TV2</vt:lpstr>
      <vt:lpstr>PVS</vt:lpstr>
      <vt:lpstr>PLX</vt:lpstr>
      <vt:lpstr>PVT</vt:lpstr>
      <vt:lpstr>BSR</vt:lpstr>
      <vt:lpstr>PVD</vt:lpstr>
      <vt:lpstr>QNS</vt:lpstr>
      <vt:lpstr>GEG</vt:lpstr>
      <vt:lpstr>NT2</vt:lpstr>
      <vt:lpstr>QTP</vt:lpstr>
      <vt:lpstr>FPT</vt:lpstr>
      <vt:lpstr>VTP</vt:lpstr>
      <vt:lpstr>DHC</vt:lpstr>
      <vt:lpstr>NTP</vt:lpstr>
      <vt:lpstr>BMP</vt:lpstr>
      <vt:lpstr>VIC</vt:lpstr>
      <vt:lpstr>HT1</vt:lpstr>
      <vt:lpstr>STK</vt:lpstr>
      <vt:lpstr>MSH</vt:lpstr>
      <vt:lpstr>TNG</vt:lpstr>
      <vt:lpstr>ADS</vt:lpstr>
      <vt:lpstr>VGT</vt:lpstr>
      <vt:lpstr>GIL</vt:lpstr>
      <vt:lpstr>DBC</vt:lpstr>
      <vt:lpstr>HAG</vt:lpstr>
      <vt:lpstr>BAF</vt:lpstr>
      <vt:lpstr>BCG</vt:lpstr>
      <vt:lpstr>LTG</vt:lpstr>
      <vt:lpstr>PAN</vt:lpstr>
      <vt:lpstr>KSB</vt:lpstr>
      <vt:lpstr>VLB</vt:lpstr>
      <vt:lpstr>DHA</vt:lpstr>
      <vt:lpstr>PLC</vt:lpstr>
      <vt:lpstr>GAS</vt:lpstr>
      <vt:lpstr>DRC</vt:lpstr>
      <vt:lpstr>GVR</vt:lpstr>
      <vt:lpstr>TCH</vt:lpstr>
      <vt:lpstr>VGI</vt:lpstr>
      <vt:lpstr>MCH</vt:lpstr>
      <vt:lpstr>VIP</vt:lpstr>
      <vt:lpstr>SIP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2023-12-07T08:04:09Z</dcterms:created>
  <dc:creator>Trung Nguyen Hoang</dc:creator>
  <cp:lastModifiedBy>Trung Nguyen Hoang</cp:lastModifiedBy>
  <dcterms:modified xsi:type="dcterms:W3CDTF">2024-05-30T15:10:37Z</dcterms:modified>
</cp:coreProperties>
</file>